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9302"/>
  <workbookPr/>
  <bookViews>
    <workbookView xWindow="240" yWindow="120" windowWidth="14940" windowHeight="9225" activeTab="0"/>
  </bookViews>
  <sheets>
    <sheet name="EIKON ISSUE" sheetId="2" r:id="rId2"/>
    <sheet name="WEIGHTED from Refinitive" sheetId="3" r:id="rId3"/>
    <sheet name="ISSUE SCORE from EIKON" sheetId="4" r:id="rId4"/>
    <sheet name="Total Index" sheetId="5" r:id="rId5"/>
    <sheet name="NAICS 21 Mining" sheetId="6" r:id="rId6"/>
    <sheet name="NAICS 22 Electric Ultilities" sheetId="7" r:id="rId7"/>
    <sheet name="NAISC 42 Wholesale" sheetId="8" r:id="rId8"/>
    <sheet name="NAISC 44-45 Retail Trade" sheetId="9" r:id="rId9"/>
    <sheet name="NAISC 51 Information" sheetId="10" r:id="rId10"/>
    <sheet name="NAISC 53 Real Estate" sheetId="11" r:id="rId11"/>
    <sheet name="NAISC 54 P, Tech service" sheetId="12" r:id="rId12"/>
    <sheet name="NAISC 56 Ad and mang. service" sheetId="13" r:id="rId13"/>
    <sheet name="NASIC 62 healthcare &amp; soc.assit" sheetId="14" r:id="rId14"/>
    <sheet name="NASIC 72 accom. and food serv." sheetId="15" r:id="rId15"/>
    <sheet name="Annet" sheetId="16" r:id="rId16"/>
    <sheet name="Delete" sheetId="17" r:id="rId17"/>
    <sheet name="Weight " sheetId="18" r:id="rId18"/>
    <sheet name="MANU" sheetId="19" r:id="rId19"/>
    <sheet name="3361-3366 Autoparts" sheetId="20" r:id="rId20"/>
    <sheet name="33341-3352 Electrical Eqp." sheetId="21" r:id="rId21"/>
    <sheet name="3336-3339 Ind. Mach &amp; Goods" sheetId="22" r:id="rId22"/>
    <sheet name="3334 - 3337 Appliance Manu. " sheetId="23" r:id="rId23"/>
    <sheet name="311-312 Food Manu. " sheetId="24" r:id="rId24"/>
    <sheet name="3331-3332 Agri. Manu. " sheetId="25" r:id="rId25"/>
    <sheet name="314-316 Clothes Manu. " sheetId="26" r:id="rId26"/>
    <sheet name="322 Paper Manu. " sheetId="27" r:id="rId27"/>
    <sheet name="3241 Oil &amp; Gas Exp &amp; Prod." sheetId="28" r:id="rId28"/>
    <sheet name="3251-3259 Chemical Manu." sheetId="29" r:id="rId29"/>
    <sheet name="Pharma. And Med." sheetId="30" r:id="rId30"/>
    <sheet name="3261-3262 Plastic Manu" sheetId="31" r:id="rId31"/>
  </sheets>
  <definedNames>
    <definedName name="_xlnm._FilterDatabase" localSheetId="14" hidden="1">Annet!$A$1:$M$1</definedName>
    <definedName name="_xlnm._FilterDatabase" localSheetId="2" hidden="1">'ISSUE SCORE from EIKON'!$A$4:$EZ$436</definedName>
    <definedName name="_xlnm._FilterDatabase" localSheetId="17" hidden="1">MANU!$A$1:$EY$413</definedName>
  </definedNames>
  <calcPr fullCalcOnLoad="1"/>
</workbook>
</file>

<file path=xl/calcChain.xml><?xml version="1.0" encoding="utf-8"?>
<calcChain xmlns="http://schemas.openxmlformats.org/spreadsheetml/2006/main">
  <c r="N437" i="2" l="1"/>
</calcChain>
</file>

<file path=xl/sharedStrings.xml><?xml version="1.0" encoding="utf-8"?>
<sst xmlns="http://schemas.openxmlformats.org/spreadsheetml/2006/main" count="12007" uniqueCount="1289">
  <si>
    <t xml:space="preserve">EIKON ISSUE </t>
  </si>
  <si>
    <t>SASB ITEM ISSUES</t>
  </si>
  <si>
    <t xml:space="preserve">Enviromental </t>
  </si>
  <si>
    <t xml:space="preserve">Emission (ITEM 1) </t>
  </si>
  <si>
    <t>Fuel Management (GHG Emissions)</t>
  </si>
  <si>
    <t xml:space="preserve">Waste and hazardous material mgt. </t>
  </si>
  <si>
    <t xml:space="preserve">Air Quality </t>
  </si>
  <si>
    <t xml:space="preserve">Resource Use (ITEM 2) </t>
  </si>
  <si>
    <t xml:space="preserve">Water and wastewater </t>
  </si>
  <si>
    <t xml:space="preserve">Energy Managment </t>
  </si>
  <si>
    <t xml:space="preserve">Ecological Impacts </t>
  </si>
  <si>
    <t xml:space="preserve">Innovation (ITEM 3) </t>
  </si>
  <si>
    <t>Product Design &amp; Lifecycle Management</t>
  </si>
  <si>
    <t xml:space="preserve">Business Model Resilience </t>
  </si>
  <si>
    <t xml:space="preserve">Supply Chain Managment </t>
  </si>
  <si>
    <t xml:space="preserve">Material Sourcing and Efficiency </t>
  </si>
  <si>
    <t xml:space="preserve">Physical Impacts of Climate Change </t>
  </si>
  <si>
    <t xml:space="preserve">Social </t>
  </si>
  <si>
    <t xml:space="preserve">Work Force (ITEM 4) </t>
  </si>
  <si>
    <t xml:space="preserve">Labor Practice </t>
  </si>
  <si>
    <t xml:space="preserve">Employee health and safety </t>
  </si>
  <si>
    <t xml:space="preserve">Employee Engagement, Diversity &amp; Inclusion </t>
  </si>
  <si>
    <t xml:space="preserve">Human Rights (ITEM 5) </t>
  </si>
  <si>
    <t xml:space="preserve">Human Rights &amp; Community Relations </t>
  </si>
  <si>
    <t xml:space="preserve">Community (ITEM 6) </t>
  </si>
  <si>
    <t xml:space="preserve">Business Ethics </t>
  </si>
  <si>
    <t xml:space="preserve">Access and Affordability </t>
  </si>
  <si>
    <t xml:space="preserve">Product responsibility (ITEM 7) </t>
  </si>
  <si>
    <t xml:space="preserve">Costumer Privacy </t>
  </si>
  <si>
    <t xml:space="preserve">Data Security </t>
  </si>
  <si>
    <t xml:space="preserve">Product Quality and Safety </t>
  </si>
  <si>
    <t xml:space="preserve">Customer Welfare </t>
  </si>
  <si>
    <t xml:space="preserve">Selling Practice and Product Labelling </t>
  </si>
  <si>
    <t xml:space="preserve">Corporate Governance </t>
  </si>
  <si>
    <t xml:space="preserve">Management (ITEM 8) </t>
  </si>
  <si>
    <t xml:space="preserve">Managment of the Legal and Regulatory Envirovment </t>
  </si>
  <si>
    <t xml:space="preserve">Critical Indicdent Risk Managment </t>
  </si>
  <si>
    <t xml:space="preserve">Systemic Risk Manangement </t>
  </si>
  <si>
    <t xml:space="preserve">Shareholders (ITEM 9) </t>
  </si>
  <si>
    <t xml:space="preserve">Competitive Behaviour </t>
  </si>
  <si>
    <t xml:space="preserve">CSR strategy (ITEM 10) </t>
  </si>
  <si>
    <t xml:space="preserve">Materials Sourcing aned Efficiency </t>
  </si>
  <si>
    <t>NAICS INDUSTRY CODE</t>
  </si>
  <si>
    <t xml:space="preserve">Mining </t>
  </si>
  <si>
    <t xml:space="preserve">Ultilites </t>
  </si>
  <si>
    <t xml:space="preserve">Manufacturing </t>
  </si>
  <si>
    <t xml:space="preserve">Wholesale Trade </t>
  </si>
  <si>
    <t xml:space="preserve">Retail Trade </t>
  </si>
  <si>
    <t xml:space="preserve">Information </t>
  </si>
  <si>
    <t xml:space="preserve">Real Estate Rental and Leasing </t>
  </si>
  <si>
    <t xml:space="preserve">Professional, Scientific, and Technical Services </t>
  </si>
  <si>
    <t>Ad. And Support and Waste Management and Remediation Services</t>
  </si>
  <si>
    <t xml:space="preserve">Healtcare and Social Assistance </t>
  </si>
  <si>
    <t xml:space="preserve">Accommodation and Food Services </t>
  </si>
  <si>
    <t xml:space="preserve">CH </t>
  </si>
  <si>
    <t>EIKON</t>
  </si>
  <si>
    <t>AAL.OQ</t>
  </si>
  <si>
    <t>A.N</t>
  </si>
  <si>
    <t>AAP.N</t>
  </si>
  <si>
    <t>AAPL.OQ</t>
  </si>
  <si>
    <t>ABBV.N</t>
  </si>
  <si>
    <t>ABC.N</t>
  </si>
  <si>
    <t>ABMD.OQ</t>
  </si>
  <si>
    <t>ABT.N</t>
  </si>
  <si>
    <t>ACN.N</t>
  </si>
  <si>
    <t>ADBE.OQ</t>
  </si>
  <si>
    <t>ADI.OQ</t>
  </si>
  <si>
    <t>ADM.N</t>
  </si>
  <si>
    <t>ADP.OQ</t>
  </si>
  <si>
    <t>ADS.N</t>
  </si>
  <si>
    <t>ADSK.OQ</t>
  </si>
  <si>
    <t>AEE.N</t>
  </si>
  <si>
    <t>AEP.N</t>
  </si>
  <si>
    <t>AES.N</t>
  </si>
  <si>
    <t>AGN.N</t>
  </si>
  <si>
    <t>AKAM.OQ</t>
  </si>
  <si>
    <t>AIV.N</t>
  </si>
  <si>
    <t>ALB.N</t>
  </si>
  <si>
    <t>ALGN.OQ</t>
  </si>
  <si>
    <t>ALK.N</t>
  </si>
  <si>
    <t>ALLE.N</t>
  </si>
  <si>
    <t>ALXN.OQ</t>
  </si>
  <si>
    <t>AMAT.OQ</t>
  </si>
  <si>
    <t>AMCR.N</t>
  </si>
  <si>
    <t>AMD.OQ</t>
  </si>
  <si>
    <t>AME.N</t>
  </si>
  <si>
    <t>AMGN.OQ</t>
  </si>
  <si>
    <t>AMZN.OQ</t>
  </si>
  <si>
    <t>AMT.N</t>
  </si>
  <si>
    <t>ANET.N</t>
  </si>
  <si>
    <t>ANSS.OQ</t>
  </si>
  <si>
    <t>ANTM.N</t>
  </si>
  <si>
    <t>AOS.N</t>
  </si>
  <si>
    <t>APA.N</t>
  </si>
  <si>
    <t>APD.N</t>
  </si>
  <si>
    <t>APH.N</t>
  </si>
  <si>
    <t>APTV.N</t>
  </si>
  <si>
    <t>ATO.N</t>
  </si>
  <si>
    <t>ARE.N</t>
  </si>
  <si>
    <t>ATVI.OQ</t>
  </si>
  <si>
    <t>ARNC.N</t>
  </si>
  <si>
    <t>AVGO.OQ</t>
  </si>
  <si>
    <t>AVB.N</t>
  </si>
  <si>
    <t>AVY.N</t>
  </si>
  <si>
    <t>AWK.N</t>
  </si>
  <si>
    <t>AZO.N</t>
  </si>
  <si>
    <t>BA.N</t>
  </si>
  <si>
    <t>BAX.N</t>
  </si>
  <si>
    <t>BBY.N</t>
  </si>
  <si>
    <t>BDX.N</t>
  </si>
  <si>
    <t>BFb.N</t>
  </si>
  <si>
    <t>BIIB.OQ</t>
  </si>
  <si>
    <t>BKNG.OQ</t>
  </si>
  <si>
    <t>BKR.N</t>
  </si>
  <si>
    <t>BLL.N</t>
  </si>
  <si>
    <t>BMY.N</t>
  </si>
  <si>
    <t>BR.N</t>
  </si>
  <si>
    <t>BSX.N</t>
  </si>
  <si>
    <t>BWA.N</t>
  </si>
  <si>
    <t>CAG.N</t>
  </si>
  <si>
    <t>BXP.N</t>
  </si>
  <si>
    <t>CAH.N</t>
  </si>
  <si>
    <t>CARR.N</t>
  </si>
  <si>
    <t>CAT.N</t>
  </si>
  <si>
    <t>CCL.N</t>
  </si>
  <si>
    <t>CBRE.N</t>
  </si>
  <si>
    <t>CDNS.OQ</t>
  </si>
  <si>
    <t>CCI.N</t>
  </si>
  <si>
    <t>CDW.OQ</t>
  </si>
  <si>
    <t>CE.N</t>
  </si>
  <si>
    <t>CERN.OQ</t>
  </si>
  <si>
    <t>CF.N</t>
  </si>
  <si>
    <t>CHD.N</t>
  </si>
  <si>
    <t>CHRW.OQ</t>
  </si>
  <si>
    <t>CHTR.OQ</t>
  </si>
  <si>
    <t>CI.N</t>
  </si>
  <si>
    <t>CL.N</t>
  </si>
  <si>
    <t>CLX.N</t>
  </si>
  <si>
    <t>CMCSA.OQ</t>
  </si>
  <si>
    <t>CMG.N</t>
  </si>
  <si>
    <t>CMI.N</t>
  </si>
  <si>
    <t>CMS.N</t>
  </si>
  <si>
    <t>CNC.N</t>
  </si>
  <si>
    <t>CNP.N</t>
  </si>
  <si>
    <t>COG.N</t>
  </si>
  <si>
    <t>COO.N</t>
  </si>
  <si>
    <t>COP.N</t>
  </si>
  <si>
    <t>COST.OQ</t>
  </si>
  <si>
    <t>COTY.N</t>
  </si>
  <si>
    <t>CPB.N</t>
  </si>
  <si>
    <t>CPRI.N</t>
  </si>
  <si>
    <t>CPRT.OQ</t>
  </si>
  <si>
    <t>CRM.N</t>
  </si>
  <si>
    <t>CSCO.OQ</t>
  </si>
  <si>
    <t>CSX.OQ</t>
  </si>
  <si>
    <t>CTAS.OQ</t>
  </si>
  <si>
    <t>CTL.N</t>
  </si>
  <si>
    <t>CTSH.OQ</t>
  </si>
  <si>
    <t>CTVA.N</t>
  </si>
  <si>
    <t>CTXS.OQ</t>
  </si>
  <si>
    <t>CVS.N</t>
  </si>
  <si>
    <t>CVX.N</t>
  </si>
  <si>
    <t>CXO.N</t>
  </si>
  <si>
    <t>D.N</t>
  </si>
  <si>
    <t>DAL.N</t>
  </si>
  <si>
    <t>DD.N</t>
  </si>
  <si>
    <t>DE.N</t>
  </si>
  <si>
    <t>DG.N</t>
  </si>
  <si>
    <t>DGX.N</t>
  </si>
  <si>
    <t>DHI.N</t>
  </si>
  <si>
    <t>DHR.N</t>
  </si>
  <si>
    <t>DIS.N</t>
  </si>
  <si>
    <t>DISCA.OQ</t>
  </si>
  <si>
    <t>DISCK.OQ</t>
  </si>
  <si>
    <t>DISH.OQ</t>
  </si>
  <si>
    <t>DLTR.OQ</t>
  </si>
  <si>
    <t>DLR.N</t>
  </si>
  <si>
    <t>DOV.N</t>
  </si>
  <si>
    <t>DOW.N</t>
  </si>
  <si>
    <t>DRI.N</t>
  </si>
  <si>
    <t>DRE.N</t>
  </si>
  <si>
    <t>DTE.N</t>
  </si>
  <si>
    <t>DUK.N</t>
  </si>
  <si>
    <t>DVA.N</t>
  </si>
  <si>
    <t>DVN.N</t>
  </si>
  <si>
    <t>DXC.N</t>
  </si>
  <si>
    <t>EA.OQ</t>
  </si>
  <si>
    <t>EBAY.OQ</t>
  </si>
  <si>
    <t>ECL.N</t>
  </si>
  <si>
    <t>ED.N</t>
  </si>
  <si>
    <t>EFX.N</t>
  </si>
  <si>
    <t>EIX.N</t>
  </si>
  <si>
    <t>EL.N</t>
  </si>
  <si>
    <t>EMN.N</t>
  </si>
  <si>
    <t>EMR.N</t>
  </si>
  <si>
    <t>EOG.N</t>
  </si>
  <si>
    <t>ES.N</t>
  </si>
  <si>
    <t>EQIX.OQ</t>
  </si>
  <si>
    <t>ETN.N</t>
  </si>
  <si>
    <t>EQR.N</t>
  </si>
  <si>
    <t>ETR.N</t>
  </si>
  <si>
    <t>EVRG.N</t>
  </si>
  <si>
    <t>ESS.N</t>
  </si>
  <si>
    <t>EW.N</t>
  </si>
  <si>
    <t>EXC.OQ</t>
  </si>
  <si>
    <t>EXPD.OQ</t>
  </si>
  <si>
    <t>EXPE.OQ</t>
  </si>
  <si>
    <t>F.N</t>
  </si>
  <si>
    <t>EXR.N</t>
  </si>
  <si>
    <t>FANG.OQ</t>
  </si>
  <si>
    <t>FAST.OQ</t>
  </si>
  <si>
    <t>FB.OQ</t>
  </si>
  <si>
    <t>FBHS.N</t>
  </si>
  <si>
    <t>FCX.N</t>
  </si>
  <si>
    <t>FDX.N</t>
  </si>
  <si>
    <t>FE.N</t>
  </si>
  <si>
    <t>FFIV.OQ</t>
  </si>
  <si>
    <t>FISV.OQ</t>
  </si>
  <si>
    <t>FLIR.OQ</t>
  </si>
  <si>
    <t>FLS.N</t>
  </si>
  <si>
    <t>FLT.N</t>
  </si>
  <si>
    <t>FMC.N</t>
  </si>
  <si>
    <t>FOX.OQ</t>
  </si>
  <si>
    <t>FOXA.OQ</t>
  </si>
  <si>
    <t>FTI.N</t>
  </si>
  <si>
    <t>FRT.N</t>
  </si>
  <si>
    <t>FTNT.OQ</t>
  </si>
  <si>
    <t>FTV.N</t>
  </si>
  <si>
    <t>GD.N</t>
  </si>
  <si>
    <t>GE.N</t>
  </si>
  <si>
    <t>GILD.OQ</t>
  </si>
  <si>
    <t>GIS.N</t>
  </si>
  <si>
    <t>GLW.N</t>
  </si>
  <si>
    <t>GM.N</t>
  </si>
  <si>
    <t>GOOG.OQ</t>
  </si>
  <si>
    <t>GOOGL.OQ</t>
  </si>
  <si>
    <t>GPC.N</t>
  </si>
  <si>
    <t>GPN.N</t>
  </si>
  <si>
    <t>GPS.N</t>
  </si>
  <si>
    <t>GRMN.OQ</t>
  </si>
  <si>
    <t>GWW.N</t>
  </si>
  <si>
    <t>HAL.N</t>
  </si>
  <si>
    <t>HAS.OQ</t>
  </si>
  <si>
    <t>HBI.N</t>
  </si>
  <si>
    <t>HCA.N</t>
  </si>
  <si>
    <t>HD.N</t>
  </si>
  <si>
    <t>HES.N</t>
  </si>
  <si>
    <t>HFC.N</t>
  </si>
  <si>
    <t>HII.N</t>
  </si>
  <si>
    <t>HLT.N</t>
  </si>
  <si>
    <t>HOG.N</t>
  </si>
  <si>
    <t>HOLX.OQ</t>
  </si>
  <si>
    <t>HON.N</t>
  </si>
  <si>
    <t>HP.N</t>
  </si>
  <si>
    <t>HPE.N</t>
  </si>
  <si>
    <t>HPQ.N</t>
  </si>
  <si>
    <t>HRB.N</t>
  </si>
  <si>
    <t>HRL.N</t>
  </si>
  <si>
    <t>HSIC.OQ</t>
  </si>
  <si>
    <t>HST.N</t>
  </si>
  <si>
    <t>HSY.N</t>
  </si>
  <si>
    <t>HUM.N</t>
  </si>
  <si>
    <t>HWM.N</t>
  </si>
  <si>
    <t>IBM.N</t>
  </si>
  <si>
    <t>IDXX.OQ</t>
  </si>
  <si>
    <t>IEX.N</t>
  </si>
  <si>
    <t>IFF.N</t>
  </si>
  <si>
    <t>ILMN.OQ</t>
  </si>
  <si>
    <t>INCY.OQ</t>
  </si>
  <si>
    <t>INFO.N</t>
  </si>
  <si>
    <t>INTC.OQ</t>
  </si>
  <si>
    <t>INTU.OQ</t>
  </si>
  <si>
    <t>IP.N</t>
  </si>
  <si>
    <t>IPG.N</t>
  </si>
  <si>
    <t>IPGP.OQ</t>
  </si>
  <si>
    <t>IQV.N</t>
  </si>
  <si>
    <t>IR.N</t>
  </si>
  <si>
    <t>IRM.N</t>
  </si>
  <si>
    <t>ISRG.OQ</t>
  </si>
  <si>
    <t>IT.N</t>
  </si>
  <si>
    <t>ITW.N</t>
  </si>
  <si>
    <t>J.N</t>
  </si>
  <si>
    <t>JBHT.OQ</t>
  </si>
  <si>
    <t>JCI.N</t>
  </si>
  <si>
    <t>JKHY.OQ</t>
  </si>
  <si>
    <t>JNJ.N</t>
  </si>
  <si>
    <t>JNPR.N</t>
  </si>
  <si>
    <t>JWN.N</t>
  </si>
  <si>
    <t>K.N</t>
  </si>
  <si>
    <t>KEYS.N</t>
  </si>
  <si>
    <t>KHC.OQ</t>
  </si>
  <si>
    <t>KIM.N</t>
  </si>
  <si>
    <t>KLAC.OQ</t>
  </si>
  <si>
    <t>KMB.N</t>
  </si>
  <si>
    <t>KMI.N</t>
  </si>
  <si>
    <t>KMX.N</t>
  </si>
  <si>
    <t>KO.N</t>
  </si>
  <si>
    <t>KR.N</t>
  </si>
  <si>
    <t>KSS.N</t>
  </si>
  <si>
    <t>KSU.N</t>
  </si>
  <si>
    <t>LB.N</t>
  </si>
  <si>
    <t>LDOS.N</t>
  </si>
  <si>
    <t>LEG.N</t>
  </si>
  <si>
    <t>LEN.N</t>
  </si>
  <si>
    <t>LH.N</t>
  </si>
  <si>
    <t>LHX.N</t>
  </si>
  <si>
    <t>LIN.N</t>
  </si>
  <si>
    <t>LKQ.OQ</t>
  </si>
  <si>
    <t>LLY.N</t>
  </si>
  <si>
    <t>LMT.N</t>
  </si>
  <si>
    <t>LNT.OQ</t>
  </si>
  <si>
    <t>LOW.N</t>
  </si>
  <si>
    <t>LRCX.OQ</t>
  </si>
  <si>
    <t>LUV.N</t>
  </si>
  <si>
    <t>LVS.N</t>
  </si>
  <si>
    <t>LW.N</t>
  </si>
  <si>
    <t>LYB.N</t>
  </si>
  <si>
    <t>LYV.N</t>
  </si>
  <si>
    <t>M.N</t>
  </si>
  <si>
    <t>MA.N</t>
  </si>
  <si>
    <t>MAR.OQ</t>
  </si>
  <si>
    <t>MAS.N</t>
  </si>
  <si>
    <t>MCD.N</t>
  </si>
  <si>
    <t>MCHP.OQ</t>
  </si>
  <si>
    <t>MCK.N</t>
  </si>
  <si>
    <t>MCO.N</t>
  </si>
  <si>
    <t>MDLZ.OQ</t>
  </si>
  <si>
    <t>MDT.N</t>
  </si>
  <si>
    <t>MGM.N</t>
  </si>
  <si>
    <t>MHK.N</t>
  </si>
  <si>
    <t>MKC.N</t>
  </si>
  <si>
    <t>MLM.N</t>
  </si>
  <si>
    <t>MMM.N</t>
  </si>
  <si>
    <t>MNST.OQ</t>
  </si>
  <si>
    <t>MO.N</t>
  </si>
  <si>
    <t>MOS.N</t>
  </si>
  <si>
    <t>MPC.N</t>
  </si>
  <si>
    <t>MRK.N</t>
  </si>
  <si>
    <t>MRO.N</t>
  </si>
  <si>
    <t>MSCI.N</t>
  </si>
  <si>
    <t>MSFT.OQ</t>
  </si>
  <si>
    <t>MSI.N</t>
  </si>
  <si>
    <t>MTD.N</t>
  </si>
  <si>
    <t>MU.OQ</t>
  </si>
  <si>
    <t>MXIM.OQ</t>
  </si>
  <si>
    <t>MYL.OQ</t>
  </si>
  <si>
    <t>MAA.N</t>
  </si>
  <si>
    <t>NBL.OQ</t>
  </si>
  <si>
    <t>NCLH.N</t>
  </si>
  <si>
    <t>NEE.N</t>
  </si>
  <si>
    <t>NEM.N</t>
  </si>
  <si>
    <t>NFLX.OQ</t>
  </si>
  <si>
    <t>NI.N</t>
  </si>
  <si>
    <t>NKE.N</t>
  </si>
  <si>
    <t>NLOK.OQ</t>
  </si>
  <si>
    <t>NLSN.N</t>
  </si>
  <si>
    <t>NOC.N</t>
  </si>
  <si>
    <t>NOV.N</t>
  </si>
  <si>
    <t>NOW.N</t>
  </si>
  <si>
    <t>NRG.N</t>
  </si>
  <si>
    <t>NSC.N</t>
  </si>
  <si>
    <t>NTAP.OQ</t>
  </si>
  <si>
    <t>NUE.N</t>
  </si>
  <si>
    <t>NVDA.OQ</t>
  </si>
  <si>
    <t>NVR.N</t>
  </si>
  <si>
    <t>NWL.OQ</t>
  </si>
  <si>
    <t>NWS.OQ</t>
  </si>
  <si>
    <t>NWSA.OQ</t>
  </si>
  <si>
    <t>O.N</t>
  </si>
  <si>
    <t>ODFL.OQ</t>
  </si>
  <si>
    <t>OKE.N</t>
  </si>
  <si>
    <t>OMC.N</t>
  </si>
  <si>
    <t>ORCL.N</t>
  </si>
  <si>
    <t>ORLY.OQ</t>
  </si>
  <si>
    <t>OTIS.N</t>
  </si>
  <si>
    <t>OXY.N</t>
  </si>
  <si>
    <t>PAYC.N</t>
  </si>
  <si>
    <t>PAYX.OQ</t>
  </si>
  <si>
    <t>PCAR.OQ</t>
  </si>
  <si>
    <t>PEAK.N</t>
  </si>
  <si>
    <t>PEG.N</t>
  </si>
  <si>
    <t>PEP.OQ</t>
  </si>
  <si>
    <t>PFE.N</t>
  </si>
  <si>
    <t>PG.N</t>
  </si>
  <si>
    <t>PH.N</t>
  </si>
  <si>
    <t>PHM.N</t>
  </si>
  <si>
    <t>PKG.N</t>
  </si>
  <si>
    <t>PKI.N</t>
  </si>
  <si>
    <t>PLD.N</t>
  </si>
  <si>
    <t>PM.N</t>
  </si>
  <si>
    <t>PNR.N</t>
  </si>
  <si>
    <t>PNW.N</t>
  </si>
  <si>
    <t>PPG.N</t>
  </si>
  <si>
    <t>PPL.N</t>
  </si>
  <si>
    <t>PRGO.N</t>
  </si>
  <si>
    <t>PSA.N</t>
  </si>
  <si>
    <t>PSX.N</t>
  </si>
  <si>
    <t>PVH.N</t>
  </si>
  <si>
    <t>PWR.N</t>
  </si>
  <si>
    <t>PXD.N</t>
  </si>
  <si>
    <t>PYPL.OQ</t>
  </si>
  <si>
    <t>QCOM.OQ</t>
  </si>
  <si>
    <t>QRVO.OQ</t>
  </si>
  <si>
    <t>RCL.N</t>
  </si>
  <si>
    <t>REG.OQ</t>
  </si>
  <si>
    <t>REGN.OQ</t>
  </si>
  <si>
    <t>RHI.N</t>
  </si>
  <si>
    <t>RL.N</t>
  </si>
  <si>
    <t>RMD.N</t>
  </si>
  <si>
    <t>ROK.N</t>
  </si>
  <si>
    <t>ROL.N</t>
  </si>
  <si>
    <t>ROP.N</t>
  </si>
  <si>
    <t>ROST.OQ</t>
  </si>
  <si>
    <t>RSG.N</t>
  </si>
  <si>
    <t>RTN.N</t>
  </si>
  <si>
    <t>RTX.N</t>
  </si>
  <si>
    <t>SBUX.OQ</t>
  </si>
  <si>
    <t>SBAC.OQ</t>
  </si>
  <si>
    <t>SEE.N</t>
  </si>
  <si>
    <t>SHW.N</t>
  </si>
  <si>
    <t>SJM.N</t>
  </si>
  <si>
    <t>SLB.N</t>
  </si>
  <si>
    <t>SLG.N</t>
  </si>
  <si>
    <t>SNA.N</t>
  </si>
  <si>
    <t>SNPS.OQ</t>
  </si>
  <si>
    <t>SO.N</t>
  </si>
  <si>
    <t>SPG.N</t>
  </si>
  <si>
    <t>SPGI.N</t>
  </si>
  <si>
    <t>SRE.N</t>
  </si>
  <si>
    <t>STE.N</t>
  </si>
  <si>
    <t>STX.OQ</t>
  </si>
  <si>
    <t>STZ.N</t>
  </si>
  <si>
    <t>SWK.N</t>
  </si>
  <si>
    <t>SWKS.OQ</t>
  </si>
  <si>
    <t>SYK.N</t>
  </si>
  <si>
    <t>SYY.N</t>
  </si>
  <si>
    <t>T.N</t>
  </si>
  <si>
    <t>TAP.N</t>
  </si>
  <si>
    <t>TDG.N</t>
  </si>
  <si>
    <t>TEL.N</t>
  </si>
  <si>
    <t>TFX.N</t>
  </si>
  <si>
    <t>TGT.N</t>
  </si>
  <si>
    <t>TIF.N</t>
  </si>
  <si>
    <t>TJX.N</t>
  </si>
  <si>
    <t>TMO.N</t>
  </si>
  <si>
    <t>TMUS.OQ</t>
  </si>
  <si>
    <t>TPR.N</t>
  </si>
  <si>
    <t>TSCO.OQ</t>
  </si>
  <si>
    <t>TSN.N</t>
  </si>
  <si>
    <t>TT.N</t>
  </si>
  <si>
    <t>TTWO.OQ</t>
  </si>
  <si>
    <t>TWTR.N</t>
  </si>
  <si>
    <t>TXN.OQ</t>
  </si>
  <si>
    <t>TXT.N</t>
  </si>
  <si>
    <t>UA.N</t>
  </si>
  <si>
    <t>UAA.N</t>
  </si>
  <si>
    <t>UAL.OQ</t>
  </si>
  <si>
    <t>UDR.N</t>
  </si>
  <si>
    <t>UHS.N</t>
  </si>
  <si>
    <t>ULTA.OQ</t>
  </si>
  <si>
    <t>UNH.N</t>
  </si>
  <si>
    <t>UNP.N</t>
  </si>
  <si>
    <t>UPS.N</t>
  </si>
  <si>
    <t>URI.N</t>
  </si>
  <si>
    <t>UTX.N</t>
  </si>
  <si>
    <t>V.N</t>
  </si>
  <si>
    <t>VAR.N</t>
  </si>
  <si>
    <t>VFC.N</t>
  </si>
  <si>
    <t>VIAC.OQ</t>
  </si>
  <si>
    <t>VLO.N</t>
  </si>
  <si>
    <t>VMC.N</t>
  </si>
  <si>
    <t>VNO.N</t>
  </si>
  <si>
    <t>VRSK.OQ</t>
  </si>
  <si>
    <t>VRSN.OQ</t>
  </si>
  <si>
    <t>VRTX.OQ</t>
  </si>
  <si>
    <t>VTR.N</t>
  </si>
  <si>
    <t>VZ.N</t>
  </si>
  <si>
    <t>WAB.N</t>
  </si>
  <si>
    <t>WAT.N</t>
  </si>
  <si>
    <t>WBA.OQ</t>
  </si>
  <si>
    <t>WDC.OQ</t>
  </si>
  <si>
    <t>WEC.N</t>
  </si>
  <si>
    <t>WELL.N</t>
  </si>
  <si>
    <t>WHR.N</t>
  </si>
  <si>
    <t>WM.N</t>
  </si>
  <si>
    <t>WMB.N</t>
  </si>
  <si>
    <t>WMT.N</t>
  </si>
  <si>
    <t>WRK.N</t>
  </si>
  <si>
    <t>WU.N</t>
  </si>
  <si>
    <t>WYNN.OQ</t>
  </si>
  <si>
    <t>WY.N</t>
  </si>
  <si>
    <t>XEL.OQ</t>
  </si>
  <si>
    <t>XEC.N</t>
  </si>
  <si>
    <t>XLNX.OQ</t>
  </si>
  <si>
    <t>XOM.N</t>
  </si>
  <si>
    <t>XRAY.OQ</t>
  </si>
  <si>
    <t>XRX.N</t>
  </si>
  <si>
    <t>XYL.N</t>
  </si>
  <si>
    <t>YUM.N</t>
  </si>
  <si>
    <t>ZBH.N</t>
  </si>
  <si>
    <t>ZBRA.OQ</t>
  </si>
  <si>
    <t>ZTS.N</t>
  </si>
  <si>
    <t xml:space="preserve">Weighted </t>
  </si>
  <si>
    <t>Emission</t>
  </si>
  <si>
    <t>Resource Use</t>
  </si>
  <si>
    <t xml:space="preserve">Innovation </t>
  </si>
  <si>
    <t xml:space="preserve">Work Force </t>
  </si>
  <si>
    <t xml:space="preserve">Human Rights </t>
  </si>
  <si>
    <t xml:space="preserve">Community </t>
  </si>
  <si>
    <t xml:space="preserve">Product responsibility </t>
  </si>
  <si>
    <t xml:space="preserve">Management </t>
  </si>
  <si>
    <t xml:space="preserve">Shareholders </t>
  </si>
  <si>
    <t xml:space="preserve">CSR strategy </t>
  </si>
  <si>
    <t>FY</t>
  </si>
  <si>
    <t>Company Common Name</t>
  </si>
  <si>
    <t>NAICS Sector Code</t>
  </si>
  <si>
    <t>ESG Combined Score</t>
  </si>
  <si>
    <t>Emissions Score</t>
  </si>
  <si>
    <t>Resource Use Score</t>
  </si>
  <si>
    <t>Environmental Innovation Score</t>
  </si>
  <si>
    <t>Workforce Score</t>
  </si>
  <si>
    <t>Human Rights Score</t>
  </si>
  <si>
    <t>Community Score</t>
  </si>
  <si>
    <t>Product Responsibility Score</t>
  </si>
  <si>
    <t>Management Score</t>
  </si>
  <si>
    <t>Shareholders Score</t>
  </si>
  <si>
    <t>CSR Strategy Score</t>
  </si>
  <si>
    <t>Agilent Technologies Inc</t>
  </si>
  <si>
    <t>31-33</t>
  </si>
  <si>
    <t>Abbvie Inc</t>
  </si>
  <si>
    <t>AmerisourceBergen Corp</t>
  </si>
  <si>
    <t>42</t>
  </si>
  <si>
    <t>Abiomed Inc</t>
  </si>
  <si>
    <t>Abbott Laboratories</t>
  </si>
  <si>
    <t>Accenture PLC</t>
  </si>
  <si>
    <t>54</t>
  </si>
  <si>
    <t>Adobe Inc</t>
  </si>
  <si>
    <t>51</t>
  </si>
  <si>
    <t>Analog Devices Inc</t>
  </si>
  <si>
    <t>Archer Daniels Midland Co</t>
  </si>
  <si>
    <t>Automatic Data Processing Inc</t>
  </si>
  <si>
    <t>Autodesk Inc</t>
  </si>
  <si>
    <t>Ameren Corp</t>
  </si>
  <si>
    <t>22</t>
  </si>
  <si>
    <t>American Electric Power Company Inc</t>
  </si>
  <si>
    <t>AES Corp</t>
  </si>
  <si>
    <t>Allergan plc</t>
  </si>
  <si>
    <t>Apartment Investment and Management Co</t>
  </si>
  <si>
    <t>53</t>
  </si>
  <si>
    <t>Akamai Technologies Inc</t>
  </si>
  <si>
    <t>Albemarle Corp</t>
  </si>
  <si>
    <t>Align Technology Inc</t>
  </si>
  <si>
    <t>Alaska Air Group Inc</t>
  </si>
  <si>
    <t>48-49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</si>
  <si>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</si>
  <si>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</si>
  <si>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</si>
  <si>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</si>
  <si>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</si>
  <si>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</si>
  <si>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Amgen Inc</t>
  </si>
  <si>
    <t>American Tower Corp</t>
  </si>
  <si>
    <t>Amazon.com Inc</t>
  </si>
  <si>
    <t>44-45</t>
  </si>
  <si>
    <t>Arista Networks Inc</t>
  </si>
  <si>
    <t>ANSYS Inc</t>
  </si>
  <si>
    <t>A. O. Smith Corp</t>
  </si>
  <si>
    <t>Apache Corp</t>
  </si>
  <si>
    <t>21</t>
  </si>
  <si>
    <t>Air Products and Chemicals Inc</t>
  </si>
  <si>
    <t>Amphenol Corp</t>
  </si>
  <si>
    <t>Aptiv PLC</t>
  </si>
  <si>
    <t>Alexandria Real Estate Equities Inc</t>
  </si>
  <si>
    <t>Arconic Inc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</si>
  <si>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</si>
  <si>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</si>
  <si>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</si>
  <si>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</si>
  <si>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</si>
  <si>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Company Inc</t>
  </si>
  <si>
    <t>Autozone Inc</t>
  </si>
  <si>
    <t>Boeing Co</t>
  </si>
  <si>
    <t>Baxter International Inc</t>
  </si>
  <si>
    <t>Best Buy Co Inc</t>
  </si>
  <si>
    <t>Becton Dickinson and Co</t>
  </si>
  <si>
    <t>Brown-Forman Corp</t>
  </si>
  <si>
    <t>Biogen Inc</t>
  </si>
  <si>
    <t>Booking Holdings Inc</t>
  </si>
  <si>
    <t>56</t>
  </si>
  <si>
    <t>Baker Hughes Co</t>
  </si>
  <si>
    <t>Ball Corp</t>
  </si>
  <si>
    <t>Bristol-Myers Squibb Co</t>
  </si>
  <si>
    <t>Broadridge Financial Solutions Inc</t>
  </si>
  <si>
    <t>Boston Scientific Corp</t>
  </si>
  <si>
    <t>BorgWarner Inc</t>
  </si>
  <si>
    <t>Boston Properties Inc</t>
  </si>
  <si>
    <t>Conagra Brands Inc</t>
  </si>
  <si>
    <t>Cardinal Health Inc</t>
  </si>
  <si>
    <t>Caterpillar Inc</t>
  </si>
  <si>
    <t>CBRE Group Inc</t>
  </si>
  <si>
    <t>Crown Castle International Corp</t>
  </si>
  <si>
    <t>Carnival Corp</t>
  </si>
  <si>
    <t>Cadence Design Systems Inc</t>
  </si>
  <si>
    <t>CDW Corp</t>
  </si>
  <si>
    <t>Celanese Corp</t>
  </si>
  <si>
    <t>Cerner Corp</t>
  </si>
  <si>
    <t>CF Industries Holdings Inc</t>
  </si>
  <si>
    <t>Church &amp; Dwight Co Inc</t>
  </si>
  <si>
    <t>C.H. Robinson Worldwide Inc</t>
  </si>
  <si>
    <t>Charter Communications Inc</t>
  </si>
  <si>
    <t>Colgate-Palmolive Co</t>
  </si>
  <si>
    <t>Clorox Co</t>
  </si>
  <si>
    <t>Comcast Corp</t>
  </si>
  <si>
    <t>Chipotle Mexican Grill Inc</t>
  </si>
  <si>
    <t>72</t>
  </si>
  <si>
    <t>Cummins Inc</t>
  </si>
  <si>
    <t>CMS Energy Corp</t>
  </si>
  <si>
    <t>Centene Corp</t>
  </si>
  <si>
    <t>62</t>
  </si>
  <si>
    <t>CenterPoint Energy Inc</t>
  </si>
  <si>
    <t>Cabot Oil &amp; Gas Corp</t>
  </si>
  <si>
    <t>Cooper Companies Inc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</si>
  <si>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</si>
  <si>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</si>
  <si>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</si>
  <si>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</si>
  <si>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</si>
  <si>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</si>
  <si>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</si>
  <si>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</si>
  <si>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</si>
  <si>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</si>
  <si>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81</t>
  </si>
  <si>
    <t>Centurylink Inc</t>
  </si>
  <si>
    <t>Cognizant Technology Solutions Corp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</si>
  <si>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</si>
  <si>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</si>
  <si>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</si>
  <si>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</si>
  <si>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</si>
  <si>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</si>
  <si>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</si>
  <si>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</si>
  <si>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</si>
  <si>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Dollar General Corp</t>
  </si>
  <si>
    <t>Quest Diagnostics Inc</t>
  </si>
  <si>
    <t>D.R. Horton Inc</t>
  </si>
  <si>
    <t>23</t>
  </si>
  <si>
    <t>Danaher Corp</t>
  </si>
  <si>
    <t>Walt Disney Co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</si>
  <si>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</si>
  <si>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</si>
  <si>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</si>
  <si>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</si>
  <si>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</si>
  <si>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</si>
  <si>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</si>
  <si>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</si>
  <si>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</si>
  <si>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</si>
  <si>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</si>
  <si>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</si>
  <si>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</si>
  <si>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</si>
  <si>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</si>
  <si>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</si>
  <si>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</si>
  <si>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</si>
  <si>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</si>
  <si>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Companies Inc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</si>
  <si>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</si>
  <si>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</si>
  <si>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</si>
  <si>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</si>
  <si>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</si>
  <si>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</si>
  <si>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</si>
  <si>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Eaton Corporation PLC</t>
  </si>
  <si>
    <t>Entergy Corp</t>
  </si>
  <si>
    <t>Evergy Inc</t>
  </si>
  <si>
    <t>Edwards Lifesciences Corp</t>
  </si>
  <si>
    <t>Exelon Corp</t>
  </si>
  <si>
    <t>Expeditors International of Washington Inc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</si>
  <si>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</si>
  <si>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</si>
  <si>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</si>
  <si>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</si>
  <si>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</si>
  <si>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</si>
  <si>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 Inc</t>
  </si>
  <si>
    <t>Freeport-McMoRan Inc</t>
  </si>
  <si>
    <t>FedEx Corp</t>
  </si>
  <si>
    <t>FirstEnergy Corp</t>
  </si>
  <si>
    <t>F5 Networks Inc</t>
  </si>
  <si>
    <t>Fiserv Inc</t>
  </si>
  <si>
    <t>FLIR Systems Inc</t>
  </si>
  <si>
    <t>Flowserve Corp</t>
  </si>
  <si>
    <t>FMC Corp</t>
  </si>
  <si>
    <t>Fox Corp</t>
  </si>
  <si>
    <t>Federal Realty Investment Trust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</si>
  <si>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</si>
  <si>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</si>
  <si>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</si>
  <si>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</si>
  <si>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</si>
  <si>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</si>
  <si>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</si>
  <si>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</si>
  <si>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</si>
  <si>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</si>
  <si>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</si>
  <si>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Gap Inc</t>
  </si>
  <si>
    <t>Garmin Ltd</t>
  </si>
  <si>
    <t>W W Grainger Inc</t>
  </si>
  <si>
    <t>Halliburton Co</t>
  </si>
  <si>
    <t>Hasbro Inc</t>
  </si>
  <si>
    <t>HanesBrands Inc</t>
  </si>
  <si>
    <t>HCA Healthcare Inc</t>
  </si>
  <si>
    <t>Home Depot Inc</t>
  </si>
  <si>
    <t>Hess Corp</t>
  </si>
  <si>
    <t>HollyFrontier Corp</t>
  </si>
  <si>
    <t>Huntington Ingalls Industries Inc</t>
  </si>
  <si>
    <t>Hilton Worldwide Holdings Inc</t>
  </si>
  <si>
    <t>Harley-Davidson Inc</t>
  </si>
  <si>
    <t>Hologic Inc</t>
  </si>
  <si>
    <t>Honeywell International Inc</t>
  </si>
  <si>
    <t>Helmerich and Payne Inc</t>
  </si>
  <si>
    <t>Hewlett Packard Enterprise Co</t>
  </si>
  <si>
    <t>HP Inc</t>
  </si>
  <si>
    <t>H &amp; R Block Inc</t>
  </si>
  <si>
    <t>Hormel Foods Corp</t>
  </si>
  <si>
    <t>Henry Schein Inc</t>
  </si>
  <si>
    <t>Host Hotels &amp; Resorts Inc</t>
  </si>
  <si>
    <t>Hershey Co</t>
  </si>
  <si>
    <t>Humana Inc</t>
  </si>
  <si>
    <t>International Business Machines Corp</t>
  </si>
  <si>
    <t>IDEXX Laboratories Inc</t>
  </si>
  <si>
    <t>IDEX Corp</t>
  </si>
  <si>
    <t>International Flavors &amp; Fragrances Inc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</si>
  <si>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</si>
  <si>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</si>
  <si>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</si>
  <si>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</si>
  <si>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</si>
  <si>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</si>
  <si>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Companies Inc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</si>
  <si>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</si>
  <si>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</si>
  <si>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</si>
  <si>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</si>
  <si>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</si>
  <si>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</si>
  <si>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</si>
  <si>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Jacobs Engineering Group Inc</t>
  </si>
  <si>
    <t>J B Hunt Transport Services Inc</t>
  </si>
  <si>
    <t>Johnson Controls International PLC</t>
  </si>
  <si>
    <t>Jack Henry &amp; Associates Inc</t>
  </si>
  <si>
    <t>Johnson &amp; Johnson</t>
  </si>
  <si>
    <t>Juniper Networks Inc</t>
  </si>
  <si>
    <t>Nordstrom Inc</t>
  </si>
  <si>
    <t>Kellogg Co</t>
  </si>
  <si>
    <t>Keysight Technologies Inc</t>
  </si>
  <si>
    <t>Kraft Heinz Co</t>
  </si>
  <si>
    <t>Kimco Realty Corp</t>
  </si>
  <si>
    <t>KLA Corp</t>
  </si>
  <si>
    <t>Kimberly-Clark Corp</t>
  </si>
  <si>
    <t>Kinder Morgan Inc</t>
  </si>
  <si>
    <t>Carmax Inc</t>
  </si>
  <si>
    <t>Coca-Cola Co</t>
  </si>
  <si>
    <t>Kroger Co</t>
  </si>
  <si>
    <t>Kohls Corp</t>
  </si>
  <si>
    <t>Kansas City Southern</t>
  </si>
  <si>
    <t>L Brands Inc</t>
  </si>
  <si>
    <t>Leidos Holdings Inc</t>
  </si>
  <si>
    <t>Leggett &amp; Platt Inc</t>
  </si>
  <si>
    <t>Lennar Corp</t>
  </si>
  <si>
    <t>Laboratory Corporation of America Holdings</t>
  </si>
  <si>
    <t>L3Harris Technologies Inc</t>
  </si>
  <si>
    <t>Linde PLC</t>
  </si>
  <si>
    <t>LKQ Corp</t>
  </si>
  <si>
    <t>Eli Lilly and Co</t>
  </si>
  <si>
    <t>Lockheed Martin Corp</t>
  </si>
  <si>
    <t>Alliant Energy Corp</t>
  </si>
  <si>
    <t>Lowe's Companies Inc</t>
  </si>
  <si>
    <t>Lam Research Corp</t>
  </si>
  <si>
    <t>Southwest Airlines Co</t>
  </si>
  <si>
    <t>Las Vegas Sands Corp</t>
  </si>
  <si>
    <t>Lamb Weston Holdings Inc</t>
  </si>
  <si>
    <t>LyondellBasell Industries NV</t>
  </si>
  <si>
    <t>Live Nation Entertainment Inc</t>
  </si>
  <si>
    <t>71</t>
  </si>
  <si>
    <t>Macy's Inc</t>
  </si>
  <si>
    <t>Marriott International Inc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</si>
  <si>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</si>
  <si>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</si>
  <si>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</si>
  <si>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</si>
  <si>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</si>
  <si>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</si>
  <si>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</si>
  <si>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MGM Resorts International</t>
  </si>
  <si>
    <t>Mohawk Industries Inc</t>
  </si>
  <si>
    <t>McCormick &amp; Company Inc</t>
  </si>
  <si>
    <t>Martin Marietta Materials Inc</t>
  </si>
  <si>
    <t>3M Co</t>
  </si>
  <si>
    <t>Monster Beverage Corp</t>
  </si>
  <si>
    <t>Altria Group Inc</t>
  </si>
  <si>
    <t>Mosaic Co</t>
  </si>
  <si>
    <t>Marathon Petroleum Corp</t>
  </si>
  <si>
    <t>Merck &amp; Co Inc</t>
  </si>
  <si>
    <t>Marathon Oil Corp</t>
  </si>
  <si>
    <t>MSCI Inc</t>
  </si>
  <si>
    <t>Microsoft Corp</t>
  </si>
  <si>
    <t>Motorola Solutions Inc</t>
  </si>
  <si>
    <t>Mettler-Toledo International Inc</t>
  </si>
  <si>
    <t>Micron Technology Inc</t>
  </si>
  <si>
    <t>Maxim Integrated Products Inc</t>
  </si>
  <si>
    <t>Mylan NV</t>
  </si>
  <si>
    <t>Mid-America Apartment Communities Inc</t>
  </si>
  <si>
    <t>Noble Energy Inc</t>
  </si>
  <si>
    <t>Norwegian Cruise Line Holdings Ltd</t>
  </si>
  <si>
    <t>Nextera Energy Inc</t>
  </si>
  <si>
    <t>Newmont Corporation</t>
  </si>
  <si>
    <t>Netflix Inc</t>
  </si>
  <si>
    <t>NiSource Inc</t>
  </si>
  <si>
    <t>Nike Inc</t>
  </si>
  <si>
    <t>NortonLifeLock Inc</t>
  </si>
  <si>
    <t>Nielsen Holdings PLC</t>
  </si>
  <si>
    <t>Northrop Grumman Corp</t>
  </si>
  <si>
    <t>National Oilwell Varco Inc</t>
  </si>
  <si>
    <t>ServiceNow Inc</t>
  </si>
  <si>
    <t>NRG Energy Inc</t>
  </si>
  <si>
    <t>Norfolk Southern Corp</t>
  </si>
  <si>
    <t>NetApp Inc</t>
  </si>
  <si>
    <t>Nucor Corp</t>
  </si>
  <si>
    <t>NVIDIA Corp</t>
  </si>
  <si>
    <t>NVR Inc</t>
  </si>
  <si>
    <t>Newell Brands Inc</t>
  </si>
  <si>
    <t>News Corp</t>
  </si>
  <si>
    <t>Realty Income Corp</t>
  </si>
  <si>
    <t>Old Dominion Freight Line Inc</t>
  </si>
  <si>
    <t>ONEOK Inc</t>
  </si>
  <si>
    <t>Omnicom Group Inc</t>
  </si>
  <si>
    <t>Oracle Corp</t>
  </si>
  <si>
    <t>O'Reilly Automotive Inc</t>
  </si>
  <si>
    <t>Occidental Petroleum Corp</t>
  </si>
  <si>
    <t>Paycom Software Inc</t>
  </si>
  <si>
    <t>Paychex Inc</t>
  </si>
  <si>
    <t>Paccar Inc</t>
  </si>
  <si>
    <t>Healthpeak Properties Inc</t>
  </si>
  <si>
    <t>Public Service Enterprise Group Inc</t>
  </si>
  <si>
    <t>PepsiCo Inc</t>
  </si>
  <si>
    <t>Pfizer Inc</t>
  </si>
  <si>
    <t>Procter &amp; Gamble Co</t>
  </si>
  <si>
    <t>Parker-Hannifin Corp</t>
  </si>
  <si>
    <t>PulteGroup Inc</t>
  </si>
  <si>
    <t>Packaging Corp of America</t>
  </si>
  <si>
    <t>PerkinElmer Inc</t>
  </si>
  <si>
    <t>Prologis Inc</t>
  </si>
  <si>
    <t>Philip Morris International Inc</t>
  </si>
  <si>
    <t>Pentair PLC</t>
  </si>
  <si>
    <t>Pinnacle West Capital Corp</t>
  </si>
  <si>
    <t>PPG Industries Inc</t>
  </si>
  <si>
    <t>PPL Corp</t>
  </si>
  <si>
    <t>Perrigo Company PLC</t>
  </si>
  <si>
    <t>Public Storage</t>
  </si>
  <si>
    <t>Phillips 66</t>
  </si>
  <si>
    <t>PVH Corp</t>
  </si>
  <si>
    <t>Quanta Services Inc</t>
  </si>
  <si>
    <t>Pioneer Natural Resources Co</t>
  </si>
  <si>
    <t>Qualcomm Inc</t>
  </si>
  <si>
    <t>Qorvo Inc</t>
  </si>
  <si>
    <t>Royal Caribbean Cruises Ltd</t>
  </si>
  <si>
    <t>Regency Centers Corp</t>
  </si>
  <si>
    <t>Regeneron Pharmaceuticals Inc</t>
  </si>
  <si>
    <t>Robert Half International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</si>
  <si>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</si>
  <si>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</si>
  <si>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</si>
  <si>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</si>
  <si>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</si>
  <si>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</si>
  <si>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</si>
  <si>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</si>
  <si>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</si>
  <si>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</si>
  <si>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Sealed Air Corp</t>
  </si>
  <si>
    <t>Sherwin-Williams Co</t>
  </si>
  <si>
    <t>J M Smucker Co</t>
  </si>
  <si>
    <t>Schlumberger NV</t>
  </si>
  <si>
    <t>SL Green Realty Corp</t>
  </si>
  <si>
    <t>Snap-On Inc</t>
  </si>
  <si>
    <t>Synopsys Inc</t>
  </si>
  <si>
    <t>Southern Co</t>
  </si>
  <si>
    <t>Simon Property Group Inc</t>
  </si>
  <si>
    <t>S&amp;P Global Inc</t>
  </si>
  <si>
    <t>Sempra Energy</t>
  </si>
  <si>
    <t>Steris plc</t>
  </si>
  <si>
    <t>Seagate Technology PLC</t>
  </si>
  <si>
    <t>Constellation Brands Inc</t>
  </si>
  <si>
    <t>Stanley Black &amp; Decker Inc</t>
  </si>
  <si>
    <t>Skyworks Solutions Inc</t>
  </si>
  <si>
    <t>Stryker Corp</t>
  </si>
  <si>
    <t>Sysco Corp</t>
  </si>
  <si>
    <t>AT&amp;T Inc</t>
  </si>
  <si>
    <t>Molson Coors Beverage Co</t>
  </si>
  <si>
    <t>TransDigm Group Inc</t>
  </si>
  <si>
    <t>TE Connectivity Ltd</t>
  </si>
  <si>
    <t>Teleflex Inc</t>
  </si>
  <si>
    <t>Target Corp</t>
  </si>
  <si>
    <t>Tiffany &amp; Co</t>
  </si>
  <si>
    <t>TJX Companies Inc</t>
  </si>
  <si>
    <t>Thermo Fisher Scientific Inc</t>
  </si>
  <si>
    <t>T-Mobile US Inc</t>
  </si>
  <si>
    <t>Tapestry Inc</t>
  </si>
  <si>
    <t>Tractor Supply Co</t>
  </si>
  <si>
    <t>Tyson Foods Inc</t>
  </si>
  <si>
    <t>Take-Two Interactive Software Inc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</si>
  <si>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</si>
  <si>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</si>
  <si>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</si>
  <si>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</si>
  <si>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</si>
  <si>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</si>
  <si>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</si>
  <si>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</si>
  <si>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Union Pacific Corp</t>
  </si>
  <si>
    <t>United Parcel Service Inc</t>
  </si>
  <si>
    <t>United Rentals Inc</t>
  </si>
  <si>
    <t>United Technologies Corp</t>
  </si>
  <si>
    <t>Varian Medical Systems Inc</t>
  </si>
  <si>
    <t>VF Corp</t>
  </si>
  <si>
    <t>ViacomCBS Inc</t>
  </si>
  <si>
    <t>Valero Energy Corp</t>
  </si>
  <si>
    <t>Vulcan Materials Co</t>
  </si>
  <si>
    <t>Vornado Realty Trust</t>
  </si>
  <si>
    <t>Verisign Inc</t>
  </si>
  <si>
    <t>Vertex Pharmaceuticals Inc</t>
  </si>
  <si>
    <t>Ventas Inc</t>
  </si>
  <si>
    <t>Verizon Communications Inc</t>
  </si>
  <si>
    <t>Westinghouse Air Brake Technologies Corp</t>
  </si>
  <si>
    <t>Waters Corp</t>
  </si>
  <si>
    <t>Walgreens Boots Alliance Inc</t>
  </si>
  <si>
    <t>Western Digital Corp</t>
  </si>
  <si>
    <t>WEC Energy Group Inc</t>
  </si>
  <si>
    <t>Welltower Inc</t>
  </si>
  <si>
    <t>Whirlpool Corp</t>
  </si>
  <si>
    <t>Waste Management Inc</t>
  </si>
  <si>
    <t>Williams Companies Inc</t>
  </si>
  <si>
    <t>Walmart Inc</t>
  </si>
  <si>
    <t>Westrock Co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</si>
  <si>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</si>
  <si>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</si>
  <si>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</si>
  <si>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</si>
  <si>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</si>
  <si>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</si>
  <si>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</si>
  <si>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</si>
  <si>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</t>
  </si>
  <si>
    <t>Yum! Brands Inc</t>
  </si>
  <si>
    <t>Zimmer Biomet Holdings Inc</t>
  </si>
  <si>
    <t>Zebra Technologies Corp</t>
  </si>
  <si>
    <t>Zoetis Inc</t>
  </si>
  <si>
    <t>American Airlines Group Inc</t>
  </si>
  <si>
    <t>Advance Auto Parts Inc</t>
  </si>
  <si>
    <t>Apple Inc</t>
  </si>
  <si>
    <t>FY0</t>
  </si>
  <si>
    <t>FY-1</t>
  </si>
  <si>
    <t>FY-2</t>
  </si>
  <si>
    <t>FY-3</t>
  </si>
  <si>
    <t>FY-4</t>
  </si>
  <si>
    <t>FY-5</t>
  </si>
  <si>
    <t>FY-6</t>
  </si>
  <si>
    <t>FY-7</t>
  </si>
  <si>
    <t>FY-8</t>
  </si>
  <si>
    <t>FY-9</t>
  </si>
  <si>
    <t>FY-10</t>
  </si>
  <si>
    <t>FY-11</t>
  </si>
  <si>
    <t>FY-12</t>
  </si>
  <si>
    <t>FY-13</t>
  </si>
  <si>
    <t>FY-14</t>
  </si>
  <si>
    <t>Total Index</t>
  </si>
  <si>
    <t>yr2019</t>
  </si>
  <si>
    <t>yr2018</t>
  </si>
  <si>
    <t>yr2017</t>
  </si>
  <si>
    <t>yr2016</t>
  </si>
  <si>
    <t>yr2015</t>
  </si>
  <si>
    <t>yr2014</t>
  </si>
  <si>
    <t>yr2013</t>
  </si>
  <si>
    <t>yr2012</t>
  </si>
  <si>
    <t>yr2011</t>
  </si>
  <si>
    <t>yr2010</t>
  </si>
  <si>
    <t>yr2009</t>
  </si>
  <si>
    <t>yr2008</t>
  </si>
  <si>
    <t>yr2007</t>
  </si>
  <si>
    <t>yr2006</t>
  </si>
  <si>
    <t>Company</t>
  </si>
  <si>
    <t>CID</t>
  </si>
  <si>
    <t xml:space="preserve">SID </t>
  </si>
  <si>
    <t xml:space="preserve">Material </t>
  </si>
  <si>
    <t>Immaterial</t>
  </si>
  <si>
    <t>company</t>
  </si>
  <si>
    <t>IC</t>
  </si>
  <si>
    <t>Code_IC</t>
  </si>
  <si>
    <t>AMETEK Inc</t>
  </si>
  <si>
    <t>Ingersoll Rand Inc</t>
  </si>
  <si>
    <t>TRBC Industry Name</t>
  </si>
  <si>
    <t>NAICS Subsector Code</t>
  </si>
  <si>
    <t>NAICS Industry Group Code</t>
  </si>
  <si>
    <t>Electric Utilities</t>
  </si>
  <si>
    <t>221</t>
  </si>
  <si>
    <t>2211</t>
  </si>
  <si>
    <t>Advanced Medical Equipment &amp; Technology</t>
  </si>
  <si>
    <t>334</t>
  </si>
  <si>
    <t>3345</t>
  </si>
  <si>
    <t>339</t>
  </si>
  <si>
    <t>3391</t>
  </si>
  <si>
    <t>Online Services</t>
  </si>
  <si>
    <t>511</t>
  </si>
  <si>
    <t>5112</t>
  </si>
  <si>
    <t>Software</t>
  </si>
  <si>
    <t>Medical Equipment, Supplies &amp; Distribution</t>
  </si>
  <si>
    <t>Commodity Chemicals</t>
  </si>
  <si>
    <t>325</t>
  </si>
  <si>
    <t>3251</t>
  </si>
  <si>
    <t>Airlines</t>
  </si>
  <si>
    <t>481</t>
  </si>
  <si>
    <t>4811</t>
  </si>
  <si>
    <t>3252</t>
  </si>
  <si>
    <t>Pharmaceuticals</t>
  </si>
  <si>
    <t>3254</t>
  </si>
  <si>
    <t>Industrial Conglomerates</t>
  </si>
  <si>
    <t>336</t>
  </si>
  <si>
    <t>3364</t>
  </si>
  <si>
    <t>Aluminum</t>
  </si>
  <si>
    <t>331</t>
  </si>
  <si>
    <t>3313</t>
  </si>
  <si>
    <t>Oil &amp; Gas Refining and Marketing</t>
  </si>
  <si>
    <t>211</t>
  </si>
  <si>
    <t>2111</t>
  </si>
  <si>
    <t>Multiline Utilities</t>
  </si>
  <si>
    <t>424</t>
  </si>
  <si>
    <t>4242</t>
  </si>
  <si>
    <t>Semiconductors</t>
  </si>
  <si>
    <t>3344</t>
  </si>
  <si>
    <t>541</t>
  </si>
  <si>
    <t>5417</t>
  </si>
  <si>
    <t>Communications &amp; Networking</t>
  </si>
  <si>
    <t>Oil &amp; Gas Exploration and Production</t>
  </si>
  <si>
    <t>Electrical Components &amp; Equipment</t>
  </si>
  <si>
    <t>Semiconductor Equipment &amp; Testing</t>
  </si>
  <si>
    <t>333</t>
  </si>
  <si>
    <t>3332</t>
  </si>
  <si>
    <t>Food Processing</t>
  </si>
  <si>
    <t>311</t>
  </si>
  <si>
    <t>3112</t>
  </si>
  <si>
    <t>Natural Gas Utilities</t>
  </si>
  <si>
    <t>2212</t>
  </si>
  <si>
    <t>IT Services &amp; Consulting</t>
  </si>
  <si>
    <t>5412</t>
  </si>
  <si>
    <t>Auto Vehicles, Parts &amp; Service Retailers</t>
  </si>
  <si>
    <t>441</t>
  </si>
  <si>
    <t>4413</t>
  </si>
  <si>
    <t>Non-Paper Containers &amp; Packaging</t>
  </si>
  <si>
    <t>322</t>
  </si>
  <si>
    <t>3222</t>
  </si>
  <si>
    <t>Oil Related Services and Equipment</t>
  </si>
  <si>
    <t>332</t>
  </si>
  <si>
    <t>3324</t>
  </si>
  <si>
    <t>Integrated Telecommunications Services</t>
  </si>
  <si>
    <t>517</t>
  </si>
  <si>
    <t>5172</t>
  </si>
  <si>
    <t>Computer &amp; Electronics Retailers</t>
  </si>
  <si>
    <t>443</t>
  </si>
  <si>
    <t>4431</t>
  </si>
  <si>
    <t>Personal Services</t>
  </si>
  <si>
    <t>Aerospace &amp; Defense</t>
  </si>
  <si>
    <t>Auto, Truck &amp; Motorcycle Parts</t>
  </si>
  <si>
    <t>3363</t>
  </si>
  <si>
    <t>Distillers &amp; Wineries</t>
  </si>
  <si>
    <t>312</t>
  </si>
  <si>
    <t>3121</t>
  </si>
  <si>
    <t>Cigna Corp</t>
  </si>
  <si>
    <t>Managed Healthcare</t>
  </si>
  <si>
    <t>524</t>
  </si>
  <si>
    <t>5241</t>
  </si>
  <si>
    <t>Ground Freight &amp; Logistics</t>
  </si>
  <si>
    <t>482</t>
  </si>
  <si>
    <t>4821</t>
  </si>
  <si>
    <t>Healthcare Facilities &amp; Services</t>
  </si>
  <si>
    <t>621</t>
  </si>
  <si>
    <t>6219</t>
  </si>
  <si>
    <t>5415</t>
  </si>
  <si>
    <t>3114</t>
  </si>
  <si>
    <t>Drug Retailers</t>
  </si>
  <si>
    <t>Hotels, Motels &amp; Cruise Lines</t>
  </si>
  <si>
    <t>483</t>
  </si>
  <si>
    <t>4831</t>
  </si>
  <si>
    <t>Heavy Machinery &amp; Vehicles</t>
  </si>
  <si>
    <t>3331</t>
  </si>
  <si>
    <t>324</t>
  </si>
  <si>
    <t>3241</t>
  </si>
  <si>
    <t>Household Products</t>
  </si>
  <si>
    <t>3256</t>
  </si>
  <si>
    <t>Electronic Equipment &amp; Parts</t>
  </si>
  <si>
    <t>Business Support Services</t>
  </si>
  <si>
    <t>812</t>
  </si>
  <si>
    <t>8123</t>
  </si>
  <si>
    <t>Non-Alcoholic Beverages</t>
  </si>
  <si>
    <t>Personal Products</t>
  </si>
  <si>
    <t>Brewers</t>
  </si>
  <si>
    <t>519</t>
  </si>
  <si>
    <t>5191</t>
  </si>
  <si>
    <t>327</t>
  </si>
  <si>
    <t>3272</t>
  </si>
  <si>
    <t>3336</t>
  </si>
  <si>
    <t>Homebuilding</t>
  </si>
  <si>
    <t>236</t>
  </si>
  <si>
    <t>2361</t>
  </si>
  <si>
    <t>Restaurants &amp; Bars</t>
  </si>
  <si>
    <t>722</t>
  </si>
  <si>
    <t>7221</t>
  </si>
  <si>
    <t>Discount Stores</t>
  </si>
  <si>
    <t>452</t>
  </si>
  <si>
    <t>4521</t>
  </si>
  <si>
    <t>Broadcasting</t>
  </si>
  <si>
    <t>515</t>
  </si>
  <si>
    <t>5151</t>
  </si>
  <si>
    <t>Industrial Machinery &amp; Equipment</t>
  </si>
  <si>
    <t>3329</t>
  </si>
  <si>
    <t>335</t>
  </si>
  <si>
    <t>3353</t>
  </si>
  <si>
    <t>Specialty Chemicals</t>
  </si>
  <si>
    <t>Professional Information Services</t>
  </si>
  <si>
    <t>561</t>
  </si>
  <si>
    <t>5614</t>
  </si>
  <si>
    <t>Courier, Postal, Air Freight &amp; Land-based Logistics</t>
  </si>
  <si>
    <t>488</t>
  </si>
  <si>
    <t>4885</t>
  </si>
  <si>
    <t>Diversified Chemicals</t>
  </si>
  <si>
    <t>3253</t>
  </si>
  <si>
    <t>423</t>
  </si>
  <si>
    <t>4237</t>
  </si>
  <si>
    <t>492</t>
  </si>
  <si>
    <t>4921</t>
  </si>
  <si>
    <t>Department Stores</t>
  </si>
  <si>
    <t>3339</t>
  </si>
  <si>
    <t>Specialty Mining &amp; Metals</t>
  </si>
  <si>
    <t>212</t>
  </si>
  <si>
    <t>2122</t>
  </si>
  <si>
    <t>Apparel &amp; Accessories Retailers</t>
  </si>
  <si>
    <t>448</t>
  </si>
  <si>
    <t>4481</t>
  </si>
  <si>
    <t>5611</t>
  </si>
  <si>
    <t>3342</t>
  </si>
  <si>
    <t>Biotechnology &amp; Medical Research</t>
  </si>
  <si>
    <t>4236</t>
  </si>
  <si>
    <t>213</t>
  </si>
  <si>
    <t>2131</t>
  </si>
  <si>
    <t>Auto &amp; Truck Manufacturers</t>
  </si>
  <si>
    <t>3369</t>
  </si>
  <si>
    <t>Toys &amp; Children's Products</t>
  </si>
  <si>
    <t>3399</t>
  </si>
  <si>
    <t>Oil &amp; Gas Drilling</t>
  </si>
  <si>
    <t>3113</t>
  </si>
  <si>
    <t>Home Improvement Products &amp; Services Retailers</t>
  </si>
  <si>
    <t>444</t>
  </si>
  <si>
    <t>4441</t>
  </si>
  <si>
    <t>3116</t>
  </si>
  <si>
    <t>6211</t>
  </si>
  <si>
    <t>484</t>
  </si>
  <si>
    <t>4841</t>
  </si>
  <si>
    <t>Agricultural Chemicals</t>
  </si>
  <si>
    <t>5419</t>
  </si>
  <si>
    <t>Trane Technologies PLC</t>
  </si>
  <si>
    <t>3334</t>
  </si>
  <si>
    <t>3119</t>
  </si>
  <si>
    <t>Paper Packaging</t>
  </si>
  <si>
    <t>3221</t>
  </si>
  <si>
    <t>Advertising &amp; Marketing</t>
  </si>
  <si>
    <t>5418</t>
  </si>
  <si>
    <t>Construction &amp; Engineering</t>
  </si>
  <si>
    <t>5413</t>
  </si>
  <si>
    <t>Food Retail &amp; Distribution</t>
  </si>
  <si>
    <t>445</t>
  </si>
  <si>
    <t>4451</t>
  </si>
  <si>
    <t>6215</t>
  </si>
  <si>
    <t>Home Furnishings</t>
  </si>
  <si>
    <t>337</t>
  </si>
  <si>
    <t>3371</t>
  </si>
  <si>
    <t>Casinos &amp; Gaming</t>
  </si>
  <si>
    <t>721</t>
  </si>
  <si>
    <t>7211</t>
  </si>
  <si>
    <t>Construction Materials</t>
  </si>
  <si>
    <t>2123</t>
  </si>
  <si>
    <t>Construction Supplies &amp; Fixtures</t>
  </si>
  <si>
    <t>7222</t>
  </si>
  <si>
    <t>3279</t>
  </si>
  <si>
    <t>314</t>
  </si>
  <si>
    <t>3141</t>
  </si>
  <si>
    <t>Computer Hardware</t>
  </si>
  <si>
    <t>3341</t>
  </si>
  <si>
    <t>Gold</t>
  </si>
  <si>
    <t>Footwear</t>
  </si>
  <si>
    <t>316</t>
  </si>
  <si>
    <t>3162</t>
  </si>
  <si>
    <t>Iron &amp; Steel</t>
  </si>
  <si>
    <t>3311</t>
  </si>
  <si>
    <t>Oil &amp; Gas Transportation Services</t>
  </si>
  <si>
    <t>3255</t>
  </si>
  <si>
    <t>3361</t>
  </si>
  <si>
    <t>Employment Services</t>
  </si>
  <si>
    <t>Tobacco</t>
  </si>
  <si>
    <t>3122</t>
  </si>
  <si>
    <t>Apparel &amp; Accessories</t>
  </si>
  <si>
    <t>315</t>
  </si>
  <si>
    <t>3152</t>
  </si>
  <si>
    <t>238</t>
  </si>
  <si>
    <t>2382</t>
  </si>
  <si>
    <t>5613</t>
  </si>
  <si>
    <t>5617</t>
  </si>
  <si>
    <t>Wireless Telecommunications Services</t>
  </si>
  <si>
    <t>4234</t>
  </si>
  <si>
    <t>326</t>
  </si>
  <si>
    <t>3261</t>
  </si>
  <si>
    <t>3322</t>
  </si>
  <si>
    <t>4244</t>
  </si>
  <si>
    <t>4483</t>
  </si>
  <si>
    <t>6214</t>
  </si>
  <si>
    <t>Miscellaneous Specialty Retailers</t>
  </si>
  <si>
    <t>4249</t>
  </si>
  <si>
    <t>Environmental Services &amp; Equipment</t>
  </si>
  <si>
    <t>562</t>
  </si>
  <si>
    <t>5621</t>
  </si>
  <si>
    <t>UnitedHealth Group Inc</t>
  </si>
  <si>
    <t>622</t>
  </si>
  <si>
    <t>6221</t>
  </si>
  <si>
    <t>446</t>
  </si>
  <si>
    <t>4461</t>
  </si>
  <si>
    <t>3365</t>
  </si>
  <si>
    <t>486</t>
  </si>
  <si>
    <t>4862</t>
  </si>
  <si>
    <t>Office Equipment</t>
  </si>
  <si>
    <t>518</t>
  </si>
  <si>
    <t>5182</t>
  </si>
  <si>
    <t>532</t>
  </si>
  <si>
    <t>5324</t>
  </si>
  <si>
    <t>Appliances, Tools &amp; Housewares</t>
  </si>
  <si>
    <t>3262</t>
  </si>
  <si>
    <t>5152</t>
  </si>
  <si>
    <t>454</t>
  </si>
  <si>
    <t>4541</t>
  </si>
  <si>
    <t>4243</t>
  </si>
  <si>
    <t>5171</t>
  </si>
  <si>
    <t>Leisure &amp; Recreation</t>
  </si>
  <si>
    <t>5615</t>
  </si>
  <si>
    <t>4529</t>
  </si>
  <si>
    <t>3346</t>
  </si>
  <si>
    <t>Global Payments Inc</t>
  </si>
  <si>
    <t>522</t>
  </si>
  <si>
    <t>5223</t>
  </si>
  <si>
    <t>3169</t>
  </si>
  <si>
    <t>4411</t>
  </si>
  <si>
    <t>Alliance Data Systems Corp</t>
  </si>
  <si>
    <t>5222</t>
  </si>
  <si>
    <t>Anthem Inc</t>
  </si>
  <si>
    <t>3118</t>
  </si>
  <si>
    <t>4231</t>
  </si>
  <si>
    <t>Mastercard Inc</t>
  </si>
  <si>
    <t>Entertainment Production</t>
  </si>
  <si>
    <t>711</t>
  </si>
  <si>
    <t>7113</t>
  </si>
  <si>
    <t>Western Union Co</t>
  </si>
  <si>
    <t>Visa Inc</t>
  </si>
  <si>
    <t>Water &amp; Related Utilities</t>
  </si>
  <si>
    <t>2213</t>
  </si>
  <si>
    <t>512</t>
  </si>
  <si>
    <t>5121</t>
  </si>
  <si>
    <t>Verisk Analytics Inc</t>
  </si>
  <si>
    <t>5242</t>
  </si>
  <si>
    <t>3366</t>
  </si>
  <si>
    <t>Fleetcor Technologies Inc</t>
  </si>
  <si>
    <t>Consumer Publishing</t>
  </si>
  <si>
    <t>5111</t>
  </si>
  <si>
    <t>3352</t>
  </si>
  <si>
    <t>PayPal Holdings Inc</t>
  </si>
  <si>
    <t>Phones &amp; Handheld Devices</t>
  </si>
  <si>
    <t>Fishing &amp; Farming</t>
  </si>
</sst>
</file>

<file path=xl/styles.xml><?xml version="1.0" encoding="utf-8"?>
<styleSheet xmlns="http://schemas.openxmlformats.org/spreadsheetml/2006/main">
  <fonts count="6"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799979984760284"/>
        <bgColor indexed="64"/>
      </patternFill>
    </fill>
    <fill>
      <patternFill patternType="solid">
        <fgColor theme="5" tint="0.399980008602142"/>
        <bgColor indexed="64"/>
      </patternFill>
    </fill>
    <fill>
      <patternFill patternType="solid">
        <fgColor theme="5" tint="0.599990010261536"/>
        <bgColor indexed="64"/>
      </patternFill>
    </fill>
    <fill>
      <patternFill patternType="solid">
        <fgColor theme="4" tint="0.59999001026153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79984760284"/>
        <bgColor indexed="64"/>
      </patternFill>
    </fill>
  </fills>
  <borders count="1">
    <border>
      <left/>
      <right/>
      <top/>
      <bottom/>
      <diagonal/>
    </border>
  </borders>
  <cellStyleXfs count="21">
    <xf numFmtId="0" fontId="0" fillId="0" borderId="0">
      <alignment/>
      <protection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6">
    <xf numFmtId="0" fontId="0" fillId="0" borderId="0" xfId="0"/>
    <xf numFmtId="0" fontId="4" fillId="0" borderId="0" xfId="0"/>
    <xf numFmtId="0" fontId="5" fillId="0" borderId="0" xfId="0" applyFont="1"/>
    <xf numFmtId="0" fontId="5" fillId="2" borderId="0" xfId="0" applyFont="1" applyFill="1"/>
    <xf numFmtId="0" fontId="5" fillId="3" borderId="0" xfId="0" applyFont="1" applyFill="1"/>
    <xf numFmtId="0" fontId="4" fillId="4" borderId="0" xfId="0" applyFill="1"/>
    <xf numFmtId="0" fontId="4" fillId="2" borderId="0" xfId="0" applyFill="1"/>
    <xf numFmtId="0" fontId="4" fillId="3" borderId="0" xfId="0" applyFill="1"/>
    <xf numFmtId="0" fontId="5" fillId="5" borderId="0" xfId="0" applyFont="1" applyFill="1"/>
    <xf numFmtId="0" fontId="5" fillId="0" borderId="0" xfId="0" applyFont="1" applyAlignment="1">
      <alignment horizontal="center"/>
    </xf>
    <xf numFmtId="0" fontId="4" fillId="0" borderId="0" xfId="0" applyAlignment="1">
      <alignment horizontal="right"/>
    </xf>
    <xf numFmtId="0" fontId="4" fillId="0" borderId="0" xfId="0" quotePrefix="1"/>
    <xf numFmtId="0" fontId="4" fillId="6" borderId="0" xfId="0" applyFont="1" applyFill="1" quotePrefix="1"/>
    <xf numFmtId="0" fontId="1" fillId="0" borderId="0" xfId="0" applyFont="1" quotePrefix="1"/>
    <xf numFmtId="0" fontId="1" fillId="0" borderId="0" xfId="0" applyFont="1" applyFill="1" quotePrefix="1"/>
    <xf numFmtId="0" fontId="4" fillId="6" borderId="0" xfId="0" applyFill="1"/>
    <xf numFmtId="10" fontId="4" fillId="0" borderId="0" xfId="20" applyNumberFormat="1" applyFont="1"/>
    <xf numFmtId="10" fontId="4" fillId="0" borderId="0" xfId="0" applyNumberFormat="1"/>
    <xf numFmtId="0" fontId="4" fillId="0" borderId="0" xfId="0" applyNumberFormat="1"/>
    <xf numFmtId="14" fontId="4" fillId="0" borderId="0" xfId="0" applyNumberFormat="1"/>
    <xf numFmtId="0" fontId="4" fillId="7" borderId="0" xfId="0" applyFill="1"/>
    <xf numFmtId="0" fontId="4" fillId="3" borderId="0" xfId="0" applyFont="1" applyFill="1"/>
    <xf numFmtId="1" fontId="4" fillId="0" borderId="0" xfId="0" applyNumberFormat="1"/>
    <xf numFmtId="0" fontId="3" fillId="0" borderId="0" xfId="0" applyFont="1" applyAlignment="1">
      <alignment horizontal="center"/>
    </xf>
    <xf numFmtId="0" fontId="2" fillId="0" borderId="0" xfId="0" applyFont="1"/>
    <xf numFmtId="0" fontId="1" fillId="0" borderId="0" xfId="0" applyFont="1"/>
  </cellXfs>
  <cellStyles count="7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Prosent" xfId="20" builtinId="5"/>
  </cell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<Relationships xmlns="http://schemas.openxmlformats.org/package/2006/relationships"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9" Type="http://schemas.openxmlformats.org/officeDocument/2006/relationships/worksheet" Target="worksheets/sheet8.xml" /><Relationship Id="rId8" Type="http://schemas.openxmlformats.org/officeDocument/2006/relationships/worksheet" Target="worksheets/sheet7.xml" /><Relationship Id="rId34" Type="http://schemas.openxmlformats.org/officeDocument/2006/relationships/calcChain" Target="calcChain.xml" /><Relationship Id="rId6" Type="http://schemas.openxmlformats.org/officeDocument/2006/relationships/worksheet" Target="worksheets/sheet5.xml" /><Relationship Id="rId5" Type="http://schemas.openxmlformats.org/officeDocument/2006/relationships/worksheet" Target="worksheets/sheet4.xml" /><Relationship Id="rId31" Type="http://schemas.openxmlformats.org/officeDocument/2006/relationships/worksheet" Target="worksheets/sheet30.xml" /><Relationship Id="rId4" Type="http://schemas.openxmlformats.org/officeDocument/2006/relationships/worksheet" Target="worksheets/sheet3.xml" /><Relationship Id="rId33" Type="http://schemas.openxmlformats.org/officeDocument/2006/relationships/sharedStrings" Target="sharedStrings.xml" /><Relationship Id="rId27" Type="http://schemas.openxmlformats.org/officeDocument/2006/relationships/worksheet" Target="worksheets/sheet26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7" Type="http://schemas.openxmlformats.org/officeDocument/2006/relationships/worksheet" Target="worksheets/sheet6.xml" /><Relationship Id="rId3" Type="http://schemas.openxmlformats.org/officeDocument/2006/relationships/worksheet" Target="worksheets/sheet2.xml" /><Relationship Id="rId30" Type="http://schemas.openxmlformats.org/officeDocument/2006/relationships/worksheet" Target="worksheets/sheet29.xml" /><Relationship Id="rId21" Type="http://schemas.openxmlformats.org/officeDocument/2006/relationships/worksheet" Target="worksheets/sheet20.xml" /><Relationship Id="rId32" Type="http://schemas.openxmlformats.org/officeDocument/2006/relationships/styles" Target="styles.xml" /><Relationship Id="rId16" Type="http://schemas.openxmlformats.org/officeDocument/2006/relationships/worksheet" Target="worksheets/sheet15.xml" /><Relationship Id="rId22" Type="http://schemas.openxmlformats.org/officeDocument/2006/relationships/worksheet" Target="worksheets/sheet21.xml" /><Relationship Id="rId24" Type="http://schemas.openxmlformats.org/officeDocument/2006/relationships/worksheet" Target="worksheets/sheet23.xml" /><Relationship Id="rId14" Type="http://schemas.openxmlformats.org/officeDocument/2006/relationships/worksheet" Target="worksheets/sheet13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3" Type="http://schemas.openxmlformats.org/officeDocument/2006/relationships/worksheet" Target="worksheets/sheet22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15" Type="http://schemas.openxmlformats.org/officeDocument/2006/relationships/worksheet" Target="worksheets/sheet14.xml" /><Relationship Id="rId20" Type="http://schemas.openxmlformats.org/officeDocument/2006/relationships/worksheet" Target="worksheets/sheet19.xml" /><Relationship Id="rId17" Type="http://schemas.openxmlformats.org/officeDocument/2006/relationships/worksheet" Target="worksheets/sheet16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226f6498-ffa1-4ce0-a680-5af8505b8ca9}">
  <sheetPr codeName="Sheet1"/>
  <dimension ref="A2:Q437"/>
  <sheetViews>
    <sheetView tabSelected="1" zoomScale="107" zoomScaleNormal="107" workbookViewId="0" topLeftCell="A1">
      <selection pane="topLeft" activeCell="E26" sqref="E26"/>
    </sheetView>
  </sheetViews>
  <sheetFormatPr defaultColWidth="8.83428571428571" defaultRowHeight="15"/>
  <cols>
    <col min="1" max="1" width="28.8571428571429" style="1" customWidth="1"/>
    <col min="2" max="2" width="42.5714285714286" style="1" customWidth="1"/>
    <col min="3" max="3" width="34.1428571428571" style="1" customWidth="1"/>
    <col min="4" max="4" width="35.5714285714286" style="1" customWidth="1"/>
    <col min="5" max="5" width="28.8571428571429" style="1" customWidth="1"/>
    <col min="6" max="6" width="30.2857142857143" style="1" customWidth="1"/>
    <col min="7" max="16384" width="8.85714285714286" style="1" customWidth="1"/>
  </cols>
  <sheetData>
    <row r="2" spans="1:2" ht="16">
      <c r="A2" s="2" t="s">
        <v>0</v>
      </c>
      <c r="B2" s="3" t="s">
        <v>1</v>
      </c>
    </row>
    <row r="3" spans="1:1" ht="16">
      <c r="A3" s="4" t="s">
        <v>2</v>
      </c>
    </row>
    <row r="4" spans="1:6" ht="15">
      <c r="A4" s="5" t="s">
        <v>3</v>
      </c>
      <c r="B4" s="6" t="s">
        <v>4</v>
      </c>
      <c r="C4" s="6" t="s">
        <v>5</v>
      </c>
      <c r="D4" s="6" t="s">
        <v>6</v>
      </c>
      <c r="E4" s="6"/>
      <c r="F4" s="6"/>
    </row>
    <row r="5" spans="1:6" ht="15">
      <c r="A5" s="5" t="s">
        <v>7</v>
      </c>
      <c r="B5" s="6" t="s">
        <v>8</v>
      </c>
      <c r="C5" s="6" t="s">
        <v>9</v>
      </c>
      <c r="D5" s="6" t="s">
        <v>10</v>
      </c>
      <c r="E5" s="6"/>
      <c r="F5" s="6"/>
    </row>
    <row r="6" spans="1:6" ht="15">
      <c r="A6" s="5" t="s">
        <v>11</v>
      </c>
      <c r="B6" s="6" t="s">
        <v>12</v>
      </c>
      <c r="C6" s="6" t="s">
        <v>13</v>
      </c>
      <c r="D6" s="6" t="s">
        <v>14</v>
      </c>
      <c r="E6" s="6" t="s">
        <v>15</v>
      </c>
      <c r="F6" s="6" t="s">
        <v>16</v>
      </c>
    </row>
    <row r="7" spans="1:1" ht="15">
      <c r="A7" s="7"/>
    </row>
    <row r="8" spans="1:1" ht="16">
      <c r="A8" s="4" t="s">
        <v>17</v>
      </c>
    </row>
    <row r="9" spans="1:6" ht="15">
      <c r="A9" s="5" t="s">
        <v>18</v>
      </c>
      <c r="B9" s="6" t="s">
        <v>19</v>
      </c>
      <c r="C9" s="6" t="s">
        <v>20</v>
      </c>
      <c r="D9" s="6" t="s">
        <v>21</v>
      </c>
      <c r="E9" s="6"/>
      <c r="F9" s="6"/>
    </row>
    <row r="10" spans="1:6" ht="15">
      <c r="A10" s="5" t="s">
        <v>22</v>
      </c>
      <c r="B10" s="6" t="s">
        <v>23</v>
      </c>
      <c r="C10" s="6"/>
      <c r="D10" s="6"/>
      <c r="E10" s="6"/>
      <c r="F10" s="6"/>
    </row>
    <row r="11" spans="1:6" ht="15">
      <c r="A11" s="5" t="s">
        <v>24</v>
      </c>
      <c r="B11" s="6" t="s">
        <v>25</v>
      </c>
      <c r="C11" s="6" t="s">
        <v>26</v>
      </c>
      <c r="D11" s="6"/>
      <c r="E11" s="6"/>
      <c r="F11" s="6"/>
    </row>
    <row r="12" spans="1:6" ht="15">
      <c r="A12" s="5" t="s">
        <v>27</v>
      </c>
      <c r="B12" s="6" t="s">
        <v>28</v>
      </c>
      <c r="C12" s="6" t="s">
        <v>29</v>
      </c>
      <c r="D12" s="6" t="s">
        <v>30</v>
      </c>
      <c r="E12" s="6" t="s">
        <v>31</v>
      </c>
      <c r="F12" s="6" t="s">
        <v>32</v>
      </c>
    </row>
    <row r="13" spans="1:1" ht="15">
      <c r="A13" s="7"/>
    </row>
    <row r="14" spans="1:1" ht="16">
      <c r="A14" s="4" t="s">
        <v>33</v>
      </c>
    </row>
    <row r="15" spans="1:6" ht="15">
      <c r="A15" s="5" t="s">
        <v>34</v>
      </c>
      <c r="B15" s="6" t="s">
        <v>35</v>
      </c>
      <c r="C15" s="6" t="s">
        <v>36</v>
      </c>
      <c r="D15" s="6" t="s">
        <v>37</v>
      </c>
      <c r="E15" s="6" t="s">
        <v>14</v>
      </c>
      <c r="F15" s="6" t="s">
        <v>13</v>
      </c>
    </row>
    <row r="16" spans="1:6" ht="15">
      <c r="A16" s="5" t="s">
        <v>38</v>
      </c>
      <c r="B16" s="6" t="s">
        <v>39</v>
      </c>
      <c r="C16" s="6"/>
      <c r="D16" s="6"/>
      <c r="E16" s="6"/>
      <c r="F16" s="6"/>
    </row>
    <row r="17" spans="1:6" ht="15">
      <c r="A17" s="5" t="s">
        <v>40</v>
      </c>
      <c r="B17" s="6" t="s">
        <v>25</v>
      </c>
      <c r="C17" s="6" t="s">
        <v>41</v>
      </c>
      <c r="D17" s="6" t="s">
        <v>16</v>
      </c>
      <c r="E17" s="6"/>
      <c r="F17" s="6"/>
    </row>
    <row r="20" spans="1:1" ht="16">
      <c r="A20" s="8" t="s">
        <v>42</v>
      </c>
    </row>
    <row r="21" spans="1:2" ht="16">
      <c r="A21" s="9">
        <v>21</v>
      </c>
      <c r="B21" s="1" t="s">
        <v>43</v>
      </c>
    </row>
    <row r="22" spans="1:2" ht="16">
      <c r="A22" s="9">
        <v>22</v>
      </c>
      <c r="B22" s="1" t="s">
        <v>44</v>
      </c>
    </row>
    <row r="23" spans="1:2" ht="16">
      <c r="A23" s="9">
        <v>31</v>
      </c>
      <c r="B23" s="1" t="s">
        <v>45</v>
      </c>
    </row>
    <row r="24" spans="1:2" ht="16">
      <c r="A24" s="9">
        <v>42</v>
      </c>
      <c r="B24" s="1" t="s">
        <v>46</v>
      </c>
    </row>
    <row r="25" spans="1:2" ht="16">
      <c r="A25" s="9">
        <v>44</v>
      </c>
      <c r="B25" s="1" t="s">
        <v>47</v>
      </c>
    </row>
    <row r="26" spans="1:2" ht="16">
      <c r="A26" s="9">
        <v>51</v>
      </c>
      <c r="B26" s="1" t="s">
        <v>48</v>
      </c>
    </row>
    <row r="27" spans="1:2" ht="16">
      <c r="A27" s="9">
        <v>53</v>
      </c>
      <c r="B27" s="1" t="s">
        <v>49</v>
      </c>
    </row>
    <row r="28" spans="1:2" ht="16">
      <c r="A28" s="9">
        <v>54</v>
      </c>
      <c r="B28" s="1" t="s">
        <v>50</v>
      </c>
    </row>
    <row r="29" spans="1:2" ht="16">
      <c r="A29" s="9">
        <v>56</v>
      </c>
      <c r="B29" s="1" t="s">
        <v>51</v>
      </c>
    </row>
    <row r="30" spans="1:2" ht="16">
      <c r="A30" s="9">
        <v>62</v>
      </c>
      <c r="B30" s="1" t="s">
        <v>52</v>
      </c>
    </row>
    <row r="31" spans="1:2" ht="16">
      <c r="A31" s="9">
        <v>72</v>
      </c>
      <c r="B31" s="1" t="s">
        <v>53</v>
      </c>
    </row>
    <row r="32" spans="1:1" ht="16">
      <c r="A32" s="9">
        <v>48</v>
      </c>
    </row>
    <row r="33" spans="1:1" ht="15">
      <c r="A33" s="10"/>
    </row>
    <row r="36" spans="10:12" ht="15">
      <c r="J36" s="1" t="s">
        <v>54</v>
      </c>
      <c r="L36" s="1" t="s">
        <v>55</v>
      </c>
    </row>
    <row r="37" spans="17:17" ht="15">
      <c r="Q37" s="11" t="s">
        <v>56</v>
      </c>
    </row>
    <row r="38" spans="10:17" ht="15">
      <c r="J38" s="12" t="s">
        <v>57</v>
      </c>
      <c r="L38" s="11" t="s">
        <v>57</v>
      </c>
      <c r="N38" s="1" t="str">
        <f>IF(J38=L38,L38,0)</f>
        <v>A.N</v>
      </c>
      <c r="Q38" s="11" t="s">
        <v>58</v>
      </c>
    </row>
    <row r="39" spans="10:17" ht="15">
      <c r="J39" s="12" t="s">
        <v>56</v>
      </c>
      <c r="L39" s="11" t="s">
        <v>56</v>
      </c>
      <c r="N39" s="1" t="str">
        <f t="shared" si="0" ref="N39:N102">IF(J39=L39,L39,0)</f>
        <v>AAL.OQ</v>
      </c>
      <c r="Q39" s="11" t="s">
        <v>59</v>
      </c>
    </row>
    <row r="40" spans="10:14" ht="15">
      <c r="J40" s="12" t="s">
        <v>58</v>
      </c>
      <c r="L40" s="11" t="s">
        <v>58</v>
      </c>
      <c r="N40" s="1" t="str">
        <f t="shared" si="0"/>
        <v>AAP.N</v>
      </c>
    </row>
    <row r="41" spans="10:14" ht="15">
      <c r="J41" s="12" t="s">
        <v>59</v>
      </c>
      <c r="L41" s="11" t="s">
        <v>59</v>
      </c>
      <c r="N41" s="1" t="str">
        <f t="shared" si="0"/>
        <v>AAPL.OQ</v>
      </c>
    </row>
    <row r="42" spans="10:14" ht="15">
      <c r="J42" s="12" t="s">
        <v>60</v>
      </c>
      <c r="L42" s="11" t="s">
        <v>60</v>
      </c>
      <c r="N42" s="1" t="str">
        <f t="shared" si="0"/>
        <v>ABBV.N</v>
      </c>
    </row>
    <row r="43" spans="10:14" ht="15">
      <c r="J43" s="12" t="s">
        <v>61</v>
      </c>
      <c r="L43" s="11" t="s">
        <v>61</v>
      </c>
      <c r="N43" s="1" t="str">
        <f t="shared" si="0"/>
        <v>ABC.N</v>
      </c>
    </row>
    <row r="44" spans="10:14" ht="15">
      <c r="J44" s="12" t="s">
        <v>62</v>
      </c>
      <c r="L44" s="11" t="s">
        <v>62</v>
      </c>
      <c r="N44" s="1" t="str">
        <f t="shared" si="0"/>
        <v>ABMD.OQ</v>
      </c>
    </row>
    <row r="45" spans="10:14" ht="15">
      <c r="J45" s="12" t="s">
        <v>63</v>
      </c>
      <c r="L45" s="11" t="s">
        <v>63</v>
      </c>
      <c r="N45" s="1" t="str">
        <f t="shared" si="0"/>
        <v>ABT.N</v>
      </c>
    </row>
    <row r="46" spans="10:14" ht="15">
      <c r="J46" s="12" t="s">
        <v>64</v>
      </c>
      <c r="L46" s="11" t="s">
        <v>64</v>
      </c>
      <c r="N46" s="1" t="str">
        <f t="shared" si="0"/>
        <v>ACN.N</v>
      </c>
    </row>
    <row r="47" spans="10:14" ht="15">
      <c r="J47" s="12" t="s">
        <v>65</v>
      </c>
      <c r="L47" s="11" t="s">
        <v>65</v>
      </c>
      <c r="N47" s="1" t="str">
        <f t="shared" si="0"/>
        <v>ADBE.OQ</v>
      </c>
    </row>
    <row r="48" spans="10:14" ht="15">
      <c r="J48" s="12" t="s">
        <v>66</v>
      </c>
      <c r="L48" s="11" t="s">
        <v>66</v>
      </c>
      <c r="N48" s="1" t="str">
        <f t="shared" si="0"/>
        <v>ADI.OQ</v>
      </c>
    </row>
    <row r="49" spans="10:14" ht="15">
      <c r="J49" s="12" t="s">
        <v>67</v>
      </c>
      <c r="L49" s="11" t="s">
        <v>67</v>
      </c>
      <c r="N49" s="1" t="str">
        <f t="shared" si="0"/>
        <v>ADM.N</v>
      </c>
    </row>
    <row r="50" spans="10:14" ht="15">
      <c r="J50" s="12" t="s">
        <v>68</v>
      </c>
      <c r="L50" s="11" t="s">
        <v>68</v>
      </c>
      <c r="N50" s="1" t="str">
        <f t="shared" si="0"/>
        <v>ADP.OQ</v>
      </c>
    </row>
    <row r="51" spans="9:14" ht="15">
      <c r="I51" s="12" t="s">
        <v>69</v>
      </c>
      <c r="J51" s="12" t="s">
        <v>70</v>
      </c>
      <c r="L51" s="11" t="s">
        <v>70</v>
      </c>
      <c r="N51" s="1" t="str">
        <f t="shared" si="0"/>
        <v>ADSK.OQ</v>
      </c>
    </row>
    <row r="52" spans="10:14" ht="15">
      <c r="J52" s="12" t="s">
        <v>71</v>
      </c>
      <c r="L52" s="11" t="s">
        <v>71</v>
      </c>
      <c r="N52" s="1" t="str">
        <f t="shared" si="0"/>
        <v>AEE.N</v>
      </c>
    </row>
    <row r="53" spans="10:14" ht="15">
      <c r="J53" s="12" t="s">
        <v>72</v>
      </c>
      <c r="L53" s="11" t="s">
        <v>72</v>
      </c>
      <c r="N53" s="1" t="str">
        <f t="shared" si="0"/>
        <v>AEP.N</v>
      </c>
    </row>
    <row r="54" spans="10:14" ht="15">
      <c r="J54" s="12" t="s">
        <v>73</v>
      </c>
      <c r="L54" s="11" t="s">
        <v>73</v>
      </c>
      <c r="N54" s="1" t="str">
        <f t="shared" si="0"/>
        <v>AES.N</v>
      </c>
    </row>
    <row r="55" spans="10:14" ht="15">
      <c r="J55" s="12" t="s">
        <v>74</v>
      </c>
      <c r="L55" s="11" t="s">
        <v>74</v>
      </c>
      <c r="N55" s="1" t="str">
        <f t="shared" si="0"/>
        <v>AGN.N</v>
      </c>
    </row>
    <row r="56" spans="10:16" ht="15">
      <c r="J56" s="12" t="s">
        <v>75</v>
      </c>
      <c r="L56" s="11" t="s">
        <v>75</v>
      </c>
      <c r="N56" s="1" t="str">
        <f t="shared" si="0"/>
        <v>AKAM.OQ</v>
      </c>
      <c r="P56" s="13" t="s">
        <v>76</v>
      </c>
    </row>
    <row r="57" spans="10:14" ht="15">
      <c r="J57" s="12" t="s">
        <v>77</v>
      </c>
      <c r="L57" s="11" t="s">
        <v>77</v>
      </c>
      <c r="N57" s="1" t="str">
        <f t="shared" si="0"/>
        <v>ALB.N</v>
      </c>
    </row>
    <row r="58" spans="10:14" ht="15">
      <c r="J58" s="12" t="s">
        <v>78</v>
      </c>
      <c r="L58" s="11" t="s">
        <v>78</v>
      </c>
      <c r="N58" s="1" t="str">
        <f t="shared" si="0"/>
        <v>ALGN.OQ</v>
      </c>
    </row>
    <row r="59" spans="10:14" ht="15">
      <c r="J59" s="12" t="s">
        <v>79</v>
      </c>
      <c r="L59" s="11" t="s">
        <v>79</v>
      </c>
      <c r="N59" s="1" t="str">
        <f t="shared" si="0"/>
        <v>ALK.N</v>
      </c>
    </row>
    <row r="60" spans="10:14" ht="15">
      <c r="J60" s="12" t="s">
        <v>80</v>
      </c>
      <c r="L60" s="11" t="s">
        <v>80</v>
      </c>
      <c r="N60" s="1" t="str">
        <f t="shared" si="0"/>
        <v>ALLE.N</v>
      </c>
    </row>
    <row r="61" spans="10:14" ht="15">
      <c r="J61" s="12" t="s">
        <v>81</v>
      </c>
      <c r="L61" s="11" t="s">
        <v>81</v>
      </c>
      <c r="N61" s="1" t="str">
        <f t="shared" si="0"/>
        <v>ALXN.OQ</v>
      </c>
    </row>
    <row r="62" spans="10:14" ht="15">
      <c r="J62" s="12" t="s">
        <v>82</v>
      </c>
      <c r="L62" s="11" t="s">
        <v>82</v>
      </c>
      <c r="N62" s="1" t="str">
        <f t="shared" si="0"/>
        <v>AMAT.OQ</v>
      </c>
    </row>
    <row r="63" spans="10:14" ht="15">
      <c r="J63" s="12" t="s">
        <v>83</v>
      </c>
      <c r="L63" s="11" t="s">
        <v>83</v>
      </c>
      <c r="N63" s="1" t="str">
        <f t="shared" si="0"/>
        <v>AMCR.N</v>
      </c>
    </row>
    <row r="64" spans="10:14" ht="15">
      <c r="J64" s="12" t="s">
        <v>84</v>
      </c>
      <c r="L64" s="11" t="s">
        <v>84</v>
      </c>
      <c r="N64" s="1" t="str">
        <f t="shared" si="0"/>
        <v>AMD.OQ</v>
      </c>
    </row>
    <row r="65" spans="10:14" ht="15">
      <c r="J65" s="12" t="s">
        <v>85</v>
      </c>
      <c r="L65" s="11" t="s">
        <v>85</v>
      </c>
      <c r="N65" s="1" t="str">
        <f t="shared" si="0"/>
        <v>AME.N</v>
      </c>
    </row>
    <row r="66" spans="10:14" ht="15">
      <c r="J66" s="12" t="s">
        <v>86</v>
      </c>
      <c r="L66" s="11" t="s">
        <v>86</v>
      </c>
      <c r="N66" s="1" t="str">
        <f t="shared" si="0"/>
        <v>AMGN.OQ</v>
      </c>
    </row>
    <row r="67" spans="10:16" ht="15">
      <c r="J67" s="12" t="s">
        <v>87</v>
      </c>
      <c r="L67" s="11" t="s">
        <v>87</v>
      </c>
      <c r="N67" s="1" t="str">
        <f t="shared" si="0"/>
        <v>AMZN.OQ</v>
      </c>
      <c r="P67" s="13" t="s">
        <v>88</v>
      </c>
    </row>
    <row r="68" spans="10:14" ht="15">
      <c r="J68" s="12" t="s">
        <v>89</v>
      </c>
      <c r="L68" s="11" t="s">
        <v>89</v>
      </c>
      <c r="N68" s="1" t="str">
        <f t="shared" si="0"/>
        <v>ANET.N</v>
      </c>
    </row>
    <row r="69" spans="10:14" ht="15">
      <c r="J69" s="12" t="s">
        <v>90</v>
      </c>
      <c r="L69" s="11" t="s">
        <v>90</v>
      </c>
      <c r="N69" s="1" t="str">
        <f t="shared" si="0"/>
        <v>ANSS.OQ</v>
      </c>
    </row>
    <row r="70" spans="9:14" ht="15">
      <c r="I70" s="12" t="s">
        <v>91</v>
      </c>
      <c r="J70" s="12" t="s">
        <v>92</v>
      </c>
      <c r="L70" s="11" t="s">
        <v>92</v>
      </c>
      <c r="N70" s="1" t="str">
        <f t="shared" si="0"/>
        <v>AOS.N</v>
      </c>
    </row>
    <row r="71" spans="10:14" ht="15">
      <c r="J71" s="12" t="s">
        <v>93</v>
      </c>
      <c r="L71" s="11" t="s">
        <v>93</v>
      </c>
      <c r="N71" s="1" t="str">
        <f t="shared" si="0"/>
        <v>APA.N</v>
      </c>
    </row>
    <row r="72" spans="10:14" ht="15">
      <c r="J72" s="12" t="s">
        <v>94</v>
      </c>
      <c r="L72" s="11" t="s">
        <v>94</v>
      </c>
      <c r="N72" s="1" t="str">
        <f t="shared" si="0"/>
        <v>APD.N</v>
      </c>
    </row>
    <row r="73" spans="10:14" ht="15">
      <c r="J73" s="12" t="s">
        <v>95</v>
      </c>
      <c r="L73" s="11" t="s">
        <v>95</v>
      </c>
      <c r="N73" s="1" t="str">
        <f t="shared" si="0"/>
        <v>APH.N</v>
      </c>
    </row>
    <row r="74" spans="10:14" ht="15">
      <c r="J74" s="12" t="s">
        <v>96</v>
      </c>
      <c r="L74" s="11" t="s">
        <v>96</v>
      </c>
      <c r="N74" s="1" t="str">
        <f t="shared" si="0"/>
        <v>APTV.N</v>
      </c>
    </row>
    <row r="75" spans="10:16" ht="15">
      <c r="J75" s="12" t="s">
        <v>97</v>
      </c>
      <c r="L75" s="11" t="s">
        <v>97</v>
      </c>
      <c r="N75" s="1" t="str">
        <f t="shared" si="0"/>
        <v>ATO.N</v>
      </c>
      <c r="P75" s="13" t="s">
        <v>98</v>
      </c>
    </row>
    <row r="76" spans="10:16" ht="15">
      <c r="J76" s="12" t="s">
        <v>99</v>
      </c>
      <c r="L76" s="11" t="s">
        <v>99</v>
      </c>
      <c r="N76" s="1" t="str">
        <f t="shared" si="0"/>
        <v>ATVI.OQ</v>
      </c>
      <c r="P76" s="13" t="s">
        <v>100</v>
      </c>
    </row>
    <row r="77" spans="10:16" ht="15">
      <c r="J77" s="12" t="s">
        <v>101</v>
      </c>
      <c r="L77" s="11" t="s">
        <v>101</v>
      </c>
      <c r="N77" s="1" t="str">
        <f t="shared" si="0"/>
        <v>AVGO.OQ</v>
      </c>
      <c r="P77" s="13" t="s">
        <v>102</v>
      </c>
    </row>
    <row r="78" spans="10:14" ht="15">
      <c r="J78" s="12" t="s">
        <v>103</v>
      </c>
      <c r="L78" s="11" t="s">
        <v>103</v>
      </c>
      <c r="N78" s="1" t="str">
        <f t="shared" si="0"/>
        <v>AVY.N</v>
      </c>
    </row>
    <row r="79" spans="10:14" ht="15">
      <c r="J79" s="12" t="s">
        <v>104</v>
      </c>
      <c r="L79" s="11" t="s">
        <v>104</v>
      </c>
      <c r="N79" s="1" t="str">
        <f t="shared" si="0"/>
        <v>AWK.N</v>
      </c>
    </row>
    <row r="80" spans="10:14" ht="15">
      <c r="J80" s="12" t="s">
        <v>105</v>
      </c>
      <c r="L80" s="11" t="s">
        <v>105</v>
      </c>
      <c r="N80" s="1" t="str">
        <f t="shared" si="0"/>
        <v>AZO.N</v>
      </c>
    </row>
    <row r="81" spans="10:14" ht="15">
      <c r="J81" s="12" t="s">
        <v>106</v>
      </c>
      <c r="L81" s="11" t="s">
        <v>106</v>
      </c>
      <c r="N81" s="1" t="str">
        <f t="shared" si="0"/>
        <v>BA.N</v>
      </c>
    </row>
    <row r="82" spans="10:14" ht="15">
      <c r="J82" s="12" t="s">
        <v>107</v>
      </c>
      <c r="L82" s="11" t="s">
        <v>107</v>
      </c>
      <c r="N82" s="1" t="str">
        <f t="shared" si="0"/>
        <v>BAX.N</v>
      </c>
    </row>
    <row r="83" spans="10:14" ht="15">
      <c r="J83" s="12" t="s">
        <v>108</v>
      </c>
      <c r="L83" s="11" t="s">
        <v>108</v>
      </c>
      <c r="N83" s="1" t="str">
        <f t="shared" si="0"/>
        <v>BBY.N</v>
      </c>
    </row>
    <row r="84" spans="10:14" ht="15">
      <c r="J84" s="12" t="s">
        <v>109</v>
      </c>
      <c r="L84" s="11" t="s">
        <v>109</v>
      </c>
      <c r="N84" s="1" t="str">
        <f t="shared" si="0"/>
        <v>BDX.N</v>
      </c>
    </row>
    <row r="85" spans="10:14" ht="15">
      <c r="J85" s="12" t="s">
        <v>110</v>
      </c>
      <c r="L85" s="11" t="s">
        <v>110</v>
      </c>
      <c r="N85" s="1" t="str">
        <f t="shared" si="0"/>
        <v>BFb.N</v>
      </c>
    </row>
    <row r="86" spans="10:14" ht="15">
      <c r="J86" s="12" t="s">
        <v>111</v>
      </c>
      <c r="L86" s="11" t="s">
        <v>111</v>
      </c>
      <c r="N86" s="1" t="str">
        <f t="shared" si="0"/>
        <v>BIIB.OQ</v>
      </c>
    </row>
    <row r="87" spans="10:14" ht="15">
      <c r="J87" s="12" t="s">
        <v>112</v>
      </c>
      <c r="L87" s="11" t="s">
        <v>112</v>
      </c>
      <c r="N87" s="1" t="str">
        <f t="shared" si="0"/>
        <v>BKNG.OQ</v>
      </c>
    </row>
    <row r="88" spans="10:14" ht="15">
      <c r="J88" s="12" t="s">
        <v>113</v>
      </c>
      <c r="L88" s="11" t="s">
        <v>113</v>
      </c>
      <c r="N88" s="1" t="str">
        <f t="shared" si="0"/>
        <v>BKR.N</v>
      </c>
    </row>
    <row r="89" spans="10:14" ht="15">
      <c r="J89" s="12" t="s">
        <v>114</v>
      </c>
      <c r="L89" s="11" t="s">
        <v>114</v>
      </c>
      <c r="N89" s="1" t="str">
        <f t="shared" si="0"/>
        <v>BLL.N</v>
      </c>
    </row>
    <row r="90" spans="10:14" ht="15">
      <c r="J90" s="12" t="s">
        <v>115</v>
      </c>
      <c r="L90" s="11" t="s">
        <v>115</v>
      </c>
      <c r="N90" s="1" t="str">
        <f t="shared" si="0"/>
        <v>BMY.N</v>
      </c>
    </row>
    <row r="91" spans="10:14" ht="15">
      <c r="J91" s="12" t="s">
        <v>116</v>
      </c>
      <c r="L91" s="11" t="s">
        <v>116</v>
      </c>
      <c r="N91" s="1" t="str">
        <f t="shared" si="0"/>
        <v>BR.N</v>
      </c>
    </row>
    <row r="92" spans="10:14" ht="15">
      <c r="J92" s="12" t="s">
        <v>117</v>
      </c>
      <c r="L92" s="11" t="s">
        <v>117</v>
      </c>
      <c r="N92" s="1" t="str">
        <f t="shared" si="0"/>
        <v>BSX.N</v>
      </c>
    </row>
    <row r="93" spans="10:14" ht="15">
      <c r="J93" s="12" t="s">
        <v>118</v>
      </c>
      <c r="L93" s="11" t="s">
        <v>118</v>
      </c>
      <c r="N93" s="1" t="str">
        <f t="shared" si="0"/>
        <v>BWA.N</v>
      </c>
    </row>
    <row r="94" spans="10:16" ht="15">
      <c r="J94" s="12" t="s">
        <v>119</v>
      </c>
      <c r="L94" s="11" t="s">
        <v>119</v>
      </c>
      <c r="N94" s="1" t="str">
        <f t="shared" si="0"/>
        <v>CAG.N</v>
      </c>
      <c r="P94" s="13" t="s">
        <v>120</v>
      </c>
    </row>
    <row r="95" spans="10:14" ht="15">
      <c r="J95" s="12" t="s">
        <v>121</v>
      </c>
      <c r="L95" s="11" t="s">
        <v>121</v>
      </c>
      <c r="N95" s="1" t="str">
        <f t="shared" si="0"/>
        <v>CAH.N</v>
      </c>
    </row>
    <row r="96" spans="9:14" ht="15">
      <c r="I96" s="12" t="s">
        <v>122</v>
      </c>
      <c r="J96" s="12" t="s">
        <v>123</v>
      </c>
      <c r="L96" s="11" t="s">
        <v>123</v>
      </c>
      <c r="N96" s="1" t="str">
        <f t="shared" si="0"/>
        <v>CAT.N</v>
      </c>
    </row>
    <row r="97" spans="10:16" ht="15">
      <c r="J97" s="12" t="s">
        <v>124</v>
      </c>
      <c r="L97" s="11" t="s">
        <v>124</v>
      </c>
      <c r="N97" s="1" t="str">
        <f t="shared" si="0"/>
        <v>CCL.N</v>
      </c>
      <c r="P97" s="13" t="s">
        <v>125</v>
      </c>
    </row>
    <row r="98" spans="10:16" ht="15">
      <c r="J98" s="12" t="s">
        <v>126</v>
      </c>
      <c r="L98" s="11" t="s">
        <v>126</v>
      </c>
      <c r="N98" s="1" t="str">
        <f t="shared" si="0"/>
        <v>CDNS.OQ</v>
      </c>
      <c r="P98" s="13" t="s">
        <v>127</v>
      </c>
    </row>
    <row r="99" spans="10:14" ht="15">
      <c r="J99" s="12" t="s">
        <v>128</v>
      </c>
      <c r="L99" s="11" t="s">
        <v>128</v>
      </c>
      <c r="N99" s="1" t="str">
        <f t="shared" si="0"/>
        <v>CDW.OQ</v>
      </c>
    </row>
    <row r="100" spans="10:14" ht="15">
      <c r="J100" s="12" t="s">
        <v>129</v>
      </c>
      <c r="L100" s="11" t="s">
        <v>129</v>
      </c>
      <c r="N100" s="1" t="str">
        <f t="shared" si="0"/>
        <v>CE.N</v>
      </c>
    </row>
    <row r="101" spans="10:14" ht="15">
      <c r="J101" s="12" t="s">
        <v>130</v>
      </c>
      <c r="L101" s="11" t="s">
        <v>130</v>
      </c>
      <c r="N101" s="1" t="str">
        <f t="shared" si="0"/>
        <v>CERN.OQ</v>
      </c>
    </row>
    <row r="102" spans="10:14" ht="15">
      <c r="J102" s="12" t="s">
        <v>131</v>
      </c>
      <c r="L102" s="11" t="s">
        <v>131</v>
      </c>
      <c r="N102" s="1" t="str">
        <f t="shared" si="0"/>
        <v>CF.N</v>
      </c>
    </row>
    <row r="103" spans="10:14" ht="15">
      <c r="J103" s="12" t="s">
        <v>132</v>
      </c>
      <c r="L103" s="11" t="s">
        <v>132</v>
      </c>
      <c r="N103" s="1" t="str">
        <f t="shared" si="1" ref="N103:N166">IF(J103=L103,L103,0)</f>
        <v>CHD.N</v>
      </c>
    </row>
    <row r="104" spans="10:14" ht="15">
      <c r="J104" s="12" t="s">
        <v>133</v>
      </c>
      <c r="L104" s="11" t="s">
        <v>133</v>
      </c>
      <c r="N104" s="1" t="str">
        <f t="shared" si="1"/>
        <v>CHRW.OQ</v>
      </c>
    </row>
    <row r="105" spans="10:14" ht="15">
      <c r="J105" s="12" t="s">
        <v>134</v>
      </c>
      <c r="L105" s="11" t="s">
        <v>134</v>
      </c>
      <c r="N105" s="1" t="str">
        <f t="shared" si="1"/>
        <v>CHTR.OQ</v>
      </c>
    </row>
    <row r="106" spans="9:14" ht="15">
      <c r="I106" s="12" t="s">
        <v>135</v>
      </c>
      <c r="J106" s="12" t="s">
        <v>136</v>
      </c>
      <c r="L106" s="11" t="s">
        <v>136</v>
      </c>
      <c r="N106" s="1" t="str">
        <f t="shared" si="1"/>
        <v>CL.N</v>
      </c>
    </row>
    <row r="107" spans="10:14" ht="15">
      <c r="J107" s="12" t="s">
        <v>137</v>
      </c>
      <c r="L107" s="11" t="s">
        <v>137</v>
      </c>
      <c r="N107" s="1" t="str">
        <f t="shared" si="1"/>
        <v>CLX.N</v>
      </c>
    </row>
    <row r="108" spans="10:14" ht="15">
      <c r="J108" s="12" t="s">
        <v>138</v>
      </c>
      <c r="L108" s="11" t="s">
        <v>138</v>
      </c>
      <c r="N108" s="1" t="str">
        <f t="shared" si="1"/>
        <v>CMCSA.OQ</v>
      </c>
    </row>
    <row r="109" spans="10:14" ht="15">
      <c r="J109" s="12" t="s">
        <v>139</v>
      </c>
      <c r="L109" s="11" t="s">
        <v>139</v>
      </c>
      <c r="N109" s="1" t="str">
        <f t="shared" si="1"/>
        <v>CMG.N</v>
      </c>
    </row>
    <row r="110" spans="10:14" ht="15">
      <c r="J110" s="12" t="s">
        <v>140</v>
      </c>
      <c r="L110" s="11" t="s">
        <v>140</v>
      </c>
      <c r="N110" s="1" t="str">
        <f t="shared" si="1"/>
        <v>CMI.N</v>
      </c>
    </row>
    <row r="111" spans="10:14" ht="15">
      <c r="J111" s="12" t="s">
        <v>141</v>
      </c>
      <c r="L111" s="11" t="s">
        <v>141</v>
      </c>
      <c r="N111" s="1" t="str">
        <f t="shared" si="1"/>
        <v>CMS.N</v>
      </c>
    </row>
    <row r="112" spans="10:14" ht="15">
      <c r="J112" s="12" t="s">
        <v>142</v>
      </c>
      <c r="L112" s="11" t="s">
        <v>142</v>
      </c>
      <c r="N112" s="1" t="str">
        <f t="shared" si="1"/>
        <v>CNC.N</v>
      </c>
    </row>
    <row r="113" spans="10:14" ht="15">
      <c r="J113" s="12" t="s">
        <v>143</v>
      </c>
      <c r="L113" s="11" t="s">
        <v>143</v>
      </c>
      <c r="N113" s="1" t="str">
        <f t="shared" si="1"/>
        <v>CNP.N</v>
      </c>
    </row>
    <row r="114" spans="10:14" ht="15">
      <c r="J114" s="12" t="s">
        <v>144</v>
      </c>
      <c r="L114" s="11" t="s">
        <v>144</v>
      </c>
      <c r="N114" s="1" t="str">
        <f t="shared" si="1"/>
        <v>COG.N</v>
      </c>
    </row>
    <row r="115" spans="10:14" ht="15">
      <c r="J115" s="12" t="s">
        <v>145</v>
      </c>
      <c r="L115" s="11" t="s">
        <v>145</v>
      </c>
      <c r="N115" s="1" t="str">
        <f t="shared" si="1"/>
        <v>COO.N</v>
      </c>
    </row>
    <row r="116" spans="10:14" ht="15">
      <c r="J116" s="12" t="s">
        <v>146</v>
      </c>
      <c r="L116" s="11" t="s">
        <v>146</v>
      </c>
      <c r="N116" s="1" t="str">
        <f t="shared" si="1"/>
        <v>COP.N</v>
      </c>
    </row>
    <row r="117" spans="10:14" ht="15">
      <c r="J117" s="12" t="s">
        <v>147</v>
      </c>
      <c r="L117" s="11" t="s">
        <v>147</v>
      </c>
      <c r="N117" s="1" t="str">
        <f t="shared" si="1"/>
        <v>COST.OQ</v>
      </c>
    </row>
    <row r="118" spans="10:14" ht="15">
      <c r="J118" s="12" t="s">
        <v>148</v>
      </c>
      <c r="L118" s="11" t="s">
        <v>148</v>
      </c>
      <c r="N118" s="1" t="str">
        <f t="shared" si="1"/>
        <v>COTY.N</v>
      </c>
    </row>
    <row r="119" spans="10:14" ht="15">
      <c r="J119" s="12" t="s">
        <v>149</v>
      </c>
      <c r="L119" s="11" t="s">
        <v>149</v>
      </c>
      <c r="N119" s="1" t="str">
        <f t="shared" si="1"/>
        <v>CPB.N</v>
      </c>
    </row>
    <row r="120" spans="10:14" ht="15">
      <c r="J120" s="12" t="s">
        <v>150</v>
      </c>
      <c r="L120" s="11" t="s">
        <v>150</v>
      </c>
      <c r="N120" s="1" t="str">
        <f t="shared" si="1"/>
        <v>CPRI.N</v>
      </c>
    </row>
    <row r="121" spans="10:14" ht="15">
      <c r="J121" s="12" t="s">
        <v>151</v>
      </c>
      <c r="L121" s="11" t="s">
        <v>151</v>
      </c>
      <c r="N121" s="1" t="str">
        <f t="shared" si="1"/>
        <v>CPRT.OQ</v>
      </c>
    </row>
    <row r="122" spans="10:14" ht="15">
      <c r="J122" s="12" t="s">
        <v>152</v>
      </c>
      <c r="L122" s="11" t="s">
        <v>152</v>
      </c>
      <c r="N122" s="1" t="str">
        <f t="shared" si="1"/>
        <v>CRM.N</v>
      </c>
    </row>
    <row r="123" spans="10:14" ht="15">
      <c r="J123" s="12" t="s">
        <v>153</v>
      </c>
      <c r="L123" s="11" t="s">
        <v>153</v>
      </c>
      <c r="N123" s="1" t="str">
        <f t="shared" si="1"/>
        <v>CSCO.OQ</v>
      </c>
    </row>
    <row r="124" spans="10:14" ht="15">
      <c r="J124" s="12" t="s">
        <v>154</v>
      </c>
      <c r="L124" s="11" t="s">
        <v>154</v>
      </c>
      <c r="N124" s="1" t="str">
        <f t="shared" si="1"/>
        <v>CSX.OQ</v>
      </c>
    </row>
    <row r="125" spans="10:14" ht="15">
      <c r="J125" s="12" t="s">
        <v>155</v>
      </c>
      <c r="L125" s="11" t="s">
        <v>155</v>
      </c>
      <c r="N125" s="1" t="str">
        <f t="shared" si="1"/>
        <v>CTAS.OQ</v>
      </c>
    </row>
    <row r="126" spans="10:14" ht="15">
      <c r="J126" s="12" t="s">
        <v>156</v>
      </c>
      <c r="L126" s="11" t="s">
        <v>156</v>
      </c>
      <c r="N126" s="1" t="str">
        <f t="shared" si="1"/>
        <v>CTL.N</v>
      </c>
    </row>
    <row r="127" spans="10:14" ht="15">
      <c r="J127" s="12" t="s">
        <v>157</v>
      </c>
      <c r="L127" s="11" t="s">
        <v>157</v>
      </c>
      <c r="N127" s="1" t="str">
        <f t="shared" si="1"/>
        <v>CTSH.OQ</v>
      </c>
    </row>
    <row r="128" spans="10:14" ht="15">
      <c r="J128" s="12" t="s">
        <v>158</v>
      </c>
      <c r="L128" s="11" t="s">
        <v>158</v>
      </c>
      <c r="N128" s="1" t="str">
        <f t="shared" si="1"/>
        <v>CTVA.N</v>
      </c>
    </row>
    <row r="129" spans="10:14" ht="15">
      <c r="J129" s="12" t="s">
        <v>159</v>
      </c>
      <c r="L129" s="11" t="s">
        <v>159</v>
      </c>
      <c r="N129" s="1" t="str">
        <f t="shared" si="1"/>
        <v>CTXS.OQ</v>
      </c>
    </row>
    <row r="130" spans="10:14" ht="15">
      <c r="J130" s="12" t="s">
        <v>160</v>
      </c>
      <c r="L130" s="11" t="s">
        <v>160</v>
      </c>
      <c r="N130" s="1" t="str">
        <f t="shared" si="1"/>
        <v>CVS.N</v>
      </c>
    </row>
    <row r="131" spans="10:14" ht="15">
      <c r="J131" s="12" t="s">
        <v>161</v>
      </c>
      <c r="L131" s="11" t="s">
        <v>161</v>
      </c>
      <c r="N131" s="1" t="str">
        <f t="shared" si="1"/>
        <v>CVX.N</v>
      </c>
    </row>
    <row r="132" spans="10:14" ht="15">
      <c r="J132" s="12" t="s">
        <v>162</v>
      </c>
      <c r="L132" s="11" t="s">
        <v>162</v>
      </c>
      <c r="N132" s="1" t="str">
        <f t="shared" si="1"/>
        <v>CXO.N</v>
      </c>
    </row>
    <row r="133" spans="10:14" ht="15">
      <c r="J133" s="12" t="s">
        <v>163</v>
      </c>
      <c r="L133" s="11" t="s">
        <v>163</v>
      </c>
      <c r="N133" s="1" t="str">
        <f t="shared" si="1"/>
        <v>D.N</v>
      </c>
    </row>
    <row r="134" spans="10:14" ht="15">
      <c r="J134" s="12" t="s">
        <v>164</v>
      </c>
      <c r="L134" s="11" t="s">
        <v>164</v>
      </c>
      <c r="N134" s="1" t="str">
        <f t="shared" si="1"/>
        <v>DAL.N</v>
      </c>
    </row>
    <row r="135" spans="10:14" ht="15">
      <c r="J135" s="12" t="s">
        <v>165</v>
      </c>
      <c r="L135" s="11" t="s">
        <v>165</v>
      </c>
      <c r="N135" s="1" t="str">
        <f t="shared" si="1"/>
        <v>DD.N</v>
      </c>
    </row>
    <row r="136" spans="10:14" ht="15">
      <c r="J136" s="12" t="s">
        <v>166</v>
      </c>
      <c r="L136" s="11" t="s">
        <v>166</v>
      </c>
      <c r="N136" s="1" t="str">
        <f t="shared" si="1"/>
        <v>DE.N</v>
      </c>
    </row>
    <row r="137" spans="10:14" ht="15">
      <c r="J137" s="12" t="s">
        <v>167</v>
      </c>
      <c r="L137" s="11" t="s">
        <v>167</v>
      </c>
      <c r="N137" s="1" t="str">
        <f t="shared" si="1"/>
        <v>DG.N</v>
      </c>
    </row>
    <row r="138" spans="10:14" ht="15">
      <c r="J138" s="12" t="s">
        <v>168</v>
      </c>
      <c r="L138" s="11" t="s">
        <v>168</v>
      </c>
      <c r="N138" s="1" t="str">
        <f t="shared" si="1"/>
        <v>DGX.N</v>
      </c>
    </row>
    <row r="139" spans="10:14" ht="15">
      <c r="J139" s="12" t="s">
        <v>169</v>
      </c>
      <c r="L139" s="11" t="s">
        <v>169</v>
      </c>
      <c r="N139" s="1" t="str">
        <f t="shared" si="1"/>
        <v>DHI.N</v>
      </c>
    </row>
    <row r="140" spans="10:14" ht="15">
      <c r="J140" s="12" t="s">
        <v>170</v>
      </c>
      <c r="L140" s="11" t="s">
        <v>170</v>
      </c>
      <c r="N140" s="1" t="str">
        <f t="shared" si="1"/>
        <v>DHR.N</v>
      </c>
    </row>
    <row r="141" spans="10:14" ht="15">
      <c r="J141" s="12" t="s">
        <v>171</v>
      </c>
      <c r="L141" s="11" t="s">
        <v>171</v>
      </c>
      <c r="N141" s="1" t="str">
        <f t="shared" si="1"/>
        <v>DIS.N</v>
      </c>
    </row>
    <row r="142" spans="10:14" ht="15">
      <c r="J142" s="12" t="s">
        <v>172</v>
      </c>
      <c r="L142" s="11" t="s">
        <v>172</v>
      </c>
      <c r="N142" s="1" t="str">
        <f t="shared" si="1"/>
        <v>DISCA.OQ</v>
      </c>
    </row>
    <row r="143" spans="10:14" ht="15">
      <c r="J143" s="12" t="s">
        <v>173</v>
      </c>
      <c r="L143" s="11" t="s">
        <v>173</v>
      </c>
      <c r="N143" s="1" t="str">
        <f t="shared" si="1"/>
        <v>DISCK.OQ</v>
      </c>
    </row>
    <row r="144" spans="10:14" ht="15">
      <c r="J144" s="12" t="s">
        <v>174</v>
      </c>
      <c r="L144" s="11" t="s">
        <v>174</v>
      </c>
      <c r="N144" s="1" t="str">
        <f t="shared" si="1"/>
        <v>DISH.OQ</v>
      </c>
    </row>
    <row r="145" spans="10:16" ht="15">
      <c r="J145" s="12" t="s">
        <v>175</v>
      </c>
      <c r="L145" s="11" t="s">
        <v>175</v>
      </c>
      <c r="N145" s="1" t="str">
        <f t="shared" si="1"/>
        <v>DLTR.OQ</v>
      </c>
      <c r="P145" s="13" t="s">
        <v>176</v>
      </c>
    </row>
    <row r="146" spans="10:14" ht="15">
      <c r="J146" s="12" t="s">
        <v>177</v>
      </c>
      <c r="L146" s="11" t="s">
        <v>177</v>
      </c>
      <c r="N146" s="1" t="str">
        <f t="shared" si="1"/>
        <v>DOV.N</v>
      </c>
    </row>
    <row r="147" spans="10:14" ht="15">
      <c r="J147" s="12" t="s">
        <v>178</v>
      </c>
      <c r="L147" s="11" t="s">
        <v>178</v>
      </c>
      <c r="N147" s="1" t="str">
        <f t="shared" si="1"/>
        <v>DOW.N</v>
      </c>
    </row>
    <row r="148" spans="10:16" ht="15">
      <c r="J148" s="12" t="s">
        <v>179</v>
      </c>
      <c r="L148" s="11" t="s">
        <v>179</v>
      </c>
      <c r="N148" s="1" t="str">
        <f t="shared" si="1"/>
        <v>DRI.N</v>
      </c>
      <c r="P148" s="13" t="s">
        <v>180</v>
      </c>
    </row>
    <row r="149" spans="10:14" ht="15">
      <c r="J149" s="12" t="s">
        <v>181</v>
      </c>
      <c r="L149" s="11" t="s">
        <v>181</v>
      </c>
      <c r="N149" s="1" t="str">
        <f t="shared" si="1"/>
        <v>DTE.N</v>
      </c>
    </row>
    <row r="150" spans="10:14" ht="15">
      <c r="J150" s="12" t="s">
        <v>182</v>
      </c>
      <c r="L150" s="11" t="s">
        <v>182</v>
      </c>
      <c r="N150" s="1" t="str">
        <f t="shared" si="1"/>
        <v>DUK.N</v>
      </c>
    </row>
    <row r="151" spans="10:14" ht="15">
      <c r="J151" s="12" t="s">
        <v>183</v>
      </c>
      <c r="L151" s="11" t="s">
        <v>183</v>
      </c>
      <c r="N151" s="1" t="str">
        <f t="shared" si="1"/>
        <v>DVA.N</v>
      </c>
    </row>
    <row r="152" spans="10:14" ht="15">
      <c r="J152" s="12" t="s">
        <v>184</v>
      </c>
      <c r="L152" s="11" t="s">
        <v>184</v>
      </c>
      <c r="N152" s="1" t="str">
        <f t="shared" si="1"/>
        <v>DVN.N</v>
      </c>
    </row>
    <row r="153" spans="10:14" ht="15">
      <c r="J153" s="12" t="s">
        <v>185</v>
      </c>
      <c r="L153" s="11" t="s">
        <v>185</v>
      </c>
      <c r="N153" s="1" t="str">
        <f t="shared" si="1"/>
        <v>DXC.N</v>
      </c>
    </row>
    <row r="154" spans="10:14" ht="15">
      <c r="J154" s="12" t="s">
        <v>186</v>
      </c>
      <c r="L154" s="11" t="s">
        <v>186</v>
      </c>
      <c r="N154" s="1" t="str">
        <f t="shared" si="1"/>
        <v>EA.OQ</v>
      </c>
    </row>
    <row r="155" spans="10:14" ht="15">
      <c r="J155" s="12" t="s">
        <v>187</v>
      </c>
      <c r="L155" s="11" t="s">
        <v>187</v>
      </c>
      <c r="N155" s="1" t="str">
        <f t="shared" si="1"/>
        <v>EBAY.OQ</v>
      </c>
    </row>
    <row r="156" spans="10:14" ht="15">
      <c r="J156" s="12" t="s">
        <v>188</v>
      </c>
      <c r="L156" s="11" t="s">
        <v>188</v>
      </c>
      <c r="N156" s="1" t="str">
        <f t="shared" si="1"/>
        <v>ECL.N</v>
      </c>
    </row>
    <row r="157" spans="10:14" ht="15">
      <c r="J157" s="12" t="s">
        <v>189</v>
      </c>
      <c r="L157" s="11" t="s">
        <v>189</v>
      </c>
      <c r="N157" s="1" t="str">
        <f t="shared" si="1"/>
        <v>ED.N</v>
      </c>
    </row>
    <row r="158" spans="10:14" ht="15">
      <c r="J158" s="12" t="s">
        <v>190</v>
      </c>
      <c r="L158" s="11" t="s">
        <v>190</v>
      </c>
      <c r="N158" s="1" t="str">
        <f t="shared" si="1"/>
        <v>EFX.N</v>
      </c>
    </row>
    <row r="159" spans="10:14" ht="15">
      <c r="J159" s="12" t="s">
        <v>191</v>
      </c>
      <c r="L159" s="11" t="s">
        <v>191</v>
      </c>
      <c r="N159" s="1" t="str">
        <f t="shared" si="1"/>
        <v>EIX.N</v>
      </c>
    </row>
    <row r="160" spans="10:14" ht="15">
      <c r="J160" s="12" t="s">
        <v>192</v>
      </c>
      <c r="L160" s="11" t="s">
        <v>192</v>
      </c>
      <c r="N160" s="1" t="str">
        <f t="shared" si="1"/>
        <v>EL.N</v>
      </c>
    </row>
    <row r="161" spans="10:14" ht="15">
      <c r="J161" s="12" t="s">
        <v>193</v>
      </c>
      <c r="L161" s="11" t="s">
        <v>193</v>
      </c>
      <c r="N161" s="1" t="str">
        <f t="shared" si="1"/>
        <v>EMN.N</v>
      </c>
    </row>
    <row r="162" spans="10:14" ht="15">
      <c r="J162" s="12" t="s">
        <v>194</v>
      </c>
      <c r="L162" s="11" t="s">
        <v>194</v>
      </c>
      <c r="N162" s="1" t="str">
        <f t="shared" si="1"/>
        <v>EMR.N</v>
      </c>
    </row>
    <row r="163" spans="10:14" ht="15">
      <c r="J163" s="12" t="s">
        <v>195</v>
      </c>
      <c r="L163" s="11" t="s">
        <v>195</v>
      </c>
      <c r="N163" s="1" t="str">
        <f t="shared" si="1"/>
        <v>EOG.N</v>
      </c>
    </row>
    <row r="164" spans="10:16" ht="15">
      <c r="J164" s="12" t="s">
        <v>196</v>
      </c>
      <c r="L164" s="11" t="s">
        <v>196</v>
      </c>
      <c r="N164" s="1" t="str">
        <f t="shared" si="1"/>
        <v>ES.N</v>
      </c>
      <c r="P164" s="13" t="s">
        <v>197</v>
      </c>
    </row>
    <row r="165" spans="10:16" ht="15">
      <c r="J165" s="12" t="s">
        <v>198</v>
      </c>
      <c r="L165" s="11" t="s">
        <v>198</v>
      </c>
      <c r="N165" s="1" t="str">
        <f t="shared" si="1"/>
        <v>ETN.N</v>
      </c>
      <c r="P165" s="13" t="s">
        <v>199</v>
      </c>
    </row>
    <row r="166" spans="10:14" ht="15">
      <c r="J166" s="12" t="s">
        <v>200</v>
      </c>
      <c r="L166" s="11" t="s">
        <v>200</v>
      </c>
      <c r="N166" s="1" t="str">
        <f t="shared" si="1"/>
        <v>ETR.N</v>
      </c>
    </row>
    <row r="167" spans="10:16" ht="15">
      <c r="J167" s="12" t="s">
        <v>201</v>
      </c>
      <c r="L167" s="11" t="s">
        <v>201</v>
      </c>
      <c r="N167" s="1" t="str">
        <f t="shared" si="2" ref="N167:N230">IF(J167=L167,L167,0)</f>
        <v>EVRG.N</v>
      </c>
      <c r="P167" s="13" t="s">
        <v>202</v>
      </c>
    </row>
    <row r="168" spans="10:14" ht="15">
      <c r="J168" s="12" t="s">
        <v>203</v>
      </c>
      <c r="L168" s="11" t="s">
        <v>203</v>
      </c>
      <c r="N168" s="1" t="str">
        <f t="shared" si="2"/>
        <v>EW.N</v>
      </c>
    </row>
    <row r="169" spans="10:14" ht="15">
      <c r="J169" s="12" t="s">
        <v>204</v>
      </c>
      <c r="L169" s="11" t="s">
        <v>204</v>
      </c>
      <c r="N169" s="1" t="str">
        <f t="shared" si="2"/>
        <v>EXC.OQ</v>
      </c>
    </row>
    <row r="170" spans="10:14" ht="15">
      <c r="J170" s="12" t="s">
        <v>205</v>
      </c>
      <c r="L170" s="11" t="s">
        <v>205</v>
      </c>
      <c r="N170" s="1" t="str">
        <f t="shared" si="2"/>
        <v>EXPD.OQ</v>
      </c>
    </row>
    <row r="171" spans="10:14" ht="15">
      <c r="J171" s="12" t="s">
        <v>206</v>
      </c>
      <c r="L171" s="11" t="s">
        <v>206</v>
      </c>
      <c r="N171" s="1" t="str">
        <f t="shared" si="2"/>
        <v>EXPE.OQ</v>
      </c>
    </row>
    <row r="172" spans="10:16" ht="15">
      <c r="J172" s="12" t="s">
        <v>207</v>
      </c>
      <c r="L172" s="11" t="s">
        <v>207</v>
      </c>
      <c r="N172" s="1" t="str">
        <f t="shared" si="2"/>
        <v>F.N</v>
      </c>
      <c r="P172" s="13" t="s">
        <v>208</v>
      </c>
    </row>
    <row r="173" spans="10:14" ht="15">
      <c r="J173" s="12" t="s">
        <v>209</v>
      </c>
      <c r="L173" s="11" t="s">
        <v>209</v>
      </c>
      <c r="N173" s="1" t="str">
        <f t="shared" si="2"/>
        <v>FANG.OQ</v>
      </c>
    </row>
    <row r="174" spans="10:14" ht="15">
      <c r="J174" s="12" t="s">
        <v>210</v>
      </c>
      <c r="L174" s="11" t="s">
        <v>210</v>
      </c>
      <c r="N174" s="1" t="str">
        <f t="shared" si="2"/>
        <v>FAST.OQ</v>
      </c>
    </row>
    <row r="175" spans="10:14" ht="15">
      <c r="J175" s="12" t="s">
        <v>211</v>
      </c>
      <c r="L175" s="11" t="s">
        <v>211</v>
      </c>
      <c r="N175" s="1" t="str">
        <f t="shared" si="2"/>
        <v>FB.OQ</v>
      </c>
    </row>
    <row r="176" spans="10:14" ht="15">
      <c r="J176" s="12" t="s">
        <v>212</v>
      </c>
      <c r="L176" s="11" t="s">
        <v>212</v>
      </c>
      <c r="N176" s="1" t="str">
        <f t="shared" si="2"/>
        <v>FBHS.N</v>
      </c>
    </row>
    <row r="177" spans="10:14" ht="15">
      <c r="J177" s="12" t="s">
        <v>213</v>
      </c>
      <c r="L177" s="11" t="s">
        <v>213</v>
      </c>
      <c r="N177" s="1" t="str">
        <f t="shared" si="2"/>
        <v>FCX.N</v>
      </c>
    </row>
    <row r="178" spans="10:14" ht="15">
      <c r="J178" s="12" t="s">
        <v>214</v>
      </c>
      <c r="L178" s="11" t="s">
        <v>214</v>
      </c>
      <c r="N178" s="1" t="str">
        <f t="shared" si="2"/>
        <v>FDX.N</v>
      </c>
    </row>
    <row r="179" spans="10:14" ht="15">
      <c r="J179" s="12" t="s">
        <v>215</v>
      </c>
      <c r="L179" s="11" t="s">
        <v>215</v>
      </c>
      <c r="N179" s="1" t="str">
        <f t="shared" si="2"/>
        <v>FE.N</v>
      </c>
    </row>
    <row r="180" spans="10:14" ht="15">
      <c r="J180" s="12" t="s">
        <v>216</v>
      </c>
      <c r="L180" s="11" t="s">
        <v>216</v>
      </c>
      <c r="N180" s="1" t="str">
        <f t="shared" si="2"/>
        <v>FFIV.OQ</v>
      </c>
    </row>
    <row r="181" spans="10:14" ht="15">
      <c r="J181" s="12" t="s">
        <v>217</v>
      </c>
      <c r="L181" s="11" t="s">
        <v>217</v>
      </c>
      <c r="N181" s="1" t="str">
        <f t="shared" si="2"/>
        <v>FISV.OQ</v>
      </c>
    </row>
    <row r="182" spans="10:14" ht="15">
      <c r="J182" s="12" t="s">
        <v>218</v>
      </c>
      <c r="L182" s="11" t="s">
        <v>218</v>
      </c>
      <c r="N182" s="1" t="str">
        <f t="shared" si="2"/>
        <v>FLIR.OQ</v>
      </c>
    </row>
    <row r="183" spans="10:14" ht="15">
      <c r="J183" s="12" t="s">
        <v>219</v>
      </c>
      <c r="L183" s="11" t="s">
        <v>219</v>
      </c>
      <c r="N183" s="1" t="str">
        <f t="shared" si="2"/>
        <v>FLS.N</v>
      </c>
    </row>
    <row r="184" spans="9:14" ht="15">
      <c r="I184" s="12" t="s">
        <v>220</v>
      </c>
      <c r="J184" s="12" t="s">
        <v>221</v>
      </c>
      <c r="L184" s="11" t="s">
        <v>221</v>
      </c>
      <c r="N184" s="1" t="str">
        <f t="shared" si="2"/>
        <v>FMC.N</v>
      </c>
    </row>
    <row r="185" spans="10:14" ht="15">
      <c r="J185" s="12" t="s">
        <v>222</v>
      </c>
      <c r="L185" s="11" t="s">
        <v>222</v>
      </c>
      <c r="N185" s="1" t="str">
        <f t="shared" si="2"/>
        <v>FOX.OQ</v>
      </c>
    </row>
    <row r="186" spans="10:14" ht="15">
      <c r="J186" s="12" t="s">
        <v>223</v>
      </c>
      <c r="L186" s="11" t="s">
        <v>223</v>
      </c>
      <c r="N186" s="1" t="str">
        <f t="shared" si="2"/>
        <v>FOXA.OQ</v>
      </c>
    </row>
    <row r="187" spans="10:16" ht="15">
      <c r="J187" s="12" t="s">
        <v>224</v>
      </c>
      <c r="L187" s="11" t="s">
        <v>224</v>
      </c>
      <c r="N187" s="1" t="str">
        <f t="shared" si="2"/>
        <v>FTI.N</v>
      </c>
      <c r="O187" s="13"/>
      <c r="P187" s="13" t="s">
        <v>225</v>
      </c>
    </row>
    <row r="188" spans="10:14" ht="15">
      <c r="J188" s="12" t="s">
        <v>226</v>
      </c>
      <c r="L188" s="11" t="s">
        <v>226</v>
      </c>
      <c r="N188" s="1" t="str">
        <f t="shared" si="2"/>
        <v>FTNT.OQ</v>
      </c>
    </row>
    <row r="189" spans="10:14" ht="15">
      <c r="J189" s="12" t="s">
        <v>227</v>
      </c>
      <c r="L189" s="11" t="s">
        <v>227</v>
      </c>
      <c r="N189" s="1" t="str">
        <f t="shared" si="2"/>
        <v>FTV.N</v>
      </c>
    </row>
    <row r="190" spans="10:14" ht="15">
      <c r="J190" s="12" t="s">
        <v>228</v>
      </c>
      <c r="L190" s="11" t="s">
        <v>228</v>
      </c>
      <c r="N190" s="1" t="str">
        <f t="shared" si="2"/>
        <v>GD.N</v>
      </c>
    </row>
    <row r="191" spans="10:14" ht="15">
      <c r="J191" s="12" t="s">
        <v>229</v>
      </c>
      <c r="L191" s="11" t="s">
        <v>229</v>
      </c>
      <c r="N191" s="1" t="str">
        <f t="shared" si="2"/>
        <v>GE.N</v>
      </c>
    </row>
    <row r="192" spans="10:14" ht="15">
      <c r="J192" s="12" t="s">
        <v>230</v>
      </c>
      <c r="L192" s="11" t="s">
        <v>230</v>
      </c>
      <c r="N192" s="1" t="str">
        <f t="shared" si="2"/>
        <v>GILD.OQ</v>
      </c>
    </row>
    <row r="193" spans="10:14" ht="15">
      <c r="J193" s="12" t="s">
        <v>231</v>
      </c>
      <c r="L193" s="11" t="s">
        <v>231</v>
      </c>
      <c r="N193" s="1" t="str">
        <f t="shared" si="2"/>
        <v>GIS.N</v>
      </c>
    </row>
    <row r="194" spans="10:14" ht="15">
      <c r="J194" s="12" t="s">
        <v>232</v>
      </c>
      <c r="L194" s="11" t="s">
        <v>232</v>
      </c>
      <c r="N194" s="1" t="str">
        <f t="shared" si="2"/>
        <v>GLW.N</v>
      </c>
    </row>
    <row r="195" spans="10:14" ht="15">
      <c r="J195" s="12" t="s">
        <v>233</v>
      </c>
      <c r="L195" s="11" t="s">
        <v>233</v>
      </c>
      <c r="N195" s="1" t="str">
        <f t="shared" si="2"/>
        <v>GM.N</v>
      </c>
    </row>
    <row r="196" spans="10:14" ht="15">
      <c r="J196" s="12" t="s">
        <v>234</v>
      </c>
      <c r="L196" s="11" t="s">
        <v>234</v>
      </c>
      <c r="N196" s="1" t="str">
        <f t="shared" si="2"/>
        <v>GOOG.OQ</v>
      </c>
    </row>
    <row r="197" spans="10:14" ht="15">
      <c r="J197" s="12" t="s">
        <v>235</v>
      </c>
      <c r="L197" s="11" t="s">
        <v>235</v>
      </c>
      <c r="N197" s="1" t="str">
        <f t="shared" si="2"/>
        <v>GOOGL.OQ</v>
      </c>
    </row>
    <row r="198" spans="10:14" ht="15">
      <c r="J198" s="12" t="s">
        <v>236</v>
      </c>
      <c r="L198" s="11" t="s">
        <v>236</v>
      </c>
      <c r="N198" s="1" t="str">
        <f t="shared" si="2"/>
        <v>GPC.N</v>
      </c>
    </row>
    <row r="199" spans="9:14" ht="15">
      <c r="I199" s="12" t="s">
        <v>237</v>
      </c>
      <c r="J199" s="12" t="s">
        <v>238</v>
      </c>
      <c r="L199" s="11" t="s">
        <v>238</v>
      </c>
      <c r="N199" s="1" t="str">
        <f t="shared" si="2"/>
        <v>GPS.N</v>
      </c>
    </row>
    <row r="200" spans="10:14" ht="15">
      <c r="J200" s="12" t="s">
        <v>239</v>
      </c>
      <c r="L200" s="11" t="s">
        <v>239</v>
      </c>
      <c r="N200" s="1" t="str">
        <f t="shared" si="2"/>
        <v>GRMN.OQ</v>
      </c>
    </row>
    <row r="201" spans="10:14" ht="15">
      <c r="J201" s="12" t="s">
        <v>240</v>
      </c>
      <c r="L201" s="11" t="s">
        <v>240</v>
      </c>
      <c r="N201" s="1" t="str">
        <f t="shared" si="2"/>
        <v>GWW.N</v>
      </c>
    </row>
    <row r="202" spans="10:14" ht="15">
      <c r="J202" s="12" t="s">
        <v>241</v>
      </c>
      <c r="L202" s="11" t="s">
        <v>241</v>
      </c>
      <c r="N202" s="1" t="str">
        <f t="shared" si="2"/>
        <v>HAL.N</v>
      </c>
    </row>
    <row r="203" spans="10:14" ht="15">
      <c r="J203" s="12" t="s">
        <v>242</v>
      </c>
      <c r="L203" s="11" t="s">
        <v>242</v>
      </c>
      <c r="N203" s="1" t="str">
        <f t="shared" si="2"/>
        <v>HAS.OQ</v>
      </c>
    </row>
    <row r="204" spans="10:14" ht="15">
      <c r="J204" s="12" t="s">
        <v>243</v>
      </c>
      <c r="L204" s="11" t="s">
        <v>243</v>
      </c>
      <c r="N204" s="1" t="str">
        <f t="shared" si="2"/>
        <v>HBI.N</v>
      </c>
    </row>
    <row r="205" spans="10:14" ht="15">
      <c r="J205" s="12" t="s">
        <v>244</v>
      </c>
      <c r="L205" s="11" t="s">
        <v>244</v>
      </c>
      <c r="N205" s="1" t="str">
        <f t="shared" si="2"/>
        <v>HCA.N</v>
      </c>
    </row>
    <row r="206" spans="10:14" ht="15">
      <c r="J206" s="12" t="s">
        <v>245</v>
      </c>
      <c r="L206" s="11" t="s">
        <v>245</v>
      </c>
      <c r="N206" s="1" t="str">
        <f t="shared" si="2"/>
        <v>HD.N</v>
      </c>
    </row>
    <row r="207" spans="10:14" ht="15">
      <c r="J207" s="12" t="s">
        <v>246</v>
      </c>
      <c r="L207" s="11" t="s">
        <v>246</v>
      </c>
      <c r="N207" s="1" t="str">
        <f t="shared" si="2"/>
        <v>HES.N</v>
      </c>
    </row>
    <row r="208" spans="10:14" ht="15">
      <c r="J208" s="12" t="s">
        <v>247</v>
      </c>
      <c r="L208" s="11" t="s">
        <v>247</v>
      </c>
      <c r="N208" s="1" t="str">
        <f t="shared" si="2"/>
        <v>HFC.N</v>
      </c>
    </row>
    <row r="209" spans="10:14" ht="15">
      <c r="J209" s="12" t="s">
        <v>248</v>
      </c>
      <c r="L209" s="11" t="s">
        <v>248</v>
      </c>
      <c r="N209" s="1" t="str">
        <f t="shared" si="2"/>
        <v>HII.N</v>
      </c>
    </row>
    <row r="210" spans="10:14" ht="15">
      <c r="J210" s="12" t="s">
        <v>249</v>
      </c>
      <c r="L210" s="11" t="s">
        <v>249</v>
      </c>
      <c r="N210" s="1" t="str">
        <f t="shared" si="2"/>
        <v>HLT.N</v>
      </c>
    </row>
    <row r="211" spans="10:14" ht="15">
      <c r="J211" s="12" t="s">
        <v>250</v>
      </c>
      <c r="L211" s="11" t="s">
        <v>250</v>
      </c>
      <c r="N211" s="1" t="str">
        <f t="shared" si="2"/>
        <v>HOG.N</v>
      </c>
    </row>
    <row r="212" spans="10:14" ht="15">
      <c r="J212" s="12" t="s">
        <v>251</v>
      </c>
      <c r="L212" s="11" t="s">
        <v>251</v>
      </c>
      <c r="N212" s="1" t="str">
        <f t="shared" si="2"/>
        <v>HOLX.OQ</v>
      </c>
    </row>
    <row r="213" spans="10:14" ht="15">
      <c r="J213" s="12" t="s">
        <v>252</v>
      </c>
      <c r="L213" s="11" t="s">
        <v>252</v>
      </c>
      <c r="N213" s="1" t="str">
        <f t="shared" si="2"/>
        <v>HON.N</v>
      </c>
    </row>
    <row r="214" spans="10:14" ht="15">
      <c r="J214" s="12" t="s">
        <v>253</v>
      </c>
      <c r="L214" s="11" t="s">
        <v>253</v>
      </c>
      <c r="N214" s="1" t="str">
        <f t="shared" si="2"/>
        <v>HP.N</v>
      </c>
    </row>
    <row r="215" spans="10:14" ht="15">
      <c r="J215" s="12" t="s">
        <v>254</v>
      </c>
      <c r="L215" s="11" t="s">
        <v>254</v>
      </c>
      <c r="N215" s="1" t="str">
        <f t="shared" si="2"/>
        <v>HPE.N</v>
      </c>
    </row>
    <row r="216" spans="10:14" ht="15">
      <c r="J216" s="12" t="s">
        <v>255</v>
      </c>
      <c r="L216" s="11" t="s">
        <v>255</v>
      </c>
      <c r="N216" s="1" t="str">
        <f t="shared" si="2"/>
        <v>HPQ.N</v>
      </c>
    </row>
    <row r="217" spans="10:14" ht="15">
      <c r="J217" s="12" t="s">
        <v>256</v>
      </c>
      <c r="L217" s="11" t="s">
        <v>256</v>
      </c>
      <c r="N217" s="1" t="str">
        <f t="shared" si="2"/>
        <v>HRB.N</v>
      </c>
    </row>
    <row r="218" spans="10:14" ht="15">
      <c r="J218" s="12" t="s">
        <v>257</v>
      </c>
      <c r="L218" s="11" t="s">
        <v>257</v>
      </c>
      <c r="N218" s="1" t="str">
        <f t="shared" si="2"/>
        <v>HRL.N</v>
      </c>
    </row>
    <row r="219" spans="10:16" ht="15">
      <c r="J219" s="12" t="s">
        <v>258</v>
      </c>
      <c r="L219" s="11" t="s">
        <v>258</v>
      </c>
      <c r="N219" s="1" t="str">
        <f t="shared" si="2"/>
        <v>HSIC.OQ</v>
      </c>
      <c r="P219" s="13" t="s">
        <v>259</v>
      </c>
    </row>
    <row r="220" spans="10:14" ht="15">
      <c r="J220" s="12" t="s">
        <v>260</v>
      </c>
      <c r="L220" s="11" t="s">
        <v>260</v>
      </c>
      <c r="N220" s="1" t="str">
        <f t="shared" si="2"/>
        <v>HSY.N</v>
      </c>
    </row>
    <row r="221" spans="10:14" ht="15">
      <c r="J221" s="12" t="s">
        <v>261</v>
      </c>
      <c r="L221" s="11" t="s">
        <v>261</v>
      </c>
      <c r="N221" s="1" t="str">
        <f t="shared" si="2"/>
        <v>HUM.N</v>
      </c>
    </row>
    <row r="222" spans="9:14" ht="15">
      <c r="I222" s="12" t="s">
        <v>262</v>
      </c>
      <c r="J222" s="12" t="s">
        <v>263</v>
      </c>
      <c r="L222" s="11" t="s">
        <v>263</v>
      </c>
      <c r="N222" s="1" t="str">
        <f t="shared" si="2"/>
        <v>IBM.N</v>
      </c>
    </row>
    <row r="223" spans="10:14" ht="15">
      <c r="J223" s="12" t="s">
        <v>264</v>
      </c>
      <c r="L223" s="11" t="s">
        <v>264</v>
      </c>
      <c r="N223" s="1" t="str">
        <f t="shared" si="2"/>
        <v>IDXX.OQ</v>
      </c>
    </row>
    <row r="224" spans="10:14" ht="15">
      <c r="J224" s="12" t="s">
        <v>265</v>
      </c>
      <c r="L224" s="11" t="s">
        <v>265</v>
      </c>
      <c r="N224" s="1" t="str">
        <f t="shared" si="2"/>
        <v>IEX.N</v>
      </c>
    </row>
    <row r="225" spans="10:14" ht="15">
      <c r="J225" s="12" t="s">
        <v>266</v>
      </c>
      <c r="L225" s="11" t="s">
        <v>266</v>
      </c>
      <c r="N225" s="1" t="str">
        <f t="shared" si="2"/>
        <v>IFF.N</v>
      </c>
    </row>
    <row r="226" spans="10:14" ht="15">
      <c r="J226" s="12" t="s">
        <v>267</v>
      </c>
      <c r="L226" s="11" t="s">
        <v>267</v>
      </c>
      <c r="N226" s="1" t="str">
        <f t="shared" si="2"/>
        <v>ILMN.OQ</v>
      </c>
    </row>
    <row r="227" spans="10:14" ht="15">
      <c r="J227" s="12" t="s">
        <v>268</v>
      </c>
      <c r="L227" s="11" t="s">
        <v>268</v>
      </c>
      <c r="N227" s="1" t="str">
        <f t="shared" si="2"/>
        <v>INCY.OQ</v>
      </c>
    </row>
    <row r="228" spans="10:14" ht="15">
      <c r="J228" s="12" t="s">
        <v>269</v>
      </c>
      <c r="L228" s="11" t="s">
        <v>269</v>
      </c>
      <c r="N228" s="1" t="str">
        <f t="shared" si="2"/>
        <v>INFO.N</v>
      </c>
    </row>
    <row r="229" spans="10:14" ht="15">
      <c r="J229" s="12" t="s">
        <v>270</v>
      </c>
      <c r="L229" s="11" t="s">
        <v>270</v>
      </c>
      <c r="N229" s="1" t="str">
        <f t="shared" si="2"/>
        <v>INTC.OQ</v>
      </c>
    </row>
    <row r="230" spans="10:14" ht="15">
      <c r="J230" s="12" t="s">
        <v>271</v>
      </c>
      <c r="L230" s="11" t="s">
        <v>271</v>
      </c>
      <c r="N230" s="1" t="str">
        <f t="shared" si="2"/>
        <v>INTU.OQ</v>
      </c>
    </row>
    <row r="231" spans="10:14" ht="15">
      <c r="J231" s="12" t="s">
        <v>272</v>
      </c>
      <c r="L231" s="11" t="s">
        <v>272</v>
      </c>
      <c r="N231" s="1" t="str">
        <f t="shared" si="3" ref="N231:N294">IF(J231=L231,L231,0)</f>
        <v>IP.N</v>
      </c>
    </row>
    <row r="232" spans="10:14" ht="15">
      <c r="J232" s="12" t="s">
        <v>273</v>
      </c>
      <c r="L232" s="11" t="s">
        <v>273</v>
      </c>
      <c r="N232" s="1" t="str">
        <f t="shared" si="3"/>
        <v>IPG.N</v>
      </c>
    </row>
    <row r="233" spans="10:14" ht="15">
      <c r="J233" s="12" t="s">
        <v>274</v>
      </c>
      <c r="L233" s="11" t="s">
        <v>274</v>
      </c>
      <c r="N233" s="1" t="str">
        <f t="shared" si="3"/>
        <v>IPGP.OQ</v>
      </c>
    </row>
    <row r="234" spans="10:14" ht="15">
      <c r="J234" s="12" t="s">
        <v>275</v>
      </c>
      <c r="L234" s="11" t="s">
        <v>275</v>
      </c>
      <c r="N234" s="1" t="str">
        <f t="shared" si="3"/>
        <v>IQV.N</v>
      </c>
    </row>
    <row r="235" spans="10:16" ht="15">
      <c r="J235" s="12" t="s">
        <v>276</v>
      </c>
      <c r="L235" s="11" t="s">
        <v>276</v>
      </c>
      <c r="N235" s="1" t="str">
        <f t="shared" si="3"/>
        <v>IR.N</v>
      </c>
      <c r="P235" s="13" t="s">
        <v>277</v>
      </c>
    </row>
    <row r="236" spans="10:14" ht="15">
      <c r="J236" s="12" t="s">
        <v>278</v>
      </c>
      <c r="L236" s="11" t="s">
        <v>278</v>
      </c>
      <c r="N236" s="1" t="str">
        <f t="shared" si="3"/>
        <v>ISRG.OQ</v>
      </c>
    </row>
    <row r="237" spans="10:14" ht="15">
      <c r="J237" s="12" t="s">
        <v>279</v>
      </c>
      <c r="L237" s="11" t="s">
        <v>279</v>
      </c>
      <c r="N237" s="1" t="str">
        <f t="shared" si="3"/>
        <v>IT.N</v>
      </c>
    </row>
    <row r="238" spans="10:14" ht="15">
      <c r="J238" s="12" t="s">
        <v>280</v>
      </c>
      <c r="L238" s="11" t="s">
        <v>280</v>
      </c>
      <c r="N238" s="1" t="str">
        <f t="shared" si="3"/>
        <v>ITW.N</v>
      </c>
    </row>
    <row r="239" spans="10:14" ht="15">
      <c r="J239" s="12" t="s">
        <v>281</v>
      </c>
      <c r="L239" s="11" t="s">
        <v>281</v>
      </c>
      <c r="N239" s="1" t="str">
        <f t="shared" si="3"/>
        <v>J.N</v>
      </c>
    </row>
    <row r="240" spans="10:14" ht="15">
      <c r="J240" s="12" t="s">
        <v>282</v>
      </c>
      <c r="L240" s="11" t="s">
        <v>282</v>
      </c>
      <c r="N240" s="1" t="str">
        <f t="shared" si="3"/>
        <v>JBHT.OQ</v>
      </c>
    </row>
    <row r="241" spans="10:14" ht="15">
      <c r="J241" s="12" t="s">
        <v>283</v>
      </c>
      <c r="L241" s="11" t="s">
        <v>283</v>
      </c>
      <c r="N241" s="1" t="str">
        <f t="shared" si="3"/>
        <v>JCI.N</v>
      </c>
    </row>
    <row r="242" spans="10:14" ht="15">
      <c r="J242" s="12" t="s">
        <v>284</v>
      </c>
      <c r="L242" s="11" t="s">
        <v>284</v>
      </c>
      <c r="N242" s="1" t="str">
        <f t="shared" si="3"/>
        <v>JKHY.OQ</v>
      </c>
    </row>
    <row r="243" spans="10:14" ht="15">
      <c r="J243" s="12" t="s">
        <v>285</v>
      </c>
      <c r="L243" s="11" t="s">
        <v>285</v>
      </c>
      <c r="N243" s="1" t="str">
        <f t="shared" si="3"/>
        <v>JNJ.N</v>
      </c>
    </row>
    <row r="244" spans="10:14" ht="15">
      <c r="J244" s="12" t="s">
        <v>286</v>
      </c>
      <c r="L244" s="11" t="s">
        <v>286</v>
      </c>
      <c r="N244" s="1" t="str">
        <f t="shared" si="3"/>
        <v>JNPR.N</v>
      </c>
    </row>
    <row r="245" spans="10:14" ht="15">
      <c r="J245" s="12" t="s">
        <v>287</v>
      </c>
      <c r="L245" s="11" t="s">
        <v>287</v>
      </c>
      <c r="N245" s="1" t="str">
        <f t="shared" si="3"/>
        <v>JWN.N</v>
      </c>
    </row>
    <row r="246" spans="10:14" ht="15">
      <c r="J246" s="12" t="s">
        <v>288</v>
      </c>
      <c r="L246" s="11" t="s">
        <v>288</v>
      </c>
      <c r="N246" s="1" t="str">
        <f t="shared" si="3"/>
        <v>K.N</v>
      </c>
    </row>
    <row r="247" spans="10:14" ht="15">
      <c r="J247" s="12" t="s">
        <v>289</v>
      </c>
      <c r="L247" s="11" t="s">
        <v>289</v>
      </c>
      <c r="N247" s="1" t="str">
        <f t="shared" si="3"/>
        <v>KEYS.N</v>
      </c>
    </row>
    <row r="248" spans="10:16" ht="15">
      <c r="J248" s="12" t="s">
        <v>290</v>
      </c>
      <c r="L248" s="11" t="s">
        <v>290</v>
      </c>
      <c r="N248" s="1" t="str">
        <f t="shared" si="3"/>
        <v>KHC.OQ</v>
      </c>
      <c r="P248" s="13" t="s">
        <v>291</v>
      </c>
    </row>
    <row r="249" spans="10:14" ht="15">
      <c r="J249" s="12" t="s">
        <v>292</v>
      </c>
      <c r="L249" s="11" t="s">
        <v>292</v>
      </c>
      <c r="N249" s="1" t="str">
        <f t="shared" si="3"/>
        <v>KLAC.OQ</v>
      </c>
    </row>
    <row r="250" spans="10:14" ht="15">
      <c r="J250" s="12" t="s">
        <v>293</v>
      </c>
      <c r="L250" s="11" t="s">
        <v>293</v>
      </c>
      <c r="N250" s="1" t="str">
        <f t="shared" si="3"/>
        <v>KMB.N</v>
      </c>
    </row>
    <row r="251" spans="10:14" ht="15">
      <c r="J251" s="12" t="s">
        <v>294</v>
      </c>
      <c r="L251" s="11" t="s">
        <v>294</v>
      </c>
      <c r="N251" s="1" t="str">
        <f t="shared" si="3"/>
        <v>KMI.N</v>
      </c>
    </row>
    <row r="252" spans="10:14" ht="15">
      <c r="J252" s="12" t="s">
        <v>295</v>
      </c>
      <c r="L252" s="11" t="s">
        <v>295</v>
      </c>
      <c r="N252" s="1" t="str">
        <f t="shared" si="3"/>
        <v>KMX.N</v>
      </c>
    </row>
    <row r="253" spans="10:14" ht="15">
      <c r="J253" s="12" t="s">
        <v>296</v>
      </c>
      <c r="L253" s="11" t="s">
        <v>296</v>
      </c>
      <c r="N253" s="1" t="str">
        <f t="shared" si="3"/>
        <v>KO.N</v>
      </c>
    </row>
    <row r="254" spans="10:14" ht="15">
      <c r="J254" s="12" t="s">
        <v>297</v>
      </c>
      <c r="L254" s="11" t="s">
        <v>297</v>
      </c>
      <c r="N254" s="1" t="str">
        <f t="shared" si="3"/>
        <v>KR.N</v>
      </c>
    </row>
    <row r="255" spans="10:14" ht="15">
      <c r="J255" s="12" t="s">
        <v>298</v>
      </c>
      <c r="L255" s="11" t="s">
        <v>298</v>
      </c>
      <c r="N255" s="1" t="str">
        <f t="shared" si="3"/>
        <v>KSS.N</v>
      </c>
    </row>
    <row r="256" spans="10:14" ht="15">
      <c r="J256" s="12" t="s">
        <v>299</v>
      </c>
      <c r="L256" s="11" t="s">
        <v>299</v>
      </c>
      <c r="N256" s="1" t="str">
        <f t="shared" si="3"/>
        <v>KSU.N</v>
      </c>
    </row>
    <row r="257" spans="10:14" ht="15">
      <c r="J257" s="12" t="s">
        <v>300</v>
      </c>
      <c r="L257" s="11" t="s">
        <v>300</v>
      </c>
      <c r="N257" s="1" t="str">
        <f t="shared" si="3"/>
        <v>LB.N</v>
      </c>
    </row>
    <row r="258" spans="10:14" ht="15">
      <c r="J258" s="12" t="s">
        <v>301</v>
      </c>
      <c r="L258" s="11" t="s">
        <v>301</v>
      </c>
      <c r="N258" s="1" t="str">
        <f t="shared" si="3"/>
        <v>LDOS.N</v>
      </c>
    </row>
    <row r="259" spans="10:14" ht="15">
      <c r="J259" s="12" t="s">
        <v>302</v>
      </c>
      <c r="L259" s="11" t="s">
        <v>302</v>
      </c>
      <c r="N259" s="1" t="str">
        <f t="shared" si="3"/>
        <v>LEG.N</v>
      </c>
    </row>
    <row r="260" spans="10:14" ht="15">
      <c r="J260" s="12" t="s">
        <v>303</v>
      </c>
      <c r="L260" s="11" t="s">
        <v>303</v>
      </c>
      <c r="N260" s="1" t="str">
        <f t="shared" si="3"/>
        <v>LEN.N</v>
      </c>
    </row>
    <row r="261" spans="10:14" ht="15">
      <c r="J261" s="12" t="s">
        <v>304</v>
      </c>
      <c r="L261" s="11" t="s">
        <v>304</v>
      </c>
      <c r="N261" s="1" t="str">
        <f t="shared" si="3"/>
        <v>LH.N</v>
      </c>
    </row>
    <row r="262" spans="10:14" ht="15">
      <c r="J262" s="12" t="s">
        <v>305</v>
      </c>
      <c r="L262" s="11" t="s">
        <v>305</v>
      </c>
      <c r="N262" s="1" t="str">
        <f t="shared" si="3"/>
        <v>LHX.N</v>
      </c>
    </row>
    <row r="263" spans="10:14" ht="15">
      <c r="J263" s="12" t="s">
        <v>306</v>
      </c>
      <c r="L263" s="11" t="s">
        <v>306</v>
      </c>
      <c r="N263" s="1" t="str">
        <f t="shared" si="3"/>
        <v>LIN.N</v>
      </c>
    </row>
    <row r="264" spans="10:14" ht="15">
      <c r="J264" s="12" t="s">
        <v>307</v>
      </c>
      <c r="L264" s="11" t="s">
        <v>307</v>
      </c>
      <c r="N264" s="1" t="str">
        <f t="shared" si="3"/>
        <v>LKQ.OQ</v>
      </c>
    </row>
    <row r="265" spans="10:14" ht="15">
      <c r="J265" s="12" t="s">
        <v>308</v>
      </c>
      <c r="L265" s="11" t="s">
        <v>308</v>
      </c>
      <c r="N265" s="1" t="str">
        <f t="shared" si="3"/>
        <v>LLY.N</v>
      </c>
    </row>
    <row r="266" spans="10:14" ht="15">
      <c r="J266" s="12" t="s">
        <v>309</v>
      </c>
      <c r="L266" s="11" t="s">
        <v>309</v>
      </c>
      <c r="N266" s="1" t="str">
        <f t="shared" si="3"/>
        <v>LMT.N</v>
      </c>
    </row>
    <row r="267" spans="10:14" ht="15">
      <c r="J267" s="12" t="s">
        <v>310</v>
      </c>
      <c r="L267" s="11" t="s">
        <v>310</v>
      </c>
      <c r="N267" s="1" t="str">
        <f t="shared" si="3"/>
        <v>LNT.OQ</v>
      </c>
    </row>
    <row r="268" spans="10:14" ht="15">
      <c r="J268" s="12" t="s">
        <v>311</v>
      </c>
      <c r="L268" s="11" t="s">
        <v>311</v>
      </c>
      <c r="N268" s="1" t="str">
        <f t="shared" si="3"/>
        <v>LOW.N</v>
      </c>
    </row>
    <row r="269" spans="10:14" ht="15">
      <c r="J269" s="12" t="s">
        <v>312</v>
      </c>
      <c r="L269" s="11" t="s">
        <v>312</v>
      </c>
      <c r="N269" s="1" t="str">
        <f t="shared" si="3"/>
        <v>LRCX.OQ</v>
      </c>
    </row>
    <row r="270" spans="10:14" ht="15">
      <c r="J270" s="12" t="s">
        <v>313</v>
      </c>
      <c r="L270" s="11" t="s">
        <v>313</v>
      </c>
      <c r="N270" s="1" t="str">
        <f t="shared" si="3"/>
        <v>LUV.N</v>
      </c>
    </row>
    <row r="271" spans="10:14" ht="15">
      <c r="J271" s="12" t="s">
        <v>314</v>
      </c>
      <c r="L271" s="11" t="s">
        <v>314</v>
      </c>
      <c r="N271" s="1" t="str">
        <f t="shared" si="3"/>
        <v>LVS.N</v>
      </c>
    </row>
    <row r="272" spans="10:14" ht="15">
      <c r="J272" s="12" t="s">
        <v>315</v>
      </c>
      <c r="L272" s="11" t="s">
        <v>315</v>
      </c>
      <c r="N272" s="1" t="str">
        <f t="shared" si="3"/>
        <v>LW.N</v>
      </c>
    </row>
    <row r="273" spans="10:14" ht="15">
      <c r="J273" s="12" t="s">
        <v>316</v>
      </c>
      <c r="L273" s="11" t="s">
        <v>316</v>
      </c>
      <c r="N273" s="1" t="str">
        <f t="shared" si="3"/>
        <v>LYB.N</v>
      </c>
    </row>
    <row r="274" spans="10:16" ht="15">
      <c r="J274" s="12" t="s">
        <v>317</v>
      </c>
      <c r="L274" s="11" t="s">
        <v>317</v>
      </c>
      <c r="N274" s="1" t="str">
        <f t="shared" si="3"/>
        <v>LYV.N</v>
      </c>
      <c r="P274" s="13" t="s">
        <v>318</v>
      </c>
    </row>
    <row r="275" spans="9:14" ht="15">
      <c r="I275" s="12" t="s">
        <v>319</v>
      </c>
      <c r="J275" s="12" t="s">
        <v>320</v>
      </c>
      <c r="L275" s="11" t="s">
        <v>320</v>
      </c>
      <c r="N275" s="1" t="str">
        <f t="shared" si="3"/>
        <v>MAR.OQ</v>
      </c>
    </row>
    <row r="276" spans="10:14" ht="15">
      <c r="J276" s="12" t="s">
        <v>321</v>
      </c>
      <c r="L276" s="11" t="s">
        <v>321</v>
      </c>
      <c r="N276" s="1" t="str">
        <f t="shared" si="3"/>
        <v>MAS.N</v>
      </c>
    </row>
    <row r="277" spans="10:14" ht="15">
      <c r="J277" s="12" t="s">
        <v>322</v>
      </c>
      <c r="L277" s="11" t="s">
        <v>322</v>
      </c>
      <c r="N277" s="1" t="str">
        <f t="shared" si="3"/>
        <v>MCD.N</v>
      </c>
    </row>
    <row r="278" spans="10:14" ht="15">
      <c r="J278" s="12" t="s">
        <v>323</v>
      </c>
      <c r="L278" s="11" t="s">
        <v>323</v>
      </c>
      <c r="N278" s="1" t="str">
        <f t="shared" si="3"/>
        <v>MCHP.OQ</v>
      </c>
    </row>
    <row r="279" spans="10:14" ht="15">
      <c r="J279" s="12" t="s">
        <v>324</v>
      </c>
      <c r="L279" s="11" t="s">
        <v>324</v>
      </c>
      <c r="N279" s="1" t="str">
        <f t="shared" si="3"/>
        <v>MCK.N</v>
      </c>
    </row>
    <row r="280" spans="10:14" ht="15">
      <c r="J280" s="12" t="s">
        <v>325</v>
      </c>
      <c r="L280" s="11" t="s">
        <v>325</v>
      </c>
      <c r="N280" s="1" t="str">
        <f t="shared" si="3"/>
        <v>MCO.N</v>
      </c>
    </row>
    <row r="281" spans="10:14" ht="15">
      <c r="J281" s="12" t="s">
        <v>326</v>
      </c>
      <c r="L281" s="11" t="s">
        <v>326</v>
      </c>
      <c r="N281" s="1" t="str">
        <f t="shared" si="3"/>
        <v>MDLZ.OQ</v>
      </c>
    </row>
    <row r="282" spans="10:14" ht="15">
      <c r="J282" s="12" t="s">
        <v>327</v>
      </c>
      <c r="L282" s="11" t="s">
        <v>327</v>
      </c>
      <c r="N282" s="1" t="str">
        <f t="shared" si="3"/>
        <v>MDT.N</v>
      </c>
    </row>
    <row r="283" spans="10:14" ht="15">
      <c r="J283" s="12" t="s">
        <v>328</v>
      </c>
      <c r="L283" s="11" t="s">
        <v>328</v>
      </c>
      <c r="N283" s="1" t="str">
        <f t="shared" si="3"/>
        <v>MGM.N</v>
      </c>
    </row>
    <row r="284" spans="10:14" ht="15">
      <c r="J284" s="12" t="s">
        <v>329</v>
      </c>
      <c r="L284" s="11" t="s">
        <v>329</v>
      </c>
      <c r="N284" s="1" t="str">
        <f t="shared" si="3"/>
        <v>MHK.N</v>
      </c>
    </row>
    <row r="285" spans="10:14" ht="15">
      <c r="J285" s="12" t="s">
        <v>330</v>
      </c>
      <c r="L285" s="11" t="s">
        <v>330</v>
      </c>
      <c r="N285" s="1" t="str">
        <f t="shared" si="3"/>
        <v>MKC.N</v>
      </c>
    </row>
    <row r="286" spans="10:14" ht="15">
      <c r="J286" s="12" t="s">
        <v>331</v>
      </c>
      <c r="L286" s="11" t="s">
        <v>331</v>
      </c>
      <c r="N286" s="1" t="str">
        <f t="shared" si="3"/>
        <v>MLM.N</v>
      </c>
    </row>
    <row r="287" spans="10:14" ht="15">
      <c r="J287" s="12" t="s">
        <v>332</v>
      </c>
      <c r="L287" s="11" t="s">
        <v>332</v>
      </c>
      <c r="N287" s="1" t="str">
        <f t="shared" si="3"/>
        <v>MMM.N</v>
      </c>
    </row>
    <row r="288" spans="10:14" ht="15">
      <c r="J288" s="12" t="s">
        <v>333</v>
      </c>
      <c r="L288" s="11" t="s">
        <v>333</v>
      </c>
      <c r="N288" s="1" t="str">
        <f t="shared" si="3"/>
        <v>MNST.OQ</v>
      </c>
    </row>
    <row r="289" spans="10:14" ht="15">
      <c r="J289" s="12" t="s">
        <v>334</v>
      </c>
      <c r="L289" s="11" t="s">
        <v>334</v>
      </c>
      <c r="N289" s="1" t="str">
        <f t="shared" si="3"/>
        <v>MO.N</v>
      </c>
    </row>
    <row r="290" spans="10:14" ht="15">
      <c r="J290" s="12" t="s">
        <v>335</v>
      </c>
      <c r="L290" s="11" t="s">
        <v>335</v>
      </c>
      <c r="N290" s="1" t="str">
        <f t="shared" si="3"/>
        <v>MOS.N</v>
      </c>
    </row>
    <row r="291" spans="10:14" ht="15">
      <c r="J291" s="12" t="s">
        <v>336</v>
      </c>
      <c r="L291" s="11" t="s">
        <v>336</v>
      </c>
      <c r="N291" s="1" t="str">
        <f t="shared" si="3"/>
        <v>MPC.N</v>
      </c>
    </row>
    <row r="292" spans="10:14" ht="15">
      <c r="J292" s="12" t="s">
        <v>337</v>
      </c>
      <c r="L292" s="11" t="s">
        <v>337</v>
      </c>
      <c r="N292" s="1" t="str">
        <f t="shared" si="3"/>
        <v>MRK.N</v>
      </c>
    </row>
    <row r="293" spans="10:14" ht="15">
      <c r="J293" s="12" t="s">
        <v>338</v>
      </c>
      <c r="L293" s="11" t="s">
        <v>338</v>
      </c>
      <c r="N293" s="1" t="str">
        <f t="shared" si="3"/>
        <v>MRO.N</v>
      </c>
    </row>
    <row r="294" spans="10:14" ht="15">
      <c r="J294" s="12" t="s">
        <v>339</v>
      </c>
      <c r="L294" s="11" t="s">
        <v>339</v>
      </c>
      <c r="N294" s="1" t="str">
        <f t="shared" si="3"/>
        <v>MSCI.N</v>
      </c>
    </row>
    <row r="295" spans="10:14" ht="15">
      <c r="J295" s="12" t="s">
        <v>340</v>
      </c>
      <c r="L295" s="11" t="s">
        <v>340</v>
      </c>
      <c r="N295" s="1" t="str">
        <f t="shared" si="4" ref="N295:N359">IF(J295=L295,L295,0)</f>
        <v>MSFT.OQ</v>
      </c>
    </row>
    <row r="296" spans="10:14" ht="15">
      <c r="J296" s="12" t="s">
        <v>341</v>
      </c>
      <c r="L296" s="11" t="s">
        <v>341</v>
      </c>
      <c r="N296" s="1" t="str">
        <f t="shared" si="4"/>
        <v>MSI.N</v>
      </c>
    </row>
    <row r="297" spans="10:14" ht="15">
      <c r="J297" s="12" t="s">
        <v>342</v>
      </c>
      <c r="L297" s="11" t="s">
        <v>342</v>
      </c>
      <c r="N297" s="1" t="str">
        <f t="shared" si="4"/>
        <v>MTD.N</v>
      </c>
    </row>
    <row r="298" spans="10:14" ht="15">
      <c r="J298" s="12" t="s">
        <v>343</v>
      </c>
      <c r="L298" s="11" t="s">
        <v>343</v>
      </c>
      <c r="N298" s="1" t="str">
        <f t="shared" si="4"/>
        <v>MU.OQ</v>
      </c>
    </row>
    <row r="299" spans="10:14" ht="15">
      <c r="J299" s="12" t="s">
        <v>344</v>
      </c>
      <c r="L299" s="11" t="s">
        <v>344</v>
      </c>
      <c r="N299" s="1" t="str">
        <f t="shared" si="4"/>
        <v>MXIM.OQ</v>
      </c>
    </row>
    <row r="300" spans="10:16" ht="15">
      <c r="J300" s="12" t="s">
        <v>345</v>
      </c>
      <c r="L300" s="11" t="s">
        <v>345</v>
      </c>
      <c r="N300" s="1" t="str">
        <f t="shared" si="4"/>
        <v>MYL.OQ</v>
      </c>
      <c r="P300" s="13" t="s">
        <v>346</v>
      </c>
    </row>
    <row r="301" spans="10:14" ht="15">
      <c r="J301" s="12" t="s">
        <v>347</v>
      </c>
      <c r="L301" s="11" t="s">
        <v>347</v>
      </c>
      <c r="N301" s="1" t="str">
        <f t="shared" si="4"/>
        <v>NBL.OQ</v>
      </c>
    </row>
    <row r="302" spans="10:14" ht="15">
      <c r="J302" s="12" t="s">
        <v>348</v>
      </c>
      <c r="L302" s="11" t="s">
        <v>348</v>
      </c>
      <c r="N302" s="1" t="str">
        <f t="shared" si="4"/>
        <v>NCLH.N</v>
      </c>
    </row>
    <row r="303" spans="10:14" ht="15">
      <c r="J303" s="12" t="s">
        <v>349</v>
      </c>
      <c r="L303" s="11" t="s">
        <v>349</v>
      </c>
      <c r="N303" s="1" t="str">
        <f t="shared" si="4"/>
        <v>NEE.N</v>
      </c>
    </row>
    <row r="304" spans="10:14" ht="15">
      <c r="J304" s="12" t="s">
        <v>350</v>
      </c>
      <c r="L304" s="11" t="s">
        <v>350</v>
      </c>
      <c r="N304" s="1" t="str">
        <f t="shared" si="4"/>
        <v>NEM.N</v>
      </c>
    </row>
    <row r="305" spans="10:14" ht="15">
      <c r="J305" s="12" t="s">
        <v>351</v>
      </c>
      <c r="L305" s="11" t="s">
        <v>351</v>
      </c>
      <c r="N305" s="1" t="str">
        <f t="shared" si="4"/>
        <v>NFLX.OQ</v>
      </c>
    </row>
    <row r="306" spans="10:14" ht="15">
      <c r="J306" s="12" t="s">
        <v>352</v>
      </c>
      <c r="L306" s="11" t="s">
        <v>352</v>
      </c>
      <c r="N306" s="1" t="str">
        <f t="shared" si="4"/>
        <v>NI.N</v>
      </c>
    </row>
    <row r="307" spans="10:14" ht="15">
      <c r="J307" s="12" t="s">
        <v>353</v>
      </c>
      <c r="L307" s="11" t="s">
        <v>353</v>
      </c>
      <c r="N307" s="1" t="str">
        <f t="shared" si="4"/>
        <v>NKE.N</v>
      </c>
    </row>
    <row r="308" spans="10:14" ht="15">
      <c r="J308" s="12" t="s">
        <v>354</v>
      </c>
      <c r="L308" s="11" t="s">
        <v>354</v>
      </c>
      <c r="N308" s="1" t="str">
        <f t="shared" si="4"/>
        <v>NLOK.OQ</v>
      </c>
    </row>
    <row r="309" spans="10:14" ht="15">
      <c r="J309" s="12" t="s">
        <v>355</v>
      </c>
      <c r="L309" s="11" t="s">
        <v>355</v>
      </c>
      <c r="N309" s="1" t="str">
        <f t="shared" si="4"/>
        <v>NLSN.N</v>
      </c>
    </row>
    <row r="310" spans="10:14" ht="15">
      <c r="J310" s="12" t="s">
        <v>356</v>
      </c>
      <c r="L310" s="11" t="s">
        <v>356</v>
      </c>
      <c r="N310" s="1" t="str">
        <f t="shared" si="4"/>
        <v>NOC.N</v>
      </c>
    </row>
    <row r="311" spans="10:14" ht="15">
      <c r="J311" s="12" t="s">
        <v>357</v>
      </c>
      <c r="L311" s="11" t="s">
        <v>357</v>
      </c>
      <c r="N311" s="1" t="str">
        <f t="shared" si="4"/>
        <v>NOV.N</v>
      </c>
    </row>
    <row r="312" spans="10:14" ht="15">
      <c r="J312" s="12" t="s">
        <v>358</v>
      </c>
      <c r="L312" s="11" t="s">
        <v>358</v>
      </c>
      <c r="N312" s="1" t="str">
        <f t="shared" si="4"/>
        <v>NOW.N</v>
      </c>
    </row>
    <row r="313" spans="10:14" ht="15">
      <c r="J313" s="12" t="s">
        <v>359</v>
      </c>
      <c r="L313" s="11" t="s">
        <v>359</v>
      </c>
      <c r="N313" s="1" t="str">
        <f t="shared" si="4"/>
        <v>NRG.N</v>
      </c>
    </row>
    <row r="314" spans="10:14" ht="15">
      <c r="J314" s="12" t="s">
        <v>360</v>
      </c>
      <c r="L314" s="11" t="s">
        <v>360</v>
      </c>
      <c r="N314" s="1" t="str">
        <f t="shared" si="4"/>
        <v>NSC.N</v>
      </c>
    </row>
    <row r="315" spans="10:14" ht="15">
      <c r="J315" s="12" t="s">
        <v>361</v>
      </c>
      <c r="L315" s="11" t="s">
        <v>361</v>
      </c>
      <c r="N315" s="1" t="str">
        <f t="shared" si="4"/>
        <v>NTAP.OQ</v>
      </c>
    </row>
    <row r="316" spans="10:14" ht="15">
      <c r="J316" s="12" t="s">
        <v>362</v>
      </c>
      <c r="L316" s="11" t="s">
        <v>362</v>
      </c>
      <c r="N316" s="1" t="str">
        <f t="shared" si="4"/>
        <v>NUE.N</v>
      </c>
    </row>
    <row r="317" spans="10:14" ht="15">
      <c r="J317" s="12" t="s">
        <v>363</v>
      </c>
      <c r="L317" s="11" t="s">
        <v>363</v>
      </c>
      <c r="N317" s="1" t="str">
        <f t="shared" si="4"/>
        <v>NVDA.OQ</v>
      </c>
    </row>
    <row r="318" spans="10:14" ht="15">
      <c r="J318" s="12" t="s">
        <v>364</v>
      </c>
      <c r="L318" s="11" t="s">
        <v>364</v>
      </c>
      <c r="N318" s="1" t="str">
        <f t="shared" si="4"/>
        <v>NVR.N</v>
      </c>
    </row>
    <row r="319" spans="10:14" ht="15">
      <c r="J319" s="12" t="s">
        <v>365</v>
      </c>
      <c r="L319" s="11" t="s">
        <v>365</v>
      </c>
      <c r="N319" s="1" t="str">
        <f t="shared" si="4"/>
        <v>NWL.OQ</v>
      </c>
    </row>
    <row r="320" spans="10:14" ht="15">
      <c r="J320" s="12" t="s">
        <v>366</v>
      </c>
      <c r="L320" s="11" t="s">
        <v>366</v>
      </c>
      <c r="N320" s="1" t="str">
        <f t="shared" si="4"/>
        <v>NWS.OQ</v>
      </c>
    </row>
    <row r="321" spans="10:16" ht="15">
      <c r="J321" s="12" t="s">
        <v>367</v>
      </c>
      <c r="L321" s="11" t="s">
        <v>367</v>
      </c>
      <c r="N321" s="1" t="str">
        <f t="shared" si="4"/>
        <v>NWSA.OQ</v>
      </c>
      <c r="P321" s="13" t="s">
        <v>368</v>
      </c>
    </row>
    <row r="322" spans="10:14" ht="15">
      <c r="J322" s="12" t="s">
        <v>369</v>
      </c>
      <c r="L322" s="11" t="s">
        <v>369</v>
      </c>
      <c r="N322" s="1" t="str">
        <f t="shared" si="4"/>
        <v>ODFL.OQ</v>
      </c>
    </row>
    <row r="323" spans="10:14" ht="15">
      <c r="J323" s="12" t="s">
        <v>370</v>
      </c>
      <c r="L323" s="11" t="s">
        <v>370</v>
      </c>
      <c r="N323" s="1" t="str">
        <f t="shared" si="4"/>
        <v>OKE.N</v>
      </c>
    </row>
    <row r="324" spans="10:14" ht="15">
      <c r="J324" s="12" t="s">
        <v>371</v>
      </c>
      <c r="L324" s="11" t="s">
        <v>371</v>
      </c>
      <c r="N324" s="1" t="str">
        <f t="shared" si="4"/>
        <v>OMC.N</v>
      </c>
    </row>
    <row r="325" spans="10:14" ht="15">
      <c r="J325" s="12" t="s">
        <v>372</v>
      </c>
      <c r="L325" s="11" t="s">
        <v>372</v>
      </c>
      <c r="N325" s="1" t="str">
        <f t="shared" si="4"/>
        <v>ORCL.N</v>
      </c>
    </row>
    <row r="326" spans="10:14" ht="15">
      <c r="J326" s="12" t="s">
        <v>373</v>
      </c>
      <c r="L326" s="11" t="s">
        <v>373</v>
      </c>
      <c r="N326" s="1" t="str">
        <f t="shared" si="4"/>
        <v>ORLY.OQ</v>
      </c>
    </row>
    <row r="327" spans="9:14" ht="15">
      <c r="I327" s="12" t="s">
        <v>374</v>
      </c>
      <c r="J327" s="12" t="s">
        <v>375</v>
      </c>
      <c r="L327" s="11" t="s">
        <v>375</v>
      </c>
      <c r="N327" s="1" t="str">
        <f t="shared" si="4"/>
        <v>OXY.N</v>
      </c>
    </row>
    <row r="328" spans="10:14" ht="15">
      <c r="J328" s="12" t="s">
        <v>376</v>
      </c>
      <c r="L328" s="11" t="s">
        <v>376</v>
      </c>
      <c r="N328" s="1" t="str">
        <f t="shared" si="4"/>
        <v>PAYC.N</v>
      </c>
    </row>
    <row r="329" spans="10:14" ht="15">
      <c r="J329" s="12" t="s">
        <v>377</v>
      </c>
      <c r="L329" s="11" t="s">
        <v>377</v>
      </c>
      <c r="N329" s="1" t="str">
        <f t="shared" si="4"/>
        <v>PAYX.OQ</v>
      </c>
    </row>
    <row r="330" spans="10:16" ht="15">
      <c r="J330" s="12" t="s">
        <v>378</v>
      </c>
      <c r="L330" s="11" t="s">
        <v>378</v>
      </c>
      <c r="N330" s="1" t="str">
        <f t="shared" si="4"/>
        <v>PCAR.OQ</v>
      </c>
      <c r="P330" s="13" t="s">
        <v>379</v>
      </c>
    </row>
    <row r="331" spans="10:14" ht="15">
      <c r="J331" s="12" t="s">
        <v>380</v>
      </c>
      <c r="L331" s="11" t="s">
        <v>380</v>
      </c>
      <c r="N331" s="1" t="str">
        <f t="shared" si="4"/>
        <v>PEG.N</v>
      </c>
    </row>
    <row r="332" spans="10:14" ht="15">
      <c r="J332" s="12" t="s">
        <v>381</v>
      </c>
      <c r="L332" s="11" t="s">
        <v>381</v>
      </c>
      <c r="N332" s="1" t="str">
        <f t="shared" si="4"/>
        <v>PEP.OQ</v>
      </c>
    </row>
    <row r="333" spans="10:14" ht="15">
      <c r="J333" s="12" t="s">
        <v>382</v>
      </c>
      <c r="L333" s="11" t="s">
        <v>382</v>
      </c>
      <c r="N333" s="1" t="str">
        <f t="shared" si="4"/>
        <v>PFE.N</v>
      </c>
    </row>
    <row r="334" spans="10:14" ht="15">
      <c r="J334" s="12" t="s">
        <v>383</v>
      </c>
      <c r="L334" s="11" t="s">
        <v>383</v>
      </c>
      <c r="N334" s="1" t="str">
        <f t="shared" si="4"/>
        <v>PG.N</v>
      </c>
    </row>
    <row r="335" spans="10:14" ht="15">
      <c r="J335" s="12" t="s">
        <v>384</v>
      </c>
      <c r="L335" s="11" t="s">
        <v>384</v>
      </c>
      <c r="N335" s="1" t="str">
        <f t="shared" si="4"/>
        <v>PH.N</v>
      </c>
    </row>
    <row r="336" spans="10:14" ht="15">
      <c r="J336" s="12" t="s">
        <v>385</v>
      </c>
      <c r="L336" s="11" t="s">
        <v>385</v>
      </c>
      <c r="N336" s="1" t="str">
        <f t="shared" si="4"/>
        <v>PHM.N</v>
      </c>
    </row>
    <row r="337" spans="10:14" ht="15">
      <c r="J337" s="12" t="s">
        <v>386</v>
      </c>
      <c r="L337" s="11" t="s">
        <v>386</v>
      </c>
      <c r="N337" s="1" t="str">
        <f t="shared" si="4"/>
        <v>PKG.N</v>
      </c>
    </row>
    <row r="338" spans="10:16" ht="15">
      <c r="J338" s="12" t="s">
        <v>387</v>
      </c>
      <c r="L338" s="11" t="s">
        <v>387</v>
      </c>
      <c r="N338" s="1" t="str">
        <f t="shared" si="4"/>
        <v>PKI.N</v>
      </c>
      <c r="P338" s="14" t="s">
        <v>388</v>
      </c>
    </row>
    <row r="339" spans="10:14" ht="15">
      <c r="J339" s="12" t="s">
        <v>389</v>
      </c>
      <c r="L339" s="11" t="s">
        <v>389</v>
      </c>
      <c r="N339" s="1" t="str">
        <f t="shared" si="4"/>
        <v>PM.N</v>
      </c>
    </row>
    <row r="340" spans="10:14" ht="15">
      <c r="J340" s="12" t="s">
        <v>390</v>
      </c>
      <c r="L340" s="11" t="s">
        <v>390</v>
      </c>
      <c r="N340" s="1" t="str">
        <f t="shared" si="4"/>
        <v>PNR.N</v>
      </c>
    </row>
    <row r="341" spans="10:14" ht="15">
      <c r="J341" s="12" t="s">
        <v>391</v>
      </c>
      <c r="L341" s="11" t="s">
        <v>391</v>
      </c>
      <c r="N341" s="1" t="str">
        <f t="shared" si="4"/>
        <v>PNW.N</v>
      </c>
    </row>
    <row r="342" spans="10:14" ht="15">
      <c r="J342" s="12" t="s">
        <v>392</v>
      </c>
      <c r="L342" s="11" t="s">
        <v>392</v>
      </c>
      <c r="N342" s="1" t="str">
        <f t="shared" si="4"/>
        <v>PPG.N</v>
      </c>
    </row>
    <row r="343" spans="10:14" ht="15">
      <c r="J343" s="12" t="s">
        <v>393</v>
      </c>
      <c r="L343" s="11" t="s">
        <v>393</v>
      </c>
      <c r="N343" s="1" t="str">
        <f t="shared" si="4"/>
        <v>PPL.N</v>
      </c>
    </row>
    <row r="344" spans="10:16" ht="15">
      <c r="J344" s="12" t="s">
        <v>394</v>
      </c>
      <c r="L344" s="11" t="s">
        <v>394</v>
      </c>
      <c r="N344" s="1" t="str">
        <f t="shared" si="4"/>
        <v>PRGO.N</v>
      </c>
      <c r="P344" s="13" t="s">
        <v>395</v>
      </c>
    </row>
    <row r="345" spans="10:14" ht="15">
      <c r="J345" s="12" t="s">
        <v>396</v>
      </c>
      <c r="L345" s="11" t="s">
        <v>396</v>
      </c>
      <c r="N345" s="1" t="str">
        <f t="shared" si="4"/>
        <v>PSX.N</v>
      </c>
    </row>
    <row r="346" spans="10:14" ht="15">
      <c r="J346" s="12" t="s">
        <v>397</v>
      </c>
      <c r="L346" s="11" t="s">
        <v>397</v>
      </c>
      <c r="N346" s="1" t="str">
        <f t="shared" si="4"/>
        <v>PVH.N</v>
      </c>
    </row>
    <row r="347" spans="10:14" ht="15">
      <c r="J347" s="12" t="s">
        <v>398</v>
      </c>
      <c r="L347" s="11" t="s">
        <v>398</v>
      </c>
      <c r="N347" s="1" t="str">
        <f t="shared" si="4"/>
        <v>PWR.N</v>
      </c>
    </row>
    <row r="348" spans="10:14" ht="15">
      <c r="J348" s="12" t="s">
        <v>399</v>
      </c>
      <c r="L348" s="11" t="s">
        <v>399</v>
      </c>
      <c r="N348" s="1" t="str">
        <f t="shared" si="4"/>
        <v>PXD.N</v>
      </c>
    </row>
    <row r="349" spans="9:14" ht="15">
      <c r="I349" s="12" t="s">
        <v>400</v>
      </c>
      <c r="J349" s="12" t="s">
        <v>401</v>
      </c>
      <c r="L349" s="11" t="s">
        <v>401</v>
      </c>
      <c r="N349" s="1" t="str">
        <f t="shared" si="4"/>
        <v>QCOM.OQ</v>
      </c>
    </row>
    <row r="350" spans="10:14" ht="15">
      <c r="J350" s="12" t="s">
        <v>402</v>
      </c>
      <c r="L350" s="11" t="s">
        <v>402</v>
      </c>
      <c r="N350" s="1" t="str">
        <f t="shared" si="4"/>
        <v>QRVO.OQ</v>
      </c>
    </row>
    <row r="351" spans="10:16" ht="15">
      <c r="J351" s="12" t="s">
        <v>403</v>
      </c>
      <c r="L351" s="11" t="s">
        <v>403</v>
      </c>
      <c r="N351" s="1" t="str">
        <f t="shared" si="4"/>
        <v>RCL.N</v>
      </c>
      <c r="P351" s="13" t="s">
        <v>404</v>
      </c>
    </row>
    <row r="352" spans="10:14" ht="15">
      <c r="J352" s="12" t="s">
        <v>405</v>
      </c>
      <c r="L352" s="11" t="s">
        <v>405</v>
      </c>
      <c r="N352" s="1" t="str">
        <f t="shared" si="4"/>
        <v>REGN.OQ</v>
      </c>
    </row>
    <row r="353" spans="10:14" ht="15">
      <c r="J353" s="12" t="s">
        <v>406</v>
      </c>
      <c r="L353" s="11" t="s">
        <v>406</v>
      </c>
      <c r="N353" s="1" t="str">
        <f t="shared" si="4"/>
        <v>RHI.N</v>
      </c>
    </row>
    <row r="354" spans="10:14" ht="15">
      <c r="J354" s="12" t="s">
        <v>407</v>
      </c>
      <c r="L354" s="11" t="s">
        <v>407</v>
      </c>
      <c r="N354" s="1" t="str">
        <f t="shared" si="4"/>
        <v>RL.N</v>
      </c>
    </row>
    <row r="355" spans="10:14" ht="15">
      <c r="J355" s="12" t="s">
        <v>408</v>
      </c>
      <c r="L355" s="11" t="s">
        <v>408</v>
      </c>
      <c r="N355" s="1" t="str">
        <f t="shared" si="4"/>
        <v>RMD.N</v>
      </c>
    </row>
    <row r="356" spans="10:14" ht="15">
      <c r="J356" s="12" t="s">
        <v>409</v>
      </c>
      <c r="L356" s="11" t="s">
        <v>409</v>
      </c>
      <c r="N356" s="1" t="str">
        <f t="shared" si="4"/>
        <v>ROK.N</v>
      </c>
    </row>
    <row r="357" spans="10:14" ht="15">
      <c r="J357" s="12" t="s">
        <v>410</v>
      </c>
      <c r="L357" s="11" t="s">
        <v>410</v>
      </c>
      <c r="N357" s="1" t="str">
        <f t="shared" si="4"/>
        <v>ROL.N</v>
      </c>
    </row>
    <row r="358" spans="10:14" ht="15">
      <c r="J358" s="12" t="s">
        <v>411</v>
      </c>
      <c r="L358" s="11" t="s">
        <v>411</v>
      </c>
      <c r="N358" s="1" t="str">
        <f t="shared" si="4"/>
        <v>ROP.N</v>
      </c>
    </row>
    <row r="359" spans="10:14" ht="15">
      <c r="J359" s="12" t="s">
        <v>412</v>
      </c>
      <c r="L359" s="11" t="s">
        <v>412</v>
      </c>
      <c r="N359" s="1" t="str">
        <f t="shared" si="4"/>
        <v>ROST.OQ</v>
      </c>
    </row>
    <row r="360" spans="10:16" ht="15">
      <c r="J360" s="12" t="s">
        <v>413</v>
      </c>
      <c r="L360" s="11" t="s">
        <v>413</v>
      </c>
      <c r="N360" s="1" t="str">
        <f t="shared" si="5" ref="N360:N423">IF(J360=L360,L360,0)</f>
        <v>RSG.N</v>
      </c>
      <c r="P360" s="13" t="s">
        <v>414</v>
      </c>
    </row>
    <row r="361" spans="9:16" ht="15">
      <c r="I361" s="12" t="s">
        <v>415</v>
      </c>
      <c r="J361" s="12" t="s">
        <v>416</v>
      </c>
      <c r="L361" s="11" t="s">
        <v>416</v>
      </c>
      <c r="N361" s="1" t="str">
        <f t="shared" si="5"/>
        <v>SBUX.OQ</v>
      </c>
      <c r="P361" s="13" t="s">
        <v>417</v>
      </c>
    </row>
    <row r="362" spans="10:14" ht="15">
      <c r="J362" s="12" t="s">
        <v>418</v>
      </c>
      <c r="L362" s="11" t="s">
        <v>418</v>
      </c>
      <c r="N362" s="1" t="str">
        <f t="shared" si="5"/>
        <v>SEE.N</v>
      </c>
    </row>
    <row r="363" spans="10:14" ht="15">
      <c r="J363" s="12" t="s">
        <v>419</v>
      </c>
      <c r="L363" s="11" t="s">
        <v>419</v>
      </c>
      <c r="N363" s="1" t="str">
        <f t="shared" si="5"/>
        <v>SHW.N</v>
      </c>
    </row>
    <row r="364" spans="10:14" ht="15">
      <c r="J364" s="12" t="s">
        <v>420</v>
      </c>
      <c r="L364" s="11" t="s">
        <v>420</v>
      </c>
      <c r="N364" s="1" t="str">
        <f t="shared" si="5"/>
        <v>SJM.N</v>
      </c>
    </row>
    <row r="365" spans="10:16" ht="15">
      <c r="J365" s="12" t="s">
        <v>421</v>
      </c>
      <c r="L365" s="11" t="s">
        <v>421</v>
      </c>
      <c r="N365" s="1" t="str">
        <f t="shared" si="5"/>
        <v>SLB.N</v>
      </c>
      <c r="P365" s="13" t="s">
        <v>422</v>
      </c>
    </row>
    <row r="366" spans="10:14" ht="15">
      <c r="J366" s="12" t="s">
        <v>423</v>
      </c>
      <c r="L366" s="11" t="s">
        <v>423</v>
      </c>
      <c r="N366" s="1" t="str">
        <f t="shared" si="5"/>
        <v>SNA.N</v>
      </c>
    </row>
    <row r="367" spans="10:14" ht="15">
      <c r="J367" s="12" t="s">
        <v>424</v>
      </c>
      <c r="L367" s="11" t="s">
        <v>424</v>
      </c>
      <c r="N367" s="1" t="str">
        <f t="shared" si="5"/>
        <v>SNPS.OQ</v>
      </c>
    </row>
    <row r="368" spans="10:16" ht="15">
      <c r="J368" s="12" t="s">
        <v>425</v>
      </c>
      <c r="L368" s="11" t="s">
        <v>425</v>
      </c>
      <c r="N368" s="1" t="str">
        <f t="shared" si="5"/>
        <v>SO.N</v>
      </c>
      <c r="P368" s="13" t="s">
        <v>426</v>
      </c>
    </row>
    <row r="369" spans="10:14" ht="15">
      <c r="J369" s="12" t="s">
        <v>427</v>
      </c>
      <c r="L369" s="11" t="s">
        <v>427</v>
      </c>
      <c r="N369" s="1" t="str">
        <f t="shared" si="5"/>
        <v>SPGI.N</v>
      </c>
    </row>
    <row r="370" spans="10:14" ht="15">
      <c r="J370" s="12" t="s">
        <v>428</v>
      </c>
      <c r="L370" s="11" t="s">
        <v>428</v>
      </c>
      <c r="N370" s="1" t="str">
        <f t="shared" si="5"/>
        <v>SRE.N</v>
      </c>
    </row>
    <row r="371" spans="10:14" ht="15">
      <c r="J371" s="12" t="s">
        <v>429</v>
      </c>
      <c r="L371" s="11" t="s">
        <v>429</v>
      </c>
      <c r="N371" s="1" t="str">
        <f t="shared" si="5"/>
        <v>STE.N</v>
      </c>
    </row>
    <row r="372" spans="10:14" ht="15">
      <c r="J372" s="12" t="s">
        <v>430</v>
      </c>
      <c r="L372" s="11" t="s">
        <v>430</v>
      </c>
      <c r="N372" s="1" t="str">
        <f t="shared" si="5"/>
        <v>STX.OQ</v>
      </c>
    </row>
    <row r="373" spans="10:14" ht="15">
      <c r="J373" s="12" t="s">
        <v>431</v>
      </c>
      <c r="L373" s="11" t="s">
        <v>431</v>
      </c>
      <c r="N373" s="1" t="str">
        <f t="shared" si="5"/>
        <v>STZ.N</v>
      </c>
    </row>
    <row r="374" spans="10:14" ht="15">
      <c r="J374" s="12" t="s">
        <v>432</v>
      </c>
      <c r="L374" s="11" t="s">
        <v>432</v>
      </c>
      <c r="N374" s="1" t="str">
        <f t="shared" si="5"/>
        <v>SWK.N</v>
      </c>
    </row>
    <row r="375" spans="10:14" ht="15">
      <c r="J375" s="12" t="s">
        <v>433</v>
      </c>
      <c r="L375" s="11" t="s">
        <v>433</v>
      </c>
      <c r="N375" s="1" t="str">
        <f t="shared" si="5"/>
        <v>SWKS.OQ</v>
      </c>
    </row>
    <row r="376" spans="10:14" ht="15">
      <c r="J376" s="12" t="s">
        <v>434</v>
      </c>
      <c r="L376" s="11" t="s">
        <v>434</v>
      </c>
      <c r="N376" s="1" t="str">
        <f t="shared" si="5"/>
        <v>SYK.N</v>
      </c>
    </row>
    <row r="377" spans="10:14" ht="15">
      <c r="J377" s="12" t="s">
        <v>435</v>
      </c>
      <c r="L377" s="11" t="s">
        <v>435</v>
      </c>
      <c r="N377" s="1" t="str">
        <f t="shared" si="5"/>
        <v>SYY.N</v>
      </c>
    </row>
    <row r="378" spans="10:14" ht="15">
      <c r="J378" s="12" t="s">
        <v>436</v>
      </c>
      <c r="L378" s="11" t="s">
        <v>436</v>
      </c>
      <c r="N378" s="1" t="str">
        <f t="shared" si="5"/>
        <v>T.N</v>
      </c>
    </row>
    <row r="379" spans="10:14" ht="15">
      <c r="J379" s="12" t="s">
        <v>437</v>
      </c>
      <c r="L379" s="11" t="s">
        <v>437</v>
      </c>
      <c r="N379" s="1" t="str">
        <f t="shared" si="5"/>
        <v>TAP.N</v>
      </c>
    </row>
    <row r="380" spans="10:14" ht="15">
      <c r="J380" s="12" t="s">
        <v>438</v>
      </c>
      <c r="L380" s="11" t="s">
        <v>438</v>
      </c>
      <c r="N380" s="1" t="str">
        <f t="shared" si="5"/>
        <v>TDG.N</v>
      </c>
    </row>
    <row r="381" spans="10:14" ht="15">
      <c r="J381" s="12" t="s">
        <v>439</v>
      </c>
      <c r="L381" s="11" t="s">
        <v>439</v>
      </c>
      <c r="N381" s="1" t="str">
        <f t="shared" si="5"/>
        <v>TEL.N</v>
      </c>
    </row>
    <row r="382" spans="10:14" ht="15">
      <c r="J382" s="12" t="s">
        <v>440</v>
      </c>
      <c r="L382" s="11" t="s">
        <v>440</v>
      </c>
      <c r="N382" s="1" t="str">
        <f t="shared" si="5"/>
        <v>TFX.N</v>
      </c>
    </row>
    <row r="383" spans="10:14" ht="15">
      <c r="J383" s="12" t="s">
        <v>441</v>
      </c>
      <c r="L383" s="11" t="s">
        <v>441</v>
      </c>
      <c r="N383" s="1" t="str">
        <f t="shared" si="5"/>
        <v>TGT.N</v>
      </c>
    </row>
    <row r="384" spans="10:14" ht="15">
      <c r="J384" s="12" t="s">
        <v>442</v>
      </c>
      <c r="L384" s="11" t="s">
        <v>442</v>
      </c>
      <c r="N384" s="1" t="str">
        <f t="shared" si="5"/>
        <v>TIF.N</v>
      </c>
    </row>
    <row r="385" spans="10:14" ht="15">
      <c r="J385" s="12" t="s">
        <v>443</v>
      </c>
      <c r="L385" s="11" t="s">
        <v>443</v>
      </c>
      <c r="N385" s="1" t="str">
        <f t="shared" si="5"/>
        <v>TJX.N</v>
      </c>
    </row>
    <row r="386" spans="10:14" ht="15">
      <c r="J386" s="12" t="s">
        <v>444</v>
      </c>
      <c r="L386" s="11" t="s">
        <v>444</v>
      </c>
      <c r="N386" s="1" t="str">
        <f t="shared" si="5"/>
        <v>TMO.N</v>
      </c>
    </row>
    <row r="387" spans="10:14" ht="15">
      <c r="J387" s="12" t="s">
        <v>445</v>
      </c>
      <c r="L387" s="11" t="s">
        <v>445</v>
      </c>
      <c r="N387" s="1" t="str">
        <f t="shared" si="5"/>
        <v>TMUS.OQ</v>
      </c>
    </row>
    <row r="388" spans="10:14" ht="15">
      <c r="J388" s="12" t="s">
        <v>446</v>
      </c>
      <c r="L388" s="11" t="s">
        <v>446</v>
      </c>
      <c r="N388" s="1" t="str">
        <f t="shared" si="5"/>
        <v>TPR.N</v>
      </c>
    </row>
    <row r="389" spans="10:14" ht="15">
      <c r="J389" s="12" t="s">
        <v>447</v>
      </c>
      <c r="L389" s="11" t="s">
        <v>447</v>
      </c>
      <c r="N389" s="1" t="str">
        <f t="shared" si="5"/>
        <v>TSCO.OQ</v>
      </c>
    </row>
    <row r="390" spans="10:14" ht="15">
      <c r="J390" s="12" t="s">
        <v>448</v>
      </c>
      <c r="L390" s="11" t="s">
        <v>448</v>
      </c>
      <c r="N390" s="1" t="str">
        <f t="shared" si="5"/>
        <v>TSN.N</v>
      </c>
    </row>
    <row r="391" spans="9:14" ht="15">
      <c r="I391" s="12" t="s">
        <v>449</v>
      </c>
      <c r="J391" s="12" t="s">
        <v>450</v>
      </c>
      <c r="L391" s="11" t="s">
        <v>450</v>
      </c>
      <c r="N391" s="1" t="str">
        <f t="shared" si="5"/>
        <v>TTWO.OQ</v>
      </c>
    </row>
    <row r="392" spans="10:14" ht="15">
      <c r="J392" s="12" t="s">
        <v>451</v>
      </c>
      <c r="L392" s="11" t="s">
        <v>451</v>
      </c>
      <c r="N392" s="1" t="str">
        <f t="shared" si="5"/>
        <v>TWTR.N</v>
      </c>
    </row>
    <row r="393" spans="10:14" ht="15">
      <c r="J393" s="12" t="s">
        <v>452</v>
      </c>
      <c r="L393" s="11" t="s">
        <v>452</v>
      </c>
      <c r="N393" s="1" t="str">
        <f t="shared" si="5"/>
        <v>TXN.OQ</v>
      </c>
    </row>
    <row r="394" spans="10:14" ht="15">
      <c r="J394" s="12" t="s">
        <v>453</v>
      </c>
      <c r="L394" s="11" t="s">
        <v>453</v>
      </c>
      <c r="N394" s="1" t="str">
        <f t="shared" si="5"/>
        <v>TXT.N</v>
      </c>
    </row>
    <row r="395" spans="10:14" ht="15">
      <c r="J395" s="12" t="s">
        <v>454</v>
      </c>
      <c r="L395" s="11" t="s">
        <v>454</v>
      </c>
      <c r="N395" s="1" t="str">
        <f t="shared" si="5"/>
        <v>UA.N</v>
      </c>
    </row>
    <row r="396" spans="9:16" ht="15">
      <c r="I396" s="12" t="s">
        <v>455</v>
      </c>
      <c r="J396" s="12" t="s">
        <v>456</v>
      </c>
      <c r="L396" s="11" t="s">
        <v>456</v>
      </c>
      <c r="N396" s="1" t="str">
        <f t="shared" si="5"/>
        <v>UAL.OQ</v>
      </c>
      <c r="P396" s="13" t="s">
        <v>457</v>
      </c>
    </row>
    <row r="397" spans="10:14" ht="15">
      <c r="J397" s="12" t="s">
        <v>458</v>
      </c>
      <c r="L397" s="11" t="s">
        <v>458</v>
      </c>
      <c r="N397" s="1" t="str">
        <f t="shared" si="5"/>
        <v>UHS.N</v>
      </c>
    </row>
    <row r="398" spans="10:14" ht="15">
      <c r="J398" s="12" t="s">
        <v>459</v>
      </c>
      <c r="L398" s="11" t="s">
        <v>459</v>
      </c>
      <c r="N398" s="1" t="str">
        <f t="shared" si="5"/>
        <v>ULTA.OQ</v>
      </c>
    </row>
    <row r="399" spans="9:14" ht="15">
      <c r="I399" s="12" t="s">
        <v>460</v>
      </c>
      <c r="J399" s="12" t="s">
        <v>461</v>
      </c>
      <c r="L399" s="11" t="s">
        <v>461</v>
      </c>
      <c r="N399" s="1" t="str">
        <f t="shared" si="5"/>
        <v>UNP.N</v>
      </c>
    </row>
    <row r="400" spans="10:14" ht="15">
      <c r="J400" s="12" t="s">
        <v>462</v>
      </c>
      <c r="L400" s="11" t="s">
        <v>462</v>
      </c>
      <c r="N400" s="1" t="str">
        <f t="shared" si="5"/>
        <v>UPS.N</v>
      </c>
    </row>
    <row r="401" spans="10:16" ht="15">
      <c r="J401" s="12" t="s">
        <v>463</v>
      </c>
      <c r="L401" s="11" t="s">
        <v>463</v>
      </c>
      <c r="N401" s="1" t="str">
        <f t="shared" si="5"/>
        <v>URI.N</v>
      </c>
      <c r="P401" s="13" t="s">
        <v>464</v>
      </c>
    </row>
    <row r="402" spans="9:16" ht="15">
      <c r="I402" s="12" t="s">
        <v>465</v>
      </c>
      <c r="J402" s="12" t="s">
        <v>466</v>
      </c>
      <c r="L402" s="11" t="s">
        <v>466</v>
      </c>
      <c r="N402" s="1" t="str">
        <f t="shared" si="5"/>
        <v>VAR.N</v>
      </c>
      <c r="P402" s="13" t="s">
        <v>455</v>
      </c>
    </row>
    <row r="403" spans="10:14" ht="15">
      <c r="J403" s="12" t="s">
        <v>467</v>
      </c>
      <c r="L403" s="11" t="s">
        <v>467</v>
      </c>
      <c r="N403" s="1" t="str">
        <f t="shared" si="5"/>
        <v>VFC.N</v>
      </c>
    </row>
    <row r="404" spans="10:14" ht="15">
      <c r="J404" s="12" t="s">
        <v>468</v>
      </c>
      <c r="L404" s="11" t="s">
        <v>468</v>
      </c>
      <c r="N404" s="1" t="str">
        <f t="shared" si="5"/>
        <v>VIAC.OQ</v>
      </c>
    </row>
    <row r="405" spans="10:14" ht="15">
      <c r="J405" s="12" t="s">
        <v>469</v>
      </c>
      <c r="L405" s="11" t="s">
        <v>469</v>
      </c>
      <c r="N405" s="1" t="str">
        <f t="shared" si="5"/>
        <v>VLO.N</v>
      </c>
    </row>
    <row r="406" spans="10:16" ht="15">
      <c r="J406" s="12" t="s">
        <v>470</v>
      </c>
      <c r="L406" s="11" t="s">
        <v>470</v>
      </c>
      <c r="N406" s="1" t="str">
        <f t="shared" si="5"/>
        <v>VMC.N</v>
      </c>
      <c r="P406" s="13" t="s">
        <v>471</v>
      </c>
    </row>
    <row r="407" spans="9:14" ht="15">
      <c r="I407" s="12" t="s">
        <v>472</v>
      </c>
      <c r="J407" s="12" t="s">
        <v>473</v>
      </c>
      <c r="L407" s="11" t="s">
        <v>473</v>
      </c>
      <c r="N407" s="1" t="str">
        <f t="shared" si="5"/>
        <v>VRSN.OQ</v>
      </c>
    </row>
    <row r="408" spans="10:16" ht="15">
      <c r="J408" s="12" t="s">
        <v>474</v>
      </c>
      <c r="L408" s="11" t="s">
        <v>474</v>
      </c>
      <c r="N408" s="1" t="str">
        <f t="shared" si="5"/>
        <v>VRTX.OQ</v>
      </c>
      <c r="P408" s="13" t="s">
        <v>475</v>
      </c>
    </row>
    <row r="409" spans="10:14" ht="15">
      <c r="J409" s="12" t="s">
        <v>476</v>
      </c>
      <c r="L409" s="11" t="s">
        <v>476</v>
      </c>
      <c r="N409" s="1" t="str">
        <f t="shared" si="5"/>
        <v>VZ.N</v>
      </c>
    </row>
    <row r="410" spans="10:14" ht="15">
      <c r="J410" s="12" t="s">
        <v>477</v>
      </c>
      <c r="L410" s="11" t="s">
        <v>477</v>
      </c>
      <c r="N410" s="1" t="str">
        <f t="shared" si="5"/>
        <v>WAB.N</v>
      </c>
    </row>
    <row r="411" spans="10:14" ht="15">
      <c r="J411" s="12" t="s">
        <v>478</v>
      </c>
      <c r="L411" s="11" t="s">
        <v>478</v>
      </c>
      <c r="N411" s="1" t="str">
        <f t="shared" si="5"/>
        <v>WAT.N</v>
      </c>
    </row>
    <row r="412" spans="10:14" ht="15">
      <c r="J412" s="12" t="s">
        <v>479</v>
      </c>
      <c r="L412" s="11" t="s">
        <v>479</v>
      </c>
      <c r="N412" s="1" t="str">
        <f t="shared" si="5"/>
        <v>WBA.OQ</v>
      </c>
    </row>
    <row r="413" spans="10:14" ht="15">
      <c r="J413" s="12" t="s">
        <v>480</v>
      </c>
      <c r="L413" s="11" t="s">
        <v>480</v>
      </c>
      <c r="N413" s="1" t="str">
        <f t="shared" si="5"/>
        <v>WDC.OQ</v>
      </c>
    </row>
    <row r="414" spans="10:16" ht="15">
      <c r="J414" s="12" t="s">
        <v>481</v>
      </c>
      <c r="L414" s="11" t="s">
        <v>481</v>
      </c>
      <c r="N414" s="1" t="str">
        <f t="shared" si="5"/>
        <v>WEC.N</v>
      </c>
      <c r="P414" s="13" t="s">
        <v>482</v>
      </c>
    </row>
    <row r="415" spans="10:14" ht="15">
      <c r="J415" s="12" t="s">
        <v>483</v>
      </c>
      <c r="L415" s="11" t="s">
        <v>483</v>
      </c>
      <c r="N415" s="1" t="str">
        <f t="shared" si="5"/>
        <v>WHR.N</v>
      </c>
    </row>
    <row r="416" spans="10:14" ht="15">
      <c r="J416" s="12" t="s">
        <v>484</v>
      </c>
      <c r="L416" s="11" t="s">
        <v>484</v>
      </c>
      <c r="N416" s="1" t="str">
        <f t="shared" si="5"/>
        <v>WM.N</v>
      </c>
    </row>
    <row r="417" spans="10:14" ht="15">
      <c r="J417" s="12" t="s">
        <v>485</v>
      </c>
      <c r="L417" s="11" t="s">
        <v>485</v>
      </c>
      <c r="N417" s="1" t="str">
        <f t="shared" si="5"/>
        <v>WMB.N</v>
      </c>
    </row>
    <row r="418" spans="10:14" ht="15">
      <c r="J418" s="12" t="s">
        <v>486</v>
      </c>
      <c r="L418" s="11" t="s">
        <v>486</v>
      </c>
      <c r="N418" s="1" t="str">
        <f t="shared" si="5"/>
        <v>WMT.N</v>
      </c>
    </row>
    <row r="419" spans="10:14" ht="15">
      <c r="J419" s="12" t="s">
        <v>487</v>
      </c>
      <c r="L419" s="11" t="s">
        <v>487</v>
      </c>
      <c r="N419" s="1" t="str">
        <f t="shared" si="5"/>
        <v>WRK.N</v>
      </c>
    </row>
    <row r="420" spans="9:16" ht="15">
      <c r="I420" s="12" t="s">
        <v>488</v>
      </c>
      <c r="J420" s="12" t="s">
        <v>489</v>
      </c>
      <c r="L420" s="11" t="s">
        <v>489</v>
      </c>
      <c r="N420" s="1" t="str">
        <f t="shared" si="5"/>
        <v>WYNN.OQ</v>
      </c>
      <c r="P420" s="13" t="s">
        <v>490</v>
      </c>
    </row>
    <row r="421" spans="10:16" ht="15">
      <c r="J421" s="12" t="s">
        <v>491</v>
      </c>
      <c r="L421" s="11" t="s">
        <v>491</v>
      </c>
      <c r="N421" s="1" t="str">
        <f t="shared" si="5"/>
        <v>XEL.OQ</v>
      </c>
      <c r="P421" s="13" t="s">
        <v>492</v>
      </c>
    </row>
    <row r="422" spans="10:14" ht="15">
      <c r="J422" s="12" t="s">
        <v>493</v>
      </c>
      <c r="L422" s="11" t="s">
        <v>493</v>
      </c>
      <c r="N422" s="1" t="str">
        <f t="shared" si="5"/>
        <v>XLNX.OQ</v>
      </c>
    </row>
    <row r="423" spans="10:14" ht="15">
      <c r="J423" s="12" t="s">
        <v>494</v>
      </c>
      <c r="L423" s="11" t="s">
        <v>494</v>
      </c>
      <c r="N423" s="1" t="str">
        <f t="shared" si="5"/>
        <v>XOM.N</v>
      </c>
    </row>
    <row r="424" spans="10:14" ht="15">
      <c r="J424" s="12" t="s">
        <v>495</v>
      </c>
      <c r="L424" s="11" t="s">
        <v>495</v>
      </c>
      <c r="N424" s="1" t="str">
        <f t="shared" si="6" ref="N424:N430">IF(J424=L424,L424,0)</f>
        <v>XRAY.OQ</v>
      </c>
    </row>
    <row r="425" spans="10:14" ht="15">
      <c r="J425" s="12" t="s">
        <v>496</v>
      </c>
      <c r="L425" s="11" t="s">
        <v>496</v>
      </c>
      <c r="N425" s="1" t="str">
        <f t="shared" si="6"/>
        <v>XRX.N</v>
      </c>
    </row>
    <row r="426" spans="10:14" ht="15">
      <c r="J426" s="12" t="s">
        <v>497</v>
      </c>
      <c r="L426" s="11" t="s">
        <v>497</v>
      </c>
      <c r="N426" s="1" t="str">
        <f t="shared" si="6"/>
        <v>XYL.N</v>
      </c>
    </row>
    <row r="427" spans="10:14" ht="15">
      <c r="J427" s="12" t="s">
        <v>498</v>
      </c>
      <c r="L427" s="11" t="s">
        <v>498</v>
      </c>
      <c r="N427" s="1" t="str">
        <f t="shared" si="6"/>
        <v>YUM.N</v>
      </c>
    </row>
    <row r="428" spans="10:14" ht="15">
      <c r="J428" s="12" t="s">
        <v>499</v>
      </c>
      <c r="L428" s="11" t="s">
        <v>499</v>
      </c>
      <c r="N428" s="1" t="str">
        <f t="shared" si="6"/>
        <v>ZBH.N</v>
      </c>
    </row>
    <row r="429" spans="10:14" ht="15">
      <c r="J429" s="12" t="s">
        <v>500</v>
      </c>
      <c r="L429" s="11" t="s">
        <v>500</v>
      </c>
      <c r="N429" s="1" t="str">
        <f t="shared" si="6"/>
        <v>ZBRA.OQ</v>
      </c>
    </row>
    <row r="430" spans="10:14" ht="15">
      <c r="J430" s="12" t="s">
        <v>501</v>
      </c>
      <c r="L430" s="11" t="s">
        <v>501</v>
      </c>
      <c r="N430" s="1" t="str">
        <f t="shared" si="6"/>
        <v>ZTS.N</v>
      </c>
    </row>
    <row r="431" spans="12:14" ht="15">
      <c r="L431" s="11"/>
      <c r="N431" s="1">
        <f>IF(J424=L420,L420,0)</f>
        <v>0</v>
      </c>
    </row>
    <row r="432" spans="12:14" ht="15">
      <c r="L432" s="11"/>
      <c r="N432" s="1">
        <f>IF(J425=P421,P421,0)</f>
        <v>0</v>
      </c>
    </row>
    <row r="433" spans="12:14" ht="15">
      <c r="L433" s="11"/>
      <c r="N433" s="1">
        <f>IF(J426=L421,L421,0)</f>
        <v>0</v>
      </c>
    </row>
    <row r="434" spans="14:14" ht="15">
      <c r="N434" s="1">
        <f>IF(J427=L422,L422,0)</f>
        <v>0</v>
      </c>
    </row>
    <row r="435" spans="14:14" ht="15">
      <c r="N435" s="1">
        <f>IF(J428=L423,L423,0)</f>
        <v>0</v>
      </c>
    </row>
    <row r="436" spans="14:14" ht="15">
      <c r="N436" s="1">
        <f>IF(J429=L424,L424,0)</f>
        <v>0</v>
      </c>
    </row>
    <row r="437" spans="14:14" ht="15">
      <c r="N437" s="1">
        <f>IF(J430=L425,L425,0)</f>
        <v>0</v>
      </c>
    </row>
  </sheetData>
  <pageMargins left="0.7" right="0.7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67822fa2-ef69-4cde-be00-3eba87bf5a1d}">
  <sheetPr codeName="Sheet10"/>
  <dimension ref="A1:P31"/>
  <sheetViews>
    <sheetView workbookViewId="0" topLeftCell="A1">
      <selection pane="topLeft" activeCell="B2" sqref="B2"/>
    </sheetView>
  </sheetViews>
  <sheetFormatPr defaultColWidth="8.83428571428571" defaultRowHeight="15"/>
  <cols>
    <col min="1" max="1" width="40.8571428571429" style="1" bestFit="1" customWidth="1"/>
    <col min="2" max="16384" width="8.85714285714286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" ht="15">
      <c r="A2" s="1" t="s">
        <v>547</v>
      </c>
    </row>
    <row r="3" spans="1:1" ht="15">
      <c r="A3" s="1" t="s">
        <v>576</v>
      </c>
    </row>
    <row r="4" spans="1:1" ht="15">
      <c r="A4" s="1" t="s">
        <v>656</v>
      </c>
    </row>
    <row r="5" spans="1:1" ht="15">
      <c r="A5" s="1" t="s">
        <v>674</v>
      </c>
    </row>
    <row r="6" spans="1:1" ht="15">
      <c r="A6" s="1" t="s">
        <v>699</v>
      </c>
    </row>
    <row r="7" spans="1:1" ht="15">
      <c r="A7" s="1" t="s">
        <v>849</v>
      </c>
    </row>
    <row r="8" spans="1:1" ht="15">
      <c r="A8" s="1" t="s">
        <v>945</v>
      </c>
    </row>
    <row r="9" spans="1:1" ht="15">
      <c r="A9" s="1" t="s">
        <v>732</v>
      </c>
    </row>
    <row r="10" spans="1:1" ht="15">
      <c r="A10" s="1" t="s">
        <v>763</v>
      </c>
    </row>
    <row r="11" spans="1:1" ht="15">
      <c r="A11" s="1" t="s">
        <v>818</v>
      </c>
    </row>
    <row r="12" spans="1:1" ht="15">
      <c r="A12" s="1" t="s">
        <v>865</v>
      </c>
    </row>
    <row r="13" spans="1:1" ht="15">
      <c r="A13" s="1" t="s">
        <v>839</v>
      </c>
    </row>
    <row r="14" spans="1:1" ht="15">
      <c r="A14" s="1" t="s">
        <v>873</v>
      </c>
    </row>
    <row r="15" spans="1:1" ht="15">
      <c r="A15" s="1" t="s">
        <v>894</v>
      </c>
    </row>
    <row r="16" spans="1:1" ht="15">
      <c r="A16" s="1" t="s">
        <v>923</v>
      </c>
    </row>
    <row r="17" spans="1:1" ht="15">
      <c r="A17" s="1" t="s">
        <v>938</v>
      </c>
    </row>
    <row r="18" spans="1:1" ht="15">
      <c r="A18" s="1" t="s">
        <v>935</v>
      </c>
    </row>
    <row r="19" spans="1:1" ht="15">
      <c r="A19" s="1" t="s">
        <v>561</v>
      </c>
    </row>
    <row r="20" spans="1:1" ht="15">
      <c r="A20" s="1" t="s">
        <v>858</v>
      </c>
    </row>
    <row r="21" spans="1:1" ht="15">
      <c r="A21" s="1" t="s">
        <v>928</v>
      </c>
    </row>
    <row r="22" spans="1:1" ht="15">
      <c r="A22" s="1" t="s">
        <v>595</v>
      </c>
    </row>
    <row r="23" spans="1:1" ht="15">
      <c r="A23" s="1" t="s">
        <v>676</v>
      </c>
    </row>
    <row r="24" spans="1:1" ht="15">
      <c r="A24" s="1" t="s">
        <v>572</v>
      </c>
    </row>
    <row r="25" spans="1:1" ht="15">
      <c r="A25" s="1" t="s">
        <v>749</v>
      </c>
    </row>
    <row r="26" spans="1:1" ht="15">
      <c r="A26" s="1" t="s">
        <v>890</v>
      </c>
    </row>
    <row r="27" spans="1:1" ht="15">
      <c r="A27" s="1" t="s">
        <v>600</v>
      </c>
    </row>
    <row r="28" spans="1:1" ht="15">
      <c r="A28" s="1" t="s">
        <v>884</v>
      </c>
    </row>
    <row r="29" spans="1:1" ht="15">
      <c r="A29" s="1" t="s">
        <v>599</v>
      </c>
    </row>
    <row r="30" spans="1:1" ht="15">
      <c r="A30" s="1" t="s">
        <v>684</v>
      </c>
    </row>
    <row r="31" spans="1:1" ht="15">
      <c r="A31" s="1" t="s">
        <v>652</v>
      </c>
    </row>
  </sheetData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60fa9379-73a7-4b6f-8394-0f9502e2511b}">
  <sheetPr codeName="Sheet11"/>
  <dimension ref="A1:P34"/>
  <sheetViews>
    <sheetView workbookViewId="0" topLeftCell="A1">
      <selection pane="topLeft" activeCell="A1" sqref="A1:XFD1"/>
    </sheetView>
  </sheetViews>
  <sheetFormatPr defaultColWidth="8.83428571428571" defaultRowHeight="15"/>
  <cols>
    <col min="1" max="1" width="35.1428571428571" style="1" bestFit="1" customWidth="1"/>
    <col min="2" max="16384" width="8.85714285714286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" ht="15">
      <c r="A2" s="1" t="s">
        <v>560</v>
      </c>
    </row>
    <row r="3" spans="1:1" ht="15">
      <c r="A3" s="1" t="s">
        <v>540</v>
      </c>
    </row>
    <row r="4" spans="1:1" ht="15">
      <c r="A4" s="1" t="s">
        <v>729</v>
      </c>
    </row>
    <row r="5" spans="1:1" ht="15">
      <c r="A5" s="1" t="s">
        <v>602</v>
      </c>
    </row>
    <row r="6" spans="1:1" ht="15">
      <c r="A6" s="1" t="s">
        <v>605</v>
      </c>
    </row>
    <row r="7" spans="1:1" ht="15">
      <c r="A7" s="1" t="s">
        <v>662</v>
      </c>
    </row>
    <row r="8" spans="1:1" ht="15">
      <c r="A8" s="1" t="s">
        <v>694</v>
      </c>
    </row>
    <row r="9" spans="1:1" ht="15">
      <c r="A9" s="1" t="s">
        <v>705</v>
      </c>
    </row>
    <row r="10" spans="1:1" ht="15">
      <c r="A10" s="1" t="s">
        <v>756</v>
      </c>
    </row>
    <row r="11" spans="1:1" ht="15">
      <c r="A11" s="1" t="s">
        <v>586</v>
      </c>
    </row>
    <row r="12" spans="1:1" ht="15">
      <c r="A12" s="1" t="s">
        <v>736</v>
      </c>
    </row>
    <row r="13" spans="1:1" ht="15">
      <c r="A13" s="1" t="s">
        <v>740</v>
      </c>
    </row>
    <row r="14" spans="1:1" ht="15">
      <c r="A14" s="1" t="s">
        <v>735</v>
      </c>
    </row>
    <row r="15" spans="1:1" ht="15">
      <c r="A15" s="1" t="s">
        <v>745</v>
      </c>
    </row>
    <row r="16" spans="1:1" ht="15">
      <c r="A16" s="1" t="s">
        <v>753</v>
      </c>
    </row>
    <row r="17" spans="1:1" ht="15">
      <c r="A17" s="1" t="s">
        <v>842</v>
      </c>
    </row>
    <row r="18" spans="1:1" ht="15">
      <c r="A18" s="1" t="s">
        <v>847</v>
      </c>
    </row>
    <row r="19" spans="1:1" ht="15">
      <c r="A19" s="1" t="s">
        <v>874</v>
      </c>
    </row>
    <row r="20" spans="1:1" ht="15">
      <c r="A20" s="1" t="s">
        <v>826</v>
      </c>
    </row>
    <row r="21" spans="1:1" ht="15">
      <c r="A21" s="1" t="s">
        <v>892</v>
      </c>
    </row>
    <row r="22" spans="1:1" ht="15">
      <c r="A22" s="1" t="s">
        <v>936</v>
      </c>
    </row>
    <row r="23" spans="1:1" ht="15">
      <c r="A23" s="1" t="s">
        <v>634</v>
      </c>
    </row>
    <row r="24" spans="1:1" ht="15">
      <c r="A24" s="1" t="s">
        <v>549</v>
      </c>
    </row>
    <row r="25" spans="1:1" ht="15">
      <c r="A25" s="1" t="s">
        <v>693</v>
      </c>
    </row>
    <row r="26" spans="1:1" ht="15">
      <c r="A26" s="1" t="s">
        <v>534</v>
      </c>
    </row>
    <row r="27" spans="1:1" ht="15">
      <c r="A27" s="1" t="s">
        <v>628</v>
      </c>
    </row>
    <row r="28" spans="1:1" ht="15">
      <c r="A28" s="1" t="s">
        <v>773</v>
      </c>
    </row>
    <row r="29" spans="1:1" ht="15">
      <c r="A29" s="1" t="s">
        <v>701</v>
      </c>
    </row>
    <row r="30" spans="1:1" ht="15">
      <c r="A30" s="1" t="s">
        <v>827</v>
      </c>
    </row>
    <row r="31" spans="1:1" ht="15">
      <c r="A31" s="1" t="s">
        <v>830</v>
      </c>
    </row>
    <row r="32" spans="1:1" ht="15">
      <c r="A32" s="1" t="s">
        <v>747</v>
      </c>
    </row>
    <row r="33" spans="1:1" ht="15">
      <c r="A33" s="1" t="s">
        <v>603</v>
      </c>
    </row>
    <row r="34" spans="1:1" ht="15">
      <c r="A34" s="1" t="s">
        <v>741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fb078c89-ae89-432e-ac34-46e5d2c4d7c1}">
  <sheetPr codeName="Sheet12"/>
  <dimension ref="A1:P10"/>
  <sheetViews>
    <sheetView workbookViewId="0" topLeftCell="A1">
      <selection pane="topLeft" activeCell="A1" sqref="A1:XFD1"/>
    </sheetView>
  </sheetViews>
  <sheetFormatPr defaultColWidth="8.83428571428571" defaultRowHeight="15"/>
  <cols>
    <col min="1" max="16384" width="8.85714285714286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" ht="15">
      <c r="A2" s="1" t="s">
        <v>667</v>
      </c>
    </row>
    <row r="3" spans="1:1" ht="15">
      <c r="A3" s="1" t="s">
        <v>751</v>
      </c>
    </row>
    <row r="4" spans="1:1" ht="15">
      <c r="A4" s="1" t="s">
        <v>875</v>
      </c>
    </row>
    <row r="5" spans="1:1" ht="15">
      <c r="A5" s="1" t="s">
        <v>879</v>
      </c>
    </row>
    <row r="6" spans="1:1" ht="15">
      <c r="A6" s="1" t="s">
        <v>947</v>
      </c>
    </row>
    <row r="7" spans="1:1" ht="15">
      <c r="A7" s="1" t="s">
        <v>797</v>
      </c>
    </row>
    <row r="8" spans="1:1" ht="15">
      <c r="A8" s="1" t="s">
        <v>587</v>
      </c>
    </row>
    <row r="9" spans="1:1" ht="15">
      <c r="A9" s="1" t="s">
        <v>882</v>
      </c>
    </row>
    <row r="10" spans="1:1" ht="15">
      <c r="A10" s="1" t="s">
        <v>683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12acfc8f-03ce-4192-b321-de1545873ccf}">
  <sheetPr codeName="Sheet13"/>
  <dimension ref="A1:P9"/>
  <sheetViews>
    <sheetView workbookViewId="0" topLeftCell="A1">
      <selection pane="topLeft" activeCell="A1" sqref="A1:XFD1"/>
    </sheetView>
  </sheetViews>
  <sheetFormatPr defaultColWidth="8.83428571428571" defaultRowHeight="15"/>
  <cols>
    <col min="1" max="16384" width="8.85714285714286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" ht="15">
      <c r="A2" s="1" t="s">
        <v>637</v>
      </c>
    </row>
    <row r="3" spans="1:1" ht="15">
      <c r="A3" s="1" t="s">
        <v>734</v>
      </c>
    </row>
    <row r="4" spans="1:1" ht="15">
      <c r="A4" s="1" t="s">
        <v>776</v>
      </c>
    </row>
    <row r="5" spans="1:1" ht="15">
      <c r="A5" s="1" t="s">
        <v>660</v>
      </c>
    </row>
    <row r="6" spans="1:1" ht="15">
      <c r="A6" s="1" t="s">
        <v>924</v>
      </c>
    </row>
    <row r="7" spans="1:1" ht="15">
      <c r="A7" s="1" t="s">
        <v>645</v>
      </c>
    </row>
    <row r="8" spans="1:1" ht="15">
      <c r="A8" s="1" t="s">
        <v>617</v>
      </c>
    </row>
    <row r="9" spans="1:1" ht="15">
      <c r="A9" s="1" t="s">
        <v>717</v>
      </c>
    </row>
  </sheetData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cce10e7a-32ef-40db-ac1e-167eccb2a1d6}">
  <sheetPr codeName="Sheet14"/>
  <dimension ref="A1:P11"/>
  <sheetViews>
    <sheetView workbookViewId="0" topLeftCell="A1">
      <selection pane="topLeft" activeCell="A2" sqref="A2:A11"/>
    </sheetView>
  </sheetViews>
  <sheetFormatPr defaultColWidth="8.83428571428571" defaultRowHeight="15"/>
  <cols>
    <col min="1" max="1" width="28.5714285714286" style="1" bestFit="1" customWidth="1"/>
    <col min="2" max="16384" width="8.85714285714286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" ht="15">
      <c r="A2" s="1" t="s">
        <v>657</v>
      </c>
    </row>
    <row r="3" spans="1:1" ht="15">
      <c r="A3" s="1" t="s">
        <v>800</v>
      </c>
    </row>
    <row r="4" spans="1:1" ht="15">
      <c r="A4" s="1" t="s">
        <v>792</v>
      </c>
    </row>
    <row r="5" spans="1:1" ht="15">
      <c r="A5" s="1" t="s">
        <v>794</v>
      </c>
    </row>
    <row r="6" spans="1:1" ht="15">
      <c r="A6" s="1" t="s">
        <v>885</v>
      </c>
    </row>
    <row r="7" spans="1:1" ht="15">
      <c r="A7" s="1" t="s">
        <v>960</v>
      </c>
    </row>
    <row r="8" spans="1:1" ht="15">
      <c r="A8" s="1" t="s">
        <v>952</v>
      </c>
    </row>
    <row r="9" spans="1:1" ht="15">
      <c r="A9" s="1" t="s">
        <v>786</v>
      </c>
    </row>
    <row r="10" spans="1:1" ht="15">
      <c r="A10" s="1" t="s">
        <v>613</v>
      </c>
    </row>
    <row r="11" spans="1:1" ht="15">
      <c r="A11" s="1" t="s">
        <v>722</v>
      </c>
    </row>
  </sheetData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f7806973-c194-4923-ab61-0cb014f6746a}">
  <sheetPr codeName="Sheet15"/>
  <dimension ref="A1:I4719"/>
  <sheetViews>
    <sheetView workbookViewId="0" topLeftCell="A1">
      <selection pane="topLeft" activeCell="B1" sqref="B1"/>
    </sheetView>
  </sheetViews>
  <sheetFormatPr defaultColWidth="11.5042857142857" defaultRowHeight="15"/>
  <cols>
    <col min="1" max="1" width="35.1428571428571" style="1" bestFit="1" customWidth="1"/>
    <col min="2" max="4" width="11.5714285714286" style="1" customWidth="1"/>
    <col min="5" max="5" width="10.8571428571429" style="22"/>
    <col min="6" max="16384" width="11.5714285714286" style="1" customWidth="1"/>
  </cols>
  <sheetData>
    <row r="1" spans="1:5" ht="15">
      <c r="A1" s="1" t="s">
        <v>1002</v>
      </c>
      <c r="B1" s="1" t="s">
        <v>1003</v>
      </c>
      <c r="C1" s="1" t="s">
        <v>1004</v>
      </c>
      <c r="D1" s="1" t="s">
        <v>527</v>
      </c>
      <c r="E1" s="22">
        <v>31</v>
      </c>
    </row>
    <row r="2" spans="1:5" ht="15">
      <c r="A2" s="1" t="s">
        <v>527</v>
      </c>
      <c r="B2" s="1">
        <v>31</v>
      </c>
      <c r="C2" s="1">
        <v>3</v>
      </c>
      <c r="D2" s="1" t="s">
        <v>529</v>
      </c>
      <c r="E2" s="22">
        <v>31</v>
      </c>
    </row>
    <row r="3" spans="1:5" ht="15">
      <c r="A3" s="1" t="s">
        <v>527</v>
      </c>
      <c r="B3" s="1">
        <v>31</v>
      </c>
      <c r="C3" s="1">
        <v>3</v>
      </c>
      <c r="D3" s="1" t="s">
        <v>530</v>
      </c>
      <c r="E3" s="22">
        <v>42</v>
      </c>
    </row>
    <row r="4" spans="1:9" ht="16">
      <c r="A4" s="1" t="s">
        <v>527</v>
      </c>
      <c r="B4" s="1">
        <v>31</v>
      </c>
      <c r="C4" s="1">
        <v>3</v>
      </c>
      <c r="D4" s="1" t="s">
        <v>532</v>
      </c>
      <c r="E4" s="22">
        <v>31</v>
      </c>
      <c r="H4" s="23">
        <v>21</v>
      </c>
      <c r="I4" s="1">
        <v>1</v>
      </c>
    </row>
    <row r="5" spans="1:9" ht="16">
      <c r="A5" s="1" t="s">
        <v>527</v>
      </c>
      <c r="B5" s="1">
        <v>31</v>
      </c>
      <c r="C5" s="1">
        <v>3</v>
      </c>
      <c r="D5" s="1" t="s">
        <v>533</v>
      </c>
      <c r="E5" s="22">
        <v>31</v>
      </c>
      <c r="H5" s="23">
        <v>22</v>
      </c>
      <c r="I5" s="1">
        <v>2</v>
      </c>
    </row>
    <row r="6" spans="1:9" ht="16">
      <c r="A6" s="1" t="s">
        <v>527</v>
      </c>
      <c r="B6" s="1">
        <v>31</v>
      </c>
      <c r="C6" s="1">
        <v>3</v>
      </c>
      <c r="D6" s="1" t="s">
        <v>534</v>
      </c>
      <c r="E6" s="22">
        <v>54</v>
      </c>
      <c r="H6" s="23">
        <v>31</v>
      </c>
      <c r="I6" s="1">
        <v>3</v>
      </c>
    </row>
    <row r="7" spans="1:9" ht="16">
      <c r="A7" s="1" t="s">
        <v>527</v>
      </c>
      <c r="B7" s="1">
        <v>31</v>
      </c>
      <c r="C7" s="1">
        <v>3</v>
      </c>
      <c r="D7" s="1" t="s">
        <v>536</v>
      </c>
      <c r="E7" s="22">
        <v>51</v>
      </c>
      <c r="H7" s="23">
        <v>42</v>
      </c>
      <c r="I7" s="1">
        <v>4</v>
      </c>
    </row>
    <row r="8" spans="1:9" ht="16">
      <c r="A8" s="1" t="s">
        <v>527</v>
      </c>
      <c r="B8" s="1">
        <v>31</v>
      </c>
      <c r="C8" s="1">
        <v>3</v>
      </c>
      <c r="D8" s="1" t="s">
        <v>538</v>
      </c>
      <c r="E8" s="22">
        <v>31</v>
      </c>
      <c r="H8" s="23">
        <v>44</v>
      </c>
      <c r="I8" s="1">
        <v>5</v>
      </c>
    </row>
    <row r="9" spans="1:9" ht="16">
      <c r="A9" s="1" t="s">
        <v>527</v>
      </c>
      <c r="B9" s="1">
        <v>31</v>
      </c>
      <c r="C9" s="1">
        <v>3</v>
      </c>
      <c r="D9" s="1" t="s">
        <v>539</v>
      </c>
      <c r="E9" s="22">
        <v>31</v>
      </c>
      <c r="H9" s="23">
        <v>51</v>
      </c>
      <c r="I9" s="1">
        <v>6</v>
      </c>
    </row>
    <row r="10" spans="1:9" ht="16">
      <c r="A10" s="1" t="s">
        <v>527</v>
      </c>
      <c r="B10" s="1">
        <v>31</v>
      </c>
      <c r="C10" s="1">
        <v>3</v>
      </c>
      <c r="D10" s="1" t="s">
        <v>540</v>
      </c>
      <c r="E10" s="22">
        <v>54</v>
      </c>
      <c r="H10" s="23">
        <v>53</v>
      </c>
      <c r="I10" s="1">
        <v>7</v>
      </c>
    </row>
    <row r="11" spans="1:9" ht="16">
      <c r="A11" s="1" t="s">
        <v>527</v>
      </c>
      <c r="B11" s="1">
        <v>31</v>
      </c>
      <c r="C11" s="1">
        <v>3</v>
      </c>
      <c r="D11" s="1" t="s">
        <v>541</v>
      </c>
      <c r="E11" s="22">
        <v>51</v>
      </c>
      <c r="H11" s="23">
        <v>54</v>
      </c>
      <c r="I11" s="1">
        <v>8</v>
      </c>
    </row>
    <row r="12" spans="1:9" ht="16">
      <c r="A12" s="1" t="s">
        <v>527</v>
      </c>
      <c r="B12" s="1">
        <v>31</v>
      </c>
      <c r="C12" s="1">
        <v>3</v>
      </c>
      <c r="D12" s="1" t="s">
        <v>542</v>
      </c>
      <c r="E12" s="22">
        <v>22</v>
      </c>
      <c r="H12" s="23">
        <v>56</v>
      </c>
      <c r="I12" s="1">
        <v>9</v>
      </c>
    </row>
    <row r="13" spans="1:9" ht="16">
      <c r="A13" s="1" t="s">
        <v>527</v>
      </c>
      <c r="B13" s="1">
        <v>31</v>
      </c>
      <c r="C13" s="1">
        <v>3</v>
      </c>
      <c r="D13" s="1" t="s">
        <v>544</v>
      </c>
      <c r="E13" s="22">
        <v>22</v>
      </c>
      <c r="H13" s="23">
        <v>62</v>
      </c>
      <c r="I13" s="1">
        <v>10</v>
      </c>
    </row>
    <row r="14" spans="1:9" ht="16">
      <c r="A14" s="1" t="s">
        <v>527</v>
      </c>
      <c r="B14" s="1">
        <v>31</v>
      </c>
      <c r="C14" s="1">
        <v>3</v>
      </c>
      <c r="D14" s="1" t="s">
        <v>545</v>
      </c>
      <c r="E14" s="22">
        <v>22</v>
      </c>
      <c r="H14" s="23">
        <v>72</v>
      </c>
      <c r="I14" s="1">
        <v>11</v>
      </c>
    </row>
    <row r="15" spans="1:9" ht="16">
      <c r="A15" s="1" t="s">
        <v>527</v>
      </c>
      <c r="B15" s="1">
        <v>31</v>
      </c>
      <c r="C15" s="1">
        <v>3</v>
      </c>
      <c r="D15" s="1" t="s">
        <v>546</v>
      </c>
      <c r="E15" s="22">
        <v>31</v>
      </c>
      <c r="H15" s="23">
        <v>48</v>
      </c>
      <c r="I15" s="1">
        <v>12</v>
      </c>
    </row>
    <row r="16" spans="1:5" ht="15">
      <c r="A16" s="1" t="s">
        <v>965</v>
      </c>
      <c r="B16" s="1">
        <v>44</v>
      </c>
      <c r="C16" s="1">
        <v>5</v>
      </c>
      <c r="D16" s="1" t="s">
        <v>547</v>
      </c>
      <c r="E16" s="22">
        <v>53</v>
      </c>
    </row>
    <row r="17" spans="1:5" ht="15">
      <c r="A17" s="1" t="s">
        <v>965</v>
      </c>
      <c r="B17" s="1">
        <v>44</v>
      </c>
      <c r="C17" s="1">
        <v>5</v>
      </c>
      <c r="D17" s="1" t="s">
        <v>549</v>
      </c>
      <c r="E17" s="22">
        <v>54</v>
      </c>
    </row>
    <row r="18" spans="1:5" ht="15">
      <c r="A18" s="1" t="s">
        <v>965</v>
      </c>
      <c r="B18" s="1">
        <v>44</v>
      </c>
      <c r="C18" s="1">
        <v>5</v>
      </c>
      <c r="D18" s="1" t="s">
        <v>550</v>
      </c>
      <c r="E18" s="22">
        <v>31</v>
      </c>
    </row>
    <row r="19" spans="1:5" ht="15">
      <c r="A19" s="1" t="s">
        <v>965</v>
      </c>
      <c r="B19" s="1">
        <v>44</v>
      </c>
      <c r="C19" s="1">
        <v>5</v>
      </c>
      <c r="D19" s="1" t="s">
        <v>551</v>
      </c>
      <c r="E19" s="22">
        <v>31</v>
      </c>
    </row>
    <row r="20" spans="1:5" ht="15">
      <c r="A20" s="1" t="s">
        <v>965</v>
      </c>
      <c r="B20" s="1">
        <v>44</v>
      </c>
      <c r="C20" s="1">
        <v>5</v>
      </c>
      <c r="D20" s="1" t="s">
        <v>552</v>
      </c>
      <c r="E20" s="22">
        <v>48</v>
      </c>
    </row>
    <row r="21" spans="1:5" ht="15">
      <c r="A21" s="1" t="s">
        <v>965</v>
      </c>
      <c r="B21" s="1">
        <v>44</v>
      </c>
      <c r="C21" s="1">
        <v>5</v>
      </c>
      <c r="D21" s="1" t="s">
        <v>554</v>
      </c>
      <c r="E21" s="22">
        <v>31</v>
      </c>
    </row>
    <row r="22" spans="1:5" ht="15">
      <c r="A22" s="1" t="s">
        <v>965</v>
      </c>
      <c r="B22" s="1">
        <v>44</v>
      </c>
      <c r="C22" s="1">
        <v>5</v>
      </c>
      <c r="D22" s="1" t="s">
        <v>555</v>
      </c>
      <c r="E22" s="22">
        <v>31</v>
      </c>
    </row>
    <row r="23" spans="1:5" ht="15">
      <c r="A23" s="1" t="s">
        <v>965</v>
      </c>
      <c r="B23" s="1">
        <v>44</v>
      </c>
      <c r="C23" s="1">
        <v>5</v>
      </c>
      <c r="D23" s="1" t="s">
        <v>556</v>
      </c>
      <c r="E23" s="22">
        <v>31</v>
      </c>
    </row>
    <row r="24" spans="1:5" ht="15">
      <c r="A24" s="1" t="s">
        <v>965</v>
      </c>
      <c r="B24" s="1">
        <v>44</v>
      </c>
      <c r="C24" s="1">
        <v>5</v>
      </c>
      <c r="D24" s="1" t="s">
        <v>557</v>
      </c>
      <c r="E24" s="22">
        <v>31</v>
      </c>
    </row>
    <row r="25" spans="1:5" ht="15">
      <c r="A25" s="1" t="s">
        <v>965</v>
      </c>
      <c r="B25" s="1">
        <v>44</v>
      </c>
      <c r="C25" s="1">
        <v>5</v>
      </c>
      <c r="D25" s="1" t="s">
        <v>558</v>
      </c>
      <c r="E25" s="22">
        <v>31</v>
      </c>
    </row>
    <row r="26" spans="1:5" ht="15">
      <c r="A26" s="1" t="s">
        <v>965</v>
      </c>
      <c r="B26" s="1">
        <v>44</v>
      </c>
      <c r="C26" s="1">
        <v>5</v>
      </c>
      <c r="D26" s="1" t="s">
        <v>559</v>
      </c>
      <c r="E26" s="22">
        <v>31</v>
      </c>
    </row>
    <row r="27" spans="1:5" ht="15">
      <c r="A27" s="1" t="s">
        <v>965</v>
      </c>
      <c r="B27" s="1">
        <v>44</v>
      </c>
      <c r="C27" s="1">
        <v>5</v>
      </c>
      <c r="D27" s="1" t="s">
        <v>560</v>
      </c>
      <c r="E27" s="22">
        <v>54</v>
      </c>
    </row>
    <row r="28" spans="1:5" ht="15">
      <c r="A28" s="1" t="s">
        <v>965</v>
      </c>
      <c r="B28" s="1">
        <v>44</v>
      </c>
      <c r="C28" s="1">
        <v>5</v>
      </c>
      <c r="D28" s="1" t="s">
        <v>561</v>
      </c>
      <c r="E28" s="22">
        <v>53</v>
      </c>
    </row>
    <row r="29" spans="1:5" ht="15">
      <c r="A29" s="1" t="s">
        <v>965</v>
      </c>
      <c r="B29" s="1">
        <v>44</v>
      </c>
      <c r="C29" s="1">
        <v>5</v>
      </c>
      <c r="D29" s="1" t="s">
        <v>562</v>
      </c>
      <c r="E29" s="22">
        <v>44</v>
      </c>
    </row>
    <row r="30" spans="1:5" ht="15">
      <c r="A30" s="1" t="s">
        <v>966</v>
      </c>
      <c r="B30" s="1">
        <v>31</v>
      </c>
      <c r="C30" s="1">
        <v>3</v>
      </c>
      <c r="D30" s="1" t="s">
        <v>564</v>
      </c>
      <c r="E30" s="22">
        <v>31</v>
      </c>
    </row>
    <row r="31" spans="1:5" ht="15">
      <c r="A31" s="1" t="s">
        <v>966</v>
      </c>
      <c r="B31" s="1">
        <v>31</v>
      </c>
      <c r="C31" s="1">
        <v>3</v>
      </c>
      <c r="D31" s="1" t="s">
        <v>565</v>
      </c>
      <c r="E31" s="22">
        <v>51</v>
      </c>
    </row>
    <row r="32" spans="1:5" ht="15">
      <c r="A32" s="1" t="s">
        <v>966</v>
      </c>
      <c r="B32" s="1">
        <v>31</v>
      </c>
      <c r="C32" s="1">
        <v>3</v>
      </c>
      <c r="D32" s="1" t="s">
        <v>566</v>
      </c>
      <c r="E32" s="22">
        <v>31</v>
      </c>
    </row>
    <row r="33" spans="1:5" ht="15">
      <c r="A33" s="1" t="s">
        <v>966</v>
      </c>
      <c r="B33" s="1">
        <v>31</v>
      </c>
      <c r="C33" s="1">
        <v>3</v>
      </c>
      <c r="D33" s="1" t="s">
        <v>567</v>
      </c>
      <c r="E33" s="22">
        <v>21</v>
      </c>
    </row>
    <row r="34" spans="1:5" ht="15">
      <c r="A34" s="1" t="s">
        <v>966</v>
      </c>
      <c r="B34" s="1">
        <v>31</v>
      </c>
      <c r="C34" s="1">
        <v>3</v>
      </c>
      <c r="D34" s="1" t="s">
        <v>569</v>
      </c>
      <c r="E34" s="22">
        <v>31</v>
      </c>
    </row>
    <row r="35" spans="1:5" ht="15">
      <c r="A35" s="1" t="s">
        <v>966</v>
      </c>
      <c r="B35" s="1">
        <v>31</v>
      </c>
      <c r="C35" s="1">
        <v>3</v>
      </c>
      <c r="D35" s="1" t="s">
        <v>570</v>
      </c>
      <c r="E35" s="22">
        <v>31</v>
      </c>
    </row>
    <row r="36" spans="1:5" ht="15">
      <c r="A36" s="1" t="s">
        <v>966</v>
      </c>
      <c r="B36" s="1">
        <v>31</v>
      </c>
      <c r="C36" s="1">
        <v>3</v>
      </c>
      <c r="D36" s="1" t="s">
        <v>571</v>
      </c>
      <c r="E36" s="22">
        <v>31</v>
      </c>
    </row>
    <row r="37" spans="1:5" ht="15">
      <c r="A37" s="1" t="s">
        <v>966</v>
      </c>
      <c r="B37" s="1">
        <v>31</v>
      </c>
      <c r="C37" s="1">
        <v>3</v>
      </c>
      <c r="D37" s="1" t="s">
        <v>572</v>
      </c>
      <c r="E37" s="22">
        <v>53</v>
      </c>
    </row>
    <row r="38" spans="1:5" ht="15">
      <c r="A38" s="1" t="s">
        <v>966</v>
      </c>
      <c r="B38" s="1">
        <v>31</v>
      </c>
      <c r="C38" s="1">
        <v>3</v>
      </c>
      <c r="D38" s="1" t="s">
        <v>573</v>
      </c>
      <c r="E38" s="22">
        <v>31</v>
      </c>
    </row>
    <row r="39" spans="1:5" ht="15">
      <c r="A39" s="1" t="s">
        <v>966</v>
      </c>
      <c r="B39" s="1">
        <v>31</v>
      </c>
      <c r="C39" s="1">
        <v>3</v>
      </c>
      <c r="D39" s="1" t="s">
        <v>574</v>
      </c>
      <c r="E39" s="22">
        <v>22</v>
      </c>
    </row>
    <row r="40" spans="1:5" ht="15">
      <c r="A40" s="1" t="s">
        <v>966</v>
      </c>
      <c r="B40" s="1">
        <v>31</v>
      </c>
      <c r="C40" s="1">
        <v>3</v>
      </c>
      <c r="D40" s="1" t="s">
        <v>575</v>
      </c>
      <c r="E40" s="22">
        <v>51</v>
      </c>
    </row>
    <row r="41" spans="1:5" ht="15">
      <c r="A41" s="1" t="s">
        <v>966</v>
      </c>
      <c r="B41" s="1">
        <v>31</v>
      </c>
      <c r="C41" s="1">
        <v>3</v>
      </c>
      <c r="D41" s="1" t="s">
        <v>576</v>
      </c>
      <c r="E41" s="22">
        <v>53</v>
      </c>
    </row>
    <row r="42" spans="1:5" ht="15">
      <c r="A42" s="1" t="s">
        <v>966</v>
      </c>
      <c r="B42" s="1">
        <v>31</v>
      </c>
      <c r="C42" s="1">
        <v>3</v>
      </c>
      <c r="D42" s="1" t="s">
        <v>577</v>
      </c>
      <c r="E42" s="22">
        <v>31</v>
      </c>
    </row>
    <row r="43" spans="1:5" ht="15">
      <c r="A43" s="1" t="s">
        <v>966</v>
      </c>
      <c r="B43" s="1">
        <v>31</v>
      </c>
      <c r="C43" s="1">
        <v>3</v>
      </c>
      <c r="D43" s="1" t="s">
        <v>578</v>
      </c>
      <c r="E43" s="22">
        <v>31</v>
      </c>
    </row>
    <row r="44" spans="1:5" ht="15">
      <c r="A44" s="1" t="s">
        <v>529</v>
      </c>
      <c r="B44" s="1">
        <v>31</v>
      </c>
      <c r="C44" s="1">
        <v>3</v>
      </c>
      <c r="D44" s="1" t="s">
        <v>579</v>
      </c>
      <c r="E44" s="22">
        <v>22</v>
      </c>
    </row>
    <row r="45" spans="1:5" ht="15">
      <c r="A45" s="1" t="s">
        <v>529</v>
      </c>
      <c r="B45" s="1">
        <v>31</v>
      </c>
      <c r="C45" s="1">
        <v>3</v>
      </c>
      <c r="D45" s="1" t="s">
        <v>580</v>
      </c>
      <c r="E45" s="22">
        <v>44</v>
      </c>
    </row>
    <row r="46" spans="1:5" ht="15">
      <c r="A46" s="1" t="s">
        <v>529</v>
      </c>
      <c r="B46" s="1">
        <v>31</v>
      </c>
      <c r="C46" s="1">
        <v>3</v>
      </c>
      <c r="D46" s="1" t="s">
        <v>581</v>
      </c>
      <c r="E46" s="22">
        <v>31</v>
      </c>
    </row>
    <row r="47" spans="1:5" ht="15">
      <c r="A47" s="1" t="s">
        <v>529</v>
      </c>
      <c r="B47" s="1">
        <v>31</v>
      </c>
      <c r="C47" s="1">
        <v>3</v>
      </c>
      <c r="D47" s="1" t="s">
        <v>582</v>
      </c>
      <c r="E47" s="22">
        <v>31</v>
      </c>
    </row>
    <row r="48" spans="1:5" ht="15">
      <c r="A48" s="1" t="s">
        <v>529</v>
      </c>
      <c r="B48" s="1">
        <v>31</v>
      </c>
      <c r="C48" s="1">
        <v>3</v>
      </c>
      <c r="D48" s="1" t="s">
        <v>583</v>
      </c>
      <c r="E48" s="22">
        <v>44</v>
      </c>
    </row>
    <row r="49" spans="1:5" ht="15">
      <c r="A49" s="1" t="s">
        <v>529</v>
      </c>
      <c r="B49" s="1">
        <v>31</v>
      </c>
      <c r="C49" s="1">
        <v>3</v>
      </c>
      <c r="D49" s="1" t="s">
        <v>584</v>
      </c>
      <c r="E49" s="22">
        <v>31</v>
      </c>
    </row>
    <row r="50" spans="1:5" ht="15">
      <c r="A50" s="1" t="s">
        <v>529</v>
      </c>
      <c r="B50" s="1">
        <v>31</v>
      </c>
      <c r="C50" s="1">
        <v>3</v>
      </c>
      <c r="D50" s="1" t="s">
        <v>585</v>
      </c>
      <c r="E50" s="22">
        <v>31</v>
      </c>
    </row>
    <row r="51" spans="1:5" ht="15">
      <c r="A51" s="1" t="s">
        <v>529</v>
      </c>
      <c r="B51" s="1">
        <v>31</v>
      </c>
      <c r="C51" s="1">
        <v>3</v>
      </c>
      <c r="D51" s="1" t="s">
        <v>586</v>
      </c>
      <c r="E51" s="22">
        <v>54</v>
      </c>
    </row>
    <row r="52" spans="1:5" ht="15">
      <c r="A52" s="1" t="s">
        <v>529</v>
      </c>
      <c r="B52" s="1">
        <v>31</v>
      </c>
      <c r="C52" s="1">
        <v>3</v>
      </c>
      <c r="D52" s="1" t="s">
        <v>587</v>
      </c>
      <c r="E52" s="22">
        <v>56</v>
      </c>
    </row>
    <row r="53" spans="1:5" ht="15">
      <c r="A53" s="1" t="s">
        <v>529</v>
      </c>
      <c r="B53" s="1">
        <v>31</v>
      </c>
      <c r="C53" s="1">
        <v>3</v>
      </c>
      <c r="D53" s="1" t="s">
        <v>589</v>
      </c>
      <c r="E53" s="22">
        <v>21</v>
      </c>
    </row>
    <row r="54" spans="1:5" ht="15">
      <c r="A54" s="1" t="s">
        <v>529</v>
      </c>
      <c r="B54" s="1">
        <v>31</v>
      </c>
      <c r="C54" s="1">
        <v>3</v>
      </c>
      <c r="D54" s="1" t="s">
        <v>590</v>
      </c>
      <c r="E54" s="22">
        <v>31</v>
      </c>
    </row>
    <row r="55" spans="1:5" ht="15">
      <c r="A55" s="1" t="s">
        <v>529</v>
      </c>
      <c r="B55" s="1">
        <v>31</v>
      </c>
      <c r="C55" s="1">
        <v>3</v>
      </c>
      <c r="D55" s="1" t="s">
        <v>591</v>
      </c>
      <c r="E55" s="22">
        <v>31</v>
      </c>
    </row>
    <row r="56" spans="1:5" ht="15">
      <c r="A56" s="1" t="s">
        <v>529</v>
      </c>
      <c r="B56" s="1">
        <v>31</v>
      </c>
      <c r="C56" s="1">
        <v>3</v>
      </c>
      <c r="D56" s="1" t="s">
        <v>592</v>
      </c>
      <c r="E56" s="22">
        <v>51</v>
      </c>
    </row>
    <row r="57" spans="1:5" ht="15">
      <c r="A57" s="1" t="s">
        <v>529</v>
      </c>
      <c r="B57" s="1">
        <v>31</v>
      </c>
      <c r="C57" s="1">
        <v>3</v>
      </c>
      <c r="D57" s="1" t="s">
        <v>593</v>
      </c>
      <c r="E57" s="22">
        <v>31</v>
      </c>
    </row>
    <row r="58" spans="1:5" ht="15">
      <c r="A58" s="1" t="s">
        <v>530</v>
      </c>
      <c r="B58" s="1">
        <v>42</v>
      </c>
      <c r="C58" s="1">
        <v>4</v>
      </c>
      <c r="D58" s="1" t="s">
        <v>594</v>
      </c>
      <c r="E58" s="22">
        <v>31</v>
      </c>
    </row>
    <row r="59" spans="1:5" ht="15">
      <c r="A59" s="1" t="s">
        <v>530</v>
      </c>
      <c r="B59" s="1">
        <v>42</v>
      </c>
      <c r="C59" s="1">
        <v>4</v>
      </c>
      <c r="D59" s="1" t="s">
        <v>595</v>
      </c>
      <c r="E59" s="22">
        <v>53</v>
      </c>
    </row>
    <row r="60" spans="1:5" ht="15">
      <c r="A60" s="1" t="s">
        <v>530</v>
      </c>
      <c r="B60" s="1">
        <v>42</v>
      </c>
      <c r="C60" s="1">
        <v>4</v>
      </c>
      <c r="D60" s="1" t="s">
        <v>596</v>
      </c>
      <c r="E60" s="22">
        <v>31</v>
      </c>
    </row>
    <row r="61" spans="1:5" ht="15">
      <c r="A61" s="1" t="s">
        <v>530</v>
      </c>
      <c r="B61" s="1">
        <v>42</v>
      </c>
      <c r="C61" s="1">
        <v>4</v>
      </c>
      <c r="D61" s="1" t="s">
        <v>597</v>
      </c>
      <c r="E61" s="22">
        <v>42</v>
      </c>
    </row>
    <row r="62" spans="1:5" ht="15">
      <c r="A62" s="1" t="s">
        <v>530</v>
      </c>
      <c r="B62" s="1">
        <v>42</v>
      </c>
      <c r="C62" s="1">
        <v>4</v>
      </c>
      <c r="D62" s="1" t="s">
        <v>598</v>
      </c>
      <c r="E62" s="22">
        <v>31</v>
      </c>
    </row>
    <row r="63" spans="1:5" ht="15">
      <c r="A63" s="1" t="s">
        <v>530</v>
      </c>
      <c r="B63" s="1">
        <v>42</v>
      </c>
      <c r="C63" s="1">
        <v>4</v>
      </c>
      <c r="D63" s="1" t="s">
        <v>599</v>
      </c>
      <c r="E63" s="22">
        <v>53</v>
      </c>
    </row>
    <row r="64" spans="1:5" ht="15">
      <c r="A64" s="1" t="s">
        <v>530</v>
      </c>
      <c r="B64" s="1">
        <v>42</v>
      </c>
      <c r="C64" s="1">
        <v>4</v>
      </c>
      <c r="D64" s="1" t="s">
        <v>600</v>
      </c>
      <c r="E64" s="22">
        <v>53</v>
      </c>
    </row>
    <row r="65" spans="1:5" ht="15">
      <c r="A65" s="1" t="s">
        <v>530</v>
      </c>
      <c r="B65" s="1">
        <v>42</v>
      </c>
      <c r="C65" s="1">
        <v>4</v>
      </c>
      <c r="D65" s="1" t="s">
        <v>601</v>
      </c>
      <c r="E65" s="22">
        <v>48</v>
      </c>
    </row>
    <row r="66" spans="1:5" ht="15">
      <c r="A66" s="1" t="s">
        <v>530</v>
      </c>
      <c r="B66" s="1">
        <v>42</v>
      </c>
      <c r="C66" s="1">
        <v>4</v>
      </c>
      <c r="D66" s="1" t="s">
        <v>602</v>
      </c>
      <c r="E66" s="22">
        <v>54</v>
      </c>
    </row>
    <row r="67" spans="1:5" ht="15">
      <c r="A67" s="1" t="s">
        <v>530</v>
      </c>
      <c r="B67" s="1">
        <v>42</v>
      </c>
      <c r="C67" s="1">
        <v>4</v>
      </c>
      <c r="D67" s="1" t="s">
        <v>603</v>
      </c>
      <c r="E67" s="22">
        <v>54</v>
      </c>
    </row>
    <row r="68" spans="1:5" ht="15">
      <c r="A68" s="1" t="s">
        <v>530</v>
      </c>
      <c r="B68" s="1">
        <v>42</v>
      </c>
      <c r="C68" s="1">
        <v>4</v>
      </c>
      <c r="D68" s="1" t="s">
        <v>604</v>
      </c>
      <c r="E68" s="22">
        <v>31</v>
      </c>
    </row>
    <row r="69" spans="1:5" ht="15">
      <c r="A69" s="1" t="s">
        <v>530</v>
      </c>
      <c r="B69" s="1">
        <v>42</v>
      </c>
      <c r="C69" s="1">
        <v>4</v>
      </c>
      <c r="D69" s="1" t="s">
        <v>605</v>
      </c>
      <c r="E69" s="22">
        <v>54</v>
      </c>
    </row>
    <row r="70" spans="1:5" ht="15">
      <c r="A70" s="1" t="s">
        <v>530</v>
      </c>
      <c r="B70" s="1">
        <v>42</v>
      </c>
      <c r="C70" s="1">
        <v>4</v>
      </c>
      <c r="D70" s="1" t="s">
        <v>606</v>
      </c>
      <c r="E70" s="22">
        <v>31</v>
      </c>
    </row>
    <row r="71" spans="1:5" ht="15">
      <c r="A71" s="1" t="s">
        <v>530</v>
      </c>
      <c r="B71" s="1">
        <v>42</v>
      </c>
      <c r="C71" s="1">
        <v>4</v>
      </c>
      <c r="D71" s="1" t="s">
        <v>607</v>
      </c>
      <c r="E71" s="22">
        <v>31</v>
      </c>
    </row>
    <row r="72" spans="1:5" ht="15">
      <c r="A72" s="1" t="s">
        <v>533</v>
      </c>
      <c r="B72" s="1">
        <v>31</v>
      </c>
      <c r="C72" s="1">
        <v>3</v>
      </c>
      <c r="D72" s="1" t="s">
        <v>608</v>
      </c>
      <c r="E72" s="22">
        <v>48</v>
      </c>
    </row>
    <row r="73" spans="1:5" ht="15">
      <c r="A73" s="1" t="s">
        <v>533</v>
      </c>
      <c r="B73" s="1">
        <v>31</v>
      </c>
      <c r="C73" s="1">
        <v>3</v>
      </c>
      <c r="D73" s="1" t="s">
        <v>609</v>
      </c>
      <c r="E73" s="22">
        <v>51</v>
      </c>
    </row>
    <row r="74" spans="1:5" ht="15">
      <c r="A74" s="1" t="s">
        <v>533</v>
      </c>
      <c r="B74" s="1">
        <v>31</v>
      </c>
      <c r="C74" s="1">
        <v>3</v>
      </c>
      <c r="D74" s="1" t="s">
        <v>610</v>
      </c>
      <c r="E74" s="22">
        <v>31</v>
      </c>
    </row>
    <row r="75" spans="1:5" ht="15">
      <c r="A75" s="1" t="s">
        <v>533</v>
      </c>
      <c r="B75" s="1">
        <v>31</v>
      </c>
      <c r="C75" s="1">
        <v>3</v>
      </c>
      <c r="D75" s="1" t="s">
        <v>611</v>
      </c>
      <c r="E75" s="22">
        <v>31</v>
      </c>
    </row>
    <row r="76" spans="1:5" ht="15">
      <c r="A76" s="1" t="s">
        <v>533</v>
      </c>
      <c r="B76" s="1">
        <v>31</v>
      </c>
      <c r="C76" s="1">
        <v>3</v>
      </c>
      <c r="D76" s="1" t="s">
        <v>612</v>
      </c>
      <c r="E76" s="22">
        <v>51</v>
      </c>
    </row>
    <row r="77" spans="1:5" ht="15">
      <c r="A77" s="1" t="s">
        <v>533</v>
      </c>
      <c r="B77" s="1">
        <v>31</v>
      </c>
      <c r="C77" s="1">
        <v>3</v>
      </c>
      <c r="D77" s="1" t="s">
        <v>613</v>
      </c>
      <c r="E77" s="22">
        <v>72</v>
      </c>
    </row>
    <row r="78" spans="1:5" ht="15">
      <c r="A78" s="1" t="s">
        <v>533</v>
      </c>
      <c r="B78" s="1">
        <v>31</v>
      </c>
      <c r="C78" s="1">
        <v>3</v>
      </c>
      <c r="D78" s="1" t="s">
        <v>615</v>
      </c>
      <c r="E78" s="22">
        <v>31</v>
      </c>
    </row>
    <row r="79" spans="1:5" ht="15">
      <c r="A79" s="1" t="s">
        <v>533</v>
      </c>
      <c r="B79" s="1">
        <v>31</v>
      </c>
      <c r="C79" s="1">
        <v>3</v>
      </c>
      <c r="D79" s="1" t="s">
        <v>616</v>
      </c>
      <c r="E79" s="22">
        <v>22</v>
      </c>
    </row>
    <row r="80" spans="1:5" ht="15">
      <c r="A80" s="1" t="s">
        <v>533</v>
      </c>
      <c r="B80" s="1">
        <v>31</v>
      </c>
      <c r="C80" s="1">
        <v>3</v>
      </c>
      <c r="D80" s="1" t="s">
        <v>617</v>
      </c>
      <c r="E80" s="22">
        <v>62</v>
      </c>
    </row>
    <row r="81" spans="1:5" ht="15">
      <c r="A81" s="1" t="s">
        <v>533</v>
      </c>
      <c r="B81" s="1">
        <v>31</v>
      </c>
      <c r="C81" s="1">
        <v>3</v>
      </c>
      <c r="D81" s="1" t="s">
        <v>619</v>
      </c>
      <c r="E81" s="22">
        <v>22</v>
      </c>
    </row>
    <row r="82" spans="1:5" ht="15">
      <c r="A82" s="1" t="s">
        <v>533</v>
      </c>
      <c r="B82" s="1">
        <v>31</v>
      </c>
      <c r="C82" s="1">
        <v>3</v>
      </c>
      <c r="D82" s="1" t="s">
        <v>620</v>
      </c>
      <c r="E82" s="22">
        <v>21</v>
      </c>
    </row>
    <row r="83" spans="1:5" ht="15">
      <c r="A83" s="1" t="s">
        <v>533</v>
      </c>
      <c r="B83" s="1">
        <v>31</v>
      </c>
      <c r="C83" s="1">
        <v>3</v>
      </c>
      <c r="D83" s="1" t="s">
        <v>621</v>
      </c>
      <c r="E83" s="22">
        <v>31</v>
      </c>
    </row>
    <row r="84" spans="1:5" ht="15">
      <c r="A84" s="1" t="s">
        <v>533</v>
      </c>
      <c r="B84" s="1">
        <v>31</v>
      </c>
      <c r="C84" s="1">
        <v>3</v>
      </c>
      <c r="D84" s="1" t="s">
        <v>622</v>
      </c>
      <c r="E84" s="22">
        <v>21</v>
      </c>
    </row>
    <row r="85" spans="1:5" ht="15">
      <c r="A85" s="1" t="s">
        <v>533</v>
      </c>
      <c r="B85" s="1">
        <v>31</v>
      </c>
      <c r="C85" s="1">
        <v>3</v>
      </c>
      <c r="D85" s="1" t="s">
        <v>623</v>
      </c>
      <c r="E85" s="22">
        <v>44</v>
      </c>
    </row>
    <row r="86" spans="1:5" ht="15">
      <c r="A86" s="1" t="s">
        <v>534</v>
      </c>
      <c r="B86" s="1">
        <v>54</v>
      </c>
      <c r="C86" s="1">
        <v>8</v>
      </c>
      <c r="D86" s="1" t="s">
        <v>624</v>
      </c>
      <c r="E86" s="22">
        <v>31</v>
      </c>
    </row>
    <row r="87" spans="1:5" ht="15">
      <c r="A87" s="1" t="s">
        <v>534</v>
      </c>
      <c r="B87" s="1">
        <v>54</v>
      </c>
      <c r="C87" s="1">
        <v>8</v>
      </c>
      <c r="D87" s="1" t="s">
        <v>625</v>
      </c>
      <c r="E87" s="22">
        <v>31</v>
      </c>
    </row>
    <row r="88" spans="1:5" ht="15">
      <c r="A88" s="1" t="s">
        <v>534</v>
      </c>
      <c r="B88" s="1">
        <v>54</v>
      </c>
      <c r="C88" s="1">
        <v>8</v>
      </c>
      <c r="D88" s="1" t="s">
        <v>626</v>
      </c>
      <c r="E88" s="22">
        <v>31</v>
      </c>
    </row>
    <row r="89" spans="1:5" ht="15">
      <c r="A89" s="1" t="s">
        <v>534</v>
      </c>
      <c r="B89" s="1">
        <v>54</v>
      </c>
      <c r="C89" s="1">
        <v>8</v>
      </c>
      <c r="D89" s="1" t="s">
        <v>627</v>
      </c>
      <c r="E89" s="22">
        <v>51</v>
      </c>
    </row>
    <row r="90" spans="1:5" ht="15">
      <c r="A90" s="1" t="s">
        <v>534</v>
      </c>
      <c r="B90" s="1">
        <v>54</v>
      </c>
      <c r="C90" s="1">
        <v>8</v>
      </c>
      <c r="D90" s="1" t="s">
        <v>628</v>
      </c>
      <c r="E90" s="22">
        <v>54</v>
      </c>
    </row>
    <row r="91" spans="1:5" ht="15">
      <c r="A91" s="1" t="s">
        <v>534</v>
      </c>
      <c r="B91" s="1">
        <v>54</v>
      </c>
      <c r="C91" s="1">
        <v>8</v>
      </c>
      <c r="D91" s="1" t="s">
        <v>629</v>
      </c>
      <c r="E91" s="22">
        <v>31</v>
      </c>
    </row>
    <row r="92" spans="1:5" ht="15">
      <c r="A92" s="1" t="s">
        <v>534</v>
      </c>
      <c r="B92" s="1">
        <v>54</v>
      </c>
      <c r="C92" s="1">
        <v>8</v>
      </c>
      <c r="D92" s="1" t="s">
        <v>630</v>
      </c>
      <c r="E92" s="22">
        <v>48</v>
      </c>
    </row>
    <row r="93" spans="1:5" ht="15">
      <c r="A93" s="1" t="s">
        <v>534</v>
      </c>
      <c r="B93" s="1">
        <v>54</v>
      </c>
      <c r="C93" s="1">
        <v>8</v>
      </c>
      <c r="D93" s="1" t="s">
        <v>631</v>
      </c>
      <c r="E93" s="22">
        <v>81</v>
      </c>
    </row>
    <row r="94" spans="1:5" ht="15">
      <c r="A94" s="1" t="s">
        <v>534</v>
      </c>
      <c r="B94" s="1">
        <v>54</v>
      </c>
      <c r="C94" s="1">
        <v>8</v>
      </c>
      <c r="D94" s="1" t="s">
        <v>633</v>
      </c>
      <c r="E94" s="22">
        <v>51</v>
      </c>
    </row>
    <row r="95" spans="1:5" ht="15">
      <c r="A95" s="1" t="s">
        <v>534</v>
      </c>
      <c r="B95" s="1">
        <v>54</v>
      </c>
      <c r="C95" s="1">
        <v>8</v>
      </c>
      <c r="D95" s="1" t="s">
        <v>634</v>
      </c>
      <c r="E95" s="22">
        <v>54</v>
      </c>
    </row>
    <row r="96" spans="1:5" ht="15">
      <c r="A96" s="1" t="s">
        <v>534</v>
      </c>
      <c r="B96" s="1">
        <v>54</v>
      </c>
      <c r="C96" s="1">
        <v>8</v>
      </c>
      <c r="D96" s="1" t="s">
        <v>635</v>
      </c>
      <c r="E96" s="22">
        <v>42</v>
      </c>
    </row>
    <row r="97" spans="1:5" ht="15">
      <c r="A97" s="1" t="s">
        <v>534</v>
      </c>
      <c r="B97" s="1">
        <v>54</v>
      </c>
      <c r="C97" s="1">
        <v>8</v>
      </c>
      <c r="D97" s="1" t="s">
        <v>636</v>
      </c>
      <c r="E97" s="22">
        <v>51</v>
      </c>
    </row>
    <row r="98" spans="1:5" ht="15">
      <c r="A98" s="1" t="s">
        <v>534</v>
      </c>
      <c r="B98" s="1">
        <v>54</v>
      </c>
      <c r="C98" s="1">
        <v>8</v>
      </c>
      <c r="D98" s="1" t="s">
        <v>637</v>
      </c>
      <c r="E98" s="22">
        <v>62</v>
      </c>
    </row>
    <row r="99" spans="1:5" ht="15">
      <c r="A99" s="1" t="s">
        <v>534</v>
      </c>
      <c r="B99" s="1">
        <v>54</v>
      </c>
      <c r="C99" s="1">
        <v>8</v>
      </c>
      <c r="D99" s="1" t="s">
        <v>638</v>
      </c>
      <c r="E99" s="22">
        <v>31</v>
      </c>
    </row>
    <row r="100" spans="1:5" ht="15">
      <c r="A100" s="1" t="s">
        <v>536</v>
      </c>
      <c r="B100" s="1">
        <v>51</v>
      </c>
      <c r="C100" s="1">
        <v>6</v>
      </c>
      <c r="D100" s="1" t="s">
        <v>639</v>
      </c>
      <c r="E100" s="22">
        <v>21</v>
      </c>
    </row>
    <row r="101" spans="1:5" ht="15">
      <c r="A101" s="1" t="s">
        <v>536</v>
      </c>
      <c r="B101" s="1">
        <v>51</v>
      </c>
      <c r="C101" s="1">
        <v>6</v>
      </c>
      <c r="D101" s="1" t="s">
        <v>640</v>
      </c>
      <c r="E101" s="22">
        <v>22</v>
      </c>
    </row>
    <row r="102" spans="1:5" ht="15">
      <c r="A102" s="1" t="s">
        <v>536</v>
      </c>
      <c r="B102" s="1">
        <v>51</v>
      </c>
      <c r="C102" s="1">
        <v>6</v>
      </c>
      <c r="D102" s="1" t="s">
        <v>641</v>
      </c>
      <c r="E102" s="22">
        <v>48</v>
      </c>
    </row>
    <row r="103" spans="1:5" ht="15">
      <c r="A103" s="1" t="s">
        <v>536</v>
      </c>
      <c r="B103" s="1">
        <v>51</v>
      </c>
      <c r="C103" s="1">
        <v>6</v>
      </c>
      <c r="D103" s="1" t="s">
        <v>642</v>
      </c>
      <c r="E103" s="22">
        <v>31</v>
      </c>
    </row>
    <row r="104" spans="1:5" ht="15">
      <c r="A104" s="1" t="s">
        <v>536</v>
      </c>
      <c r="B104" s="1">
        <v>51</v>
      </c>
      <c r="C104" s="1">
        <v>6</v>
      </c>
      <c r="D104" s="1" t="s">
        <v>643</v>
      </c>
      <c r="E104" s="22">
        <v>31</v>
      </c>
    </row>
    <row r="105" spans="1:5" ht="15">
      <c r="A105" s="1" t="s">
        <v>536</v>
      </c>
      <c r="B105" s="1">
        <v>51</v>
      </c>
      <c r="C105" s="1">
        <v>6</v>
      </c>
      <c r="D105" s="1" t="s">
        <v>644</v>
      </c>
      <c r="E105" s="22">
        <v>44</v>
      </c>
    </row>
    <row r="106" spans="1:5" ht="15">
      <c r="A106" s="1" t="s">
        <v>536</v>
      </c>
      <c r="B106" s="1">
        <v>51</v>
      </c>
      <c r="C106" s="1">
        <v>6</v>
      </c>
      <c r="D106" s="1" t="s">
        <v>645</v>
      </c>
      <c r="E106" s="22">
        <v>62</v>
      </c>
    </row>
    <row r="107" spans="1:5" ht="15">
      <c r="A107" s="1" t="s">
        <v>536</v>
      </c>
      <c r="B107" s="1">
        <v>51</v>
      </c>
      <c r="C107" s="1">
        <v>6</v>
      </c>
      <c r="D107" s="1" t="s">
        <v>646</v>
      </c>
      <c r="E107" s="22">
        <v>23</v>
      </c>
    </row>
    <row r="108" spans="1:5" ht="15">
      <c r="A108" s="1" t="s">
        <v>536</v>
      </c>
      <c r="B108" s="1">
        <v>51</v>
      </c>
      <c r="C108" s="1">
        <v>6</v>
      </c>
      <c r="D108" s="1" t="s">
        <v>648</v>
      </c>
      <c r="E108" s="22">
        <v>31</v>
      </c>
    </row>
    <row r="109" spans="1:5" ht="15">
      <c r="A109" s="1" t="s">
        <v>536</v>
      </c>
      <c r="B109" s="1">
        <v>51</v>
      </c>
      <c r="C109" s="1">
        <v>6</v>
      </c>
      <c r="D109" s="1" t="s">
        <v>649</v>
      </c>
      <c r="E109" s="22">
        <v>51</v>
      </c>
    </row>
    <row r="110" spans="1:5" ht="15">
      <c r="A110" s="1" t="s">
        <v>536</v>
      </c>
      <c r="B110" s="1">
        <v>51</v>
      </c>
      <c r="C110" s="1">
        <v>6</v>
      </c>
      <c r="D110" s="1" t="s">
        <v>650</v>
      </c>
      <c r="E110" s="22">
        <v>51</v>
      </c>
    </row>
    <row r="111" spans="1:5" ht="15">
      <c r="A111" s="1" t="s">
        <v>536</v>
      </c>
      <c r="B111" s="1">
        <v>51</v>
      </c>
      <c r="C111" s="1">
        <v>6</v>
      </c>
      <c r="D111" s="1" t="s">
        <v>650</v>
      </c>
      <c r="E111" s="22">
        <v>51</v>
      </c>
    </row>
    <row r="112" spans="1:5" ht="15">
      <c r="A112" s="1" t="s">
        <v>536</v>
      </c>
      <c r="B112" s="1">
        <v>51</v>
      </c>
      <c r="C112" s="1">
        <v>6</v>
      </c>
      <c r="D112" s="1" t="s">
        <v>651</v>
      </c>
      <c r="E112" s="22">
        <v>51</v>
      </c>
    </row>
    <row r="113" spans="1:5" ht="15">
      <c r="A113" s="1" t="s">
        <v>536</v>
      </c>
      <c r="B113" s="1">
        <v>51</v>
      </c>
      <c r="C113" s="1">
        <v>6</v>
      </c>
      <c r="D113" s="1" t="s">
        <v>652</v>
      </c>
      <c r="E113" s="22">
        <v>53</v>
      </c>
    </row>
    <row r="114" spans="1:5" ht="15">
      <c r="A114" s="1" t="s">
        <v>538</v>
      </c>
      <c r="B114" s="1">
        <v>31</v>
      </c>
      <c r="C114" s="1">
        <v>3</v>
      </c>
      <c r="D114" s="1" t="s">
        <v>653</v>
      </c>
      <c r="E114" s="22">
        <v>44</v>
      </c>
    </row>
    <row r="115" spans="1:5" ht="15">
      <c r="A115" s="1" t="s">
        <v>538</v>
      </c>
      <c r="B115" s="1">
        <v>31</v>
      </c>
      <c r="C115" s="1">
        <v>3</v>
      </c>
      <c r="D115" s="1" t="s">
        <v>654</v>
      </c>
      <c r="E115" s="22">
        <v>31</v>
      </c>
    </row>
    <row r="116" spans="1:5" ht="15">
      <c r="A116" s="1" t="s">
        <v>538</v>
      </c>
      <c r="B116" s="1">
        <v>31</v>
      </c>
      <c r="C116" s="1">
        <v>3</v>
      </c>
      <c r="D116" s="1" t="s">
        <v>655</v>
      </c>
      <c r="E116" s="22">
        <v>31</v>
      </c>
    </row>
    <row r="117" spans="1:5" ht="15">
      <c r="A117" s="1" t="s">
        <v>538</v>
      </c>
      <c r="B117" s="1">
        <v>31</v>
      </c>
      <c r="C117" s="1">
        <v>3</v>
      </c>
      <c r="D117" s="1" t="s">
        <v>656</v>
      </c>
      <c r="E117" s="22">
        <v>53</v>
      </c>
    </row>
    <row r="118" spans="1:5" ht="15">
      <c r="A118" s="1" t="s">
        <v>538</v>
      </c>
      <c r="B118" s="1">
        <v>31</v>
      </c>
      <c r="C118" s="1">
        <v>3</v>
      </c>
      <c r="D118" s="1" t="s">
        <v>657</v>
      </c>
      <c r="E118" s="22">
        <v>72</v>
      </c>
    </row>
    <row r="119" spans="1:5" ht="15">
      <c r="A119" s="1" t="s">
        <v>538</v>
      </c>
      <c r="B119" s="1">
        <v>31</v>
      </c>
      <c r="C119" s="1">
        <v>3</v>
      </c>
      <c r="D119" s="1" t="s">
        <v>658</v>
      </c>
      <c r="E119" s="22">
        <v>22</v>
      </c>
    </row>
    <row r="120" spans="1:5" ht="15">
      <c r="A120" s="1" t="s">
        <v>538</v>
      </c>
      <c r="B120" s="1">
        <v>31</v>
      </c>
      <c r="C120" s="1">
        <v>3</v>
      </c>
      <c r="D120" s="1" t="s">
        <v>659</v>
      </c>
      <c r="E120" s="22">
        <v>22</v>
      </c>
    </row>
    <row r="121" spans="1:5" ht="15">
      <c r="A121" s="1" t="s">
        <v>538</v>
      </c>
      <c r="B121" s="1">
        <v>31</v>
      </c>
      <c r="C121" s="1">
        <v>3</v>
      </c>
      <c r="D121" s="1" t="s">
        <v>660</v>
      </c>
      <c r="E121" s="22">
        <v>62</v>
      </c>
    </row>
    <row r="122" spans="1:5" ht="15">
      <c r="A122" s="1" t="s">
        <v>538</v>
      </c>
      <c r="B122" s="1">
        <v>31</v>
      </c>
      <c r="C122" s="1">
        <v>3</v>
      </c>
      <c r="D122" s="1" t="s">
        <v>661</v>
      </c>
      <c r="E122" s="22">
        <v>21</v>
      </c>
    </row>
    <row r="123" spans="1:5" ht="15">
      <c r="A123" s="1" t="s">
        <v>538</v>
      </c>
      <c r="B123" s="1">
        <v>31</v>
      </c>
      <c r="C123" s="1">
        <v>3</v>
      </c>
      <c r="D123" s="1" t="s">
        <v>662</v>
      </c>
      <c r="E123" s="22">
        <v>54</v>
      </c>
    </row>
    <row r="124" spans="1:5" ht="15">
      <c r="A124" s="1" t="s">
        <v>538</v>
      </c>
      <c r="B124" s="1">
        <v>31</v>
      </c>
      <c r="C124" s="1">
        <v>3</v>
      </c>
      <c r="D124" s="1" t="s">
        <v>663</v>
      </c>
      <c r="E124" s="22">
        <v>51</v>
      </c>
    </row>
    <row r="125" spans="1:5" ht="15">
      <c r="A125" s="1" t="s">
        <v>538</v>
      </c>
      <c r="B125" s="1">
        <v>31</v>
      </c>
      <c r="C125" s="1">
        <v>3</v>
      </c>
      <c r="D125" s="1" t="s">
        <v>664</v>
      </c>
      <c r="E125" s="22">
        <v>44</v>
      </c>
    </row>
    <row r="126" spans="1:5" ht="15">
      <c r="A126" s="1" t="s">
        <v>538</v>
      </c>
      <c r="B126" s="1">
        <v>31</v>
      </c>
      <c r="C126" s="1">
        <v>3</v>
      </c>
      <c r="D126" s="1" t="s">
        <v>665</v>
      </c>
      <c r="E126" s="22">
        <v>31</v>
      </c>
    </row>
    <row r="127" spans="1:5" ht="15">
      <c r="A127" s="1" t="s">
        <v>538</v>
      </c>
      <c r="B127" s="1">
        <v>31</v>
      </c>
      <c r="C127" s="1">
        <v>3</v>
      </c>
      <c r="D127" s="1" t="s">
        <v>666</v>
      </c>
      <c r="E127" s="22">
        <v>22</v>
      </c>
    </row>
    <row r="128" spans="1:5" ht="15">
      <c r="A128" s="1" t="s">
        <v>539</v>
      </c>
      <c r="B128" s="1">
        <v>31</v>
      </c>
      <c r="C128" s="1">
        <v>3</v>
      </c>
      <c r="D128" s="1" t="s">
        <v>667</v>
      </c>
      <c r="E128" s="22">
        <v>56</v>
      </c>
    </row>
    <row r="129" spans="1:5" ht="15">
      <c r="A129" s="1" t="s">
        <v>539</v>
      </c>
      <c r="B129" s="1">
        <v>31</v>
      </c>
      <c r="C129" s="1">
        <v>3</v>
      </c>
      <c r="D129" s="1" t="s">
        <v>668</v>
      </c>
      <c r="E129" s="22">
        <v>22</v>
      </c>
    </row>
    <row r="130" spans="1:5" ht="15">
      <c r="A130" s="1" t="s">
        <v>539</v>
      </c>
      <c r="B130" s="1">
        <v>31</v>
      </c>
      <c r="C130" s="1">
        <v>3</v>
      </c>
      <c r="D130" s="1" t="s">
        <v>669</v>
      </c>
      <c r="E130" s="22">
        <v>31</v>
      </c>
    </row>
    <row r="131" spans="1:5" ht="15">
      <c r="A131" s="1" t="s">
        <v>539</v>
      </c>
      <c r="B131" s="1">
        <v>31</v>
      </c>
      <c r="C131" s="1">
        <v>3</v>
      </c>
      <c r="D131" s="1" t="s">
        <v>670</v>
      </c>
      <c r="E131" s="22">
        <v>31</v>
      </c>
    </row>
    <row r="132" spans="1:5" ht="15">
      <c r="A132" s="1" t="s">
        <v>539</v>
      </c>
      <c r="B132" s="1">
        <v>31</v>
      </c>
      <c r="C132" s="1">
        <v>3</v>
      </c>
      <c r="D132" s="1" t="s">
        <v>671</v>
      </c>
      <c r="E132" s="22">
        <v>31</v>
      </c>
    </row>
    <row r="133" spans="1:5" ht="15">
      <c r="A133" s="1" t="s">
        <v>539</v>
      </c>
      <c r="B133" s="1">
        <v>31</v>
      </c>
      <c r="C133" s="1">
        <v>3</v>
      </c>
      <c r="D133" s="1" t="s">
        <v>672</v>
      </c>
      <c r="E133" s="22">
        <v>21</v>
      </c>
    </row>
    <row r="134" spans="1:5" ht="15">
      <c r="A134" s="1" t="s">
        <v>539</v>
      </c>
      <c r="B134" s="1">
        <v>31</v>
      </c>
      <c r="C134" s="1">
        <v>3</v>
      </c>
      <c r="D134" s="1" t="s">
        <v>673</v>
      </c>
      <c r="E134" s="22">
        <v>51</v>
      </c>
    </row>
    <row r="135" spans="1:5" ht="15">
      <c r="A135" s="1" t="s">
        <v>539</v>
      </c>
      <c r="B135" s="1">
        <v>31</v>
      </c>
      <c r="C135" s="1">
        <v>3</v>
      </c>
      <c r="D135" s="1" t="s">
        <v>674</v>
      </c>
      <c r="E135" s="22">
        <v>53</v>
      </c>
    </row>
    <row r="136" spans="1:5" ht="15">
      <c r="A136" s="1" t="s">
        <v>539</v>
      </c>
      <c r="B136" s="1">
        <v>31</v>
      </c>
      <c r="C136" s="1">
        <v>3</v>
      </c>
      <c r="D136" s="1" t="s">
        <v>675</v>
      </c>
      <c r="E136" s="22">
        <v>22</v>
      </c>
    </row>
    <row r="137" spans="1:5" ht="15">
      <c r="A137" s="1" t="s">
        <v>539</v>
      </c>
      <c r="B137" s="1">
        <v>31</v>
      </c>
      <c r="C137" s="1">
        <v>3</v>
      </c>
      <c r="D137" s="1" t="s">
        <v>676</v>
      </c>
      <c r="E137" s="22">
        <v>53</v>
      </c>
    </row>
    <row r="138" spans="1:5" ht="15">
      <c r="A138" s="1" t="s">
        <v>539</v>
      </c>
      <c r="B138" s="1">
        <v>31</v>
      </c>
      <c r="C138" s="1">
        <v>3</v>
      </c>
      <c r="D138" s="1" t="s">
        <v>677</v>
      </c>
      <c r="E138" s="22">
        <v>31</v>
      </c>
    </row>
    <row r="139" spans="1:5" ht="15">
      <c r="A139" s="1" t="s">
        <v>539</v>
      </c>
      <c r="B139" s="1">
        <v>31</v>
      </c>
      <c r="C139" s="1">
        <v>3</v>
      </c>
      <c r="D139" s="1" t="s">
        <v>678</v>
      </c>
      <c r="E139" s="22">
        <v>22</v>
      </c>
    </row>
    <row r="140" spans="1:5" ht="15">
      <c r="A140" s="1" t="s">
        <v>539</v>
      </c>
      <c r="B140" s="1">
        <v>31</v>
      </c>
      <c r="C140" s="1">
        <v>3</v>
      </c>
      <c r="D140" s="1" t="s">
        <v>679</v>
      </c>
      <c r="E140" s="22">
        <v>22</v>
      </c>
    </row>
    <row r="141" spans="1:5" ht="15">
      <c r="A141" s="1" t="s">
        <v>539</v>
      </c>
      <c r="B141" s="1">
        <v>31</v>
      </c>
      <c r="C141" s="1">
        <v>3</v>
      </c>
      <c r="D141" s="1" t="s">
        <v>680</v>
      </c>
      <c r="E141" s="22">
        <v>31</v>
      </c>
    </row>
    <row r="142" spans="1:5" ht="15">
      <c r="A142" s="1" t="s">
        <v>540</v>
      </c>
      <c r="B142" s="1">
        <v>54</v>
      </c>
      <c r="C142" s="1">
        <v>8</v>
      </c>
      <c r="D142" s="1" t="s">
        <v>681</v>
      </c>
      <c r="E142" s="22">
        <v>22</v>
      </c>
    </row>
    <row r="143" spans="1:5" ht="15">
      <c r="A143" s="1" t="s">
        <v>540</v>
      </c>
      <c r="B143" s="1">
        <v>54</v>
      </c>
      <c r="C143" s="1">
        <v>8</v>
      </c>
      <c r="D143" s="1" t="s">
        <v>682</v>
      </c>
      <c r="E143" s="22">
        <v>48</v>
      </c>
    </row>
    <row r="144" spans="1:5" ht="15">
      <c r="A144" s="1" t="s">
        <v>540</v>
      </c>
      <c r="B144" s="1">
        <v>54</v>
      </c>
      <c r="C144" s="1">
        <v>8</v>
      </c>
      <c r="D144" s="1" t="s">
        <v>683</v>
      </c>
      <c r="E144" s="22">
        <v>56</v>
      </c>
    </row>
    <row r="145" spans="1:5" ht="15">
      <c r="A145" s="1" t="s">
        <v>540</v>
      </c>
      <c r="B145" s="1">
        <v>54</v>
      </c>
      <c r="C145" s="1">
        <v>8</v>
      </c>
      <c r="D145" s="1" t="s">
        <v>684</v>
      </c>
      <c r="E145" s="22">
        <v>53</v>
      </c>
    </row>
    <row r="146" spans="1:5" ht="15">
      <c r="A146" s="1" t="s">
        <v>540</v>
      </c>
      <c r="B146" s="1">
        <v>54</v>
      </c>
      <c r="C146" s="1">
        <v>8</v>
      </c>
      <c r="D146" s="1" t="s">
        <v>685</v>
      </c>
      <c r="E146" s="22">
        <v>31</v>
      </c>
    </row>
    <row r="147" spans="1:5" ht="15">
      <c r="A147" s="1" t="s">
        <v>540</v>
      </c>
      <c r="B147" s="1">
        <v>54</v>
      </c>
      <c r="C147" s="1">
        <v>8</v>
      </c>
      <c r="D147" s="1" t="s">
        <v>686</v>
      </c>
      <c r="E147" s="22">
        <v>21</v>
      </c>
    </row>
    <row r="148" spans="1:5" ht="15">
      <c r="A148" s="1" t="s">
        <v>540</v>
      </c>
      <c r="B148" s="1">
        <v>54</v>
      </c>
      <c r="C148" s="1">
        <v>8</v>
      </c>
      <c r="D148" s="1" t="s">
        <v>687</v>
      </c>
      <c r="E148" s="22">
        <v>42</v>
      </c>
    </row>
    <row r="149" spans="1:5" ht="15">
      <c r="A149" s="1" t="s">
        <v>540</v>
      </c>
      <c r="B149" s="1">
        <v>54</v>
      </c>
      <c r="C149" s="1">
        <v>8</v>
      </c>
      <c r="D149" s="1" t="s">
        <v>688</v>
      </c>
      <c r="E149" s="22">
        <v>51</v>
      </c>
    </row>
    <row r="150" spans="1:5" ht="15">
      <c r="A150" s="1" t="s">
        <v>540</v>
      </c>
      <c r="B150" s="1">
        <v>54</v>
      </c>
      <c r="C150" s="1">
        <v>8</v>
      </c>
      <c r="D150" s="1" t="s">
        <v>689</v>
      </c>
      <c r="E150" s="22">
        <v>31</v>
      </c>
    </row>
    <row r="151" spans="1:5" ht="15">
      <c r="A151" s="1" t="s">
        <v>540</v>
      </c>
      <c r="B151" s="1">
        <v>54</v>
      </c>
      <c r="C151" s="1">
        <v>8</v>
      </c>
      <c r="D151" s="1" t="s">
        <v>690</v>
      </c>
      <c r="E151" s="22">
        <v>21</v>
      </c>
    </row>
    <row r="152" spans="1:5" ht="15">
      <c r="A152" s="1" t="s">
        <v>540</v>
      </c>
      <c r="B152" s="1">
        <v>54</v>
      </c>
      <c r="C152" s="1">
        <v>8</v>
      </c>
      <c r="D152" s="1" t="s">
        <v>691</v>
      </c>
      <c r="E152" s="22">
        <v>48</v>
      </c>
    </row>
    <row r="153" spans="1:5" ht="15">
      <c r="A153" s="1" t="s">
        <v>540</v>
      </c>
      <c r="B153" s="1">
        <v>54</v>
      </c>
      <c r="C153" s="1">
        <v>8</v>
      </c>
      <c r="D153" s="1" t="s">
        <v>692</v>
      </c>
      <c r="E153" s="22">
        <v>22</v>
      </c>
    </row>
    <row r="154" spans="1:5" ht="15">
      <c r="A154" s="1" t="s">
        <v>540</v>
      </c>
      <c r="B154" s="1">
        <v>54</v>
      </c>
      <c r="C154" s="1">
        <v>8</v>
      </c>
      <c r="D154" s="1" t="s">
        <v>693</v>
      </c>
      <c r="E154" s="22">
        <v>54</v>
      </c>
    </row>
    <row r="155" spans="1:5" ht="15">
      <c r="A155" s="1" t="s">
        <v>540</v>
      </c>
      <c r="B155" s="1">
        <v>54</v>
      </c>
      <c r="C155" s="1">
        <v>8</v>
      </c>
      <c r="D155" s="1" t="s">
        <v>694</v>
      </c>
      <c r="E155" s="22">
        <v>54</v>
      </c>
    </row>
    <row r="156" spans="1:5" ht="15">
      <c r="A156" s="1" t="s">
        <v>541</v>
      </c>
      <c r="B156" s="1">
        <v>51</v>
      </c>
      <c r="C156" s="1">
        <v>6</v>
      </c>
      <c r="D156" s="1" t="s">
        <v>695</v>
      </c>
      <c r="E156" s="22">
        <v>31</v>
      </c>
    </row>
    <row r="157" spans="1:5" ht="15">
      <c r="A157" s="1" t="s">
        <v>541</v>
      </c>
      <c r="B157" s="1">
        <v>51</v>
      </c>
      <c r="C157" s="1">
        <v>6</v>
      </c>
      <c r="D157" s="1" t="s">
        <v>696</v>
      </c>
      <c r="E157" s="22">
        <v>31</v>
      </c>
    </row>
    <row r="158" spans="1:5" ht="15">
      <c r="A158" s="1" t="s">
        <v>541</v>
      </c>
      <c r="B158" s="1">
        <v>51</v>
      </c>
      <c r="C158" s="1">
        <v>6</v>
      </c>
      <c r="D158" s="1" t="s">
        <v>697</v>
      </c>
      <c r="E158" s="22">
        <v>31</v>
      </c>
    </row>
    <row r="159" spans="1:5" ht="15">
      <c r="A159" s="1" t="s">
        <v>541</v>
      </c>
      <c r="B159" s="1">
        <v>51</v>
      </c>
      <c r="C159" s="1">
        <v>6</v>
      </c>
      <c r="D159" s="1" t="s">
        <v>698</v>
      </c>
      <c r="E159" s="22">
        <v>51</v>
      </c>
    </row>
    <row r="160" spans="1:5" ht="15">
      <c r="A160" s="1" t="s">
        <v>541</v>
      </c>
      <c r="B160" s="1">
        <v>51</v>
      </c>
      <c r="C160" s="1">
        <v>6</v>
      </c>
      <c r="D160" s="1" t="s">
        <v>698</v>
      </c>
      <c r="E160" s="22">
        <v>51</v>
      </c>
    </row>
    <row r="161" spans="1:5" ht="15">
      <c r="A161" s="1" t="s">
        <v>541</v>
      </c>
      <c r="B161" s="1">
        <v>51</v>
      </c>
      <c r="C161" s="1">
        <v>6</v>
      </c>
      <c r="D161" s="1" t="s">
        <v>699</v>
      </c>
      <c r="E161" s="22">
        <v>53</v>
      </c>
    </row>
    <row r="162" spans="1:5" ht="15">
      <c r="A162" s="1" t="s">
        <v>541</v>
      </c>
      <c r="B162" s="1">
        <v>51</v>
      </c>
      <c r="C162" s="1">
        <v>6</v>
      </c>
      <c r="D162" s="1" t="s">
        <v>700</v>
      </c>
      <c r="E162" s="22">
        <v>21</v>
      </c>
    </row>
    <row r="163" spans="1:5" ht="15">
      <c r="A163" s="1" t="s">
        <v>541</v>
      </c>
      <c r="B163" s="1">
        <v>51</v>
      </c>
      <c r="C163" s="1">
        <v>6</v>
      </c>
      <c r="D163" s="1" t="s">
        <v>701</v>
      </c>
      <c r="E163" s="22">
        <v>54</v>
      </c>
    </row>
    <row r="164" spans="1:5" ht="15">
      <c r="A164" s="1" t="s">
        <v>541</v>
      </c>
      <c r="B164" s="1">
        <v>51</v>
      </c>
      <c r="C164" s="1">
        <v>6</v>
      </c>
      <c r="D164" s="1" t="s">
        <v>702</v>
      </c>
      <c r="E164" s="22">
        <v>31</v>
      </c>
    </row>
    <row r="165" spans="1:5" ht="15">
      <c r="A165" s="1" t="s">
        <v>541</v>
      </c>
      <c r="B165" s="1">
        <v>51</v>
      </c>
      <c r="C165" s="1">
        <v>6</v>
      </c>
      <c r="D165" s="1" t="s">
        <v>703</v>
      </c>
      <c r="E165" s="22">
        <v>31</v>
      </c>
    </row>
    <row r="166" spans="1:5" ht="15">
      <c r="A166" s="1" t="s">
        <v>541</v>
      </c>
      <c r="B166" s="1">
        <v>51</v>
      </c>
      <c r="C166" s="1">
        <v>6</v>
      </c>
      <c r="D166" s="1" t="s">
        <v>704</v>
      </c>
      <c r="E166" s="22">
        <v>31</v>
      </c>
    </row>
    <row r="167" spans="1:5" ht="15">
      <c r="A167" s="1" t="s">
        <v>541</v>
      </c>
      <c r="B167" s="1">
        <v>51</v>
      </c>
      <c r="C167" s="1">
        <v>6</v>
      </c>
      <c r="D167" s="1" t="s">
        <v>705</v>
      </c>
      <c r="E167" s="22">
        <v>54</v>
      </c>
    </row>
    <row r="168" spans="1:5" ht="15">
      <c r="A168" s="1" t="s">
        <v>541</v>
      </c>
      <c r="B168" s="1">
        <v>51</v>
      </c>
      <c r="C168" s="1">
        <v>6</v>
      </c>
      <c r="D168" s="1" t="s">
        <v>706</v>
      </c>
      <c r="E168" s="22">
        <v>31</v>
      </c>
    </row>
    <row r="169" spans="1:5" ht="15">
      <c r="A169" s="1" t="s">
        <v>541</v>
      </c>
      <c r="B169" s="1">
        <v>51</v>
      </c>
      <c r="C169" s="1">
        <v>6</v>
      </c>
      <c r="D169" s="1" t="s">
        <v>707</v>
      </c>
      <c r="E169" s="22">
        <v>31</v>
      </c>
    </row>
    <row r="170" spans="1:5" ht="15">
      <c r="A170" s="1" t="s">
        <v>542</v>
      </c>
      <c r="B170" s="1">
        <v>22</v>
      </c>
      <c r="C170" s="1">
        <v>2</v>
      </c>
      <c r="D170" s="1" t="s">
        <v>708</v>
      </c>
      <c r="E170" s="22">
        <v>31</v>
      </c>
    </row>
    <row r="171" spans="1:5" ht="15">
      <c r="A171" s="1" t="s">
        <v>542</v>
      </c>
      <c r="B171" s="1">
        <v>22</v>
      </c>
      <c r="C171" s="1">
        <v>2</v>
      </c>
      <c r="D171" s="1" t="s">
        <v>709</v>
      </c>
      <c r="E171" s="22">
        <v>51</v>
      </c>
    </row>
    <row r="172" spans="1:5" ht="15">
      <c r="A172" s="1" t="s">
        <v>542</v>
      </c>
      <c r="B172" s="1">
        <v>22</v>
      </c>
      <c r="C172" s="1">
        <v>2</v>
      </c>
      <c r="D172" s="1" t="s">
        <v>709</v>
      </c>
      <c r="E172" s="22">
        <v>51</v>
      </c>
    </row>
    <row r="173" spans="1:5" ht="15">
      <c r="A173" s="1" t="s">
        <v>542</v>
      </c>
      <c r="B173" s="1">
        <v>22</v>
      </c>
      <c r="C173" s="1">
        <v>2</v>
      </c>
      <c r="D173" s="1" t="s">
        <v>710</v>
      </c>
      <c r="E173" s="22">
        <v>44</v>
      </c>
    </row>
    <row r="174" spans="1:5" ht="15">
      <c r="A174" s="1" t="s">
        <v>542</v>
      </c>
      <c r="B174" s="1">
        <v>22</v>
      </c>
      <c r="C174" s="1">
        <v>2</v>
      </c>
      <c r="D174" s="1" t="s">
        <v>711</v>
      </c>
      <c r="E174" s="22">
        <v>44</v>
      </c>
    </row>
    <row r="175" spans="1:5" ht="15">
      <c r="A175" s="1" t="s">
        <v>542</v>
      </c>
      <c r="B175" s="1">
        <v>22</v>
      </c>
      <c r="C175" s="1">
        <v>2</v>
      </c>
      <c r="D175" s="1" t="s">
        <v>712</v>
      </c>
      <c r="E175" s="22">
        <v>31</v>
      </c>
    </row>
    <row r="176" spans="1:5" ht="15">
      <c r="A176" s="1" t="s">
        <v>542</v>
      </c>
      <c r="B176" s="1">
        <v>22</v>
      </c>
      <c r="C176" s="1">
        <v>2</v>
      </c>
      <c r="D176" s="1" t="s">
        <v>713</v>
      </c>
      <c r="E176" s="22">
        <v>42</v>
      </c>
    </row>
    <row r="177" spans="1:5" ht="15">
      <c r="A177" s="1" t="s">
        <v>542</v>
      </c>
      <c r="B177" s="1">
        <v>22</v>
      </c>
      <c r="C177" s="1">
        <v>2</v>
      </c>
      <c r="D177" s="1" t="s">
        <v>714</v>
      </c>
      <c r="E177" s="22">
        <v>21</v>
      </c>
    </row>
    <row r="178" spans="1:5" ht="15">
      <c r="A178" s="1" t="s">
        <v>542</v>
      </c>
      <c r="B178" s="1">
        <v>22</v>
      </c>
      <c r="C178" s="1">
        <v>2</v>
      </c>
      <c r="D178" s="1" t="s">
        <v>715</v>
      </c>
      <c r="E178" s="22">
        <v>31</v>
      </c>
    </row>
    <row r="179" spans="1:5" ht="15">
      <c r="A179" s="1" t="s">
        <v>542</v>
      </c>
      <c r="B179" s="1">
        <v>22</v>
      </c>
      <c r="C179" s="1">
        <v>2</v>
      </c>
      <c r="D179" s="1" t="s">
        <v>716</v>
      </c>
      <c r="E179" s="22">
        <v>31</v>
      </c>
    </row>
    <row r="180" spans="1:5" ht="15">
      <c r="A180" s="1" t="s">
        <v>542</v>
      </c>
      <c r="B180" s="1">
        <v>22</v>
      </c>
      <c r="C180" s="1">
        <v>2</v>
      </c>
      <c r="D180" s="1" t="s">
        <v>717</v>
      </c>
      <c r="E180" s="22">
        <v>62</v>
      </c>
    </row>
    <row r="181" spans="1:5" ht="15">
      <c r="A181" s="1" t="s">
        <v>542</v>
      </c>
      <c r="B181" s="1">
        <v>22</v>
      </c>
      <c r="C181" s="1">
        <v>2</v>
      </c>
      <c r="D181" s="1" t="s">
        <v>718</v>
      </c>
      <c r="E181" s="22">
        <v>44</v>
      </c>
    </row>
    <row r="182" spans="1:5" ht="15">
      <c r="A182" s="1" t="s">
        <v>542</v>
      </c>
      <c r="B182" s="1">
        <v>22</v>
      </c>
      <c r="C182" s="1">
        <v>2</v>
      </c>
      <c r="D182" s="1" t="s">
        <v>719</v>
      </c>
      <c r="E182" s="22">
        <v>21</v>
      </c>
    </row>
    <row r="183" spans="1:5" ht="15">
      <c r="A183" s="1" t="s">
        <v>542</v>
      </c>
      <c r="B183" s="1">
        <v>22</v>
      </c>
      <c r="C183" s="1">
        <v>2</v>
      </c>
      <c r="D183" s="1" t="s">
        <v>720</v>
      </c>
      <c r="E183" s="22">
        <v>31</v>
      </c>
    </row>
    <row r="184" spans="1:5" ht="15">
      <c r="A184" s="1" t="s">
        <v>544</v>
      </c>
      <c r="B184" s="1">
        <v>22</v>
      </c>
      <c r="C184" s="1">
        <v>2</v>
      </c>
      <c r="D184" s="1" t="s">
        <v>721</v>
      </c>
      <c r="E184" s="22">
        <v>31</v>
      </c>
    </row>
    <row r="185" spans="1:5" ht="15">
      <c r="A185" s="1" t="s">
        <v>544</v>
      </c>
      <c r="B185" s="1">
        <v>22</v>
      </c>
      <c r="C185" s="1">
        <v>2</v>
      </c>
      <c r="D185" s="1" t="s">
        <v>722</v>
      </c>
      <c r="E185" s="22">
        <v>72</v>
      </c>
    </row>
    <row r="186" spans="1:5" ht="15">
      <c r="A186" s="1" t="s">
        <v>544</v>
      </c>
      <c r="B186" s="1">
        <v>22</v>
      </c>
      <c r="C186" s="1">
        <v>2</v>
      </c>
      <c r="D186" s="1" t="s">
        <v>723</v>
      </c>
      <c r="E186" s="22">
        <v>31</v>
      </c>
    </row>
    <row r="187" spans="1:5" ht="15">
      <c r="A187" s="1" t="s">
        <v>544</v>
      </c>
      <c r="B187" s="1">
        <v>22</v>
      </c>
      <c r="C187" s="1">
        <v>2</v>
      </c>
      <c r="D187" s="1" t="s">
        <v>724</v>
      </c>
      <c r="E187" s="22">
        <v>31</v>
      </c>
    </row>
    <row r="188" spans="1:5" ht="15">
      <c r="A188" s="1" t="s">
        <v>544</v>
      </c>
      <c r="B188" s="1">
        <v>22</v>
      </c>
      <c r="C188" s="1">
        <v>2</v>
      </c>
      <c r="D188" s="1" t="s">
        <v>725</v>
      </c>
      <c r="E188" s="22">
        <v>31</v>
      </c>
    </row>
    <row r="189" spans="1:5" ht="15">
      <c r="A189" s="1" t="s">
        <v>544</v>
      </c>
      <c r="B189" s="1">
        <v>22</v>
      </c>
      <c r="C189" s="1">
        <v>2</v>
      </c>
      <c r="D189" s="1" t="s">
        <v>726</v>
      </c>
      <c r="E189" s="22">
        <v>21</v>
      </c>
    </row>
    <row r="190" spans="1:5" ht="15">
      <c r="A190" s="1" t="s">
        <v>544</v>
      </c>
      <c r="B190" s="1">
        <v>22</v>
      </c>
      <c r="C190" s="1">
        <v>2</v>
      </c>
      <c r="D190" s="1" t="s">
        <v>727</v>
      </c>
      <c r="E190" s="22">
        <v>31</v>
      </c>
    </row>
    <row r="191" spans="1:5" ht="15">
      <c r="A191" s="1" t="s">
        <v>544</v>
      </c>
      <c r="B191" s="1">
        <v>22</v>
      </c>
      <c r="C191" s="1">
        <v>2</v>
      </c>
      <c r="D191" s="1" t="s">
        <v>728</v>
      </c>
      <c r="E191" s="22">
        <v>31</v>
      </c>
    </row>
    <row r="192" spans="1:5" ht="15">
      <c r="A192" s="1" t="s">
        <v>544</v>
      </c>
      <c r="B192" s="1">
        <v>22</v>
      </c>
      <c r="C192" s="1">
        <v>2</v>
      </c>
      <c r="D192" s="1" t="s">
        <v>729</v>
      </c>
      <c r="E192" s="22">
        <v>54</v>
      </c>
    </row>
    <row r="193" spans="1:5" ht="15">
      <c r="A193" s="1" t="s">
        <v>544</v>
      </c>
      <c r="B193" s="1">
        <v>22</v>
      </c>
      <c r="C193" s="1">
        <v>2</v>
      </c>
      <c r="D193" s="1" t="s">
        <v>730</v>
      </c>
      <c r="E193" s="22">
        <v>31</v>
      </c>
    </row>
    <row r="194" spans="1:5" ht="15">
      <c r="A194" s="1" t="s">
        <v>544</v>
      </c>
      <c r="B194" s="1">
        <v>22</v>
      </c>
      <c r="C194" s="1">
        <v>2</v>
      </c>
      <c r="D194" s="1" t="s">
        <v>731</v>
      </c>
      <c r="E194" s="22">
        <v>42</v>
      </c>
    </row>
    <row r="195" spans="1:5" ht="15">
      <c r="A195" s="1" t="s">
        <v>544</v>
      </c>
      <c r="B195" s="1">
        <v>22</v>
      </c>
      <c r="C195" s="1">
        <v>2</v>
      </c>
      <c r="D195" s="1" t="s">
        <v>732</v>
      </c>
      <c r="E195" s="22">
        <v>53</v>
      </c>
    </row>
    <row r="196" spans="1:5" ht="15">
      <c r="A196" s="1" t="s">
        <v>544</v>
      </c>
      <c r="B196" s="1">
        <v>22</v>
      </c>
      <c r="C196" s="1">
        <v>2</v>
      </c>
      <c r="D196" s="1" t="s">
        <v>733</v>
      </c>
      <c r="E196" s="22">
        <v>31</v>
      </c>
    </row>
    <row r="197" spans="1:5" ht="15">
      <c r="A197" s="1" t="s">
        <v>544</v>
      </c>
      <c r="B197" s="1">
        <v>22</v>
      </c>
      <c r="C197" s="1">
        <v>2</v>
      </c>
      <c r="D197" s="1" t="s">
        <v>734</v>
      </c>
      <c r="E197" s="22">
        <v>62</v>
      </c>
    </row>
    <row r="198" spans="1:5" ht="15">
      <c r="A198" s="1" t="s">
        <v>545</v>
      </c>
      <c r="B198" s="1">
        <v>22</v>
      </c>
      <c r="C198" s="1">
        <v>2</v>
      </c>
      <c r="D198" s="1" t="s">
        <v>735</v>
      </c>
      <c r="E198" s="22">
        <v>54</v>
      </c>
    </row>
    <row r="199" spans="1:5" ht="15">
      <c r="A199" s="1" t="s">
        <v>545</v>
      </c>
      <c r="B199" s="1">
        <v>22</v>
      </c>
      <c r="C199" s="1">
        <v>2</v>
      </c>
      <c r="D199" s="1" t="s">
        <v>736</v>
      </c>
      <c r="E199" s="22">
        <v>54</v>
      </c>
    </row>
    <row r="200" spans="1:5" ht="15">
      <c r="A200" s="1" t="s">
        <v>545</v>
      </c>
      <c r="B200" s="1">
        <v>22</v>
      </c>
      <c r="C200" s="1">
        <v>2</v>
      </c>
      <c r="D200" s="1" t="s">
        <v>737</v>
      </c>
      <c r="E200" s="22">
        <v>31</v>
      </c>
    </row>
    <row r="201" spans="1:5" ht="15">
      <c r="A201" s="1" t="s">
        <v>545</v>
      </c>
      <c r="B201" s="1">
        <v>22</v>
      </c>
      <c r="C201" s="1">
        <v>2</v>
      </c>
      <c r="D201" s="1" t="s">
        <v>738</v>
      </c>
      <c r="E201" s="22">
        <v>31</v>
      </c>
    </row>
    <row r="202" spans="1:5" ht="15">
      <c r="A202" s="1" t="s">
        <v>545</v>
      </c>
      <c r="B202" s="1">
        <v>22</v>
      </c>
      <c r="C202" s="1">
        <v>2</v>
      </c>
      <c r="D202" s="1" t="s">
        <v>739</v>
      </c>
      <c r="E202" s="22">
        <v>31</v>
      </c>
    </row>
    <row r="203" spans="1:5" ht="15">
      <c r="A203" s="1" t="s">
        <v>545</v>
      </c>
      <c r="B203" s="1">
        <v>22</v>
      </c>
      <c r="C203" s="1">
        <v>2</v>
      </c>
      <c r="D203" s="1" t="s">
        <v>740</v>
      </c>
      <c r="E203" s="22">
        <v>54</v>
      </c>
    </row>
    <row r="204" spans="1:5" ht="15">
      <c r="A204" s="1" t="s">
        <v>545</v>
      </c>
      <c r="B204" s="1">
        <v>22</v>
      </c>
      <c r="C204" s="1">
        <v>2</v>
      </c>
      <c r="D204" s="1" t="s">
        <v>741</v>
      </c>
      <c r="E204" s="22">
        <v>54</v>
      </c>
    </row>
    <row r="205" spans="1:5" ht="15">
      <c r="A205" s="1" t="s">
        <v>545</v>
      </c>
      <c r="B205" s="1">
        <v>22</v>
      </c>
      <c r="C205" s="1">
        <v>2</v>
      </c>
      <c r="D205" s="1" t="s">
        <v>742</v>
      </c>
      <c r="E205" s="22">
        <v>31</v>
      </c>
    </row>
    <row r="206" spans="1:5" ht="15">
      <c r="A206" s="1" t="s">
        <v>545</v>
      </c>
      <c r="B206" s="1">
        <v>22</v>
      </c>
      <c r="C206" s="1">
        <v>2</v>
      </c>
      <c r="D206" s="1" t="s">
        <v>743</v>
      </c>
      <c r="E206" s="22">
        <v>51</v>
      </c>
    </row>
    <row r="207" spans="1:5" ht="15">
      <c r="A207" s="1" t="s">
        <v>545</v>
      </c>
      <c r="B207" s="1">
        <v>22</v>
      </c>
      <c r="C207" s="1">
        <v>2</v>
      </c>
      <c r="D207" s="1" t="s">
        <v>744</v>
      </c>
      <c r="E207" s="22">
        <v>31</v>
      </c>
    </row>
    <row r="208" spans="1:5" ht="15">
      <c r="A208" s="1" t="s">
        <v>545</v>
      </c>
      <c r="B208" s="1">
        <v>22</v>
      </c>
      <c r="C208" s="1">
        <v>2</v>
      </c>
      <c r="D208" s="1" t="s">
        <v>745</v>
      </c>
      <c r="E208" s="22">
        <v>54</v>
      </c>
    </row>
    <row r="209" spans="1:5" ht="15">
      <c r="A209" s="1" t="s">
        <v>545</v>
      </c>
      <c r="B209" s="1">
        <v>22</v>
      </c>
      <c r="C209" s="1">
        <v>2</v>
      </c>
      <c r="D209" s="1" t="s">
        <v>746</v>
      </c>
      <c r="E209" s="22">
        <v>31</v>
      </c>
    </row>
    <row r="210" spans="1:5" ht="15">
      <c r="A210" s="1" t="s">
        <v>545</v>
      </c>
      <c r="B210" s="1">
        <v>22</v>
      </c>
      <c r="C210" s="1">
        <v>2</v>
      </c>
      <c r="D210" s="1" t="s">
        <v>747</v>
      </c>
      <c r="E210" s="22">
        <v>54</v>
      </c>
    </row>
    <row r="211" spans="1:5" ht="15">
      <c r="A211" s="1" t="s">
        <v>545</v>
      </c>
      <c r="B211" s="1">
        <v>22</v>
      </c>
      <c r="C211" s="1">
        <v>2</v>
      </c>
      <c r="D211" s="1" t="s">
        <v>748</v>
      </c>
      <c r="E211" s="22">
        <v>31</v>
      </c>
    </row>
    <row r="212" spans="1:5" ht="15">
      <c r="A212" s="1" t="s">
        <v>546</v>
      </c>
      <c r="B212" s="1">
        <v>31</v>
      </c>
      <c r="C212" s="1">
        <v>3</v>
      </c>
      <c r="D212" s="1" t="s">
        <v>749</v>
      </c>
      <c r="E212" s="22">
        <v>53</v>
      </c>
    </row>
    <row r="213" spans="1:5" ht="15">
      <c r="A213" s="1" t="s">
        <v>546</v>
      </c>
      <c r="B213" s="1">
        <v>31</v>
      </c>
      <c r="C213" s="1">
        <v>3</v>
      </c>
      <c r="D213" s="1" t="s">
        <v>750</v>
      </c>
      <c r="E213" s="22">
        <v>31</v>
      </c>
    </row>
    <row r="214" spans="1:5" ht="15">
      <c r="A214" s="1" t="s">
        <v>546</v>
      </c>
      <c r="B214" s="1">
        <v>31</v>
      </c>
      <c r="C214" s="1">
        <v>3</v>
      </c>
      <c r="D214" s="1" t="s">
        <v>751</v>
      </c>
      <c r="E214" s="22">
        <v>56</v>
      </c>
    </row>
    <row r="215" spans="1:5" ht="15">
      <c r="A215" s="1" t="s">
        <v>546</v>
      </c>
      <c r="B215" s="1">
        <v>31</v>
      </c>
      <c r="C215" s="1">
        <v>3</v>
      </c>
      <c r="D215" s="1" t="s">
        <v>752</v>
      </c>
      <c r="E215" s="22">
        <v>31</v>
      </c>
    </row>
    <row r="216" spans="1:5" ht="15">
      <c r="A216" s="1" t="s">
        <v>546</v>
      </c>
      <c r="B216" s="1">
        <v>31</v>
      </c>
      <c r="C216" s="1">
        <v>3</v>
      </c>
      <c r="D216" s="1" t="s">
        <v>753</v>
      </c>
      <c r="E216" s="22">
        <v>54</v>
      </c>
    </row>
    <row r="217" spans="1:5" ht="15">
      <c r="A217" s="1" t="s">
        <v>546</v>
      </c>
      <c r="B217" s="1">
        <v>31</v>
      </c>
      <c r="C217" s="1">
        <v>3</v>
      </c>
      <c r="D217" s="1" t="s">
        <v>754</v>
      </c>
      <c r="E217" s="22">
        <v>48</v>
      </c>
    </row>
    <row r="218" spans="1:5" ht="15">
      <c r="A218" s="1" t="s">
        <v>546</v>
      </c>
      <c r="B218" s="1">
        <v>31</v>
      </c>
      <c r="C218" s="1">
        <v>3</v>
      </c>
      <c r="D218" s="1" t="s">
        <v>755</v>
      </c>
      <c r="E218" s="22">
        <v>31</v>
      </c>
    </row>
    <row r="219" spans="1:5" ht="15">
      <c r="A219" s="1" t="s">
        <v>546</v>
      </c>
      <c r="B219" s="1">
        <v>31</v>
      </c>
      <c r="C219" s="1">
        <v>3</v>
      </c>
      <c r="D219" s="1" t="s">
        <v>756</v>
      </c>
      <c r="E219" s="22">
        <v>54</v>
      </c>
    </row>
    <row r="220" spans="1:5" ht="15">
      <c r="A220" s="1" t="s">
        <v>546</v>
      </c>
      <c r="B220" s="1">
        <v>31</v>
      </c>
      <c r="C220" s="1">
        <v>3</v>
      </c>
      <c r="D220" s="1" t="s">
        <v>757</v>
      </c>
      <c r="E220" s="22">
        <v>31</v>
      </c>
    </row>
    <row r="221" spans="1:5" ht="15">
      <c r="A221" s="1" t="s">
        <v>546</v>
      </c>
      <c r="B221" s="1">
        <v>31</v>
      </c>
      <c r="C221" s="1">
        <v>3</v>
      </c>
      <c r="D221" s="1" t="s">
        <v>758</v>
      </c>
      <c r="E221" s="22">
        <v>31</v>
      </c>
    </row>
    <row r="222" spans="1:5" ht="15">
      <c r="A222" s="1" t="s">
        <v>546</v>
      </c>
      <c r="B222" s="1">
        <v>31</v>
      </c>
      <c r="C222" s="1">
        <v>3</v>
      </c>
      <c r="D222" s="1" t="s">
        <v>759</v>
      </c>
      <c r="E222" s="22">
        <v>44</v>
      </c>
    </row>
    <row r="223" spans="1:5" ht="15">
      <c r="A223" s="1" t="s">
        <v>546</v>
      </c>
      <c r="B223" s="1">
        <v>31</v>
      </c>
      <c r="C223" s="1">
        <v>3</v>
      </c>
      <c r="D223" s="1" t="s">
        <v>760</v>
      </c>
      <c r="E223" s="22">
        <v>31</v>
      </c>
    </row>
    <row r="224" spans="1:5" ht="15">
      <c r="A224" s="1" t="s">
        <v>546</v>
      </c>
      <c r="B224" s="1">
        <v>31</v>
      </c>
      <c r="C224" s="1">
        <v>3</v>
      </c>
      <c r="D224" s="1" t="s">
        <v>761</v>
      </c>
      <c r="E224" s="22">
        <v>31</v>
      </c>
    </row>
    <row r="225" spans="1:5" ht="15">
      <c r="A225" s="1" t="s">
        <v>546</v>
      </c>
      <c r="B225" s="1">
        <v>31</v>
      </c>
      <c r="C225" s="1">
        <v>3</v>
      </c>
      <c r="D225" s="1" t="s">
        <v>762</v>
      </c>
      <c r="E225" s="22">
        <v>31</v>
      </c>
    </row>
    <row r="226" spans="1:5" ht="15">
      <c r="A226" s="1" t="s">
        <v>549</v>
      </c>
      <c r="B226" s="1">
        <v>54</v>
      </c>
      <c r="C226" s="1">
        <v>8</v>
      </c>
      <c r="D226" s="1" t="s">
        <v>763</v>
      </c>
      <c r="E226" s="22">
        <v>53</v>
      </c>
    </row>
    <row r="227" spans="1:5" ht="15">
      <c r="A227" s="1" t="s">
        <v>549</v>
      </c>
      <c r="B227" s="1">
        <v>54</v>
      </c>
      <c r="C227" s="1">
        <v>8</v>
      </c>
      <c r="D227" s="1" t="s">
        <v>764</v>
      </c>
      <c r="E227" s="22">
        <v>31</v>
      </c>
    </row>
    <row r="228" spans="1:5" ht="15">
      <c r="A228" s="1" t="s">
        <v>549</v>
      </c>
      <c r="B228" s="1">
        <v>54</v>
      </c>
      <c r="C228" s="1">
        <v>8</v>
      </c>
      <c r="D228" s="1" t="s">
        <v>765</v>
      </c>
      <c r="E228" s="22">
        <v>31</v>
      </c>
    </row>
    <row r="229" spans="1:5" ht="15">
      <c r="A229" s="1" t="s">
        <v>549</v>
      </c>
      <c r="B229" s="1">
        <v>54</v>
      </c>
      <c r="C229" s="1">
        <v>8</v>
      </c>
      <c r="D229" s="1" t="s">
        <v>766</v>
      </c>
      <c r="E229" s="22">
        <v>48</v>
      </c>
    </row>
    <row r="230" spans="1:5" ht="15">
      <c r="A230" s="1" t="s">
        <v>549</v>
      </c>
      <c r="B230" s="1">
        <v>54</v>
      </c>
      <c r="C230" s="1">
        <v>8</v>
      </c>
      <c r="D230" s="1" t="s">
        <v>767</v>
      </c>
      <c r="E230" s="22">
        <v>44</v>
      </c>
    </row>
    <row r="231" spans="1:5" ht="15">
      <c r="A231" s="1" t="s">
        <v>549</v>
      </c>
      <c r="B231" s="1">
        <v>54</v>
      </c>
      <c r="C231" s="1">
        <v>8</v>
      </c>
      <c r="D231" s="1" t="s">
        <v>768</v>
      </c>
      <c r="E231" s="22">
        <v>31</v>
      </c>
    </row>
    <row r="232" spans="1:5" ht="15">
      <c r="A232" s="1" t="s">
        <v>549</v>
      </c>
      <c r="B232" s="1">
        <v>54</v>
      </c>
      <c r="C232" s="1">
        <v>8</v>
      </c>
      <c r="D232" s="1" t="s">
        <v>769</v>
      </c>
      <c r="E232" s="22">
        <v>44</v>
      </c>
    </row>
    <row r="233" spans="1:5" ht="15">
      <c r="A233" s="1" t="s">
        <v>549</v>
      </c>
      <c r="B233" s="1">
        <v>54</v>
      </c>
      <c r="C233" s="1">
        <v>8</v>
      </c>
      <c r="D233" s="1" t="s">
        <v>770</v>
      </c>
      <c r="E233" s="22">
        <v>44</v>
      </c>
    </row>
    <row r="234" spans="1:5" ht="15">
      <c r="A234" s="1" t="s">
        <v>549</v>
      </c>
      <c r="B234" s="1">
        <v>54</v>
      </c>
      <c r="C234" s="1">
        <v>8</v>
      </c>
      <c r="D234" s="1" t="s">
        <v>771</v>
      </c>
      <c r="E234" s="22">
        <v>48</v>
      </c>
    </row>
    <row r="235" spans="1:5" ht="15">
      <c r="A235" s="1" t="s">
        <v>549</v>
      </c>
      <c r="B235" s="1">
        <v>54</v>
      </c>
      <c r="C235" s="1">
        <v>8</v>
      </c>
      <c r="D235" s="1" t="s">
        <v>772</v>
      </c>
      <c r="E235" s="22">
        <v>44</v>
      </c>
    </row>
    <row r="236" spans="1:5" ht="15">
      <c r="A236" s="1" t="s">
        <v>549</v>
      </c>
      <c r="B236" s="1">
        <v>54</v>
      </c>
      <c r="C236" s="1">
        <v>8</v>
      </c>
      <c r="D236" s="1" t="s">
        <v>773</v>
      </c>
      <c r="E236" s="22">
        <v>54</v>
      </c>
    </row>
    <row r="237" spans="1:5" ht="15">
      <c r="A237" s="1" t="s">
        <v>549</v>
      </c>
      <c r="B237" s="1">
        <v>54</v>
      </c>
      <c r="C237" s="1">
        <v>8</v>
      </c>
      <c r="D237" s="1" t="s">
        <v>774</v>
      </c>
      <c r="E237" s="22">
        <v>31</v>
      </c>
    </row>
    <row r="238" spans="1:5" ht="15">
      <c r="A238" s="1" t="s">
        <v>549</v>
      </c>
      <c r="B238" s="1">
        <v>54</v>
      </c>
      <c r="C238" s="1">
        <v>8</v>
      </c>
      <c r="D238" s="1" t="s">
        <v>775</v>
      </c>
      <c r="E238" s="22">
        <v>23</v>
      </c>
    </row>
    <row r="239" spans="1:5" ht="15">
      <c r="A239" s="1" t="s">
        <v>549</v>
      </c>
      <c r="B239" s="1">
        <v>54</v>
      </c>
      <c r="C239" s="1">
        <v>8</v>
      </c>
      <c r="D239" s="1" t="s">
        <v>776</v>
      </c>
      <c r="E239" s="22">
        <v>62</v>
      </c>
    </row>
    <row r="240" spans="1:5" ht="15">
      <c r="A240" s="1" t="s">
        <v>550</v>
      </c>
      <c r="B240" s="1">
        <v>31</v>
      </c>
      <c r="C240" s="1">
        <v>3</v>
      </c>
      <c r="D240" s="1" t="s">
        <v>777</v>
      </c>
      <c r="E240" s="22">
        <v>31</v>
      </c>
    </row>
    <row r="241" spans="1:5" ht="15">
      <c r="A241" s="1" t="s">
        <v>550</v>
      </c>
      <c r="B241" s="1">
        <v>31</v>
      </c>
      <c r="C241" s="1">
        <v>3</v>
      </c>
      <c r="D241" s="1" t="s">
        <v>778</v>
      </c>
      <c r="E241" s="22">
        <v>31</v>
      </c>
    </row>
    <row r="242" spans="1:5" ht="15">
      <c r="A242" s="1" t="s">
        <v>550</v>
      </c>
      <c r="B242" s="1">
        <v>31</v>
      </c>
      <c r="C242" s="1">
        <v>3</v>
      </c>
      <c r="D242" s="1" t="s">
        <v>779</v>
      </c>
      <c r="E242" s="22">
        <v>42</v>
      </c>
    </row>
    <row r="243" spans="1:5" ht="15">
      <c r="A243" s="1" t="s">
        <v>550</v>
      </c>
      <c r="B243" s="1">
        <v>31</v>
      </c>
      <c r="C243" s="1">
        <v>3</v>
      </c>
      <c r="D243" s="1" t="s">
        <v>780</v>
      </c>
      <c r="E243" s="22">
        <v>31</v>
      </c>
    </row>
    <row r="244" spans="1:5" ht="15">
      <c r="A244" s="1" t="s">
        <v>550</v>
      </c>
      <c r="B244" s="1">
        <v>31</v>
      </c>
      <c r="C244" s="1">
        <v>3</v>
      </c>
      <c r="D244" s="1" t="s">
        <v>781</v>
      </c>
      <c r="E244" s="22">
        <v>31</v>
      </c>
    </row>
    <row r="245" spans="1:5" ht="15">
      <c r="A245" s="1" t="s">
        <v>550</v>
      </c>
      <c r="B245" s="1">
        <v>31</v>
      </c>
      <c r="C245" s="1">
        <v>3</v>
      </c>
      <c r="D245" s="1" t="s">
        <v>782</v>
      </c>
      <c r="E245" s="22">
        <v>22</v>
      </c>
    </row>
    <row r="246" spans="1:5" ht="15">
      <c r="A246" s="1" t="s">
        <v>550</v>
      </c>
      <c r="B246" s="1">
        <v>31</v>
      </c>
      <c r="C246" s="1">
        <v>3</v>
      </c>
      <c r="D246" s="1" t="s">
        <v>783</v>
      </c>
      <c r="E246" s="22">
        <v>44</v>
      </c>
    </row>
    <row r="247" spans="1:5" ht="15">
      <c r="A247" s="1" t="s">
        <v>550</v>
      </c>
      <c r="B247" s="1">
        <v>31</v>
      </c>
      <c r="C247" s="1">
        <v>3</v>
      </c>
      <c r="D247" s="1" t="s">
        <v>784</v>
      </c>
      <c r="E247" s="22">
        <v>31</v>
      </c>
    </row>
    <row r="248" spans="1:5" ht="15">
      <c r="A248" s="1" t="s">
        <v>550</v>
      </c>
      <c r="B248" s="1">
        <v>31</v>
      </c>
      <c r="C248" s="1">
        <v>3</v>
      </c>
      <c r="D248" s="1" t="s">
        <v>785</v>
      </c>
      <c r="E248" s="22">
        <v>48</v>
      </c>
    </row>
    <row r="249" spans="1:5" ht="15">
      <c r="A249" s="1" t="s">
        <v>550</v>
      </c>
      <c r="B249" s="1">
        <v>31</v>
      </c>
      <c r="C249" s="1">
        <v>3</v>
      </c>
      <c r="D249" s="1" t="s">
        <v>786</v>
      </c>
      <c r="E249" s="22">
        <v>72</v>
      </c>
    </row>
    <row r="250" spans="1:5" ht="15">
      <c r="A250" s="1" t="s">
        <v>550</v>
      </c>
      <c r="B250" s="1">
        <v>31</v>
      </c>
      <c r="C250" s="1">
        <v>3</v>
      </c>
      <c r="D250" s="1" t="s">
        <v>787</v>
      </c>
      <c r="E250" s="22">
        <v>42</v>
      </c>
    </row>
    <row r="251" spans="1:5" ht="15">
      <c r="A251" s="1" t="s">
        <v>550</v>
      </c>
      <c r="B251" s="1">
        <v>31</v>
      </c>
      <c r="C251" s="1">
        <v>3</v>
      </c>
      <c r="D251" s="1" t="s">
        <v>788</v>
      </c>
      <c r="E251" s="22">
        <v>31</v>
      </c>
    </row>
    <row r="252" spans="1:5" ht="15">
      <c r="A252" s="1" t="s">
        <v>550</v>
      </c>
      <c r="B252" s="1">
        <v>31</v>
      </c>
      <c r="C252" s="1">
        <v>3</v>
      </c>
      <c r="D252" s="1" t="s">
        <v>789</v>
      </c>
      <c r="E252" s="22">
        <v>71</v>
      </c>
    </row>
    <row r="253" spans="1:5" ht="15">
      <c r="A253" s="1" t="s">
        <v>550</v>
      </c>
      <c r="B253" s="1">
        <v>31</v>
      </c>
      <c r="C253" s="1">
        <v>3</v>
      </c>
      <c r="D253" s="1" t="s">
        <v>791</v>
      </c>
      <c r="E253" s="22">
        <v>44</v>
      </c>
    </row>
    <row r="254" spans="1:5" ht="15">
      <c r="A254" s="1" t="s">
        <v>554</v>
      </c>
      <c r="B254" s="1">
        <v>31</v>
      </c>
      <c r="C254" s="1">
        <v>3</v>
      </c>
      <c r="D254" s="1" t="s">
        <v>792</v>
      </c>
      <c r="E254" s="22">
        <v>72</v>
      </c>
    </row>
    <row r="255" spans="1:5" ht="15">
      <c r="A255" s="1" t="s">
        <v>554</v>
      </c>
      <c r="B255" s="1">
        <v>31</v>
      </c>
      <c r="C255" s="1">
        <v>3</v>
      </c>
      <c r="D255" s="1" t="s">
        <v>793</v>
      </c>
      <c r="E255" s="22">
        <v>31</v>
      </c>
    </row>
    <row r="256" spans="1:5" ht="15">
      <c r="A256" s="1" t="s">
        <v>554</v>
      </c>
      <c r="B256" s="1">
        <v>31</v>
      </c>
      <c r="C256" s="1">
        <v>3</v>
      </c>
      <c r="D256" s="1" t="s">
        <v>794</v>
      </c>
      <c r="E256" s="22">
        <v>72</v>
      </c>
    </row>
    <row r="257" spans="1:5" ht="15">
      <c r="A257" s="1" t="s">
        <v>554</v>
      </c>
      <c r="B257" s="1">
        <v>31</v>
      </c>
      <c r="C257" s="1">
        <v>3</v>
      </c>
      <c r="D257" s="1" t="s">
        <v>795</v>
      </c>
      <c r="E257" s="22">
        <v>31</v>
      </c>
    </row>
    <row r="258" spans="1:5" ht="15">
      <c r="A258" s="1" t="s">
        <v>554</v>
      </c>
      <c r="B258" s="1">
        <v>31</v>
      </c>
      <c r="C258" s="1">
        <v>3</v>
      </c>
      <c r="D258" s="1" t="s">
        <v>796</v>
      </c>
      <c r="E258" s="22">
        <v>42</v>
      </c>
    </row>
    <row r="259" spans="1:5" ht="15">
      <c r="A259" s="1" t="s">
        <v>554</v>
      </c>
      <c r="B259" s="1">
        <v>31</v>
      </c>
      <c r="C259" s="1">
        <v>3</v>
      </c>
      <c r="D259" s="1" t="s">
        <v>797</v>
      </c>
      <c r="E259" s="22">
        <v>56</v>
      </c>
    </row>
    <row r="260" spans="1:5" ht="15">
      <c r="A260" s="1" t="s">
        <v>554</v>
      </c>
      <c r="B260" s="1">
        <v>31</v>
      </c>
      <c r="C260" s="1">
        <v>3</v>
      </c>
      <c r="D260" s="1" t="s">
        <v>798</v>
      </c>
      <c r="E260" s="22">
        <v>31</v>
      </c>
    </row>
    <row r="261" spans="1:5" ht="15">
      <c r="A261" s="1" t="s">
        <v>554</v>
      </c>
      <c r="B261" s="1">
        <v>31</v>
      </c>
      <c r="C261" s="1">
        <v>3</v>
      </c>
      <c r="D261" s="1" t="s">
        <v>799</v>
      </c>
      <c r="E261" s="22">
        <v>31</v>
      </c>
    </row>
    <row r="262" spans="1:5" ht="15">
      <c r="A262" s="1" t="s">
        <v>554</v>
      </c>
      <c r="B262" s="1">
        <v>31</v>
      </c>
      <c r="C262" s="1">
        <v>3</v>
      </c>
      <c r="D262" s="1" t="s">
        <v>800</v>
      </c>
      <c r="E262" s="22">
        <v>72</v>
      </c>
    </row>
    <row r="263" spans="1:5" ht="15">
      <c r="A263" s="1" t="s">
        <v>554</v>
      </c>
      <c r="B263" s="1">
        <v>31</v>
      </c>
      <c r="C263" s="1">
        <v>3</v>
      </c>
      <c r="D263" s="1" t="s">
        <v>801</v>
      </c>
      <c r="E263" s="22">
        <v>31</v>
      </c>
    </row>
    <row r="264" spans="1:5" ht="15">
      <c r="A264" s="1" t="s">
        <v>554</v>
      </c>
      <c r="B264" s="1">
        <v>31</v>
      </c>
      <c r="C264" s="1">
        <v>3</v>
      </c>
      <c r="D264" s="1" t="s">
        <v>802</v>
      </c>
      <c r="E264" s="22">
        <v>31</v>
      </c>
    </row>
    <row r="265" spans="1:5" ht="15">
      <c r="A265" s="1" t="s">
        <v>554</v>
      </c>
      <c r="B265" s="1">
        <v>31</v>
      </c>
      <c r="C265" s="1">
        <v>3</v>
      </c>
      <c r="D265" s="1" t="s">
        <v>803</v>
      </c>
      <c r="E265" s="22">
        <v>21</v>
      </c>
    </row>
    <row r="266" spans="1:5" ht="15">
      <c r="A266" s="1" t="s">
        <v>554</v>
      </c>
      <c r="B266" s="1">
        <v>31</v>
      </c>
      <c r="C266" s="1">
        <v>3</v>
      </c>
      <c r="D266" s="1" t="s">
        <v>804</v>
      </c>
      <c r="E266" s="22">
        <v>31</v>
      </c>
    </row>
    <row r="267" spans="1:5" ht="15">
      <c r="A267" s="1" t="s">
        <v>554</v>
      </c>
      <c r="B267" s="1">
        <v>31</v>
      </c>
      <c r="C267" s="1">
        <v>3</v>
      </c>
      <c r="D267" s="1" t="s">
        <v>805</v>
      </c>
      <c r="E267" s="22">
        <v>31</v>
      </c>
    </row>
    <row r="268" spans="1:5" ht="15">
      <c r="A268" s="1" t="s">
        <v>555</v>
      </c>
      <c r="B268" s="1">
        <v>31</v>
      </c>
      <c r="C268" s="1">
        <v>3</v>
      </c>
      <c r="D268" s="1" t="s">
        <v>806</v>
      </c>
      <c r="E268" s="22">
        <v>31</v>
      </c>
    </row>
    <row r="269" spans="1:5" ht="15">
      <c r="A269" s="1" t="s">
        <v>555</v>
      </c>
      <c r="B269" s="1">
        <v>31</v>
      </c>
      <c r="C269" s="1">
        <v>3</v>
      </c>
      <c r="D269" s="1" t="s">
        <v>807</v>
      </c>
      <c r="E269" s="22">
        <v>31</v>
      </c>
    </row>
    <row r="270" spans="1:5" ht="15">
      <c r="A270" s="1" t="s">
        <v>555</v>
      </c>
      <c r="B270" s="1">
        <v>31</v>
      </c>
      <c r="C270" s="1">
        <v>3</v>
      </c>
      <c r="D270" s="1" t="s">
        <v>808</v>
      </c>
      <c r="E270" s="22">
        <v>31</v>
      </c>
    </row>
    <row r="271" spans="1:5" ht="15">
      <c r="A271" s="1" t="s">
        <v>555</v>
      </c>
      <c r="B271" s="1">
        <v>31</v>
      </c>
      <c r="C271" s="1">
        <v>3</v>
      </c>
      <c r="D271" s="1" t="s">
        <v>809</v>
      </c>
      <c r="E271" s="22">
        <v>31</v>
      </c>
    </row>
    <row r="272" spans="1:5" ht="15">
      <c r="A272" s="1" t="s">
        <v>555</v>
      </c>
      <c r="B272" s="1">
        <v>31</v>
      </c>
      <c r="C272" s="1">
        <v>3</v>
      </c>
      <c r="D272" s="1" t="s">
        <v>810</v>
      </c>
      <c r="E272" s="22">
        <v>21</v>
      </c>
    </row>
    <row r="273" spans="1:5" ht="15">
      <c r="A273" s="1" t="s">
        <v>555</v>
      </c>
      <c r="B273" s="1">
        <v>31</v>
      </c>
      <c r="C273" s="1">
        <v>3</v>
      </c>
      <c r="D273" s="1" t="s">
        <v>811</v>
      </c>
      <c r="E273" s="22">
        <v>51</v>
      </c>
    </row>
    <row r="274" spans="1:5" ht="15">
      <c r="A274" s="1" t="s">
        <v>555</v>
      </c>
      <c r="B274" s="1">
        <v>31</v>
      </c>
      <c r="C274" s="1">
        <v>3</v>
      </c>
      <c r="D274" s="1" t="s">
        <v>812</v>
      </c>
      <c r="E274" s="22">
        <v>51</v>
      </c>
    </row>
    <row r="275" spans="1:5" ht="15">
      <c r="A275" s="1" t="s">
        <v>555</v>
      </c>
      <c r="B275" s="1">
        <v>31</v>
      </c>
      <c r="C275" s="1">
        <v>3</v>
      </c>
      <c r="D275" s="1" t="s">
        <v>813</v>
      </c>
      <c r="E275" s="22">
        <v>31</v>
      </c>
    </row>
    <row r="276" spans="1:5" ht="15">
      <c r="A276" s="1" t="s">
        <v>555</v>
      </c>
      <c r="B276" s="1">
        <v>31</v>
      </c>
      <c r="C276" s="1">
        <v>3</v>
      </c>
      <c r="D276" s="1" t="s">
        <v>814</v>
      </c>
      <c r="E276" s="22">
        <v>31</v>
      </c>
    </row>
    <row r="277" spans="1:5" ht="15">
      <c r="A277" s="1" t="s">
        <v>555</v>
      </c>
      <c r="B277" s="1">
        <v>31</v>
      </c>
      <c r="C277" s="1">
        <v>3</v>
      </c>
      <c r="D277" s="1" t="s">
        <v>815</v>
      </c>
      <c r="E277" s="22">
        <v>31</v>
      </c>
    </row>
    <row r="278" spans="1:5" ht="15">
      <c r="A278" s="1" t="s">
        <v>555</v>
      </c>
      <c r="B278" s="1">
        <v>31</v>
      </c>
      <c r="C278" s="1">
        <v>3</v>
      </c>
      <c r="D278" s="1" t="s">
        <v>816</v>
      </c>
      <c r="E278" s="22">
        <v>31</v>
      </c>
    </row>
    <row r="279" spans="1:5" ht="15">
      <c r="A279" s="1" t="s">
        <v>555</v>
      </c>
      <c r="B279" s="1">
        <v>31</v>
      </c>
      <c r="C279" s="1">
        <v>3</v>
      </c>
      <c r="D279" s="1" t="s">
        <v>817</v>
      </c>
      <c r="E279" s="22">
        <v>31</v>
      </c>
    </row>
    <row r="280" spans="1:5" ht="15">
      <c r="A280" s="1" t="s">
        <v>555</v>
      </c>
      <c r="B280" s="1">
        <v>31</v>
      </c>
      <c r="C280" s="1">
        <v>3</v>
      </c>
      <c r="D280" s="1" t="s">
        <v>818</v>
      </c>
      <c r="E280" s="22">
        <v>53</v>
      </c>
    </row>
    <row r="281" spans="1:5" ht="15">
      <c r="A281" s="1" t="s">
        <v>555</v>
      </c>
      <c r="B281" s="1">
        <v>31</v>
      </c>
      <c r="C281" s="1">
        <v>3</v>
      </c>
      <c r="D281" s="1" t="s">
        <v>819</v>
      </c>
      <c r="E281" s="22">
        <v>21</v>
      </c>
    </row>
    <row r="282" spans="1:5" ht="15">
      <c r="A282" s="1" t="s">
        <v>556</v>
      </c>
      <c r="B282" s="1">
        <v>31</v>
      </c>
      <c r="C282" s="1">
        <v>3</v>
      </c>
      <c r="D282" s="1" t="s">
        <v>820</v>
      </c>
      <c r="E282" s="22">
        <v>48</v>
      </c>
    </row>
    <row r="283" spans="1:5" ht="15">
      <c r="A283" s="1" t="s">
        <v>556</v>
      </c>
      <c r="B283" s="1">
        <v>31</v>
      </c>
      <c r="C283" s="1">
        <v>3</v>
      </c>
      <c r="D283" s="1" t="s">
        <v>821</v>
      </c>
      <c r="E283" s="22">
        <v>22</v>
      </c>
    </row>
    <row r="284" spans="1:5" ht="15">
      <c r="A284" s="1" t="s">
        <v>556</v>
      </c>
      <c r="B284" s="1">
        <v>31</v>
      </c>
      <c r="C284" s="1">
        <v>3</v>
      </c>
      <c r="D284" s="1" t="s">
        <v>822</v>
      </c>
      <c r="E284" s="22">
        <v>21</v>
      </c>
    </row>
    <row r="285" spans="1:5" ht="15">
      <c r="A285" s="1" t="s">
        <v>556</v>
      </c>
      <c r="B285" s="1">
        <v>31</v>
      </c>
      <c r="C285" s="1">
        <v>3</v>
      </c>
      <c r="D285" s="1" t="s">
        <v>823</v>
      </c>
      <c r="E285" s="22">
        <v>51</v>
      </c>
    </row>
    <row r="286" spans="1:5" ht="15">
      <c r="A286" s="1" t="s">
        <v>556</v>
      </c>
      <c r="B286" s="1">
        <v>31</v>
      </c>
      <c r="C286" s="1">
        <v>3</v>
      </c>
      <c r="D286" s="1" t="s">
        <v>824</v>
      </c>
      <c r="E286" s="22">
        <v>22</v>
      </c>
    </row>
    <row r="287" spans="1:5" ht="15">
      <c r="A287" s="1" t="s">
        <v>556</v>
      </c>
      <c r="B287" s="1">
        <v>31</v>
      </c>
      <c r="C287" s="1">
        <v>3</v>
      </c>
      <c r="D287" s="1" t="s">
        <v>825</v>
      </c>
      <c r="E287" s="22">
        <v>31</v>
      </c>
    </row>
    <row r="288" spans="1:5" ht="15">
      <c r="A288" s="1" t="s">
        <v>556</v>
      </c>
      <c r="B288" s="1">
        <v>31</v>
      </c>
      <c r="C288" s="1">
        <v>3</v>
      </c>
      <c r="D288" s="1" t="s">
        <v>826</v>
      </c>
      <c r="E288" s="22">
        <v>54</v>
      </c>
    </row>
    <row r="289" spans="1:5" ht="15">
      <c r="A289" s="1" t="s">
        <v>556</v>
      </c>
      <c r="B289" s="1">
        <v>31</v>
      </c>
      <c r="C289" s="1">
        <v>3</v>
      </c>
      <c r="D289" s="1" t="s">
        <v>827</v>
      </c>
      <c r="E289" s="22">
        <v>54</v>
      </c>
    </row>
    <row r="290" spans="1:5" ht="15">
      <c r="A290" s="1" t="s">
        <v>556</v>
      </c>
      <c r="B290" s="1">
        <v>31</v>
      </c>
      <c r="C290" s="1">
        <v>3</v>
      </c>
      <c r="D290" s="1" t="s">
        <v>828</v>
      </c>
      <c r="E290" s="22">
        <v>31</v>
      </c>
    </row>
    <row r="291" spans="1:5" ht="15">
      <c r="A291" s="1" t="s">
        <v>556</v>
      </c>
      <c r="B291" s="1">
        <v>31</v>
      </c>
      <c r="C291" s="1">
        <v>3</v>
      </c>
      <c r="D291" s="1" t="s">
        <v>829</v>
      </c>
      <c r="E291" s="22">
        <v>31</v>
      </c>
    </row>
    <row r="292" spans="1:5" ht="15">
      <c r="A292" s="1" t="s">
        <v>556</v>
      </c>
      <c r="B292" s="1">
        <v>31</v>
      </c>
      <c r="C292" s="1">
        <v>3</v>
      </c>
      <c r="D292" s="1" t="s">
        <v>830</v>
      </c>
      <c r="E292" s="22">
        <v>54</v>
      </c>
    </row>
    <row r="293" spans="1:5" ht="15">
      <c r="A293" s="1" t="s">
        <v>556</v>
      </c>
      <c r="B293" s="1">
        <v>31</v>
      </c>
      <c r="C293" s="1">
        <v>3</v>
      </c>
      <c r="D293" s="1" t="s">
        <v>831</v>
      </c>
      <c r="E293" s="22">
        <v>22</v>
      </c>
    </row>
    <row r="294" spans="1:5" ht="15">
      <c r="A294" s="1" t="s">
        <v>556</v>
      </c>
      <c r="B294" s="1">
        <v>31</v>
      </c>
      <c r="C294" s="1">
        <v>3</v>
      </c>
      <c r="D294" s="1" t="s">
        <v>832</v>
      </c>
      <c r="E294" s="22">
        <v>48</v>
      </c>
    </row>
    <row r="295" spans="1:5" ht="15">
      <c r="A295" s="1" t="s">
        <v>556</v>
      </c>
      <c r="B295" s="1">
        <v>31</v>
      </c>
      <c r="C295" s="1">
        <v>3</v>
      </c>
      <c r="D295" s="1" t="s">
        <v>833</v>
      </c>
      <c r="E295" s="22">
        <v>31</v>
      </c>
    </row>
    <row r="296" spans="1:5" ht="15">
      <c r="A296" s="1" t="s">
        <v>557</v>
      </c>
      <c r="B296" s="1">
        <v>31</v>
      </c>
      <c r="C296" s="1">
        <v>3</v>
      </c>
      <c r="D296" s="1" t="s">
        <v>834</v>
      </c>
      <c r="E296" s="22">
        <v>31</v>
      </c>
    </row>
    <row r="297" spans="1:5" ht="15">
      <c r="A297" s="1" t="s">
        <v>557</v>
      </c>
      <c r="B297" s="1">
        <v>31</v>
      </c>
      <c r="C297" s="1">
        <v>3</v>
      </c>
      <c r="D297" s="1" t="s">
        <v>835</v>
      </c>
      <c r="E297" s="22">
        <v>31</v>
      </c>
    </row>
    <row r="298" spans="1:5" ht="15">
      <c r="A298" s="1" t="s">
        <v>557</v>
      </c>
      <c r="B298" s="1">
        <v>31</v>
      </c>
      <c r="C298" s="1">
        <v>3</v>
      </c>
      <c r="D298" s="1" t="s">
        <v>836</v>
      </c>
      <c r="E298" s="22">
        <v>23</v>
      </c>
    </row>
    <row r="299" spans="1:5" ht="15">
      <c r="A299" s="1" t="s">
        <v>557</v>
      </c>
      <c r="B299" s="1">
        <v>31</v>
      </c>
      <c r="C299" s="1">
        <v>3</v>
      </c>
      <c r="D299" s="1" t="s">
        <v>837</v>
      </c>
      <c r="E299" s="22">
        <v>31</v>
      </c>
    </row>
    <row r="300" spans="1:5" ht="15">
      <c r="A300" s="1" t="s">
        <v>557</v>
      </c>
      <c r="B300" s="1">
        <v>31</v>
      </c>
      <c r="C300" s="1">
        <v>3</v>
      </c>
      <c r="D300" s="1" t="s">
        <v>838</v>
      </c>
      <c r="E300" s="22">
        <v>51</v>
      </c>
    </row>
    <row r="301" spans="1:5" ht="15">
      <c r="A301" s="1" t="s">
        <v>557</v>
      </c>
      <c r="B301" s="1">
        <v>31</v>
      </c>
      <c r="C301" s="1">
        <v>3</v>
      </c>
      <c r="D301" s="1" t="s">
        <v>838</v>
      </c>
      <c r="E301" s="22">
        <v>51</v>
      </c>
    </row>
    <row r="302" spans="1:5" ht="15">
      <c r="A302" s="1" t="s">
        <v>557</v>
      </c>
      <c r="B302" s="1">
        <v>31</v>
      </c>
      <c r="C302" s="1">
        <v>3</v>
      </c>
      <c r="D302" s="1" t="s">
        <v>839</v>
      </c>
      <c r="E302" s="22">
        <v>53</v>
      </c>
    </row>
    <row r="303" spans="1:5" ht="15">
      <c r="A303" s="1" t="s">
        <v>557</v>
      </c>
      <c r="B303" s="1">
        <v>31</v>
      </c>
      <c r="C303" s="1">
        <v>3</v>
      </c>
      <c r="D303" s="1" t="s">
        <v>840</v>
      </c>
      <c r="E303" s="22">
        <v>48</v>
      </c>
    </row>
    <row r="304" spans="1:5" ht="15">
      <c r="A304" s="1" t="s">
        <v>557</v>
      </c>
      <c r="B304" s="1">
        <v>31</v>
      </c>
      <c r="C304" s="1">
        <v>3</v>
      </c>
      <c r="D304" s="1" t="s">
        <v>841</v>
      </c>
      <c r="E304" s="22">
        <v>21</v>
      </c>
    </row>
    <row r="305" spans="1:5" ht="15">
      <c r="A305" s="1" t="s">
        <v>557</v>
      </c>
      <c r="B305" s="1">
        <v>31</v>
      </c>
      <c r="C305" s="1">
        <v>3</v>
      </c>
      <c r="D305" s="1" t="s">
        <v>842</v>
      </c>
      <c r="E305" s="22">
        <v>54</v>
      </c>
    </row>
    <row r="306" spans="1:5" ht="15">
      <c r="A306" s="1" t="s">
        <v>557</v>
      </c>
      <c r="B306" s="1">
        <v>31</v>
      </c>
      <c r="C306" s="1">
        <v>3</v>
      </c>
      <c r="D306" s="1" t="s">
        <v>843</v>
      </c>
      <c r="E306" s="22">
        <v>51</v>
      </c>
    </row>
    <row r="307" spans="1:5" ht="15">
      <c r="A307" s="1" t="s">
        <v>557</v>
      </c>
      <c r="B307" s="1">
        <v>31</v>
      </c>
      <c r="C307" s="1">
        <v>3</v>
      </c>
      <c r="D307" s="1" t="s">
        <v>844</v>
      </c>
      <c r="E307" s="22">
        <v>44</v>
      </c>
    </row>
    <row r="308" spans="1:5" ht="15">
      <c r="A308" s="1" t="s">
        <v>557</v>
      </c>
      <c r="B308" s="1">
        <v>31</v>
      </c>
      <c r="C308" s="1">
        <v>3</v>
      </c>
      <c r="D308" s="1" t="s">
        <v>845</v>
      </c>
      <c r="E308" s="22">
        <v>21</v>
      </c>
    </row>
    <row r="309" spans="1:5" ht="15">
      <c r="A309" s="1" t="s">
        <v>557</v>
      </c>
      <c r="B309" s="1">
        <v>31</v>
      </c>
      <c r="C309" s="1">
        <v>3</v>
      </c>
      <c r="D309" s="1" t="s">
        <v>846</v>
      </c>
      <c r="E309" s="22">
        <v>31</v>
      </c>
    </row>
    <row r="310" spans="1:5" ht="15">
      <c r="A310" s="1" t="s">
        <v>558</v>
      </c>
      <c r="B310" s="1">
        <v>31</v>
      </c>
      <c r="C310" s="1">
        <v>3</v>
      </c>
      <c r="D310" s="1" t="s">
        <v>847</v>
      </c>
      <c r="E310" s="22">
        <v>54</v>
      </c>
    </row>
    <row r="311" spans="1:5" ht="15">
      <c r="A311" s="1" t="s">
        <v>558</v>
      </c>
      <c r="B311" s="1">
        <v>31</v>
      </c>
      <c r="C311" s="1">
        <v>3</v>
      </c>
      <c r="D311" s="1" t="s">
        <v>848</v>
      </c>
      <c r="E311" s="22">
        <v>31</v>
      </c>
    </row>
    <row r="312" spans="1:5" ht="15">
      <c r="A312" s="1" t="s">
        <v>558</v>
      </c>
      <c r="B312" s="1">
        <v>31</v>
      </c>
      <c r="C312" s="1">
        <v>3</v>
      </c>
      <c r="D312" s="1" t="s">
        <v>849</v>
      </c>
      <c r="E312" s="22">
        <v>53</v>
      </c>
    </row>
    <row r="313" spans="1:5" ht="15">
      <c r="A313" s="1" t="s">
        <v>558</v>
      </c>
      <c r="B313" s="1">
        <v>31</v>
      </c>
      <c r="C313" s="1">
        <v>3</v>
      </c>
      <c r="D313" s="1" t="s">
        <v>850</v>
      </c>
      <c r="E313" s="22">
        <v>22</v>
      </c>
    </row>
    <row r="314" spans="1:5" ht="15">
      <c r="A314" s="1" t="s">
        <v>558</v>
      </c>
      <c r="B314" s="1">
        <v>31</v>
      </c>
      <c r="C314" s="1">
        <v>3</v>
      </c>
      <c r="D314" s="1" t="s">
        <v>851</v>
      </c>
      <c r="E314" s="22">
        <v>31</v>
      </c>
    </row>
    <row r="315" spans="1:5" ht="15">
      <c r="A315" s="1" t="s">
        <v>558</v>
      </c>
      <c r="B315" s="1">
        <v>31</v>
      </c>
      <c r="C315" s="1">
        <v>3</v>
      </c>
      <c r="D315" s="1" t="s">
        <v>852</v>
      </c>
      <c r="E315" s="22">
        <v>31</v>
      </c>
    </row>
    <row r="316" spans="1:5" ht="15">
      <c r="A316" s="1" t="s">
        <v>558</v>
      </c>
      <c r="B316" s="1">
        <v>31</v>
      </c>
      <c r="C316" s="1">
        <v>3</v>
      </c>
      <c r="D316" s="1" t="s">
        <v>853</v>
      </c>
      <c r="E316" s="22">
        <v>31</v>
      </c>
    </row>
    <row r="317" spans="1:5" ht="15">
      <c r="A317" s="1" t="s">
        <v>558</v>
      </c>
      <c r="B317" s="1">
        <v>31</v>
      </c>
      <c r="C317" s="1">
        <v>3</v>
      </c>
      <c r="D317" s="1" t="s">
        <v>854</v>
      </c>
      <c r="E317" s="22">
        <v>31</v>
      </c>
    </row>
    <row r="318" spans="1:5" ht="15">
      <c r="A318" s="1" t="s">
        <v>558</v>
      </c>
      <c r="B318" s="1">
        <v>31</v>
      </c>
      <c r="C318" s="1">
        <v>3</v>
      </c>
      <c r="D318" s="1" t="s">
        <v>855</v>
      </c>
      <c r="E318" s="22">
        <v>23</v>
      </c>
    </row>
    <row r="319" spans="1:5" ht="15">
      <c r="A319" s="1" t="s">
        <v>558</v>
      </c>
      <c r="B319" s="1">
        <v>31</v>
      </c>
      <c r="C319" s="1">
        <v>3</v>
      </c>
      <c r="D319" s="1" t="s">
        <v>856</v>
      </c>
      <c r="E319" s="22">
        <v>31</v>
      </c>
    </row>
    <row r="320" spans="1:5" ht="15">
      <c r="A320" s="1" t="s">
        <v>558</v>
      </c>
      <c r="B320" s="1">
        <v>31</v>
      </c>
      <c r="C320" s="1">
        <v>3</v>
      </c>
      <c r="D320" s="1" t="s">
        <v>857</v>
      </c>
      <c r="E320" s="22">
        <v>31</v>
      </c>
    </row>
    <row r="321" spans="1:5" ht="15">
      <c r="A321" s="1" t="s">
        <v>558</v>
      </c>
      <c r="B321" s="1">
        <v>31</v>
      </c>
      <c r="C321" s="1">
        <v>3</v>
      </c>
      <c r="D321" s="1" t="s">
        <v>858</v>
      </c>
      <c r="E321" s="22">
        <v>53</v>
      </c>
    </row>
    <row r="322" spans="1:5" ht="15">
      <c r="A322" s="1" t="s">
        <v>558</v>
      </c>
      <c r="B322" s="1">
        <v>31</v>
      </c>
      <c r="C322" s="1">
        <v>3</v>
      </c>
      <c r="D322" s="1" t="s">
        <v>859</v>
      </c>
      <c r="E322" s="22">
        <v>31</v>
      </c>
    </row>
    <row r="323" spans="1:5" ht="15">
      <c r="A323" s="1" t="s">
        <v>558</v>
      </c>
      <c r="B323" s="1">
        <v>31</v>
      </c>
      <c r="C323" s="1">
        <v>3</v>
      </c>
      <c r="D323" s="1" t="s">
        <v>860</v>
      </c>
      <c r="E323" s="22">
        <v>31</v>
      </c>
    </row>
    <row r="324" spans="1:5" ht="15">
      <c r="A324" s="1" t="s">
        <v>1005</v>
      </c>
      <c r="B324" s="1">
        <v>31</v>
      </c>
      <c r="C324" s="1">
        <v>3</v>
      </c>
      <c r="D324" s="1" t="s">
        <v>861</v>
      </c>
      <c r="E324" s="22">
        <v>22</v>
      </c>
    </row>
    <row r="325" spans="1:5" ht="15">
      <c r="A325" s="1" t="s">
        <v>1005</v>
      </c>
      <c r="B325" s="1">
        <v>31</v>
      </c>
      <c r="C325" s="1">
        <v>3</v>
      </c>
      <c r="D325" s="1" t="s">
        <v>862</v>
      </c>
      <c r="E325" s="22">
        <v>31</v>
      </c>
    </row>
    <row r="326" spans="1:5" ht="15">
      <c r="A326" s="1" t="s">
        <v>1005</v>
      </c>
      <c r="B326" s="1">
        <v>31</v>
      </c>
      <c r="C326" s="1">
        <v>3</v>
      </c>
      <c r="D326" s="1" t="s">
        <v>863</v>
      </c>
      <c r="E326" s="22">
        <v>22</v>
      </c>
    </row>
    <row r="327" spans="1:5" ht="15">
      <c r="A327" s="1" t="s">
        <v>1005</v>
      </c>
      <c r="B327" s="1">
        <v>31</v>
      </c>
      <c r="C327" s="1">
        <v>3</v>
      </c>
      <c r="D327" s="1" t="s">
        <v>864</v>
      </c>
      <c r="E327" s="22">
        <v>31</v>
      </c>
    </row>
    <row r="328" spans="1:5" ht="15">
      <c r="A328" s="1" t="s">
        <v>1005</v>
      </c>
      <c r="B328" s="1">
        <v>31</v>
      </c>
      <c r="C328" s="1">
        <v>3</v>
      </c>
      <c r="D328" s="1" t="s">
        <v>865</v>
      </c>
      <c r="E328" s="22">
        <v>53</v>
      </c>
    </row>
    <row r="329" spans="1:5" ht="15">
      <c r="A329" s="1" t="s">
        <v>1005</v>
      </c>
      <c r="B329" s="1">
        <v>31</v>
      </c>
      <c r="C329" s="1">
        <v>3</v>
      </c>
      <c r="D329" s="1" t="s">
        <v>866</v>
      </c>
      <c r="E329" s="22">
        <v>31</v>
      </c>
    </row>
    <row r="330" spans="1:5" ht="15">
      <c r="A330" s="1" t="s">
        <v>1005</v>
      </c>
      <c r="B330" s="1">
        <v>31</v>
      </c>
      <c r="C330" s="1">
        <v>3</v>
      </c>
      <c r="D330" s="1" t="s">
        <v>867</v>
      </c>
      <c r="E330" s="22">
        <v>31</v>
      </c>
    </row>
    <row r="331" spans="1:5" ht="15">
      <c r="A331" s="1" t="s">
        <v>1005</v>
      </c>
      <c r="B331" s="1">
        <v>31</v>
      </c>
      <c r="C331" s="1">
        <v>3</v>
      </c>
      <c r="D331" s="1" t="s">
        <v>868</v>
      </c>
      <c r="E331" s="22">
        <v>23</v>
      </c>
    </row>
    <row r="332" spans="1:5" ht="15">
      <c r="A332" s="1" t="s">
        <v>1005</v>
      </c>
      <c r="B332" s="1">
        <v>31</v>
      </c>
      <c r="C332" s="1">
        <v>3</v>
      </c>
      <c r="D332" s="1" t="s">
        <v>869</v>
      </c>
      <c r="E332" s="22">
        <v>21</v>
      </c>
    </row>
    <row r="333" spans="1:5" ht="15">
      <c r="A333" s="1" t="s">
        <v>1005</v>
      </c>
      <c r="B333" s="1">
        <v>31</v>
      </c>
      <c r="C333" s="1">
        <v>3</v>
      </c>
      <c r="D333" s="1" t="s">
        <v>870</v>
      </c>
      <c r="E333" s="22">
        <v>31</v>
      </c>
    </row>
    <row r="334" spans="1:5" ht="15">
      <c r="A334" s="1" t="s">
        <v>1005</v>
      </c>
      <c r="B334" s="1">
        <v>31</v>
      </c>
      <c r="C334" s="1">
        <v>3</v>
      </c>
      <c r="D334" s="1" t="s">
        <v>871</v>
      </c>
      <c r="E334" s="22">
        <v>31</v>
      </c>
    </row>
    <row r="335" spans="1:5" ht="15">
      <c r="A335" s="1" t="s">
        <v>1005</v>
      </c>
      <c r="B335" s="1">
        <v>31</v>
      </c>
      <c r="C335" s="1">
        <v>3</v>
      </c>
      <c r="D335" s="1" t="s">
        <v>872</v>
      </c>
      <c r="E335" s="22">
        <v>48</v>
      </c>
    </row>
    <row r="336" spans="1:5" ht="15">
      <c r="A336" s="1" t="s">
        <v>1005</v>
      </c>
      <c r="B336" s="1">
        <v>31</v>
      </c>
      <c r="C336" s="1">
        <v>3</v>
      </c>
      <c r="D336" s="1" t="s">
        <v>873</v>
      </c>
      <c r="E336" s="22">
        <v>53</v>
      </c>
    </row>
    <row r="337" spans="1:5" ht="15">
      <c r="A337" s="1" t="s">
        <v>1005</v>
      </c>
      <c r="B337" s="1">
        <v>31</v>
      </c>
      <c r="C337" s="1">
        <v>3</v>
      </c>
      <c r="D337" s="1" t="s">
        <v>874</v>
      </c>
      <c r="E337" s="22">
        <v>54</v>
      </c>
    </row>
    <row r="338" spans="1:5" ht="15">
      <c r="A338" s="1" t="s">
        <v>560</v>
      </c>
      <c r="B338" s="1">
        <v>54</v>
      </c>
      <c r="C338" s="1">
        <v>8</v>
      </c>
      <c r="D338" s="1" t="s">
        <v>875</v>
      </c>
      <c r="E338" s="22">
        <v>56</v>
      </c>
    </row>
    <row r="339" spans="1:5" ht="15">
      <c r="A339" s="1" t="s">
        <v>560</v>
      </c>
      <c r="B339" s="1">
        <v>54</v>
      </c>
      <c r="C339" s="1">
        <v>8</v>
      </c>
      <c r="D339" s="1" t="s">
        <v>876</v>
      </c>
      <c r="E339" s="22">
        <v>42</v>
      </c>
    </row>
    <row r="340" spans="1:5" ht="15">
      <c r="A340" s="1" t="s">
        <v>560</v>
      </c>
      <c r="B340" s="1">
        <v>54</v>
      </c>
      <c r="C340" s="1">
        <v>8</v>
      </c>
      <c r="D340" s="1" t="s">
        <v>877</v>
      </c>
      <c r="E340" s="22">
        <v>31</v>
      </c>
    </row>
    <row r="341" spans="1:5" ht="15">
      <c r="A341" s="1" t="s">
        <v>560</v>
      </c>
      <c r="B341" s="1">
        <v>54</v>
      </c>
      <c r="C341" s="1">
        <v>8</v>
      </c>
      <c r="D341" s="1" t="s">
        <v>878</v>
      </c>
      <c r="E341" s="22">
        <v>31</v>
      </c>
    </row>
    <row r="342" spans="1:5" ht="15">
      <c r="A342" s="1" t="s">
        <v>560</v>
      </c>
      <c r="B342" s="1">
        <v>54</v>
      </c>
      <c r="C342" s="1">
        <v>8</v>
      </c>
      <c r="D342" s="1" t="s">
        <v>879</v>
      </c>
      <c r="E342" s="22">
        <v>56</v>
      </c>
    </row>
    <row r="343" spans="1:5" ht="15">
      <c r="A343" s="1" t="s">
        <v>560</v>
      </c>
      <c r="B343" s="1">
        <v>54</v>
      </c>
      <c r="C343" s="1">
        <v>8</v>
      </c>
      <c r="D343" s="1" t="s">
        <v>880</v>
      </c>
      <c r="E343" s="22">
        <v>31</v>
      </c>
    </row>
    <row r="344" spans="1:5" ht="15">
      <c r="A344" s="1" t="s">
        <v>560</v>
      </c>
      <c r="B344" s="1">
        <v>54</v>
      </c>
      <c r="C344" s="1">
        <v>8</v>
      </c>
      <c r="D344" s="1" t="s">
        <v>881</v>
      </c>
      <c r="E344" s="22">
        <v>44</v>
      </c>
    </row>
    <row r="345" spans="1:5" ht="15">
      <c r="A345" s="1" t="s">
        <v>560</v>
      </c>
      <c r="B345" s="1">
        <v>54</v>
      </c>
      <c r="C345" s="1">
        <v>8</v>
      </c>
      <c r="D345" s="1" t="s">
        <v>882</v>
      </c>
      <c r="E345" s="22">
        <v>56</v>
      </c>
    </row>
    <row r="346" spans="1:5" ht="15">
      <c r="A346" s="1" t="s">
        <v>560</v>
      </c>
      <c r="B346" s="1">
        <v>54</v>
      </c>
      <c r="C346" s="1">
        <v>8</v>
      </c>
      <c r="D346" s="1" t="s">
        <v>883</v>
      </c>
      <c r="E346" s="22">
        <v>31</v>
      </c>
    </row>
    <row r="347" spans="1:5" ht="15">
      <c r="A347" s="1" t="s">
        <v>560</v>
      </c>
      <c r="B347" s="1">
        <v>54</v>
      </c>
      <c r="C347" s="1">
        <v>8</v>
      </c>
      <c r="D347" s="1" t="s">
        <v>884</v>
      </c>
      <c r="E347" s="22">
        <v>53</v>
      </c>
    </row>
    <row r="348" spans="1:5" ht="15">
      <c r="A348" s="1" t="s">
        <v>560</v>
      </c>
      <c r="B348" s="1">
        <v>54</v>
      </c>
      <c r="C348" s="1">
        <v>8</v>
      </c>
      <c r="D348" s="1" t="s">
        <v>885</v>
      </c>
      <c r="E348" s="22">
        <v>72</v>
      </c>
    </row>
    <row r="349" spans="1:5" ht="15">
      <c r="A349" s="1" t="s">
        <v>560</v>
      </c>
      <c r="B349" s="1">
        <v>54</v>
      </c>
      <c r="C349" s="1">
        <v>8</v>
      </c>
      <c r="D349" s="1" t="s">
        <v>886</v>
      </c>
      <c r="E349" s="22">
        <v>31</v>
      </c>
    </row>
    <row r="350" spans="1:5" ht="15">
      <c r="A350" s="1" t="s">
        <v>560</v>
      </c>
      <c r="B350" s="1">
        <v>54</v>
      </c>
      <c r="C350" s="1">
        <v>8</v>
      </c>
      <c r="D350" s="1" t="s">
        <v>887</v>
      </c>
      <c r="E350" s="22">
        <v>31</v>
      </c>
    </row>
    <row r="351" spans="1:5" ht="15">
      <c r="A351" s="1" t="s">
        <v>560</v>
      </c>
      <c r="B351" s="1">
        <v>54</v>
      </c>
      <c r="C351" s="1">
        <v>8</v>
      </c>
      <c r="D351" s="1" t="s">
        <v>888</v>
      </c>
      <c r="E351" s="22">
        <v>31</v>
      </c>
    </row>
    <row r="352" spans="1:5" ht="15">
      <c r="A352" s="1" t="s">
        <v>562</v>
      </c>
      <c r="B352" s="1">
        <v>44</v>
      </c>
      <c r="C352" s="1">
        <v>5</v>
      </c>
      <c r="D352" s="1" t="s">
        <v>889</v>
      </c>
      <c r="E352" s="22">
        <v>21</v>
      </c>
    </row>
    <row r="353" spans="1:5" ht="15">
      <c r="A353" s="1" t="s">
        <v>562</v>
      </c>
      <c r="B353" s="1">
        <v>44</v>
      </c>
      <c r="C353" s="1">
        <v>5</v>
      </c>
      <c r="D353" s="1" t="s">
        <v>890</v>
      </c>
      <c r="E353" s="22">
        <v>53</v>
      </c>
    </row>
    <row r="354" spans="1:5" ht="15">
      <c r="A354" s="1" t="s">
        <v>562</v>
      </c>
      <c r="B354" s="1">
        <v>44</v>
      </c>
      <c r="C354" s="1">
        <v>5</v>
      </c>
      <c r="D354" s="1" t="s">
        <v>891</v>
      </c>
      <c r="E354" s="22">
        <v>31</v>
      </c>
    </row>
    <row r="355" spans="1:5" ht="15">
      <c r="A355" s="1" t="s">
        <v>562</v>
      </c>
      <c r="B355" s="1">
        <v>44</v>
      </c>
      <c r="C355" s="1">
        <v>5</v>
      </c>
      <c r="D355" s="1" t="s">
        <v>892</v>
      </c>
      <c r="E355" s="22">
        <v>54</v>
      </c>
    </row>
    <row r="356" spans="1:5" ht="15">
      <c r="A356" s="1" t="s">
        <v>562</v>
      </c>
      <c r="B356" s="1">
        <v>44</v>
      </c>
      <c r="C356" s="1">
        <v>5</v>
      </c>
      <c r="D356" s="1" t="s">
        <v>893</v>
      </c>
      <c r="E356" s="22">
        <v>22</v>
      </c>
    </row>
    <row r="357" spans="1:5" ht="15">
      <c r="A357" s="1" t="s">
        <v>562</v>
      </c>
      <c r="B357" s="1">
        <v>44</v>
      </c>
      <c r="C357" s="1">
        <v>5</v>
      </c>
      <c r="D357" s="1" t="s">
        <v>894</v>
      </c>
      <c r="E357" s="22">
        <v>53</v>
      </c>
    </row>
    <row r="358" spans="1:5" ht="15">
      <c r="A358" s="1" t="s">
        <v>562</v>
      </c>
      <c r="B358" s="1">
        <v>44</v>
      </c>
      <c r="C358" s="1">
        <v>5</v>
      </c>
      <c r="D358" s="1" t="s">
        <v>895</v>
      </c>
      <c r="E358" s="22">
        <v>51</v>
      </c>
    </row>
    <row r="359" spans="1:5" ht="15">
      <c r="A359" s="1" t="s">
        <v>562</v>
      </c>
      <c r="B359" s="1">
        <v>44</v>
      </c>
      <c r="C359" s="1">
        <v>5</v>
      </c>
      <c r="D359" s="1" t="s">
        <v>896</v>
      </c>
      <c r="E359" s="22">
        <v>22</v>
      </c>
    </row>
    <row r="360" spans="1:5" ht="15">
      <c r="A360" s="1" t="s">
        <v>562</v>
      </c>
      <c r="B360" s="1">
        <v>44</v>
      </c>
      <c r="C360" s="1">
        <v>5</v>
      </c>
      <c r="D360" s="1" t="s">
        <v>897</v>
      </c>
      <c r="E360" s="22">
        <v>31</v>
      </c>
    </row>
    <row r="361" spans="1:5" ht="15">
      <c r="A361" s="1" t="s">
        <v>562</v>
      </c>
      <c r="B361" s="1">
        <v>44</v>
      </c>
      <c r="C361" s="1">
        <v>5</v>
      </c>
      <c r="D361" s="1" t="s">
        <v>898</v>
      </c>
      <c r="E361" s="22">
        <v>31</v>
      </c>
    </row>
    <row r="362" spans="1:5" ht="15">
      <c r="A362" s="1" t="s">
        <v>562</v>
      </c>
      <c r="B362" s="1">
        <v>44</v>
      </c>
      <c r="C362" s="1">
        <v>5</v>
      </c>
      <c r="D362" s="1" t="s">
        <v>899</v>
      </c>
      <c r="E362" s="22">
        <v>31</v>
      </c>
    </row>
    <row r="363" spans="1:5" ht="15">
      <c r="A363" s="1" t="s">
        <v>562</v>
      </c>
      <c r="B363" s="1">
        <v>44</v>
      </c>
      <c r="C363" s="1">
        <v>5</v>
      </c>
      <c r="D363" s="1" t="s">
        <v>900</v>
      </c>
      <c r="E363" s="22">
        <v>31</v>
      </c>
    </row>
    <row r="364" spans="1:5" ht="15">
      <c r="A364" s="1" t="s">
        <v>562</v>
      </c>
      <c r="B364" s="1">
        <v>44</v>
      </c>
      <c r="C364" s="1">
        <v>5</v>
      </c>
      <c r="D364" s="1" t="s">
        <v>901</v>
      </c>
      <c r="E364" s="22">
        <v>31</v>
      </c>
    </row>
    <row r="365" spans="1:5" ht="15">
      <c r="A365" s="1" t="s">
        <v>562</v>
      </c>
      <c r="B365" s="1">
        <v>44</v>
      </c>
      <c r="C365" s="1">
        <v>5</v>
      </c>
      <c r="D365" s="1" t="s">
        <v>902</v>
      </c>
      <c r="E365" s="22">
        <v>31</v>
      </c>
    </row>
    <row r="366" spans="1:5" ht="15">
      <c r="A366" s="1" t="s">
        <v>564</v>
      </c>
      <c r="B366" s="1">
        <v>31</v>
      </c>
      <c r="C366" s="1">
        <v>3</v>
      </c>
      <c r="D366" s="1" t="s">
        <v>903</v>
      </c>
      <c r="E366" s="22">
        <v>42</v>
      </c>
    </row>
    <row r="367" spans="1:5" ht="15">
      <c r="A367" s="1" t="s">
        <v>564</v>
      </c>
      <c r="B367" s="1">
        <v>31</v>
      </c>
      <c r="C367" s="1">
        <v>3</v>
      </c>
      <c r="D367" s="1" t="s">
        <v>904</v>
      </c>
      <c r="E367" s="22">
        <v>51</v>
      </c>
    </row>
    <row r="368" spans="1:5" ht="15">
      <c r="A368" s="1" t="s">
        <v>564</v>
      </c>
      <c r="B368" s="1">
        <v>31</v>
      </c>
      <c r="C368" s="1">
        <v>3</v>
      </c>
      <c r="D368" s="1" t="s">
        <v>905</v>
      </c>
      <c r="E368" s="22">
        <v>31</v>
      </c>
    </row>
    <row r="369" spans="1:5" ht="15">
      <c r="A369" s="1" t="s">
        <v>564</v>
      </c>
      <c r="B369" s="1">
        <v>31</v>
      </c>
      <c r="C369" s="1">
        <v>3</v>
      </c>
      <c r="D369" s="1" t="s">
        <v>906</v>
      </c>
      <c r="E369" s="22">
        <v>31</v>
      </c>
    </row>
    <row r="370" spans="1:5" ht="15">
      <c r="A370" s="1" t="s">
        <v>564</v>
      </c>
      <c r="B370" s="1">
        <v>31</v>
      </c>
      <c r="C370" s="1">
        <v>3</v>
      </c>
      <c r="D370" s="1" t="s">
        <v>907</v>
      </c>
      <c r="E370" s="22">
        <v>31</v>
      </c>
    </row>
    <row r="371" spans="1:5" ht="15">
      <c r="A371" s="1" t="s">
        <v>564</v>
      </c>
      <c r="B371" s="1">
        <v>31</v>
      </c>
      <c r="C371" s="1">
        <v>3</v>
      </c>
      <c r="D371" s="1" t="s">
        <v>908</v>
      </c>
      <c r="E371" s="22">
        <v>31</v>
      </c>
    </row>
    <row r="372" spans="1:5" ht="15">
      <c r="A372" s="1" t="s">
        <v>564</v>
      </c>
      <c r="B372" s="1">
        <v>31</v>
      </c>
      <c r="C372" s="1">
        <v>3</v>
      </c>
      <c r="D372" s="1" t="s">
        <v>909</v>
      </c>
      <c r="E372" s="22">
        <v>44</v>
      </c>
    </row>
    <row r="373" spans="1:5" ht="15">
      <c r="A373" s="1" t="s">
        <v>564</v>
      </c>
      <c r="B373" s="1">
        <v>31</v>
      </c>
      <c r="C373" s="1">
        <v>3</v>
      </c>
      <c r="D373" s="1" t="s">
        <v>910</v>
      </c>
      <c r="E373" s="22">
        <v>44</v>
      </c>
    </row>
    <row r="374" spans="1:5" ht="15">
      <c r="A374" s="1" t="s">
        <v>564</v>
      </c>
      <c r="B374" s="1">
        <v>31</v>
      </c>
      <c r="C374" s="1">
        <v>3</v>
      </c>
      <c r="D374" s="1" t="s">
        <v>911</v>
      </c>
      <c r="E374" s="22">
        <v>44</v>
      </c>
    </row>
    <row r="375" spans="1:5" ht="15">
      <c r="A375" s="1" t="s">
        <v>564</v>
      </c>
      <c r="B375" s="1">
        <v>31</v>
      </c>
      <c r="C375" s="1">
        <v>3</v>
      </c>
      <c r="D375" s="1" t="s">
        <v>912</v>
      </c>
      <c r="E375" s="22">
        <v>31</v>
      </c>
    </row>
    <row r="376" spans="1:5" ht="15">
      <c r="A376" s="1" t="s">
        <v>564</v>
      </c>
      <c r="B376" s="1">
        <v>31</v>
      </c>
      <c r="C376" s="1">
        <v>3</v>
      </c>
      <c r="D376" s="1" t="s">
        <v>913</v>
      </c>
      <c r="E376" s="22">
        <v>51</v>
      </c>
    </row>
    <row r="377" spans="1:5" ht="15">
      <c r="A377" s="1" t="s">
        <v>564</v>
      </c>
      <c r="B377" s="1">
        <v>31</v>
      </c>
      <c r="C377" s="1">
        <v>3</v>
      </c>
      <c r="D377" s="1" t="s">
        <v>914</v>
      </c>
      <c r="E377" s="22">
        <v>31</v>
      </c>
    </row>
    <row r="378" spans="1:5" ht="15">
      <c r="A378" s="1" t="s">
        <v>564</v>
      </c>
      <c r="B378" s="1">
        <v>31</v>
      </c>
      <c r="C378" s="1">
        <v>3</v>
      </c>
      <c r="D378" s="1" t="s">
        <v>915</v>
      </c>
      <c r="E378" s="22">
        <v>42</v>
      </c>
    </row>
    <row r="379" spans="1:5" ht="15">
      <c r="A379" s="1" t="s">
        <v>564</v>
      </c>
      <c r="B379" s="1">
        <v>31</v>
      </c>
      <c r="C379" s="1">
        <v>3</v>
      </c>
      <c r="D379" s="1" t="s">
        <v>916</v>
      </c>
      <c r="E379" s="22">
        <v>31</v>
      </c>
    </row>
    <row r="380" spans="1:5" ht="15">
      <c r="A380" s="1" t="s">
        <v>565</v>
      </c>
      <c r="B380" s="1">
        <v>51</v>
      </c>
      <c r="C380" s="1">
        <v>6</v>
      </c>
      <c r="D380" s="1" t="s">
        <v>917</v>
      </c>
      <c r="E380" s="22">
        <v>51</v>
      </c>
    </row>
    <row r="381" spans="1:5" ht="15">
      <c r="A381" s="1" t="s">
        <v>565</v>
      </c>
      <c r="B381" s="1">
        <v>51</v>
      </c>
      <c r="C381" s="1">
        <v>6</v>
      </c>
      <c r="D381" s="1" t="s">
        <v>918</v>
      </c>
      <c r="E381" s="22">
        <v>51</v>
      </c>
    </row>
    <row r="382" spans="1:5" ht="15">
      <c r="A382" s="1" t="s">
        <v>565</v>
      </c>
      <c r="B382" s="1">
        <v>51</v>
      </c>
      <c r="C382" s="1">
        <v>6</v>
      </c>
      <c r="D382" s="1" t="s">
        <v>919</v>
      </c>
      <c r="E382" s="22">
        <v>31</v>
      </c>
    </row>
    <row r="383" spans="1:5" ht="15">
      <c r="A383" s="1" t="s">
        <v>565</v>
      </c>
      <c r="B383" s="1">
        <v>51</v>
      </c>
      <c r="C383" s="1">
        <v>6</v>
      </c>
      <c r="D383" s="1" t="s">
        <v>920</v>
      </c>
      <c r="E383" s="22">
        <v>31</v>
      </c>
    </row>
    <row r="384" spans="1:5" ht="15">
      <c r="A384" s="1" t="s">
        <v>565</v>
      </c>
      <c r="B384" s="1">
        <v>51</v>
      </c>
      <c r="C384" s="1">
        <v>6</v>
      </c>
      <c r="D384" s="1" t="s">
        <v>921</v>
      </c>
      <c r="E384" s="22">
        <v>31</v>
      </c>
    </row>
    <row r="385" spans="1:5" ht="15">
      <c r="A385" s="1" t="s">
        <v>565</v>
      </c>
      <c r="B385" s="1">
        <v>51</v>
      </c>
      <c r="C385" s="1">
        <v>6</v>
      </c>
      <c r="D385" s="1" t="s">
        <v>922</v>
      </c>
      <c r="E385" s="22">
        <v>48</v>
      </c>
    </row>
    <row r="386" spans="1:5" ht="15">
      <c r="A386" s="1" t="s">
        <v>565</v>
      </c>
      <c r="B386" s="1">
        <v>51</v>
      </c>
      <c r="C386" s="1">
        <v>6</v>
      </c>
      <c r="D386" s="1" t="s">
        <v>923</v>
      </c>
      <c r="E386" s="22">
        <v>53</v>
      </c>
    </row>
    <row r="387" spans="1:5" ht="15">
      <c r="A387" s="1" t="s">
        <v>565</v>
      </c>
      <c r="B387" s="1">
        <v>51</v>
      </c>
      <c r="C387" s="1">
        <v>6</v>
      </c>
      <c r="D387" s="1" t="s">
        <v>924</v>
      </c>
      <c r="E387" s="22">
        <v>62</v>
      </c>
    </row>
    <row r="388" spans="1:5" ht="15">
      <c r="A388" s="1" t="s">
        <v>565</v>
      </c>
      <c r="B388" s="1">
        <v>51</v>
      </c>
      <c r="C388" s="1">
        <v>6</v>
      </c>
      <c r="D388" s="1" t="s">
        <v>925</v>
      </c>
      <c r="E388" s="22">
        <v>44</v>
      </c>
    </row>
    <row r="389" spans="1:5" ht="15">
      <c r="A389" s="1" t="s">
        <v>565</v>
      </c>
      <c r="B389" s="1">
        <v>51</v>
      </c>
      <c r="C389" s="1">
        <v>6</v>
      </c>
      <c r="D389" s="1" t="s">
        <v>926</v>
      </c>
      <c r="E389" s="22">
        <v>48</v>
      </c>
    </row>
    <row r="390" spans="1:5" ht="15">
      <c r="A390" s="1" t="s">
        <v>565</v>
      </c>
      <c r="B390" s="1">
        <v>51</v>
      </c>
      <c r="C390" s="1">
        <v>6</v>
      </c>
      <c r="D390" s="1" t="s">
        <v>927</v>
      </c>
      <c r="E390" s="22">
        <v>48</v>
      </c>
    </row>
    <row r="391" spans="1:5" ht="15">
      <c r="A391" s="1" t="s">
        <v>565</v>
      </c>
      <c r="B391" s="1">
        <v>51</v>
      </c>
      <c r="C391" s="1">
        <v>6</v>
      </c>
      <c r="D391" s="1" t="s">
        <v>928</v>
      </c>
      <c r="E391" s="22">
        <v>53</v>
      </c>
    </row>
    <row r="392" spans="1:5" ht="15">
      <c r="A392" s="1" t="s">
        <v>565</v>
      </c>
      <c r="B392" s="1">
        <v>51</v>
      </c>
      <c r="C392" s="1">
        <v>6</v>
      </c>
      <c r="D392" s="1" t="s">
        <v>929</v>
      </c>
      <c r="E392" s="22">
        <v>31</v>
      </c>
    </row>
    <row r="393" spans="1:5" ht="15">
      <c r="A393" s="1" t="s">
        <v>565</v>
      </c>
      <c r="B393" s="1">
        <v>51</v>
      </c>
      <c r="C393" s="1">
        <v>6</v>
      </c>
      <c r="D393" s="1" t="s">
        <v>921</v>
      </c>
      <c r="E393" s="22">
        <v>31</v>
      </c>
    </row>
    <row r="394" spans="1:5" ht="15">
      <c r="A394" s="1" t="s">
        <v>567</v>
      </c>
      <c r="B394" s="1">
        <v>21</v>
      </c>
      <c r="C394" s="1">
        <v>1</v>
      </c>
      <c r="D394" s="1" t="s">
        <v>930</v>
      </c>
      <c r="E394" s="22">
        <v>31</v>
      </c>
    </row>
    <row r="395" spans="1:5" ht="15">
      <c r="A395" s="1" t="s">
        <v>567</v>
      </c>
      <c r="B395" s="1">
        <v>21</v>
      </c>
      <c r="C395" s="1">
        <v>1</v>
      </c>
      <c r="D395" s="1" t="s">
        <v>931</v>
      </c>
      <c r="E395" s="22">
        <v>31</v>
      </c>
    </row>
    <row r="396" spans="1:5" ht="15">
      <c r="A396" s="1" t="s">
        <v>567</v>
      </c>
      <c r="B396" s="1">
        <v>21</v>
      </c>
      <c r="C396" s="1">
        <v>1</v>
      </c>
      <c r="D396" s="1" t="s">
        <v>932</v>
      </c>
      <c r="E396" s="22">
        <v>51</v>
      </c>
    </row>
    <row r="397" spans="1:5" ht="15">
      <c r="A397" s="1" t="s">
        <v>567</v>
      </c>
      <c r="B397" s="1">
        <v>21</v>
      </c>
      <c r="C397" s="1">
        <v>1</v>
      </c>
      <c r="D397" s="1" t="s">
        <v>933</v>
      </c>
      <c r="E397" s="22">
        <v>31</v>
      </c>
    </row>
    <row r="398" spans="1:5" ht="15">
      <c r="A398" s="1" t="s">
        <v>567</v>
      </c>
      <c r="B398" s="1">
        <v>21</v>
      </c>
      <c r="C398" s="1">
        <v>1</v>
      </c>
      <c r="D398" s="1" t="s">
        <v>934</v>
      </c>
      <c r="E398" s="22">
        <v>21</v>
      </c>
    </row>
    <row r="399" spans="1:5" ht="15">
      <c r="A399" s="1" t="s">
        <v>567</v>
      </c>
      <c r="B399" s="1">
        <v>21</v>
      </c>
      <c r="C399" s="1">
        <v>1</v>
      </c>
      <c r="D399" s="1" t="s">
        <v>935</v>
      </c>
      <c r="E399" s="22">
        <v>53</v>
      </c>
    </row>
    <row r="400" spans="1:5" ht="15">
      <c r="A400" s="1" t="s">
        <v>567</v>
      </c>
      <c r="B400" s="1">
        <v>21</v>
      </c>
      <c r="C400" s="1">
        <v>1</v>
      </c>
      <c r="D400" s="1" t="s">
        <v>936</v>
      </c>
      <c r="E400" s="22">
        <v>54</v>
      </c>
    </row>
    <row r="401" spans="1:5" ht="15">
      <c r="A401" s="1" t="s">
        <v>567</v>
      </c>
      <c r="B401" s="1">
        <v>21</v>
      </c>
      <c r="C401" s="1">
        <v>1</v>
      </c>
      <c r="D401" s="1" t="s">
        <v>937</v>
      </c>
      <c r="E401" s="22">
        <v>31</v>
      </c>
    </row>
    <row r="402" spans="1:5" ht="15">
      <c r="A402" s="1" t="s">
        <v>567</v>
      </c>
      <c r="B402" s="1">
        <v>21</v>
      </c>
      <c r="C402" s="1">
        <v>1</v>
      </c>
      <c r="D402" s="1" t="s">
        <v>938</v>
      </c>
      <c r="E402" s="22">
        <v>53</v>
      </c>
    </row>
    <row r="403" spans="1:5" ht="15">
      <c r="A403" s="1" t="s">
        <v>567</v>
      </c>
      <c r="B403" s="1">
        <v>21</v>
      </c>
      <c r="C403" s="1">
        <v>1</v>
      </c>
      <c r="D403" s="1" t="s">
        <v>939</v>
      </c>
      <c r="E403" s="22">
        <v>51</v>
      </c>
    </row>
    <row r="404" spans="1:5" ht="15">
      <c r="A404" s="1" t="s">
        <v>567</v>
      </c>
      <c r="B404" s="1">
        <v>21</v>
      </c>
      <c r="C404" s="1">
        <v>1</v>
      </c>
      <c r="D404" s="1" t="s">
        <v>940</v>
      </c>
      <c r="E404" s="22">
        <v>31</v>
      </c>
    </row>
    <row r="405" spans="1:5" ht="15">
      <c r="A405" s="1" t="s">
        <v>567</v>
      </c>
      <c r="B405" s="1">
        <v>21</v>
      </c>
      <c r="C405" s="1">
        <v>1</v>
      </c>
      <c r="D405" s="1" t="s">
        <v>941</v>
      </c>
      <c r="E405" s="22">
        <v>31</v>
      </c>
    </row>
    <row r="406" spans="1:5" ht="15">
      <c r="A406" s="1" t="s">
        <v>567</v>
      </c>
      <c r="B406" s="1">
        <v>21</v>
      </c>
      <c r="C406" s="1">
        <v>1</v>
      </c>
      <c r="D406" s="1" t="s">
        <v>942</v>
      </c>
      <c r="E406" s="22">
        <v>44</v>
      </c>
    </row>
    <row r="407" spans="1:5" ht="15">
      <c r="A407" s="1" t="s">
        <v>567</v>
      </c>
      <c r="B407" s="1">
        <v>21</v>
      </c>
      <c r="C407" s="1">
        <v>1</v>
      </c>
      <c r="D407" s="1" t="s">
        <v>943</v>
      </c>
      <c r="E407" s="22">
        <v>31</v>
      </c>
    </row>
    <row r="408" spans="1:5" ht="15">
      <c r="A408" s="1" t="s">
        <v>570</v>
      </c>
      <c r="B408" s="1">
        <v>31</v>
      </c>
      <c r="C408" s="1">
        <v>3</v>
      </c>
      <c r="D408" s="1" t="s">
        <v>944</v>
      </c>
      <c r="E408" s="22">
        <v>22</v>
      </c>
    </row>
    <row r="409" spans="1:5" ht="15">
      <c r="A409" s="1" t="s">
        <v>570</v>
      </c>
      <c r="B409" s="1">
        <v>31</v>
      </c>
      <c r="C409" s="1">
        <v>3</v>
      </c>
      <c r="D409" s="1" t="s">
        <v>945</v>
      </c>
      <c r="E409" s="22">
        <v>53</v>
      </c>
    </row>
    <row r="410" spans="1:5" ht="15">
      <c r="A410" s="1" t="s">
        <v>570</v>
      </c>
      <c r="B410" s="1">
        <v>31</v>
      </c>
      <c r="C410" s="1">
        <v>3</v>
      </c>
      <c r="D410" s="1" t="s">
        <v>946</v>
      </c>
      <c r="E410" s="22">
        <v>31</v>
      </c>
    </row>
    <row r="411" spans="1:5" ht="15">
      <c r="A411" s="1" t="s">
        <v>570</v>
      </c>
      <c r="B411" s="1">
        <v>31</v>
      </c>
      <c r="C411" s="1">
        <v>3</v>
      </c>
      <c r="D411" s="1" t="s">
        <v>947</v>
      </c>
      <c r="E411" s="22">
        <v>56</v>
      </c>
    </row>
    <row r="412" spans="1:5" ht="15">
      <c r="A412" s="1" t="s">
        <v>570</v>
      </c>
      <c r="B412" s="1">
        <v>31</v>
      </c>
      <c r="C412" s="1">
        <v>3</v>
      </c>
      <c r="D412" s="1" t="s">
        <v>948</v>
      </c>
      <c r="E412" s="22">
        <v>48</v>
      </c>
    </row>
    <row r="413" spans="1:5" ht="15">
      <c r="A413" s="1" t="s">
        <v>570</v>
      </c>
      <c r="B413" s="1">
        <v>31</v>
      </c>
      <c r="C413" s="1">
        <v>3</v>
      </c>
      <c r="D413" s="1" t="s">
        <v>949</v>
      </c>
      <c r="E413" s="22">
        <v>44</v>
      </c>
    </row>
    <row r="414" spans="1:5" ht="15">
      <c r="A414" s="1" t="s">
        <v>570</v>
      </c>
      <c r="B414" s="1">
        <v>31</v>
      </c>
      <c r="C414" s="1">
        <v>3</v>
      </c>
      <c r="D414" s="1" t="s">
        <v>950</v>
      </c>
      <c r="E414" s="22">
        <v>31</v>
      </c>
    </row>
    <row r="415" spans="1:5" ht="15">
      <c r="A415" s="1" t="s">
        <v>570</v>
      </c>
      <c r="B415" s="1">
        <v>31</v>
      </c>
      <c r="C415" s="1">
        <v>3</v>
      </c>
      <c r="D415" s="1" t="s">
        <v>951</v>
      </c>
      <c r="E415" s="22">
        <v>31</v>
      </c>
    </row>
    <row r="416" spans="1:5" ht="15">
      <c r="A416" s="1" t="s">
        <v>570</v>
      </c>
      <c r="B416" s="1">
        <v>31</v>
      </c>
      <c r="C416" s="1">
        <v>3</v>
      </c>
      <c r="D416" s="1" t="s">
        <v>952</v>
      </c>
      <c r="E416" s="22">
        <v>72</v>
      </c>
    </row>
    <row r="417" spans="1:5" ht="15">
      <c r="A417" s="1" t="s">
        <v>570</v>
      </c>
      <c r="B417" s="1">
        <v>31</v>
      </c>
      <c r="C417" s="1">
        <v>3</v>
      </c>
      <c r="D417" s="1" t="s">
        <v>953</v>
      </c>
      <c r="E417" s="22">
        <v>21</v>
      </c>
    </row>
    <row r="418" spans="1:5" ht="15">
      <c r="A418" s="1" t="s">
        <v>570</v>
      </c>
      <c r="B418" s="1">
        <v>31</v>
      </c>
      <c r="C418" s="1">
        <v>3</v>
      </c>
      <c r="D418" s="1" t="s">
        <v>954</v>
      </c>
      <c r="E418" s="22">
        <v>22</v>
      </c>
    </row>
    <row r="419" spans="1:5" ht="15">
      <c r="A419" s="1" t="s">
        <v>570</v>
      </c>
      <c r="B419" s="1">
        <v>31</v>
      </c>
      <c r="C419" s="1">
        <v>3</v>
      </c>
      <c r="D419" s="1" t="s">
        <v>955</v>
      </c>
      <c r="E419" s="22">
        <v>31</v>
      </c>
    </row>
    <row r="420" spans="1:5" ht="15">
      <c r="A420" s="1" t="s">
        <v>570</v>
      </c>
      <c r="B420" s="1">
        <v>31</v>
      </c>
      <c r="C420" s="1">
        <v>3</v>
      </c>
      <c r="D420" s="1" t="s">
        <v>956</v>
      </c>
      <c r="E420" s="22">
        <v>31</v>
      </c>
    </row>
    <row r="421" spans="1:5" ht="15">
      <c r="A421" s="1" t="s">
        <v>570</v>
      </c>
      <c r="B421" s="1">
        <v>31</v>
      </c>
      <c r="C421" s="1">
        <v>3</v>
      </c>
      <c r="D421" s="1" t="s">
        <v>957</v>
      </c>
      <c r="E421" s="22">
        <v>31</v>
      </c>
    </row>
    <row r="422" spans="1:5" ht="15">
      <c r="A422" s="1" t="s">
        <v>571</v>
      </c>
      <c r="B422" s="1">
        <v>31</v>
      </c>
      <c r="C422" s="1">
        <v>3</v>
      </c>
      <c r="D422" s="1" t="s">
        <v>958</v>
      </c>
      <c r="E422" s="22">
        <v>51</v>
      </c>
    </row>
    <row r="423" spans="1:5" ht="15">
      <c r="A423" s="1" t="s">
        <v>571</v>
      </c>
      <c r="B423" s="1">
        <v>31</v>
      </c>
      <c r="C423" s="1">
        <v>3</v>
      </c>
      <c r="D423" s="1" t="s">
        <v>959</v>
      </c>
      <c r="E423" s="22">
        <v>31</v>
      </c>
    </row>
    <row r="424" spans="1:5" ht="15">
      <c r="A424" s="1" t="s">
        <v>571</v>
      </c>
      <c r="B424" s="1">
        <v>31</v>
      </c>
      <c r="C424" s="1">
        <v>3</v>
      </c>
      <c r="D424" s="1" t="s">
        <v>960</v>
      </c>
      <c r="E424" s="22">
        <v>72</v>
      </c>
    </row>
    <row r="425" spans="1:5" ht="15">
      <c r="A425" s="1" t="s">
        <v>571</v>
      </c>
      <c r="B425" s="1">
        <v>31</v>
      </c>
      <c r="C425" s="1">
        <v>3</v>
      </c>
      <c r="D425" s="1" t="s">
        <v>961</v>
      </c>
      <c r="E425" s="22">
        <v>31</v>
      </c>
    </row>
    <row r="426" spans="1:5" ht="15">
      <c r="A426" s="1" t="s">
        <v>571</v>
      </c>
      <c r="B426" s="1">
        <v>31</v>
      </c>
      <c r="C426" s="1">
        <v>3</v>
      </c>
      <c r="D426" s="1" t="s">
        <v>962</v>
      </c>
      <c r="E426" s="22">
        <v>31</v>
      </c>
    </row>
    <row r="427" spans="1:5" ht="15">
      <c r="A427" s="1" t="s">
        <v>571</v>
      </c>
      <c r="B427" s="1">
        <v>31</v>
      </c>
      <c r="C427" s="1">
        <v>3</v>
      </c>
      <c r="D427" s="1" t="s">
        <v>963</v>
      </c>
      <c r="E427" s="22">
        <v>31</v>
      </c>
    </row>
    <row r="428" spans="1:5" ht="15">
      <c r="A428" s="1" t="s">
        <v>571</v>
      </c>
      <c r="B428" s="1">
        <v>31</v>
      </c>
      <c r="C428" s="1">
        <v>3</v>
      </c>
      <c r="D428" s="1" t="s">
        <v>964</v>
      </c>
      <c r="E428" s="22">
        <v>48</v>
      </c>
    </row>
    <row r="429" spans="1:5" ht="15">
      <c r="A429" s="1" t="s">
        <v>571</v>
      </c>
      <c r="B429" s="1">
        <v>31</v>
      </c>
      <c r="C429" s="1">
        <v>3</v>
      </c>
      <c r="D429" s="1" t="s">
        <v>965</v>
      </c>
      <c r="E429" s="22">
        <v>44</v>
      </c>
    </row>
    <row r="430" spans="1:5" ht="15">
      <c r="A430" s="1" t="s">
        <v>571</v>
      </c>
      <c r="B430" s="1">
        <v>31</v>
      </c>
      <c r="C430" s="1">
        <v>3</v>
      </c>
      <c r="D430" s="1" t="s">
        <v>966</v>
      </c>
      <c r="E430" s="22">
        <v>31</v>
      </c>
    </row>
    <row r="431" spans="1:3" ht="15">
      <c r="A431" s="1" t="s">
        <v>571</v>
      </c>
      <c r="B431" s="1">
        <v>31</v>
      </c>
      <c r="C431" s="1">
        <v>3</v>
      </c>
    </row>
    <row r="432" spans="1:3" ht="15">
      <c r="A432" s="1" t="s">
        <v>571</v>
      </c>
      <c r="B432" s="1">
        <v>31</v>
      </c>
      <c r="C432" s="1">
        <v>3</v>
      </c>
    </row>
    <row r="433" spans="1:3" ht="15">
      <c r="A433" s="1" t="s">
        <v>571</v>
      </c>
      <c r="B433" s="1">
        <v>31</v>
      </c>
      <c r="C433" s="1">
        <v>3</v>
      </c>
    </row>
    <row r="434" spans="1:3" ht="15">
      <c r="A434" s="1" t="s">
        <v>571</v>
      </c>
      <c r="B434" s="1">
        <v>31</v>
      </c>
      <c r="C434" s="1">
        <v>3</v>
      </c>
    </row>
    <row r="435" spans="1:3" ht="15">
      <c r="A435" s="1" t="s">
        <v>571</v>
      </c>
      <c r="B435" s="1">
        <v>31</v>
      </c>
      <c r="C435" s="1">
        <v>3</v>
      </c>
    </row>
    <row r="436" spans="1:3" ht="15">
      <c r="A436" s="1" t="s">
        <v>574</v>
      </c>
      <c r="B436" s="1">
        <v>22</v>
      </c>
      <c r="C436" s="1">
        <v>2</v>
      </c>
    </row>
    <row r="437" spans="1:3" ht="15">
      <c r="A437" s="1" t="s">
        <v>574</v>
      </c>
      <c r="B437" s="1">
        <v>22</v>
      </c>
      <c r="C437" s="1">
        <v>2</v>
      </c>
    </row>
    <row r="438" spans="1:3" ht="15">
      <c r="A438" s="1" t="s">
        <v>574</v>
      </c>
      <c r="B438" s="1">
        <v>22</v>
      </c>
      <c r="C438" s="1">
        <v>2</v>
      </c>
    </row>
    <row r="439" spans="1:3" ht="15">
      <c r="A439" s="1" t="s">
        <v>574</v>
      </c>
      <c r="B439" s="1">
        <v>22</v>
      </c>
      <c r="C439" s="1">
        <v>2</v>
      </c>
    </row>
    <row r="440" spans="1:3" ht="15">
      <c r="A440" s="1" t="s">
        <v>574</v>
      </c>
      <c r="B440" s="1">
        <v>22</v>
      </c>
      <c r="C440" s="1">
        <v>2</v>
      </c>
    </row>
    <row r="441" spans="1:3" ht="15">
      <c r="A441" s="1" t="s">
        <v>574</v>
      </c>
      <c r="B441" s="1">
        <v>22</v>
      </c>
      <c r="C441" s="1">
        <v>2</v>
      </c>
    </row>
    <row r="442" spans="1:3" ht="15">
      <c r="A442" s="1" t="s">
        <v>574</v>
      </c>
      <c r="B442" s="1">
        <v>22</v>
      </c>
      <c r="C442" s="1">
        <v>2</v>
      </c>
    </row>
    <row r="443" spans="1:3" ht="15">
      <c r="A443" s="1" t="s">
        <v>574</v>
      </c>
      <c r="B443" s="1">
        <v>22</v>
      </c>
      <c r="C443" s="1">
        <v>2</v>
      </c>
    </row>
    <row r="444" spans="1:3" ht="15">
      <c r="A444" s="1" t="s">
        <v>574</v>
      </c>
      <c r="B444" s="1">
        <v>22</v>
      </c>
      <c r="C444" s="1">
        <v>2</v>
      </c>
    </row>
    <row r="445" spans="1:3" ht="15">
      <c r="A445" s="1" t="s">
        <v>574</v>
      </c>
      <c r="B445" s="1">
        <v>22</v>
      </c>
      <c r="C445" s="1">
        <v>2</v>
      </c>
    </row>
    <row r="446" spans="1:3" ht="15">
      <c r="A446" s="1" t="s">
        <v>574</v>
      </c>
      <c r="B446" s="1">
        <v>22</v>
      </c>
      <c r="C446" s="1">
        <v>2</v>
      </c>
    </row>
    <row r="447" spans="1:3" ht="15">
      <c r="A447" s="1" t="s">
        <v>574</v>
      </c>
      <c r="B447" s="1">
        <v>22</v>
      </c>
      <c r="C447" s="1">
        <v>2</v>
      </c>
    </row>
    <row r="448" spans="1:3" ht="15">
      <c r="A448" s="1" t="s">
        <v>574</v>
      </c>
      <c r="B448" s="1">
        <v>22</v>
      </c>
      <c r="C448" s="1">
        <v>2</v>
      </c>
    </row>
    <row r="449" spans="1:3" ht="15">
      <c r="A449" s="1" t="s">
        <v>574</v>
      </c>
      <c r="B449" s="1">
        <v>22</v>
      </c>
      <c r="C449" s="1">
        <v>2</v>
      </c>
    </row>
    <row r="450" spans="1:3" ht="15">
      <c r="A450" s="1" t="s">
        <v>575</v>
      </c>
      <c r="B450" s="1">
        <v>51</v>
      </c>
      <c r="C450" s="1">
        <v>6</v>
      </c>
    </row>
    <row r="451" spans="1:3" ht="15">
      <c r="A451" s="1" t="s">
        <v>575</v>
      </c>
      <c r="B451" s="1">
        <v>51</v>
      </c>
      <c r="C451" s="1">
        <v>6</v>
      </c>
    </row>
    <row r="452" spans="1:3" ht="15">
      <c r="A452" s="1" t="s">
        <v>575</v>
      </c>
      <c r="B452" s="1">
        <v>51</v>
      </c>
      <c r="C452" s="1">
        <v>6</v>
      </c>
    </row>
    <row r="453" spans="1:3" ht="15">
      <c r="A453" s="1" t="s">
        <v>575</v>
      </c>
      <c r="B453" s="1">
        <v>51</v>
      </c>
      <c r="C453" s="1">
        <v>6</v>
      </c>
    </row>
    <row r="454" spans="1:3" ht="15">
      <c r="A454" s="1" t="s">
        <v>575</v>
      </c>
      <c r="B454" s="1">
        <v>51</v>
      </c>
      <c r="C454" s="1">
        <v>6</v>
      </c>
    </row>
    <row r="455" spans="1:3" ht="15">
      <c r="A455" s="1" t="s">
        <v>575</v>
      </c>
      <c r="B455" s="1">
        <v>51</v>
      </c>
      <c r="C455" s="1">
        <v>6</v>
      </c>
    </row>
    <row r="456" spans="1:3" ht="15">
      <c r="A456" s="1" t="s">
        <v>575</v>
      </c>
      <c r="B456" s="1">
        <v>51</v>
      </c>
      <c r="C456" s="1">
        <v>6</v>
      </c>
    </row>
    <row r="457" spans="1:3" ht="15">
      <c r="A457" s="1" t="s">
        <v>575</v>
      </c>
      <c r="B457" s="1">
        <v>51</v>
      </c>
      <c r="C457" s="1">
        <v>6</v>
      </c>
    </row>
    <row r="458" spans="1:3" ht="15">
      <c r="A458" s="1" t="s">
        <v>575</v>
      </c>
      <c r="B458" s="1">
        <v>51</v>
      </c>
      <c r="C458" s="1">
        <v>6</v>
      </c>
    </row>
    <row r="459" spans="1:3" ht="15">
      <c r="A459" s="1" t="s">
        <v>575</v>
      </c>
      <c r="B459" s="1">
        <v>51</v>
      </c>
      <c r="C459" s="1">
        <v>6</v>
      </c>
    </row>
    <row r="460" spans="1:3" ht="15">
      <c r="A460" s="1" t="s">
        <v>575</v>
      </c>
      <c r="B460" s="1">
        <v>51</v>
      </c>
      <c r="C460" s="1">
        <v>6</v>
      </c>
    </row>
    <row r="461" spans="1:3" ht="15">
      <c r="A461" s="1" t="s">
        <v>575</v>
      </c>
      <c r="B461" s="1">
        <v>51</v>
      </c>
      <c r="C461" s="1">
        <v>6</v>
      </c>
    </row>
    <row r="462" spans="1:3" ht="15">
      <c r="A462" s="1" t="s">
        <v>575</v>
      </c>
      <c r="B462" s="1">
        <v>51</v>
      </c>
      <c r="C462" s="1">
        <v>6</v>
      </c>
    </row>
    <row r="463" spans="1:3" ht="15">
      <c r="A463" s="1" t="s">
        <v>575</v>
      </c>
      <c r="B463" s="1">
        <v>51</v>
      </c>
      <c r="C463" s="1">
        <v>6</v>
      </c>
    </row>
    <row r="464" spans="1:3" ht="15">
      <c r="A464" s="1" t="s">
        <v>577</v>
      </c>
      <c r="B464" s="1">
        <v>31</v>
      </c>
      <c r="C464" s="1">
        <v>3</v>
      </c>
    </row>
    <row r="465" spans="1:3" ht="15">
      <c r="A465" s="1" t="s">
        <v>577</v>
      </c>
      <c r="B465" s="1">
        <v>31</v>
      </c>
      <c r="C465" s="1">
        <v>3</v>
      </c>
    </row>
    <row r="466" spans="1:3" ht="15">
      <c r="A466" s="1" t="s">
        <v>577</v>
      </c>
      <c r="B466" s="1">
        <v>31</v>
      </c>
      <c r="C466" s="1">
        <v>3</v>
      </c>
    </row>
    <row r="467" spans="1:3" ht="15">
      <c r="A467" s="1" t="s">
        <v>577</v>
      </c>
      <c r="B467" s="1">
        <v>31</v>
      </c>
      <c r="C467" s="1">
        <v>3</v>
      </c>
    </row>
    <row r="468" spans="1:3" ht="15">
      <c r="A468" s="1" t="s">
        <v>577</v>
      </c>
      <c r="B468" s="1">
        <v>31</v>
      </c>
      <c r="C468" s="1">
        <v>3</v>
      </c>
    </row>
    <row r="469" spans="1:3" ht="15">
      <c r="A469" s="1" t="s">
        <v>577</v>
      </c>
      <c r="B469" s="1">
        <v>31</v>
      </c>
      <c r="C469" s="1">
        <v>3</v>
      </c>
    </row>
    <row r="470" spans="1:3" ht="15">
      <c r="A470" s="1" t="s">
        <v>577</v>
      </c>
      <c r="B470" s="1">
        <v>31</v>
      </c>
      <c r="C470" s="1">
        <v>3</v>
      </c>
    </row>
    <row r="471" spans="1:3" ht="15">
      <c r="A471" s="1" t="s">
        <v>577</v>
      </c>
      <c r="B471" s="1">
        <v>31</v>
      </c>
      <c r="C471" s="1">
        <v>3</v>
      </c>
    </row>
    <row r="472" spans="1:3" ht="15">
      <c r="A472" s="1" t="s">
        <v>577</v>
      </c>
      <c r="B472" s="1">
        <v>31</v>
      </c>
      <c r="C472" s="1">
        <v>3</v>
      </c>
    </row>
    <row r="473" spans="1:3" ht="15">
      <c r="A473" s="1" t="s">
        <v>577</v>
      </c>
      <c r="B473" s="1">
        <v>31</v>
      </c>
      <c r="C473" s="1">
        <v>3</v>
      </c>
    </row>
    <row r="474" spans="1:3" ht="15">
      <c r="A474" s="1" t="s">
        <v>577</v>
      </c>
      <c r="B474" s="1">
        <v>31</v>
      </c>
      <c r="C474" s="1">
        <v>3</v>
      </c>
    </row>
    <row r="475" spans="1:3" ht="15">
      <c r="A475" s="1" t="s">
        <v>577</v>
      </c>
      <c r="B475" s="1">
        <v>31</v>
      </c>
      <c r="C475" s="1">
        <v>3</v>
      </c>
    </row>
    <row r="476" spans="1:3" ht="15">
      <c r="A476" s="1" t="s">
        <v>577</v>
      </c>
      <c r="B476" s="1">
        <v>31</v>
      </c>
      <c r="C476" s="1">
        <v>3</v>
      </c>
    </row>
    <row r="477" spans="1:3" ht="15">
      <c r="A477" s="1" t="s">
        <v>577</v>
      </c>
      <c r="B477" s="1">
        <v>31</v>
      </c>
      <c r="C477" s="1">
        <v>3</v>
      </c>
    </row>
    <row r="478" spans="1:3" ht="15">
      <c r="A478" s="1" t="s">
        <v>578</v>
      </c>
      <c r="B478" s="1">
        <v>31</v>
      </c>
      <c r="C478" s="1">
        <v>3</v>
      </c>
    </row>
    <row r="479" spans="1:3" ht="15">
      <c r="A479" s="1" t="s">
        <v>578</v>
      </c>
      <c r="B479" s="1">
        <v>31</v>
      </c>
      <c r="C479" s="1">
        <v>3</v>
      </c>
    </row>
    <row r="480" spans="1:3" ht="15">
      <c r="A480" s="1" t="s">
        <v>578</v>
      </c>
      <c r="B480" s="1">
        <v>31</v>
      </c>
      <c r="C480" s="1">
        <v>3</v>
      </c>
    </row>
    <row r="481" spans="1:3" ht="15">
      <c r="A481" s="1" t="s">
        <v>578</v>
      </c>
      <c r="B481" s="1">
        <v>31</v>
      </c>
      <c r="C481" s="1">
        <v>3</v>
      </c>
    </row>
    <row r="482" spans="1:3" ht="15">
      <c r="A482" s="1" t="s">
        <v>578</v>
      </c>
      <c r="B482" s="1">
        <v>31</v>
      </c>
      <c r="C482" s="1">
        <v>3</v>
      </c>
    </row>
    <row r="483" spans="1:3" ht="15">
      <c r="A483" s="1" t="s">
        <v>578</v>
      </c>
      <c r="B483" s="1">
        <v>31</v>
      </c>
      <c r="C483" s="1">
        <v>3</v>
      </c>
    </row>
    <row r="484" spans="1:3" ht="15">
      <c r="A484" s="1" t="s">
        <v>578</v>
      </c>
      <c r="B484" s="1">
        <v>31</v>
      </c>
      <c r="C484" s="1">
        <v>3</v>
      </c>
    </row>
    <row r="485" spans="1:3" ht="15">
      <c r="A485" s="1" t="s">
        <v>578</v>
      </c>
      <c r="B485" s="1">
        <v>31</v>
      </c>
      <c r="C485" s="1">
        <v>3</v>
      </c>
    </row>
    <row r="486" spans="1:3" ht="15">
      <c r="A486" s="1" t="s">
        <v>578</v>
      </c>
      <c r="B486" s="1">
        <v>31</v>
      </c>
      <c r="C486" s="1">
        <v>3</v>
      </c>
    </row>
    <row r="487" spans="1:3" ht="15">
      <c r="A487" s="1" t="s">
        <v>578</v>
      </c>
      <c r="B487" s="1">
        <v>31</v>
      </c>
      <c r="C487" s="1">
        <v>3</v>
      </c>
    </row>
    <row r="488" spans="1:3" ht="15">
      <c r="A488" s="1" t="s">
        <v>578</v>
      </c>
      <c r="B488" s="1">
        <v>31</v>
      </c>
      <c r="C488" s="1">
        <v>3</v>
      </c>
    </row>
    <row r="489" spans="1:3" ht="15">
      <c r="A489" s="1" t="s">
        <v>578</v>
      </c>
      <c r="B489" s="1">
        <v>31</v>
      </c>
      <c r="C489" s="1">
        <v>3</v>
      </c>
    </row>
    <row r="490" spans="1:3" ht="15">
      <c r="A490" s="1" t="s">
        <v>578</v>
      </c>
      <c r="B490" s="1">
        <v>31</v>
      </c>
      <c r="C490" s="1">
        <v>3</v>
      </c>
    </row>
    <row r="491" spans="1:3" ht="15">
      <c r="A491" s="1" t="s">
        <v>578</v>
      </c>
      <c r="B491" s="1">
        <v>31</v>
      </c>
      <c r="C491" s="1">
        <v>3</v>
      </c>
    </row>
    <row r="492" spans="1:3" ht="15">
      <c r="A492" s="1" t="s">
        <v>579</v>
      </c>
      <c r="B492" s="1">
        <v>22</v>
      </c>
      <c r="C492" s="1">
        <v>2</v>
      </c>
    </row>
    <row r="493" spans="1:3" ht="15">
      <c r="A493" s="1" t="s">
        <v>579</v>
      </c>
      <c r="B493" s="1">
        <v>22</v>
      </c>
      <c r="C493" s="1">
        <v>2</v>
      </c>
    </row>
    <row r="494" spans="1:3" ht="15">
      <c r="A494" s="1" t="s">
        <v>579</v>
      </c>
      <c r="B494" s="1">
        <v>22</v>
      </c>
      <c r="C494" s="1">
        <v>2</v>
      </c>
    </row>
    <row r="495" spans="1:3" ht="15">
      <c r="A495" s="1" t="s">
        <v>579</v>
      </c>
      <c r="B495" s="1">
        <v>22</v>
      </c>
      <c r="C495" s="1">
        <v>2</v>
      </c>
    </row>
    <row r="496" spans="1:3" ht="15">
      <c r="A496" s="1" t="s">
        <v>579</v>
      </c>
      <c r="B496" s="1">
        <v>22</v>
      </c>
      <c r="C496" s="1">
        <v>2</v>
      </c>
    </row>
    <row r="497" spans="1:3" ht="15">
      <c r="A497" s="1" t="s">
        <v>579</v>
      </c>
      <c r="B497" s="1">
        <v>22</v>
      </c>
      <c r="C497" s="1">
        <v>2</v>
      </c>
    </row>
    <row r="498" spans="1:3" ht="15">
      <c r="A498" s="1" t="s">
        <v>579</v>
      </c>
      <c r="B498" s="1">
        <v>22</v>
      </c>
      <c r="C498" s="1">
        <v>2</v>
      </c>
    </row>
    <row r="499" spans="1:3" ht="15">
      <c r="A499" s="1" t="s">
        <v>579</v>
      </c>
      <c r="B499" s="1">
        <v>22</v>
      </c>
      <c r="C499" s="1">
        <v>2</v>
      </c>
    </row>
    <row r="500" spans="1:3" ht="15">
      <c r="A500" s="1" t="s">
        <v>579</v>
      </c>
      <c r="B500" s="1">
        <v>22</v>
      </c>
      <c r="C500" s="1">
        <v>2</v>
      </c>
    </row>
    <row r="501" spans="1:3" ht="15">
      <c r="A501" s="1" t="s">
        <v>579</v>
      </c>
      <c r="B501" s="1">
        <v>22</v>
      </c>
      <c r="C501" s="1">
        <v>2</v>
      </c>
    </row>
    <row r="502" spans="1:3" ht="15">
      <c r="A502" s="1" t="s">
        <v>579</v>
      </c>
      <c r="B502" s="1">
        <v>22</v>
      </c>
      <c r="C502" s="1">
        <v>2</v>
      </c>
    </row>
    <row r="503" spans="1:3" ht="15">
      <c r="A503" s="1" t="s">
        <v>579</v>
      </c>
      <c r="B503" s="1">
        <v>22</v>
      </c>
      <c r="C503" s="1">
        <v>2</v>
      </c>
    </row>
    <row r="504" spans="1:3" ht="15">
      <c r="A504" s="1" t="s">
        <v>579</v>
      </c>
      <c r="B504" s="1">
        <v>22</v>
      </c>
      <c r="C504" s="1">
        <v>2</v>
      </c>
    </row>
    <row r="505" spans="1:3" ht="15">
      <c r="A505" s="1" t="s">
        <v>579</v>
      </c>
      <c r="B505" s="1">
        <v>22</v>
      </c>
      <c r="C505" s="1">
        <v>2</v>
      </c>
    </row>
    <row r="506" spans="1:3" ht="15">
      <c r="A506" s="1" t="s">
        <v>580</v>
      </c>
      <c r="B506" s="1">
        <v>44</v>
      </c>
      <c r="C506" s="1">
        <v>5</v>
      </c>
    </row>
    <row r="507" spans="1:3" ht="15">
      <c r="A507" s="1" t="s">
        <v>580</v>
      </c>
      <c r="B507" s="1">
        <v>44</v>
      </c>
      <c r="C507" s="1">
        <v>5</v>
      </c>
    </row>
    <row r="508" spans="1:3" ht="15">
      <c r="A508" s="1" t="s">
        <v>580</v>
      </c>
      <c r="B508" s="1">
        <v>44</v>
      </c>
      <c r="C508" s="1">
        <v>5</v>
      </c>
    </row>
    <row r="509" spans="1:3" ht="15">
      <c r="A509" s="1" t="s">
        <v>580</v>
      </c>
      <c r="B509" s="1">
        <v>44</v>
      </c>
      <c r="C509" s="1">
        <v>5</v>
      </c>
    </row>
    <row r="510" spans="1:3" ht="15">
      <c r="A510" s="1" t="s">
        <v>580</v>
      </c>
      <c r="B510" s="1">
        <v>44</v>
      </c>
      <c r="C510" s="1">
        <v>5</v>
      </c>
    </row>
    <row r="511" spans="1:3" ht="15">
      <c r="A511" s="1" t="s">
        <v>580</v>
      </c>
      <c r="B511" s="1">
        <v>44</v>
      </c>
      <c r="C511" s="1">
        <v>5</v>
      </c>
    </row>
    <row r="512" spans="1:3" ht="15">
      <c r="A512" s="1" t="s">
        <v>580</v>
      </c>
      <c r="B512" s="1">
        <v>44</v>
      </c>
      <c r="C512" s="1">
        <v>5</v>
      </c>
    </row>
    <row r="513" spans="1:3" ht="15">
      <c r="A513" s="1" t="s">
        <v>580</v>
      </c>
      <c r="B513" s="1">
        <v>44</v>
      </c>
      <c r="C513" s="1">
        <v>5</v>
      </c>
    </row>
    <row r="514" spans="1:3" ht="15">
      <c r="A514" s="1" t="s">
        <v>580</v>
      </c>
      <c r="B514" s="1">
        <v>44</v>
      </c>
      <c r="C514" s="1">
        <v>5</v>
      </c>
    </row>
    <row r="515" spans="1:3" ht="15">
      <c r="A515" s="1" t="s">
        <v>580</v>
      </c>
      <c r="B515" s="1">
        <v>44</v>
      </c>
      <c r="C515" s="1">
        <v>5</v>
      </c>
    </row>
    <row r="516" spans="1:3" ht="15">
      <c r="A516" s="1" t="s">
        <v>580</v>
      </c>
      <c r="B516" s="1">
        <v>44</v>
      </c>
      <c r="C516" s="1">
        <v>5</v>
      </c>
    </row>
    <row r="517" spans="1:3" ht="15">
      <c r="A517" s="1" t="s">
        <v>580</v>
      </c>
      <c r="B517" s="1">
        <v>44</v>
      </c>
      <c r="C517" s="1">
        <v>5</v>
      </c>
    </row>
    <row r="518" spans="1:3" ht="15">
      <c r="A518" s="1" t="s">
        <v>580</v>
      </c>
      <c r="B518" s="1">
        <v>44</v>
      </c>
      <c r="C518" s="1">
        <v>5</v>
      </c>
    </row>
    <row r="519" spans="1:3" ht="15">
      <c r="A519" s="1" t="s">
        <v>580</v>
      </c>
      <c r="B519" s="1">
        <v>44</v>
      </c>
      <c r="C519" s="1">
        <v>5</v>
      </c>
    </row>
    <row r="520" spans="1:3" ht="15">
      <c r="A520" s="1" t="s">
        <v>581</v>
      </c>
      <c r="B520" s="1">
        <v>31</v>
      </c>
      <c r="C520" s="1">
        <v>3</v>
      </c>
    </row>
    <row r="521" spans="1:3" ht="15">
      <c r="A521" s="1" t="s">
        <v>581</v>
      </c>
      <c r="B521" s="1">
        <v>31</v>
      </c>
      <c r="C521" s="1">
        <v>3</v>
      </c>
    </row>
    <row r="522" spans="1:3" ht="15">
      <c r="A522" s="1" t="s">
        <v>581</v>
      </c>
      <c r="B522" s="1">
        <v>31</v>
      </c>
      <c r="C522" s="1">
        <v>3</v>
      </c>
    </row>
    <row r="523" spans="1:3" ht="15">
      <c r="A523" s="1" t="s">
        <v>581</v>
      </c>
      <c r="B523" s="1">
        <v>31</v>
      </c>
      <c r="C523" s="1">
        <v>3</v>
      </c>
    </row>
    <row r="524" spans="1:3" ht="15">
      <c r="A524" s="1" t="s">
        <v>581</v>
      </c>
      <c r="B524" s="1">
        <v>31</v>
      </c>
      <c r="C524" s="1">
        <v>3</v>
      </c>
    </row>
    <row r="525" spans="1:3" ht="15">
      <c r="A525" s="1" t="s">
        <v>581</v>
      </c>
      <c r="B525" s="1">
        <v>31</v>
      </c>
      <c r="C525" s="1">
        <v>3</v>
      </c>
    </row>
    <row r="526" spans="1:3" ht="15">
      <c r="A526" s="1" t="s">
        <v>581</v>
      </c>
      <c r="B526" s="1">
        <v>31</v>
      </c>
      <c r="C526" s="1">
        <v>3</v>
      </c>
    </row>
    <row r="527" spans="1:3" ht="15">
      <c r="A527" s="1" t="s">
        <v>581</v>
      </c>
      <c r="B527" s="1">
        <v>31</v>
      </c>
      <c r="C527" s="1">
        <v>3</v>
      </c>
    </row>
    <row r="528" spans="1:3" ht="15">
      <c r="A528" s="1" t="s">
        <v>581</v>
      </c>
      <c r="B528" s="1">
        <v>31</v>
      </c>
      <c r="C528" s="1">
        <v>3</v>
      </c>
    </row>
    <row r="529" spans="1:3" ht="15">
      <c r="A529" s="1" t="s">
        <v>581</v>
      </c>
      <c r="B529" s="1">
        <v>31</v>
      </c>
      <c r="C529" s="1">
        <v>3</v>
      </c>
    </row>
    <row r="530" spans="1:3" ht="15">
      <c r="A530" s="1" t="s">
        <v>581</v>
      </c>
      <c r="B530" s="1">
        <v>31</v>
      </c>
      <c r="C530" s="1">
        <v>3</v>
      </c>
    </row>
    <row r="531" spans="1:3" ht="15">
      <c r="A531" s="1" t="s">
        <v>581</v>
      </c>
      <c r="B531" s="1">
        <v>31</v>
      </c>
      <c r="C531" s="1">
        <v>3</v>
      </c>
    </row>
    <row r="532" spans="1:3" ht="15">
      <c r="A532" s="1" t="s">
        <v>581</v>
      </c>
      <c r="B532" s="1">
        <v>31</v>
      </c>
      <c r="C532" s="1">
        <v>3</v>
      </c>
    </row>
    <row r="533" spans="1:3" ht="15">
      <c r="A533" s="1" t="s">
        <v>581</v>
      </c>
      <c r="B533" s="1">
        <v>31</v>
      </c>
      <c r="C533" s="1">
        <v>3</v>
      </c>
    </row>
    <row r="534" spans="1:3" ht="15">
      <c r="A534" s="1" t="s">
        <v>583</v>
      </c>
      <c r="B534" s="1">
        <v>44</v>
      </c>
      <c r="C534" s="1">
        <v>5</v>
      </c>
    </row>
    <row r="535" spans="1:3" ht="15">
      <c r="A535" s="1" t="s">
        <v>583</v>
      </c>
      <c r="B535" s="1">
        <v>44</v>
      </c>
      <c r="C535" s="1">
        <v>5</v>
      </c>
    </row>
    <row r="536" spans="1:3" ht="15">
      <c r="A536" s="1" t="s">
        <v>583</v>
      </c>
      <c r="B536" s="1">
        <v>44</v>
      </c>
      <c r="C536" s="1">
        <v>5</v>
      </c>
    </row>
    <row r="537" spans="1:3" ht="15">
      <c r="A537" s="1" t="s">
        <v>583</v>
      </c>
      <c r="B537" s="1">
        <v>44</v>
      </c>
      <c r="C537" s="1">
        <v>5</v>
      </c>
    </row>
    <row r="538" spans="1:3" ht="15">
      <c r="A538" s="1" t="s">
        <v>583</v>
      </c>
      <c r="B538" s="1">
        <v>44</v>
      </c>
      <c r="C538" s="1">
        <v>5</v>
      </c>
    </row>
    <row r="539" spans="1:3" ht="15">
      <c r="A539" s="1" t="s">
        <v>583</v>
      </c>
      <c r="B539" s="1">
        <v>44</v>
      </c>
      <c r="C539" s="1">
        <v>5</v>
      </c>
    </row>
    <row r="540" spans="1:3" ht="15">
      <c r="A540" s="1" t="s">
        <v>583</v>
      </c>
      <c r="B540" s="1">
        <v>44</v>
      </c>
      <c r="C540" s="1">
        <v>5</v>
      </c>
    </row>
    <row r="541" spans="1:3" ht="15">
      <c r="A541" s="1" t="s">
        <v>583</v>
      </c>
      <c r="B541" s="1">
        <v>44</v>
      </c>
      <c r="C541" s="1">
        <v>5</v>
      </c>
    </row>
    <row r="542" spans="1:3" ht="15">
      <c r="A542" s="1" t="s">
        <v>583</v>
      </c>
      <c r="B542" s="1">
        <v>44</v>
      </c>
      <c r="C542" s="1">
        <v>5</v>
      </c>
    </row>
    <row r="543" spans="1:3" ht="15">
      <c r="A543" s="1" t="s">
        <v>583</v>
      </c>
      <c r="B543" s="1">
        <v>44</v>
      </c>
      <c r="C543" s="1">
        <v>5</v>
      </c>
    </row>
    <row r="544" spans="1:3" ht="15">
      <c r="A544" s="1" t="s">
        <v>583</v>
      </c>
      <c r="B544" s="1">
        <v>44</v>
      </c>
      <c r="C544" s="1">
        <v>5</v>
      </c>
    </row>
    <row r="545" spans="1:3" ht="15">
      <c r="A545" s="1" t="s">
        <v>583</v>
      </c>
      <c r="B545" s="1">
        <v>44</v>
      </c>
      <c r="C545" s="1">
        <v>5</v>
      </c>
    </row>
    <row r="546" spans="1:3" ht="15">
      <c r="A546" s="1" t="s">
        <v>583</v>
      </c>
      <c r="B546" s="1">
        <v>44</v>
      </c>
      <c r="C546" s="1">
        <v>5</v>
      </c>
    </row>
    <row r="547" spans="1:3" ht="15">
      <c r="A547" s="1" t="s">
        <v>583</v>
      </c>
      <c r="B547" s="1">
        <v>44</v>
      </c>
      <c r="C547" s="1">
        <v>5</v>
      </c>
    </row>
    <row r="548" spans="1:3" ht="15">
      <c r="A548" s="1" t="s">
        <v>585</v>
      </c>
      <c r="B548" s="1">
        <v>31</v>
      </c>
      <c r="C548" s="1">
        <v>3</v>
      </c>
    </row>
    <row r="549" spans="1:3" ht="15">
      <c r="A549" s="1" t="s">
        <v>585</v>
      </c>
      <c r="B549" s="1">
        <v>31</v>
      </c>
      <c r="C549" s="1">
        <v>3</v>
      </c>
    </row>
    <row r="550" spans="1:3" ht="15">
      <c r="A550" s="1" t="s">
        <v>585</v>
      </c>
      <c r="B550" s="1">
        <v>31</v>
      </c>
      <c r="C550" s="1">
        <v>3</v>
      </c>
    </row>
    <row r="551" spans="1:3" ht="15">
      <c r="A551" s="1" t="s">
        <v>585</v>
      </c>
      <c r="B551" s="1">
        <v>31</v>
      </c>
      <c r="C551" s="1">
        <v>3</v>
      </c>
    </row>
    <row r="552" spans="1:3" ht="15">
      <c r="A552" s="1" t="s">
        <v>585</v>
      </c>
      <c r="B552" s="1">
        <v>31</v>
      </c>
      <c r="C552" s="1">
        <v>3</v>
      </c>
    </row>
    <row r="553" spans="1:3" ht="15">
      <c r="A553" s="1" t="s">
        <v>585</v>
      </c>
      <c r="B553" s="1">
        <v>31</v>
      </c>
      <c r="C553" s="1">
        <v>3</v>
      </c>
    </row>
    <row r="554" spans="1:3" ht="15">
      <c r="A554" s="1" t="s">
        <v>585</v>
      </c>
      <c r="B554" s="1">
        <v>31</v>
      </c>
      <c r="C554" s="1">
        <v>3</v>
      </c>
    </row>
    <row r="555" spans="1:3" ht="15">
      <c r="A555" s="1" t="s">
        <v>585</v>
      </c>
      <c r="B555" s="1">
        <v>31</v>
      </c>
      <c r="C555" s="1">
        <v>3</v>
      </c>
    </row>
    <row r="556" spans="1:3" ht="15">
      <c r="A556" s="1" t="s">
        <v>585</v>
      </c>
      <c r="B556" s="1">
        <v>31</v>
      </c>
      <c r="C556" s="1">
        <v>3</v>
      </c>
    </row>
    <row r="557" spans="1:3" ht="15">
      <c r="A557" s="1" t="s">
        <v>585</v>
      </c>
      <c r="B557" s="1">
        <v>31</v>
      </c>
      <c r="C557" s="1">
        <v>3</v>
      </c>
    </row>
    <row r="558" spans="1:3" ht="15">
      <c r="A558" s="1" t="s">
        <v>585</v>
      </c>
      <c r="B558" s="1">
        <v>31</v>
      </c>
      <c r="C558" s="1">
        <v>3</v>
      </c>
    </row>
    <row r="559" spans="1:3" ht="15">
      <c r="A559" s="1" t="s">
        <v>585</v>
      </c>
      <c r="B559" s="1">
        <v>31</v>
      </c>
      <c r="C559" s="1">
        <v>3</v>
      </c>
    </row>
    <row r="560" spans="1:3" ht="15">
      <c r="A560" s="1" t="s">
        <v>585</v>
      </c>
      <c r="B560" s="1">
        <v>31</v>
      </c>
      <c r="C560" s="1">
        <v>3</v>
      </c>
    </row>
    <row r="561" spans="1:3" ht="15">
      <c r="A561" s="1" t="s">
        <v>585</v>
      </c>
      <c r="B561" s="1">
        <v>31</v>
      </c>
      <c r="C561" s="1">
        <v>3</v>
      </c>
    </row>
    <row r="562" spans="1:3" ht="15">
      <c r="A562" s="1" t="s">
        <v>586</v>
      </c>
      <c r="B562" s="1">
        <v>54</v>
      </c>
      <c r="C562" s="1">
        <v>8</v>
      </c>
    </row>
    <row r="563" spans="1:3" ht="15">
      <c r="A563" s="1" t="s">
        <v>586</v>
      </c>
      <c r="B563" s="1">
        <v>54</v>
      </c>
      <c r="C563" s="1">
        <v>8</v>
      </c>
    </row>
    <row r="564" spans="1:3" ht="15">
      <c r="A564" s="1" t="s">
        <v>586</v>
      </c>
      <c r="B564" s="1">
        <v>54</v>
      </c>
      <c r="C564" s="1">
        <v>8</v>
      </c>
    </row>
    <row r="565" spans="1:3" ht="15">
      <c r="A565" s="1" t="s">
        <v>586</v>
      </c>
      <c r="B565" s="1">
        <v>54</v>
      </c>
      <c r="C565" s="1">
        <v>8</v>
      </c>
    </row>
    <row r="566" spans="1:3" ht="15">
      <c r="A566" s="1" t="s">
        <v>586</v>
      </c>
      <c r="B566" s="1">
        <v>54</v>
      </c>
      <c r="C566" s="1">
        <v>8</v>
      </c>
    </row>
    <row r="567" spans="1:3" ht="15">
      <c r="A567" s="1" t="s">
        <v>586</v>
      </c>
      <c r="B567" s="1">
        <v>54</v>
      </c>
      <c r="C567" s="1">
        <v>8</v>
      </c>
    </row>
    <row r="568" spans="1:3" ht="15">
      <c r="A568" s="1" t="s">
        <v>586</v>
      </c>
      <c r="B568" s="1">
        <v>54</v>
      </c>
      <c r="C568" s="1">
        <v>8</v>
      </c>
    </row>
    <row r="569" spans="1:3" ht="15">
      <c r="A569" s="1" t="s">
        <v>586</v>
      </c>
      <c r="B569" s="1">
        <v>54</v>
      </c>
      <c r="C569" s="1">
        <v>8</v>
      </c>
    </row>
    <row r="570" spans="1:3" ht="15">
      <c r="A570" s="1" t="s">
        <v>586</v>
      </c>
      <c r="B570" s="1">
        <v>54</v>
      </c>
      <c r="C570" s="1">
        <v>8</v>
      </c>
    </row>
    <row r="571" spans="1:3" ht="15">
      <c r="A571" s="1" t="s">
        <v>586</v>
      </c>
      <c r="B571" s="1">
        <v>54</v>
      </c>
      <c r="C571" s="1">
        <v>8</v>
      </c>
    </row>
    <row r="572" spans="1:3" ht="15">
      <c r="A572" s="1" t="s">
        <v>586</v>
      </c>
      <c r="B572" s="1">
        <v>54</v>
      </c>
      <c r="C572" s="1">
        <v>8</v>
      </c>
    </row>
    <row r="573" spans="1:3" ht="15">
      <c r="A573" s="1" t="s">
        <v>586</v>
      </c>
      <c r="B573" s="1">
        <v>54</v>
      </c>
      <c r="C573" s="1">
        <v>8</v>
      </c>
    </row>
    <row r="574" spans="1:3" ht="15">
      <c r="A574" s="1" t="s">
        <v>586</v>
      </c>
      <c r="B574" s="1">
        <v>54</v>
      </c>
      <c r="C574" s="1">
        <v>8</v>
      </c>
    </row>
    <row r="575" spans="1:3" ht="15">
      <c r="A575" s="1" t="s">
        <v>586</v>
      </c>
      <c r="B575" s="1">
        <v>54</v>
      </c>
      <c r="C575" s="1">
        <v>8</v>
      </c>
    </row>
    <row r="576" spans="1:3" ht="15">
      <c r="A576" s="1" t="s">
        <v>587</v>
      </c>
      <c r="B576" s="1">
        <v>56</v>
      </c>
      <c r="C576" s="1">
        <v>9</v>
      </c>
    </row>
    <row r="577" spans="1:3" ht="15">
      <c r="A577" s="1" t="s">
        <v>587</v>
      </c>
      <c r="B577" s="1">
        <v>56</v>
      </c>
      <c r="C577" s="1">
        <v>9</v>
      </c>
    </row>
    <row r="578" spans="1:3" ht="15">
      <c r="A578" s="1" t="s">
        <v>587</v>
      </c>
      <c r="B578" s="1">
        <v>56</v>
      </c>
      <c r="C578" s="1">
        <v>9</v>
      </c>
    </row>
    <row r="579" spans="1:3" ht="15">
      <c r="A579" s="1" t="s">
        <v>587</v>
      </c>
      <c r="B579" s="1">
        <v>56</v>
      </c>
      <c r="C579" s="1">
        <v>9</v>
      </c>
    </row>
    <row r="580" spans="1:3" ht="15">
      <c r="A580" s="1" t="s">
        <v>587</v>
      </c>
      <c r="B580" s="1">
        <v>56</v>
      </c>
      <c r="C580" s="1">
        <v>9</v>
      </c>
    </row>
    <row r="581" spans="1:3" ht="15">
      <c r="A581" s="1" t="s">
        <v>587</v>
      </c>
      <c r="B581" s="1">
        <v>56</v>
      </c>
      <c r="C581" s="1">
        <v>9</v>
      </c>
    </row>
    <row r="582" spans="1:3" ht="15">
      <c r="A582" s="1" t="s">
        <v>587</v>
      </c>
      <c r="B582" s="1">
        <v>56</v>
      </c>
      <c r="C582" s="1">
        <v>9</v>
      </c>
    </row>
    <row r="583" spans="1:3" ht="15">
      <c r="A583" s="1" t="s">
        <v>587</v>
      </c>
      <c r="B583" s="1">
        <v>56</v>
      </c>
      <c r="C583" s="1">
        <v>9</v>
      </c>
    </row>
    <row r="584" spans="1:3" ht="15">
      <c r="A584" s="1" t="s">
        <v>587</v>
      </c>
      <c r="B584" s="1">
        <v>56</v>
      </c>
      <c r="C584" s="1">
        <v>9</v>
      </c>
    </row>
    <row r="585" spans="1:3" ht="15">
      <c r="A585" s="1" t="s">
        <v>587</v>
      </c>
      <c r="B585" s="1">
        <v>56</v>
      </c>
      <c r="C585" s="1">
        <v>9</v>
      </c>
    </row>
    <row r="586" spans="1:3" ht="15">
      <c r="A586" s="1" t="s">
        <v>587</v>
      </c>
      <c r="B586" s="1">
        <v>56</v>
      </c>
      <c r="C586" s="1">
        <v>9</v>
      </c>
    </row>
    <row r="587" spans="1:3" ht="15">
      <c r="A587" s="1" t="s">
        <v>587</v>
      </c>
      <c r="B587" s="1">
        <v>56</v>
      </c>
      <c r="C587" s="1">
        <v>9</v>
      </c>
    </row>
    <row r="588" spans="1:3" ht="15">
      <c r="A588" s="1" t="s">
        <v>587</v>
      </c>
      <c r="B588" s="1">
        <v>56</v>
      </c>
      <c r="C588" s="1">
        <v>9</v>
      </c>
    </row>
    <row r="589" spans="1:3" ht="15">
      <c r="A589" s="1" t="s">
        <v>587</v>
      </c>
      <c r="B589" s="1">
        <v>56</v>
      </c>
      <c r="C589" s="1">
        <v>9</v>
      </c>
    </row>
    <row r="590" spans="1:3" ht="15">
      <c r="A590" s="1" t="s">
        <v>589</v>
      </c>
      <c r="B590" s="1">
        <v>21</v>
      </c>
      <c r="C590" s="1">
        <v>1</v>
      </c>
    </row>
    <row r="591" spans="1:3" ht="15">
      <c r="A591" s="1" t="s">
        <v>589</v>
      </c>
      <c r="B591" s="1">
        <v>21</v>
      </c>
      <c r="C591" s="1">
        <v>1</v>
      </c>
    </row>
    <row r="592" spans="1:3" ht="15">
      <c r="A592" s="1" t="s">
        <v>589</v>
      </c>
      <c r="B592" s="1">
        <v>21</v>
      </c>
      <c r="C592" s="1">
        <v>1</v>
      </c>
    </row>
    <row r="593" spans="1:3" ht="15">
      <c r="A593" s="1" t="s">
        <v>589</v>
      </c>
      <c r="B593" s="1">
        <v>21</v>
      </c>
      <c r="C593" s="1">
        <v>1</v>
      </c>
    </row>
    <row r="594" spans="1:3" ht="15">
      <c r="A594" s="1" t="s">
        <v>589</v>
      </c>
      <c r="B594" s="1">
        <v>21</v>
      </c>
      <c r="C594" s="1">
        <v>1</v>
      </c>
    </row>
    <row r="595" spans="1:3" ht="15">
      <c r="A595" s="1" t="s">
        <v>589</v>
      </c>
      <c r="B595" s="1">
        <v>21</v>
      </c>
      <c r="C595" s="1">
        <v>1</v>
      </c>
    </row>
    <row r="596" spans="1:3" ht="15">
      <c r="A596" s="1" t="s">
        <v>589</v>
      </c>
      <c r="B596" s="1">
        <v>21</v>
      </c>
      <c r="C596" s="1">
        <v>1</v>
      </c>
    </row>
    <row r="597" spans="1:3" ht="15">
      <c r="A597" s="1" t="s">
        <v>589</v>
      </c>
      <c r="B597" s="1">
        <v>21</v>
      </c>
      <c r="C597" s="1">
        <v>1</v>
      </c>
    </row>
    <row r="598" spans="1:3" ht="15">
      <c r="A598" s="1" t="s">
        <v>589</v>
      </c>
      <c r="B598" s="1">
        <v>21</v>
      </c>
      <c r="C598" s="1">
        <v>1</v>
      </c>
    </row>
    <row r="599" spans="1:3" ht="15">
      <c r="A599" s="1" t="s">
        <v>589</v>
      </c>
      <c r="B599" s="1">
        <v>21</v>
      </c>
      <c r="C599" s="1">
        <v>1</v>
      </c>
    </row>
    <row r="600" spans="1:3" ht="15">
      <c r="A600" s="1" t="s">
        <v>589</v>
      </c>
      <c r="B600" s="1">
        <v>21</v>
      </c>
      <c r="C600" s="1">
        <v>1</v>
      </c>
    </row>
    <row r="601" spans="1:3" ht="15">
      <c r="A601" s="1" t="s">
        <v>589</v>
      </c>
      <c r="B601" s="1">
        <v>21</v>
      </c>
      <c r="C601" s="1">
        <v>1</v>
      </c>
    </row>
    <row r="602" spans="1:3" ht="15">
      <c r="A602" s="1" t="s">
        <v>589</v>
      </c>
      <c r="B602" s="1">
        <v>21</v>
      </c>
      <c r="C602" s="1">
        <v>1</v>
      </c>
    </row>
    <row r="603" spans="1:3" ht="15">
      <c r="A603" s="1" t="s">
        <v>589</v>
      </c>
      <c r="B603" s="1">
        <v>21</v>
      </c>
      <c r="C603" s="1">
        <v>1</v>
      </c>
    </row>
    <row r="604" spans="1:3" ht="15">
      <c r="A604" s="1" t="s">
        <v>591</v>
      </c>
      <c r="B604" s="1">
        <v>31</v>
      </c>
      <c r="C604" s="1">
        <v>3</v>
      </c>
    </row>
    <row r="605" spans="1:3" ht="15">
      <c r="A605" s="1" t="s">
        <v>591</v>
      </c>
      <c r="B605" s="1">
        <v>31</v>
      </c>
      <c r="C605" s="1">
        <v>3</v>
      </c>
    </row>
    <row r="606" spans="1:3" ht="15">
      <c r="A606" s="1" t="s">
        <v>591</v>
      </c>
      <c r="B606" s="1">
        <v>31</v>
      </c>
      <c r="C606" s="1">
        <v>3</v>
      </c>
    </row>
    <row r="607" spans="1:3" ht="15">
      <c r="A607" s="1" t="s">
        <v>591</v>
      </c>
      <c r="B607" s="1">
        <v>31</v>
      </c>
      <c r="C607" s="1">
        <v>3</v>
      </c>
    </row>
    <row r="608" spans="1:3" ht="15">
      <c r="A608" s="1" t="s">
        <v>591</v>
      </c>
      <c r="B608" s="1">
        <v>31</v>
      </c>
      <c r="C608" s="1">
        <v>3</v>
      </c>
    </row>
    <row r="609" spans="1:3" ht="15">
      <c r="A609" s="1" t="s">
        <v>591</v>
      </c>
      <c r="B609" s="1">
        <v>31</v>
      </c>
      <c r="C609" s="1">
        <v>3</v>
      </c>
    </row>
    <row r="610" spans="1:3" ht="15">
      <c r="A610" s="1" t="s">
        <v>591</v>
      </c>
      <c r="B610" s="1">
        <v>31</v>
      </c>
      <c r="C610" s="1">
        <v>3</v>
      </c>
    </row>
    <row r="611" spans="1:3" ht="15">
      <c r="A611" s="1" t="s">
        <v>591</v>
      </c>
      <c r="B611" s="1">
        <v>31</v>
      </c>
      <c r="C611" s="1">
        <v>3</v>
      </c>
    </row>
    <row r="612" spans="1:3" ht="15">
      <c r="A612" s="1" t="s">
        <v>591</v>
      </c>
      <c r="B612" s="1">
        <v>31</v>
      </c>
      <c r="C612" s="1">
        <v>3</v>
      </c>
    </row>
    <row r="613" spans="1:3" ht="15">
      <c r="A613" s="1" t="s">
        <v>591</v>
      </c>
      <c r="B613" s="1">
        <v>31</v>
      </c>
      <c r="C613" s="1">
        <v>3</v>
      </c>
    </row>
    <row r="614" spans="1:3" ht="15">
      <c r="A614" s="1" t="s">
        <v>591</v>
      </c>
      <c r="B614" s="1">
        <v>31</v>
      </c>
      <c r="C614" s="1">
        <v>3</v>
      </c>
    </row>
    <row r="615" spans="1:3" ht="15">
      <c r="A615" s="1" t="s">
        <v>591</v>
      </c>
      <c r="B615" s="1">
        <v>31</v>
      </c>
      <c r="C615" s="1">
        <v>3</v>
      </c>
    </row>
    <row r="616" spans="1:3" ht="15">
      <c r="A616" s="1" t="s">
        <v>591</v>
      </c>
      <c r="B616" s="1">
        <v>31</v>
      </c>
      <c r="C616" s="1">
        <v>3</v>
      </c>
    </row>
    <row r="617" spans="1:3" ht="15">
      <c r="A617" s="1" t="s">
        <v>591</v>
      </c>
      <c r="B617" s="1">
        <v>31</v>
      </c>
      <c r="C617" s="1">
        <v>3</v>
      </c>
    </row>
    <row r="618" spans="1:3" ht="15">
      <c r="A618" s="1" t="s">
        <v>592</v>
      </c>
      <c r="B618" s="1">
        <v>51</v>
      </c>
      <c r="C618" s="1">
        <v>6</v>
      </c>
    </row>
    <row r="619" spans="1:3" ht="15">
      <c r="A619" s="1" t="s">
        <v>592</v>
      </c>
      <c r="B619" s="1">
        <v>51</v>
      </c>
      <c r="C619" s="1">
        <v>6</v>
      </c>
    </row>
    <row r="620" spans="1:3" ht="15">
      <c r="A620" s="1" t="s">
        <v>592</v>
      </c>
      <c r="B620" s="1">
        <v>51</v>
      </c>
      <c r="C620" s="1">
        <v>6</v>
      </c>
    </row>
    <row r="621" spans="1:3" ht="15">
      <c r="A621" s="1" t="s">
        <v>592</v>
      </c>
      <c r="B621" s="1">
        <v>51</v>
      </c>
      <c r="C621" s="1">
        <v>6</v>
      </c>
    </row>
    <row r="622" spans="1:3" ht="15">
      <c r="A622" s="1" t="s">
        <v>592</v>
      </c>
      <c r="B622" s="1">
        <v>51</v>
      </c>
      <c r="C622" s="1">
        <v>6</v>
      </c>
    </row>
    <row r="623" spans="1:3" ht="15">
      <c r="A623" s="1" t="s">
        <v>592</v>
      </c>
      <c r="B623" s="1">
        <v>51</v>
      </c>
      <c r="C623" s="1">
        <v>6</v>
      </c>
    </row>
    <row r="624" spans="1:3" ht="15">
      <c r="A624" s="1" t="s">
        <v>592</v>
      </c>
      <c r="B624" s="1">
        <v>51</v>
      </c>
      <c r="C624" s="1">
        <v>6</v>
      </c>
    </row>
    <row r="625" spans="1:3" ht="15">
      <c r="A625" s="1" t="s">
        <v>592</v>
      </c>
      <c r="B625" s="1">
        <v>51</v>
      </c>
      <c r="C625" s="1">
        <v>6</v>
      </c>
    </row>
    <row r="626" spans="1:3" ht="15">
      <c r="A626" s="1" t="s">
        <v>592</v>
      </c>
      <c r="B626" s="1">
        <v>51</v>
      </c>
      <c r="C626" s="1">
        <v>6</v>
      </c>
    </row>
    <row r="627" spans="1:3" ht="15">
      <c r="A627" s="1" t="s">
        <v>592</v>
      </c>
      <c r="B627" s="1">
        <v>51</v>
      </c>
      <c r="C627" s="1">
        <v>6</v>
      </c>
    </row>
    <row r="628" spans="1:3" ht="15">
      <c r="A628" s="1" t="s">
        <v>592</v>
      </c>
      <c r="B628" s="1">
        <v>51</v>
      </c>
      <c r="C628" s="1">
        <v>6</v>
      </c>
    </row>
    <row r="629" spans="1:3" ht="15">
      <c r="A629" s="1" t="s">
        <v>592</v>
      </c>
      <c r="B629" s="1">
        <v>51</v>
      </c>
      <c r="C629" s="1">
        <v>6</v>
      </c>
    </row>
    <row r="630" spans="1:3" ht="15">
      <c r="A630" s="1" t="s">
        <v>592</v>
      </c>
      <c r="B630" s="1">
        <v>51</v>
      </c>
      <c r="C630" s="1">
        <v>6</v>
      </c>
    </row>
    <row r="631" spans="1:3" ht="15">
      <c r="A631" s="1" t="s">
        <v>592</v>
      </c>
      <c r="B631" s="1">
        <v>51</v>
      </c>
      <c r="C631" s="1">
        <v>6</v>
      </c>
    </row>
    <row r="632" spans="1:3" ht="15">
      <c r="A632" s="1" t="s">
        <v>593</v>
      </c>
      <c r="B632" s="1">
        <v>31</v>
      </c>
      <c r="C632" s="1">
        <v>3</v>
      </c>
    </row>
    <row r="633" spans="1:3" ht="15">
      <c r="A633" s="1" t="s">
        <v>593</v>
      </c>
      <c r="B633" s="1">
        <v>31</v>
      </c>
      <c r="C633" s="1">
        <v>3</v>
      </c>
    </row>
    <row r="634" spans="1:3" ht="15">
      <c r="A634" s="1" t="s">
        <v>593</v>
      </c>
      <c r="B634" s="1">
        <v>31</v>
      </c>
      <c r="C634" s="1">
        <v>3</v>
      </c>
    </row>
    <row r="635" spans="1:3" ht="15">
      <c r="A635" s="1" t="s">
        <v>593</v>
      </c>
      <c r="B635" s="1">
        <v>31</v>
      </c>
      <c r="C635" s="1">
        <v>3</v>
      </c>
    </row>
    <row r="636" spans="1:3" ht="15">
      <c r="A636" s="1" t="s">
        <v>593</v>
      </c>
      <c r="B636" s="1">
        <v>31</v>
      </c>
      <c r="C636" s="1">
        <v>3</v>
      </c>
    </row>
    <row r="637" spans="1:3" ht="15">
      <c r="A637" s="1" t="s">
        <v>593</v>
      </c>
      <c r="B637" s="1">
        <v>31</v>
      </c>
      <c r="C637" s="1">
        <v>3</v>
      </c>
    </row>
    <row r="638" spans="1:3" ht="15">
      <c r="A638" s="1" t="s">
        <v>593</v>
      </c>
      <c r="B638" s="1">
        <v>31</v>
      </c>
      <c r="C638" s="1">
        <v>3</v>
      </c>
    </row>
    <row r="639" spans="1:3" ht="15">
      <c r="A639" s="1" t="s">
        <v>593</v>
      </c>
      <c r="B639" s="1">
        <v>31</v>
      </c>
      <c r="C639" s="1">
        <v>3</v>
      </c>
    </row>
    <row r="640" spans="1:3" ht="15">
      <c r="A640" s="1" t="s">
        <v>593</v>
      </c>
      <c r="B640" s="1">
        <v>31</v>
      </c>
      <c r="C640" s="1">
        <v>3</v>
      </c>
    </row>
    <row r="641" spans="1:3" ht="15">
      <c r="A641" s="1" t="s">
        <v>593</v>
      </c>
      <c r="B641" s="1">
        <v>31</v>
      </c>
      <c r="C641" s="1">
        <v>3</v>
      </c>
    </row>
    <row r="642" spans="1:3" ht="15">
      <c r="A642" s="1" t="s">
        <v>593</v>
      </c>
      <c r="B642" s="1">
        <v>31</v>
      </c>
      <c r="C642" s="1">
        <v>3</v>
      </c>
    </row>
    <row r="643" spans="1:3" ht="15">
      <c r="A643" s="1" t="s">
        <v>593</v>
      </c>
      <c r="B643" s="1">
        <v>31</v>
      </c>
      <c r="C643" s="1">
        <v>3</v>
      </c>
    </row>
    <row r="644" spans="1:3" ht="15">
      <c r="A644" s="1" t="s">
        <v>593</v>
      </c>
      <c r="B644" s="1">
        <v>31</v>
      </c>
      <c r="C644" s="1">
        <v>3</v>
      </c>
    </row>
    <row r="645" spans="1:3" ht="15">
      <c r="A645" s="1" t="s">
        <v>593</v>
      </c>
      <c r="B645" s="1">
        <v>31</v>
      </c>
      <c r="C645" s="1">
        <v>3</v>
      </c>
    </row>
    <row r="646" spans="1:3" ht="15">
      <c r="A646" s="1" t="s">
        <v>594</v>
      </c>
      <c r="B646" s="1">
        <v>31</v>
      </c>
      <c r="C646" s="1">
        <v>3</v>
      </c>
    </row>
    <row r="647" spans="1:3" ht="15">
      <c r="A647" s="1" t="s">
        <v>594</v>
      </c>
      <c r="B647" s="1">
        <v>31</v>
      </c>
      <c r="C647" s="1">
        <v>3</v>
      </c>
    </row>
    <row r="648" spans="1:3" ht="15">
      <c r="A648" s="1" t="s">
        <v>594</v>
      </c>
      <c r="B648" s="1">
        <v>31</v>
      </c>
      <c r="C648" s="1">
        <v>3</v>
      </c>
    </row>
    <row r="649" spans="1:3" ht="15">
      <c r="A649" s="1" t="s">
        <v>594</v>
      </c>
      <c r="B649" s="1">
        <v>31</v>
      </c>
      <c r="C649" s="1">
        <v>3</v>
      </c>
    </row>
    <row r="650" spans="1:3" ht="15">
      <c r="A650" s="1" t="s">
        <v>594</v>
      </c>
      <c r="B650" s="1">
        <v>31</v>
      </c>
      <c r="C650" s="1">
        <v>3</v>
      </c>
    </row>
    <row r="651" spans="1:3" ht="15">
      <c r="A651" s="1" t="s">
        <v>594</v>
      </c>
      <c r="B651" s="1">
        <v>31</v>
      </c>
      <c r="C651" s="1">
        <v>3</v>
      </c>
    </row>
    <row r="652" spans="1:3" ht="15">
      <c r="A652" s="1" t="s">
        <v>594</v>
      </c>
      <c r="B652" s="1">
        <v>31</v>
      </c>
      <c r="C652" s="1">
        <v>3</v>
      </c>
    </row>
    <row r="653" spans="1:3" ht="15">
      <c r="A653" s="1" t="s">
        <v>594</v>
      </c>
      <c r="B653" s="1">
        <v>31</v>
      </c>
      <c r="C653" s="1">
        <v>3</v>
      </c>
    </row>
    <row r="654" spans="1:3" ht="15">
      <c r="A654" s="1" t="s">
        <v>594</v>
      </c>
      <c r="B654" s="1">
        <v>31</v>
      </c>
      <c r="C654" s="1">
        <v>3</v>
      </c>
    </row>
    <row r="655" spans="1:3" ht="15">
      <c r="A655" s="1" t="s">
        <v>594</v>
      </c>
      <c r="B655" s="1">
        <v>31</v>
      </c>
      <c r="C655" s="1">
        <v>3</v>
      </c>
    </row>
    <row r="656" spans="1:3" ht="15">
      <c r="A656" s="1" t="s">
        <v>594</v>
      </c>
      <c r="B656" s="1">
        <v>31</v>
      </c>
      <c r="C656" s="1">
        <v>3</v>
      </c>
    </row>
    <row r="657" spans="1:3" ht="15">
      <c r="A657" s="1" t="s">
        <v>594</v>
      </c>
      <c r="B657" s="1">
        <v>31</v>
      </c>
      <c r="C657" s="1">
        <v>3</v>
      </c>
    </row>
    <row r="658" spans="1:3" ht="15">
      <c r="A658" s="1" t="s">
        <v>594</v>
      </c>
      <c r="B658" s="1">
        <v>31</v>
      </c>
      <c r="C658" s="1">
        <v>3</v>
      </c>
    </row>
    <row r="659" spans="1:3" ht="15">
      <c r="A659" s="1" t="s">
        <v>594</v>
      </c>
      <c r="B659" s="1">
        <v>31</v>
      </c>
      <c r="C659" s="1">
        <v>3</v>
      </c>
    </row>
    <row r="660" spans="1:3" ht="15">
      <c r="A660" s="1" t="s">
        <v>596</v>
      </c>
      <c r="B660" s="1">
        <v>31</v>
      </c>
      <c r="C660" s="1">
        <v>3</v>
      </c>
    </row>
    <row r="661" spans="1:3" ht="15">
      <c r="A661" s="1" t="s">
        <v>596</v>
      </c>
      <c r="B661" s="1">
        <v>31</v>
      </c>
      <c r="C661" s="1">
        <v>3</v>
      </c>
    </row>
    <row r="662" spans="1:3" ht="15">
      <c r="A662" s="1" t="s">
        <v>596</v>
      </c>
      <c r="B662" s="1">
        <v>31</v>
      </c>
      <c r="C662" s="1">
        <v>3</v>
      </c>
    </row>
    <row r="663" spans="1:3" ht="15">
      <c r="A663" s="1" t="s">
        <v>596</v>
      </c>
      <c r="B663" s="1">
        <v>31</v>
      </c>
      <c r="C663" s="1">
        <v>3</v>
      </c>
    </row>
    <row r="664" spans="1:3" ht="15">
      <c r="A664" s="1" t="s">
        <v>596</v>
      </c>
      <c r="B664" s="1">
        <v>31</v>
      </c>
      <c r="C664" s="1">
        <v>3</v>
      </c>
    </row>
    <row r="665" spans="1:3" ht="15">
      <c r="A665" s="1" t="s">
        <v>596</v>
      </c>
      <c r="B665" s="1">
        <v>31</v>
      </c>
      <c r="C665" s="1">
        <v>3</v>
      </c>
    </row>
    <row r="666" spans="1:3" ht="15">
      <c r="A666" s="1" t="s">
        <v>596</v>
      </c>
      <c r="B666" s="1">
        <v>31</v>
      </c>
      <c r="C666" s="1">
        <v>3</v>
      </c>
    </row>
    <row r="667" spans="1:3" ht="15">
      <c r="A667" s="1" t="s">
        <v>596</v>
      </c>
      <c r="B667" s="1">
        <v>31</v>
      </c>
      <c r="C667" s="1">
        <v>3</v>
      </c>
    </row>
    <row r="668" spans="1:3" ht="15">
      <c r="A668" s="1" t="s">
        <v>596</v>
      </c>
      <c r="B668" s="1">
        <v>31</v>
      </c>
      <c r="C668" s="1">
        <v>3</v>
      </c>
    </row>
    <row r="669" spans="1:3" ht="15">
      <c r="A669" s="1" t="s">
        <v>596</v>
      </c>
      <c r="B669" s="1">
        <v>31</v>
      </c>
      <c r="C669" s="1">
        <v>3</v>
      </c>
    </row>
    <row r="670" spans="1:3" ht="15">
      <c r="A670" s="1" t="s">
        <v>596</v>
      </c>
      <c r="B670" s="1">
        <v>31</v>
      </c>
      <c r="C670" s="1">
        <v>3</v>
      </c>
    </row>
    <row r="671" spans="1:3" ht="15">
      <c r="A671" s="1" t="s">
        <v>596</v>
      </c>
      <c r="B671" s="1">
        <v>31</v>
      </c>
      <c r="C671" s="1">
        <v>3</v>
      </c>
    </row>
    <row r="672" spans="1:3" ht="15">
      <c r="A672" s="1" t="s">
        <v>596</v>
      </c>
      <c r="B672" s="1">
        <v>31</v>
      </c>
      <c r="C672" s="1">
        <v>3</v>
      </c>
    </row>
    <row r="673" spans="1:3" ht="15">
      <c r="A673" s="1" t="s">
        <v>596</v>
      </c>
      <c r="B673" s="1">
        <v>31</v>
      </c>
      <c r="C673" s="1">
        <v>3</v>
      </c>
    </row>
    <row r="674" spans="1:3" ht="15">
      <c r="A674" s="1" t="s">
        <v>597</v>
      </c>
      <c r="B674" s="1">
        <v>42</v>
      </c>
      <c r="C674" s="1">
        <v>4</v>
      </c>
    </row>
    <row r="675" spans="1:3" ht="15">
      <c r="A675" s="1" t="s">
        <v>597</v>
      </c>
      <c r="B675" s="1">
        <v>42</v>
      </c>
      <c r="C675" s="1">
        <v>4</v>
      </c>
    </row>
    <row r="676" spans="1:3" ht="15">
      <c r="A676" s="1" t="s">
        <v>597</v>
      </c>
      <c r="B676" s="1">
        <v>42</v>
      </c>
      <c r="C676" s="1">
        <v>4</v>
      </c>
    </row>
    <row r="677" spans="1:3" ht="15">
      <c r="A677" s="1" t="s">
        <v>597</v>
      </c>
      <c r="B677" s="1">
        <v>42</v>
      </c>
      <c r="C677" s="1">
        <v>4</v>
      </c>
    </row>
    <row r="678" spans="1:3" ht="15">
      <c r="A678" s="1" t="s">
        <v>597</v>
      </c>
      <c r="B678" s="1">
        <v>42</v>
      </c>
      <c r="C678" s="1">
        <v>4</v>
      </c>
    </row>
    <row r="679" spans="1:3" ht="15">
      <c r="A679" s="1" t="s">
        <v>597</v>
      </c>
      <c r="B679" s="1">
        <v>42</v>
      </c>
      <c r="C679" s="1">
        <v>4</v>
      </c>
    </row>
    <row r="680" spans="1:3" ht="15">
      <c r="A680" s="1" t="s">
        <v>597</v>
      </c>
      <c r="B680" s="1">
        <v>42</v>
      </c>
      <c r="C680" s="1">
        <v>4</v>
      </c>
    </row>
    <row r="681" spans="1:3" ht="15">
      <c r="A681" s="1" t="s">
        <v>597</v>
      </c>
      <c r="B681" s="1">
        <v>42</v>
      </c>
      <c r="C681" s="1">
        <v>4</v>
      </c>
    </row>
    <row r="682" spans="1:3" ht="15">
      <c r="A682" s="1" t="s">
        <v>597</v>
      </c>
      <c r="B682" s="1">
        <v>42</v>
      </c>
      <c r="C682" s="1">
        <v>4</v>
      </c>
    </row>
    <row r="683" spans="1:3" ht="15">
      <c r="A683" s="1" t="s">
        <v>597</v>
      </c>
      <c r="B683" s="1">
        <v>42</v>
      </c>
      <c r="C683" s="1">
        <v>4</v>
      </c>
    </row>
    <row r="684" spans="1:3" ht="15">
      <c r="A684" s="1" t="s">
        <v>597</v>
      </c>
      <c r="B684" s="1">
        <v>42</v>
      </c>
      <c r="C684" s="1">
        <v>4</v>
      </c>
    </row>
    <row r="685" spans="1:3" ht="15">
      <c r="A685" s="1" t="s">
        <v>597</v>
      </c>
      <c r="B685" s="1">
        <v>42</v>
      </c>
      <c r="C685" s="1">
        <v>4</v>
      </c>
    </row>
    <row r="686" spans="1:3" ht="15">
      <c r="A686" s="1" t="s">
        <v>597</v>
      </c>
      <c r="B686" s="1">
        <v>42</v>
      </c>
      <c r="C686" s="1">
        <v>4</v>
      </c>
    </row>
    <row r="687" spans="1:3" ht="15">
      <c r="A687" s="1" t="s">
        <v>597</v>
      </c>
      <c r="B687" s="1">
        <v>42</v>
      </c>
      <c r="C687" s="1">
        <v>4</v>
      </c>
    </row>
    <row r="688" spans="1:3" ht="15">
      <c r="A688" s="1" t="s">
        <v>598</v>
      </c>
      <c r="B688" s="1">
        <v>31</v>
      </c>
      <c r="C688" s="1">
        <v>3</v>
      </c>
    </row>
    <row r="689" spans="1:3" ht="15">
      <c r="A689" s="1" t="s">
        <v>598</v>
      </c>
      <c r="B689" s="1">
        <v>31</v>
      </c>
      <c r="C689" s="1">
        <v>3</v>
      </c>
    </row>
    <row r="690" spans="1:3" ht="15">
      <c r="A690" s="1" t="s">
        <v>598</v>
      </c>
      <c r="B690" s="1">
        <v>31</v>
      </c>
      <c r="C690" s="1">
        <v>3</v>
      </c>
    </row>
    <row r="691" spans="1:3" ht="15">
      <c r="A691" s="1" t="s">
        <v>598</v>
      </c>
      <c r="B691" s="1">
        <v>31</v>
      </c>
      <c r="C691" s="1">
        <v>3</v>
      </c>
    </row>
    <row r="692" spans="1:3" ht="15">
      <c r="A692" s="1" t="s">
        <v>598</v>
      </c>
      <c r="B692" s="1">
        <v>31</v>
      </c>
      <c r="C692" s="1">
        <v>3</v>
      </c>
    </row>
    <row r="693" spans="1:3" ht="15">
      <c r="A693" s="1" t="s">
        <v>598</v>
      </c>
      <c r="B693" s="1">
        <v>31</v>
      </c>
      <c r="C693" s="1">
        <v>3</v>
      </c>
    </row>
    <row r="694" spans="1:3" ht="15">
      <c r="A694" s="1" t="s">
        <v>598</v>
      </c>
      <c r="B694" s="1">
        <v>31</v>
      </c>
      <c r="C694" s="1">
        <v>3</v>
      </c>
    </row>
    <row r="695" spans="1:3" ht="15">
      <c r="A695" s="1" t="s">
        <v>598</v>
      </c>
      <c r="B695" s="1">
        <v>31</v>
      </c>
      <c r="C695" s="1">
        <v>3</v>
      </c>
    </row>
    <row r="696" spans="1:3" ht="15">
      <c r="A696" s="1" t="s">
        <v>598</v>
      </c>
      <c r="B696" s="1">
        <v>31</v>
      </c>
      <c r="C696" s="1">
        <v>3</v>
      </c>
    </row>
    <row r="697" spans="1:3" ht="15">
      <c r="A697" s="1" t="s">
        <v>598</v>
      </c>
      <c r="B697" s="1">
        <v>31</v>
      </c>
      <c r="C697" s="1">
        <v>3</v>
      </c>
    </row>
    <row r="698" spans="1:3" ht="15">
      <c r="A698" s="1" t="s">
        <v>598</v>
      </c>
      <c r="B698" s="1">
        <v>31</v>
      </c>
      <c r="C698" s="1">
        <v>3</v>
      </c>
    </row>
    <row r="699" spans="1:3" ht="15">
      <c r="A699" s="1" t="s">
        <v>598</v>
      </c>
      <c r="B699" s="1">
        <v>31</v>
      </c>
      <c r="C699" s="1">
        <v>3</v>
      </c>
    </row>
    <row r="700" spans="1:3" ht="15">
      <c r="A700" s="1" t="s">
        <v>598</v>
      </c>
      <c r="B700" s="1">
        <v>31</v>
      </c>
      <c r="C700" s="1">
        <v>3</v>
      </c>
    </row>
    <row r="701" spans="1:3" ht="15">
      <c r="A701" s="1" t="s">
        <v>598</v>
      </c>
      <c r="B701" s="1">
        <v>31</v>
      </c>
      <c r="C701" s="1">
        <v>3</v>
      </c>
    </row>
    <row r="702" spans="1:3" ht="15">
      <c r="A702" s="1" t="s">
        <v>602</v>
      </c>
      <c r="B702" s="1">
        <v>54</v>
      </c>
      <c r="C702" s="1">
        <v>8</v>
      </c>
    </row>
    <row r="703" spans="1:3" ht="15">
      <c r="A703" s="1" t="s">
        <v>602</v>
      </c>
      <c r="B703" s="1">
        <v>54</v>
      </c>
      <c r="C703" s="1">
        <v>8</v>
      </c>
    </row>
    <row r="704" spans="1:3" ht="15">
      <c r="A704" s="1" t="s">
        <v>602</v>
      </c>
      <c r="B704" s="1">
        <v>54</v>
      </c>
      <c r="C704" s="1">
        <v>8</v>
      </c>
    </row>
    <row r="705" spans="1:3" ht="15">
      <c r="A705" s="1" t="s">
        <v>602</v>
      </c>
      <c r="B705" s="1">
        <v>54</v>
      </c>
      <c r="C705" s="1">
        <v>8</v>
      </c>
    </row>
    <row r="706" spans="1:3" ht="15">
      <c r="A706" s="1" t="s">
        <v>602</v>
      </c>
      <c r="B706" s="1">
        <v>54</v>
      </c>
      <c r="C706" s="1">
        <v>8</v>
      </c>
    </row>
    <row r="707" spans="1:3" ht="15">
      <c r="A707" s="1" t="s">
        <v>602</v>
      </c>
      <c r="B707" s="1">
        <v>54</v>
      </c>
      <c r="C707" s="1">
        <v>8</v>
      </c>
    </row>
    <row r="708" spans="1:3" ht="15">
      <c r="A708" s="1" t="s">
        <v>602</v>
      </c>
      <c r="B708" s="1">
        <v>54</v>
      </c>
      <c r="C708" s="1">
        <v>8</v>
      </c>
    </row>
    <row r="709" spans="1:3" ht="15">
      <c r="A709" s="1" t="s">
        <v>602</v>
      </c>
      <c r="B709" s="1">
        <v>54</v>
      </c>
      <c r="C709" s="1">
        <v>8</v>
      </c>
    </row>
    <row r="710" spans="1:3" ht="15">
      <c r="A710" s="1" t="s">
        <v>602</v>
      </c>
      <c r="B710" s="1">
        <v>54</v>
      </c>
      <c r="C710" s="1">
        <v>8</v>
      </c>
    </row>
    <row r="711" spans="1:3" ht="15">
      <c r="A711" s="1" t="s">
        <v>602</v>
      </c>
      <c r="B711" s="1">
        <v>54</v>
      </c>
      <c r="C711" s="1">
        <v>8</v>
      </c>
    </row>
    <row r="712" spans="1:3" ht="15">
      <c r="A712" s="1" t="s">
        <v>602</v>
      </c>
      <c r="B712" s="1">
        <v>54</v>
      </c>
      <c r="C712" s="1">
        <v>8</v>
      </c>
    </row>
    <row r="713" spans="1:3" ht="15">
      <c r="A713" s="1" t="s">
        <v>602</v>
      </c>
      <c r="B713" s="1">
        <v>54</v>
      </c>
      <c r="C713" s="1">
        <v>8</v>
      </c>
    </row>
    <row r="714" spans="1:3" ht="15">
      <c r="A714" s="1" t="s">
        <v>602</v>
      </c>
      <c r="B714" s="1">
        <v>54</v>
      </c>
      <c r="C714" s="1">
        <v>8</v>
      </c>
    </row>
    <row r="715" spans="1:3" ht="15">
      <c r="A715" s="1" t="s">
        <v>602</v>
      </c>
      <c r="B715" s="1">
        <v>54</v>
      </c>
      <c r="C715" s="1">
        <v>8</v>
      </c>
    </row>
    <row r="716" spans="1:3" ht="15">
      <c r="A716" s="1" t="s">
        <v>603</v>
      </c>
      <c r="B716" s="1">
        <v>54</v>
      </c>
      <c r="C716" s="1">
        <v>8</v>
      </c>
    </row>
    <row r="717" spans="1:3" ht="15">
      <c r="A717" s="1" t="s">
        <v>603</v>
      </c>
      <c r="B717" s="1">
        <v>54</v>
      </c>
      <c r="C717" s="1">
        <v>8</v>
      </c>
    </row>
    <row r="718" spans="1:3" ht="15">
      <c r="A718" s="1" t="s">
        <v>603</v>
      </c>
      <c r="B718" s="1">
        <v>54</v>
      </c>
      <c r="C718" s="1">
        <v>8</v>
      </c>
    </row>
    <row r="719" spans="1:3" ht="15">
      <c r="A719" s="1" t="s">
        <v>603</v>
      </c>
      <c r="B719" s="1">
        <v>54</v>
      </c>
      <c r="C719" s="1">
        <v>8</v>
      </c>
    </row>
    <row r="720" spans="1:3" ht="15">
      <c r="A720" s="1" t="s">
        <v>603</v>
      </c>
      <c r="B720" s="1">
        <v>54</v>
      </c>
      <c r="C720" s="1">
        <v>8</v>
      </c>
    </row>
    <row r="721" spans="1:3" ht="15">
      <c r="A721" s="1" t="s">
        <v>603</v>
      </c>
      <c r="B721" s="1">
        <v>54</v>
      </c>
      <c r="C721" s="1">
        <v>8</v>
      </c>
    </row>
    <row r="722" spans="1:3" ht="15">
      <c r="A722" s="1" t="s">
        <v>603</v>
      </c>
      <c r="B722" s="1">
        <v>54</v>
      </c>
      <c r="C722" s="1">
        <v>8</v>
      </c>
    </row>
    <row r="723" spans="1:3" ht="15">
      <c r="A723" s="1" t="s">
        <v>603</v>
      </c>
      <c r="B723" s="1">
        <v>54</v>
      </c>
      <c r="C723" s="1">
        <v>8</v>
      </c>
    </row>
    <row r="724" spans="1:3" ht="15">
      <c r="A724" s="1" t="s">
        <v>603</v>
      </c>
      <c r="B724" s="1">
        <v>54</v>
      </c>
      <c r="C724" s="1">
        <v>8</v>
      </c>
    </row>
    <row r="725" spans="1:3" ht="15">
      <c r="A725" s="1" t="s">
        <v>603</v>
      </c>
      <c r="B725" s="1">
        <v>54</v>
      </c>
      <c r="C725" s="1">
        <v>8</v>
      </c>
    </row>
    <row r="726" spans="1:3" ht="15">
      <c r="A726" s="1" t="s">
        <v>603</v>
      </c>
      <c r="B726" s="1">
        <v>54</v>
      </c>
      <c r="C726" s="1">
        <v>8</v>
      </c>
    </row>
    <row r="727" spans="1:3" ht="15">
      <c r="A727" s="1" t="s">
        <v>603</v>
      </c>
      <c r="B727" s="1">
        <v>54</v>
      </c>
      <c r="C727" s="1">
        <v>8</v>
      </c>
    </row>
    <row r="728" spans="1:3" ht="15">
      <c r="A728" s="1" t="s">
        <v>603</v>
      </c>
      <c r="B728" s="1">
        <v>54</v>
      </c>
      <c r="C728" s="1">
        <v>8</v>
      </c>
    </row>
    <row r="729" spans="1:3" ht="15">
      <c r="A729" s="1" t="s">
        <v>603</v>
      </c>
      <c r="B729" s="1">
        <v>54</v>
      </c>
      <c r="C729" s="1">
        <v>8</v>
      </c>
    </row>
    <row r="730" spans="1:3" ht="15">
      <c r="A730" s="1" t="s">
        <v>604</v>
      </c>
      <c r="B730" s="1">
        <v>31</v>
      </c>
      <c r="C730" s="1">
        <v>3</v>
      </c>
    </row>
    <row r="731" spans="1:3" ht="15">
      <c r="A731" s="1" t="s">
        <v>604</v>
      </c>
      <c r="B731" s="1">
        <v>31</v>
      </c>
      <c r="C731" s="1">
        <v>3</v>
      </c>
    </row>
    <row r="732" spans="1:3" ht="15">
      <c r="A732" s="1" t="s">
        <v>604</v>
      </c>
      <c r="B732" s="1">
        <v>31</v>
      </c>
      <c r="C732" s="1">
        <v>3</v>
      </c>
    </row>
    <row r="733" spans="1:3" ht="15">
      <c r="A733" s="1" t="s">
        <v>604</v>
      </c>
      <c r="B733" s="1">
        <v>31</v>
      </c>
      <c r="C733" s="1">
        <v>3</v>
      </c>
    </row>
    <row r="734" spans="1:3" ht="15">
      <c r="A734" s="1" t="s">
        <v>604</v>
      </c>
      <c r="B734" s="1">
        <v>31</v>
      </c>
      <c r="C734" s="1">
        <v>3</v>
      </c>
    </row>
    <row r="735" spans="1:3" ht="15">
      <c r="A735" s="1" t="s">
        <v>604</v>
      </c>
      <c r="B735" s="1">
        <v>31</v>
      </c>
      <c r="C735" s="1">
        <v>3</v>
      </c>
    </row>
    <row r="736" spans="1:3" ht="15">
      <c r="A736" s="1" t="s">
        <v>604</v>
      </c>
      <c r="B736" s="1">
        <v>31</v>
      </c>
      <c r="C736" s="1">
        <v>3</v>
      </c>
    </row>
    <row r="737" spans="1:3" ht="15">
      <c r="A737" s="1" t="s">
        <v>604</v>
      </c>
      <c r="B737" s="1">
        <v>31</v>
      </c>
      <c r="C737" s="1">
        <v>3</v>
      </c>
    </row>
    <row r="738" spans="1:3" ht="15">
      <c r="A738" s="1" t="s">
        <v>604</v>
      </c>
      <c r="B738" s="1">
        <v>31</v>
      </c>
      <c r="C738" s="1">
        <v>3</v>
      </c>
    </row>
    <row r="739" spans="1:3" ht="15">
      <c r="A739" s="1" t="s">
        <v>604</v>
      </c>
      <c r="B739" s="1">
        <v>31</v>
      </c>
      <c r="C739" s="1">
        <v>3</v>
      </c>
    </row>
    <row r="740" spans="1:3" ht="15">
      <c r="A740" s="1" t="s">
        <v>604</v>
      </c>
      <c r="B740" s="1">
        <v>31</v>
      </c>
      <c r="C740" s="1">
        <v>3</v>
      </c>
    </row>
    <row r="741" spans="1:3" ht="15">
      <c r="A741" s="1" t="s">
        <v>604</v>
      </c>
      <c r="B741" s="1">
        <v>31</v>
      </c>
      <c r="C741" s="1">
        <v>3</v>
      </c>
    </row>
    <row r="742" spans="1:3" ht="15">
      <c r="A742" s="1" t="s">
        <v>604</v>
      </c>
      <c r="B742" s="1">
        <v>31</v>
      </c>
      <c r="C742" s="1">
        <v>3</v>
      </c>
    </row>
    <row r="743" spans="1:3" ht="15">
      <c r="A743" s="1" t="s">
        <v>604</v>
      </c>
      <c r="B743" s="1">
        <v>31</v>
      </c>
      <c r="C743" s="1">
        <v>3</v>
      </c>
    </row>
    <row r="744" spans="1:3" ht="15">
      <c r="A744" s="1" t="s">
        <v>605</v>
      </c>
      <c r="B744" s="1">
        <v>54</v>
      </c>
      <c r="C744" s="1">
        <v>8</v>
      </c>
    </row>
    <row r="745" spans="1:3" ht="15">
      <c r="A745" s="1" t="s">
        <v>605</v>
      </c>
      <c r="B745" s="1">
        <v>54</v>
      </c>
      <c r="C745" s="1">
        <v>8</v>
      </c>
    </row>
    <row r="746" spans="1:3" ht="15">
      <c r="A746" s="1" t="s">
        <v>605</v>
      </c>
      <c r="B746" s="1">
        <v>54</v>
      </c>
      <c r="C746" s="1">
        <v>8</v>
      </c>
    </row>
    <row r="747" spans="1:3" ht="15">
      <c r="A747" s="1" t="s">
        <v>605</v>
      </c>
      <c r="B747" s="1">
        <v>54</v>
      </c>
      <c r="C747" s="1">
        <v>8</v>
      </c>
    </row>
    <row r="748" spans="1:3" ht="15">
      <c r="A748" s="1" t="s">
        <v>605</v>
      </c>
      <c r="B748" s="1">
        <v>54</v>
      </c>
      <c r="C748" s="1">
        <v>8</v>
      </c>
    </row>
    <row r="749" spans="1:3" ht="15">
      <c r="A749" s="1" t="s">
        <v>605</v>
      </c>
      <c r="B749" s="1">
        <v>54</v>
      </c>
      <c r="C749" s="1">
        <v>8</v>
      </c>
    </row>
    <row r="750" spans="1:3" ht="15">
      <c r="A750" s="1" t="s">
        <v>605</v>
      </c>
      <c r="B750" s="1">
        <v>54</v>
      </c>
      <c r="C750" s="1">
        <v>8</v>
      </c>
    </row>
    <row r="751" spans="1:3" ht="15">
      <c r="A751" s="1" t="s">
        <v>605</v>
      </c>
      <c r="B751" s="1">
        <v>54</v>
      </c>
      <c r="C751" s="1">
        <v>8</v>
      </c>
    </row>
    <row r="752" spans="1:3" ht="15">
      <c r="A752" s="1" t="s">
        <v>605</v>
      </c>
      <c r="B752" s="1">
        <v>54</v>
      </c>
      <c r="C752" s="1">
        <v>8</v>
      </c>
    </row>
    <row r="753" spans="1:3" ht="15">
      <c r="A753" s="1" t="s">
        <v>605</v>
      </c>
      <c r="B753" s="1">
        <v>54</v>
      </c>
      <c r="C753" s="1">
        <v>8</v>
      </c>
    </row>
    <row r="754" spans="1:3" ht="15">
      <c r="A754" s="1" t="s">
        <v>605</v>
      </c>
      <c r="B754" s="1">
        <v>54</v>
      </c>
      <c r="C754" s="1">
        <v>8</v>
      </c>
    </row>
    <row r="755" spans="1:3" ht="15">
      <c r="A755" s="1" t="s">
        <v>605</v>
      </c>
      <c r="B755" s="1">
        <v>54</v>
      </c>
      <c r="C755" s="1">
        <v>8</v>
      </c>
    </row>
    <row r="756" spans="1:3" ht="15">
      <c r="A756" s="1" t="s">
        <v>605</v>
      </c>
      <c r="B756" s="1">
        <v>54</v>
      </c>
      <c r="C756" s="1">
        <v>8</v>
      </c>
    </row>
    <row r="757" spans="1:3" ht="15">
      <c r="A757" s="1" t="s">
        <v>605</v>
      </c>
      <c r="B757" s="1">
        <v>54</v>
      </c>
      <c r="C757" s="1">
        <v>8</v>
      </c>
    </row>
    <row r="758" spans="1:3" ht="15">
      <c r="A758" s="1" t="s">
        <v>606</v>
      </c>
      <c r="B758" s="1">
        <v>31</v>
      </c>
      <c r="C758" s="1">
        <v>3</v>
      </c>
    </row>
    <row r="759" spans="1:3" ht="15">
      <c r="A759" s="1" t="s">
        <v>606</v>
      </c>
      <c r="B759" s="1">
        <v>31</v>
      </c>
      <c r="C759" s="1">
        <v>3</v>
      </c>
    </row>
    <row r="760" spans="1:3" ht="15">
      <c r="A760" s="1" t="s">
        <v>606</v>
      </c>
      <c r="B760" s="1">
        <v>31</v>
      </c>
      <c r="C760" s="1">
        <v>3</v>
      </c>
    </row>
    <row r="761" spans="1:3" ht="15">
      <c r="A761" s="1" t="s">
        <v>606</v>
      </c>
      <c r="B761" s="1">
        <v>31</v>
      </c>
      <c r="C761" s="1">
        <v>3</v>
      </c>
    </row>
    <row r="762" spans="1:3" ht="15">
      <c r="A762" s="1" t="s">
        <v>606</v>
      </c>
      <c r="B762" s="1">
        <v>31</v>
      </c>
      <c r="C762" s="1">
        <v>3</v>
      </c>
    </row>
    <row r="763" spans="1:3" ht="15">
      <c r="A763" s="1" t="s">
        <v>606</v>
      </c>
      <c r="B763" s="1">
        <v>31</v>
      </c>
      <c r="C763" s="1">
        <v>3</v>
      </c>
    </row>
    <row r="764" spans="1:3" ht="15">
      <c r="A764" s="1" t="s">
        <v>606</v>
      </c>
      <c r="B764" s="1">
        <v>31</v>
      </c>
      <c r="C764" s="1">
        <v>3</v>
      </c>
    </row>
    <row r="765" spans="1:3" ht="15">
      <c r="A765" s="1" t="s">
        <v>606</v>
      </c>
      <c r="B765" s="1">
        <v>31</v>
      </c>
      <c r="C765" s="1">
        <v>3</v>
      </c>
    </row>
    <row r="766" spans="1:3" ht="15">
      <c r="A766" s="1" t="s">
        <v>606</v>
      </c>
      <c r="B766" s="1">
        <v>31</v>
      </c>
      <c r="C766" s="1">
        <v>3</v>
      </c>
    </row>
    <row r="767" spans="1:3" ht="15">
      <c r="A767" s="1" t="s">
        <v>606</v>
      </c>
      <c r="B767" s="1">
        <v>31</v>
      </c>
      <c r="C767" s="1">
        <v>3</v>
      </c>
    </row>
    <row r="768" spans="1:3" ht="15">
      <c r="A768" s="1" t="s">
        <v>606</v>
      </c>
      <c r="B768" s="1">
        <v>31</v>
      </c>
      <c r="C768" s="1">
        <v>3</v>
      </c>
    </row>
    <row r="769" spans="1:3" ht="15">
      <c r="A769" s="1" t="s">
        <v>606</v>
      </c>
      <c r="B769" s="1">
        <v>31</v>
      </c>
      <c r="C769" s="1">
        <v>3</v>
      </c>
    </row>
    <row r="770" spans="1:3" ht="15">
      <c r="A770" s="1" t="s">
        <v>606</v>
      </c>
      <c r="B770" s="1">
        <v>31</v>
      </c>
      <c r="C770" s="1">
        <v>3</v>
      </c>
    </row>
    <row r="771" spans="1:3" ht="15">
      <c r="A771" s="1" t="s">
        <v>606</v>
      </c>
      <c r="B771" s="1">
        <v>31</v>
      </c>
      <c r="C771" s="1">
        <v>3</v>
      </c>
    </row>
    <row r="772" spans="1:3" ht="15">
      <c r="A772" s="1" t="s">
        <v>607</v>
      </c>
      <c r="B772" s="1">
        <v>31</v>
      </c>
      <c r="C772" s="1">
        <v>3</v>
      </c>
    </row>
    <row r="773" spans="1:3" ht="15">
      <c r="A773" s="1" t="s">
        <v>607</v>
      </c>
      <c r="B773" s="1">
        <v>31</v>
      </c>
      <c r="C773" s="1">
        <v>3</v>
      </c>
    </row>
    <row r="774" spans="1:3" ht="15">
      <c r="A774" s="1" t="s">
        <v>607</v>
      </c>
      <c r="B774" s="1">
        <v>31</v>
      </c>
      <c r="C774" s="1">
        <v>3</v>
      </c>
    </row>
    <row r="775" spans="1:3" ht="15">
      <c r="A775" s="1" t="s">
        <v>607</v>
      </c>
      <c r="B775" s="1">
        <v>31</v>
      </c>
      <c r="C775" s="1">
        <v>3</v>
      </c>
    </row>
    <row r="776" spans="1:3" ht="15">
      <c r="A776" s="1" t="s">
        <v>607</v>
      </c>
      <c r="B776" s="1">
        <v>31</v>
      </c>
      <c r="C776" s="1">
        <v>3</v>
      </c>
    </row>
    <row r="777" spans="1:3" ht="15">
      <c r="A777" s="1" t="s">
        <v>607</v>
      </c>
      <c r="B777" s="1">
        <v>31</v>
      </c>
      <c r="C777" s="1">
        <v>3</v>
      </c>
    </row>
    <row r="778" spans="1:3" ht="15">
      <c r="A778" s="1" t="s">
        <v>607</v>
      </c>
      <c r="B778" s="1">
        <v>31</v>
      </c>
      <c r="C778" s="1">
        <v>3</v>
      </c>
    </row>
    <row r="779" spans="1:3" ht="15">
      <c r="A779" s="1" t="s">
        <v>607</v>
      </c>
      <c r="B779" s="1">
        <v>31</v>
      </c>
      <c r="C779" s="1">
        <v>3</v>
      </c>
    </row>
    <row r="780" spans="1:3" ht="15">
      <c r="A780" s="1" t="s">
        <v>607</v>
      </c>
      <c r="B780" s="1">
        <v>31</v>
      </c>
      <c r="C780" s="1">
        <v>3</v>
      </c>
    </row>
    <row r="781" spans="1:3" ht="15">
      <c r="A781" s="1" t="s">
        <v>607</v>
      </c>
      <c r="B781" s="1">
        <v>31</v>
      </c>
      <c r="C781" s="1">
        <v>3</v>
      </c>
    </row>
    <row r="782" spans="1:3" ht="15">
      <c r="A782" s="1" t="s">
        <v>607</v>
      </c>
      <c r="B782" s="1">
        <v>31</v>
      </c>
      <c r="C782" s="1">
        <v>3</v>
      </c>
    </row>
    <row r="783" spans="1:3" ht="15">
      <c r="A783" s="1" t="s">
        <v>607</v>
      </c>
      <c r="B783" s="1">
        <v>31</v>
      </c>
      <c r="C783" s="1">
        <v>3</v>
      </c>
    </row>
    <row r="784" spans="1:3" ht="15">
      <c r="A784" s="1" t="s">
        <v>607</v>
      </c>
      <c r="B784" s="1">
        <v>31</v>
      </c>
      <c r="C784" s="1">
        <v>3</v>
      </c>
    </row>
    <row r="785" spans="1:3" ht="15">
      <c r="A785" s="1" t="s">
        <v>607</v>
      </c>
      <c r="B785" s="1">
        <v>31</v>
      </c>
      <c r="C785" s="1">
        <v>3</v>
      </c>
    </row>
    <row r="786" spans="1:3" ht="15">
      <c r="A786" s="1" t="s">
        <v>609</v>
      </c>
      <c r="B786" s="1">
        <v>51</v>
      </c>
      <c r="C786" s="1">
        <v>6</v>
      </c>
    </row>
    <row r="787" spans="1:3" ht="15">
      <c r="A787" s="1" t="s">
        <v>609</v>
      </c>
      <c r="B787" s="1">
        <v>51</v>
      </c>
      <c r="C787" s="1">
        <v>6</v>
      </c>
    </row>
    <row r="788" spans="1:3" ht="15">
      <c r="A788" s="1" t="s">
        <v>609</v>
      </c>
      <c r="B788" s="1">
        <v>51</v>
      </c>
      <c r="C788" s="1">
        <v>6</v>
      </c>
    </row>
    <row r="789" spans="1:3" ht="15">
      <c r="A789" s="1" t="s">
        <v>609</v>
      </c>
      <c r="B789" s="1">
        <v>51</v>
      </c>
      <c r="C789" s="1">
        <v>6</v>
      </c>
    </row>
    <row r="790" spans="1:3" ht="15">
      <c r="A790" s="1" t="s">
        <v>609</v>
      </c>
      <c r="B790" s="1">
        <v>51</v>
      </c>
      <c r="C790" s="1">
        <v>6</v>
      </c>
    </row>
    <row r="791" spans="1:3" ht="15">
      <c r="A791" s="1" t="s">
        <v>609</v>
      </c>
      <c r="B791" s="1">
        <v>51</v>
      </c>
      <c r="C791" s="1">
        <v>6</v>
      </c>
    </row>
    <row r="792" spans="1:3" ht="15">
      <c r="A792" s="1" t="s">
        <v>609</v>
      </c>
      <c r="B792" s="1">
        <v>51</v>
      </c>
      <c r="C792" s="1">
        <v>6</v>
      </c>
    </row>
    <row r="793" spans="1:3" ht="15">
      <c r="A793" s="1" t="s">
        <v>609</v>
      </c>
      <c r="B793" s="1">
        <v>51</v>
      </c>
      <c r="C793" s="1">
        <v>6</v>
      </c>
    </row>
    <row r="794" spans="1:3" ht="15">
      <c r="A794" s="1" t="s">
        <v>609</v>
      </c>
      <c r="B794" s="1">
        <v>51</v>
      </c>
      <c r="C794" s="1">
        <v>6</v>
      </c>
    </row>
    <row r="795" spans="1:3" ht="15">
      <c r="A795" s="1" t="s">
        <v>609</v>
      </c>
      <c r="B795" s="1">
        <v>51</v>
      </c>
      <c r="C795" s="1">
        <v>6</v>
      </c>
    </row>
    <row r="796" spans="1:3" ht="15">
      <c r="A796" s="1" t="s">
        <v>609</v>
      </c>
      <c r="B796" s="1">
        <v>51</v>
      </c>
      <c r="C796" s="1">
        <v>6</v>
      </c>
    </row>
    <row r="797" spans="1:3" ht="15">
      <c r="A797" s="1" t="s">
        <v>609</v>
      </c>
      <c r="B797" s="1">
        <v>51</v>
      </c>
      <c r="C797" s="1">
        <v>6</v>
      </c>
    </row>
    <row r="798" spans="1:3" ht="15">
      <c r="A798" s="1" t="s">
        <v>609</v>
      </c>
      <c r="B798" s="1">
        <v>51</v>
      </c>
      <c r="C798" s="1">
        <v>6</v>
      </c>
    </row>
    <row r="799" spans="1:3" ht="15">
      <c r="A799" s="1" t="s">
        <v>609</v>
      </c>
      <c r="B799" s="1">
        <v>51</v>
      </c>
      <c r="C799" s="1">
        <v>6</v>
      </c>
    </row>
    <row r="800" spans="1:3" ht="15">
      <c r="A800" s="1" t="s">
        <v>610</v>
      </c>
      <c r="B800" s="1">
        <v>31</v>
      </c>
      <c r="C800" s="1">
        <v>3</v>
      </c>
    </row>
    <row r="801" spans="1:3" ht="15">
      <c r="A801" s="1" t="s">
        <v>610</v>
      </c>
      <c r="B801" s="1">
        <v>31</v>
      </c>
      <c r="C801" s="1">
        <v>3</v>
      </c>
    </row>
    <row r="802" spans="1:3" ht="15">
      <c r="A802" s="1" t="s">
        <v>610</v>
      </c>
      <c r="B802" s="1">
        <v>31</v>
      </c>
      <c r="C802" s="1">
        <v>3</v>
      </c>
    </row>
    <row r="803" spans="1:3" ht="15">
      <c r="A803" s="1" t="s">
        <v>610</v>
      </c>
      <c r="B803" s="1">
        <v>31</v>
      </c>
      <c r="C803" s="1">
        <v>3</v>
      </c>
    </row>
    <row r="804" spans="1:3" ht="15">
      <c r="A804" s="1" t="s">
        <v>610</v>
      </c>
      <c r="B804" s="1">
        <v>31</v>
      </c>
      <c r="C804" s="1">
        <v>3</v>
      </c>
    </row>
    <row r="805" spans="1:3" ht="15">
      <c r="A805" s="1" t="s">
        <v>610</v>
      </c>
      <c r="B805" s="1">
        <v>31</v>
      </c>
      <c r="C805" s="1">
        <v>3</v>
      </c>
    </row>
    <row r="806" spans="1:3" ht="15">
      <c r="A806" s="1" t="s">
        <v>610</v>
      </c>
      <c r="B806" s="1">
        <v>31</v>
      </c>
      <c r="C806" s="1">
        <v>3</v>
      </c>
    </row>
    <row r="807" spans="1:3" ht="15">
      <c r="A807" s="1" t="s">
        <v>610</v>
      </c>
      <c r="B807" s="1">
        <v>31</v>
      </c>
      <c r="C807" s="1">
        <v>3</v>
      </c>
    </row>
    <row r="808" spans="1:3" ht="15">
      <c r="A808" s="1" t="s">
        <v>610</v>
      </c>
      <c r="B808" s="1">
        <v>31</v>
      </c>
      <c r="C808" s="1">
        <v>3</v>
      </c>
    </row>
    <row r="809" spans="1:3" ht="15">
      <c r="A809" s="1" t="s">
        <v>610</v>
      </c>
      <c r="B809" s="1">
        <v>31</v>
      </c>
      <c r="C809" s="1">
        <v>3</v>
      </c>
    </row>
    <row r="810" spans="1:3" ht="15">
      <c r="A810" s="1" t="s">
        <v>610</v>
      </c>
      <c r="B810" s="1">
        <v>31</v>
      </c>
      <c r="C810" s="1">
        <v>3</v>
      </c>
    </row>
    <row r="811" spans="1:3" ht="15">
      <c r="A811" s="1" t="s">
        <v>610</v>
      </c>
      <c r="B811" s="1">
        <v>31</v>
      </c>
      <c r="C811" s="1">
        <v>3</v>
      </c>
    </row>
    <row r="812" spans="1:3" ht="15">
      <c r="A812" s="1" t="s">
        <v>610</v>
      </c>
      <c r="B812" s="1">
        <v>31</v>
      </c>
      <c r="C812" s="1">
        <v>3</v>
      </c>
    </row>
    <row r="813" spans="1:3" ht="15">
      <c r="A813" s="1" t="s">
        <v>610</v>
      </c>
      <c r="B813" s="1">
        <v>31</v>
      </c>
      <c r="C813" s="1">
        <v>3</v>
      </c>
    </row>
    <row r="814" spans="1:3" ht="15">
      <c r="A814" s="1" t="s">
        <v>611</v>
      </c>
      <c r="B814" s="1">
        <v>31</v>
      </c>
      <c r="C814" s="1">
        <v>3</v>
      </c>
    </row>
    <row r="815" spans="1:3" ht="15">
      <c r="A815" s="1" t="s">
        <v>611</v>
      </c>
      <c r="B815" s="1">
        <v>31</v>
      </c>
      <c r="C815" s="1">
        <v>3</v>
      </c>
    </row>
    <row r="816" spans="1:3" ht="15">
      <c r="A816" s="1" t="s">
        <v>611</v>
      </c>
      <c r="B816" s="1">
        <v>31</v>
      </c>
      <c r="C816" s="1">
        <v>3</v>
      </c>
    </row>
    <row r="817" spans="1:3" ht="15">
      <c r="A817" s="1" t="s">
        <v>611</v>
      </c>
      <c r="B817" s="1">
        <v>31</v>
      </c>
      <c r="C817" s="1">
        <v>3</v>
      </c>
    </row>
    <row r="818" spans="1:3" ht="15">
      <c r="A818" s="1" t="s">
        <v>611</v>
      </c>
      <c r="B818" s="1">
        <v>31</v>
      </c>
      <c r="C818" s="1">
        <v>3</v>
      </c>
    </row>
    <row r="819" spans="1:3" ht="15">
      <c r="A819" s="1" t="s">
        <v>611</v>
      </c>
      <c r="B819" s="1">
        <v>31</v>
      </c>
      <c r="C819" s="1">
        <v>3</v>
      </c>
    </row>
    <row r="820" spans="1:3" ht="15">
      <c r="A820" s="1" t="s">
        <v>611</v>
      </c>
      <c r="B820" s="1">
        <v>31</v>
      </c>
      <c r="C820" s="1">
        <v>3</v>
      </c>
    </row>
    <row r="821" spans="1:3" ht="15">
      <c r="A821" s="1" t="s">
        <v>611</v>
      </c>
      <c r="B821" s="1">
        <v>31</v>
      </c>
      <c r="C821" s="1">
        <v>3</v>
      </c>
    </row>
    <row r="822" spans="1:3" ht="15">
      <c r="A822" s="1" t="s">
        <v>611</v>
      </c>
      <c r="B822" s="1">
        <v>31</v>
      </c>
      <c r="C822" s="1">
        <v>3</v>
      </c>
    </row>
    <row r="823" spans="1:3" ht="15">
      <c r="A823" s="1" t="s">
        <v>611</v>
      </c>
      <c r="B823" s="1">
        <v>31</v>
      </c>
      <c r="C823" s="1">
        <v>3</v>
      </c>
    </row>
    <row r="824" spans="1:3" ht="15">
      <c r="A824" s="1" t="s">
        <v>611</v>
      </c>
      <c r="B824" s="1">
        <v>31</v>
      </c>
      <c r="C824" s="1">
        <v>3</v>
      </c>
    </row>
    <row r="825" spans="1:3" ht="15">
      <c r="A825" s="1" t="s">
        <v>611</v>
      </c>
      <c r="B825" s="1">
        <v>31</v>
      </c>
      <c r="C825" s="1">
        <v>3</v>
      </c>
    </row>
    <row r="826" spans="1:3" ht="15">
      <c r="A826" s="1" t="s">
        <v>611</v>
      </c>
      <c r="B826" s="1">
        <v>31</v>
      </c>
      <c r="C826" s="1">
        <v>3</v>
      </c>
    </row>
    <row r="827" spans="1:3" ht="15">
      <c r="A827" s="1" t="s">
        <v>611</v>
      </c>
      <c r="B827" s="1">
        <v>31</v>
      </c>
      <c r="C827" s="1">
        <v>3</v>
      </c>
    </row>
    <row r="828" spans="1:3" ht="15">
      <c r="A828" s="1" t="s">
        <v>612</v>
      </c>
      <c r="B828" s="1">
        <v>51</v>
      </c>
      <c r="C828" s="1">
        <v>6</v>
      </c>
    </row>
    <row r="829" spans="1:3" ht="15">
      <c r="A829" s="1" t="s">
        <v>612</v>
      </c>
      <c r="B829" s="1">
        <v>51</v>
      </c>
      <c r="C829" s="1">
        <v>6</v>
      </c>
    </row>
    <row r="830" spans="1:3" ht="15">
      <c r="A830" s="1" t="s">
        <v>612</v>
      </c>
      <c r="B830" s="1">
        <v>51</v>
      </c>
      <c r="C830" s="1">
        <v>6</v>
      </c>
    </row>
    <row r="831" spans="1:3" ht="15">
      <c r="A831" s="1" t="s">
        <v>612</v>
      </c>
      <c r="B831" s="1">
        <v>51</v>
      </c>
      <c r="C831" s="1">
        <v>6</v>
      </c>
    </row>
    <row r="832" spans="1:3" ht="15">
      <c r="A832" s="1" t="s">
        <v>612</v>
      </c>
      <c r="B832" s="1">
        <v>51</v>
      </c>
      <c r="C832" s="1">
        <v>6</v>
      </c>
    </row>
    <row r="833" spans="1:3" ht="15">
      <c r="A833" s="1" t="s">
        <v>612</v>
      </c>
      <c r="B833" s="1">
        <v>51</v>
      </c>
      <c r="C833" s="1">
        <v>6</v>
      </c>
    </row>
    <row r="834" spans="1:3" ht="15">
      <c r="A834" s="1" t="s">
        <v>612</v>
      </c>
      <c r="B834" s="1">
        <v>51</v>
      </c>
      <c r="C834" s="1">
        <v>6</v>
      </c>
    </row>
    <row r="835" spans="1:3" ht="15">
      <c r="A835" s="1" t="s">
        <v>612</v>
      </c>
      <c r="B835" s="1">
        <v>51</v>
      </c>
      <c r="C835" s="1">
        <v>6</v>
      </c>
    </row>
    <row r="836" spans="1:3" ht="15">
      <c r="A836" s="1" t="s">
        <v>612</v>
      </c>
      <c r="B836" s="1">
        <v>51</v>
      </c>
      <c r="C836" s="1">
        <v>6</v>
      </c>
    </row>
    <row r="837" spans="1:3" ht="15">
      <c r="A837" s="1" t="s">
        <v>612</v>
      </c>
      <c r="B837" s="1">
        <v>51</v>
      </c>
      <c r="C837" s="1">
        <v>6</v>
      </c>
    </row>
    <row r="838" spans="1:3" ht="15">
      <c r="A838" s="1" t="s">
        <v>612</v>
      </c>
      <c r="B838" s="1">
        <v>51</v>
      </c>
      <c r="C838" s="1">
        <v>6</v>
      </c>
    </row>
    <row r="839" spans="1:3" ht="15">
      <c r="A839" s="1" t="s">
        <v>612</v>
      </c>
      <c r="B839" s="1">
        <v>51</v>
      </c>
      <c r="C839" s="1">
        <v>6</v>
      </c>
    </row>
    <row r="840" spans="1:3" ht="15">
      <c r="A840" s="1" t="s">
        <v>612</v>
      </c>
      <c r="B840" s="1">
        <v>51</v>
      </c>
      <c r="C840" s="1">
        <v>6</v>
      </c>
    </row>
    <row r="841" spans="1:3" ht="15">
      <c r="A841" s="1" t="s">
        <v>612</v>
      </c>
      <c r="B841" s="1">
        <v>51</v>
      </c>
      <c r="C841" s="1">
        <v>6</v>
      </c>
    </row>
    <row r="842" spans="1:3" ht="15">
      <c r="A842" s="1" t="s">
        <v>613</v>
      </c>
      <c r="B842" s="1">
        <v>72</v>
      </c>
      <c r="C842" s="1">
        <v>11</v>
      </c>
    </row>
    <row r="843" spans="1:3" ht="15">
      <c r="A843" s="1" t="s">
        <v>613</v>
      </c>
      <c r="B843" s="1">
        <v>72</v>
      </c>
      <c r="C843" s="1">
        <v>11</v>
      </c>
    </row>
    <row r="844" spans="1:3" ht="15">
      <c r="A844" s="1" t="s">
        <v>613</v>
      </c>
      <c r="B844" s="1">
        <v>72</v>
      </c>
      <c r="C844" s="1">
        <v>11</v>
      </c>
    </row>
    <row r="845" spans="1:3" ht="15">
      <c r="A845" s="1" t="s">
        <v>613</v>
      </c>
      <c r="B845" s="1">
        <v>72</v>
      </c>
      <c r="C845" s="1">
        <v>11</v>
      </c>
    </row>
    <row r="846" spans="1:3" ht="15">
      <c r="A846" s="1" t="s">
        <v>613</v>
      </c>
      <c r="B846" s="1">
        <v>72</v>
      </c>
      <c r="C846" s="1">
        <v>11</v>
      </c>
    </row>
    <row r="847" spans="1:3" ht="15">
      <c r="A847" s="1" t="s">
        <v>613</v>
      </c>
      <c r="B847" s="1">
        <v>72</v>
      </c>
      <c r="C847" s="1">
        <v>11</v>
      </c>
    </row>
    <row r="848" spans="1:3" ht="15">
      <c r="A848" s="1" t="s">
        <v>613</v>
      </c>
      <c r="B848" s="1">
        <v>72</v>
      </c>
      <c r="C848" s="1">
        <v>11</v>
      </c>
    </row>
    <row r="849" spans="1:3" ht="15">
      <c r="A849" s="1" t="s">
        <v>613</v>
      </c>
      <c r="B849" s="1">
        <v>72</v>
      </c>
      <c r="C849" s="1">
        <v>11</v>
      </c>
    </row>
    <row r="850" spans="1:3" ht="15">
      <c r="A850" s="1" t="s">
        <v>613</v>
      </c>
      <c r="B850" s="1">
        <v>72</v>
      </c>
      <c r="C850" s="1">
        <v>11</v>
      </c>
    </row>
    <row r="851" spans="1:3" ht="15">
      <c r="A851" s="1" t="s">
        <v>613</v>
      </c>
      <c r="B851" s="1">
        <v>72</v>
      </c>
      <c r="C851" s="1">
        <v>11</v>
      </c>
    </row>
    <row r="852" spans="1:3" ht="15">
      <c r="A852" s="1" t="s">
        <v>613</v>
      </c>
      <c r="B852" s="1">
        <v>72</v>
      </c>
      <c r="C852" s="1">
        <v>11</v>
      </c>
    </row>
    <row r="853" spans="1:3" ht="15">
      <c r="A853" s="1" t="s">
        <v>613</v>
      </c>
      <c r="B853" s="1">
        <v>72</v>
      </c>
      <c r="C853" s="1">
        <v>11</v>
      </c>
    </row>
    <row r="854" spans="1:3" ht="15">
      <c r="A854" s="1" t="s">
        <v>613</v>
      </c>
      <c r="B854" s="1">
        <v>72</v>
      </c>
      <c r="C854" s="1">
        <v>11</v>
      </c>
    </row>
    <row r="855" spans="1:3" ht="15">
      <c r="A855" s="1" t="s">
        <v>613</v>
      </c>
      <c r="B855" s="1">
        <v>72</v>
      </c>
      <c r="C855" s="1">
        <v>11</v>
      </c>
    </row>
    <row r="856" spans="1:3" ht="15">
      <c r="A856" s="1" t="s">
        <v>615</v>
      </c>
      <c r="B856" s="1">
        <v>31</v>
      </c>
      <c r="C856" s="1">
        <v>3</v>
      </c>
    </row>
    <row r="857" spans="1:3" ht="15">
      <c r="A857" s="1" t="s">
        <v>615</v>
      </c>
      <c r="B857" s="1">
        <v>31</v>
      </c>
      <c r="C857" s="1">
        <v>3</v>
      </c>
    </row>
    <row r="858" spans="1:3" ht="15">
      <c r="A858" s="1" t="s">
        <v>615</v>
      </c>
      <c r="B858" s="1">
        <v>31</v>
      </c>
      <c r="C858" s="1">
        <v>3</v>
      </c>
    </row>
    <row r="859" spans="1:3" ht="15">
      <c r="A859" s="1" t="s">
        <v>615</v>
      </c>
      <c r="B859" s="1">
        <v>31</v>
      </c>
      <c r="C859" s="1">
        <v>3</v>
      </c>
    </row>
    <row r="860" spans="1:3" ht="15">
      <c r="A860" s="1" t="s">
        <v>615</v>
      </c>
      <c r="B860" s="1">
        <v>31</v>
      </c>
      <c r="C860" s="1">
        <v>3</v>
      </c>
    </row>
    <row r="861" spans="1:3" ht="15">
      <c r="A861" s="1" t="s">
        <v>615</v>
      </c>
      <c r="B861" s="1">
        <v>31</v>
      </c>
      <c r="C861" s="1">
        <v>3</v>
      </c>
    </row>
    <row r="862" spans="1:3" ht="15">
      <c r="A862" s="1" t="s">
        <v>615</v>
      </c>
      <c r="B862" s="1">
        <v>31</v>
      </c>
      <c r="C862" s="1">
        <v>3</v>
      </c>
    </row>
    <row r="863" spans="1:3" ht="15">
      <c r="A863" s="1" t="s">
        <v>615</v>
      </c>
      <c r="B863" s="1">
        <v>31</v>
      </c>
      <c r="C863" s="1">
        <v>3</v>
      </c>
    </row>
    <row r="864" spans="1:3" ht="15">
      <c r="A864" s="1" t="s">
        <v>615</v>
      </c>
      <c r="B864" s="1">
        <v>31</v>
      </c>
      <c r="C864" s="1">
        <v>3</v>
      </c>
    </row>
    <row r="865" spans="1:3" ht="15">
      <c r="A865" s="1" t="s">
        <v>615</v>
      </c>
      <c r="B865" s="1">
        <v>31</v>
      </c>
      <c r="C865" s="1">
        <v>3</v>
      </c>
    </row>
    <row r="866" spans="1:3" ht="15">
      <c r="A866" s="1" t="s">
        <v>615</v>
      </c>
      <c r="B866" s="1">
        <v>31</v>
      </c>
      <c r="C866" s="1">
        <v>3</v>
      </c>
    </row>
    <row r="867" spans="1:3" ht="15">
      <c r="A867" s="1" t="s">
        <v>615</v>
      </c>
      <c r="B867" s="1">
        <v>31</v>
      </c>
      <c r="C867" s="1">
        <v>3</v>
      </c>
    </row>
    <row r="868" spans="1:3" ht="15">
      <c r="A868" s="1" t="s">
        <v>615</v>
      </c>
      <c r="B868" s="1">
        <v>31</v>
      </c>
      <c r="C868" s="1">
        <v>3</v>
      </c>
    </row>
    <row r="869" spans="1:3" ht="15">
      <c r="A869" s="1" t="s">
        <v>615</v>
      </c>
      <c r="B869" s="1">
        <v>31</v>
      </c>
      <c r="C869" s="1">
        <v>3</v>
      </c>
    </row>
    <row r="870" spans="1:3" ht="15">
      <c r="A870" s="1" t="s">
        <v>616</v>
      </c>
      <c r="B870" s="1">
        <v>22</v>
      </c>
      <c r="C870" s="1">
        <v>2</v>
      </c>
    </row>
    <row r="871" spans="1:3" ht="15">
      <c r="A871" s="1" t="s">
        <v>616</v>
      </c>
      <c r="B871" s="1">
        <v>22</v>
      </c>
      <c r="C871" s="1">
        <v>2</v>
      </c>
    </row>
    <row r="872" spans="1:3" ht="15">
      <c r="A872" s="1" t="s">
        <v>616</v>
      </c>
      <c r="B872" s="1">
        <v>22</v>
      </c>
      <c r="C872" s="1">
        <v>2</v>
      </c>
    </row>
    <row r="873" spans="1:3" ht="15">
      <c r="A873" s="1" t="s">
        <v>616</v>
      </c>
      <c r="B873" s="1">
        <v>22</v>
      </c>
      <c r="C873" s="1">
        <v>2</v>
      </c>
    </row>
    <row r="874" spans="1:3" ht="15">
      <c r="A874" s="1" t="s">
        <v>616</v>
      </c>
      <c r="B874" s="1">
        <v>22</v>
      </c>
      <c r="C874" s="1">
        <v>2</v>
      </c>
    </row>
    <row r="875" spans="1:3" ht="15">
      <c r="A875" s="1" t="s">
        <v>616</v>
      </c>
      <c r="B875" s="1">
        <v>22</v>
      </c>
      <c r="C875" s="1">
        <v>2</v>
      </c>
    </row>
    <row r="876" spans="1:3" ht="15">
      <c r="A876" s="1" t="s">
        <v>616</v>
      </c>
      <c r="B876" s="1">
        <v>22</v>
      </c>
      <c r="C876" s="1">
        <v>2</v>
      </c>
    </row>
    <row r="877" spans="1:3" ht="15">
      <c r="A877" s="1" t="s">
        <v>616</v>
      </c>
      <c r="B877" s="1">
        <v>22</v>
      </c>
      <c r="C877" s="1">
        <v>2</v>
      </c>
    </row>
    <row r="878" spans="1:3" ht="15">
      <c r="A878" s="1" t="s">
        <v>616</v>
      </c>
      <c r="B878" s="1">
        <v>22</v>
      </c>
      <c r="C878" s="1">
        <v>2</v>
      </c>
    </row>
    <row r="879" spans="1:3" ht="15">
      <c r="A879" s="1" t="s">
        <v>616</v>
      </c>
      <c r="B879" s="1">
        <v>22</v>
      </c>
      <c r="C879" s="1">
        <v>2</v>
      </c>
    </row>
    <row r="880" spans="1:3" ht="15">
      <c r="A880" s="1" t="s">
        <v>616</v>
      </c>
      <c r="B880" s="1">
        <v>22</v>
      </c>
      <c r="C880" s="1">
        <v>2</v>
      </c>
    </row>
    <row r="881" spans="1:3" ht="15">
      <c r="A881" s="1" t="s">
        <v>616</v>
      </c>
      <c r="B881" s="1">
        <v>22</v>
      </c>
      <c r="C881" s="1">
        <v>2</v>
      </c>
    </row>
    <row r="882" spans="1:3" ht="15">
      <c r="A882" s="1" t="s">
        <v>616</v>
      </c>
      <c r="B882" s="1">
        <v>22</v>
      </c>
      <c r="C882" s="1">
        <v>2</v>
      </c>
    </row>
    <row r="883" spans="1:3" ht="15">
      <c r="A883" s="1" t="s">
        <v>616</v>
      </c>
      <c r="B883" s="1">
        <v>22</v>
      </c>
      <c r="C883" s="1">
        <v>2</v>
      </c>
    </row>
    <row r="884" spans="1:3" ht="15">
      <c r="A884" s="1" t="s">
        <v>617</v>
      </c>
      <c r="B884" s="1">
        <v>62</v>
      </c>
      <c r="C884" s="1">
        <v>10</v>
      </c>
    </row>
    <row r="885" spans="1:3" ht="15">
      <c r="A885" s="1" t="s">
        <v>617</v>
      </c>
      <c r="B885" s="1">
        <v>62</v>
      </c>
      <c r="C885" s="1">
        <v>10</v>
      </c>
    </row>
    <row r="886" spans="1:3" ht="15">
      <c r="A886" s="1" t="s">
        <v>617</v>
      </c>
      <c r="B886" s="1">
        <v>62</v>
      </c>
      <c r="C886" s="1">
        <v>10</v>
      </c>
    </row>
    <row r="887" spans="1:3" ht="15">
      <c r="A887" s="1" t="s">
        <v>617</v>
      </c>
      <c r="B887" s="1">
        <v>62</v>
      </c>
      <c r="C887" s="1">
        <v>10</v>
      </c>
    </row>
    <row r="888" spans="1:3" ht="15">
      <c r="A888" s="1" t="s">
        <v>617</v>
      </c>
      <c r="B888" s="1">
        <v>62</v>
      </c>
      <c r="C888" s="1">
        <v>10</v>
      </c>
    </row>
    <row r="889" spans="1:3" ht="15">
      <c r="A889" s="1" t="s">
        <v>617</v>
      </c>
      <c r="B889" s="1">
        <v>62</v>
      </c>
      <c r="C889" s="1">
        <v>10</v>
      </c>
    </row>
    <row r="890" spans="1:3" ht="15">
      <c r="A890" s="1" t="s">
        <v>617</v>
      </c>
      <c r="B890" s="1">
        <v>62</v>
      </c>
      <c r="C890" s="1">
        <v>10</v>
      </c>
    </row>
    <row r="891" spans="1:3" ht="15">
      <c r="A891" s="1" t="s">
        <v>617</v>
      </c>
      <c r="B891" s="1">
        <v>62</v>
      </c>
      <c r="C891" s="1">
        <v>10</v>
      </c>
    </row>
    <row r="892" spans="1:3" ht="15">
      <c r="A892" s="1" t="s">
        <v>617</v>
      </c>
      <c r="B892" s="1">
        <v>62</v>
      </c>
      <c r="C892" s="1">
        <v>10</v>
      </c>
    </row>
    <row r="893" spans="1:3" ht="15">
      <c r="A893" s="1" t="s">
        <v>617</v>
      </c>
      <c r="B893" s="1">
        <v>62</v>
      </c>
      <c r="C893" s="1">
        <v>10</v>
      </c>
    </row>
    <row r="894" spans="1:3" ht="15">
      <c r="A894" s="1" t="s">
        <v>617</v>
      </c>
      <c r="B894" s="1">
        <v>62</v>
      </c>
      <c r="C894" s="1">
        <v>10</v>
      </c>
    </row>
    <row r="895" spans="1:3" ht="15">
      <c r="A895" s="1" t="s">
        <v>617</v>
      </c>
      <c r="B895" s="1">
        <v>62</v>
      </c>
      <c r="C895" s="1">
        <v>10</v>
      </c>
    </row>
    <row r="896" spans="1:3" ht="15">
      <c r="A896" s="1" t="s">
        <v>617</v>
      </c>
      <c r="B896" s="1">
        <v>62</v>
      </c>
      <c r="C896" s="1">
        <v>10</v>
      </c>
    </row>
    <row r="897" spans="1:3" ht="15">
      <c r="A897" s="1" t="s">
        <v>617</v>
      </c>
      <c r="B897" s="1">
        <v>62</v>
      </c>
      <c r="C897" s="1">
        <v>10</v>
      </c>
    </row>
    <row r="898" spans="1:3" ht="15">
      <c r="A898" s="1" t="s">
        <v>619</v>
      </c>
      <c r="B898" s="1">
        <v>22</v>
      </c>
      <c r="C898" s="1">
        <v>2</v>
      </c>
    </row>
    <row r="899" spans="1:3" ht="15">
      <c r="A899" s="1" t="s">
        <v>619</v>
      </c>
      <c r="B899" s="1">
        <v>22</v>
      </c>
      <c r="C899" s="1">
        <v>2</v>
      </c>
    </row>
    <row r="900" spans="1:3" ht="15">
      <c r="A900" s="1" t="s">
        <v>619</v>
      </c>
      <c r="B900" s="1">
        <v>22</v>
      </c>
      <c r="C900" s="1">
        <v>2</v>
      </c>
    </row>
    <row r="901" spans="1:3" ht="15">
      <c r="A901" s="1" t="s">
        <v>619</v>
      </c>
      <c r="B901" s="1">
        <v>22</v>
      </c>
      <c r="C901" s="1">
        <v>2</v>
      </c>
    </row>
    <row r="902" spans="1:3" ht="15">
      <c r="A902" s="1" t="s">
        <v>619</v>
      </c>
      <c r="B902" s="1">
        <v>22</v>
      </c>
      <c r="C902" s="1">
        <v>2</v>
      </c>
    </row>
    <row r="903" spans="1:3" ht="15">
      <c r="A903" s="1" t="s">
        <v>619</v>
      </c>
      <c r="B903" s="1">
        <v>22</v>
      </c>
      <c r="C903" s="1">
        <v>2</v>
      </c>
    </row>
    <row r="904" spans="1:3" ht="15">
      <c r="A904" s="1" t="s">
        <v>619</v>
      </c>
      <c r="B904" s="1">
        <v>22</v>
      </c>
      <c r="C904" s="1">
        <v>2</v>
      </c>
    </row>
    <row r="905" spans="1:3" ht="15">
      <c r="A905" s="1" t="s">
        <v>619</v>
      </c>
      <c r="B905" s="1">
        <v>22</v>
      </c>
      <c r="C905" s="1">
        <v>2</v>
      </c>
    </row>
    <row r="906" spans="1:3" ht="15">
      <c r="A906" s="1" t="s">
        <v>619</v>
      </c>
      <c r="B906" s="1">
        <v>22</v>
      </c>
      <c r="C906" s="1">
        <v>2</v>
      </c>
    </row>
    <row r="907" spans="1:3" ht="15">
      <c r="A907" s="1" t="s">
        <v>619</v>
      </c>
      <c r="B907" s="1">
        <v>22</v>
      </c>
      <c r="C907" s="1">
        <v>2</v>
      </c>
    </row>
    <row r="908" spans="1:3" ht="15">
      <c r="A908" s="1" t="s">
        <v>619</v>
      </c>
      <c r="B908" s="1">
        <v>22</v>
      </c>
      <c r="C908" s="1">
        <v>2</v>
      </c>
    </row>
    <row r="909" spans="1:3" ht="15">
      <c r="A909" s="1" t="s">
        <v>619</v>
      </c>
      <c r="B909" s="1">
        <v>22</v>
      </c>
      <c r="C909" s="1">
        <v>2</v>
      </c>
    </row>
    <row r="910" spans="1:3" ht="15">
      <c r="A910" s="1" t="s">
        <v>619</v>
      </c>
      <c r="B910" s="1">
        <v>22</v>
      </c>
      <c r="C910" s="1">
        <v>2</v>
      </c>
    </row>
    <row r="911" spans="1:3" ht="15">
      <c r="A911" s="1" t="s">
        <v>619</v>
      </c>
      <c r="B911" s="1">
        <v>22</v>
      </c>
      <c r="C911" s="1">
        <v>2</v>
      </c>
    </row>
    <row r="912" spans="1:3" ht="15">
      <c r="A912" s="1" t="s">
        <v>620</v>
      </c>
      <c r="B912" s="1">
        <v>21</v>
      </c>
      <c r="C912" s="1">
        <v>1</v>
      </c>
    </row>
    <row r="913" spans="1:3" ht="15">
      <c r="A913" s="1" t="s">
        <v>620</v>
      </c>
      <c r="B913" s="1">
        <v>21</v>
      </c>
      <c r="C913" s="1">
        <v>1</v>
      </c>
    </row>
    <row r="914" spans="1:3" ht="15">
      <c r="A914" s="1" t="s">
        <v>620</v>
      </c>
      <c r="B914" s="1">
        <v>21</v>
      </c>
      <c r="C914" s="1">
        <v>1</v>
      </c>
    </row>
    <row r="915" spans="1:3" ht="15">
      <c r="A915" s="1" t="s">
        <v>620</v>
      </c>
      <c r="B915" s="1">
        <v>21</v>
      </c>
      <c r="C915" s="1">
        <v>1</v>
      </c>
    </row>
    <row r="916" spans="1:3" ht="15">
      <c r="A916" s="1" t="s">
        <v>620</v>
      </c>
      <c r="B916" s="1">
        <v>21</v>
      </c>
      <c r="C916" s="1">
        <v>1</v>
      </c>
    </row>
    <row r="917" spans="1:3" ht="15">
      <c r="A917" s="1" t="s">
        <v>620</v>
      </c>
      <c r="B917" s="1">
        <v>21</v>
      </c>
      <c r="C917" s="1">
        <v>1</v>
      </c>
    </row>
    <row r="918" spans="1:3" ht="15">
      <c r="A918" s="1" t="s">
        <v>620</v>
      </c>
      <c r="B918" s="1">
        <v>21</v>
      </c>
      <c r="C918" s="1">
        <v>1</v>
      </c>
    </row>
    <row r="919" spans="1:3" ht="15">
      <c r="A919" s="1" t="s">
        <v>620</v>
      </c>
      <c r="B919" s="1">
        <v>21</v>
      </c>
      <c r="C919" s="1">
        <v>1</v>
      </c>
    </row>
    <row r="920" spans="1:3" ht="15">
      <c r="A920" s="1" t="s">
        <v>620</v>
      </c>
      <c r="B920" s="1">
        <v>21</v>
      </c>
      <c r="C920" s="1">
        <v>1</v>
      </c>
    </row>
    <row r="921" spans="1:3" ht="15">
      <c r="A921" s="1" t="s">
        <v>620</v>
      </c>
      <c r="B921" s="1">
        <v>21</v>
      </c>
      <c r="C921" s="1">
        <v>1</v>
      </c>
    </row>
    <row r="922" spans="1:3" ht="15">
      <c r="A922" s="1" t="s">
        <v>620</v>
      </c>
      <c r="B922" s="1">
        <v>21</v>
      </c>
      <c r="C922" s="1">
        <v>1</v>
      </c>
    </row>
    <row r="923" spans="1:3" ht="15">
      <c r="A923" s="1" t="s">
        <v>620</v>
      </c>
      <c r="B923" s="1">
        <v>21</v>
      </c>
      <c r="C923" s="1">
        <v>1</v>
      </c>
    </row>
    <row r="924" spans="1:3" ht="15">
      <c r="A924" s="1" t="s">
        <v>620</v>
      </c>
      <c r="B924" s="1">
        <v>21</v>
      </c>
      <c r="C924" s="1">
        <v>1</v>
      </c>
    </row>
    <row r="925" spans="1:3" ht="15">
      <c r="A925" s="1" t="s">
        <v>620</v>
      </c>
      <c r="B925" s="1">
        <v>21</v>
      </c>
      <c r="C925" s="1">
        <v>1</v>
      </c>
    </row>
    <row r="926" spans="1:3" ht="15">
      <c r="A926" s="1" t="s">
        <v>622</v>
      </c>
      <c r="B926" s="1">
        <v>21</v>
      </c>
      <c r="C926" s="1">
        <v>1</v>
      </c>
    </row>
    <row r="927" spans="1:3" ht="15">
      <c r="A927" s="1" t="s">
        <v>622</v>
      </c>
      <c r="B927" s="1">
        <v>21</v>
      </c>
      <c r="C927" s="1">
        <v>1</v>
      </c>
    </row>
    <row r="928" spans="1:3" ht="15">
      <c r="A928" s="1" t="s">
        <v>622</v>
      </c>
      <c r="B928" s="1">
        <v>21</v>
      </c>
      <c r="C928" s="1">
        <v>1</v>
      </c>
    </row>
    <row r="929" spans="1:3" ht="15">
      <c r="A929" s="1" t="s">
        <v>622</v>
      </c>
      <c r="B929" s="1">
        <v>21</v>
      </c>
      <c r="C929" s="1">
        <v>1</v>
      </c>
    </row>
    <row r="930" spans="1:3" ht="15">
      <c r="A930" s="1" t="s">
        <v>622</v>
      </c>
      <c r="B930" s="1">
        <v>21</v>
      </c>
      <c r="C930" s="1">
        <v>1</v>
      </c>
    </row>
    <row r="931" spans="1:3" ht="15">
      <c r="A931" s="1" t="s">
        <v>622</v>
      </c>
      <c r="B931" s="1">
        <v>21</v>
      </c>
      <c r="C931" s="1">
        <v>1</v>
      </c>
    </row>
    <row r="932" spans="1:3" ht="15">
      <c r="A932" s="1" t="s">
        <v>622</v>
      </c>
      <c r="B932" s="1">
        <v>21</v>
      </c>
      <c r="C932" s="1">
        <v>1</v>
      </c>
    </row>
    <row r="933" spans="1:3" ht="15">
      <c r="A933" s="1" t="s">
        <v>622</v>
      </c>
      <c r="B933" s="1">
        <v>21</v>
      </c>
      <c r="C933" s="1">
        <v>1</v>
      </c>
    </row>
    <row r="934" spans="1:3" ht="15">
      <c r="A934" s="1" t="s">
        <v>622</v>
      </c>
      <c r="B934" s="1">
        <v>21</v>
      </c>
      <c r="C934" s="1">
        <v>1</v>
      </c>
    </row>
    <row r="935" spans="1:3" ht="15">
      <c r="A935" s="1" t="s">
        <v>622</v>
      </c>
      <c r="B935" s="1">
        <v>21</v>
      </c>
      <c r="C935" s="1">
        <v>1</v>
      </c>
    </row>
    <row r="936" spans="1:3" ht="15">
      <c r="A936" s="1" t="s">
        <v>622</v>
      </c>
      <c r="B936" s="1">
        <v>21</v>
      </c>
      <c r="C936" s="1">
        <v>1</v>
      </c>
    </row>
    <row r="937" spans="1:3" ht="15">
      <c r="A937" s="1" t="s">
        <v>622</v>
      </c>
      <c r="B937" s="1">
        <v>21</v>
      </c>
      <c r="C937" s="1">
        <v>1</v>
      </c>
    </row>
    <row r="938" spans="1:3" ht="15">
      <c r="A938" s="1" t="s">
        <v>622</v>
      </c>
      <c r="B938" s="1">
        <v>21</v>
      </c>
      <c r="C938" s="1">
        <v>1</v>
      </c>
    </row>
    <row r="939" spans="1:3" ht="15">
      <c r="A939" s="1" t="s">
        <v>622</v>
      </c>
      <c r="B939" s="1">
        <v>21</v>
      </c>
      <c r="C939" s="1">
        <v>1</v>
      </c>
    </row>
    <row r="940" spans="1:3" ht="15">
      <c r="A940" s="1" t="s">
        <v>623</v>
      </c>
      <c r="B940" s="1">
        <v>44</v>
      </c>
      <c r="C940" s="1">
        <v>5</v>
      </c>
    </row>
    <row r="941" spans="1:3" ht="15">
      <c r="A941" s="1" t="s">
        <v>623</v>
      </c>
      <c r="B941" s="1">
        <v>44</v>
      </c>
      <c r="C941" s="1">
        <v>5</v>
      </c>
    </row>
    <row r="942" spans="1:3" ht="15">
      <c r="A942" s="1" t="s">
        <v>623</v>
      </c>
      <c r="B942" s="1">
        <v>44</v>
      </c>
      <c r="C942" s="1">
        <v>5</v>
      </c>
    </row>
    <row r="943" spans="1:3" ht="15">
      <c r="A943" s="1" t="s">
        <v>623</v>
      </c>
      <c r="B943" s="1">
        <v>44</v>
      </c>
      <c r="C943" s="1">
        <v>5</v>
      </c>
    </row>
    <row r="944" spans="1:3" ht="15">
      <c r="A944" s="1" t="s">
        <v>623</v>
      </c>
      <c r="B944" s="1">
        <v>44</v>
      </c>
      <c r="C944" s="1">
        <v>5</v>
      </c>
    </row>
    <row r="945" spans="1:3" ht="15">
      <c r="A945" s="1" t="s">
        <v>623</v>
      </c>
      <c r="B945" s="1">
        <v>44</v>
      </c>
      <c r="C945" s="1">
        <v>5</v>
      </c>
    </row>
    <row r="946" spans="1:3" ht="15">
      <c r="A946" s="1" t="s">
        <v>623</v>
      </c>
      <c r="B946" s="1">
        <v>44</v>
      </c>
      <c r="C946" s="1">
        <v>5</v>
      </c>
    </row>
    <row r="947" spans="1:3" ht="15">
      <c r="A947" s="1" t="s">
        <v>623</v>
      </c>
      <c r="B947" s="1">
        <v>44</v>
      </c>
      <c r="C947" s="1">
        <v>5</v>
      </c>
    </row>
    <row r="948" spans="1:3" ht="15">
      <c r="A948" s="1" t="s">
        <v>623</v>
      </c>
      <c r="B948" s="1">
        <v>44</v>
      </c>
      <c r="C948" s="1">
        <v>5</v>
      </c>
    </row>
    <row r="949" spans="1:3" ht="15">
      <c r="A949" s="1" t="s">
        <v>623</v>
      </c>
      <c r="B949" s="1">
        <v>44</v>
      </c>
      <c r="C949" s="1">
        <v>5</v>
      </c>
    </row>
    <row r="950" spans="1:3" ht="15">
      <c r="A950" s="1" t="s">
        <v>623</v>
      </c>
      <c r="B950" s="1">
        <v>44</v>
      </c>
      <c r="C950" s="1">
        <v>5</v>
      </c>
    </row>
    <row r="951" spans="1:3" ht="15">
      <c r="A951" s="1" t="s">
        <v>623</v>
      </c>
      <c r="B951" s="1">
        <v>44</v>
      </c>
      <c r="C951" s="1">
        <v>5</v>
      </c>
    </row>
    <row r="952" spans="1:3" ht="15">
      <c r="A952" s="1" t="s">
        <v>623</v>
      </c>
      <c r="B952" s="1">
        <v>44</v>
      </c>
      <c r="C952" s="1">
        <v>5</v>
      </c>
    </row>
    <row r="953" spans="1:3" ht="15">
      <c r="A953" s="1" t="s">
        <v>623</v>
      </c>
      <c r="B953" s="1">
        <v>44</v>
      </c>
      <c r="C953" s="1">
        <v>5</v>
      </c>
    </row>
    <row r="954" spans="1:3" ht="15">
      <c r="A954" s="1" t="s">
        <v>624</v>
      </c>
      <c r="B954" s="1">
        <v>31</v>
      </c>
      <c r="C954" s="1">
        <v>3</v>
      </c>
    </row>
    <row r="955" spans="1:3" ht="15">
      <c r="A955" s="1" t="s">
        <v>624</v>
      </c>
      <c r="B955" s="1">
        <v>31</v>
      </c>
      <c r="C955" s="1">
        <v>3</v>
      </c>
    </row>
    <row r="956" spans="1:3" ht="15">
      <c r="A956" s="1" t="s">
        <v>624</v>
      </c>
      <c r="B956" s="1">
        <v>31</v>
      </c>
      <c r="C956" s="1">
        <v>3</v>
      </c>
    </row>
    <row r="957" spans="1:3" ht="15">
      <c r="A957" s="1" t="s">
        <v>624</v>
      </c>
      <c r="B957" s="1">
        <v>31</v>
      </c>
      <c r="C957" s="1">
        <v>3</v>
      </c>
    </row>
    <row r="958" spans="1:3" ht="15">
      <c r="A958" s="1" t="s">
        <v>624</v>
      </c>
      <c r="B958" s="1">
        <v>31</v>
      </c>
      <c r="C958" s="1">
        <v>3</v>
      </c>
    </row>
    <row r="959" spans="1:3" ht="15">
      <c r="A959" s="1" t="s">
        <v>624</v>
      </c>
      <c r="B959" s="1">
        <v>31</v>
      </c>
      <c r="C959" s="1">
        <v>3</v>
      </c>
    </row>
    <row r="960" spans="1:3" ht="15">
      <c r="A960" s="1" t="s">
        <v>624</v>
      </c>
      <c r="B960" s="1">
        <v>31</v>
      </c>
      <c r="C960" s="1">
        <v>3</v>
      </c>
    </row>
    <row r="961" spans="1:3" ht="15">
      <c r="A961" s="1" t="s">
        <v>624</v>
      </c>
      <c r="B961" s="1">
        <v>31</v>
      </c>
      <c r="C961" s="1">
        <v>3</v>
      </c>
    </row>
    <row r="962" spans="1:3" ht="15">
      <c r="A962" s="1" t="s">
        <v>624</v>
      </c>
      <c r="B962" s="1">
        <v>31</v>
      </c>
      <c r="C962" s="1">
        <v>3</v>
      </c>
    </row>
    <row r="963" spans="1:3" ht="15">
      <c r="A963" s="1" t="s">
        <v>624</v>
      </c>
      <c r="B963" s="1">
        <v>31</v>
      </c>
      <c r="C963" s="1">
        <v>3</v>
      </c>
    </row>
    <row r="964" spans="1:3" ht="15">
      <c r="A964" s="1" t="s">
        <v>624</v>
      </c>
      <c r="B964" s="1">
        <v>31</v>
      </c>
      <c r="C964" s="1">
        <v>3</v>
      </c>
    </row>
    <row r="965" spans="1:3" ht="15">
      <c r="A965" s="1" t="s">
        <v>624</v>
      </c>
      <c r="B965" s="1">
        <v>31</v>
      </c>
      <c r="C965" s="1">
        <v>3</v>
      </c>
    </row>
    <row r="966" spans="1:3" ht="15">
      <c r="A966" s="1" t="s">
        <v>624</v>
      </c>
      <c r="B966" s="1">
        <v>31</v>
      </c>
      <c r="C966" s="1">
        <v>3</v>
      </c>
    </row>
    <row r="967" spans="1:3" ht="15">
      <c r="A967" s="1" t="s">
        <v>624</v>
      </c>
      <c r="B967" s="1">
        <v>31</v>
      </c>
      <c r="C967" s="1">
        <v>3</v>
      </c>
    </row>
    <row r="968" spans="1:3" ht="15">
      <c r="A968" s="1" t="s">
        <v>625</v>
      </c>
      <c r="B968" s="1">
        <v>31</v>
      </c>
      <c r="C968" s="1">
        <v>3</v>
      </c>
    </row>
    <row r="969" spans="1:3" ht="15">
      <c r="A969" s="1" t="s">
        <v>625</v>
      </c>
      <c r="B969" s="1">
        <v>31</v>
      </c>
      <c r="C969" s="1">
        <v>3</v>
      </c>
    </row>
    <row r="970" spans="1:3" ht="15">
      <c r="A970" s="1" t="s">
        <v>625</v>
      </c>
      <c r="B970" s="1">
        <v>31</v>
      </c>
      <c r="C970" s="1">
        <v>3</v>
      </c>
    </row>
    <row r="971" spans="1:3" ht="15">
      <c r="A971" s="1" t="s">
        <v>625</v>
      </c>
      <c r="B971" s="1">
        <v>31</v>
      </c>
      <c r="C971" s="1">
        <v>3</v>
      </c>
    </row>
    <row r="972" spans="1:3" ht="15">
      <c r="A972" s="1" t="s">
        <v>625</v>
      </c>
      <c r="B972" s="1">
        <v>31</v>
      </c>
      <c r="C972" s="1">
        <v>3</v>
      </c>
    </row>
    <row r="973" spans="1:3" ht="15">
      <c r="A973" s="1" t="s">
        <v>625</v>
      </c>
      <c r="B973" s="1">
        <v>31</v>
      </c>
      <c r="C973" s="1">
        <v>3</v>
      </c>
    </row>
    <row r="974" spans="1:3" ht="15">
      <c r="A974" s="1" t="s">
        <v>625</v>
      </c>
      <c r="B974" s="1">
        <v>31</v>
      </c>
      <c r="C974" s="1">
        <v>3</v>
      </c>
    </row>
    <row r="975" spans="1:3" ht="15">
      <c r="A975" s="1" t="s">
        <v>625</v>
      </c>
      <c r="B975" s="1">
        <v>31</v>
      </c>
      <c r="C975" s="1">
        <v>3</v>
      </c>
    </row>
    <row r="976" spans="1:3" ht="15">
      <c r="A976" s="1" t="s">
        <v>625</v>
      </c>
      <c r="B976" s="1">
        <v>31</v>
      </c>
      <c r="C976" s="1">
        <v>3</v>
      </c>
    </row>
    <row r="977" spans="1:3" ht="15">
      <c r="A977" s="1" t="s">
        <v>625</v>
      </c>
      <c r="B977" s="1">
        <v>31</v>
      </c>
      <c r="C977" s="1">
        <v>3</v>
      </c>
    </row>
    <row r="978" spans="1:3" ht="15">
      <c r="A978" s="1" t="s">
        <v>625</v>
      </c>
      <c r="B978" s="1">
        <v>31</v>
      </c>
      <c r="C978" s="1">
        <v>3</v>
      </c>
    </row>
    <row r="979" spans="1:3" ht="15">
      <c r="A979" s="1" t="s">
        <v>625</v>
      </c>
      <c r="B979" s="1">
        <v>31</v>
      </c>
      <c r="C979" s="1">
        <v>3</v>
      </c>
    </row>
    <row r="980" spans="1:3" ht="15">
      <c r="A980" s="1" t="s">
        <v>625</v>
      </c>
      <c r="B980" s="1">
        <v>31</v>
      </c>
      <c r="C980" s="1">
        <v>3</v>
      </c>
    </row>
    <row r="981" spans="1:3" ht="15">
      <c r="A981" s="1" t="s">
        <v>625</v>
      </c>
      <c r="B981" s="1">
        <v>31</v>
      </c>
      <c r="C981" s="1">
        <v>3</v>
      </c>
    </row>
    <row r="982" spans="1:3" ht="15">
      <c r="A982" s="1" t="s">
        <v>626</v>
      </c>
      <c r="B982" s="1">
        <v>31</v>
      </c>
      <c r="C982" s="1">
        <v>3</v>
      </c>
    </row>
    <row r="983" spans="1:3" ht="15">
      <c r="A983" s="1" t="s">
        <v>626</v>
      </c>
      <c r="B983" s="1">
        <v>31</v>
      </c>
      <c r="C983" s="1">
        <v>3</v>
      </c>
    </row>
    <row r="984" spans="1:3" ht="15">
      <c r="A984" s="1" t="s">
        <v>626</v>
      </c>
      <c r="B984" s="1">
        <v>31</v>
      </c>
      <c r="C984" s="1">
        <v>3</v>
      </c>
    </row>
    <row r="985" spans="1:3" ht="15">
      <c r="A985" s="1" t="s">
        <v>626</v>
      </c>
      <c r="B985" s="1">
        <v>31</v>
      </c>
      <c r="C985" s="1">
        <v>3</v>
      </c>
    </row>
    <row r="986" spans="1:3" ht="15">
      <c r="A986" s="1" t="s">
        <v>626</v>
      </c>
      <c r="B986" s="1">
        <v>31</v>
      </c>
      <c r="C986" s="1">
        <v>3</v>
      </c>
    </row>
    <row r="987" spans="1:3" ht="15">
      <c r="A987" s="1" t="s">
        <v>626</v>
      </c>
      <c r="B987" s="1">
        <v>31</v>
      </c>
      <c r="C987" s="1">
        <v>3</v>
      </c>
    </row>
    <row r="988" spans="1:3" ht="15">
      <c r="A988" s="1" t="s">
        <v>626</v>
      </c>
      <c r="B988" s="1">
        <v>31</v>
      </c>
      <c r="C988" s="1">
        <v>3</v>
      </c>
    </row>
    <row r="989" spans="1:3" ht="15">
      <c r="A989" s="1" t="s">
        <v>626</v>
      </c>
      <c r="B989" s="1">
        <v>31</v>
      </c>
      <c r="C989" s="1">
        <v>3</v>
      </c>
    </row>
    <row r="990" spans="1:3" ht="15">
      <c r="A990" s="1" t="s">
        <v>626</v>
      </c>
      <c r="B990" s="1">
        <v>31</v>
      </c>
      <c r="C990" s="1">
        <v>3</v>
      </c>
    </row>
    <row r="991" spans="1:3" ht="15">
      <c r="A991" s="1" t="s">
        <v>626</v>
      </c>
      <c r="B991" s="1">
        <v>31</v>
      </c>
      <c r="C991" s="1">
        <v>3</v>
      </c>
    </row>
    <row r="992" spans="1:3" ht="15">
      <c r="A992" s="1" t="s">
        <v>626</v>
      </c>
      <c r="B992" s="1">
        <v>31</v>
      </c>
      <c r="C992" s="1">
        <v>3</v>
      </c>
    </row>
    <row r="993" spans="1:3" ht="15">
      <c r="A993" s="1" t="s">
        <v>626</v>
      </c>
      <c r="B993" s="1">
        <v>31</v>
      </c>
      <c r="C993" s="1">
        <v>3</v>
      </c>
    </row>
    <row r="994" spans="1:3" ht="15">
      <c r="A994" s="1" t="s">
        <v>626</v>
      </c>
      <c r="B994" s="1">
        <v>31</v>
      </c>
      <c r="C994" s="1">
        <v>3</v>
      </c>
    </row>
    <row r="995" spans="1:3" ht="15">
      <c r="A995" s="1" t="s">
        <v>626</v>
      </c>
      <c r="B995" s="1">
        <v>31</v>
      </c>
      <c r="C995" s="1">
        <v>3</v>
      </c>
    </row>
    <row r="996" spans="1:3" ht="15">
      <c r="A996" s="1" t="s">
        <v>627</v>
      </c>
      <c r="B996" s="1">
        <v>51</v>
      </c>
      <c r="C996" s="1">
        <v>6</v>
      </c>
    </row>
    <row r="997" spans="1:3" ht="15">
      <c r="A997" s="1" t="s">
        <v>627</v>
      </c>
      <c r="B997" s="1">
        <v>51</v>
      </c>
      <c r="C997" s="1">
        <v>6</v>
      </c>
    </row>
    <row r="998" spans="1:3" ht="15">
      <c r="A998" s="1" t="s">
        <v>627</v>
      </c>
      <c r="B998" s="1">
        <v>51</v>
      </c>
      <c r="C998" s="1">
        <v>6</v>
      </c>
    </row>
    <row r="999" spans="1:3" ht="15">
      <c r="A999" s="1" t="s">
        <v>627</v>
      </c>
      <c r="B999" s="1">
        <v>51</v>
      </c>
      <c r="C999" s="1">
        <v>6</v>
      </c>
    </row>
    <row r="1000" spans="1:3" ht="15">
      <c r="A1000" s="1" t="s">
        <v>627</v>
      </c>
      <c r="B1000" s="1">
        <v>51</v>
      </c>
      <c r="C1000" s="1">
        <v>6</v>
      </c>
    </row>
    <row r="1001" spans="1:3" ht="15">
      <c r="A1001" s="1" t="s">
        <v>627</v>
      </c>
      <c r="B1001" s="1">
        <v>51</v>
      </c>
      <c r="C1001" s="1">
        <v>6</v>
      </c>
    </row>
    <row r="1002" spans="1:3" ht="15">
      <c r="A1002" s="1" t="s">
        <v>627</v>
      </c>
      <c r="B1002" s="1">
        <v>51</v>
      </c>
      <c r="C1002" s="1">
        <v>6</v>
      </c>
    </row>
    <row r="1003" spans="1:3" ht="15">
      <c r="A1003" s="1" t="s">
        <v>627</v>
      </c>
      <c r="B1003" s="1">
        <v>51</v>
      </c>
      <c r="C1003" s="1">
        <v>6</v>
      </c>
    </row>
    <row r="1004" spans="1:3" ht="15">
      <c r="A1004" s="1" t="s">
        <v>627</v>
      </c>
      <c r="B1004" s="1">
        <v>51</v>
      </c>
      <c r="C1004" s="1">
        <v>6</v>
      </c>
    </row>
    <row r="1005" spans="1:3" ht="15">
      <c r="A1005" s="1" t="s">
        <v>627</v>
      </c>
      <c r="B1005" s="1">
        <v>51</v>
      </c>
      <c r="C1005" s="1">
        <v>6</v>
      </c>
    </row>
    <row r="1006" spans="1:3" ht="15">
      <c r="A1006" s="1" t="s">
        <v>627</v>
      </c>
      <c r="B1006" s="1">
        <v>51</v>
      </c>
      <c r="C1006" s="1">
        <v>6</v>
      </c>
    </row>
    <row r="1007" spans="1:3" ht="15">
      <c r="A1007" s="1" t="s">
        <v>627</v>
      </c>
      <c r="B1007" s="1">
        <v>51</v>
      </c>
      <c r="C1007" s="1">
        <v>6</v>
      </c>
    </row>
    <row r="1008" spans="1:3" ht="15">
      <c r="A1008" s="1" t="s">
        <v>627</v>
      </c>
      <c r="B1008" s="1">
        <v>51</v>
      </c>
      <c r="C1008" s="1">
        <v>6</v>
      </c>
    </row>
    <row r="1009" spans="1:3" ht="15">
      <c r="A1009" s="1" t="s">
        <v>627</v>
      </c>
      <c r="B1009" s="1">
        <v>51</v>
      </c>
      <c r="C1009" s="1">
        <v>6</v>
      </c>
    </row>
    <row r="1010" spans="1:3" ht="15">
      <c r="A1010" s="1" t="s">
        <v>628</v>
      </c>
      <c r="B1010" s="1">
        <v>54</v>
      </c>
      <c r="C1010" s="1">
        <v>8</v>
      </c>
    </row>
    <row r="1011" spans="1:3" ht="15">
      <c r="A1011" s="1" t="s">
        <v>628</v>
      </c>
      <c r="B1011" s="1">
        <v>54</v>
      </c>
      <c r="C1011" s="1">
        <v>8</v>
      </c>
    </row>
    <row r="1012" spans="1:3" ht="15">
      <c r="A1012" s="1" t="s">
        <v>628</v>
      </c>
      <c r="B1012" s="1">
        <v>54</v>
      </c>
      <c r="C1012" s="1">
        <v>8</v>
      </c>
    </row>
    <row r="1013" spans="1:3" ht="15">
      <c r="A1013" s="1" t="s">
        <v>628</v>
      </c>
      <c r="B1013" s="1">
        <v>54</v>
      </c>
      <c r="C1013" s="1">
        <v>8</v>
      </c>
    </row>
    <row r="1014" spans="1:3" ht="15">
      <c r="A1014" s="1" t="s">
        <v>628</v>
      </c>
      <c r="B1014" s="1">
        <v>54</v>
      </c>
      <c r="C1014" s="1">
        <v>8</v>
      </c>
    </row>
    <row r="1015" spans="1:3" ht="15">
      <c r="A1015" s="1" t="s">
        <v>628</v>
      </c>
      <c r="B1015" s="1">
        <v>54</v>
      </c>
      <c r="C1015" s="1">
        <v>8</v>
      </c>
    </row>
    <row r="1016" spans="1:3" ht="15">
      <c r="A1016" s="1" t="s">
        <v>628</v>
      </c>
      <c r="B1016" s="1">
        <v>54</v>
      </c>
      <c r="C1016" s="1">
        <v>8</v>
      </c>
    </row>
    <row r="1017" spans="1:3" ht="15">
      <c r="A1017" s="1" t="s">
        <v>628</v>
      </c>
      <c r="B1017" s="1">
        <v>54</v>
      </c>
      <c r="C1017" s="1">
        <v>8</v>
      </c>
    </row>
    <row r="1018" spans="1:3" ht="15">
      <c r="A1018" s="1" t="s">
        <v>628</v>
      </c>
      <c r="B1018" s="1">
        <v>54</v>
      </c>
      <c r="C1018" s="1">
        <v>8</v>
      </c>
    </row>
    <row r="1019" spans="1:3" ht="15">
      <c r="A1019" s="1" t="s">
        <v>628</v>
      </c>
      <c r="B1019" s="1">
        <v>54</v>
      </c>
      <c r="C1019" s="1">
        <v>8</v>
      </c>
    </row>
    <row r="1020" spans="1:3" ht="15">
      <c r="A1020" s="1" t="s">
        <v>628</v>
      </c>
      <c r="B1020" s="1">
        <v>54</v>
      </c>
      <c r="C1020" s="1">
        <v>8</v>
      </c>
    </row>
    <row r="1021" spans="1:3" ht="15">
      <c r="A1021" s="1" t="s">
        <v>628</v>
      </c>
      <c r="B1021" s="1">
        <v>54</v>
      </c>
      <c r="C1021" s="1">
        <v>8</v>
      </c>
    </row>
    <row r="1022" spans="1:3" ht="15">
      <c r="A1022" s="1" t="s">
        <v>628</v>
      </c>
      <c r="B1022" s="1">
        <v>54</v>
      </c>
      <c r="C1022" s="1">
        <v>8</v>
      </c>
    </row>
    <row r="1023" spans="1:3" ht="15">
      <c r="A1023" s="1" t="s">
        <v>628</v>
      </c>
      <c r="B1023" s="1">
        <v>54</v>
      </c>
      <c r="C1023" s="1">
        <v>8</v>
      </c>
    </row>
    <row r="1024" spans="1:3" ht="15">
      <c r="A1024" s="1" t="s">
        <v>629</v>
      </c>
      <c r="B1024" s="1">
        <v>31</v>
      </c>
      <c r="C1024" s="1">
        <v>3</v>
      </c>
    </row>
    <row r="1025" spans="1:3" ht="15">
      <c r="A1025" s="1" t="s">
        <v>629</v>
      </c>
      <c r="B1025" s="1">
        <v>31</v>
      </c>
      <c r="C1025" s="1">
        <v>3</v>
      </c>
    </row>
    <row r="1026" spans="1:3" ht="15">
      <c r="A1026" s="1" t="s">
        <v>629</v>
      </c>
      <c r="B1026" s="1">
        <v>31</v>
      </c>
      <c r="C1026" s="1">
        <v>3</v>
      </c>
    </row>
    <row r="1027" spans="1:3" ht="15">
      <c r="A1027" s="1" t="s">
        <v>629</v>
      </c>
      <c r="B1027" s="1">
        <v>31</v>
      </c>
      <c r="C1027" s="1">
        <v>3</v>
      </c>
    </row>
    <row r="1028" spans="1:3" ht="15">
      <c r="A1028" s="1" t="s">
        <v>629</v>
      </c>
      <c r="B1028" s="1">
        <v>31</v>
      </c>
      <c r="C1028" s="1">
        <v>3</v>
      </c>
    </row>
    <row r="1029" spans="1:3" ht="15">
      <c r="A1029" s="1" t="s">
        <v>629</v>
      </c>
      <c r="B1029" s="1">
        <v>31</v>
      </c>
      <c r="C1029" s="1">
        <v>3</v>
      </c>
    </row>
    <row r="1030" spans="1:3" ht="15">
      <c r="A1030" s="1" t="s">
        <v>629</v>
      </c>
      <c r="B1030" s="1">
        <v>31</v>
      </c>
      <c r="C1030" s="1">
        <v>3</v>
      </c>
    </row>
    <row r="1031" spans="1:3" ht="15">
      <c r="A1031" s="1" t="s">
        <v>629</v>
      </c>
      <c r="B1031" s="1">
        <v>31</v>
      </c>
      <c r="C1031" s="1">
        <v>3</v>
      </c>
    </row>
    <row r="1032" spans="1:3" ht="15">
      <c r="A1032" s="1" t="s">
        <v>629</v>
      </c>
      <c r="B1032" s="1">
        <v>31</v>
      </c>
      <c r="C1032" s="1">
        <v>3</v>
      </c>
    </row>
    <row r="1033" spans="1:3" ht="15">
      <c r="A1033" s="1" t="s">
        <v>629</v>
      </c>
      <c r="B1033" s="1">
        <v>31</v>
      </c>
      <c r="C1033" s="1">
        <v>3</v>
      </c>
    </row>
    <row r="1034" spans="1:3" ht="15">
      <c r="A1034" s="1" t="s">
        <v>629</v>
      </c>
      <c r="B1034" s="1">
        <v>31</v>
      </c>
      <c r="C1034" s="1">
        <v>3</v>
      </c>
    </row>
    <row r="1035" spans="1:3" ht="15">
      <c r="A1035" s="1" t="s">
        <v>629</v>
      </c>
      <c r="B1035" s="1">
        <v>31</v>
      </c>
      <c r="C1035" s="1">
        <v>3</v>
      </c>
    </row>
    <row r="1036" spans="1:3" ht="15">
      <c r="A1036" s="1" t="s">
        <v>629</v>
      </c>
      <c r="B1036" s="1">
        <v>31</v>
      </c>
      <c r="C1036" s="1">
        <v>3</v>
      </c>
    </row>
    <row r="1037" spans="1:3" ht="15">
      <c r="A1037" s="1" t="s">
        <v>629</v>
      </c>
      <c r="B1037" s="1">
        <v>31</v>
      </c>
      <c r="C1037" s="1">
        <v>3</v>
      </c>
    </row>
    <row r="1038" spans="1:3" ht="15">
      <c r="A1038" s="1" t="s">
        <v>633</v>
      </c>
      <c r="B1038" s="1">
        <v>51</v>
      </c>
      <c r="C1038" s="1">
        <v>6</v>
      </c>
    </row>
    <row r="1039" spans="1:3" ht="15">
      <c r="A1039" s="1" t="s">
        <v>633</v>
      </c>
      <c r="B1039" s="1">
        <v>51</v>
      </c>
      <c r="C1039" s="1">
        <v>6</v>
      </c>
    </row>
    <row r="1040" spans="1:3" ht="15">
      <c r="A1040" s="1" t="s">
        <v>633</v>
      </c>
      <c r="B1040" s="1">
        <v>51</v>
      </c>
      <c r="C1040" s="1">
        <v>6</v>
      </c>
    </row>
    <row r="1041" spans="1:3" ht="15">
      <c r="A1041" s="1" t="s">
        <v>633</v>
      </c>
      <c r="B1041" s="1">
        <v>51</v>
      </c>
      <c r="C1041" s="1">
        <v>6</v>
      </c>
    </row>
    <row r="1042" spans="1:3" ht="15">
      <c r="A1042" s="1" t="s">
        <v>633</v>
      </c>
      <c r="B1042" s="1">
        <v>51</v>
      </c>
      <c r="C1042" s="1">
        <v>6</v>
      </c>
    </row>
    <row r="1043" spans="1:3" ht="15">
      <c r="A1043" s="1" t="s">
        <v>633</v>
      </c>
      <c r="B1043" s="1">
        <v>51</v>
      </c>
      <c r="C1043" s="1">
        <v>6</v>
      </c>
    </row>
    <row r="1044" spans="1:3" ht="15">
      <c r="A1044" s="1" t="s">
        <v>633</v>
      </c>
      <c r="B1044" s="1">
        <v>51</v>
      </c>
      <c r="C1044" s="1">
        <v>6</v>
      </c>
    </row>
    <row r="1045" spans="1:3" ht="15">
      <c r="A1045" s="1" t="s">
        <v>633</v>
      </c>
      <c r="B1045" s="1">
        <v>51</v>
      </c>
      <c r="C1045" s="1">
        <v>6</v>
      </c>
    </row>
    <row r="1046" spans="1:3" ht="15">
      <c r="A1046" s="1" t="s">
        <v>633</v>
      </c>
      <c r="B1046" s="1">
        <v>51</v>
      </c>
      <c r="C1046" s="1">
        <v>6</v>
      </c>
    </row>
    <row r="1047" spans="1:3" ht="15">
      <c r="A1047" s="1" t="s">
        <v>633</v>
      </c>
      <c r="B1047" s="1">
        <v>51</v>
      </c>
      <c r="C1047" s="1">
        <v>6</v>
      </c>
    </row>
    <row r="1048" spans="1:3" ht="15">
      <c r="A1048" s="1" t="s">
        <v>633</v>
      </c>
      <c r="B1048" s="1">
        <v>51</v>
      </c>
      <c r="C1048" s="1">
        <v>6</v>
      </c>
    </row>
    <row r="1049" spans="1:3" ht="15">
      <c r="A1049" s="1" t="s">
        <v>633</v>
      </c>
      <c r="B1049" s="1">
        <v>51</v>
      </c>
      <c r="C1049" s="1">
        <v>6</v>
      </c>
    </row>
    <row r="1050" spans="1:3" ht="15">
      <c r="A1050" s="1" t="s">
        <v>633</v>
      </c>
      <c r="B1050" s="1">
        <v>51</v>
      </c>
      <c r="C1050" s="1">
        <v>6</v>
      </c>
    </row>
    <row r="1051" spans="1:3" ht="15">
      <c r="A1051" s="1" t="s">
        <v>633</v>
      </c>
      <c r="B1051" s="1">
        <v>51</v>
      </c>
      <c r="C1051" s="1">
        <v>6</v>
      </c>
    </row>
    <row r="1052" spans="1:3" ht="15">
      <c r="A1052" s="1" t="s">
        <v>634</v>
      </c>
      <c r="B1052" s="1">
        <v>54</v>
      </c>
      <c r="C1052" s="1">
        <v>8</v>
      </c>
    </row>
    <row r="1053" spans="1:3" ht="15">
      <c r="A1053" s="1" t="s">
        <v>634</v>
      </c>
      <c r="B1053" s="1">
        <v>54</v>
      </c>
      <c r="C1053" s="1">
        <v>8</v>
      </c>
    </row>
    <row r="1054" spans="1:3" ht="15">
      <c r="A1054" s="1" t="s">
        <v>634</v>
      </c>
      <c r="B1054" s="1">
        <v>54</v>
      </c>
      <c r="C1054" s="1">
        <v>8</v>
      </c>
    </row>
    <row r="1055" spans="1:3" ht="15">
      <c r="A1055" s="1" t="s">
        <v>634</v>
      </c>
      <c r="B1055" s="1">
        <v>54</v>
      </c>
      <c r="C1055" s="1">
        <v>8</v>
      </c>
    </row>
    <row r="1056" spans="1:3" ht="15">
      <c r="A1056" s="1" t="s">
        <v>634</v>
      </c>
      <c r="B1056" s="1">
        <v>54</v>
      </c>
      <c r="C1056" s="1">
        <v>8</v>
      </c>
    </row>
    <row r="1057" spans="1:3" ht="15">
      <c r="A1057" s="1" t="s">
        <v>634</v>
      </c>
      <c r="B1057" s="1">
        <v>54</v>
      </c>
      <c r="C1057" s="1">
        <v>8</v>
      </c>
    </row>
    <row r="1058" spans="1:3" ht="15">
      <c r="A1058" s="1" t="s">
        <v>634</v>
      </c>
      <c r="B1058" s="1">
        <v>54</v>
      </c>
      <c r="C1058" s="1">
        <v>8</v>
      </c>
    </row>
    <row r="1059" spans="1:3" ht="15">
      <c r="A1059" s="1" t="s">
        <v>634</v>
      </c>
      <c r="B1059" s="1">
        <v>54</v>
      </c>
      <c r="C1059" s="1">
        <v>8</v>
      </c>
    </row>
    <row r="1060" spans="1:3" ht="15">
      <c r="A1060" s="1" t="s">
        <v>634</v>
      </c>
      <c r="B1060" s="1">
        <v>54</v>
      </c>
      <c r="C1060" s="1">
        <v>8</v>
      </c>
    </row>
    <row r="1061" spans="1:3" ht="15">
      <c r="A1061" s="1" t="s">
        <v>634</v>
      </c>
      <c r="B1061" s="1">
        <v>54</v>
      </c>
      <c r="C1061" s="1">
        <v>8</v>
      </c>
    </row>
    <row r="1062" spans="1:3" ht="15">
      <c r="A1062" s="1" t="s">
        <v>634</v>
      </c>
      <c r="B1062" s="1">
        <v>54</v>
      </c>
      <c r="C1062" s="1">
        <v>8</v>
      </c>
    </row>
    <row r="1063" spans="1:3" ht="15">
      <c r="A1063" s="1" t="s">
        <v>634</v>
      </c>
      <c r="B1063" s="1">
        <v>54</v>
      </c>
      <c r="C1063" s="1">
        <v>8</v>
      </c>
    </row>
    <row r="1064" spans="1:3" ht="15">
      <c r="A1064" s="1" t="s">
        <v>634</v>
      </c>
      <c r="B1064" s="1">
        <v>54</v>
      </c>
      <c r="C1064" s="1">
        <v>8</v>
      </c>
    </row>
    <row r="1065" spans="1:3" ht="15">
      <c r="A1065" s="1" t="s">
        <v>634</v>
      </c>
      <c r="B1065" s="1">
        <v>54</v>
      </c>
      <c r="C1065" s="1">
        <v>8</v>
      </c>
    </row>
    <row r="1066" spans="1:3" ht="15">
      <c r="A1066" s="1" t="s">
        <v>635</v>
      </c>
      <c r="B1066" s="1">
        <v>42</v>
      </c>
      <c r="C1066" s="1">
        <v>4</v>
      </c>
    </row>
    <row r="1067" spans="1:3" ht="15">
      <c r="A1067" s="1" t="s">
        <v>635</v>
      </c>
      <c r="B1067" s="1">
        <v>42</v>
      </c>
      <c r="C1067" s="1">
        <v>4</v>
      </c>
    </row>
    <row r="1068" spans="1:3" ht="15">
      <c r="A1068" s="1" t="s">
        <v>635</v>
      </c>
      <c r="B1068" s="1">
        <v>42</v>
      </c>
      <c r="C1068" s="1">
        <v>4</v>
      </c>
    </row>
    <row r="1069" spans="1:3" ht="15">
      <c r="A1069" s="1" t="s">
        <v>635</v>
      </c>
      <c r="B1069" s="1">
        <v>42</v>
      </c>
      <c r="C1069" s="1">
        <v>4</v>
      </c>
    </row>
    <row r="1070" spans="1:3" ht="15">
      <c r="A1070" s="1" t="s">
        <v>635</v>
      </c>
      <c r="B1070" s="1">
        <v>42</v>
      </c>
      <c r="C1070" s="1">
        <v>4</v>
      </c>
    </row>
    <row r="1071" spans="1:3" ht="15">
      <c r="A1071" s="1" t="s">
        <v>635</v>
      </c>
      <c r="B1071" s="1">
        <v>42</v>
      </c>
      <c r="C1071" s="1">
        <v>4</v>
      </c>
    </row>
    <row r="1072" spans="1:3" ht="15">
      <c r="A1072" s="1" t="s">
        <v>635</v>
      </c>
      <c r="B1072" s="1">
        <v>42</v>
      </c>
      <c r="C1072" s="1">
        <v>4</v>
      </c>
    </row>
    <row r="1073" spans="1:3" ht="15">
      <c r="A1073" s="1" t="s">
        <v>635</v>
      </c>
      <c r="B1073" s="1">
        <v>42</v>
      </c>
      <c r="C1073" s="1">
        <v>4</v>
      </c>
    </row>
    <row r="1074" spans="1:3" ht="15">
      <c r="A1074" s="1" t="s">
        <v>635</v>
      </c>
      <c r="B1074" s="1">
        <v>42</v>
      </c>
      <c r="C1074" s="1">
        <v>4</v>
      </c>
    </row>
    <row r="1075" spans="1:3" ht="15">
      <c r="A1075" s="1" t="s">
        <v>635</v>
      </c>
      <c r="B1075" s="1">
        <v>42</v>
      </c>
      <c r="C1075" s="1">
        <v>4</v>
      </c>
    </row>
    <row r="1076" spans="1:3" ht="15">
      <c r="A1076" s="1" t="s">
        <v>635</v>
      </c>
      <c r="B1076" s="1">
        <v>42</v>
      </c>
      <c r="C1076" s="1">
        <v>4</v>
      </c>
    </row>
    <row r="1077" spans="1:3" ht="15">
      <c r="A1077" s="1" t="s">
        <v>635</v>
      </c>
      <c r="B1077" s="1">
        <v>42</v>
      </c>
      <c r="C1077" s="1">
        <v>4</v>
      </c>
    </row>
    <row r="1078" spans="1:3" ht="15">
      <c r="A1078" s="1" t="s">
        <v>635</v>
      </c>
      <c r="B1078" s="1">
        <v>42</v>
      </c>
      <c r="C1078" s="1">
        <v>4</v>
      </c>
    </row>
    <row r="1079" spans="1:3" ht="15">
      <c r="A1079" s="1" t="s">
        <v>635</v>
      </c>
      <c r="B1079" s="1">
        <v>42</v>
      </c>
      <c r="C1079" s="1">
        <v>4</v>
      </c>
    </row>
    <row r="1080" spans="1:3" ht="15">
      <c r="A1080" s="1" t="s">
        <v>636</v>
      </c>
      <c r="B1080" s="1">
        <v>51</v>
      </c>
      <c r="C1080" s="1">
        <v>6</v>
      </c>
    </row>
    <row r="1081" spans="1:3" ht="15">
      <c r="A1081" s="1" t="s">
        <v>636</v>
      </c>
      <c r="B1081" s="1">
        <v>51</v>
      </c>
      <c r="C1081" s="1">
        <v>6</v>
      </c>
    </row>
    <row r="1082" spans="1:3" ht="15">
      <c r="A1082" s="1" t="s">
        <v>636</v>
      </c>
      <c r="B1082" s="1">
        <v>51</v>
      </c>
      <c r="C1082" s="1">
        <v>6</v>
      </c>
    </row>
    <row r="1083" spans="1:3" ht="15">
      <c r="A1083" s="1" t="s">
        <v>636</v>
      </c>
      <c r="B1083" s="1">
        <v>51</v>
      </c>
      <c r="C1083" s="1">
        <v>6</v>
      </c>
    </row>
    <row r="1084" spans="1:3" ht="15">
      <c r="A1084" s="1" t="s">
        <v>636</v>
      </c>
      <c r="B1084" s="1">
        <v>51</v>
      </c>
      <c r="C1084" s="1">
        <v>6</v>
      </c>
    </row>
    <row r="1085" spans="1:3" ht="15">
      <c r="A1085" s="1" t="s">
        <v>636</v>
      </c>
      <c r="B1085" s="1">
        <v>51</v>
      </c>
      <c r="C1085" s="1">
        <v>6</v>
      </c>
    </row>
    <row r="1086" spans="1:3" ht="15">
      <c r="A1086" s="1" t="s">
        <v>636</v>
      </c>
      <c r="B1086" s="1">
        <v>51</v>
      </c>
      <c r="C1086" s="1">
        <v>6</v>
      </c>
    </row>
    <row r="1087" spans="1:3" ht="15">
      <c r="A1087" s="1" t="s">
        <v>636</v>
      </c>
      <c r="B1087" s="1">
        <v>51</v>
      </c>
      <c r="C1087" s="1">
        <v>6</v>
      </c>
    </row>
    <row r="1088" spans="1:3" ht="15">
      <c r="A1088" s="1" t="s">
        <v>636</v>
      </c>
      <c r="B1088" s="1">
        <v>51</v>
      </c>
      <c r="C1088" s="1">
        <v>6</v>
      </c>
    </row>
    <row r="1089" spans="1:3" ht="15">
      <c r="A1089" s="1" t="s">
        <v>636</v>
      </c>
      <c r="B1089" s="1">
        <v>51</v>
      </c>
      <c r="C1089" s="1">
        <v>6</v>
      </c>
    </row>
    <row r="1090" spans="1:3" ht="15">
      <c r="A1090" s="1" t="s">
        <v>636</v>
      </c>
      <c r="B1090" s="1">
        <v>51</v>
      </c>
      <c r="C1090" s="1">
        <v>6</v>
      </c>
    </row>
    <row r="1091" spans="1:3" ht="15">
      <c r="A1091" s="1" t="s">
        <v>636</v>
      </c>
      <c r="B1091" s="1">
        <v>51</v>
      </c>
      <c r="C1091" s="1">
        <v>6</v>
      </c>
    </row>
    <row r="1092" spans="1:3" ht="15">
      <c r="A1092" s="1" t="s">
        <v>636</v>
      </c>
      <c r="B1092" s="1">
        <v>51</v>
      </c>
      <c r="C1092" s="1">
        <v>6</v>
      </c>
    </row>
    <row r="1093" spans="1:3" ht="15">
      <c r="A1093" s="1" t="s">
        <v>636</v>
      </c>
      <c r="B1093" s="1">
        <v>51</v>
      </c>
      <c r="C1093" s="1">
        <v>6</v>
      </c>
    </row>
    <row r="1094" spans="1:3" ht="15">
      <c r="A1094" s="1" t="s">
        <v>637</v>
      </c>
      <c r="B1094" s="1">
        <v>62</v>
      </c>
      <c r="C1094" s="1">
        <v>10</v>
      </c>
    </row>
    <row r="1095" spans="1:3" ht="15">
      <c r="A1095" s="1" t="s">
        <v>637</v>
      </c>
      <c r="B1095" s="1">
        <v>62</v>
      </c>
      <c r="C1095" s="1">
        <v>10</v>
      </c>
    </row>
    <row r="1096" spans="1:3" ht="15">
      <c r="A1096" s="1" t="s">
        <v>637</v>
      </c>
      <c r="B1096" s="1">
        <v>62</v>
      </c>
      <c r="C1096" s="1">
        <v>10</v>
      </c>
    </row>
    <row r="1097" spans="1:3" ht="15">
      <c r="A1097" s="1" t="s">
        <v>637</v>
      </c>
      <c r="B1097" s="1">
        <v>62</v>
      </c>
      <c r="C1097" s="1">
        <v>10</v>
      </c>
    </row>
    <row r="1098" spans="1:3" ht="15">
      <c r="A1098" s="1" t="s">
        <v>637</v>
      </c>
      <c r="B1098" s="1">
        <v>62</v>
      </c>
      <c r="C1098" s="1">
        <v>10</v>
      </c>
    </row>
    <row r="1099" spans="1:3" ht="15">
      <c r="A1099" s="1" t="s">
        <v>637</v>
      </c>
      <c r="B1099" s="1">
        <v>62</v>
      </c>
      <c r="C1099" s="1">
        <v>10</v>
      </c>
    </row>
    <row r="1100" spans="1:3" ht="15">
      <c r="A1100" s="1" t="s">
        <v>637</v>
      </c>
      <c r="B1100" s="1">
        <v>62</v>
      </c>
      <c r="C1100" s="1">
        <v>10</v>
      </c>
    </row>
    <row r="1101" spans="1:3" ht="15">
      <c r="A1101" s="1" t="s">
        <v>637</v>
      </c>
      <c r="B1101" s="1">
        <v>62</v>
      </c>
      <c r="C1101" s="1">
        <v>10</v>
      </c>
    </row>
    <row r="1102" spans="1:3" ht="15">
      <c r="A1102" s="1" t="s">
        <v>637</v>
      </c>
      <c r="B1102" s="1">
        <v>62</v>
      </c>
      <c r="C1102" s="1">
        <v>10</v>
      </c>
    </row>
    <row r="1103" spans="1:3" ht="15">
      <c r="A1103" s="1" t="s">
        <v>637</v>
      </c>
      <c r="B1103" s="1">
        <v>62</v>
      </c>
      <c r="C1103" s="1">
        <v>10</v>
      </c>
    </row>
    <row r="1104" spans="1:3" ht="15">
      <c r="A1104" s="1" t="s">
        <v>637</v>
      </c>
      <c r="B1104" s="1">
        <v>62</v>
      </c>
      <c r="C1104" s="1">
        <v>10</v>
      </c>
    </row>
    <row r="1105" spans="1:3" ht="15">
      <c r="A1105" s="1" t="s">
        <v>637</v>
      </c>
      <c r="B1105" s="1">
        <v>62</v>
      </c>
      <c r="C1105" s="1">
        <v>10</v>
      </c>
    </row>
    <row r="1106" spans="1:3" ht="15">
      <c r="A1106" s="1" t="s">
        <v>637</v>
      </c>
      <c r="B1106" s="1">
        <v>62</v>
      </c>
      <c r="C1106" s="1">
        <v>10</v>
      </c>
    </row>
    <row r="1107" spans="1:3" ht="15">
      <c r="A1107" s="1" t="s">
        <v>637</v>
      </c>
      <c r="B1107" s="1">
        <v>62</v>
      </c>
      <c r="C1107" s="1">
        <v>10</v>
      </c>
    </row>
    <row r="1108" spans="1:3" ht="15">
      <c r="A1108" s="1" t="s">
        <v>638</v>
      </c>
      <c r="B1108" s="1">
        <v>31</v>
      </c>
      <c r="C1108" s="1">
        <v>3</v>
      </c>
    </row>
    <row r="1109" spans="1:3" ht="15">
      <c r="A1109" s="1" t="s">
        <v>638</v>
      </c>
      <c r="B1109" s="1">
        <v>31</v>
      </c>
      <c r="C1109" s="1">
        <v>3</v>
      </c>
    </row>
    <row r="1110" spans="1:3" ht="15">
      <c r="A1110" s="1" t="s">
        <v>638</v>
      </c>
      <c r="B1110" s="1">
        <v>31</v>
      </c>
      <c r="C1110" s="1">
        <v>3</v>
      </c>
    </row>
    <row r="1111" spans="1:3" ht="15">
      <c r="A1111" s="1" t="s">
        <v>638</v>
      </c>
      <c r="B1111" s="1">
        <v>31</v>
      </c>
      <c r="C1111" s="1">
        <v>3</v>
      </c>
    </row>
    <row r="1112" spans="1:3" ht="15">
      <c r="A1112" s="1" t="s">
        <v>638</v>
      </c>
      <c r="B1112" s="1">
        <v>31</v>
      </c>
      <c r="C1112" s="1">
        <v>3</v>
      </c>
    </row>
    <row r="1113" spans="1:3" ht="15">
      <c r="A1113" s="1" t="s">
        <v>638</v>
      </c>
      <c r="B1113" s="1">
        <v>31</v>
      </c>
      <c r="C1113" s="1">
        <v>3</v>
      </c>
    </row>
    <row r="1114" spans="1:3" ht="15">
      <c r="A1114" s="1" t="s">
        <v>638</v>
      </c>
      <c r="B1114" s="1">
        <v>31</v>
      </c>
      <c r="C1114" s="1">
        <v>3</v>
      </c>
    </row>
    <row r="1115" spans="1:3" ht="15">
      <c r="A1115" s="1" t="s">
        <v>638</v>
      </c>
      <c r="B1115" s="1">
        <v>31</v>
      </c>
      <c r="C1115" s="1">
        <v>3</v>
      </c>
    </row>
    <row r="1116" spans="1:3" ht="15">
      <c r="A1116" s="1" t="s">
        <v>638</v>
      </c>
      <c r="B1116" s="1">
        <v>31</v>
      </c>
      <c r="C1116" s="1">
        <v>3</v>
      </c>
    </row>
    <row r="1117" spans="1:3" ht="15">
      <c r="A1117" s="1" t="s">
        <v>638</v>
      </c>
      <c r="B1117" s="1">
        <v>31</v>
      </c>
      <c r="C1117" s="1">
        <v>3</v>
      </c>
    </row>
    <row r="1118" spans="1:3" ht="15">
      <c r="A1118" s="1" t="s">
        <v>638</v>
      </c>
      <c r="B1118" s="1">
        <v>31</v>
      </c>
      <c r="C1118" s="1">
        <v>3</v>
      </c>
    </row>
    <row r="1119" spans="1:3" ht="15">
      <c r="A1119" s="1" t="s">
        <v>638</v>
      </c>
      <c r="B1119" s="1">
        <v>31</v>
      </c>
      <c r="C1119" s="1">
        <v>3</v>
      </c>
    </row>
    <row r="1120" spans="1:3" ht="15">
      <c r="A1120" s="1" t="s">
        <v>638</v>
      </c>
      <c r="B1120" s="1">
        <v>31</v>
      </c>
      <c r="C1120" s="1">
        <v>3</v>
      </c>
    </row>
    <row r="1121" spans="1:3" ht="15">
      <c r="A1121" s="1" t="s">
        <v>638</v>
      </c>
      <c r="B1121" s="1">
        <v>31</v>
      </c>
      <c r="C1121" s="1">
        <v>3</v>
      </c>
    </row>
    <row r="1122" spans="1:3" ht="15">
      <c r="A1122" s="1" t="s">
        <v>639</v>
      </c>
      <c r="B1122" s="1">
        <v>21</v>
      </c>
      <c r="C1122" s="1">
        <v>1</v>
      </c>
    </row>
    <row r="1123" spans="1:3" ht="15">
      <c r="A1123" s="1" t="s">
        <v>639</v>
      </c>
      <c r="B1123" s="1">
        <v>21</v>
      </c>
      <c r="C1123" s="1">
        <v>1</v>
      </c>
    </row>
    <row r="1124" spans="1:3" ht="15">
      <c r="A1124" s="1" t="s">
        <v>639</v>
      </c>
      <c r="B1124" s="1">
        <v>21</v>
      </c>
      <c r="C1124" s="1">
        <v>1</v>
      </c>
    </row>
    <row r="1125" spans="1:3" ht="15">
      <c r="A1125" s="1" t="s">
        <v>639</v>
      </c>
      <c r="B1125" s="1">
        <v>21</v>
      </c>
      <c r="C1125" s="1">
        <v>1</v>
      </c>
    </row>
    <row r="1126" spans="1:3" ht="15">
      <c r="A1126" s="1" t="s">
        <v>639</v>
      </c>
      <c r="B1126" s="1">
        <v>21</v>
      </c>
      <c r="C1126" s="1">
        <v>1</v>
      </c>
    </row>
    <row r="1127" spans="1:3" ht="15">
      <c r="A1127" s="1" t="s">
        <v>639</v>
      </c>
      <c r="B1127" s="1">
        <v>21</v>
      </c>
      <c r="C1127" s="1">
        <v>1</v>
      </c>
    </row>
    <row r="1128" spans="1:3" ht="15">
      <c r="A1128" s="1" t="s">
        <v>639</v>
      </c>
      <c r="B1128" s="1">
        <v>21</v>
      </c>
      <c r="C1128" s="1">
        <v>1</v>
      </c>
    </row>
    <row r="1129" spans="1:3" ht="15">
      <c r="A1129" s="1" t="s">
        <v>639</v>
      </c>
      <c r="B1129" s="1">
        <v>21</v>
      </c>
      <c r="C1129" s="1">
        <v>1</v>
      </c>
    </row>
    <row r="1130" spans="1:3" ht="15">
      <c r="A1130" s="1" t="s">
        <v>639</v>
      </c>
      <c r="B1130" s="1">
        <v>21</v>
      </c>
      <c r="C1130" s="1">
        <v>1</v>
      </c>
    </row>
    <row r="1131" spans="1:3" ht="15">
      <c r="A1131" s="1" t="s">
        <v>639</v>
      </c>
      <c r="B1131" s="1">
        <v>21</v>
      </c>
      <c r="C1131" s="1">
        <v>1</v>
      </c>
    </row>
    <row r="1132" spans="1:3" ht="15">
      <c r="A1132" s="1" t="s">
        <v>639</v>
      </c>
      <c r="B1132" s="1">
        <v>21</v>
      </c>
      <c r="C1132" s="1">
        <v>1</v>
      </c>
    </row>
    <row r="1133" spans="1:3" ht="15">
      <c r="A1133" s="1" t="s">
        <v>639</v>
      </c>
      <c r="B1133" s="1">
        <v>21</v>
      </c>
      <c r="C1133" s="1">
        <v>1</v>
      </c>
    </row>
    <row r="1134" spans="1:3" ht="15">
      <c r="A1134" s="1" t="s">
        <v>639</v>
      </c>
      <c r="B1134" s="1">
        <v>21</v>
      </c>
      <c r="C1134" s="1">
        <v>1</v>
      </c>
    </row>
    <row r="1135" spans="1:3" ht="15">
      <c r="A1135" s="1" t="s">
        <v>639</v>
      </c>
      <c r="B1135" s="1">
        <v>21</v>
      </c>
      <c r="C1135" s="1">
        <v>1</v>
      </c>
    </row>
    <row r="1136" spans="1:3" ht="15">
      <c r="A1136" s="1" t="s">
        <v>640</v>
      </c>
      <c r="B1136" s="1">
        <v>22</v>
      </c>
      <c r="C1136" s="1">
        <v>2</v>
      </c>
    </row>
    <row r="1137" spans="1:3" ht="15">
      <c r="A1137" s="1" t="s">
        <v>640</v>
      </c>
      <c r="B1137" s="1">
        <v>22</v>
      </c>
      <c r="C1137" s="1">
        <v>2</v>
      </c>
    </row>
    <row r="1138" spans="1:3" ht="15">
      <c r="A1138" s="1" t="s">
        <v>640</v>
      </c>
      <c r="B1138" s="1">
        <v>22</v>
      </c>
      <c r="C1138" s="1">
        <v>2</v>
      </c>
    </row>
    <row r="1139" spans="1:3" ht="15">
      <c r="A1139" s="1" t="s">
        <v>640</v>
      </c>
      <c r="B1139" s="1">
        <v>22</v>
      </c>
      <c r="C1139" s="1">
        <v>2</v>
      </c>
    </row>
    <row r="1140" spans="1:3" ht="15">
      <c r="A1140" s="1" t="s">
        <v>640</v>
      </c>
      <c r="B1140" s="1">
        <v>22</v>
      </c>
      <c r="C1140" s="1">
        <v>2</v>
      </c>
    </row>
    <row r="1141" spans="1:3" ht="15">
      <c r="A1141" s="1" t="s">
        <v>640</v>
      </c>
      <c r="B1141" s="1">
        <v>22</v>
      </c>
      <c r="C1141" s="1">
        <v>2</v>
      </c>
    </row>
    <row r="1142" spans="1:3" ht="15">
      <c r="A1142" s="1" t="s">
        <v>640</v>
      </c>
      <c r="B1142" s="1">
        <v>22</v>
      </c>
      <c r="C1142" s="1">
        <v>2</v>
      </c>
    </row>
    <row r="1143" spans="1:3" ht="15">
      <c r="A1143" s="1" t="s">
        <v>640</v>
      </c>
      <c r="B1143" s="1">
        <v>22</v>
      </c>
      <c r="C1143" s="1">
        <v>2</v>
      </c>
    </row>
    <row r="1144" spans="1:3" ht="15">
      <c r="A1144" s="1" t="s">
        <v>640</v>
      </c>
      <c r="B1144" s="1">
        <v>22</v>
      </c>
      <c r="C1144" s="1">
        <v>2</v>
      </c>
    </row>
    <row r="1145" spans="1:3" ht="15">
      <c r="A1145" s="1" t="s">
        <v>640</v>
      </c>
      <c r="B1145" s="1">
        <v>22</v>
      </c>
      <c r="C1145" s="1">
        <v>2</v>
      </c>
    </row>
    <row r="1146" spans="1:3" ht="15">
      <c r="A1146" s="1" t="s">
        <v>640</v>
      </c>
      <c r="B1146" s="1">
        <v>22</v>
      </c>
      <c r="C1146" s="1">
        <v>2</v>
      </c>
    </row>
    <row r="1147" spans="1:3" ht="15">
      <c r="A1147" s="1" t="s">
        <v>640</v>
      </c>
      <c r="B1147" s="1">
        <v>22</v>
      </c>
      <c r="C1147" s="1">
        <v>2</v>
      </c>
    </row>
    <row r="1148" spans="1:3" ht="15">
      <c r="A1148" s="1" t="s">
        <v>640</v>
      </c>
      <c r="B1148" s="1">
        <v>22</v>
      </c>
      <c r="C1148" s="1">
        <v>2</v>
      </c>
    </row>
    <row r="1149" spans="1:3" ht="15">
      <c r="A1149" s="1" t="s">
        <v>640</v>
      </c>
      <c r="B1149" s="1">
        <v>22</v>
      </c>
      <c r="C1149" s="1">
        <v>2</v>
      </c>
    </row>
    <row r="1150" spans="1:3" ht="15">
      <c r="A1150" s="1" t="s">
        <v>642</v>
      </c>
      <c r="B1150" s="1">
        <v>31</v>
      </c>
      <c r="C1150" s="1">
        <v>3</v>
      </c>
    </row>
    <row r="1151" spans="1:3" ht="15">
      <c r="A1151" s="1" t="s">
        <v>642</v>
      </c>
      <c r="B1151" s="1">
        <v>31</v>
      </c>
      <c r="C1151" s="1">
        <v>3</v>
      </c>
    </row>
    <row r="1152" spans="1:3" ht="15">
      <c r="A1152" s="1" t="s">
        <v>642</v>
      </c>
      <c r="B1152" s="1">
        <v>31</v>
      </c>
      <c r="C1152" s="1">
        <v>3</v>
      </c>
    </row>
    <row r="1153" spans="1:3" ht="15">
      <c r="A1153" s="1" t="s">
        <v>642</v>
      </c>
      <c r="B1153" s="1">
        <v>31</v>
      </c>
      <c r="C1153" s="1">
        <v>3</v>
      </c>
    </row>
    <row r="1154" spans="1:3" ht="15">
      <c r="A1154" s="1" t="s">
        <v>642</v>
      </c>
      <c r="B1154" s="1">
        <v>31</v>
      </c>
      <c r="C1154" s="1">
        <v>3</v>
      </c>
    </row>
    <row r="1155" spans="1:3" ht="15">
      <c r="A1155" s="1" t="s">
        <v>642</v>
      </c>
      <c r="B1155" s="1">
        <v>31</v>
      </c>
      <c r="C1155" s="1">
        <v>3</v>
      </c>
    </row>
    <row r="1156" spans="1:3" ht="15">
      <c r="A1156" s="1" t="s">
        <v>642</v>
      </c>
      <c r="B1156" s="1">
        <v>31</v>
      </c>
      <c r="C1156" s="1">
        <v>3</v>
      </c>
    </row>
    <row r="1157" spans="1:3" ht="15">
      <c r="A1157" s="1" t="s">
        <v>642</v>
      </c>
      <c r="B1157" s="1">
        <v>31</v>
      </c>
      <c r="C1157" s="1">
        <v>3</v>
      </c>
    </row>
    <row r="1158" spans="1:3" ht="15">
      <c r="A1158" s="1" t="s">
        <v>642</v>
      </c>
      <c r="B1158" s="1">
        <v>31</v>
      </c>
      <c r="C1158" s="1">
        <v>3</v>
      </c>
    </row>
    <row r="1159" spans="1:3" ht="15">
      <c r="A1159" s="1" t="s">
        <v>642</v>
      </c>
      <c r="B1159" s="1">
        <v>31</v>
      </c>
      <c r="C1159" s="1">
        <v>3</v>
      </c>
    </row>
    <row r="1160" spans="1:3" ht="15">
      <c r="A1160" s="1" t="s">
        <v>642</v>
      </c>
      <c r="B1160" s="1">
        <v>31</v>
      </c>
      <c r="C1160" s="1">
        <v>3</v>
      </c>
    </row>
    <row r="1161" spans="1:3" ht="15">
      <c r="A1161" s="1" t="s">
        <v>642</v>
      </c>
      <c r="B1161" s="1">
        <v>31</v>
      </c>
      <c r="C1161" s="1">
        <v>3</v>
      </c>
    </row>
    <row r="1162" spans="1:3" ht="15">
      <c r="A1162" s="1" t="s">
        <v>642</v>
      </c>
      <c r="B1162" s="1">
        <v>31</v>
      </c>
      <c r="C1162" s="1">
        <v>3</v>
      </c>
    </row>
    <row r="1163" spans="1:3" ht="15">
      <c r="A1163" s="1" t="s">
        <v>642</v>
      </c>
      <c r="B1163" s="1">
        <v>31</v>
      </c>
      <c r="C1163" s="1">
        <v>3</v>
      </c>
    </row>
    <row r="1164" spans="1:3" ht="15">
      <c r="A1164" s="1" t="s">
        <v>643</v>
      </c>
      <c r="B1164" s="1">
        <v>31</v>
      </c>
      <c r="C1164" s="1">
        <v>3</v>
      </c>
    </row>
    <row r="1165" spans="1:3" ht="15">
      <c r="A1165" s="1" t="s">
        <v>643</v>
      </c>
      <c r="B1165" s="1">
        <v>31</v>
      </c>
      <c r="C1165" s="1">
        <v>3</v>
      </c>
    </row>
    <row r="1166" spans="1:3" ht="15">
      <c r="A1166" s="1" t="s">
        <v>643</v>
      </c>
      <c r="B1166" s="1">
        <v>31</v>
      </c>
      <c r="C1166" s="1">
        <v>3</v>
      </c>
    </row>
    <row r="1167" spans="1:3" ht="15">
      <c r="A1167" s="1" t="s">
        <v>643</v>
      </c>
      <c r="B1167" s="1">
        <v>31</v>
      </c>
      <c r="C1167" s="1">
        <v>3</v>
      </c>
    </row>
    <row r="1168" spans="1:3" ht="15">
      <c r="A1168" s="1" t="s">
        <v>643</v>
      </c>
      <c r="B1168" s="1">
        <v>31</v>
      </c>
      <c r="C1168" s="1">
        <v>3</v>
      </c>
    </row>
    <row r="1169" spans="1:3" ht="15">
      <c r="A1169" s="1" t="s">
        <v>643</v>
      </c>
      <c r="B1169" s="1">
        <v>31</v>
      </c>
      <c r="C1169" s="1">
        <v>3</v>
      </c>
    </row>
    <row r="1170" spans="1:3" ht="15">
      <c r="A1170" s="1" t="s">
        <v>643</v>
      </c>
      <c r="B1170" s="1">
        <v>31</v>
      </c>
      <c r="C1170" s="1">
        <v>3</v>
      </c>
    </row>
    <row r="1171" spans="1:3" ht="15">
      <c r="A1171" s="1" t="s">
        <v>643</v>
      </c>
      <c r="B1171" s="1">
        <v>31</v>
      </c>
      <c r="C1171" s="1">
        <v>3</v>
      </c>
    </row>
    <row r="1172" spans="1:3" ht="15">
      <c r="A1172" s="1" t="s">
        <v>643</v>
      </c>
      <c r="B1172" s="1">
        <v>31</v>
      </c>
      <c r="C1172" s="1">
        <v>3</v>
      </c>
    </row>
    <row r="1173" spans="1:3" ht="15">
      <c r="A1173" s="1" t="s">
        <v>643</v>
      </c>
      <c r="B1173" s="1">
        <v>31</v>
      </c>
      <c r="C1173" s="1">
        <v>3</v>
      </c>
    </row>
    <row r="1174" spans="1:3" ht="15">
      <c r="A1174" s="1" t="s">
        <v>643</v>
      </c>
      <c r="B1174" s="1">
        <v>31</v>
      </c>
      <c r="C1174" s="1">
        <v>3</v>
      </c>
    </row>
    <row r="1175" spans="1:3" ht="15">
      <c r="A1175" s="1" t="s">
        <v>643</v>
      </c>
      <c r="B1175" s="1">
        <v>31</v>
      </c>
      <c r="C1175" s="1">
        <v>3</v>
      </c>
    </row>
    <row r="1176" spans="1:3" ht="15">
      <c r="A1176" s="1" t="s">
        <v>643</v>
      </c>
      <c r="B1176" s="1">
        <v>31</v>
      </c>
      <c r="C1176" s="1">
        <v>3</v>
      </c>
    </row>
    <row r="1177" spans="1:3" ht="15">
      <c r="A1177" s="1" t="s">
        <v>643</v>
      </c>
      <c r="B1177" s="1">
        <v>31</v>
      </c>
      <c r="C1177" s="1">
        <v>3</v>
      </c>
    </row>
    <row r="1178" spans="1:3" ht="15">
      <c r="A1178" s="1" t="s">
        <v>644</v>
      </c>
      <c r="B1178" s="1">
        <v>44</v>
      </c>
      <c r="C1178" s="1">
        <v>5</v>
      </c>
    </row>
    <row r="1179" spans="1:3" ht="15">
      <c r="A1179" s="1" t="s">
        <v>644</v>
      </c>
      <c r="B1179" s="1">
        <v>44</v>
      </c>
      <c r="C1179" s="1">
        <v>5</v>
      </c>
    </row>
    <row r="1180" spans="1:3" ht="15">
      <c r="A1180" s="1" t="s">
        <v>644</v>
      </c>
      <c r="B1180" s="1">
        <v>44</v>
      </c>
      <c r="C1180" s="1">
        <v>5</v>
      </c>
    </row>
    <row r="1181" spans="1:3" ht="15">
      <c r="A1181" s="1" t="s">
        <v>644</v>
      </c>
      <c r="B1181" s="1">
        <v>44</v>
      </c>
      <c r="C1181" s="1">
        <v>5</v>
      </c>
    </row>
    <row r="1182" spans="1:3" ht="15">
      <c r="A1182" s="1" t="s">
        <v>644</v>
      </c>
      <c r="B1182" s="1">
        <v>44</v>
      </c>
      <c r="C1182" s="1">
        <v>5</v>
      </c>
    </row>
    <row r="1183" spans="1:3" ht="15">
      <c r="A1183" s="1" t="s">
        <v>644</v>
      </c>
      <c r="B1183" s="1">
        <v>44</v>
      </c>
      <c r="C1183" s="1">
        <v>5</v>
      </c>
    </row>
    <row r="1184" spans="1:3" ht="15">
      <c r="A1184" s="1" t="s">
        <v>644</v>
      </c>
      <c r="B1184" s="1">
        <v>44</v>
      </c>
      <c r="C1184" s="1">
        <v>5</v>
      </c>
    </row>
    <row r="1185" spans="1:3" ht="15">
      <c r="A1185" s="1" t="s">
        <v>644</v>
      </c>
      <c r="B1185" s="1">
        <v>44</v>
      </c>
      <c r="C1185" s="1">
        <v>5</v>
      </c>
    </row>
    <row r="1186" spans="1:3" ht="15">
      <c r="A1186" s="1" t="s">
        <v>644</v>
      </c>
      <c r="B1186" s="1">
        <v>44</v>
      </c>
      <c r="C1186" s="1">
        <v>5</v>
      </c>
    </row>
    <row r="1187" spans="1:3" ht="15">
      <c r="A1187" s="1" t="s">
        <v>644</v>
      </c>
      <c r="B1187" s="1">
        <v>44</v>
      </c>
      <c r="C1187" s="1">
        <v>5</v>
      </c>
    </row>
    <row r="1188" spans="1:3" ht="15">
      <c r="A1188" s="1" t="s">
        <v>644</v>
      </c>
      <c r="B1188" s="1">
        <v>44</v>
      </c>
      <c r="C1188" s="1">
        <v>5</v>
      </c>
    </row>
    <row r="1189" spans="1:3" ht="15">
      <c r="A1189" s="1" t="s">
        <v>644</v>
      </c>
      <c r="B1189" s="1">
        <v>44</v>
      </c>
      <c r="C1189" s="1">
        <v>5</v>
      </c>
    </row>
    <row r="1190" spans="1:3" ht="15">
      <c r="A1190" s="1" t="s">
        <v>644</v>
      </c>
      <c r="B1190" s="1">
        <v>44</v>
      </c>
      <c r="C1190" s="1">
        <v>5</v>
      </c>
    </row>
    <row r="1191" spans="1:3" ht="15">
      <c r="A1191" s="1" t="s">
        <v>644</v>
      </c>
      <c r="B1191" s="1">
        <v>44</v>
      </c>
      <c r="C1191" s="1">
        <v>5</v>
      </c>
    </row>
    <row r="1192" spans="1:3" ht="15">
      <c r="A1192" s="1" t="s">
        <v>645</v>
      </c>
      <c r="B1192" s="1">
        <v>62</v>
      </c>
      <c r="C1192" s="1">
        <v>10</v>
      </c>
    </row>
    <row r="1193" spans="1:3" ht="15">
      <c r="A1193" s="1" t="s">
        <v>645</v>
      </c>
      <c r="B1193" s="1">
        <v>62</v>
      </c>
      <c r="C1193" s="1">
        <v>10</v>
      </c>
    </row>
    <row r="1194" spans="1:3" ht="15">
      <c r="A1194" s="1" t="s">
        <v>645</v>
      </c>
      <c r="B1194" s="1">
        <v>62</v>
      </c>
      <c r="C1194" s="1">
        <v>10</v>
      </c>
    </row>
    <row r="1195" spans="1:3" ht="15">
      <c r="A1195" s="1" t="s">
        <v>645</v>
      </c>
      <c r="B1195" s="1">
        <v>62</v>
      </c>
      <c r="C1195" s="1">
        <v>10</v>
      </c>
    </row>
    <row r="1196" spans="1:3" ht="15">
      <c r="A1196" s="1" t="s">
        <v>645</v>
      </c>
      <c r="B1196" s="1">
        <v>62</v>
      </c>
      <c r="C1196" s="1">
        <v>10</v>
      </c>
    </row>
    <row r="1197" spans="1:3" ht="15">
      <c r="A1197" s="1" t="s">
        <v>645</v>
      </c>
      <c r="B1197" s="1">
        <v>62</v>
      </c>
      <c r="C1197" s="1">
        <v>10</v>
      </c>
    </row>
    <row r="1198" spans="1:3" ht="15">
      <c r="A1198" s="1" t="s">
        <v>645</v>
      </c>
      <c r="B1198" s="1">
        <v>62</v>
      </c>
      <c r="C1198" s="1">
        <v>10</v>
      </c>
    </row>
    <row r="1199" spans="1:3" ht="15">
      <c r="A1199" s="1" t="s">
        <v>645</v>
      </c>
      <c r="B1199" s="1">
        <v>62</v>
      </c>
      <c r="C1199" s="1">
        <v>10</v>
      </c>
    </row>
    <row r="1200" spans="1:3" ht="15">
      <c r="A1200" s="1" t="s">
        <v>645</v>
      </c>
      <c r="B1200" s="1">
        <v>62</v>
      </c>
      <c r="C1200" s="1">
        <v>10</v>
      </c>
    </row>
    <row r="1201" spans="1:3" ht="15">
      <c r="A1201" s="1" t="s">
        <v>645</v>
      </c>
      <c r="B1201" s="1">
        <v>62</v>
      </c>
      <c r="C1201" s="1">
        <v>10</v>
      </c>
    </row>
    <row r="1202" spans="1:3" ht="15">
      <c r="A1202" s="1" t="s">
        <v>645</v>
      </c>
      <c r="B1202" s="1">
        <v>62</v>
      </c>
      <c r="C1202" s="1">
        <v>10</v>
      </c>
    </row>
    <row r="1203" spans="1:3" ht="15">
      <c r="A1203" s="1" t="s">
        <v>645</v>
      </c>
      <c r="B1203" s="1">
        <v>62</v>
      </c>
      <c r="C1203" s="1">
        <v>10</v>
      </c>
    </row>
    <row r="1204" spans="1:3" ht="15">
      <c r="A1204" s="1" t="s">
        <v>645</v>
      </c>
      <c r="B1204" s="1">
        <v>62</v>
      </c>
      <c r="C1204" s="1">
        <v>10</v>
      </c>
    </row>
    <row r="1205" spans="1:3" ht="15">
      <c r="A1205" s="1" t="s">
        <v>645</v>
      </c>
      <c r="B1205" s="1">
        <v>62</v>
      </c>
      <c r="C1205" s="1">
        <v>10</v>
      </c>
    </row>
    <row r="1206" spans="1:3" ht="15">
      <c r="A1206" s="1" t="s">
        <v>648</v>
      </c>
      <c r="B1206" s="1">
        <v>31</v>
      </c>
      <c r="C1206" s="1">
        <v>3</v>
      </c>
    </row>
    <row r="1207" spans="1:3" ht="15">
      <c r="A1207" s="1" t="s">
        <v>648</v>
      </c>
      <c r="B1207" s="1">
        <v>31</v>
      </c>
      <c r="C1207" s="1">
        <v>3</v>
      </c>
    </row>
    <row r="1208" spans="1:3" ht="15">
      <c r="A1208" s="1" t="s">
        <v>648</v>
      </c>
      <c r="B1208" s="1">
        <v>31</v>
      </c>
      <c r="C1208" s="1">
        <v>3</v>
      </c>
    </row>
    <row r="1209" spans="1:3" ht="15">
      <c r="A1209" s="1" t="s">
        <v>648</v>
      </c>
      <c r="B1209" s="1">
        <v>31</v>
      </c>
      <c r="C1209" s="1">
        <v>3</v>
      </c>
    </row>
    <row r="1210" spans="1:3" ht="15">
      <c r="A1210" s="1" t="s">
        <v>648</v>
      </c>
      <c r="B1210" s="1">
        <v>31</v>
      </c>
      <c r="C1210" s="1">
        <v>3</v>
      </c>
    </row>
    <row r="1211" spans="1:3" ht="15">
      <c r="A1211" s="1" t="s">
        <v>648</v>
      </c>
      <c r="B1211" s="1">
        <v>31</v>
      </c>
      <c r="C1211" s="1">
        <v>3</v>
      </c>
    </row>
    <row r="1212" spans="1:3" ht="15">
      <c r="A1212" s="1" t="s">
        <v>648</v>
      </c>
      <c r="B1212" s="1">
        <v>31</v>
      </c>
      <c r="C1212" s="1">
        <v>3</v>
      </c>
    </row>
    <row r="1213" spans="1:3" ht="15">
      <c r="A1213" s="1" t="s">
        <v>648</v>
      </c>
      <c r="B1213" s="1">
        <v>31</v>
      </c>
      <c r="C1213" s="1">
        <v>3</v>
      </c>
    </row>
    <row r="1214" spans="1:3" ht="15">
      <c r="A1214" s="1" t="s">
        <v>648</v>
      </c>
      <c r="B1214" s="1">
        <v>31</v>
      </c>
      <c r="C1214" s="1">
        <v>3</v>
      </c>
    </row>
    <row r="1215" spans="1:3" ht="15">
      <c r="A1215" s="1" t="s">
        <v>648</v>
      </c>
      <c r="B1215" s="1">
        <v>31</v>
      </c>
      <c r="C1215" s="1">
        <v>3</v>
      </c>
    </row>
    <row r="1216" spans="1:3" ht="15">
      <c r="A1216" s="1" t="s">
        <v>648</v>
      </c>
      <c r="B1216" s="1">
        <v>31</v>
      </c>
      <c r="C1216" s="1">
        <v>3</v>
      </c>
    </row>
    <row r="1217" spans="1:3" ht="15">
      <c r="A1217" s="1" t="s">
        <v>648</v>
      </c>
      <c r="B1217" s="1">
        <v>31</v>
      </c>
      <c r="C1217" s="1">
        <v>3</v>
      </c>
    </row>
    <row r="1218" spans="1:3" ht="15">
      <c r="A1218" s="1" t="s">
        <v>648</v>
      </c>
      <c r="B1218" s="1">
        <v>31</v>
      </c>
      <c r="C1218" s="1">
        <v>3</v>
      </c>
    </row>
    <row r="1219" spans="1:3" ht="15">
      <c r="A1219" s="1" t="s">
        <v>648</v>
      </c>
      <c r="B1219" s="1">
        <v>31</v>
      </c>
      <c r="C1219" s="1">
        <v>3</v>
      </c>
    </row>
    <row r="1220" spans="1:3" ht="15">
      <c r="A1220" s="1" t="s">
        <v>649</v>
      </c>
      <c r="B1220" s="1">
        <v>51</v>
      </c>
      <c r="C1220" s="1">
        <v>6</v>
      </c>
    </row>
    <row r="1221" spans="1:3" ht="15">
      <c r="A1221" s="1" t="s">
        <v>649</v>
      </c>
      <c r="B1221" s="1">
        <v>51</v>
      </c>
      <c r="C1221" s="1">
        <v>6</v>
      </c>
    </row>
    <row r="1222" spans="1:3" ht="15">
      <c r="A1222" s="1" t="s">
        <v>649</v>
      </c>
      <c r="B1222" s="1">
        <v>51</v>
      </c>
      <c r="C1222" s="1">
        <v>6</v>
      </c>
    </row>
    <row r="1223" spans="1:3" ht="15">
      <c r="A1223" s="1" t="s">
        <v>649</v>
      </c>
      <c r="B1223" s="1">
        <v>51</v>
      </c>
      <c r="C1223" s="1">
        <v>6</v>
      </c>
    </row>
    <row r="1224" spans="1:3" ht="15">
      <c r="A1224" s="1" t="s">
        <v>649</v>
      </c>
      <c r="B1224" s="1">
        <v>51</v>
      </c>
      <c r="C1224" s="1">
        <v>6</v>
      </c>
    </row>
    <row r="1225" spans="1:3" ht="15">
      <c r="A1225" s="1" t="s">
        <v>649</v>
      </c>
      <c r="B1225" s="1">
        <v>51</v>
      </c>
      <c r="C1225" s="1">
        <v>6</v>
      </c>
    </row>
    <row r="1226" spans="1:3" ht="15">
      <c r="A1226" s="1" t="s">
        <v>649</v>
      </c>
      <c r="B1226" s="1">
        <v>51</v>
      </c>
      <c r="C1226" s="1">
        <v>6</v>
      </c>
    </row>
    <row r="1227" spans="1:3" ht="15">
      <c r="A1227" s="1" t="s">
        <v>649</v>
      </c>
      <c r="B1227" s="1">
        <v>51</v>
      </c>
      <c r="C1227" s="1">
        <v>6</v>
      </c>
    </row>
    <row r="1228" spans="1:3" ht="15">
      <c r="A1228" s="1" t="s">
        <v>649</v>
      </c>
      <c r="B1228" s="1">
        <v>51</v>
      </c>
      <c r="C1228" s="1">
        <v>6</v>
      </c>
    </row>
    <row r="1229" spans="1:3" ht="15">
      <c r="A1229" s="1" t="s">
        <v>649</v>
      </c>
      <c r="B1229" s="1">
        <v>51</v>
      </c>
      <c r="C1229" s="1">
        <v>6</v>
      </c>
    </row>
    <row r="1230" spans="1:3" ht="15">
      <c r="A1230" s="1" t="s">
        <v>649</v>
      </c>
      <c r="B1230" s="1">
        <v>51</v>
      </c>
      <c r="C1230" s="1">
        <v>6</v>
      </c>
    </row>
    <row r="1231" spans="1:3" ht="15">
      <c r="A1231" s="1" t="s">
        <v>649</v>
      </c>
      <c r="B1231" s="1">
        <v>51</v>
      </c>
      <c r="C1231" s="1">
        <v>6</v>
      </c>
    </row>
    <row r="1232" spans="1:3" ht="15">
      <c r="A1232" s="1" t="s">
        <v>649</v>
      </c>
      <c r="B1232" s="1">
        <v>51</v>
      </c>
      <c r="C1232" s="1">
        <v>6</v>
      </c>
    </row>
    <row r="1233" spans="1:3" ht="15">
      <c r="A1233" s="1" t="s">
        <v>649</v>
      </c>
      <c r="B1233" s="1">
        <v>51</v>
      </c>
      <c r="C1233" s="1">
        <v>6</v>
      </c>
    </row>
    <row r="1234" spans="1:3" ht="15">
      <c r="A1234" s="1" t="s">
        <v>650</v>
      </c>
      <c r="B1234" s="1">
        <v>51</v>
      </c>
      <c r="C1234" s="1">
        <v>6</v>
      </c>
    </row>
    <row r="1235" spans="1:3" ht="15">
      <c r="A1235" s="1" t="s">
        <v>650</v>
      </c>
      <c r="B1235" s="1">
        <v>51</v>
      </c>
      <c r="C1235" s="1">
        <v>6</v>
      </c>
    </row>
    <row r="1236" spans="1:3" ht="15">
      <c r="A1236" s="1" t="s">
        <v>650</v>
      </c>
      <c r="B1236" s="1">
        <v>51</v>
      </c>
      <c r="C1236" s="1">
        <v>6</v>
      </c>
    </row>
    <row r="1237" spans="1:3" ht="15">
      <c r="A1237" s="1" t="s">
        <v>650</v>
      </c>
      <c r="B1237" s="1">
        <v>51</v>
      </c>
      <c r="C1237" s="1">
        <v>6</v>
      </c>
    </row>
    <row r="1238" spans="1:3" ht="15">
      <c r="A1238" s="1" t="s">
        <v>650</v>
      </c>
      <c r="B1238" s="1">
        <v>51</v>
      </c>
      <c r="C1238" s="1">
        <v>6</v>
      </c>
    </row>
    <row r="1239" spans="1:3" ht="15">
      <c r="A1239" s="1" t="s">
        <v>650</v>
      </c>
      <c r="B1239" s="1">
        <v>51</v>
      </c>
      <c r="C1239" s="1">
        <v>6</v>
      </c>
    </row>
    <row r="1240" spans="1:3" ht="15">
      <c r="A1240" s="1" t="s">
        <v>650</v>
      </c>
      <c r="B1240" s="1">
        <v>51</v>
      </c>
      <c r="C1240" s="1">
        <v>6</v>
      </c>
    </row>
    <row r="1241" spans="1:3" ht="15">
      <c r="A1241" s="1" t="s">
        <v>650</v>
      </c>
      <c r="B1241" s="1">
        <v>51</v>
      </c>
      <c r="C1241" s="1">
        <v>6</v>
      </c>
    </row>
    <row r="1242" spans="1:3" ht="15">
      <c r="A1242" s="1" t="s">
        <v>650</v>
      </c>
      <c r="B1242" s="1">
        <v>51</v>
      </c>
      <c r="C1242" s="1">
        <v>6</v>
      </c>
    </row>
    <row r="1243" spans="1:3" ht="15">
      <c r="A1243" s="1" t="s">
        <v>650</v>
      </c>
      <c r="B1243" s="1">
        <v>51</v>
      </c>
      <c r="C1243" s="1">
        <v>6</v>
      </c>
    </row>
    <row r="1244" spans="1:3" ht="15">
      <c r="A1244" s="1" t="s">
        <v>650</v>
      </c>
      <c r="B1244" s="1">
        <v>51</v>
      </c>
      <c r="C1244" s="1">
        <v>6</v>
      </c>
    </row>
    <row r="1245" spans="1:3" ht="15">
      <c r="A1245" s="1" t="s">
        <v>650</v>
      </c>
      <c r="B1245" s="1">
        <v>51</v>
      </c>
      <c r="C1245" s="1">
        <v>6</v>
      </c>
    </row>
    <row r="1246" spans="1:3" ht="15">
      <c r="A1246" s="1" t="s">
        <v>650</v>
      </c>
      <c r="B1246" s="1">
        <v>51</v>
      </c>
      <c r="C1246" s="1">
        <v>6</v>
      </c>
    </row>
    <row r="1247" spans="1:3" ht="15">
      <c r="A1247" s="1" t="s">
        <v>650</v>
      </c>
      <c r="B1247" s="1">
        <v>51</v>
      </c>
      <c r="C1247" s="1">
        <v>6</v>
      </c>
    </row>
    <row r="1248" spans="1:3" ht="15">
      <c r="A1248" s="1" t="s">
        <v>650</v>
      </c>
      <c r="B1248" s="1">
        <v>51</v>
      </c>
      <c r="C1248" s="1">
        <v>6</v>
      </c>
    </row>
    <row r="1249" spans="1:3" ht="15">
      <c r="A1249" s="1" t="s">
        <v>650</v>
      </c>
      <c r="B1249" s="1">
        <v>51</v>
      </c>
      <c r="C1249" s="1">
        <v>6</v>
      </c>
    </row>
    <row r="1250" spans="1:3" ht="15">
      <c r="A1250" s="1" t="s">
        <v>650</v>
      </c>
      <c r="B1250" s="1">
        <v>51</v>
      </c>
      <c r="C1250" s="1">
        <v>6</v>
      </c>
    </row>
    <row r="1251" spans="1:3" ht="15">
      <c r="A1251" s="1" t="s">
        <v>650</v>
      </c>
      <c r="B1251" s="1">
        <v>51</v>
      </c>
      <c r="C1251" s="1">
        <v>6</v>
      </c>
    </row>
    <row r="1252" spans="1:3" ht="15">
      <c r="A1252" s="1" t="s">
        <v>650</v>
      </c>
      <c r="B1252" s="1">
        <v>51</v>
      </c>
      <c r="C1252" s="1">
        <v>6</v>
      </c>
    </row>
    <row r="1253" spans="1:3" ht="15">
      <c r="A1253" s="1" t="s">
        <v>650</v>
      </c>
      <c r="B1253" s="1">
        <v>51</v>
      </c>
      <c r="C1253" s="1">
        <v>6</v>
      </c>
    </row>
    <row r="1254" spans="1:3" ht="15">
      <c r="A1254" s="1" t="s">
        <v>650</v>
      </c>
      <c r="B1254" s="1">
        <v>51</v>
      </c>
      <c r="C1254" s="1">
        <v>6</v>
      </c>
    </row>
    <row r="1255" spans="1:3" ht="15">
      <c r="A1255" s="1" t="s">
        <v>650</v>
      </c>
      <c r="B1255" s="1">
        <v>51</v>
      </c>
      <c r="C1255" s="1">
        <v>6</v>
      </c>
    </row>
    <row r="1256" spans="1:3" ht="15">
      <c r="A1256" s="1" t="s">
        <v>650</v>
      </c>
      <c r="B1256" s="1">
        <v>51</v>
      </c>
      <c r="C1256" s="1">
        <v>6</v>
      </c>
    </row>
    <row r="1257" spans="1:3" ht="15">
      <c r="A1257" s="1" t="s">
        <v>650</v>
      </c>
      <c r="B1257" s="1">
        <v>51</v>
      </c>
      <c r="C1257" s="1">
        <v>6</v>
      </c>
    </row>
    <row r="1258" spans="1:3" ht="15">
      <c r="A1258" s="1" t="s">
        <v>650</v>
      </c>
      <c r="B1258" s="1">
        <v>51</v>
      </c>
      <c r="C1258" s="1">
        <v>6</v>
      </c>
    </row>
    <row r="1259" spans="1:3" ht="15">
      <c r="A1259" s="1" t="s">
        <v>650</v>
      </c>
      <c r="B1259" s="1">
        <v>51</v>
      </c>
      <c r="C1259" s="1">
        <v>6</v>
      </c>
    </row>
    <row r="1260" spans="1:3" ht="15">
      <c r="A1260" s="1" t="s">
        <v>650</v>
      </c>
      <c r="B1260" s="1">
        <v>51</v>
      </c>
      <c r="C1260" s="1">
        <v>6</v>
      </c>
    </row>
    <row r="1261" spans="1:3" ht="15">
      <c r="A1261" s="1" t="s">
        <v>650</v>
      </c>
      <c r="B1261" s="1">
        <v>51</v>
      </c>
      <c r="C1261" s="1">
        <v>6</v>
      </c>
    </row>
    <row r="1262" spans="1:3" ht="15">
      <c r="A1262" s="1" t="s">
        <v>651</v>
      </c>
      <c r="B1262" s="1">
        <v>51</v>
      </c>
      <c r="C1262" s="1">
        <v>6</v>
      </c>
    </row>
    <row r="1263" spans="1:3" ht="15">
      <c r="A1263" s="1" t="s">
        <v>651</v>
      </c>
      <c r="B1263" s="1">
        <v>51</v>
      </c>
      <c r="C1263" s="1">
        <v>6</v>
      </c>
    </row>
    <row r="1264" spans="1:3" ht="15">
      <c r="A1264" s="1" t="s">
        <v>651</v>
      </c>
      <c r="B1264" s="1">
        <v>51</v>
      </c>
      <c r="C1264" s="1">
        <v>6</v>
      </c>
    </row>
    <row r="1265" spans="1:3" ht="15">
      <c r="A1265" s="1" t="s">
        <v>651</v>
      </c>
      <c r="B1265" s="1">
        <v>51</v>
      </c>
      <c r="C1265" s="1">
        <v>6</v>
      </c>
    </row>
    <row r="1266" spans="1:3" ht="15">
      <c r="A1266" s="1" t="s">
        <v>651</v>
      </c>
      <c r="B1266" s="1">
        <v>51</v>
      </c>
      <c r="C1266" s="1">
        <v>6</v>
      </c>
    </row>
    <row r="1267" spans="1:3" ht="15">
      <c r="A1267" s="1" t="s">
        <v>651</v>
      </c>
      <c r="B1267" s="1">
        <v>51</v>
      </c>
      <c r="C1267" s="1">
        <v>6</v>
      </c>
    </row>
    <row r="1268" spans="1:3" ht="15">
      <c r="A1268" s="1" t="s">
        <v>651</v>
      </c>
      <c r="B1268" s="1">
        <v>51</v>
      </c>
      <c r="C1268" s="1">
        <v>6</v>
      </c>
    </row>
    <row r="1269" spans="1:3" ht="15">
      <c r="A1269" s="1" t="s">
        <v>651</v>
      </c>
      <c r="B1269" s="1">
        <v>51</v>
      </c>
      <c r="C1269" s="1">
        <v>6</v>
      </c>
    </row>
    <row r="1270" spans="1:3" ht="15">
      <c r="A1270" s="1" t="s">
        <v>651</v>
      </c>
      <c r="B1270" s="1">
        <v>51</v>
      </c>
      <c r="C1270" s="1">
        <v>6</v>
      </c>
    </row>
    <row r="1271" spans="1:3" ht="15">
      <c r="A1271" s="1" t="s">
        <v>651</v>
      </c>
      <c r="B1271" s="1">
        <v>51</v>
      </c>
      <c r="C1271" s="1">
        <v>6</v>
      </c>
    </row>
    <row r="1272" spans="1:3" ht="15">
      <c r="A1272" s="1" t="s">
        <v>651</v>
      </c>
      <c r="B1272" s="1">
        <v>51</v>
      </c>
      <c r="C1272" s="1">
        <v>6</v>
      </c>
    </row>
    <row r="1273" spans="1:3" ht="15">
      <c r="A1273" s="1" t="s">
        <v>651</v>
      </c>
      <c r="B1273" s="1">
        <v>51</v>
      </c>
      <c r="C1273" s="1">
        <v>6</v>
      </c>
    </row>
    <row r="1274" spans="1:3" ht="15">
      <c r="A1274" s="1" t="s">
        <v>651</v>
      </c>
      <c r="B1274" s="1">
        <v>51</v>
      </c>
      <c r="C1274" s="1">
        <v>6</v>
      </c>
    </row>
    <row r="1275" spans="1:3" ht="15">
      <c r="A1275" s="1" t="s">
        <v>651</v>
      </c>
      <c r="B1275" s="1">
        <v>51</v>
      </c>
      <c r="C1275" s="1">
        <v>6</v>
      </c>
    </row>
    <row r="1276" spans="1:3" ht="15">
      <c r="A1276" s="1" t="s">
        <v>653</v>
      </c>
      <c r="B1276" s="1">
        <v>44</v>
      </c>
      <c r="C1276" s="1">
        <v>5</v>
      </c>
    </row>
    <row r="1277" spans="1:3" ht="15">
      <c r="A1277" s="1" t="s">
        <v>653</v>
      </c>
      <c r="B1277" s="1">
        <v>44</v>
      </c>
      <c r="C1277" s="1">
        <v>5</v>
      </c>
    </row>
    <row r="1278" spans="1:3" ht="15">
      <c r="A1278" s="1" t="s">
        <v>653</v>
      </c>
      <c r="B1278" s="1">
        <v>44</v>
      </c>
      <c r="C1278" s="1">
        <v>5</v>
      </c>
    </row>
    <row r="1279" spans="1:3" ht="15">
      <c r="A1279" s="1" t="s">
        <v>653</v>
      </c>
      <c r="B1279" s="1">
        <v>44</v>
      </c>
      <c r="C1279" s="1">
        <v>5</v>
      </c>
    </row>
    <row r="1280" spans="1:3" ht="15">
      <c r="A1280" s="1" t="s">
        <v>653</v>
      </c>
      <c r="B1280" s="1">
        <v>44</v>
      </c>
      <c r="C1280" s="1">
        <v>5</v>
      </c>
    </row>
    <row r="1281" spans="1:3" ht="15">
      <c r="A1281" s="1" t="s">
        <v>653</v>
      </c>
      <c r="B1281" s="1">
        <v>44</v>
      </c>
      <c r="C1281" s="1">
        <v>5</v>
      </c>
    </row>
    <row r="1282" spans="1:3" ht="15">
      <c r="A1282" s="1" t="s">
        <v>653</v>
      </c>
      <c r="B1282" s="1">
        <v>44</v>
      </c>
      <c r="C1282" s="1">
        <v>5</v>
      </c>
    </row>
    <row r="1283" spans="1:3" ht="15">
      <c r="A1283" s="1" t="s">
        <v>653</v>
      </c>
      <c r="B1283" s="1">
        <v>44</v>
      </c>
      <c r="C1283" s="1">
        <v>5</v>
      </c>
    </row>
    <row r="1284" spans="1:3" ht="15">
      <c r="A1284" s="1" t="s">
        <v>653</v>
      </c>
      <c r="B1284" s="1">
        <v>44</v>
      </c>
      <c r="C1284" s="1">
        <v>5</v>
      </c>
    </row>
    <row r="1285" spans="1:3" ht="15">
      <c r="A1285" s="1" t="s">
        <v>653</v>
      </c>
      <c r="B1285" s="1">
        <v>44</v>
      </c>
      <c r="C1285" s="1">
        <v>5</v>
      </c>
    </row>
    <row r="1286" spans="1:3" ht="15">
      <c r="A1286" s="1" t="s">
        <v>653</v>
      </c>
      <c r="B1286" s="1">
        <v>44</v>
      </c>
      <c r="C1286" s="1">
        <v>5</v>
      </c>
    </row>
    <row r="1287" spans="1:3" ht="15">
      <c r="A1287" s="1" t="s">
        <v>653</v>
      </c>
      <c r="B1287" s="1">
        <v>44</v>
      </c>
      <c r="C1287" s="1">
        <v>5</v>
      </c>
    </row>
    <row r="1288" spans="1:3" ht="15">
      <c r="A1288" s="1" t="s">
        <v>653</v>
      </c>
      <c r="B1288" s="1">
        <v>44</v>
      </c>
      <c r="C1288" s="1">
        <v>5</v>
      </c>
    </row>
    <row r="1289" spans="1:3" ht="15">
      <c r="A1289" s="1" t="s">
        <v>653</v>
      </c>
      <c r="B1289" s="1">
        <v>44</v>
      </c>
      <c r="C1289" s="1">
        <v>5</v>
      </c>
    </row>
    <row r="1290" spans="1:3" ht="15">
      <c r="A1290" s="1" t="s">
        <v>655</v>
      </c>
      <c r="B1290" s="1">
        <v>31</v>
      </c>
      <c r="C1290" s="1">
        <v>3</v>
      </c>
    </row>
    <row r="1291" spans="1:3" ht="15">
      <c r="A1291" s="1" t="s">
        <v>655</v>
      </c>
      <c r="B1291" s="1">
        <v>31</v>
      </c>
      <c r="C1291" s="1">
        <v>3</v>
      </c>
    </row>
    <row r="1292" spans="1:3" ht="15">
      <c r="A1292" s="1" t="s">
        <v>655</v>
      </c>
      <c r="B1292" s="1">
        <v>31</v>
      </c>
      <c r="C1292" s="1">
        <v>3</v>
      </c>
    </row>
    <row r="1293" spans="1:3" ht="15">
      <c r="A1293" s="1" t="s">
        <v>655</v>
      </c>
      <c r="B1293" s="1">
        <v>31</v>
      </c>
      <c r="C1293" s="1">
        <v>3</v>
      </c>
    </row>
    <row r="1294" spans="1:3" ht="15">
      <c r="A1294" s="1" t="s">
        <v>655</v>
      </c>
      <c r="B1294" s="1">
        <v>31</v>
      </c>
      <c r="C1294" s="1">
        <v>3</v>
      </c>
    </row>
    <row r="1295" spans="1:3" ht="15">
      <c r="A1295" s="1" t="s">
        <v>655</v>
      </c>
      <c r="B1295" s="1">
        <v>31</v>
      </c>
      <c r="C1295" s="1">
        <v>3</v>
      </c>
    </row>
    <row r="1296" spans="1:3" ht="15">
      <c r="A1296" s="1" t="s">
        <v>655</v>
      </c>
      <c r="B1296" s="1">
        <v>31</v>
      </c>
      <c r="C1296" s="1">
        <v>3</v>
      </c>
    </row>
    <row r="1297" spans="1:3" ht="15">
      <c r="A1297" s="1" t="s">
        <v>655</v>
      </c>
      <c r="B1297" s="1">
        <v>31</v>
      </c>
      <c r="C1297" s="1">
        <v>3</v>
      </c>
    </row>
    <row r="1298" spans="1:3" ht="15">
      <c r="A1298" s="1" t="s">
        <v>655</v>
      </c>
      <c r="B1298" s="1">
        <v>31</v>
      </c>
      <c r="C1298" s="1">
        <v>3</v>
      </c>
    </row>
    <row r="1299" spans="1:3" ht="15">
      <c r="A1299" s="1" t="s">
        <v>655</v>
      </c>
      <c r="B1299" s="1">
        <v>31</v>
      </c>
      <c r="C1299" s="1">
        <v>3</v>
      </c>
    </row>
    <row r="1300" spans="1:3" ht="15">
      <c r="A1300" s="1" t="s">
        <v>655</v>
      </c>
      <c r="B1300" s="1">
        <v>31</v>
      </c>
      <c r="C1300" s="1">
        <v>3</v>
      </c>
    </row>
    <row r="1301" spans="1:3" ht="15">
      <c r="A1301" s="1" t="s">
        <v>655</v>
      </c>
      <c r="B1301" s="1">
        <v>31</v>
      </c>
      <c r="C1301" s="1">
        <v>3</v>
      </c>
    </row>
    <row r="1302" spans="1:3" ht="15">
      <c r="A1302" s="1" t="s">
        <v>655</v>
      </c>
      <c r="B1302" s="1">
        <v>31</v>
      </c>
      <c r="C1302" s="1">
        <v>3</v>
      </c>
    </row>
    <row r="1303" spans="1:3" ht="15">
      <c r="A1303" s="1" t="s">
        <v>655</v>
      </c>
      <c r="B1303" s="1">
        <v>31</v>
      </c>
      <c r="C1303" s="1">
        <v>3</v>
      </c>
    </row>
    <row r="1304" spans="1:3" ht="15">
      <c r="A1304" s="1" t="s">
        <v>657</v>
      </c>
      <c r="B1304" s="1">
        <v>72</v>
      </c>
      <c r="C1304" s="1">
        <v>11</v>
      </c>
    </row>
    <row r="1305" spans="1:3" ht="15">
      <c r="A1305" s="1" t="s">
        <v>657</v>
      </c>
      <c r="B1305" s="1">
        <v>72</v>
      </c>
      <c r="C1305" s="1">
        <v>11</v>
      </c>
    </row>
    <row r="1306" spans="1:3" ht="15">
      <c r="A1306" s="1" t="s">
        <v>657</v>
      </c>
      <c r="B1306" s="1">
        <v>72</v>
      </c>
      <c r="C1306" s="1">
        <v>11</v>
      </c>
    </row>
    <row r="1307" spans="1:3" ht="15">
      <c r="A1307" s="1" t="s">
        <v>657</v>
      </c>
      <c r="B1307" s="1">
        <v>72</v>
      </c>
      <c r="C1307" s="1">
        <v>11</v>
      </c>
    </row>
    <row r="1308" spans="1:3" ht="15">
      <c r="A1308" s="1" t="s">
        <v>657</v>
      </c>
      <c r="B1308" s="1">
        <v>72</v>
      </c>
      <c r="C1308" s="1">
        <v>11</v>
      </c>
    </row>
    <row r="1309" spans="1:3" ht="15">
      <c r="A1309" s="1" t="s">
        <v>657</v>
      </c>
      <c r="B1309" s="1">
        <v>72</v>
      </c>
      <c r="C1309" s="1">
        <v>11</v>
      </c>
    </row>
    <row r="1310" spans="1:3" ht="15">
      <c r="A1310" s="1" t="s">
        <v>657</v>
      </c>
      <c r="B1310" s="1">
        <v>72</v>
      </c>
      <c r="C1310" s="1">
        <v>11</v>
      </c>
    </row>
    <row r="1311" spans="1:3" ht="15">
      <c r="A1311" s="1" t="s">
        <v>657</v>
      </c>
      <c r="B1311" s="1">
        <v>72</v>
      </c>
      <c r="C1311" s="1">
        <v>11</v>
      </c>
    </row>
    <row r="1312" spans="1:3" ht="15">
      <c r="A1312" s="1" t="s">
        <v>657</v>
      </c>
      <c r="B1312" s="1">
        <v>72</v>
      </c>
      <c r="C1312" s="1">
        <v>11</v>
      </c>
    </row>
    <row r="1313" spans="1:3" ht="15">
      <c r="A1313" s="1" t="s">
        <v>657</v>
      </c>
      <c r="B1313" s="1">
        <v>72</v>
      </c>
      <c r="C1313" s="1">
        <v>11</v>
      </c>
    </row>
    <row r="1314" spans="1:3" ht="15">
      <c r="A1314" s="1" t="s">
        <v>657</v>
      </c>
      <c r="B1314" s="1">
        <v>72</v>
      </c>
      <c r="C1314" s="1">
        <v>11</v>
      </c>
    </row>
    <row r="1315" spans="1:3" ht="15">
      <c r="A1315" s="1" t="s">
        <v>657</v>
      </c>
      <c r="B1315" s="1">
        <v>72</v>
      </c>
      <c r="C1315" s="1">
        <v>11</v>
      </c>
    </row>
    <row r="1316" spans="1:3" ht="15">
      <c r="A1316" s="1" t="s">
        <v>657</v>
      </c>
      <c r="B1316" s="1">
        <v>72</v>
      </c>
      <c r="C1316" s="1">
        <v>11</v>
      </c>
    </row>
    <row r="1317" spans="1:3" ht="15">
      <c r="A1317" s="1" t="s">
        <v>657</v>
      </c>
      <c r="B1317" s="1">
        <v>72</v>
      </c>
      <c r="C1317" s="1">
        <v>11</v>
      </c>
    </row>
    <row r="1318" spans="1:3" ht="15">
      <c r="A1318" s="1" t="s">
        <v>658</v>
      </c>
      <c r="B1318" s="1">
        <v>22</v>
      </c>
      <c r="C1318" s="1">
        <v>2</v>
      </c>
    </row>
    <row r="1319" spans="1:3" ht="15">
      <c r="A1319" s="1" t="s">
        <v>658</v>
      </c>
      <c r="B1319" s="1">
        <v>22</v>
      </c>
      <c r="C1319" s="1">
        <v>2</v>
      </c>
    </row>
    <row r="1320" spans="1:3" ht="15">
      <c r="A1320" s="1" t="s">
        <v>658</v>
      </c>
      <c r="B1320" s="1">
        <v>22</v>
      </c>
      <c r="C1320" s="1">
        <v>2</v>
      </c>
    </row>
    <row r="1321" spans="1:3" ht="15">
      <c r="A1321" s="1" t="s">
        <v>658</v>
      </c>
      <c r="B1321" s="1">
        <v>22</v>
      </c>
      <c r="C1321" s="1">
        <v>2</v>
      </c>
    </row>
    <row r="1322" spans="1:3" ht="15">
      <c r="A1322" s="1" t="s">
        <v>658</v>
      </c>
      <c r="B1322" s="1">
        <v>22</v>
      </c>
      <c r="C1322" s="1">
        <v>2</v>
      </c>
    </row>
    <row r="1323" spans="1:3" ht="15">
      <c r="A1323" s="1" t="s">
        <v>658</v>
      </c>
      <c r="B1323" s="1">
        <v>22</v>
      </c>
      <c r="C1323" s="1">
        <v>2</v>
      </c>
    </row>
    <row r="1324" spans="1:3" ht="15">
      <c r="A1324" s="1" t="s">
        <v>658</v>
      </c>
      <c r="B1324" s="1">
        <v>22</v>
      </c>
      <c r="C1324" s="1">
        <v>2</v>
      </c>
    </row>
    <row r="1325" spans="1:3" ht="15">
      <c r="A1325" s="1" t="s">
        <v>658</v>
      </c>
      <c r="B1325" s="1">
        <v>22</v>
      </c>
      <c r="C1325" s="1">
        <v>2</v>
      </c>
    </row>
    <row r="1326" spans="1:3" ht="15">
      <c r="A1326" s="1" t="s">
        <v>658</v>
      </c>
      <c r="B1326" s="1">
        <v>22</v>
      </c>
      <c r="C1326" s="1">
        <v>2</v>
      </c>
    </row>
    <row r="1327" spans="1:3" ht="15">
      <c r="A1327" s="1" t="s">
        <v>658</v>
      </c>
      <c r="B1327" s="1">
        <v>22</v>
      </c>
      <c r="C1327" s="1">
        <v>2</v>
      </c>
    </row>
    <row r="1328" spans="1:3" ht="15">
      <c r="A1328" s="1" t="s">
        <v>658</v>
      </c>
      <c r="B1328" s="1">
        <v>22</v>
      </c>
      <c r="C1328" s="1">
        <v>2</v>
      </c>
    </row>
    <row r="1329" spans="1:3" ht="15">
      <c r="A1329" s="1" t="s">
        <v>658</v>
      </c>
      <c r="B1329" s="1">
        <v>22</v>
      </c>
      <c r="C1329" s="1">
        <v>2</v>
      </c>
    </row>
    <row r="1330" spans="1:3" ht="15">
      <c r="A1330" s="1" t="s">
        <v>658</v>
      </c>
      <c r="B1330" s="1">
        <v>22</v>
      </c>
      <c r="C1330" s="1">
        <v>2</v>
      </c>
    </row>
    <row r="1331" spans="1:3" ht="15">
      <c r="A1331" s="1" t="s">
        <v>658</v>
      </c>
      <c r="B1331" s="1">
        <v>22</v>
      </c>
      <c r="C1331" s="1">
        <v>2</v>
      </c>
    </row>
    <row r="1332" spans="1:3" ht="15">
      <c r="A1332" s="1" t="s">
        <v>659</v>
      </c>
      <c r="B1332" s="1">
        <v>22</v>
      </c>
      <c r="C1332" s="1">
        <v>2</v>
      </c>
    </row>
    <row r="1333" spans="1:3" ht="15">
      <c r="A1333" s="1" t="s">
        <v>659</v>
      </c>
      <c r="B1333" s="1">
        <v>22</v>
      </c>
      <c r="C1333" s="1">
        <v>2</v>
      </c>
    </row>
    <row r="1334" spans="1:3" ht="15">
      <c r="A1334" s="1" t="s">
        <v>659</v>
      </c>
      <c r="B1334" s="1">
        <v>22</v>
      </c>
      <c r="C1334" s="1">
        <v>2</v>
      </c>
    </row>
    <row r="1335" spans="1:3" ht="15">
      <c r="A1335" s="1" t="s">
        <v>659</v>
      </c>
      <c r="B1335" s="1">
        <v>22</v>
      </c>
      <c r="C1335" s="1">
        <v>2</v>
      </c>
    </row>
    <row r="1336" spans="1:3" ht="15">
      <c r="A1336" s="1" t="s">
        <v>659</v>
      </c>
      <c r="B1336" s="1">
        <v>22</v>
      </c>
      <c r="C1336" s="1">
        <v>2</v>
      </c>
    </row>
    <row r="1337" spans="1:3" ht="15">
      <c r="A1337" s="1" t="s">
        <v>659</v>
      </c>
      <c r="B1337" s="1">
        <v>22</v>
      </c>
      <c r="C1337" s="1">
        <v>2</v>
      </c>
    </row>
    <row r="1338" spans="1:3" ht="15">
      <c r="A1338" s="1" t="s">
        <v>659</v>
      </c>
      <c r="B1338" s="1">
        <v>22</v>
      </c>
      <c r="C1338" s="1">
        <v>2</v>
      </c>
    </row>
    <row r="1339" spans="1:3" ht="15">
      <c r="A1339" s="1" t="s">
        <v>659</v>
      </c>
      <c r="B1339" s="1">
        <v>22</v>
      </c>
      <c r="C1339" s="1">
        <v>2</v>
      </c>
    </row>
    <row r="1340" spans="1:3" ht="15">
      <c r="A1340" s="1" t="s">
        <v>659</v>
      </c>
      <c r="B1340" s="1">
        <v>22</v>
      </c>
      <c r="C1340" s="1">
        <v>2</v>
      </c>
    </row>
    <row r="1341" spans="1:3" ht="15">
      <c r="A1341" s="1" t="s">
        <v>659</v>
      </c>
      <c r="B1341" s="1">
        <v>22</v>
      </c>
      <c r="C1341" s="1">
        <v>2</v>
      </c>
    </row>
    <row r="1342" spans="1:3" ht="15">
      <c r="A1342" s="1" t="s">
        <v>659</v>
      </c>
      <c r="B1342" s="1">
        <v>22</v>
      </c>
      <c r="C1342" s="1">
        <v>2</v>
      </c>
    </row>
    <row r="1343" spans="1:3" ht="15">
      <c r="A1343" s="1" t="s">
        <v>659</v>
      </c>
      <c r="B1343" s="1">
        <v>22</v>
      </c>
      <c r="C1343" s="1">
        <v>2</v>
      </c>
    </row>
    <row r="1344" spans="1:3" ht="15">
      <c r="A1344" s="1" t="s">
        <v>659</v>
      </c>
      <c r="B1344" s="1">
        <v>22</v>
      </c>
      <c r="C1344" s="1">
        <v>2</v>
      </c>
    </row>
    <row r="1345" spans="1:3" ht="15">
      <c r="A1345" s="1" t="s">
        <v>659</v>
      </c>
      <c r="B1345" s="1">
        <v>22</v>
      </c>
      <c r="C1345" s="1">
        <v>2</v>
      </c>
    </row>
    <row r="1346" spans="1:3" ht="15">
      <c r="A1346" s="1" t="s">
        <v>660</v>
      </c>
      <c r="B1346" s="1">
        <v>62</v>
      </c>
      <c r="C1346" s="1">
        <v>10</v>
      </c>
    </row>
    <row r="1347" spans="1:3" ht="15">
      <c r="A1347" s="1" t="s">
        <v>660</v>
      </c>
      <c r="B1347" s="1">
        <v>62</v>
      </c>
      <c r="C1347" s="1">
        <v>10</v>
      </c>
    </row>
    <row r="1348" spans="1:3" ht="15">
      <c r="A1348" s="1" t="s">
        <v>660</v>
      </c>
      <c r="B1348" s="1">
        <v>62</v>
      </c>
      <c r="C1348" s="1">
        <v>10</v>
      </c>
    </row>
    <row r="1349" spans="1:3" ht="15">
      <c r="A1349" s="1" t="s">
        <v>660</v>
      </c>
      <c r="B1349" s="1">
        <v>62</v>
      </c>
      <c r="C1349" s="1">
        <v>10</v>
      </c>
    </row>
    <row r="1350" spans="1:3" ht="15">
      <c r="A1350" s="1" t="s">
        <v>660</v>
      </c>
      <c r="B1350" s="1">
        <v>62</v>
      </c>
      <c r="C1350" s="1">
        <v>10</v>
      </c>
    </row>
    <row r="1351" spans="1:3" ht="15">
      <c r="A1351" s="1" t="s">
        <v>660</v>
      </c>
      <c r="B1351" s="1">
        <v>62</v>
      </c>
      <c r="C1351" s="1">
        <v>10</v>
      </c>
    </row>
    <row r="1352" spans="1:3" ht="15">
      <c r="A1352" s="1" t="s">
        <v>660</v>
      </c>
      <c r="B1352" s="1">
        <v>62</v>
      </c>
      <c r="C1352" s="1">
        <v>10</v>
      </c>
    </row>
    <row r="1353" spans="1:3" ht="15">
      <c r="A1353" s="1" t="s">
        <v>660</v>
      </c>
      <c r="B1353" s="1">
        <v>62</v>
      </c>
      <c r="C1353" s="1">
        <v>10</v>
      </c>
    </row>
    <row r="1354" spans="1:3" ht="15">
      <c r="A1354" s="1" t="s">
        <v>660</v>
      </c>
      <c r="B1354" s="1">
        <v>62</v>
      </c>
      <c r="C1354" s="1">
        <v>10</v>
      </c>
    </row>
    <row r="1355" spans="1:3" ht="15">
      <c r="A1355" s="1" t="s">
        <v>660</v>
      </c>
      <c r="B1355" s="1">
        <v>62</v>
      </c>
      <c r="C1355" s="1">
        <v>10</v>
      </c>
    </row>
    <row r="1356" spans="1:3" ht="15">
      <c r="A1356" s="1" t="s">
        <v>660</v>
      </c>
      <c r="B1356" s="1">
        <v>62</v>
      </c>
      <c r="C1356" s="1">
        <v>10</v>
      </c>
    </row>
    <row r="1357" spans="1:3" ht="15">
      <c r="A1357" s="1" t="s">
        <v>660</v>
      </c>
      <c r="B1357" s="1">
        <v>62</v>
      </c>
      <c r="C1357" s="1">
        <v>10</v>
      </c>
    </row>
    <row r="1358" spans="1:3" ht="15">
      <c r="A1358" s="1" t="s">
        <v>660</v>
      </c>
      <c r="B1358" s="1">
        <v>62</v>
      </c>
      <c r="C1358" s="1">
        <v>10</v>
      </c>
    </row>
    <row r="1359" spans="1:3" ht="15">
      <c r="A1359" s="1" t="s">
        <v>660</v>
      </c>
      <c r="B1359" s="1">
        <v>62</v>
      </c>
      <c r="C1359" s="1">
        <v>10</v>
      </c>
    </row>
    <row r="1360" spans="1:3" ht="15">
      <c r="A1360" s="1" t="s">
        <v>661</v>
      </c>
      <c r="B1360" s="1">
        <v>21</v>
      </c>
      <c r="C1360" s="1">
        <v>1</v>
      </c>
    </row>
    <row r="1361" spans="1:3" ht="15">
      <c r="A1361" s="1" t="s">
        <v>661</v>
      </c>
      <c r="B1361" s="1">
        <v>21</v>
      </c>
      <c r="C1361" s="1">
        <v>1</v>
      </c>
    </row>
    <row r="1362" spans="1:3" ht="15">
      <c r="A1362" s="1" t="s">
        <v>661</v>
      </c>
      <c r="B1362" s="1">
        <v>21</v>
      </c>
      <c r="C1362" s="1">
        <v>1</v>
      </c>
    </row>
    <row r="1363" spans="1:3" ht="15">
      <c r="A1363" s="1" t="s">
        <v>661</v>
      </c>
      <c r="B1363" s="1">
        <v>21</v>
      </c>
      <c r="C1363" s="1">
        <v>1</v>
      </c>
    </row>
    <row r="1364" spans="1:3" ht="15">
      <c r="A1364" s="1" t="s">
        <v>661</v>
      </c>
      <c r="B1364" s="1">
        <v>21</v>
      </c>
      <c r="C1364" s="1">
        <v>1</v>
      </c>
    </row>
    <row r="1365" spans="1:3" ht="15">
      <c r="A1365" s="1" t="s">
        <v>661</v>
      </c>
      <c r="B1365" s="1">
        <v>21</v>
      </c>
      <c r="C1365" s="1">
        <v>1</v>
      </c>
    </row>
    <row r="1366" spans="1:3" ht="15">
      <c r="A1366" s="1" t="s">
        <v>661</v>
      </c>
      <c r="B1366" s="1">
        <v>21</v>
      </c>
      <c r="C1366" s="1">
        <v>1</v>
      </c>
    </row>
    <row r="1367" spans="1:3" ht="15">
      <c r="A1367" s="1" t="s">
        <v>661</v>
      </c>
      <c r="B1367" s="1">
        <v>21</v>
      </c>
      <c r="C1367" s="1">
        <v>1</v>
      </c>
    </row>
    <row r="1368" spans="1:3" ht="15">
      <c r="A1368" s="1" t="s">
        <v>661</v>
      </c>
      <c r="B1368" s="1">
        <v>21</v>
      </c>
      <c r="C1368" s="1">
        <v>1</v>
      </c>
    </row>
    <row r="1369" spans="1:3" ht="15">
      <c r="A1369" s="1" t="s">
        <v>661</v>
      </c>
      <c r="B1369" s="1">
        <v>21</v>
      </c>
      <c r="C1369" s="1">
        <v>1</v>
      </c>
    </row>
    <row r="1370" spans="1:3" ht="15">
      <c r="A1370" s="1" t="s">
        <v>661</v>
      </c>
      <c r="B1370" s="1">
        <v>21</v>
      </c>
      <c r="C1370" s="1">
        <v>1</v>
      </c>
    </row>
    <row r="1371" spans="1:3" ht="15">
      <c r="A1371" s="1" t="s">
        <v>661</v>
      </c>
      <c r="B1371" s="1">
        <v>21</v>
      </c>
      <c r="C1371" s="1">
        <v>1</v>
      </c>
    </row>
    <row r="1372" spans="1:3" ht="15">
      <c r="A1372" s="1" t="s">
        <v>661</v>
      </c>
      <c r="B1372" s="1">
        <v>21</v>
      </c>
      <c r="C1372" s="1">
        <v>1</v>
      </c>
    </row>
    <row r="1373" spans="1:3" ht="15">
      <c r="A1373" s="1" t="s">
        <v>661</v>
      </c>
      <c r="B1373" s="1">
        <v>21</v>
      </c>
      <c r="C1373" s="1">
        <v>1</v>
      </c>
    </row>
    <row r="1374" spans="1:3" ht="15">
      <c r="A1374" s="1" t="s">
        <v>662</v>
      </c>
      <c r="B1374" s="1">
        <v>54</v>
      </c>
      <c r="C1374" s="1">
        <v>8</v>
      </c>
    </row>
    <row r="1375" spans="1:3" ht="15">
      <c r="A1375" s="1" t="s">
        <v>662</v>
      </c>
      <c r="B1375" s="1">
        <v>54</v>
      </c>
      <c r="C1375" s="1">
        <v>8</v>
      </c>
    </row>
    <row r="1376" spans="1:3" ht="15">
      <c r="A1376" s="1" t="s">
        <v>662</v>
      </c>
      <c r="B1376" s="1">
        <v>54</v>
      </c>
      <c r="C1376" s="1">
        <v>8</v>
      </c>
    </row>
    <row r="1377" spans="1:3" ht="15">
      <c r="A1377" s="1" t="s">
        <v>662</v>
      </c>
      <c r="B1377" s="1">
        <v>54</v>
      </c>
      <c r="C1377" s="1">
        <v>8</v>
      </c>
    </row>
    <row r="1378" spans="1:3" ht="15">
      <c r="A1378" s="1" t="s">
        <v>662</v>
      </c>
      <c r="B1378" s="1">
        <v>54</v>
      </c>
      <c r="C1378" s="1">
        <v>8</v>
      </c>
    </row>
    <row r="1379" spans="1:3" ht="15">
      <c r="A1379" s="1" t="s">
        <v>662</v>
      </c>
      <c r="B1379" s="1">
        <v>54</v>
      </c>
      <c r="C1379" s="1">
        <v>8</v>
      </c>
    </row>
    <row r="1380" spans="1:3" ht="15">
      <c r="A1380" s="1" t="s">
        <v>662</v>
      </c>
      <c r="B1380" s="1">
        <v>54</v>
      </c>
      <c r="C1380" s="1">
        <v>8</v>
      </c>
    </row>
    <row r="1381" spans="1:3" ht="15">
      <c r="A1381" s="1" t="s">
        <v>662</v>
      </c>
      <c r="B1381" s="1">
        <v>54</v>
      </c>
      <c r="C1381" s="1">
        <v>8</v>
      </c>
    </row>
    <row r="1382" spans="1:3" ht="15">
      <c r="A1382" s="1" t="s">
        <v>662</v>
      </c>
      <c r="B1382" s="1">
        <v>54</v>
      </c>
      <c r="C1382" s="1">
        <v>8</v>
      </c>
    </row>
    <row r="1383" spans="1:3" ht="15">
      <c r="A1383" s="1" t="s">
        <v>662</v>
      </c>
      <c r="B1383" s="1">
        <v>54</v>
      </c>
      <c r="C1383" s="1">
        <v>8</v>
      </c>
    </row>
    <row r="1384" spans="1:3" ht="15">
      <c r="A1384" s="1" t="s">
        <v>662</v>
      </c>
      <c r="B1384" s="1">
        <v>54</v>
      </c>
      <c r="C1384" s="1">
        <v>8</v>
      </c>
    </row>
    <row r="1385" spans="1:3" ht="15">
      <c r="A1385" s="1" t="s">
        <v>662</v>
      </c>
      <c r="B1385" s="1">
        <v>54</v>
      </c>
      <c r="C1385" s="1">
        <v>8</v>
      </c>
    </row>
    <row r="1386" spans="1:3" ht="15">
      <c r="A1386" s="1" t="s">
        <v>662</v>
      </c>
      <c r="B1386" s="1">
        <v>54</v>
      </c>
      <c r="C1386" s="1">
        <v>8</v>
      </c>
    </row>
    <row r="1387" spans="1:3" ht="15">
      <c r="A1387" s="1" t="s">
        <v>662</v>
      </c>
      <c r="B1387" s="1">
        <v>54</v>
      </c>
      <c r="C1387" s="1">
        <v>8</v>
      </c>
    </row>
    <row r="1388" spans="1:3" ht="15">
      <c r="A1388" s="1" t="s">
        <v>663</v>
      </c>
      <c r="B1388" s="1">
        <v>51</v>
      </c>
      <c r="C1388" s="1">
        <v>6</v>
      </c>
    </row>
    <row r="1389" spans="1:3" ht="15">
      <c r="A1389" s="1" t="s">
        <v>663</v>
      </c>
      <c r="B1389" s="1">
        <v>51</v>
      </c>
      <c r="C1389" s="1">
        <v>6</v>
      </c>
    </row>
    <row r="1390" spans="1:3" ht="15">
      <c r="A1390" s="1" t="s">
        <v>663</v>
      </c>
      <c r="B1390" s="1">
        <v>51</v>
      </c>
      <c r="C1390" s="1">
        <v>6</v>
      </c>
    </row>
    <row r="1391" spans="1:3" ht="15">
      <c r="A1391" s="1" t="s">
        <v>663</v>
      </c>
      <c r="B1391" s="1">
        <v>51</v>
      </c>
      <c r="C1391" s="1">
        <v>6</v>
      </c>
    </row>
    <row r="1392" spans="1:3" ht="15">
      <c r="A1392" s="1" t="s">
        <v>663</v>
      </c>
      <c r="B1392" s="1">
        <v>51</v>
      </c>
      <c r="C1392" s="1">
        <v>6</v>
      </c>
    </row>
    <row r="1393" spans="1:3" ht="15">
      <c r="A1393" s="1" t="s">
        <v>663</v>
      </c>
      <c r="B1393" s="1">
        <v>51</v>
      </c>
      <c r="C1393" s="1">
        <v>6</v>
      </c>
    </row>
    <row r="1394" spans="1:3" ht="15">
      <c r="A1394" s="1" t="s">
        <v>663</v>
      </c>
      <c r="B1394" s="1">
        <v>51</v>
      </c>
      <c r="C1394" s="1">
        <v>6</v>
      </c>
    </row>
    <row r="1395" spans="1:3" ht="15">
      <c r="A1395" s="1" t="s">
        <v>663</v>
      </c>
      <c r="B1395" s="1">
        <v>51</v>
      </c>
      <c r="C1395" s="1">
        <v>6</v>
      </c>
    </row>
    <row r="1396" spans="1:3" ht="15">
      <c r="A1396" s="1" t="s">
        <v>663</v>
      </c>
      <c r="B1396" s="1">
        <v>51</v>
      </c>
      <c r="C1396" s="1">
        <v>6</v>
      </c>
    </row>
    <row r="1397" spans="1:3" ht="15">
      <c r="A1397" s="1" t="s">
        <v>663</v>
      </c>
      <c r="B1397" s="1">
        <v>51</v>
      </c>
      <c r="C1397" s="1">
        <v>6</v>
      </c>
    </row>
    <row r="1398" spans="1:3" ht="15">
      <c r="A1398" s="1" t="s">
        <v>663</v>
      </c>
      <c r="B1398" s="1">
        <v>51</v>
      </c>
      <c r="C1398" s="1">
        <v>6</v>
      </c>
    </row>
    <row r="1399" spans="1:3" ht="15">
      <c r="A1399" s="1" t="s">
        <v>663</v>
      </c>
      <c r="B1399" s="1">
        <v>51</v>
      </c>
      <c r="C1399" s="1">
        <v>6</v>
      </c>
    </row>
    <row r="1400" spans="1:3" ht="15">
      <c r="A1400" s="1" t="s">
        <v>663</v>
      </c>
      <c r="B1400" s="1">
        <v>51</v>
      </c>
      <c r="C1400" s="1">
        <v>6</v>
      </c>
    </row>
    <row r="1401" spans="1:3" ht="15">
      <c r="A1401" s="1" t="s">
        <v>663</v>
      </c>
      <c r="B1401" s="1">
        <v>51</v>
      </c>
      <c r="C1401" s="1">
        <v>6</v>
      </c>
    </row>
    <row r="1402" spans="1:3" ht="15">
      <c r="A1402" s="1" t="s">
        <v>664</v>
      </c>
      <c r="B1402" s="1">
        <v>44</v>
      </c>
      <c r="C1402" s="1">
        <v>5</v>
      </c>
    </row>
    <row r="1403" spans="1:3" ht="15">
      <c r="A1403" s="1" t="s">
        <v>664</v>
      </c>
      <c r="B1403" s="1">
        <v>44</v>
      </c>
      <c r="C1403" s="1">
        <v>5</v>
      </c>
    </row>
    <row r="1404" spans="1:3" ht="15">
      <c r="A1404" s="1" t="s">
        <v>664</v>
      </c>
      <c r="B1404" s="1">
        <v>44</v>
      </c>
      <c r="C1404" s="1">
        <v>5</v>
      </c>
    </row>
    <row r="1405" spans="1:3" ht="15">
      <c r="A1405" s="1" t="s">
        <v>664</v>
      </c>
      <c r="B1405" s="1">
        <v>44</v>
      </c>
      <c r="C1405" s="1">
        <v>5</v>
      </c>
    </row>
    <row r="1406" spans="1:3" ht="15">
      <c r="A1406" s="1" t="s">
        <v>664</v>
      </c>
      <c r="B1406" s="1">
        <v>44</v>
      </c>
      <c r="C1406" s="1">
        <v>5</v>
      </c>
    </row>
    <row r="1407" spans="1:3" ht="15">
      <c r="A1407" s="1" t="s">
        <v>664</v>
      </c>
      <c r="B1407" s="1">
        <v>44</v>
      </c>
      <c r="C1407" s="1">
        <v>5</v>
      </c>
    </row>
    <row r="1408" spans="1:3" ht="15">
      <c r="A1408" s="1" t="s">
        <v>664</v>
      </c>
      <c r="B1408" s="1">
        <v>44</v>
      </c>
      <c r="C1408" s="1">
        <v>5</v>
      </c>
    </row>
    <row r="1409" spans="1:3" ht="15">
      <c r="A1409" s="1" t="s">
        <v>664</v>
      </c>
      <c r="B1409" s="1">
        <v>44</v>
      </c>
      <c r="C1409" s="1">
        <v>5</v>
      </c>
    </row>
    <row r="1410" spans="1:3" ht="15">
      <c r="A1410" s="1" t="s">
        <v>664</v>
      </c>
      <c r="B1410" s="1">
        <v>44</v>
      </c>
      <c r="C1410" s="1">
        <v>5</v>
      </c>
    </row>
    <row r="1411" spans="1:3" ht="15">
      <c r="A1411" s="1" t="s">
        <v>664</v>
      </c>
      <c r="B1411" s="1">
        <v>44</v>
      </c>
      <c r="C1411" s="1">
        <v>5</v>
      </c>
    </row>
    <row r="1412" spans="1:3" ht="15">
      <c r="A1412" s="1" t="s">
        <v>664</v>
      </c>
      <c r="B1412" s="1">
        <v>44</v>
      </c>
      <c r="C1412" s="1">
        <v>5</v>
      </c>
    </row>
    <row r="1413" spans="1:3" ht="15">
      <c r="A1413" s="1" t="s">
        <v>664</v>
      </c>
      <c r="B1413" s="1">
        <v>44</v>
      </c>
      <c r="C1413" s="1">
        <v>5</v>
      </c>
    </row>
    <row r="1414" spans="1:3" ht="15">
      <c r="A1414" s="1" t="s">
        <v>664</v>
      </c>
      <c r="B1414" s="1">
        <v>44</v>
      </c>
      <c r="C1414" s="1">
        <v>5</v>
      </c>
    </row>
    <row r="1415" spans="1:3" ht="15">
      <c r="A1415" s="1" t="s">
        <v>664</v>
      </c>
      <c r="B1415" s="1">
        <v>44</v>
      </c>
      <c r="C1415" s="1">
        <v>5</v>
      </c>
    </row>
    <row r="1416" spans="1:3" ht="15">
      <c r="A1416" s="1" t="s">
        <v>665</v>
      </c>
      <c r="B1416" s="1">
        <v>31</v>
      </c>
      <c r="C1416" s="1">
        <v>3</v>
      </c>
    </row>
    <row r="1417" spans="1:3" ht="15">
      <c r="A1417" s="1" t="s">
        <v>665</v>
      </c>
      <c r="B1417" s="1">
        <v>31</v>
      </c>
      <c r="C1417" s="1">
        <v>3</v>
      </c>
    </row>
    <row r="1418" spans="1:3" ht="15">
      <c r="A1418" s="1" t="s">
        <v>665</v>
      </c>
      <c r="B1418" s="1">
        <v>31</v>
      </c>
      <c r="C1418" s="1">
        <v>3</v>
      </c>
    </row>
    <row r="1419" spans="1:3" ht="15">
      <c r="A1419" s="1" t="s">
        <v>665</v>
      </c>
      <c r="B1419" s="1">
        <v>31</v>
      </c>
      <c r="C1419" s="1">
        <v>3</v>
      </c>
    </row>
    <row r="1420" spans="1:3" ht="15">
      <c r="A1420" s="1" t="s">
        <v>665</v>
      </c>
      <c r="B1420" s="1">
        <v>31</v>
      </c>
      <c r="C1420" s="1">
        <v>3</v>
      </c>
    </row>
    <row r="1421" spans="1:3" ht="15">
      <c r="A1421" s="1" t="s">
        <v>665</v>
      </c>
      <c r="B1421" s="1">
        <v>31</v>
      </c>
      <c r="C1421" s="1">
        <v>3</v>
      </c>
    </row>
    <row r="1422" spans="1:3" ht="15">
      <c r="A1422" s="1" t="s">
        <v>665</v>
      </c>
      <c r="B1422" s="1">
        <v>31</v>
      </c>
      <c r="C1422" s="1">
        <v>3</v>
      </c>
    </row>
    <row r="1423" spans="1:3" ht="15">
      <c r="A1423" s="1" t="s">
        <v>665</v>
      </c>
      <c r="B1423" s="1">
        <v>31</v>
      </c>
      <c r="C1423" s="1">
        <v>3</v>
      </c>
    </row>
    <row r="1424" spans="1:3" ht="15">
      <c r="A1424" s="1" t="s">
        <v>665</v>
      </c>
      <c r="B1424" s="1">
        <v>31</v>
      </c>
      <c r="C1424" s="1">
        <v>3</v>
      </c>
    </row>
    <row r="1425" spans="1:3" ht="15">
      <c r="A1425" s="1" t="s">
        <v>665</v>
      </c>
      <c r="B1425" s="1">
        <v>31</v>
      </c>
      <c r="C1425" s="1">
        <v>3</v>
      </c>
    </row>
    <row r="1426" spans="1:3" ht="15">
      <c r="A1426" s="1" t="s">
        <v>665</v>
      </c>
      <c r="B1426" s="1">
        <v>31</v>
      </c>
      <c r="C1426" s="1">
        <v>3</v>
      </c>
    </row>
    <row r="1427" spans="1:3" ht="15">
      <c r="A1427" s="1" t="s">
        <v>665</v>
      </c>
      <c r="B1427" s="1">
        <v>31</v>
      </c>
      <c r="C1427" s="1">
        <v>3</v>
      </c>
    </row>
    <row r="1428" spans="1:3" ht="15">
      <c r="A1428" s="1" t="s">
        <v>665</v>
      </c>
      <c r="B1428" s="1">
        <v>31</v>
      </c>
      <c r="C1428" s="1">
        <v>3</v>
      </c>
    </row>
    <row r="1429" spans="1:3" ht="15">
      <c r="A1429" s="1" t="s">
        <v>665</v>
      </c>
      <c r="B1429" s="1">
        <v>31</v>
      </c>
      <c r="C1429" s="1">
        <v>3</v>
      </c>
    </row>
    <row r="1430" spans="1:3" ht="15">
      <c r="A1430" s="1" t="s">
        <v>666</v>
      </c>
      <c r="B1430" s="1">
        <v>22</v>
      </c>
      <c r="C1430" s="1">
        <v>2</v>
      </c>
    </row>
    <row r="1431" spans="1:3" ht="15">
      <c r="A1431" s="1" t="s">
        <v>666</v>
      </c>
      <c r="B1431" s="1">
        <v>22</v>
      </c>
      <c r="C1431" s="1">
        <v>2</v>
      </c>
    </row>
    <row r="1432" spans="1:3" ht="15">
      <c r="A1432" s="1" t="s">
        <v>666</v>
      </c>
      <c r="B1432" s="1">
        <v>22</v>
      </c>
      <c r="C1432" s="1">
        <v>2</v>
      </c>
    </row>
    <row r="1433" spans="1:3" ht="15">
      <c r="A1433" s="1" t="s">
        <v>666</v>
      </c>
      <c r="B1433" s="1">
        <v>22</v>
      </c>
      <c r="C1433" s="1">
        <v>2</v>
      </c>
    </row>
    <row r="1434" spans="1:3" ht="15">
      <c r="A1434" s="1" t="s">
        <v>666</v>
      </c>
      <c r="B1434" s="1">
        <v>22</v>
      </c>
      <c r="C1434" s="1">
        <v>2</v>
      </c>
    </row>
    <row r="1435" spans="1:3" ht="15">
      <c r="A1435" s="1" t="s">
        <v>666</v>
      </c>
      <c r="B1435" s="1">
        <v>22</v>
      </c>
      <c r="C1435" s="1">
        <v>2</v>
      </c>
    </row>
    <row r="1436" spans="1:3" ht="15">
      <c r="A1436" s="1" t="s">
        <v>666</v>
      </c>
      <c r="B1436" s="1">
        <v>22</v>
      </c>
      <c r="C1436" s="1">
        <v>2</v>
      </c>
    </row>
    <row r="1437" spans="1:3" ht="15">
      <c r="A1437" s="1" t="s">
        <v>666</v>
      </c>
      <c r="B1437" s="1">
        <v>22</v>
      </c>
      <c r="C1437" s="1">
        <v>2</v>
      </c>
    </row>
    <row r="1438" spans="1:3" ht="15">
      <c r="A1438" s="1" t="s">
        <v>666</v>
      </c>
      <c r="B1438" s="1">
        <v>22</v>
      </c>
      <c r="C1438" s="1">
        <v>2</v>
      </c>
    </row>
    <row r="1439" spans="1:3" ht="15">
      <c r="A1439" s="1" t="s">
        <v>666</v>
      </c>
      <c r="B1439" s="1">
        <v>22</v>
      </c>
      <c r="C1439" s="1">
        <v>2</v>
      </c>
    </row>
    <row r="1440" spans="1:3" ht="15">
      <c r="A1440" s="1" t="s">
        <v>666</v>
      </c>
      <c r="B1440" s="1">
        <v>22</v>
      </c>
      <c r="C1440" s="1">
        <v>2</v>
      </c>
    </row>
    <row r="1441" spans="1:3" ht="15">
      <c r="A1441" s="1" t="s">
        <v>666</v>
      </c>
      <c r="B1441" s="1">
        <v>22</v>
      </c>
      <c r="C1441" s="1">
        <v>2</v>
      </c>
    </row>
    <row r="1442" spans="1:3" ht="15">
      <c r="A1442" s="1" t="s">
        <v>666</v>
      </c>
      <c r="B1442" s="1">
        <v>22</v>
      </c>
      <c r="C1442" s="1">
        <v>2</v>
      </c>
    </row>
    <row r="1443" spans="1:3" ht="15">
      <c r="A1443" s="1" t="s">
        <v>666</v>
      </c>
      <c r="B1443" s="1">
        <v>22</v>
      </c>
      <c r="C1443" s="1">
        <v>2</v>
      </c>
    </row>
    <row r="1444" spans="1:3" ht="15">
      <c r="A1444" s="1" t="s">
        <v>667</v>
      </c>
      <c r="B1444" s="1">
        <v>56</v>
      </c>
      <c r="C1444" s="1">
        <v>9</v>
      </c>
    </row>
    <row r="1445" spans="1:3" ht="15">
      <c r="A1445" s="1" t="s">
        <v>667</v>
      </c>
      <c r="B1445" s="1">
        <v>56</v>
      </c>
      <c r="C1445" s="1">
        <v>9</v>
      </c>
    </row>
    <row r="1446" spans="1:3" ht="15">
      <c r="A1446" s="1" t="s">
        <v>667</v>
      </c>
      <c r="B1446" s="1">
        <v>56</v>
      </c>
      <c r="C1446" s="1">
        <v>9</v>
      </c>
    </row>
    <row r="1447" spans="1:3" ht="15">
      <c r="A1447" s="1" t="s">
        <v>667</v>
      </c>
      <c r="B1447" s="1">
        <v>56</v>
      </c>
      <c r="C1447" s="1">
        <v>9</v>
      </c>
    </row>
    <row r="1448" spans="1:3" ht="15">
      <c r="A1448" s="1" t="s">
        <v>667</v>
      </c>
      <c r="B1448" s="1">
        <v>56</v>
      </c>
      <c r="C1448" s="1">
        <v>9</v>
      </c>
    </row>
    <row r="1449" spans="1:3" ht="15">
      <c r="A1449" s="1" t="s">
        <v>667</v>
      </c>
      <c r="B1449" s="1">
        <v>56</v>
      </c>
      <c r="C1449" s="1">
        <v>9</v>
      </c>
    </row>
    <row r="1450" spans="1:3" ht="15">
      <c r="A1450" s="1" t="s">
        <v>667</v>
      </c>
      <c r="B1450" s="1">
        <v>56</v>
      </c>
      <c r="C1450" s="1">
        <v>9</v>
      </c>
    </row>
    <row r="1451" spans="1:3" ht="15">
      <c r="A1451" s="1" t="s">
        <v>667</v>
      </c>
      <c r="B1451" s="1">
        <v>56</v>
      </c>
      <c r="C1451" s="1">
        <v>9</v>
      </c>
    </row>
    <row r="1452" spans="1:3" ht="15">
      <c r="A1452" s="1" t="s">
        <v>667</v>
      </c>
      <c r="B1452" s="1">
        <v>56</v>
      </c>
      <c r="C1452" s="1">
        <v>9</v>
      </c>
    </row>
    <row r="1453" spans="1:3" ht="15">
      <c r="A1453" s="1" t="s">
        <v>667</v>
      </c>
      <c r="B1453" s="1">
        <v>56</v>
      </c>
      <c r="C1453" s="1">
        <v>9</v>
      </c>
    </row>
    <row r="1454" spans="1:3" ht="15">
      <c r="A1454" s="1" t="s">
        <v>667</v>
      </c>
      <c r="B1454" s="1">
        <v>56</v>
      </c>
      <c r="C1454" s="1">
        <v>9</v>
      </c>
    </row>
    <row r="1455" spans="1:3" ht="15">
      <c r="A1455" s="1" t="s">
        <v>667</v>
      </c>
      <c r="B1455" s="1">
        <v>56</v>
      </c>
      <c r="C1455" s="1">
        <v>9</v>
      </c>
    </row>
    <row r="1456" spans="1:3" ht="15">
      <c r="A1456" s="1" t="s">
        <v>667</v>
      </c>
      <c r="B1456" s="1">
        <v>56</v>
      </c>
      <c r="C1456" s="1">
        <v>9</v>
      </c>
    </row>
    <row r="1457" spans="1:3" ht="15">
      <c r="A1457" s="1" t="s">
        <v>667</v>
      </c>
      <c r="B1457" s="1">
        <v>56</v>
      </c>
      <c r="C1457" s="1">
        <v>9</v>
      </c>
    </row>
    <row r="1458" spans="1:3" ht="15">
      <c r="A1458" s="1" t="s">
        <v>668</v>
      </c>
      <c r="B1458" s="1">
        <v>22</v>
      </c>
      <c r="C1458" s="1">
        <v>2</v>
      </c>
    </row>
    <row r="1459" spans="1:3" ht="15">
      <c r="A1459" s="1" t="s">
        <v>668</v>
      </c>
      <c r="B1459" s="1">
        <v>22</v>
      </c>
      <c r="C1459" s="1">
        <v>2</v>
      </c>
    </row>
    <row r="1460" spans="1:3" ht="15">
      <c r="A1460" s="1" t="s">
        <v>668</v>
      </c>
      <c r="B1460" s="1">
        <v>22</v>
      </c>
      <c r="C1460" s="1">
        <v>2</v>
      </c>
    </row>
    <row r="1461" spans="1:3" ht="15">
      <c r="A1461" s="1" t="s">
        <v>668</v>
      </c>
      <c r="B1461" s="1">
        <v>22</v>
      </c>
      <c r="C1461" s="1">
        <v>2</v>
      </c>
    </row>
    <row r="1462" spans="1:3" ht="15">
      <c r="A1462" s="1" t="s">
        <v>668</v>
      </c>
      <c r="B1462" s="1">
        <v>22</v>
      </c>
      <c r="C1462" s="1">
        <v>2</v>
      </c>
    </row>
    <row r="1463" spans="1:3" ht="15">
      <c r="A1463" s="1" t="s">
        <v>668</v>
      </c>
      <c r="B1463" s="1">
        <v>22</v>
      </c>
      <c r="C1463" s="1">
        <v>2</v>
      </c>
    </row>
    <row r="1464" spans="1:3" ht="15">
      <c r="A1464" s="1" t="s">
        <v>668</v>
      </c>
      <c r="B1464" s="1">
        <v>22</v>
      </c>
      <c r="C1464" s="1">
        <v>2</v>
      </c>
    </row>
    <row r="1465" spans="1:3" ht="15">
      <c r="A1465" s="1" t="s">
        <v>668</v>
      </c>
      <c r="B1465" s="1">
        <v>22</v>
      </c>
      <c r="C1465" s="1">
        <v>2</v>
      </c>
    </row>
    <row r="1466" spans="1:3" ht="15">
      <c r="A1466" s="1" t="s">
        <v>668</v>
      </c>
      <c r="B1466" s="1">
        <v>22</v>
      </c>
      <c r="C1466" s="1">
        <v>2</v>
      </c>
    </row>
    <row r="1467" spans="1:3" ht="15">
      <c r="A1467" s="1" t="s">
        <v>668</v>
      </c>
      <c r="B1467" s="1">
        <v>22</v>
      </c>
      <c r="C1467" s="1">
        <v>2</v>
      </c>
    </row>
    <row r="1468" spans="1:3" ht="15">
      <c r="A1468" s="1" t="s">
        <v>668</v>
      </c>
      <c r="B1468" s="1">
        <v>22</v>
      </c>
      <c r="C1468" s="1">
        <v>2</v>
      </c>
    </row>
    <row r="1469" spans="1:3" ht="15">
      <c r="A1469" s="1" t="s">
        <v>668</v>
      </c>
      <c r="B1469" s="1">
        <v>22</v>
      </c>
      <c r="C1469" s="1">
        <v>2</v>
      </c>
    </row>
    <row r="1470" spans="1:3" ht="15">
      <c r="A1470" s="1" t="s">
        <v>668</v>
      </c>
      <c r="B1470" s="1">
        <v>22</v>
      </c>
      <c r="C1470" s="1">
        <v>2</v>
      </c>
    </row>
    <row r="1471" spans="1:3" ht="15">
      <c r="A1471" s="1" t="s">
        <v>668</v>
      </c>
      <c r="B1471" s="1">
        <v>22</v>
      </c>
      <c r="C1471" s="1">
        <v>2</v>
      </c>
    </row>
    <row r="1472" spans="1:3" ht="15">
      <c r="A1472" s="1" t="s">
        <v>669</v>
      </c>
      <c r="B1472" s="1">
        <v>31</v>
      </c>
      <c r="C1472" s="1">
        <v>3</v>
      </c>
    </row>
    <row r="1473" spans="1:3" ht="15">
      <c r="A1473" s="1" t="s">
        <v>669</v>
      </c>
      <c r="B1473" s="1">
        <v>31</v>
      </c>
      <c r="C1473" s="1">
        <v>3</v>
      </c>
    </row>
    <row r="1474" spans="1:3" ht="15">
      <c r="A1474" s="1" t="s">
        <v>669</v>
      </c>
      <c r="B1474" s="1">
        <v>31</v>
      </c>
      <c r="C1474" s="1">
        <v>3</v>
      </c>
    </row>
    <row r="1475" spans="1:3" ht="15">
      <c r="A1475" s="1" t="s">
        <v>669</v>
      </c>
      <c r="B1475" s="1">
        <v>31</v>
      </c>
      <c r="C1475" s="1">
        <v>3</v>
      </c>
    </row>
    <row r="1476" spans="1:3" ht="15">
      <c r="A1476" s="1" t="s">
        <v>669</v>
      </c>
      <c r="B1476" s="1">
        <v>31</v>
      </c>
      <c r="C1476" s="1">
        <v>3</v>
      </c>
    </row>
    <row r="1477" spans="1:3" ht="15">
      <c r="A1477" s="1" t="s">
        <v>669</v>
      </c>
      <c r="B1477" s="1">
        <v>31</v>
      </c>
      <c r="C1477" s="1">
        <v>3</v>
      </c>
    </row>
    <row r="1478" spans="1:3" ht="15">
      <c r="A1478" s="1" t="s">
        <v>669</v>
      </c>
      <c r="B1478" s="1">
        <v>31</v>
      </c>
      <c r="C1478" s="1">
        <v>3</v>
      </c>
    </row>
    <row r="1479" spans="1:3" ht="15">
      <c r="A1479" s="1" t="s">
        <v>669</v>
      </c>
      <c r="B1479" s="1">
        <v>31</v>
      </c>
      <c r="C1479" s="1">
        <v>3</v>
      </c>
    </row>
    <row r="1480" spans="1:3" ht="15">
      <c r="A1480" s="1" t="s">
        <v>669</v>
      </c>
      <c r="B1480" s="1">
        <v>31</v>
      </c>
      <c r="C1480" s="1">
        <v>3</v>
      </c>
    </row>
    <row r="1481" spans="1:3" ht="15">
      <c r="A1481" s="1" t="s">
        <v>669</v>
      </c>
      <c r="B1481" s="1">
        <v>31</v>
      </c>
      <c r="C1481" s="1">
        <v>3</v>
      </c>
    </row>
    <row r="1482" spans="1:3" ht="15">
      <c r="A1482" s="1" t="s">
        <v>669</v>
      </c>
      <c r="B1482" s="1">
        <v>31</v>
      </c>
      <c r="C1482" s="1">
        <v>3</v>
      </c>
    </row>
    <row r="1483" spans="1:3" ht="15">
      <c r="A1483" s="1" t="s">
        <v>669</v>
      </c>
      <c r="B1483" s="1">
        <v>31</v>
      </c>
      <c r="C1483" s="1">
        <v>3</v>
      </c>
    </row>
    <row r="1484" spans="1:3" ht="15">
      <c r="A1484" s="1" t="s">
        <v>669</v>
      </c>
      <c r="B1484" s="1">
        <v>31</v>
      </c>
      <c r="C1484" s="1">
        <v>3</v>
      </c>
    </row>
    <row r="1485" spans="1:3" ht="15">
      <c r="A1485" s="1" t="s">
        <v>669</v>
      </c>
      <c r="B1485" s="1">
        <v>31</v>
      </c>
      <c r="C1485" s="1">
        <v>3</v>
      </c>
    </row>
    <row r="1486" spans="1:3" ht="15">
      <c r="A1486" s="1" t="s">
        <v>670</v>
      </c>
      <c r="B1486" s="1">
        <v>31</v>
      </c>
      <c r="C1486" s="1">
        <v>3</v>
      </c>
    </row>
    <row r="1487" spans="1:3" ht="15">
      <c r="A1487" s="1" t="s">
        <v>670</v>
      </c>
      <c r="B1487" s="1">
        <v>31</v>
      </c>
      <c r="C1487" s="1">
        <v>3</v>
      </c>
    </row>
    <row r="1488" spans="1:3" ht="15">
      <c r="A1488" s="1" t="s">
        <v>670</v>
      </c>
      <c r="B1488" s="1">
        <v>31</v>
      </c>
      <c r="C1488" s="1">
        <v>3</v>
      </c>
    </row>
    <row r="1489" spans="1:3" ht="15">
      <c r="A1489" s="1" t="s">
        <v>670</v>
      </c>
      <c r="B1489" s="1">
        <v>31</v>
      </c>
      <c r="C1489" s="1">
        <v>3</v>
      </c>
    </row>
    <row r="1490" spans="1:3" ht="15">
      <c r="A1490" s="1" t="s">
        <v>670</v>
      </c>
      <c r="B1490" s="1">
        <v>31</v>
      </c>
      <c r="C1490" s="1">
        <v>3</v>
      </c>
    </row>
    <row r="1491" spans="1:3" ht="15">
      <c r="A1491" s="1" t="s">
        <v>670</v>
      </c>
      <c r="B1491" s="1">
        <v>31</v>
      </c>
      <c r="C1491" s="1">
        <v>3</v>
      </c>
    </row>
    <row r="1492" spans="1:3" ht="15">
      <c r="A1492" s="1" t="s">
        <v>670</v>
      </c>
      <c r="B1492" s="1">
        <v>31</v>
      </c>
      <c r="C1492" s="1">
        <v>3</v>
      </c>
    </row>
    <row r="1493" spans="1:3" ht="15">
      <c r="A1493" s="1" t="s">
        <v>670</v>
      </c>
      <c r="B1493" s="1">
        <v>31</v>
      </c>
      <c r="C1493" s="1">
        <v>3</v>
      </c>
    </row>
    <row r="1494" spans="1:3" ht="15">
      <c r="A1494" s="1" t="s">
        <v>670</v>
      </c>
      <c r="B1494" s="1">
        <v>31</v>
      </c>
      <c r="C1494" s="1">
        <v>3</v>
      </c>
    </row>
    <row r="1495" spans="1:3" ht="15">
      <c r="A1495" s="1" t="s">
        <v>670</v>
      </c>
      <c r="B1495" s="1">
        <v>31</v>
      </c>
      <c r="C1495" s="1">
        <v>3</v>
      </c>
    </row>
    <row r="1496" spans="1:3" ht="15">
      <c r="A1496" s="1" t="s">
        <v>670</v>
      </c>
      <c r="B1496" s="1">
        <v>31</v>
      </c>
      <c r="C1496" s="1">
        <v>3</v>
      </c>
    </row>
    <row r="1497" spans="1:3" ht="15">
      <c r="A1497" s="1" t="s">
        <v>670</v>
      </c>
      <c r="B1497" s="1">
        <v>31</v>
      </c>
      <c r="C1497" s="1">
        <v>3</v>
      </c>
    </row>
    <row r="1498" spans="1:3" ht="15">
      <c r="A1498" s="1" t="s">
        <v>670</v>
      </c>
      <c r="B1498" s="1">
        <v>31</v>
      </c>
      <c r="C1498" s="1">
        <v>3</v>
      </c>
    </row>
    <row r="1499" spans="1:3" ht="15">
      <c r="A1499" s="1" t="s">
        <v>670</v>
      </c>
      <c r="B1499" s="1">
        <v>31</v>
      </c>
      <c r="C1499" s="1">
        <v>3</v>
      </c>
    </row>
    <row r="1500" spans="1:3" ht="15">
      <c r="A1500" s="1" t="s">
        <v>671</v>
      </c>
      <c r="B1500" s="1">
        <v>31</v>
      </c>
      <c r="C1500" s="1">
        <v>3</v>
      </c>
    </row>
    <row r="1501" spans="1:3" ht="15">
      <c r="A1501" s="1" t="s">
        <v>671</v>
      </c>
      <c r="B1501" s="1">
        <v>31</v>
      </c>
      <c r="C1501" s="1">
        <v>3</v>
      </c>
    </row>
    <row r="1502" spans="1:3" ht="15">
      <c r="A1502" s="1" t="s">
        <v>671</v>
      </c>
      <c r="B1502" s="1">
        <v>31</v>
      </c>
      <c r="C1502" s="1">
        <v>3</v>
      </c>
    </row>
    <row r="1503" spans="1:3" ht="15">
      <c r="A1503" s="1" t="s">
        <v>671</v>
      </c>
      <c r="B1503" s="1">
        <v>31</v>
      </c>
      <c r="C1503" s="1">
        <v>3</v>
      </c>
    </row>
    <row r="1504" spans="1:3" ht="15">
      <c r="A1504" s="1" t="s">
        <v>671</v>
      </c>
      <c r="B1504" s="1">
        <v>31</v>
      </c>
      <c r="C1504" s="1">
        <v>3</v>
      </c>
    </row>
    <row r="1505" spans="1:3" ht="15">
      <c r="A1505" s="1" t="s">
        <v>671</v>
      </c>
      <c r="B1505" s="1">
        <v>31</v>
      </c>
      <c r="C1505" s="1">
        <v>3</v>
      </c>
    </row>
    <row r="1506" spans="1:3" ht="15">
      <c r="A1506" s="1" t="s">
        <v>671</v>
      </c>
      <c r="B1506" s="1">
        <v>31</v>
      </c>
      <c r="C1506" s="1">
        <v>3</v>
      </c>
    </row>
    <row r="1507" spans="1:3" ht="15">
      <c r="A1507" s="1" t="s">
        <v>671</v>
      </c>
      <c r="B1507" s="1">
        <v>31</v>
      </c>
      <c r="C1507" s="1">
        <v>3</v>
      </c>
    </row>
    <row r="1508" spans="1:3" ht="15">
      <c r="A1508" s="1" t="s">
        <v>671</v>
      </c>
      <c r="B1508" s="1">
        <v>31</v>
      </c>
      <c r="C1508" s="1">
        <v>3</v>
      </c>
    </row>
    <row r="1509" spans="1:3" ht="15">
      <c r="A1509" s="1" t="s">
        <v>671</v>
      </c>
      <c r="B1509" s="1">
        <v>31</v>
      </c>
      <c r="C1509" s="1">
        <v>3</v>
      </c>
    </row>
    <row r="1510" spans="1:3" ht="15">
      <c r="A1510" s="1" t="s">
        <v>671</v>
      </c>
      <c r="B1510" s="1">
        <v>31</v>
      </c>
      <c r="C1510" s="1">
        <v>3</v>
      </c>
    </row>
    <row r="1511" spans="1:3" ht="15">
      <c r="A1511" s="1" t="s">
        <v>671</v>
      </c>
      <c r="B1511" s="1">
        <v>31</v>
      </c>
      <c r="C1511" s="1">
        <v>3</v>
      </c>
    </row>
    <row r="1512" spans="1:3" ht="15">
      <c r="A1512" s="1" t="s">
        <v>671</v>
      </c>
      <c r="B1512" s="1">
        <v>31</v>
      </c>
      <c r="C1512" s="1">
        <v>3</v>
      </c>
    </row>
    <row r="1513" spans="1:3" ht="15">
      <c r="A1513" s="1" t="s">
        <v>671</v>
      </c>
      <c r="B1513" s="1">
        <v>31</v>
      </c>
      <c r="C1513" s="1">
        <v>3</v>
      </c>
    </row>
    <row r="1514" spans="1:3" ht="15">
      <c r="A1514" s="1" t="s">
        <v>672</v>
      </c>
      <c r="B1514" s="1">
        <v>21</v>
      </c>
      <c r="C1514" s="1">
        <v>1</v>
      </c>
    </row>
    <row r="1515" spans="1:3" ht="15">
      <c r="A1515" s="1" t="s">
        <v>672</v>
      </c>
      <c r="B1515" s="1">
        <v>21</v>
      </c>
      <c r="C1515" s="1">
        <v>1</v>
      </c>
    </row>
    <row r="1516" spans="1:3" ht="15">
      <c r="A1516" s="1" t="s">
        <v>672</v>
      </c>
      <c r="B1516" s="1">
        <v>21</v>
      </c>
      <c r="C1516" s="1">
        <v>1</v>
      </c>
    </row>
    <row r="1517" spans="1:3" ht="15">
      <c r="A1517" s="1" t="s">
        <v>672</v>
      </c>
      <c r="B1517" s="1">
        <v>21</v>
      </c>
      <c r="C1517" s="1">
        <v>1</v>
      </c>
    </row>
    <row r="1518" spans="1:3" ht="15">
      <c r="A1518" s="1" t="s">
        <v>672</v>
      </c>
      <c r="B1518" s="1">
        <v>21</v>
      </c>
      <c r="C1518" s="1">
        <v>1</v>
      </c>
    </row>
    <row r="1519" spans="1:3" ht="15">
      <c r="A1519" s="1" t="s">
        <v>672</v>
      </c>
      <c r="B1519" s="1">
        <v>21</v>
      </c>
      <c r="C1519" s="1">
        <v>1</v>
      </c>
    </row>
    <row r="1520" spans="1:3" ht="15">
      <c r="A1520" s="1" t="s">
        <v>672</v>
      </c>
      <c r="B1520" s="1">
        <v>21</v>
      </c>
      <c r="C1520" s="1">
        <v>1</v>
      </c>
    </row>
    <row r="1521" spans="1:3" ht="15">
      <c r="A1521" s="1" t="s">
        <v>672</v>
      </c>
      <c r="B1521" s="1">
        <v>21</v>
      </c>
      <c r="C1521" s="1">
        <v>1</v>
      </c>
    </row>
    <row r="1522" spans="1:3" ht="15">
      <c r="A1522" s="1" t="s">
        <v>672</v>
      </c>
      <c r="B1522" s="1">
        <v>21</v>
      </c>
      <c r="C1522" s="1">
        <v>1</v>
      </c>
    </row>
    <row r="1523" spans="1:3" ht="15">
      <c r="A1523" s="1" t="s">
        <v>672</v>
      </c>
      <c r="B1523" s="1">
        <v>21</v>
      </c>
      <c r="C1523" s="1">
        <v>1</v>
      </c>
    </row>
    <row r="1524" spans="1:3" ht="15">
      <c r="A1524" s="1" t="s">
        <v>672</v>
      </c>
      <c r="B1524" s="1">
        <v>21</v>
      </c>
      <c r="C1524" s="1">
        <v>1</v>
      </c>
    </row>
    <row r="1525" spans="1:3" ht="15">
      <c r="A1525" s="1" t="s">
        <v>672</v>
      </c>
      <c r="B1525" s="1">
        <v>21</v>
      </c>
      <c r="C1525" s="1">
        <v>1</v>
      </c>
    </row>
    <row r="1526" spans="1:3" ht="15">
      <c r="A1526" s="1" t="s">
        <v>672</v>
      </c>
      <c r="B1526" s="1">
        <v>21</v>
      </c>
      <c r="C1526" s="1">
        <v>1</v>
      </c>
    </row>
    <row r="1527" spans="1:3" ht="15">
      <c r="A1527" s="1" t="s">
        <v>672</v>
      </c>
      <c r="B1527" s="1">
        <v>21</v>
      </c>
      <c r="C1527" s="1">
        <v>1</v>
      </c>
    </row>
    <row r="1528" spans="1:3" ht="15">
      <c r="A1528" s="1" t="s">
        <v>675</v>
      </c>
      <c r="B1528" s="1">
        <v>22</v>
      </c>
      <c r="C1528" s="1">
        <v>2</v>
      </c>
    </row>
    <row r="1529" spans="1:3" ht="15">
      <c r="A1529" s="1" t="s">
        <v>675</v>
      </c>
      <c r="B1529" s="1">
        <v>22</v>
      </c>
      <c r="C1529" s="1">
        <v>2</v>
      </c>
    </row>
    <row r="1530" spans="1:3" ht="15">
      <c r="A1530" s="1" t="s">
        <v>675</v>
      </c>
      <c r="B1530" s="1">
        <v>22</v>
      </c>
      <c r="C1530" s="1">
        <v>2</v>
      </c>
    </row>
    <row r="1531" spans="1:3" ht="15">
      <c r="A1531" s="1" t="s">
        <v>675</v>
      </c>
      <c r="B1531" s="1">
        <v>22</v>
      </c>
      <c r="C1531" s="1">
        <v>2</v>
      </c>
    </row>
    <row r="1532" spans="1:3" ht="15">
      <c r="A1532" s="1" t="s">
        <v>675</v>
      </c>
      <c r="B1532" s="1">
        <v>22</v>
      </c>
      <c r="C1532" s="1">
        <v>2</v>
      </c>
    </row>
    <row r="1533" spans="1:3" ht="15">
      <c r="A1533" s="1" t="s">
        <v>675</v>
      </c>
      <c r="B1533" s="1">
        <v>22</v>
      </c>
      <c r="C1533" s="1">
        <v>2</v>
      </c>
    </row>
    <row r="1534" spans="1:3" ht="15">
      <c r="A1534" s="1" t="s">
        <v>675</v>
      </c>
      <c r="B1534" s="1">
        <v>22</v>
      </c>
      <c r="C1534" s="1">
        <v>2</v>
      </c>
    </row>
    <row r="1535" spans="1:3" ht="15">
      <c r="A1535" s="1" t="s">
        <v>675</v>
      </c>
      <c r="B1535" s="1">
        <v>22</v>
      </c>
      <c r="C1535" s="1">
        <v>2</v>
      </c>
    </row>
    <row r="1536" spans="1:3" ht="15">
      <c r="A1536" s="1" t="s">
        <v>675</v>
      </c>
      <c r="B1536" s="1">
        <v>22</v>
      </c>
      <c r="C1536" s="1">
        <v>2</v>
      </c>
    </row>
    <row r="1537" spans="1:3" ht="15">
      <c r="A1537" s="1" t="s">
        <v>675</v>
      </c>
      <c r="B1537" s="1">
        <v>22</v>
      </c>
      <c r="C1537" s="1">
        <v>2</v>
      </c>
    </row>
    <row r="1538" spans="1:3" ht="15">
      <c r="A1538" s="1" t="s">
        <v>675</v>
      </c>
      <c r="B1538" s="1">
        <v>22</v>
      </c>
      <c r="C1538" s="1">
        <v>2</v>
      </c>
    </row>
    <row r="1539" spans="1:3" ht="15">
      <c r="A1539" s="1" t="s">
        <v>675</v>
      </c>
      <c r="B1539" s="1">
        <v>22</v>
      </c>
      <c r="C1539" s="1">
        <v>2</v>
      </c>
    </row>
    <row r="1540" spans="1:3" ht="15">
      <c r="A1540" s="1" t="s">
        <v>675</v>
      </c>
      <c r="B1540" s="1">
        <v>22</v>
      </c>
      <c r="C1540" s="1">
        <v>2</v>
      </c>
    </row>
    <row r="1541" spans="1:3" ht="15">
      <c r="A1541" s="1" t="s">
        <v>675</v>
      </c>
      <c r="B1541" s="1">
        <v>22</v>
      </c>
      <c r="C1541" s="1">
        <v>2</v>
      </c>
    </row>
    <row r="1542" spans="1:3" ht="15">
      <c r="A1542" s="1" t="s">
        <v>679</v>
      </c>
      <c r="B1542" s="1">
        <v>22</v>
      </c>
      <c r="C1542" s="1">
        <v>2</v>
      </c>
    </row>
    <row r="1543" spans="1:3" ht="15">
      <c r="A1543" s="1" t="s">
        <v>679</v>
      </c>
      <c r="B1543" s="1">
        <v>22</v>
      </c>
      <c r="C1543" s="1">
        <v>2</v>
      </c>
    </row>
    <row r="1544" spans="1:3" ht="15">
      <c r="A1544" s="1" t="s">
        <v>679</v>
      </c>
      <c r="B1544" s="1">
        <v>22</v>
      </c>
      <c r="C1544" s="1">
        <v>2</v>
      </c>
    </row>
    <row r="1545" spans="1:3" ht="15">
      <c r="A1545" s="1" t="s">
        <v>679</v>
      </c>
      <c r="B1545" s="1">
        <v>22</v>
      </c>
      <c r="C1545" s="1">
        <v>2</v>
      </c>
    </row>
    <row r="1546" spans="1:3" ht="15">
      <c r="A1546" s="1" t="s">
        <v>679</v>
      </c>
      <c r="B1546" s="1">
        <v>22</v>
      </c>
      <c r="C1546" s="1">
        <v>2</v>
      </c>
    </row>
    <row r="1547" spans="1:3" ht="15">
      <c r="A1547" s="1" t="s">
        <v>679</v>
      </c>
      <c r="B1547" s="1">
        <v>22</v>
      </c>
      <c r="C1547" s="1">
        <v>2</v>
      </c>
    </row>
    <row r="1548" spans="1:3" ht="15">
      <c r="A1548" s="1" t="s">
        <v>679</v>
      </c>
      <c r="B1548" s="1">
        <v>22</v>
      </c>
      <c r="C1548" s="1">
        <v>2</v>
      </c>
    </row>
    <row r="1549" spans="1:3" ht="15">
      <c r="A1549" s="1" t="s">
        <v>679</v>
      </c>
      <c r="B1549" s="1">
        <v>22</v>
      </c>
      <c r="C1549" s="1">
        <v>2</v>
      </c>
    </row>
    <row r="1550" spans="1:3" ht="15">
      <c r="A1550" s="1" t="s">
        <v>679</v>
      </c>
      <c r="B1550" s="1">
        <v>22</v>
      </c>
      <c r="C1550" s="1">
        <v>2</v>
      </c>
    </row>
    <row r="1551" spans="1:3" ht="15">
      <c r="A1551" s="1" t="s">
        <v>679</v>
      </c>
      <c r="B1551" s="1">
        <v>22</v>
      </c>
      <c r="C1551" s="1">
        <v>2</v>
      </c>
    </row>
    <row r="1552" spans="1:3" ht="15">
      <c r="A1552" s="1" t="s">
        <v>679</v>
      </c>
      <c r="B1552" s="1">
        <v>22</v>
      </c>
      <c r="C1552" s="1">
        <v>2</v>
      </c>
    </row>
    <row r="1553" spans="1:3" ht="15">
      <c r="A1553" s="1" t="s">
        <v>679</v>
      </c>
      <c r="B1553" s="1">
        <v>22</v>
      </c>
      <c r="C1553" s="1">
        <v>2</v>
      </c>
    </row>
    <row r="1554" spans="1:3" ht="15">
      <c r="A1554" s="1" t="s">
        <v>679</v>
      </c>
      <c r="B1554" s="1">
        <v>22</v>
      </c>
      <c r="C1554" s="1">
        <v>2</v>
      </c>
    </row>
    <row r="1555" spans="1:3" ht="15">
      <c r="A1555" s="1" t="s">
        <v>679</v>
      </c>
      <c r="B1555" s="1">
        <v>22</v>
      </c>
      <c r="C1555" s="1">
        <v>2</v>
      </c>
    </row>
    <row r="1556" spans="1:3" ht="15">
      <c r="A1556" s="1" t="s">
        <v>680</v>
      </c>
      <c r="B1556" s="1">
        <v>31</v>
      </c>
      <c r="C1556" s="1">
        <v>3</v>
      </c>
    </row>
    <row r="1557" spans="1:3" ht="15">
      <c r="A1557" s="1" t="s">
        <v>680</v>
      </c>
      <c r="B1557" s="1">
        <v>31</v>
      </c>
      <c r="C1557" s="1">
        <v>3</v>
      </c>
    </row>
    <row r="1558" spans="1:3" ht="15">
      <c r="A1558" s="1" t="s">
        <v>680</v>
      </c>
      <c r="B1558" s="1">
        <v>31</v>
      </c>
      <c r="C1558" s="1">
        <v>3</v>
      </c>
    </row>
    <row r="1559" spans="1:3" ht="15">
      <c r="A1559" s="1" t="s">
        <v>680</v>
      </c>
      <c r="B1559" s="1">
        <v>31</v>
      </c>
      <c r="C1559" s="1">
        <v>3</v>
      </c>
    </row>
    <row r="1560" spans="1:3" ht="15">
      <c r="A1560" s="1" t="s">
        <v>680</v>
      </c>
      <c r="B1560" s="1">
        <v>31</v>
      </c>
      <c r="C1560" s="1">
        <v>3</v>
      </c>
    </row>
    <row r="1561" spans="1:3" ht="15">
      <c r="A1561" s="1" t="s">
        <v>680</v>
      </c>
      <c r="B1561" s="1">
        <v>31</v>
      </c>
      <c r="C1561" s="1">
        <v>3</v>
      </c>
    </row>
    <row r="1562" spans="1:3" ht="15">
      <c r="A1562" s="1" t="s">
        <v>680</v>
      </c>
      <c r="B1562" s="1">
        <v>31</v>
      </c>
      <c r="C1562" s="1">
        <v>3</v>
      </c>
    </row>
    <row r="1563" spans="1:3" ht="15">
      <c r="A1563" s="1" t="s">
        <v>680</v>
      </c>
      <c r="B1563" s="1">
        <v>31</v>
      </c>
      <c r="C1563" s="1">
        <v>3</v>
      </c>
    </row>
    <row r="1564" spans="1:3" ht="15">
      <c r="A1564" s="1" t="s">
        <v>680</v>
      </c>
      <c r="B1564" s="1">
        <v>31</v>
      </c>
      <c r="C1564" s="1">
        <v>3</v>
      </c>
    </row>
    <row r="1565" spans="1:3" ht="15">
      <c r="A1565" s="1" t="s">
        <v>680</v>
      </c>
      <c r="B1565" s="1">
        <v>31</v>
      </c>
      <c r="C1565" s="1">
        <v>3</v>
      </c>
    </row>
    <row r="1566" spans="1:3" ht="15">
      <c r="A1566" s="1" t="s">
        <v>680</v>
      </c>
      <c r="B1566" s="1">
        <v>31</v>
      </c>
      <c r="C1566" s="1">
        <v>3</v>
      </c>
    </row>
    <row r="1567" spans="1:3" ht="15">
      <c r="A1567" s="1" t="s">
        <v>680</v>
      </c>
      <c r="B1567" s="1">
        <v>31</v>
      </c>
      <c r="C1567" s="1">
        <v>3</v>
      </c>
    </row>
    <row r="1568" spans="1:3" ht="15">
      <c r="A1568" s="1" t="s">
        <v>680</v>
      </c>
      <c r="B1568" s="1">
        <v>31</v>
      </c>
      <c r="C1568" s="1">
        <v>3</v>
      </c>
    </row>
    <row r="1569" spans="1:3" ht="15">
      <c r="A1569" s="1" t="s">
        <v>680</v>
      </c>
      <c r="B1569" s="1">
        <v>31</v>
      </c>
      <c r="C1569" s="1">
        <v>3</v>
      </c>
    </row>
    <row r="1570" spans="1:3" ht="15">
      <c r="A1570" s="1" t="s">
        <v>681</v>
      </c>
      <c r="B1570" s="1">
        <v>22</v>
      </c>
      <c r="C1570" s="1">
        <v>2</v>
      </c>
    </row>
    <row r="1571" spans="1:3" ht="15">
      <c r="A1571" s="1" t="s">
        <v>681</v>
      </c>
      <c r="B1571" s="1">
        <v>22</v>
      </c>
      <c r="C1571" s="1">
        <v>2</v>
      </c>
    </row>
    <row r="1572" spans="1:3" ht="15">
      <c r="A1572" s="1" t="s">
        <v>681</v>
      </c>
      <c r="B1572" s="1">
        <v>22</v>
      </c>
      <c r="C1572" s="1">
        <v>2</v>
      </c>
    </row>
    <row r="1573" spans="1:3" ht="15">
      <c r="A1573" s="1" t="s">
        <v>681</v>
      </c>
      <c r="B1573" s="1">
        <v>22</v>
      </c>
      <c r="C1573" s="1">
        <v>2</v>
      </c>
    </row>
    <row r="1574" spans="1:3" ht="15">
      <c r="A1574" s="1" t="s">
        <v>681</v>
      </c>
      <c r="B1574" s="1">
        <v>22</v>
      </c>
      <c r="C1574" s="1">
        <v>2</v>
      </c>
    </row>
    <row r="1575" spans="1:3" ht="15">
      <c r="A1575" s="1" t="s">
        <v>681</v>
      </c>
      <c r="B1575" s="1">
        <v>22</v>
      </c>
      <c r="C1575" s="1">
        <v>2</v>
      </c>
    </row>
    <row r="1576" spans="1:3" ht="15">
      <c r="A1576" s="1" t="s">
        <v>681</v>
      </c>
      <c r="B1576" s="1">
        <v>22</v>
      </c>
      <c r="C1576" s="1">
        <v>2</v>
      </c>
    </row>
    <row r="1577" spans="1:3" ht="15">
      <c r="A1577" s="1" t="s">
        <v>681</v>
      </c>
      <c r="B1577" s="1">
        <v>22</v>
      </c>
      <c r="C1577" s="1">
        <v>2</v>
      </c>
    </row>
    <row r="1578" spans="1:3" ht="15">
      <c r="A1578" s="1" t="s">
        <v>681</v>
      </c>
      <c r="B1578" s="1">
        <v>22</v>
      </c>
      <c r="C1578" s="1">
        <v>2</v>
      </c>
    </row>
    <row r="1579" spans="1:3" ht="15">
      <c r="A1579" s="1" t="s">
        <v>681</v>
      </c>
      <c r="B1579" s="1">
        <v>22</v>
      </c>
      <c r="C1579" s="1">
        <v>2</v>
      </c>
    </row>
    <row r="1580" spans="1:3" ht="15">
      <c r="A1580" s="1" t="s">
        <v>681</v>
      </c>
      <c r="B1580" s="1">
        <v>22</v>
      </c>
      <c r="C1580" s="1">
        <v>2</v>
      </c>
    </row>
    <row r="1581" spans="1:3" ht="15">
      <c r="A1581" s="1" t="s">
        <v>681</v>
      </c>
      <c r="B1581" s="1">
        <v>22</v>
      </c>
      <c r="C1581" s="1">
        <v>2</v>
      </c>
    </row>
    <row r="1582" spans="1:3" ht="15">
      <c r="A1582" s="1" t="s">
        <v>681</v>
      </c>
      <c r="B1582" s="1">
        <v>22</v>
      </c>
      <c r="C1582" s="1">
        <v>2</v>
      </c>
    </row>
    <row r="1583" spans="1:3" ht="15">
      <c r="A1583" s="1" t="s">
        <v>681</v>
      </c>
      <c r="B1583" s="1">
        <v>22</v>
      </c>
      <c r="C1583" s="1">
        <v>2</v>
      </c>
    </row>
    <row r="1584" spans="1:3" ht="15">
      <c r="A1584" s="1" t="s">
        <v>683</v>
      </c>
      <c r="B1584" s="1">
        <v>56</v>
      </c>
      <c r="C1584" s="1">
        <v>9</v>
      </c>
    </row>
    <row r="1585" spans="1:3" ht="15">
      <c r="A1585" s="1" t="s">
        <v>683</v>
      </c>
      <c r="B1585" s="1">
        <v>56</v>
      </c>
      <c r="C1585" s="1">
        <v>9</v>
      </c>
    </row>
    <row r="1586" spans="1:3" ht="15">
      <c r="A1586" s="1" t="s">
        <v>683</v>
      </c>
      <c r="B1586" s="1">
        <v>56</v>
      </c>
      <c r="C1586" s="1">
        <v>9</v>
      </c>
    </row>
    <row r="1587" spans="1:3" ht="15">
      <c r="A1587" s="1" t="s">
        <v>683</v>
      </c>
      <c r="B1587" s="1">
        <v>56</v>
      </c>
      <c r="C1587" s="1">
        <v>9</v>
      </c>
    </row>
    <row r="1588" spans="1:3" ht="15">
      <c r="A1588" s="1" t="s">
        <v>683</v>
      </c>
      <c r="B1588" s="1">
        <v>56</v>
      </c>
      <c r="C1588" s="1">
        <v>9</v>
      </c>
    </row>
    <row r="1589" spans="1:3" ht="15">
      <c r="A1589" s="1" t="s">
        <v>683</v>
      </c>
      <c r="B1589" s="1">
        <v>56</v>
      </c>
      <c r="C1589" s="1">
        <v>9</v>
      </c>
    </row>
    <row r="1590" spans="1:3" ht="15">
      <c r="A1590" s="1" t="s">
        <v>683</v>
      </c>
      <c r="B1590" s="1">
        <v>56</v>
      </c>
      <c r="C1590" s="1">
        <v>9</v>
      </c>
    </row>
    <row r="1591" spans="1:3" ht="15">
      <c r="A1591" s="1" t="s">
        <v>683</v>
      </c>
      <c r="B1591" s="1">
        <v>56</v>
      </c>
      <c r="C1591" s="1">
        <v>9</v>
      </c>
    </row>
    <row r="1592" spans="1:3" ht="15">
      <c r="A1592" s="1" t="s">
        <v>683</v>
      </c>
      <c r="B1592" s="1">
        <v>56</v>
      </c>
      <c r="C1592" s="1">
        <v>9</v>
      </c>
    </row>
    <row r="1593" spans="1:3" ht="15">
      <c r="A1593" s="1" t="s">
        <v>683</v>
      </c>
      <c r="B1593" s="1">
        <v>56</v>
      </c>
      <c r="C1593" s="1">
        <v>9</v>
      </c>
    </row>
    <row r="1594" spans="1:3" ht="15">
      <c r="A1594" s="1" t="s">
        <v>683</v>
      </c>
      <c r="B1594" s="1">
        <v>56</v>
      </c>
      <c r="C1594" s="1">
        <v>9</v>
      </c>
    </row>
    <row r="1595" spans="1:3" ht="15">
      <c r="A1595" s="1" t="s">
        <v>683</v>
      </c>
      <c r="B1595" s="1">
        <v>56</v>
      </c>
      <c r="C1595" s="1">
        <v>9</v>
      </c>
    </row>
    <row r="1596" spans="1:3" ht="15">
      <c r="A1596" s="1" t="s">
        <v>683</v>
      </c>
      <c r="B1596" s="1">
        <v>56</v>
      </c>
      <c r="C1596" s="1">
        <v>9</v>
      </c>
    </row>
    <row r="1597" spans="1:3" ht="15">
      <c r="A1597" s="1" t="s">
        <v>683</v>
      </c>
      <c r="B1597" s="1">
        <v>56</v>
      </c>
      <c r="C1597" s="1">
        <v>9</v>
      </c>
    </row>
    <row r="1598" spans="1:3" ht="15">
      <c r="A1598" s="1" t="s">
        <v>685</v>
      </c>
      <c r="B1598" s="1">
        <v>31</v>
      </c>
      <c r="C1598" s="1">
        <v>3</v>
      </c>
    </row>
    <row r="1599" spans="1:3" ht="15">
      <c r="A1599" s="1" t="s">
        <v>685</v>
      </c>
      <c r="B1599" s="1">
        <v>31</v>
      </c>
      <c r="C1599" s="1">
        <v>3</v>
      </c>
    </row>
    <row r="1600" spans="1:3" ht="15">
      <c r="A1600" s="1" t="s">
        <v>685</v>
      </c>
      <c r="B1600" s="1">
        <v>31</v>
      </c>
      <c r="C1600" s="1">
        <v>3</v>
      </c>
    </row>
    <row r="1601" spans="1:3" ht="15">
      <c r="A1601" s="1" t="s">
        <v>685</v>
      </c>
      <c r="B1601" s="1">
        <v>31</v>
      </c>
      <c r="C1601" s="1">
        <v>3</v>
      </c>
    </row>
    <row r="1602" spans="1:3" ht="15">
      <c r="A1602" s="1" t="s">
        <v>685</v>
      </c>
      <c r="B1602" s="1">
        <v>31</v>
      </c>
      <c r="C1602" s="1">
        <v>3</v>
      </c>
    </row>
    <row r="1603" spans="1:3" ht="15">
      <c r="A1603" s="1" t="s">
        <v>685</v>
      </c>
      <c r="B1603" s="1">
        <v>31</v>
      </c>
      <c r="C1603" s="1">
        <v>3</v>
      </c>
    </row>
    <row r="1604" spans="1:3" ht="15">
      <c r="A1604" s="1" t="s">
        <v>685</v>
      </c>
      <c r="B1604" s="1">
        <v>31</v>
      </c>
      <c r="C1604" s="1">
        <v>3</v>
      </c>
    </row>
    <row r="1605" spans="1:3" ht="15">
      <c r="A1605" s="1" t="s">
        <v>685</v>
      </c>
      <c r="B1605" s="1">
        <v>31</v>
      </c>
      <c r="C1605" s="1">
        <v>3</v>
      </c>
    </row>
    <row r="1606" spans="1:3" ht="15">
      <c r="A1606" s="1" t="s">
        <v>685</v>
      </c>
      <c r="B1606" s="1">
        <v>31</v>
      </c>
      <c r="C1606" s="1">
        <v>3</v>
      </c>
    </row>
    <row r="1607" spans="1:3" ht="15">
      <c r="A1607" s="1" t="s">
        <v>685</v>
      </c>
      <c r="B1607" s="1">
        <v>31</v>
      </c>
      <c r="C1607" s="1">
        <v>3</v>
      </c>
    </row>
    <row r="1608" spans="1:3" ht="15">
      <c r="A1608" s="1" t="s">
        <v>685</v>
      </c>
      <c r="B1608" s="1">
        <v>31</v>
      </c>
      <c r="C1608" s="1">
        <v>3</v>
      </c>
    </row>
    <row r="1609" spans="1:3" ht="15">
      <c r="A1609" s="1" t="s">
        <v>685</v>
      </c>
      <c r="B1609" s="1">
        <v>31</v>
      </c>
      <c r="C1609" s="1">
        <v>3</v>
      </c>
    </row>
    <row r="1610" spans="1:3" ht="15">
      <c r="A1610" s="1" t="s">
        <v>685</v>
      </c>
      <c r="B1610" s="1">
        <v>31</v>
      </c>
      <c r="C1610" s="1">
        <v>3</v>
      </c>
    </row>
    <row r="1611" spans="1:3" ht="15">
      <c r="A1611" s="1" t="s">
        <v>685</v>
      </c>
      <c r="B1611" s="1">
        <v>31</v>
      </c>
      <c r="C1611" s="1">
        <v>3</v>
      </c>
    </row>
    <row r="1612" spans="1:3" ht="15">
      <c r="A1612" s="1" t="s">
        <v>686</v>
      </c>
      <c r="B1612" s="1">
        <v>21</v>
      </c>
      <c r="C1612" s="1">
        <v>1</v>
      </c>
    </row>
    <row r="1613" spans="1:3" ht="15">
      <c r="A1613" s="1" t="s">
        <v>686</v>
      </c>
      <c r="B1613" s="1">
        <v>21</v>
      </c>
      <c r="C1613" s="1">
        <v>1</v>
      </c>
    </row>
    <row r="1614" spans="1:3" ht="15">
      <c r="A1614" s="1" t="s">
        <v>686</v>
      </c>
      <c r="B1614" s="1">
        <v>21</v>
      </c>
      <c r="C1614" s="1">
        <v>1</v>
      </c>
    </row>
    <row r="1615" spans="1:3" ht="15">
      <c r="A1615" s="1" t="s">
        <v>686</v>
      </c>
      <c r="B1615" s="1">
        <v>21</v>
      </c>
      <c r="C1615" s="1">
        <v>1</v>
      </c>
    </row>
    <row r="1616" spans="1:3" ht="15">
      <c r="A1616" s="1" t="s">
        <v>686</v>
      </c>
      <c r="B1616" s="1">
        <v>21</v>
      </c>
      <c r="C1616" s="1">
        <v>1</v>
      </c>
    </row>
    <row r="1617" spans="1:3" ht="15">
      <c r="A1617" s="1" t="s">
        <v>686</v>
      </c>
      <c r="B1617" s="1">
        <v>21</v>
      </c>
      <c r="C1617" s="1">
        <v>1</v>
      </c>
    </row>
    <row r="1618" spans="1:3" ht="15">
      <c r="A1618" s="1" t="s">
        <v>686</v>
      </c>
      <c r="B1618" s="1">
        <v>21</v>
      </c>
      <c r="C1618" s="1">
        <v>1</v>
      </c>
    </row>
    <row r="1619" spans="1:3" ht="15">
      <c r="A1619" s="1" t="s">
        <v>686</v>
      </c>
      <c r="B1619" s="1">
        <v>21</v>
      </c>
      <c r="C1619" s="1">
        <v>1</v>
      </c>
    </row>
    <row r="1620" spans="1:3" ht="15">
      <c r="A1620" s="1" t="s">
        <v>686</v>
      </c>
      <c r="B1620" s="1">
        <v>21</v>
      </c>
      <c r="C1620" s="1">
        <v>1</v>
      </c>
    </row>
    <row r="1621" spans="1:3" ht="15">
      <c r="A1621" s="1" t="s">
        <v>686</v>
      </c>
      <c r="B1621" s="1">
        <v>21</v>
      </c>
      <c r="C1621" s="1">
        <v>1</v>
      </c>
    </row>
    <row r="1622" spans="1:3" ht="15">
      <c r="A1622" s="1" t="s">
        <v>686</v>
      </c>
      <c r="B1622" s="1">
        <v>21</v>
      </c>
      <c r="C1622" s="1">
        <v>1</v>
      </c>
    </row>
    <row r="1623" spans="1:3" ht="15">
      <c r="A1623" s="1" t="s">
        <v>686</v>
      </c>
      <c r="B1623" s="1">
        <v>21</v>
      </c>
      <c r="C1623" s="1">
        <v>1</v>
      </c>
    </row>
    <row r="1624" spans="1:3" ht="15">
      <c r="A1624" s="1" t="s">
        <v>686</v>
      </c>
      <c r="B1624" s="1">
        <v>21</v>
      </c>
      <c r="C1624" s="1">
        <v>1</v>
      </c>
    </row>
    <row r="1625" spans="1:3" ht="15">
      <c r="A1625" s="1" t="s">
        <v>686</v>
      </c>
      <c r="B1625" s="1">
        <v>21</v>
      </c>
      <c r="C1625" s="1">
        <v>1</v>
      </c>
    </row>
    <row r="1626" spans="1:3" ht="15">
      <c r="A1626" s="1" t="s">
        <v>687</v>
      </c>
      <c r="B1626" s="1">
        <v>42</v>
      </c>
      <c r="C1626" s="1">
        <v>4</v>
      </c>
    </row>
    <row r="1627" spans="1:3" ht="15">
      <c r="A1627" s="1" t="s">
        <v>687</v>
      </c>
      <c r="B1627" s="1">
        <v>42</v>
      </c>
      <c r="C1627" s="1">
        <v>4</v>
      </c>
    </row>
    <row r="1628" spans="1:3" ht="15">
      <c r="A1628" s="1" t="s">
        <v>687</v>
      </c>
      <c r="B1628" s="1">
        <v>42</v>
      </c>
      <c r="C1628" s="1">
        <v>4</v>
      </c>
    </row>
    <row r="1629" spans="1:3" ht="15">
      <c r="A1629" s="1" t="s">
        <v>687</v>
      </c>
      <c r="B1629" s="1">
        <v>42</v>
      </c>
      <c r="C1629" s="1">
        <v>4</v>
      </c>
    </row>
    <row r="1630" spans="1:3" ht="15">
      <c r="A1630" s="1" t="s">
        <v>687</v>
      </c>
      <c r="B1630" s="1">
        <v>42</v>
      </c>
      <c r="C1630" s="1">
        <v>4</v>
      </c>
    </row>
    <row r="1631" spans="1:3" ht="15">
      <c r="A1631" s="1" t="s">
        <v>687</v>
      </c>
      <c r="B1631" s="1">
        <v>42</v>
      </c>
      <c r="C1631" s="1">
        <v>4</v>
      </c>
    </row>
    <row r="1632" spans="1:3" ht="15">
      <c r="A1632" s="1" t="s">
        <v>687</v>
      </c>
      <c r="B1632" s="1">
        <v>42</v>
      </c>
      <c r="C1632" s="1">
        <v>4</v>
      </c>
    </row>
    <row r="1633" spans="1:3" ht="15">
      <c r="A1633" s="1" t="s">
        <v>687</v>
      </c>
      <c r="B1633" s="1">
        <v>42</v>
      </c>
      <c r="C1633" s="1">
        <v>4</v>
      </c>
    </row>
    <row r="1634" spans="1:3" ht="15">
      <c r="A1634" s="1" t="s">
        <v>687</v>
      </c>
      <c r="B1634" s="1">
        <v>42</v>
      </c>
      <c r="C1634" s="1">
        <v>4</v>
      </c>
    </row>
    <row r="1635" spans="1:3" ht="15">
      <c r="A1635" s="1" t="s">
        <v>687</v>
      </c>
      <c r="B1635" s="1">
        <v>42</v>
      </c>
      <c r="C1635" s="1">
        <v>4</v>
      </c>
    </row>
    <row r="1636" spans="1:3" ht="15">
      <c r="A1636" s="1" t="s">
        <v>687</v>
      </c>
      <c r="B1636" s="1">
        <v>42</v>
      </c>
      <c r="C1636" s="1">
        <v>4</v>
      </c>
    </row>
    <row r="1637" spans="1:3" ht="15">
      <c r="A1637" s="1" t="s">
        <v>687</v>
      </c>
      <c r="B1637" s="1">
        <v>42</v>
      </c>
      <c r="C1637" s="1">
        <v>4</v>
      </c>
    </row>
    <row r="1638" spans="1:3" ht="15">
      <c r="A1638" s="1" t="s">
        <v>687</v>
      </c>
      <c r="B1638" s="1">
        <v>42</v>
      </c>
      <c r="C1638" s="1">
        <v>4</v>
      </c>
    </row>
    <row r="1639" spans="1:3" ht="15">
      <c r="A1639" s="1" t="s">
        <v>687</v>
      </c>
      <c r="B1639" s="1">
        <v>42</v>
      </c>
      <c r="C1639" s="1">
        <v>4</v>
      </c>
    </row>
    <row r="1640" spans="1:3" ht="15">
      <c r="A1640" s="1" t="s">
        <v>688</v>
      </c>
      <c r="B1640" s="1">
        <v>51</v>
      </c>
      <c r="C1640" s="1">
        <v>6</v>
      </c>
    </row>
    <row r="1641" spans="1:3" ht="15">
      <c r="A1641" s="1" t="s">
        <v>688</v>
      </c>
      <c r="B1641" s="1">
        <v>51</v>
      </c>
      <c r="C1641" s="1">
        <v>6</v>
      </c>
    </row>
    <row r="1642" spans="1:3" ht="15">
      <c r="A1642" s="1" t="s">
        <v>688</v>
      </c>
      <c r="B1642" s="1">
        <v>51</v>
      </c>
      <c r="C1642" s="1">
        <v>6</v>
      </c>
    </row>
    <row r="1643" spans="1:3" ht="15">
      <c r="A1643" s="1" t="s">
        <v>688</v>
      </c>
      <c r="B1643" s="1">
        <v>51</v>
      </c>
      <c r="C1643" s="1">
        <v>6</v>
      </c>
    </row>
    <row r="1644" spans="1:3" ht="15">
      <c r="A1644" s="1" t="s">
        <v>688</v>
      </c>
      <c r="B1644" s="1">
        <v>51</v>
      </c>
      <c r="C1644" s="1">
        <v>6</v>
      </c>
    </row>
    <row r="1645" spans="1:3" ht="15">
      <c r="A1645" s="1" t="s">
        <v>688</v>
      </c>
      <c r="B1645" s="1">
        <v>51</v>
      </c>
      <c r="C1645" s="1">
        <v>6</v>
      </c>
    </row>
    <row r="1646" spans="1:3" ht="15">
      <c r="A1646" s="1" t="s">
        <v>688</v>
      </c>
      <c r="B1646" s="1">
        <v>51</v>
      </c>
      <c r="C1646" s="1">
        <v>6</v>
      </c>
    </row>
    <row r="1647" spans="1:3" ht="15">
      <c r="A1647" s="1" t="s">
        <v>688</v>
      </c>
      <c r="B1647" s="1">
        <v>51</v>
      </c>
      <c r="C1647" s="1">
        <v>6</v>
      </c>
    </row>
    <row r="1648" spans="1:3" ht="15">
      <c r="A1648" s="1" t="s">
        <v>688</v>
      </c>
      <c r="B1648" s="1">
        <v>51</v>
      </c>
      <c r="C1648" s="1">
        <v>6</v>
      </c>
    </row>
    <row r="1649" spans="1:3" ht="15">
      <c r="A1649" s="1" t="s">
        <v>688</v>
      </c>
      <c r="B1649" s="1">
        <v>51</v>
      </c>
      <c r="C1649" s="1">
        <v>6</v>
      </c>
    </row>
    <row r="1650" spans="1:3" ht="15">
      <c r="A1650" s="1" t="s">
        <v>688</v>
      </c>
      <c r="B1650" s="1">
        <v>51</v>
      </c>
      <c r="C1650" s="1">
        <v>6</v>
      </c>
    </row>
    <row r="1651" spans="1:3" ht="15">
      <c r="A1651" s="1" t="s">
        <v>688</v>
      </c>
      <c r="B1651" s="1">
        <v>51</v>
      </c>
      <c r="C1651" s="1">
        <v>6</v>
      </c>
    </row>
    <row r="1652" spans="1:3" ht="15">
      <c r="A1652" s="1" t="s">
        <v>688</v>
      </c>
      <c r="B1652" s="1">
        <v>51</v>
      </c>
      <c r="C1652" s="1">
        <v>6</v>
      </c>
    </row>
    <row r="1653" spans="1:3" ht="15">
      <c r="A1653" s="1" t="s">
        <v>688</v>
      </c>
      <c r="B1653" s="1">
        <v>51</v>
      </c>
      <c r="C1653" s="1">
        <v>6</v>
      </c>
    </row>
    <row r="1654" spans="1:3" ht="15">
      <c r="A1654" s="1" t="s">
        <v>689</v>
      </c>
      <c r="B1654" s="1">
        <v>31</v>
      </c>
      <c r="C1654" s="1">
        <v>3</v>
      </c>
    </row>
    <row r="1655" spans="1:3" ht="15">
      <c r="A1655" s="1" t="s">
        <v>689</v>
      </c>
      <c r="B1655" s="1">
        <v>31</v>
      </c>
      <c r="C1655" s="1">
        <v>3</v>
      </c>
    </row>
    <row r="1656" spans="1:3" ht="15">
      <c r="A1656" s="1" t="s">
        <v>689</v>
      </c>
      <c r="B1656" s="1">
        <v>31</v>
      </c>
      <c r="C1656" s="1">
        <v>3</v>
      </c>
    </row>
    <row r="1657" spans="1:3" ht="15">
      <c r="A1657" s="1" t="s">
        <v>689</v>
      </c>
      <c r="B1657" s="1">
        <v>31</v>
      </c>
      <c r="C1657" s="1">
        <v>3</v>
      </c>
    </row>
    <row r="1658" spans="1:3" ht="15">
      <c r="A1658" s="1" t="s">
        <v>689</v>
      </c>
      <c r="B1658" s="1">
        <v>31</v>
      </c>
      <c r="C1658" s="1">
        <v>3</v>
      </c>
    </row>
    <row r="1659" spans="1:3" ht="15">
      <c r="A1659" s="1" t="s">
        <v>689</v>
      </c>
      <c r="B1659" s="1">
        <v>31</v>
      </c>
      <c r="C1659" s="1">
        <v>3</v>
      </c>
    </row>
    <row r="1660" spans="1:3" ht="15">
      <c r="A1660" s="1" t="s">
        <v>689</v>
      </c>
      <c r="B1660" s="1">
        <v>31</v>
      </c>
      <c r="C1660" s="1">
        <v>3</v>
      </c>
    </row>
    <row r="1661" spans="1:3" ht="15">
      <c r="A1661" s="1" t="s">
        <v>689</v>
      </c>
      <c r="B1661" s="1">
        <v>31</v>
      </c>
      <c r="C1661" s="1">
        <v>3</v>
      </c>
    </row>
    <row r="1662" spans="1:3" ht="15">
      <c r="A1662" s="1" t="s">
        <v>689</v>
      </c>
      <c r="B1662" s="1">
        <v>31</v>
      </c>
      <c r="C1662" s="1">
        <v>3</v>
      </c>
    </row>
    <row r="1663" spans="1:3" ht="15">
      <c r="A1663" s="1" t="s">
        <v>689</v>
      </c>
      <c r="B1663" s="1">
        <v>31</v>
      </c>
      <c r="C1663" s="1">
        <v>3</v>
      </c>
    </row>
    <row r="1664" spans="1:3" ht="15">
      <c r="A1664" s="1" t="s">
        <v>689</v>
      </c>
      <c r="B1664" s="1">
        <v>31</v>
      </c>
      <c r="C1664" s="1">
        <v>3</v>
      </c>
    </row>
    <row r="1665" spans="1:3" ht="15">
      <c r="A1665" s="1" t="s">
        <v>689</v>
      </c>
      <c r="B1665" s="1">
        <v>31</v>
      </c>
      <c r="C1665" s="1">
        <v>3</v>
      </c>
    </row>
    <row r="1666" spans="1:3" ht="15">
      <c r="A1666" s="1" t="s">
        <v>689</v>
      </c>
      <c r="B1666" s="1">
        <v>31</v>
      </c>
      <c r="C1666" s="1">
        <v>3</v>
      </c>
    </row>
    <row r="1667" spans="1:3" ht="15">
      <c r="A1667" s="1" t="s">
        <v>689</v>
      </c>
      <c r="B1667" s="1">
        <v>31</v>
      </c>
      <c r="C1667" s="1">
        <v>3</v>
      </c>
    </row>
    <row r="1668" spans="1:3" ht="15">
      <c r="A1668" s="1" t="s">
        <v>690</v>
      </c>
      <c r="B1668" s="1">
        <v>21</v>
      </c>
      <c r="C1668" s="1">
        <v>1</v>
      </c>
    </row>
    <row r="1669" spans="1:3" ht="15">
      <c r="A1669" s="1" t="s">
        <v>690</v>
      </c>
      <c r="B1669" s="1">
        <v>21</v>
      </c>
      <c r="C1669" s="1">
        <v>1</v>
      </c>
    </row>
    <row r="1670" spans="1:3" ht="15">
      <c r="A1670" s="1" t="s">
        <v>690</v>
      </c>
      <c r="B1670" s="1">
        <v>21</v>
      </c>
      <c r="C1670" s="1">
        <v>1</v>
      </c>
    </row>
    <row r="1671" spans="1:3" ht="15">
      <c r="A1671" s="1" t="s">
        <v>690</v>
      </c>
      <c r="B1671" s="1">
        <v>21</v>
      </c>
      <c r="C1671" s="1">
        <v>1</v>
      </c>
    </row>
    <row r="1672" spans="1:3" ht="15">
      <c r="A1672" s="1" t="s">
        <v>690</v>
      </c>
      <c r="B1672" s="1">
        <v>21</v>
      </c>
      <c r="C1672" s="1">
        <v>1</v>
      </c>
    </row>
    <row r="1673" spans="1:3" ht="15">
      <c r="A1673" s="1" t="s">
        <v>690</v>
      </c>
      <c r="B1673" s="1">
        <v>21</v>
      </c>
      <c r="C1673" s="1">
        <v>1</v>
      </c>
    </row>
    <row r="1674" spans="1:3" ht="15">
      <c r="A1674" s="1" t="s">
        <v>690</v>
      </c>
      <c r="B1674" s="1">
        <v>21</v>
      </c>
      <c r="C1674" s="1">
        <v>1</v>
      </c>
    </row>
    <row r="1675" spans="1:3" ht="15">
      <c r="A1675" s="1" t="s">
        <v>690</v>
      </c>
      <c r="B1675" s="1">
        <v>21</v>
      </c>
      <c r="C1675" s="1">
        <v>1</v>
      </c>
    </row>
    <row r="1676" spans="1:3" ht="15">
      <c r="A1676" s="1" t="s">
        <v>690</v>
      </c>
      <c r="B1676" s="1">
        <v>21</v>
      </c>
      <c r="C1676" s="1">
        <v>1</v>
      </c>
    </row>
    <row r="1677" spans="1:3" ht="15">
      <c r="A1677" s="1" t="s">
        <v>690</v>
      </c>
      <c r="B1677" s="1">
        <v>21</v>
      </c>
      <c r="C1677" s="1">
        <v>1</v>
      </c>
    </row>
    <row r="1678" spans="1:3" ht="15">
      <c r="A1678" s="1" t="s">
        <v>690</v>
      </c>
      <c r="B1678" s="1">
        <v>21</v>
      </c>
      <c r="C1678" s="1">
        <v>1</v>
      </c>
    </row>
    <row r="1679" spans="1:3" ht="15">
      <c r="A1679" s="1" t="s">
        <v>690</v>
      </c>
      <c r="B1679" s="1">
        <v>21</v>
      </c>
      <c r="C1679" s="1">
        <v>1</v>
      </c>
    </row>
    <row r="1680" spans="1:3" ht="15">
      <c r="A1680" s="1" t="s">
        <v>690</v>
      </c>
      <c r="B1680" s="1">
        <v>21</v>
      </c>
      <c r="C1680" s="1">
        <v>1</v>
      </c>
    </row>
    <row r="1681" spans="1:3" ht="15">
      <c r="A1681" s="1" t="s">
        <v>690</v>
      </c>
      <c r="B1681" s="1">
        <v>21</v>
      </c>
      <c r="C1681" s="1">
        <v>1</v>
      </c>
    </row>
    <row r="1682" spans="1:3" ht="15">
      <c r="A1682" s="1" t="s">
        <v>692</v>
      </c>
      <c r="B1682" s="1">
        <v>22</v>
      </c>
      <c r="C1682" s="1">
        <v>2</v>
      </c>
    </row>
    <row r="1683" spans="1:3" ht="15">
      <c r="A1683" s="1" t="s">
        <v>692</v>
      </c>
      <c r="B1683" s="1">
        <v>22</v>
      </c>
      <c r="C1683" s="1">
        <v>2</v>
      </c>
    </row>
    <row r="1684" spans="1:3" ht="15">
      <c r="A1684" s="1" t="s">
        <v>692</v>
      </c>
      <c r="B1684" s="1">
        <v>22</v>
      </c>
      <c r="C1684" s="1">
        <v>2</v>
      </c>
    </row>
    <row r="1685" spans="1:3" ht="15">
      <c r="A1685" s="1" t="s">
        <v>692</v>
      </c>
      <c r="B1685" s="1">
        <v>22</v>
      </c>
      <c r="C1685" s="1">
        <v>2</v>
      </c>
    </row>
    <row r="1686" spans="1:3" ht="15">
      <c r="A1686" s="1" t="s">
        <v>692</v>
      </c>
      <c r="B1686" s="1">
        <v>22</v>
      </c>
      <c r="C1686" s="1">
        <v>2</v>
      </c>
    </row>
    <row r="1687" spans="1:3" ht="15">
      <c r="A1687" s="1" t="s">
        <v>692</v>
      </c>
      <c r="B1687" s="1">
        <v>22</v>
      </c>
      <c r="C1687" s="1">
        <v>2</v>
      </c>
    </row>
    <row r="1688" spans="1:3" ht="15">
      <c r="A1688" s="1" t="s">
        <v>692</v>
      </c>
      <c r="B1688" s="1">
        <v>22</v>
      </c>
      <c r="C1688" s="1">
        <v>2</v>
      </c>
    </row>
    <row r="1689" spans="1:3" ht="15">
      <c r="A1689" s="1" t="s">
        <v>692</v>
      </c>
      <c r="B1689" s="1">
        <v>22</v>
      </c>
      <c r="C1689" s="1">
        <v>2</v>
      </c>
    </row>
    <row r="1690" spans="1:3" ht="15">
      <c r="A1690" s="1" t="s">
        <v>692</v>
      </c>
      <c r="B1690" s="1">
        <v>22</v>
      </c>
      <c r="C1690" s="1">
        <v>2</v>
      </c>
    </row>
    <row r="1691" spans="1:3" ht="15">
      <c r="A1691" s="1" t="s">
        <v>692</v>
      </c>
      <c r="B1691" s="1">
        <v>22</v>
      </c>
      <c r="C1691" s="1">
        <v>2</v>
      </c>
    </row>
    <row r="1692" spans="1:3" ht="15">
      <c r="A1692" s="1" t="s">
        <v>692</v>
      </c>
      <c r="B1692" s="1">
        <v>22</v>
      </c>
      <c r="C1692" s="1">
        <v>2</v>
      </c>
    </row>
    <row r="1693" spans="1:3" ht="15">
      <c r="A1693" s="1" t="s">
        <v>692</v>
      </c>
      <c r="B1693" s="1">
        <v>22</v>
      </c>
      <c r="C1693" s="1">
        <v>2</v>
      </c>
    </row>
    <row r="1694" spans="1:3" ht="15">
      <c r="A1694" s="1" t="s">
        <v>692</v>
      </c>
      <c r="B1694" s="1">
        <v>22</v>
      </c>
      <c r="C1694" s="1">
        <v>2</v>
      </c>
    </row>
    <row r="1695" spans="1:3" ht="15">
      <c r="A1695" s="1" t="s">
        <v>692</v>
      </c>
      <c r="B1695" s="1">
        <v>22</v>
      </c>
      <c r="C1695" s="1">
        <v>2</v>
      </c>
    </row>
    <row r="1696" spans="1:3" ht="15">
      <c r="A1696" s="1" t="s">
        <v>693</v>
      </c>
      <c r="B1696" s="1">
        <v>54</v>
      </c>
      <c r="C1696" s="1">
        <v>8</v>
      </c>
    </row>
    <row r="1697" spans="1:3" ht="15">
      <c r="A1697" s="1" t="s">
        <v>693</v>
      </c>
      <c r="B1697" s="1">
        <v>54</v>
      </c>
      <c r="C1697" s="1">
        <v>8</v>
      </c>
    </row>
    <row r="1698" spans="1:3" ht="15">
      <c r="A1698" s="1" t="s">
        <v>693</v>
      </c>
      <c r="B1698" s="1">
        <v>54</v>
      </c>
      <c r="C1698" s="1">
        <v>8</v>
      </c>
    </row>
    <row r="1699" spans="1:3" ht="15">
      <c r="A1699" s="1" t="s">
        <v>693</v>
      </c>
      <c r="B1699" s="1">
        <v>54</v>
      </c>
      <c r="C1699" s="1">
        <v>8</v>
      </c>
    </row>
    <row r="1700" spans="1:3" ht="15">
      <c r="A1700" s="1" t="s">
        <v>693</v>
      </c>
      <c r="B1700" s="1">
        <v>54</v>
      </c>
      <c r="C1700" s="1">
        <v>8</v>
      </c>
    </row>
    <row r="1701" spans="1:3" ht="15">
      <c r="A1701" s="1" t="s">
        <v>693</v>
      </c>
      <c r="B1701" s="1">
        <v>54</v>
      </c>
      <c r="C1701" s="1">
        <v>8</v>
      </c>
    </row>
    <row r="1702" spans="1:3" ht="15">
      <c r="A1702" s="1" t="s">
        <v>693</v>
      </c>
      <c r="B1702" s="1">
        <v>54</v>
      </c>
      <c r="C1702" s="1">
        <v>8</v>
      </c>
    </row>
    <row r="1703" spans="1:3" ht="15">
      <c r="A1703" s="1" t="s">
        <v>693</v>
      </c>
      <c r="B1703" s="1">
        <v>54</v>
      </c>
      <c r="C1703" s="1">
        <v>8</v>
      </c>
    </row>
    <row r="1704" spans="1:3" ht="15">
      <c r="A1704" s="1" t="s">
        <v>693</v>
      </c>
      <c r="B1704" s="1">
        <v>54</v>
      </c>
      <c r="C1704" s="1">
        <v>8</v>
      </c>
    </row>
    <row r="1705" spans="1:3" ht="15">
      <c r="A1705" s="1" t="s">
        <v>693</v>
      </c>
      <c r="B1705" s="1">
        <v>54</v>
      </c>
      <c r="C1705" s="1">
        <v>8</v>
      </c>
    </row>
    <row r="1706" spans="1:3" ht="15">
      <c r="A1706" s="1" t="s">
        <v>693</v>
      </c>
      <c r="B1706" s="1">
        <v>54</v>
      </c>
      <c r="C1706" s="1">
        <v>8</v>
      </c>
    </row>
    <row r="1707" spans="1:3" ht="15">
      <c r="A1707" s="1" t="s">
        <v>693</v>
      </c>
      <c r="B1707" s="1">
        <v>54</v>
      </c>
      <c r="C1707" s="1">
        <v>8</v>
      </c>
    </row>
    <row r="1708" spans="1:3" ht="15">
      <c r="A1708" s="1" t="s">
        <v>693</v>
      </c>
      <c r="B1708" s="1">
        <v>54</v>
      </c>
      <c r="C1708" s="1">
        <v>8</v>
      </c>
    </row>
    <row r="1709" spans="1:3" ht="15">
      <c r="A1709" s="1" t="s">
        <v>693</v>
      </c>
      <c r="B1709" s="1">
        <v>54</v>
      </c>
      <c r="C1709" s="1">
        <v>8</v>
      </c>
    </row>
    <row r="1710" spans="1:3" ht="15">
      <c r="A1710" s="1" t="s">
        <v>694</v>
      </c>
      <c r="B1710" s="1">
        <v>54</v>
      </c>
      <c r="C1710" s="1">
        <v>8</v>
      </c>
    </row>
    <row r="1711" spans="1:3" ht="15">
      <c r="A1711" s="1" t="s">
        <v>694</v>
      </c>
      <c r="B1711" s="1">
        <v>54</v>
      </c>
      <c r="C1711" s="1">
        <v>8</v>
      </c>
    </row>
    <row r="1712" spans="1:3" ht="15">
      <c r="A1712" s="1" t="s">
        <v>694</v>
      </c>
      <c r="B1712" s="1">
        <v>54</v>
      </c>
      <c r="C1712" s="1">
        <v>8</v>
      </c>
    </row>
    <row r="1713" spans="1:3" ht="15">
      <c r="A1713" s="1" t="s">
        <v>694</v>
      </c>
      <c r="B1713" s="1">
        <v>54</v>
      </c>
      <c r="C1713" s="1">
        <v>8</v>
      </c>
    </row>
    <row r="1714" spans="1:3" ht="15">
      <c r="A1714" s="1" t="s">
        <v>694</v>
      </c>
      <c r="B1714" s="1">
        <v>54</v>
      </c>
      <c r="C1714" s="1">
        <v>8</v>
      </c>
    </row>
    <row r="1715" spans="1:3" ht="15">
      <c r="A1715" s="1" t="s">
        <v>694</v>
      </c>
      <c r="B1715" s="1">
        <v>54</v>
      </c>
      <c r="C1715" s="1">
        <v>8</v>
      </c>
    </row>
    <row r="1716" spans="1:3" ht="15">
      <c r="A1716" s="1" t="s">
        <v>694</v>
      </c>
      <c r="B1716" s="1">
        <v>54</v>
      </c>
      <c r="C1716" s="1">
        <v>8</v>
      </c>
    </row>
    <row r="1717" spans="1:3" ht="15">
      <c r="A1717" s="1" t="s">
        <v>694</v>
      </c>
      <c r="B1717" s="1">
        <v>54</v>
      </c>
      <c r="C1717" s="1">
        <v>8</v>
      </c>
    </row>
    <row r="1718" spans="1:3" ht="15">
      <c r="A1718" s="1" t="s">
        <v>694</v>
      </c>
      <c r="B1718" s="1">
        <v>54</v>
      </c>
      <c r="C1718" s="1">
        <v>8</v>
      </c>
    </row>
    <row r="1719" spans="1:3" ht="15">
      <c r="A1719" s="1" t="s">
        <v>694</v>
      </c>
      <c r="B1719" s="1">
        <v>54</v>
      </c>
      <c r="C1719" s="1">
        <v>8</v>
      </c>
    </row>
    <row r="1720" spans="1:3" ht="15">
      <c r="A1720" s="1" t="s">
        <v>694</v>
      </c>
      <c r="B1720" s="1">
        <v>54</v>
      </c>
      <c r="C1720" s="1">
        <v>8</v>
      </c>
    </row>
    <row r="1721" spans="1:3" ht="15">
      <c r="A1721" s="1" t="s">
        <v>694</v>
      </c>
      <c r="B1721" s="1">
        <v>54</v>
      </c>
      <c r="C1721" s="1">
        <v>8</v>
      </c>
    </row>
    <row r="1722" spans="1:3" ht="15">
      <c r="A1722" s="1" t="s">
        <v>694</v>
      </c>
      <c r="B1722" s="1">
        <v>54</v>
      </c>
      <c r="C1722" s="1">
        <v>8</v>
      </c>
    </row>
    <row r="1723" spans="1:3" ht="15">
      <c r="A1723" s="1" t="s">
        <v>694</v>
      </c>
      <c r="B1723" s="1">
        <v>54</v>
      </c>
      <c r="C1723" s="1">
        <v>8</v>
      </c>
    </row>
    <row r="1724" spans="1:3" ht="15">
      <c r="A1724" s="1" t="s">
        <v>695</v>
      </c>
      <c r="B1724" s="1">
        <v>31</v>
      </c>
      <c r="C1724" s="1">
        <v>3</v>
      </c>
    </row>
    <row r="1725" spans="1:3" ht="15">
      <c r="A1725" s="1" t="s">
        <v>695</v>
      </c>
      <c r="B1725" s="1">
        <v>31</v>
      </c>
      <c r="C1725" s="1">
        <v>3</v>
      </c>
    </row>
    <row r="1726" spans="1:3" ht="15">
      <c r="A1726" s="1" t="s">
        <v>695</v>
      </c>
      <c r="B1726" s="1">
        <v>31</v>
      </c>
      <c r="C1726" s="1">
        <v>3</v>
      </c>
    </row>
    <row r="1727" spans="1:3" ht="15">
      <c r="A1727" s="1" t="s">
        <v>695</v>
      </c>
      <c r="B1727" s="1">
        <v>31</v>
      </c>
      <c r="C1727" s="1">
        <v>3</v>
      </c>
    </row>
    <row r="1728" spans="1:3" ht="15">
      <c r="A1728" s="1" t="s">
        <v>695</v>
      </c>
      <c r="B1728" s="1">
        <v>31</v>
      </c>
      <c r="C1728" s="1">
        <v>3</v>
      </c>
    </row>
    <row r="1729" spans="1:3" ht="15">
      <c r="A1729" s="1" t="s">
        <v>695</v>
      </c>
      <c r="B1729" s="1">
        <v>31</v>
      </c>
      <c r="C1729" s="1">
        <v>3</v>
      </c>
    </row>
    <row r="1730" spans="1:3" ht="15">
      <c r="A1730" s="1" t="s">
        <v>695</v>
      </c>
      <c r="B1730" s="1">
        <v>31</v>
      </c>
      <c r="C1730" s="1">
        <v>3</v>
      </c>
    </row>
    <row r="1731" spans="1:3" ht="15">
      <c r="A1731" s="1" t="s">
        <v>695</v>
      </c>
      <c r="B1731" s="1">
        <v>31</v>
      </c>
      <c r="C1731" s="1">
        <v>3</v>
      </c>
    </row>
    <row r="1732" spans="1:3" ht="15">
      <c r="A1732" s="1" t="s">
        <v>695</v>
      </c>
      <c r="B1732" s="1">
        <v>31</v>
      </c>
      <c r="C1732" s="1">
        <v>3</v>
      </c>
    </row>
    <row r="1733" spans="1:3" ht="15">
      <c r="A1733" s="1" t="s">
        <v>695</v>
      </c>
      <c r="B1733" s="1">
        <v>31</v>
      </c>
      <c r="C1733" s="1">
        <v>3</v>
      </c>
    </row>
    <row r="1734" spans="1:3" ht="15">
      <c r="A1734" s="1" t="s">
        <v>695</v>
      </c>
      <c r="B1734" s="1">
        <v>31</v>
      </c>
      <c r="C1734" s="1">
        <v>3</v>
      </c>
    </row>
    <row r="1735" spans="1:3" ht="15">
      <c r="A1735" s="1" t="s">
        <v>695</v>
      </c>
      <c r="B1735" s="1">
        <v>31</v>
      </c>
      <c r="C1735" s="1">
        <v>3</v>
      </c>
    </row>
    <row r="1736" spans="1:3" ht="15">
      <c r="A1736" s="1" t="s">
        <v>695</v>
      </c>
      <c r="B1736" s="1">
        <v>31</v>
      </c>
      <c r="C1736" s="1">
        <v>3</v>
      </c>
    </row>
    <row r="1737" spans="1:3" ht="15">
      <c r="A1737" s="1" t="s">
        <v>695</v>
      </c>
      <c r="B1737" s="1">
        <v>31</v>
      </c>
      <c r="C1737" s="1">
        <v>3</v>
      </c>
    </row>
    <row r="1738" spans="1:3" ht="15">
      <c r="A1738" s="1" t="s">
        <v>696</v>
      </c>
      <c r="B1738" s="1">
        <v>31</v>
      </c>
      <c r="C1738" s="1">
        <v>3</v>
      </c>
    </row>
    <row r="1739" spans="1:3" ht="15">
      <c r="A1739" s="1" t="s">
        <v>696</v>
      </c>
      <c r="B1739" s="1">
        <v>31</v>
      </c>
      <c r="C1739" s="1">
        <v>3</v>
      </c>
    </row>
    <row r="1740" spans="1:3" ht="15">
      <c r="A1740" s="1" t="s">
        <v>696</v>
      </c>
      <c r="B1740" s="1">
        <v>31</v>
      </c>
      <c r="C1740" s="1">
        <v>3</v>
      </c>
    </row>
    <row r="1741" spans="1:3" ht="15">
      <c r="A1741" s="1" t="s">
        <v>696</v>
      </c>
      <c r="B1741" s="1">
        <v>31</v>
      </c>
      <c r="C1741" s="1">
        <v>3</v>
      </c>
    </row>
    <row r="1742" spans="1:3" ht="15">
      <c r="A1742" s="1" t="s">
        <v>696</v>
      </c>
      <c r="B1742" s="1">
        <v>31</v>
      </c>
      <c r="C1742" s="1">
        <v>3</v>
      </c>
    </row>
    <row r="1743" spans="1:3" ht="15">
      <c r="A1743" s="1" t="s">
        <v>696</v>
      </c>
      <c r="B1743" s="1">
        <v>31</v>
      </c>
      <c r="C1743" s="1">
        <v>3</v>
      </c>
    </row>
    <row r="1744" spans="1:3" ht="15">
      <c r="A1744" s="1" t="s">
        <v>696</v>
      </c>
      <c r="B1744" s="1">
        <v>31</v>
      </c>
      <c r="C1744" s="1">
        <v>3</v>
      </c>
    </row>
    <row r="1745" spans="1:3" ht="15">
      <c r="A1745" s="1" t="s">
        <v>696</v>
      </c>
      <c r="B1745" s="1">
        <v>31</v>
      </c>
      <c r="C1745" s="1">
        <v>3</v>
      </c>
    </row>
    <row r="1746" spans="1:3" ht="15">
      <c r="A1746" s="1" t="s">
        <v>696</v>
      </c>
      <c r="B1746" s="1">
        <v>31</v>
      </c>
      <c r="C1746" s="1">
        <v>3</v>
      </c>
    </row>
    <row r="1747" spans="1:3" ht="15">
      <c r="A1747" s="1" t="s">
        <v>696</v>
      </c>
      <c r="B1747" s="1">
        <v>31</v>
      </c>
      <c r="C1747" s="1">
        <v>3</v>
      </c>
    </row>
    <row r="1748" spans="1:3" ht="15">
      <c r="A1748" s="1" t="s">
        <v>696</v>
      </c>
      <c r="B1748" s="1">
        <v>31</v>
      </c>
      <c r="C1748" s="1">
        <v>3</v>
      </c>
    </row>
    <row r="1749" spans="1:3" ht="15">
      <c r="A1749" s="1" t="s">
        <v>696</v>
      </c>
      <c r="B1749" s="1">
        <v>31</v>
      </c>
      <c r="C1749" s="1">
        <v>3</v>
      </c>
    </row>
    <row r="1750" spans="1:3" ht="15">
      <c r="A1750" s="1" t="s">
        <v>696</v>
      </c>
      <c r="B1750" s="1">
        <v>31</v>
      </c>
      <c r="C1750" s="1">
        <v>3</v>
      </c>
    </row>
    <row r="1751" spans="1:3" ht="15">
      <c r="A1751" s="1" t="s">
        <v>696</v>
      </c>
      <c r="B1751" s="1">
        <v>31</v>
      </c>
      <c r="C1751" s="1">
        <v>3</v>
      </c>
    </row>
    <row r="1752" spans="1:3" ht="15">
      <c r="A1752" s="1" t="s">
        <v>697</v>
      </c>
      <c r="B1752" s="1">
        <v>31</v>
      </c>
      <c r="C1752" s="1">
        <v>3</v>
      </c>
    </row>
    <row r="1753" spans="1:3" ht="15">
      <c r="A1753" s="1" t="s">
        <v>697</v>
      </c>
      <c r="B1753" s="1">
        <v>31</v>
      </c>
      <c r="C1753" s="1">
        <v>3</v>
      </c>
    </row>
    <row r="1754" spans="1:3" ht="15">
      <c r="A1754" s="1" t="s">
        <v>697</v>
      </c>
      <c r="B1754" s="1">
        <v>31</v>
      </c>
      <c r="C1754" s="1">
        <v>3</v>
      </c>
    </row>
    <row r="1755" spans="1:3" ht="15">
      <c r="A1755" s="1" t="s">
        <v>697</v>
      </c>
      <c r="B1755" s="1">
        <v>31</v>
      </c>
      <c r="C1755" s="1">
        <v>3</v>
      </c>
    </row>
    <row r="1756" spans="1:3" ht="15">
      <c r="A1756" s="1" t="s">
        <v>697</v>
      </c>
      <c r="B1756" s="1">
        <v>31</v>
      </c>
      <c r="C1756" s="1">
        <v>3</v>
      </c>
    </row>
    <row r="1757" spans="1:3" ht="15">
      <c r="A1757" s="1" t="s">
        <v>697</v>
      </c>
      <c r="B1757" s="1">
        <v>31</v>
      </c>
      <c r="C1757" s="1">
        <v>3</v>
      </c>
    </row>
    <row r="1758" spans="1:3" ht="15">
      <c r="A1758" s="1" t="s">
        <v>697</v>
      </c>
      <c r="B1758" s="1">
        <v>31</v>
      </c>
      <c r="C1758" s="1">
        <v>3</v>
      </c>
    </row>
    <row r="1759" spans="1:3" ht="15">
      <c r="A1759" s="1" t="s">
        <v>697</v>
      </c>
      <c r="B1759" s="1">
        <v>31</v>
      </c>
      <c r="C1759" s="1">
        <v>3</v>
      </c>
    </row>
    <row r="1760" spans="1:3" ht="15">
      <c r="A1760" s="1" t="s">
        <v>697</v>
      </c>
      <c r="B1760" s="1">
        <v>31</v>
      </c>
      <c r="C1760" s="1">
        <v>3</v>
      </c>
    </row>
    <row r="1761" spans="1:3" ht="15">
      <c r="A1761" s="1" t="s">
        <v>697</v>
      </c>
      <c r="B1761" s="1">
        <v>31</v>
      </c>
      <c r="C1761" s="1">
        <v>3</v>
      </c>
    </row>
    <row r="1762" spans="1:3" ht="15">
      <c r="A1762" s="1" t="s">
        <v>697</v>
      </c>
      <c r="B1762" s="1">
        <v>31</v>
      </c>
      <c r="C1762" s="1">
        <v>3</v>
      </c>
    </row>
    <row r="1763" spans="1:3" ht="15">
      <c r="A1763" s="1" t="s">
        <v>697</v>
      </c>
      <c r="B1763" s="1">
        <v>31</v>
      </c>
      <c r="C1763" s="1">
        <v>3</v>
      </c>
    </row>
    <row r="1764" spans="1:3" ht="15">
      <c r="A1764" s="1" t="s">
        <v>697</v>
      </c>
      <c r="B1764" s="1">
        <v>31</v>
      </c>
      <c r="C1764" s="1">
        <v>3</v>
      </c>
    </row>
    <row r="1765" spans="1:3" ht="15">
      <c r="A1765" s="1" t="s">
        <v>697</v>
      </c>
      <c r="B1765" s="1">
        <v>31</v>
      </c>
      <c r="C1765" s="1">
        <v>3</v>
      </c>
    </row>
    <row r="1766" spans="1:3" ht="15">
      <c r="A1766" s="1" t="s">
        <v>698</v>
      </c>
      <c r="B1766" s="1">
        <v>51</v>
      </c>
      <c r="C1766" s="1">
        <v>6</v>
      </c>
    </row>
    <row r="1767" spans="1:3" ht="15">
      <c r="A1767" s="1" t="s">
        <v>698</v>
      </c>
      <c r="B1767" s="1">
        <v>51</v>
      </c>
      <c r="C1767" s="1">
        <v>6</v>
      </c>
    </row>
    <row r="1768" spans="1:3" ht="15">
      <c r="A1768" s="1" t="s">
        <v>698</v>
      </c>
      <c r="B1768" s="1">
        <v>51</v>
      </c>
      <c r="C1768" s="1">
        <v>6</v>
      </c>
    </row>
    <row r="1769" spans="1:3" ht="15">
      <c r="A1769" s="1" t="s">
        <v>698</v>
      </c>
      <c r="B1769" s="1">
        <v>51</v>
      </c>
      <c r="C1769" s="1">
        <v>6</v>
      </c>
    </row>
    <row r="1770" spans="1:3" ht="15">
      <c r="A1770" s="1" t="s">
        <v>698</v>
      </c>
      <c r="B1770" s="1">
        <v>51</v>
      </c>
      <c r="C1770" s="1">
        <v>6</v>
      </c>
    </row>
    <row r="1771" spans="1:3" ht="15">
      <c r="A1771" s="1" t="s">
        <v>698</v>
      </c>
      <c r="B1771" s="1">
        <v>51</v>
      </c>
      <c r="C1771" s="1">
        <v>6</v>
      </c>
    </row>
    <row r="1772" spans="1:3" ht="15">
      <c r="A1772" s="1" t="s">
        <v>698</v>
      </c>
      <c r="B1772" s="1">
        <v>51</v>
      </c>
      <c r="C1772" s="1">
        <v>6</v>
      </c>
    </row>
    <row r="1773" spans="1:3" ht="15">
      <c r="A1773" s="1" t="s">
        <v>698</v>
      </c>
      <c r="B1773" s="1">
        <v>51</v>
      </c>
      <c r="C1773" s="1">
        <v>6</v>
      </c>
    </row>
    <row r="1774" spans="1:3" ht="15">
      <c r="A1774" s="1" t="s">
        <v>698</v>
      </c>
      <c r="B1774" s="1">
        <v>51</v>
      </c>
      <c r="C1774" s="1">
        <v>6</v>
      </c>
    </row>
    <row r="1775" spans="1:3" ht="15">
      <c r="A1775" s="1" t="s">
        <v>698</v>
      </c>
      <c r="B1775" s="1">
        <v>51</v>
      </c>
      <c r="C1775" s="1">
        <v>6</v>
      </c>
    </row>
    <row r="1776" spans="1:3" ht="15">
      <c r="A1776" s="1" t="s">
        <v>698</v>
      </c>
      <c r="B1776" s="1">
        <v>51</v>
      </c>
      <c r="C1776" s="1">
        <v>6</v>
      </c>
    </row>
    <row r="1777" spans="1:3" ht="15">
      <c r="A1777" s="1" t="s">
        <v>698</v>
      </c>
      <c r="B1777" s="1">
        <v>51</v>
      </c>
      <c r="C1777" s="1">
        <v>6</v>
      </c>
    </row>
    <row r="1778" spans="1:3" ht="15">
      <c r="A1778" s="1" t="s">
        <v>698</v>
      </c>
      <c r="B1778" s="1">
        <v>51</v>
      </c>
      <c r="C1778" s="1">
        <v>6</v>
      </c>
    </row>
    <row r="1779" spans="1:3" ht="15">
      <c r="A1779" s="1" t="s">
        <v>698</v>
      </c>
      <c r="B1779" s="1">
        <v>51</v>
      </c>
      <c r="C1779" s="1">
        <v>6</v>
      </c>
    </row>
    <row r="1780" spans="1:3" ht="15">
      <c r="A1780" s="1" t="s">
        <v>700</v>
      </c>
      <c r="B1780" s="1">
        <v>21</v>
      </c>
      <c r="C1780" s="1">
        <v>1</v>
      </c>
    </row>
    <row r="1781" spans="1:3" ht="15">
      <c r="A1781" s="1" t="s">
        <v>700</v>
      </c>
      <c r="B1781" s="1">
        <v>21</v>
      </c>
      <c r="C1781" s="1">
        <v>1</v>
      </c>
    </row>
    <row r="1782" spans="1:3" ht="15">
      <c r="A1782" s="1" t="s">
        <v>700</v>
      </c>
      <c r="B1782" s="1">
        <v>21</v>
      </c>
      <c r="C1782" s="1">
        <v>1</v>
      </c>
    </row>
    <row r="1783" spans="1:3" ht="15">
      <c r="A1783" s="1" t="s">
        <v>700</v>
      </c>
      <c r="B1783" s="1">
        <v>21</v>
      </c>
      <c r="C1783" s="1">
        <v>1</v>
      </c>
    </row>
    <row r="1784" spans="1:3" ht="15">
      <c r="A1784" s="1" t="s">
        <v>700</v>
      </c>
      <c r="B1784" s="1">
        <v>21</v>
      </c>
      <c r="C1784" s="1">
        <v>1</v>
      </c>
    </row>
    <row r="1785" spans="1:3" ht="15">
      <c r="A1785" s="1" t="s">
        <v>700</v>
      </c>
      <c r="B1785" s="1">
        <v>21</v>
      </c>
      <c r="C1785" s="1">
        <v>1</v>
      </c>
    </row>
    <row r="1786" spans="1:3" ht="15">
      <c r="A1786" s="1" t="s">
        <v>700</v>
      </c>
      <c r="B1786" s="1">
        <v>21</v>
      </c>
      <c r="C1786" s="1">
        <v>1</v>
      </c>
    </row>
    <row r="1787" spans="1:3" ht="15">
      <c r="A1787" s="1" t="s">
        <v>700</v>
      </c>
      <c r="B1787" s="1">
        <v>21</v>
      </c>
      <c r="C1787" s="1">
        <v>1</v>
      </c>
    </row>
    <row r="1788" spans="1:3" ht="15">
      <c r="A1788" s="1" t="s">
        <v>700</v>
      </c>
      <c r="B1788" s="1">
        <v>21</v>
      </c>
      <c r="C1788" s="1">
        <v>1</v>
      </c>
    </row>
    <row r="1789" spans="1:3" ht="15">
      <c r="A1789" s="1" t="s">
        <v>700</v>
      </c>
      <c r="B1789" s="1">
        <v>21</v>
      </c>
      <c r="C1789" s="1">
        <v>1</v>
      </c>
    </row>
    <row r="1790" spans="1:3" ht="15">
      <c r="A1790" s="1" t="s">
        <v>700</v>
      </c>
      <c r="B1790" s="1">
        <v>21</v>
      </c>
      <c r="C1790" s="1">
        <v>1</v>
      </c>
    </row>
    <row r="1791" spans="1:3" ht="15">
      <c r="A1791" s="1" t="s">
        <v>700</v>
      </c>
      <c r="B1791" s="1">
        <v>21</v>
      </c>
      <c r="C1791" s="1">
        <v>1</v>
      </c>
    </row>
    <row r="1792" spans="1:3" ht="15">
      <c r="A1792" s="1" t="s">
        <v>700</v>
      </c>
      <c r="B1792" s="1">
        <v>21</v>
      </c>
      <c r="C1792" s="1">
        <v>1</v>
      </c>
    </row>
    <row r="1793" spans="1:3" ht="15">
      <c r="A1793" s="1" t="s">
        <v>700</v>
      </c>
      <c r="B1793" s="1">
        <v>21</v>
      </c>
      <c r="C1793" s="1">
        <v>1</v>
      </c>
    </row>
    <row r="1794" spans="1:3" ht="15">
      <c r="A1794" s="1" t="s">
        <v>701</v>
      </c>
      <c r="B1794" s="1">
        <v>54</v>
      </c>
      <c r="C1794" s="1">
        <v>8</v>
      </c>
    </row>
    <row r="1795" spans="1:3" ht="15">
      <c r="A1795" s="1" t="s">
        <v>701</v>
      </c>
      <c r="B1795" s="1">
        <v>54</v>
      </c>
      <c r="C1795" s="1">
        <v>8</v>
      </c>
    </row>
    <row r="1796" spans="1:3" ht="15">
      <c r="A1796" s="1" t="s">
        <v>701</v>
      </c>
      <c r="B1796" s="1">
        <v>54</v>
      </c>
      <c r="C1796" s="1">
        <v>8</v>
      </c>
    </row>
    <row r="1797" spans="1:3" ht="15">
      <c r="A1797" s="1" t="s">
        <v>701</v>
      </c>
      <c r="B1797" s="1">
        <v>54</v>
      </c>
      <c r="C1797" s="1">
        <v>8</v>
      </c>
    </row>
    <row r="1798" spans="1:3" ht="15">
      <c r="A1798" s="1" t="s">
        <v>701</v>
      </c>
      <c r="B1798" s="1">
        <v>54</v>
      </c>
      <c r="C1798" s="1">
        <v>8</v>
      </c>
    </row>
    <row r="1799" spans="1:3" ht="15">
      <c r="A1799" s="1" t="s">
        <v>701</v>
      </c>
      <c r="B1799" s="1">
        <v>54</v>
      </c>
      <c r="C1799" s="1">
        <v>8</v>
      </c>
    </row>
    <row r="1800" spans="1:3" ht="15">
      <c r="A1800" s="1" t="s">
        <v>701</v>
      </c>
      <c r="B1800" s="1">
        <v>54</v>
      </c>
      <c r="C1800" s="1">
        <v>8</v>
      </c>
    </row>
    <row r="1801" spans="1:3" ht="15">
      <c r="A1801" s="1" t="s">
        <v>701</v>
      </c>
      <c r="B1801" s="1">
        <v>54</v>
      </c>
      <c r="C1801" s="1">
        <v>8</v>
      </c>
    </row>
    <row r="1802" spans="1:3" ht="15">
      <c r="A1802" s="1" t="s">
        <v>701</v>
      </c>
      <c r="B1802" s="1">
        <v>54</v>
      </c>
      <c r="C1802" s="1">
        <v>8</v>
      </c>
    </row>
    <row r="1803" spans="1:3" ht="15">
      <c r="A1803" s="1" t="s">
        <v>701</v>
      </c>
      <c r="B1803" s="1">
        <v>54</v>
      </c>
      <c r="C1803" s="1">
        <v>8</v>
      </c>
    </row>
    <row r="1804" spans="1:3" ht="15">
      <c r="A1804" s="1" t="s">
        <v>701</v>
      </c>
      <c r="B1804" s="1">
        <v>54</v>
      </c>
      <c r="C1804" s="1">
        <v>8</v>
      </c>
    </row>
    <row r="1805" spans="1:3" ht="15">
      <c r="A1805" s="1" t="s">
        <v>701</v>
      </c>
      <c r="B1805" s="1">
        <v>54</v>
      </c>
      <c r="C1805" s="1">
        <v>8</v>
      </c>
    </row>
    <row r="1806" spans="1:3" ht="15">
      <c r="A1806" s="1" t="s">
        <v>701</v>
      </c>
      <c r="B1806" s="1">
        <v>54</v>
      </c>
      <c r="C1806" s="1">
        <v>8</v>
      </c>
    </row>
    <row r="1807" spans="1:3" ht="15">
      <c r="A1807" s="1" t="s">
        <v>701</v>
      </c>
      <c r="B1807" s="1">
        <v>54</v>
      </c>
      <c r="C1807" s="1">
        <v>8</v>
      </c>
    </row>
    <row r="1808" spans="1:3" ht="15">
      <c r="A1808" s="1" t="s">
        <v>702</v>
      </c>
      <c r="B1808" s="1">
        <v>31</v>
      </c>
      <c r="C1808" s="1">
        <v>3</v>
      </c>
    </row>
    <row r="1809" spans="1:3" ht="15">
      <c r="A1809" s="1" t="s">
        <v>702</v>
      </c>
      <c r="B1809" s="1">
        <v>31</v>
      </c>
      <c r="C1809" s="1">
        <v>3</v>
      </c>
    </row>
    <row r="1810" spans="1:3" ht="15">
      <c r="A1810" s="1" t="s">
        <v>702</v>
      </c>
      <c r="B1810" s="1">
        <v>31</v>
      </c>
      <c r="C1810" s="1">
        <v>3</v>
      </c>
    </row>
    <row r="1811" spans="1:3" ht="15">
      <c r="A1811" s="1" t="s">
        <v>702</v>
      </c>
      <c r="B1811" s="1">
        <v>31</v>
      </c>
      <c r="C1811" s="1">
        <v>3</v>
      </c>
    </row>
    <row r="1812" spans="1:3" ht="15">
      <c r="A1812" s="1" t="s">
        <v>702</v>
      </c>
      <c r="B1812" s="1">
        <v>31</v>
      </c>
      <c r="C1812" s="1">
        <v>3</v>
      </c>
    </row>
    <row r="1813" spans="1:3" ht="15">
      <c r="A1813" s="1" t="s">
        <v>702</v>
      </c>
      <c r="B1813" s="1">
        <v>31</v>
      </c>
      <c r="C1813" s="1">
        <v>3</v>
      </c>
    </row>
    <row r="1814" spans="1:3" ht="15">
      <c r="A1814" s="1" t="s">
        <v>702</v>
      </c>
      <c r="B1814" s="1">
        <v>31</v>
      </c>
      <c r="C1814" s="1">
        <v>3</v>
      </c>
    </row>
    <row r="1815" spans="1:3" ht="15">
      <c r="A1815" s="1" t="s">
        <v>702</v>
      </c>
      <c r="B1815" s="1">
        <v>31</v>
      </c>
      <c r="C1815" s="1">
        <v>3</v>
      </c>
    </row>
    <row r="1816" spans="1:3" ht="15">
      <c r="A1816" s="1" t="s">
        <v>702</v>
      </c>
      <c r="B1816" s="1">
        <v>31</v>
      </c>
      <c r="C1816" s="1">
        <v>3</v>
      </c>
    </row>
    <row r="1817" spans="1:3" ht="15">
      <c r="A1817" s="1" t="s">
        <v>702</v>
      </c>
      <c r="B1817" s="1">
        <v>31</v>
      </c>
      <c r="C1817" s="1">
        <v>3</v>
      </c>
    </row>
    <row r="1818" spans="1:3" ht="15">
      <c r="A1818" s="1" t="s">
        <v>702</v>
      </c>
      <c r="B1818" s="1">
        <v>31</v>
      </c>
      <c r="C1818" s="1">
        <v>3</v>
      </c>
    </row>
    <row r="1819" spans="1:3" ht="15">
      <c r="A1819" s="1" t="s">
        <v>702</v>
      </c>
      <c r="B1819" s="1">
        <v>31</v>
      </c>
      <c r="C1819" s="1">
        <v>3</v>
      </c>
    </row>
    <row r="1820" spans="1:3" ht="15">
      <c r="A1820" s="1" t="s">
        <v>702</v>
      </c>
      <c r="B1820" s="1">
        <v>31</v>
      </c>
      <c r="C1820" s="1">
        <v>3</v>
      </c>
    </row>
    <row r="1821" spans="1:3" ht="15">
      <c r="A1821" s="1" t="s">
        <v>702</v>
      </c>
      <c r="B1821" s="1">
        <v>31</v>
      </c>
      <c r="C1821" s="1">
        <v>3</v>
      </c>
    </row>
    <row r="1822" spans="1:3" ht="15">
      <c r="A1822" s="1" t="s">
        <v>703</v>
      </c>
      <c r="B1822" s="1">
        <v>31</v>
      </c>
      <c r="C1822" s="1">
        <v>3</v>
      </c>
    </row>
    <row r="1823" spans="1:3" ht="15">
      <c r="A1823" s="1" t="s">
        <v>703</v>
      </c>
      <c r="B1823" s="1">
        <v>31</v>
      </c>
      <c r="C1823" s="1">
        <v>3</v>
      </c>
    </row>
    <row r="1824" spans="1:3" ht="15">
      <c r="A1824" s="1" t="s">
        <v>703</v>
      </c>
      <c r="B1824" s="1">
        <v>31</v>
      </c>
      <c r="C1824" s="1">
        <v>3</v>
      </c>
    </row>
    <row r="1825" spans="1:3" ht="15">
      <c r="A1825" s="1" t="s">
        <v>703</v>
      </c>
      <c r="B1825" s="1">
        <v>31</v>
      </c>
      <c r="C1825" s="1">
        <v>3</v>
      </c>
    </row>
    <row r="1826" spans="1:3" ht="15">
      <c r="A1826" s="1" t="s">
        <v>703</v>
      </c>
      <c r="B1826" s="1">
        <v>31</v>
      </c>
      <c r="C1826" s="1">
        <v>3</v>
      </c>
    </row>
    <row r="1827" spans="1:3" ht="15">
      <c r="A1827" s="1" t="s">
        <v>703</v>
      </c>
      <c r="B1827" s="1">
        <v>31</v>
      </c>
      <c r="C1827" s="1">
        <v>3</v>
      </c>
    </row>
    <row r="1828" spans="1:3" ht="15">
      <c r="A1828" s="1" t="s">
        <v>703</v>
      </c>
      <c r="B1828" s="1">
        <v>31</v>
      </c>
      <c r="C1828" s="1">
        <v>3</v>
      </c>
    </row>
    <row r="1829" spans="1:3" ht="15">
      <c r="A1829" s="1" t="s">
        <v>703</v>
      </c>
      <c r="B1829" s="1">
        <v>31</v>
      </c>
      <c r="C1829" s="1">
        <v>3</v>
      </c>
    </row>
    <row r="1830" spans="1:3" ht="15">
      <c r="A1830" s="1" t="s">
        <v>703</v>
      </c>
      <c r="B1830" s="1">
        <v>31</v>
      </c>
      <c r="C1830" s="1">
        <v>3</v>
      </c>
    </row>
    <row r="1831" spans="1:3" ht="15">
      <c r="A1831" s="1" t="s">
        <v>703</v>
      </c>
      <c r="B1831" s="1">
        <v>31</v>
      </c>
      <c r="C1831" s="1">
        <v>3</v>
      </c>
    </row>
    <row r="1832" spans="1:3" ht="15">
      <c r="A1832" s="1" t="s">
        <v>703</v>
      </c>
      <c r="B1832" s="1">
        <v>31</v>
      </c>
      <c r="C1832" s="1">
        <v>3</v>
      </c>
    </row>
    <row r="1833" spans="1:3" ht="15">
      <c r="A1833" s="1" t="s">
        <v>703</v>
      </c>
      <c r="B1833" s="1">
        <v>31</v>
      </c>
      <c r="C1833" s="1">
        <v>3</v>
      </c>
    </row>
    <row r="1834" spans="1:3" ht="15">
      <c r="A1834" s="1" t="s">
        <v>703</v>
      </c>
      <c r="B1834" s="1">
        <v>31</v>
      </c>
      <c r="C1834" s="1">
        <v>3</v>
      </c>
    </row>
    <row r="1835" spans="1:3" ht="15">
      <c r="A1835" s="1" t="s">
        <v>703</v>
      </c>
      <c r="B1835" s="1">
        <v>31</v>
      </c>
      <c r="C1835" s="1">
        <v>3</v>
      </c>
    </row>
    <row r="1836" spans="1:3" ht="15">
      <c r="A1836" s="1" t="s">
        <v>704</v>
      </c>
      <c r="B1836" s="1">
        <v>31</v>
      </c>
      <c r="C1836" s="1">
        <v>3</v>
      </c>
    </row>
    <row r="1837" spans="1:3" ht="15">
      <c r="A1837" s="1" t="s">
        <v>704</v>
      </c>
      <c r="B1837" s="1">
        <v>31</v>
      </c>
      <c r="C1837" s="1">
        <v>3</v>
      </c>
    </row>
    <row r="1838" spans="1:3" ht="15">
      <c r="A1838" s="1" t="s">
        <v>704</v>
      </c>
      <c r="B1838" s="1">
        <v>31</v>
      </c>
      <c r="C1838" s="1">
        <v>3</v>
      </c>
    </row>
    <row r="1839" spans="1:3" ht="15">
      <c r="A1839" s="1" t="s">
        <v>704</v>
      </c>
      <c r="B1839" s="1">
        <v>31</v>
      </c>
      <c r="C1839" s="1">
        <v>3</v>
      </c>
    </row>
    <row r="1840" spans="1:3" ht="15">
      <c r="A1840" s="1" t="s">
        <v>704</v>
      </c>
      <c r="B1840" s="1">
        <v>31</v>
      </c>
      <c r="C1840" s="1">
        <v>3</v>
      </c>
    </row>
    <row r="1841" spans="1:3" ht="15">
      <c r="A1841" s="1" t="s">
        <v>704</v>
      </c>
      <c r="B1841" s="1">
        <v>31</v>
      </c>
      <c r="C1841" s="1">
        <v>3</v>
      </c>
    </row>
    <row r="1842" spans="1:3" ht="15">
      <c r="A1842" s="1" t="s">
        <v>704</v>
      </c>
      <c r="B1842" s="1">
        <v>31</v>
      </c>
      <c r="C1842" s="1">
        <v>3</v>
      </c>
    </row>
    <row r="1843" spans="1:3" ht="15">
      <c r="A1843" s="1" t="s">
        <v>704</v>
      </c>
      <c r="B1843" s="1">
        <v>31</v>
      </c>
      <c r="C1843" s="1">
        <v>3</v>
      </c>
    </row>
    <row r="1844" spans="1:3" ht="15">
      <c r="A1844" s="1" t="s">
        <v>704</v>
      </c>
      <c r="B1844" s="1">
        <v>31</v>
      </c>
      <c r="C1844" s="1">
        <v>3</v>
      </c>
    </row>
    <row r="1845" spans="1:3" ht="15">
      <c r="A1845" s="1" t="s">
        <v>704</v>
      </c>
      <c r="B1845" s="1">
        <v>31</v>
      </c>
      <c r="C1845" s="1">
        <v>3</v>
      </c>
    </row>
    <row r="1846" spans="1:3" ht="15">
      <c r="A1846" s="1" t="s">
        <v>704</v>
      </c>
      <c r="B1846" s="1">
        <v>31</v>
      </c>
      <c r="C1846" s="1">
        <v>3</v>
      </c>
    </row>
    <row r="1847" spans="1:3" ht="15">
      <c r="A1847" s="1" t="s">
        <v>704</v>
      </c>
      <c r="B1847" s="1">
        <v>31</v>
      </c>
      <c r="C1847" s="1">
        <v>3</v>
      </c>
    </row>
    <row r="1848" spans="1:3" ht="15">
      <c r="A1848" s="1" t="s">
        <v>704</v>
      </c>
      <c r="B1848" s="1">
        <v>31</v>
      </c>
      <c r="C1848" s="1">
        <v>3</v>
      </c>
    </row>
    <row r="1849" spans="1:3" ht="15">
      <c r="A1849" s="1" t="s">
        <v>704</v>
      </c>
      <c r="B1849" s="1">
        <v>31</v>
      </c>
      <c r="C1849" s="1">
        <v>3</v>
      </c>
    </row>
    <row r="1850" spans="1:3" ht="15">
      <c r="A1850" s="1" t="s">
        <v>705</v>
      </c>
      <c r="B1850" s="1">
        <v>54</v>
      </c>
      <c r="C1850" s="1">
        <v>8</v>
      </c>
    </row>
    <row r="1851" spans="1:3" ht="15">
      <c r="A1851" s="1" t="s">
        <v>705</v>
      </c>
      <c r="B1851" s="1">
        <v>54</v>
      </c>
      <c r="C1851" s="1">
        <v>8</v>
      </c>
    </row>
    <row r="1852" spans="1:3" ht="15">
      <c r="A1852" s="1" t="s">
        <v>705</v>
      </c>
      <c r="B1852" s="1">
        <v>54</v>
      </c>
      <c r="C1852" s="1">
        <v>8</v>
      </c>
    </row>
    <row r="1853" spans="1:3" ht="15">
      <c r="A1853" s="1" t="s">
        <v>705</v>
      </c>
      <c r="B1853" s="1">
        <v>54</v>
      </c>
      <c r="C1853" s="1">
        <v>8</v>
      </c>
    </row>
    <row r="1854" spans="1:3" ht="15">
      <c r="A1854" s="1" t="s">
        <v>705</v>
      </c>
      <c r="B1854" s="1">
        <v>54</v>
      </c>
      <c r="C1854" s="1">
        <v>8</v>
      </c>
    </row>
    <row r="1855" spans="1:3" ht="15">
      <c r="A1855" s="1" t="s">
        <v>705</v>
      </c>
      <c r="B1855" s="1">
        <v>54</v>
      </c>
      <c r="C1855" s="1">
        <v>8</v>
      </c>
    </row>
    <row r="1856" spans="1:3" ht="15">
      <c r="A1856" s="1" t="s">
        <v>705</v>
      </c>
      <c r="B1856" s="1">
        <v>54</v>
      </c>
      <c r="C1856" s="1">
        <v>8</v>
      </c>
    </row>
    <row r="1857" spans="1:3" ht="15">
      <c r="A1857" s="1" t="s">
        <v>705</v>
      </c>
      <c r="B1857" s="1">
        <v>54</v>
      </c>
      <c r="C1857" s="1">
        <v>8</v>
      </c>
    </row>
    <row r="1858" spans="1:3" ht="15">
      <c r="A1858" s="1" t="s">
        <v>705</v>
      </c>
      <c r="B1858" s="1">
        <v>54</v>
      </c>
      <c r="C1858" s="1">
        <v>8</v>
      </c>
    </row>
    <row r="1859" spans="1:3" ht="15">
      <c r="A1859" s="1" t="s">
        <v>705</v>
      </c>
      <c r="B1859" s="1">
        <v>54</v>
      </c>
      <c r="C1859" s="1">
        <v>8</v>
      </c>
    </row>
    <row r="1860" spans="1:3" ht="15">
      <c r="A1860" s="1" t="s">
        <v>705</v>
      </c>
      <c r="B1860" s="1">
        <v>54</v>
      </c>
      <c r="C1860" s="1">
        <v>8</v>
      </c>
    </row>
    <row r="1861" spans="1:3" ht="15">
      <c r="A1861" s="1" t="s">
        <v>705</v>
      </c>
      <c r="B1861" s="1">
        <v>54</v>
      </c>
      <c r="C1861" s="1">
        <v>8</v>
      </c>
    </row>
    <row r="1862" spans="1:3" ht="15">
      <c r="A1862" s="1" t="s">
        <v>705</v>
      </c>
      <c r="B1862" s="1">
        <v>54</v>
      </c>
      <c r="C1862" s="1">
        <v>8</v>
      </c>
    </row>
    <row r="1863" spans="1:3" ht="15">
      <c r="A1863" s="1" t="s">
        <v>705</v>
      </c>
      <c r="B1863" s="1">
        <v>54</v>
      </c>
      <c r="C1863" s="1">
        <v>8</v>
      </c>
    </row>
    <row r="1864" spans="1:3" ht="15">
      <c r="A1864" s="1" t="s">
        <v>706</v>
      </c>
      <c r="B1864" s="1">
        <v>31</v>
      </c>
      <c r="C1864" s="1">
        <v>3</v>
      </c>
    </row>
    <row r="1865" spans="1:3" ht="15">
      <c r="A1865" s="1" t="s">
        <v>706</v>
      </c>
      <c r="B1865" s="1">
        <v>31</v>
      </c>
      <c r="C1865" s="1">
        <v>3</v>
      </c>
    </row>
    <row r="1866" spans="1:3" ht="15">
      <c r="A1866" s="1" t="s">
        <v>706</v>
      </c>
      <c r="B1866" s="1">
        <v>31</v>
      </c>
      <c r="C1866" s="1">
        <v>3</v>
      </c>
    </row>
    <row r="1867" spans="1:3" ht="15">
      <c r="A1867" s="1" t="s">
        <v>706</v>
      </c>
      <c r="B1867" s="1">
        <v>31</v>
      </c>
      <c r="C1867" s="1">
        <v>3</v>
      </c>
    </row>
    <row r="1868" spans="1:3" ht="15">
      <c r="A1868" s="1" t="s">
        <v>706</v>
      </c>
      <c r="B1868" s="1">
        <v>31</v>
      </c>
      <c r="C1868" s="1">
        <v>3</v>
      </c>
    </row>
    <row r="1869" spans="1:3" ht="15">
      <c r="A1869" s="1" t="s">
        <v>706</v>
      </c>
      <c r="B1869" s="1">
        <v>31</v>
      </c>
      <c r="C1869" s="1">
        <v>3</v>
      </c>
    </row>
    <row r="1870" spans="1:3" ht="15">
      <c r="A1870" s="1" t="s">
        <v>706</v>
      </c>
      <c r="B1870" s="1">
        <v>31</v>
      </c>
      <c r="C1870" s="1">
        <v>3</v>
      </c>
    </row>
    <row r="1871" spans="1:3" ht="15">
      <c r="A1871" s="1" t="s">
        <v>706</v>
      </c>
      <c r="B1871" s="1">
        <v>31</v>
      </c>
      <c r="C1871" s="1">
        <v>3</v>
      </c>
    </row>
    <row r="1872" spans="1:3" ht="15">
      <c r="A1872" s="1" t="s">
        <v>706</v>
      </c>
      <c r="B1872" s="1">
        <v>31</v>
      </c>
      <c r="C1872" s="1">
        <v>3</v>
      </c>
    </row>
    <row r="1873" spans="1:3" ht="15">
      <c r="A1873" s="1" t="s">
        <v>706</v>
      </c>
      <c r="B1873" s="1">
        <v>31</v>
      </c>
      <c r="C1873" s="1">
        <v>3</v>
      </c>
    </row>
    <row r="1874" spans="1:3" ht="15">
      <c r="A1874" s="1" t="s">
        <v>706</v>
      </c>
      <c r="B1874" s="1">
        <v>31</v>
      </c>
      <c r="C1874" s="1">
        <v>3</v>
      </c>
    </row>
    <row r="1875" spans="1:3" ht="15">
      <c r="A1875" s="1" t="s">
        <v>706</v>
      </c>
      <c r="B1875" s="1">
        <v>31</v>
      </c>
      <c r="C1875" s="1">
        <v>3</v>
      </c>
    </row>
    <row r="1876" spans="1:3" ht="15">
      <c r="A1876" s="1" t="s">
        <v>706</v>
      </c>
      <c r="B1876" s="1">
        <v>31</v>
      </c>
      <c r="C1876" s="1">
        <v>3</v>
      </c>
    </row>
    <row r="1877" spans="1:3" ht="15">
      <c r="A1877" s="1" t="s">
        <v>706</v>
      </c>
      <c r="B1877" s="1">
        <v>31</v>
      </c>
      <c r="C1877" s="1">
        <v>3</v>
      </c>
    </row>
    <row r="1878" spans="1:3" ht="15">
      <c r="A1878" s="1" t="s">
        <v>708</v>
      </c>
      <c r="B1878" s="1">
        <v>31</v>
      </c>
      <c r="C1878" s="1">
        <v>3</v>
      </c>
    </row>
    <row r="1879" spans="1:3" ht="15">
      <c r="A1879" s="1" t="s">
        <v>708</v>
      </c>
      <c r="B1879" s="1">
        <v>31</v>
      </c>
      <c r="C1879" s="1">
        <v>3</v>
      </c>
    </row>
    <row r="1880" spans="1:3" ht="15">
      <c r="A1880" s="1" t="s">
        <v>708</v>
      </c>
      <c r="B1880" s="1">
        <v>31</v>
      </c>
      <c r="C1880" s="1">
        <v>3</v>
      </c>
    </row>
    <row r="1881" spans="1:3" ht="15">
      <c r="A1881" s="1" t="s">
        <v>708</v>
      </c>
      <c r="B1881" s="1">
        <v>31</v>
      </c>
      <c r="C1881" s="1">
        <v>3</v>
      </c>
    </row>
    <row r="1882" spans="1:3" ht="15">
      <c r="A1882" s="1" t="s">
        <v>708</v>
      </c>
      <c r="B1882" s="1">
        <v>31</v>
      </c>
      <c r="C1882" s="1">
        <v>3</v>
      </c>
    </row>
    <row r="1883" spans="1:3" ht="15">
      <c r="A1883" s="1" t="s">
        <v>708</v>
      </c>
      <c r="B1883" s="1">
        <v>31</v>
      </c>
      <c r="C1883" s="1">
        <v>3</v>
      </c>
    </row>
    <row r="1884" spans="1:3" ht="15">
      <c r="A1884" s="1" t="s">
        <v>708</v>
      </c>
      <c r="B1884" s="1">
        <v>31</v>
      </c>
      <c r="C1884" s="1">
        <v>3</v>
      </c>
    </row>
    <row r="1885" spans="1:3" ht="15">
      <c r="A1885" s="1" t="s">
        <v>708</v>
      </c>
      <c r="B1885" s="1">
        <v>31</v>
      </c>
      <c r="C1885" s="1">
        <v>3</v>
      </c>
    </row>
    <row r="1886" spans="1:3" ht="15">
      <c r="A1886" s="1" t="s">
        <v>708</v>
      </c>
      <c r="B1886" s="1">
        <v>31</v>
      </c>
      <c r="C1886" s="1">
        <v>3</v>
      </c>
    </row>
    <row r="1887" spans="1:3" ht="15">
      <c r="A1887" s="1" t="s">
        <v>708</v>
      </c>
      <c r="B1887" s="1">
        <v>31</v>
      </c>
      <c r="C1887" s="1">
        <v>3</v>
      </c>
    </row>
    <row r="1888" spans="1:3" ht="15">
      <c r="A1888" s="1" t="s">
        <v>708</v>
      </c>
      <c r="B1888" s="1">
        <v>31</v>
      </c>
      <c r="C1888" s="1">
        <v>3</v>
      </c>
    </row>
    <row r="1889" spans="1:3" ht="15">
      <c r="A1889" s="1" t="s">
        <v>708</v>
      </c>
      <c r="B1889" s="1">
        <v>31</v>
      </c>
      <c r="C1889" s="1">
        <v>3</v>
      </c>
    </row>
    <row r="1890" spans="1:3" ht="15">
      <c r="A1890" s="1" t="s">
        <v>708</v>
      </c>
      <c r="B1890" s="1">
        <v>31</v>
      </c>
      <c r="C1890" s="1">
        <v>3</v>
      </c>
    </row>
    <row r="1891" spans="1:3" ht="15">
      <c r="A1891" s="1" t="s">
        <v>708</v>
      </c>
      <c r="B1891" s="1">
        <v>31</v>
      </c>
      <c r="C1891" s="1">
        <v>3</v>
      </c>
    </row>
    <row r="1892" spans="1:3" ht="15">
      <c r="A1892" s="1" t="s">
        <v>709</v>
      </c>
      <c r="B1892" s="1">
        <v>51</v>
      </c>
      <c r="C1892" s="1">
        <v>6</v>
      </c>
    </row>
    <row r="1893" spans="1:3" ht="15">
      <c r="A1893" s="1" t="s">
        <v>709</v>
      </c>
      <c r="B1893" s="1">
        <v>51</v>
      </c>
      <c r="C1893" s="1">
        <v>6</v>
      </c>
    </row>
    <row r="1894" spans="1:3" ht="15">
      <c r="A1894" s="1" t="s">
        <v>709</v>
      </c>
      <c r="B1894" s="1">
        <v>51</v>
      </c>
      <c r="C1894" s="1">
        <v>6</v>
      </c>
    </row>
    <row r="1895" spans="1:3" ht="15">
      <c r="A1895" s="1" t="s">
        <v>709</v>
      </c>
      <c r="B1895" s="1">
        <v>51</v>
      </c>
      <c r="C1895" s="1">
        <v>6</v>
      </c>
    </row>
    <row r="1896" spans="1:3" ht="15">
      <c r="A1896" s="1" t="s">
        <v>709</v>
      </c>
      <c r="B1896" s="1">
        <v>51</v>
      </c>
      <c r="C1896" s="1">
        <v>6</v>
      </c>
    </row>
    <row r="1897" spans="1:3" ht="15">
      <c r="A1897" s="1" t="s">
        <v>709</v>
      </c>
      <c r="B1897" s="1">
        <v>51</v>
      </c>
      <c r="C1897" s="1">
        <v>6</v>
      </c>
    </row>
    <row r="1898" spans="1:3" ht="15">
      <c r="A1898" s="1" t="s">
        <v>709</v>
      </c>
      <c r="B1898" s="1">
        <v>51</v>
      </c>
      <c r="C1898" s="1">
        <v>6</v>
      </c>
    </row>
    <row r="1899" spans="1:3" ht="15">
      <c r="A1899" s="1" t="s">
        <v>709</v>
      </c>
      <c r="B1899" s="1">
        <v>51</v>
      </c>
      <c r="C1899" s="1">
        <v>6</v>
      </c>
    </row>
    <row r="1900" spans="1:3" ht="15">
      <c r="A1900" s="1" t="s">
        <v>709</v>
      </c>
      <c r="B1900" s="1">
        <v>51</v>
      </c>
      <c r="C1900" s="1">
        <v>6</v>
      </c>
    </row>
    <row r="1901" spans="1:3" ht="15">
      <c r="A1901" s="1" t="s">
        <v>709</v>
      </c>
      <c r="B1901" s="1">
        <v>51</v>
      </c>
      <c r="C1901" s="1">
        <v>6</v>
      </c>
    </row>
    <row r="1902" spans="1:3" ht="15">
      <c r="A1902" s="1" t="s">
        <v>709</v>
      </c>
      <c r="B1902" s="1">
        <v>51</v>
      </c>
      <c r="C1902" s="1">
        <v>6</v>
      </c>
    </row>
    <row r="1903" spans="1:3" ht="15">
      <c r="A1903" s="1" t="s">
        <v>709</v>
      </c>
      <c r="B1903" s="1">
        <v>51</v>
      </c>
      <c r="C1903" s="1">
        <v>6</v>
      </c>
    </row>
    <row r="1904" spans="1:3" ht="15">
      <c r="A1904" s="1" t="s">
        <v>709</v>
      </c>
      <c r="B1904" s="1">
        <v>51</v>
      </c>
      <c r="C1904" s="1">
        <v>6</v>
      </c>
    </row>
    <row r="1905" spans="1:3" ht="15">
      <c r="A1905" s="1" t="s">
        <v>709</v>
      </c>
      <c r="B1905" s="1">
        <v>51</v>
      </c>
      <c r="C1905" s="1">
        <v>6</v>
      </c>
    </row>
    <row r="1906" spans="1:3" ht="15">
      <c r="A1906" s="1" t="s">
        <v>710</v>
      </c>
      <c r="B1906" s="1">
        <v>44</v>
      </c>
      <c r="C1906" s="1">
        <v>5</v>
      </c>
    </row>
    <row r="1907" spans="1:3" ht="15">
      <c r="A1907" s="1" t="s">
        <v>710</v>
      </c>
      <c r="B1907" s="1">
        <v>44</v>
      </c>
      <c r="C1907" s="1">
        <v>5</v>
      </c>
    </row>
    <row r="1908" spans="1:3" ht="15">
      <c r="A1908" s="1" t="s">
        <v>710</v>
      </c>
      <c r="B1908" s="1">
        <v>44</v>
      </c>
      <c r="C1908" s="1">
        <v>5</v>
      </c>
    </row>
    <row r="1909" spans="1:3" ht="15">
      <c r="A1909" s="1" t="s">
        <v>710</v>
      </c>
      <c r="B1909" s="1">
        <v>44</v>
      </c>
      <c r="C1909" s="1">
        <v>5</v>
      </c>
    </row>
    <row r="1910" spans="1:3" ht="15">
      <c r="A1910" s="1" t="s">
        <v>710</v>
      </c>
      <c r="B1910" s="1">
        <v>44</v>
      </c>
      <c r="C1910" s="1">
        <v>5</v>
      </c>
    </row>
    <row r="1911" spans="1:3" ht="15">
      <c r="A1911" s="1" t="s">
        <v>710</v>
      </c>
      <c r="B1911" s="1">
        <v>44</v>
      </c>
      <c r="C1911" s="1">
        <v>5</v>
      </c>
    </row>
    <row r="1912" spans="1:3" ht="15">
      <c r="A1912" s="1" t="s">
        <v>710</v>
      </c>
      <c r="B1912" s="1">
        <v>44</v>
      </c>
      <c r="C1912" s="1">
        <v>5</v>
      </c>
    </row>
    <row r="1913" spans="1:3" ht="15">
      <c r="A1913" s="1" t="s">
        <v>710</v>
      </c>
      <c r="B1913" s="1">
        <v>44</v>
      </c>
      <c r="C1913" s="1">
        <v>5</v>
      </c>
    </row>
    <row r="1914" spans="1:3" ht="15">
      <c r="A1914" s="1" t="s">
        <v>710</v>
      </c>
      <c r="B1914" s="1">
        <v>44</v>
      </c>
      <c r="C1914" s="1">
        <v>5</v>
      </c>
    </row>
    <row r="1915" spans="1:3" ht="15">
      <c r="A1915" s="1" t="s">
        <v>710</v>
      </c>
      <c r="B1915" s="1">
        <v>44</v>
      </c>
      <c r="C1915" s="1">
        <v>5</v>
      </c>
    </row>
    <row r="1916" spans="1:3" ht="15">
      <c r="A1916" s="1" t="s">
        <v>710</v>
      </c>
      <c r="B1916" s="1">
        <v>44</v>
      </c>
      <c r="C1916" s="1">
        <v>5</v>
      </c>
    </row>
    <row r="1917" spans="1:3" ht="15">
      <c r="A1917" s="1" t="s">
        <v>710</v>
      </c>
      <c r="B1917" s="1">
        <v>44</v>
      </c>
      <c r="C1917" s="1">
        <v>5</v>
      </c>
    </row>
    <row r="1918" spans="1:3" ht="15">
      <c r="A1918" s="1" t="s">
        <v>710</v>
      </c>
      <c r="B1918" s="1">
        <v>44</v>
      </c>
      <c r="C1918" s="1">
        <v>5</v>
      </c>
    </row>
    <row r="1919" spans="1:3" ht="15">
      <c r="A1919" s="1" t="s">
        <v>710</v>
      </c>
      <c r="B1919" s="1">
        <v>44</v>
      </c>
      <c r="C1919" s="1">
        <v>5</v>
      </c>
    </row>
    <row r="1920" spans="1:3" ht="15">
      <c r="A1920" s="1" t="s">
        <v>711</v>
      </c>
      <c r="B1920" s="1">
        <v>44</v>
      </c>
      <c r="C1920" s="1">
        <v>5</v>
      </c>
    </row>
    <row r="1921" spans="1:3" ht="15">
      <c r="A1921" s="1" t="s">
        <v>711</v>
      </c>
      <c r="B1921" s="1">
        <v>44</v>
      </c>
      <c r="C1921" s="1">
        <v>5</v>
      </c>
    </row>
    <row r="1922" spans="1:3" ht="15">
      <c r="A1922" s="1" t="s">
        <v>711</v>
      </c>
      <c r="B1922" s="1">
        <v>44</v>
      </c>
      <c r="C1922" s="1">
        <v>5</v>
      </c>
    </row>
    <row r="1923" spans="1:3" ht="15">
      <c r="A1923" s="1" t="s">
        <v>711</v>
      </c>
      <c r="B1923" s="1">
        <v>44</v>
      </c>
      <c r="C1923" s="1">
        <v>5</v>
      </c>
    </row>
    <row r="1924" spans="1:3" ht="15">
      <c r="A1924" s="1" t="s">
        <v>711</v>
      </c>
      <c r="B1924" s="1">
        <v>44</v>
      </c>
      <c r="C1924" s="1">
        <v>5</v>
      </c>
    </row>
    <row r="1925" spans="1:3" ht="15">
      <c r="A1925" s="1" t="s">
        <v>711</v>
      </c>
      <c r="B1925" s="1">
        <v>44</v>
      </c>
      <c r="C1925" s="1">
        <v>5</v>
      </c>
    </row>
    <row r="1926" spans="1:3" ht="15">
      <c r="A1926" s="1" t="s">
        <v>711</v>
      </c>
      <c r="B1926" s="1">
        <v>44</v>
      </c>
      <c r="C1926" s="1">
        <v>5</v>
      </c>
    </row>
    <row r="1927" spans="1:3" ht="15">
      <c r="A1927" s="1" t="s">
        <v>711</v>
      </c>
      <c r="B1927" s="1">
        <v>44</v>
      </c>
      <c r="C1927" s="1">
        <v>5</v>
      </c>
    </row>
    <row r="1928" spans="1:3" ht="15">
      <c r="A1928" s="1" t="s">
        <v>711</v>
      </c>
      <c r="B1928" s="1">
        <v>44</v>
      </c>
      <c r="C1928" s="1">
        <v>5</v>
      </c>
    </row>
    <row r="1929" spans="1:3" ht="15">
      <c r="A1929" s="1" t="s">
        <v>711</v>
      </c>
      <c r="B1929" s="1">
        <v>44</v>
      </c>
      <c r="C1929" s="1">
        <v>5</v>
      </c>
    </row>
    <row r="1930" spans="1:3" ht="15">
      <c r="A1930" s="1" t="s">
        <v>711</v>
      </c>
      <c r="B1930" s="1">
        <v>44</v>
      </c>
      <c r="C1930" s="1">
        <v>5</v>
      </c>
    </row>
    <row r="1931" spans="1:3" ht="15">
      <c r="A1931" s="1" t="s">
        <v>711</v>
      </c>
      <c r="B1931" s="1">
        <v>44</v>
      </c>
      <c r="C1931" s="1">
        <v>5</v>
      </c>
    </row>
    <row r="1932" spans="1:3" ht="15">
      <c r="A1932" s="1" t="s">
        <v>711</v>
      </c>
      <c r="B1932" s="1">
        <v>44</v>
      </c>
      <c r="C1932" s="1">
        <v>5</v>
      </c>
    </row>
    <row r="1933" spans="1:3" ht="15">
      <c r="A1933" s="1" t="s">
        <v>711</v>
      </c>
      <c r="B1933" s="1">
        <v>44</v>
      </c>
      <c r="C1933" s="1">
        <v>5</v>
      </c>
    </row>
    <row r="1934" spans="1:3" ht="15">
      <c r="A1934" s="1" t="s">
        <v>712</v>
      </c>
      <c r="B1934" s="1">
        <v>31</v>
      </c>
      <c r="C1934" s="1">
        <v>3</v>
      </c>
    </row>
    <row r="1935" spans="1:3" ht="15">
      <c r="A1935" s="1" t="s">
        <v>712</v>
      </c>
      <c r="B1935" s="1">
        <v>31</v>
      </c>
      <c r="C1935" s="1">
        <v>3</v>
      </c>
    </row>
    <row r="1936" spans="1:3" ht="15">
      <c r="A1936" s="1" t="s">
        <v>712</v>
      </c>
      <c r="B1936" s="1">
        <v>31</v>
      </c>
      <c r="C1936" s="1">
        <v>3</v>
      </c>
    </row>
    <row r="1937" spans="1:3" ht="15">
      <c r="A1937" s="1" t="s">
        <v>712</v>
      </c>
      <c r="B1937" s="1">
        <v>31</v>
      </c>
      <c r="C1937" s="1">
        <v>3</v>
      </c>
    </row>
    <row r="1938" spans="1:3" ht="15">
      <c r="A1938" s="1" t="s">
        <v>712</v>
      </c>
      <c r="B1938" s="1">
        <v>31</v>
      </c>
      <c r="C1938" s="1">
        <v>3</v>
      </c>
    </row>
    <row r="1939" spans="1:3" ht="15">
      <c r="A1939" s="1" t="s">
        <v>712</v>
      </c>
      <c r="B1939" s="1">
        <v>31</v>
      </c>
      <c r="C1939" s="1">
        <v>3</v>
      </c>
    </row>
    <row r="1940" spans="1:3" ht="15">
      <c r="A1940" s="1" t="s">
        <v>712</v>
      </c>
      <c r="B1940" s="1">
        <v>31</v>
      </c>
      <c r="C1940" s="1">
        <v>3</v>
      </c>
    </row>
    <row r="1941" spans="1:3" ht="15">
      <c r="A1941" s="1" t="s">
        <v>712</v>
      </c>
      <c r="B1941" s="1">
        <v>31</v>
      </c>
      <c r="C1941" s="1">
        <v>3</v>
      </c>
    </row>
    <row r="1942" spans="1:3" ht="15">
      <c r="A1942" s="1" t="s">
        <v>712</v>
      </c>
      <c r="B1942" s="1">
        <v>31</v>
      </c>
      <c r="C1942" s="1">
        <v>3</v>
      </c>
    </row>
    <row r="1943" spans="1:3" ht="15">
      <c r="A1943" s="1" t="s">
        <v>712</v>
      </c>
      <c r="B1943" s="1">
        <v>31</v>
      </c>
      <c r="C1943" s="1">
        <v>3</v>
      </c>
    </row>
    <row r="1944" spans="1:3" ht="15">
      <c r="A1944" s="1" t="s">
        <v>712</v>
      </c>
      <c r="B1944" s="1">
        <v>31</v>
      </c>
      <c r="C1944" s="1">
        <v>3</v>
      </c>
    </row>
    <row r="1945" spans="1:3" ht="15">
      <c r="A1945" s="1" t="s">
        <v>712</v>
      </c>
      <c r="B1945" s="1">
        <v>31</v>
      </c>
      <c r="C1945" s="1">
        <v>3</v>
      </c>
    </row>
    <row r="1946" spans="1:3" ht="15">
      <c r="A1946" s="1" t="s">
        <v>712</v>
      </c>
      <c r="B1946" s="1">
        <v>31</v>
      </c>
      <c r="C1946" s="1">
        <v>3</v>
      </c>
    </row>
    <row r="1947" spans="1:3" ht="15">
      <c r="A1947" s="1" t="s">
        <v>712</v>
      </c>
      <c r="B1947" s="1">
        <v>31</v>
      </c>
      <c r="C1947" s="1">
        <v>3</v>
      </c>
    </row>
    <row r="1948" spans="1:3" ht="15">
      <c r="A1948" s="1" t="s">
        <v>713</v>
      </c>
      <c r="B1948" s="1">
        <v>42</v>
      </c>
      <c r="C1948" s="1">
        <v>4</v>
      </c>
    </row>
    <row r="1949" spans="1:3" ht="15">
      <c r="A1949" s="1" t="s">
        <v>713</v>
      </c>
      <c r="B1949" s="1">
        <v>42</v>
      </c>
      <c r="C1949" s="1">
        <v>4</v>
      </c>
    </row>
    <row r="1950" spans="1:3" ht="15">
      <c r="A1950" s="1" t="s">
        <v>713</v>
      </c>
      <c r="B1950" s="1">
        <v>42</v>
      </c>
      <c r="C1950" s="1">
        <v>4</v>
      </c>
    </row>
    <row r="1951" spans="1:3" ht="15">
      <c r="A1951" s="1" t="s">
        <v>713</v>
      </c>
      <c r="B1951" s="1">
        <v>42</v>
      </c>
      <c r="C1951" s="1">
        <v>4</v>
      </c>
    </row>
    <row r="1952" spans="1:3" ht="15">
      <c r="A1952" s="1" t="s">
        <v>713</v>
      </c>
      <c r="B1952" s="1">
        <v>42</v>
      </c>
      <c r="C1952" s="1">
        <v>4</v>
      </c>
    </row>
    <row r="1953" spans="1:3" ht="15">
      <c r="A1953" s="1" t="s">
        <v>713</v>
      </c>
      <c r="B1953" s="1">
        <v>42</v>
      </c>
      <c r="C1953" s="1">
        <v>4</v>
      </c>
    </row>
    <row r="1954" spans="1:3" ht="15">
      <c r="A1954" s="1" t="s">
        <v>713</v>
      </c>
      <c r="B1954" s="1">
        <v>42</v>
      </c>
      <c r="C1954" s="1">
        <v>4</v>
      </c>
    </row>
    <row r="1955" spans="1:3" ht="15">
      <c r="A1955" s="1" t="s">
        <v>713</v>
      </c>
      <c r="B1955" s="1">
        <v>42</v>
      </c>
      <c r="C1955" s="1">
        <v>4</v>
      </c>
    </row>
    <row r="1956" spans="1:3" ht="15">
      <c r="A1956" s="1" t="s">
        <v>713</v>
      </c>
      <c r="B1956" s="1">
        <v>42</v>
      </c>
      <c r="C1956" s="1">
        <v>4</v>
      </c>
    </row>
    <row r="1957" spans="1:3" ht="15">
      <c r="A1957" s="1" t="s">
        <v>713</v>
      </c>
      <c r="B1957" s="1">
        <v>42</v>
      </c>
      <c r="C1957" s="1">
        <v>4</v>
      </c>
    </row>
    <row r="1958" spans="1:3" ht="15">
      <c r="A1958" s="1" t="s">
        <v>713</v>
      </c>
      <c r="B1958" s="1">
        <v>42</v>
      </c>
      <c r="C1958" s="1">
        <v>4</v>
      </c>
    </row>
    <row r="1959" spans="1:3" ht="15">
      <c r="A1959" s="1" t="s">
        <v>713</v>
      </c>
      <c r="B1959" s="1">
        <v>42</v>
      </c>
      <c r="C1959" s="1">
        <v>4</v>
      </c>
    </row>
    <row r="1960" spans="1:3" ht="15">
      <c r="A1960" s="1" t="s">
        <v>713</v>
      </c>
      <c r="B1960" s="1">
        <v>42</v>
      </c>
      <c r="C1960" s="1">
        <v>4</v>
      </c>
    </row>
    <row r="1961" spans="1:3" ht="15">
      <c r="A1961" s="1" t="s">
        <v>713</v>
      </c>
      <c r="B1961" s="1">
        <v>42</v>
      </c>
      <c r="C1961" s="1">
        <v>4</v>
      </c>
    </row>
    <row r="1962" spans="1:3" ht="15">
      <c r="A1962" s="1" t="s">
        <v>714</v>
      </c>
      <c r="B1962" s="1">
        <v>21</v>
      </c>
      <c r="C1962" s="1">
        <v>1</v>
      </c>
    </row>
    <row r="1963" spans="1:3" ht="15">
      <c r="A1963" s="1" t="s">
        <v>714</v>
      </c>
      <c r="B1963" s="1">
        <v>21</v>
      </c>
      <c r="C1963" s="1">
        <v>1</v>
      </c>
    </row>
    <row r="1964" spans="1:3" ht="15">
      <c r="A1964" s="1" t="s">
        <v>714</v>
      </c>
      <c r="B1964" s="1">
        <v>21</v>
      </c>
      <c r="C1964" s="1">
        <v>1</v>
      </c>
    </row>
    <row r="1965" spans="1:3" ht="15">
      <c r="A1965" s="1" t="s">
        <v>714</v>
      </c>
      <c r="B1965" s="1">
        <v>21</v>
      </c>
      <c r="C1965" s="1">
        <v>1</v>
      </c>
    </row>
    <row r="1966" spans="1:3" ht="15">
      <c r="A1966" s="1" t="s">
        <v>714</v>
      </c>
      <c r="B1966" s="1">
        <v>21</v>
      </c>
      <c r="C1966" s="1">
        <v>1</v>
      </c>
    </row>
    <row r="1967" spans="1:3" ht="15">
      <c r="A1967" s="1" t="s">
        <v>714</v>
      </c>
      <c r="B1967" s="1">
        <v>21</v>
      </c>
      <c r="C1967" s="1">
        <v>1</v>
      </c>
    </row>
    <row r="1968" spans="1:3" ht="15">
      <c r="A1968" s="1" t="s">
        <v>714</v>
      </c>
      <c r="B1968" s="1">
        <v>21</v>
      </c>
      <c r="C1968" s="1">
        <v>1</v>
      </c>
    </row>
    <row r="1969" spans="1:3" ht="15">
      <c r="A1969" s="1" t="s">
        <v>714</v>
      </c>
      <c r="B1969" s="1">
        <v>21</v>
      </c>
      <c r="C1969" s="1">
        <v>1</v>
      </c>
    </row>
    <row r="1970" spans="1:3" ht="15">
      <c r="A1970" s="1" t="s">
        <v>714</v>
      </c>
      <c r="B1970" s="1">
        <v>21</v>
      </c>
      <c r="C1970" s="1">
        <v>1</v>
      </c>
    </row>
    <row r="1971" spans="1:3" ht="15">
      <c r="A1971" s="1" t="s">
        <v>714</v>
      </c>
      <c r="B1971" s="1">
        <v>21</v>
      </c>
      <c r="C1971" s="1">
        <v>1</v>
      </c>
    </row>
    <row r="1972" spans="1:3" ht="15">
      <c r="A1972" s="1" t="s">
        <v>714</v>
      </c>
      <c r="B1972" s="1">
        <v>21</v>
      </c>
      <c r="C1972" s="1">
        <v>1</v>
      </c>
    </row>
    <row r="1973" spans="1:3" ht="15">
      <c r="A1973" s="1" t="s">
        <v>714</v>
      </c>
      <c r="B1973" s="1">
        <v>21</v>
      </c>
      <c r="C1973" s="1">
        <v>1</v>
      </c>
    </row>
    <row r="1974" spans="1:3" ht="15">
      <c r="A1974" s="1" t="s">
        <v>714</v>
      </c>
      <c r="B1974" s="1">
        <v>21</v>
      </c>
      <c r="C1974" s="1">
        <v>1</v>
      </c>
    </row>
    <row r="1975" spans="1:3" ht="15">
      <c r="A1975" s="1" t="s">
        <v>714</v>
      </c>
      <c r="B1975" s="1">
        <v>21</v>
      </c>
      <c r="C1975" s="1">
        <v>1</v>
      </c>
    </row>
    <row r="1976" spans="1:3" ht="15">
      <c r="A1976" s="1" t="s">
        <v>716</v>
      </c>
      <c r="B1976" s="1">
        <v>31</v>
      </c>
      <c r="C1976" s="1">
        <v>3</v>
      </c>
    </row>
    <row r="1977" spans="1:3" ht="15">
      <c r="A1977" s="1" t="s">
        <v>716</v>
      </c>
      <c r="B1977" s="1">
        <v>31</v>
      </c>
      <c r="C1977" s="1">
        <v>3</v>
      </c>
    </row>
    <row r="1978" spans="1:3" ht="15">
      <c r="A1978" s="1" t="s">
        <v>716</v>
      </c>
      <c r="B1978" s="1">
        <v>31</v>
      </c>
      <c r="C1978" s="1">
        <v>3</v>
      </c>
    </row>
    <row r="1979" spans="1:3" ht="15">
      <c r="A1979" s="1" t="s">
        <v>716</v>
      </c>
      <c r="B1979" s="1">
        <v>31</v>
      </c>
      <c r="C1979" s="1">
        <v>3</v>
      </c>
    </row>
    <row r="1980" spans="1:3" ht="15">
      <c r="A1980" s="1" t="s">
        <v>716</v>
      </c>
      <c r="B1980" s="1">
        <v>31</v>
      </c>
      <c r="C1980" s="1">
        <v>3</v>
      </c>
    </row>
    <row r="1981" spans="1:3" ht="15">
      <c r="A1981" s="1" t="s">
        <v>716</v>
      </c>
      <c r="B1981" s="1">
        <v>31</v>
      </c>
      <c r="C1981" s="1">
        <v>3</v>
      </c>
    </row>
    <row r="1982" spans="1:3" ht="15">
      <c r="A1982" s="1" t="s">
        <v>716</v>
      </c>
      <c r="B1982" s="1">
        <v>31</v>
      </c>
      <c r="C1982" s="1">
        <v>3</v>
      </c>
    </row>
    <row r="1983" spans="1:3" ht="15">
      <c r="A1983" s="1" t="s">
        <v>716</v>
      </c>
      <c r="B1983" s="1">
        <v>31</v>
      </c>
      <c r="C1983" s="1">
        <v>3</v>
      </c>
    </row>
    <row r="1984" spans="1:3" ht="15">
      <c r="A1984" s="1" t="s">
        <v>716</v>
      </c>
      <c r="B1984" s="1">
        <v>31</v>
      </c>
      <c r="C1984" s="1">
        <v>3</v>
      </c>
    </row>
    <row r="1985" spans="1:3" ht="15">
      <c r="A1985" s="1" t="s">
        <v>716</v>
      </c>
      <c r="B1985" s="1">
        <v>31</v>
      </c>
      <c r="C1985" s="1">
        <v>3</v>
      </c>
    </row>
    <row r="1986" spans="1:3" ht="15">
      <c r="A1986" s="1" t="s">
        <v>716</v>
      </c>
      <c r="B1986" s="1">
        <v>31</v>
      </c>
      <c r="C1986" s="1">
        <v>3</v>
      </c>
    </row>
    <row r="1987" spans="1:3" ht="15">
      <c r="A1987" s="1" t="s">
        <v>716</v>
      </c>
      <c r="B1987" s="1">
        <v>31</v>
      </c>
      <c r="C1987" s="1">
        <v>3</v>
      </c>
    </row>
    <row r="1988" spans="1:3" ht="15">
      <c r="A1988" s="1" t="s">
        <v>716</v>
      </c>
      <c r="B1988" s="1">
        <v>31</v>
      </c>
      <c r="C1988" s="1">
        <v>3</v>
      </c>
    </row>
    <row r="1989" spans="1:3" ht="15">
      <c r="A1989" s="1" t="s">
        <v>716</v>
      </c>
      <c r="B1989" s="1">
        <v>31</v>
      </c>
      <c r="C1989" s="1">
        <v>3</v>
      </c>
    </row>
    <row r="1990" spans="1:3" ht="15">
      <c r="A1990" s="1" t="s">
        <v>717</v>
      </c>
      <c r="B1990" s="1">
        <v>62</v>
      </c>
      <c r="C1990" s="1">
        <v>10</v>
      </c>
    </row>
    <row r="1991" spans="1:3" ht="15">
      <c r="A1991" s="1" t="s">
        <v>717</v>
      </c>
      <c r="B1991" s="1">
        <v>62</v>
      </c>
      <c r="C1991" s="1">
        <v>10</v>
      </c>
    </row>
    <row r="1992" spans="1:3" ht="15">
      <c r="A1992" s="1" t="s">
        <v>717</v>
      </c>
      <c r="B1992" s="1">
        <v>62</v>
      </c>
      <c r="C1992" s="1">
        <v>10</v>
      </c>
    </row>
    <row r="1993" spans="1:3" ht="15">
      <c r="A1993" s="1" t="s">
        <v>717</v>
      </c>
      <c r="B1993" s="1">
        <v>62</v>
      </c>
      <c r="C1993" s="1">
        <v>10</v>
      </c>
    </row>
    <row r="1994" spans="1:3" ht="15">
      <c r="A1994" s="1" t="s">
        <v>717</v>
      </c>
      <c r="B1994" s="1">
        <v>62</v>
      </c>
      <c r="C1994" s="1">
        <v>10</v>
      </c>
    </row>
    <row r="1995" spans="1:3" ht="15">
      <c r="A1995" s="1" t="s">
        <v>717</v>
      </c>
      <c r="B1995" s="1">
        <v>62</v>
      </c>
      <c r="C1995" s="1">
        <v>10</v>
      </c>
    </row>
    <row r="1996" spans="1:3" ht="15">
      <c r="A1996" s="1" t="s">
        <v>717</v>
      </c>
      <c r="B1996" s="1">
        <v>62</v>
      </c>
      <c r="C1996" s="1">
        <v>10</v>
      </c>
    </row>
    <row r="1997" spans="1:3" ht="15">
      <c r="A1997" s="1" t="s">
        <v>717</v>
      </c>
      <c r="B1997" s="1">
        <v>62</v>
      </c>
      <c r="C1997" s="1">
        <v>10</v>
      </c>
    </row>
    <row r="1998" spans="1:3" ht="15">
      <c r="A1998" s="1" t="s">
        <v>717</v>
      </c>
      <c r="B1998" s="1">
        <v>62</v>
      </c>
      <c r="C1998" s="1">
        <v>10</v>
      </c>
    </row>
    <row r="1999" spans="1:3" ht="15">
      <c r="A1999" s="1" t="s">
        <v>717</v>
      </c>
      <c r="B1999" s="1">
        <v>62</v>
      </c>
      <c r="C1999" s="1">
        <v>10</v>
      </c>
    </row>
    <row r="2000" spans="1:3" ht="15">
      <c r="A2000" s="1" t="s">
        <v>717</v>
      </c>
      <c r="B2000" s="1">
        <v>62</v>
      </c>
      <c r="C2000" s="1">
        <v>10</v>
      </c>
    </row>
    <row r="2001" spans="1:3" ht="15">
      <c r="A2001" s="1" t="s">
        <v>717</v>
      </c>
      <c r="B2001" s="1">
        <v>62</v>
      </c>
      <c r="C2001" s="1">
        <v>10</v>
      </c>
    </row>
    <row r="2002" spans="1:3" ht="15">
      <c r="A2002" s="1" t="s">
        <v>717</v>
      </c>
      <c r="B2002" s="1">
        <v>62</v>
      </c>
      <c r="C2002" s="1">
        <v>10</v>
      </c>
    </row>
    <row r="2003" spans="1:3" ht="15">
      <c r="A2003" s="1" t="s">
        <v>717</v>
      </c>
      <c r="B2003" s="1">
        <v>62</v>
      </c>
      <c r="C2003" s="1">
        <v>10</v>
      </c>
    </row>
    <row r="2004" spans="1:3" ht="15">
      <c r="A2004" s="1" t="s">
        <v>718</v>
      </c>
      <c r="B2004" s="1">
        <v>44</v>
      </c>
      <c r="C2004" s="1">
        <v>5</v>
      </c>
    </row>
    <row r="2005" spans="1:3" ht="15">
      <c r="A2005" s="1" t="s">
        <v>718</v>
      </c>
      <c r="B2005" s="1">
        <v>44</v>
      </c>
      <c r="C2005" s="1">
        <v>5</v>
      </c>
    </row>
    <row r="2006" spans="1:3" ht="15">
      <c r="A2006" s="1" t="s">
        <v>718</v>
      </c>
      <c r="B2006" s="1">
        <v>44</v>
      </c>
      <c r="C2006" s="1">
        <v>5</v>
      </c>
    </row>
    <row r="2007" spans="1:3" ht="15">
      <c r="A2007" s="1" t="s">
        <v>718</v>
      </c>
      <c r="B2007" s="1">
        <v>44</v>
      </c>
      <c r="C2007" s="1">
        <v>5</v>
      </c>
    </row>
    <row r="2008" spans="1:3" ht="15">
      <c r="A2008" s="1" t="s">
        <v>718</v>
      </c>
      <c r="B2008" s="1">
        <v>44</v>
      </c>
      <c r="C2008" s="1">
        <v>5</v>
      </c>
    </row>
    <row r="2009" spans="1:3" ht="15">
      <c r="A2009" s="1" t="s">
        <v>718</v>
      </c>
      <c r="B2009" s="1">
        <v>44</v>
      </c>
      <c r="C2009" s="1">
        <v>5</v>
      </c>
    </row>
    <row r="2010" spans="1:3" ht="15">
      <c r="A2010" s="1" t="s">
        <v>718</v>
      </c>
      <c r="B2010" s="1">
        <v>44</v>
      </c>
      <c r="C2010" s="1">
        <v>5</v>
      </c>
    </row>
    <row r="2011" spans="1:3" ht="15">
      <c r="A2011" s="1" t="s">
        <v>718</v>
      </c>
      <c r="B2011" s="1">
        <v>44</v>
      </c>
      <c r="C2011" s="1">
        <v>5</v>
      </c>
    </row>
    <row r="2012" spans="1:3" ht="15">
      <c r="A2012" s="1" t="s">
        <v>718</v>
      </c>
      <c r="B2012" s="1">
        <v>44</v>
      </c>
      <c r="C2012" s="1">
        <v>5</v>
      </c>
    </row>
    <row r="2013" spans="1:3" ht="15">
      <c r="A2013" s="1" t="s">
        <v>718</v>
      </c>
      <c r="B2013" s="1">
        <v>44</v>
      </c>
      <c r="C2013" s="1">
        <v>5</v>
      </c>
    </row>
    <row r="2014" spans="1:3" ht="15">
      <c r="A2014" s="1" t="s">
        <v>718</v>
      </c>
      <c r="B2014" s="1">
        <v>44</v>
      </c>
      <c r="C2014" s="1">
        <v>5</v>
      </c>
    </row>
    <row r="2015" spans="1:3" ht="15">
      <c r="A2015" s="1" t="s">
        <v>718</v>
      </c>
      <c r="B2015" s="1">
        <v>44</v>
      </c>
      <c r="C2015" s="1">
        <v>5</v>
      </c>
    </row>
    <row r="2016" spans="1:3" ht="15">
      <c r="A2016" s="1" t="s">
        <v>718</v>
      </c>
      <c r="B2016" s="1">
        <v>44</v>
      </c>
      <c r="C2016" s="1">
        <v>5</v>
      </c>
    </row>
    <row r="2017" spans="1:3" ht="15">
      <c r="A2017" s="1" t="s">
        <v>718</v>
      </c>
      <c r="B2017" s="1">
        <v>44</v>
      </c>
      <c r="C2017" s="1">
        <v>5</v>
      </c>
    </row>
    <row r="2018" spans="1:3" ht="15">
      <c r="A2018" s="1" t="s">
        <v>719</v>
      </c>
      <c r="B2018" s="1">
        <v>21</v>
      </c>
      <c r="C2018" s="1">
        <v>1</v>
      </c>
    </row>
    <row r="2019" spans="1:3" ht="15">
      <c r="A2019" s="1" t="s">
        <v>719</v>
      </c>
      <c r="B2019" s="1">
        <v>21</v>
      </c>
      <c r="C2019" s="1">
        <v>1</v>
      </c>
    </row>
    <row r="2020" spans="1:3" ht="15">
      <c r="A2020" s="1" t="s">
        <v>719</v>
      </c>
      <c r="B2020" s="1">
        <v>21</v>
      </c>
      <c r="C2020" s="1">
        <v>1</v>
      </c>
    </row>
    <row r="2021" spans="1:3" ht="15">
      <c r="A2021" s="1" t="s">
        <v>719</v>
      </c>
      <c r="B2021" s="1">
        <v>21</v>
      </c>
      <c r="C2021" s="1">
        <v>1</v>
      </c>
    </row>
    <row r="2022" spans="1:3" ht="15">
      <c r="A2022" s="1" t="s">
        <v>719</v>
      </c>
      <c r="B2022" s="1">
        <v>21</v>
      </c>
      <c r="C2022" s="1">
        <v>1</v>
      </c>
    </row>
    <row r="2023" spans="1:3" ht="15">
      <c r="A2023" s="1" t="s">
        <v>719</v>
      </c>
      <c r="B2023" s="1">
        <v>21</v>
      </c>
      <c r="C2023" s="1">
        <v>1</v>
      </c>
    </row>
    <row r="2024" spans="1:3" ht="15">
      <c r="A2024" s="1" t="s">
        <v>719</v>
      </c>
      <c r="B2024" s="1">
        <v>21</v>
      </c>
      <c r="C2024" s="1">
        <v>1</v>
      </c>
    </row>
    <row r="2025" spans="1:3" ht="15">
      <c r="A2025" s="1" t="s">
        <v>719</v>
      </c>
      <c r="B2025" s="1">
        <v>21</v>
      </c>
      <c r="C2025" s="1">
        <v>1</v>
      </c>
    </row>
    <row r="2026" spans="1:3" ht="15">
      <c r="A2026" s="1" t="s">
        <v>719</v>
      </c>
      <c r="B2026" s="1">
        <v>21</v>
      </c>
      <c r="C2026" s="1">
        <v>1</v>
      </c>
    </row>
    <row r="2027" spans="1:3" ht="15">
      <c r="A2027" s="1" t="s">
        <v>719</v>
      </c>
      <c r="B2027" s="1">
        <v>21</v>
      </c>
      <c r="C2027" s="1">
        <v>1</v>
      </c>
    </row>
    <row r="2028" spans="1:3" ht="15">
      <c r="A2028" s="1" t="s">
        <v>719</v>
      </c>
      <c r="B2028" s="1">
        <v>21</v>
      </c>
      <c r="C2028" s="1">
        <v>1</v>
      </c>
    </row>
    <row r="2029" spans="1:3" ht="15">
      <c r="A2029" s="1" t="s">
        <v>719</v>
      </c>
      <c r="B2029" s="1">
        <v>21</v>
      </c>
      <c r="C2029" s="1">
        <v>1</v>
      </c>
    </row>
    <row r="2030" spans="1:3" ht="15">
      <c r="A2030" s="1" t="s">
        <v>719</v>
      </c>
      <c r="B2030" s="1">
        <v>21</v>
      </c>
      <c r="C2030" s="1">
        <v>1</v>
      </c>
    </row>
    <row r="2031" spans="1:3" ht="15">
      <c r="A2031" s="1" t="s">
        <v>719</v>
      </c>
      <c r="B2031" s="1">
        <v>21</v>
      </c>
      <c r="C2031" s="1">
        <v>1</v>
      </c>
    </row>
    <row r="2032" spans="1:3" ht="15">
      <c r="A2032" s="1" t="s">
        <v>720</v>
      </c>
      <c r="B2032" s="1">
        <v>31</v>
      </c>
      <c r="C2032" s="1">
        <v>3</v>
      </c>
    </row>
    <row r="2033" spans="1:3" ht="15">
      <c r="A2033" s="1" t="s">
        <v>720</v>
      </c>
      <c r="B2033" s="1">
        <v>31</v>
      </c>
      <c r="C2033" s="1">
        <v>3</v>
      </c>
    </row>
    <row r="2034" spans="1:3" ht="15">
      <c r="A2034" s="1" t="s">
        <v>720</v>
      </c>
      <c r="B2034" s="1">
        <v>31</v>
      </c>
      <c r="C2034" s="1">
        <v>3</v>
      </c>
    </row>
    <row r="2035" spans="1:3" ht="15">
      <c r="A2035" s="1" t="s">
        <v>720</v>
      </c>
      <c r="B2035" s="1">
        <v>31</v>
      </c>
      <c r="C2035" s="1">
        <v>3</v>
      </c>
    </row>
    <row r="2036" spans="1:3" ht="15">
      <c r="A2036" s="1" t="s">
        <v>720</v>
      </c>
      <c r="B2036" s="1">
        <v>31</v>
      </c>
      <c r="C2036" s="1">
        <v>3</v>
      </c>
    </row>
    <row r="2037" spans="1:3" ht="15">
      <c r="A2037" s="1" t="s">
        <v>720</v>
      </c>
      <c r="B2037" s="1">
        <v>31</v>
      </c>
      <c r="C2037" s="1">
        <v>3</v>
      </c>
    </row>
    <row r="2038" spans="1:3" ht="15">
      <c r="A2038" s="1" t="s">
        <v>720</v>
      </c>
      <c r="B2038" s="1">
        <v>31</v>
      </c>
      <c r="C2038" s="1">
        <v>3</v>
      </c>
    </row>
    <row r="2039" spans="1:3" ht="15">
      <c r="A2039" s="1" t="s">
        <v>720</v>
      </c>
      <c r="B2039" s="1">
        <v>31</v>
      </c>
      <c r="C2039" s="1">
        <v>3</v>
      </c>
    </row>
    <row r="2040" spans="1:3" ht="15">
      <c r="A2040" s="1" t="s">
        <v>720</v>
      </c>
      <c r="B2040" s="1">
        <v>31</v>
      </c>
      <c r="C2040" s="1">
        <v>3</v>
      </c>
    </row>
    <row r="2041" spans="1:3" ht="15">
      <c r="A2041" s="1" t="s">
        <v>720</v>
      </c>
      <c r="B2041" s="1">
        <v>31</v>
      </c>
      <c r="C2041" s="1">
        <v>3</v>
      </c>
    </row>
    <row r="2042" spans="1:3" ht="15">
      <c r="A2042" s="1" t="s">
        <v>720</v>
      </c>
      <c r="B2042" s="1">
        <v>31</v>
      </c>
      <c r="C2042" s="1">
        <v>3</v>
      </c>
    </row>
    <row r="2043" spans="1:3" ht="15">
      <c r="A2043" s="1" t="s">
        <v>720</v>
      </c>
      <c r="B2043" s="1">
        <v>31</v>
      </c>
      <c r="C2043" s="1">
        <v>3</v>
      </c>
    </row>
    <row r="2044" spans="1:3" ht="15">
      <c r="A2044" s="1" t="s">
        <v>720</v>
      </c>
      <c r="B2044" s="1">
        <v>31</v>
      </c>
      <c r="C2044" s="1">
        <v>3</v>
      </c>
    </row>
    <row r="2045" spans="1:3" ht="15">
      <c r="A2045" s="1" t="s">
        <v>720</v>
      </c>
      <c r="B2045" s="1">
        <v>31</v>
      </c>
      <c r="C2045" s="1">
        <v>3</v>
      </c>
    </row>
    <row r="2046" spans="1:3" ht="15">
      <c r="A2046" s="1" t="s">
        <v>721</v>
      </c>
      <c r="B2046" s="1">
        <v>31</v>
      </c>
      <c r="C2046" s="1">
        <v>3</v>
      </c>
    </row>
    <row r="2047" spans="1:3" ht="15">
      <c r="A2047" s="1" t="s">
        <v>721</v>
      </c>
      <c r="B2047" s="1">
        <v>31</v>
      </c>
      <c r="C2047" s="1">
        <v>3</v>
      </c>
    </row>
    <row r="2048" spans="1:3" ht="15">
      <c r="A2048" s="1" t="s">
        <v>721</v>
      </c>
      <c r="B2048" s="1">
        <v>31</v>
      </c>
      <c r="C2048" s="1">
        <v>3</v>
      </c>
    </row>
    <row r="2049" spans="1:3" ht="15">
      <c r="A2049" s="1" t="s">
        <v>721</v>
      </c>
      <c r="B2049" s="1">
        <v>31</v>
      </c>
      <c r="C2049" s="1">
        <v>3</v>
      </c>
    </row>
    <row r="2050" spans="1:3" ht="15">
      <c r="A2050" s="1" t="s">
        <v>721</v>
      </c>
      <c r="B2050" s="1">
        <v>31</v>
      </c>
      <c r="C2050" s="1">
        <v>3</v>
      </c>
    </row>
    <row r="2051" spans="1:3" ht="15">
      <c r="A2051" s="1" t="s">
        <v>721</v>
      </c>
      <c r="B2051" s="1">
        <v>31</v>
      </c>
      <c r="C2051" s="1">
        <v>3</v>
      </c>
    </row>
    <row r="2052" spans="1:3" ht="15">
      <c r="A2052" s="1" t="s">
        <v>721</v>
      </c>
      <c r="B2052" s="1">
        <v>31</v>
      </c>
      <c r="C2052" s="1">
        <v>3</v>
      </c>
    </row>
    <row r="2053" spans="1:3" ht="15">
      <c r="A2053" s="1" t="s">
        <v>721</v>
      </c>
      <c r="B2053" s="1">
        <v>31</v>
      </c>
      <c r="C2053" s="1">
        <v>3</v>
      </c>
    </row>
    <row r="2054" spans="1:3" ht="15">
      <c r="A2054" s="1" t="s">
        <v>721</v>
      </c>
      <c r="B2054" s="1">
        <v>31</v>
      </c>
      <c r="C2054" s="1">
        <v>3</v>
      </c>
    </row>
    <row r="2055" spans="1:3" ht="15">
      <c r="A2055" s="1" t="s">
        <v>721</v>
      </c>
      <c r="B2055" s="1">
        <v>31</v>
      </c>
      <c r="C2055" s="1">
        <v>3</v>
      </c>
    </row>
    <row r="2056" spans="1:3" ht="15">
      <c r="A2056" s="1" t="s">
        <v>721</v>
      </c>
      <c r="B2056" s="1">
        <v>31</v>
      </c>
      <c r="C2056" s="1">
        <v>3</v>
      </c>
    </row>
    <row r="2057" spans="1:3" ht="15">
      <c r="A2057" s="1" t="s">
        <v>721</v>
      </c>
      <c r="B2057" s="1">
        <v>31</v>
      </c>
      <c r="C2057" s="1">
        <v>3</v>
      </c>
    </row>
    <row r="2058" spans="1:3" ht="15">
      <c r="A2058" s="1" t="s">
        <v>721</v>
      </c>
      <c r="B2058" s="1">
        <v>31</v>
      </c>
      <c r="C2058" s="1">
        <v>3</v>
      </c>
    </row>
    <row r="2059" spans="1:3" ht="15">
      <c r="A2059" s="1" t="s">
        <v>721</v>
      </c>
      <c r="B2059" s="1">
        <v>31</v>
      </c>
      <c r="C2059" s="1">
        <v>3</v>
      </c>
    </row>
    <row r="2060" spans="1:3" ht="15">
      <c r="A2060" s="1" t="s">
        <v>722</v>
      </c>
      <c r="B2060" s="1">
        <v>72</v>
      </c>
      <c r="C2060" s="1">
        <v>11</v>
      </c>
    </row>
    <row r="2061" spans="1:3" ht="15">
      <c r="A2061" s="1" t="s">
        <v>722</v>
      </c>
      <c r="B2061" s="1">
        <v>72</v>
      </c>
      <c r="C2061" s="1">
        <v>11</v>
      </c>
    </row>
    <row r="2062" spans="1:3" ht="15">
      <c r="A2062" s="1" t="s">
        <v>722</v>
      </c>
      <c r="B2062" s="1">
        <v>72</v>
      </c>
      <c r="C2062" s="1">
        <v>11</v>
      </c>
    </row>
    <row r="2063" spans="1:3" ht="15">
      <c r="A2063" s="1" t="s">
        <v>722</v>
      </c>
      <c r="B2063" s="1">
        <v>72</v>
      </c>
      <c r="C2063" s="1">
        <v>11</v>
      </c>
    </row>
    <row r="2064" spans="1:3" ht="15">
      <c r="A2064" s="1" t="s">
        <v>722</v>
      </c>
      <c r="B2064" s="1">
        <v>72</v>
      </c>
      <c r="C2064" s="1">
        <v>11</v>
      </c>
    </row>
    <row r="2065" spans="1:3" ht="15">
      <c r="A2065" s="1" t="s">
        <v>722</v>
      </c>
      <c r="B2065" s="1">
        <v>72</v>
      </c>
      <c r="C2065" s="1">
        <v>11</v>
      </c>
    </row>
    <row r="2066" spans="1:3" ht="15">
      <c r="A2066" s="1" t="s">
        <v>722</v>
      </c>
      <c r="B2066" s="1">
        <v>72</v>
      </c>
      <c r="C2066" s="1">
        <v>11</v>
      </c>
    </row>
    <row r="2067" spans="1:3" ht="15">
      <c r="A2067" s="1" t="s">
        <v>722</v>
      </c>
      <c r="B2067" s="1">
        <v>72</v>
      </c>
      <c r="C2067" s="1">
        <v>11</v>
      </c>
    </row>
    <row r="2068" spans="1:3" ht="15">
      <c r="A2068" s="1" t="s">
        <v>722</v>
      </c>
      <c r="B2068" s="1">
        <v>72</v>
      </c>
      <c r="C2068" s="1">
        <v>11</v>
      </c>
    </row>
    <row r="2069" spans="1:3" ht="15">
      <c r="A2069" s="1" t="s">
        <v>722</v>
      </c>
      <c r="B2069" s="1">
        <v>72</v>
      </c>
      <c r="C2069" s="1">
        <v>11</v>
      </c>
    </row>
    <row r="2070" spans="1:3" ht="15">
      <c r="A2070" s="1" t="s">
        <v>722</v>
      </c>
      <c r="B2070" s="1">
        <v>72</v>
      </c>
      <c r="C2070" s="1">
        <v>11</v>
      </c>
    </row>
    <row r="2071" spans="1:3" ht="15">
      <c r="A2071" s="1" t="s">
        <v>722</v>
      </c>
      <c r="B2071" s="1">
        <v>72</v>
      </c>
      <c r="C2071" s="1">
        <v>11</v>
      </c>
    </row>
    <row r="2072" spans="1:3" ht="15">
      <c r="A2072" s="1" t="s">
        <v>722</v>
      </c>
      <c r="B2072" s="1">
        <v>72</v>
      </c>
      <c r="C2072" s="1">
        <v>11</v>
      </c>
    </row>
    <row r="2073" spans="1:3" ht="15">
      <c r="A2073" s="1" t="s">
        <v>722</v>
      </c>
      <c r="B2073" s="1">
        <v>72</v>
      </c>
      <c r="C2073" s="1">
        <v>11</v>
      </c>
    </row>
    <row r="2074" spans="1:3" ht="15">
      <c r="A2074" s="1" t="s">
        <v>724</v>
      </c>
      <c r="B2074" s="1">
        <v>31</v>
      </c>
      <c r="C2074" s="1">
        <v>3</v>
      </c>
    </row>
    <row r="2075" spans="1:3" ht="15">
      <c r="A2075" s="1" t="s">
        <v>724</v>
      </c>
      <c r="B2075" s="1">
        <v>31</v>
      </c>
      <c r="C2075" s="1">
        <v>3</v>
      </c>
    </row>
    <row r="2076" spans="1:3" ht="15">
      <c r="A2076" s="1" t="s">
        <v>724</v>
      </c>
      <c r="B2076" s="1">
        <v>31</v>
      </c>
      <c r="C2076" s="1">
        <v>3</v>
      </c>
    </row>
    <row r="2077" spans="1:3" ht="15">
      <c r="A2077" s="1" t="s">
        <v>724</v>
      </c>
      <c r="B2077" s="1">
        <v>31</v>
      </c>
      <c r="C2077" s="1">
        <v>3</v>
      </c>
    </row>
    <row r="2078" spans="1:3" ht="15">
      <c r="A2078" s="1" t="s">
        <v>724</v>
      </c>
      <c r="B2078" s="1">
        <v>31</v>
      </c>
      <c r="C2078" s="1">
        <v>3</v>
      </c>
    </row>
    <row r="2079" spans="1:3" ht="15">
      <c r="A2079" s="1" t="s">
        <v>724</v>
      </c>
      <c r="B2079" s="1">
        <v>31</v>
      </c>
      <c r="C2079" s="1">
        <v>3</v>
      </c>
    </row>
    <row r="2080" spans="1:3" ht="15">
      <c r="A2080" s="1" t="s">
        <v>724</v>
      </c>
      <c r="B2080" s="1">
        <v>31</v>
      </c>
      <c r="C2080" s="1">
        <v>3</v>
      </c>
    </row>
    <row r="2081" spans="1:3" ht="15">
      <c r="A2081" s="1" t="s">
        <v>724</v>
      </c>
      <c r="B2081" s="1">
        <v>31</v>
      </c>
      <c r="C2081" s="1">
        <v>3</v>
      </c>
    </row>
    <row r="2082" spans="1:3" ht="15">
      <c r="A2082" s="1" t="s">
        <v>724</v>
      </c>
      <c r="B2082" s="1">
        <v>31</v>
      </c>
      <c r="C2082" s="1">
        <v>3</v>
      </c>
    </row>
    <row r="2083" spans="1:3" ht="15">
      <c r="A2083" s="1" t="s">
        <v>724</v>
      </c>
      <c r="B2083" s="1">
        <v>31</v>
      </c>
      <c r="C2083" s="1">
        <v>3</v>
      </c>
    </row>
    <row r="2084" spans="1:3" ht="15">
      <c r="A2084" s="1" t="s">
        <v>724</v>
      </c>
      <c r="B2084" s="1">
        <v>31</v>
      </c>
      <c r="C2084" s="1">
        <v>3</v>
      </c>
    </row>
    <row r="2085" spans="1:3" ht="15">
      <c r="A2085" s="1" t="s">
        <v>724</v>
      </c>
      <c r="B2085" s="1">
        <v>31</v>
      </c>
      <c r="C2085" s="1">
        <v>3</v>
      </c>
    </row>
    <row r="2086" spans="1:3" ht="15">
      <c r="A2086" s="1" t="s">
        <v>724</v>
      </c>
      <c r="B2086" s="1">
        <v>31</v>
      </c>
      <c r="C2086" s="1">
        <v>3</v>
      </c>
    </row>
    <row r="2087" spans="1:3" ht="15">
      <c r="A2087" s="1" t="s">
        <v>724</v>
      </c>
      <c r="B2087" s="1">
        <v>31</v>
      </c>
      <c r="C2087" s="1">
        <v>3</v>
      </c>
    </row>
    <row r="2088" spans="1:3" ht="15">
      <c r="A2088" s="1" t="s">
        <v>725</v>
      </c>
      <c r="B2088" s="1">
        <v>31</v>
      </c>
      <c r="C2088" s="1">
        <v>3</v>
      </c>
    </row>
    <row r="2089" spans="1:3" ht="15">
      <c r="A2089" s="1" t="s">
        <v>725</v>
      </c>
      <c r="B2089" s="1">
        <v>31</v>
      </c>
      <c r="C2089" s="1">
        <v>3</v>
      </c>
    </row>
    <row r="2090" spans="1:3" ht="15">
      <c r="A2090" s="1" t="s">
        <v>725</v>
      </c>
      <c r="B2090" s="1">
        <v>31</v>
      </c>
      <c r="C2090" s="1">
        <v>3</v>
      </c>
    </row>
    <row r="2091" spans="1:3" ht="15">
      <c r="A2091" s="1" t="s">
        <v>725</v>
      </c>
      <c r="B2091" s="1">
        <v>31</v>
      </c>
      <c r="C2091" s="1">
        <v>3</v>
      </c>
    </row>
    <row r="2092" spans="1:3" ht="15">
      <c r="A2092" s="1" t="s">
        <v>725</v>
      </c>
      <c r="B2092" s="1">
        <v>31</v>
      </c>
      <c r="C2092" s="1">
        <v>3</v>
      </c>
    </row>
    <row r="2093" spans="1:3" ht="15">
      <c r="A2093" s="1" t="s">
        <v>725</v>
      </c>
      <c r="B2093" s="1">
        <v>31</v>
      </c>
      <c r="C2093" s="1">
        <v>3</v>
      </c>
    </row>
    <row r="2094" spans="1:3" ht="15">
      <c r="A2094" s="1" t="s">
        <v>725</v>
      </c>
      <c r="B2094" s="1">
        <v>31</v>
      </c>
      <c r="C2094" s="1">
        <v>3</v>
      </c>
    </row>
    <row r="2095" spans="1:3" ht="15">
      <c r="A2095" s="1" t="s">
        <v>725</v>
      </c>
      <c r="B2095" s="1">
        <v>31</v>
      </c>
      <c r="C2095" s="1">
        <v>3</v>
      </c>
    </row>
    <row r="2096" spans="1:3" ht="15">
      <c r="A2096" s="1" t="s">
        <v>725</v>
      </c>
      <c r="B2096" s="1">
        <v>31</v>
      </c>
      <c r="C2096" s="1">
        <v>3</v>
      </c>
    </row>
    <row r="2097" spans="1:3" ht="15">
      <c r="A2097" s="1" t="s">
        <v>725</v>
      </c>
      <c r="B2097" s="1">
        <v>31</v>
      </c>
      <c r="C2097" s="1">
        <v>3</v>
      </c>
    </row>
    <row r="2098" spans="1:3" ht="15">
      <c r="A2098" s="1" t="s">
        <v>725</v>
      </c>
      <c r="B2098" s="1">
        <v>31</v>
      </c>
      <c r="C2098" s="1">
        <v>3</v>
      </c>
    </row>
    <row r="2099" spans="1:3" ht="15">
      <c r="A2099" s="1" t="s">
        <v>725</v>
      </c>
      <c r="B2099" s="1">
        <v>31</v>
      </c>
      <c r="C2099" s="1">
        <v>3</v>
      </c>
    </row>
    <row r="2100" spans="1:3" ht="15">
      <c r="A2100" s="1" t="s">
        <v>725</v>
      </c>
      <c r="B2100" s="1">
        <v>31</v>
      </c>
      <c r="C2100" s="1">
        <v>3</v>
      </c>
    </row>
    <row r="2101" spans="1:3" ht="15">
      <c r="A2101" s="1" t="s">
        <v>725</v>
      </c>
      <c r="B2101" s="1">
        <v>31</v>
      </c>
      <c r="C2101" s="1">
        <v>3</v>
      </c>
    </row>
    <row r="2102" spans="1:3" ht="15">
      <c r="A2102" s="1" t="s">
        <v>726</v>
      </c>
      <c r="B2102" s="1">
        <v>21</v>
      </c>
      <c r="C2102" s="1">
        <v>1</v>
      </c>
    </row>
    <row r="2103" spans="1:3" ht="15">
      <c r="A2103" s="1" t="s">
        <v>726</v>
      </c>
      <c r="B2103" s="1">
        <v>21</v>
      </c>
      <c r="C2103" s="1">
        <v>1</v>
      </c>
    </row>
    <row r="2104" spans="1:3" ht="15">
      <c r="A2104" s="1" t="s">
        <v>726</v>
      </c>
      <c r="B2104" s="1">
        <v>21</v>
      </c>
      <c r="C2104" s="1">
        <v>1</v>
      </c>
    </row>
    <row r="2105" spans="1:3" ht="15">
      <c r="A2105" s="1" t="s">
        <v>726</v>
      </c>
      <c r="B2105" s="1">
        <v>21</v>
      </c>
      <c r="C2105" s="1">
        <v>1</v>
      </c>
    </row>
    <row r="2106" spans="1:3" ht="15">
      <c r="A2106" s="1" t="s">
        <v>726</v>
      </c>
      <c r="B2106" s="1">
        <v>21</v>
      </c>
      <c r="C2106" s="1">
        <v>1</v>
      </c>
    </row>
    <row r="2107" spans="1:3" ht="15">
      <c r="A2107" s="1" t="s">
        <v>726</v>
      </c>
      <c r="B2107" s="1">
        <v>21</v>
      </c>
      <c r="C2107" s="1">
        <v>1</v>
      </c>
    </row>
    <row r="2108" spans="1:3" ht="15">
      <c r="A2108" s="1" t="s">
        <v>726</v>
      </c>
      <c r="B2108" s="1">
        <v>21</v>
      </c>
      <c r="C2108" s="1">
        <v>1</v>
      </c>
    </row>
    <row r="2109" spans="1:3" ht="15">
      <c r="A2109" s="1" t="s">
        <v>726</v>
      </c>
      <c r="B2109" s="1">
        <v>21</v>
      </c>
      <c r="C2109" s="1">
        <v>1</v>
      </c>
    </row>
    <row r="2110" spans="1:3" ht="15">
      <c r="A2110" s="1" t="s">
        <v>726</v>
      </c>
      <c r="B2110" s="1">
        <v>21</v>
      </c>
      <c r="C2110" s="1">
        <v>1</v>
      </c>
    </row>
    <row r="2111" spans="1:3" ht="15">
      <c r="A2111" s="1" t="s">
        <v>726</v>
      </c>
      <c r="B2111" s="1">
        <v>21</v>
      </c>
      <c r="C2111" s="1">
        <v>1</v>
      </c>
    </row>
    <row r="2112" spans="1:3" ht="15">
      <c r="A2112" s="1" t="s">
        <v>726</v>
      </c>
      <c r="B2112" s="1">
        <v>21</v>
      </c>
      <c r="C2112" s="1">
        <v>1</v>
      </c>
    </row>
    <row r="2113" spans="1:3" ht="15">
      <c r="A2113" s="1" t="s">
        <v>726</v>
      </c>
      <c r="B2113" s="1">
        <v>21</v>
      </c>
      <c r="C2113" s="1">
        <v>1</v>
      </c>
    </row>
    <row r="2114" spans="1:3" ht="15">
      <c r="A2114" s="1" t="s">
        <v>726</v>
      </c>
      <c r="B2114" s="1">
        <v>21</v>
      </c>
      <c r="C2114" s="1">
        <v>1</v>
      </c>
    </row>
    <row r="2115" spans="1:3" ht="15">
      <c r="A2115" s="1" t="s">
        <v>726</v>
      </c>
      <c r="B2115" s="1">
        <v>21</v>
      </c>
      <c r="C2115" s="1">
        <v>1</v>
      </c>
    </row>
    <row r="2116" spans="1:3" ht="15">
      <c r="A2116" s="1" t="s">
        <v>727</v>
      </c>
      <c r="B2116" s="1">
        <v>31</v>
      </c>
      <c r="C2116" s="1">
        <v>3</v>
      </c>
    </row>
    <row r="2117" spans="1:3" ht="15">
      <c r="A2117" s="1" t="s">
        <v>727</v>
      </c>
      <c r="B2117" s="1">
        <v>31</v>
      </c>
      <c r="C2117" s="1">
        <v>3</v>
      </c>
    </row>
    <row r="2118" spans="1:3" ht="15">
      <c r="A2118" s="1" t="s">
        <v>727</v>
      </c>
      <c r="B2118" s="1">
        <v>31</v>
      </c>
      <c r="C2118" s="1">
        <v>3</v>
      </c>
    </row>
    <row r="2119" spans="1:3" ht="15">
      <c r="A2119" s="1" t="s">
        <v>727</v>
      </c>
      <c r="B2119" s="1">
        <v>31</v>
      </c>
      <c r="C2119" s="1">
        <v>3</v>
      </c>
    </row>
    <row r="2120" spans="1:3" ht="15">
      <c r="A2120" s="1" t="s">
        <v>727</v>
      </c>
      <c r="B2120" s="1">
        <v>31</v>
      </c>
      <c r="C2120" s="1">
        <v>3</v>
      </c>
    </row>
    <row r="2121" spans="1:3" ht="15">
      <c r="A2121" s="1" t="s">
        <v>727</v>
      </c>
      <c r="B2121" s="1">
        <v>31</v>
      </c>
      <c r="C2121" s="1">
        <v>3</v>
      </c>
    </row>
    <row r="2122" spans="1:3" ht="15">
      <c r="A2122" s="1" t="s">
        <v>727</v>
      </c>
      <c r="B2122" s="1">
        <v>31</v>
      </c>
      <c r="C2122" s="1">
        <v>3</v>
      </c>
    </row>
    <row r="2123" spans="1:3" ht="15">
      <c r="A2123" s="1" t="s">
        <v>727</v>
      </c>
      <c r="B2123" s="1">
        <v>31</v>
      </c>
      <c r="C2123" s="1">
        <v>3</v>
      </c>
    </row>
    <row r="2124" spans="1:3" ht="15">
      <c r="A2124" s="1" t="s">
        <v>727</v>
      </c>
      <c r="B2124" s="1">
        <v>31</v>
      </c>
      <c r="C2124" s="1">
        <v>3</v>
      </c>
    </row>
    <row r="2125" spans="1:3" ht="15">
      <c r="A2125" s="1" t="s">
        <v>727</v>
      </c>
      <c r="B2125" s="1">
        <v>31</v>
      </c>
      <c r="C2125" s="1">
        <v>3</v>
      </c>
    </row>
    <row r="2126" spans="1:3" ht="15">
      <c r="A2126" s="1" t="s">
        <v>727</v>
      </c>
      <c r="B2126" s="1">
        <v>31</v>
      </c>
      <c r="C2126" s="1">
        <v>3</v>
      </c>
    </row>
    <row r="2127" spans="1:3" ht="15">
      <c r="A2127" s="1" t="s">
        <v>727</v>
      </c>
      <c r="B2127" s="1">
        <v>31</v>
      </c>
      <c r="C2127" s="1">
        <v>3</v>
      </c>
    </row>
    <row r="2128" spans="1:3" ht="15">
      <c r="A2128" s="1" t="s">
        <v>727</v>
      </c>
      <c r="B2128" s="1">
        <v>31</v>
      </c>
      <c r="C2128" s="1">
        <v>3</v>
      </c>
    </row>
    <row r="2129" spans="1:3" ht="15">
      <c r="A2129" s="1" t="s">
        <v>727</v>
      </c>
      <c r="B2129" s="1">
        <v>31</v>
      </c>
      <c r="C2129" s="1">
        <v>3</v>
      </c>
    </row>
    <row r="2130" spans="1:3" ht="15">
      <c r="A2130" s="1" t="s">
        <v>728</v>
      </c>
      <c r="B2130" s="1">
        <v>31</v>
      </c>
      <c r="C2130" s="1">
        <v>3</v>
      </c>
    </row>
    <row r="2131" spans="1:3" ht="15">
      <c r="A2131" s="1" t="s">
        <v>728</v>
      </c>
      <c r="B2131" s="1">
        <v>31</v>
      </c>
      <c r="C2131" s="1">
        <v>3</v>
      </c>
    </row>
    <row r="2132" spans="1:3" ht="15">
      <c r="A2132" s="1" t="s">
        <v>728</v>
      </c>
      <c r="B2132" s="1">
        <v>31</v>
      </c>
      <c r="C2132" s="1">
        <v>3</v>
      </c>
    </row>
    <row r="2133" spans="1:3" ht="15">
      <c r="A2133" s="1" t="s">
        <v>728</v>
      </c>
      <c r="B2133" s="1">
        <v>31</v>
      </c>
      <c r="C2133" s="1">
        <v>3</v>
      </c>
    </row>
    <row r="2134" spans="1:3" ht="15">
      <c r="A2134" s="1" t="s">
        <v>728</v>
      </c>
      <c r="B2134" s="1">
        <v>31</v>
      </c>
      <c r="C2134" s="1">
        <v>3</v>
      </c>
    </row>
    <row r="2135" spans="1:3" ht="15">
      <c r="A2135" s="1" t="s">
        <v>728</v>
      </c>
      <c r="B2135" s="1">
        <v>31</v>
      </c>
      <c r="C2135" s="1">
        <v>3</v>
      </c>
    </row>
    <row r="2136" spans="1:3" ht="15">
      <c r="A2136" s="1" t="s">
        <v>728</v>
      </c>
      <c r="B2136" s="1">
        <v>31</v>
      </c>
      <c r="C2136" s="1">
        <v>3</v>
      </c>
    </row>
    <row r="2137" spans="1:3" ht="15">
      <c r="A2137" s="1" t="s">
        <v>728</v>
      </c>
      <c r="B2137" s="1">
        <v>31</v>
      </c>
      <c r="C2137" s="1">
        <v>3</v>
      </c>
    </row>
    <row r="2138" spans="1:3" ht="15">
      <c r="A2138" s="1" t="s">
        <v>728</v>
      </c>
      <c r="B2138" s="1">
        <v>31</v>
      </c>
      <c r="C2138" s="1">
        <v>3</v>
      </c>
    </row>
    <row r="2139" spans="1:3" ht="15">
      <c r="A2139" s="1" t="s">
        <v>728</v>
      </c>
      <c r="B2139" s="1">
        <v>31</v>
      </c>
      <c r="C2139" s="1">
        <v>3</v>
      </c>
    </row>
    <row r="2140" spans="1:3" ht="15">
      <c r="A2140" s="1" t="s">
        <v>728</v>
      </c>
      <c r="B2140" s="1">
        <v>31</v>
      </c>
      <c r="C2140" s="1">
        <v>3</v>
      </c>
    </row>
    <row r="2141" spans="1:3" ht="15">
      <c r="A2141" s="1" t="s">
        <v>728</v>
      </c>
      <c r="B2141" s="1">
        <v>31</v>
      </c>
      <c r="C2141" s="1">
        <v>3</v>
      </c>
    </row>
    <row r="2142" spans="1:3" ht="15">
      <c r="A2142" s="1" t="s">
        <v>728</v>
      </c>
      <c r="B2142" s="1">
        <v>31</v>
      </c>
      <c r="C2142" s="1">
        <v>3</v>
      </c>
    </row>
    <row r="2143" spans="1:3" ht="15">
      <c r="A2143" s="1" t="s">
        <v>728</v>
      </c>
      <c r="B2143" s="1">
        <v>31</v>
      </c>
      <c r="C2143" s="1">
        <v>3</v>
      </c>
    </row>
    <row r="2144" spans="1:3" ht="15">
      <c r="A2144" s="1" t="s">
        <v>729</v>
      </c>
      <c r="B2144" s="1">
        <v>54</v>
      </c>
      <c r="C2144" s="1">
        <v>8</v>
      </c>
    </row>
    <row r="2145" spans="1:3" ht="15">
      <c r="A2145" s="1" t="s">
        <v>729</v>
      </c>
      <c r="B2145" s="1">
        <v>54</v>
      </c>
      <c r="C2145" s="1">
        <v>8</v>
      </c>
    </row>
    <row r="2146" spans="1:3" ht="15">
      <c r="A2146" s="1" t="s">
        <v>729</v>
      </c>
      <c r="B2146" s="1">
        <v>54</v>
      </c>
      <c r="C2146" s="1">
        <v>8</v>
      </c>
    </row>
    <row r="2147" spans="1:3" ht="15">
      <c r="A2147" s="1" t="s">
        <v>729</v>
      </c>
      <c r="B2147" s="1">
        <v>54</v>
      </c>
      <c r="C2147" s="1">
        <v>8</v>
      </c>
    </row>
    <row r="2148" spans="1:3" ht="15">
      <c r="A2148" s="1" t="s">
        <v>729</v>
      </c>
      <c r="B2148" s="1">
        <v>54</v>
      </c>
      <c r="C2148" s="1">
        <v>8</v>
      </c>
    </row>
    <row r="2149" spans="1:3" ht="15">
      <c r="A2149" s="1" t="s">
        <v>729</v>
      </c>
      <c r="B2149" s="1">
        <v>54</v>
      </c>
      <c r="C2149" s="1">
        <v>8</v>
      </c>
    </row>
    <row r="2150" spans="1:3" ht="15">
      <c r="A2150" s="1" t="s">
        <v>729</v>
      </c>
      <c r="B2150" s="1">
        <v>54</v>
      </c>
      <c r="C2150" s="1">
        <v>8</v>
      </c>
    </row>
    <row r="2151" spans="1:3" ht="15">
      <c r="A2151" s="1" t="s">
        <v>729</v>
      </c>
      <c r="B2151" s="1">
        <v>54</v>
      </c>
      <c r="C2151" s="1">
        <v>8</v>
      </c>
    </row>
    <row r="2152" spans="1:3" ht="15">
      <c r="A2152" s="1" t="s">
        <v>729</v>
      </c>
      <c r="B2152" s="1">
        <v>54</v>
      </c>
      <c r="C2152" s="1">
        <v>8</v>
      </c>
    </row>
    <row r="2153" spans="1:3" ht="15">
      <c r="A2153" s="1" t="s">
        <v>729</v>
      </c>
      <c r="B2153" s="1">
        <v>54</v>
      </c>
      <c r="C2153" s="1">
        <v>8</v>
      </c>
    </row>
    <row r="2154" spans="1:3" ht="15">
      <c r="A2154" s="1" t="s">
        <v>729</v>
      </c>
      <c r="B2154" s="1">
        <v>54</v>
      </c>
      <c r="C2154" s="1">
        <v>8</v>
      </c>
    </row>
    <row r="2155" spans="1:3" ht="15">
      <c r="A2155" s="1" t="s">
        <v>729</v>
      </c>
      <c r="B2155" s="1">
        <v>54</v>
      </c>
      <c r="C2155" s="1">
        <v>8</v>
      </c>
    </row>
    <row r="2156" spans="1:3" ht="15">
      <c r="A2156" s="1" t="s">
        <v>729</v>
      </c>
      <c r="B2156" s="1">
        <v>54</v>
      </c>
      <c r="C2156" s="1">
        <v>8</v>
      </c>
    </row>
    <row r="2157" spans="1:3" ht="15">
      <c r="A2157" s="1" t="s">
        <v>729</v>
      </c>
      <c r="B2157" s="1">
        <v>54</v>
      </c>
      <c r="C2157" s="1">
        <v>8</v>
      </c>
    </row>
    <row r="2158" spans="1:3" ht="15">
      <c r="A2158" s="1" t="s">
        <v>730</v>
      </c>
      <c r="B2158" s="1">
        <v>31</v>
      </c>
      <c r="C2158" s="1">
        <v>3</v>
      </c>
    </row>
    <row r="2159" spans="1:3" ht="15">
      <c r="A2159" s="1" t="s">
        <v>730</v>
      </c>
      <c r="B2159" s="1">
        <v>31</v>
      </c>
      <c r="C2159" s="1">
        <v>3</v>
      </c>
    </row>
    <row r="2160" spans="1:3" ht="15">
      <c r="A2160" s="1" t="s">
        <v>730</v>
      </c>
      <c r="B2160" s="1">
        <v>31</v>
      </c>
      <c r="C2160" s="1">
        <v>3</v>
      </c>
    </row>
    <row r="2161" spans="1:3" ht="15">
      <c r="A2161" s="1" t="s">
        <v>730</v>
      </c>
      <c r="B2161" s="1">
        <v>31</v>
      </c>
      <c r="C2161" s="1">
        <v>3</v>
      </c>
    </row>
    <row r="2162" spans="1:3" ht="15">
      <c r="A2162" s="1" t="s">
        <v>730</v>
      </c>
      <c r="B2162" s="1">
        <v>31</v>
      </c>
      <c r="C2162" s="1">
        <v>3</v>
      </c>
    </row>
    <row r="2163" spans="1:3" ht="15">
      <c r="A2163" s="1" t="s">
        <v>730</v>
      </c>
      <c r="B2163" s="1">
        <v>31</v>
      </c>
      <c r="C2163" s="1">
        <v>3</v>
      </c>
    </row>
    <row r="2164" spans="1:3" ht="15">
      <c r="A2164" s="1" t="s">
        <v>730</v>
      </c>
      <c r="B2164" s="1">
        <v>31</v>
      </c>
      <c r="C2164" s="1">
        <v>3</v>
      </c>
    </row>
    <row r="2165" spans="1:3" ht="15">
      <c r="A2165" s="1" t="s">
        <v>730</v>
      </c>
      <c r="B2165" s="1">
        <v>31</v>
      </c>
      <c r="C2165" s="1">
        <v>3</v>
      </c>
    </row>
    <row r="2166" spans="1:3" ht="15">
      <c r="A2166" s="1" t="s">
        <v>730</v>
      </c>
      <c r="B2166" s="1">
        <v>31</v>
      </c>
      <c r="C2166" s="1">
        <v>3</v>
      </c>
    </row>
    <row r="2167" spans="1:3" ht="15">
      <c r="A2167" s="1" t="s">
        <v>730</v>
      </c>
      <c r="B2167" s="1">
        <v>31</v>
      </c>
      <c r="C2167" s="1">
        <v>3</v>
      </c>
    </row>
    <row r="2168" spans="1:3" ht="15">
      <c r="A2168" s="1" t="s">
        <v>730</v>
      </c>
      <c r="B2168" s="1">
        <v>31</v>
      </c>
      <c r="C2168" s="1">
        <v>3</v>
      </c>
    </row>
    <row r="2169" spans="1:3" ht="15">
      <c r="A2169" s="1" t="s">
        <v>730</v>
      </c>
      <c r="B2169" s="1">
        <v>31</v>
      </c>
      <c r="C2169" s="1">
        <v>3</v>
      </c>
    </row>
    <row r="2170" spans="1:3" ht="15">
      <c r="A2170" s="1" t="s">
        <v>730</v>
      </c>
      <c r="B2170" s="1">
        <v>31</v>
      </c>
      <c r="C2170" s="1">
        <v>3</v>
      </c>
    </row>
    <row r="2171" spans="1:3" ht="15">
      <c r="A2171" s="1" t="s">
        <v>730</v>
      </c>
      <c r="B2171" s="1">
        <v>31</v>
      </c>
      <c r="C2171" s="1">
        <v>3</v>
      </c>
    </row>
    <row r="2172" spans="1:3" ht="15">
      <c r="A2172" s="1" t="s">
        <v>731</v>
      </c>
      <c r="B2172" s="1">
        <v>42</v>
      </c>
      <c r="C2172" s="1">
        <v>4</v>
      </c>
    </row>
    <row r="2173" spans="1:3" ht="15">
      <c r="A2173" s="1" t="s">
        <v>731</v>
      </c>
      <c r="B2173" s="1">
        <v>42</v>
      </c>
      <c r="C2173" s="1">
        <v>4</v>
      </c>
    </row>
    <row r="2174" spans="1:3" ht="15">
      <c r="A2174" s="1" t="s">
        <v>731</v>
      </c>
      <c r="B2174" s="1">
        <v>42</v>
      </c>
      <c r="C2174" s="1">
        <v>4</v>
      </c>
    </row>
    <row r="2175" spans="1:3" ht="15">
      <c r="A2175" s="1" t="s">
        <v>731</v>
      </c>
      <c r="B2175" s="1">
        <v>42</v>
      </c>
      <c r="C2175" s="1">
        <v>4</v>
      </c>
    </row>
    <row r="2176" spans="1:3" ht="15">
      <c r="A2176" s="1" t="s">
        <v>731</v>
      </c>
      <c r="B2176" s="1">
        <v>42</v>
      </c>
      <c r="C2176" s="1">
        <v>4</v>
      </c>
    </row>
    <row r="2177" spans="1:3" ht="15">
      <c r="A2177" s="1" t="s">
        <v>731</v>
      </c>
      <c r="B2177" s="1">
        <v>42</v>
      </c>
      <c r="C2177" s="1">
        <v>4</v>
      </c>
    </row>
    <row r="2178" spans="1:3" ht="15">
      <c r="A2178" s="1" t="s">
        <v>731</v>
      </c>
      <c r="B2178" s="1">
        <v>42</v>
      </c>
      <c r="C2178" s="1">
        <v>4</v>
      </c>
    </row>
    <row r="2179" spans="1:3" ht="15">
      <c r="A2179" s="1" t="s">
        <v>731</v>
      </c>
      <c r="B2179" s="1">
        <v>42</v>
      </c>
      <c r="C2179" s="1">
        <v>4</v>
      </c>
    </row>
    <row r="2180" spans="1:3" ht="15">
      <c r="A2180" s="1" t="s">
        <v>731</v>
      </c>
      <c r="B2180" s="1">
        <v>42</v>
      </c>
      <c r="C2180" s="1">
        <v>4</v>
      </c>
    </row>
    <row r="2181" spans="1:3" ht="15">
      <c r="A2181" s="1" t="s">
        <v>731</v>
      </c>
      <c r="B2181" s="1">
        <v>42</v>
      </c>
      <c r="C2181" s="1">
        <v>4</v>
      </c>
    </row>
    <row r="2182" spans="1:3" ht="15">
      <c r="A2182" s="1" t="s">
        <v>731</v>
      </c>
      <c r="B2182" s="1">
        <v>42</v>
      </c>
      <c r="C2182" s="1">
        <v>4</v>
      </c>
    </row>
    <row r="2183" spans="1:3" ht="15">
      <c r="A2183" s="1" t="s">
        <v>731</v>
      </c>
      <c r="B2183" s="1">
        <v>42</v>
      </c>
      <c r="C2183" s="1">
        <v>4</v>
      </c>
    </row>
    <row r="2184" spans="1:3" ht="15">
      <c r="A2184" s="1" t="s">
        <v>731</v>
      </c>
      <c r="B2184" s="1">
        <v>42</v>
      </c>
      <c r="C2184" s="1">
        <v>4</v>
      </c>
    </row>
    <row r="2185" spans="1:3" ht="15">
      <c r="A2185" s="1" t="s">
        <v>731</v>
      </c>
      <c r="B2185" s="1">
        <v>42</v>
      </c>
      <c r="C2185" s="1">
        <v>4</v>
      </c>
    </row>
    <row r="2186" spans="1:3" ht="15">
      <c r="A2186" s="1" t="s">
        <v>733</v>
      </c>
      <c r="B2186" s="1">
        <v>31</v>
      </c>
      <c r="C2186" s="1">
        <v>3</v>
      </c>
    </row>
    <row r="2187" spans="1:3" ht="15">
      <c r="A2187" s="1" t="s">
        <v>733</v>
      </c>
      <c r="B2187" s="1">
        <v>31</v>
      </c>
      <c r="C2187" s="1">
        <v>3</v>
      </c>
    </row>
    <row r="2188" spans="1:3" ht="15">
      <c r="A2188" s="1" t="s">
        <v>733</v>
      </c>
      <c r="B2188" s="1">
        <v>31</v>
      </c>
      <c r="C2188" s="1">
        <v>3</v>
      </c>
    </row>
    <row r="2189" spans="1:3" ht="15">
      <c r="A2189" s="1" t="s">
        <v>733</v>
      </c>
      <c r="B2189" s="1">
        <v>31</v>
      </c>
      <c r="C2189" s="1">
        <v>3</v>
      </c>
    </row>
    <row r="2190" spans="1:3" ht="15">
      <c r="A2190" s="1" t="s">
        <v>733</v>
      </c>
      <c r="B2190" s="1">
        <v>31</v>
      </c>
      <c r="C2190" s="1">
        <v>3</v>
      </c>
    </row>
    <row r="2191" spans="1:3" ht="15">
      <c r="A2191" s="1" t="s">
        <v>733</v>
      </c>
      <c r="B2191" s="1">
        <v>31</v>
      </c>
      <c r="C2191" s="1">
        <v>3</v>
      </c>
    </row>
    <row r="2192" spans="1:3" ht="15">
      <c r="A2192" s="1" t="s">
        <v>733</v>
      </c>
      <c r="B2192" s="1">
        <v>31</v>
      </c>
      <c r="C2192" s="1">
        <v>3</v>
      </c>
    </row>
    <row r="2193" spans="1:3" ht="15">
      <c r="A2193" s="1" t="s">
        <v>733</v>
      </c>
      <c r="B2193" s="1">
        <v>31</v>
      </c>
      <c r="C2193" s="1">
        <v>3</v>
      </c>
    </row>
    <row r="2194" spans="1:3" ht="15">
      <c r="A2194" s="1" t="s">
        <v>733</v>
      </c>
      <c r="B2194" s="1">
        <v>31</v>
      </c>
      <c r="C2194" s="1">
        <v>3</v>
      </c>
    </row>
    <row r="2195" spans="1:3" ht="15">
      <c r="A2195" s="1" t="s">
        <v>733</v>
      </c>
      <c r="B2195" s="1">
        <v>31</v>
      </c>
      <c r="C2195" s="1">
        <v>3</v>
      </c>
    </row>
    <row r="2196" spans="1:3" ht="15">
      <c r="A2196" s="1" t="s">
        <v>733</v>
      </c>
      <c r="B2196" s="1">
        <v>31</v>
      </c>
      <c r="C2196" s="1">
        <v>3</v>
      </c>
    </row>
    <row r="2197" spans="1:3" ht="15">
      <c r="A2197" s="1" t="s">
        <v>733</v>
      </c>
      <c r="B2197" s="1">
        <v>31</v>
      </c>
      <c r="C2197" s="1">
        <v>3</v>
      </c>
    </row>
    <row r="2198" spans="1:3" ht="15">
      <c r="A2198" s="1" t="s">
        <v>733</v>
      </c>
      <c r="B2198" s="1">
        <v>31</v>
      </c>
      <c r="C2198" s="1">
        <v>3</v>
      </c>
    </row>
    <row r="2199" spans="1:3" ht="15">
      <c r="A2199" s="1" t="s">
        <v>733</v>
      </c>
      <c r="B2199" s="1">
        <v>31</v>
      </c>
      <c r="C2199" s="1">
        <v>3</v>
      </c>
    </row>
    <row r="2200" spans="1:3" ht="15">
      <c r="A2200" s="1" t="s">
        <v>734</v>
      </c>
      <c r="B2200" s="1">
        <v>62</v>
      </c>
      <c r="C2200" s="1">
        <v>10</v>
      </c>
    </row>
    <row r="2201" spans="1:3" ht="15">
      <c r="A2201" s="1" t="s">
        <v>734</v>
      </c>
      <c r="B2201" s="1">
        <v>62</v>
      </c>
      <c r="C2201" s="1">
        <v>10</v>
      </c>
    </row>
    <row r="2202" spans="1:3" ht="15">
      <c r="A2202" s="1" t="s">
        <v>734</v>
      </c>
      <c r="B2202" s="1">
        <v>62</v>
      </c>
      <c r="C2202" s="1">
        <v>10</v>
      </c>
    </row>
    <row r="2203" spans="1:3" ht="15">
      <c r="A2203" s="1" t="s">
        <v>734</v>
      </c>
      <c r="B2203" s="1">
        <v>62</v>
      </c>
      <c r="C2203" s="1">
        <v>10</v>
      </c>
    </row>
    <row r="2204" spans="1:3" ht="15">
      <c r="A2204" s="1" t="s">
        <v>734</v>
      </c>
      <c r="B2204" s="1">
        <v>62</v>
      </c>
      <c r="C2204" s="1">
        <v>10</v>
      </c>
    </row>
    <row r="2205" spans="1:3" ht="15">
      <c r="A2205" s="1" t="s">
        <v>734</v>
      </c>
      <c r="B2205" s="1">
        <v>62</v>
      </c>
      <c r="C2205" s="1">
        <v>10</v>
      </c>
    </row>
    <row r="2206" spans="1:3" ht="15">
      <c r="A2206" s="1" t="s">
        <v>734</v>
      </c>
      <c r="B2206" s="1">
        <v>62</v>
      </c>
      <c r="C2206" s="1">
        <v>10</v>
      </c>
    </row>
    <row r="2207" spans="1:3" ht="15">
      <c r="A2207" s="1" t="s">
        <v>734</v>
      </c>
      <c r="B2207" s="1">
        <v>62</v>
      </c>
      <c r="C2207" s="1">
        <v>10</v>
      </c>
    </row>
    <row r="2208" spans="1:3" ht="15">
      <c r="A2208" s="1" t="s">
        <v>734</v>
      </c>
      <c r="B2208" s="1">
        <v>62</v>
      </c>
      <c r="C2208" s="1">
        <v>10</v>
      </c>
    </row>
    <row r="2209" spans="1:3" ht="15">
      <c r="A2209" s="1" t="s">
        <v>734</v>
      </c>
      <c r="B2209" s="1">
        <v>62</v>
      </c>
      <c r="C2209" s="1">
        <v>10</v>
      </c>
    </row>
    <row r="2210" spans="1:3" ht="15">
      <c r="A2210" s="1" t="s">
        <v>734</v>
      </c>
      <c r="B2210" s="1">
        <v>62</v>
      </c>
      <c r="C2210" s="1">
        <v>10</v>
      </c>
    </row>
    <row r="2211" spans="1:3" ht="15">
      <c r="A2211" s="1" t="s">
        <v>734</v>
      </c>
      <c r="B2211" s="1">
        <v>62</v>
      </c>
      <c r="C2211" s="1">
        <v>10</v>
      </c>
    </row>
    <row r="2212" spans="1:3" ht="15">
      <c r="A2212" s="1" t="s">
        <v>734</v>
      </c>
      <c r="B2212" s="1">
        <v>62</v>
      </c>
      <c r="C2212" s="1">
        <v>10</v>
      </c>
    </row>
    <row r="2213" spans="1:3" ht="15">
      <c r="A2213" s="1" t="s">
        <v>734</v>
      </c>
      <c r="B2213" s="1">
        <v>62</v>
      </c>
      <c r="C2213" s="1">
        <v>10</v>
      </c>
    </row>
    <row r="2214" spans="1:3" ht="15">
      <c r="A2214" s="1" t="s">
        <v>735</v>
      </c>
      <c r="B2214" s="1">
        <v>54</v>
      </c>
      <c r="C2214" s="1">
        <v>8</v>
      </c>
    </row>
    <row r="2215" spans="1:3" ht="15">
      <c r="A2215" s="1" t="s">
        <v>735</v>
      </c>
      <c r="B2215" s="1">
        <v>54</v>
      </c>
      <c r="C2215" s="1">
        <v>8</v>
      </c>
    </row>
    <row r="2216" spans="1:3" ht="15">
      <c r="A2216" s="1" t="s">
        <v>735</v>
      </c>
      <c r="B2216" s="1">
        <v>54</v>
      </c>
      <c r="C2216" s="1">
        <v>8</v>
      </c>
    </row>
    <row r="2217" spans="1:3" ht="15">
      <c r="A2217" s="1" t="s">
        <v>735</v>
      </c>
      <c r="B2217" s="1">
        <v>54</v>
      </c>
      <c r="C2217" s="1">
        <v>8</v>
      </c>
    </row>
    <row r="2218" spans="1:3" ht="15">
      <c r="A2218" s="1" t="s">
        <v>735</v>
      </c>
      <c r="B2218" s="1">
        <v>54</v>
      </c>
      <c r="C2218" s="1">
        <v>8</v>
      </c>
    </row>
    <row r="2219" spans="1:3" ht="15">
      <c r="A2219" s="1" t="s">
        <v>735</v>
      </c>
      <c r="B2219" s="1">
        <v>54</v>
      </c>
      <c r="C2219" s="1">
        <v>8</v>
      </c>
    </row>
    <row r="2220" spans="1:3" ht="15">
      <c r="A2220" s="1" t="s">
        <v>735</v>
      </c>
      <c r="B2220" s="1">
        <v>54</v>
      </c>
      <c r="C2220" s="1">
        <v>8</v>
      </c>
    </row>
    <row r="2221" spans="1:3" ht="15">
      <c r="A2221" s="1" t="s">
        <v>735</v>
      </c>
      <c r="B2221" s="1">
        <v>54</v>
      </c>
      <c r="C2221" s="1">
        <v>8</v>
      </c>
    </row>
    <row r="2222" spans="1:3" ht="15">
      <c r="A2222" s="1" t="s">
        <v>735</v>
      </c>
      <c r="B2222" s="1">
        <v>54</v>
      </c>
      <c r="C2222" s="1">
        <v>8</v>
      </c>
    </row>
    <row r="2223" spans="1:3" ht="15">
      <c r="A2223" s="1" t="s">
        <v>735</v>
      </c>
      <c r="B2223" s="1">
        <v>54</v>
      </c>
      <c r="C2223" s="1">
        <v>8</v>
      </c>
    </row>
    <row r="2224" spans="1:3" ht="15">
      <c r="A2224" s="1" t="s">
        <v>735</v>
      </c>
      <c r="B2224" s="1">
        <v>54</v>
      </c>
      <c r="C2224" s="1">
        <v>8</v>
      </c>
    </row>
    <row r="2225" spans="1:3" ht="15">
      <c r="A2225" s="1" t="s">
        <v>735</v>
      </c>
      <c r="B2225" s="1">
        <v>54</v>
      </c>
      <c r="C2225" s="1">
        <v>8</v>
      </c>
    </row>
    <row r="2226" spans="1:3" ht="15">
      <c r="A2226" s="1" t="s">
        <v>735</v>
      </c>
      <c r="B2226" s="1">
        <v>54</v>
      </c>
      <c r="C2226" s="1">
        <v>8</v>
      </c>
    </row>
    <row r="2227" spans="1:3" ht="15">
      <c r="A2227" s="1" t="s">
        <v>735</v>
      </c>
      <c r="B2227" s="1">
        <v>54</v>
      </c>
      <c r="C2227" s="1">
        <v>8</v>
      </c>
    </row>
    <row r="2228" spans="1:3" ht="15">
      <c r="A2228" s="1" t="s">
        <v>736</v>
      </c>
      <c r="B2228" s="1">
        <v>54</v>
      </c>
      <c r="C2228" s="1">
        <v>8</v>
      </c>
    </row>
    <row r="2229" spans="1:3" ht="15">
      <c r="A2229" s="1" t="s">
        <v>736</v>
      </c>
      <c r="B2229" s="1">
        <v>54</v>
      </c>
      <c r="C2229" s="1">
        <v>8</v>
      </c>
    </row>
    <row r="2230" spans="1:3" ht="15">
      <c r="A2230" s="1" t="s">
        <v>736</v>
      </c>
      <c r="B2230" s="1">
        <v>54</v>
      </c>
      <c r="C2230" s="1">
        <v>8</v>
      </c>
    </row>
    <row r="2231" spans="1:3" ht="15">
      <c r="A2231" s="1" t="s">
        <v>736</v>
      </c>
      <c r="B2231" s="1">
        <v>54</v>
      </c>
      <c r="C2231" s="1">
        <v>8</v>
      </c>
    </row>
    <row r="2232" spans="1:3" ht="15">
      <c r="A2232" s="1" t="s">
        <v>736</v>
      </c>
      <c r="B2232" s="1">
        <v>54</v>
      </c>
      <c r="C2232" s="1">
        <v>8</v>
      </c>
    </row>
    <row r="2233" spans="1:3" ht="15">
      <c r="A2233" s="1" t="s">
        <v>736</v>
      </c>
      <c r="B2233" s="1">
        <v>54</v>
      </c>
      <c r="C2233" s="1">
        <v>8</v>
      </c>
    </row>
    <row r="2234" spans="1:3" ht="15">
      <c r="A2234" s="1" t="s">
        <v>736</v>
      </c>
      <c r="B2234" s="1">
        <v>54</v>
      </c>
      <c r="C2234" s="1">
        <v>8</v>
      </c>
    </row>
    <row r="2235" spans="1:3" ht="15">
      <c r="A2235" s="1" t="s">
        <v>736</v>
      </c>
      <c r="B2235" s="1">
        <v>54</v>
      </c>
      <c r="C2235" s="1">
        <v>8</v>
      </c>
    </row>
    <row r="2236" spans="1:3" ht="15">
      <c r="A2236" s="1" t="s">
        <v>736</v>
      </c>
      <c r="B2236" s="1">
        <v>54</v>
      </c>
      <c r="C2236" s="1">
        <v>8</v>
      </c>
    </row>
    <row r="2237" spans="1:3" ht="15">
      <c r="A2237" s="1" t="s">
        <v>736</v>
      </c>
      <c r="B2237" s="1">
        <v>54</v>
      </c>
      <c r="C2237" s="1">
        <v>8</v>
      </c>
    </row>
    <row r="2238" spans="1:3" ht="15">
      <c r="A2238" s="1" t="s">
        <v>736</v>
      </c>
      <c r="B2238" s="1">
        <v>54</v>
      </c>
      <c r="C2238" s="1">
        <v>8</v>
      </c>
    </row>
    <row r="2239" spans="1:3" ht="15">
      <c r="A2239" s="1" t="s">
        <v>736</v>
      </c>
      <c r="B2239" s="1">
        <v>54</v>
      </c>
      <c r="C2239" s="1">
        <v>8</v>
      </c>
    </row>
    <row r="2240" spans="1:3" ht="15">
      <c r="A2240" s="1" t="s">
        <v>736</v>
      </c>
      <c r="B2240" s="1">
        <v>54</v>
      </c>
      <c r="C2240" s="1">
        <v>8</v>
      </c>
    </row>
    <row r="2241" spans="1:3" ht="15">
      <c r="A2241" s="1" t="s">
        <v>736</v>
      </c>
      <c r="B2241" s="1">
        <v>54</v>
      </c>
      <c r="C2241" s="1">
        <v>8</v>
      </c>
    </row>
    <row r="2242" spans="1:3" ht="15">
      <c r="A2242" s="1" t="s">
        <v>737</v>
      </c>
      <c r="B2242" s="1">
        <v>31</v>
      </c>
      <c r="C2242" s="1">
        <v>3</v>
      </c>
    </row>
    <row r="2243" spans="1:3" ht="15">
      <c r="A2243" s="1" t="s">
        <v>737</v>
      </c>
      <c r="B2243" s="1">
        <v>31</v>
      </c>
      <c r="C2243" s="1">
        <v>3</v>
      </c>
    </row>
    <row r="2244" spans="1:3" ht="15">
      <c r="A2244" s="1" t="s">
        <v>737</v>
      </c>
      <c r="B2244" s="1">
        <v>31</v>
      </c>
      <c r="C2244" s="1">
        <v>3</v>
      </c>
    </row>
    <row r="2245" spans="1:3" ht="15">
      <c r="A2245" s="1" t="s">
        <v>737</v>
      </c>
      <c r="B2245" s="1">
        <v>31</v>
      </c>
      <c r="C2245" s="1">
        <v>3</v>
      </c>
    </row>
    <row r="2246" spans="1:3" ht="15">
      <c r="A2246" s="1" t="s">
        <v>737</v>
      </c>
      <c r="B2246" s="1">
        <v>31</v>
      </c>
      <c r="C2246" s="1">
        <v>3</v>
      </c>
    </row>
    <row r="2247" spans="1:3" ht="15">
      <c r="A2247" s="1" t="s">
        <v>737</v>
      </c>
      <c r="B2247" s="1">
        <v>31</v>
      </c>
      <c r="C2247" s="1">
        <v>3</v>
      </c>
    </row>
    <row r="2248" spans="1:3" ht="15">
      <c r="A2248" s="1" t="s">
        <v>737</v>
      </c>
      <c r="B2248" s="1">
        <v>31</v>
      </c>
      <c r="C2248" s="1">
        <v>3</v>
      </c>
    </row>
    <row r="2249" spans="1:3" ht="15">
      <c r="A2249" s="1" t="s">
        <v>737</v>
      </c>
      <c r="B2249" s="1">
        <v>31</v>
      </c>
      <c r="C2249" s="1">
        <v>3</v>
      </c>
    </row>
    <row r="2250" spans="1:3" ht="15">
      <c r="A2250" s="1" t="s">
        <v>737</v>
      </c>
      <c r="B2250" s="1">
        <v>31</v>
      </c>
      <c r="C2250" s="1">
        <v>3</v>
      </c>
    </row>
    <row r="2251" spans="1:3" ht="15">
      <c r="A2251" s="1" t="s">
        <v>737</v>
      </c>
      <c r="B2251" s="1">
        <v>31</v>
      </c>
      <c r="C2251" s="1">
        <v>3</v>
      </c>
    </row>
    <row r="2252" spans="1:3" ht="15">
      <c r="A2252" s="1" t="s">
        <v>737</v>
      </c>
      <c r="B2252" s="1">
        <v>31</v>
      </c>
      <c r="C2252" s="1">
        <v>3</v>
      </c>
    </row>
    <row r="2253" spans="1:3" ht="15">
      <c r="A2253" s="1" t="s">
        <v>737</v>
      </c>
      <c r="B2253" s="1">
        <v>31</v>
      </c>
      <c r="C2253" s="1">
        <v>3</v>
      </c>
    </row>
    <row r="2254" spans="1:3" ht="15">
      <c r="A2254" s="1" t="s">
        <v>737</v>
      </c>
      <c r="B2254" s="1">
        <v>31</v>
      </c>
      <c r="C2254" s="1">
        <v>3</v>
      </c>
    </row>
    <row r="2255" spans="1:3" ht="15">
      <c r="A2255" s="1" t="s">
        <v>737</v>
      </c>
      <c r="B2255" s="1">
        <v>31</v>
      </c>
      <c r="C2255" s="1">
        <v>3</v>
      </c>
    </row>
    <row r="2256" spans="1:3" ht="15">
      <c r="A2256" s="1" t="s">
        <v>738</v>
      </c>
      <c r="B2256" s="1">
        <v>31</v>
      </c>
      <c r="C2256" s="1">
        <v>3</v>
      </c>
    </row>
    <row r="2257" spans="1:3" ht="15">
      <c r="A2257" s="1" t="s">
        <v>738</v>
      </c>
      <c r="B2257" s="1">
        <v>31</v>
      </c>
      <c r="C2257" s="1">
        <v>3</v>
      </c>
    </row>
    <row r="2258" spans="1:3" ht="15">
      <c r="A2258" s="1" t="s">
        <v>738</v>
      </c>
      <c r="B2258" s="1">
        <v>31</v>
      </c>
      <c r="C2258" s="1">
        <v>3</v>
      </c>
    </row>
    <row r="2259" spans="1:3" ht="15">
      <c r="A2259" s="1" t="s">
        <v>738</v>
      </c>
      <c r="B2259" s="1">
        <v>31</v>
      </c>
      <c r="C2259" s="1">
        <v>3</v>
      </c>
    </row>
    <row r="2260" spans="1:3" ht="15">
      <c r="A2260" s="1" t="s">
        <v>738</v>
      </c>
      <c r="B2260" s="1">
        <v>31</v>
      </c>
      <c r="C2260" s="1">
        <v>3</v>
      </c>
    </row>
    <row r="2261" spans="1:3" ht="15">
      <c r="A2261" s="1" t="s">
        <v>738</v>
      </c>
      <c r="B2261" s="1">
        <v>31</v>
      </c>
      <c r="C2261" s="1">
        <v>3</v>
      </c>
    </row>
    <row r="2262" spans="1:3" ht="15">
      <c r="A2262" s="1" t="s">
        <v>738</v>
      </c>
      <c r="B2262" s="1">
        <v>31</v>
      </c>
      <c r="C2262" s="1">
        <v>3</v>
      </c>
    </row>
    <row r="2263" spans="1:3" ht="15">
      <c r="A2263" s="1" t="s">
        <v>738</v>
      </c>
      <c r="B2263" s="1">
        <v>31</v>
      </c>
      <c r="C2263" s="1">
        <v>3</v>
      </c>
    </row>
    <row r="2264" spans="1:3" ht="15">
      <c r="A2264" s="1" t="s">
        <v>738</v>
      </c>
      <c r="B2264" s="1">
        <v>31</v>
      </c>
      <c r="C2264" s="1">
        <v>3</v>
      </c>
    </row>
    <row r="2265" spans="1:3" ht="15">
      <c r="A2265" s="1" t="s">
        <v>738</v>
      </c>
      <c r="B2265" s="1">
        <v>31</v>
      </c>
      <c r="C2265" s="1">
        <v>3</v>
      </c>
    </row>
    <row r="2266" spans="1:3" ht="15">
      <c r="A2266" s="1" t="s">
        <v>738</v>
      </c>
      <c r="B2266" s="1">
        <v>31</v>
      </c>
      <c r="C2266" s="1">
        <v>3</v>
      </c>
    </row>
    <row r="2267" spans="1:3" ht="15">
      <c r="A2267" s="1" t="s">
        <v>738</v>
      </c>
      <c r="B2267" s="1">
        <v>31</v>
      </c>
      <c r="C2267" s="1">
        <v>3</v>
      </c>
    </row>
    <row r="2268" spans="1:3" ht="15">
      <c r="A2268" s="1" t="s">
        <v>738</v>
      </c>
      <c r="B2268" s="1">
        <v>31</v>
      </c>
      <c r="C2268" s="1">
        <v>3</v>
      </c>
    </row>
    <row r="2269" spans="1:3" ht="15">
      <c r="A2269" s="1" t="s">
        <v>738</v>
      </c>
      <c r="B2269" s="1">
        <v>31</v>
      </c>
      <c r="C2269" s="1">
        <v>3</v>
      </c>
    </row>
    <row r="2270" spans="1:3" ht="15">
      <c r="A2270" s="1" t="s">
        <v>739</v>
      </c>
      <c r="B2270" s="1">
        <v>31</v>
      </c>
      <c r="C2270" s="1">
        <v>3</v>
      </c>
    </row>
    <row r="2271" spans="1:3" ht="15">
      <c r="A2271" s="1" t="s">
        <v>739</v>
      </c>
      <c r="B2271" s="1">
        <v>31</v>
      </c>
      <c r="C2271" s="1">
        <v>3</v>
      </c>
    </row>
    <row r="2272" spans="1:3" ht="15">
      <c r="A2272" s="1" t="s">
        <v>739</v>
      </c>
      <c r="B2272" s="1">
        <v>31</v>
      </c>
      <c r="C2272" s="1">
        <v>3</v>
      </c>
    </row>
    <row r="2273" spans="1:3" ht="15">
      <c r="A2273" s="1" t="s">
        <v>739</v>
      </c>
      <c r="B2273" s="1">
        <v>31</v>
      </c>
      <c r="C2273" s="1">
        <v>3</v>
      </c>
    </row>
    <row r="2274" spans="1:3" ht="15">
      <c r="A2274" s="1" t="s">
        <v>739</v>
      </c>
      <c r="B2274" s="1">
        <v>31</v>
      </c>
      <c r="C2274" s="1">
        <v>3</v>
      </c>
    </row>
    <row r="2275" spans="1:3" ht="15">
      <c r="A2275" s="1" t="s">
        <v>739</v>
      </c>
      <c r="B2275" s="1">
        <v>31</v>
      </c>
      <c r="C2275" s="1">
        <v>3</v>
      </c>
    </row>
    <row r="2276" spans="1:3" ht="15">
      <c r="A2276" s="1" t="s">
        <v>739</v>
      </c>
      <c r="B2276" s="1">
        <v>31</v>
      </c>
      <c r="C2276" s="1">
        <v>3</v>
      </c>
    </row>
    <row r="2277" spans="1:3" ht="15">
      <c r="A2277" s="1" t="s">
        <v>739</v>
      </c>
      <c r="B2277" s="1">
        <v>31</v>
      </c>
      <c r="C2277" s="1">
        <v>3</v>
      </c>
    </row>
    <row r="2278" spans="1:3" ht="15">
      <c r="A2278" s="1" t="s">
        <v>739</v>
      </c>
      <c r="B2278" s="1">
        <v>31</v>
      </c>
      <c r="C2278" s="1">
        <v>3</v>
      </c>
    </row>
    <row r="2279" spans="1:3" ht="15">
      <c r="A2279" s="1" t="s">
        <v>739</v>
      </c>
      <c r="B2279" s="1">
        <v>31</v>
      </c>
      <c r="C2279" s="1">
        <v>3</v>
      </c>
    </row>
    <row r="2280" spans="1:3" ht="15">
      <c r="A2280" s="1" t="s">
        <v>739</v>
      </c>
      <c r="B2280" s="1">
        <v>31</v>
      </c>
      <c r="C2280" s="1">
        <v>3</v>
      </c>
    </row>
    <row r="2281" spans="1:3" ht="15">
      <c r="A2281" s="1" t="s">
        <v>739</v>
      </c>
      <c r="B2281" s="1">
        <v>31</v>
      </c>
      <c r="C2281" s="1">
        <v>3</v>
      </c>
    </row>
    <row r="2282" spans="1:3" ht="15">
      <c r="A2282" s="1" t="s">
        <v>739</v>
      </c>
      <c r="B2282" s="1">
        <v>31</v>
      </c>
      <c r="C2282" s="1">
        <v>3</v>
      </c>
    </row>
    <row r="2283" spans="1:3" ht="15">
      <c r="A2283" s="1" t="s">
        <v>739</v>
      </c>
      <c r="B2283" s="1">
        <v>31</v>
      </c>
      <c r="C2283" s="1">
        <v>3</v>
      </c>
    </row>
    <row r="2284" spans="1:3" ht="15">
      <c r="A2284" s="1" t="s">
        <v>740</v>
      </c>
      <c r="B2284" s="1">
        <v>54</v>
      </c>
      <c r="C2284" s="1">
        <v>8</v>
      </c>
    </row>
    <row r="2285" spans="1:3" ht="15">
      <c r="A2285" s="1" t="s">
        <v>740</v>
      </c>
      <c r="B2285" s="1">
        <v>54</v>
      </c>
      <c r="C2285" s="1">
        <v>8</v>
      </c>
    </row>
    <row r="2286" spans="1:3" ht="15">
      <c r="A2286" s="1" t="s">
        <v>740</v>
      </c>
      <c r="B2286" s="1">
        <v>54</v>
      </c>
      <c r="C2286" s="1">
        <v>8</v>
      </c>
    </row>
    <row r="2287" spans="1:3" ht="15">
      <c r="A2287" s="1" t="s">
        <v>740</v>
      </c>
      <c r="B2287" s="1">
        <v>54</v>
      </c>
      <c r="C2287" s="1">
        <v>8</v>
      </c>
    </row>
    <row r="2288" spans="1:3" ht="15">
      <c r="A2288" s="1" t="s">
        <v>740</v>
      </c>
      <c r="B2288" s="1">
        <v>54</v>
      </c>
      <c r="C2288" s="1">
        <v>8</v>
      </c>
    </row>
    <row r="2289" spans="1:3" ht="15">
      <c r="A2289" s="1" t="s">
        <v>740</v>
      </c>
      <c r="B2289" s="1">
        <v>54</v>
      </c>
      <c r="C2289" s="1">
        <v>8</v>
      </c>
    </row>
    <row r="2290" spans="1:3" ht="15">
      <c r="A2290" s="1" t="s">
        <v>740</v>
      </c>
      <c r="B2290" s="1">
        <v>54</v>
      </c>
      <c r="C2290" s="1">
        <v>8</v>
      </c>
    </row>
    <row r="2291" spans="1:3" ht="15">
      <c r="A2291" s="1" t="s">
        <v>740</v>
      </c>
      <c r="B2291" s="1">
        <v>54</v>
      </c>
      <c r="C2291" s="1">
        <v>8</v>
      </c>
    </row>
    <row r="2292" spans="1:3" ht="15">
      <c r="A2292" s="1" t="s">
        <v>740</v>
      </c>
      <c r="B2292" s="1">
        <v>54</v>
      </c>
      <c r="C2292" s="1">
        <v>8</v>
      </c>
    </row>
    <row r="2293" spans="1:3" ht="15">
      <c r="A2293" s="1" t="s">
        <v>740</v>
      </c>
      <c r="B2293" s="1">
        <v>54</v>
      </c>
      <c r="C2293" s="1">
        <v>8</v>
      </c>
    </row>
    <row r="2294" spans="1:3" ht="15">
      <c r="A2294" s="1" t="s">
        <v>740</v>
      </c>
      <c r="B2294" s="1">
        <v>54</v>
      </c>
      <c r="C2294" s="1">
        <v>8</v>
      </c>
    </row>
    <row r="2295" spans="1:3" ht="15">
      <c r="A2295" s="1" t="s">
        <v>740</v>
      </c>
      <c r="B2295" s="1">
        <v>54</v>
      </c>
      <c r="C2295" s="1">
        <v>8</v>
      </c>
    </row>
    <row r="2296" spans="1:3" ht="15">
      <c r="A2296" s="1" t="s">
        <v>740</v>
      </c>
      <c r="B2296" s="1">
        <v>54</v>
      </c>
      <c r="C2296" s="1">
        <v>8</v>
      </c>
    </row>
    <row r="2297" spans="1:3" ht="15">
      <c r="A2297" s="1" t="s">
        <v>740</v>
      </c>
      <c r="B2297" s="1">
        <v>54</v>
      </c>
      <c r="C2297" s="1">
        <v>8</v>
      </c>
    </row>
    <row r="2298" spans="1:3" ht="15">
      <c r="A2298" s="1" t="s">
        <v>741</v>
      </c>
      <c r="B2298" s="1">
        <v>54</v>
      </c>
      <c r="C2298" s="1">
        <v>8</v>
      </c>
    </row>
    <row r="2299" spans="1:3" ht="15">
      <c r="A2299" s="1" t="s">
        <v>741</v>
      </c>
      <c r="B2299" s="1">
        <v>54</v>
      </c>
      <c r="C2299" s="1">
        <v>8</v>
      </c>
    </row>
    <row r="2300" spans="1:3" ht="15">
      <c r="A2300" s="1" t="s">
        <v>741</v>
      </c>
      <c r="B2300" s="1">
        <v>54</v>
      </c>
      <c r="C2300" s="1">
        <v>8</v>
      </c>
    </row>
    <row r="2301" spans="1:3" ht="15">
      <c r="A2301" s="1" t="s">
        <v>741</v>
      </c>
      <c r="B2301" s="1">
        <v>54</v>
      </c>
      <c r="C2301" s="1">
        <v>8</v>
      </c>
    </row>
    <row r="2302" spans="1:3" ht="15">
      <c r="A2302" s="1" t="s">
        <v>741</v>
      </c>
      <c r="B2302" s="1">
        <v>54</v>
      </c>
      <c r="C2302" s="1">
        <v>8</v>
      </c>
    </row>
    <row r="2303" spans="1:3" ht="15">
      <c r="A2303" s="1" t="s">
        <v>741</v>
      </c>
      <c r="B2303" s="1">
        <v>54</v>
      </c>
      <c r="C2303" s="1">
        <v>8</v>
      </c>
    </row>
    <row r="2304" spans="1:3" ht="15">
      <c r="A2304" s="1" t="s">
        <v>741</v>
      </c>
      <c r="B2304" s="1">
        <v>54</v>
      </c>
      <c r="C2304" s="1">
        <v>8</v>
      </c>
    </row>
    <row r="2305" spans="1:3" ht="15">
      <c r="A2305" s="1" t="s">
        <v>741</v>
      </c>
      <c r="B2305" s="1">
        <v>54</v>
      </c>
      <c r="C2305" s="1">
        <v>8</v>
      </c>
    </row>
    <row r="2306" spans="1:3" ht="15">
      <c r="A2306" s="1" t="s">
        <v>741</v>
      </c>
      <c r="B2306" s="1">
        <v>54</v>
      </c>
      <c r="C2306" s="1">
        <v>8</v>
      </c>
    </row>
    <row r="2307" spans="1:3" ht="15">
      <c r="A2307" s="1" t="s">
        <v>741</v>
      </c>
      <c r="B2307" s="1">
        <v>54</v>
      </c>
      <c r="C2307" s="1">
        <v>8</v>
      </c>
    </row>
    <row r="2308" spans="1:3" ht="15">
      <c r="A2308" s="1" t="s">
        <v>741</v>
      </c>
      <c r="B2308" s="1">
        <v>54</v>
      </c>
      <c r="C2308" s="1">
        <v>8</v>
      </c>
    </row>
    <row r="2309" spans="1:3" ht="15">
      <c r="A2309" s="1" t="s">
        <v>741</v>
      </c>
      <c r="B2309" s="1">
        <v>54</v>
      </c>
      <c r="C2309" s="1">
        <v>8</v>
      </c>
    </row>
    <row r="2310" spans="1:3" ht="15">
      <c r="A2310" s="1" t="s">
        <v>741</v>
      </c>
      <c r="B2310" s="1">
        <v>54</v>
      </c>
      <c r="C2310" s="1">
        <v>8</v>
      </c>
    </row>
    <row r="2311" spans="1:3" ht="15">
      <c r="A2311" s="1" t="s">
        <v>741</v>
      </c>
      <c r="B2311" s="1">
        <v>54</v>
      </c>
      <c r="C2311" s="1">
        <v>8</v>
      </c>
    </row>
    <row r="2312" spans="1:3" ht="15">
      <c r="A2312" s="1" t="s">
        <v>742</v>
      </c>
      <c r="B2312" s="1">
        <v>31</v>
      </c>
      <c r="C2312" s="1">
        <v>3</v>
      </c>
    </row>
    <row r="2313" spans="1:3" ht="15">
      <c r="A2313" s="1" t="s">
        <v>742</v>
      </c>
      <c r="B2313" s="1">
        <v>31</v>
      </c>
      <c r="C2313" s="1">
        <v>3</v>
      </c>
    </row>
    <row r="2314" spans="1:3" ht="15">
      <c r="A2314" s="1" t="s">
        <v>742</v>
      </c>
      <c r="B2314" s="1">
        <v>31</v>
      </c>
      <c r="C2314" s="1">
        <v>3</v>
      </c>
    </row>
    <row r="2315" spans="1:3" ht="15">
      <c r="A2315" s="1" t="s">
        <v>742</v>
      </c>
      <c r="B2315" s="1">
        <v>31</v>
      </c>
      <c r="C2315" s="1">
        <v>3</v>
      </c>
    </row>
    <row r="2316" spans="1:3" ht="15">
      <c r="A2316" s="1" t="s">
        <v>742</v>
      </c>
      <c r="B2316" s="1">
        <v>31</v>
      </c>
      <c r="C2316" s="1">
        <v>3</v>
      </c>
    </row>
    <row r="2317" spans="1:3" ht="15">
      <c r="A2317" s="1" t="s">
        <v>742</v>
      </c>
      <c r="B2317" s="1">
        <v>31</v>
      </c>
      <c r="C2317" s="1">
        <v>3</v>
      </c>
    </row>
    <row r="2318" spans="1:3" ht="15">
      <c r="A2318" s="1" t="s">
        <v>742</v>
      </c>
      <c r="B2318" s="1">
        <v>31</v>
      </c>
      <c r="C2318" s="1">
        <v>3</v>
      </c>
    </row>
    <row r="2319" spans="1:3" ht="15">
      <c r="A2319" s="1" t="s">
        <v>742</v>
      </c>
      <c r="B2319" s="1">
        <v>31</v>
      </c>
      <c r="C2319" s="1">
        <v>3</v>
      </c>
    </row>
    <row r="2320" spans="1:3" ht="15">
      <c r="A2320" s="1" t="s">
        <v>742</v>
      </c>
      <c r="B2320" s="1">
        <v>31</v>
      </c>
      <c r="C2320" s="1">
        <v>3</v>
      </c>
    </row>
    <row r="2321" spans="1:3" ht="15">
      <c r="A2321" s="1" t="s">
        <v>742</v>
      </c>
      <c r="B2321" s="1">
        <v>31</v>
      </c>
      <c r="C2321" s="1">
        <v>3</v>
      </c>
    </row>
    <row r="2322" spans="1:3" ht="15">
      <c r="A2322" s="1" t="s">
        <v>742</v>
      </c>
      <c r="B2322" s="1">
        <v>31</v>
      </c>
      <c r="C2322" s="1">
        <v>3</v>
      </c>
    </row>
    <row r="2323" spans="1:3" ht="15">
      <c r="A2323" s="1" t="s">
        <v>742</v>
      </c>
      <c r="B2323" s="1">
        <v>31</v>
      </c>
      <c r="C2323" s="1">
        <v>3</v>
      </c>
    </row>
    <row r="2324" spans="1:3" ht="15">
      <c r="A2324" s="1" t="s">
        <v>742</v>
      </c>
      <c r="B2324" s="1">
        <v>31</v>
      </c>
      <c r="C2324" s="1">
        <v>3</v>
      </c>
    </row>
    <row r="2325" spans="1:3" ht="15">
      <c r="A2325" s="1" t="s">
        <v>742</v>
      </c>
      <c r="B2325" s="1">
        <v>31</v>
      </c>
      <c r="C2325" s="1">
        <v>3</v>
      </c>
    </row>
    <row r="2326" spans="1:3" ht="15">
      <c r="A2326" s="1" t="s">
        <v>743</v>
      </c>
      <c r="B2326" s="1">
        <v>51</v>
      </c>
      <c r="C2326" s="1">
        <v>6</v>
      </c>
    </row>
    <row r="2327" spans="1:3" ht="15">
      <c r="A2327" s="1" t="s">
        <v>743</v>
      </c>
      <c r="B2327" s="1">
        <v>51</v>
      </c>
      <c r="C2327" s="1">
        <v>6</v>
      </c>
    </row>
    <row r="2328" spans="1:3" ht="15">
      <c r="A2328" s="1" t="s">
        <v>743</v>
      </c>
      <c r="B2328" s="1">
        <v>51</v>
      </c>
      <c r="C2328" s="1">
        <v>6</v>
      </c>
    </row>
    <row r="2329" spans="1:3" ht="15">
      <c r="A2329" s="1" t="s">
        <v>743</v>
      </c>
      <c r="B2329" s="1">
        <v>51</v>
      </c>
      <c r="C2329" s="1">
        <v>6</v>
      </c>
    </row>
    <row r="2330" spans="1:3" ht="15">
      <c r="A2330" s="1" t="s">
        <v>743</v>
      </c>
      <c r="B2330" s="1">
        <v>51</v>
      </c>
      <c r="C2330" s="1">
        <v>6</v>
      </c>
    </row>
    <row r="2331" spans="1:3" ht="15">
      <c r="A2331" s="1" t="s">
        <v>743</v>
      </c>
      <c r="B2331" s="1">
        <v>51</v>
      </c>
      <c r="C2331" s="1">
        <v>6</v>
      </c>
    </row>
    <row r="2332" spans="1:3" ht="15">
      <c r="A2332" s="1" t="s">
        <v>743</v>
      </c>
      <c r="B2332" s="1">
        <v>51</v>
      </c>
      <c r="C2332" s="1">
        <v>6</v>
      </c>
    </row>
    <row r="2333" spans="1:3" ht="15">
      <c r="A2333" s="1" t="s">
        <v>743</v>
      </c>
      <c r="B2333" s="1">
        <v>51</v>
      </c>
      <c r="C2333" s="1">
        <v>6</v>
      </c>
    </row>
    <row r="2334" spans="1:3" ht="15">
      <c r="A2334" s="1" t="s">
        <v>743</v>
      </c>
      <c r="B2334" s="1">
        <v>51</v>
      </c>
      <c r="C2334" s="1">
        <v>6</v>
      </c>
    </row>
    <row r="2335" spans="1:3" ht="15">
      <c r="A2335" s="1" t="s">
        <v>743</v>
      </c>
      <c r="B2335" s="1">
        <v>51</v>
      </c>
      <c r="C2335" s="1">
        <v>6</v>
      </c>
    </row>
    <row r="2336" spans="1:3" ht="15">
      <c r="A2336" s="1" t="s">
        <v>743</v>
      </c>
      <c r="B2336" s="1">
        <v>51</v>
      </c>
      <c r="C2336" s="1">
        <v>6</v>
      </c>
    </row>
    <row r="2337" spans="1:3" ht="15">
      <c r="A2337" s="1" t="s">
        <v>743</v>
      </c>
      <c r="B2337" s="1">
        <v>51</v>
      </c>
      <c r="C2337" s="1">
        <v>6</v>
      </c>
    </row>
    <row r="2338" spans="1:3" ht="15">
      <c r="A2338" s="1" t="s">
        <v>743</v>
      </c>
      <c r="B2338" s="1">
        <v>51</v>
      </c>
      <c r="C2338" s="1">
        <v>6</v>
      </c>
    </row>
    <row r="2339" spans="1:3" ht="15">
      <c r="A2339" s="1" t="s">
        <v>743</v>
      </c>
      <c r="B2339" s="1">
        <v>51</v>
      </c>
      <c r="C2339" s="1">
        <v>6</v>
      </c>
    </row>
    <row r="2340" spans="1:3" ht="15">
      <c r="A2340" s="1" t="s">
        <v>744</v>
      </c>
      <c r="B2340" s="1">
        <v>31</v>
      </c>
      <c r="C2340" s="1">
        <v>3</v>
      </c>
    </row>
    <row r="2341" spans="1:3" ht="15">
      <c r="A2341" s="1" t="s">
        <v>744</v>
      </c>
      <c r="B2341" s="1">
        <v>31</v>
      </c>
      <c r="C2341" s="1">
        <v>3</v>
      </c>
    </row>
    <row r="2342" spans="1:3" ht="15">
      <c r="A2342" s="1" t="s">
        <v>744</v>
      </c>
      <c r="B2342" s="1">
        <v>31</v>
      </c>
      <c r="C2342" s="1">
        <v>3</v>
      </c>
    </row>
    <row r="2343" spans="1:3" ht="15">
      <c r="A2343" s="1" t="s">
        <v>744</v>
      </c>
      <c r="B2343" s="1">
        <v>31</v>
      </c>
      <c r="C2343" s="1">
        <v>3</v>
      </c>
    </row>
    <row r="2344" spans="1:3" ht="15">
      <c r="A2344" s="1" t="s">
        <v>744</v>
      </c>
      <c r="B2344" s="1">
        <v>31</v>
      </c>
      <c r="C2344" s="1">
        <v>3</v>
      </c>
    </row>
    <row r="2345" spans="1:3" ht="15">
      <c r="A2345" s="1" t="s">
        <v>744</v>
      </c>
      <c r="B2345" s="1">
        <v>31</v>
      </c>
      <c r="C2345" s="1">
        <v>3</v>
      </c>
    </row>
    <row r="2346" spans="1:3" ht="15">
      <c r="A2346" s="1" t="s">
        <v>744</v>
      </c>
      <c r="B2346" s="1">
        <v>31</v>
      </c>
      <c r="C2346" s="1">
        <v>3</v>
      </c>
    </row>
    <row r="2347" spans="1:3" ht="15">
      <c r="A2347" s="1" t="s">
        <v>744</v>
      </c>
      <c r="B2347" s="1">
        <v>31</v>
      </c>
      <c r="C2347" s="1">
        <v>3</v>
      </c>
    </row>
    <row r="2348" spans="1:3" ht="15">
      <c r="A2348" s="1" t="s">
        <v>744</v>
      </c>
      <c r="B2348" s="1">
        <v>31</v>
      </c>
      <c r="C2348" s="1">
        <v>3</v>
      </c>
    </row>
    <row r="2349" spans="1:3" ht="15">
      <c r="A2349" s="1" t="s">
        <v>744</v>
      </c>
      <c r="B2349" s="1">
        <v>31</v>
      </c>
      <c r="C2349" s="1">
        <v>3</v>
      </c>
    </row>
    <row r="2350" spans="1:3" ht="15">
      <c r="A2350" s="1" t="s">
        <v>744</v>
      </c>
      <c r="B2350" s="1">
        <v>31</v>
      </c>
      <c r="C2350" s="1">
        <v>3</v>
      </c>
    </row>
    <row r="2351" spans="1:3" ht="15">
      <c r="A2351" s="1" t="s">
        <v>744</v>
      </c>
      <c r="B2351" s="1">
        <v>31</v>
      </c>
      <c r="C2351" s="1">
        <v>3</v>
      </c>
    </row>
    <row r="2352" spans="1:3" ht="15">
      <c r="A2352" s="1" t="s">
        <v>744</v>
      </c>
      <c r="B2352" s="1">
        <v>31</v>
      </c>
      <c r="C2352" s="1">
        <v>3</v>
      </c>
    </row>
    <row r="2353" spans="1:3" ht="15">
      <c r="A2353" s="1" t="s">
        <v>744</v>
      </c>
      <c r="B2353" s="1">
        <v>31</v>
      </c>
      <c r="C2353" s="1">
        <v>3</v>
      </c>
    </row>
    <row r="2354" spans="1:3" ht="15">
      <c r="A2354" s="1" t="s">
        <v>745</v>
      </c>
      <c r="B2354" s="1">
        <v>54</v>
      </c>
      <c r="C2354" s="1">
        <v>8</v>
      </c>
    </row>
    <row r="2355" spans="1:3" ht="15">
      <c r="A2355" s="1" t="s">
        <v>745</v>
      </c>
      <c r="B2355" s="1">
        <v>54</v>
      </c>
      <c r="C2355" s="1">
        <v>8</v>
      </c>
    </row>
    <row r="2356" spans="1:3" ht="15">
      <c r="A2356" s="1" t="s">
        <v>745</v>
      </c>
      <c r="B2356" s="1">
        <v>54</v>
      </c>
      <c r="C2356" s="1">
        <v>8</v>
      </c>
    </row>
    <row r="2357" spans="1:3" ht="15">
      <c r="A2357" s="1" t="s">
        <v>745</v>
      </c>
      <c r="B2357" s="1">
        <v>54</v>
      </c>
      <c r="C2357" s="1">
        <v>8</v>
      </c>
    </row>
    <row r="2358" spans="1:3" ht="15">
      <c r="A2358" s="1" t="s">
        <v>745</v>
      </c>
      <c r="B2358" s="1">
        <v>54</v>
      </c>
      <c r="C2358" s="1">
        <v>8</v>
      </c>
    </row>
    <row r="2359" spans="1:3" ht="15">
      <c r="A2359" s="1" t="s">
        <v>745</v>
      </c>
      <c r="B2359" s="1">
        <v>54</v>
      </c>
      <c r="C2359" s="1">
        <v>8</v>
      </c>
    </row>
    <row r="2360" spans="1:3" ht="15">
      <c r="A2360" s="1" t="s">
        <v>745</v>
      </c>
      <c r="B2360" s="1">
        <v>54</v>
      </c>
      <c r="C2360" s="1">
        <v>8</v>
      </c>
    </row>
    <row r="2361" spans="1:3" ht="15">
      <c r="A2361" s="1" t="s">
        <v>745</v>
      </c>
      <c r="B2361" s="1">
        <v>54</v>
      </c>
      <c r="C2361" s="1">
        <v>8</v>
      </c>
    </row>
    <row r="2362" spans="1:3" ht="15">
      <c r="A2362" s="1" t="s">
        <v>745</v>
      </c>
      <c r="B2362" s="1">
        <v>54</v>
      </c>
      <c r="C2362" s="1">
        <v>8</v>
      </c>
    </row>
    <row r="2363" spans="1:3" ht="15">
      <c r="A2363" s="1" t="s">
        <v>745</v>
      </c>
      <c r="B2363" s="1">
        <v>54</v>
      </c>
      <c r="C2363" s="1">
        <v>8</v>
      </c>
    </row>
    <row r="2364" spans="1:3" ht="15">
      <c r="A2364" s="1" t="s">
        <v>745</v>
      </c>
      <c r="B2364" s="1">
        <v>54</v>
      </c>
      <c r="C2364" s="1">
        <v>8</v>
      </c>
    </row>
    <row r="2365" spans="1:3" ht="15">
      <c r="A2365" s="1" t="s">
        <v>745</v>
      </c>
      <c r="B2365" s="1">
        <v>54</v>
      </c>
      <c r="C2365" s="1">
        <v>8</v>
      </c>
    </row>
    <row r="2366" spans="1:3" ht="15">
      <c r="A2366" s="1" t="s">
        <v>745</v>
      </c>
      <c r="B2366" s="1">
        <v>54</v>
      </c>
      <c r="C2366" s="1">
        <v>8</v>
      </c>
    </row>
    <row r="2367" spans="1:3" ht="15">
      <c r="A2367" s="1" t="s">
        <v>745</v>
      </c>
      <c r="B2367" s="1">
        <v>54</v>
      </c>
      <c r="C2367" s="1">
        <v>8</v>
      </c>
    </row>
    <row r="2368" spans="1:3" ht="15">
      <c r="A2368" s="1" t="s">
        <v>746</v>
      </c>
      <c r="B2368" s="1">
        <v>31</v>
      </c>
      <c r="C2368" s="1">
        <v>3</v>
      </c>
    </row>
    <row r="2369" spans="1:3" ht="15">
      <c r="A2369" s="1" t="s">
        <v>746</v>
      </c>
      <c r="B2369" s="1">
        <v>31</v>
      </c>
      <c r="C2369" s="1">
        <v>3</v>
      </c>
    </row>
    <row r="2370" spans="1:3" ht="15">
      <c r="A2370" s="1" t="s">
        <v>746</v>
      </c>
      <c r="B2370" s="1">
        <v>31</v>
      </c>
      <c r="C2370" s="1">
        <v>3</v>
      </c>
    </row>
    <row r="2371" spans="1:3" ht="15">
      <c r="A2371" s="1" t="s">
        <v>746</v>
      </c>
      <c r="B2371" s="1">
        <v>31</v>
      </c>
      <c r="C2371" s="1">
        <v>3</v>
      </c>
    </row>
    <row r="2372" spans="1:3" ht="15">
      <c r="A2372" s="1" t="s">
        <v>746</v>
      </c>
      <c r="B2372" s="1">
        <v>31</v>
      </c>
      <c r="C2372" s="1">
        <v>3</v>
      </c>
    </row>
    <row r="2373" spans="1:3" ht="15">
      <c r="A2373" s="1" t="s">
        <v>746</v>
      </c>
      <c r="B2373" s="1">
        <v>31</v>
      </c>
      <c r="C2373" s="1">
        <v>3</v>
      </c>
    </row>
    <row r="2374" spans="1:3" ht="15">
      <c r="A2374" s="1" t="s">
        <v>746</v>
      </c>
      <c r="B2374" s="1">
        <v>31</v>
      </c>
      <c r="C2374" s="1">
        <v>3</v>
      </c>
    </row>
    <row r="2375" spans="1:3" ht="15">
      <c r="A2375" s="1" t="s">
        <v>746</v>
      </c>
      <c r="B2375" s="1">
        <v>31</v>
      </c>
      <c r="C2375" s="1">
        <v>3</v>
      </c>
    </row>
    <row r="2376" spans="1:3" ht="15">
      <c r="A2376" s="1" t="s">
        <v>746</v>
      </c>
      <c r="B2376" s="1">
        <v>31</v>
      </c>
      <c r="C2376" s="1">
        <v>3</v>
      </c>
    </row>
    <row r="2377" spans="1:3" ht="15">
      <c r="A2377" s="1" t="s">
        <v>746</v>
      </c>
      <c r="B2377" s="1">
        <v>31</v>
      </c>
      <c r="C2377" s="1">
        <v>3</v>
      </c>
    </row>
    <row r="2378" spans="1:3" ht="15">
      <c r="A2378" s="1" t="s">
        <v>746</v>
      </c>
      <c r="B2378" s="1">
        <v>31</v>
      </c>
      <c r="C2378" s="1">
        <v>3</v>
      </c>
    </row>
    <row r="2379" spans="1:3" ht="15">
      <c r="A2379" s="1" t="s">
        <v>746</v>
      </c>
      <c r="B2379" s="1">
        <v>31</v>
      </c>
      <c r="C2379" s="1">
        <v>3</v>
      </c>
    </row>
    <row r="2380" spans="1:3" ht="15">
      <c r="A2380" s="1" t="s">
        <v>746</v>
      </c>
      <c r="B2380" s="1">
        <v>31</v>
      </c>
      <c r="C2380" s="1">
        <v>3</v>
      </c>
    </row>
    <row r="2381" spans="1:3" ht="15">
      <c r="A2381" s="1" t="s">
        <v>746</v>
      </c>
      <c r="B2381" s="1">
        <v>31</v>
      </c>
      <c r="C2381" s="1">
        <v>3</v>
      </c>
    </row>
    <row r="2382" spans="1:3" ht="15">
      <c r="A2382" s="1" t="s">
        <v>747</v>
      </c>
      <c r="B2382" s="1">
        <v>54</v>
      </c>
      <c r="C2382" s="1">
        <v>8</v>
      </c>
    </row>
    <row r="2383" spans="1:3" ht="15">
      <c r="A2383" s="1" t="s">
        <v>747</v>
      </c>
      <c r="B2383" s="1">
        <v>54</v>
      </c>
      <c r="C2383" s="1">
        <v>8</v>
      </c>
    </row>
    <row r="2384" spans="1:3" ht="15">
      <c r="A2384" s="1" t="s">
        <v>747</v>
      </c>
      <c r="B2384" s="1">
        <v>54</v>
      </c>
      <c r="C2384" s="1">
        <v>8</v>
      </c>
    </row>
    <row r="2385" spans="1:3" ht="15">
      <c r="A2385" s="1" t="s">
        <v>747</v>
      </c>
      <c r="B2385" s="1">
        <v>54</v>
      </c>
      <c r="C2385" s="1">
        <v>8</v>
      </c>
    </row>
    <row r="2386" spans="1:3" ht="15">
      <c r="A2386" s="1" t="s">
        <v>747</v>
      </c>
      <c r="B2386" s="1">
        <v>54</v>
      </c>
      <c r="C2386" s="1">
        <v>8</v>
      </c>
    </row>
    <row r="2387" spans="1:3" ht="15">
      <c r="A2387" s="1" t="s">
        <v>747</v>
      </c>
      <c r="B2387" s="1">
        <v>54</v>
      </c>
      <c r="C2387" s="1">
        <v>8</v>
      </c>
    </row>
    <row r="2388" spans="1:3" ht="15">
      <c r="A2388" s="1" t="s">
        <v>747</v>
      </c>
      <c r="B2388" s="1">
        <v>54</v>
      </c>
      <c r="C2388" s="1">
        <v>8</v>
      </c>
    </row>
    <row r="2389" spans="1:3" ht="15">
      <c r="A2389" s="1" t="s">
        <v>747</v>
      </c>
      <c r="B2389" s="1">
        <v>54</v>
      </c>
      <c r="C2389" s="1">
        <v>8</v>
      </c>
    </row>
    <row r="2390" spans="1:3" ht="15">
      <c r="A2390" s="1" t="s">
        <v>747</v>
      </c>
      <c r="B2390" s="1">
        <v>54</v>
      </c>
      <c r="C2390" s="1">
        <v>8</v>
      </c>
    </row>
    <row r="2391" spans="1:3" ht="15">
      <c r="A2391" s="1" t="s">
        <v>747</v>
      </c>
      <c r="B2391" s="1">
        <v>54</v>
      </c>
      <c r="C2391" s="1">
        <v>8</v>
      </c>
    </row>
    <row r="2392" spans="1:3" ht="15">
      <c r="A2392" s="1" t="s">
        <v>747</v>
      </c>
      <c r="B2392" s="1">
        <v>54</v>
      </c>
      <c r="C2392" s="1">
        <v>8</v>
      </c>
    </row>
    <row r="2393" spans="1:3" ht="15">
      <c r="A2393" s="1" t="s">
        <v>747</v>
      </c>
      <c r="B2393" s="1">
        <v>54</v>
      </c>
      <c r="C2393" s="1">
        <v>8</v>
      </c>
    </row>
    <row r="2394" spans="1:3" ht="15">
      <c r="A2394" s="1" t="s">
        <v>747</v>
      </c>
      <c r="B2394" s="1">
        <v>54</v>
      </c>
      <c r="C2394" s="1">
        <v>8</v>
      </c>
    </row>
    <row r="2395" spans="1:3" ht="15">
      <c r="A2395" s="1" t="s">
        <v>747</v>
      </c>
      <c r="B2395" s="1">
        <v>54</v>
      </c>
      <c r="C2395" s="1">
        <v>8</v>
      </c>
    </row>
    <row r="2396" spans="1:3" ht="15">
      <c r="A2396" s="1" t="s">
        <v>1006</v>
      </c>
      <c r="B2396" s="1" t="e">
        <v>#N/A</v>
      </c>
      <c r="C2396" s="1">
        <v>3</v>
      </c>
    </row>
    <row r="2397" spans="1:3" ht="15">
      <c r="A2397" s="1" t="s">
        <v>1006</v>
      </c>
      <c r="B2397" s="1" t="e">
        <v>#N/A</v>
      </c>
      <c r="C2397" s="1">
        <v>3</v>
      </c>
    </row>
    <row r="2398" spans="1:3" ht="15">
      <c r="A2398" s="1" t="s">
        <v>1006</v>
      </c>
      <c r="B2398" s="1" t="e">
        <v>#N/A</v>
      </c>
      <c r="C2398" s="1">
        <v>3</v>
      </c>
    </row>
    <row r="2399" spans="1:3" ht="15">
      <c r="A2399" s="1" t="s">
        <v>1006</v>
      </c>
      <c r="B2399" s="1" t="e">
        <v>#N/A</v>
      </c>
      <c r="C2399" s="1">
        <v>3</v>
      </c>
    </row>
    <row r="2400" spans="1:3" ht="15">
      <c r="A2400" s="1" t="s">
        <v>1006</v>
      </c>
      <c r="B2400" s="1" t="e">
        <v>#N/A</v>
      </c>
      <c r="C2400" s="1">
        <v>3</v>
      </c>
    </row>
    <row r="2401" spans="1:3" ht="15">
      <c r="A2401" s="1" t="s">
        <v>1006</v>
      </c>
      <c r="B2401" s="1" t="e">
        <v>#N/A</v>
      </c>
      <c r="C2401" s="1">
        <v>3</v>
      </c>
    </row>
    <row r="2402" spans="1:3" ht="15">
      <c r="A2402" s="1" t="s">
        <v>1006</v>
      </c>
      <c r="B2402" s="1" t="e">
        <v>#N/A</v>
      </c>
      <c r="C2402" s="1">
        <v>3</v>
      </c>
    </row>
    <row r="2403" spans="1:3" ht="15">
      <c r="A2403" s="1" t="s">
        <v>1006</v>
      </c>
      <c r="B2403" s="1" t="e">
        <v>#N/A</v>
      </c>
      <c r="C2403" s="1">
        <v>3</v>
      </c>
    </row>
    <row r="2404" spans="1:3" ht="15">
      <c r="A2404" s="1" t="s">
        <v>1006</v>
      </c>
      <c r="B2404" s="1" t="e">
        <v>#N/A</v>
      </c>
      <c r="C2404" s="1">
        <v>3</v>
      </c>
    </row>
    <row r="2405" spans="1:3" ht="15">
      <c r="A2405" s="1" t="s">
        <v>1006</v>
      </c>
      <c r="B2405" s="1" t="e">
        <v>#N/A</v>
      </c>
      <c r="C2405" s="1">
        <v>3</v>
      </c>
    </row>
    <row r="2406" spans="1:3" ht="15">
      <c r="A2406" s="1" t="s">
        <v>1006</v>
      </c>
      <c r="B2406" s="1" t="e">
        <v>#N/A</v>
      </c>
      <c r="C2406" s="1">
        <v>3</v>
      </c>
    </row>
    <row r="2407" spans="1:3" ht="15">
      <c r="A2407" s="1" t="s">
        <v>1006</v>
      </c>
      <c r="B2407" s="1" t="e">
        <v>#N/A</v>
      </c>
      <c r="C2407" s="1">
        <v>3</v>
      </c>
    </row>
    <row r="2408" spans="1:3" ht="15">
      <c r="A2408" s="1" t="s">
        <v>1006</v>
      </c>
      <c r="B2408" s="1" t="e">
        <v>#N/A</v>
      </c>
      <c r="C2408" s="1">
        <v>3</v>
      </c>
    </row>
    <row r="2409" spans="1:3" ht="15">
      <c r="A2409" s="1" t="s">
        <v>1006</v>
      </c>
      <c r="B2409" s="1" t="e">
        <v>#N/A</v>
      </c>
      <c r="C2409" s="1">
        <v>3</v>
      </c>
    </row>
    <row r="2410" spans="1:3" ht="15">
      <c r="A2410" s="1" t="s">
        <v>750</v>
      </c>
      <c r="B2410" s="1">
        <v>31</v>
      </c>
      <c r="C2410" s="1">
        <v>3</v>
      </c>
    </row>
    <row r="2411" spans="1:3" ht="15">
      <c r="A2411" s="1" t="s">
        <v>750</v>
      </c>
      <c r="B2411" s="1">
        <v>31</v>
      </c>
      <c r="C2411" s="1">
        <v>3</v>
      </c>
    </row>
    <row r="2412" spans="1:3" ht="15">
      <c r="A2412" s="1" t="s">
        <v>750</v>
      </c>
      <c r="B2412" s="1">
        <v>31</v>
      </c>
      <c r="C2412" s="1">
        <v>3</v>
      </c>
    </row>
    <row r="2413" spans="1:3" ht="15">
      <c r="A2413" s="1" t="s">
        <v>750</v>
      </c>
      <c r="B2413" s="1">
        <v>31</v>
      </c>
      <c r="C2413" s="1">
        <v>3</v>
      </c>
    </row>
    <row r="2414" spans="1:3" ht="15">
      <c r="A2414" s="1" t="s">
        <v>750</v>
      </c>
      <c r="B2414" s="1">
        <v>31</v>
      </c>
      <c r="C2414" s="1">
        <v>3</v>
      </c>
    </row>
    <row r="2415" spans="1:3" ht="15">
      <c r="A2415" s="1" t="s">
        <v>750</v>
      </c>
      <c r="B2415" s="1">
        <v>31</v>
      </c>
      <c r="C2415" s="1">
        <v>3</v>
      </c>
    </row>
    <row r="2416" spans="1:3" ht="15">
      <c r="A2416" s="1" t="s">
        <v>750</v>
      </c>
      <c r="B2416" s="1">
        <v>31</v>
      </c>
      <c r="C2416" s="1">
        <v>3</v>
      </c>
    </row>
    <row r="2417" spans="1:3" ht="15">
      <c r="A2417" s="1" t="s">
        <v>750</v>
      </c>
      <c r="B2417" s="1">
        <v>31</v>
      </c>
      <c r="C2417" s="1">
        <v>3</v>
      </c>
    </row>
    <row r="2418" spans="1:3" ht="15">
      <c r="A2418" s="1" t="s">
        <v>750</v>
      </c>
      <c r="B2418" s="1">
        <v>31</v>
      </c>
      <c r="C2418" s="1">
        <v>3</v>
      </c>
    </row>
    <row r="2419" spans="1:3" ht="15">
      <c r="A2419" s="1" t="s">
        <v>750</v>
      </c>
      <c r="B2419" s="1">
        <v>31</v>
      </c>
      <c r="C2419" s="1">
        <v>3</v>
      </c>
    </row>
    <row r="2420" spans="1:3" ht="15">
      <c r="A2420" s="1" t="s">
        <v>750</v>
      </c>
      <c r="B2420" s="1">
        <v>31</v>
      </c>
      <c r="C2420" s="1">
        <v>3</v>
      </c>
    </row>
    <row r="2421" spans="1:3" ht="15">
      <c r="A2421" s="1" t="s">
        <v>750</v>
      </c>
      <c r="B2421" s="1">
        <v>31</v>
      </c>
      <c r="C2421" s="1">
        <v>3</v>
      </c>
    </row>
    <row r="2422" spans="1:3" ht="15">
      <c r="A2422" s="1" t="s">
        <v>750</v>
      </c>
      <c r="B2422" s="1">
        <v>31</v>
      </c>
      <c r="C2422" s="1">
        <v>3</v>
      </c>
    </row>
    <row r="2423" spans="1:3" ht="15">
      <c r="A2423" s="1" t="s">
        <v>750</v>
      </c>
      <c r="B2423" s="1">
        <v>31</v>
      </c>
      <c r="C2423" s="1">
        <v>3</v>
      </c>
    </row>
    <row r="2424" spans="1:3" ht="15">
      <c r="A2424" s="1" t="s">
        <v>751</v>
      </c>
      <c r="B2424" s="1">
        <v>56</v>
      </c>
      <c r="C2424" s="1">
        <v>9</v>
      </c>
    </row>
    <row r="2425" spans="1:3" ht="15">
      <c r="A2425" s="1" t="s">
        <v>751</v>
      </c>
      <c r="B2425" s="1">
        <v>56</v>
      </c>
      <c r="C2425" s="1">
        <v>9</v>
      </c>
    </row>
    <row r="2426" spans="1:3" ht="15">
      <c r="A2426" s="1" t="s">
        <v>751</v>
      </c>
      <c r="B2426" s="1">
        <v>56</v>
      </c>
      <c r="C2426" s="1">
        <v>9</v>
      </c>
    </row>
    <row r="2427" spans="1:3" ht="15">
      <c r="A2427" s="1" t="s">
        <v>751</v>
      </c>
      <c r="B2427" s="1">
        <v>56</v>
      </c>
      <c r="C2427" s="1">
        <v>9</v>
      </c>
    </row>
    <row r="2428" spans="1:3" ht="15">
      <c r="A2428" s="1" t="s">
        <v>751</v>
      </c>
      <c r="B2428" s="1">
        <v>56</v>
      </c>
      <c r="C2428" s="1">
        <v>9</v>
      </c>
    </row>
    <row r="2429" spans="1:3" ht="15">
      <c r="A2429" s="1" t="s">
        <v>751</v>
      </c>
      <c r="B2429" s="1">
        <v>56</v>
      </c>
      <c r="C2429" s="1">
        <v>9</v>
      </c>
    </row>
    <row r="2430" spans="1:3" ht="15">
      <c r="A2430" s="1" t="s">
        <v>751</v>
      </c>
      <c r="B2430" s="1">
        <v>56</v>
      </c>
      <c r="C2430" s="1">
        <v>9</v>
      </c>
    </row>
    <row r="2431" spans="1:3" ht="15">
      <c r="A2431" s="1" t="s">
        <v>751</v>
      </c>
      <c r="B2431" s="1">
        <v>56</v>
      </c>
      <c r="C2431" s="1">
        <v>9</v>
      </c>
    </row>
    <row r="2432" spans="1:3" ht="15">
      <c r="A2432" s="1" t="s">
        <v>751</v>
      </c>
      <c r="B2432" s="1">
        <v>56</v>
      </c>
      <c r="C2432" s="1">
        <v>9</v>
      </c>
    </row>
    <row r="2433" spans="1:3" ht="15">
      <c r="A2433" s="1" t="s">
        <v>751</v>
      </c>
      <c r="B2433" s="1">
        <v>56</v>
      </c>
      <c r="C2433" s="1">
        <v>9</v>
      </c>
    </row>
    <row r="2434" spans="1:3" ht="15">
      <c r="A2434" s="1" t="s">
        <v>751</v>
      </c>
      <c r="B2434" s="1">
        <v>56</v>
      </c>
      <c r="C2434" s="1">
        <v>9</v>
      </c>
    </row>
    <row r="2435" spans="1:3" ht="15">
      <c r="A2435" s="1" t="s">
        <v>751</v>
      </c>
      <c r="B2435" s="1">
        <v>56</v>
      </c>
      <c r="C2435" s="1">
        <v>9</v>
      </c>
    </row>
    <row r="2436" spans="1:3" ht="15">
      <c r="A2436" s="1" t="s">
        <v>751</v>
      </c>
      <c r="B2436" s="1">
        <v>56</v>
      </c>
      <c r="C2436" s="1">
        <v>9</v>
      </c>
    </row>
    <row r="2437" spans="1:3" ht="15">
      <c r="A2437" s="1" t="s">
        <v>751</v>
      </c>
      <c r="B2437" s="1">
        <v>56</v>
      </c>
      <c r="C2437" s="1">
        <v>9</v>
      </c>
    </row>
    <row r="2438" spans="1:3" ht="15">
      <c r="A2438" s="1" t="s">
        <v>752</v>
      </c>
      <c r="B2438" s="1">
        <v>31</v>
      </c>
      <c r="C2438" s="1">
        <v>3</v>
      </c>
    </row>
    <row r="2439" spans="1:3" ht="15">
      <c r="A2439" s="1" t="s">
        <v>752</v>
      </c>
      <c r="B2439" s="1">
        <v>31</v>
      </c>
      <c r="C2439" s="1">
        <v>3</v>
      </c>
    </row>
    <row r="2440" spans="1:3" ht="15">
      <c r="A2440" s="1" t="s">
        <v>752</v>
      </c>
      <c r="B2440" s="1">
        <v>31</v>
      </c>
      <c r="C2440" s="1">
        <v>3</v>
      </c>
    </row>
    <row r="2441" spans="1:3" ht="15">
      <c r="A2441" s="1" t="s">
        <v>752</v>
      </c>
      <c r="B2441" s="1">
        <v>31</v>
      </c>
      <c r="C2441" s="1">
        <v>3</v>
      </c>
    </row>
    <row r="2442" spans="1:3" ht="15">
      <c r="A2442" s="1" t="s">
        <v>752</v>
      </c>
      <c r="B2442" s="1">
        <v>31</v>
      </c>
      <c r="C2442" s="1">
        <v>3</v>
      </c>
    </row>
    <row r="2443" spans="1:3" ht="15">
      <c r="A2443" s="1" t="s">
        <v>752</v>
      </c>
      <c r="B2443" s="1">
        <v>31</v>
      </c>
      <c r="C2443" s="1">
        <v>3</v>
      </c>
    </row>
    <row r="2444" spans="1:3" ht="15">
      <c r="A2444" s="1" t="s">
        <v>752</v>
      </c>
      <c r="B2444" s="1">
        <v>31</v>
      </c>
      <c r="C2444" s="1">
        <v>3</v>
      </c>
    </row>
    <row r="2445" spans="1:3" ht="15">
      <c r="A2445" s="1" t="s">
        <v>752</v>
      </c>
      <c r="B2445" s="1">
        <v>31</v>
      </c>
      <c r="C2445" s="1">
        <v>3</v>
      </c>
    </row>
    <row r="2446" spans="1:3" ht="15">
      <c r="A2446" s="1" t="s">
        <v>752</v>
      </c>
      <c r="B2446" s="1">
        <v>31</v>
      </c>
      <c r="C2446" s="1">
        <v>3</v>
      </c>
    </row>
    <row r="2447" spans="1:3" ht="15">
      <c r="A2447" s="1" t="s">
        <v>752</v>
      </c>
      <c r="B2447" s="1">
        <v>31</v>
      </c>
      <c r="C2447" s="1">
        <v>3</v>
      </c>
    </row>
    <row r="2448" spans="1:3" ht="15">
      <c r="A2448" s="1" t="s">
        <v>752</v>
      </c>
      <c r="B2448" s="1">
        <v>31</v>
      </c>
      <c r="C2448" s="1">
        <v>3</v>
      </c>
    </row>
    <row r="2449" spans="1:3" ht="15">
      <c r="A2449" s="1" t="s">
        <v>752</v>
      </c>
      <c r="B2449" s="1">
        <v>31</v>
      </c>
      <c r="C2449" s="1">
        <v>3</v>
      </c>
    </row>
    <row r="2450" spans="1:3" ht="15">
      <c r="A2450" s="1" t="s">
        <v>752</v>
      </c>
      <c r="B2450" s="1">
        <v>31</v>
      </c>
      <c r="C2450" s="1">
        <v>3</v>
      </c>
    </row>
    <row r="2451" spans="1:3" ht="15">
      <c r="A2451" s="1" t="s">
        <v>752</v>
      </c>
      <c r="B2451" s="1">
        <v>31</v>
      </c>
      <c r="C2451" s="1">
        <v>3</v>
      </c>
    </row>
    <row r="2452" spans="1:3" ht="15">
      <c r="A2452" s="1" t="s">
        <v>753</v>
      </c>
      <c r="B2452" s="1">
        <v>54</v>
      </c>
      <c r="C2452" s="1">
        <v>8</v>
      </c>
    </row>
    <row r="2453" spans="1:3" ht="15">
      <c r="A2453" s="1" t="s">
        <v>753</v>
      </c>
      <c r="B2453" s="1">
        <v>54</v>
      </c>
      <c r="C2453" s="1">
        <v>8</v>
      </c>
    </row>
    <row r="2454" spans="1:3" ht="15">
      <c r="A2454" s="1" t="s">
        <v>753</v>
      </c>
      <c r="B2454" s="1">
        <v>54</v>
      </c>
      <c r="C2454" s="1">
        <v>8</v>
      </c>
    </row>
    <row r="2455" spans="1:3" ht="15">
      <c r="A2455" s="1" t="s">
        <v>753</v>
      </c>
      <c r="B2455" s="1">
        <v>54</v>
      </c>
      <c r="C2455" s="1">
        <v>8</v>
      </c>
    </row>
    <row r="2456" spans="1:3" ht="15">
      <c r="A2456" s="1" t="s">
        <v>753</v>
      </c>
      <c r="B2456" s="1">
        <v>54</v>
      </c>
      <c r="C2456" s="1">
        <v>8</v>
      </c>
    </row>
    <row r="2457" spans="1:3" ht="15">
      <c r="A2457" s="1" t="s">
        <v>753</v>
      </c>
      <c r="B2457" s="1">
        <v>54</v>
      </c>
      <c r="C2457" s="1">
        <v>8</v>
      </c>
    </row>
    <row r="2458" spans="1:3" ht="15">
      <c r="A2458" s="1" t="s">
        <v>753</v>
      </c>
      <c r="B2458" s="1">
        <v>54</v>
      </c>
      <c r="C2458" s="1">
        <v>8</v>
      </c>
    </row>
    <row r="2459" spans="1:3" ht="15">
      <c r="A2459" s="1" t="s">
        <v>753</v>
      </c>
      <c r="B2459" s="1">
        <v>54</v>
      </c>
      <c r="C2459" s="1">
        <v>8</v>
      </c>
    </row>
    <row r="2460" spans="1:3" ht="15">
      <c r="A2460" s="1" t="s">
        <v>753</v>
      </c>
      <c r="B2460" s="1">
        <v>54</v>
      </c>
      <c r="C2460" s="1">
        <v>8</v>
      </c>
    </row>
    <row r="2461" spans="1:3" ht="15">
      <c r="A2461" s="1" t="s">
        <v>753</v>
      </c>
      <c r="B2461" s="1">
        <v>54</v>
      </c>
      <c r="C2461" s="1">
        <v>8</v>
      </c>
    </row>
    <row r="2462" spans="1:3" ht="15">
      <c r="A2462" s="1" t="s">
        <v>753</v>
      </c>
      <c r="B2462" s="1">
        <v>54</v>
      </c>
      <c r="C2462" s="1">
        <v>8</v>
      </c>
    </row>
    <row r="2463" spans="1:3" ht="15">
      <c r="A2463" s="1" t="s">
        <v>753</v>
      </c>
      <c r="B2463" s="1">
        <v>54</v>
      </c>
      <c r="C2463" s="1">
        <v>8</v>
      </c>
    </row>
    <row r="2464" spans="1:3" ht="15">
      <c r="A2464" s="1" t="s">
        <v>753</v>
      </c>
      <c r="B2464" s="1">
        <v>54</v>
      </c>
      <c r="C2464" s="1">
        <v>8</v>
      </c>
    </row>
    <row r="2465" spans="1:3" ht="15">
      <c r="A2465" s="1" t="s">
        <v>753</v>
      </c>
      <c r="B2465" s="1">
        <v>54</v>
      </c>
      <c r="C2465" s="1">
        <v>8</v>
      </c>
    </row>
    <row r="2466" spans="1:3" ht="15">
      <c r="A2466" s="1" t="s">
        <v>755</v>
      </c>
      <c r="B2466" s="1">
        <v>31</v>
      </c>
      <c r="C2466" s="1">
        <v>3</v>
      </c>
    </row>
    <row r="2467" spans="1:3" ht="15">
      <c r="A2467" s="1" t="s">
        <v>755</v>
      </c>
      <c r="B2467" s="1">
        <v>31</v>
      </c>
      <c r="C2467" s="1">
        <v>3</v>
      </c>
    </row>
    <row r="2468" spans="1:3" ht="15">
      <c r="A2468" s="1" t="s">
        <v>755</v>
      </c>
      <c r="B2468" s="1">
        <v>31</v>
      </c>
      <c r="C2468" s="1">
        <v>3</v>
      </c>
    </row>
    <row r="2469" spans="1:3" ht="15">
      <c r="A2469" s="1" t="s">
        <v>755</v>
      </c>
      <c r="B2469" s="1">
        <v>31</v>
      </c>
      <c r="C2469" s="1">
        <v>3</v>
      </c>
    </row>
    <row r="2470" spans="1:3" ht="15">
      <c r="A2470" s="1" t="s">
        <v>755</v>
      </c>
      <c r="B2470" s="1">
        <v>31</v>
      </c>
      <c r="C2470" s="1">
        <v>3</v>
      </c>
    </row>
    <row r="2471" spans="1:3" ht="15">
      <c r="A2471" s="1" t="s">
        <v>755</v>
      </c>
      <c r="B2471" s="1">
        <v>31</v>
      </c>
      <c r="C2471" s="1">
        <v>3</v>
      </c>
    </row>
    <row r="2472" spans="1:3" ht="15">
      <c r="A2472" s="1" t="s">
        <v>755</v>
      </c>
      <c r="B2472" s="1">
        <v>31</v>
      </c>
      <c r="C2472" s="1">
        <v>3</v>
      </c>
    </row>
    <row r="2473" spans="1:3" ht="15">
      <c r="A2473" s="1" t="s">
        <v>755</v>
      </c>
      <c r="B2473" s="1">
        <v>31</v>
      </c>
      <c r="C2473" s="1">
        <v>3</v>
      </c>
    </row>
    <row r="2474" spans="1:3" ht="15">
      <c r="A2474" s="1" t="s">
        <v>755</v>
      </c>
      <c r="B2474" s="1">
        <v>31</v>
      </c>
      <c r="C2474" s="1">
        <v>3</v>
      </c>
    </row>
    <row r="2475" spans="1:3" ht="15">
      <c r="A2475" s="1" t="s">
        <v>755</v>
      </c>
      <c r="B2475" s="1">
        <v>31</v>
      </c>
      <c r="C2475" s="1">
        <v>3</v>
      </c>
    </row>
    <row r="2476" spans="1:3" ht="15">
      <c r="A2476" s="1" t="s">
        <v>755</v>
      </c>
      <c r="B2476" s="1">
        <v>31</v>
      </c>
      <c r="C2476" s="1">
        <v>3</v>
      </c>
    </row>
    <row r="2477" spans="1:3" ht="15">
      <c r="A2477" s="1" t="s">
        <v>755</v>
      </c>
      <c r="B2477" s="1">
        <v>31</v>
      </c>
      <c r="C2477" s="1">
        <v>3</v>
      </c>
    </row>
    <row r="2478" spans="1:3" ht="15">
      <c r="A2478" s="1" t="s">
        <v>755</v>
      </c>
      <c r="B2478" s="1">
        <v>31</v>
      </c>
      <c r="C2478" s="1">
        <v>3</v>
      </c>
    </row>
    <row r="2479" spans="1:3" ht="15">
      <c r="A2479" s="1" t="s">
        <v>755</v>
      </c>
      <c r="B2479" s="1">
        <v>31</v>
      </c>
      <c r="C2479" s="1">
        <v>3</v>
      </c>
    </row>
    <row r="2480" spans="1:3" ht="15">
      <c r="A2480" s="1" t="s">
        <v>756</v>
      </c>
      <c r="B2480" s="1">
        <v>54</v>
      </c>
      <c r="C2480" s="1">
        <v>8</v>
      </c>
    </row>
    <row r="2481" spans="1:3" ht="15">
      <c r="A2481" s="1" t="s">
        <v>756</v>
      </c>
      <c r="B2481" s="1">
        <v>54</v>
      </c>
      <c r="C2481" s="1">
        <v>8</v>
      </c>
    </row>
    <row r="2482" spans="1:3" ht="15">
      <c r="A2482" s="1" t="s">
        <v>756</v>
      </c>
      <c r="B2482" s="1">
        <v>54</v>
      </c>
      <c r="C2482" s="1">
        <v>8</v>
      </c>
    </row>
    <row r="2483" spans="1:3" ht="15">
      <c r="A2483" s="1" t="s">
        <v>756</v>
      </c>
      <c r="B2483" s="1">
        <v>54</v>
      </c>
      <c r="C2483" s="1">
        <v>8</v>
      </c>
    </row>
    <row r="2484" spans="1:3" ht="15">
      <c r="A2484" s="1" t="s">
        <v>756</v>
      </c>
      <c r="B2484" s="1">
        <v>54</v>
      </c>
      <c r="C2484" s="1">
        <v>8</v>
      </c>
    </row>
    <row r="2485" spans="1:3" ht="15">
      <c r="A2485" s="1" t="s">
        <v>756</v>
      </c>
      <c r="B2485" s="1">
        <v>54</v>
      </c>
      <c r="C2485" s="1">
        <v>8</v>
      </c>
    </row>
    <row r="2486" spans="1:3" ht="15">
      <c r="A2486" s="1" t="s">
        <v>756</v>
      </c>
      <c r="B2486" s="1">
        <v>54</v>
      </c>
      <c r="C2486" s="1">
        <v>8</v>
      </c>
    </row>
    <row r="2487" spans="1:3" ht="15">
      <c r="A2487" s="1" t="s">
        <v>756</v>
      </c>
      <c r="B2487" s="1">
        <v>54</v>
      </c>
      <c r="C2487" s="1">
        <v>8</v>
      </c>
    </row>
    <row r="2488" spans="1:3" ht="15">
      <c r="A2488" s="1" t="s">
        <v>756</v>
      </c>
      <c r="B2488" s="1">
        <v>54</v>
      </c>
      <c r="C2488" s="1">
        <v>8</v>
      </c>
    </row>
    <row r="2489" spans="1:3" ht="15">
      <c r="A2489" s="1" t="s">
        <v>756</v>
      </c>
      <c r="B2489" s="1">
        <v>54</v>
      </c>
      <c r="C2489" s="1">
        <v>8</v>
      </c>
    </row>
    <row r="2490" spans="1:3" ht="15">
      <c r="A2490" s="1" t="s">
        <v>756</v>
      </c>
      <c r="B2490" s="1">
        <v>54</v>
      </c>
      <c r="C2490" s="1">
        <v>8</v>
      </c>
    </row>
    <row r="2491" spans="1:3" ht="15">
      <c r="A2491" s="1" t="s">
        <v>756</v>
      </c>
      <c r="B2491" s="1">
        <v>54</v>
      </c>
      <c r="C2491" s="1">
        <v>8</v>
      </c>
    </row>
    <row r="2492" spans="1:3" ht="15">
      <c r="A2492" s="1" t="s">
        <v>756</v>
      </c>
      <c r="B2492" s="1">
        <v>54</v>
      </c>
      <c r="C2492" s="1">
        <v>8</v>
      </c>
    </row>
    <row r="2493" spans="1:3" ht="15">
      <c r="A2493" s="1" t="s">
        <v>756</v>
      </c>
      <c r="B2493" s="1">
        <v>54</v>
      </c>
      <c r="C2493" s="1">
        <v>8</v>
      </c>
    </row>
    <row r="2494" spans="1:3" ht="15">
      <c r="A2494" s="1" t="s">
        <v>757</v>
      </c>
      <c r="B2494" s="1">
        <v>31</v>
      </c>
      <c r="C2494" s="1">
        <v>3</v>
      </c>
    </row>
    <row r="2495" spans="1:3" ht="15">
      <c r="A2495" s="1" t="s">
        <v>757</v>
      </c>
      <c r="B2495" s="1">
        <v>31</v>
      </c>
      <c r="C2495" s="1">
        <v>3</v>
      </c>
    </row>
    <row r="2496" spans="1:3" ht="15">
      <c r="A2496" s="1" t="s">
        <v>757</v>
      </c>
      <c r="B2496" s="1">
        <v>31</v>
      </c>
      <c r="C2496" s="1">
        <v>3</v>
      </c>
    </row>
    <row r="2497" spans="1:3" ht="15">
      <c r="A2497" s="1" t="s">
        <v>757</v>
      </c>
      <c r="B2497" s="1">
        <v>31</v>
      </c>
      <c r="C2497" s="1">
        <v>3</v>
      </c>
    </row>
    <row r="2498" spans="1:3" ht="15">
      <c r="A2498" s="1" t="s">
        <v>757</v>
      </c>
      <c r="B2498" s="1">
        <v>31</v>
      </c>
      <c r="C2498" s="1">
        <v>3</v>
      </c>
    </row>
    <row r="2499" spans="1:3" ht="15">
      <c r="A2499" s="1" t="s">
        <v>757</v>
      </c>
      <c r="B2499" s="1">
        <v>31</v>
      </c>
      <c r="C2499" s="1">
        <v>3</v>
      </c>
    </row>
    <row r="2500" spans="1:3" ht="15">
      <c r="A2500" s="1" t="s">
        <v>757</v>
      </c>
      <c r="B2500" s="1">
        <v>31</v>
      </c>
      <c r="C2500" s="1">
        <v>3</v>
      </c>
    </row>
    <row r="2501" spans="1:3" ht="15">
      <c r="A2501" s="1" t="s">
        <v>757</v>
      </c>
      <c r="B2501" s="1">
        <v>31</v>
      </c>
      <c r="C2501" s="1">
        <v>3</v>
      </c>
    </row>
    <row r="2502" spans="1:3" ht="15">
      <c r="A2502" s="1" t="s">
        <v>757</v>
      </c>
      <c r="B2502" s="1">
        <v>31</v>
      </c>
      <c r="C2502" s="1">
        <v>3</v>
      </c>
    </row>
    <row r="2503" spans="1:3" ht="15">
      <c r="A2503" s="1" t="s">
        <v>757</v>
      </c>
      <c r="B2503" s="1">
        <v>31</v>
      </c>
      <c r="C2503" s="1">
        <v>3</v>
      </c>
    </row>
    <row r="2504" spans="1:3" ht="15">
      <c r="A2504" s="1" t="s">
        <v>757</v>
      </c>
      <c r="B2504" s="1">
        <v>31</v>
      </c>
      <c r="C2504" s="1">
        <v>3</v>
      </c>
    </row>
    <row r="2505" spans="1:3" ht="15">
      <c r="A2505" s="1" t="s">
        <v>757</v>
      </c>
      <c r="B2505" s="1">
        <v>31</v>
      </c>
      <c r="C2505" s="1">
        <v>3</v>
      </c>
    </row>
    <row r="2506" spans="1:3" ht="15">
      <c r="A2506" s="1" t="s">
        <v>757</v>
      </c>
      <c r="B2506" s="1">
        <v>31</v>
      </c>
      <c r="C2506" s="1">
        <v>3</v>
      </c>
    </row>
    <row r="2507" spans="1:3" ht="15">
      <c r="A2507" s="1" t="s">
        <v>757</v>
      </c>
      <c r="B2507" s="1">
        <v>31</v>
      </c>
      <c r="C2507" s="1">
        <v>3</v>
      </c>
    </row>
    <row r="2508" spans="1:3" ht="15">
      <c r="A2508" s="1" t="s">
        <v>758</v>
      </c>
      <c r="B2508" s="1">
        <v>31</v>
      </c>
      <c r="C2508" s="1">
        <v>3</v>
      </c>
    </row>
    <row r="2509" spans="1:3" ht="15">
      <c r="A2509" s="1" t="s">
        <v>758</v>
      </c>
      <c r="B2509" s="1">
        <v>31</v>
      </c>
      <c r="C2509" s="1">
        <v>3</v>
      </c>
    </row>
    <row r="2510" spans="1:3" ht="15">
      <c r="A2510" s="1" t="s">
        <v>758</v>
      </c>
      <c r="B2510" s="1">
        <v>31</v>
      </c>
      <c r="C2510" s="1">
        <v>3</v>
      </c>
    </row>
    <row r="2511" spans="1:3" ht="15">
      <c r="A2511" s="1" t="s">
        <v>758</v>
      </c>
      <c r="B2511" s="1">
        <v>31</v>
      </c>
      <c r="C2511" s="1">
        <v>3</v>
      </c>
    </row>
    <row r="2512" spans="1:3" ht="15">
      <c r="A2512" s="1" t="s">
        <v>758</v>
      </c>
      <c r="B2512" s="1">
        <v>31</v>
      </c>
      <c r="C2512" s="1">
        <v>3</v>
      </c>
    </row>
    <row r="2513" spans="1:3" ht="15">
      <c r="A2513" s="1" t="s">
        <v>758</v>
      </c>
      <c r="B2513" s="1">
        <v>31</v>
      </c>
      <c r="C2513" s="1">
        <v>3</v>
      </c>
    </row>
    <row r="2514" spans="1:3" ht="15">
      <c r="A2514" s="1" t="s">
        <v>758</v>
      </c>
      <c r="B2514" s="1">
        <v>31</v>
      </c>
      <c r="C2514" s="1">
        <v>3</v>
      </c>
    </row>
    <row r="2515" spans="1:3" ht="15">
      <c r="A2515" s="1" t="s">
        <v>758</v>
      </c>
      <c r="B2515" s="1">
        <v>31</v>
      </c>
      <c r="C2515" s="1">
        <v>3</v>
      </c>
    </row>
    <row r="2516" spans="1:3" ht="15">
      <c r="A2516" s="1" t="s">
        <v>758</v>
      </c>
      <c r="B2516" s="1">
        <v>31</v>
      </c>
      <c r="C2516" s="1">
        <v>3</v>
      </c>
    </row>
    <row r="2517" spans="1:3" ht="15">
      <c r="A2517" s="1" t="s">
        <v>758</v>
      </c>
      <c r="B2517" s="1">
        <v>31</v>
      </c>
      <c r="C2517" s="1">
        <v>3</v>
      </c>
    </row>
    <row r="2518" spans="1:3" ht="15">
      <c r="A2518" s="1" t="s">
        <v>758</v>
      </c>
      <c r="B2518" s="1">
        <v>31</v>
      </c>
      <c r="C2518" s="1">
        <v>3</v>
      </c>
    </row>
    <row r="2519" spans="1:3" ht="15">
      <c r="A2519" s="1" t="s">
        <v>758</v>
      </c>
      <c r="B2519" s="1">
        <v>31</v>
      </c>
      <c r="C2519" s="1">
        <v>3</v>
      </c>
    </row>
    <row r="2520" spans="1:3" ht="15">
      <c r="A2520" s="1" t="s">
        <v>758</v>
      </c>
      <c r="B2520" s="1">
        <v>31</v>
      </c>
      <c r="C2520" s="1">
        <v>3</v>
      </c>
    </row>
    <row r="2521" spans="1:3" ht="15">
      <c r="A2521" s="1" t="s">
        <v>758</v>
      </c>
      <c r="B2521" s="1">
        <v>31</v>
      </c>
      <c r="C2521" s="1">
        <v>3</v>
      </c>
    </row>
    <row r="2522" spans="1:3" ht="15">
      <c r="A2522" s="1" t="s">
        <v>759</v>
      </c>
      <c r="B2522" s="1">
        <v>44</v>
      </c>
      <c r="C2522" s="1">
        <v>5</v>
      </c>
    </row>
    <row r="2523" spans="1:3" ht="15">
      <c r="A2523" s="1" t="s">
        <v>759</v>
      </c>
      <c r="B2523" s="1">
        <v>44</v>
      </c>
      <c r="C2523" s="1">
        <v>5</v>
      </c>
    </row>
    <row r="2524" spans="1:3" ht="15">
      <c r="A2524" s="1" t="s">
        <v>759</v>
      </c>
      <c r="B2524" s="1">
        <v>44</v>
      </c>
      <c r="C2524" s="1">
        <v>5</v>
      </c>
    </row>
    <row r="2525" spans="1:3" ht="15">
      <c r="A2525" s="1" t="s">
        <v>759</v>
      </c>
      <c r="B2525" s="1">
        <v>44</v>
      </c>
      <c r="C2525" s="1">
        <v>5</v>
      </c>
    </row>
    <row r="2526" spans="1:3" ht="15">
      <c r="A2526" s="1" t="s">
        <v>759</v>
      </c>
      <c r="B2526" s="1">
        <v>44</v>
      </c>
      <c r="C2526" s="1">
        <v>5</v>
      </c>
    </row>
    <row r="2527" spans="1:3" ht="15">
      <c r="A2527" s="1" t="s">
        <v>759</v>
      </c>
      <c r="B2527" s="1">
        <v>44</v>
      </c>
      <c r="C2527" s="1">
        <v>5</v>
      </c>
    </row>
    <row r="2528" spans="1:3" ht="15">
      <c r="A2528" s="1" t="s">
        <v>759</v>
      </c>
      <c r="B2528" s="1">
        <v>44</v>
      </c>
      <c r="C2528" s="1">
        <v>5</v>
      </c>
    </row>
    <row r="2529" spans="1:3" ht="15">
      <c r="A2529" s="1" t="s">
        <v>759</v>
      </c>
      <c r="B2529" s="1">
        <v>44</v>
      </c>
      <c r="C2529" s="1">
        <v>5</v>
      </c>
    </row>
    <row r="2530" spans="1:3" ht="15">
      <c r="A2530" s="1" t="s">
        <v>759</v>
      </c>
      <c r="B2530" s="1">
        <v>44</v>
      </c>
      <c r="C2530" s="1">
        <v>5</v>
      </c>
    </row>
    <row r="2531" spans="1:3" ht="15">
      <c r="A2531" s="1" t="s">
        <v>759</v>
      </c>
      <c r="B2531" s="1">
        <v>44</v>
      </c>
      <c r="C2531" s="1">
        <v>5</v>
      </c>
    </row>
    <row r="2532" spans="1:3" ht="15">
      <c r="A2532" s="1" t="s">
        <v>759</v>
      </c>
      <c r="B2532" s="1">
        <v>44</v>
      </c>
      <c r="C2532" s="1">
        <v>5</v>
      </c>
    </row>
    <row r="2533" spans="1:3" ht="15">
      <c r="A2533" s="1" t="s">
        <v>759</v>
      </c>
      <c r="B2533" s="1">
        <v>44</v>
      </c>
      <c r="C2533" s="1">
        <v>5</v>
      </c>
    </row>
    <row r="2534" spans="1:3" ht="15">
      <c r="A2534" s="1" t="s">
        <v>759</v>
      </c>
      <c r="B2534" s="1">
        <v>44</v>
      </c>
      <c r="C2534" s="1">
        <v>5</v>
      </c>
    </row>
    <row r="2535" spans="1:3" ht="15">
      <c r="A2535" s="1" t="s">
        <v>759</v>
      </c>
      <c r="B2535" s="1">
        <v>44</v>
      </c>
      <c r="C2535" s="1">
        <v>5</v>
      </c>
    </row>
    <row r="2536" spans="1:3" ht="15">
      <c r="A2536" s="1" t="s">
        <v>760</v>
      </c>
      <c r="B2536" s="1">
        <v>31</v>
      </c>
      <c r="C2536" s="1">
        <v>3</v>
      </c>
    </row>
    <row r="2537" spans="1:3" ht="15">
      <c r="A2537" s="1" t="s">
        <v>760</v>
      </c>
      <c r="B2537" s="1">
        <v>31</v>
      </c>
      <c r="C2537" s="1">
        <v>3</v>
      </c>
    </row>
    <row r="2538" spans="1:3" ht="15">
      <c r="A2538" s="1" t="s">
        <v>760</v>
      </c>
      <c r="B2538" s="1">
        <v>31</v>
      </c>
      <c r="C2538" s="1">
        <v>3</v>
      </c>
    </row>
    <row r="2539" spans="1:3" ht="15">
      <c r="A2539" s="1" t="s">
        <v>760</v>
      </c>
      <c r="B2539" s="1">
        <v>31</v>
      </c>
      <c r="C2539" s="1">
        <v>3</v>
      </c>
    </row>
    <row r="2540" spans="1:3" ht="15">
      <c r="A2540" s="1" t="s">
        <v>760</v>
      </c>
      <c r="B2540" s="1">
        <v>31</v>
      </c>
      <c r="C2540" s="1">
        <v>3</v>
      </c>
    </row>
    <row r="2541" spans="1:3" ht="15">
      <c r="A2541" s="1" t="s">
        <v>760</v>
      </c>
      <c r="B2541" s="1">
        <v>31</v>
      </c>
      <c r="C2541" s="1">
        <v>3</v>
      </c>
    </row>
    <row r="2542" spans="1:3" ht="15">
      <c r="A2542" s="1" t="s">
        <v>760</v>
      </c>
      <c r="B2542" s="1">
        <v>31</v>
      </c>
      <c r="C2542" s="1">
        <v>3</v>
      </c>
    </row>
    <row r="2543" spans="1:3" ht="15">
      <c r="A2543" s="1" t="s">
        <v>760</v>
      </c>
      <c r="B2543" s="1">
        <v>31</v>
      </c>
      <c r="C2543" s="1">
        <v>3</v>
      </c>
    </row>
    <row r="2544" spans="1:3" ht="15">
      <c r="A2544" s="1" t="s">
        <v>760</v>
      </c>
      <c r="B2544" s="1">
        <v>31</v>
      </c>
      <c r="C2544" s="1">
        <v>3</v>
      </c>
    </row>
    <row r="2545" spans="1:3" ht="15">
      <c r="A2545" s="1" t="s">
        <v>760</v>
      </c>
      <c r="B2545" s="1">
        <v>31</v>
      </c>
      <c r="C2545" s="1">
        <v>3</v>
      </c>
    </row>
    <row r="2546" spans="1:3" ht="15">
      <c r="A2546" s="1" t="s">
        <v>760</v>
      </c>
      <c r="B2546" s="1">
        <v>31</v>
      </c>
      <c r="C2546" s="1">
        <v>3</v>
      </c>
    </row>
    <row r="2547" spans="1:3" ht="15">
      <c r="A2547" s="1" t="s">
        <v>760</v>
      </c>
      <c r="B2547" s="1">
        <v>31</v>
      </c>
      <c r="C2547" s="1">
        <v>3</v>
      </c>
    </row>
    <row r="2548" spans="1:3" ht="15">
      <c r="A2548" s="1" t="s">
        <v>760</v>
      </c>
      <c r="B2548" s="1">
        <v>31</v>
      </c>
      <c r="C2548" s="1">
        <v>3</v>
      </c>
    </row>
    <row r="2549" spans="1:3" ht="15">
      <c r="A2549" s="1" t="s">
        <v>760</v>
      </c>
      <c r="B2549" s="1">
        <v>31</v>
      </c>
      <c r="C2549" s="1">
        <v>3</v>
      </c>
    </row>
    <row r="2550" spans="1:3" ht="15">
      <c r="A2550" s="1" t="s">
        <v>761</v>
      </c>
      <c r="B2550" s="1">
        <v>31</v>
      </c>
      <c r="C2550" s="1">
        <v>3</v>
      </c>
    </row>
    <row r="2551" spans="1:3" ht="15">
      <c r="A2551" s="1" t="s">
        <v>761</v>
      </c>
      <c r="B2551" s="1">
        <v>31</v>
      </c>
      <c r="C2551" s="1">
        <v>3</v>
      </c>
    </row>
    <row r="2552" spans="1:3" ht="15">
      <c r="A2552" s="1" t="s">
        <v>761</v>
      </c>
      <c r="B2552" s="1">
        <v>31</v>
      </c>
      <c r="C2552" s="1">
        <v>3</v>
      </c>
    </row>
    <row r="2553" spans="1:3" ht="15">
      <c r="A2553" s="1" t="s">
        <v>761</v>
      </c>
      <c r="B2553" s="1">
        <v>31</v>
      </c>
      <c r="C2553" s="1">
        <v>3</v>
      </c>
    </row>
    <row r="2554" spans="1:3" ht="15">
      <c r="A2554" s="1" t="s">
        <v>761</v>
      </c>
      <c r="B2554" s="1">
        <v>31</v>
      </c>
      <c r="C2554" s="1">
        <v>3</v>
      </c>
    </row>
    <row r="2555" spans="1:3" ht="15">
      <c r="A2555" s="1" t="s">
        <v>761</v>
      </c>
      <c r="B2555" s="1">
        <v>31</v>
      </c>
      <c r="C2555" s="1">
        <v>3</v>
      </c>
    </row>
    <row r="2556" spans="1:3" ht="15">
      <c r="A2556" s="1" t="s">
        <v>761</v>
      </c>
      <c r="B2556" s="1">
        <v>31</v>
      </c>
      <c r="C2556" s="1">
        <v>3</v>
      </c>
    </row>
    <row r="2557" spans="1:3" ht="15">
      <c r="A2557" s="1" t="s">
        <v>761</v>
      </c>
      <c r="B2557" s="1">
        <v>31</v>
      </c>
      <c r="C2557" s="1">
        <v>3</v>
      </c>
    </row>
    <row r="2558" spans="1:3" ht="15">
      <c r="A2558" s="1" t="s">
        <v>761</v>
      </c>
      <c r="B2558" s="1">
        <v>31</v>
      </c>
      <c r="C2558" s="1">
        <v>3</v>
      </c>
    </row>
    <row r="2559" spans="1:3" ht="15">
      <c r="A2559" s="1" t="s">
        <v>761</v>
      </c>
      <c r="B2559" s="1">
        <v>31</v>
      </c>
      <c r="C2559" s="1">
        <v>3</v>
      </c>
    </row>
    <row r="2560" spans="1:3" ht="15">
      <c r="A2560" s="1" t="s">
        <v>761</v>
      </c>
      <c r="B2560" s="1">
        <v>31</v>
      </c>
      <c r="C2560" s="1">
        <v>3</v>
      </c>
    </row>
    <row r="2561" spans="1:3" ht="15">
      <c r="A2561" s="1" t="s">
        <v>761</v>
      </c>
      <c r="B2561" s="1">
        <v>31</v>
      </c>
      <c r="C2561" s="1">
        <v>3</v>
      </c>
    </row>
    <row r="2562" spans="1:3" ht="15">
      <c r="A2562" s="1" t="s">
        <v>761</v>
      </c>
      <c r="B2562" s="1">
        <v>31</v>
      </c>
      <c r="C2562" s="1">
        <v>3</v>
      </c>
    </row>
    <row r="2563" spans="1:3" ht="15">
      <c r="A2563" s="1" t="s">
        <v>761</v>
      </c>
      <c r="B2563" s="1">
        <v>31</v>
      </c>
      <c r="C2563" s="1">
        <v>3</v>
      </c>
    </row>
    <row r="2564" spans="1:3" ht="15">
      <c r="A2564" s="1" t="s">
        <v>762</v>
      </c>
      <c r="B2564" s="1">
        <v>31</v>
      </c>
      <c r="C2564" s="1">
        <v>3</v>
      </c>
    </row>
    <row r="2565" spans="1:3" ht="15">
      <c r="A2565" s="1" t="s">
        <v>762</v>
      </c>
      <c r="B2565" s="1">
        <v>31</v>
      </c>
      <c r="C2565" s="1">
        <v>3</v>
      </c>
    </row>
    <row r="2566" spans="1:3" ht="15">
      <c r="A2566" s="1" t="s">
        <v>762</v>
      </c>
      <c r="B2566" s="1">
        <v>31</v>
      </c>
      <c r="C2566" s="1">
        <v>3</v>
      </c>
    </row>
    <row r="2567" spans="1:3" ht="15">
      <c r="A2567" s="1" t="s">
        <v>762</v>
      </c>
      <c r="B2567" s="1">
        <v>31</v>
      </c>
      <c r="C2567" s="1">
        <v>3</v>
      </c>
    </row>
    <row r="2568" spans="1:3" ht="15">
      <c r="A2568" s="1" t="s">
        <v>762</v>
      </c>
      <c r="B2568" s="1">
        <v>31</v>
      </c>
      <c r="C2568" s="1">
        <v>3</v>
      </c>
    </row>
    <row r="2569" spans="1:3" ht="15">
      <c r="A2569" s="1" t="s">
        <v>762</v>
      </c>
      <c r="B2569" s="1">
        <v>31</v>
      </c>
      <c r="C2569" s="1">
        <v>3</v>
      </c>
    </row>
    <row r="2570" spans="1:3" ht="15">
      <c r="A2570" s="1" t="s">
        <v>762</v>
      </c>
      <c r="B2570" s="1">
        <v>31</v>
      </c>
      <c r="C2570" s="1">
        <v>3</v>
      </c>
    </row>
    <row r="2571" spans="1:3" ht="15">
      <c r="A2571" s="1" t="s">
        <v>762</v>
      </c>
      <c r="B2571" s="1">
        <v>31</v>
      </c>
      <c r="C2571" s="1">
        <v>3</v>
      </c>
    </row>
    <row r="2572" spans="1:3" ht="15">
      <c r="A2572" s="1" t="s">
        <v>762</v>
      </c>
      <c r="B2572" s="1">
        <v>31</v>
      </c>
      <c r="C2572" s="1">
        <v>3</v>
      </c>
    </row>
    <row r="2573" spans="1:3" ht="15">
      <c r="A2573" s="1" t="s">
        <v>762</v>
      </c>
      <c r="B2573" s="1">
        <v>31</v>
      </c>
      <c r="C2573" s="1">
        <v>3</v>
      </c>
    </row>
    <row r="2574" spans="1:3" ht="15">
      <c r="A2574" s="1" t="s">
        <v>762</v>
      </c>
      <c r="B2574" s="1">
        <v>31</v>
      </c>
      <c r="C2574" s="1">
        <v>3</v>
      </c>
    </row>
    <row r="2575" spans="1:3" ht="15">
      <c r="A2575" s="1" t="s">
        <v>762</v>
      </c>
      <c r="B2575" s="1">
        <v>31</v>
      </c>
      <c r="C2575" s="1">
        <v>3</v>
      </c>
    </row>
    <row r="2576" spans="1:3" ht="15">
      <c r="A2576" s="1" t="s">
        <v>762</v>
      </c>
      <c r="B2576" s="1">
        <v>31</v>
      </c>
      <c r="C2576" s="1">
        <v>3</v>
      </c>
    </row>
    <row r="2577" spans="1:3" ht="15">
      <c r="A2577" s="1" t="s">
        <v>762</v>
      </c>
      <c r="B2577" s="1">
        <v>31</v>
      </c>
      <c r="C2577" s="1">
        <v>3</v>
      </c>
    </row>
    <row r="2578" spans="1:3" ht="15">
      <c r="A2578" s="1" t="s">
        <v>764</v>
      </c>
      <c r="B2578" s="1">
        <v>31</v>
      </c>
      <c r="C2578" s="1">
        <v>3</v>
      </c>
    </row>
    <row r="2579" spans="1:3" ht="15">
      <c r="A2579" s="1" t="s">
        <v>764</v>
      </c>
      <c r="B2579" s="1">
        <v>31</v>
      </c>
      <c r="C2579" s="1">
        <v>3</v>
      </c>
    </row>
    <row r="2580" spans="1:3" ht="15">
      <c r="A2580" s="1" t="s">
        <v>764</v>
      </c>
      <c r="B2580" s="1">
        <v>31</v>
      </c>
      <c r="C2580" s="1">
        <v>3</v>
      </c>
    </row>
    <row r="2581" spans="1:3" ht="15">
      <c r="A2581" s="1" t="s">
        <v>764</v>
      </c>
      <c r="B2581" s="1">
        <v>31</v>
      </c>
      <c r="C2581" s="1">
        <v>3</v>
      </c>
    </row>
    <row r="2582" spans="1:3" ht="15">
      <c r="A2582" s="1" t="s">
        <v>764</v>
      </c>
      <c r="B2582" s="1">
        <v>31</v>
      </c>
      <c r="C2582" s="1">
        <v>3</v>
      </c>
    </row>
    <row r="2583" spans="1:3" ht="15">
      <c r="A2583" s="1" t="s">
        <v>764</v>
      </c>
      <c r="B2583" s="1">
        <v>31</v>
      </c>
      <c r="C2583" s="1">
        <v>3</v>
      </c>
    </row>
    <row r="2584" spans="1:3" ht="15">
      <c r="A2584" s="1" t="s">
        <v>764</v>
      </c>
      <c r="B2584" s="1">
        <v>31</v>
      </c>
      <c r="C2584" s="1">
        <v>3</v>
      </c>
    </row>
    <row r="2585" spans="1:3" ht="15">
      <c r="A2585" s="1" t="s">
        <v>764</v>
      </c>
      <c r="B2585" s="1">
        <v>31</v>
      </c>
      <c r="C2585" s="1">
        <v>3</v>
      </c>
    </row>
    <row r="2586" spans="1:3" ht="15">
      <c r="A2586" s="1" t="s">
        <v>764</v>
      </c>
      <c r="B2586" s="1">
        <v>31</v>
      </c>
      <c r="C2586" s="1">
        <v>3</v>
      </c>
    </row>
    <row r="2587" spans="1:3" ht="15">
      <c r="A2587" s="1" t="s">
        <v>764</v>
      </c>
      <c r="B2587" s="1">
        <v>31</v>
      </c>
      <c r="C2587" s="1">
        <v>3</v>
      </c>
    </row>
    <row r="2588" spans="1:3" ht="15">
      <c r="A2588" s="1" t="s">
        <v>764</v>
      </c>
      <c r="B2588" s="1">
        <v>31</v>
      </c>
      <c r="C2588" s="1">
        <v>3</v>
      </c>
    </row>
    <row r="2589" spans="1:3" ht="15">
      <c r="A2589" s="1" t="s">
        <v>764</v>
      </c>
      <c r="B2589" s="1">
        <v>31</v>
      </c>
      <c r="C2589" s="1">
        <v>3</v>
      </c>
    </row>
    <row r="2590" spans="1:3" ht="15">
      <c r="A2590" s="1" t="s">
        <v>764</v>
      </c>
      <c r="B2590" s="1">
        <v>31</v>
      </c>
      <c r="C2590" s="1">
        <v>3</v>
      </c>
    </row>
    <row r="2591" spans="1:3" ht="15">
      <c r="A2591" s="1" t="s">
        <v>764</v>
      </c>
      <c r="B2591" s="1">
        <v>31</v>
      </c>
      <c r="C2591" s="1">
        <v>3</v>
      </c>
    </row>
    <row r="2592" spans="1:3" ht="15">
      <c r="A2592" s="1" t="s">
        <v>765</v>
      </c>
      <c r="B2592" s="1">
        <v>31</v>
      </c>
      <c r="C2592" s="1">
        <v>3</v>
      </c>
    </row>
    <row r="2593" spans="1:3" ht="15">
      <c r="A2593" s="1" t="s">
        <v>765</v>
      </c>
      <c r="B2593" s="1">
        <v>31</v>
      </c>
      <c r="C2593" s="1">
        <v>3</v>
      </c>
    </row>
    <row r="2594" spans="1:3" ht="15">
      <c r="A2594" s="1" t="s">
        <v>765</v>
      </c>
      <c r="B2594" s="1">
        <v>31</v>
      </c>
      <c r="C2594" s="1">
        <v>3</v>
      </c>
    </row>
    <row r="2595" spans="1:3" ht="15">
      <c r="A2595" s="1" t="s">
        <v>765</v>
      </c>
      <c r="B2595" s="1">
        <v>31</v>
      </c>
      <c r="C2595" s="1">
        <v>3</v>
      </c>
    </row>
    <row r="2596" spans="1:3" ht="15">
      <c r="A2596" s="1" t="s">
        <v>765</v>
      </c>
      <c r="B2596" s="1">
        <v>31</v>
      </c>
      <c r="C2596" s="1">
        <v>3</v>
      </c>
    </row>
    <row r="2597" spans="1:3" ht="15">
      <c r="A2597" s="1" t="s">
        <v>765</v>
      </c>
      <c r="B2597" s="1">
        <v>31</v>
      </c>
      <c r="C2597" s="1">
        <v>3</v>
      </c>
    </row>
    <row r="2598" spans="1:3" ht="15">
      <c r="A2598" s="1" t="s">
        <v>765</v>
      </c>
      <c r="B2598" s="1">
        <v>31</v>
      </c>
      <c r="C2598" s="1">
        <v>3</v>
      </c>
    </row>
    <row r="2599" spans="1:3" ht="15">
      <c r="A2599" s="1" t="s">
        <v>765</v>
      </c>
      <c r="B2599" s="1">
        <v>31</v>
      </c>
      <c r="C2599" s="1">
        <v>3</v>
      </c>
    </row>
    <row r="2600" spans="1:3" ht="15">
      <c r="A2600" s="1" t="s">
        <v>765</v>
      </c>
      <c r="B2600" s="1">
        <v>31</v>
      </c>
      <c r="C2600" s="1">
        <v>3</v>
      </c>
    </row>
    <row r="2601" spans="1:3" ht="15">
      <c r="A2601" s="1" t="s">
        <v>765</v>
      </c>
      <c r="B2601" s="1">
        <v>31</v>
      </c>
      <c r="C2601" s="1">
        <v>3</v>
      </c>
    </row>
    <row r="2602" spans="1:3" ht="15">
      <c r="A2602" s="1" t="s">
        <v>765</v>
      </c>
      <c r="B2602" s="1">
        <v>31</v>
      </c>
      <c r="C2602" s="1">
        <v>3</v>
      </c>
    </row>
    <row r="2603" spans="1:3" ht="15">
      <c r="A2603" s="1" t="s">
        <v>765</v>
      </c>
      <c r="B2603" s="1">
        <v>31</v>
      </c>
      <c r="C2603" s="1">
        <v>3</v>
      </c>
    </row>
    <row r="2604" spans="1:3" ht="15">
      <c r="A2604" s="1" t="s">
        <v>765</v>
      </c>
      <c r="B2604" s="1">
        <v>31</v>
      </c>
      <c r="C2604" s="1">
        <v>3</v>
      </c>
    </row>
    <row r="2605" spans="1:3" ht="15">
      <c r="A2605" s="1" t="s">
        <v>765</v>
      </c>
      <c r="B2605" s="1">
        <v>31</v>
      </c>
      <c r="C2605" s="1">
        <v>3</v>
      </c>
    </row>
    <row r="2606" spans="1:3" ht="15">
      <c r="A2606" s="1" t="s">
        <v>767</v>
      </c>
      <c r="B2606" s="1">
        <v>44</v>
      </c>
      <c r="C2606" s="1">
        <v>5</v>
      </c>
    </row>
    <row r="2607" spans="1:3" ht="15">
      <c r="A2607" s="1" t="s">
        <v>767</v>
      </c>
      <c r="B2607" s="1">
        <v>44</v>
      </c>
      <c r="C2607" s="1">
        <v>5</v>
      </c>
    </row>
    <row r="2608" spans="1:3" ht="15">
      <c r="A2608" s="1" t="s">
        <v>767</v>
      </c>
      <c r="B2608" s="1">
        <v>44</v>
      </c>
      <c r="C2608" s="1">
        <v>5</v>
      </c>
    </row>
    <row r="2609" spans="1:3" ht="15">
      <c r="A2609" s="1" t="s">
        <v>767</v>
      </c>
      <c r="B2609" s="1">
        <v>44</v>
      </c>
      <c r="C2609" s="1">
        <v>5</v>
      </c>
    </row>
    <row r="2610" spans="1:3" ht="15">
      <c r="A2610" s="1" t="s">
        <v>767</v>
      </c>
      <c r="B2610" s="1">
        <v>44</v>
      </c>
      <c r="C2610" s="1">
        <v>5</v>
      </c>
    </row>
    <row r="2611" spans="1:3" ht="15">
      <c r="A2611" s="1" t="s">
        <v>767</v>
      </c>
      <c r="B2611" s="1">
        <v>44</v>
      </c>
      <c r="C2611" s="1">
        <v>5</v>
      </c>
    </row>
    <row r="2612" spans="1:3" ht="15">
      <c r="A2612" s="1" t="s">
        <v>767</v>
      </c>
      <c r="B2612" s="1">
        <v>44</v>
      </c>
      <c r="C2612" s="1">
        <v>5</v>
      </c>
    </row>
    <row r="2613" spans="1:3" ht="15">
      <c r="A2613" s="1" t="s">
        <v>767</v>
      </c>
      <c r="B2613" s="1">
        <v>44</v>
      </c>
      <c r="C2613" s="1">
        <v>5</v>
      </c>
    </row>
    <row r="2614" spans="1:3" ht="15">
      <c r="A2614" s="1" t="s">
        <v>767</v>
      </c>
      <c r="B2614" s="1">
        <v>44</v>
      </c>
      <c r="C2614" s="1">
        <v>5</v>
      </c>
    </row>
    <row r="2615" spans="1:3" ht="15">
      <c r="A2615" s="1" t="s">
        <v>767</v>
      </c>
      <c r="B2615" s="1">
        <v>44</v>
      </c>
      <c r="C2615" s="1">
        <v>5</v>
      </c>
    </row>
    <row r="2616" spans="1:3" ht="15">
      <c r="A2616" s="1" t="s">
        <v>767</v>
      </c>
      <c r="B2616" s="1">
        <v>44</v>
      </c>
      <c r="C2616" s="1">
        <v>5</v>
      </c>
    </row>
    <row r="2617" spans="1:3" ht="15">
      <c r="A2617" s="1" t="s">
        <v>767</v>
      </c>
      <c r="B2617" s="1">
        <v>44</v>
      </c>
      <c r="C2617" s="1">
        <v>5</v>
      </c>
    </row>
    <row r="2618" spans="1:3" ht="15">
      <c r="A2618" s="1" t="s">
        <v>767</v>
      </c>
      <c r="B2618" s="1">
        <v>44</v>
      </c>
      <c r="C2618" s="1">
        <v>5</v>
      </c>
    </row>
    <row r="2619" spans="1:3" ht="15">
      <c r="A2619" s="1" t="s">
        <v>767</v>
      </c>
      <c r="B2619" s="1">
        <v>44</v>
      </c>
      <c r="C2619" s="1">
        <v>5</v>
      </c>
    </row>
    <row r="2620" spans="1:3" ht="15">
      <c r="A2620" s="1" t="s">
        <v>768</v>
      </c>
      <c r="B2620" s="1">
        <v>31</v>
      </c>
      <c r="C2620" s="1">
        <v>3</v>
      </c>
    </row>
    <row r="2621" spans="1:3" ht="15">
      <c r="A2621" s="1" t="s">
        <v>768</v>
      </c>
      <c r="B2621" s="1">
        <v>31</v>
      </c>
      <c r="C2621" s="1">
        <v>3</v>
      </c>
    </row>
    <row r="2622" spans="1:3" ht="15">
      <c r="A2622" s="1" t="s">
        <v>768</v>
      </c>
      <c r="B2622" s="1">
        <v>31</v>
      </c>
      <c r="C2622" s="1">
        <v>3</v>
      </c>
    </row>
    <row r="2623" spans="1:3" ht="15">
      <c r="A2623" s="1" t="s">
        <v>768</v>
      </c>
      <c r="B2623" s="1">
        <v>31</v>
      </c>
      <c r="C2623" s="1">
        <v>3</v>
      </c>
    </row>
    <row r="2624" spans="1:3" ht="15">
      <c r="A2624" s="1" t="s">
        <v>768</v>
      </c>
      <c r="B2624" s="1">
        <v>31</v>
      </c>
      <c r="C2624" s="1">
        <v>3</v>
      </c>
    </row>
    <row r="2625" spans="1:3" ht="15">
      <c r="A2625" s="1" t="s">
        <v>768</v>
      </c>
      <c r="B2625" s="1">
        <v>31</v>
      </c>
      <c r="C2625" s="1">
        <v>3</v>
      </c>
    </row>
    <row r="2626" spans="1:3" ht="15">
      <c r="A2626" s="1" t="s">
        <v>768</v>
      </c>
      <c r="B2626" s="1">
        <v>31</v>
      </c>
      <c r="C2626" s="1">
        <v>3</v>
      </c>
    </row>
    <row r="2627" spans="1:3" ht="15">
      <c r="A2627" s="1" t="s">
        <v>768</v>
      </c>
      <c r="B2627" s="1">
        <v>31</v>
      </c>
      <c r="C2627" s="1">
        <v>3</v>
      </c>
    </row>
    <row r="2628" spans="1:3" ht="15">
      <c r="A2628" s="1" t="s">
        <v>768</v>
      </c>
      <c r="B2628" s="1">
        <v>31</v>
      </c>
      <c r="C2628" s="1">
        <v>3</v>
      </c>
    </row>
    <row r="2629" spans="1:3" ht="15">
      <c r="A2629" s="1" t="s">
        <v>768</v>
      </c>
      <c r="B2629" s="1">
        <v>31</v>
      </c>
      <c r="C2629" s="1">
        <v>3</v>
      </c>
    </row>
    <row r="2630" spans="1:3" ht="15">
      <c r="A2630" s="1" t="s">
        <v>768</v>
      </c>
      <c r="B2630" s="1">
        <v>31</v>
      </c>
      <c r="C2630" s="1">
        <v>3</v>
      </c>
    </row>
    <row r="2631" spans="1:3" ht="15">
      <c r="A2631" s="1" t="s">
        <v>768</v>
      </c>
      <c r="B2631" s="1">
        <v>31</v>
      </c>
      <c r="C2631" s="1">
        <v>3</v>
      </c>
    </row>
    <row r="2632" spans="1:3" ht="15">
      <c r="A2632" s="1" t="s">
        <v>768</v>
      </c>
      <c r="B2632" s="1">
        <v>31</v>
      </c>
      <c r="C2632" s="1">
        <v>3</v>
      </c>
    </row>
    <row r="2633" spans="1:3" ht="15">
      <c r="A2633" s="1" t="s">
        <v>768</v>
      </c>
      <c r="B2633" s="1">
        <v>31</v>
      </c>
      <c r="C2633" s="1">
        <v>3</v>
      </c>
    </row>
    <row r="2634" spans="1:3" ht="15">
      <c r="A2634" s="1" t="s">
        <v>769</v>
      </c>
      <c r="B2634" s="1">
        <v>44</v>
      </c>
      <c r="C2634" s="1">
        <v>5</v>
      </c>
    </row>
    <row r="2635" spans="1:3" ht="15">
      <c r="A2635" s="1" t="s">
        <v>769</v>
      </c>
      <c r="B2635" s="1">
        <v>44</v>
      </c>
      <c r="C2635" s="1">
        <v>5</v>
      </c>
    </row>
    <row r="2636" spans="1:3" ht="15">
      <c r="A2636" s="1" t="s">
        <v>769</v>
      </c>
      <c r="B2636" s="1">
        <v>44</v>
      </c>
      <c r="C2636" s="1">
        <v>5</v>
      </c>
    </row>
    <row r="2637" spans="1:3" ht="15">
      <c r="A2637" s="1" t="s">
        <v>769</v>
      </c>
      <c r="B2637" s="1">
        <v>44</v>
      </c>
      <c r="C2637" s="1">
        <v>5</v>
      </c>
    </row>
    <row r="2638" spans="1:3" ht="15">
      <c r="A2638" s="1" t="s">
        <v>769</v>
      </c>
      <c r="B2638" s="1">
        <v>44</v>
      </c>
      <c r="C2638" s="1">
        <v>5</v>
      </c>
    </row>
    <row r="2639" spans="1:3" ht="15">
      <c r="A2639" s="1" t="s">
        <v>769</v>
      </c>
      <c r="B2639" s="1">
        <v>44</v>
      </c>
      <c r="C2639" s="1">
        <v>5</v>
      </c>
    </row>
    <row r="2640" spans="1:3" ht="15">
      <c r="A2640" s="1" t="s">
        <v>769</v>
      </c>
      <c r="B2640" s="1">
        <v>44</v>
      </c>
      <c r="C2640" s="1">
        <v>5</v>
      </c>
    </row>
    <row r="2641" spans="1:3" ht="15">
      <c r="A2641" s="1" t="s">
        <v>769</v>
      </c>
      <c r="B2641" s="1">
        <v>44</v>
      </c>
      <c r="C2641" s="1">
        <v>5</v>
      </c>
    </row>
    <row r="2642" spans="1:3" ht="15">
      <c r="A2642" s="1" t="s">
        <v>769</v>
      </c>
      <c r="B2642" s="1">
        <v>44</v>
      </c>
      <c r="C2642" s="1">
        <v>5</v>
      </c>
    </row>
    <row r="2643" spans="1:3" ht="15">
      <c r="A2643" s="1" t="s">
        <v>769</v>
      </c>
      <c r="B2643" s="1">
        <v>44</v>
      </c>
      <c r="C2643" s="1">
        <v>5</v>
      </c>
    </row>
    <row r="2644" spans="1:3" ht="15">
      <c r="A2644" s="1" t="s">
        <v>769</v>
      </c>
      <c r="B2644" s="1">
        <v>44</v>
      </c>
      <c r="C2644" s="1">
        <v>5</v>
      </c>
    </row>
    <row r="2645" spans="1:3" ht="15">
      <c r="A2645" s="1" t="s">
        <v>769</v>
      </c>
      <c r="B2645" s="1">
        <v>44</v>
      </c>
      <c r="C2645" s="1">
        <v>5</v>
      </c>
    </row>
    <row r="2646" spans="1:3" ht="15">
      <c r="A2646" s="1" t="s">
        <v>769</v>
      </c>
      <c r="B2646" s="1">
        <v>44</v>
      </c>
      <c r="C2646" s="1">
        <v>5</v>
      </c>
    </row>
    <row r="2647" spans="1:3" ht="15">
      <c r="A2647" s="1" t="s">
        <v>769</v>
      </c>
      <c r="B2647" s="1">
        <v>44</v>
      </c>
      <c r="C2647" s="1">
        <v>5</v>
      </c>
    </row>
    <row r="2648" spans="1:3" ht="15">
      <c r="A2648" s="1" t="s">
        <v>770</v>
      </c>
      <c r="B2648" s="1">
        <v>44</v>
      </c>
      <c r="C2648" s="1">
        <v>5</v>
      </c>
    </row>
    <row r="2649" spans="1:3" ht="15">
      <c r="A2649" s="1" t="s">
        <v>770</v>
      </c>
      <c r="B2649" s="1">
        <v>44</v>
      </c>
      <c r="C2649" s="1">
        <v>5</v>
      </c>
    </row>
    <row r="2650" spans="1:3" ht="15">
      <c r="A2650" s="1" t="s">
        <v>770</v>
      </c>
      <c r="B2650" s="1">
        <v>44</v>
      </c>
      <c r="C2650" s="1">
        <v>5</v>
      </c>
    </row>
    <row r="2651" spans="1:3" ht="15">
      <c r="A2651" s="1" t="s">
        <v>770</v>
      </c>
      <c r="B2651" s="1">
        <v>44</v>
      </c>
      <c r="C2651" s="1">
        <v>5</v>
      </c>
    </row>
    <row r="2652" spans="1:3" ht="15">
      <c r="A2652" s="1" t="s">
        <v>770</v>
      </c>
      <c r="B2652" s="1">
        <v>44</v>
      </c>
      <c r="C2652" s="1">
        <v>5</v>
      </c>
    </row>
    <row r="2653" spans="1:3" ht="15">
      <c r="A2653" s="1" t="s">
        <v>770</v>
      </c>
      <c r="B2653" s="1">
        <v>44</v>
      </c>
      <c r="C2653" s="1">
        <v>5</v>
      </c>
    </row>
    <row r="2654" spans="1:3" ht="15">
      <c r="A2654" s="1" t="s">
        <v>770</v>
      </c>
      <c r="B2654" s="1">
        <v>44</v>
      </c>
      <c r="C2654" s="1">
        <v>5</v>
      </c>
    </row>
    <row r="2655" spans="1:3" ht="15">
      <c r="A2655" s="1" t="s">
        <v>770</v>
      </c>
      <c r="B2655" s="1">
        <v>44</v>
      </c>
      <c r="C2655" s="1">
        <v>5</v>
      </c>
    </row>
    <row r="2656" spans="1:3" ht="15">
      <c r="A2656" s="1" t="s">
        <v>770</v>
      </c>
      <c r="B2656" s="1">
        <v>44</v>
      </c>
      <c r="C2656" s="1">
        <v>5</v>
      </c>
    </row>
    <row r="2657" spans="1:3" ht="15">
      <c r="A2657" s="1" t="s">
        <v>770</v>
      </c>
      <c r="B2657" s="1">
        <v>44</v>
      </c>
      <c r="C2657" s="1">
        <v>5</v>
      </c>
    </row>
    <row r="2658" spans="1:3" ht="15">
      <c r="A2658" s="1" t="s">
        <v>770</v>
      </c>
      <c r="B2658" s="1">
        <v>44</v>
      </c>
      <c r="C2658" s="1">
        <v>5</v>
      </c>
    </row>
    <row r="2659" spans="1:3" ht="15">
      <c r="A2659" s="1" t="s">
        <v>770</v>
      </c>
      <c r="B2659" s="1">
        <v>44</v>
      </c>
      <c r="C2659" s="1">
        <v>5</v>
      </c>
    </row>
    <row r="2660" spans="1:3" ht="15">
      <c r="A2660" s="1" t="s">
        <v>770</v>
      </c>
      <c r="B2660" s="1">
        <v>44</v>
      </c>
      <c r="C2660" s="1">
        <v>5</v>
      </c>
    </row>
    <row r="2661" spans="1:3" ht="15">
      <c r="A2661" s="1" t="s">
        <v>770</v>
      </c>
      <c r="B2661" s="1">
        <v>44</v>
      </c>
      <c r="C2661" s="1">
        <v>5</v>
      </c>
    </row>
    <row r="2662" spans="1:3" ht="15">
      <c r="A2662" s="1" t="s">
        <v>772</v>
      </c>
      <c r="B2662" s="1">
        <v>44</v>
      </c>
      <c r="C2662" s="1">
        <v>5</v>
      </c>
    </row>
    <row r="2663" spans="1:3" ht="15">
      <c r="A2663" s="1" t="s">
        <v>772</v>
      </c>
      <c r="B2663" s="1">
        <v>44</v>
      </c>
      <c r="C2663" s="1">
        <v>5</v>
      </c>
    </row>
    <row r="2664" spans="1:3" ht="15">
      <c r="A2664" s="1" t="s">
        <v>772</v>
      </c>
      <c r="B2664" s="1">
        <v>44</v>
      </c>
      <c r="C2664" s="1">
        <v>5</v>
      </c>
    </row>
    <row r="2665" spans="1:3" ht="15">
      <c r="A2665" s="1" t="s">
        <v>772</v>
      </c>
      <c r="B2665" s="1">
        <v>44</v>
      </c>
      <c r="C2665" s="1">
        <v>5</v>
      </c>
    </row>
    <row r="2666" spans="1:3" ht="15">
      <c r="A2666" s="1" t="s">
        <v>772</v>
      </c>
      <c r="B2666" s="1">
        <v>44</v>
      </c>
      <c r="C2666" s="1">
        <v>5</v>
      </c>
    </row>
    <row r="2667" spans="1:3" ht="15">
      <c r="A2667" s="1" t="s">
        <v>772</v>
      </c>
      <c r="B2667" s="1">
        <v>44</v>
      </c>
      <c r="C2667" s="1">
        <v>5</v>
      </c>
    </row>
    <row r="2668" spans="1:3" ht="15">
      <c r="A2668" s="1" t="s">
        <v>772</v>
      </c>
      <c r="B2668" s="1">
        <v>44</v>
      </c>
      <c r="C2668" s="1">
        <v>5</v>
      </c>
    </row>
    <row r="2669" spans="1:3" ht="15">
      <c r="A2669" s="1" t="s">
        <v>772</v>
      </c>
      <c r="B2669" s="1">
        <v>44</v>
      </c>
      <c r="C2669" s="1">
        <v>5</v>
      </c>
    </row>
    <row r="2670" spans="1:3" ht="15">
      <c r="A2670" s="1" t="s">
        <v>772</v>
      </c>
      <c r="B2670" s="1">
        <v>44</v>
      </c>
      <c r="C2670" s="1">
        <v>5</v>
      </c>
    </row>
    <row r="2671" spans="1:3" ht="15">
      <c r="A2671" s="1" t="s">
        <v>772</v>
      </c>
      <c r="B2671" s="1">
        <v>44</v>
      </c>
      <c r="C2671" s="1">
        <v>5</v>
      </c>
    </row>
    <row r="2672" spans="1:3" ht="15">
      <c r="A2672" s="1" t="s">
        <v>772</v>
      </c>
      <c r="B2672" s="1">
        <v>44</v>
      </c>
      <c r="C2672" s="1">
        <v>5</v>
      </c>
    </row>
    <row r="2673" spans="1:3" ht="15">
      <c r="A2673" s="1" t="s">
        <v>772</v>
      </c>
      <c r="B2673" s="1">
        <v>44</v>
      </c>
      <c r="C2673" s="1">
        <v>5</v>
      </c>
    </row>
    <row r="2674" spans="1:3" ht="15">
      <c r="A2674" s="1" t="s">
        <v>772</v>
      </c>
      <c r="B2674" s="1">
        <v>44</v>
      </c>
      <c r="C2674" s="1">
        <v>5</v>
      </c>
    </row>
    <row r="2675" spans="1:3" ht="15">
      <c r="A2675" s="1" t="s">
        <v>772</v>
      </c>
      <c r="B2675" s="1">
        <v>44</v>
      </c>
      <c r="C2675" s="1">
        <v>5</v>
      </c>
    </row>
    <row r="2676" spans="1:3" ht="15">
      <c r="A2676" s="1" t="s">
        <v>773</v>
      </c>
      <c r="B2676" s="1">
        <v>54</v>
      </c>
      <c r="C2676" s="1">
        <v>8</v>
      </c>
    </row>
    <row r="2677" spans="1:3" ht="15">
      <c r="A2677" s="1" t="s">
        <v>773</v>
      </c>
      <c r="B2677" s="1">
        <v>54</v>
      </c>
      <c r="C2677" s="1">
        <v>8</v>
      </c>
    </row>
    <row r="2678" spans="1:3" ht="15">
      <c r="A2678" s="1" t="s">
        <v>773</v>
      </c>
      <c r="B2678" s="1">
        <v>54</v>
      </c>
      <c r="C2678" s="1">
        <v>8</v>
      </c>
    </row>
    <row r="2679" spans="1:3" ht="15">
      <c r="A2679" s="1" t="s">
        <v>773</v>
      </c>
      <c r="B2679" s="1">
        <v>54</v>
      </c>
      <c r="C2679" s="1">
        <v>8</v>
      </c>
    </row>
    <row r="2680" spans="1:3" ht="15">
      <c r="A2680" s="1" t="s">
        <v>773</v>
      </c>
      <c r="B2680" s="1">
        <v>54</v>
      </c>
      <c r="C2680" s="1">
        <v>8</v>
      </c>
    </row>
    <row r="2681" spans="1:3" ht="15">
      <c r="A2681" s="1" t="s">
        <v>773</v>
      </c>
      <c r="B2681" s="1">
        <v>54</v>
      </c>
      <c r="C2681" s="1">
        <v>8</v>
      </c>
    </row>
    <row r="2682" spans="1:3" ht="15">
      <c r="A2682" s="1" t="s">
        <v>773</v>
      </c>
      <c r="B2682" s="1">
        <v>54</v>
      </c>
      <c r="C2682" s="1">
        <v>8</v>
      </c>
    </row>
    <row r="2683" spans="1:3" ht="15">
      <c r="A2683" s="1" t="s">
        <v>773</v>
      </c>
      <c r="B2683" s="1">
        <v>54</v>
      </c>
      <c r="C2683" s="1">
        <v>8</v>
      </c>
    </row>
    <row r="2684" spans="1:3" ht="15">
      <c r="A2684" s="1" t="s">
        <v>773</v>
      </c>
      <c r="B2684" s="1">
        <v>54</v>
      </c>
      <c r="C2684" s="1">
        <v>8</v>
      </c>
    </row>
    <row r="2685" spans="1:3" ht="15">
      <c r="A2685" s="1" t="s">
        <v>773</v>
      </c>
      <c r="B2685" s="1">
        <v>54</v>
      </c>
      <c r="C2685" s="1">
        <v>8</v>
      </c>
    </row>
    <row r="2686" spans="1:3" ht="15">
      <c r="A2686" s="1" t="s">
        <v>773</v>
      </c>
      <c r="B2686" s="1">
        <v>54</v>
      </c>
      <c r="C2686" s="1">
        <v>8</v>
      </c>
    </row>
    <row r="2687" spans="1:3" ht="15">
      <c r="A2687" s="1" t="s">
        <v>773</v>
      </c>
      <c r="B2687" s="1">
        <v>54</v>
      </c>
      <c r="C2687" s="1">
        <v>8</v>
      </c>
    </row>
    <row r="2688" spans="1:3" ht="15">
      <c r="A2688" s="1" t="s">
        <v>773</v>
      </c>
      <c r="B2688" s="1">
        <v>54</v>
      </c>
      <c r="C2688" s="1">
        <v>8</v>
      </c>
    </row>
    <row r="2689" spans="1:3" ht="15">
      <c r="A2689" s="1" t="s">
        <v>773</v>
      </c>
      <c r="B2689" s="1">
        <v>54</v>
      </c>
      <c r="C2689" s="1">
        <v>8</v>
      </c>
    </row>
    <row r="2690" spans="1:3" ht="15">
      <c r="A2690" s="1" t="s">
        <v>774</v>
      </c>
      <c r="B2690" s="1">
        <v>31</v>
      </c>
      <c r="C2690" s="1">
        <v>3</v>
      </c>
    </row>
    <row r="2691" spans="1:3" ht="15">
      <c r="A2691" s="1" t="s">
        <v>774</v>
      </c>
      <c r="B2691" s="1">
        <v>31</v>
      </c>
      <c r="C2691" s="1">
        <v>3</v>
      </c>
    </row>
    <row r="2692" spans="1:3" ht="15">
      <c r="A2692" s="1" t="s">
        <v>774</v>
      </c>
      <c r="B2692" s="1">
        <v>31</v>
      </c>
      <c r="C2692" s="1">
        <v>3</v>
      </c>
    </row>
    <row r="2693" spans="1:3" ht="15">
      <c r="A2693" s="1" t="s">
        <v>774</v>
      </c>
      <c r="B2693" s="1">
        <v>31</v>
      </c>
      <c r="C2693" s="1">
        <v>3</v>
      </c>
    </row>
    <row r="2694" spans="1:3" ht="15">
      <c r="A2694" s="1" t="s">
        <v>774</v>
      </c>
      <c r="B2694" s="1">
        <v>31</v>
      </c>
      <c r="C2694" s="1">
        <v>3</v>
      </c>
    </row>
    <row r="2695" spans="1:3" ht="15">
      <c r="A2695" s="1" t="s">
        <v>774</v>
      </c>
      <c r="B2695" s="1">
        <v>31</v>
      </c>
      <c r="C2695" s="1">
        <v>3</v>
      </c>
    </row>
    <row r="2696" spans="1:3" ht="15">
      <c r="A2696" s="1" t="s">
        <v>774</v>
      </c>
      <c r="B2696" s="1">
        <v>31</v>
      </c>
      <c r="C2696" s="1">
        <v>3</v>
      </c>
    </row>
    <row r="2697" spans="1:3" ht="15">
      <c r="A2697" s="1" t="s">
        <v>774</v>
      </c>
      <c r="B2697" s="1">
        <v>31</v>
      </c>
      <c r="C2697" s="1">
        <v>3</v>
      </c>
    </row>
    <row r="2698" spans="1:3" ht="15">
      <c r="A2698" s="1" t="s">
        <v>774</v>
      </c>
      <c r="B2698" s="1">
        <v>31</v>
      </c>
      <c r="C2698" s="1">
        <v>3</v>
      </c>
    </row>
    <row r="2699" spans="1:3" ht="15">
      <c r="A2699" s="1" t="s">
        <v>774</v>
      </c>
      <c r="B2699" s="1">
        <v>31</v>
      </c>
      <c r="C2699" s="1">
        <v>3</v>
      </c>
    </row>
    <row r="2700" spans="1:3" ht="15">
      <c r="A2700" s="1" t="s">
        <v>774</v>
      </c>
      <c r="B2700" s="1">
        <v>31</v>
      </c>
      <c r="C2700" s="1">
        <v>3</v>
      </c>
    </row>
    <row r="2701" spans="1:3" ht="15">
      <c r="A2701" s="1" t="s">
        <v>774</v>
      </c>
      <c r="B2701" s="1">
        <v>31</v>
      </c>
      <c r="C2701" s="1">
        <v>3</v>
      </c>
    </row>
    <row r="2702" spans="1:3" ht="15">
      <c r="A2702" s="1" t="s">
        <v>774</v>
      </c>
      <c r="B2702" s="1">
        <v>31</v>
      </c>
      <c r="C2702" s="1">
        <v>3</v>
      </c>
    </row>
    <row r="2703" spans="1:3" ht="15">
      <c r="A2703" s="1" t="s">
        <v>774</v>
      </c>
      <c r="B2703" s="1">
        <v>31</v>
      </c>
      <c r="C2703" s="1">
        <v>3</v>
      </c>
    </row>
    <row r="2704" spans="1:3" ht="15">
      <c r="A2704" s="1" t="s">
        <v>776</v>
      </c>
      <c r="B2704" s="1">
        <v>62</v>
      </c>
      <c r="C2704" s="1">
        <v>10</v>
      </c>
    </row>
    <row r="2705" spans="1:3" ht="15">
      <c r="A2705" s="1" t="s">
        <v>776</v>
      </c>
      <c r="B2705" s="1">
        <v>62</v>
      </c>
      <c r="C2705" s="1">
        <v>10</v>
      </c>
    </row>
    <row r="2706" spans="1:3" ht="15">
      <c r="A2706" s="1" t="s">
        <v>776</v>
      </c>
      <c r="B2706" s="1">
        <v>62</v>
      </c>
      <c r="C2706" s="1">
        <v>10</v>
      </c>
    </row>
    <row r="2707" spans="1:3" ht="15">
      <c r="A2707" s="1" t="s">
        <v>776</v>
      </c>
      <c r="B2707" s="1">
        <v>62</v>
      </c>
      <c r="C2707" s="1">
        <v>10</v>
      </c>
    </row>
    <row r="2708" spans="1:3" ht="15">
      <c r="A2708" s="1" t="s">
        <v>776</v>
      </c>
      <c r="B2708" s="1">
        <v>62</v>
      </c>
      <c r="C2708" s="1">
        <v>10</v>
      </c>
    </row>
    <row r="2709" spans="1:3" ht="15">
      <c r="A2709" s="1" t="s">
        <v>776</v>
      </c>
      <c r="B2709" s="1">
        <v>62</v>
      </c>
      <c r="C2709" s="1">
        <v>10</v>
      </c>
    </row>
    <row r="2710" spans="1:3" ht="15">
      <c r="A2710" s="1" t="s">
        <v>776</v>
      </c>
      <c r="B2710" s="1">
        <v>62</v>
      </c>
      <c r="C2710" s="1">
        <v>10</v>
      </c>
    </row>
    <row r="2711" spans="1:3" ht="15">
      <c r="A2711" s="1" t="s">
        <v>776</v>
      </c>
      <c r="B2711" s="1">
        <v>62</v>
      </c>
      <c r="C2711" s="1">
        <v>10</v>
      </c>
    </row>
    <row r="2712" spans="1:3" ht="15">
      <c r="A2712" s="1" t="s">
        <v>776</v>
      </c>
      <c r="B2712" s="1">
        <v>62</v>
      </c>
      <c r="C2712" s="1">
        <v>10</v>
      </c>
    </row>
    <row r="2713" spans="1:3" ht="15">
      <c r="A2713" s="1" t="s">
        <v>776</v>
      </c>
      <c r="B2713" s="1">
        <v>62</v>
      </c>
      <c r="C2713" s="1">
        <v>10</v>
      </c>
    </row>
    <row r="2714" spans="1:3" ht="15">
      <c r="A2714" s="1" t="s">
        <v>776</v>
      </c>
      <c r="B2714" s="1">
        <v>62</v>
      </c>
      <c r="C2714" s="1">
        <v>10</v>
      </c>
    </row>
    <row r="2715" spans="1:3" ht="15">
      <c r="A2715" s="1" t="s">
        <v>776</v>
      </c>
      <c r="B2715" s="1">
        <v>62</v>
      </c>
      <c r="C2715" s="1">
        <v>10</v>
      </c>
    </row>
    <row r="2716" spans="1:3" ht="15">
      <c r="A2716" s="1" t="s">
        <v>776</v>
      </c>
      <c r="B2716" s="1">
        <v>62</v>
      </c>
      <c r="C2716" s="1">
        <v>10</v>
      </c>
    </row>
    <row r="2717" spans="1:3" ht="15">
      <c r="A2717" s="1" t="s">
        <v>776</v>
      </c>
      <c r="B2717" s="1">
        <v>62</v>
      </c>
      <c r="C2717" s="1">
        <v>10</v>
      </c>
    </row>
    <row r="2718" spans="1:3" ht="15">
      <c r="A2718" s="1" t="s">
        <v>777</v>
      </c>
      <c r="B2718" s="1">
        <v>31</v>
      </c>
      <c r="C2718" s="1">
        <v>3</v>
      </c>
    </row>
    <row r="2719" spans="1:3" ht="15">
      <c r="A2719" s="1" t="s">
        <v>777</v>
      </c>
      <c r="B2719" s="1">
        <v>31</v>
      </c>
      <c r="C2719" s="1">
        <v>3</v>
      </c>
    </row>
    <row r="2720" spans="1:3" ht="15">
      <c r="A2720" s="1" t="s">
        <v>777</v>
      </c>
      <c r="B2720" s="1">
        <v>31</v>
      </c>
      <c r="C2720" s="1">
        <v>3</v>
      </c>
    </row>
    <row r="2721" spans="1:3" ht="15">
      <c r="A2721" s="1" t="s">
        <v>777</v>
      </c>
      <c r="B2721" s="1">
        <v>31</v>
      </c>
      <c r="C2721" s="1">
        <v>3</v>
      </c>
    </row>
    <row r="2722" spans="1:3" ht="15">
      <c r="A2722" s="1" t="s">
        <v>777</v>
      </c>
      <c r="B2722" s="1">
        <v>31</v>
      </c>
      <c r="C2722" s="1">
        <v>3</v>
      </c>
    </row>
    <row r="2723" spans="1:3" ht="15">
      <c r="A2723" s="1" t="s">
        <v>777</v>
      </c>
      <c r="B2723" s="1">
        <v>31</v>
      </c>
      <c r="C2723" s="1">
        <v>3</v>
      </c>
    </row>
    <row r="2724" spans="1:3" ht="15">
      <c r="A2724" s="1" t="s">
        <v>777</v>
      </c>
      <c r="B2724" s="1">
        <v>31</v>
      </c>
      <c r="C2724" s="1">
        <v>3</v>
      </c>
    </row>
    <row r="2725" spans="1:3" ht="15">
      <c r="A2725" s="1" t="s">
        <v>777</v>
      </c>
      <c r="B2725" s="1">
        <v>31</v>
      </c>
      <c r="C2725" s="1">
        <v>3</v>
      </c>
    </row>
    <row r="2726" spans="1:3" ht="15">
      <c r="A2726" s="1" t="s">
        <v>777</v>
      </c>
      <c r="B2726" s="1">
        <v>31</v>
      </c>
      <c r="C2726" s="1">
        <v>3</v>
      </c>
    </row>
    <row r="2727" spans="1:3" ht="15">
      <c r="A2727" s="1" t="s">
        <v>777</v>
      </c>
      <c r="B2727" s="1">
        <v>31</v>
      </c>
      <c r="C2727" s="1">
        <v>3</v>
      </c>
    </row>
    <row r="2728" spans="1:3" ht="15">
      <c r="A2728" s="1" t="s">
        <v>777</v>
      </c>
      <c r="B2728" s="1">
        <v>31</v>
      </c>
      <c r="C2728" s="1">
        <v>3</v>
      </c>
    </row>
    <row r="2729" spans="1:3" ht="15">
      <c r="A2729" s="1" t="s">
        <v>777</v>
      </c>
      <c r="B2729" s="1">
        <v>31</v>
      </c>
      <c r="C2729" s="1">
        <v>3</v>
      </c>
    </row>
    <row r="2730" spans="1:3" ht="15">
      <c r="A2730" s="1" t="s">
        <v>777</v>
      </c>
      <c r="B2730" s="1">
        <v>31</v>
      </c>
      <c r="C2730" s="1">
        <v>3</v>
      </c>
    </row>
    <row r="2731" spans="1:3" ht="15">
      <c r="A2731" s="1" t="s">
        <v>777</v>
      </c>
      <c r="B2731" s="1">
        <v>31</v>
      </c>
      <c r="C2731" s="1">
        <v>3</v>
      </c>
    </row>
    <row r="2732" spans="1:3" ht="15">
      <c r="A2732" s="1" t="s">
        <v>778</v>
      </c>
      <c r="B2732" s="1">
        <v>31</v>
      </c>
      <c r="C2732" s="1">
        <v>3</v>
      </c>
    </row>
    <row r="2733" spans="1:3" ht="15">
      <c r="A2733" s="1" t="s">
        <v>778</v>
      </c>
      <c r="B2733" s="1">
        <v>31</v>
      </c>
      <c r="C2733" s="1">
        <v>3</v>
      </c>
    </row>
    <row r="2734" spans="1:3" ht="15">
      <c r="A2734" s="1" t="s">
        <v>778</v>
      </c>
      <c r="B2734" s="1">
        <v>31</v>
      </c>
      <c r="C2734" s="1">
        <v>3</v>
      </c>
    </row>
    <row r="2735" spans="1:3" ht="15">
      <c r="A2735" s="1" t="s">
        <v>778</v>
      </c>
      <c r="B2735" s="1">
        <v>31</v>
      </c>
      <c r="C2735" s="1">
        <v>3</v>
      </c>
    </row>
    <row r="2736" spans="1:3" ht="15">
      <c r="A2736" s="1" t="s">
        <v>778</v>
      </c>
      <c r="B2736" s="1">
        <v>31</v>
      </c>
      <c r="C2736" s="1">
        <v>3</v>
      </c>
    </row>
    <row r="2737" spans="1:3" ht="15">
      <c r="A2737" s="1" t="s">
        <v>778</v>
      </c>
      <c r="B2737" s="1">
        <v>31</v>
      </c>
      <c r="C2737" s="1">
        <v>3</v>
      </c>
    </row>
    <row r="2738" spans="1:3" ht="15">
      <c r="A2738" s="1" t="s">
        <v>778</v>
      </c>
      <c r="B2738" s="1">
        <v>31</v>
      </c>
      <c r="C2738" s="1">
        <v>3</v>
      </c>
    </row>
    <row r="2739" spans="1:3" ht="15">
      <c r="A2739" s="1" t="s">
        <v>778</v>
      </c>
      <c r="B2739" s="1">
        <v>31</v>
      </c>
      <c r="C2739" s="1">
        <v>3</v>
      </c>
    </row>
    <row r="2740" spans="1:3" ht="15">
      <c r="A2740" s="1" t="s">
        <v>778</v>
      </c>
      <c r="B2740" s="1">
        <v>31</v>
      </c>
      <c r="C2740" s="1">
        <v>3</v>
      </c>
    </row>
    <row r="2741" spans="1:3" ht="15">
      <c r="A2741" s="1" t="s">
        <v>778</v>
      </c>
      <c r="B2741" s="1">
        <v>31</v>
      </c>
      <c r="C2741" s="1">
        <v>3</v>
      </c>
    </row>
    <row r="2742" spans="1:3" ht="15">
      <c r="A2742" s="1" t="s">
        <v>778</v>
      </c>
      <c r="B2742" s="1">
        <v>31</v>
      </c>
      <c r="C2742" s="1">
        <v>3</v>
      </c>
    </row>
    <row r="2743" spans="1:3" ht="15">
      <c r="A2743" s="1" t="s">
        <v>778</v>
      </c>
      <c r="B2743" s="1">
        <v>31</v>
      </c>
      <c r="C2743" s="1">
        <v>3</v>
      </c>
    </row>
    <row r="2744" spans="1:3" ht="15">
      <c r="A2744" s="1" t="s">
        <v>778</v>
      </c>
      <c r="B2744" s="1">
        <v>31</v>
      </c>
      <c r="C2744" s="1">
        <v>3</v>
      </c>
    </row>
    <row r="2745" spans="1:3" ht="15">
      <c r="A2745" s="1" t="s">
        <v>778</v>
      </c>
      <c r="B2745" s="1">
        <v>31</v>
      </c>
      <c r="C2745" s="1">
        <v>3</v>
      </c>
    </row>
    <row r="2746" spans="1:3" ht="15">
      <c r="A2746" s="1" t="s">
        <v>779</v>
      </c>
      <c r="B2746" s="1">
        <v>42</v>
      </c>
      <c r="C2746" s="1">
        <v>4</v>
      </c>
    </row>
    <row r="2747" spans="1:3" ht="15">
      <c r="A2747" s="1" t="s">
        <v>779</v>
      </c>
      <c r="B2747" s="1">
        <v>42</v>
      </c>
      <c r="C2747" s="1">
        <v>4</v>
      </c>
    </row>
    <row r="2748" spans="1:3" ht="15">
      <c r="A2748" s="1" t="s">
        <v>779</v>
      </c>
      <c r="B2748" s="1">
        <v>42</v>
      </c>
      <c r="C2748" s="1">
        <v>4</v>
      </c>
    </row>
    <row r="2749" spans="1:3" ht="15">
      <c r="A2749" s="1" t="s">
        <v>779</v>
      </c>
      <c r="B2749" s="1">
        <v>42</v>
      </c>
      <c r="C2749" s="1">
        <v>4</v>
      </c>
    </row>
    <row r="2750" spans="1:3" ht="15">
      <c r="A2750" s="1" t="s">
        <v>779</v>
      </c>
      <c r="B2750" s="1">
        <v>42</v>
      </c>
      <c r="C2750" s="1">
        <v>4</v>
      </c>
    </row>
    <row r="2751" spans="1:3" ht="15">
      <c r="A2751" s="1" t="s">
        <v>779</v>
      </c>
      <c r="B2751" s="1">
        <v>42</v>
      </c>
      <c r="C2751" s="1">
        <v>4</v>
      </c>
    </row>
    <row r="2752" spans="1:3" ht="15">
      <c r="A2752" s="1" t="s">
        <v>779</v>
      </c>
      <c r="B2752" s="1">
        <v>42</v>
      </c>
      <c r="C2752" s="1">
        <v>4</v>
      </c>
    </row>
    <row r="2753" spans="1:3" ht="15">
      <c r="A2753" s="1" t="s">
        <v>779</v>
      </c>
      <c r="B2753" s="1">
        <v>42</v>
      </c>
      <c r="C2753" s="1">
        <v>4</v>
      </c>
    </row>
    <row r="2754" spans="1:3" ht="15">
      <c r="A2754" s="1" t="s">
        <v>779</v>
      </c>
      <c r="B2754" s="1">
        <v>42</v>
      </c>
      <c r="C2754" s="1">
        <v>4</v>
      </c>
    </row>
    <row r="2755" spans="1:3" ht="15">
      <c r="A2755" s="1" t="s">
        <v>779</v>
      </c>
      <c r="B2755" s="1">
        <v>42</v>
      </c>
      <c r="C2755" s="1">
        <v>4</v>
      </c>
    </row>
    <row r="2756" spans="1:3" ht="15">
      <c r="A2756" s="1" t="s">
        <v>779</v>
      </c>
      <c r="B2756" s="1">
        <v>42</v>
      </c>
      <c r="C2756" s="1">
        <v>4</v>
      </c>
    </row>
    <row r="2757" spans="1:3" ht="15">
      <c r="A2757" s="1" t="s">
        <v>779</v>
      </c>
      <c r="B2757" s="1">
        <v>42</v>
      </c>
      <c r="C2757" s="1">
        <v>4</v>
      </c>
    </row>
    <row r="2758" spans="1:3" ht="15">
      <c r="A2758" s="1" t="s">
        <v>779</v>
      </c>
      <c r="B2758" s="1">
        <v>42</v>
      </c>
      <c r="C2758" s="1">
        <v>4</v>
      </c>
    </row>
    <row r="2759" spans="1:3" ht="15">
      <c r="A2759" s="1" t="s">
        <v>779</v>
      </c>
      <c r="B2759" s="1">
        <v>42</v>
      </c>
      <c r="C2759" s="1">
        <v>4</v>
      </c>
    </row>
    <row r="2760" spans="1:3" ht="15">
      <c r="A2760" s="1" t="s">
        <v>780</v>
      </c>
      <c r="B2760" s="1">
        <v>31</v>
      </c>
      <c r="C2760" s="1">
        <v>3</v>
      </c>
    </row>
    <row r="2761" spans="1:3" ht="15">
      <c r="A2761" s="1" t="s">
        <v>780</v>
      </c>
      <c r="B2761" s="1">
        <v>31</v>
      </c>
      <c r="C2761" s="1">
        <v>3</v>
      </c>
    </row>
    <row r="2762" spans="1:3" ht="15">
      <c r="A2762" s="1" t="s">
        <v>780</v>
      </c>
      <c r="B2762" s="1">
        <v>31</v>
      </c>
      <c r="C2762" s="1">
        <v>3</v>
      </c>
    </row>
    <row r="2763" spans="1:3" ht="15">
      <c r="A2763" s="1" t="s">
        <v>780</v>
      </c>
      <c r="B2763" s="1">
        <v>31</v>
      </c>
      <c r="C2763" s="1">
        <v>3</v>
      </c>
    </row>
    <row r="2764" spans="1:3" ht="15">
      <c r="A2764" s="1" t="s">
        <v>780</v>
      </c>
      <c r="B2764" s="1">
        <v>31</v>
      </c>
      <c r="C2764" s="1">
        <v>3</v>
      </c>
    </row>
    <row r="2765" spans="1:3" ht="15">
      <c r="A2765" s="1" t="s">
        <v>780</v>
      </c>
      <c r="B2765" s="1">
        <v>31</v>
      </c>
      <c r="C2765" s="1">
        <v>3</v>
      </c>
    </row>
    <row r="2766" spans="1:3" ht="15">
      <c r="A2766" s="1" t="s">
        <v>780</v>
      </c>
      <c r="B2766" s="1">
        <v>31</v>
      </c>
      <c r="C2766" s="1">
        <v>3</v>
      </c>
    </row>
    <row r="2767" spans="1:3" ht="15">
      <c r="A2767" s="1" t="s">
        <v>780</v>
      </c>
      <c r="B2767" s="1">
        <v>31</v>
      </c>
      <c r="C2767" s="1">
        <v>3</v>
      </c>
    </row>
    <row r="2768" spans="1:3" ht="15">
      <c r="A2768" s="1" t="s">
        <v>780</v>
      </c>
      <c r="B2768" s="1">
        <v>31</v>
      </c>
      <c r="C2768" s="1">
        <v>3</v>
      </c>
    </row>
    <row r="2769" spans="1:3" ht="15">
      <c r="A2769" s="1" t="s">
        <v>780</v>
      </c>
      <c r="B2769" s="1">
        <v>31</v>
      </c>
      <c r="C2769" s="1">
        <v>3</v>
      </c>
    </row>
    <row r="2770" spans="1:3" ht="15">
      <c r="A2770" s="1" t="s">
        <v>780</v>
      </c>
      <c r="B2770" s="1">
        <v>31</v>
      </c>
      <c r="C2770" s="1">
        <v>3</v>
      </c>
    </row>
    <row r="2771" spans="1:3" ht="15">
      <c r="A2771" s="1" t="s">
        <v>780</v>
      </c>
      <c r="B2771" s="1">
        <v>31</v>
      </c>
      <c r="C2771" s="1">
        <v>3</v>
      </c>
    </row>
    <row r="2772" spans="1:3" ht="15">
      <c r="A2772" s="1" t="s">
        <v>780</v>
      </c>
      <c r="B2772" s="1">
        <v>31</v>
      </c>
      <c r="C2772" s="1">
        <v>3</v>
      </c>
    </row>
    <row r="2773" spans="1:3" ht="15">
      <c r="A2773" s="1" t="s">
        <v>780</v>
      </c>
      <c r="B2773" s="1">
        <v>31</v>
      </c>
      <c r="C2773" s="1">
        <v>3</v>
      </c>
    </row>
    <row r="2774" spans="1:3" ht="15">
      <c r="A2774" s="1" t="s">
        <v>781</v>
      </c>
      <c r="B2774" s="1">
        <v>31</v>
      </c>
      <c r="C2774" s="1">
        <v>3</v>
      </c>
    </row>
    <row r="2775" spans="1:3" ht="15">
      <c r="A2775" s="1" t="s">
        <v>781</v>
      </c>
      <c r="B2775" s="1">
        <v>31</v>
      </c>
      <c r="C2775" s="1">
        <v>3</v>
      </c>
    </row>
    <row r="2776" spans="1:3" ht="15">
      <c r="A2776" s="1" t="s">
        <v>781</v>
      </c>
      <c r="B2776" s="1">
        <v>31</v>
      </c>
      <c r="C2776" s="1">
        <v>3</v>
      </c>
    </row>
    <row r="2777" spans="1:3" ht="15">
      <c r="A2777" s="1" t="s">
        <v>781</v>
      </c>
      <c r="B2777" s="1">
        <v>31</v>
      </c>
      <c r="C2777" s="1">
        <v>3</v>
      </c>
    </row>
    <row r="2778" spans="1:3" ht="15">
      <c r="A2778" s="1" t="s">
        <v>781</v>
      </c>
      <c r="B2778" s="1">
        <v>31</v>
      </c>
      <c r="C2778" s="1">
        <v>3</v>
      </c>
    </row>
    <row r="2779" spans="1:3" ht="15">
      <c r="A2779" s="1" t="s">
        <v>781</v>
      </c>
      <c r="B2779" s="1">
        <v>31</v>
      </c>
      <c r="C2779" s="1">
        <v>3</v>
      </c>
    </row>
    <row r="2780" spans="1:3" ht="15">
      <c r="A2780" s="1" t="s">
        <v>781</v>
      </c>
      <c r="B2780" s="1">
        <v>31</v>
      </c>
      <c r="C2780" s="1">
        <v>3</v>
      </c>
    </row>
    <row r="2781" spans="1:3" ht="15">
      <c r="A2781" s="1" t="s">
        <v>781</v>
      </c>
      <c r="B2781" s="1">
        <v>31</v>
      </c>
      <c r="C2781" s="1">
        <v>3</v>
      </c>
    </row>
    <row r="2782" spans="1:3" ht="15">
      <c r="A2782" s="1" t="s">
        <v>781</v>
      </c>
      <c r="B2782" s="1">
        <v>31</v>
      </c>
      <c r="C2782" s="1">
        <v>3</v>
      </c>
    </row>
    <row r="2783" spans="1:3" ht="15">
      <c r="A2783" s="1" t="s">
        <v>781</v>
      </c>
      <c r="B2783" s="1">
        <v>31</v>
      </c>
      <c r="C2783" s="1">
        <v>3</v>
      </c>
    </row>
    <row r="2784" spans="1:3" ht="15">
      <c r="A2784" s="1" t="s">
        <v>781</v>
      </c>
      <c r="B2784" s="1">
        <v>31</v>
      </c>
      <c r="C2784" s="1">
        <v>3</v>
      </c>
    </row>
    <row r="2785" spans="1:3" ht="15">
      <c r="A2785" s="1" t="s">
        <v>781</v>
      </c>
      <c r="B2785" s="1">
        <v>31</v>
      </c>
      <c r="C2785" s="1">
        <v>3</v>
      </c>
    </row>
    <row r="2786" spans="1:3" ht="15">
      <c r="A2786" s="1" t="s">
        <v>781</v>
      </c>
      <c r="B2786" s="1">
        <v>31</v>
      </c>
      <c r="C2786" s="1">
        <v>3</v>
      </c>
    </row>
    <row r="2787" spans="1:3" ht="15">
      <c r="A2787" s="1" t="s">
        <v>781</v>
      </c>
      <c r="B2787" s="1">
        <v>31</v>
      </c>
      <c r="C2787" s="1">
        <v>3</v>
      </c>
    </row>
    <row r="2788" spans="1:3" ht="15">
      <c r="A2788" s="1" t="s">
        <v>782</v>
      </c>
      <c r="B2788" s="1">
        <v>22</v>
      </c>
      <c r="C2788" s="1">
        <v>2</v>
      </c>
    </row>
    <row r="2789" spans="1:3" ht="15">
      <c r="A2789" s="1" t="s">
        <v>782</v>
      </c>
      <c r="B2789" s="1">
        <v>22</v>
      </c>
      <c r="C2789" s="1">
        <v>2</v>
      </c>
    </row>
    <row r="2790" spans="1:3" ht="15">
      <c r="A2790" s="1" t="s">
        <v>782</v>
      </c>
      <c r="B2790" s="1">
        <v>22</v>
      </c>
      <c r="C2790" s="1">
        <v>2</v>
      </c>
    </row>
    <row r="2791" spans="1:3" ht="15">
      <c r="A2791" s="1" t="s">
        <v>782</v>
      </c>
      <c r="B2791" s="1">
        <v>22</v>
      </c>
      <c r="C2791" s="1">
        <v>2</v>
      </c>
    </row>
    <row r="2792" spans="1:3" ht="15">
      <c r="A2792" s="1" t="s">
        <v>782</v>
      </c>
      <c r="B2792" s="1">
        <v>22</v>
      </c>
      <c r="C2792" s="1">
        <v>2</v>
      </c>
    </row>
    <row r="2793" spans="1:3" ht="15">
      <c r="A2793" s="1" t="s">
        <v>782</v>
      </c>
      <c r="B2793" s="1">
        <v>22</v>
      </c>
      <c r="C2793" s="1">
        <v>2</v>
      </c>
    </row>
    <row r="2794" spans="1:3" ht="15">
      <c r="A2794" s="1" t="s">
        <v>782</v>
      </c>
      <c r="B2794" s="1">
        <v>22</v>
      </c>
      <c r="C2794" s="1">
        <v>2</v>
      </c>
    </row>
    <row r="2795" spans="1:3" ht="15">
      <c r="A2795" s="1" t="s">
        <v>782</v>
      </c>
      <c r="B2795" s="1">
        <v>22</v>
      </c>
      <c r="C2795" s="1">
        <v>2</v>
      </c>
    </row>
    <row r="2796" spans="1:3" ht="15">
      <c r="A2796" s="1" t="s">
        <v>782</v>
      </c>
      <c r="B2796" s="1">
        <v>22</v>
      </c>
      <c r="C2796" s="1">
        <v>2</v>
      </c>
    </row>
    <row r="2797" spans="1:3" ht="15">
      <c r="A2797" s="1" t="s">
        <v>782</v>
      </c>
      <c r="B2797" s="1">
        <v>22</v>
      </c>
      <c r="C2797" s="1">
        <v>2</v>
      </c>
    </row>
    <row r="2798" spans="1:3" ht="15">
      <c r="A2798" s="1" t="s">
        <v>782</v>
      </c>
      <c r="B2798" s="1">
        <v>22</v>
      </c>
      <c r="C2798" s="1">
        <v>2</v>
      </c>
    </row>
    <row r="2799" spans="1:3" ht="15">
      <c r="A2799" s="1" t="s">
        <v>782</v>
      </c>
      <c r="B2799" s="1">
        <v>22</v>
      </c>
      <c r="C2799" s="1">
        <v>2</v>
      </c>
    </row>
    <row r="2800" spans="1:3" ht="15">
      <c r="A2800" s="1" t="s">
        <v>782</v>
      </c>
      <c r="B2800" s="1">
        <v>22</v>
      </c>
      <c r="C2800" s="1">
        <v>2</v>
      </c>
    </row>
    <row r="2801" spans="1:3" ht="15">
      <c r="A2801" s="1" t="s">
        <v>782</v>
      </c>
      <c r="B2801" s="1">
        <v>22</v>
      </c>
      <c r="C2801" s="1">
        <v>2</v>
      </c>
    </row>
    <row r="2802" spans="1:3" ht="15">
      <c r="A2802" s="1" t="s">
        <v>783</v>
      </c>
      <c r="B2802" s="1">
        <v>44</v>
      </c>
      <c r="C2802" s="1">
        <v>5</v>
      </c>
    </row>
    <row r="2803" spans="1:3" ht="15">
      <c r="A2803" s="1" t="s">
        <v>783</v>
      </c>
      <c r="B2803" s="1">
        <v>44</v>
      </c>
      <c r="C2803" s="1">
        <v>5</v>
      </c>
    </row>
    <row r="2804" spans="1:3" ht="15">
      <c r="A2804" s="1" t="s">
        <v>783</v>
      </c>
      <c r="B2804" s="1">
        <v>44</v>
      </c>
      <c r="C2804" s="1">
        <v>5</v>
      </c>
    </row>
    <row r="2805" spans="1:3" ht="15">
      <c r="A2805" s="1" t="s">
        <v>783</v>
      </c>
      <c r="B2805" s="1">
        <v>44</v>
      </c>
      <c r="C2805" s="1">
        <v>5</v>
      </c>
    </row>
    <row r="2806" spans="1:3" ht="15">
      <c r="A2806" s="1" t="s">
        <v>783</v>
      </c>
      <c r="B2806" s="1">
        <v>44</v>
      </c>
      <c r="C2806" s="1">
        <v>5</v>
      </c>
    </row>
    <row r="2807" spans="1:3" ht="15">
      <c r="A2807" s="1" t="s">
        <v>783</v>
      </c>
      <c r="B2807" s="1">
        <v>44</v>
      </c>
      <c r="C2807" s="1">
        <v>5</v>
      </c>
    </row>
    <row r="2808" spans="1:3" ht="15">
      <c r="A2808" s="1" t="s">
        <v>783</v>
      </c>
      <c r="B2808" s="1">
        <v>44</v>
      </c>
      <c r="C2808" s="1">
        <v>5</v>
      </c>
    </row>
    <row r="2809" spans="1:3" ht="15">
      <c r="A2809" s="1" t="s">
        <v>783</v>
      </c>
      <c r="B2809" s="1">
        <v>44</v>
      </c>
      <c r="C2809" s="1">
        <v>5</v>
      </c>
    </row>
    <row r="2810" spans="1:3" ht="15">
      <c r="A2810" s="1" t="s">
        <v>783</v>
      </c>
      <c r="B2810" s="1">
        <v>44</v>
      </c>
      <c r="C2810" s="1">
        <v>5</v>
      </c>
    </row>
    <row r="2811" spans="1:3" ht="15">
      <c r="A2811" s="1" t="s">
        <v>783</v>
      </c>
      <c r="B2811" s="1">
        <v>44</v>
      </c>
      <c r="C2811" s="1">
        <v>5</v>
      </c>
    </row>
    <row r="2812" spans="1:3" ht="15">
      <c r="A2812" s="1" t="s">
        <v>783</v>
      </c>
      <c r="B2812" s="1">
        <v>44</v>
      </c>
      <c r="C2812" s="1">
        <v>5</v>
      </c>
    </row>
    <row r="2813" spans="1:3" ht="15">
      <c r="A2813" s="1" t="s">
        <v>783</v>
      </c>
      <c r="B2813" s="1">
        <v>44</v>
      </c>
      <c r="C2813" s="1">
        <v>5</v>
      </c>
    </row>
    <row r="2814" spans="1:3" ht="15">
      <c r="A2814" s="1" t="s">
        <v>783</v>
      </c>
      <c r="B2814" s="1">
        <v>44</v>
      </c>
      <c r="C2814" s="1">
        <v>5</v>
      </c>
    </row>
    <row r="2815" spans="1:3" ht="15">
      <c r="A2815" s="1" t="s">
        <v>783</v>
      </c>
      <c r="B2815" s="1">
        <v>44</v>
      </c>
      <c r="C2815" s="1">
        <v>5</v>
      </c>
    </row>
    <row r="2816" spans="1:3" ht="15">
      <c r="A2816" s="1" t="s">
        <v>784</v>
      </c>
      <c r="B2816" s="1">
        <v>31</v>
      </c>
      <c r="C2816" s="1">
        <v>3</v>
      </c>
    </row>
    <row r="2817" spans="1:3" ht="15">
      <c r="A2817" s="1" t="s">
        <v>784</v>
      </c>
      <c r="B2817" s="1">
        <v>31</v>
      </c>
      <c r="C2817" s="1">
        <v>3</v>
      </c>
    </row>
    <row r="2818" spans="1:3" ht="15">
      <c r="A2818" s="1" t="s">
        <v>784</v>
      </c>
      <c r="B2818" s="1">
        <v>31</v>
      </c>
      <c r="C2818" s="1">
        <v>3</v>
      </c>
    </row>
    <row r="2819" spans="1:3" ht="15">
      <c r="A2819" s="1" t="s">
        <v>784</v>
      </c>
      <c r="B2819" s="1">
        <v>31</v>
      </c>
      <c r="C2819" s="1">
        <v>3</v>
      </c>
    </row>
    <row r="2820" spans="1:3" ht="15">
      <c r="A2820" s="1" t="s">
        <v>784</v>
      </c>
      <c r="B2820" s="1">
        <v>31</v>
      </c>
      <c r="C2820" s="1">
        <v>3</v>
      </c>
    </row>
    <row r="2821" spans="1:3" ht="15">
      <c r="A2821" s="1" t="s">
        <v>784</v>
      </c>
      <c r="B2821" s="1">
        <v>31</v>
      </c>
      <c r="C2821" s="1">
        <v>3</v>
      </c>
    </row>
    <row r="2822" spans="1:3" ht="15">
      <c r="A2822" s="1" t="s">
        <v>784</v>
      </c>
      <c r="B2822" s="1">
        <v>31</v>
      </c>
      <c r="C2822" s="1">
        <v>3</v>
      </c>
    </row>
    <row r="2823" spans="1:3" ht="15">
      <c r="A2823" s="1" t="s">
        <v>784</v>
      </c>
      <c r="B2823" s="1">
        <v>31</v>
      </c>
      <c r="C2823" s="1">
        <v>3</v>
      </c>
    </row>
    <row r="2824" spans="1:3" ht="15">
      <c r="A2824" s="1" t="s">
        <v>784</v>
      </c>
      <c r="B2824" s="1">
        <v>31</v>
      </c>
      <c r="C2824" s="1">
        <v>3</v>
      </c>
    </row>
    <row r="2825" spans="1:3" ht="15">
      <c r="A2825" s="1" t="s">
        <v>784</v>
      </c>
      <c r="B2825" s="1">
        <v>31</v>
      </c>
      <c r="C2825" s="1">
        <v>3</v>
      </c>
    </row>
    <row r="2826" spans="1:3" ht="15">
      <c r="A2826" s="1" t="s">
        <v>784</v>
      </c>
      <c r="B2826" s="1">
        <v>31</v>
      </c>
      <c r="C2826" s="1">
        <v>3</v>
      </c>
    </row>
    <row r="2827" spans="1:3" ht="15">
      <c r="A2827" s="1" t="s">
        <v>784</v>
      </c>
      <c r="B2827" s="1">
        <v>31</v>
      </c>
      <c r="C2827" s="1">
        <v>3</v>
      </c>
    </row>
    <row r="2828" spans="1:3" ht="15">
      <c r="A2828" s="1" t="s">
        <v>784</v>
      </c>
      <c r="B2828" s="1">
        <v>31</v>
      </c>
      <c r="C2828" s="1">
        <v>3</v>
      </c>
    </row>
    <row r="2829" spans="1:3" ht="15">
      <c r="A2829" s="1" t="s">
        <v>784</v>
      </c>
      <c r="B2829" s="1">
        <v>31</v>
      </c>
      <c r="C2829" s="1">
        <v>3</v>
      </c>
    </row>
    <row r="2830" spans="1:3" ht="15">
      <c r="A2830" s="1" t="s">
        <v>786</v>
      </c>
      <c r="B2830" s="1">
        <v>72</v>
      </c>
      <c r="C2830" s="1">
        <v>11</v>
      </c>
    </row>
    <row r="2831" spans="1:3" ht="15">
      <c r="A2831" s="1" t="s">
        <v>786</v>
      </c>
      <c r="B2831" s="1">
        <v>72</v>
      </c>
      <c r="C2831" s="1">
        <v>11</v>
      </c>
    </row>
    <row r="2832" spans="1:3" ht="15">
      <c r="A2832" s="1" t="s">
        <v>786</v>
      </c>
      <c r="B2832" s="1">
        <v>72</v>
      </c>
      <c r="C2832" s="1">
        <v>11</v>
      </c>
    </row>
    <row r="2833" spans="1:3" ht="15">
      <c r="A2833" s="1" t="s">
        <v>786</v>
      </c>
      <c r="B2833" s="1">
        <v>72</v>
      </c>
      <c r="C2833" s="1">
        <v>11</v>
      </c>
    </row>
    <row r="2834" spans="1:3" ht="15">
      <c r="A2834" s="1" t="s">
        <v>786</v>
      </c>
      <c r="B2834" s="1">
        <v>72</v>
      </c>
      <c r="C2834" s="1">
        <v>11</v>
      </c>
    </row>
    <row r="2835" spans="1:3" ht="15">
      <c r="A2835" s="1" t="s">
        <v>786</v>
      </c>
      <c r="B2835" s="1">
        <v>72</v>
      </c>
      <c r="C2835" s="1">
        <v>11</v>
      </c>
    </row>
    <row r="2836" spans="1:3" ht="15">
      <c r="A2836" s="1" t="s">
        <v>786</v>
      </c>
      <c r="B2836" s="1">
        <v>72</v>
      </c>
      <c r="C2836" s="1">
        <v>11</v>
      </c>
    </row>
    <row r="2837" spans="1:3" ht="15">
      <c r="A2837" s="1" t="s">
        <v>786</v>
      </c>
      <c r="B2837" s="1">
        <v>72</v>
      </c>
      <c r="C2837" s="1">
        <v>11</v>
      </c>
    </row>
    <row r="2838" spans="1:3" ht="15">
      <c r="A2838" s="1" t="s">
        <v>786</v>
      </c>
      <c r="B2838" s="1">
        <v>72</v>
      </c>
      <c r="C2838" s="1">
        <v>11</v>
      </c>
    </row>
    <row r="2839" spans="1:3" ht="15">
      <c r="A2839" s="1" t="s">
        <v>786</v>
      </c>
      <c r="B2839" s="1">
        <v>72</v>
      </c>
      <c r="C2839" s="1">
        <v>11</v>
      </c>
    </row>
    <row r="2840" spans="1:3" ht="15">
      <c r="A2840" s="1" t="s">
        <v>786</v>
      </c>
      <c r="B2840" s="1">
        <v>72</v>
      </c>
      <c r="C2840" s="1">
        <v>11</v>
      </c>
    </row>
    <row r="2841" spans="1:3" ht="15">
      <c r="A2841" s="1" t="s">
        <v>786</v>
      </c>
      <c r="B2841" s="1">
        <v>72</v>
      </c>
      <c r="C2841" s="1">
        <v>11</v>
      </c>
    </row>
    <row r="2842" spans="1:3" ht="15">
      <c r="A2842" s="1" t="s">
        <v>786</v>
      </c>
      <c r="B2842" s="1">
        <v>72</v>
      </c>
      <c r="C2842" s="1">
        <v>11</v>
      </c>
    </row>
    <row r="2843" spans="1:3" ht="15">
      <c r="A2843" s="1" t="s">
        <v>786</v>
      </c>
      <c r="B2843" s="1">
        <v>72</v>
      </c>
      <c r="C2843" s="1">
        <v>11</v>
      </c>
    </row>
    <row r="2844" spans="1:3" ht="15">
      <c r="A2844" s="1" t="s">
        <v>787</v>
      </c>
      <c r="B2844" s="1">
        <v>42</v>
      </c>
      <c r="C2844" s="1">
        <v>4</v>
      </c>
    </row>
    <row r="2845" spans="1:3" ht="15">
      <c r="A2845" s="1" t="s">
        <v>787</v>
      </c>
      <c r="B2845" s="1">
        <v>42</v>
      </c>
      <c r="C2845" s="1">
        <v>4</v>
      </c>
    </row>
    <row r="2846" spans="1:3" ht="15">
      <c r="A2846" s="1" t="s">
        <v>787</v>
      </c>
      <c r="B2846" s="1">
        <v>42</v>
      </c>
      <c r="C2846" s="1">
        <v>4</v>
      </c>
    </row>
    <row r="2847" spans="1:3" ht="15">
      <c r="A2847" s="1" t="s">
        <v>787</v>
      </c>
      <c r="B2847" s="1">
        <v>42</v>
      </c>
      <c r="C2847" s="1">
        <v>4</v>
      </c>
    </row>
    <row r="2848" spans="1:3" ht="15">
      <c r="A2848" s="1" t="s">
        <v>787</v>
      </c>
      <c r="B2848" s="1">
        <v>42</v>
      </c>
      <c r="C2848" s="1">
        <v>4</v>
      </c>
    </row>
    <row r="2849" spans="1:3" ht="15">
      <c r="A2849" s="1" t="s">
        <v>787</v>
      </c>
      <c r="B2849" s="1">
        <v>42</v>
      </c>
      <c r="C2849" s="1">
        <v>4</v>
      </c>
    </row>
    <row r="2850" spans="1:3" ht="15">
      <c r="A2850" s="1" t="s">
        <v>787</v>
      </c>
      <c r="B2850" s="1">
        <v>42</v>
      </c>
      <c r="C2850" s="1">
        <v>4</v>
      </c>
    </row>
    <row r="2851" spans="1:3" ht="15">
      <c r="A2851" s="1" t="s">
        <v>787</v>
      </c>
      <c r="B2851" s="1">
        <v>42</v>
      </c>
      <c r="C2851" s="1">
        <v>4</v>
      </c>
    </row>
    <row r="2852" spans="1:3" ht="15">
      <c r="A2852" s="1" t="s">
        <v>787</v>
      </c>
      <c r="B2852" s="1">
        <v>42</v>
      </c>
      <c r="C2852" s="1">
        <v>4</v>
      </c>
    </row>
    <row r="2853" spans="1:3" ht="15">
      <c r="A2853" s="1" t="s">
        <v>787</v>
      </c>
      <c r="B2853" s="1">
        <v>42</v>
      </c>
      <c r="C2853" s="1">
        <v>4</v>
      </c>
    </row>
    <row r="2854" spans="1:3" ht="15">
      <c r="A2854" s="1" t="s">
        <v>787</v>
      </c>
      <c r="B2854" s="1">
        <v>42</v>
      </c>
      <c r="C2854" s="1">
        <v>4</v>
      </c>
    </row>
    <row r="2855" spans="1:3" ht="15">
      <c r="A2855" s="1" t="s">
        <v>787</v>
      </c>
      <c r="B2855" s="1">
        <v>42</v>
      </c>
      <c r="C2855" s="1">
        <v>4</v>
      </c>
    </row>
    <row r="2856" spans="1:3" ht="15">
      <c r="A2856" s="1" t="s">
        <v>787</v>
      </c>
      <c r="B2856" s="1">
        <v>42</v>
      </c>
      <c r="C2856" s="1">
        <v>4</v>
      </c>
    </row>
    <row r="2857" spans="1:3" ht="15">
      <c r="A2857" s="1" t="s">
        <v>787</v>
      </c>
      <c r="B2857" s="1">
        <v>42</v>
      </c>
      <c r="C2857" s="1">
        <v>4</v>
      </c>
    </row>
    <row r="2858" spans="1:3" ht="15">
      <c r="A2858" s="1" t="s">
        <v>788</v>
      </c>
      <c r="B2858" s="1">
        <v>31</v>
      </c>
      <c r="C2858" s="1">
        <v>3</v>
      </c>
    </row>
    <row r="2859" spans="1:3" ht="15">
      <c r="A2859" s="1" t="s">
        <v>788</v>
      </c>
      <c r="B2859" s="1">
        <v>31</v>
      </c>
      <c r="C2859" s="1">
        <v>3</v>
      </c>
    </row>
    <row r="2860" spans="1:3" ht="15">
      <c r="A2860" s="1" t="s">
        <v>788</v>
      </c>
      <c r="B2860" s="1">
        <v>31</v>
      </c>
      <c r="C2860" s="1">
        <v>3</v>
      </c>
    </row>
    <row r="2861" spans="1:3" ht="15">
      <c r="A2861" s="1" t="s">
        <v>788</v>
      </c>
      <c r="B2861" s="1">
        <v>31</v>
      </c>
      <c r="C2861" s="1">
        <v>3</v>
      </c>
    </row>
    <row r="2862" spans="1:3" ht="15">
      <c r="A2862" s="1" t="s">
        <v>788</v>
      </c>
      <c r="B2862" s="1">
        <v>31</v>
      </c>
      <c r="C2862" s="1">
        <v>3</v>
      </c>
    </row>
    <row r="2863" spans="1:3" ht="15">
      <c r="A2863" s="1" t="s">
        <v>788</v>
      </c>
      <c r="B2863" s="1">
        <v>31</v>
      </c>
      <c r="C2863" s="1">
        <v>3</v>
      </c>
    </row>
    <row r="2864" spans="1:3" ht="15">
      <c r="A2864" s="1" t="s">
        <v>788</v>
      </c>
      <c r="B2864" s="1">
        <v>31</v>
      </c>
      <c r="C2864" s="1">
        <v>3</v>
      </c>
    </row>
    <row r="2865" spans="1:3" ht="15">
      <c r="A2865" s="1" t="s">
        <v>788</v>
      </c>
      <c r="B2865" s="1">
        <v>31</v>
      </c>
      <c r="C2865" s="1">
        <v>3</v>
      </c>
    </row>
    <row r="2866" spans="1:3" ht="15">
      <c r="A2866" s="1" t="s">
        <v>788</v>
      </c>
      <c r="B2866" s="1">
        <v>31</v>
      </c>
      <c r="C2866" s="1">
        <v>3</v>
      </c>
    </row>
    <row r="2867" spans="1:3" ht="15">
      <c r="A2867" s="1" t="s">
        <v>788</v>
      </c>
      <c r="B2867" s="1">
        <v>31</v>
      </c>
      <c r="C2867" s="1">
        <v>3</v>
      </c>
    </row>
    <row r="2868" spans="1:3" ht="15">
      <c r="A2868" s="1" t="s">
        <v>788</v>
      </c>
      <c r="B2868" s="1">
        <v>31</v>
      </c>
      <c r="C2868" s="1">
        <v>3</v>
      </c>
    </row>
    <row r="2869" spans="1:3" ht="15">
      <c r="A2869" s="1" t="s">
        <v>788</v>
      </c>
      <c r="B2869" s="1">
        <v>31</v>
      </c>
      <c r="C2869" s="1">
        <v>3</v>
      </c>
    </row>
    <row r="2870" spans="1:3" ht="15">
      <c r="A2870" s="1" t="s">
        <v>788</v>
      </c>
      <c r="B2870" s="1">
        <v>31</v>
      </c>
      <c r="C2870" s="1">
        <v>3</v>
      </c>
    </row>
    <row r="2871" spans="1:3" ht="15">
      <c r="A2871" s="1" t="s">
        <v>788</v>
      </c>
      <c r="B2871" s="1">
        <v>31</v>
      </c>
      <c r="C2871" s="1">
        <v>3</v>
      </c>
    </row>
    <row r="2872" spans="1:3" ht="15">
      <c r="A2872" s="1" t="s">
        <v>792</v>
      </c>
      <c r="B2872" s="1">
        <v>72</v>
      </c>
      <c r="C2872" s="1">
        <v>11</v>
      </c>
    </row>
    <row r="2873" spans="1:3" ht="15">
      <c r="A2873" s="1" t="s">
        <v>792</v>
      </c>
      <c r="B2873" s="1">
        <v>72</v>
      </c>
      <c r="C2873" s="1">
        <v>11</v>
      </c>
    </row>
    <row r="2874" spans="1:3" ht="15">
      <c r="A2874" s="1" t="s">
        <v>792</v>
      </c>
      <c r="B2874" s="1">
        <v>72</v>
      </c>
      <c r="C2874" s="1">
        <v>11</v>
      </c>
    </row>
    <row r="2875" spans="1:3" ht="15">
      <c r="A2875" s="1" t="s">
        <v>792</v>
      </c>
      <c r="B2875" s="1">
        <v>72</v>
      </c>
      <c r="C2875" s="1">
        <v>11</v>
      </c>
    </row>
    <row r="2876" spans="1:3" ht="15">
      <c r="A2876" s="1" t="s">
        <v>792</v>
      </c>
      <c r="B2876" s="1">
        <v>72</v>
      </c>
      <c r="C2876" s="1">
        <v>11</v>
      </c>
    </row>
    <row r="2877" spans="1:3" ht="15">
      <c r="A2877" s="1" t="s">
        <v>792</v>
      </c>
      <c r="B2877" s="1">
        <v>72</v>
      </c>
      <c r="C2877" s="1">
        <v>11</v>
      </c>
    </row>
    <row r="2878" spans="1:3" ht="15">
      <c r="A2878" s="1" t="s">
        <v>792</v>
      </c>
      <c r="B2878" s="1">
        <v>72</v>
      </c>
      <c r="C2878" s="1">
        <v>11</v>
      </c>
    </row>
    <row r="2879" spans="1:3" ht="15">
      <c r="A2879" s="1" t="s">
        <v>792</v>
      </c>
      <c r="B2879" s="1">
        <v>72</v>
      </c>
      <c r="C2879" s="1">
        <v>11</v>
      </c>
    </row>
    <row r="2880" spans="1:3" ht="15">
      <c r="A2880" s="1" t="s">
        <v>792</v>
      </c>
      <c r="B2880" s="1">
        <v>72</v>
      </c>
      <c r="C2880" s="1">
        <v>11</v>
      </c>
    </row>
    <row r="2881" spans="1:3" ht="15">
      <c r="A2881" s="1" t="s">
        <v>792</v>
      </c>
      <c r="B2881" s="1">
        <v>72</v>
      </c>
      <c r="C2881" s="1">
        <v>11</v>
      </c>
    </row>
    <row r="2882" spans="1:3" ht="15">
      <c r="A2882" s="1" t="s">
        <v>792</v>
      </c>
      <c r="B2882" s="1">
        <v>72</v>
      </c>
      <c r="C2882" s="1">
        <v>11</v>
      </c>
    </row>
    <row r="2883" spans="1:3" ht="15">
      <c r="A2883" s="1" t="s">
        <v>792</v>
      </c>
      <c r="B2883" s="1">
        <v>72</v>
      </c>
      <c r="C2883" s="1">
        <v>11</v>
      </c>
    </row>
    <row r="2884" spans="1:3" ht="15">
      <c r="A2884" s="1" t="s">
        <v>792</v>
      </c>
      <c r="B2884" s="1">
        <v>72</v>
      </c>
      <c r="C2884" s="1">
        <v>11</v>
      </c>
    </row>
    <row r="2885" spans="1:3" ht="15">
      <c r="A2885" s="1" t="s">
        <v>792</v>
      </c>
      <c r="B2885" s="1">
        <v>72</v>
      </c>
      <c r="C2885" s="1">
        <v>11</v>
      </c>
    </row>
    <row r="2886" spans="1:3" ht="15">
      <c r="A2886" s="1" t="s">
        <v>794</v>
      </c>
      <c r="B2886" s="1">
        <v>72</v>
      </c>
      <c r="C2886" s="1">
        <v>11</v>
      </c>
    </row>
    <row r="2887" spans="1:3" ht="15">
      <c r="A2887" s="1" t="s">
        <v>794</v>
      </c>
      <c r="B2887" s="1">
        <v>72</v>
      </c>
      <c r="C2887" s="1">
        <v>11</v>
      </c>
    </row>
    <row r="2888" spans="1:3" ht="15">
      <c r="A2888" s="1" t="s">
        <v>794</v>
      </c>
      <c r="B2888" s="1">
        <v>72</v>
      </c>
      <c r="C2888" s="1">
        <v>11</v>
      </c>
    </row>
    <row r="2889" spans="1:3" ht="15">
      <c r="A2889" s="1" t="s">
        <v>794</v>
      </c>
      <c r="B2889" s="1">
        <v>72</v>
      </c>
      <c r="C2889" s="1">
        <v>11</v>
      </c>
    </row>
    <row r="2890" spans="1:3" ht="15">
      <c r="A2890" s="1" t="s">
        <v>794</v>
      </c>
      <c r="B2890" s="1">
        <v>72</v>
      </c>
      <c r="C2890" s="1">
        <v>11</v>
      </c>
    </row>
    <row r="2891" spans="1:3" ht="15">
      <c r="A2891" s="1" t="s">
        <v>794</v>
      </c>
      <c r="B2891" s="1">
        <v>72</v>
      </c>
      <c r="C2891" s="1">
        <v>11</v>
      </c>
    </row>
    <row r="2892" spans="1:3" ht="15">
      <c r="A2892" s="1" t="s">
        <v>794</v>
      </c>
      <c r="B2892" s="1">
        <v>72</v>
      </c>
      <c r="C2892" s="1">
        <v>11</v>
      </c>
    </row>
    <row r="2893" spans="1:3" ht="15">
      <c r="A2893" s="1" t="s">
        <v>794</v>
      </c>
      <c r="B2893" s="1">
        <v>72</v>
      </c>
      <c r="C2893" s="1">
        <v>11</v>
      </c>
    </row>
    <row r="2894" spans="1:3" ht="15">
      <c r="A2894" s="1" t="s">
        <v>794</v>
      </c>
      <c r="B2894" s="1">
        <v>72</v>
      </c>
      <c r="C2894" s="1">
        <v>11</v>
      </c>
    </row>
    <row r="2895" spans="1:3" ht="15">
      <c r="A2895" s="1" t="s">
        <v>794</v>
      </c>
      <c r="B2895" s="1">
        <v>72</v>
      </c>
      <c r="C2895" s="1">
        <v>11</v>
      </c>
    </row>
    <row r="2896" spans="1:3" ht="15">
      <c r="A2896" s="1" t="s">
        <v>794</v>
      </c>
      <c r="B2896" s="1">
        <v>72</v>
      </c>
      <c r="C2896" s="1">
        <v>11</v>
      </c>
    </row>
    <row r="2897" spans="1:3" ht="15">
      <c r="A2897" s="1" t="s">
        <v>794</v>
      </c>
      <c r="B2897" s="1">
        <v>72</v>
      </c>
      <c r="C2897" s="1">
        <v>11</v>
      </c>
    </row>
    <row r="2898" spans="1:3" ht="15">
      <c r="A2898" s="1" t="s">
        <v>794</v>
      </c>
      <c r="B2898" s="1">
        <v>72</v>
      </c>
      <c r="C2898" s="1">
        <v>11</v>
      </c>
    </row>
    <row r="2899" spans="1:3" ht="15">
      <c r="A2899" s="1" t="s">
        <v>794</v>
      </c>
      <c r="B2899" s="1">
        <v>72</v>
      </c>
      <c r="C2899" s="1">
        <v>11</v>
      </c>
    </row>
    <row r="2900" spans="1:3" ht="15">
      <c r="A2900" s="1" t="s">
        <v>795</v>
      </c>
      <c r="B2900" s="1">
        <v>31</v>
      </c>
      <c r="C2900" s="1">
        <v>3</v>
      </c>
    </row>
    <row r="2901" spans="1:3" ht="15">
      <c r="A2901" s="1" t="s">
        <v>795</v>
      </c>
      <c r="B2901" s="1">
        <v>31</v>
      </c>
      <c r="C2901" s="1">
        <v>3</v>
      </c>
    </row>
    <row r="2902" spans="1:3" ht="15">
      <c r="A2902" s="1" t="s">
        <v>795</v>
      </c>
      <c r="B2902" s="1">
        <v>31</v>
      </c>
      <c r="C2902" s="1">
        <v>3</v>
      </c>
    </row>
    <row r="2903" spans="1:3" ht="15">
      <c r="A2903" s="1" t="s">
        <v>795</v>
      </c>
      <c r="B2903" s="1">
        <v>31</v>
      </c>
      <c r="C2903" s="1">
        <v>3</v>
      </c>
    </row>
    <row r="2904" spans="1:3" ht="15">
      <c r="A2904" s="1" t="s">
        <v>795</v>
      </c>
      <c r="B2904" s="1">
        <v>31</v>
      </c>
      <c r="C2904" s="1">
        <v>3</v>
      </c>
    </row>
    <row r="2905" spans="1:3" ht="15">
      <c r="A2905" s="1" t="s">
        <v>795</v>
      </c>
      <c r="B2905" s="1">
        <v>31</v>
      </c>
      <c r="C2905" s="1">
        <v>3</v>
      </c>
    </row>
    <row r="2906" spans="1:3" ht="15">
      <c r="A2906" s="1" t="s">
        <v>795</v>
      </c>
      <c r="B2906" s="1">
        <v>31</v>
      </c>
      <c r="C2906" s="1">
        <v>3</v>
      </c>
    </row>
    <row r="2907" spans="1:3" ht="15">
      <c r="A2907" s="1" t="s">
        <v>795</v>
      </c>
      <c r="B2907" s="1">
        <v>31</v>
      </c>
      <c r="C2907" s="1">
        <v>3</v>
      </c>
    </row>
    <row r="2908" spans="1:3" ht="15">
      <c r="A2908" s="1" t="s">
        <v>795</v>
      </c>
      <c r="B2908" s="1">
        <v>31</v>
      </c>
      <c r="C2908" s="1">
        <v>3</v>
      </c>
    </row>
    <row r="2909" spans="1:3" ht="15">
      <c r="A2909" s="1" t="s">
        <v>795</v>
      </c>
      <c r="B2909" s="1">
        <v>31</v>
      </c>
      <c r="C2909" s="1">
        <v>3</v>
      </c>
    </row>
    <row r="2910" spans="1:3" ht="15">
      <c r="A2910" s="1" t="s">
        <v>795</v>
      </c>
      <c r="B2910" s="1">
        <v>31</v>
      </c>
      <c r="C2910" s="1">
        <v>3</v>
      </c>
    </row>
    <row r="2911" spans="1:3" ht="15">
      <c r="A2911" s="1" t="s">
        <v>795</v>
      </c>
      <c r="B2911" s="1">
        <v>31</v>
      </c>
      <c r="C2911" s="1">
        <v>3</v>
      </c>
    </row>
    <row r="2912" spans="1:3" ht="15">
      <c r="A2912" s="1" t="s">
        <v>795</v>
      </c>
      <c r="B2912" s="1">
        <v>31</v>
      </c>
      <c r="C2912" s="1">
        <v>3</v>
      </c>
    </row>
    <row r="2913" spans="1:3" ht="15">
      <c r="A2913" s="1" t="s">
        <v>795</v>
      </c>
      <c r="B2913" s="1">
        <v>31</v>
      </c>
      <c r="C2913" s="1">
        <v>3</v>
      </c>
    </row>
    <row r="2914" spans="1:3" ht="15">
      <c r="A2914" s="1" t="s">
        <v>796</v>
      </c>
      <c r="B2914" s="1">
        <v>42</v>
      </c>
      <c r="C2914" s="1">
        <v>4</v>
      </c>
    </row>
    <row r="2915" spans="1:3" ht="15">
      <c r="A2915" s="1" t="s">
        <v>796</v>
      </c>
      <c r="B2915" s="1">
        <v>42</v>
      </c>
      <c r="C2915" s="1">
        <v>4</v>
      </c>
    </row>
    <row r="2916" spans="1:3" ht="15">
      <c r="A2916" s="1" t="s">
        <v>796</v>
      </c>
      <c r="B2916" s="1">
        <v>42</v>
      </c>
      <c r="C2916" s="1">
        <v>4</v>
      </c>
    </row>
    <row r="2917" spans="1:3" ht="15">
      <c r="A2917" s="1" t="s">
        <v>796</v>
      </c>
      <c r="B2917" s="1">
        <v>42</v>
      </c>
      <c r="C2917" s="1">
        <v>4</v>
      </c>
    </row>
    <row r="2918" spans="1:3" ht="15">
      <c r="A2918" s="1" t="s">
        <v>796</v>
      </c>
      <c r="B2918" s="1">
        <v>42</v>
      </c>
      <c r="C2918" s="1">
        <v>4</v>
      </c>
    </row>
    <row r="2919" spans="1:3" ht="15">
      <c r="A2919" s="1" t="s">
        <v>796</v>
      </c>
      <c r="B2919" s="1">
        <v>42</v>
      </c>
      <c r="C2919" s="1">
        <v>4</v>
      </c>
    </row>
    <row r="2920" spans="1:3" ht="15">
      <c r="A2920" s="1" t="s">
        <v>796</v>
      </c>
      <c r="B2920" s="1">
        <v>42</v>
      </c>
      <c r="C2920" s="1">
        <v>4</v>
      </c>
    </row>
    <row r="2921" spans="1:3" ht="15">
      <c r="A2921" s="1" t="s">
        <v>796</v>
      </c>
      <c r="B2921" s="1">
        <v>42</v>
      </c>
      <c r="C2921" s="1">
        <v>4</v>
      </c>
    </row>
    <row r="2922" spans="1:3" ht="15">
      <c r="A2922" s="1" t="s">
        <v>796</v>
      </c>
      <c r="B2922" s="1">
        <v>42</v>
      </c>
      <c r="C2922" s="1">
        <v>4</v>
      </c>
    </row>
    <row r="2923" spans="1:3" ht="15">
      <c r="A2923" s="1" t="s">
        <v>796</v>
      </c>
      <c r="B2923" s="1">
        <v>42</v>
      </c>
      <c r="C2923" s="1">
        <v>4</v>
      </c>
    </row>
    <row r="2924" spans="1:3" ht="15">
      <c r="A2924" s="1" t="s">
        <v>796</v>
      </c>
      <c r="B2924" s="1">
        <v>42</v>
      </c>
      <c r="C2924" s="1">
        <v>4</v>
      </c>
    </row>
    <row r="2925" spans="1:3" ht="15">
      <c r="A2925" s="1" t="s">
        <v>796</v>
      </c>
      <c r="B2925" s="1">
        <v>42</v>
      </c>
      <c r="C2925" s="1">
        <v>4</v>
      </c>
    </row>
    <row r="2926" spans="1:3" ht="15">
      <c r="A2926" s="1" t="s">
        <v>796</v>
      </c>
      <c r="B2926" s="1">
        <v>42</v>
      </c>
      <c r="C2926" s="1">
        <v>4</v>
      </c>
    </row>
    <row r="2927" spans="1:3" ht="15">
      <c r="A2927" s="1" t="s">
        <v>796</v>
      </c>
      <c r="B2927" s="1">
        <v>42</v>
      </c>
      <c r="C2927" s="1">
        <v>4</v>
      </c>
    </row>
    <row r="2928" spans="1:3" ht="15">
      <c r="A2928" s="1" t="s">
        <v>797</v>
      </c>
      <c r="B2928" s="1">
        <v>56</v>
      </c>
      <c r="C2928" s="1">
        <v>9</v>
      </c>
    </row>
    <row r="2929" spans="1:3" ht="15">
      <c r="A2929" s="1" t="s">
        <v>797</v>
      </c>
      <c r="B2929" s="1">
        <v>56</v>
      </c>
      <c r="C2929" s="1">
        <v>9</v>
      </c>
    </row>
    <row r="2930" spans="1:3" ht="15">
      <c r="A2930" s="1" t="s">
        <v>797</v>
      </c>
      <c r="B2930" s="1">
        <v>56</v>
      </c>
      <c r="C2930" s="1">
        <v>9</v>
      </c>
    </row>
    <row r="2931" spans="1:3" ht="15">
      <c r="A2931" s="1" t="s">
        <v>797</v>
      </c>
      <c r="B2931" s="1">
        <v>56</v>
      </c>
      <c r="C2931" s="1">
        <v>9</v>
      </c>
    </row>
    <row r="2932" spans="1:3" ht="15">
      <c r="A2932" s="1" t="s">
        <v>797</v>
      </c>
      <c r="B2932" s="1">
        <v>56</v>
      </c>
      <c r="C2932" s="1">
        <v>9</v>
      </c>
    </row>
    <row r="2933" spans="1:3" ht="15">
      <c r="A2933" s="1" t="s">
        <v>797</v>
      </c>
      <c r="B2933" s="1">
        <v>56</v>
      </c>
      <c r="C2933" s="1">
        <v>9</v>
      </c>
    </row>
    <row r="2934" spans="1:3" ht="15">
      <c r="A2934" s="1" t="s">
        <v>797</v>
      </c>
      <c r="B2934" s="1">
        <v>56</v>
      </c>
      <c r="C2934" s="1">
        <v>9</v>
      </c>
    </row>
    <row r="2935" spans="1:3" ht="15">
      <c r="A2935" s="1" t="s">
        <v>797</v>
      </c>
      <c r="B2935" s="1">
        <v>56</v>
      </c>
      <c r="C2935" s="1">
        <v>9</v>
      </c>
    </row>
    <row r="2936" spans="1:3" ht="15">
      <c r="A2936" s="1" t="s">
        <v>797</v>
      </c>
      <c r="B2936" s="1">
        <v>56</v>
      </c>
      <c r="C2936" s="1">
        <v>9</v>
      </c>
    </row>
    <row r="2937" spans="1:3" ht="15">
      <c r="A2937" s="1" t="s">
        <v>797</v>
      </c>
      <c r="B2937" s="1">
        <v>56</v>
      </c>
      <c r="C2937" s="1">
        <v>9</v>
      </c>
    </row>
    <row r="2938" spans="1:3" ht="15">
      <c r="A2938" s="1" t="s">
        <v>797</v>
      </c>
      <c r="B2938" s="1">
        <v>56</v>
      </c>
      <c r="C2938" s="1">
        <v>9</v>
      </c>
    </row>
    <row r="2939" spans="1:3" ht="15">
      <c r="A2939" s="1" t="s">
        <v>797</v>
      </c>
      <c r="B2939" s="1">
        <v>56</v>
      </c>
      <c r="C2939" s="1">
        <v>9</v>
      </c>
    </row>
    <row r="2940" spans="1:3" ht="15">
      <c r="A2940" s="1" t="s">
        <v>797</v>
      </c>
      <c r="B2940" s="1">
        <v>56</v>
      </c>
      <c r="C2940" s="1">
        <v>9</v>
      </c>
    </row>
    <row r="2941" spans="1:3" ht="15">
      <c r="A2941" s="1" t="s">
        <v>797</v>
      </c>
      <c r="B2941" s="1">
        <v>56</v>
      </c>
      <c r="C2941" s="1">
        <v>9</v>
      </c>
    </row>
    <row r="2942" spans="1:3" ht="15">
      <c r="A2942" s="1" t="s">
        <v>798</v>
      </c>
      <c r="B2942" s="1">
        <v>31</v>
      </c>
      <c r="C2942" s="1">
        <v>3</v>
      </c>
    </row>
    <row r="2943" spans="1:3" ht="15">
      <c r="A2943" s="1" t="s">
        <v>798</v>
      </c>
      <c r="B2943" s="1">
        <v>31</v>
      </c>
      <c r="C2943" s="1">
        <v>3</v>
      </c>
    </row>
    <row r="2944" spans="1:3" ht="15">
      <c r="A2944" s="1" t="s">
        <v>798</v>
      </c>
      <c r="B2944" s="1">
        <v>31</v>
      </c>
      <c r="C2944" s="1">
        <v>3</v>
      </c>
    </row>
    <row r="2945" spans="1:3" ht="15">
      <c r="A2945" s="1" t="s">
        <v>798</v>
      </c>
      <c r="B2945" s="1">
        <v>31</v>
      </c>
      <c r="C2945" s="1">
        <v>3</v>
      </c>
    </row>
    <row r="2946" spans="1:3" ht="15">
      <c r="A2946" s="1" t="s">
        <v>798</v>
      </c>
      <c r="B2946" s="1">
        <v>31</v>
      </c>
      <c r="C2946" s="1">
        <v>3</v>
      </c>
    </row>
    <row r="2947" spans="1:3" ht="15">
      <c r="A2947" s="1" t="s">
        <v>798</v>
      </c>
      <c r="B2947" s="1">
        <v>31</v>
      </c>
      <c r="C2947" s="1">
        <v>3</v>
      </c>
    </row>
    <row r="2948" spans="1:3" ht="15">
      <c r="A2948" s="1" t="s">
        <v>798</v>
      </c>
      <c r="B2948" s="1">
        <v>31</v>
      </c>
      <c r="C2948" s="1">
        <v>3</v>
      </c>
    </row>
    <row r="2949" spans="1:3" ht="15">
      <c r="A2949" s="1" t="s">
        <v>798</v>
      </c>
      <c r="B2949" s="1">
        <v>31</v>
      </c>
      <c r="C2949" s="1">
        <v>3</v>
      </c>
    </row>
    <row r="2950" spans="1:3" ht="15">
      <c r="A2950" s="1" t="s">
        <v>798</v>
      </c>
      <c r="B2950" s="1">
        <v>31</v>
      </c>
      <c r="C2950" s="1">
        <v>3</v>
      </c>
    </row>
    <row r="2951" spans="1:3" ht="15">
      <c r="A2951" s="1" t="s">
        <v>798</v>
      </c>
      <c r="B2951" s="1">
        <v>31</v>
      </c>
      <c r="C2951" s="1">
        <v>3</v>
      </c>
    </row>
    <row r="2952" spans="1:3" ht="15">
      <c r="A2952" s="1" t="s">
        <v>798</v>
      </c>
      <c r="B2952" s="1">
        <v>31</v>
      </c>
      <c r="C2952" s="1">
        <v>3</v>
      </c>
    </row>
    <row r="2953" spans="1:3" ht="15">
      <c r="A2953" s="1" t="s">
        <v>798</v>
      </c>
      <c r="B2953" s="1">
        <v>31</v>
      </c>
      <c r="C2953" s="1">
        <v>3</v>
      </c>
    </row>
    <row r="2954" spans="1:3" ht="15">
      <c r="A2954" s="1" t="s">
        <v>798</v>
      </c>
      <c r="B2954" s="1">
        <v>31</v>
      </c>
      <c r="C2954" s="1">
        <v>3</v>
      </c>
    </row>
    <row r="2955" spans="1:3" ht="15">
      <c r="A2955" s="1" t="s">
        <v>798</v>
      </c>
      <c r="B2955" s="1">
        <v>31</v>
      </c>
      <c r="C2955" s="1">
        <v>3</v>
      </c>
    </row>
    <row r="2956" spans="1:3" ht="15">
      <c r="A2956" s="1" t="s">
        <v>799</v>
      </c>
      <c r="B2956" s="1">
        <v>31</v>
      </c>
      <c r="C2956" s="1">
        <v>3</v>
      </c>
    </row>
    <row r="2957" spans="1:3" ht="15">
      <c r="A2957" s="1" t="s">
        <v>799</v>
      </c>
      <c r="B2957" s="1">
        <v>31</v>
      </c>
      <c r="C2957" s="1">
        <v>3</v>
      </c>
    </row>
    <row r="2958" spans="1:3" ht="15">
      <c r="A2958" s="1" t="s">
        <v>799</v>
      </c>
      <c r="B2958" s="1">
        <v>31</v>
      </c>
      <c r="C2958" s="1">
        <v>3</v>
      </c>
    </row>
    <row r="2959" spans="1:3" ht="15">
      <c r="A2959" s="1" t="s">
        <v>799</v>
      </c>
      <c r="B2959" s="1">
        <v>31</v>
      </c>
      <c r="C2959" s="1">
        <v>3</v>
      </c>
    </row>
    <row r="2960" spans="1:3" ht="15">
      <c r="A2960" s="1" t="s">
        <v>799</v>
      </c>
      <c r="B2960" s="1">
        <v>31</v>
      </c>
      <c r="C2960" s="1">
        <v>3</v>
      </c>
    </row>
    <row r="2961" spans="1:3" ht="15">
      <c r="A2961" s="1" t="s">
        <v>799</v>
      </c>
      <c r="B2961" s="1">
        <v>31</v>
      </c>
      <c r="C2961" s="1">
        <v>3</v>
      </c>
    </row>
    <row r="2962" spans="1:3" ht="15">
      <c r="A2962" s="1" t="s">
        <v>799</v>
      </c>
      <c r="B2962" s="1">
        <v>31</v>
      </c>
      <c r="C2962" s="1">
        <v>3</v>
      </c>
    </row>
    <row r="2963" spans="1:3" ht="15">
      <c r="A2963" s="1" t="s">
        <v>799</v>
      </c>
      <c r="B2963" s="1">
        <v>31</v>
      </c>
      <c r="C2963" s="1">
        <v>3</v>
      </c>
    </row>
    <row r="2964" spans="1:3" ht="15">
      <c r="A2964" s="1" t="s">
        <v>799</v>
      </c>
      <c r="B2964" s="1">
        <v>31</v>
      </c>
      <c r="C2964" s="1">
        <v>3</v>
      </c>
    </row>
    <row r="2965" spans="1:3" ht="15">
      <c r="A2965" s="1" t="s">
        <v>799</v>
      </c>
      <c r="B2965" s="1">
        <v>31</v>
      </c>
      <c r="C2965" s="1">
        <v>3</v>
      </c>
    </row>
    <row r="2966" spans="1:3" ht="15">
      <c r="A2966" s="1" t="s">
        <v>799</v>
      </c>
      <c r="B2966" s="1">
        <v>31</v>
      </c>
      <c r="C2966" s="1">
        <v>3</v>
      </c>
    </row>
    <row r="2967" spans="1:3" ht="15">
      <c r="A2967" s="1" t="s">
        <v>799</v>
      </c>
      <c r="B2967" s="1">
        <v>31</v>
      </c>
      <c r="C2967" s="1">
        <v>3</v>
      </c>
    </row>
    <row r="2968" spans="1:3" ht="15">
      <c r="A2968" s="1" t="s">
        <v>799</v>
      </c>
      <c r="B2968" s="1">
        <v>31</v>
      </c>
      <c r="C2968" s="1">
        <v>3</v>
      </c>
    </row>
    <row r="2969" spans="1:3" ht="15">
      <c r="A2969" s="1" t="s">
        <v>799</v>
      </c>
      <c r="B2969" s="1">
        <v>31</v>
      </c>
      <c r="C2969" s="1">
        <v>3</v>
      </c>
    </row>
    <row r="2970" spans="1:3" ht="15">
      <c r="A2970" s="1" t="s">
        <v>800</v>
      </c>
      <c r="B2970" s="1">
        <v>72</v>
      </c>
      <c r="C2970" s="1">
        <v>11</v>
      </c>
    </row>
    <row r="2971" spans="1:3" ht="15">
      <c r="A2971" s="1" t="s">
        <v>800</v>
      </c>
      <c r="B2971" s="1">
        <v>72</v>
      </c>
      <c r="C2971" s="1">
        <v>11</v>
      </c>
    </row>
    <row r="2972" spans="1:3" ht="15">
      <c r="A2972" s="1" t="s">
        <v>800</v>
      </c>
      <c r="B2972" s="1">
        <v>72</v>
      </c>
      <c r="C2972" s="1">
        <v>11</v>
      </c>
    </row>
    <row r="2973" spans="1:3" ht="15">
      <c r="A2973" s="1" t="s">
        <v>800</v>
      </c>
      <c r="B2973" s="1">
        <v>72</v>
      </c>
      <c r="C2973" s="1">
        <v>11</v>
      </c>
    </row>
    <row r="2974" spans="1:3" ht="15">
      <c r="A2974" s="1" t="s">
        <v>800</v>
      </c>
      <c r="B2974" s="1">
        <v>72</v>
      </c>
      <c r="C2974" s="1">
        <v>11</v>
      </c>
    </row>
    <row r="2975" spans="1:3" ht="15">
      <c r="A2975" s="1" t="s">
        <v>800</v>
      </c>
      <c r="B2975" s="1">
        <v>72</v>
      </c>
      <c r="C2975" s="1">
        <v>11</v>
      </c>
    </row>
    <row r="2976" spans="1:3" ht="15">
      <c r="A2976" s="1" t="s">
        <v>800</v>
      </c>
      <c r="B2976" s="1">
        <v>72</v>
      </c>
      <c r="C2976" s="1">
        <v>11</v>
      </c>
    </row>
    <row r="2977" spans="1:3" ht="15">
      <c r="A2977" s="1" t="s">
        <v>800</v>
      </c>
      <c r="B2977" s="1">
        <v>72</v>
      </c>
      <c r="C2977" s="1">
        <v>11</v>
      </c>
    </row>
    <row r="2978" spans="1:3" ht="15">
      <c r="A2978" s="1" t="s">
        <v>800</v>
      </c>
      <c r="B2978" s="1">
        <v>72</v>
      </c>
      <c r="C2978" s="1">
        <v>11</v>
      </c>
    </row>
    <row r="2979" spans="1:3" ht="15">
      <c r="A2979" s="1" t="s">
        <v>800</v>
      </c>
      <c r="B2979" s="1">
        <v>72</v>
      </c>
      <c r="C2979" s="1">
        <v>11</v>
      </c>
    </row>
    <row r="2980" spans="1:3" ht="15">
      <c r="A2980" s="1" t="s">
        <v>800</v>
      </c>
      <c r="B2980" s="1">
        <v>72</v>
      </c>
      <c r="C2980" s="1">
        <v>11</v>
      </c>
    </row>
    <row r="2981" spans="1:3" ht="15">
      <c r="A2981" s="1" t="s">
        <v>800</v>
      </c>
      <c r="B2981" s="1">
        <v>72</v>
      </c>
      <c r="C2981" s="1">
        <v>11</v>
      </c>
    </row>
    <row r="2982" spans="1:3" ht="15">
      <c r="A2982" s="1" t="s">
        <v>800</v>
      </c>
      <c r="B2982" s="1">
        <v>72</v>
      </c>
      <c r="C2982" s="1">
        <v>11</v>
      </c>
    </row>
    <row r="2983" spans="1:3" ht="15">
      <c r="A2983" s="1" t="s">
        <v>800</v>
      </c>
      <c r="B2983" s="1">
        <v>72</v>
      </c>
      <c r="C2983" s="1">
        <v>11</v>
      </c>
    </row>
    <row r="2984" spans="1:3" ht="15">
      <c r="A2984" s="1" t="s">
        <v>801</v>
      </c>
      <c r="B2984" s="1">
        <v>31</v>
      </c>
      <c r="C2984" s="1">
        <v>3</v>
      </c>
    </row>
    <row r="2985" spans="1:3" ht="15">
      <c r="A2985" s="1" t="s">
        <v>801</v>
      </c>
      <c r="B2985" s="1">
        <v>31</v>
      </c>
      <c r="C2985" s="1">
        <v>3</v>
      </c>
    </row>
    <row r="2986" spans="1:3" ht="15">
      <c r="A2986" s="1" t="s">
        <v>801</v>
      </c>
      <c r="B2986" s="1">
        <v>31</v>
      </c>
      <c r="C2986" s="1">
        <v>3</v>
      </c>
    </row>
    <row r="2987" spans="1:3" ht="15">
      <c r="A2987" s="1" t="s">
        <v>801</v>
      </c>
      <c r="B2987" s="1">
        <v>31</v>
      </c>
      <c r="C2987" s="1">
        <v>3</v>
      </c>
    </row>
    <row r="2988" spans="1:3" ht="15">
      <c r="A2988" s="1" t="s">
        <v>801</v>
      </c>
      <c r="B2988" s="1">
        <v>31</v>
      </c>
      <c r="C2988" s="1">
        <v>3</v>
      </c>
    </row>
    <row r="2989" spans="1:3" ht="15">
      <c r="A2989" s="1" t="s">
        <v>801</v>
      </c>
      <c r="B2989" s="1">
        <v>31</v>
      </c>
      <c r="C2989" s="1">
        <v>3</v>
      </c>
    </row>
    <row r="2990" spans="1:3" ht="15">
      <c r="A2990" s="1" t="s">
        <v>801</v>
      </c>
      <c r="B2990" s="1">
        <v>31</v>
      </c>
      <c r="C2990" s="1">
        <v>3</v>
      </c>
    </row>
    <row r="2991" spans="1:3" ht="15">
      <c r="A2991" s="1" t="s">
        <v>801</v>
      </c>
      <c r="B2991" s="1">
        <v>31</v>
      </c>
      <c r="C2991" s="1">
        <v>3</v>
      </c>
    </row>
    <row r="2992" spans="1:3" ht="15">
      <c r="A2992" s="1" t="s">
        <v>801</v>
      </c>
      <c r="B2992" s="1">
        <v>31</v>
      </c>
      <c r="C2992" s="1">
        <v>3</v>
      </c>
    </row>
    <row r="2993" spans="1:3" ht="15">
      <c r="A2993" s="1" t="s">
        <v>801</v>
      </c>
      <c r="B2993" s="1">
        <v>31</v>
      </c>
      <c r="C2993" s="1">
        <v>3</v>
      </c>
    </row>
    <row r="2994" spans="1:3" ht="15">
      <c r="A2994" s="1" t="s">
        <v>801</v>
      </c>
      <c r="B2994" s="1">
        <v>31</v>
      </c>
      <c r="C2994" s="1">
        <v>3</v>
      </c>
    </row>
    <row r="2995" spans="1:3" ht="15">
      <c r="A2995" s="1" t="s">
        <v>801</v>
      </c>
      <c r="B2995" s="1">
        <v>31</v>
      </c>
      <c r="C2995" s="1">
        <v>3</v>
      </c>
    </row>
    <row r="2996" spans="1:3" ht="15">
      <c r="A2996" s="1" t="s">
        <v>801</v>
      </c>
      <c r="B2996" s="1">
        <v>31</v>
      </c>
      <c r="C2996" s="1">
        <v>3</v>
      </c>
    </row>
    <row r="2997" spans="1:3" ht="15">
      <c r="A2997" s="1" t="s">
        <v>801</v>
      </c>
      <c r="B2997" s="1">
        <v>31</v>
      </c>
      <c r="C2997" s="1">
        <v>3</v>
      </c>
    </row>
    <row r="2998" spans="1:3" ht="15">
      <c r="A2998" s="1" t="s">
        <v>802</v>
      </c>
      <c r="B2998" s="1">
        <v>31</v>
      </c>
      <c r="C2998" s="1">
        <v>3</v>
      </c>
    </row>
    <row r="2999" spans="1:3" ht="15">
      <c r="A2999" s="1" t="s">
        <v>802</v>
      </c>
      <c r="B2999" s="1">
        <v>31</v>
      </c>
      <c r="C2999" s="1">
        <v>3</v>
      </c>
    </row>
    <row r="3000" spans="1:3" ht="15">
      <c r="A3000" s="1" t="s">
        <v>802</v>
      </c>
      <c r="B3000" s="1">
        <v>31</v>
      </c>
      <c r="C3000" s="1">
        <v>3</v>
      </c>
    </row>
    <row r="3001" spans="1:3" ht="15">
      <c r="A3001" s="1" t="s">
        <v>802</v>
      </c>
      <c r="B3001" s="1">
        <v>31</v>
      </c>
      <c r="C3001" s="1">
        <v>3</v>
      </c>
    </row>
    <row r="3002" spans="1:3" ht="15">
      <c r="A3002" s="1" t="s">
        <v>802</v>
      </c>
      <c r="B3002" s="1">
        <v>31</v>
      </c>
      <c r="C3002" s="1">
        <v>3</v>
      </c>
    </row>
    <row r="3003" spans="1:3" ht="15">
      <c r="A3003" s="1" t="s">
        <v>802</v>
      </c>
      <c r="B3003" s="1">
        <v>31</v>
      </c>
      <c r="C3003" s="1">
        <v>3</v>
      </c>
    </row>
    <row r="3004" spans="1:3" ht="15">
      <c r="A3004" s="1" t="s">
        <v>802</v>
      </c>
      <c r="B3004" s="1">
        <v>31</v>
      </c>
      <c r="C3004" s="1">
        <v>3</v>
      </c>
    </row>
    <row r="3005" spans="1:3" ht="15">
      <c r="A3005" s="1" t="s">
        <v>802</v>
      </c>
      <c r="B3005" s="1">
        <v>31</v>
      </c>
      <c r="C3005" s="1">
        <v>3</v>
      </c>
    </row>
    <row r="3006" spans="1:3" ht="15">
      <c r="A3006" s="1" t="s">
        <v>802</v>
      </c>
      <c r="B3006" s="1">
        <v>31</v>
      </c>
      <c r="C3006" s="1">
        <v>3</v>
      </c>
    </row>
    <row r="3007" spans="1:3" ht="15">
      <c r="A3007" s="1" t="s">
        <v>802</v>
      </c>
      <c r="B3007" s="1">
        <v>31</v>
      </c>
      <c r="C3007" s="1">
        <v>3</v>
      </c>
    </row>
    <row r="3008" spans="1:3" ht="15">
      <c r="A3008" s="1" t="s">
        <v>802</v>
      </c>
      <c r="B3008" s="1">
        <v>31</v>
      </c>
      <c r="C3008" s="1">
        <v>3</v>
      </c>
    </row>
    <row r="3009" spans="1:3" ht="15">
      <c r="A3009" s="1" t="s">
        <v>802</v>
      </c>
      <c r="B3009" s="1">
        <v>31</v>
      </c>
      <c r="C3009" s="1">
        <v>3</v>
      </c>
    </row>
    <row r="3010" spans="1:3" ht="15">
      <c r="A3010" s="1" t="s">
        <v>802</v>
      </c>
      <c r="B3010" s="1">
        <v>31</v>
      </c>
      <c r="C3010" s="1">
        <v>3</v>
      </c>
    </row>
    <row r="3011" spans="1:3" ht="15">
      <c r="A3011" s="1" t="s">
        <v>802</v>
      </c>
      <c r="B3011" s="1">
        <v>31</v>
      </c>
      <c r="C3011" s="1">
        <v>3</v>
      </c>
    </row>
    <row r="3012" spans="1:3" ht="15">
      <c r="A3012" s="1" t="s">
        <v>803</v>
      </c>
      <c r="B3012" s="1">
        <v>21</v>
      </c>
      <c r="C3012" s="1">
        <v>1</v>
      </c>
    </row>
    <row r="3013" spans="1:3" ht="15">
      <c r="A3013" s="1" t="s">
        <v>803</v>
      </c>
      <c r="B3013" s="1">
        <v>21</v>
      </c>
      <c r="C3013" s="1">
        <v>1</v>
      </c>
    </row>
    <row r="3014" spans="1:3" ht="15">
      <c r="A3014" s="1" t="s">
        <v>803</v>
      </c>
      <c r="B3014" s="1">
        <v>21</v>
      </c>
      <c r="C3014" s="1">
        <v>1</v>
      </c>
    </row>
    <row r="3015" spans="1:3" ht="15">
      <c r="A3015" s="1" t="s">
        <v>803</v>
      </c>
      <c r="B3015" s="1">
        <v>21</v>
      </c>
      <c r="C3015" s="1">
        <v>1</v>
      </c>
    </row>
    <row r="3016" spans="1:3" ht="15">
      <c r="A3016" s="1" t="s">
        <v>803</v>
      </c>
      <c r="B3016" s="1">
        <v>21</v>
      </c>
      <c r="C3016" s="1">
        <v>1</v>
      </c>
    </row>
    <row r="3017" spans="1:3" ht="15">
      <c r="A3017" s="1" t="s">
        <v>803</v>
      </c>
      <c r="B3017" s="1">
        <v>21</v>
      </c>
      <c r="C3017" s="1">
        <v>1</v>
      </c>
    </row>
    <row r="3018" spans="1:3" ht="15">
      <c r="A3018" s="1" t="s">
        <v>803</v>
      </c>
      <c r="B3018" s="1">
        <v>21</v>
      </c>
      <c r="C3018" s="1">
        <v>1</v>
      </c>
    </row>
    <row r="3019" spans="1:3" ht="15">
      <c r="A3019" s="1" t="s">
        <v>803</v>
      </c>
      <c r="B3019" s="1">
        <v>21</v>
      </c>
      <c r="C3019" s="1">
        <v>1</v>
      </c>
    </row>
    <row r="3020" spans="1:3" ht="15">
      <c r="A3020" s="1" t="s">
        <v>803</v>
      </c>
      <c r="B3020" s="1">
        <v>21</v>
      </c>
      <c r="C3020" s="1">
        <v>1</v>
      </c>
    </row>
    <row r="3021" spans="1:3" ht="15">
      <c r="A3021" s="1" t="s">
        <v>803</v>
      </c>
      <c r="B3021" s="1">
        <v>21</v>
      </c>
      <c r="C3021" s="1">
        <v>1</v>
      </c>
    </row>
    <row r="3022" spans="1:3" ht="15">
      <c r="A3022" s="1" t="s">
        <v>803</v>
      </c>
      <c r="B3022" s="1">
        <v>21</v>
      </c>
      <c r="C3022" s="1">
        <v>1</v>
      </c>
    </row>
    <row r="3023" spans="1:3" ht="15">
      <c r="A3023" s="1" t="s">
        <v>803</v>
      </c>
      <c r="B3023" s="1">
        <v>21</v>
      </c>
      <c r="C3023" s="1">
        <v>1</v>
      </c>
    </row>
    <row r="3024" spans="1:3" ht="15">
      <c r="A3024" s="1" t="s">
        <v>803</v>
      </c>
      <c r="B3024" s="1">
        <v>21</v>
      </c>
      <c r="C3024" s="1">
        <v>1</v>
      </c>
    </row>
    <row r="3025" spans="1:3" ht="15">
      <c r="A3025" s="1" t="s">
        <v>803</v>
      </c>
      <c r="B3025" s="1">
        <v>21</v>
      </c>
      <c r="C3025" s="1">
        <v>1</v>
      </c>
    </row>
    <row r="3026" spans="1:3" ht="15">
      <c r="A3026" s="1" t="s">
        <v>805</v>
      </c>
      <c r="B3026" s="1">
        <v>31</v>
      </c>
      <c r="C3026" s="1">
        <v>3</v>
      </c>
    </row>
    <row r="3027" spans="1:3" ht="15">
      <c r="A3027" s="1" t="s">
        <v>805</v>
      </c>
      <c r="B3027" s="1">
        <v>31</v>
      </c>
      <c r="C3027" s="1">
        <v>3</v>
      </c>
    </row>
    <row r="3028" spans="1:3" ht="15">
      <c r="A3028" s="1" t="s">
        <v>805</v>
      </c>
      <c r="B3028" s="1">
        <v>31</v>
      </c>
      <c r="C3028" s="1">
        <v>3</v>
      </c>
    </row>
    <row r="3029" spans="1:3" ht="15">
      <c r="A3029" s="1" t="s">
        <v>805</v>
      </c>
      <c r="B3029" s="1">
        <v>31</v>
      </c>
      <c r="C3029" s="1">
        <v>3</v>
      </c>
    </row>
    <row r="3030" spans="1:3" ht="15">
      <c r="A3030" s="1" t="s">
        <v>805</v>
      </c>
      <c r="B3030" s="1">
        <v>31</v>
      </c>
      <c r="C3030" s="1">
        <v>3</v>
      </c>
    </row>
    <row r="3031" spans="1:3" ht="15">
      <c r="A3031" s="1" t="s">
        <v>805</v>
      </c>
      <c r="B3031" s="1">
        <v>31</v>
      </c>
      <c r="C3031" s="1">
        <v>3</v>
      </c>
    </row>
    <row r="3032" spans="1:3" ht="15">
      <c r="A3032" s="1" t="s">
        <v>805</v>
      </c>
      <c r="B3032" s="1">
        <v>31</v>
      </c>
      <c r="C3032" s="1">
        <v>3</v>
      </c>
    </row>
    <row r="3033" spans="1:3" ht="15">
      <c r="A3033" s="1" t="s">
        <v>805</v>
      </c>
      <c r="B3033" s="1">
        <v>31</v>
      </c>
      <c r="C3033" s="1">
        <v>3</v>
      </c>
    </row>
    <row r="3034" spans="1:3" ht="15">
      <c r="A3034" s="1" t="s">
        <v>805</v>
      </c>
      <c r="B3034" s="1">
        <v>31</v>
      </c>
      <c r="C3034" s="1">
        <v>3</v>
      </c>
    </row>
    <row r="3035" spans="1:3" ht="15">
      <c r="A3035" s="1" t="s">
        <v>805</v>
      </c>
      <c r="B3035" s="1">
        <v>31</v>
      </c>
      <c r="C3035" s="1">
        <v>3</v>
      </c>
    </row>
    <row r="3036" spans="1:3" ht="15">
      <c r="A3036" s="1" t="s">
        <v>805</v>
      </c>
      <c r="B3036" s="1">
        <v>31</v>
      </c>
      <c r="C3036" s="1">
        <v>3</v>
      </c>
    </row>
    <row r="3037" spans="1:3" ht="15">
      <c r="A3037" s="1" t="s">
        <v>805</v>
      </c>
      <c r="B3037" s="1">
        <v>31</v>
      </c>
      <c r="C3037" s="1">
        <v>3</v>
      </c>
    </row>
    <row r="3038" spans="1:3" ht="15">
      <c r="A3038" s="1" t="s">
        <v>805</v>
      </c>
      <c r="B3038" s="1">
        <v>31</v>
      </c>
      <c r="C3038" s="1">
        <v>3</v>
      </c>
    </row>
    <row r="3039" spans="1:3" ht="15">
      <c r="A3039" s="1" t="s">
        <v>805</v>
      </c>
      <c r="B3039" s="1">
        <v>31</v>
      </c>
      <c r="C3039" s="1">
        <v>3</v>
      </c>
    </row>
    <row r="3040" spans="1:3" ht="15">
      <c r="A3040" s="1" t="s">
        <v>806</v>
      </c>
      <c r="B3040" s="1">
        <v>31</v>
      </c>
      <c r="C3040" s="1">
        <v>3</v>
      </c>
    </row>
    <row r="3041" spans="1:3" ht="15">
      <c r="A3041" s="1" t="s">
        <v>806</v>
      </c>
      <c r="B3041" s="1">
        <v>31</v>
      </c>
      <c r="C3041" s="1">
        <v>3</v>
      </c>
    </row>
    <row r="3042" spans="1:3" ht="15">
      <c r="A3042" s="1" t="s">
        <v>806</v>
      </c>
      <c r="B3042" s="1">
        <v>31</v>
      </c>
      <c r="C3042" s="1">
        <v>3</v>
      </c>
    </row>
    <row r="3043" spans="1:3" ht="15">
      <c r="A3043" s="1" t="s">
        <v>806</v>
      </c>
      <c r="B3043" s="1">
        <v>31</v>
      </c>
      <c r="C3043" s="1">
        <v>3</v>
      </c>
    </row>
    <row r="3044" spans="1:3" ht="15">
      <c r="A3044" s="1" t="s">
        <v>806</v>
      </c>
      <c r="B3044" s="1">
        <v>31</v>
      </c>
      <c r="C3044" s="1">
        <v>3</v>
      </c>
    </row>
    <row r="3045" spans="1:3" ht="15">
      <c r="A3045" s="1" t="s">
        <v>806</v>
      </c>
      <c r="B3045" s="1">
        <v>31</v>
      </c>
      <c r="C3045" s="1">
        <v>3</v>
      </c>
    </row>
    <row r="3046" spans="1:3" ht="15">
      <c r="A3046" s="1" t="s">
        <v>806</v>
      </c>
      <c r="B3046" s="1">
        <v>31</v>
      </c>
      <c r="C3046" s="1">
        <v>3</v>
      </c>
    </row>
    <row r="3047" spans="1:3" ht="15">
      <c r="A3047" s="1" t="s">
        <v>806</v>
      </c>
      <c r="B3047" s="1">
        <v>31</v>
      </c>
      <c r="C3047" s="1">
        <v>3</v>
      </c>
    </row>
    <row r="3048" spans="1:3" ht="15">
      <c r="A3048" s="1" t="s">
        <v>806</v>
      </c>
      <c r="B3048" s="1">
        <v>31</v>
      </c>
      <c r="C3048" s="1">
        <v>3</v>
      </c>
    </row>
    <row r="3049" spans="1:3" ht="15">
      <c r="A3049" s="1" t="s">
        <v>806</v>
      </c>
      <c r="B3049" s="1">
        <v>31</v>
      </c>
      <c r="C3049" s="1">
        <v>3</v>
      </c>
    </row>
    <row r="3050" spans="1:3" ht="15">
      <c r="A3050" s="1" t="s">
        <v>806</v>
      </c>
      <c r="B3050" s="1">
        <v>31</v>
      </c>
      <c r="C3050" s="1">
        <v>3</v>
      </c>
    </row>
    <row r="3051" spans="1:3" ht="15">
      <c r="A3051" s="1" t="s">
        <v>806</v>
      </c>
      <c r="B3051" s="1">
        <v>31</v>
      </c>
      <c r="C3051" s="1">
        <v>3</v>
      </c>
    </row>
    <row r="3052" spans="1:3" ht="15">
      <c r="A3052" s="1" t="s">
        <v>806</v>
      </c>
      <c r="B3052" s="1">
        <v>31</v>
      </c>
      <c r="C3052" s="1">
        <v>3</v>
      </c>
    </row>
    <row r="3053" spans="1:3" ht="15">
      <c r="A3053" s="1" t="s">
        <v>806</v>
      </c>
      <c r="B3053" s="1">
        <v>31</v>
      </c>
      <c r="C3053" s="1">
        <v>3</v>
      </c>
    </row>
    <row r="3054" spans="1:3" ht="15">
      <c r="A3054" s="1" t="s">
        <v>807</v>
      </c>
      <c r="B3054" s="1">
        <v>31</v>
      </c>
      <c r="C3054" s="1">
        <v>3</v>
      </c>
    </row>
    <row r="3055" spans="1:3" ht="15">
      <c r="A3055" s="1" t="s">
        <v>807</v>
      </c>
      <c r="B3055" s="1">
        <v>31</v>
      </c>
      <c r="C3055" s="1">
        <v>3</v>
      </c>
    </row>
    <row r="3056" spans="1:3" ht="15">
      <c r="A3056" s="1" t="s">
        <v>807</v>
      </c>
      <c r="B3056" s="1">
        <v>31</v>
      </c>
      <c r="C3056" s="1">
        <v>3</v>
      </c>
    </row>
    <row r="3057" spans="1:3" ht="15">
      <c r="A3057" s="1" t="s">
        <v>807</v>
      </c>
      <c r="B3057" s="1">
        <v>31</v>
      </c>
      <c r="C3057" s="1">
        <v>3</v>
      </c>
    </row>
    <row r="3058" spans="1:3" ht="15">
      <c r="A3058" s="1" t="s">
        <v>807</v>
      </c>
      <c r="B3058" s="1">
        <v>31</v>
      </c>
      <c r="C3058" s="1">
        <v>3</v>
      </c>
    </row>
    <row r="3059" spans="1:3" ht="15">
      <c r="A3059" s="1" t="s">
        <v>807</v>
      </c>
      <c r="B3059" s="1">
        <v>31</v>
      </c>
      <c r="C3059" s="1">
        <v>3</v>
      </c>
    </row>
    <row r="3060" spans="1:3" ht="15">
      <c r="A3060" s="1" t="s">
        <v>807</v>
      </c>
      <c r="B3060" s="1">
        <v>31</v>
      </c>
      <c r="C3060" s="1">
        <v>3</v>
      </c>
    </row>
    <row r="3061" spans="1:3" ht="15">
      <c r="A3061" s="1" t="s">
        <v>807</v>
      </c>
      <c r="B3061" s="1">
        <v>31</v>
      </c>
      <c r="C3061" s="1">
        <v>3</v>
      </c>
    </row>
    <row r="3062" spans="1:3" ht="15">
      <c r="A3062" s="1" t="s">
        <v>807</v>
      </c>
      <c r="B3062" s="1">
        <v>31</v>
      </c>
      <c r="C3062" s="1">
        <v>3</v>
      </c>
    </row>
    <row r="3063" spans="1:3" ht="15">
      <c r="A3063" s="1" t="s">
        <v>807</v>
      </c>
      <c r="B3063" s="1">
        <v>31</v>
      </c>
      <c r="C3063" s="1">
        <v>3</v>
      </c>
    </row>
    <row r="3064" spans="1:3" ht="15">
      <c r="A3064" s="1" t="s">
        <v>807</v>
      </c>
      <c r="B3064" s="1">
        <v>31</v>
      </c>
      <c r="C3064" s="1">
        <v>3</v>
      </c>
    </row>
    <row r="3065" spans="1:3" ht="15">
      <c r="A3065" s="1" t="s">
        <v>807</v>
      </c>
      <c r="B3065" s="1">
        <v>31</v>
      </c>
      <c r="C3065" s="1">
        <v>3</v>
      </c>
    </row>
    <row r="3066" spans="1:3" ht="15">
      <c r="A3066" s="1" t="s">
        <v>807</v>
      </c>
      <c r="B3066" s="1">
        <v>31</v>
      </c>
      <c r="C3066" s="1">
        <v>3</v>
      </c>
    </row>
    <row r="3067" spans="1:3" ht="15">
      <c r="A3067" s="1" t="s">
        <v>807</v>
      </c>
      <c r="B3067" s="1">
        <v>31</v>
      </c>
      <c r="C3067" s="1">
        <v>3</v>
      </c>
    </row>
    <row r="3068" spans="1:3" ht="15">
      <c r="A3068" s="1" t="s">
        <v>808</v>
      </c>
      <c r="B3068" s="1">
        <v>31</v>
      </c>
      <c r="C3068" s="1">
        <v>3</v>
      </c>
    </row>
    <row r="3069" spans="1:3" ht="15">
      <c r="A3069" s="1" t="s">
        <v>808</v>
      </c>
      <c r="B3069" s="1">
        <v>31</v>
      </c>
      <c r="C3069" s="1">
        <v>3</v>
      </c>
    </row>
    <row r="3070" spans="1:3" ht="15">
      <c r="A3070" s="1" t="s">
        <v>808</v>
      </c>
      <c r="B3070" s="1">
        <v>31</v>
      </c>
      <c r="C3070" s="1">
        <v>3</v>
      </c>
    </row>
    <row r="3071" spans="1:3" ht="15">
      <c r="A3071" s="1" t="s">
        <v>808</v>
      </c>
      <c r="B3071" s="1">
        <v>31</v>
      </c>
      <c r="C3071" s="1">
        <v>3</v>
      </c>
    </row>
    <row r="3072" spans="1:3" ht="15">
      <c r="A3072" s="1" t="s">
        <v>808</v>
      </c>
      <c r="B3072" s="1">
        <v>31</v>
      </c>
      <c r="C3072" s="1">
        <v>3</v>
      </c>
    </row>
    <row r="3073" spans="1:3" ht="15">
      <c r="A3073" s="1" t="s">
        <v>808</v>
      </c>
      <c r="B3073" s="1">
        <v>31</v>
      </c>
      <c r="C3073" s="1">
        <v>3</v>
      </c>
    </row>
    <row r="3074" spans="1:3" ht="15">
      <c r="A3074" s="1" t="s">
        <v>808</v>
      </c>
      <c r="B3074" s="1">
        <v>31</v>
      </c>
      <c r="C3074" s="1">
        <v>3</v>
      </c>
    </row>
    <row r="3075" spans="1:3" ht="15">
      <c r="A3075" s="1" t="s">
        <v>808</v>
      </c>
      <c r="B3075" s="1">
        <v>31</v>
      </c>
      <c r="C3075" s="1">
        <v>3</v>
      </c>
    </row>
    <row r="3076" spans="1:3" ht="15">
      <c r="A3076" s="1" t="s">
        <v>808</v>
      </c>
      <c r="B3076" s="1">
        <v>31</v>
      </c>
      <c r="C3076" s="1">
        <v>3</v>
      </c>
    </row>
    <row r="3077" spans="1:3" ht="15">
      <c r="A3077" s="1" t="s">
        <v>808</v>
      </c>
      <c r="B3077" s="1">
        <v>31</v>
      </c>
      <c r="C3077" s="1">
        <v>3</v>
      </c>
    </row>
    <row r="3078" spans="1:3" ht="15">
      <c r="A3078" s="1" t="s">
        <v>808</v>
      </c>
      <c r="B3078" s="1">
        <v>31</v>
      </c>
      <c r="C3078" s="1">
        <v>3</v>
      </c>
    </row>
    <row r="3079" spans="1:3" ht="15">
      <c r="A3079" s="1" t="s">
        <v>808</v>
      </c>
      <c r="B3079" s="1">
        <v>31</v>
      </c>
      <c r="C3079" s="1">
        <v>3</v>
      </c>
    </row>
    <row r="3080" spans="1:3" ht="15">
      <c r="A3080" s="1" t="s">
        <v>808</v>
      </c>
      <c r="B3080" s="1">
        <v>31</v>
      </c>
      <c r="C3080" s="1">
        <v>3</v>
      </c>
    </row>
    <row r="3081" spans="1:3" ht="15">
      <c r="A3081" s="1" t="s">
        <v>808</v>
      </c>
      <c r="B3081" s="1">
        <v>31</v>
      </c>
      <c r="C3081" s="1">
        <v>3</v>
      </c>
    </row>
    <row r="3082" spans="1:3" ht="15">
      <c r="A3082" s="1" t="s">
        <v>809</v>
      </c>
      <c r="B3082" s="1">
        <v>31</v>
      </c>
      <c r="C3082" s="1">
        <v>3</v>
      </c>
    </row>
    <row r="3083" spans="1:3" ht="15">
      <c r="A3083" s="1" t="s">
        <v>809</v>
      </c>
      <c r="B3083" s="1">
        <v>31</v>
      </c>
      <c r="C3083" s="1">
        <v>3</v>
      </c>
    </row>
    <row r="3084" spans="1:3" ht="15">
      <c r="A3084" s="1" t="s">
        <v>809</v>
      </c>
      <c r="B3084" s="1">
        <v>31</v>
      </c>
      <c r="C3084" s="1">
        <v>3</v>
      </c>
    </row>
    <row r="3085" spans="1:3" ht="15">
      <c r="A3085" s="1" t="s">
        <v>809</v>
      </c>
      <c r="B3085" s="1">
        <v>31</v>
      </c>
      <c r="C3085" s="1">
        <v>3</v>
      </c>
    </row>
    <row r="3086" spans="1:3" ht="15">
      <c r="A3086" s="1" t="s">
        <v>809</v>
      </c>
      <c r="B3086" s="1">
        <v>31</v>
      </c>
      <c r="C3086" s="1">
        <v>3</v>
      </c>
    </row>
    <row r="3087" spans="1:3" ht="15">
      <c r="A3087" s="1" t="s">
        <v>809</v>
      </c>
      <c r="B3087" s="1">
        <v>31</v>
      </c>
      <c r="C3087" s="1">
        <v>3</v>
      </c>
    </row>
    <row r="3088" spans="1:3" ht="15">
      <c r="A3088" s="1" t="s">
        <v>809</v>
      </c>
      <c r="B3088" s="1">
        <v>31</v>
      </c>
      <c r="C3088" s="1">
        <v>3</v>
      </c>
    </row>
    <row r="3089" spans="1:3" ht="15">
      <c r="A3089" s="1" t="s">
        <v>809</v>
      </c>
      <c r="B3089" s="1">
        <v>31</v>
      </c>
      <c r="C3089" s="1">
        <v>3</v>
      </c>
    </row>
    <row r="3090" spans="1:3" ht="15">
      <c r="A3090" s="1" t="s">
        <v>809</v>
      </c>
      <c r="B3090" s="1">
        <v>31</v>
      </c>
      <c r="C3090" s="1">
        <v>3</v>
      </c>
    </row>
    <row r="3091" spans="1:3" ht="15">
      <c r="A3091" s="1" t="s">
        <v>809</v>
      </c>
      <c r="B3091" s="1">
        <v>31</v>
      </c>
      <c r="C3091" s="1">
        <v>3</v>
      </c>
    </row>
    <row r="3092" spans="1:3" ht="15">
      <c r="A3092" s="1" t="s">
        <v>809</v>
      </c>
      <c r="B3092" s="1">
        <v>31</v>
      </c>
      <c r="C3092" s="1">
        <v>3</v>
      </c>
    </row>
    <row r="3093" spans="1:3" ht="15">
      <c r="A3093" s="1" t="s">
        <v>809</v>
      </c>
      <c r="B3093" s="1">
        <v>31</v>
      </c>
      <c r="C3093" s="1">
        <v>3</v>
      </c>
    </row>
    <row r="3094" spans="1:3" ht="15">
      <c r="A3094" s="1" t="s">
        <v>809</v>
      </c>
      <c r="B3094" s="1">
        <v>31</v>
      </c>
      <c r="C3094" s="1">
        <v>3</v>
      </c>
    </row>
    <row r="3095" spans="1:3" ht="15">
      <c r="A3095" s="1" t="s">
        <v>809</v>
      </c>
      <c r="B3095" s="1">
        <v>31</v>
      </c>
      <c r="C3095" s="1">
        <v>3</v>
      </c>
    </row>
    <row r="3096" spans="1:3" ht="15">
      <c r="A3096" s="1" t="s">
        <v>810</v>
      </c>
      <c r="B3096" s="1">
        <v>21</v>
      </c>
      <c r="C3096" s="1">
        <v>1</v>
      </c>
    </row>
    <row r="3097" spans="1:3" ht="15">
      <c r="A3097" s="1" t="s">
        <v>810</v>
      </c>
      <c r="B3097" s="1">
        <v>21</v>
      </c>
      <c r="C3097" s="1">
        <v>1</v>
      </c>
    </row>
    <row r="3098" spans="1:3" ht="15">
      <c r="A3098" s="1" t="s">
        <v>810</v>
      </c>
      <c r="B3098" s="1">
        <v>21</v>
      </c>
      <c r="C3098" s="1">
        <v>1</v>
      </c>
    </row>
    <row r="3099" spans="1:3" ht="15">
      <c r="A3099" s="1" t="s">
        <v>810</v>
      </c>
      <c r="B3099" s="1">
        <v>21</v>
      </c>
      <c r="C3099" s="1">
        <v>1</v>
      </c>
    </row>
    <row r="3100" spans="1:3" ht="15">
      <c r="A3100" s="1" t="s">
        <v>810</v>
      </c>
      <c r="B3100" s="1">
        <v>21</v>
      </c>
      <c r="C3100" s="1">
        <v>1</v>
      </c>
    </row>
    <row r="3101" spans="1:3" ht="15">
      <c r="A3101" s="1" t="s">
        <v>810</v>
      </c>
      <c r="B3101" s="1">
        <v>21</v>
      </c>
      <c r="C3101" s="1">
        <v>1</v>
      </c>
    </row>
    <row r="3102" spans="1:3" ht="15">
      <c r="A3102" s="1" t="s">
        <v>810</v>
      </c>
      <c r="B3102" s="1">
        <v>21</v>
      </c>
      <c r="C3102" s="1">
        <v>1</v>
      </c>
    </row>
    <row r="3103" spans="1:3" ht="15">
      <c r="A3103" s="1" t="s">
        <v>810</v>
      </c>
      <c r="B3103" s="1">
        <v>21</v>
      </c>
      <c r="C3103" s="1">
        <v>1</v>
      </c>
    </row>
    <row r="3104" spans="1:3" ht="15">
      <c r="A3104" s="1" t="s">
        <v>810</v>
      </c>
      <c r="B3104" s="1">
        <v>21</v>
      </c>
      <c r="C3104" s="1">
        <v>1</v>
      </c>
    </row>
    <row r="3105" spans="1:3" ht="15">
      <c r="A3105" s="1" t="s">
        <v>810</v>
      </c>
      <c r="B3105" s="1">
        <v>21</v>
      </c>
      <c r="C3105" s="1">
        <v>1</v>
      </c>
    </row>
    <row r="3106" spans="1:3" ht="15">
      <c r="A3106" s="1" t="s">
        <v>810</v>
      </c>
      <c r="B3106" s="1">
        <v>21</v>
      </c>
      <c r="C3106" s="1">
        <v>1</v>
      </c>
    </row>
    <row r="3107" spans="1:3" ht="15">
      <c r="A3107" s="1" t="s">
        <v>810</v>
      </c>
      <c r="B3107" s="1">
        <v>21</v>
      </c>
      <c r="C3107" s="1">
        <v>1</v>
      </c>
    </row>
    <row r="3108" spans="1:3" ht="15">
      <c r="A3108" s="1" t="s">
        <v>810</v>
      </c>
      <c r="B3108" s="1">
        <v>21</v>
      </c>
      <c r="C3108" s="1">
        <v>1</v>
      </c>
    </row>
    <row r="3109" spans="1:3" ht="15">
      <c r="A3109" s="1" t="s">
        <v>810</v>
      </c>
      <c r="B3109" s="1">
        <v>21</v>
      </c>
      <c r="C3109" s="1">
        <v>1</v>
      </c>
    </row>
    <row r="3110" spans="1:3" ht="15">
      <c r="A3110" s="1" t="s">
        <v>811</v>
      </c>
      <c r="B3110" s="1">
        <v>51</v>
      </c>
      <c r="C3110" s="1">
        <v>6</v>
      </c>
    </row>
    <row r="3111" spans="1:3" ht="15">
      <c r="A3111" s="1" t="s">
        <v>811</v>
      </c>
      <c r="B3111" s="1">
        <v>51</v>
      </c>
      <c r="C3111" s="1">
        <v>6</v>
      </c>
    </row>
    <row r="3112" spans="1:3" ht="15">
      <c r="A3112" s="1" t="s">
        <v>811</v>
      </c>
      <c r="B3112" s="1">
        <v>51</v>
      </c>
      <c r="C3112" s="1">
        <v>6</v>
      </c>
    </row>
    <row r="3113" spans="1:3" ht="15">
      <c r="A3113" s="1" t="s">
        <v>811</v>
      </c>
      <c r="B3113" s="1">
        <v>51</v>
      </c>
      <c r="C3113" s="1">
        <v>6</v>
      </c>
    </row>
    <row r="3114" spans="1:3" ht="15">
      <c r="A3114" s="1" t="s">
        <v>811</v>
      </c>
      <c r="B3114" s="1">
        <v>51</v>
      </c>
      <c r="C3114" s="1">
        <v>6</v>
      </c>
    </row>
    <row r="3115" spans="1:3" ht="15">
      <c r="A3115" s="1" t="s">
        <v>811</v>
      </c>
      <c r="B3115" s="1">
        <v>51</v>
      </c>
      <c r="C3115" s="1">
        <v>6</v>
      </c>
    </row>
    <row r="3116" spans="1:3" ht="15">
      <c r="A3116" s="1" t="s">
        <v>811</v>
      </c>
      <c r="B3116" s="1">
        <v>51</v>
      </c>
      <c r="C3116" s="1">
        <v>6</v>
      </c>
    </row>
    <row r="3117" spans="1:3" ht="15">
      <c r="A3117" s="1" t="s">
        <v>811</v>
      </c>
      <c r="B3117" s="1">
        <v>51</v>
      </c>
      <c r="C3117" s="1">
        <v>6</v>
      </c>
    </row>
    <row r="3118" spans="1:3" ht="15">
      <c r="A3118" s="1" t="s">
        <v>811</v>
      </c>
      <c r="B3118" s="1">
        <v>51</v>
      </c>
      <c r="C3118" s="1">
        <v>6</v>
      </c>
    </row>
    <row r="3119" spans="1:3" ht="15">
      <c r="A3119" s="1" t="s">
        <v>811</v>
      </c>
      <c r="B3119" s="1">
        <v>51</v>
      </c>
      <c r="C3119" s="1">
        <v>6</v>
      </c>
    </row>
    <row r="3120" spans="1:3" ht="15">
      <c r="A3120" s="1" t="s">
        <v>811</v>
      </c>
      <c r="B3120" s="1">
        <v>51</v>
      </c>
      <c r="C3120" s="1">
        <v>6</v>
      </c>
    </row>
    <row r="3121" spans="1:3" ht="15">
      <c r="A3121" s="1" t="s">
        <v>811</v>
      </c>
      <c r="B3121" s="1">
        <v>51</v>
      </c>
      <c r="C3121" s="1">
        <v>6</v>
      </c>
    </row>
    <row r="3122" spans="1:3" ht="15">
      <c r="A3122" s="1" t="s">
        <v>811</v>
      </c>
      <c r="B3122" s="1">
        <v>51</v>
      </c>
      <c r="C3122" s="1">
        <v>6</v>
      </c>
    </row>
    <row r="3123" spans="1:3" ht="15">
      <c r="A3123" s="1" t="s">
        <v>811</v>
      </c>
      <c r="B3123" s="1">
        <v>51</v>
      </c>
      <c r="C3123" s="1">
        <v>6</v>
      </c>
    </row>
    <row r="3124" spans="1:3" ht="15">
      <c r="A3124" s="1" t="s">
        <v>812</v>
      </c>
      <c r="B3124" s="1">
        <v>51</v>
      </c>
      <c r="C3124" s="1">
        <v>6</v>
      </c>
    </row>
    <row r="3125" spans="1:3" ht="15">
      <c r="A3125" s="1" t="s">
        <v>812</v>
      </c>
      <c r="B3125" s="1">
        <v>51</v>
      </c>
      <c r="C3125" s="1">
        <v>6</v>
      </c>
    </row>
    <row r="3126" spans="1:3" ht="15">
      <c r="A3126" s="1" t="s">
        <v>812</v>
      </c>
      <c r="B3126" s="1">
        <v>51</v>
      </c>
      <c r="C3126" s="1">
        <v>6</v>
      </c>
    </row>
    <row r="3127" spans="1:3" ht="15">
      <c r="A3127" s="1" t="s">
        <v>812</v>
      </c>
      <c r="B3127" s="1">
        <v>51</v>
      </c>
      <c r="C3127" s="1">
        <v>6</v>
      </c>
    </row>
    <row r="3128" spans="1:3" ht="15">
      <c r="A3128" s="1" t="s">
        <v>812</v>
      </c>
      <c r="B3128" s="1">
        <v>51</v>
      </c>
      <c r="C3128" s="1">
        <v>6</v>
      </c>
    </row>
    <row r="3129" spans="1:3" ht="15">
      <c r="A3129" s="1" t="s">
        <v>812</v>
      </c>
      <c r="B3129" s="1">
        <v>51</v>
      </c>
      <c r="C3129" s="1">
        <v>6</v>
      </c>
    </row>
    <row r="3130" spans="1:3" ht="15">
      <c r="A3130" s="1" t="s">
        <v>812</v>
      </c>
      <c r="B3130" s="1">
        <v>51</v>
      </c>
      <c r="C3130" s="1">
        <v>6</v>
      </c>
    </row>
    <row r="3131" spans="1:3" ht="15">
      <c r="A3131" s="1" t="s">
        <v>812</v>
      </c>
      <c r="B3131" s="1">
        <v>51</v>
      </c>
      <c r="C3131" s="1">
        <v>6</v>
      </c>
    </row>
    <row r="3132" spans="1:3" ht="15">
      <c r="A3132" s="1" t="s">
        <v>812</v>
      </c>
      <c r="B3132" s="1">
        <v>51</v>
      </c>
      <c r="C3132" s="1">
        <v>6</v>
      </c>
    </row>
    <row r="3133" spans="1:3" ht="15">
      <c r="A3133" s="1" t="s">
        <v>812</v>
      </c>
      <c r="B3133" s="1">
        <v>51</v>
      </c>
      <c r="C3133" s="1">
        <v>6</v>
      </c>
    </row>
    <row r="3134" spans="1:3" ht="15">
      <c r="A3134" s="1" t="s">
        <v>812</v>
      </c>
      <c r="B3134" s="1">
        <v>51</v>
      </c>
      <c r="C3134" s="1">
        <v>6</v>
      </c>
    </row>
    <row r="3135" spans="1:3" ht="15">
      <c r="A3135" s="1" t="s">
        <v>812</v>
      </c>
      <c r="B3135" s="1">
        <v>51</v>
      </c>
      <c r="C3135" s="1">
        <v>6</v>
      </c>
    </row>
    <row r="3136" spans="1:3" ht="15">
      <c r="A3136" s="1" t="s">
        <v>812</v>
      </c>
      <c r="B3136" s="1">
        <v>51</v>
      </c>
      <c r="C3136" s="1">
        <v>6</v>
      </c>
    </row>
    <row r="3137" spans="1:3" ht="15">
      <c r="A3137" s="1" t="s">
        <v>812</v>
      </c>
      <c r="B3137" s="1">
        <v>51</v>
      </c>
      <c r="C3137" s="1">
        <v>6</v>
      </c>
    </row>
    <row r="3138" spans="1:3" ht="15">
      <c r="A3138" s="1" t="s">
        <v>813</v>
      </c>
      <c r="B3138" s="1">
        <v>31</v>
      </c>
      <c r="C3138" s="1">
        <v>3</v>
      </c>
    </row>
    <row r="3139" spans="1:3" ht="15">
      <c r="A3139" s="1" t="s">
        <v>813</v>
      </c>
      <c r="B3139" s="1">
        <v>31</v>
      </c>
      <c r="C3139" s="1">
        <v>3</v>
      </c>
    </row>
    <row r="3140" spans="1:3" ht="15">
      <c r="A3140" s="1" t="s">
        <v>813</v>
      </c>
      <c r="B3140" s="1">
        <v>31</v>
      </c>
      <c r="C3140" s="1">
        <v>3</v>
      </c>
    </row>
    <row r="3141" spans="1:3" ht="15">
      <c r="A3141" s="1" t="s">
        <v>813</v>
      </c>
      <c r="B3141" s="1">
        <v>31</v>
      </c>
      <c r="C3141" s="1">
        <v>3</v>
      </c>
    </row>
    <row r="3142" spans="1:3" ht="15">
      <c r="A3142" s="1" t="s">
        <v>813</v>
      </c>
      <c r="B3142" s="1">
        <v>31</v>
      </c>
      <c r="C3142" s="1">
        <v>3</v>
      </c>
    </row>
    <row r="3143" spans="1:3" ht="15">
      <c r="A3143" s="1" t="s">
        <v>813</v>
      </c>
      <c r="B3143" s="1">
        <v>31</v>
      </c>
      <c r="C3143" s="1">
        <v>3</v>
      </c>
    </row>
    <row r="3144" spans="1:3" ht="15">
      <c r="A3144" s="1" t="s">
        <v>813</v>
      </c>
      <c r="B3144" s="1">
        <v>31</v>
      </c>
      <c r="C3144" s="1">
        <v>3</v>
      </c>
    </row>
    <row r="3145" spans="1:3" ht="15">
      <c r="A3145" s="1" t="s">
        <v>813</v>
      </c>
      <c r="B3145" s="1">
        <v>31</v>
      </c>
      <c r="C3145" s="1">
        <v>3</v>
      </c>
    </row>
    <row r="3146" spans="1:3" ht="15">
      <c r="A3146" s="1" t="s">
        <v>813</v>
      </c>
      <c r="B3146" s="1">
        <v>31</v>
      </c>
      <c r="C3146" s="1">
        <v>3</v>
      </c>
    </row>
    <row r="3147" spans="1:3" ht="15">
      <c r="A3147" s="1" t="s">
        <v>813</v>
      </c>
      <c r="B3147" s="1">
        <v>31</v>
      </c>
      <c r="C3147" s="1">
        <v>3</v>
      </c>
    </row>
    <row r="3148" spans="1:3" ht="15">
      <c r="A3148" s="1" t="s">
        <v>813</v>
      </c>
      <c r="B3148" s="1">
        <v>31</v>
      </c>
      <c r="C3148" s="1">
        <v>3</v>
      </c>
    </row>
    <row r="3149" spans="1:3" ht="15">
      <c r="A3149" s="1" t="s">
        <v>813</v>
      </c>
      <c r="B3149" s="1">
        <v>31</v>
      </c>
      <c r="C3149" s="1">
        <v>3</v>
      </c>
    </row>
    <row r="3150" spans="1:3" ht="15">
      <c r="A3150" s="1" t="s">
        <v>813</v>
      </c>
      <c r="B3150" s="1">
        <v>31</v>
      </c>
      <c r="C3150" s="1">
        <v>3</v>
      </c>
    </row>
    <row r="3151" spans="1:3" ht="15">
      <c r="A3151" s="1" t="s">
        <v>813</v>
      </c>
      <c r="B3151" s="1">
        <v>31</v>
      </c>
      <c r="C3151" s="1">
        <v>3</v>
      </c>
    </row>
    <row r="3152" spans="1:3" ht="15">
      <c r="A3152" s="1" t="s">
        <v>814</v>
      </c>
      <c r="B3152" s="1">
        <v>31</v>
      </c>
      <c r="C3152" s="1">
        <v>3</v>
      </c>
    </row>
    <row r="3153" spans="1:3" ht="15">
      <c r="A3153" s="1" t="s">
        <v>814</v>
      </c>
      <c r="B3153" s="1">
        <v>31</v>
      </c>
      <c r="C3153" s="1">
        <v>3</v>
      </c>
    </row>
    <row r="3154" spans="1:3" ht="15">
      <c r="A3154" s="1" t="s">
        <v>814</v>
      </c>
      <c r="B3154" s="1">
        <v>31</v>
      </c>
      <c r="C3154" s="1">
        <v>3</v>
      </c>
    </row>
    <row r="3155" spans="1:3" ht="15">
      <c r="A3155" s="1" t="s">
        <v>814</v>
      </c>
      <c r="B3155" s="1">
        <v>31</v>
      </c>
      <c r="C3155" s="1">
        <v>3</v>
      </c>
    </row>
    <row r="3156" spans="1:3" ht="15">
      <c r="A3156" s="1" t="s">
        <v>814</v>
      </c>
      <c r="B3156" s="1">
        <v>31</v>
      </c>
      <c r="C3156" s="1">
        <v>3</v>
      </c>
    </row>
    <row r="3157" spans="1:3" ht="15">
      <c r="A3157" s="1" t="s">
        <v>814</v>
      </c>
      <c r="B3157" s="1">
        <v>31</v>
      </c>
      <c r="C3157" s="1">
        <v>3</v>
      </c>
    </row>
    <row r="3158" spans="1:3" ht="15">
      <c r="A3158" s="1" t="s">
        <v>814</v>
      </c>
      <c r="B3158" s="1">
        <v>31</v>
      </c>
      <c r="C3158" s="1">
        <v>3</v>
      </c>
    </row>
    <row r="3159" spans="1:3" ht="15">
      <c r="A3159" s="1" t="s">
        <v>814</v>
      </c>
      <c r="B3159" s="1">
        <v>31</v>
      </c>
      <c r="C3159" s="1">
        <v>3</v>
      </c>
    </row>
    <row r="3160" spans="1:3" ht="15">
      <c r="A3160" s="1" t="s">
        <v>814</v>
      </c>
      <c r="B3160" s="1">
        <v>31</v>
      </c>
      <c r="C3160" s="1">
        <v>3</v>
      </c>
    </row>
    <row r="3161" spans="1:3" ht="15">
      <c r="A3161" s="1" t="s">
        <v>814</v>
      </c>
      <c r="B3161" s="1">
        <v>31</v>
      </c>
      <c r="C3161" s="1">
        <v>3</v>
      </c>
    </row>
    <row r="3162" spans="1:3" ht="15">
      <c r="A3162" s="1" t="s">
        <v>814</v>
      </c>
      <c r="B3162" s="1">
        <v>31</v>
      </c>
      <c r="C3162" s="1">
        <v>3</v>
      </c>
    </row>
    <row r="3163" spans="1:3" ht="15">
      <c r="A3163" s="1" t="s">
        <v>814</v>
      </c>
      <c r="B3163" s="1">
        <v>31</v>
      </c>
      <c r="C3163" s="1">
        <v>3</v>
      </c>
    </row>
    <row r="3164" spans="1:3" ht="15">
      <c r="A3164" s="1" t="s">
        <v>814</v>
      </c>
      <c r="B3164" s="1">
        <v>31</v>
      </c>
      <c r="C3164" s="1">
        <v>3</v>
      </c>
    </row>
    <row r="3165" spans="1:3" ht="15">
      <c r="A3165" s="1" t="s">
        <v>814</v>
      </c>
      <c r="B3165" s="1">
        <v>31</v>
      </c>
      <c r="C3165" s="1">
        <v>3</v>
      </c>
    </row>
    <row r="3166" spans="1:3" ht="15">
      <c r="A3166" s="1" t="s">
        <v>815</v>
      </c>
      <c r="B3166" s="1">
        <v>31</v>
      </c>
      <c r="C3166" s="1">
        <v>3</v>
      </c>
    </row>
    <row r="3167" spans="1:3" ht="15">
      <c r="A3167" s="1" t="s">
        <v>815</v>
      </c>
      <c r="B3167" s="1">
        <v>31</v>
      </c>
      <c r="C3167" s="1">
        <v>3</v>
      </c>
    </row>
    <row r="3168" spans="1:3" ht="15">
      <c r="A3168" s="1" t="s">
        <v>815</v>
      </c>
      <c r="B3168" s="1">
        <v>31</v>
      </c>
      <c r="C3168" s="1">
        <v>3</v>
      </c>
    </row>
    <row r="3169" spans="1:3" ht="15">
      <c r="A3169" s="1" t="s">
        <v>815</v>
      </c>
      <c r="B3169" s="1">
        <v>31</v>
      </c>
      <c r="C3169" s="1">
        <v>3</v>
      </c>
    </row>
    <row r="3170" spans="1:3" ht="15">
      <c r="A3170" s="1" t="s">
        <v>815</v>
      </c>
      <c r="B3170" s="1">
        <v>31</v>
      </c>
      <c r="C3170" s="1">
        <v>3</v>
      </c>
    </row>
    <row r="3171" spans="1:3" ht="15">
      <c r="A3171" s="1" t="s">
        <v>815</v>
      </c>
      <c r="B3171" s="1">
        <v>31</v>
      </c>
      <c r="C3171" s="1">
        <v>3</v>
      </c>
    </row>
    <row r="3172" spans="1:3" ht="15">
      <c r="A3172" s="1" t="s">
        <v>815</v>
      </c>
      <c r="B3172" s="1">
        <v>31</v>
      </c>
      <c r="C3172" s="1">
        <v>3</v>
      </c>
    </row>
    <row r="3173" spans="1:3" ht="15">
      <c r="A3173" s="1" t="s">
        <v>815</v>
      </c>
      <c r="B3173" s="1">
        <v>31</v>
      </c>
      <c r="C3173" s="1">
        <v>3</v>
      </c>
    </row>
    <row r="3174" spans="1:3" ht="15">
      <c r="A3174" s="1" t="s">
        <v>815</v>
      </c>
      <c r="B3174" s="1">
        <v>31</v>
      </c>
      <c r="C3174" s="1">
        <v>3</v>
      </c>
    </row>
    <row r="3175" spans="1:3" ht="15">
      <c r="A3175" s="1" t="s">
        <v>815</v>
      </c>
      <c r="B3175" s="1">
        <v>31</v>
      </c>
      <c r="C3175" s="1">
        <v>3</v>
      </c>
    </row>
    <row r="3176" spans="1:3" ht="15">
      <c r="A3176" s="1" t="s">
        <v>815</v>
      </c>
      <c r="B3176" s="1">
        <v>31</v>
      </c>
      <c r="C3176" s="1">
        <v>3</v>
      </c>
    </row>
    <row r="3177" spans="1:3" ht="15">
      <c r="A3177" s="1" t="s">
        <v>815</v>
      </c>
      <c r="B3177" s="1">
        <v>31</v>
      </c>
      <c r="C3177" s="1">
        <v>3</v>
      </c>
    </row>
    <row r="3178" spans="1:3" ht="15">
      <c r="A3178" s="1" t="s">
        <v>815</v>
      </c>
      <c r="B3178" s="1">
        <v>31</v>
      </c>
      <c r="C3178" s="1">
        <v>3</v>
      </c>
    </row>
    <row r="3179" spans="1:3" ht="15">
      <c r="A3179" s="1" t="s">
        <v>815</v>
      </c>
      <c r="B3179" s="1">
        <v>31</v>
      </c>
      <c r="C3179" s="1">
        <v>3</v>
      </c>
    </row>
    <row r="3180" spans="1:3" ht="15">
      <c r="A3180" s="1" t="s">
        <v>816</v>
      </c>
      <c r="B3180" s="1">
        <v>31</v>
      </c>
      <c r="C3180" s="1">
        <v>3</v>
      </c>
    </row>
    <row r="3181" spans="1:3" ht="15">
      <c r="A3181" s="1" t="s">
        <v>816</v>
      </c>
      <c r="B3181" s="1">
        <v>31</v>
      </c>
      <c r="C3181" s="1">
        <v>3</v>
      </c>
    </row>
    <row r="3182" spans="1:3" ht="15">
      <c r="A3182" s="1" t="s">
        <v>816</v>
      </c>
      <c r="B3182" s="1">
        <v>31</v>
      </c>
      <c r="C3182" s="1">
        <v>3</v>
      </c>
    </row>
    <row r="3183" spans="1:3" ht="15">
      <c r="A3183" s="1" t="s">
        <v>816</v>
      </c>
      <c r="B3183" s="1">
        <v>31</v>
      </c>
      <c r="C3183" s="1">
        <v>3</v>
      </c>
    </row>
    <row r="3184" spans="1:3" ht="15">
      <c r="A3184" s="1" t="s">
        <v>816</v>
      </c>
      <c r="B3184" s="1">
        <v>31</v>
      </c>
      <c r="C3184" s="1">
        <v>3</v>
      </c>
    </row>
    <row r="3185" spans="1:3" ht="15">
      <c r="A3185" s="1" t="s">
        <v>816</v>
      </c>
      <c r="B3185" s="1">
        <v>31</v>
      </c>
      <c r="C3185" s="1">
        <v>3</v>
      </c>
    </row>
    <row r="3186" spans="1:3" ht="15">
      <c r="A3186" s="1" t="s">
        <v>816</v>
      </c>
      <c r="B3186" s="1">
        <v>31</v>
      </c>
      <c r="C3186" s="1">
        <v>3</v>
      </c>
    </row>
    <row r="3187" spans="1:3" ht="15">
      <c r="A3187" s="1" t="s">
        <v>816</v>
      </c>
      <c r="B3187" s="1">
        <v>31</v>
      </c>
      <c r="C3187" s="1">
        <v>3</v>
      </c>
    </row>
    <row r="3188" spans="1:3" ht="15">
      <c r="A3188" s="1" t="s">
        <v>816</v>
      </c>
      <c r="B3188" s="1">
        <v>31</v>
      </c>
      <c r="C3188" s="1">
        <v>3</v>
      </c>
    </row>
    <row r="3189" spans="1:3" ht="15">
      <c r="A3189" s="1" t="s">
        <v>816</v>
      </c>
      <c r="B3189" s="1">
        <v>31</v>
      </c>
      <c r="C3189" s="1">
        <v>3</v>
      </c>
    </row>
    <row r="3190" spans="1:3" ht="15">
      <c r="A3190" s="1" t="s">
        <v>816</v>
      </c>
      <c r="B3190" s="1">
        <v>31</v>
      </c>
      <c r="C3190" s="1">
        <v>3</v>
      </c>
    </row>
    <row r="3191" spans="1:3" ht="15">
      <c r="A3191" s="1" t="s">
        <v>816</v>
      </c>
      <c r="B3191" s="1">
        <v>31</v>
      </c>
      <c r="C3191" s="1">
        <v>3</v>
      </c>
    </row>
    <row r="3192" spans="1:3" ht="15">
      <c r="A3192" s="1" t="s">
        <v>816</v>
      </c>
      <c r="B3192" s="1">
        <v>31</v>
      </c>
      <c r="C3192" s="1">
        <v>3</v>
      </c>
    </row>
    <row r="3193" spans="1:3" ht="15">
      <c r="A3193" s="1" t="s">
        <v>816</v>
      </c>
      <c r="B3193" s="1">
        <v>31</v>
      </c>
      <c r="C3193" s="1">
        <v>3</v>
      </c>
    </row>
    <row r="3194" spans="1:3" ht="15">
      <c r="A3194" s="1" t="s">
        <v>817</v>
      </c>
      <c r="B3194" s="1">
        <v>31</v>
      </c>
      <c r="C3194" s="1">
        <v>3</v>
      </c>
    </row>
    <row r="3195" spans="1:3" ht="15">
      <c r="A3195" s="1" t="s">
        <v>817</v>
      </c>
      <c r="B3195" s="1">
        <v>31</v>
      </c>
      <c r="C3195" s="1">
        <v>3</v>
      </c>
    </row>
    <row r="3196" spans="1:3" ht="15">
      <c r="A3196" s="1" t="s">
        <v>817</v>
      </c>
      <c r="B3196" s="1">
        <v>31</v>
      </c>
      <c r="C3196" s="1">
        <v>3</v>
      </c>
    </row>
    <row r="3197" spans="1:3" ht="15">
      <c r="A3197" s="1" t="s">
        <v>817</v>
      </c>
      <c r="B3197" s="1">
        <v>31</v>
      </c>
      <c r="C3197" s="1">
        <v>3</v>
      </c>
    </row>
    <row r="3198" spans="1:3" ht="15">
      <c r="A3198" s="1" t="s">
        <v>817</v>
      </c>
      <c r="B3198" s="1">
        <v>31</v>
      </c>
      <c r="C3198" s="1">
        <v>3</v>
      </c>
    </row>
    <row r="3199" spans="1:3" ht="15">
      <c r="A3199" s="1" t="s">
        <v>817</v>
      </c>
      <c r="B3199" s="1">
        <v>31</v>
      </c>
      <c r="C3199" s="1">
        <v>3</v>
      </c>
    </row>
    <row r="3200" spans="1:3" ht="15">
      <c r="A3200" s="1" t="s">
        <v>817</v>
      </c>
      <c r="B3200" s="1">
        <v>31</v>
      </c>
      <c r="C3200" s="1">
        <v>3</v>
      </c>
    </row>
    <row r="3201" spans="1:3" ht="15">
      <c r="A3201" s="1" t="s">
        <v>817</v>
      </c>
      <c r="B3201" s="1">
        <v>31</v>
      </c>
      <c r="C3201" s="1">
        <v>3</v>
      </c>
    </row>
    <row r="3202" spans="1:3" ht="15">
      <c r="A3202" s="1" t="s">
        <v>817</v>
      </c>
      <c r="B3202" s="1">
        <v>31</v>
      </c>
      <c r="C3202" s="1">
        <v>3</v>
      </c>
    </row>
    <row r="3203" spans="1:3" ht="15">
      <c r="A3203" s="1" t="s">
        <v>817</v>
      </c>
      <c r="B3203" s="1">
        <v>31</v>
      </c>
      <c r="C3203" s="1">
        <v>3</v>
      </c>
    </row>
    <row r="3204" spans="1:3" ht="15">
      <c r="A3204" s="1" t="s">
        <v>817</v>
      </c>
      <c r="B3204" s="1">
        <v>31</v>
      </c>
      <c r="C3204" s="1">
        <v>3</v>
      </c>
    </row>
    <row r="3205" spans="1:3" ht="15">
      <c r="A3205" s="1" t="s">
        <v>817</v>
      </c>
      <c r="B3205" s="1">
        <v>31</v>
      </c>
      <c r="C3205" s="1">
        <v>3</v>
      </c>
    </row>
    <row r="3206" spans="1:3" ht="15">
      <c r="A3206" s="1" t="s">
        <v>817</v>
      </c>
      <c r="B3206" s="1">
        <v>31</v>
      </c>
      <c r="C3206" s="1">
        <v>3</v>
      </c>
    </row>
    <row r="3207" spans="1:3" ht="15">
      <c r="A3207" s="1" t="s">
        <v>817</v>
      </c>
      <c r="B3207" s="1">
        <v>31</v>
      </c>
      <c r="C3207" s="1">
        <v>3</v>
      </c>
    </row>
    <row r="3208" spans="1:3" ht="15">
      <c r="A3208" s="1" t="s">
        <v>819</v>
      </c>
      <c r="B3208" s="1">
        <v>21</v>
      </c>
      <c r="C3208" s="1">
        <v>1</v>
      </c>
    </row>
    <row r="3209" spans="1:3" ht="15">
      <c r="A3209" s="1" t="s">
        <v>819</v>
      </c>
      <c r="B3209" s="1">
        <v>21</v>
      </c>
      <c r="C3209" s="1">
        <v>1</v>
      </c>
    </row>
    <row r="3210" spans="1:3" ht="15">
      <c r="A3210" s="1" t="s">
        <v>819</v>
      </c>
      <c r="B3210" s="1">
        <v>21</v>
      </c>
      <c r="C3210" s="1">
        <v>1</v>
      </c>
    </row>
    <row r="3211" spans="1:3" ht="15">
      <c r="A3211" s="1" t="s">
        <v>819</v>
      </c>
      <c r="B3211" s="1">
        <v>21</v>
      </c>
      <c r="C3211" s="1">
        <v>1</v>
      </c>
    </row>
    <row r="3212" spans="1:3" ht="15">
      <c r="A3212" s="1" t="s">
        <v>819</v>
      </c>
      <c r="B3212" s="1">
        <v>21</v>
      </c>
      <c r="C3212" s="1">
        <v>1</v>
      </c>
    </row>
    <row r="3213" spans="1:3" ht="15">
      <c r="A3213" s="1" t="s">
        <v>819</v>
      </c>
      <c r="B3213" s="1">
        <v>21</v>
      </c>
      <c r="C3213" s="1">
        <v>1</v>
      </c>
    </row>
    <row r="3214" spans="1:3" ht="15">
      <c r="A3214" s="1" t="s">
        <v>819</v>
      </c>
      <c r="B3214" s="1">
        <v>21</v>
      </c>
      <c r="C3214" s="1">
        <v>1</v>
      </c>
    </row>
    <row r="3215" spans="1:3" ht="15">
      <c r="A3215" s="1" t="s">
        <v>819</v>
      </c>
      <c r="B3215" s="1">
        <v>21</v>
      </c>
      <c r="C3215" s="1">
        <v>1</v>
      </c>
    </row>
    <row r="3216" spans="1:3" ht="15">
      <c r="A3216" s="1" t="s">
        <v>819</v>
      </c>
      <c r="B3216" s="1">
        <v>21</v>
      </c>
      <c r="C3216" s="1">
        <v>1</v>
      </c>
    </row>
    <row r="3217" spans="1:3" ht="15">
      <c r="A3217" s="1" t="s">
        <v>819</v>
      </c>
      <c r="B3217" s="1">
        <v>21</v>
      </c>
      <c r="C3217" s="1">
        <v>1</v>
      </c>
    </row>
    <row r="3218" spans="1:3" ht="15">
      <c r="A3218" s="1" t="s">
        <v>819</v>
      </c>
      <c r="B3218" s="1">
        <v>21</v>
      </c>
      <c r="C3218" s="1">
        <v>1</v>
      </c>
    </row>
    <row r="3219" spans="1:3" ht="15">
      <c r="A3219" s="1" t="s">
        <v>819</v>
      </c>
      <c r="B3219" s="1">
        <v>21</v>
      </c>
      <c r="C3219" s="1">
        <v>1</v>
      </c>
    </row>
    <row r="3220" spans="1:3" ht="15">
      <c r="A3220" s="1" t="s">
        <v>819</v>
      </c>
      <c r="B3220" s="1">
        <v>21</v>
      </c>
      <c r="C3220" s="1">
        <v>1</v>
      </c>
    </row>
    <row r="3221" spans="1:3" ht="15">
      <c r="A3221" s="1" t="s">
        <v>819</v>
      </c>
      <c r="B3221" s="1">
        <v>21</v>
      </c>
      <c r="C3221" s="1">
        <v>1</v>
      </c>
    </row>
    <row r="3222" spans="1:3" ht="15">
      <c r="A3222" s="1" t="s">
        <v>821</v>
      </c>
      <c r="B3222" s="1">
        <v>22</v>
      </c>
      <c r="C3222" s="1">
        <v>2</v>
      </c>
    </row>
    <row r="3223" spans="1:3" ht="15">
      <c r="A3223" s="1" t="s">
        <v>821</v>
      </c>
      <c r="B3223" s="1">
        <v>22</v>
      </c>
      <c r="C3223" s="1">
        <v>2</v>
      </c>
    </row>
    <row r="3224" spans="1:3" ht="15">
      <c r="A3224" s="1" t="s">
        <v>821</v>
      </c>
      <c r="B3224" s="1">
        <v>22</v>
      </c>
      <c r="C3224" s="1">
        <v>2</v>
      </c>
    </row>
    <row r="3225" spans="1:3" ht="15">
      <c r="A3225" s="1" t="s">
        <v>821</v>
      </c>
      <c r="B3225" s="1">
        <v>22</v>
      </c>
      <c r="C3225" s="1">
        <v>2</v>
      </c>
    </row>
    <row r="3226" spans="1:3" ht="15">
      <c r="A3226" s="1" t="s">
        <v>821</v>
      </c>
      <c r="B3226" s="1">
        <v>22</v>
      </c>
      <c r="C3226" s="1">
        <v>2</v>
      </c>
    </row>
    <row r="3227" spans="1:3" ht="15">
      <c r="A3227" s="1" t="s">
        <v>821</v>
      </c>
      <c r="B3227" s="1">
        <v>22</v>
      </c>
      <c r="C3227" s="1">
        <v>2</v>
      </c>
    </row>
    <row r="3228" spans="1:3" ht="15">
      <c r="A3228" s="1" t="s">
        <v>821</v>
      </c>
      <c r="B3228" s="1">
        <v>22</v>
      </c>
      <c r="C3228" s="1">
        <v>2</v>
      </c>
    </row>
    <row r="3229" spans="1:3" ht="15">
      <c r="A3229" s="1" t="s">
        <v>821</v>
      </c>
      <c r="B3229" s="1">
        <v>22</v>
      </c>
      <c r="C3229" s="1">
        <v>2</v>
      </c>
    </row>
    <row r="3230" spans="1:3" ht="15">
      <c r="A3230" s="1" t="s">
        <v>821</v>
      </c>
      <c r="B3230" s="1">
        <v>22</v>
      </c>
      <c r="C3230" s="1">
        <v>2</v>
      </c>
    </row>
    <row r="3231" spans="1:3" ht="15">
      <c r="A3231" s="1" t="s">
        <v>821</v>
      </c>
      <c r="B3231" s="1">
        <v>22</v>
      </c>
      <c r="C3231" s="1">
        <v>2</v>
      </c>
    </row>
    <row r="3232" spans="1:3" ht="15">
      <c r="A3232" s="1" t="s">
        <v>821</v>
      </c>
      <c r="B3232" s="1">
        <v>22</v>
      </c>
      <c r="C3232" s="1">
        <v>2</v>
      </c>
    </row>
    <row r="3233" spans="1:3" ht="15">
      <c r="A3233" s="1" t="s">
        <v>821</v>
      </c>
      <c r="B3233" s="1">
        <v>22</v>
      </c>
      <c r="C3233" s="1">
        <v>2</v>
      </c>
    </row>
    <row r="3234" spans="1:3" ht="15">
      <c r="A3234" s="1" t="s">
        <v>821</v>
      </c>
      <c r="B3234" s="1">
        <v>22</v>
      </c>
      <c r="C3234" s="1">
        <v>2</v>
      </c>
    </row>
    <row r="3235" spans="1:3" ht="15">
      <c r="A3235" s="1" t="s">
        <v>821</v>
      </c>
      <c r="B3235" s="1">
        <v>22</v>
      </c>
      <c r="C3235" s="1">
        <v>2</v>
      </c>
    </row>
    <row r="3236" spans="1:3" ht="15">
      <c r="A3236" s="1" t="s">
        <v>822</v>
      </c>
      <c r="B3236" s="1">
        <v>21</v>
      </c>
      <c r="C3236" s="1">
        <v>1</v>
      </c>
    </row>
    <row r="3237" spans="1:3" ht="15">
      <c r="A3237" s="1" t="s">
        <v>822</v>
      </c>
      <c r="B3237" s="1">
        <v>21</v>
      </c>
      <c r="C3237" s="1">
        <v>1</v>
      </c>
    </row>
    <row r="3238" spans="1:3" ht="15">
      <c r="A3238" s="1" t="s">
        <v>822</v>
      </c>
      <c r="B3238" s="1">
        <v>21</v>
      </c>
      <c r="C3238" s="1">
        <v>1</v>
      </c>
    </row>
    <row r="3239" spans="1:3" ht="15">
      <c r="A3239" s="1" t="s">
        <v>822</v>
      </c>
      <c r="B3239" s="1">
        <v>21</v>
      </c>
      <c r="C3239" s="1">
        <v>1</v>
      </c>
    </row>
    <row r="3240" spans="1:3" ht="15">
      <c r="A3240" s="1" t="s">
        <v>822</v>
      </c>
      <c r="B3240" s="1">
        <v>21</v>
      </c>
      <c r="C3240" s="1">
        <v>1</v>
      </c>
    </row>
    <row r="3241" spans="1:3" ht="15">
      <c r="A3241" s="1" t="s">
        <v>822</v>
      </c>
      <c r="B3241" s="1">
        <v>21</v>
      </c>
      <c r="C3241" s="1">
        <v>1</v>
      </c>
    </row>
    <row r="3242" spans="1:3" ht="15">
      <c r="A3242" s="1" t="s">
        <v>822</v>
      </c>
      <c r="B3242" s="1">
        <v>21</v>
      </c>
      <c r="C3242" s="1">
        <v>1</v>
      </c>
    </row>
    <row r="3243" spans="1:3" ht="15">
      <c r="A3243" s="1" t="s">
        <v>822</v>
      </c>
      <c r="B3243" s="1">
        <v>21</v>
      </c>
      <c r="C3243" s="1">
        <v>1</v>
      </c>
    </row>
    <row r="3244" spans="1:3" ht="15">
      <c r="A3244" s="1" t="s">
        <v>822</v>
      </c>
      <c r="B3244" s="1">
        <v>21</v>
      </c>
      <c r="C3244" s="1">
        <v>1</v>
      </c>
    </row>
    <row r="3245" spans="1:3" ht="15">
      <c r="A3245" s="1" t="s">
        <v>822</v>
      </c>
      <c r="B3245" s="1">
        <v>21</v>
      </c>
      <c r="C3245" s="1">
        <v>1</v>
      </c>
    </row>
    <row r="3246" spans="1:3" ht="15">
      <c r="A3246" s="1" t="s">
        <v>822</v>
      </c>
      <c r="B3246" s="1">
        <v>21</v>
      </c>
      <c r="C3246" s="1">
        <v>1</v>
      </c>
    </row>
    <row r="3247" spans="1:3" ht="15">
      <c r="A3247" s="1" t="s">
        <v>822</v>
      </c>
      <c r="B3247" s="1">
        <v>21</v>
      </c>
      <c r="C3247" s="1">
        <v>1</v>
      </c>
    </row>
    <row r="3248" spans="1:3" ht="15">
      <c r="A3248" s="1" t="s">
        <v>822</v>
      </c>
      <c r="B3248" s="1">
        <v>21</v>
      </c>
      <c r="C3248" s="1">
        <v>1</v>
      </c>
    </row>
    <row r="3249" spans="1:3" ht="15">
      <c r="A3249" s="1" t="s">
        <v>822</v>
      </c>
      <c r="B3249" s="1">
        <v>21</v>
      </c>
      <c r="C3249" s="1">
        <v>1</v>
      </c>
    </row>
    <row r="3250" spans="1:3" ht="15">
      <c r="A3250" s="1" t="s">
        <v>823</v>
      </c>
      <c r="B3250" s="1">
        <v>51</v>
      </c>
      <c r="C3250" s="1">
        <v>6</v>
      </c>
    </row>
    <row r="3251" spans="1:3" ht="15">
      <c r="A3251" s="1" t="s">
        <v>823</v>
      </c>
      <c r="B3251" s="1">
        <v>51</v>
      </c>
      <c r="C3251" s="1">
        <v>6</v>
      </c>
    </row>
    <row r="3252" spans="1:3" ht="15">
      <c r="A3252" s="1" t="s">
        <v>823</v>
      </c>
      <c r="B3252" s="1">
        <v>51</v>
      </c>
      <c r="C3252" s="1">
        <v>6</v>
      </c>
    </row>
    <row r="3253" spans="1:3" ht="15">
      <c r="A3253" s="1" t="s">
        <v>823</v>
      </c>
      <c r="B3253" s="1">
        <v>51</v>
      </c>
      <c r="C3253" s="1">
        <v>6</v>
      </c>
    </row>
    <row r="3254" spans="1:3" ht="15">
      <c r="A3254" s="1" t="s">
        <v>823</v>
      </c>
      <c r="B3254" s="1">
        <v>51</v>
      </c>
      <c r="C3254" s="1">
        <v>6</v>
      </c>
    </row>
    <row r="3255" spans="1:3" ht="15">
      <c r="A3255" s="1" t="s">
        <v>823</v>
      </c>
      <c r="B3255" s="1">
        <v>51</v>
      </c>
      <c r="C3255" s="1">
        <v>6</v>
      </c>
    </row>
    <row r="3256" spans="1:3" ht="15">
      <c r="A3256" s="1" t="s">
        <v>823</v>
      </c>
      <c r="B3256" s="1">
        <v>51</v>
      </c>
      <c r="C3256" s="1">
        <v>6</v>
      </c>
    </row>
    <row r="3257" spans="1:3" ht="15">
      <c r="A3257" s="1" t="s">
        <v>823</v>
      </c>
      <c r="B3257" s="1">
        <v>51</v>
      </c>
      <c r="C3257" s="1">
        <v>6</v>
      </c>
    </row>
    <row r="3258" spans="1:3" ht="15">
      <c r="A3258" s="1" t="s">
        <v>823</v>
      </c>
      <c r="B3258" s="1">
        <v>51</v>
      </c>
      <c r="C3258" s="1">
        <v>6</v>
      </c>
    </row>
    <row r="3259" spans="1:3" ht="15">
      <c r="A3259" s="1" t="s">
        <v>823</v>
      </c>
      <c r="B3259" s="1">
        <v>51</v>
      </c>
      <c r="C3259" s="1">
        <v>6</v>
      </c>
    </row>
    <row r="3260" spans="1:3" ht="15">
      <c r="A3260" s="1" t="s">
        <v>823</v>
      </c>
      <c r="B3260" s="1">
        <v>51</v>
      </c>
      <c r="C3260" s="1">
        <v>6</v>
      </c>
    </row>
    <row r="3261" spans="1:3" ht="15">
      <c r="A3261" s="1" t="s">
        <v>823</v>
      </c>
      <c r="B3261" s="1">
        <v>51</v>
      </c>
      <c r="C3261" s="1">
        <v>6</v>
      </c>
    </row>
    <row r="3262" spans="1:3" ht="15">
      <c r="A3262" s="1" t="s">
        <v>823</v>
      </c>
      <c r="B3262" s="1">
        <v>51</v>
      </c>
      <c r="C3262" s="1">
        <v>6</v>
      </c>
    </row>
    <row r="3263" spans="1:3" ht="15">
      <c r="A3263" s="1" t="s">
        <v>823</v>
      </c>
      <c r="B3263" s="1">
        <v>51</v>
      </c>
      <c r="C3263" s="1">
        <v>6</v>
      </c>
    </row>
    <row r="3264" spans="1:3" ht="15">
      <c r="A3264" s="1" t="s">
        <v>824</v>
      </c>
      <c r="B3264" s="1">
        <v>22</v>
      </c>
      <c r="C3264" s="1">
        <v>2</v>
      </c>
    </row>
    <row r="3265" spans="1:3" ht="15">
      <c r="A3265" s="1" t="s">
        <v>824</v>
      </c>
      <c r="B3265" s="1">
        <v>22</v>
      </c>
      <c r="C3265" s="1">
        <v>2</v>
      </c>
    </row>
    <row r="3266" spans="1:3" ht="15">
      <c r="A3266" s="1" t="s">
        <v>824</v>
      </c>
      <c r="B3266" s="1">
        <v>22</v>
      </c>
      <c r="C3266" s="1">
        <v>2</v>
      </c>
    </row>
    <row r="3267" spans="1:3" ht="15">
      <c r="A3267" s="1" t="s">
        <v>824</v>
      </c>
      <c r="B3267" s="1">
        <v>22</v>
      </c>
      <c r="C3267" s="1">
        <v>2</v>
      </c>
    </row>
    <row r="3268" spans="1:3" ht="15">
      <c r="A3268" s="1" t="s">
        <v>824</v>
      </c>
      <c r="B3268" s="1">
        <v>22</v>
      </c>
      <c r="C3268" s="1">
        <v>2</v>
      </c>
    </row>
    <row r="3269" spans="1:3" ht="15">
      <c r="A3269" s="1" t="s">
        <v>824</v>
      </c>
      <c r="B3269" s="1">
        <v>22</v>
      </c>
      <c r="C3269" s="1">
        <v>2</v>
      </c>
    </row>
    <row r="3270" spans="1:3" ht="15">
      <c r="A3270" s="1" t="s">
        <v>824</v>
      </c>
      <c r="B3270" s="1">
        <v>22</v>
      </c>
      <c r="C3270" s="1">
        <v>2</v>
      </c>
    </row>
    <row r="3271" spans="1:3" ht="15">
      <c r="A3271" s="1" t="s">
        <v>824</v>
      </c>
      <c r="B3271" s="1">
        <v>22</v>
      </c>
      <c r="C3271" s="1">
        <v>2</v>
      </c>
    </row>
    <row r="3272" spans="1:3" ht="15">
      <c r="A3272" s="1" t="s">
        <v>824</v>
      </c>
      <c r="B3272" s="1">
        <v>22</v>
      </c>
      <c r="C3272" s="1">
        <v>2</v>
      </c>
    </row>
    <row r="3273" spans="1:3" ht="15">
      <c r="A3273" s="1" t="s">
        <v>824</v>
      </c>
      <c r="B3273" s="1">
        <v>22</v>
      </c>
      <c r="C3273" s="1">
        <v>2</v>
      </c>
    </row>
    <row r="3274" spans="1:3" ht="15">
      <c r="A3274" s="1" t="s">
        <v>824</v>
      </c>
      <c r="B3274" s="1">
        <v>22</v>
      </c>
      <c r="C3274" s="1">
        <v>2</v>
      </c>
    </row>
    <row r="3275" spans="1:3" ht="15">
      <c r="A3275" s="1" t="s">
        <v>824</v>
      </c>
      <c r="B3275" s="1">
        <v>22</v>
      </c>
      <c r="C3275" s="1">
        <v>2</v>
      </c>
    </row>
    <row r="3276" spans="1:3" ht="15">
      <c r="A3276" s="1" t="s">
        <v>824</v>
      </c>
      <c r="B3276" s="1">
        <v>22</v>
      </c>
      <c r="C3276" s="1">
        <v>2</v>
      </c>
    </row>
    <row r="3277" spans="1:3" ht="15">
      <c r="A3277" s="1" t="s">
        <v>824</v>
      </c>
      <c r="B3277" s="1">
        <v>22</v>
      </c>
      <c r="C3277" s="1">
        <v>2</v>
      </c>
    </row>
    <row r="3278" spans="1:3" ht="15">
      <c r="A3278" s="1" t="s">
        <v>825</v>
      </c>
      <c r="B3278" s="1">
        <v>31</v>
      </c>
      <c r="C3278" s="1">
        <v>3</v>
      </c>
    </row>
    <row r="3279" spans="1:3" ht="15">
      <c r="A3279" s="1" t="s">
        <v>825</v>
      </c>
      <c r="B3279" s="1">
        <v>31</v>
      </c>
      <c r="C3279" s="1">
        <v>3</v>
      </c>
    </row>
    <row r="3280" spans="1:3" ht="15">
      <c r="A3280" s="1" t="s">
        <v>825</v>
      </c>
      <c r="B3280" s="1">
        <v>31</v>
      </c>
      <c r="C3280" s="1">
        <v>3</v>
      </c>
    </row>
    <row r="3281" spans="1:3" ht="15">
      <c r="A3281" s="1" t="s">
        <v>825</v>
      </c>
      <c r="B3281" s="1">
        <v>31</v>
      </c>
      <c r="C3281" s="1">
        <v>3</v>
      </c>
    </row>
    <row r="3282" spans="1:3" ht="15">
      <c r="A3282" s="1" t="s">
        <v>825</v>
      </c>
      <c r="B3282" s="1">
        <v>31</v>
      </c>
      <c r="C3282" s="1">
        <v>3</v>
      </c>
    </row>
    <row r="3283" spans="1:3" ht="15">
      <c r="A3283" s="1" t="s">
        <v>825</v>
      </c>
      <c r="B3283" s="1">
        <v>31</v>
      </c>
      <c r="C3283" s="1">
        <v>3</v>
      </c>
    </row>
    <row r="3284" spans="1:3" ht="15">
      <c r="A3284" s="1" t="s">
        <v>825</v>
      </c>
      <c r="B3284" s="1">
        <v>31</v>
      </c>
      <c r="C3284" s="1">
        <v>3</v>
      </c>
    </row>
    <row r="3285" spans="1:3" ht="15">
      <c r="A3285" s="1" t="s">
        <v>825</v>
      </c>
      <c r="B3285" s="1">
        <v>31</v>
      </c>
      <c r="C3285" s="1">
        <v>3</v>
      </c>
    </row>
    <row r="3286" spans="1:3" ht="15">
      <c r="A3286" s="1" t="s">
        <v>825</v>
      </c>
      <c r="B3286" s="1">
        <v>31</v>
      </c>
      <c r="C3286" s="1">
        <v>3</v>
      </c>
    </row>
    <row r="3287" spans="1:3" ht="15">
      <c r="A3287" s="1" t="s">
        <v>825</v>
      </c>
      <c r="B3287" s="1">
        <v>31</v>
      </c>
      <c r="C3287" s="1">
        <v>3</v>
      </c>
    </row>
    <row r="3288" spans="1:3" ht="15">
      <c r="A3288" s="1" t="s">
        <v>825</v>
      </c>
      <c r="B3288" s="1">
        <v>31</v>
      </c>
      <c r="C3288" s="1">
        <v>3</v>
      </c>
    </row>
    <row r="3289" spans="1:3" ht="15">
      <c r="A3289" s="1" t="s">
        <v>825</v>
      </c>
      <c r="B3289" s="1">
        <v>31</v>
      </c>
      <c r="C3289" s="1">
        <v>3</v>
      </c>
    </row>
    <row r="3290" spans="1:3" ht="15">
      <c r="A3290" s="1" t="s">
        <v>825</v>
      </c>
      <c r="B3290" s="1">
        <v>31</v>
      </c>
      <c r="C3290" s="1">
        <v>3</v>
      </c>
    </row>
    <row r="3291" spans="1:3" ht="15">
      <c r="A3291" s="1" t="s">
        <v>825</v>
      </c>
      <c r="B3291" s="1">
        <v>31</v>
      </c>
      <c r="C3291" s="1">
        <v>3</v>
      </c>
    </row>
    <row r="3292" spans="1:3" ht="15">
      <c r="A3292" s="1" t="s">
        <v>826</v>
      </c>
      <c r="B3292" s="1">
        <v>54</v>
      </c>
      <c r="C3292" s="1">
        <v>8</v>
      </c>
    </row>
    <row r="3293" spans="1:3" ht="15">
      <c r="A3293" s="1" t="s">
        <v>826</v>
      </c>
      <c r="B3293" s="1">
        <v>54</v>
      </c>
      <c r="C3293" s="1">
        <v>8</v>
      </c>
    </row>
    <row r="3294" spans="1:3" ht="15">
      <c r="A3294" s="1" t="s">
        <v>826</v>
      </c>
      <c r="B3294" s="1">
        <v>54</v>
      </c>
      <c r="C3294" s="1">
        <v>8</v>
      </c>
    </row>
    <row r="3295" spans="1:3" ht="15">
      <c r="A3295" s="1" t="s">
        <v>826</v>
      </c>
      <c r="B3295" s="1">
        <v>54</v>
      </c>
      <c r="C3295" s="1">
        <v>8</v>
      </c>
    </row>
    <row r="3296" spans="1:3" ht="15">
      <c r="A3296" s="1" t="s">
        <v>826</v>
      </c>
      <c r="B3296" s="1">
        <v>54</v>
      </c>
      <c r="C3296" s="1">
        <v>8</v>
      </c>
    </row>
    <row r="3297" spans="1:3" ht="15">
      <c r="A3297" s="1" t="s">
        <v>826</v>
      </c>
      <c r="B3297" s="1">
        <v>54</v>
      </c>
      <c r="C3297" s="1">
        <v>8</v>
      </c>
    </row>
    <row r="3298" spans="1:3" ht="15">
      <c r="A3298" s="1" t="s">
        <v>826</v>
      </c>
      <c r="B3298" s="1">
        <v>54</v>
      </c>
      <c r="C3298" s="1">
        <v>8</v>
      </c>
    </row>
    <row r="3299" spans="1:3" ht="15">
      <c r="A3299" s="1" t="s">
        <v>826</v>
      </c>
      <c r="B3299" s="1">
        <v>54</v>
      </c>
      <c r="C3299" s="1">
        <v>8</v>
      </c>
    </row>
    <row r="3300" spans="1:3" ht="15">
      <c r="A3300" s="1" t="s">
        <v>826</v>
      </c>
      <c r="B3300" s="1">
        <v>54</v>
      </c>
      <c r="C3300" s="1">
        <v>8</v>
      </c>
    </row>
    <row r="3301" spans="1:3" ht="15">
      <c r="A3301" s="1" t="s">
        <v>826</v>
      </c>
      <c r="B3301" s="1">
        <v>54</v>
      </c>
      <c r="C3301" s="1">
        <v>8</v>
      </c>
    </row>
    <row r="3302" spans="1:3" ht="15">
      <c r="A3302" s="1" t="s">
        <v>826</v>
      </c>
      <c r="B3302" s="1">
        <v>54</v>
      </c>
      <c r="C3302" s="1">
        <v>8</v>
      </c>
    </row>
    <row r="3303" spans="1:3" ht="15">
      <c r="A3303" s="1" t="s">
        <v>826</v>
      </c>
      <c r="B3303" s="1">
        <v>54</v>
      </c>
      <c r="C3303" s="1">
        <v>8</v>
      </c>
    </row>
    <row r="3304" spans="1:3" ht="15">
      <c r="A3304" s="1" t="s">
        <v>826</v>
      </c>
      <c r="B3304" s="1">
        <v>54</v>
      </c>
      <c r="C3304" s="1">
        <v>8</v>
      </c>
    </row>
    <row r="3305" spans="1:3" ht="15">
      <c r="A3305" s="1" t="s">
        <v>826</v>
      </c>
      <c r="B3305" s="1">
        <v>54</v>
      </c>
      <c r="C3305" s="1">
        <v>8</v>
      </c>
    </row>
    <row r="3306" spans="1:3" ht="15">
      <c r="A3306" s="1" t="s">
        <v>827</v>
      </c>
      <c r="B3306" s="1">
        <v>54</v>
      </c>
      <c r="C3306" s="1">
        <v>8</v>
      </c>
    </row>
    <row r="3307" spans="1:3" ht="15">
      <c r="A3307" s="1" t="s">
        <v>827</v>
      </c>
      <c r="B3307" s="1">
        <v>54</v>
      </c>
      <c r="C3307" s="1">
        <v>8</v>
      </c>
    </row>
    <row r="3308" spans="1:3" ht="15">
      <c r="A3308" s="1" t="s">
        <v>827</v>
      </c>
      <c r="B3308" s="1">
        <v>54</v>
      </c>
      <c r="C3308" s="1">
        <v>8</v>
      </c>
    </row>
    <row r="3309" spans="1:3" ht="15">
      <c r="A3309" s="1" t="s">
        <v>827</v>
      </c>
      <c r="B3309" s="1">
        <v>54</v>
      </c>
      <c r="C3309" s="1">
        <v>8</v>
      </c>
    </row>
    <row r="3310" spans="1:3" ht="15">
      <c r="A3310" s="1" t="s">
        <v>827</v>
      </c>
      <c r="B3310" s="1">
        <v>54</v>
      </c>
      <c r="C3310" s="1">
        <v>8</v>
      </c>
    </row>
    <row r="3311" spans="1:3" ht="15">
      <c r="A3311" s="1" t="s">
        <v>827</v>
      </c>
      <c r="B3311" s="1">
        <v>54</v>
      </c>
      <c r="C3311" s="1">
        <v>8</v>
      </c>
    </row>
    <row r="3312" spans="1:3" ht="15">
      <c r="A3312" s="1" t="s">
        <v>827</v>
      </c>
      <c r="B3312" s="1">
        <v>54</v>
      </c>
      <c r="C3312" s="1">
        <v>8</v>
      </c>
    </row>
    <row r="3313" spans="1:3" ht="15">
      <c r="A3313" s="1" t="s">
        <v>827</v>
      </c>
      <c r="B3313" s="1">
        <v>54</v>
      </c>
      <c r="C3313" s="1">
        <v>8</v>
      </c>
    </row>
    <row r="3314" spans="1:3" ht="15">
      <c r="A3314" s="1" t="s">
        <v>827</v>
      </c>
      <c r="B3314" s="1">
        <v>54</v>
      </c>
      <c r="C3314" s="1">
        <v>8</v>
      </c>
    </row>
    <row r="3315" spans="1:3" ht="15">
      <c r="A3315" s="1" t="s">
        <v>827</v>
      </c>
      <c r="B3315" s="1">
        <v>54</v>
      </c>
      <c r="C3315" s="1">
        <v>8</v>
      </c>
    </row>
    <row r="3316" spans="1:3" ht="15">
      <c r="A3316" s="1" t="s">
        <v>827</v>
      </c>
      <c r="B3316" s="1">
        <v>54</v>
      </c>
      <c r="C3316" s="1">
        <v>8</v>
      </c>
    </row>
    <row r="3317" spans="1:3" ht="15">
      <c r="A3317" s="1" t="s">
        <v>827</v>
      </c>
      <c r="B3317" s="1">
        <v>54</v>
      </c>
      <c r="C3317" s="1">
        <v>8</v>
      </c>
    </row>
    <row r="3318" spans="1:3" ht="15">
      <c r="A3318" s="1" t="s">
        <v>827</v>
      </c>
      <c r="B3318" s="1">
        <v>54</v>
      </c>
      <c r="C3318" s="1">
        <v>8</v>
      </c>
    </row>
    <row r="3319" spans="1:3" ht="15">
      <c r="A3319" s="1" t="s">
        <v>827</v>
      </c>
      <c r="B3319" s="1">
        <v>54</v>
      </c>
      <c r="C3319" s="1">
        <v>8</v>
      </c>
    </row>
    <row r="3320" spans="1:3" ht="15">
      <c r="A3320" s="1" t="s">
        <v>828</v>
      </c>
      <c r="B3320" s="1">
        <v>31</v>
      </c>
      <c r="C3320" s="1">
        <v>3</v>
      </c>
    </row>
    <row r="3321" spans="1:3" ht="15">
      <c r="A3321" s="1" t="s">
        <v>828</v>
      </c>
      <c r="B3321" s="1">
        <v>31</v>
      </c>
      <c r="C3321" s="1">
        <v>3</v>
      </c>
    </row>
    <row r="3322" spans="1:3" ht="15">
      <c r="A3322" s="1" t="s">
        <v>828</v>
      </c>
      <c r="B3322" s="1">
        <v>31</v>
      </c>
      <c r="C3322" s="1">
        <v>3</v>
      </c>
    </row>
    <row r="3323" spans="1:3" ht="15">
      <c r="A3323" s="1" t="s">
        <v>828</v>
      </c>
      <c r="B3323" s="1">
        <v>31</v>
      </c>
      <c r="C3323" s="1">
        <v>3</v>
      </c>
    </row>
    <row r="3324" spans="1:3" ht="15">
      <c r="A3324" s="1" t="s">
        <v>828</v>
      </c>
      <c r="B3324" s="1">
        <v>31</v>
      </c>
      <c r="C3324" s="1">
        <v>3</v>
      </c>
    </row>
    <row r="3325" spans="1:3" ht="15">
      <c r="A3325" s="1" t="s">
        <v>828</v>
      </c>
      <c r="B3325" s="1">
        <v>31</v>
      </c>
      <c r="C3325" s="1">
        <v>3</v>
      </c>
    </row>
    <row r="3326" spans="1:3" ht="15">
      <c r="A3326" s="1" t="s">
        <v>828</v>
      </c>
      <c r="B3326" s="1">
        <v>31</v>
      </c>
      <c r="C3326" s="1">
        <v>3</v>
      </c>
    </row>
    <row r="3327" spans="1:3" ht="15">
      <c r="A3327" s="1" t="s">
        <v>828</v>
      </c>
      <c r="B3327" s="1">
        <v>31</v>
      </c>
      <c r="C3327" s="1">
        <v>3</v>
      </c>
    </row>
    <row r="3328" spans="1:3" ht="15">
      <c r="A3328" s="1" t="s">
        <v>828</v>
      </c>
      <c r="B3328" s="1">
        <v>31</v>
      </c>
      <c r="C3328" s="1">
        <v>3</v>
      </c>
    </row>
    <row r="3329" spans="1:3" ht="15">
      <c r="A3329" s="1" t="s">
        <v>828</v>
      </c>
      <c r="B3329" s="1">
        <v>31</v>
      </c>
      <c r="C3329" s="1">
        <v>3</v>
      </c>
    </row>
    <row r="3330" spans="1:3" ht="15">
      <c r="A3330" s="1" t="s">
        <v>828</v>
      </c>
      <c r="B3330" s="1">
        <v>31</v>
      </c>
      <c r="C3330" s="1">
        <v>3</v>
      </c>
    </row>
    <row r="3331" spans="1:3" ht="15">
      <c r="A3331" s="1" t="s">
        <v>828</v>
      </c>
      <c r="B3331" s="1">
        <v>31</v>
      </c>
      <c r="C3331" s="1">
        <v>3</v>
      </c>
    </row>
    <row r="3332" spans="1:3" ht="15">
      <c r="A3332" s="1" t="s">
        <v>828</v>
      </c>
      <c r="B3332" s="1">
        <v>31</v>
      </c>
      <c r="C3332" s="1">
        <v>3</v>
      </c>
    </row>
    <row r="3333" spans="1:3" ht="15">
      <c r="A3333" s="1" t="s">
        <v>828</v>
      </c>
      <c r="B3333" s="1">
        <v>31</v>
      </c>
      <c r="C3333" s="1">
        <v>3</v>
      </c>
    </row>
    <row r="3334" spans="1:3" ht="15">
      <c r="A3334" s="1" t="s">
        <v>829</v>
      </c>
      <c r="B3334" s="1">
        <v>31</v>
      </c>
      <c r="C3334" s="1">
        <v>3</v>
      </c>
    </row>
    <row r="3335" spans="1:3" ht="15">
      <c r="A3335" s="1" t="s">
        <v>829</v>
      </c>
      <c r="B3335" s="1">
        <v>31</v>
      </c>
      <c r="C3335" s="1">
        <v>3</v>
      </c>
    </row>
    <row r="3336" spans="1:3" ht="15">
      <c r="A3336" s="1" t="s">
        <v>829</v>
      </c>
      <c r="B3336" s="1">
        <v>31</v>
      </c>
      <c r="C3336" s="1">
        <v>3</v>
      </c>
    </row>
    <row r="3337" spans="1:3" ht="15">
      <c r="A3337" s="1" t="s">
        <v>829</v>
      </c>
      <c r="B3337" s="1">
        <v>31</v>
      </c>
      <c r="C3337" s="1">
        <v>3</v>
      </c>
    </row>
    <row r="3338" spans="1:3" ht="15">
      <c r="A3338" s="1" t="s">
        <v>829</v>
      </c>
      <c r="B3338" s="1">
        <v>31</v>
      </c>
      <c r="C3338" s="1">
        <v>3</v>
      </c>
    </row>
    <row r="3339" spans="1:3" ht="15">
      <c r="A3339" s="1" t="s">
        <v>829</v>
      </c>
      <c r="B3339" s="1">
        <v>31</v>
      </c>
      <c r="C3339" s="1">
        <v>3</v>
      </c>
    </row>
    <row r="3340" spans="1:3" ht="15">
      <c r="A3340" s="1" t="s">
        <v>829</v>
      </c>
      <c r="B3340" s="1">
        <v>31</v>
      </c>
      <c r="C3340" s="1">
        <v>3</v>
      </c>
    </row>
    <row r="3341" spans="1:3" ht="15">
      <c r="A3341" s="1" t="s">
        <v>829</v>
      </c>
      <c r="B3341" s="1">
        <v>31</v>
      </c>
      <c r="C3341" s="1">
        <v>3</v>
      </c>
    </row>
    <row r="3342" spans="1:3" ht="15">
      <c r="A3342" s="1" t="s">
        <v>829</v>
      </c>
      <c r="B3342" s="1">
        <v>31</v>
      </c>
      <c r="C3342" s="1">
        <v>3</v>
      </c>
    </row>
    <row r="3343" spans="1:3" ht="15">
      <c r="A3343" s="1" t="s">
        <v>829</v>
      </c>
      <c r="B3343" s="1">
        <v>31</v>
      </c>
      <c r="C3343" s="1">
        <v>3</v>
      </c>
    </row>
    <row r="3344" spans="1:3" ht="15">
      <c r="A3344" s="1" t="s">
        <v>829</v>
      </c>
      <c r="B3344" s="1">
        <v>31</v>
      </c>
      <c r="C3344" s="1">
        <v>3</v>
      </c>
    </row>
    <row r="3345" spans="1:3" ht="15">
      <c r="A3345" s="1" t="s">
        <v>829</v>
      </c>
      <c r="B3345" s="1">
        <v>31</v>
      </c>
      <c r="C3345" s="1">
        <v>3</v>
      </c>
    </row>
    <row r="3346" spans="1:3" ht="15">
      <c r="A3346" s="1" t="s">
        <v>829</v>
      </c>
      <c r="B3346" s="1">
        <v>31</v>
      </c>
      <c r="C3346" s="1">
        <v>3</v>
      </c>
    </row>
    <row r="3347" spans="1:3" ht="15">
      <c r="A3347" s="1" t="s">
        <v>829</v>
      </c>
      <c r="B3347" s="1">
        <v>31</v>
      </c>
      <c r="C3347" s="1">
        <v>3</v>
      </c>
    </row>
    <row r="3348" spans="1:3" ht="15">
      <c r="A3348" s="1" t="s">
        <v>830</v>
      </c>
      <c r="B3348" s="1">
        <v>54</v>
      </c>
      <c r="C3348" s="1">
        <v>8</v>
      </c>
    </row>
    <row r="3349" spans="1:3" ht="15">
      <c r="A3349" s="1" t="s">
        <v>830</v>
      </c>
      <c r="B3349" s="1">
        <v>54</v>
      </c>
      <c r="C3349" s="1">
        <v>8</v>
      </c>
    </row>
    <row r="3350" spans="1:3" ht="15">
      <c r="A3350" s="1" t="s">
        <v>830</v>
      </c>
      <c r="B3350" s="1">
        <v>54</v>
      </c>
      <c r="C3350" s="1">
        <v>8</v>
      </c>
    </row>
    <row r="3351" spans="1:3" ht="15">
      <c r="A3351" s="1" t="s">
        <v>830</v>
      </c>
      <c r="B3351" s="1">
        <v>54</v>
      </c>
      <c r="C3351" s="1">
        <v>8</v>
      </c>
    </row>
    <row r="3352" spans="1:3" ht="15">
      <c r="A3352" s="1" t="s">
        <v>830</v>
      </c>
      <c r="B3352" s="1">
        <v>54</v>
      </c>
      <c r="C3352" s="1">
        <v>8</v>
      </c>
    </row>
    <row r="3353" spans="1:3" ht="15">
      <c r="A3353" s="1" t="s">
        <v>830</v>
      </c>
      <c r="B3353" s="1">
        <v>54</v>
      </c>
      <c r="C3353" s="1">
        <v>8</v>
      </c>
    </row>
    <row r="3354" spans="1:3" ht="15">
      <c r="A3354" s="1" t="s">
        <v>830</v>
      </c>
      <c r="B3354" s="1">
        <v>54</v>
      </c>
      <c r="C3354" s="1">
        <v>8</v>
      </c>
    </row>
    <row r="3355" spans="1:3" ht="15">
      <c r="A3355" s="1" t="s">
        <v>830</v>
      </c>
      <c r="B3355" s="1">
        <v>54</v>
      </c>
      <c r="C3355" s="1">
        <v>8</v>
      </c>
    </row>
    <row r="3356" spans="1:3" ht="15">
      <c r="A3356" s="1" t="s">
        <v>830</v>
      </c>
      <c r="B3356" s="1">
        <v>54</v>
      </c>
      <c r="C3356" s="1">
        <v>8</v>
      </c>
    </row>
    <row r="3357" spans="1:3" ht="15">
      <c r="A3357" s="1" t="s">
        <v>830</v>
      </c>
      <c r="B3357" s="1">
        <v>54</v>
      </c>
      <c r="C3357" s="1">
        <v>8</v>
      </c>
    </row>
    <row r="3358" spans="1:3" ht="15">
      <c r="A3358" s="1" t="s">
        <v>830</v>
      </c>
      <c r="B3358" s="1">
        <v>54</v>
      </c>
      <c r="C3358" s="1">
        <v>8</v>
      </c>
    </row>
    <row r="3359" spans="1:3" ht="15">
      <c r="A3359" s="1" t="s">
        <v>830</v>
      </c>
      <c r="B3359" s="1">
        <v>54</v>
      </c>
      <c r="C3359" s="1">
        <v>8</v>
      </c>
    </row>
    <row r="3360" spans="1:3" ht="15">
      <c r="A3360" s="1" t="s">
        <v>830</v>
      </c>
      <c r="B3360" s="1">
        <v>54</v>
      </c>
      <c r="C3360" s="1">
        <v>8</v>
      </c>
    </row>
    <row r="3361" spans="1:3" ht="15">
      <c r="A3361" s="1" t="s">
        <v>830</v>
      </c>
      <c r="B3361" s="1">
        <v>54</v>
      </c>
      <c r="C3361" s="1">
        <v>8</v>
      </c>
    </row>
    <row r="3362" spans="1:3" ht="15">
      <c r="A3362" s="1" t="s">
        <v>831</v>
      </c>
      <c r="B3362" s="1">
        <v>22</v>
      </c>
      <c r="C3362" s="1">
        <v>2</v>
      </c>
    </row>
    <row r="3363" spans="1:3" ht="15">
      <c r="A3363" s="1" t="s">
        <v>831</v>
      </c>
      <c r="B3363" s="1">
        <v>22</v>
      </c>
      <c r="C3363" s="1">
        <v>2</v>
      </c>
    </row>
    <row r="3364" spans="1:3" ht="15">
      <c r="A3364" s="1" t="s">
        <v>831</v>
      </c>
      <c r="B3364" s="1">
        <v>22</v>
      </c>
      <c r="C3364" s="1">
        <v>2</v>
      </c>
    </row>
    <row r="3365" spans="1:3" ht="15">
      <c r="A3365" s="1" t="s">
        <v>831</v>
      </c>
      <c r="B3365" s="1">
        <v>22</v>
      </c>
      <c r="C3365" s="1">
        <v>2</v>
      </c>
    </row>
    <row r="3366" spans="1:3" ht="15">
      <c r="A3366" s="1" t="s">
        <v>831</v>
      </c>
      <c r="B3366" s="1">
        <v>22</v>
      </c>
      <c r="C3366" s="1">
        <v>2</v>
      </c>
    </row>
    <row r="3367" spans="1:3" ht="15">
      <c r="A3367" s="1" t="s">
        <v>831</v>
      </c>
      <c r="B3367" s="1">
        <v>22</v>
      </c>
      <c r="C3367" s="1">
        <v>2</v>
      </c>
    </row>
    <row r="3368" spans="1:3" ht="15">
      <c r="A3368" s="1" t="s">
        <v>831</v>
      </c>
      <c r="B3368" s="1">
        <v>22</v>
      </c>
      <c r="C3368" s="1">
        <v>2</v>
      </c>
    </row>
    <row r="3369" spans="1:3" ht="15">
      <c r="A3369" s="1" t="s">
        <v>831</v>
      </c>
      <c r="B3369" s="1">
        <v>22</v>
      </c>
      <c r="C3369" s="1">
        <v>2</v>
      </c>
    </row>
    <row r="3370" spans="1:3" ht="15">
      <c r="A3370" s="1" t="s">
        <v>831</v>
      </c>
      <c r="B3370" s="1">
        <v>22</v>
      </c>
      <c r="C3370" s="1">
        <v>2</v>
      </c>
    </row>
    <row r="3371" spans="1:3" ht="15">
      <c r="A3371" s="1" t="s">
        <v>831</v>
      </c>
      <c r="B3371" s="1">
        <v>22</v>
      </c>
      <c r="C3371" s="1">
        <v>2</v>
      </c>
    </row>
    <row r="3372" spans="1:3" ht="15">
      <c r="A3372" s="1" t="s">
        <v>831</v>
      </c>
      <c r="B3372" s="1">
        <v>22</v>
      </c>
      <c r="C3372" s="1">
        <v>2</v>
      </c>
    </row>
    <row r="3373" spans="1:3" ht="15">
      <c r="A3373" s="1" t="s">
        <v>831</v>
      </c>
      <c r="B3373" s="1">
        <v>22</v>
      </c>
      <c r="C3373" s="1">
        <v>2</v>
      </c>
    </row>
    <row r="3374" spans="1:3" ht="15">
      <c r="A3374" s="1" t="s">
        <v>831</v>
      </c>
      <c r="B3374" s="1">
        <v>22</v>
      </c>
      <c r="C3374" s="1">
        <v>2</v>
      </c>
    </row>
    <row r="3375" spans="1:3" ht="15">
      <c r="A3375" s="1" t="s">
        <v>831</v>
      </c>
      <c r="B3375" s="1">
        <v>22</v>
      </c>
      <c r="C3375" s="1">
        <v>2</v>
      </c>
    </row>
    <row r="3376" spans="1:3" ht="15">
      <c r="A3376" s="1" t="s">
        <v>833</v>
      </c>
      <c r="B3376" s="1">
        <v>31</v>
      </c>
      <c r="C3376" s="1">
        <v>3</v>
      </c>
    </row>
    <row r="3377" spans="1:3" ht="15">
      <c r="A3377" s="1" t="s">
        <v>833</v>
      </c>
      <c r="B3377" s="1">
        <v>31</v>
      </c>
      <c r="C3377" s="1">
        <v>3</v>
      </c>
    </row>
    <row r="3378" spans="1:3" ht="15">
      <c r="A3378" s="1" t="s">
        <v>833</v>
      </c>
      <c r="B3378" s="1">
        <v>31</v>
      </c>
      <c r="C3378" s="1">
        <v>3</v>
      </c>
    </row>
    <row r="3379" spans="1:3" ht="15">
      <c r="A3379" s="1" t="s">
        <v>833</v>
      </c>
      <c r="B3379" s="1">
        <v>31</v>
      </c>
      <c r="C3379" s="1">
        <v>3</v>
      </c>
    </row>
    <row r="3380" spans="1:3" ht="15">
      <c r="A3380" s="1" t="s">
        <v>833</v>
      </c>
      <c r="B3380" s="1">
        <v>31</v>
      </c>
      <c r="C3380" s="1">
        <v>3</v>
      </c>
    </row>
    <row r="3381" spans="1:3" ht="15">
      <c r="A3381" s="1" t="s">
        <v>833</v>
      </c>
      <c r="B3381" s="1">
        <v>31</v>
      </c>
      <c r="C3381" s="1">
        <v>3</v>
      </c>
    </row>
    <row r="3382" spans="1:3" ht="15">
      <c r="A3382" s="1" t="s">
        <v>833</v>
      </c>
      <c r="B3382" s="1">
        <v>31</v>
      </c>
      <c r="C3382" s="1">
        <v>3</v>
      </c>
    </row>
    <row r="3383" spans="1:3" ht="15">
      <c r="A3383" s="1" t="s">
        <v>833</v>
      </c>
      <c r="B3383" s="1">
        <v>31</v>
      </c>
      <c r="C3383" s="1">
        <v>3</v>
      </c>
    </row>
    <row r="3384" spans="1:3" ht="15">
      <c r="A3384" s="1" t="s">
        <v>833</v>
      </c>
      <c r="B3384" s="1">
        <v>31</v>
      </c>
      <c r="C3384" s="1">
        <v>3</v>
      </c>
    </row>
    <row r="3385" spans="1:3" ht="15">
      <c r="A3385" s="1" t="s">
        <v>833</v>
      </c>
      <c r="B3385" s="1">
        <v>31</v>
      </c>
      <c r="C3385" s="1">
        <v>3</v>
      </c>
    </row>
    <row r="3386" spans="1:3" ht="15">
      <c r="A3386" s="1" t="s">
        <v>833</v>
      </c>
      <c r="B3386" s="1">
        <v>31</v>
      </c>
      <c r="C3386" s="1">
        <v>3</v>
      </c>
    </row>
    <row r="3387" spans="1:3" ht="15">
      <c r="A3387" s="1" t="s">
        <v>833</v>
      </c>
      <c r="B3387" s="1">
        <v>31</v>
      </c>
      <c r="C3387" s="1">
        <v>3</v>
      </c>
    </row>
    <row r="3388" spans="1:3" ht="15">
      <c r="A3388" s="1" t="s">
        <v>833</v>
      </c>
      <c r="B3388" s="1">
        <v>31</v>
      </c>
      <c r="C3388" s="1">
        <v>3</v>
      </c>
    </row>
    <row r="3389" spans="1:3" ht="15">
      <c r="A3389" s="1" t="s">
        <v>833</v>
      </c>
      <c r="B3389" s="1">
        <v>31</v>
      </c>
      <c r="C3389" s="1">
        <v>3</v>
      </c>
    </row>
    <row r="3390" spans="1:3" ht="15">
      <c r="A3390" s="1" t="s">
        <v>835</v>
      </c>
      <c r="B3390" s="1">
        <v>31</v>
      </c>
      <c r="C3390" s="1">
        <v>3</v>
      </c>
    </row>
    <row r="3391" spans="1:3" ht="15">
      <c r="A3391" s="1" t="s">
        <v>835</v>
      </c>
      <c r="B3391" s="1">
        <v>31</v>
      </c>
      <c r="C3391" s="1">
        <v>3</v>
      </c>
    </row>
    <row r="3392" spans="1:3" ht="15">
      <c r="A3392" s="1" t="s">
        <v>835</v>
      </c>
      <c r="B3392" s="1">
        <v>31</v>
      </c>
      <c r="C3392" s="1">
        <v>3</v>
      </c>
    </row>
    <row r="3393" spans="1:3" ht="15">
      <c r="A3393" s="1" t="s">
        <v>835</v>
      </c>
      <c r="B3393" s="1">
        <v>31</v>
      </c>
      <c r="C3393" s="1">
        <v>3</v>
      </c>
    </row>
    <row r="3394" spans="1:3" ht="15">
      <c r="A3394" s="1" t="s">
        <v>835</v>
      </c>
      <c r="B3394" s="1">
        <v>31</v>
      </c>
      <c r="C3394" s="1">
        <v>3</v>
      </c>
    </row>
    <row r="3395" spans="1:3" ht="15">
      <c r="A3395" s="1" t="s">
        <v>835</v>
      </c>
      <c r="B3395" s="1">
        <v>31</v>
      </c>
      <c r="C3395" s="1">
        <v>3</v>
      </c>
    </row>
    <row r="3396" spans="1:3" ht="15">
      <c r="A3396" s="1" t="s">
        <v>835</v>
      </c>
      <c r="B3396" s="1">
        <v>31</v>
      </c>
      <c r="C3396" s="1">
        <v>3</v>
      </c>
    </row>
    <row r="3397" spans="1:3" ht="15">
      <c r="A3397" s="1" t="s">
        <v>835</v>
      </c>
      <c r="B3397" s="1">
        <v>31</v>
      </c>
      <c r="C3397" s="1">
        <v>3</v>
      </c>
    </row>
    <row r="3398" spans="1:3" ht="15">
      <c r="A3398" s="1" t="s">
        <v>835</v>
      </c>
      <c r="B3398" s="1">
        <v>31</v>
      </c>
      <c r="C3398" s="1">
        <v>3</v>
      </c>
    </row>
    <row r="3399" spans="1:3" ht="15">
      <c r="A3399" s="1" t="s">
        <v>835</v>
      </c>
      <c r="B3399" s="1">
        <v>31</v>
      </c>
      <c r="C3399" s="1">
        <v>3</v>
      </c>
    </row>
    <row r="3400" spans="1:3" ht="15">
      <c r="A3400" s="1" t="s">
        <v>835</v>
      </c>
      <c r="B3400" s="1">
        <v>31</v>
      </c>
      <c r="C3400" s="1">
        <v>3</v>
      </c>
    </row>
    <row r="3401" spans="1:3" ht="15">
      <c r="A3401" s="1" t="s">
        <v>835</v>
      </c>
      <c r="B3401" s="1">
        <v>31</v>
      </c>
      <c r="C3401" s="1">
        <v>3</v>
      </c>
    </row>
    <row r="3402" spans="1:3" ht="15">
      <c r="A3402" s="1" t="s">
        <v>835</v>
      </c>
      <c r="B3402" s="1">
        <v>31</v>
      </c>
      <c r="C3402" s="1">
        <v>3</v>
      </c>
    </row>
    <row r="3403" spans="1:3" ht="15">
      <c r="A3403" s="1" t="s">
        <v>835</v>
      </c>
      <c r="B3403" s="1">
        <v>31</v>
      </c>
      <c r="C3403" s="1">
        <v>3</v>
      </c>
    </row>
    <row r="3404" spans="1:3" ht="15">
      <c r="A3404" s="1" t="s">
        <v>837</v>
      </c>
      <c r="B3404" s="1">
        <v>31</v>
      </c>
      <c r="C3404" s="1">
        <v>3</v>
      </c>
    </row>
    <row r="3405" spans="1:3" ht="15">
      <c r="A3405" s="1" t="s">
        <v>837</v>
      </c>
      <c r="B3405" s="1">
        <v>31</v>
      </c>
      <c r="C3405" s="1">
        <v>3</v>
      </c>
    </row>
    <row r="3406" spans="1:3" ht="15">
      <c r="A3406" s="1" t="s">
        <v>837</v>
      </c>
      <c r="B3406" s="1">
        <v>31</v>
      </c>
      <c r="C3406" s="1">
        <v>3</v>
      </c>
    </row>
    <row r="3407" spans="1:3" ht="15">
      <c r="A3407" s="1" t="s">
        <v>837</v>
      </c>
      <c r="B3407" s="1">
        <v>31</v>
      </c>
      <c r="C3407" s="1">
        <v>3</v>
      </c>
    </row>
    <row r="3408" spans="1:3" ht="15">
      <c r="A3408" s="1" t="s">
        <v>837</v>
      </c>
      <c r="B3408" s="1">
        <v>31</v>
      </c>
      <c r="C3408" s="1">
        <v>3</v>
      </c>
    </row>
    <row r="3409" spans="1:3" ht="15">
      <c r="A3409" s="1" t="s">
        <v>837</v>
      </c>
      <c r="B3409" s="1">
        <v>31</v>
      </c>
      <c r="C3409" s="1">
        <v>3</v>
      </c>
    </row>
    <row r="3410" spans="1:3" ht="15">
      <c r="A3410" s="1" t="s">
        <v>837</v>
      </c>
      <c r="B3410" s="1">
        <v>31</v>
      </c>
      <c r="C3410" s="1">
        <v>3</v>
      </c>
    </row>
    <row r="3411" spans="1:3" ht="15">
      <c r="A3411" s="1" t="s">
        <v>837</v>
      </c>
      <c r="B3411" s="1">
        <v>31</v>
      </c>
      <c r="C3411" s="1">
        <v>3</v>
      </c>
    </row>
    <row r="3412" spans="1:3" ht="15">
      <c r="A3412" s="1" t="s">
        <v>837</v>
      </c>
      <c r="B3412" s="1">
        <v>31</v>
      </c>
      <c r="C3412" s="1">
        <v>3</v>
      </c>
    </row>
    <row r="3413" spans="1:3" ht="15">
      <c r="A3413" s="1" t="s">
        <v>837</v>
      </c>
      <c r="B3413" s="1">
        <v>31</v>
      </c>
      <c r="C3413" s="1">
        <v>3</v>
      </c>
    </row>
    <row r="3414" spans="1:3" ht="15">
      <c r="A3414" s="1" t="s">
        <v>837</v>
      </c>
      <c r="B3414" s="1">
        <v>31</v>
      </c>
      <c r="C3414" s="1">
        <v>3</v>
      </c>
    </row>
    <row r="3415" spans="1:3" ht="15">
      <c r="A3415" s="1" t="s">
        <v>837</v>
      </c>
      <c r="B3415" s="1">
        <v>31</v>
      </c>
      <c r="C3415" s="1">
        <v>3</v>
      </c>
    </row>
    <row r="3416" spans="1:3" ht="15">
      <c r="A3416" s="1" t="s">
        <v>837</v>
      </c>
      <c r="B3416" s="1">
        <v>31</v>
      </c>
      <c r="C3416" s="1">
        <v>3</v>
      </c>
    </row>
    <row r="3417" spans="1:3" ht="15">
      <c r="A3417" s="1" t="s">
        <v>837</v>
      </c>
      <c r="B3417" s="1">
        <v>31</v>
      </c>
      <c r="C3417" s="1">
        <v>3</v>
      </c>
    </row>
    <row r="3418" spans="1:3" ht="15">
      <c r="A3418" s="1" t="s">
        <v>838</v>
      </c>
      <c r="B3418" s="1">
        <v>51</v>
      </c>
      <c r="C3418" s="1">
        <v>6</v>
      </c>
    </row>
    <row r="3419" spans="1:3" ht="15">
      <c r="A3419" s="1" t="s">
        <v>838</v>
      </c>
      <c r="B3419" s="1">
        <v>51</v>
      </c>
      <c r="C3419" s="1">
        <v>6</v>
      </c>
    </row>
    <row r="3420" spans="1:3" ht="15">
      <c r="A3420" s="1" t="s">
        <v>838</v>
      </c>
      <c r="B3420" s="1">
        <v>51</v>
      </c>
      <c r="C3420" s="1">
        <v>6</v>
      </c>
    </row>
    <row r="3421" spans="1:3" ht="15">
      <c r="A3421" s="1" t="s">
        <v>838</v>
      </c>
      <c r="B3421" s="1">
        <v>51</v>
      </c>
      <c r="C3421" s="1">
        <v>6</v>
      </c>
    </row>
    <row r="3422" spans="1:3" ht="15">
      <c r="A3422" s="1" t="s">
        <v>838</v>
      </c>
      <c r="B3422" s="1">
        <v>51</v>
      </c>
      <c r="C3422" s="1">
        <v>6</v>
      </c>
    </row>
    <row r="3423" spans="1:3" ht="15">
      <c r="A3423" s="1" t="s">
        <v>838</v>
      </c>
      <c r="B3423" s="1">
        <v>51</v>
      </c>
      <c r="C3423" s="1">
        <v>6</v>
      </c>
    </row>
    <row r="3424" spans="1:3" ht="15">
      <c r="A3424" s="1" t="s">
        <v>838</v>
      </c>
      <c r="B3424" s="1">
        <v>51</v>
      </c>
      <c r="C3424" s="1">
        <v>6</v>
      </c>
    </row>
    <row r="3425" spans="1:3" ht="15">
      <c r="A3425" s="1" t="s">
        <v>838</v>
      </c>
      <c r="B3425" s="1">
        <v>51</v>
      </c>
      <c r="C3425" s="1">
        <v>6</v>
      </c>
    </row>
    <row r="3426" spans="1:3" ht="15">
      <c r="A3426" s="1" t="s">
        <v>838</v>
      </c>
      <c r="B3426" s="1">
        <v>51</v>
      </c>
      <c r="C3426" s="1">
        <v>6</v>
      </c>
    </row>
    <row r="3427" spans="1:3" ht="15">
      <c r="A3427" s="1" t="s">
        <v>838</v>
      </c>
      <c r="B3427" s="1">
        <v>51</v>
      </c>
      <c r="C3427" s="1">
        <v>6</v>
      </c>
    </row>
    <row r="3428" spans="1:3" ht="15">
      <c r="A3428" s="1" t="s">
        <v>838</v>
      </c>
      <c r="B3428" s="1">
        <v>51</v>
      </c>
      <c r="C3428" s="1">
        <v>6</v>
      </c>
    </row>
    <row r="3429" spans="1:3" ht="15">
      <c r="A3429" s="1" t="s">
        <v>838</v>
      </c>
      <c r="B3429" s="1">
        <v>51</v>
      </c>
      <c r="C3429" s="1">
        <v>6</v>
      </c>
    </row>
    <row r="3430" spans="1:3" ht="15">
      <c r="A3430" s="1" t="s">
        <v>838</v>
      </c>
      <c r="B3430" s="1">
        <v>51</v>
      </c>
      <c r="C3430" s="1">
        <v>6</v>
      </c>
    </row>
    <row r="3431" spans="1:3" ht="15">
      <c r="A3431" s="1" t="s">
        <v>838</v>
      </c>
      <c r="B3431" s="1">
        <v>51</v>
      </c>
      <c r="C3431" s="1">
        <v>6</v>
      </c>
    </row>
    <row r="3432" spans="1:3" ht="15">
      <c r="A3432" s="1" t="s">
        <v>841</v>
      </c>
      <c r="B3432" s="1">
        <v>21</v>
      </c>
      <c r="C3432" s="1">
        <v>1</v>
      </c>
    </row>
    <row r="3433" spans="1:3" ht="15">
      <c r="A3433" s="1" t="s">
        <v>841</v>
      </c>
      <c r="B3433" s="1">
        <v>21</v>
      </c>
      <c r="C3433" s="1">
        <v>1</v>
      </c>
    </row>
    <row r="3434" spans="1:3" ht="15">
      <c r="A3434" s="1" t="s">
        <v>841</v>
      </c>
      <c r="B3434" s="1">
        <v>21</v>
      </c>
      <c r="C3434" s="1">
        <v>1</v>
      </c>
    </row>
    <row r="3435" spans="1:3" ht="15">
      <c r="A3435" s="1" t="s">
        <v>841</v>
      </c>
      <c r="B3435" s="1">
        <v>21</v>
      </c>
      <c r="C3435" s="1">
        <v>1</v>
      </c>
    </row>
    <row r="3436" spans="1:3" ht="15">
      <c r="A3436" s="1" t="s">
        <v>841</v>
      </c>
      <c r="B3436" s="1">
        <v>21</v>
      </c>
      <c r="C3436" s="1">
        <v>1</v>
      </c>
    </row>
    <row r="3437" spans="1:3" ht="15">
      <c r="A3437" s="1" t="s">
        <v>841</v>
      </c>
      <c r="B3437" s="1">
        <v>21</v>
      </c>
      <c r="C3437" s="1">
        <v>1</v>
      </c>
    </row>
    <row r="3438" spans="1:3" ht="15">
      <c r="A3438" s="1" t="s">
        <v>841</v>
      </c>
      <c r="B3438" s="1">
        <v>21</v>
      </c>
      <c r="C3438" s="1">
        <v>1</v>
      </c>
    </row>
    <row r="3439" spans="1:3" ht="15">
      <c r="A3439" s="1" t="s">
        <v>841</v>
      </c>
      <c r="B3439" s="1">
        <v>21</v>
      </c>
      <c r="C3439" s="1">
        <v>1</v>
      </c>
    </row>
    <row r="3440" spans="1:3" ht="15">
      <c r="A3440" s="1" t="s">
        <v>841</v>
      </c>
      <c r="B3440" s="1">
        <v>21</v>
      </c>
      <c r="C3440" s="1">
        <v>1</v>
      </c>
    </row>
    <row r="3441" spans="1:3" ht="15">
      <c r="A3441" s="1" t="s">
        <v>841</v>
      </c>
      <c r="B3441" s="1">
        <v>21</v>
      </c>
      <c r="C3441" s="1">
        <v>1</v>
      </c>
    </row>
    <row r="3442" spans="1:3" ht="15">
      <c r="A3442" s="1" t="s">
        <v>841</v>
      </c>
      <c r="B3442" s="1">
        <v>21</v>
      </c>
      <c r="C3442" s="1">
        <v>1</v>
      </c>
    </row>
    <row r="3443" spans="1:3" ht="15">
      <c r="A3443" s="1" t="s">
        <v>841</v>
      </c>
      <c r="B3443" s="1">
        <v>21</v>
      </c>
      <c r="C3443" s="1">
        <v>1</v>
      </c>
    </row>
    <row r="3444" spans="1:3" ht="15">
      <c r="A3444" s="1" t="s">
        <v>841</v>
      </c>
      <c r="B3444" s="1">
        <v>21</v>
      </c>
      <c r="C3444" s="1">
        <v>1</v>
      </c>
    </row>
    <row r="3445" spans="1:3" ht="15">
      <c r="A3445" s="1" t="s">
        <v>841</v>
      </c>
      <c r="B3445" s="1">
        <v>21</v>
      </c>
      <c r="C3445" s="1">
        <v>1</v>
      </c>
    </row>
    <row r="3446" spans="1:3" ht="15">
      <c r="A3446" s="1" t="s">
        <v>842</v>
      </c>
      <c r="B3446" s="1">
        <v>54</v>
      </c>
      <c r="C3446" s="1">
        <v>8</v>
      </c>
    </row>
    <row r="3447" spans="1:3" ht="15">
      <c r="A3447" s="1" t="s">
        <v>842</v>
      </c>
      <c r="B3447" s="1">
        <v>54</v>
      </c>
      <c r="C3447" s="1">
        <v>8</v>
      </c>
    </row>
    <row r="3448" spans="1:3" ht="15">
      <c r="A3448" s="1" t="s">
        <v>842</v>
      </c>
      <c r="B3448" s="1">
        <v>54</v>
      </c>
      <c r="C3448" s="1">
        <v>8</v>
      </c>
    </row>
    <row r="3449" spans="1:3" ht="15">
      <c r="A3449" s="1" t="s">
        <v>842</v>
      </c>
      <c r="B3449" s="1">
        <v>54</v>
      </c>
      <c r="C3449" s="1">
        <v>8</v>
      </c>
    </row>
    <row r="3450" spans="1:3" ht="15">
      <c r="A3450" s="1" t="s">
        <v>842</v>
      </c>
      <c r="B3450" s="1">
        <v>54</v>
      </c>
      <c r="C3450" s="1">
        <v>8</v>
      </c>
    </row>
    <row r="3451" spans="1:3" ht="15">
      <c r="A3451" s="1" t="s">
        <v>842</v>
      </c>
      <c r="B3451" s="1">
        <v>54</v>
      </c>
      <c r="C3451" s="1">
        <v>8</v>
      </c>
    </row>
    <row r="3452" spans="1:3" ht="15">
      <c r="A3452" s="1" t="s">
        <v>842</v>
      </c>
      <c r="B3452" s="1">
        <v>54</v>
      </c>
      <c r="C3452" s="1">
        <v>8</v>
      </c>
    </row>
    <row r="3453" spans="1:3" ht="15">
      <c r="A3453" s="1" t="s">
        <v>842</v>
      </c>
      <c r="B3453" s="1">
        <v>54</v>
      </c>
      <c r="C3453" s="1">
        <v>8</v>
      </c>
    </row>
    <row r="3454" spans="1:3" ht="15">
      <c r="A3454" s="1" t="s">
        <v>842</v>
      </c>
      <c r="B3454" s="1">
        <v>54</v>
      </c>
      <c r="C3454" s="1">
        <v>8</v>
      </c>
    </row>
    <row r="3455" spans="1:3" ht="15">
      <c r="A3455" s="1" t="s">
        <v>842</v>
      </c>
      <c r="B3455" s="1">
        <v>54</v>
      </c>
      <c r="C3455" s="1">
        <v>8</v>
      </c>
    </row>
    <row r="3456" spans="1:3" ht="15">
      <c r="A3456" s="1" t="s">
        <v>842</v>
      </c>
      <c r="B3456" s="1">
        <v>54</v>
      </c>
      <c r="C3456" s="1">
        <v>8</v>
      </c>
    </row>
    <row r="3457" spans="1:3" ht="15">
      <c r="A3457" s="1" t="s">
        <v>842</v>
      </c>
      <c r="B3457" s="1">
        <v>54</v>
      </c>
      <c r="C3457" s="1">
        <v>8</v>
      </c>
    </row>
    <row r="3458" spans="1:3" ht="15">
      <c r="A3458" s="1" t="s">
        <v>842</v>
      </c>
      <c r="B3458" s="1">
        <v>54</v>
      </c>
      <c r="C3458" s="1">
        <v>8</v>
      </c>
    </row>
    <row r="3459" spans="1:3" ht="15">
      <c r="A3459" s="1" t="s">
        <v>842</v>
      </c>
      <c r="B3459" s="1">
        <v>54</v>
      </c>
      <c r="C3459" s="1">
        <v>8</v>
      </c>
    </row>
    <row r="3460" spans="1:3" ht="15">
      <c r="A3460" s="1" t="s">
        <v>843</v>
      </c>
      <c r="B3460" s="1">
        <v>51</v>
      </c>
      <c r="C3460" s="1">
        <v>6</v>
      </c>
    </row>
    <row r="3461" spans="1:3" ht="15">
      <c r="A3461" s="1" t="s">
        <v>843</v>
      </c>
      <c r="B3461" s="1">
        <v>51</v>
      </c>
      <c r="C3461" s="1">
        <v>6</v>
      </c>
    </row>
    <row r="3462" spans="1:3" ht="15">
      <c r="A3462" s="1" t="s">
        <v>843</v>
      </c>
      <c r="B3462" s="1">
        <v>51</v>
      </c>
      <c r="C3462" s="1">
        <v>6</v>
      </c>
    </row>
    <row r="3463" spans="1:3" ht="15">
      <c r="A3463" s="1" t="s">
        <v>843</v>
      </c>
      <c r="B3463" s="1">
        <v>51</v>
      </c>
      <c r="C3463" s="1">
        <v>6</v>
      </c>
    </row>
    <row r="3464" spans="1:3" ht="15">
      <c r="A3464" s="1" t="s">
        <v>843</v>
      </c>
      <c r="B3464" s="1">
        <v>51</v>
      </c>
      <c r="C3464" s="1">
        <v>6</v>
      </c>
    </row>
    <row r="3465" spans="1:3" ht="15">
      <c r="A3465" s="1" t="s">
        <v>843</v>
      </c>
      <c r="B3465" s="1">
        <v>51</v>
      </c>
      <c r="C3465" s="1">
        <v>6</v>
      </c>
    </row>
    <row r="3466" spans="1:3" ht="15">
      <c r="A3466" s="1" t="s">
        <v>843</v>
      </c>
      <c r="B3466" s="1">
        <v>51</v>
      </c>
      <c r="C3466" s="1">
        <v>6</v>
      </c>
    </row>
    <row r="3467" spans="1:3" ht="15">
      <c r="A3467" s="1" t="s">
        <v>843</v>
      </c>
      <c r="B3467" s="1">
        <v>51</v>
      </c>
      <c r="C3467" s="1">
        <v>6</v>
      </c>
    </row>
    <row r="3468" spans="1:3" ht="15">
      <c r="A3468" s="1" t="s">
        <v>843</v>
      </c>
      <c r="B3468" s="1">
        <v>51</v>
      </c>
      <c r="C3468" s="1">
        <v>6</v>
      </c>
    </row>
    <row r="3469" spans="1:3" ht="15">
      <c r="A3469" s="1" t="s">
        <v>843</v>
      </c>
      <c r="B3469" s="1">
        <v>51</v>
      </c>
      <c r="C3469" s="1">
        <v>6</v>
      </c>
    </row>
    <row r="3470" spans="1:3" ht="15">
      <c r="A3470" s="1" t="s">
        <v>843</v>
      </c>
      <c r="B3470" s="1">
        <v>51</v>
      </c>
      <c r="C3470" s="1">
        <v>6</v>
      </c>
    </row>
    <row r="3471" spans="1:3" ht="15">
      <c r="A3471" s="1" t="s">
        <v>843</v>
      </c>
      <c r="B3471" s="1">
        <v>51</v>
      </c>
      <c r="C3471" s="1">
        <v>6</v>
      </c>
    </row>
    <row r="3472" spans="1:3" ht="15">
      <c r="A3472" s="1" t="s">
        <v>843</v>
      </c>
      <c r="B3472" s="1">
        <v>51</v>
      </c>
      <c r="C3472" s="1">
        <v>6</v>
      </c>
    </row>
    <row r="3473" spans="1:3" ht="15">
      <c r="A3473" s="1" t="s">
        <v>843</v>
      </c>
      <c r="B3473" s="1">
        <v>51</v>
      </c>
      <c r="C3473" s="1">
        <v>6</v>
      </c>
    </row>
    <row r="3474" spans="1:3" ht="15">
      <c r="A3474" s="1" t="s">
        <v>844</v>
      </c>
      <c r="B3474" s="1">
        <v>44</v>
      </c>
      <c r="C3474" s="1">
        <v>5</v>
      </c>
    </row>
    <row r="3475" spans="1:3" ht="15">
      <c r="A3475" s="1" t="s">
        <v>844</v>
      </c>
      <c r="B3475" s="1">
        <v>44</v>
      </c>
      <c r="C3475" s="1">
        <v>5</v>
      </c>
    </row>
    <row r="3476" spans="1:3" ht="15">
      <c r="A3476" s="1" t="s">
        <v>844</v>
      </c>
      <c r="B3476" s="1">
        <v>44</v>
      </c>
      <c r="C3476" s="1">
        <v>5</v>
      </c>
    </row>
    <row r="3477" spans="1:3" ht="15">
      <c r="A3477" s="1" t="s">
        <v>844</v>
      </c>
      <c r="B3477" s="1">
        <v>44</v>
      </c>
      <c r="C3477" s="1">
        <v>5</v>
      </c>
    </row>
    <row r="3478" spans="1:3" ht="15">
      <c r="A3478" s="1" t="s">
        <v>844</v>
      </c>
      <c r="B3478" s="1">
        <v>44</v>
      </c>
      <c r="C3478" s="1">
        <v>5</v>
      </c>
    </row>
    <row r="3479" spans="1:3" ht="15">
      <c r="A3479" s="1" t="s">
        <v>844</v>
      </c>
      <c r="B3479" s="1">
        <v>44</v>
      </c>
      <c r="C3479" s="1">
        <v>5</v>
      </c>
    </row>
    <row r="3480" spans="1:3" ht="15">
      <c r="A3480" s="1" t="s">
        <v>844</v>
      </c>
      <c r="B3480" s="1">
        <v>44</v>
      </c>
      <c r="C3480" s="1">
        <v>5</v>
      </c>
    </row>
    <row r="3481" spans="1:3" ht="15">
      <c r="A3481" s="1" t="s">
        <v>844</v>
      </c>
      <c r="B3481" s="1">
        <v>44</v>
      </c>
      <c r="C3481" s="1">
        <v>5</v>
      </c>
    </row>
    <row r="3482" spans="1:3" ht="15">
      <c r="A3482" s="1" t="s">
        <v>844</v>
      </c>
      <c r="B3482" s="1">
        <v>44</v>
      </c>
      <c r="C3482" s="1">
        <v>5</v>
      </c>
    </row>
    <row r="3483" spans="1:3" ht="15">
      <c r="A3483" s="1" t="s">
        <v>844</v>
      </c>
      <c r="B3483" s="1">
        <v>44</v>
      </c>
      <c r="C3483" s="1">
        <v>5</v>
      </c>
    </row>
    <row r="3484" spans="1:3" ht="15">
      <c r="A3484" s="1" t="s">
        <v>844</v>
      </c>
      <c r="B3484" s="1">
        <v>44</v>
      </c>
      <c r="C3484" s="1">
        <v>5</v>
      </c>
    </row>
    <row r="3485" spans="1:3" ht="15">
      <c r="A3485" s="1" t="s">
        <v>844</v>
      </c>
      <c r="B3485" s="1">
        <v>44</v>
      </c>
      <c r="C3485" s="1">
        <v>5</v>
      </c>
    </row>
    <row r="3486" spans="1:3" ht="15">
      <c r="A3486" s="1" t="s">
        <v>844</v>
      </c>
      <c r="B3486" s="1">
        <v>44</v>
      </c>
      <c r="C3486" s="1">
        <v>5</v>
      </c>
    </row>
    <row r="3487" spans="1:3" ht="15">
      <c r="A3487" s="1" t="s">
        <v>844</v>
      </c>
      <c r="B3487" s="1">
        <v>44</v>
      </c>
      <c r="C3487" s="1">
        <v>5</v>
      </c>
    </row>
    <row r="3488" spans="1:3" ht="15">
      <c r="A3488" s="1" t="s">
        <v>845</v>
      </c>
      <c r="B3488" s="1">
        <v>21</v>
      </c>
      <c r="C3488" s="1">
        <v>1</v>
      </c>
    </row>
    <row r="3489" spans="1:3" ht="15">
      <c r="A3489" s="1" t="s">
        <v>845</v>
      </c>
      <c r="B3489" s="1">
        <v>21</v>
      </c>
      <c r="C3489" s="1">
        <v>1</v>
      </c>
    </row>
    <row r="3490" spans="1:3" ht="15">
      <c r="A3490" s="1" t="s">
        <v>845</v>
      </c>
      <c r="B3490" s="1">
        <v>21</v>
      </c>
      <c r="C3490" s="1">
        <v>1</v>
      </c>
    </row>
    <row r="3491" spans="1:3" ht="15">
      <c r="A3491" s="1" t="s">
        <v>845</v>
      </c>
      <c r="B3491" s="1">
        <v>21</v>
      </c>
      <c r="C3491" s="1">
        <v>1</v>
      </c>
    </row>
    <row r="3492" spans="1:3" ht="15">
      <c r="A3492" s="1" t="s">
        <v>845</v>
      </c>
      <c r="B3492" s="1">
        <v>21</v>
      </c>
      <c r="C3492" s="1">
        <v>1</v>
      </c>
    </row>
    <row r="3493" spans="1:3" ht="15">
      <c r="A3493" s="1" t="s">
        <v>845</v>
      </c>
      <c r="B3493" s="1">
        <v>21</v>
      </c>
      <c r="C3493" s="1">
        <v>1</v>
      </c>
    </row>
    <row r="3494" spans="1:3" ht="15">
      <c r="A3494" s="1" t="s">
        <v>845</v>
      </c>
      <c r="B3494" s="1">
        <v>21</v>
      </c>
      <c r="C3494" s="1">
        <v>1</v>
      </c>
    </row>
    <row r="3495" spans="1:3" ht="15">
      <c r="A3495" s="1" t="s">
        <v>845</v>
      </c>
      <c r="B3495" s="1">
        <v>21</v>
      </c>
      <c r="C3495" s="1">
        <v>1</v>
      </c>
    </row>
    <row r="3496" spans="1:3" ht="15">
      <c r="A3496" s="1" t="s">
        <v>845</v>
      </c>
      <c r="B3496" s="1">
        <v>21</v>
      </c>
      <c r="C3496" s="1">
        <v>1</v>
      </c>
    </row>
    <row r="3497" spans="1:3" ht="15">
      <c r="A3497" s="1" t="s">
        <v>845</v>
      </c>
      <c r="B3497" s="1">
        <v>21</v>
      </c>
      <c r="C3497" s="1">
        <v>1</v>
      </c>
    </row>
    <row r="3498" spans="1:3" ht="15">
      <c r="A3498" s="1" t="s">
        <v>845</v>
      </c>
      <c r="B3498" s="1">
        <v>21</v>
      </c>
      <c r="C3498" s="1">
        <v>1</v>
      </c>
    </row>
    <row r="3499" spans="1:3" ht="15">
      <c r="A3499" s="1" t="s">
        <v>845</v>
      </c>
      <c r="B3499" s="1">
        <v>21</v>
      </c>
      <c r="C3499" s="1">
        <v>1</v>
      </c>
    </row>
    <row r="3500" spans="1:3" ht="15">
      <c r="A3500" s="1" t="s">
        <v>845</v>
      </c>
      <c r="B3500" s="1">
        <v>21</v>
      </c>
      <c r="C3500" s="1">
        <v>1</v>
      </c>
    </row>
    <row r="3501" spans="1:3" ht="15">
      <c r="A3501" s="1" t="s">
        <v>845</v>
      </c>
      <c r="B3501" s="1">
        <v>21</v>
      </c>
      <c r="C3501" s="1">
        <v>1</v>
      </c>
    </row>
    <row r="3502" spans="1:3" ht="15">
      <c r="A3502" s="1" t="s">
        <v>846</v>
      </c>
      <c r="B3502" s="1">
        <v>31</v>
      </c>
      <c r="C3502" s="1">
        <v>3</v>
      </c>
    </row>
    <row r="3503" spans="1:3" ht="15">
      <c r="A3503" s="1" t="s">
        <v>846</v>
      </c>
      <c r="B3503" s="1">
        <v>31</v>
      </c>
      <c r="C3503" s="1">
        <v>3</v>
      </c>
    </row>
    <row r="3504" spans="1:3" ht="15">
      <c r="A3504" s="1" t="s">
        <v>846</v>
      </c>
      <c r="B3504" s="1">
        <v>31</v>
      </c>
      <c r="C3504" s="1">
        <v>3</v>
      </c>
    </row>
    <row r="3505" spans="1:3" ht="15">
      <c r="A3505" s="1" t="s">
        <v>846</v>
      </c>
      <c r="B3505" s="1">
        <v>31</v>
      </c>
      <c r="C3505" s="1">
        <v>3</v>
      </c>
    </row>
    <row r="3506" spans="1:3" ht="15">
      <c r="A3506" s="1" t="s">
        <v>846</v>
      </c>
      <c r="B3506" s="1">
        <v>31</v>
      </c>
      <c r="C3506" s="1">
        <v>3</v>
      </c>
    </row>
    <row r="3507" spans="1:3" ht="15">
      <c r="A3507" s="1" t="s">
        <v>846</v>
      </c>
      <c r="B3507" s="1">
        <v>31</v>
      </c>
      <c r="C3507" s="1">
        <v>3</v>
      </c>
    </row>
    <row r="3508" spans="1:3" ht="15">
      <c r="A3508" s="1" t="s">
        <v>846</v>
      </c>
      <c r="B3508" s="1">
        <v>31</v>
      </c>
      <c r="C3508" s="1">
        <v>3</v>
      </c>
    </row>
    <row r="3509" spans="1:3" ht="15">
      <c r="A3509" s="1" t="s">
        <v>846</v>
      </c>
      <c r="B3509" s="1">
        <v>31</v>
      </c>
      <c r="C3509" s="1">
        <v>3</v>
      </c>
    </row>
    <row r="3510" spans="1:3" ht="15">
      <c r="A3510" s="1" t="s">
        <v>846</v>
      </c>
      <c r="B3510" s="1">
        <v>31</v>
      </c>
      <c r="C3510" s="1">
        <v>3</v>
      </c>
    </row>
    <row r="3511" spans="1:3" ht="15">
      <c r="A3511" s="1" t="s">
        <v>846</v>
      </c>
      <c r="B3511" s="1">
        <v>31</v>
      </c>
      <c r="C3511" s="1">
        <v>3</v>
      </c>
    </row>
    <row r="3512" spans="1:3" ht="15">
      <c r="A3512" s="1" t="s">
        <v>846</v>
      </c>
      <c r="B3512" s="1">
        <v>31</v>
      </c>
      <c r="C3512" s="1">
        <v>3</v>
      </c>
    </row>
    <row r="3513" spans="1:3" ht="15">
      <c r="A3513" s="1" t="s">
        <v>846</v>
      </c>
      <c r="B3513" s="1">
        <v>31</v>
      </c>
      <c r="C3513" s="1">
        <v>3</v>
      </c>
    </row>
    <row r="3514" spans="1:3" ht="15">
      <c r="A3514" s="1" t="s">
        <v>846</v>
      </c>
      <c r="B3514" s="1">
        <v>31</v>
      </c>
      <c r="C3514" s="1">
        <v>3</v>
      </c>
    </row>
    <row r="3515" spans="1:3" ht="15">
      <c r="A3515" s="1" t="s">
        <v>846</v>
      </c>
      <c r="B3515" s="1">
        <v>31</v>
      </c>
      <c r="C3515" s="1">
        <v>3</v>
      </c>
    </row>
    <row r="3516" spans="1:3" ht="15">
      <c r="A3516" s="1" t="s">
        <v>847</v>
      </c>
      <c r="B3516" s="1">
        <v>54</v>
      </c>
      <c r="C3516" s="1">
        <v>8</v>
      </c>
    </row>
    <row r="3517" spans="1:3" ht="15">
      <c r="A3517" s="1" t="s">
        <v>847</v>
      </c>
      <c r="B3517" s="1">
        <v>54</v>
      </c>
      <c r="C3517" s="1">
        <v>8</v>
      </c>
    </row>
    <row r="3518" spans="1:3" ht="15">
      <c r="A3518" s="1" t="s">
        <v>847</v>
      </c>
      <c r="B3518" s="1">
        <v>54</v>
      </c>
      <c r="C3518" s="1">
        <v>8</v>
      </c>
    </row>
    <row r="3519" spans="1:3" ht="15">
      <c r="A3519" s="1" t="s">
        <v>847</v>
      </c>
      <c r="B3519" s="1">
        <v>54</v>
      </c>
      <c r="C3519" s="1">
        <v>8</v>
      </c>
    </row>
    <row r="3520" spans="1:3" ht="15">
      <c r="A3520" s="1" t="s">
        <v>847</v>
      </c>
      <c r="B3520" s="1">
        <v>54</v>
      </c>
      <c r="C3520" s="1">
        <v>8</v>
      </c>
    </row>
    <row r="3521" spans="1:3" ht="15">
      <c r="A3521" s="1" t="s">
        <v>847</v>
      </c>
      <c r="B3521" s="1">
        <v>54</v>
      </c>
      <c r="C3521" s="1">
        <v>8</v>
      </c>
    </row>
    <row r="3522" spans="1:3" ht="15">
      <c r="A3522" s="1" t="s">
        <v>847</v>
      </c>
      <c r="B3522" s="1">
        <v>54</v>
      </c>
      <c r="C3522" s="1">
        <v>8</v>
      </c>
    </row>
    <row r="3523" spans="1:3" ht="15">
      <c r="A3523" s="1" t="s">
        <v>847</v>
      </c>
      <c r="B3523" s="1">
        <v>54</v>
      </c>
      <c r="C3523" s="1">
        <v>8</v>
      </c>
    </row>
    <row r="3524" spans="1:3" ht="15">
      <c r="A3524" s="1" t="s">
        <v>847</v>
      </c>
      <c r="B3524" s="1">
        <v>54</v>
      </c>
      <c r="C3524" s="1">
        <v>8</v>
      </c>
    </row>
    <row r="3525" spans="1:3" ht="15">
      <c r="A3525" s="1" t="s">
        <v>847</v>
      </c>
      <c r="B3525" s="1">
        <v>54</v>
      </c>
      <c r="C3525" s="1">
        <v>8</v>
      </c>
    </row>
    <row r="3526" spans="1:3" ht="15">
      <c r="A3526" s="1" t="s">
        <v>847</v>
      </c>
      <c r="B3526" s="1">
        <v>54</v>
      </c>
      <c r="C3526" s="1">
        <v>8</v>
      </c>
    </row>
    <row r="3527" spans="1:3" ht="15">
      <c r="A3527" s="1" t="s">
        <v>847</v>
      </c>
      <c r="B3527" s="1">
        <v>54</v>
      </c>
      <c r="C3527" s="1">
        <v>8</v>
      </c>
    </row>
    <row r="3528" spans="1:3" ht="15">
      <c r="A3528" s="1" t="s">
        <v>847</v>
      </c>
      <c r="B3528" s="1">
        <v>54</v>
      </c>
      <c r="C3528" s="1">
        <v>8</v>
      </c>
    </row>
    <row r="3529" spans="1:3" ht="15">
      <c r="A3529" s="1" t="s">
        <v>847</v>
      </c>
      <c r="B3529" s="1">
        <v>54</v>
      </c>
      <c r="C3529" s="1">
        <v>8</v>
      </c>
    </row>
    <row r="3530" spans="1:3" ht="15">
      <c r="A3530" s="1" t="s">
        <v>848</v>
      </c>
      <c r="B3530" s="1">
        <v>31</v>
      </c>
      <c r="C3530" s="1">
        <v>3</v>
      </c>
    </row>
    <row r="3531" spans="1:3" ht="15">
      <c r="A3531" s="1" t="s">
        <v>848</v>
      </c>
      <c r="B3531" s="1">
        <v>31</v>
      </c>
      <c r="C3531" s="1">
        <v>3</v>
      </c>
    </row>
    <row r="3532" spans="1:3" ht="15">
      <c r="A3532" s="1" t="s">
        <v>848</v>
      </c>
      <c r="B3532" s="1">
        <v>31</v>
      </c>
      <c r="C3532" s="1">
        <v>3</v>
      </c>
    </row>
    <row r="3533" spans="1:3" ht="15">
      <c r="A3533" s="1" t="s">
        <v>848</v>
      </c>
      <c r="B3533" s="1">
        <v>31</v>
      </c>
      <c r="C3533" s="1">
        <v>3</v>
      </c>
    </row>
    <row r="3534" spans="1:3" ht="15">
      <c r="A3534" s="1" t="s">
        <v>848</v>
      </c>
      <c r="B3534" s="1">
        <v>31</v>
      </c>
      <c r="C3534" s="1">
        <v>3</v>
      </c>
    </row>
    <row r="3535" spans="1:3" ht="15">
      <c r="A3535" s="1" t="s">
        <v>848</v>
      </c>
      <c r="B3535" s="1">
        <v>31</v>
      </c>
      <c r="C3535" s="1">
        <v>3</v>
      </c>
    </row>
    <row r="3536" spans="1:3" ht="15">
      <c r="A3536" s="1" t="s">
        <v>848</v>
      </c>
      <c r="B3536" s="1">
        <v>31</v>
      </c>
      <c r="C3536" s="1">
        <v>3</v>
      </c>
    </row>
    <row r="3537" spans="1:3" ht="15">
      <c r="A3537" s="1" t="s">
        <v>848</v>
      </c>
      <c r="B3537" s="1">
        <v>31</v>
      </c>
      <c r="C3537" s="1">
        <v>3</v>
      </c>
    </row>
    <row r="3538" spans="1:3" ht="15">
      <c r="A3538" s="1" t="s">
        <v>848</v>
      </c>
      <c r="B3538" s="1">
        <v>31</v>
      </c>
      <c r="C3538" s="1">
        <v>3</v>
      </c>
    </row>
    <row r="3539" spans="1:3" ht="15">
      <c r="A3539" s="1" t="s">
        <v>848</v>
      </c>
      <c r="B3539" s="1">
        <v>31</v>
      </c>
      <c r="C3539" s="1">
        <v>3</v>
      </c>
    </row>
    <row r="3540" spans="1:3" ht="15">
      <c r="A3540" s="1" t="s">
        <v>848</v>
      </c>
      <c r="B3540" s="1">
        <v>31</v>
      </c>
      <c r="C3540" s="1">
        <v>3</v>
      </c>
    </row>
    <row r="3541" spans="1:3" ht="15">
      <c r="A3541" s="1" t="s">
        <v>848</v>
      </c>
      <c r="B3541" s="1">
        <v>31</v>
      </c>
      <c r="C3541" s="1">
        <v>3</v>
      </c>
    </row>
    <row r="3542" spans="1:3" ht="15">
      <c r="A3542" s="1" t="s">
        <v>848</v>
      </c>
      <c r="B3542" s="1">
        <v>31</v>
      </c>
      <c r="C3542" s="1">
        <v>3</v>
      </c>
    </row>
    <row r="3543" spans="1:3" ht="15">
      <c r="A3543" s="1" t="s">
        <v>848</v>
      </c>
      <c r="B3543" s="1">
        <v>31</v>
      </c>
      <c r="C3543" s="1">
        <v>3</v>
      </c>
    </row>
    <row r="3544" spans="1:3" ht="15">
      <c r="A3544" s="1" t="s">
        <v>850</v>
      </c>
      <c r="B3544" s="1">
        <v>22</v>
      </c>
      <c r="C3544" s="1">
        <v>2</v>
      </c>
    </row>
    <row r="3545" spans="1:3" ht="15">
      <c r="A3545" s="1" t="s">
        <v>850</v>
      </c>
      <c r="B3545" s="1">
        <v>22</v>
      </c>
      <c r="C3545" s="1">
        <v>2</v>
      </c>
    </row>
    <row r="3546" spans="1:3" ht="15">
      <c r="A3546" s="1" t="s">
        <v>850</v>
      </c>
      <c r="B3546" s="1">
        <v>22</v>
      </c>
      <c r="C3546" s="1">
        <v>2</v>
      </c>
    </row>
    <row r="3547" spans="1:3" ht="15">
      <c r="A3547" s="1" t="s">
        <v>850</v>
      </c>
      <c r="B3547" s="1">
        <v>22</v>
      </c>
      <c r="C3547" s="1">
        <v>2</v>
      </c>
    </row>
    <row r="3548" spans="1:3" ht="15">
      <c r="A3548" s="1" t="s">
        <v>850</v>
      </c>
      <c r="B3548" s="1">
        <v>22</v>
      </c>
      <c r="C3548" s="1">
        <v>2</v>
      </c>
    </row>
    <row r="3549" spans="1:3" ht="15">
      <c r="A3549" s="1" t="s">
        <v>850</v>
      </c>
      <c r="B3549" s="1">
        <v>22</v>
      </c>
      <c r="C3549" s="1">
        <v>2</v>
      </c>
    </row>
    <row r="3550" spans="1:3" ht="15">
      <c r="A3550" s="1" t="s">
        <v>850</v>
      </c>
      <c r="B3550" s="1">
        <v>22</v>
      </c>
      <c r="C3550" s="1">
        <v>2</v>
      </c>
    </row>
    <row r="3551" spans="1:3" ht="15">
      <c r="A3551" s="1" t="s">
        <v>850</v>
      </c>
      <c r="B3551" s="1">
        <v>22</v>
      </c>
      <c r="C3551" s="1">
        <v>2</v>
      </c>
    </row>
    <row r="3552" spans="1:3" ht="15">
      <c r="A3552" s="1" t="s">
        <v>850</v>
      </c>
      <c r="B3552" s="1">
        <v>22</v>
      </c>
      <c r="C3552" s="1">
        <v>2</v>
      </c>
    </row>
    <row r="3553" spans="1:3" ht="15">
      <c r="A3553" s="1" t="s">
        <v>850</v>
      </c>
      <c r="B3553" s="1">
        <v>22</v>
      </c>
      <c r="C3553" s="1">
        <v>2</v>
      </c>
    </row>
    <row r="3554" spans="1:3" ht="15">
      <c r="A3554" s="1" t="s">
        <v>850</v>
      </c>
      <c r="B3554" s="1">
        <v>22</v>
      </c>
      <c r="C3554" s="1">
        <v>2</v>
      </c>
    </row>
    <row r="3555" spans="1:3" ht="15">
      <c r="A3555" s="1" t="s">
        <v>850</v>
      </c>
      <c r="B3555" s="1">
        <v>22</v>
      </c>
      <c r="C3555" s="1">
        <v>2</v>
      </c>
    </row>
    <row r="3556" spans="1:3" ht="15">
      <c r="A3556" s="1" t="s">
        <v>850</v>
      </c>
      <c r="B3556" s="1">
        <v>22</v>
      </c>
      <c r="C3556" s="1">
        <v>2</v>
      </c>
    </row>
    <row r="3557" spans="1:3" ht="15">
      <c r="A3557" s="1" t="s">
        <v>850</v>
      </c>
      <c r="B3557" s="1">
        <v>22</v>
      </c>
      <c r="C3557" s="1">
        <v>2</v>
      </c>
    </row>
    <row r="3558" spans="1:3" ht="15">
      <c r="A3558" s="1" t="s">
        <v>851</v>
      </c>
      <c r="B3558" s="1">
        <v>31</v>
      </c>
      <c r="C3558" s="1">
        <v>3</v>
      </c>
    </row>
    <row r="3559" spans="1:3" ht="15">
      <c r="A3559" s="1" t="s">
        <v>851</v>
      </c>
      <c r="B3559" s="1">
        <v>31</v>
      </c>
      <c r="C3559" s="1">
        <v>3</v>
      </c>
    </row>
    <row r="3560" spans="1:3" ht="15">
      <c r="A3560" s="1" t="s">
        <v>851</v>
      </c>
      <c r="B3560" s="1">
        <v>31</v>
      </c>
      <c r="C3560" s="1">
        <v>3</v>
      </c>
    </row>
    <row r="3561" spans="1:3" ht="15">
      <c r="A3561" s="1" t="s">
        <v>851</v>
      </c>
      <c r="B3561" s="1">
        <v>31</v>
      </c>
      <c r="C3561" s="1">
        <v>3</v>
      </c>
    </row>
    <row r="3562" spans="1:3" ht="15">
      <c r="A3562" s="1" t="s">
        <v>851</v>
      </c>
      <c r="B3562" s="1">
        <v>31</v>
      </c>
      <c r="C3562" s="1">
        <v>3</v>
      </c>
    </row>
    <row r="3563" spans="1:3" ht="15">
      <c r="A3563" s="1" t="s">
        <v>851</v>
      </c>
      <c r="B3563" s="1">
        <v>31</v>
      </c>
      <c r="C3563" s="1">
        <v>3</v>
      </c>
    </row>
    <row r="3564" spans="1:3" ht="15">
      <c r="A3564" s="1" t="s">
        <v>851</v>
      </c>
      <c r="B3564" s="1">
        <v>31</v>
      </c>
      <c r="C3564" s="1">
        <v>3</v>
      </c>
    </row>
    <row r="3565" spans="1:3" ht="15">
      <c r="A3565" s="1" t="s">
        <v>851</v>
      </c>
      <c r="B3565" s="1">
        <v>31</v>
      </c>
      <c r="C3565" s="1">
        <v>3</v>
      </c>
    </row>
    <row r="3566" spans="1:3" ht="15">
      <c r="A3566" s="1" t="s">
        <v>851</v>
      </c>
      <c r="B3566" s="1">
        <v>31</v>
      </c>
      <c r="C3566" s="1">
        <v>3</v>
      </c>
    </row>
    <row r="3567" spans="1:3" ht="15">
      <c r="A3567" s="1" t="s">
        <v>851</v>
      </c>
      <c r="B3567" s="1">
        <v>31</v>
      </c>
      <c r="C3567" s="1">
        <v>3</v>
      </c>
    </row>
    <row r="3568" spans="1:3" ht="15">
      <c r="A3568" s="1" t="s">
        <v>851</v>
      </c>
      <c r="B3568" s="1">
        <v>31</v>
      </c>
      <c r="C3568" s="1">
        <v>3</v>
      </c>
    </row>
    <row r="3569" spans="1:3" ht="15">
      <c r="A3569" s="1" t="s">
        <v>851</v>
      </c>
      <c r="B3569" s="1">
        <v>31</v>
      </c>
      <c r="C3569" s="1">
        <v>3</v>
      </c>
    </row>
    <row r="3570" spans="1:3" ht="15">
      <c r="A3570" s="1" t="s">
        <v>851</v>
      </c>
      <c r="B3570" s="1">
        <v>31</v>
      </c>
      <c r="C3570" s="1">
        <v>3</v>
      </c>
    </row>
    <row r="3571" spans="1:3" ht="15">
      <c r="A3571" s="1" t="s">
        <v>851</v>
      </c>
      <c r="B3571" s="1">
        <v>31</v>
      </c>
      <c r="C3571" s="1">
        <v>3</v>
      </c>
    </row>
    <row r="3572" spans="1:3" ht="15">
      <c r="A3572" s="1" t="s">
        <v>852</v>
      </c>
      <c r="B3572" s="1">
        <v>31</v>
      </c>
      <c r="C3572" s="1">
        <v>3</v>
      </c>
    </row>
    <row r="3573" spans="1:3" ht="15">
      <c r="A3573" s="1" t="s">
        <v>852</v>
      </c>
      <c r="B3573" s="1">
        <v>31</v>
      </c>
      <c r="C3573" s="1">
        <v>3</v>
      </c>
    </row>
    <row r="3574" spans="1:3" ht="15">
      <c r="A3574" s="1" t="s">
        <v>852</v>
      </c>
      <c r="B3574" s="1">
        <v>31</v>
      </c>
      <c r="C3574" s="1">
        <v>3</v>
      </c>
    </row>
    <row r="3575" spans="1:3" ht="15">
      <c r="A3575" s="1" t="s">
        <v>852</v>
      </c>
      <c r="B3575" s="1">
        <v>31</v>
      </c>
      <c r="C3575" s="1">
        <v>3</v>
      </c>
    </row>
    <row r="3576" spans="1:3" ht="15">
      <c r="A3576" s="1" t="s">
        <v>852</v>
      </c>
      <c r="B3576" s="1">
        <v>31</v>
      </c>
      <c r="C3576" s="1">
        <v>3</v>
      </c>
    </row>
    <row r="3577" spans="1:3" ht="15">
      <c r="A3577" s="1" t="s">
        <v>852</v>
      </c>
      <c r="B3577" s="1">
        <v>31</v>
      </c>
      <c r="C3577" s="1">
        <v>3</v>
      </c>
    </row>
    <row r="3578" spans="1:3" ht="15">
      <c r="A3578" s="1" t="s">
        <v>852</v>
      </c>
      <c r="B3578" s="1">
        <v>31</v>
      </c>
      <c r="C3578" s="1">
        <v>3</v>
      </c>
    </row>
    <row r="3579" spans="1:3" ht="15">
      <c r="A3579" s="1" t="s">
        <v>852</v>
      </c>
      <c r="B3579" s="1">
        <v>31</v>
      </c>
      <c r="C3579" s="1">
        <v>3</v>
      </c>
    </row>
    <row r="3580" spans="1:3" ht="15">
      <c r="A3580" s="1" t="s">
        <v>852</v>
      </c>
      <c r="B3580" s="1">
        <v>31</v>
      </c>
      <c r="C3580" s="1">
        <v>3</v>
      </c>
    </row>
    <row r="3581" spans="1:3" ht="15">
      <c r="A3581" s="1" t="s">
        <v>852</v>
      </c>
      <c r="B3581" s="1">
        <v>31</v>
      </c>
      <c r="C3581" s="1">
        <v>3</v>
      </c>
    </row>
    <row r="3582" spans="1:3" ht="15">
      <c r="A3582" s="1" t="s">
        <v>852</v>
      </c>
      <c r="B3582" s="1">
        <v>31</v>
      </c>
      <c r="C3582" s="1">
        <v>3</v>
      </c>
    </row>
    <row r="3583" spans="1:3" ht="15">
      <c r="A3583" s="1" t="s">
        <v>852</v>
      </c>
      <c r="B3583" s="1">
        <v>31</v>
      </c>
      <c r="C3583" s="1">
        <v>3</v>
      </c>
    </row>
    <row r="3584" spans="1:3" ht="15">
      <c r="A3584" s="1" t="s">
        <v>852</v>
      </c>
      <c r="B3584" s="1">
        <v>31</v>
      </c>
      <c r="C3584" s="1">
        <v>3</v>
      </c>
    </row>
    <row r="3585" spans="1:3" ht="15">
      <c r="A3585" s="1" t="s">
        <v>852</v>
      </c>
      <c r="B3585" s="1">
        <v>31</v>
      </c>
      <c r="C3585" s="1">
        <v>3</v>
      </c>
    </row>
    <row r="3586" spans="1:3" ht="15">
      <c r="A3586" s="1" t="s">
        <v>853</v>
      </c>
      <c r="B3586" s="1">
        <v>31</v>
      </c>
      <c r="C3586" s="1">
        <v>3</v>
      </c>
    </row>
    <row r="3587" spans="1:3" ht="15">
      <c r="A3587" s="1" t="s">
        <v>853</v>
      </c>
      <c r="B3587" s="1">
        <v>31</v>
      </c>
      <c r="C3587" s="1">
        <v>3</v>
      </c>
    </row>
    <row r="3588" spans="1:3" ht="15">
      <c r="A3588" s="1" t="s">
        <v>853</v>
      </c>
      <c r="B3588" s="1">
        <v>31</v>
      </c>
      <c r="C3588" s="1">
        <v>3</v>
      </c>
    </row>
    <row r="3589" spans="1:3" ht="15">
      <c r="A3589" s="1" t="s">
        <v>853</v>
      </c>
      <c r="B3589" s="1">
        <v>31</v>
      </c>
      <c r="C3589" s="1">
        <v>3</v>
      </c>
    </row>
    <row r="3590" spans="1:3" ht="15">
      <c r="A3590" s="1" t="s">
        <v>853</v>
      </c>
      <c r="B3590" s="1">
        <v>31</v>
      </c>
      <c r="C3590" s="1">
        <v>3</v>
      </c>
    </row>
    <row r="3591" spans="1:3" ht="15">
      <c r="A3591" s="1" t="s">
        <v>853</v>
      </c>
      <c r="B3591" s="1">
        <v>31</v>
      </c>
      <c r="C3591" s="1">
        <v>3</v>
      </c>
    </row>
    <row r="3592" spans="1:3" ht="15">
      <c r="A3592" s="1" t="s">
        <v>853</v>
      </c>
      <c r="B3592" s="1">
        <v>31</v>
      </c>
      <c r="C3592" s="1">
        <v>3</v>
      </c>
    </row>
    <row r="3593" spans="1:3" ht="15">
      <c r="A3593" s="1" t="s">
        <v>853</v>
      </c>
      <c r="B3593" s="1">
        <v>31</v>
      </c>
      <c r="C3593" s="1">
        <v>3</v>
      </c>
    </row>
    <row r="3594" spans="1:3" ht="15">
      <c r="A3594" s="1" t="s">
        <v>853</v>
      </c>
      <c r="B3594" s="1">
        <v>31</v>
      </c>
      <c r="C3594" s="1">
        <v>3</v>
      </c>
    </row>
    <row r="3595" spans="1:3" ht="15">
      <c r="A3595" s="1" t="s">
        <v>853</v>
      </c>
      <c r="B3595" s="1">
        <v>31</v>
      </c>
      <c r="C3595" s="1">
        <v>3</v>
      </c>
    </row>
    <row r="3596" spans="1:3" ht="15">
      <c r="A3596" s="1" t="s">
        <v>853</v>
      </c>
      <c r="B3596" s="1">
        <v>31</v>
      </c>
      <c r="C3596" s="1">
        <v>3</v>
      </c>
    </row>
    <row r="3597" spans="1:3" ht="15">
      <c r="A3597" s="1" t="s">
        <v>853</v>
      </c>
      <c r="B3597" s="1">
        <v>31</v>
      </c>
      <c r="C3597" s="1">
        <v>3</v>
      </c>
    </row>
    <row r="3598" spans="1:3" ht="15">
      <c r="A3598" s="1" t="s">
        <v>853</v>
      </c>
      <c r="B3598" s="1">
        <v>31</v>
      </c>
      <c r="C3598" s="1">
        <v>3</v>
      </c>
    </row>
    <row r="3599" spans="1:3" ht="15">
      <c r="A3599" s="1" t="s">
        <v>853</v>
      </c>
      <c r="B3599" s="1">
        <v>31</v>
      </c>
      <c r="C3599" s="1">
        <v>3</v>
      </c>
    </row>
    <row r="3600" spans="1:3" ht="15">
      <c r="A3600" s="1" t="s">
        <v>856</v>
      </c>
      <c r="B3600" s="1">
        <v>31</v>
      </c>
      <c r="C3600" s="1">
        <v>3</v>
      </c>
    </row>
    <row r="3601" spans="1:3" ht="15">
      <c r="A3601" s="1" t="s">
        <v>856</v>
      </c>
      <c r="B3601" s="1">
        <v>31</v>
      </c>
      <c r="C3601" s="1">
        <v>3</v>
      </c>
    </row>
    <row r="3602" spans="1:3" ht="15">
      <c r="A3602" s="1" t="s">
        <v>856</v>
      </c>
      <c r="B3602" s="1">
        <v>31</v>
      </c>
      <c r="C3602" s="1">
        <v>3</v>
      </c>
    </row>
    <row r="3603" spans="1:3" ht="15">
      <c r="A3603" s="1" t="s">
        <v>856</v>
      </c>
      <c r="B3603" s="1">
        <v>31</v>
      </c>
      <c r="C3603" s="1">
        <v>3</v>
      </c>
    </row>
    <row r="3604" spans="1:3" ht="15">
      <c r="A3604" s="1" t="s">
        <v>856</v>
      </c>
      <c r="B3604" s="1">
        <v>31</v>
      </c>
      <c r="C3604" s="1">
        <v>3</v>
      </c>
    </row>
    <row r="3605" spans="1:3" ht="15">
      <c r="A3605" s="1" t="s">
        <v>856</v>
      </c>
      <c r="B3605" s="1">
        <v>31</v>
      </c>
      <c r="C3605" s="1">
        <v>3</v>
      </c>
    </row>
    <row r="3606" spans="1:3" ht="15">
      <c r="A3606" s="1" t="s">
        <v>856</v>
      </c>
      <c r="B3606" s="1">
        <v>31</v>
      </c>
      <c r="C3606" s="1">
        <v>3</v>
      </c>
    </row>
    <row r="3607" spans="1:3" ht="15">
      <c r="A3607" s="1" t="s">
        <v>856</v>
      </c>
      <c r="B3607" s="1">
        <v>31</v>
      </c>
      <c r="C3607" s="1">
        <v>3</v>
      </c>
    </row>
    <row r="3608" spans="1:3" ht="15">
      <c r="A3608" s="1" t="s">
        <v>856</v>
      </c>
      <c r="B3608" s="1">
        <v>31</v>
      </c>
      <c r="C3608" s="1">
        <v>3</v>
      </c>
    </row>
    <row r="3609" spans="1:3" ht="15">
      <c r="A3609" s="1" t="s">
        <v>856</v>
      </c>
      <c r="B3609" s="1">
        <v>31</v>
      </c>
      <c r="C3609" s="1">
        <v>3</v>
      </c>
    </row>
    <row r="3610" spans="1:3" ht="15">
      <c r="A3610" s="1" t="s">
        <v>856</v>
      </c>
      <c r="B3610" s="1">
        <v>31</v>
      </c>
      <c r="C3610" s="1">
        <v>3</v>
      </c>
    </row>
    <row r="3611" spans="1:3" ht="15">
      <c r="A3611" s="1" t="s">
        <v>856</v>
      </c>
      <c r="B3611" s="1">
        <v>31</v>
      </c>
      <c r="C3611" s="1">
        <v>3</v>
      </c>
    </row>
    <row r="3612" spans="1:3" ht="15">
      <c r="A3612" s="1" t="s">
        <v>856</v>
      </c>
      <c r="B3612" s="1">
        <v>31</v>
      </c>
      <c r="C3612" s="1">
        <v>3</v>
      </c>
    </row>
    <row r="3613" spans="1:3" ht="15">
      <c r="A3613" s="1" t="s">
        <v>856</v>
      </c>
      <c r="B3613" s="1">
        <v>31</v>
      </c>
      <c r="C3613" s="1">
        <v>3</v>
      </c>
    </row>
    <row r="3614" spans="1:3" ht="15">
      <c r="A3614" s="1" t="s">
        <v>857</v>
      </c>
      <c r="B3614" s="1">
        <v>31</v>
      </c>
      <c r="C3614" s="1">
        <v>3</v>
      </c>
    </row>
    <row r="3615" spans="1:3" ht="15">
      <c r="A3615" s="1" t="s">
        <v>857</v>
      </c>
      <c r="B3615" s="1">
        <v>31</v>
      </c>
      <c r="C3615" s="1">
        <v>3</v>
      </c>
    </row>
    <row r="3616" spans="1:3" ht="15">
      <c r="A3616" s="1" t="s">
        <v>857</v>
      </c>
      <c r="B3616" s="1">
        <v>31</v>
      </c>
      <c r="C3616" s="1">
        <v>3</v>
      </c>
    </row>
    <row r="3617" spans="1:3" ht="15">
      <c r="A3617" s="1" t="s">
        <v>857</v>
      </c>
      <c r="B3617" s="1">
        <v>31</v>
      </c>
      <c r="C3617" s="1">
        <v>3</v>
      </c>
    </row>
    <row r="3618" spans="1:3" ht="15">
      <c r="A3618" s="1" t="s">
        <v>857</v>
      </c>
      <c r="B3618" s="1">
        <v>31</v>
      </c>
      <c r="C3618" s="1">
        <v>3</v>
      </c>
    </row>
    <row r="3619" spans="1:3" ht="15">
      <c r="A3619" s="1" t="s">
        <v>857</v>
      </c>
      <c r="B3619" s="1">
        <v>31</v>
      </c>
      <c r="C3619" s="1">
        <v>3</v>
      </c>
    </row>
    <row r="3620" spans="1:3" ht="15">
      <c r="A3620" s="1" t="s">
        <v>857</v>
      </c>
      <c r="B3620" s="1">
        <v>31</v>
      </c>
      <c r="C3620" s="1">
        <v>3</v>
      </c>
    </row>
    <row r="3621" spans="1:3" ht="15">
      <c r="A3621" s="1" t="s">
        <v>857</v>
      </c>
      <c r="B3621" s="1">
        <v>31</v>
      </c>
      <c r="C3621" s="1">
        <v>3</v>
      </c>
    </row>
    <row r="3622" spans="1:3" ht="15">
      <c r="A3622" s="1" t="s">
        <v>857</v>
      </c>
      <c r="B3622" s="1">
        <v>31</v>
      </c>
      <c r="C3622" s="1">
        <v>3</v>
      </c>
    </row>
    <row r="3623" spans="1:3" ht="15">
      <c r="A3623" s="1" t="s">
        <v>857</v>
      </c>
      <c r="B3623" s="1">
        <v>31</v>
      </c>
      <c r="C3623" s="1">
        <v>3</v>
      </c>
    </row>
    <row r="3624" spans="1:3" ht="15">
      <c r="A3624" s="1" t="s">
        <v>857</v>
      </c>
      <c r="B3624" s="1">
        <v>31</v>
      </c>
      <c r="C3624" s="1">
        <v>3</v>
      </c>
    </row>
    <row r="3625" spans="1:3" ht="15">
      <c r="A3625" s="1" t="s">
        <v>857</v>
      </c>
      <c r="B3625" s="1">
        <v>31</v>
      </c>
      <c r="C3625" s="1">
        <v>3</v>
      </c>
    </row>
    <row r="3626" spans="1:3" ht="15">
      <c r="A3626" s="1" t="s">
        <v>857</v>
      </c>
      <c r="B3626" s="1">
        <v>31</v>
      </c>
      <c r="C3626" s="1">
        <v>3</v>
      </c>
    </row>
    <row r="3627" spans="1:3" ht="15">
      <c r="A3627" s="1" t="s">
        <v>857</v>
      </c>
      <c r="B3627" s="1">
        <v>31</v>
      </c>
      <c r="C3627" s="1">
        <v>3</v>
      </c>
    </row>
    <row r="3628" spans="1:3" ht="15">
      <c r="A3628" s="1" t="s">
        <v>859</v>
      </c>
      <c r="B3628" s="1">
        <v>31</v>
      </c>
      <c r="C3628" s="1">
        <v>3</v>
      </c>
    </row>
    <row r="3629" spans="1:3" ht="15">
      <c r="A3629" s="1" t="s">
        <v>859</v>
      </c>
      <c r="B3629" s="1">
        <v>31</v>
      </c>
      <c r="C3629" s="1">
        <v>3</v>
      </c>
    </row>
    <row r="3630" spans="1:3" ht="15">
      <c r="A3630" s="1" t="s">
        <v>859</v>
      </c>
      <c r="B3630" s="1">
        <v>31</v>
      </c>
      <c r="C3630" s="1">
        <v>3</v>
      </c>
    </row>
    <row r="3631" spans="1:3" ht="15">
      <c r="A3631" s="1" t="s">
        <v>859</v>
      </c>
      <c r="B3631" s="1">
        <v>31</v>
      </c>
      <c r="C3631" s="1">
        <v>3</v>
      </c>
    </row>
    <row r="3632" spans="1:3" ht="15">
      <c r="A3632" s="1" t="s">
        <v>859</v>
      </c>
      <c r="B3632" s="1">
        <v>31</v>
      </c>
      <c r="C3632" s="1">
        <v>3</v>
      </c>
    </row>
    <row r="3633" spans="1:3" ht="15">
      <c r="A3633" s="1" t="s">
        <v>859</v>
      </c>
      <c r="B3633" s="1">
        <v>31</v>
      </c>
      <c r="C3633" s="1">
        <v>3</v>
      </c>
    </row>
    <row r="3634" spans="1:3" ht="15">
      <c r="A3634" s="1" t="s">
        <v>859</v>
      </c>
      <c r="B3634" s="1">
        <v>31</v>
      </c>
      <c r="C3634" s="1">
        <v>3</v>
      </c>
    </row>
    <row r="3635" spans="1:3" ht="15">
      <c r="A3635" s="1" t="s">
        <v>859</v>
      </c>
      <c r="B3635" s="1">
        <v>31</v>
      </c>
      <c r="C3635" s="1">
        <v>3</v>
      </c>
    </row>
    <row r="3636" spans="1:3" ht="15">
      <c r="A3636" s="1" t="s">
        <v>859</v>
      </c>
      <c r="B3636" s="1">
        <v>31</v>
      </c>
      <c r="C3636" s="1">
        <v>3</v>
      </c>
    </row>
    <row r="3637" spans="1:3" ht="15">
      <c r="A3637" s="1" t="s">
        <v>859</v>
      </c>
      <c r="B3637" s="1">
        <v>31</v>
      </c>
      <c r="C3637" s="1">
        <v>3</v>
      </c>
    </row>
    <row r="3638" spans="1:3" ht="15">
      <c r="A3638" s="1" t="s">
        <v>859</v>
      </c>
      <c r="B3638" s="1">
        <v>31</v>
      </c>
      <c r="C3638" s="1">
        <v>3</v>
      </c>
    </row>
    <row r="3639" spans="1:3" ht="15">
      <c r="A3639" s="1" t="s">
        <v>859</v>
      </c>
      <c r="B3639" s="1">
        <v>31</v>
      </c>
      <c r="C3639" s="1">
        <v>3</v>
      </c>
    </row>
    <row r="3640" spans="1:3" ht="15">
      <c r="A3640" s="1" t="s">
        <v>859</v>
      </c>
      <c r="B3640" s="1">
        <v>31</v>
      </c>
      <c r="C3640" s="1">
        <v>3</v>
      </c>
    </row>
    <row r="3641" spans="1:3" ht="15">
      <c r="A3641" s="1" t="s">
        <v>859</v>
      </c>
      <c r="B3641" s="1">
        <v>31</v>
      </c>
      <c r="C3641" s="1">
        <v>3</v>
      </c>
    </row>
    <row r="3642" spans="1:3" ht="15">
      <c r="A3642" s="1" t="s">
        <v>861</v>
      </c>
      <c r="B3642" s="1">
        <v>22</v>
      </c>
      <c r="C3642" s="1">
        <v>2</v>
      </c>
    </row>
    <row r="3643" spans="1:3" ht="15">
      <c r="A3643" s="1" t="s">
        <v>861</v>
      </c>
      <c r="B3643" s="1">
        <v>22</v>
      </c>
      <c r="C3643" s="1">
        <v>2</v>
      </c>
    </row>
    <row r="3644" spans="1:3" ht="15">
      <c r="A3644" s="1" t="s">
        <v>861</v>
      </c>
      <c r="B3644" s="1">
        <v>22</v>
      </c>
      <c r="C3644" s="1">
        <v>2</v>
      </c>
    </row>
    <row r="3645" spans="1:3" ht="15">
      <c r="A3645" s="1" t="s">
        <v>861</v>
      </c>
      <c r="B3645" s="1">
        <v>22</v>
      </c>
      <c r="C3645" s="1">
        <v>2</v>
      </c>
    </row>
    <row r="3646" spans="1:3" ht="15">
      <c r="A3646" s="1" t="s">
        <v>861</v>
      </c>
      <c r="B3646" s="1">
        <v>22</v>
      </c>
      <c r="C3646" s="1">
        <v>2</v>
      </c>
    </row>
    <row r="3647" spans="1:3" ht="15">
      <c r="A3647" s="1" t="s">
        <v>861</v>
      </c>
      <c r="B3647" s="1">
        <v>22</v>
      </c>
      <c r="C3647" s="1">
        <v>2</v>
      </c>
    </row>
    <row r="3648" spans="1:3" ht="15">
      <c r="A3648" s="1" t="s">
        <v>861</v>
      </c>
      <c r="B3648" s="1">
        <v>22</v>
      </c>
      <c r="C3648" s="1">
        <v>2</v>
      </c>
    </row>
    <row r="3649" spans="1:3" ht="15">
      <c r="A3649" s="1" t="s">
        <v>861</v>
      </c>
      <c r="B3649" s="1">
        <v>22</v>
      </c>
      <c r="C3649" s="1">
        <v>2</v>
      </c>
    </row>
    <row r="3650" spans="1:3" ht="15">
      <c r="A3650" s="1" t="s">
        <v>861</v>
      </c>
      <c r="B3650" s="1">
        <v>22</v>
      </c>
      <c r="C3650" s="1">
        <v>2</v>
      </c>
    </row>
    <row r="3651" spans="1:3" ht="15">
      <c r="A3651" s="1" t="s">
        <v>861</v>
      </c>
      <c r="B3651" s="1">
        <v>22</v>
      </c>
      <c r="C3651" s="1">
        <v>2</v>
      </c>
    </row>
    <row r="3652" spans="1:3" ht="15">
      <c r="A3652" s="1" t="s">
        <v>861</v>
      </c>
      <c r="B3652" s="1">
        <v>22</v>
      </c>
      <c r="C3652" s="1">
        <v>2</v>
      </c>
    </row>
    <row r="3653" spans="1:3" ht="15">
      <c r="A3653" s="1" t="s">
        <v>861</v>
      </c>
      <c r="B3653" s="1">
        <v>22</v>
      </c>
      <c r="C3653" s="1">
        <v>2</v>
      </c>
    </row>
    <row r="3654" spans="1:3" ht="15">
      <c r="A3654" s="1" t="s">
        <v>861</v>
      </c>
      <c r="B3654" s="1">
        <v>22</v>
      </c>
      <c r="C3654" s="1">
        <v>2</v>
      </c>
    </row>
    <row r="3655" spans="1:3" ht="15">
      <c r="A3655" s="1" t="s">
        <v>861</v>
      </c>
      <c r="B3655" s="1">
        <v>22</v>
      </c>
      <c r="C3655" s="1">
        <v>2</v>
      </c>
    </row>
    <row r="3656" spans="1:3" ht="15">
      <c r="A3656" s="1" t="s">
        <v>862</v>
      </c>
      <c r="B3656" s="1">
        <v>31</v>
      </c>
      <c r="C3656" s="1">
        <v>3</v>
      </c>
    </row>
    <row r="3657" spans="1:3" ht="15">
      <c r="A3657" s="1" t="s">
        <v>862</v>
      </c>
      <c r="B3657" s="1">
        <v>31</v>
      </c>
      <c r="C3657" s="1">
        <v>3</v>
      </c>
    </row>
    <row r="3658" spans="1:3" ht="15">
      <c r="A3658" s="1" t="s">
        <v>862</v>
      </c>
      <c r="B3658" s="1">
        <v>31</v>
      </c>
      <c r="C3658" s="1">
        <v>3</v>
      </c>
    </row>
    <row r="3659" spans="1:3" ht="15">
      <c r="A3659" s="1" t="s">
        <v>862</v>
      </c>
      <c r="B3659" s="1">
        <v>31</v>
      </c>
      <c r="C3659" s="1">
        <v>3</v>
      </c>
    </row>
    <row r="3660" spans="1:3" ht="15">
      <c r="A3660" s="1" t="s">
        <v>862</v>
      </c>
      <c r="B3660" s="1">
        <v>31</v>
      </c>
      <c r="C3660" s="1">
        <v>3</v>
      </c>
    </row>
    <row r="3661" spans="1:3" ht="15">
      <c r="A3661" s="1" t="s">
        <v>862</v>
      </c>
      <c r="B3661" s="1">
        <v>31</v>
      </c>
      <c r="C3661" s="1">
        <v>3</v>
      </c>
    </row>
    <row r="3662" spans="1:3" ht="15">
      <c r="A3662" s="1" t="s">
        <v>862</v>
      </c>
      <c r="B3662" s="1">
        <v>31</v>
      </c>
      <c r="C3662" s="1">
        <v>3</v>
      </c>
    </row>
    <row r="3663" spans="1:3" ht="15">
      <c r="A3663" s="1" t="s">
        <v>862</v>
      </c>
      <c r="B3663" s="1">
        <v>31</v>
      </c>
      <c r="C3663" s="1">
        <v>3</v>
      </c>
    </row>
    <row r="3664" spans="1:3" ht="15">
      <c r="A3664" s="1" t="s">
        <v>862</v>
      </c>
      <c r="B3664" s="1">
        <v>31</v>
      </c>
      <c r="C3664" s="1">
        <v>3</v>
      </c>
    </row>
    <row r="3665" spans="1:3" ht="15">
      <c r="A3665" s="1" t="s">
        <v>862</v>
      </c>
      <c r="B3665" s="1">
        <v>31</v>
      </c>
      <c r="C3665" s="1">
        <v>3</v>
      </c>
    </row>
    <row r="3666" spans="1:3" ht="15">
      <c r="A3666" s="1" t="s">
        <v>862</v>
      </c>
      <c r="B3666" s="1">
        <v>31</v>
      </c>
      <c r="C3666" s="1">
        <v>3</v>
      </c>
    </row>
    <row r="3667" spans="1:3" ht="15">
      <c r="A3667" s="1" t="s">
        <v>862</v>
      </c>
      <c r="B3667" s="1">
        <v>31</v>
      </c>
      <c r="C3667" s="1">
        <v>3</v>
      </c>
    </row>
    <row r="3668" spans="1:3" ht="15">
      <c r="A3668" s="1" t="s">
        <v>862</v>
      </c>
      <c r="B3668" s="1">
        <v>31</v>
      </c>
      <c r="C3668" s="1">
        <v>3</v>
      </c>
    </row>
    <row r="3669" spans="1:3" ht="15">
      <c r="A3669" s="1" t="s">
        <v>862</v>
      </c>
      <c r="B3669" s="1">
        <v>31</v>
      </c>
      <c r="C3669" s="1">
        <v>3</v>
      </c>
    </row>
    <row r="3670" spans="1:3" ht="15">
      <c r="A3670" s="1" t="s">
        <v>863</v>
      </c>
      <c r="B3670" s="1">
        <v>22</v>
      </c>
      <c r="C3670" s="1">
        <v>2</v>
      </c>
    </row>
    <row r="3671" spans="1:3" ht="15">
      <c r="A3671" s="1" t="s">
        <v>863</v>
      </c>
      <c r="B3671" s="1">
        <v>22</v>
      </c>
      <c r="C3671" s="1">
        <v>2</v>
      </c>
    </row>
    <row r="3672" spans="1:3" ht="15">
      <c r="A3672" s="1" t="s">
        <v>863</v>
      </c>
      <c r="B3672" s="1">
        <v>22</v>
      </c>
      <c r="C3672" s="1">
        <v>2</v>
      </c>
    </row>
    <row r="3673" spans="1:3" ht="15">
      <c r="A3673" s="1" t="s">
        <v>863</v>
      </c>
      <c r="B3673" s="1">
        <v>22</v>
      </c>
      <c r="C3673" s="1">
        <v>2</v>
      </c>
    </row>
    <row r="3674" spans="1:3" ht="15">
      <c r="A3674" s="1" t="s">
        <v>863</v>
      </c>
      <c r="B3674" s="1">
        <v>22</v>
      </c>
      <c r="C3674" s="1">
        <v>2</v>
      </c>
    </row>
    <row r="3675" spans="1:3" ht="15">
      <c r="A3675" s="1" t="s">
        <v>863</v>
      </c>
      <c r="B3675" s="1">
        <v>22</v>
      </c>
      <c r="C3675" s="1">
        <v>2</v>
      </c>
    </row>
    <row r="3676" spans="1:3" ht="15">
      <c r="A3676" s="1" t="s">
        <v>863</v>
      </c>
      <c r="B3676" s="1">
        <v>22</v>
      </c>
      <c r="C3676" s="1">
        <v>2</v>
      </c>
    </row>
    <row r="3677" spans="1:3" ht="15">
      <c r="A3677" s="1" t="s">
        <v>863</v>
      </c>
      <c r="B3677" s="1">
        <v>22</v>
      </c>
      <c r="C3677" s="1">
        <v>2</v>
      </c>
    </row>
    <row r="3678" spans="1:3" ht="15">
      <c r="A3678" s="1" t="s">
        <v>863</v>
      </c>
      <c r="B3678" s="1">
        <v>22</v>
      </c>
      <c r="C3678" s="1">
        <v>2</v>
      </c>
    </row>
    <row r="3679" spans="1:3" ht="15">
      <c r="A3679" s="1" t="s">
        <v>863</v>
      </c>
      <c r="B3679" s="1">
        <v>22</v>
      </c>
      <c r="C3679" s="1">
        <v>2</v>
      </c>
    </row>
    <row r="3680" spans="1:3" ht="15">
      <c r="A3680" s="1" t="s">
        <v>863</v>
      </c>
      <c r="B3680" s="1">
        <v>22</v>
      </c>
      <c r="C3680" s="1">
        <v>2</v>
      </c>
    </row>
    <row r="3681" spans="1:3" ht="15">
      <c r="A3681" s="1" t="s">
        <v>863</v>
      </c>
      <c r="B3681" s="1">
        <v>22</v>
      </c>
      <c r="C3681" s="1">
        <v>2</v>
      </c>
    </row>
    <row r="3682" spans="1:3" ht="15">
      <c r="A3682" s="1" t="s">
        <v>863</v>
      </c>
      <c r="B3682" s="1">
        <v>22</v>
      </c>
      <c r="C3682" s="1">
        <v>2</v>
      </c>
    </row>
    <row r="3683" spans="1:3" ht="15">
      <c r="A3683" s="1" t="s">
        <v>863</v>
      </c>
      <c r="B3683" s="1">
        <v>22</v>
      </c>
      <c r="C3683" s="1">
        <v>2</v>
      </c>
    </row>
    <row r="3684" spans="1:3" ht="15">
      <c r="A3684" s="1" t="s">
        <v>864</v>
      </c>
      <c r="B3684" s="1">
        <v>31</v>
      </c>
      <c r="C3684" s="1">
        <v>3</v>
      </c>
    </row>
    <row r="3685" spans="1:3" ht="15">
      <c r="A3685" s="1" t="s">
        <v>864</v>
      </c>
      <c r="B3685" s="1">
        <v>31</v>
      </c>
      <c r="C3685" s="1">
        <v>3</v>
      </c>
    </row>
    <row r="3686" spans="1:3" ht="15">
      <c r="A3686" s="1" t="s">
        <v>864</v>
      </c>
      <c r="B3686" s="1">
        <v>31</v>
      </c>
      <c r="C3686" s="1">
        <v>3</v>
      </c>
    </row>
    <row r="3687" spans="1:3" ht="15">
      <c r="A3687" s="1" t="s">
        <v>864</v>
      </c>
      <c r="B3687" s="1">
        <v>31</v>
      </c>
      <c r="C3687" s="1">
        <v>3</v>
      </c>
    </row>
    <row r="3688" spans="1:3" ht="15">
      <c r="A3688" s="1" t="s">
        <v>864</v>
      </c>
      <c r="B3688" s="1">
        <v>31</v>
      </c>
      <c r="C3688" s="1">
        <v>3</v>
      </c>
    </row>
    <row r="3689" spans="1:3" ht="15">
      <c r="A3689" s="1" t="s">
        <v>864</v>
      </c>
      <c r="B3689" s="1">
        <v>31</v>
      </c>
      <c r="C3689" s="1">
        <v>3</v>
      </c>
    </row>
    <row r="3690" spans="1:3" ht="15">
      <c r="A3690" s="1" t="s">
        <v>864</v>
      </c>
      <c r="B3690" s="1">
        <v>31</v>
      </c>
      <c r="C3690" s="1">
        <v>3</v>
      </c>
    </row>
    <row r="3691" spans="1:3" ht="15">
      <c r="A3691" s="1" t="s">
        <v>864</v>
      </c>
      <c r="B3691" s="1">
        <v>31</v>
      </c>
      <c r="C3691" s="1">
        <v>3</v>
      </c>
    </row>
    <row r="3692" spans="1:3" ht="15">
      <c r="A3692" s="1" t="s">
        <v>864</v>
      </c>
      <c r="B3692" s="1">
        <v>31</v>
      </c>
      <c r="C3692" s="1">
        <v>3</v>
      </c>
    </row>
    <row r="3693" spans="1:3" ht="15">
      <c r="A3693" s="1" t="s">
        <v>864</v>
      </c>
      <c r="B3693" s="1">
        <v>31</v>
      </c>
      <c r="C3693" s="1">
        <v>3</v>
      </c>
    </row>
    <row r="3694" spans="1:3" ht="15">
      <c r="A3694" s="1" t="s">
        <v>864</v>
      </c>
      <c r="B3694" s="1">
        <v>31</v>
      </c>
      <c r="C3694" s="1">
        <v>3</v>
      </c>
    </row>
    <row r="3695" spans="1:3" ht="15">
      <c r="A3695" s="1" t="s">
        <v>864</v>
      </c>
      <c r="B3695" s="1">
        <v>31</v>
      </c>
      <c r="C3695" s="1">
        <v>3</v>
      </c>
    </row>
    <row r="3696" spans="1:3" ht="15">
      <c r="A3696" s="1" t="s">
        <v>864</v>
      </c>
      <c r="B3696" s="1">
        <v>31</v>
      </c>
      <c r="C3696" s="1">
        <v>3</v>
      </c>
    </row>
    <row r="3697" spans="1:3" ht="15">
      <c r="A3697" s="1" t="s">
        <v>864</v>
      </c>
      <c r="B3697" s="1">
        <v>31</v>
      </c>
      <c r="C3697" s="1">
        <v>3</v>
      </c>
    </row>
    <row r="3698" spans="1:3" ht="15">
      <c r="A3698" s="1" t="s">
        <v>866</v>
      </c>
      <c r="B3698" s="1">
        <v>31</v>
      </c>
      <c r="C3698" s="1">
        <v>3</v>
      </c>
    </row>
    <row r="3699" spans="1:3" ht="15">
      <c r="A3699" s="1" t="s">
        <v>866</v>
      </c>
      <c r="B3699" s="1">
        <v>31</v>
      </c>
      <c r="C3699" s="1">
        <v>3</v>
      </c>
    </row>
    <row r="3700" spans="1:3" ht="15">
      <c r="A3700" s="1" t="s">
        <v>866</v>
      </c>
      <c r="B3700" s="1">
        <v>31</v>
      </c>
      <c r="C3700" s="1">
        <v>3</v>
      </c>
    </row>
    <row r="3701" spans="1:3" ht="15">
      <c r="A3701" s="1" t="s">
        <v>866</v>
      </c>
      <c r="B3701" s="1">
        <v>31</v>
      </c>
      <c r="C3701" s="1">
        <v>3</v>
      </c>
    </row>
    <row r="3702" spans="1:3" ht="15">
      <c r="A3702" s="1" t="s">
        <v>866</v>
      </c>
      <c r="B3702" s="1">
        <v>31</v>
      </c>
      <c r="C3702" s="1">
        <v>3</v>
      </c>
    </row>
    <row r="3703" spans="1:3" ht="15">
      <c r="A3703" s="1" t="s">
        <v>866</v>
      </c>
      <c r="B3703" s="1">
        <v>31</v>
      </c>
      <c r="C3703" s="1">
        <v>3</v>
      </c>
    </row>
    <row r="3704" spans="1:3" ht="15">
      <c r="A3704" s="1" t="s">
        <v>866</v>
      </c>
      <c r="B3704" s="1">
        <v>31</v>
      </c>
      <c r="C3704" s="1">
        <v>3</v>
      </c>
    </row>
    <row r="3705" spans="1:3" ht="15">
      <c r="A3705" s="1" t="s">
        <v>866</v>
      </c>
      <c r="B3705" s="1">
        <v>31</v>
      </c>
      <c r="C3705" s="1">
        <v>3</v>
      </c>
    </row>
    <row r="3706" spans="1:3" ht="15">
      <c r="A3706" s="1" t="s">
        <v>866</v>
      </c>
      <c r="B3706" s="1">
        <v>31</v>
      </c>
      <c r="C3706" s="1">
        <v>3</v>
      </c>
    </row>
    <row r="3707" spans="1:3" ht="15">
      <c r="A3707" s="1" t="s">
        <v>866</v>
      </c>
      <c r="B3707" s="1">
        <v>31</v>
      </c>
      <c r="C3707" s="1">
        <v>3</v>
      </c>
    </row>
    <row r="3708" spans="1:3" ht="15">
      <c r="A3708" s="1" t="s">
        <v>866</v>
      </c>
      <c r="B3708" s="1">
        <v>31</v>
      </c>
      <c r="C3708" s="1">
        <v>3</v>
      </c>
    </row>
    <row r="3709" spans="1:3" ht="15">
      <c r="A3709" s="1" t="s">
        <v>866</v>
      </c>
      <c r="B3709" s="1">
        <v>31</v>
      </c>
      <c r="C3709" s="1">
        <v>3</v>
      </c>
    </row>
    <row r="3710" spans="1:3" ht="15">
      <c r="A3710" s="1" t="s">
        <v>866</v>
      </c>
      <c r="B3710" s="1">
        <v>31</v>
      </c>
      <c r="C3710" s="1">
        <v>3</v>
      </c>
    </row>
    <row r="3711" spans="1:3" ht="15">
      <c r="A3711" s="1" t="s">
        <v>866</v>
      </c>
      <c r="B3711" s="1">
        <v>31</v>
      </c>
      <c r="C3711" s="1">
        <v>3</v>
      </c>
    </row>
    <row r="3712" spans="1:3" ht="15">
      <c r="A3712" s="1" t="s">
        <v>867</v>
      </c>
      <c r="B3712" s="1">
        <v>31</v>
      </c>
      <c r="C3712" s="1">
        <v>3</v>
      </c>
    </row>
    <row r="3713" spans="1:3" ht="15">
      <c r="A3713" s="1" t="s">
        <v>867</v>
      </c>
      <c r="B3713" s="1">
        <v>31</v>
      </c>
      <c r="C3713" s="1">
        <v>3</v>
      </c>
    </row>
    <row r="3714" spans="1:3" ht="15">
      <c r="A3714" s="1" t="s">
        <v>867</v>
      </c>
      <c r="B3714" s="1">
        <v>31</v>
      </c>
      <c r="C3714" s="1">
        <v>3</v>
      </c>
    </row>
    <row r="3715" spans="1:3" ht="15">
      <c r="A3715" s="1" t="s">
        <v>867</v>
      </c>
      <c r="B3715" s="1">
        <v>31</v>
      </c>
      <c r="C3715" s="1">
        <v>3</v>
      </c>
    </row>
    <row r="3716" spans="1:3" ht="15">
      <c r="A3716" s="1" t="s">
        <v>867</v>
      </c>
      <c r="B3716" s="1">
        <v>31</v>
      </c>
      <c r="C3716" s="1">
        <v>3</v>
      </c>
    </row>
    <row r="3717" spans="1:3" ht="15">
      <c r="A3717" s="1" t="s">
        <v>867</v>
      </c>
      <c r="B3717" s="1">
        <v>31</v>
      </c>
      <c r="C3717" s="1">
        <v>3</v>
      </c>
    </row>
    <row r="3718" spans="1:3" ht="15">
      <c r="A3718" s="1" t="s">
        <v>867</v>
      </c>
      <c r="B3718" s="1">
        <v>31</v>
      </c>
      <c r="C3718" s="1">
        <v>3</v>
      </c>
    </row>
    <row r="3719" spans="1:3" ht="15">
      <c r="A3719" s="1" t="s">
        <v>867</v>
      </c>
      <c r="B3719" s="1">
        <v>31</v>
      </c>
      <c r="C3719" s="1">
        <v>3</v>
      </c>
    </row>
    <row r="3720" spans="1:3" ht="15">
      <c r="A3720" s="1" t="s">
        <v>867</v>
      </c>
      <c r="B3720" s="1">
        <v>31</v>
      </c>
      <c r="C3720" s="1">
        <v>3</v>
      </c>
    </row>
    <row r="3721" spans="1:3" ht="15">
      <c r="A3721" s="1" t="s">
        <v>867</v>
      </c>
      <c r="B3721" s="1">
        <v>31</v>
      </c>
      <c r="C3721" s="1">
        <v>3</v>
      </c>
    </row>
    <row r="3722" spans="1:3" ht="15">
      <c r="A3722" s="1" t="s">
        <v>867</v>
      </c>
      <c r="B3722" s="1">
        <v>31</v>
      </c>
      <c r="C3722" s="1">
        <v>3</v>
      </c>
    </row>
    <row r="3723" spans="1:3" ht="15">
      <c r="A3723" s="1" t="s">
        <v>867</v>
      </c>
      <c r="B3723" s="1">
        <v>31</v>
      </c>
      <c r="C3723" s="1">
        <v>3</v>
      </c>
    </row>
    <row r="3724" spans="1:3" ht="15">
      <c r="A3724" s="1" t="s">
        <v>867</v>
      </c>
      <c r="B3724" s="1">
        <v>31</v>
      </c>
      <c r="C3724" s="1">
        <v>3</v>
      </c>
    </row>
    <row r="3725" spans="1:3" ht="15">
      <c r="A3725" s="1" t="s">
        <v>867</v>
      </c>
      <c r="B3725" s="1">
        <v>31</v>
      </c>
      <c r="C3725" s="1">
        <v>3</v>
      </c>
    </row>
    <row r="3726" spans="1:3" ht="15">
      <c r="A3726" s="1" t="s">
        <v>869</v>
      </c>
      <c r="B3726" s="1">
        <v>21</v>
      </c>
      <c r="C3726" s="1">
        <v>1</v>
      </c>
    </row>
    <row r="3727" spans="1:3" ht="15">
      <c r="A3727" s="1" t="s">
        <v>869</v>
      </c>
      <c r="B3727" s="1">
        <v>21</v>
      </c>
      <c r="C3727" s="1">
        <v>1</v>
      </c>
    </row>
    <row r="3728" spans="1:3" ht="15">
      <c r="A3728" s="1" t="s">
        <v>869</v>
      </c>
      <c r="B3728" s="1">
        <v>21</v>
      </c>
      <c r="C3728" s="1">
        <v>1</v>
      </c>
    </row>
    <row r="3729" spans="1:3" ht="15">
      <c r="A3729" s="1" t="s">
        <v>869</v>
      </c>
      <c r="B3729" s="1">
        <v>21</v>
      </c>
      <c r="C3729" s="1">
        <v>1</v>
      </c>
    </row>
    <row r="3730" spans="1:3" ht="15">
      <c r="A3730" s="1" t="s">
        <v>869</v>
      </c>
      <c r="B3730" s="1">
        <v>21</v>
      </c>
      <c r="C3730" s="1">
        <v>1</v>
      </c>
    </row>
    <row r="3731" spans="1:3" ht="15">
      <c r="A3731" s="1" t="s">
        <v>869</v>
      </c>
      <c r="B3731" s="1">
        <v>21</v>
      </c>
      <c r="C3731" s="1">
        <v>1</v>
      </c>
    </row>
    <row r="3732" spans="1:3" ht="15">
      <c r="A3732" s="1" t="s">
        <v>869</v>
      </c>
      <c r="B3732" s="1">
        <v>21</v>
      </c>
      <c r="C3732" s="1">
        <v>1</v>
      </c>
    </row>
    <row r="3733" spans="1:3" ht="15">
      <c r="A3733" s="1" t="s">
        <v>869</v>
      </c>
      <c r="B3733" s="1">
        <v>21</v>
      </c>
      <c r="C3733" s="1">
        <v>1</v>
      </c>
    </row>
    <row r="3734" spans="1:3" ht="15">
      <c r="A3734" s="1" t="s">
        <v>869</v>
      </c>
      <c r="B3734" s="1">
        <v>21</v>
      </c>
      <c r="C3734" s="1">
        <v>1</v>
      </c>
    </row>
    <row r="3735" spans="1:3" ht="15">
      <c r="A3735" s="1" t="s">
        <v>869</v>
      </c>
      <c r="B3735" s="1">
        <v>21</v>
      </c>
      <c r="C3735" s="1">
        <v>1</v>
      </c>
    </row>
    <row r="3736" spans="1:3" ht="15">
      <c r="A3736" s="1" t="s">
        <v>869</v>
      </c>
      <c r="B3736" s="1">
        <v>21</v>
      </c>
      <c r="C3736" s="1">
        <v>1</v>
      </c>
    </row>
    <row r="3737" spans="1:3" ht="15">
      <c r="A3737" s="1" t="s">
        <v>869</v>
      </c>
      <c r="B3737" s="1">
        <v>21</v>
      </c>
      <c r="C3737" s="1">
        <v>1</v>
      </c>
    </row>
    <row r="3738" spans="1:3" ht="15">
      <c r="A3738" s="1" t="s">
        <v>869</v>
      </c>
      <c r="B3738" s="1">
        <v>21</v>
      </c>
      <c r="C3738" s="1">
        <v>1</v>
      </c>
    </row>
    <row r="3739" spans="1:3" ht="15">
      <c r="A3739" s="1" t="s">
        <v>869</v>
      </c>
      <c r="B3739" s="1">
        <v>21</v>
      </c>
      <c r="C3739" s="1">
        <v>1</v>
      </c>
    </row>
    <row r="3740" spans="1:3" ht="15">
      <c r="A3740" s="1" t="s">
        <v>870</v>
      </c>
      <c r="B3740" s="1">
        <v>31</v>
      </c>
      <c r="C3740" s="1">
        <v>3</v>
      </c>
    </row>
    <row r="3741" spans="1:3" ht="15">
      <c r="A3741" s="1" t="s">
        <v>870</v>
      </c>
      <c r="B3741" s="1">
        <v>31</v>
      </c>
      <c r="C3741" s="1">
        <v>3</v>
      </c>
    </row>
    <row r="3742" spans="1:3" ht="15">
      <c r="A3742" s="1" t="s">
        <v>870</v>
      </c>
      <c r="B3742" s="1">
        <v>31</v>
      </c>
      <c r="C3742" s="1">
        <v>3</v>
      </c>
    </row>
    <row r="3743" spans="1:3" ht="15">
      <c r="A3743" s="1" t="s">
        <v>870</v>
      </c>
      <c r="B3743" s="1">
        <v>31</v>
      </c>
      <c r="C3743" s="1">
        <v>3</v>
      </c>
    </row>
    <row r="3744" spans="1:3" ht="15">
      <c r="A3744" s="1" t="s">
        <v>870</v>
      </c>
      <c r="B3744" s="1">
        <v>31</v>
      </c>
      <c r="C3744" s="1">
        <v>3</v>
      </c>
    </row>
    <row r="3745" spans="1:3" ht="15">
      <c r="A3745" s="1" t="s">
        <v>870</v>
      </c>
      <c r="B3745" s="1">
        <v>31</v>
      </c>
      <c r="C3745" s="1">
        <v>3</v>
      </c>
    </row>
    <row r="3746" spans="1:3" ht="15">
      <c r="A3746" s="1" t="s">
        <v>870</v>
      </c>
      <c r="B3746" s="1">
        <v>31</v>
      </c>
      <c r="C3746" s="1">
        <v>3</v>
      </c>
    </row>
    <row r="3747" spans="1:3" ht="15">
      <c r="A3747" s="1" t="s">
        <v>870</v>
      </c>
      <c r="B3747" s="1">
        <v>31</v>
      </c>
      <c r="C3747" s="1">
        <v>3</v>
      </c>
    </row>
    <row r="3748" spans="1:3" ht="15">
      <c r="A3748" s="1" t="s">
        <v>870</v>
      </c>
      <c r="B3748" s="1">
        <v>31</v>
      </c>
      <c r="C3748" s="1">
        <v>3</v>
      </c>
    </row>
    <row r="3749" spans="1:3" ht="15">
      <c r="A3749" s="1" t="s">
        <v>870</v>
      </c>
      <c r="B3749" s="1">
        <v>31</v>
      </c>
      <c r="C3749" s="1">
        <v>3</v>
      </c>
    </row>
    <row r="3750" spans="1:3" ht="15">
      <c r="A3750" s="1" t="s">
        <v>870</v>
      </c>
      <c r="B3750" s="1">
        <v>31</v>
      </c>
      <c r="C3750" s="1">
        <v>3</v>
      </c>
    </row>
    <row r="3751" spans="1:3" ht="15">
      <c r="A3751" s="1" t="s">
        <v>870</v>
      </c>
      <c r="B3751" s="1">
        <v>31</v>
      </c>
      <c r="C3751" s="1">
        <v>3</v>
      </c>
    </row>
    <row r="3752" spans="1:3" ht="15">
      <c r="A3752" s="1" t="s">
        <v>870</v>
      </c>
      <c r="B3752" s="1">
        <v>31</v>
      </c>
      <c r="C3752" s="1">
        <v>3</v>
      </c>
    </row>
    <row r="3753" spans="1:3" ht="15">
      <c r="A3753" s="1" t="s">
        <v>870</v>
      </c>
      <c r="B3753" s="1">
        <v>31</v>
      </c>
      <c r="C3753" s="1">
        <v>3</v>
      </c>
    </row>
    <row r="3754" spans="1:3" ht="15">
      <c r="A3754" s="1" t="s">
        <v>871</v>
      </c>
      <c r="B3754" s="1">
        <v>31</v>
      </c>
      <c r="C3754" s="1">
        <v>3</v>
      </c>
    </row>
    <row r="3755" spans="1:3" ht="15">
      <c r="A3755" s="1" t="s">
        <v>871</v>
      </c>
      <c r="B3755" s="1">
        <v>31</v>
      </c>
      <c r="C3755" s="1">
        <v>3</v>
      </c>
    </row>
    <row r="3756" spans="1:3" ht="15">
      <c r="A3756" s="1" t="s">
        <v>871</v>
      </c>
      <c r="B3756" s="1">
        <v>31</v>
      </c>
      <c r="C3756" s="1">
        <v>3</v>
      </c>
    </row>
    <row r="3757" spans="1:3" ht="15">
      <c r="A3757" s="1" t="s">
        <v>871</v>
      </c>
      <c r="B3757" s="1">
        <v>31</v>
      </c>
      <c r="C3757" s="1">
        <v>3</v>
      </c>
    </row>
    <row r="3758" spans="1:3" ht="15">
      <c r="A3758" s="1" t="s">
        <v>871</v>
      </c>
      <c r="B3758" s="1">
        <v>31</v>
      </c>
      <c r="C3758" s="1">
        <v>3</v>
      </c>
    </row>
    <row r="3759" spans="1:3" ht="15">
      <c r="A3759" s="1" t="s">
        <v>871</v>
      </c>
      <c r="B3759" s="1">
        <v>31</v>
      </c>
      <c r="C3759" s="1">
        <v>3</v>
      </c>
    </row>
    <row r="3760" spans="1:3" ht="15">
      <c r="A3760" s="1" t="s">
        <v>871</v>
      </c>
      <c r="B3760" s="1">
        <v>31</v>
      </c>
      <c r="C3760" s="1">
        <v>3</v>
      </c>
    </row>
    <row r="3761" spans="1:3" ht="15">
      <c r="A3761" s="1" t="s">
        <v>871</v>
      </c>
      <c r="B3761" s="1">
        <v>31</v>
      </c>
      <c r="C3761" s="1">
        <v>3</v>
      </c>
    </row>
    <row r="3762" spans="1:3" ht="15">
      <c r="A3762" s="1" t="s">
        <v>871</v>
      </c>
      <c r="B3762" s="1">
        <v>31</v>
      </c>
      <c r="C3762" s="1">
        <v>3</v>
      </c>
    </row>
    <row r="3763" spans="1:3" ht="15">
      <c r="A3763" s="1" t="s">
        <v>871</v>
      </c>
      <c r="B3763" s="1">
        <v>31</v>
      </c>
      <c r="C3763" s="1">
        <v>3</v>
      </c>
    </row>
    <row r="3764" spans="1:3" ht="15">
      <c r="A3764" s="1" t="s">
        <v>871</v>
      </c>
      <c r="B3764" s="1">
        <v>31</v>
      </c>
      <c r="C3764" s="1">
        <v>3</v>
      </c>
    </row>
    <row r="3765" spans="1:3" ht="15">
      <c r="A3765" s="1" t="s">
        <v>871</v>
      </c>
      <c r="B3765" s="1">
        <v>31</v>
      </c>
      <c r="C3765" s="1">
        <v>3</v>
      </c>
    </row>
    <row r="3766" spans="1:3" ht="15">
      <c r="A3766" s="1" t="s">
        <v>871</v>
      </c>
      <c r="B3766" s="1">
        <v>31</v>
      </c>
      <c r="C3766" s="1">
        <v>3</v>
      </c>
    </row>
    <row r="3767" spans="1:3" ht="15">
      <c r="A3767" s="1" t="s">
        <v>871</v>
      </c>
      <c r="B3767" s="1">
        <v>31</v>
      </c>
      <c r="C3767" s="1">
        <v>3</v>
      </c>
    </row>
    <row r="3768" spans="1:3" ht="15">
      <c r="A3768" s="1" t="s">
        <v>874</v>
      </c>
      <c r="B3768" s="1">
        <v>54</v>
      </c>
      <c r="C3768" s="1">
        <v>8</v>
      </c>
    </row>
    <row r="3769" spans="1:3" ht="15">
      <c r="A3769" s="1" t="s">
        <v>874</v>
      </c>
      <c r="B3769" s="1">
        <v>54</v>
      </c>
      <c r="C3769" s="1">
        <v>8</v>
      </c>
    </row>
    <row r="3770" spans="1:3" ht="15">
      <c r="A3770" s="1" t="s">
        <v>874</v>
      </c>
      <c r="B3770" s="1">
        <v>54</v>
      </c>
      <c r="C3770" s="1">
        <v>8</v>
      </c>
    </row>
    <row r="3771" spans="1:3" ht="15">
      <c r="A3771" s="1" t="s">
        <v>874</v>
      </c>
      <c r="B3771" s="1">
        <v>54</v>
      </c>
      <c r="C3771" s="1">
        <v>8</v>
      </c>
    </row>
    <row r="3772" spans="1:3" ht="15">
      <c r="A3772" s="1" t="s">
        <v>874</v>
      </c>
      <c r="B3772" s="1">
        <v>54</v>
      </c>
      <c r="C3772" s="1">
        <v>8</v>
      </c>
    </row>
    <row r="3773" spans="1:3" ht="15">
      <c r="A3773" s="1" t="s">
        <v>874</v>
      </c>
      <c r="B3773" s="1">
        <v>54</v>
      </c>
      <c r="C3773" s="1">
        <v>8</v>
      </c>
    </row>
    <row r="3774" spans="1:3" ht="15">
      <c r="A3774" s="1" t="s">
        <v>874</v>
      </c>
      <c r="B3774" s="1">
        <v>54</v>
      </c>
      <c r="C3774" s="1">
        <v>8</v>
      </c>
    </row>
    <row r="3775" spans="1:3" ht="15">
      <c r="A3775" s="1" t="s">
        <v>874</v>
      </c>
      <c r="B3775" s="1">
        <v>54</v>
      </c>
      <c r="C3775" s="1">
        <v>8</v>
      </c>
    </row>
    <row r="3776" spans="1:3" ht="15">
      <c r="A3776" s="1" t="s">
        <v>874</v>
      </c>
      <c r="B3776" s="1">
        <v>54</v>
      </c>
      <c r="C3776" s="1">
        <v>8</v>
      </c>
    </row>
    <row r="3777" spans="1:3" ht="15">
      <c r="A3777" s="1" t="s">
        <v>874</v>
      </c>
      <c r="B3777" s="1">
        <v>54</v>
      </c>
      <c r="C3777" s="1">
        <v>8</v>
      </c>
    </row>
    <row r="3778" spans="1:3" ht="15">
      <c r="A3778" s="1" t="s">
        <v>874</v>
      </c>
      <c r="B3778" s="1">
        <v>54</v>
      </c>
      <c r="C3778" s="1">
        <v>8</v>
      </c>
    </row>
    <row r="3779" spans="1:3" ht="15">
      <c r="A3779" s="1" t="s">
        <v>874</v>
      </c>
      <c r="B3779" s="1">
        <v>54</v>
      </c>
      <c r="C3779" s="1">
        <v>8</v>
      </c>
    </row>
    <row r="3780" spans="1:3" ht="15">
      <c r="A3780" s="1" t="s">
        <v>874</v>
      </c>
      <c r="B3780" s="1">
        <v>54</v>
      </c>
      <c r="C3780" s="1">
        <v>8</v>
      </c>
    </row>
    <row r="3781" spans="1:3" ht="15">
      <c r="A3781" s="1" t="s">
        <v>874</v>
      </c>
      <c r="B3781" s="1">
        <v>54</v>
      </c>
      <c r="C3781" s="1">
        <v>8</v>
      </c>
    </row>
    <row r="3782" spans="1:3" ht="15">
      <c r="A3782" s="1" t="s">
        <v>875</v>
      </c>
      <c r="B3782" s="1">
        <v>56</v>
      </c>
      <c r="C3782" s="1">
        <v>9</v>
      </c>
    </row>
    <row r="3783" spans="1:3" ht="15">
      <c r="A3783" s="1" t="s">
        <v>875</v>
      </c>
      <c r="B3783" s="1">
        <v>56</v>
      </c>
      <c r="C3783" s="1">
        <v>9</v>
      </c>
    </row>
    <row r="3784" spans="1:3" ht="15">
      <c r="A3784" s="1" t="s">
        <v>875</v>
      </c>
      <c r="B3784" s="1">
        <v>56</v>
      </c>
      <c r="C3784" s="1">
        <v>9</v>
      </c>
    </row>
    <row r="3785" spans="1:3" ht="15">
      <c r="A3785" s="1" t="s">
        <v>875</v>
      </c>
      <c r="B3785" s="1">
        <v>56</v>
      </c>
      <c r="C3785" s="1">
        <v>9</v>
      </c>
    </row>
    <row r="3786" spans="1:3" ht="15">
      <c r="A3786" s="1" t="s">
        <v>875</v>
      </c>
      <c r="B3786" s="1">
        <v>56</v>
      </c>
      <c r="C3786" s="1">
        <v>9</v>
      </c>
    </row>
    <row r="3787" spans="1:3" ht="15">
      <c r="A3787" s="1" t="s">
        <v>875</v>
      </c>
      <c r="B3787" s="1">
        <v>56</v>
      </c>
      <c r="C3787" s="1">
        <v>9</v>
      </c>
    </row>
    <row r="3788" spans="1:3" ht="15">
      <c r="A3788" s="1" t="s">
        <v>875</v>
      </c>
      <c r="B3788" s="1">
        <v>56</v>
      </c>
      <c r="C3788" s="1">
        <v>9</v>
      </c>
    </row>
    <row r="3789" spans="1:3" ht="15">
      <c r="A3789" s="1" t="s">
        <v>875</v>
      </c>
      <c r="B3789" s="1">
        <v>56</v>
      </c>
      <c r="C3789" s="1">
        <v>9</v>
      </c>
    </row>
    <row r="3790" spans="1:3" ht="15">
      <c r="A3790" s="1" t="s">
        <v>875</v>
      </c>
      <c r="B3790" s="1">
        <v>56</v>
      </c>
      <c r="C3790" s="1">
        <v>9</v>
      </c>
    </row>
    <row r="3791" spans="1:3" ht="15">
      <c r="A3791" s="1" t="s">
        <v>875</v>
      </c>
      <c r="B3791" s="1">
        <v>56</v>
      </c>
      <c r="C3791" s="1">
        <v>9</v>
      </c>
    </row>
    <row r="3792" spans="1:3" ht="15">
      <c r="A3792" s="1" t="s">
        <v>875</v>
      </c>
      <c r="B3792" s="1">
        <v>56</v>
      </c>
      <c r="C3792" s="1">
        <v>9</v>
      </c>
    </row>
    <row r="3793" spans="1:3" ht="15">
      <c r="A3793" s="1" t="s">
        <v>875</v>
      </c>
      <c r="B3793" s="1">
        <v>56</v>
      </c>
      <c r="C3793" s="1">
        <v>9</v>
      </c>
    </row>
    <row r="3794" spans="1:3" ht="15">
      <c r="A3794" s="1" t="s">
        <v>875</v>
      </c>
      <c r="B3794" s="1">
        <v>56</v>
      </c>
      <c r="C3794" s="1">
        <v>9</v>
      </c>
    </row>
    <row r="3795" spans="1:3" ht="15">
      <c r="A3795" s="1" t="s">
        <v>875</v>
      </c>
      <c r="B3795" s="1">
        <v>56</v>
      </c>
      <c r="C3795" s="1">
        <v>9</v>
      </c>
    </row>
    <row r="3796" spans="1:3" ht="15">
      <c r="A3796" s="1" t="s">
        <v>876</v>
      </c>
      <c r="B3796" s="1">
        <v>42</v>
      </c>
      <c r="C3796" s="1">
        <v>4</v>
      </c>
    </row>
    <row r="3797" spans="1:3" ht="15">
      <c r="A3797" s="1" t="s">
        <v>876</v>
      </c>
      <c r="B3797" s="1">
        <v>42</v>
      </c>
      <c r="C3797" s="1">
        <v>4</v>
      </c>
    </row>
    <row r="3798" spans="1:3" ht="15">
      <c r="A3798" s="1" t="s">
        <v>876</v>
      </c>
      <c r="B3798" s="1">
        <v>42</v>
      </c>
      <c r="C3798" s="1">
        <v>4</v>
      </c>
    </row>
    <row r="3799" spans="1:3" ht="15">
      <c r="A3799" s="1" t="s">
        <v>876</v>
      </c>
      <c r="B3799" s="1">
        <v>42</v>
      </c>
      <c r="C3799" s="1">
        <v>4</v>
      </c>
    </row>
    <row r="3800" spans="1:3" ht="15">
      <c r="A3800" s="1" t="s">
        <v>876</v>
      </c>
      <c r="B3800" s="1">
        <v>42</v>
      </c>
      <c r="C3800" s="1">
        <v>4</v>
      </c>
    </row>
    <row r="3801" spans="1:3" ht="15">
      <c r="A3801" s="1" t="s">
        <v>876</v>
      </c>
      <c r="B3801" s="1">
        <v>42</v>
      </c>
      <c r="C3801" s="1">
        <v>4</v>
      </c>
    </row>
    <row r="3802" spans="1:3" ht="15">
      <c r="A3802" s="1" t="s">
        <v>876</v>
      </c>
      <c r="B3802" s="1">
        <v>42</v>
      </c>
      <c r="C3802" s="1">
        <v>4</v>
      </c>
    </row>
    <row r="3803" spans="1:3" ht="15">
      <c r="A3803" s="1" t="s">
        <v>876</v>
      </c>
      <c r="B3803" s="1">
        <v>42</v>
      </c>
      <c r="C3803" s="1">
        <v>4</v>
      </c>
    </row>
    <row r="3804" spans="1:3" ht="15">
      <c r="A3804" s="1" t="s">
        <v>876</v>
      </c>
      <c r="B3804" s="1">
        <v>42</v>
      </c>
      <c r="C3804" s="1">
        <v>4</v>
      </c>
    </row>
    <row r="3805" spans="1:3" ht="15">
      <c r="A3805" s="1" t="s">
        <v>876</v>
      </c>
      <c r="B3805" s="1">
        <v>42</v>
      </c>
      <c r="C3805" s="1">
        <v>4</v>
      </c>
    </row>
    <row r="3806" spans="1:3" ht="15">
      <c r="A3806" s="1" t="s">
        <v>876</v>
      </c>
      <c r="B3806" s="1">
        <v>42</v>
      </c>
      <c r="C3806" s="1">
        <v>4</v>
      </c>
    </row>
    <row r="3807" spans="1:3" ht="15">
      <c r="A3807" s="1" t="s">
        <v>876</v>
      </c>
      <c r="B3807" s="1">
        <v>42</v>
      </c>
      <c r="C3807" s="1">
        <v>4</v>
      </c>
    </row>
    <row r="3808" spans="1:3" ht="15">
      <c r="A3808" s="1" t="s">
        <v>876</v>
      </c>
      <c r="B3808" s="1">
        <v>42</v>
      </c>
      <c r="C3808" s="1">
        <v>4</v>
      </c>
    </row>
    <row r="3809" spans="1:3" ht="15">
      <c r="A3809" s="1" t="s">
        <v>876</v>
      </c>
      <c r="B3809" s="1">
        <v>42</v>
      </c>
      <c r="C3809" s="1">
        <v>4</v>
      </c>
    </row>
    <row r="3810" spans="1:3" ht="15">
      <c r="A3810" s="1" t="s">
        <v>877</v>
      </c>
      <c r="B3810" s="1">
        <v>31</v>
      </c>
      <c r="C3810" s="1">
        <v>3</v>
      </c>
    </row>
    <row r="3811" spans="1:3" ht="15">
      <c r="A3811" s="1" t="s">
        <v>877</v>
      </c>
      <c r="B3811" s="1">
        <v>31</v>
      </c>
      <c r="C3811" s="1">
        <v>3</v>
      </c>
    </row>
    <row r="3812" spans="1:3" ht="15">
      <c r="A3812" s="1" t="s">
        <v>877</v>
      </c>
      <c r="B3812" s="1">
        <v>31</v>
      </c>
      <c r="C3812" s="1">
        <v>3</v>
      </c>
    </row>
    <row r="3813" spans="1:3" ht="15">
      <c r="A3813" s="1" t="s">
        <v>877</v>
      </c>
      <c r="B3813" s="1">
        <v>31</v>
      </c>
      <c r="C3813" s="1">
        <v>3</v>
      </c>
    </row>
    <row r="3814" spans="1:3" ht="15">
      <c r="A3814" s="1" t="s">
        <v>877</v>
      </c>
      <c r="B3814" s="1">
        <v>31</v>
      </c>
      <c r="C3814" s="1">
        <v>3</v>
      </c>
    </row>
    <row r="3815" spans="1:3" ht="15">
      <c r="A3815" s="1" t="s">
        <v>877</v>
      </c>
      <c r="B3815" s="1">
        <v>31</v>
      </c>
      <c r="C3815" s="1">
        <v>3</v>
      </c>
    </row>
    <row r="3816" spans="1:3" ht="15">
      <c r="A3816" s="1" t="s">
        <v>877</v>
      </c>
      <c r="B3816" s="1">
        <v>31</v>
      </c>
      <c r="C3816" s="1">
        <v>3</v>
      </c>
    </row>
    <row r="3817" spans="1:3" ht="15">
      <c r="A3817" s="1" t="s">
        <v>877</v>
      </c>
      <c r="B3817" s="1">
        <v>31</v>
      </c>
      <c r="C3817" s="1">
        <v>3</v>
      </c>
    </row>
    <row r="3818" spans="1:3" ht="15">
      <c r="A3818" s="1" t="s">
        <v>877</v>
      </c>
      <c r="B3818" s="1">
        <v>31</v>
      </c>
      <c r="C3818" s="1">
        <v>3</v>
      </c>
    </row>
    <row r="3819" spans="1:3" ht="15">
      <c r="A3819" s="1" t="s">
        <v>877</v>
      </c>
      <c r="B3819" s="1">
        <v>31</v>
      </c>
      <c r="C3819" s="1">
        <v>3</v>
      </c>
    </row>
    <row r="3820" spans="1:3" ht="15">
      <c r="A3820" s="1" t="s">
        <v>877</v>
      </c>
      <c r="B3820" s="1">
        <v>31</v>
      </c>
      <c r="C3820" s="1">
        <v>3</v>
      </c>
    </row>
    <row r="3821" spans="1:3" ht="15">
      <c r="A3821" s="1" t="s">
        <v>877</v>
      </c>
      <c r="B3821" s="1">
        <v>31</v>
      </c>
      <c r="C3821" s="1">
        <v>3</v>
      </c>
    </row>
    <row r="3822" spans="1:3" ht="15">
      <c r="A3822" s="1" t="s">
        <v>877</v>
      </c>
      <c r="B3822" s="1">
        <v>31</v>
      </c>
      <c r="C3822" s="1">
        <v>3</v>
      </c>
    </row>
    <row r="3823" spans="1:3" ht="15">
      <c r="A3823" s="1" t="s">
        <v>877</v>
      </c>
      <c r="B3823" s="1">
        <v>31</v>
      </c>
      <c r="C3823" s="1">
        <v>3</v>
      </c>
    </row>
    <row r="3824" spans="1:3" ht="15">
      <c r="A3824" s="1" t="s">
        <v>878</v>
      </c>
      <c r="B3824" s="1">
        <v>31</v>
      </c>
      <c r="C3824" s="1">
        <v>3</v>
      </c>
    </row>
    <row r="3825" spans="1:3" ht="15">
      <c r="A3825" s="1" t="s">
        <v>878</v>
      </c>
      <c r="B3825" s="1">
        <v>31</v>
      </c>
      <c r="C3825" s="1">
        <v>3</v>
      </c>
    </row>
    <row r="3826" spans="1:3" ht="15">
      <c r="A3826" s="1" t="s">
        <v>878</v>
      </c>
      <c r="B3826" s="1">
        <v>31</v>
      </c>
      <c r="C3826" s="1">
        <v>3</v>
      </c>
    </row>
    <row r="3827" spans="1:3" ht="15">
      <c r="A3827" s="1" t="s">
        <v>878</v>
      </c>
      <c r="B3827" s="1">
        <v>31</v>
      </c>
      <c r="C3827" s="1">
        <v>3</v>
      </c>
    </row>
    <row r="3828" spans="1:3" ht="15">
      <c r="A3828" s="1" t="s">
        <v>878</v>
      </c>
      <c r="B3828" s="1">
        <v>31</v>
      </c>
      <c r="C3828" s="1">
        <v>3</v>
      </c>
    </row>
    <row r="3829" spans="1:3" ht="15">
      <c r="A3829" s="1" t="s">
        <v>878</v>
      </c>
      <c r="B3829" s="1">
        <v>31</v>
      </c>
      <c r="C3829" s="1">
        <v>3</v>
      </c>
    </row>
    <row r="3830" spans="1:3" ht="15">
      <c r="A3830" s="1" t="s">
        <v>878</v>
      </c>
      <c r="B3830" s="1">
        <v>31</v>
      </c>
      <c r="C3830" s="1">
        <v>3</v>
      </c>
    </row>
    <row r="3831" spans="1:3" ht="15">
      <c r="A3831" s="1" t="s">
        <v>878</v>
      </c>
      <c r="B3831" s="1">
        <v>31</v>
      </c>
      <c r="C3831" s="1">
        <v>3</v>
      </c>
    </row>
    <row r="3832" spans="1:3" ht="15">
      <c r="A3832" s="1" t="s">
        <v>878</v>
      </c>
      <c r="B3832" s="1">
        <v>31</v>
      </c>
      <c r="C3832" s="1">
        <v>3</v>
      </c>
    </row>
    <row r="3833" spans="1:3" ht="15">
      <c r="A3833" s="1" t="s">
        <v>878</v>
      </c>
      <c r="B3833" s="1">
        <v>31</v>
      </c>
      <c r="C3833" s="1">
        <v>3</v>
      </c>
    </row>
    <row r="3834" spans="1:3" ht="15">
      <c r="A3834" s="1" t="s">
        <v>878</v>
      </c>
      <c r="B3834" s="1">
        <v>31</v>
      </c>
      <c r="C3834" s="1">
        <v>3</v>
      </c>
    </row>
    <row r="3835" spans="1:3" ht="15">
      <c r="A3835" s="1" t="s">
        <v>878</v>
      </c>
      <c r="B3835" s="1">
        <v>31</v>
      </c>
      <c r="C3835" s="1">
        <v>3</v>
      </c>
    </row>
    <row r="3836" spans="1:3" ht="15">
      <c r="A3836" s="1" t="s">
        <v>878</v>
      </c>
      <c r="B3836" s="1">
        <v>31</v>
      </c>
      <c r="C3836" s="1">
        <v>3</v>
      </c>
    </row>
    <row r="3837" spans="1:3" ht="15">
      <c r="A3837" s="1" t="s">
        <v>878</v>
      </c>
      <c r="B3837" s="1">
        <v>31</v>
      </c>
      <c r="C3837" s="1">
        <v>3</v>
      </c>
    </row>
    <row r="3838" spans="1:3" ht="15">
      <c r="A3838" s="1" t="s">
        <v>879</v>
      </c>
      <c r="B3838" s="1">
        <v>56</v>
      </c>
      <c r="C3838" s="1">
        <v>9</v>
      </c>
    </row>
    <row r="3839" spans="1:3" ht="15">
      <c r="A3839" s="1" t="s">
        <v>879</v>
      </c>
      <c r="B3839" s="1">
        <v>56</v>
      </c>
      <c r="C3839" s="1">
        <v>9</v>
      </c>
    </row>
    <row r="3840" spans="1:3" ht="15">
      <c r="A3840" s="1" t="s">
        <v>879</v>
      </c>
      <c r="B3840" s="1">
        <v>56</v>
      </c>
      <c r="C3840" s="1">
        <v>9</v>
      </c>
    </row>
    <row r="3841" spans="1:3" ht="15">
      <c r="A3841" s="1" t="s">
        <v>879</v>
      </c>
      <c r="B3841" s="1">
        <v>56</v>
      </c>
      <c r="C3841" s="1">
        <v>9</v>
      </c>
    </row>
    <row r="3842" spans="1:3" ht="15">
      <c r="A3842" s="1" t="s">
        <v>879</v>
      </c>
      <c r="B3842" s="1">
        <v>56</v>
      </c>
      <c r="C3842" s="1">
        <v>9</v>
      </c>
    </row>
    <row r="3843" spans="1:3" ht="15">
      <c r="A3843" s="1" t="s">
        <v>879</v>
      </c>
      <c r="B3843" s="1">
        <v>56</v>
      </c>
      <c r="C3843" s="1">
        <v>9</v>
      </c>
    </row>
    <row r="3844" spans="1:3" ht="15">
      <c r="A3844" s="1" t="s">
        <v>879</v>
      </c>
      <c r="B3844" s="1">
        <v>56</v>
      </c>
      <c r="C3844" s="1">
        <v>9</v>
      </c>
    </row>
    <row r="3845" spans="1:3" ht="15">
      <c r="A3845" s="1" t="s">
        <v>879</v>
      </c>
      <c r="B3845" s="1">
        <v>56</v>
      </c>
      <c r="C3845" s="1">
        <v>9</v>
      </c>
    </row>
    <row r="3846" spans="1:3" ht="15">
      <c r="A3846" s="1" t="s">
        <v>879</v>
      </c>
      <c r="B3846" s="1">
        <v>56</v>
      </c>
      <c r="C3846" s="1">
        <v>9</v>
      </c>
    </row>
    <row r="3847" spans="1:3" ht="15">
      <c r="A3847" s="1" t="s">
        <v>879</v>
      </c>
      <c r="B3847" s="1">
        <v>56</v>
      </c>
      <c r="C3847" s="1">
        <v>9</v>
      </c>
    </row>
    <row r="3848" spans="1:3" ht="15">
      <c r="A3848" s="1" t="s">
        <v>879</v>
      </c>
      <c r="B3848" s="1">
        <v>56</v>
      </c>
      <c r="C3848" s="1">
        <v>9</v>
      </c>
    </row>
    <row r="3849" spans="1:3" ht="15">
      <c r="A3849" s="1" t="s">
        <v>879</v>
      </c>
      <c r="B3849" s="1">
        <v>56</v>
      </c>
      <c r="C3849" s="1">
        <v>9</v>
      </c>
    </row>
    <row r="3850" spans="1:3" ht="15">
      <c r="A3850" s="1" t="s">
        <v>879</v>
      </c>
      <c r="B3850" s="1">
        <v>56</v>
      </c>
      <c r="C3850" s="1">
        <v>9</v>
      </c>
    </row>
    <row r="3851" spans="1:3" ht="15">
      <c r="A3851" s="1" t="s">
        <v>879</v>
      </c>
      <c r="B3851" s="1">
        <v>56</v>
      </c>
      <c r="C3851" s="1">
        <v>9</v>
      </c>
    </row>
    <row r="3852" spans="1:3" ht="15">
      <c r="A3852" s="1" t="s">
        <v>880</v>
      </c>
      <c r="B3852" s="1">
        <v>31</v>
      </c>
      <c r="C3852" s="1">
        <v>3</v>
      </c>
    </row>
    <row r="3853" spans="1:3" ht="15">
      <c r="A3853" s="1" t="s">
        <v>880</v>
      </c>
      <c r="B3853" s="1">
        <v>31</v>
      </c>
      <c r="C3853" s="1">
        <v>3</v>
      </c>
    </row>
    <row r="3854" spans="1:3" ht="15">
      <c r="A3854" s="1" t="s">
        <v>880</v>
      </c>
      <c r="B3854" s="1">
        <v>31</v>
      </c>
      <c r="C3854" s="1">
        <v>3</v>
      </c>
    </row>
    <row r="3855" spans="1:3" ht="15">
      <c r="A3855" s="1" t="s">
        <v>880</v>
      </c>
      <c r="B3855" s="1">
        <v>31</v>
      </c>
      <c r="C3855" s="1">
        <v>3</v>
      </c>
    </row>
    <row r="3856" spans="1:3" ht="15">
      <c r="A3856" s="1" t="s">
        <v>880</v>
      </c>
      <c r="B3856" s="1">
        <v>31</v>
      </c>
      <c r="C3856" s="1">
        <v>3</v>
      </c>
    </row>
    <row r="3857" spans="1:3" ht="15">
      <c r="A3857" s="1" t="s">
        <v>880</v>
      </c>
      <c r="B3857" s="1">
        <v>31</v>
      </c>
      <c r="C3857" s="1">
        <v>3</v>
      </c>
    </row>
    <row r="3858" spans="1:3" ht="15">
      <c r="A3858" s="1" t="s">
        <v>880</v>
      </c>
      <c r="B3858" s="1">
        <v>31</v>
      </c>
      <c r="C3858" s="1">
        <v>3</v>
      </c>
    </row>
    <row r="3859" spans="1:3" ht="15">
      <c r="A3859" s="1" t="s">
        <v>880</v>
      </c>
      <c r="B3859" s="1">
        <v>31</v>
      </c>
      <c r="C3859" s="1">
        <v>3</v>
      </c>
    </row>
    <row r="3860" spans="1:3" ht="15">
      <c r="A3860" s="1" t="s">
        <v>880</v>
      </c>
      <c r="B3860" s="1">
        <v>31</v>
      </c>
      <c r="C3860" s="1">
        <v>3</v>
      </c>
    </row>
    <row r="3861" spans="1:3" ht="15">
      <c r="A3861" s="1" t="s">
        <v>880</v>
      </c>
      <c r="B3861" s="1">
        <v>31</v>
      </c>
      <c r="C3861" s="1">
        <v>3</v>
      </c>
    </row>
    <row r="3862" spans="1:3" ht="15">
      <c r="A3862" s="1" t="s">
        <v>880</v>
      </c>
      <c r="B3862" s="1">
        <v>31</v>
      </c>
      <c r="C3862" s="1">
        <v>3</v>
      </c>
    </row>
    <row r="3863" spans="1:3" ht="15">
      <c r="A3863" s="1" t="s">
        <v>880</v>
      </c>
      <c r="B3863" s="1">
        <v>31</v>
      </c>
      <c r="C3863" s="1">
        <v>3</v>
      </c>
    </row>
    <row r="3864" spans="1:3" ht="15">
      <c r="A3864" s="1" t="s">
        <v>880</v>
      </c>
      <c r="B3864" s="1">
        <v>31</v>
      </c>
      <c r="C3864" s="1">
        <v>3</v>
      </c>
    </row>
    <row r="3865" spans="1:3" ht="15">
      <c r="A3865" s="1" t="s">
        <v>880</v>
      </c>
      <c r="B3865" s="1">
        <v>31</v>
      </c>
      <c r="C3865" s="1">
        <v>3</v>
      </c>
    </row>
    <row r="3866" spans="1:3" ht="15">
      <c r="A3866" s="1" t="s">
        <v>881</v>
      </c>
      <c r="B3866" s="1">
        <v>44</v>
      </c>
      <c r="C3866" s="1">
        <v>5</v>
      </c>
    </row>
    <row r="3867" spans="1:3" ht="15">
      <c r="A3867" s="1" t="s">
        <v>881</v>
      </c>
      <c r="B3867" s="1">
        <v>44</v>
      </c>
      <c r="C3867" s="1">
        <v>5</v>
      </c>
    </row>
    <row r="3868" spans="1:3" ht="15">
      <c r="A3868" s="1" t="s">
        <v>881</v>
      </c>
      <c r="B3868" s="1">
        <v>44</v>
      </c>
      <c r="C3868" s="1">
        <v>5</v>
      </c>
    </row>
    <row r="3869" spans="1:3" ht="15">
      <c r="A3869" s="1" t="s">
        <v>881</v>
      </c>
      <c r="B3869" s="1">
        <v>44</v>
      </c>
      <c r="C3869" s="1">
        <v>5</v>
      </c>
    </row>
    <row r="3870" spans="1:3" ht="15">
      <c r="A3870" s="1" t="s">
        <v>881</v>
      </c>
      <c r="B3870" s="1">
        <v>44</v>
      </c>
      <c r="C3870" s="1">
        <v>5</v>
      </c>
    </row>
    <row r="3871" spans="1:3" ht="15">
      <c r="A3871" s="1" t="s">
        <v>881</v>
      </c>
      <c r="B3871" s="1">
        <v>44</v>
      </c>
      <c r="C3871" s="1">
        <v>5</v>
      </c>
    </row>
    <row r="3872" spans="1:3" ht="15">
      <c r="A3872" s="1" t="s">
        <v>881</v>
      </c>
      <c r="B3872" s="1">
        <v>44</v>
      </c>
      <c r="C3872" s="1">
        <v>5</v>
      </c>
    </row>
    <row r="3873" spans="1:3" ht="15">
      <c r="A3873" s="1" t="s">
        <v>881</v>
      </c>
      <c r="B3873" s="1">
        <v>44</v>
      </c>
      <c r="C3873" s="1">
        <v>5</v>
      </c>
    </row>
    <row r="3874" spans="1:3" ht="15">
      <c r="A3874" s="1" t="s">
        <v>881</v>
      </c>
      <c r="B3874" s="1">
        <v>44</v>
      </c>
      <c r="C3874" s="1">
        <v>5</v>
      </c>
    </row>
    <row r="3875" spans="1:3" ht="15">
      <c r="A3875" s="1" t="s">
        <v>881</v>
      </c>
      <c r="B3875" s="1">
        <v>44</v>
      </c>
      <c r="C3875" s="1">
        <v>5</v>
      </c>
    </row>
    <row r="3876" spans="1:3" ht="15">
      <c r="A3876" s="1" t="s">
        <v>881</v>
      </c>
      <c r="B3876" s="1">
        <v>44</v>
      </c>
      <c r="C3876" s="1">
        <v>5</v>
      </c>
    </row>
    <row r="3877" spans="1:3" ht="15">
      <c r="A3877" s="1" t="s">
        <v>881</v>
      </c>
      <c r="B3877" s="1">
        <v>44</v>
      </c>
      <c r="C3877" s="1">
        <v>5</v>
      </c>
    </row>
    <row r="3878" spans="1:3" ht="15">
      <c r="A3878" s="1" t="s">
        <v>881</v>
      </c>
      <c r="B3878" s="1">
        <v>44</v>
      </c>
      <c r="C3878" s="1">
        <v>5</v>
      </c>
    </row>
    <row r="3879" spans="1:3" ht="15">
      <c r="A3879" s="1" t="s">
        <v>881</v>
      </c>
      <c r="B3879" s="1">
        <v>44</v>
      </c>
      <c r="C3879" s="1">
        <v>5</v>
      </c>
    </row>
    <row r="3880" spans="1:3" ht="15">
      <c r="A3880" s="1" t="s">
        <v>882</v>
      </c>
      <c r="B3880" s="1">
        <v>56</v>
      </c>
      <c r="C3880" s="1">
        <v>9</v>
      </c>
    </row>
    <row r="3881" spans="1:3" ht="15">
      <c r="A3881" s="1" t="s">
        <v>882</v>
      </c>
      <c r="B3881" s="1">
        <v>56</v>
      </c>
      <c r="C3881" s="1">
        <v>9</v>
      </c>
    </row>
    <row r="3882" spans="1:3" ht="15">
      <c r="A3882" s="1" t="s">
        <v>882</v>
      </c>
      <c r="B3882" s="1">
        <v>56</v>
      </c>
      <c r="C3882" s="1">
        <v>9</v>
      </c>
    </row>
    <row r="3883" spans="1:3" ht="15">
      <c r="A3883" s="1" t="s">
        <v>882</v>
      </c>
      <c r="B3883" s="1">
        <v>56</v>
      </c>
      <c r="C3883" s="1">
        <v>9</v>
      </c>
    </row>
    <row r="3884" spans="1:3" ht="15">
      <c r="A3884" s="1" t="s">
        <v>882</v>
      </c>
      <c r="B3884" s="1">
        <v>56</v>
      </c>
      <c r="C3884" s="1">
        <v>9</v>
      </c>
    </row>
    <row r="3885" spans="1:3" ht="15">
      <c r="A3885" s="1" t="s">
        <v>882</v>
      </c>
      <c r="B3885" s="1">
        <v>56</v>
      </c>
      <c r="C3885" s="1">
        <v>9</v>
      </c>
    </row>
    <row r="3886" spans="1:3" ht="15">
      <c r="A3886" s="1" t="s">
        <v>882</v>
      </c>
      <c r="B3886" s="1">
        <v>56</v>
      </c>
      <c r="C3886" s="1">
        <v>9</v>
      </c>
    </row>
    <row r="3887" spans="1:3" ht="15">
      <c r="A3887" s="1" t="s">
        <v>882</v>
      </c>
      <c r="B3887" s="1">
        <v>56</v>
      </c>
      <c r="C3887" s="1">
        <v>9</v>
      </c>
    </row>
    <row r="3888" spans="1:3" ht="15">
      <c r="A3888" s="1" t="s">
        <v>882</v>
      </c>
      <c r="B3888" s="1">
        <v>56</v>
      </c>
      <c r="C3888" s="1">
        <v>9</v>
      </c>
    </row>
    <row r="3889" spans="1:3" ht="15">
      <c r="A3889" s="1" t="s">
        <v>882</v>
      </c>
      <c r="B3889" s="1">
        <v>56</v>
      </c>
      <c r="C3889" s="1">
        <v>9</v>
      </c>
    </row>
    <row r="3890" spans="1:3" ht="15">
      <c r="A3890" s="1" t="s">
        <v>882</v>
      </c>
      <c r="B3890" s="1">
        <v>56</v>
      </c>
      <c r="C3890" s="1">
        <v>9</v>
      </c>
    </row>
    <row r="3891" spans="1:3" ht="15">
      <c r="A3891" s="1" t="s">
        <v>882</v>
      </c>
      <c r="B3891" s="1">
        <v>56</v>
      </c>
      <c r="C3891" s="1">
        <v>9</v>
      </c>
    </row>
    <row r="3892" spans="1:3" ht="15">
      <c r="A3892" s="1" t="s">
        <v>882</v>
      </c>
      <c r="B3892" s="1">
        <v>56</v>
      </c>
      <c r="C3892" s="1">
        <v>9</v>
      </c>
    </row>
    <row r="3893" spans="1:3" ht="15">
      <c r="A3893" s="1" t="s">
        <v>882</v>
      </c>
      <c r="B3893" s="1">
        <v>56</v>
      </c>
      <c r="C3893" s="1">
        <v>9</v>
      </c>
    </row>
    <row r="3894" spans="1:3" ht="15">
      <c r="A3894" s="1" t="s">
        <v>885</v>
      </c>
      <c r="B3894" s="1">
        <v>72</v>
      </c>
      <c r="C3894" s="1">
        <v>11</v>
      </c>
    </row>
    <row r="3895" spans="1:3" ht="15">
      <c r="A3895" s="1" t="s">
        <v>885</v>
      </c>
      <c r="B3895" s="1">
        <v>72</v>
      </c>
      <c r="C3895" s="1">
        <v>11</v>
      </c>
    </row>
    <row r="3896" spans="1:3" ht="15">
      <c r="A3896" s="1" t="s">
        <v>885</v>
      </c>
      <c r="B3896" s="1">
        <v>72</v>
      </c>
      <c r="C3896" s="1">
        <v>11</v>
      </c>
    </row>
    <row r="3897" spans="1:3" ht="15">
      <c r="A3897" s="1" t="s">
        <v>885</v>
      </c>
      <c r="B3897" s="1">
        <v>72</v>
      </c>
      <c r="C3897" s="1">
        <v>11</v>
      </c>
    </row>
    <row r="3898" spans="1:3" ht="15">
      <c r="A3898" s="1" t="s">
        <v>885</v>
      </c>
      <c r="B3898" s="1">
        <v>72</v>
      </c>
      <c r="C3898" s="1">
        <v>11</v>
      </c>
    </row>
    <row r="3899" spans="1:3" ht="15">
      <c r="A3899" s="1" t="s">
        <v>885</v>
      </c>
      <c r="B3899" s="1">
        <v>72</v>
      </c>
      <c r="C3899" s="1">
        <v>11</v>
      </c>
    </row>
    <row r="3900" spans="1:3" ht="15">
      <c r="A3900" s="1" t="s">
        <v>885</v>
      </c>
      <c r="B3900" s="1">
        <v>72</v>
      </c>
      <c r="C3900" s="1">
        <v>11</v>
      </c>
    </row>
    <row r="3901" spans="1:3" ht="15">
      <c r="A3901" s="1" t="s">
        <v>885</v>
      </c>
      <c r="B3901" s="1">
        <v>72</v>
      </c>
      <c r="C3901" s="1">
        <v>11</v>
      </c>
    </row>
    <row r="3902" spans="1:3" ht="15">
      <c r="A3902" s="1" t="s">
        <v>885</v>
      </c>
      <c r="B3902" s="1">
        <v>72</v>
      </c>
      <c r="C3902" s="1">
        <v>11</v>
      </c>
    </row>
    <row r="3903" spans="1:3" ht="15">
      <c r="A3903" s="1" t="s">
        <v>885</v>
      </c>
      <c r="B3903" s="1">
        <v>72</v>
      </c>
      <c r="C3903" s="1">
        <v>11</v>
      </c>
    </row>
    <row r="3904" spans="1:3" ht="15">
      <c r="A3904" s="1" t="s">
        <v>885</v>
      </c>
      <c r="B3904" s="1">
        <v>72</v>
      </c>
      <c r="C3904" s="1">
        <v>11</v>
      </c>
    </row>
    <row r="3905" spans="1:3" ht="15">
      <c r="A3905" s="1" t="s">
        <v>885</v>
      </c>
      <c r="B3905" s="1">
        <v>72</v>
      </c>
      <c r="C3905" s="1">
        <v>11</v>
      </c>
    </row>
    <row r="3906" spans="1:3" ht="15">
      <c r="A3906" s="1" t="s">
        <v>885</v>
      </c>
      <c r="B3906" s="1">
        <v>72</v>
      </c>
      <c r="C3906" s="1">
        <v>11</v>
      </c>
    </row>
    <row r="3907" spans="1:3" ht="15">
      <c r="A3907" s="1" t="s">
        <v>885</v>
      </c>
      <c r="B3907" s="1">
        <v>72</v>
      </c>
      <c r="C3907" s="1">
        <v>11</v>
      </c>
    </row>
    <row r="3908" spans="1:3" ht="15">
      <c r="A3908" s="1" t="s">
        <v>886</v>
      </c>
      <c r="B3908" s="1">
        <v>31</v>
      </c>
      <c r="C3908" s="1">
        <v>3</v>
      </c>
    </row>
    <row r="3909" spans="1:3" ht="15">
      <c r="A3909" s="1" t="s">
        <v>886</v>
      </c>
      <c r="B3909" s="1">
        <v>31</v>
      </c>
      <c r="C3909" s="1">
        <v>3</v>
      </c>
    </row>
    <row r="3910" spans="1:3" ht="15">
      <c r="A3910" s="1" t="s">
        <v>886</v>
      </c>
      <c r="B3910" s="1">
        <v>31</v>
      </c>
      <c r="C3910" s="1">
        <v>3</v>
      </c>
    </row>
    <row r="3911" spans="1:3" ht="15">
      <c r="A3911" s="1" t="s">
        <v>886</v>
      </c>
      <c r="B3911" s="1">
        <v>31</v>
      </c>
      <c r="C3911" s="1">
        <v>3</v>
      </c>
    </row>
    <row r="3912" spans="1:3" ht="15">
      <c r="A3912" s="1" t="s">
        <v>886</v>
      </c>
      <c r="B3912" s="1">
        <v>31</v>
      </c>
      <c r="C3912" s="1">
        <v>3</v>
      </c>
    </row>
    <row r="3913" spans="1:3" ht="15">
      <c r="A3913" s="1" t="s">
        <v>886</v>
      </c>
      <c r="B3913" s="1">
        <v>31</v>
      </c>
      <c r="C3913" s="1">
        <v>3</v>
      </c>
    </row>
    <row r="3914" spans="1:3" ht="15">
      <c r="A3914" s="1" t="s">
        <v>886</v>
      </c>
      <c r="B3914" s="1">
        <v>31</v>
      </c>
      <c r="C3914" s="1">
        <v>3</v>
      </c>
    </row>
    <row r="3915" spans="1:3" ht="15">
      <c r="A3915" s="1" t="s">
        <v>886</v>
      </c>
      <c r="B3915" s="1">
        <v>31</v>
      </c>
      <c r="C3915" s="1">
        <v>3</v>
      </c>
    </row>
    <row r="3916" spans="1:3" ht="15">
      <c r="A3916" s="1" t="s">
        <v>886</v>
      </c>
      <c r="B3916" s="1">
        <v>31</v>
      </c>
      <c r="C3916" s="1">
        <v>3</v>
      </c>
    </row>
    <row r="3917" spans="1:3" ht="15">
      <c r="A3917" s="1" t="s">
        <v>886</v>
      </c>
      <c r="B3917" s="1">
        <v>31</v>
      </c>
      <c r="C3917" s="1">
        <v>3</v>
      </c>
    </row>
    <row r="3918" spans="1:3" ht="15">
      <c r="A3918" s="1" t="s">
        <v>886</v>
      </c>
      <c r="B3918" s="1">
        <v>31</v>
      </c>
      <c r="C3918" s="1">
        <v>3</v>
      </c>
    </row>
    <row r="3919" spans="1:3" ht="15">
      <c r="A3919" s="1" t="s">
        <v>886</v>
      </c>
      <c r="B3919" s="1">
        <v>31</v>
      </c>
      <c r="C3919" s="1">
        <v>3</v>
      </c>
    </row>
    <row r="3920" spans="1:3" ht="15">
      <c r="A3920" s="1" t="s">
        <v>886</v>
      </c>
      <c r="B3920" s="1">
        <v>31</v>
      </c>
      <c r="C3920" s="1">
        <v>3</v>
      </c>
    </row>
    <row r="3921" spans="1:3" ht="15">
      <c r="A3921" s="1" t="s">
        <v>886</v>
      </c>
      <c r="B3921" s="1">
        <v>31</v>
      </c>
      <c r="C3921" s="1">
        <v>3</v>
      </c>
    </row>
    <row r="3922" spans="1:3" ht="15">
      <c r="A3922" s="1" t="s">
        <v>887</v>
      </c>
      <c r="B3922" s="1">
        <v>31</v>
      </c>
      <c r="C3922" s="1">
        <v>3</v>
      </c>
    </row>
    <row r="3923" spans="1:3" ht="15">
      <c r="A3923" s="1" t="s">
        <v>887</v>
      </c>
      <c r="B3923" s="1">
        <v>31</v>
      </c>
      <c r="C3923" s="1">
        <v>3</v>
      </c>
    </row>
    <row r="3924" spans="1:3" ht="15">
      <c r="A3924" s="1" t="s">
        <v>887</v>
      </c>
      <c r="B3924" s="1">
        <v>31</v>
      </c>
      <c r="C3924" s="1">
        <v>3</v>
      </c>
    </row>
    <row r="3925" spans="1:3" ht="15">
      <c r="A3925" s="1" t="s">
        <v>887</v>
      </c>
      <c r="B3925" s="1">
        <v>31</v>
      </c>
      <c r="C3925" s="1">
        <v>3</v>
      </c>
    </row>
    <row r="3926" spans="1:3" ht="15">
      <c r="A3926" s="1" t="s">
        <v>887</v>
      </c>
      <c r="B3926" s="1">
        <v>31</v>
      </c>
      <c r="C3926" s="1">
        <v>3</v>
      </c>
    </row>
    <row r="3927" spans="1:3" ht="15">
      <c r="A3927" s="1" t="s">
        <v>887</v>
      </c>
      <c r="B3927" s="1">
        <v>31</v>
      </c>
      <c r="C3927" s="1">
        <v>3</v>
      </c>
    </row>
    <row r="3928" spans="1:3" ht="15">
      <c r="A3928" s="1" t="s">
        <v>887</v>
      </c>
      <c r="B3928" s="1">
        <v>31</v>
      </c>
      <c r="C3928" s="1">
        <v>3</v>
      </c>
    </row>
    <row r="3929" spans="1:3" ht="15">
      <c r="A3929" s="1" t="s">
        <v>887</v>
      </c>
      <c r="B3929" s="1">
        <v>31</v>
      </c>
      <c r="C3929" s="1">
        <v>3</v>
      </c>
    </row>
    <row r="3930" spans="1:3" ht="15">
      <c r="A3930" s="1" t="s">
        <v>887</v>
      </c>
      <c r="B3930" s="1">
        <v>31</v>
      </c>
      <c r="C3930" s="1">
        <v>3</v>
      </c>
    </row>
    <row r="3931" spans="1:3" ht="15">
      <c r="A3931" s="1" t="s">
        <v>887</v>
      </c>
      <c r="B3931" s="1">
        <v>31</v>
      </c>
      <c r="C3931" s="1">
        <v>3</v>
      </c>
    </row>
    <row r="3932" spans="1:3" ht="15">
      <c r="A3932" s="1" t="s">
        <v>887</v>
      </c>
      <c r="B3932" s="1">
        <v>31</v>
      </c>
      <c r="C3932" s="1">
        <v>3</v>
      </c>
    </row>
    <row r="3933" spans="1:3" ht="15">
      <c r="A3933" s="1" t="s">
        <v>887</v>
      </c>
      <c r="B3933" s="1">
        <v>31</v>
      </c>
      <c r="C3933" s="1">
        <v>3</v>
      </c>
    </row>
    <row r="3934" spans="1:3" ht="15">
      <c r="A3934" s="1" t="s">
        <v>887</v>
      </c>
      <c r="B3934" s="1">
        <v>31</v>
      </c>
      <c r="C3934" s="1">
        <v>3</v>
      </c>
    </row>
    <row r="3935" spans="1:3" ht="15">
      <c r="A3935" s="1" t="s">
        <v>887</v>
      </c>
      <c r="B3935" s="1">
        <v>31</v>
      </c>
      <c r="C3935" s="1">
        <v>3</v>
      </c>
    </row>
    <row r="3936" spans="1:3" ht="15">
      <c r="A3936" s="1" t="s">
        <v>888</v>
      </c>
      <c r="B3936" s="1">
        <v>31</v>
      </c>
      <c r="C3936" s="1">
        <v>3</v>
      </c>
    </row>
    <row r="3937" spans="1:3" ht="15">
      <c r="A3937" s="1" t="s">
        <v>888</v>
      </c>
      <c r="B3937" s="1">
        <v>31</v>
      </c>
      <c r="C3937" s="1">
        <v>3</v>
      </c>
    </row>
    <row r="3938" spans="1:3" ht="15">
      <c r="A3938" s="1" t="s">
        <v>888</v>
      </c>
      <c r="B3938" s="1">
        <v>31</v>
      </c>
      <c r="C3938" s="1">
        <v>3</v>
      </c>
    </row>
    <row r="3939" spans="1:3" ht="15">
      <c r="A3939" s="1" t="s">
        <v>888</v>
      </c>
      <c r="B3939" s="1">
        <v>31</v>
      </c>
      <c r="C3939" s="1">
        <v>3</v>
      </c>
    </row>
    <row r="3940" spans="1:3" ht="15">
      <c r="A3940" s="1" t="s">
        <v>888</v>
      </c>
      <c r="B3940" s="1">
        <v>31</v>
      </c>
      <c r="C3940" s="1">
        <v>3</v>
      </c>
    </row>
    <row r="3941" spans="1:3" ht="15">
      <c r="A3941" s="1" t="s">
        <v>888</v>
      </c>
      <c r="B3941" s="1">
        <v>31</v>
      </c>
      <c r="C3941" s="1">
        <v>3</v>
      </c>
    </row>
    <row r="3942" spans="1:3" ht="15">
      <c r="A3942" s="1" t="s">
        <v>888</v>
      </c>
      <c r="B3942" s="1">
        <v>31</v>
      </c>
      <c r="C3942" s="1">
        <v>3</v>
      </c>
    </row>
    <row r="3943" spans="1:3" ht="15">
      <c r="A3943" s="1" t="s">
        <v>888</v>
      </c>
      <c r="B3943" s="1">
        <v>31</v>
      </c>
      <c r="C3943" s="1">
        <v>3</v>
      </c>
    </row>
    <row r="3944" spans="1:3" ht="15">
      <c r="A3944" s="1" t="s">
        <v>888</v>
      </c>
      <c r="B3944" s="1">
        <v>31</v>
      </c>
      <c r="C3944" s="1">
        <v>3</v>
      </c>
    </row>
    <row r="3945" spans="1:3" ht="15">
      <c r="A3945" s="1" t="s">
        <v>888</v>
      </c>
      <c r="B3945" s="1">
        <v>31</v>
      </c>
      <c r="C3945" s="1">
        <v>3</v>
      </c>
    </row>
    <row r="3946" spans="1:3" ht="15">
      <c r="A3946" s="1" t="s">
        <v>888</v>
      </c>
      <c r="B3946" s="1">
        <v>31</v>
      </c>
      <c r="C3946" s="1">
        <v>3</v>
      </c>
    </row>
    <row r="3947" spans="1:3" ht="15">
      <c r="A3947" s="1" t="s">
        <v>888</v>
      </c>
      <c r="B3947" s="1">
        <v>31</v>
      </c>
      <c r="C3947" s="1">
        <v>3</v>
      </c>
    </row>
    <row r="3948" spans="1:3" ht="15">
      <c r="A3948" s="1" t="s">
        <v>888</v>
      </c>
      <c r="B3948" s="1">
        <v>31</v>
      </c>
      <c r="C3948" s="1">
        <v>3</v>
      </c>
    </row>
    <row r="3949" spans="1:3" ht="15">
      <c r="A3949" s="1" t="s">
        <v>888</v>
      </c>
      <c r="B3949" s="1">
        <v>31</v>
      </c>
      <c r="C3949" s="1">
        <v>3</v>
      </c>
    </row>
    <row r="3950" spans="1:3" ht="15">
      <c r="A3950" s="1" t="s">
        <v>889</v>
      </c>
      <c r="B3950" s="1">
        <v>21</v>
      </c>
      <c r="C3950" s="1">
        <v>1</v>
      </c>
    </row>
    <row r="3951" spans="1:3" ht="15">
      <c r="A3951" s="1" t="s">
        <v>889</v>
      </c>
      <c r="B3951" s="1">
        <v>21</v>
      </c>
      <c r="C3951" s="1">
        <v>1</v>
      </c>
    </row>
    <row r="3952" spans="1:3" ht="15">
      <c r="A3952" s="1" t="s">
        <v>889</v>
      </c>
      <c r="B3952" s="1">
        <v>21</v>
      </c>
      <c r="C3952" s="1">
        <v>1</v>
      </c>
    </row>
    <row r="3953" spans="1:3" ht="15">
      <c r="A3953" s="1" t="s">
        <v>889</v>
      </c>
      <c r="B3953" s="1">
        <v>21</v>
      </c>
      <c r="C3953" s="1">
        <v>1</v>
      </c>
    </row>
    <row r="3954" spans="1:3" ht="15">
      <c r="A3954" s="1" t="s">
        <v>889</v>
      </c>
      <c r="B3954" s="1">
        <v>21</v>
      </c>
      <c r="C3954" s="1">
        <v>1</v>
      </c>
    </row>
    <row r="3955" spans="1:3" ht="15">
      <c r="A3955" s="1" t="s">
        <v>889</v>
      </c>
      <c r="B3955" s="1">
        <v>21</v>
      </c>
      <c r="C3955" s="1">
        <v>1</v>
      </c>
    </row>
    <row r="3956" spans="1:3" ht="15">
      <c r="A3956" s="1" t="s">
        <v>889</v>
      </c>
      <c r="B3956" s="1">
        <v>21</v>
      </c>
      <c r="C3956" s="1">
        <v>1</v>
      </c>
    </row>
    <row r="3957" spans="1:3" ht="15">
      <c r="A3957" s="1" t="s">
        <v>889</v>
      </c>
      <c r="B3957" s="1">
        <v>21</v>
      </c>
      <c r="C3957" s="1">
        <v>1</v>
      </c>
    </row>
    <row r="3958" spans="1:3" ht="15">
      <c r="A3958" s="1" t="s">
        <v>889</v>
      </c>
      <c r="B3958" s="1">
        <v>21</v>
      </c>
      <c r="C3958" s="1">
        <v>1</v>
      </c>
    </row>
    <row r="3959" spans="1:3" ht="15">
      <c r="A3959" s="1" t="s">
        <v>889</v>
      </c>
      <c r="B3959" s="1">
        <v>21</v>
      </c>
      <c r="C3959" s="1">
        <v>1</v>
      </c>
    </row>
    <row r="3960" spans="1:3" ht="15">
      <c r="A3960" s="1" t="s">
        <v>889</v>
      </c>
      <c r="B3960" s="1">
        <v>21</v>
      </c>
      <c r="C3960" s="1">
        <v>1</v>
      </c>
    </row>
    <row r="3961" spans="1:3" ht="15">
      <c r="A3961" s="1" t="s">
        <v>889</v>
      </c>
      <c r="B3961" s="1">
        <v>21</v>
      </c>
      <c r="C3961" s="1">
        <v>1</v>
      </c>
    </row>
    <row r="3962" spans="1:3" ht="15">
      <c r="A3962" s="1" t="s">
        <v>889</v>
      </c>
      <c r="B3962" s="1">
        <v>21</v>
      </c>
      <c r="C3962" s="1">
        <v>1</v>
      </c>
    </row>
    <row r="3963" spans="1:3" ht="15">
      <c r="A3963" s="1" t="s">
        <v>889</v>
      </c>
      <c r="B3963" s="1">
        <v>21</v>
      </c>
      <c r="C3963" s="1">
        <v>1</v>
      </c>
    </row>
    <row r="3964" spans="1:3" ht="15">
      <c r="A3964" s="1" t="s">
        <v>892</v>
      </c>
      <c r="B3964" s="1">
        <v>54</v>
      </c>
      <c r="C3964" s="1">
        <v>8</v>
      </c>
    </row>
    <row r="3965" spans="1:3" ht="15">
      <c r="A3965" s="1" t="s">
        <v>892</v>
      </c>
      <c r="B3965" s="1">
        <v>54</v>
      </c>
      <c r="C3965" s="1">
        <v>8</v>
      </c>
    </row>
    <row r="3966" spans="1:3" ht="15">
      <c r="A3966" s="1" t="s">
        <v>892</v>
      </c>
      <c r="B3966" s="1">
        <v>54</v>
      </c>
      <c r="C3966" s="1">
        <v>8</v>
      </c>
    </row>
    <row r="3967" spans="1:3" ht="15">
      <c r="A3967" s="1" t="s">
        <v>892</v>
      </c>
      <c r="B3967" s="1">
        <v>54</v>
      </c>
      <c r="C3967" s="1">
        <v>8</v>
      </c>
    </row>
    <row r="3968" spans="1:3" ht="15">
      <c r="A3968" s="1" t="s">
        <v>892</v>
      </c>
      <c r="B3968" s="1">
        <v>54</v>
      </c>
      <c r="C3968" s="1">
        <v>8</v>
      </c>
    </row>
    <row r="3969" spans="1:3" ht="15">
      <c r="A3969" s="1" t="s">
        <v>892</v>
      </c>
      <c r="B3969" s="1">
        <v>54</v>
      </c>
      <c r="C3969" s="1">
        <v>8</v>
      </c>
    </row>
    <row r="3970" spans="1:3" ht="15">
      <c r="A3970" s="1" t="s">
        <v>892</v>
      </c>
      <c r="B3970" s="1">
        <v>54</v>
      </c>
      <c r="C3970" s="1">
        <v>8</v>
      </c>
    </row>
    <row r="3971" spans="1:3" ht="15">
      <c r="A3971" s="1" t="s">
        <v>892</v>
      </c>
      <c r="B3971" s="1">
        <v>54</v>
      </c>
      <c r="C3971" s="1">
        <v>8</v>
      </c>
    </row>
    <row r="3972" spans="1:3" ht="15">
      <c r="A3972" s="1" t="s">
        <v>892</v>
      </c>
      <c r="B3972" s="1">
        <v>54</v>
      </c>
      <c r="C3972" s="1">
        <v>8</v>
      </c>
    </row>
    <row r="3973" spans="1:3" ht="15">
      <c r="A3973" s="1" t="s">
        <v>892</v>
      </c>
      <c r="B3973" s="1">
        <v>54</v>
      </c>
      <c r="C3973" s="1">
        <v>8</v>
      </c>
    </row>
    <row r="3974" spans="1:3" ht="15">
      <c r="A3974" s="1" t="s">
        <v>892</v>
      </c>
      <c r="B3974" s="1">
        <v>54</v>
      </c>
      <c r="C3974" s="1">
        <v>8</v>
      </c>
    </row>
    <row r="3975" spans="1:3" ht="15">
      <c r="A3975" s="1" t="s">
        <v>892</v>
      </c>
      <c r="B3975" s="1">
        <v>54</v>
      </c>
      <c r="C3975" s="1">
        <v>8</v>
      </c>
    </row>
    <row r="3976" spans="1:3" ht="15">
      <c r="A3976" s="1" t="s">
        <v>892</v>
      </c>
      <c r="B3976" s="1">
        <v>54</v>
      </c>
      <c r="C3976" s="1">
        <v>8</v>
      </c>
    </row>
    <row r="3977" spans="1:3" ht="15">
      <c r="A3977" s="1" t="s">
        <v>892</v>
      </c>
      <c r="B3977" s="1">
        <v>54</v>
      </c>
      <c r="C3977" s="1">
        <v>8</v>
      </c>
    </row>
    <row r="3978" spans="1:3" ht="15">
      <c r="A3978" s="1" t="s">
        <v>893</v>
      </c>
      <c r="B3978" s="1">
        <v>22</v>
      </c>
      <c r="C3978" s="1">
        <v>2</v>
      </c>
    </row>
    <row r="3979" spans="1:3" ht="15">
      <c r="A3979" s="1" t="s">
        <v>893</v>
      </c>
      <c r="B3979" s="1">
        <v>22</v>
      </c>
      <c r="C3979" s="1">
        <v>2</v>
      </c>
    </row>
    <row r="3980" spans="1:3" ht="15">
      <c r="A3980" s="1" t="s">
        <v>893</v>
      </c>
      <c r="B3980" s="1">
        <v>22</v>
      </c>
      <c r="C3980" s="1">
        <v>2</v>
      </c>
    </row>
    <row r="3981" spans="1:3" ht="15">
      <c r="A3981" s="1" t="s">
        <v>893</v>
      </c>
      <c r="B3981" s="1">
        <v>22</v>
      </c>
      <c r="C3981" s="1">
        <v>2</v>
      </c>
    </row>
    <row r="3982" spans="1:3" ht="15">
      <c r="A3982" s="1" t="s">
        <v>893</v>
      </c>
      <c r="B3982" s="1">
        <v>22</v>
      </c>
      <c r="C3982" s="1">
        <v>2</v>
      </c>
    </row>
    <row r="3983" spans="1:3" ht="15">
      <c r="A3983" s="1" t="s">
        <v>893</v>
      </c>
      <c r="B3983" s="1">
        <v>22</v>
      </c>
      <c r="C3983" s="1">
        <v>2</v>
      </c>
    </row>
    <row r="3984" spans="1:3" ht="15">
      <c r="A3984" s="1" t="s">
        <v>893</v>
      </c>
      <c r="B3984" s="1">
        <v>22</v>
      </c>
      <c r="C3984" s="1">
        <v>2</v>
      </c>
    </row>
    <row r="3985" spans="1:3" ht="15">
      <c r="A3985" s="1" t="s">
        <v>893</v>
      </c>
      <c r="B3985" s="1">
        <v>22</v>
      </c>
      <c r="C3985" s="1">
        <v>2</v>
      </c>
    </row>
    <row r="3986" spans="1:3" ht="15">
      <c r="A3986" s="1" t="s">
        <v>893</v>
      </c>
      <c r="B3986" s="1">
        <v>22</v>
      </c>
      <c r="C3986" s="1">
        <v>2</v>
      </c>
    </row>
    <row r="3987" spans="1:3" ht="15">
      <c r="A3987" s="1" t="s">
        <v>893</v>
      </c>
      <c r="B3987" s="1">
        <v>22</v>
      </c>
      <c r="C3987" s="1">
        <v>2</v>
      </c>
    </row>
    <row r="3988" spans="1:3" ht="15">
      <c r="A3988" s="1" t="s">
        <v>893</v>
      </c>
      <c r="B3988" s="1">
        <v>22</v>
      </c>
      <c r="C3988" s="1">
        <v>2</v>
      </c>
    </row>
    <row r="3989" spans="1:3" ht="15">
      <c r="A3989" s="1" t="s">
        <v>893</v>
      </c>
      <c r="B3989" s="1">
        <v>22</v>
      </c>
      <c r="C3989" s="1">
        <v>2</v>
      </c>
    </row>
    <row r="3990" spans="1:3" ht="15">
      <c r="A3990" s="1" t="s">
        <v>893</v>
      </c>
      <c r="B3990" s="1">
        <v>22</v>
      </c>
      <c r="C3990" s="1">
        <v>2</v>
      </c>
    </row>
    <row r="3991" spans="1:3" ht="15">
      <c r="A3991" s="1" t="s">
        <v>893</v>
      </c>
      <c r="B3991" s="1">
        <v>22</v>
      </c>
      <c r="C3991" s="1">
        <v>2</v>
      </c>
    </row>
    <row r="3992" spans="1:3" ht="15">
      <c r="A3992" s="1" t="s">
        <v>895</v>
      </c>
      <c r="B3992" s="1">
        <v>51</v>
      </c>
      <c r="C3992" s="1">
        <v>6</v>
      </c>
    </row>
    <row r="3993" spans="1:3" ht="15">
      <c r="A3993" s="1" t="s">
        <v>895</v>
      </c>
      <c r="B3993" s="1">
        <v>51</v>
      </c>
      <c r="C3993" s="1">
        <v>6</v>
      </c>
    </row>
    <row r="3994" spans="1:3" ht="15">
      <c r="A3994" s="1" t="s">
        <v>895</v>
      </c>
      <c r="B3994" s="1">
        <v>51</v>
      </c>
      <c r="C3994" s="1">
        <v>6</v>
      </c>
    </row>
    <row r="3995" spans="1:3" ht="15">
      <c r="A3995" s="1" t="s">
        <v>895</v>
      </c>
      <c r="B3995" s="1">
        <v>51</v>
      </c>
      <c r="C3995" s="1">
        <v>6</v>
      </c>
    </row>
    <row r="3996" spans="1:3" ht="15">
      <c r="A3996" s="1" t="s">
        <v>895</v>
      </c>
      <c r="B3996" s="1">
        <v>51</v>
      </c>
      <c r="C3996" s="1">
        <v>6</v>
      </c>
    </row>
    <row r="3997" spans="1:3" ht="15">
      <c r="A3997" s="1" t="s">
        <v>895</v>
      </c>
      <c r="B3997" s="1">
        <v>51</v>
      </c>
      <c r="C3997" s="1">
        <v>6</v>
      </c>
    </row>
    <row r="3998" spans="1:3" ht="15">
      <c r="A3998" s="1" t="s">
        <v>895</v>
      </c>
      <c r="B3998" s="1">
        <v>51</v>
      </c>
      <c r="C3998" s="1">
        <v>6</v>
      </c>
    </row>
    <row r="3999" spans="1:3" ht="15">
      <c r="A3999" s="1" t="s">
        <v>895</v>
      </c>
      <c r="B3999" s="1">
        <v>51</v>
      </c>
      <c r="C3999" s="1">
        <v>6</v>
      </c>
    </row>
    <row r="4000" spans="1:3" ht="15">
      <c r="A4000" s="1" t="s">
        <v>895</v>
      </c>
      <c r="B4000" s="1">
        <v>51</v>
      </c>
      <c r="C4000" s="1">
        <v>6</v>
      </c>
    </row>
    <row r="4001" spans="1:3" ht="15">
      <c r="A4001" s="1" t="s">
        <v>895</v>
      </c>
      <c r="B4001" s="1">
        <v>51</v>
      </c>
      <c r="C4001" s="1">
        <v>6</v>
      </c>
    </row>
    <row r="4002" spans="1:3" ht="15">
      <c r="A4002" s="1" t="s">
        <v>895</v>
      </c>
      <c r="B4002" s="1">
        <v>51</v>
      </c>
      <c r="C4002" s="1">
        <v>6</v>
      </c>
    </row>
    <row r="4003" spans="1:3" ht="15">
      <c r="A4003" s="1" t="s">
        <v>895</v>
      </c>
      <c r="B4003" s="1">
        <v>51</v>
      </c>
      <c r="C4003" s="1">
        <v>6</v>
      </c>
    </row>
    <row r="4004" spans="1:3" ht="15">
      <c r="A4004" s="1" t="s">
        <v>895</v>
      </c>
      <c r="B4004" s="1">
        <v>51</v>
      </c>
      <c r="C4004" s="1">
        <v>6</v>
      </c>
    </row>
    <row r="4005" spans="1:3" ht="15">
      <c r="A4005" s="1" t="s">
        <v>895</v>
      </c>
      <c r="B4005" s="1">
        <v>51</v>
      </c>
      <c r="C4005" s="1">
        <v>6</v>
      </c>
    </row>
    <row r="4006" spans="1:3" ht="15">
      <c r="A4006" s="1" t="s">
        <v>896</v>
      </c>
      <c r="B4006" s="1">
        <v>22</v>
      </c>
      <c r="C4006" s="1">
        <v>2</v>
      </c>
    </row>
    <row r="4007" spans="1:3" ht="15">
      <c r="A4007" s="1" t="s">
        <v>896</v>
      </c>
      <c r="B4007" s="1">
        <v>22</v>
      </c>
      <c r="C4007" s="1">
        <v>2</v>
      </c>
    </row>
    <row r="4008" spans="1:3" ht="15">
      <c r="A4008" s="1" t="s">
        <v>896</v>
      </c>
      <c r="B4008" s="1">
        <v>22</v>
      </c>
      <c r="C4008" s="1">
        <v>2</v>
      </c>
    </row>
    <row r="4009" spans="1:3" ht="15">
      <c r="A4009" s="1" t="s">
        <v>896</v>
      </c>
      <c r="B4009" s="1">
        <v>22</v>
      </c>
      <c r="C4009" s="1">
        <v>2</v>
      </c>
    </row>
    <row r="4010" spans="1:3" ht="15">
      <c r="A4010" s="1" t="s">
        <v>896</v>
      </c>
      <c r="B4010" s="1">
        <v>22</v>
      </c>
      <c r="C4010" s="1">
        <v>2</v>
      </c>
    </row>
    <row r="4011" spans="1:3" ht="15">
      <c r="A4011" s="1" t="s">
        <v>896</v>
      </c>
      <c r="B4011" s="1">
        <v>22</v>
      </c>
      <c r="C4011" s="1">
        <v>2</v>
      </c>
    </row>
    <row r="4012" spans="1:3" ht="15">
      <c r="A4012" s="1" t="s">
        <v>896</v>
      </c>
      <c r="B4012" s="1">
        <v>22</v>
      </c>
      <c r="C4012" s="1">
        <v>2</v>
      </c>
    </row>
    <row r="4013" spans="1:3" ht="15">
      <c r="A4013" s="1" t="s">
        <v>896</v>
      </c>
      <c r="B4013" s="1">
        <v>22</v>
      </c>
      <c r="C4013" s="1">
        <v>2</v>
      </c>
    </row>
    <row r="4014" spans="1:3" ht="15">
      <c r="A4014" s="1" t="s">
        <v>896</v>
      </c>
      <c r="B4014" s="1">
        <v>22</v>
      </c>
      <c r="C4014" s="1">
        <v>2</v>
      </c>
    </row>
    <row r="4015" spans="1:3" ht="15">
      <c r="A4015" s="1" t="s">
        <v>896</v>
      </c>
      <c r="B4015" s="1">
        <v>22</v>
      </c>
      <c r="C4015" s="1">
        <v>2</v>
      </c>
    </row>
    <row r="4016" spans="1:3" ht="15">
      <c r="A4016" s="1" t="s">
        <v>896</v>
      </c>
      <c r="B4016" s="1">
        <v>22</v>
      </c>
      <c r="C4016" s="1">
        <v>2</v>
      </c>
    </row>
    <row r="4017" spans="1:3" ht="15">
      <c r="A4017" s="1" t="s">
        <v>896</v>
      </c>
      <c r="B4017" s="1">
        <v>22</v>
      </c>
      <c r="C4017" s="1">
        <v>2</v>
      </c>
    </row>
    <row r="4018" spans="1:3" ht="15">
      <c r="A4018" s="1" t="s">
        <v>896</v>
      </c>
      <c r="B4018" s="1">
        <v>22</v>
      </c>
      <c r="C4018" s="1">
        <v>2</v>
      </c>
    </row>
    <row r="4019" spans="1:3" ht="15">
      <c r="A4019" s="1" t="s">
        <v>896</v>
      </c>
      <c r="B4019" s="1">
        <v>22</v>
      </c>
      <c r="C4019" s="1">
        <v>2</v>
      </c>
    </row>
    <row r="4020" spans="1:3" ht="15">
      <c r="A4020" s="1" t="s">
        <v>898</v>
      </c>
      <c r="B4020" s="1">
        <v>31</v>
      </c>
      <c r="C4020" s="1">
        <v>3</v>
      </c>
    </row>
    <row r="4021" spans="1:3" ht="15">
      <c r="A4021" s="1" t="s">
        <v>898</v>
      </c>
      <c r="B4021" s="1">
        <v>31</v>
      </c>
      <c r="C4021" s="1">
        <v>3</v>
      </c>
    </row>
    <row r="4022" spans="1:3" ht="15">
      <c r="A4022" s="1" t="s">
        <v>898</v>
      </c>
      <c r="B4022" s="1">
        <v>31</v>
      </c>
      <c r="C4022" s="1">
        <v>3</v>
      </c>
    </row>
    <row r="4023" spans="1:3" ht="15">
      <c r="A4023" s="1" t="s">
        <v>898</v>
      </c>
      <c r="B4023" s="1">
        <v>31</v>
      </c>
      <c r="C4023" s="1">
        <v>3</v>
      </c>
    </row>
    <row r="4024" spans="1:3" ht="15">
      <c r="A4024" s="1" t="s">
        <v>898</v>
      </c>
      <c r="B4024" s="1">
        <v>31</v>
      </c>
      <c r="C4024" s="1">
        <v>3</v>
      </c>
    </row>
    <row r="4025" spans="1:3" ht="15">
      <c r="A4025" s="1" t="s">
        <v>898</v>
      </c>
      <c r="B4025" s="1">
        <v>31</v>
      </c>
      <c r="C4025" s="1">
        <v>3</v>
      </c>
    </row>
    <row r="4026" spans="1:3" ht="15">
      <c r="A4026" s="1" t="s">
        <v>898</v>
      </c>
      <c r="B4026" s="1">
        <v>31</v>
      </c>
      <c r="C4026" s="1">
        <v>3</v>
      </c>
    </row>
    <row r="4027" spans="1:3" ht="15">
      <c r="A4027" s="1" t="s">
        <v>898</v>
      </c>
      <c r="B4027" s="1">
        <v>31</v>
      </c>
      <c r="C4027" s="1">
        <v>3</v>
      </c>
    </row>
    <row r="4028" spans="1:3" ht="15">
      <c r="A4028" s="1" t="s">
        <v>898</v>
      </c>
      <c r="B4028" s="1">
        <v>31</v>
      </c>
      <c r="C4028" s="1">
        <v>3</v>
      </c>
    </row>
    <row r="4029" spans="1:3" ht="15">
      <c r="A4029" s="1" t="s">
        <v>898</v>
      </c>
      <c r="B4029" s="1">
        <v>31</v>
      </c>
      <c r="C4029" s="1">
        <v>3</v>
      </c>
    </row>
    <row r="4030" spans="1:3" ht="15">
      <c r="A4030" s="1" t="s">
        <v>898</v>
      </c>
      <c r="B4030" s="1">
        <v>31</v>
      </c>
      <c r="C4030" s="1">
        <v>3</v>
      </c>
    </row>
    <row r="4031" spans="1:3" ht="15">
      <c r="A4031" s="1" t="s">
        <v>898</v>
      </c>
      <c r="B4031" s="1">
        <v>31</v>
      </c>
      <c r="C4031" s="1">
        <v>3</v>
      </c>
    </row>
    <row r="4032" spans="1:3" ht="15">
      <c r="A4032" s="1" t="s">
        <v>898</v>
      </c>
      <c r="B4032" s="1">
        <v>31</v>
      </c>
      <c r="C4032" s="1">
        <v>3</v>
      </c>
    </row>
    <row r="4033" spans="1:3" ht="15">
      <c r="A4033" s="1" t="s">
        <v>898</v>
      </c>
      <c r="B4033" s="1">
        <v>31</v>
      </c>
      <c r="C4033" s="1">
        <v>3</v>
      </c>
    </row>
    <row r="4034" spans="1:3" ht="15">
      <c r="A4034" s="1" t="s">
        <v>899</v>
      </c>
      <c r="B4034" s="1">
        <v>31</v>
      </c>
      <c r="C4034" s="1">
        <v>3</v>
      </c>
    </row>
    <row r="4035" spans="1:3" ht="15">
      <c r="A4035" s="1" t="s">
        <v>899</v>
      </c>
      <c r="B4035" s="1">
        <v>31</v>
      </c>
      <c r="C4035" s="1">
        <v>3</v>
      </c>
    </row>
    <row r="4036" spans="1:3" ht="15">
      <c r="A4036" s="1" t="s">
        <v>899</v>
      </c>
      <c r="B4036" s="1">
        <v>31</v>
      </c>
      <c r="C4036" s="1">
        <v>3</v>
      </c>
    </row>
    <row r="4037" spans="1:3" ht="15">
      <c r="A4037" s="1" t="s">
        <v>899</v>
      </c>
      <c r="B4037" s="1">
        <v>31</v>
      </c>
      <c r="C4037" s="1">
        <v>3</v>
      </c>
    </row>
    <row r="4038" spans="1:3" ht="15">
      <c r="A4038" s="1" t="s">
        <v>899</v>
      </c>
      <c r="B4038" s="1">
        <v>31</v>
      </c>
      <c r="C4038" s="1">
        <v>3</v>
      </c>
    </row>
    <row r="4039" spans="1:3" ht="15">
      <c r="A4039" s="1" t="s">
        <v>899</v>
      </c>
      <c r="B4039" s="1">
        <v>31</v>
      </c>
      <c r="C4039" s="1">
        <v>3</v>
      </c>
    </row>
    <row r="4040" spans="1:3" ht="15">
      <c r="A4040" s="1" t="s">
        <v>899</v>
      </c>
      <c r="B4040" s="1">
        <v>31</v>
      </c>
      <c r="C4040" s="1">
        <v>3</v>
      </c>
    </row>
    <row r="4041" spans="1:3" ht="15">
      <c r="A4041" s="1" t="s">
        <v>899</v>
      </c>
      <c r="B4041" s="1">
        <v>31</v>
      </c>
      <c r="C4041" s="1">
        <v>3</v>
      </c>
    </row>
    <row r="4042" spans="1:3" ht="15">
      <c r="A4042" s="1" t="s">
        <v>899</v>
      </c>
      <c r="B4042" s="1">
        <v>31</v>
      </c>
      <c r="C4042" s="1">
        <v>3</v>
      </c>
    </row>
    <row r="4043" spans="1:3" ht="15">
      <c r="A4043" s="1" t="s">
        <v>899</v>
      </c>
      <c r="B4043" s="1">
        <v>31</v>
      </c>
      <c r="C4043" s="1">
        <v>3</v>
      </c>
    </row>
    <row r="4044" spans="1:3" ht="15">
      <c r="A4044" s="1" t="s">
        <v>899</v>
      </c>
      <c r="B4044" s="1">
        <v>31</v>
      </c>
      <c r="C4044" s="1">
        <v>3</v>
      </c>
    </row>
    <row r="4045" spans="1:3" ht="15">
      <c r="A4045" s="1" t="s">
        <v>899</v>
      </c>
      <c r="B4045" s="1">
        <v>31</v>
      </c>
      <c r="C4045" s="1">
        <v>3</v>
      </c>
    </row>
    <row r="4046" spans="1:3" ht="15">
      <c r="A4046" s="1" t="s">
        <v>899</v>
      </c>
      <c r="B4046" s="1">
        <v>31</v>
      </c>
      <c r="C4046" s="1">
        <v>3</v>
      </c>
    </row>
    <row r="4047" spans="1:3" ht="15">
      <c r="A4047" s="1" t="s">
        <v>899</v>
      </c>
      <c r="B4047" s="1">
        <v>31</v>
      </c>
      <c r="C4047" s="1">
        <v>3</v>
      </c>
    </row>
    <row r="4048" spans="1:3" ht="15">
      <c r="A4048" s="1" t="s">
        <v>900</v>
      </c>
      <c r="B4048" s="1">
        <v>31</v>
      </c>
      <c r="C4048" s="1">
        <v>3</v>
      </c>
    </row>
    <row r="4049" spans="1:3" ht="15">
      <c r="A4049" s="1" t="s">
        <v>900</v>
      </c>
      <c r="B4049" s="1">
        <v>31</v>
      </c>
      <c r="C4049" s="1">
        <v>3</v>
      </c>
    </row>
    <row r="4050" spans="1:3" ht="15">
      <c r="A4050" s="1" t="s">
        <v>900</v>
      </c>
      <c r="B4050" s="1">
        <v>31</v>
      </c>
      <c r="C4050" s="1">
        <v>3</v>
      </c>
    </row>
    <row r="4051" spans="1:3" ht="15">
      <c r="A4051" s="1" t="s">
        <v>900</v>
      </c>
      <c r="B4051" s="1">
        <v>31</v>
      </c>
      <c r="C4051" s="1">
        <v>3</v>
      </c>
    </row>
    <row r="4052" spans="1:3" ht="15">
      <c r="A4052" s="1" t="s">
        <v>900</v>
      </c>
      <c r="B4052" s="1">
        <v>31</v>
      </c>
      <c r="C4052" s="1">
        <v>3</v>
      </c>
    </row>
    <row r="4053" spans="1:3" ht="15">
      <c r="A4053" s="1" t="s">
        <v>900</v>
      </c>
      <c r="B4053" s="1">
        <v>31</v>
      </c>
      <c r="C4053" s="1">
        <v>3</v>
      </c>
    </row>
    <row r="4054" spans="1:3" ht="15">
      <c r="A4054" s="1" t="s">
        <v>900</v>
      </c>
      <c r="B4054" s="1">
        <v>31</v>
      </c>
      <c r="C4054" s="1">
        <v>3</v>
      </c>
    </row>
    <row r="4055" spans="1:3" ht="15">
      <c r="A4055" s="1" t="s">
        <v>900</v>
      </c>
      <c r="B4055" s="1">
        <v>31</v>
      </c>
      <c r="C4055" s="1">
        <v>3</v>
      </c>
    </row>
    <row r="4056" spans="1:3" ht="15">
      <c r="A4056" s="1" t="s">
        <v>900</v>
      </c>
      <c r="B4056" s="1">
        <v>31</v>
      </c>
      <c r="C4056" s="1">
        <v>3</v>
      </c>
    </row>
    <row r="4057" spans="1:3" ht="15">
      <c r="A4057" s="1" t="s">
        <v>900</v>
      </c>
      <c r="B4057" s="1">
        <v>31</v>
      </c>
      <c r="C4057" s="1">
        <v>3</v>
      </c>
    </row>
    <row r="4058" spans="1:3" ht="15">
      <c r="A4058" s="1" t="s">
        <v>900</v>
      </c>
      <c r="B4058" s="1">
        <v>31</v>
      </c>
      <c r="C4058" s="1">
        <v>3</v>
      </c>
    </row>
    <row r="4059" spans="1:3" ht="15">
      <c r="A4059" s="1" t="s">
        <v>900</v>
      </c>
      <c r="B4059" s="1">
        <v>31</v>
      </c>
      <c r="C4059" s="1">
        <v>3</v>
      </c>
    </row>
    <row r="4060" spans="1:3" ht="15">
      <c r="A4060" s="1" t="s">
        <v>900</v>
      </c>
      <c r="B4060" s="1">
        <v>31</v>
      </c>
      <c r="C4060" s="1">
        <v>3</v>
      </c>
    </row>
    <row r="4061" spans="1:3" ht="15">
      <c r="A4061" s="1" t="s">
        <v>900</v>
      </c>
      <c r="B4061" s="1">
        <v>31</v>
      </c>
      <c r="C4061" s="1">
        <v>3</v>
      </c>
    </row>
    <row r="4062" spans="1:3" ht="15">
      <c r="A4062" s="1" t="s">
        <v>901</v>
      </c>
      <c r="B4062" s="1">
        <v>31</v>
      </c>
      <c r="C4062" s="1">
        <v>3</v>
      </c>
    </row>
    <row r="4063" spans="1:3" ht="15">
      <c r="A4063" s="1" t="s">
        <v>901</v>
      </c>
      <c r="B4063" s="1">
        <v>31</v>
      </c>
      <c r="C4063" s="1">
        <v>3</v>
      </c>
    </row>
    <row r="4064" spans="1:3" ht="15">
      <c r="A4064" s="1" t="s">
        <v>901</v>
      </c>
      <c r="B4064" s="1">
        <v>31</v>
      </c>
      <c r="C4064" s="1">
        <v>3</v>
      </c>
    </row>
    <row r="4065" spans="1:3" ht="15">
      <c r="A4065" s="1" t="s">
        <v>901</v>
      </c>
      <c r="B4065" s="1">
        <v>31</v>
      </c>
      <c r="C4065" s="1">
        <v>3</v>
      </c>
    </row>
    <row r="4066" spans="1:3" ht="15">
      <c r="A4066" s="1" t="s">
        <v>901</v>
      </c>
      <c r="B4066" s="1">
        <v>31</v>
      </c>
      <c r="C4066" s="1">
        <v>3</v>
      </c>
    </row>
    <row r="4067" spans="1:3" ht="15">
      <c r="A4067" s="1" t="s">
        <v>901</v>
      </c>
      <c r="B4067" s="1">
        <v>31</v>
      </c>
      <c r="C4067" s="1">
        <v>3</v>
      </c>
    </row>
    <row r="4068" spans="1:3" ht="15">
      <c r="A4068" s="1" t="s">
        <v>901</v>
      </c>
      <c r="B4068" s="1">
        <v>31</v>
      </c>
      <c r="C4068" s="1">
        <v>3</v>
      </c>
    </row>
    <row r="4069" spans="1:3" ht="15">
      <c r="A4069" s="1" t="s">
        <v>901</v>
      </c>
      <c r="B4069" s="1">
        <v>31</v>
      </c>
      <c r="C4069" s="1">
        <v>3</v>
      </c>
    </row>
    <row r="4070" spans="1:3" ht="15">
      <c r="A4070" s="1" t="s">
        <v>901</v>
      </c>
      <c r="B4070" s="1">
        <v>31</v>
      </c>
      <c r="C4070" s="1">
        <v>3</v>
      </c>
    </row>
    <row r="4071" spans="1:3" ht="15">
      <c r="A4071" s="1" t="s">
        <v>901</v>
      </c>
      <c r="B4071" s="1">
        <v>31</v>
      </c>
      <c r="C4071" s="1">
        <v>3</v>
      </c>
    </row>
    <row r="4072" spans="1:3" ht="15">
      <c r="A4072" s="1" t="s">
        <v>901</v>
      </c>
      <c r="B4072" s="1">
        <v>31</v>
      </c>
      <c r="C4072" s="1">
        <v>3</v>
      </c>
    </row>
    <row r="4073" spans="1:3" ht="15">
      <c r="A4073" s="1" t="s">
        <v>901</v>
      </c>
      <c r="B4073" s="1">
        <v>31</v>
      </c>
      <c r="C4073" s="1">
        <v>3</v>
      </c>
    </row>
    <row r="4074" spans="1:3" ht="15">
      <c r="A4074" s="1" t="s">
        <v>901</v>
      </c>
      <c r="B4074" s="1">
        <v>31</v>
      </c>
      <c r="C4074" s="1">
        <v>3</v>
      </c>
    </row>
    <row r="4075" spans="1:3" ht="15">
      <c r="A4075" s="1" t="s">
        <v>901</v>
      </c>
      <c r="B4075" s="1">
        <v>31</v>
      </c>
      <c r="C4075" s="1">
        <v>3</v>
      </c>
    </row>
    <row r="4076" spans="1:3" ht="15">
      <c r="A4076" s="1" t="s">
        <v>903</v>
      </c>
      <c r="B4076" s="1">
        <v>42</v>
      </c>
      <c r="C4076" s="1">
        <v>4</v>
      </c>
    </row>
    <row r="4077" spans="1:3" ht="15">
      <c r="A4077" s="1" t="s">
        <v>903</v>
      </c>
      <c r="B4077" s="1">
        <v>42</v>
      </c>
      <c r="C4077" s="1">
        <v>4</v>
      </c>
    </row>
    <row r="4078" spans="1:3" ht="15">
      <c r="A4078" s="1" t="s">
        <v>903</v>
      </c>
      <c r="B4078" s="1">
        <v>42</v>
      </c>
      <c r="C4078" s="1">
        <v>4</v>
      </c>
    </row>
    <row r="4079" spans="1:3" ht="15">
      <c r="A4079" s="1" t="s">
        <v>903</v>
      </c>
      <c r="B4079" s="1">
        <v>42</v>
      </c>
      <c r="C4079" s="1">
        <v>4</v>
      </c>
    </row>
    <row r="4080" spans="1:3" ht="15">
      <c r="A4080" s="1" t="s">
        <v>903</v>
      </c>
      <c r="B4080" s="1">
        <v>42</v>
      </c>
      <c r="C4080" s="1">
        <v>4</v>
      </c>
    </row>
    <row r="4081" spans="1:3" ht="15">
      <c r="A4081" s="1" t="s">
        <v>903</v>
      </c>
      <c r="B4081" s="1">
        <v>42</v>
      </c>
      <c r="C4081" s="1">
        <v>4</v>
      </c>
    </row>
    <row r="4082" spans="1:3" ht="15">
      <c r="A4082" s="1" t="s">
        <v>903</v>
      </c>
      <c r="B4082" s="1">
        <v>42</v>
      </c>
      <c r="C4082" s="1">
        <v>4</v>
      </c>
    </row>
    <row r="4083" spans="1:3" ht="15">
      <c r="A4083" s="1" t="s">
        <v>903</v>
      </c>
      <c r="B4083" s="1">
        <v>42</v>
      </c>
      <c r="C4083" s="1">
        <v>4</v>
      </c>
    </row>
    <row r="4084" spans="1:3" ht="15">
      <c r="A4084" s="1" t="s">
        <v>903</v>
      </c>
      <c r="B4084" s="1">
        <v>42</v>
      </c>
      <c r="C4084" s="1">
        <v>4</v>
      </c>
    </row>
    <row r="4085" spans="1:3" ht="15">
      <c r="A4085" s="1" t="s">
        <v>903</v>
      </c>
      <c r="B4085" s="1">
        <v>42</v>
      </c>
      <c r="C4085" s="1">
        <v>4</v>
      </c>
    </row>
    <row r="4086" spans="1:3" ht="15">
      <c r="A4086" s="1" t="s">
        <v>903</v>
      </c>
      <c r="B4086" s="1">
        <v>42</v>
      </c>
      <c r="C4086" s="1">
        <v>4</v>
      </c>
    </row>
    <row r="4087" spans="1:3" ht="15">
      <c r="A4087" s="1" t="s">
        <v>903</v>
      </c>
      <c r="B4087" s="1">
        <v>42</v>
      </c>
      <c r="C4087" s="1">
        <v>4</v>
      </c>
    </row>
    <row r="4088" spans="1:3" ht="15">
      <c r="A4088" s="1" t="s">
        <v>903</v>
      </c>
      <c r="B4088" s="1">
        <v>42</v>
      </c>
      <c r="C4088" s="1">
        <v>4</v>
      </c>
    </row>
    <row r="4089" spans="1:3" ht="15">
      <c r="A4089" s="1" t="s">
        <v>903</v>
      </c>
      <c r="B4089" s="1">
        <v>42</v>
      </c>
      <c r="C4089" s="1">
        <v>4</v>
      </c>
    </row>
    <row r="4090" spans="1:3" ht="15">
      <c r="A4090" s="1" t="s">
        <v>904</v>
      </c>
      <c r="B4090" s="1">
        <v>51</v>
      </c>
      <c r="C4090" s="1">
        <v>6</v>
      </c>
    </row>
    <row r="4091" spans="1:3" ht="15">
      <c r="A4091" s="1" t="s">
        <v>904</v>
      </c>
      <c r="B4091" s="1">
        <v>51</v>
      </c>
      <c r="C4091" s="1">
        <v>6</v>
      </c>
    </row>
    <row r="4092" spans="1:3" ht="15">
      <c r="A4092" s="1" t="s">
        <v>904</v>
      </c>
      <c r="B4092" s="1">
        <v>51</v>
      </c>
      <c r="C4092" s="1">
        <v>6</v>
      </c>
    </row>
    <row r="4093" spans="1:3" ht="15">
      <c r="A4093" s="1" t="s">
        <v>904</v>
      </c>
      <c r="B4093" s="1">
        <v>51</v>
      </c>
      <c r="C4093" s="1">
        <v>6</v>
      </c>
    </row>
    <row r="4094" spans="1:3" ht="15">
      <c r="A4094" s="1" t="s">
        <v>904</v>
      </c>
      <c r="B4094" s="1">
        <v>51</v>
      </c>
      <c r="C4094" s="1">
        <v>6</v>
      </c>
    </row>
    <row r="4095" spans="1:3" ht="15">
      <c r="A4095" s="1" t="s">
        <v>904</v>
      </c>
      <c r="B4095" s="1">
        <v>51</v>
      </c>
      <c r="C4095" s="1">
        <v>6</v>
      </c>
    </row>
    <row r="4096" spans="1:3" ht="15">
      <c r="A4096" s="1" t="s">
        <v>904</v>
      </c>
      <c r="B4096" s="1">
        <v>51</v>
      </c>
      <c r="C4096" s="1">
        <v>6</v>
      </c>
    </row>
    <row r="4097" spans="1:3" ht="15">
      <c r="A4097" s="1" t="s">
        <v>904</v>
      </c>
      <c r="B4097" s="1">
        <v>51</v>
      </c>
      <c r="C4097" s="1">
        <v>6</v>
      </c>
    </row>
    <row r="4098" spans="1:3" ht="15">
      <c r="A4098" s="1" t="s">
        <v>904</v>
      </c>
      <c r="B4098" s="1">
        <v>51</v>
      </c>
      <c r="C4098" s="1">
        <v>6</v>
      </c>
    </row>
    <row r="4099" spans="1:3" ht="15">
      <c r="A4099" s="1" t="s">
        <v>904</v>
      </c>
      <c r="B4099" s="1">
        <v>51</v>
      </c>
      <c r="C4099" s="1">
        <v>6</v>
      </c>
    </row>
    <row r="4100" spans="1:3" ht="15">
      <c r="A4100" s="1" t="s">
        <v>904</v>
      </c>
      <c r="B4100" s="1">
        <v>51</v>
      </c>
      <c r="C4100" s="1">
        <v>6</v>
      </c>
    </row>
    <row r="4101" spans="1:3" ht="15">
      <c r="A4101" s="1" t="s">
        <v>904</v>
      </c>
      <c r="B4101" s="1">
        <v>51</v>
      </c>
      <c r="C4101" s="1">
        <v>6</v>
      </c>
    </row>
    <row r="4102" spans="1:3" ht="15">
      <c r="A4102" s="1" t="s">
        <v>904</v>
      </c>
      <c r="B4102" s="1">
        <v>51</v>
      </c>
      <c r="C4102" s="1">
        <v>6</v>
      </c>
    </row>
    <row r="4103" spans="1:3" ht="15">
      <c r="A4103" s="1" t="s">
        <v>904</v>
      </c>
      <c r="B4103" s="1">
        <v>51</v>
      </c>
      <c r="C4103" s="1">
        <v>6</v>
      </c>
    </row>
    <row r="4104" spans="1:3" ht="15">
      <c r="A4104" s="1" t="s">
        <v>905</v>
      </c>
      <c r="B4104" s="1">
        <v>31</v>
      </c>
      <c r="C4104" s="1">
        <v>3</v>
      </c>
    </row>
    <row r="4105" spans="1:3" ht="15">
      <c r="A4105" s="1" t="s">
        <v>905</v>
      </c>
      <c r="B4105" s="1">
        <v>31</v>
      </c>
      <c r="C4105" s="1">
        <v>3</v>
      </c>
    </row>
    <row r="4106" spans="1:3" ht="15">
      <c r="A4106" s="1" t="s">
        <v>905</v>
      </c>
      <c r="B4106" s="1">
        <v>31</v>
      </c>
      <c r="C4106" s="1">
        <v>3</v>
      </c>
    </row>
    <row r="4107" spans="1:3" ht="15">
      <c r="A4107" s="1" t="s">
        <v>905</v>
      </c>
      <c r="B4107" s="1">
        <v>31</v>
      </c>
      <c r="C4107" s="1">
        <v>3</v>
      </c>
    </row>
    <row r="4108" spans="1:3" ht="15">
      <c r="A4108" s="1" t="s">
        <v>905</v>
      </c>
      <c r="B4108" s="1">
        <v>31</v>
      </c>
      <c r="C4108" s="1">
        <v>3</v>
      </c>
    </row>
    <row r="4109" spans="1:3" ht="15">
      <c r="A4109" s="1" t="s">
        <v>905</v>
      </c>
      <c r="B4109" s="1">
        <v>31</v>
      </c>
      <c r="C4109" s="1">
        <v>3</v>
      </c>
    </row>
    <row r="4110" spans="1:3" ht="15">
      <c r="A4110" s="1" t="s">
        <v>905</v>
      </c>
      <c r="B4110" s="1">
        <v>31</v>
      </c>
      <c r="C4110" s="1">
        <v>3</v>
      </c>
    </row>
    <row r="4111" spans="1:3" ht="15">
      <c r="A4111" s="1" t="s">
        <v>905</v>
      </c>
      <c r="B4111" s="1">
        <v>31</v>
      </c>
      <c r="C4111" s="1">
        <v>3</v>
      </c>
    </row>
    <row r="4112" spans="1:3" ht="15">
      <c r="A4112" s="1" t="s">
        <v>905</v>
      </c>
      <c r="B4112" s="1">
        <v>31</v>
      </c>
      <c r="C4112" s="1">
        <v>3</v>
      </c>
    </row>
    <row r="4113" spans="1:3" ht="15">
      <c r="A4113" s="1" t="s">
        <v>905</v>
      </c>
      <c r="B4113" s="1">
        <v>31</v>
      </c>
      <c r="C4113" s="1">
        <v>3</v>
      </c>
    </row>
    <row r="4114" spans="1:3" ht="15">
      <c r="A4114" s="1" t="s">
        <v>905</v>
      </c>
      <c r="B4114" s="1">
        <v>31</v>
      </c>
      <c r="C4114" s="1">
        <v>3</v>
      </c>
    </row>
    <row r="4115" spans="1:3" ht="15">
      <c r="A4115" s="1" t="s">
        <v>905</v>
      </c>
      <c r="B4115" s="1">
        <v>31</v>
      </c>
      <c r="C4115" s="1">
        <v>3</v>
      </c>
    </row>
    <row r="4116" spans="1:3" ht="15">
      <c r="A4116" s="1" t="s">
        <v>905</v>
      </c>
      <c r="B4116" s="1">
        <v>31</v>
      </c>
      <c r="C4116" s="1">
        <v>3</v>
      </c>
    </row>
    <row r="4117" spans="1:3" ht="15">
      <c r="A4117" s="1" t="s">
        <v>905</v>
      </c>
      <c r="B4117" s="1">
        <v>31</v>
      </c>
      <c r="C4117" s="1">
        <v>3</v>
      </c>
    </row>
    <row r="4118" spans="1:3" ht="15">
      <c r="A4118" s="1" t="s">
        <v>906</v>
      </c>
      <c r="B4118" s="1">
        <v>31</v>
      </c>
      <c r="C4118" s="1">
        <v>3</v>
      </c>
    </row>
    <row r="4119" spans="1:3" ht="15">
      <c r="A4119" s="1" t="s">
        <v>906</v>
      </c>
      <c r="B4119" s="1">
        <v>31</v>
      </c>
      <c r="C4119" s="1">
        <v>3</v>
      </c>
    </row>
    <row r="4120" spans="1:3" ht="15">
      <c r="A4120" s="1" t="s">
        <v>906</v>
      </c>
      <c r="B4120" s="1">
        <v>31</v>
      </c>
      <c r="C4120" s="1">
        <v>3</v>
      </c>
    </row>
    <row r="4121" spans="1:3" ht="15">
      <c r="A4121" s="1" t="s">
        <v>906</v>
      </c>
      <c r="B4121" s="1">
        <v>31</v>
      </c>
      <c r="C4121" s="1">
        <v>3</v>
      </c>
    </row>
    <row r="4122" spans="1:3" ht="15">
      <c r="A4122" s="1" t="s">
        <v>906</v>
      </c>
      <c r="B4122" s="1">
        <v>31</v>
      </c>
      <c r="C4122" s="1">
        <v>3</v>
      </c>
    </row>
    <row r="4123" spans="1:3" ht="15">
      <c r="A4123" s="1" t="s">
        <v>906</v>
      </c>
      <c r="B4123" s="1">
        <v>31</v>
      </c>
      <c r="C4123" s="1">
        <v>3</v>
      </c>
    </row>
    <row r="4124" spans="1:3" ht="15">
      <c r="A4124" s="1" t="s">
        <v>906</v>
      </c>
      <c r="B4124" s="1">
        <v>31</v>
      </c>
      <c r="C4124" s="1">
        <v>3</v>
      </c>
    </row>
    <row r="4125" spans="1:3" ht="15">
      <c r="A4125" s="1" t="s">
        <v>906</v>
      </c>
      <c r="B4125" s="1">
        <v>31</v>
      </c>
      <c r="C4125" s="1">
        <v>3</v>
      </c>
    </row>
    <row r="4126" spans="1:3" ht="15">
      <c r="A4126" s="1" t="s">
        <v>906</v>
      </c>
      <c r="B4126" s="1">
        <v>31</v>
      </c>
      <c r="C4126" s="1">
        <v>3</v>
      </c>
    </row>
    <row r="4127" spans="1:3" ht="15">
      <c r="A4127" s="1" t="s">
        <v>906</v>
      </c>
      <c r="B4127" s="1">
        <v>31</v>
      </c>
      <c r="C4127" s="1">
        <v>3</v>
      </c>
    </row>
    <row r="4128" spans="1:3" ht="15">
      <c r="A4128" s="1" t="s">
        <v>906</v>
      </c>
      <c r="B4128" s="1">
        <v>31</v>
      </c>
      <c r="C4128" s="1">
        <v>3</v>
      </c>
    </row>
    <row r="4129" spans="1:3" ht="15">
      <c r="A4129" s="1" t="s">
        <v>906</v>
      </c>
      <c r="B4129" s="1">
        <v>31</v>
      </c>
      <c r="C4129" s="1">
        <v>3</v>
      </c>
    </row>
    <row r="4130" spans="1:3" ht="15">
      <c r="A4130" s="1" t="s">
        <v>906</v>
      </c>
      <c r="B4130" s="1">
        <v>31</v>
      </c>
      <c r="C4130" s="1">
        <v>3</v>
      </c>
    </row>
    <row r="4131" spans="1:3" ht="15">
      <c r="A4131" s="1" t="s">
        <v>906</v>
      </c>
      <c r="B4131" s="1">
        <v>31</v>
      </c>
      <c r="C4131" s="1">
        <v>3</v>
      </c>
    </row>
    <row r="4132" spans="1:3" ht="15">
      <c r="A4132" s="1" t="s">
        <v>907</v>
      </c>
      <c r="B4132" s="1">
        <v>31</v>
      </c>
      <c r="C4132" s="1">
        <v>3</v>
      </c>
    </row>
    <row r="4133" spans="1:3" ht="15">
      <c r="A4133" s="1" t="s">
        <v>907</v>
      </c>
      <c r="B4133" s="1">
        <v>31</v>
      </c>
      <c r="C4133" s="1">
        <v>3</v>
      </c>
    </row>
    <row r="4134" spans="1:3" ht="15">
      <c r="A4134" s="1" t="s">
        <v>907</v>
      </c>
      <c r="B4134" s="1">
        <v>31</v>
      </c>
      <c r="C4134" s="1">
        <v>3</v>
      </c>
    </row>
    <row r="4135" spans="1:3" ht="15">
      <c r="A4135" s="1" t="s">
        <v>907</v>
      </c>
      <c r="B4135" s="1">
        <v>31</v>
      </c>
      <c r="C4135" s="1">
        <v>3</v>
      </c>
    </row>
    <row r="4136" spans="1:3" ht="15">
      <c r="A4136" s="1" t="s">
        <v>907</v>
      </c>
      <c r="B4136" s="1">
        <v>31</v>
      </c>
      <c r="C4136" s="1">
        <v>3</v>
      </c>
    </row>
    <row r="4137" spans="1:3" ht="15">
      <c r="A4137" s="1" t="s">
        <v>907</v>
      </c>
      <c r="B4137" s="1">
        <v>31</v>
      </c>
      <c r="C4137" s="1">
        <v>3</v>
      </c>
    </row>
    <row r="4138" spans="1:3" ht="15">
      <c r="A4138" s="1" t="s">
        <v>907</v>
      </c>
      <c r="B4138" s="1">
        <v>31</v>
      </c>
      <c r="C4138" s="1">
        <v>3</v>
      </c>
    </row>
    <row r="4139" spans="1:3" ht="15">
      <c r="A4139" s="1" t="s">
        <v>907</v>
      </c>
      <c r="B4139" s="1">
        <v>31</v>
      </c>
      <c r="C4139" s="1">
        <v>3</v>
      </c>
    </row>
    <row r="4140" spans="1:3" ht="15">
      <c r="A4140" s="1" t="s">
        <v>907</v>
      </c>
      <c r="B4140" s="1">
        <v>31</v>
      </c>
      <c r="C4140" s="1">
        <v>3</v>
      </c>
    </row>
    <row r="4141" spans="1:3" ht="15">
      <c r="A4141" s="1" t="s">
        <v>907</v>
      </c>
      <c r="B4141" s="1">
        <v>31</v>
      </c>
      <c r="C4141" s="1">
        <v>3</v>
      </c>
    </row>
    <row r="4142" spans="1:3" ht="15">
      <c r="A4142" s="1" t="s">
        <v>907</v>
      </c>
      <c r="B4142" s="1">
        <v>31</v>
      </c>
      <c r="C4142" s="1">
        <v>3</v>
      </c>
    </row>
    <row r="4143" spans="1:3" ht="15">
      <c r="A4143" s="1" t="s">
        <v>907</v>
      </c>
      <c r="B4143" s="1">
        <v>31</v>
      </c>
      <c r="C4143" s="1">
        <v>3</v>
      </c>
    </row>
    <row r="4144" spans="1:3" ht="15">
      <c r="A4144" s="1" t="s">
        <v>907</v>
      </c>
      <c r="B4144" s="1">
        <v>31</v>
      </c>
      <c r="C4144" s="1">
        <v>3</v>
      </c>
    </row>
    <row r="4145" spans="1:3" ht="15">
      <c r="A4145" s="1" t="s">
        <v>907</v>
      </c>
      <c r="B4145" s="1">
        <v>31</v>
      </c>
      <c r="C4145" s="1">
        <v>3</v>
      </c>
    </row>
    <row r="4146" spans="1:3" ht="15">
      <c r="A4146" s="1" t="s">
        <v>909</v>
      </c>
      <c r="B4146" s="1">
        <v>44</v>
      </c>
      <c r="C4146" s="1">
        <v>5</v>
      </c>
    </row>
    <row r="4147" spans="1:3" ht="15">
      <c r="A4147" s="1" t="s">
        <v>909</v>
      </c>
      <c r="B4147" s="1">
        <v>44</v>
      </c>
      <c r="C4147" s="1">
        <v>5</v>
      </c>
    </row>
    <row r="4148" spans="1:3" ht="15">
      <c r="A4148" s="1" t="s">
        <v>909</v>
      </c>
      <c r="B4148" s="1">
        <v>44</v>
      </c>
      <c r="C4148" s="1">
        <v>5</v>
      </c>
    </row>
    <row r="4149" spans="1:3" ht="15">
      <c r="A4149" s="1" t="s">
        <v>909</v>
      </c>
      <c r="B4149" s="1">
        <v>44</v>
      </c>
      <c r="C4149" s="1">
        <v>5</v>
      </c>
    </row>
    <row r="4150" spans="1:3" ht="15">
      <c r="A4150" s="1" t="s">
        <v>909</v>
      </c>
      <c r="B4150" s="1">
        <v>44</v>
      </c>
      <c r="C4150" s="1">
        <v>5</v>
      </c>
    </row>
    <row r="4151" spans="1:3" ht="15">
      <c r="A4151" s="1" t="s">
        <v>909</v>
      </c>
      <c r="B4151" s="1">
        <v>44</v>
      </c>
      <c r="C4151" s="1">
        <v>5</v>
      </c>
    </row>
    <row r="4152" spans="1:3" ht="15">
      <c r="A4152" s="1" t="s">
        <v>909</v>
      </c>
      <c r="B4152" s="1">
        <v>44</v>
      </c>
      <c r="C4152" s="1">
        <v>5</v>
      </c>
    </row>
    <row r="4153" spans="1:3" ht="15">
      <c r="A4153" s="1" t="s">
        <v>909</v>
      </c>
      <c r="B4153" s="1">
        <v>44</v>
      </c>
      <c r="C4153" s="1">
        <v>5</v>
      </c>
    </row>
    <row r="4154" spans="1:3" ht="15">
      <c r="A4154" s="1" t="s">
        <v>909</v>
      </c>
      <c r="B4154" s="1">
        <v>44</v>
      </c>
      <c r="C4154" s="1">
        <v>5</v>
      </c>
    </row>
    <row r="4155" spans="1:3" ht="15">
      <c r="A4155" s="1" t="s">
        <v>909</v>
      </c>
      <c r="B4155" s="1">
        <v>44</v>
      </c>
      <c r="C4155" s="1">
        <v>5</v>
      </c>
    </row>
    <row r="4156" spans="1:3" ht="15">
      <c r="A4156" s="1" t="s">
        <v>909</v>
      </c>
      <c r="B4156" s="1">
        <v>44</v>
      </c>
      <c r="C4156" s="1">
        <v>5</v>
      </c>
    </row>
    <row r="4157" spans="1:3" ht="15">
      <c r="A4157" s="1" t="s">
        <v>909</v>
      </c>
      <c r="B4157" s="1">
        <v>44</v>
      </c>
      <c r="C4157" s="1">
        <v>5</v>
      </c>
    </row>
    <row r="4158" spans="1:3" ht="15">
      <c r="A4158" s="1" t="s">
        <v>909</v>
      </c>
      <c r="B4158" s="1">
        <v>44</v>
      </c>
      <c r="C4158" s="1">
        <v>5</v>
      </c>
    </row>
    <row r="4159" spans="1:3" ht="15">
      <c r="A4159" s="1" t="s">
        <v>909</v>
      </c>
      <c r="B4159" s="1">
        <v>44</v>
      </c>
      <c r="C4159" s="1">
        <v>5</v>
      </c>
    </row>
    <row r="4160" spans="1:3" ht="15">
      <c r="A4160" s="1" t="s">
        <v>910</v>
      </c>
      <c r="B4160" s="1">
        <v>44</v>
      </c>
      <c r="C4160" s="1">
        <v>5</v>
      </c>
    </row>
    <row r="4161" spans="1:3" ht="15">
      <c r="A4161" s="1" t="s">
        <v>910</v>
      </c>
      <c r="B4161" s="1">
        <v>44</v>
      </c>
      <c r="C4161" s="1">
        <v>5</v>
      </c>
    </row>
    <row r="4162" spans="1:3" ht="15">
      <c r="A4162" s="1" t="s">
        <v>910</v>
      </c>
      <c r="B4162" s="1">
        <v>44</v>
      </c>
      <c r="C4162" s="1">
        <v>5</v>
      </c>
    </row>
    <row r="4163" spans="1:3" ht="15">
      <c r="A4163" s="1" t="s">
        <v>910</v>
      </c>
      <c r="B4163" s="1">
        <v>44</v>
      </c>
      <c r="C4163" s="1">
        <v>5</v>
      </c>
    </row>
    <row r="4164" spans="1:3" ht="15">
      <c r="A4164" s="1" t="s">
        <v>910</v>
      </c>
      <c r="B4164" s="1">
        <v>44</v>
      </c>
      <c r="C4164" s="1">
        <v>5</v>
      </c>
    </row>
    <row r="4165" spans="1:3" ht="15">
      <c r="A4165" s="1" t="s">
        <v>910</v>
      </c>
      <c r="B4165" s="1">
        <v>44</v>
      </c>
      <c r="C4165" s="1">
        <v>5</v>
      </c>
    </row>
    <row r="4166" spans="1:3" ht="15">
      <c r="A4166" s="1" t="s">
        <v>910</v>
      </c>
      <c r="B4166" s="1">
        <v>44</v>
      </c>
      <c r="C4166" s="1">
        <v>5</v>
      </c>
    </row>
    <row r="4167" spans="1:3" ht="15">
      <c r="A4167" s="1" t="s">
        <v>910</v>
      </c>
      <c r="B4167" s="1">
        <v>44</v>
      </c>
      <c r="C4167" s="1">
        <v>5</v>
      </c>
    </row>
    <row r="4168" spans="1:3" ht="15">
      <c r="A4168" s="1" t="s">
        <v>910</v>
      </c>
      <c r="B4168" s="1">
        <v>44</v>
      </c>
      <c r="C4168" s="1">
        <v>5</v>
      </c>
    </row>
    <row r="4169" spans="1:3" ht="15">
      <c r="A4169" s="1" t="s">
        <v>910</v>
      </c>
      <c r="B4169" s="1">
        <v>44</v>
      </c>
      <c r="C4169" s="1">
        <v>5</v>
      </c>
    </row>
    <row r="4170" spans="1:3" ht="15">
      <c r="A4170" s="1" t="s">
        <v>910</v>
      </c>
      <c r="B4170" s="1">
        <v>44</v>
      </c>
      <c r="C4170" s="1">
        <v>5</v>
      </c>
    </row>
    <row r="4171" spans="1:3" ht="15">
      <c r="A4171" s="1" t="s">
        <v>910</v>
      </c>
      <c r="B4171" s="1">
        <v>44</v>
      </c>
      <c r="C4171" s="1">
        <v>5</v>
      </c>
    </row>
    <row r="4172" spans="1:3" ht="15">
      <c r="A4172" s="1" t="s">
        <v>910</v>
      </c>
      <c r="B4172" s="1">
        <v>44</v>
      </c>
      <c r="C4172" s="1">
        <v>5</v>
      </c>
    </row>
    <row r="4173" spans="1:3" ht="15">
      <c r="A4173" s="1" t="s">
        <v>910</v>
      </c>
      <c r="B4173" s="1">
        <v>44</v>
      </c>
      <c r="C4173" s="1">
        <v>5</v>
      </c>
    </row>
    <row r="4174" spans="1:3" ht="15">
      <c r="A4174" s="1" t="s">
        <v>911</v>
      </c>
      <c r="B4174" s="1">
        <v>44</v>
      </c>
      <c r="C4174" s="1">
        <v>5</v>
      </c>
    </row>
    <row r="4175" spans="1:3" ht="15">
      <c r="A4175" s="1" t="s">
        <v>911</v>
      </c>
      <c r="B4175" s="1">
        <v>44</v>
      </c>
      <c r="C4175" s="1">
        <v>5</v>
      </c>
    </row>
    <row r="4176" spans="1:3" ht="15">
      <c r="A4176" s="1" t="s">
        <v>911</v>
      </c>
      <c r="B4176" s="1">
        <v>44</v>
      </c>
      <c r="C4176" s="1">
        <v>5</v>
      </c>
    </row>
    <row r="4177" spans="1:3" ht="15">
      <c r="A4177" s="1" t="s">
        <v>911</v>
      </c>
      <c r="B4177" s="1">
        <v>44</v>
      </c>
      <c r="C4177" s="1">
        <v>5</v>
      </c>
    </row>
    <row r="4178" spans="1:3" ht="15">
      <c r="A4178" s="1" t="s">
        <v>911</v>
      </c>
      <c r="B4178" s="1">
        <v>44</v>
      </c>
      <c r="C4178" s="1">
        <v>5</v>
      </c>
    </row>
    <row r="4179" spans="1:3" ht="15">
      <c r="A4179" s="1" t="s">
        <v>911</v>
      </c>
      <c r="B4179" s="1">
        <v>44</v>
      </c>
      <c r="C4179" s="1">
        <v>5</v>
      </c>
    </row>
    <row r="4180" spans="1:3" ht="15">
      <c r="A4180" s="1" t="s">
        <v>911</v>
      </c>
      <c r="B4180" s="1">
        <v>44</v>
      </c>
      <c r="C4180" s="1">
        <v>5</v>
      </c>
    </row>
    <row r="4181" spans="1:3" ht="15">
      <c r="A4181" s="1" t="s">
        <v>911</v>
      </c>
      <c r="B4181" s="1">
        <v>44</v>
      </c>
      <c r="C4181" s="1">
        <v>5</v>
      </c>
    </row>
    <row r="4182" spans="1:3" ht="15">
      <c r="A4182" s="1" t="s">
        <v>911</v>
      </c>
      <c r="B4182" s="1">
        <v>44</v>
      </c>
      <c r="C4182" s="1">
        <v>5</v>
      </c>
    </row>
    <row r="4183" spans="1:3" ht="15">
      <c r="A4183" s="1" t="s">
        <v>911</v>
      </c>
      <c r="B4183" s="1">
        <v>44</v>
      </c>
      <c r="C4183" s="1">
        <v>5</v>
      </c>
    </row>
    <row r="4184" spans="1:3" ht="15">
      <c r="A4184" s="1" t="s">
        <v>911</v>
      </c>
      <c r="B4184" s="1">
        <v>44</v>
      </c>
      <c r="C4184" s="1">
        <v>5</v>
      </c>
    </row>
    <row r="4185" spans="1:3" ht="15">
      <c r="A4185" s="1" t="s">
        <v>911</v>
      </c>
      <c r="B4185" s="1">
        <v>44</v>
      </c>
      <c r="C4185" s="1">
        <v>5</v>
      </c>
    </row>
    <row r="4186" spans="1:3" ht="15">
      <c r="A4186" s="1" t="s">
        <v>911</v>
      </c>
      <c r="B4186" s="1">
        <v>44</v>
      </c>
      <c r="C4186" s="1">
        <v>5</v>
      </c>
    </row>
    <row r="4187" spans="1:3" ht="15">
      <c r="A4187" s="1" t="s">
        <v>911</v>
      </c>
      <c r="B4187" s="1">
        <v>44</v>
      </c>
      <c r="C4187" s="1">
        <v>5</v>
      </c>
    </row>
    <row r="4188" spans="1:3" ht="15">
      <c r="A4188" s="1" t="s">
        <v>912</v>
      </c>
      <c r="B4188" s="1">
        <v>31</v>
      </c>
      <c r="C4188" s="1">
        <v>3</v>
      </c>
    </row>
    <row r="4189" spans="1:3" ht="15">
      <c r="A4189" s="1" t="s">
        <v>912</v>
      </c>
      <c r="B4189" s="1">
        <v>31</v>
      </c>
      <c r="C4189" s="1">
        <v>3</v>
      </c>
    </row>
    <row r="4190" spans="1:3" ht="15">
      <c r="A4190" s="1" t="s">
        <v>912</v>
      </c>
      <c r="B4190" s="1">
        <v>31</v>
      </c>
      <c r="C4190" s="1">
        <v>3</v>
      </c>
    </row>
    <row r="4191" spans="1:3" ht="15">
      <c r="A4191" s="1" t="s">
        <v>912</v>
      </c>
      <c r="B4191" s="1">
        <v>31</v>
      </c>
      <c r="C4191" s="1">
        <v>3</v>
      </c>
    </row>
    <row r="4192" spans="1:3" ht="15">
      <c r="A4192" s="1" t="s">
        <v>912</v>
      </c>
      <c r="B4192" s="1">
        <v>31</v>
      </c>
      <c r="C4192" s="1">
        <v>3</v>
      </c>
    </row>
    <row r="4193" spans="1:3" ht="15">
      <c r="A4193" s="1" t="s">
        <v>912</v>
      </c>
      <c r="B4193" s="1">
        <v>31</v>
      </c>
      <c r="C4193" s="1">
        <v>3</v>
      </c>
    </row>
    <row r="4194" spans="1:3" ht="15">
      <c r="A4194" s="1" t="s">
        <v>912</v>
      </c>
      <c r="B4194" s="1">
        <v>31</v>
      </c>
      <c r="C4194" s="1">
        <v>3</v>
      </c>
    </row>
    <row r="4195" spans="1:3" ht="15">
      <c r="A4195" s="1" t="s">
        <v>912</v>
      </c>
      <c r="B4195" s="1">
        <v>31</v>
      </c>
      <c r="C4195" s="1">
        <v>3</v>
      </c>
    </row>
    <row r="4196" spans="1:3" ht="15">
      <c r="A4196" s="1" t="s">
        <v>912</v>
      </c>
      <c r="B4196" s="1">
        <v>31</v>
      </c>
      <c r="C4196" s="1">
        <v>3</v>
      </c>
    </row>
    <row r="4197" spans="1:3" ht="15">
      <c r="A4197" s="1" t="s">
        <v>912</v>
      </c>
      <c r="B4197" s="1">
        <v>31</v>
      </c>
      <c r="C4197" s="1">
        <v>3</v>
      </c>
    </row>
    <row r="4198" spans="1:3" ht="15">
      <c r="A4198" s="1" t="s">
        <v>912</v>
      </c>
      <c r="B4198" s="1">
        <v>31</v>
      </c>
      <c r="C4198" s="1">
        <v>3</v>
      </c>
    </row>
    <row r="4199" spans="1:3" ht="15">
      <c r="A4199" s="1" t="s">
        <v>912</v>
      </c>
      <c r="B4199" s="1">
        <v>31</v>
      </c>
      <c r="C4199" s="1">
        <v>3</v>
      </c>
    </row>
    <row r="4200" spans="1:3" ht="15">
      <c r="A4200" s="1" t="s">
        <v>912</v>
      </c>
      <c r="B4200" s="1">
        <v>31</v>
      </c>
      <c r="C4200" s="1">
        <v>3</v>
      </c>
    </row>
    <row r="4201" spans="1:3" ht="15">
      <c r="A4201" s="1" t="s">
        <v>912</v>
      </c>
      <c r="B4201" s="1">
        <v>31</v>
      </c>
      <c r="C4201" s="1">
        <v>3</v>
      </c>
    </row>
    <row r="4202" spans="1:3" ht="15">
      <c r="A4202" s="1" t="s">
        <v>913</v>
      </c>
      <c r="B4202" s="1">
        <v>51</v>
      </c>
      <c r="C4202" s="1">
        <v>6</v>
      </c>
    </row>
    <row r="4203" spans="1:3" ht="15">
      <c r="A4203" s="1" t="s">
        <v>913</v>
      </c>
      <c r="B4203" s="1">
        <v>51</v>
      </c>
      <c r="C4203" s="1">
        <v>6</v>
      </c>
    </row>
    <row r="4204" spans="1:3" ht="15">
      <c r="A4204" s="1" t="s">
        <v>913</v>
      </c>
      <c r="B4204" s="1">
        <v>51</v>
      </c>
      <c r="C4204" s="1">
        <v>6</v>
      </c>
    </row>
    <row r="4205" spans="1:3" ht="15">
      <c r="A4205" s="1" t="s">
        <v>913</v>
      </c>
      <c r="B4205" s="1">
        <v>51</v>
      </c>
      <c r="C4205" s="1">
        <v>6</v>
      </c>
    </row>
    <row r="4206" spans="1:3" ht="15">
      <c r="A4206" s="1" t="s">
        <v>913</v>
      </c>
      <c r="B4206" s="1">
        <v>51</v>
      </c>
      <c r="C4206" s="1">
        <v>6</v>
      </c>
    </row>
    <row r="4207" spans="1:3" ht="15">
      <c r="A4207" s="1" t="s">
        <v>913</v>
      </c>
      <c r="B4207" s="1">
        <v>51</v>
      </c>
      <c r="C4207" s="1">
        <v>6</v>
      </c>
    </row>
    <row r="4208" spans="1:3" ht="15">
      <c r="A4208" s="1" t="s">
        <v>913</v>
      </c>
      <c r="B4208" s="1">
        <v>51</v>
      </c>
      <c r="C4208" s="1">
        <v>6</v>
      </c>
    </row>
    <row r="4209" spans="1:3" ht="15">
      <c r="A4209" s="1" t="s">
        <v>913</v>
      </c>
      <c r="B4209" s="1">
        <v>51</v>
      </c>
      <c r="C4209" s="1">
        <v>6</v>
      </c>
    </row>
    <row r="4210" spans="1:3" ht="15">
      <c r="A4210" s="1" t="s">
        <v>913</v>
      </c>
      <c r="B4210" s="1">
        <v>51</v>
      </c>
      <c r="C4210" s="1">
        <v>6</v>
      </c>
    </row>
    <row r="4211" spans="1:3" ht="15">
      <c r="A4211" s="1" t="s">
        <v>913</v>
      </c>
      <c r="B4211" s="1">
        <v>51</v>
      </c>
      <c r="C4211" s="1">
        <v>6</v>
      </c>
    </row>
    <row r="4212" spans="1:3" ht="15">
      <c r="A4212" s="1" t="s">
        <v>913</v>
      </c>
      <c r="B4212" s="1">
        <v>51</v>
      </c>
      <c r="C4212" s="1">
        <v>6</v>
      </c>
    </row>
    <row r="4213" spans="1:3" ht="15">
      <c r="A4213" s="1" t="s">
        <v>913</v>
      </c>
      <c r="B4213" s="1">
        <v>51</v>
      </c>
      <c r="C4213" s="1">
        <v>6</v>
      </c>
    </row>
    <row r="4214" spans="1:3" ht="15">
      <c r="A4214" s="1" t="s">
        <v>913</v>
      </c>
      <c r="B4214" s="1">
        <v>51</v>
      </c>
      <c r="C4214" s="1">
        <v>6</v>
      </c>
    </row>
    <row r="4215" spans="1:3" ht="15">
      <c r="A4215" s="1" t="s">
        <v>913</v>
      </c>
      <c r="B4215" s="1">
        <v>51</v>
      </c>
      <c r="C4215" s="1">
        <v>6</v>
      </c>
    </row>
    <row r="4216" spans="1:3" ht="15">
      <c r="A4216" s="1" t="s">
        <v>914</v>
      </c>
      <c r="B4216" s="1">
        <v>31</v>
      </c>
      <c r="C4216" s="1">
        <v>3</v>
      </c>
    </row>
    <row r="4217" spans="1:3" ht="15">
      <c r="A4217" s="1" t="s">
        <v>914</v>
      </c>
      <c r="B4217" s="1">
        <v>31</v>
      </c>
      <c r="C4217" s="1">
        <v>3</v>
      </c>
    </row>
    <row r="4218" spans="1:3" ht="15">
      <c r="A4218" s="1" t="s">
        <v>914</v>
      </c>
      <c r="B4218" s="1">
        <v>31</v>
      </c>
      <c r="C4218" s="1">
        <v>3</v>
      </c>
    </row>
    <row r="4219" spans="1:3" ht="15">
      <c r="A4219" s="1" t="s">
        <v>914</v>
      </c>
      <c r="B4219" s="1">
        <v>31</v>
      </c>
      <c r="C4219" s="1">
        <v>3</v>
      </c>
    </row>
    <row r="4220" spans="1:3" ht="15">
      <c r="A4220" s="1" t="s">
        <v>914</v>
      </c>
      <c r="B4220" s="1">
        <v>31</v>
      </c>
      <c r="C4220" s="1">
        <v>3</v>
      </c>
    </row>
    <row r="4221" spans="1:3" ht="15">
      <c r="A4221" s="1" t="s">
        <v>914</v>
      </c>
      <c r="B4221" s="1">
        <v>31</v>
      </c>
      <c r="C4221" s="1">
        <v>3</v>
      </c>
    </row>
    <row r="4222" spans="1:3" ht="15">
      <c r="A4222" s="1" t="s">
        <v>914</v>
      </c>
      <c r="B4222" s="1">
        <v>31</v>
      </c>
      <c r="C4222" s="1">
        <v>3</v>
      </c>
    </row>
    <row r="4223" spans="1:3" ht="15">
      <c r="A4223" s="1" t="s">
        <v>914</v>
      </c>
      <c r="B4223" s="1">
        <v>31</v>
      </c>
      <c r="C4223" s="1">
        <v>3</v>
      </c>
    </row>
    <row r="4224" spans="1:3" ht="15">
      <c r="A4224" s="1" t="s">
        <v>914</v>
      </c>
      <c r="B4224" s="1">
        <v>31</v>
      </c>
      <c r="C4224" s="1">
        <v>3</v>
      </c>
    </row>
    <row r="4225" spans="1:3" ht="15">
      <c r="A4225" s="1" t="s">
        <v>914</v>
      </c>
      <c r="B4225" s="1">
        <v>31</v>
      </c>
      <c r="C4225" s="1">
        <v>3</v>
      </c>
    </row>
    <row r="4226" spans="1:3" ht="15">
      <c r="A4226" s="1" t="s">
        <v>914</v>
      </c>
      <c r="B4226" s="1">
        <v>31</v>
      </c>
      <c r="C4226" s="1">
        <v>3</v>
      </c>
    </row>
    <row r="4227" spans="1:3" ht="15">
      <c r="A4227" s="1" t="s">
        <v>914</v>
      </c>
      <c r="B4227" s="1">
        <v>31</v>
      </c>
      <c r="C4227" s="1">
        <v>3</v>
      </c>
    </row>
    <row r="4228" spans="1:3" ht="15">
      <c r="A4228" s="1" t="s">
        <v>914</v>
      </c>
      <c r="B4228" s="1">
        <v>31</v>
      </c>
      <c r="C4228" s="1">
        <v>3</v>
      </c>
    </row>
    <row r="4229" spans="1:3" ht="15">
      <c r="A4229" s="1" t="s">
        <v>914</v>
      </c>
      <c r="B4229" s="1">
        <v>31</v>
      </c>
      <c r="C4229" s="1">
        <v>3</v>
      </c>
    </row>
    <row r="4230" spans="1:3" ht="15">
      <c r="A4230" s="1" t="s">
        <v>915</v>
      </c>
      <c r="B4230" s="1">
        <v>42</v>
      </c>
      <c r="C4230" s="1">
        <v>4</v>
      </c>
    </row>
    <row r="4231" spans="1:3" ht="15">
      <c r="A4231" s="1" t="s">
        <v>915</v>
      </c>
      <c r="B4231" s="1">
        <v>42</v>
      </c>
      <c r="C4231" s="1">
        <v>4</v>
      </c>
    </row>
    <row r="4232" spans="1:3" ht="15">
      <c r="A4232" s="1" t="s">
        <v>915</v>
      </c>
      <c r="B4232" s="1">
        <v>42</v>
      </c>
      <c r="C4232" s="1">
        <v>4</v>
      </c>
    </row>
    <row r="4233" spans="1:3" ht="15">
      <c r="A4233" s="1" t="s">
        <v>915</v>
      </c>
      <c r="B4233" s="1">
        <v>42</v>
      </c>
      <c r="C4233" s="1">
        <v>4</v>
      </c>
    </row>
    <row r="4234" spans="1:3" ht="15">
      <c r="A4234" s="1" t="s">
        <v>915</v>
      </c>
      <c r="B4234" s="1">
        <v>42</v>
      </c>
      <c r="C4234" s="1">
        <v>4</v>
      </c>
    </row>
    <row r="4235" spans="1:3" ht="15">
      <c r="A4235" s="1" t="s">
        <v>915</v>
      </c>
      <c r="B4235" s="1">
        <v>42</v>
      </c>
      <c r="C4235" s="1">
        <v>4</v>
      </c>
    </row>
    <row r="4236" spans="1:3" ht="15">
      <c r="A4236" s="1" t="s">
        <v>915</v>
      </c>
      <c r="B4236" s="1">
        <v>42</v>
      </c>
      <c r="C4236" s="1">
        <v>4</v>
      </c>
    </row>
    <row r="4237" spans="1:3" ht="15">
      <c r="A4237" s="1" t="s">
        <v>915</v>
      </c>
      <c r="B4237" s="1">
        <v>42</v>
      </c>
      <c r="C4237" s="1">
        <v>4</v>
      </c>
    </row>
    <row r="4238" spans="1:3" ht="15">
      <c r="A4238" s="1" t="s">
        <v>915</v>
      </c>
      <c r="B4238" s="1">
        <v>42</v>
      </c>
      <c r="C4238" s="1">
        <v>4</v>
      </c>
    </row>
    <row r="4239" spans="1:3" ht="15">
      <c r="A4239" s="1" t="s">
        <v>915</v>
      </c>
      <c r="B4239" s="1">
        <v>42</v>
      </c>
      <c r="C4239" s="1">
        <v>4</v>
      </c>
    </row>
    <row r="4240" spans="1:3" ht="15">
      <c r="A4240" s="1" t="s">
        <v>915</v>
      </c>
      <c r="B4240" s="1">
        <v>42</v>
      </c>
      <c r="C4240" s="1">
        <v>4</v>
      </c>
    </row>
    <row r="4241" spans="1:3" ht="15">
      <c r="A4241" s="1" t="s">
        <v>915</v>
      </c>
      <c r="B4241" s="1">
        <v>42</v>
      </c>
      <c r="C4241" s="1">
        <v>4</v>
      </c>
    </row>
    <row r="4242" spans="1:3" ht="15">
      <c r="A4242" s="1" t="s">
        <v>915</v>
      </c>
      <c r="B4242" s="1">
        <v>42</v>
      </c>
      <c r="C4242" s="1">
        <v>4</v>
      </c>
    </row>
    <row r="4243" spans="1:3" ht="15">
      <c r="A4243" s="1" t="s">
        <v>915</v>
      </c>
      <c r="B4243" s="1">
        <v>42</v>
      </c>
      <c r="C4243" s="1">
        <v>4</v>
      </c>
    </row>
    <row r="4244" spans="1:3" ht="15">
      <c r="A4244" s="1" t="s">
        <v>916</v>
      </c>
      <c r="B4244" s="1">
        <v>31</v>
      </c>
      <c r="C4244" s="1">
        <v>3</v>
      </c>
    </row>
    <row r="4245" spans="1:3" ht="15">
      <c r="A4245" s="1" t="s">
        <v>916</v>
      </c>
      <c r="B4245" s="1">
        <v>31</v>
      </c>
      <c r="C4245" s="1">
        <v>3</v>
      </c>
    </row>
    <row r="4246" spans="1:3" ht="15">
      <c r="A4246" s="1" t="s">
        <v>916</v>
      </c>
      <c r="B4246" s="1">
        <v>31</v>
      </c>
      <c r="C4246" s="1">
        <v>3</v>
      </c>
    </row>
    <row r="4247" spans="1:3" ht="15">
      <c r="A4247" s="1" t="s">
        <v>916</v>
      </c>
      <c r="B4247" s="1">
        <v>31</v>
      </c>
      <c r="C4247" s="1">
        <v>3</v>
      </c>
    </row>
    <row r="4248" spans="1:3" ht="15">
      <c r="A4248" s="1" t="s">
        <v>916</v>
      </c>
      <c r="B4248" s="1">
        <v>31</v>
      </c>
      <c r="C4248" s="1">
        <v>3</v>
      </c>
    </row>
    <row r="4249" spans="1:3" ht="15">
      <c r="A4249" s="1" t="s">
        <v>916</v>
      </c>
      <c r="B4249" s="1">
        <v>31</v>
      </c>
      <c r="C4249" s="1">
        <v>3</v>
      </c>
    </row>
    <row r="4250" spans="1:3" ht="15">
      <c r="A4250" s="1" t="s">
        <v>916</v>
      </c>
      <c r="B4250" s="1">
        <v>31</v>
      </c>
      <c r="C4250" s="1">
        <v>3</v>
      </c>
    </row>
    <row r="4251" spans="1:3" ht="15">
      <c r="A4251" s="1" t="s">
        <v>916</v>
      </c>
      <c r="B4251" s="1">
        <v>31</v>
      </c>
      <c r="C4251" s="1">
        <v>3</v>
      </c>
    </row>
    <row r="4252" spans="1:3" ht="15">
      <c r="A4252" s="1" t="s">
        <v>916</v>
      </c>
      <c r="B4252" s="1">
        <v>31</v>
      </c>
      <c r="C4252" s="1">
        <v>3</v>
      </c>
    </row>
    <row r="4253" spans="1:3" ht="15">
      <c r="A4253" s="1" t="s">
        <v>916</v>
      </c>
      <c r="B4253" s="1">
        <v>31</v>
      </c>
      <c r="C4253" s="1">
        <v>3</v>
      </c>
    </row>
    <row r="4254" spans="1:3" ht="15">
      <c r="A4254" s="1" t="s">
        <v>916</v>
      </c>
      <c r="B4254" s="1">
        <v>31</v>
      </c>
      <c r="C4254" s="1">
        <v>3</v>
      </c>
    </row>
    <row r="4255" spans="1:3" ht="15">
      <c r="A4255" s="1" t="s">
        <v>916</v>
      </c>
      <c r="B4255" s="1">
        <v>31</v>
      </c>
      <c r="C4255" s="1">
        <v>3</v>
      </c>
    </row>
    <row r="4256" spans="1:3" ht="15">
      <c r="A4256" s="1" t="s">
        <v>916</v>
      </c>
      <c r="B4256" s="1">
        <v>31</v>
      </c>
      <c r="C4256" s="1">
        <v>3</v>
      </c>
    </row>
    <row r="4257" spans="1:3" ht="15">
      <c r="A4257" s="1" t="s">
        <v>916</v>
      </c>
      <c r="B4257" s="1">
        <v>31</v>
      </c>
      <c r="C4257" s="1">
        <v>3</v>
      </c>
    </row>
    <row r="4258" spans="1:3" ht="15">
      <c r="A4258" s="1" t="s">
        <v>917</v>
      </c>
      <c r="B4258" s="1">
        <v>51</v>
      </c>
      <c r="C4258" s="1">
        <v>6</v>
      </c>
    </row>
    <row r="4259" spans="1:3" ht="15">
      <c r="A4259" s="1" t="s">
        <v>917</v>
      </c>
      <c r="B4259" s="1">
        <v>51</v>
      </c>
      <c r="C4259" s="1">
        <v>6</v>
      </c>
    </row>
    <row r="4260" spans="1:3" ht="15">
      <c r="A4260" s="1" t="s">
        <v>917</v>
      </c>
      <c r="B4260" s="1">
        <v>51</v>
      </c>
      <c r="C4260" s="1">
        <v>6</v>
      </c>
    </row>
    <row r="4261" spans="1:3" ht="15">
      <c r="A4261" s="1" t="s">
        <v>917</v>
      </c>
      <c r="B4261" s="1">
        <v>51</v>
      </c>
      <c r="C4261" s="1">
        <v>6</v>
      </c>
    </row>
    <row r="4262" spans="1:3" ht="15">
      <c r="A4262" s="1" t="s">
        <v>917</v>
      </c>
      <c r="B4262" s="1">
        <v>51</v>
      </c>
      <c r="C4262" s="1">
        <v>6</v>
      </c>
    </row>
    <row r="4263" spans="1:3" ht="15">
      <c r="A4263" s="1" t="s">
        <v>917</v>
      </c>
      <c r="B4263" s="1">
        <v>51</v>
      </c>
      <c r="C4263" s="1">
        <v>6</v>
      </c>
    </row>
    <row r="4264" spans="1:3" ht="15">
      <c r="A4264" s="1" t="s">
        <v>917</v>
      </c>
      <c r="B4264" s="1">
        <v>51</v>
      </c>
      <c r="C4264" s="1">
        <v>6</v>
      </c>
    </row>
    <row r="4265" spans="1:3" ht="15">
      <c r="A4265" s="1" t="s">
        <v>917</v>
      </c>
      <c r="B4265" s="1">
        <v>51</v>
      </c>
      <c r="C4265" s="1">
        <v>6</v>
      </c>
    </row>
    <row r="4266" spans="1:3" ht="15">
      <c r="A4266" s="1" t="s">
        <v>917</v>
      </c>
      <c r="B4266" s="1">
        <v>51</v>
      </c>
      <c r="C4266" s="1">
        <v>6</v>
      </c>
    </row>
    <row r="4267" spans="1:3" ht="15">
      <c r="A4267" s="1" t="s">
        <v>917</v>
      </c>
      <c r="B4267" s="1">
        <v>51</v>
      </c>
      <c r="C4267" s="1">
        <v>6</v>
      </c>
    </row>
    <row r="4268" spans="1:3" ht="15">
      <c r="A4268" s="1" t="s">
        <v>917</v>
      </c>
      <c r="B4268" s="1">
        <v>51</v>
      </c>
      <c r="C4268" s="1">
        <v>6</v>
      </c>
    </row>
    <row r="4269" spans="1:3" ht="15">
      <c r="A4269" s="1" t="s">
        <v>917</v>
      </c>
      <c r="B4269" s="1">
        <v>51</v>
      </c>
      <c r="C4269" s="1">
        <v>6</v>
      </c>
    </row>
    <row r="4270" spans="1:3" ht="15">
      <c r="A4270" s="1" t="s">
        <v>917</v>
      </c>
      <c r="B4270" s="1">
        <v>51</v>
      </c>
      <c r="C4270" s="1">
        <v>6</v>
      </c>
    </row>
    <row r="4271" spans="1:3" ht="15">
      <c r="A4271" s="1" t="s">
        <v>917</v>
      </c>
      <c r="B4271" s="1">
        <v>51</v>
      </c>
      <c r="C4271" s="1">
        <v>6</v>
      </c>
    </row>
    <row r="4272" spans="1:3" ht="15">
      <c r="A4272" s="1" t="s">
        <v>918</v>
      </c>
      <c r="B4272" s="1">
        <v>51</v>
      </c>
      <c r="C4272" s="1">
        <v>6</v>
      </c>
    </row>
    <row r="4273" spans="1:3" ht="15">
      <c r="A4273" s="1" t="s">
        <v>918</v>
      </c>
      <c r="B4273" s="1">
        <v>51</v>
      </c>
      <c r="C4273" s="1">
        <v>6</v>
      </c>
    </row>
    <row r="4274" spans="1:3" ht="15">
      <c r="A4274" s="1" t="s">
        <v>918</v>
      </c>
      <c r="B4274" s="1">
        <v>51</v>
      </c>
      <c r="C4274" s="1">
        <v>6</v>
      </c>
    </row>
    <row r="4275" spans="1:3" ht="15">
      <c r="A4275" s="1" t="s">
        <v>918</v>
      </c>
      <c r="B4275" s="1">
        <v>51</v>
      </c>
      <c r="C4275" s="1">
        <v>6</v>
      </c>
    </row>
    <row r="4276" spans="1:3" ht="15">
      <c r="A4276" s="1" t="s">
        <v>918</v>
      </c>
      <c r="B4276" s="1">
        <v>51</v>
      </c>
      <c r="C4276" s="1">
        <v>6</v>
      </c>
    </row>
    <row r="4277" spans="1:3" ht="15">
      <c r="A4277" s="1" t="s">
        <v>918</v>
      </c>
      <c r="B4277" s="1">
        <v>51</v>
      </c>
      <c r="C4277" s="1">
        <v>6</v>
      </c>
    </row>
    <row r="4278" spans="1:3" ht="15">
      <c r="A4278" s="1" t="s">
        <v>918</v>
      </c>
      <c r="B4278" s="1">
        <v>51</v>
      </c>
      <c r="C4278" s="1">
        <v>6</v>
      </c>
    </row>
    <row r="4279" spans="1:3" ht="15">
      <c r="A4279" s="1" t="s">
        <v>918</v>
      </c>
      <c r="B4279" s="1">
        <v>51</v>
      </c>
      <c r="C4279" s="1">
        <v>6</v>
      </c>
    </row>
    <row r="4280" spans="1:3" ht="15">
      <c r="A4280" s="1" t="s">
        <v>918</v>
      </c>
      <c r="B4280" s="1">
        <v>51</v>
      </c>
      <c r="C4280" s="1">
        <v>6</v>
      </c>
    </row>
    <row r="4281" spans="1:3" ht="15">
      <c r="A4281" s="1" t="s">
        <v>918</v>
      </c>
      <c r="B4281" s="1">
        <v>51</v>
      </c>
      <c r="C4281" s="1">
        <v>6</v>
      </c>
    </row>
    <row r="4282" spans="1:3" ht="15">
      <c r="A4282" s="1" t="s">
        <v>918</v>
      </c>
      <c r="B4282" s="1">
        <v>51</v>
      </c>
      <c r="C4282" s="1">
        <v>6</v>
      </c>
    </row>
    <row r="4283" spans="1:3" ht="15">
      <c r="A4283" s="1" t="s">
        <v>918</v>
      </c>
      <c r="B4283" s="1">
        <v>51</v>
      </c>
      <c r="C4283" s="1">
        <v>6</v>
      </c>
    </row>
    <row r="4284" spans="1:3" ht="15">
      <c r="A4284" s="1" t="s">
        <v>918</v>
      </c>
      <c r="B4284" s="1">
        <v>51</v>
      </c>
      <c r="C4284" s="1">
        <v>6</v>
      </c>
    </row>
    <row r="4285" spans="1:3" ht="15">
      <c r="A4285" s="1" t="s">
        <v>918</v>
      </c>
      <c r="B4285" s="1">
        <v>51</v>
      </c>
      <c r="C4285" s="1">
        <v>6</v>
      </c>
    </row>
    <row r="4286" spans="1:3" ht="15">
      <c r="A4286" s="1" t="s">
        <v>919</v>
      </c>
      <c r="B4286" s="1">
        <v>31</v>
      </c>
      <c r="C4286" s="1">
        <v>3</v>
      </c>
    </row>
    <row r="4287" spans="1:3" ht="15">
      <c r="A4287" s="1" t="s">
        <v>919</v>
      </c>
      <c r="B4287" s="1">
        <v>31</v>
      </c>
      <c r="C4287" s="1">
        <v>3</v>
      </c>
    </row>
    <row r="4288" spans="1:3" ht="15">
      <c r="A4288" s="1" t="s">
        <v>919</v>
      </c>
      <c r="B4288" s="1">
        <v>31</v>
      </c>
      <c r="C4288" s="1">
        <v>3</v>
      </c>
    </row>
    <row r="4289" spans="1:3" ht="15">
      <c r="A4289" s="1" t="s">
        <v>919</v>
      </c>
      <c r="B4289" s="1">
        <v>31</v>
      </c>
      <c r="C4289" s="1">
        <v>3</v>
      </c>
    </row>
    <row r="4290" spans="1:3" ht="15">
      <c r="A4290" s="1" t="s">
        <v>919</v>
      </c>
      <c r="B4290" s="1">
        <v>31</v>
      </c>
      <c r="C4290" s="1">
        <v>3</v>
      </c>
    </row>
    <row r="4291" spans="1:3" ht="15">
      <c r="A4291" s="1" t="s">
        <v>919</v>
      </c>
      <c r="B4291" s="1">
        <v>31</v>
      </c>
      <c r="C4291" s="1">
        <v>3</v>
      </c>
    </row>
    <row r="4292" spans="1:3" ht="15">
      <c r="A4292" s="1" t="s">
        <v>919</v>
      </c>
      <c r="B4292" s="1">
        <v>31</v>
      </c>
      <c r="C4292" s="1">
        <v>3</v>
      </c>
    </row>
    <row r="4293" spans="1:3" ht="15">
      <c r="A4293" s="1" t="s">
        <v>919</v>
      </c>
      <c r="B4293" s="1">
        <v>31</v>
      </c>
      <c r="C4293" s="1">
        <v>3</v>
      </c>
    </row>
    <row r="4294" spans="1:3" ht="15">
      <c r="A4294" s="1" t="s">
        <v>919</v>
      </c>
      <c r="B4294" s="1">
        <v>31</v>
      </c>
      <c r="C4294" s="1">
        <v>3</v>
      </c>
    </row>
    <row r="4295" spans="1:3" ht="15">
      <c r="A4295" s="1" t="s">
        <v>919</v>
      </c>
      <c r="B4295" s="1">
        <v>31</v>
      </c>
      <c r="C4295" s="1">
        <v>3</v>
      </c>
    </row>
    <row r="4296" spans="1:3" ht="15">
      <c r="A4296" s="1" t="s">
        <v>919</v>
      </c>
      <c r="B4296" s="1">
        <v>31</v>
      </c>
      <c r="C4296" s="1">
        <v>3</v>
      </c>
    </row>
    <row r="4297" spans="1:3" ht="15">
      <c r="A4297" s="1" t="s">
        <v>919</v>
      </c>
      <c r="B4297" s="1">
        <v>31</v>
      </c>
      <c r="C4297" s="1">
        <v>3</v>
      </c>
    </row>
    <row r="4298" spans="1:3" ht="15">
      <c r="A4298" s="1" t="s">
        <v>919</v>
      </c>
      <c r="B4298" s="1">
        <v>31</v>
      </c>
      <c r="C4298" s="1">
        <v>3</v>
      </c>
    </row>
    <row r="4299" spans="1:3" ht="15">
      <c r="A4299" s="1" t="s">
        <v>919</v>
      </c>
      <c r="B4299" s="1">
        <v>31</v>
      </c>
      <c r="C4299" s="1">
        <v>3</v>
      </c>
    </row>
    <row r="4300" spans="1:3" ht="15">
      <c r="A4300" s="1" t="s">
        <v>920</v>
      </c>
      <c r="B4300" s="1">
        <v>31</v>
      </c>
      <c r="C4300" s="1">
        <v>3</v>
      </c>
    </row>
    <row r="4301" spans="1:3" ht="15">
      <c r="A4301" s="1" t="s">
        <v>920</v>
      </c>
      <c r="B4301" s="1">
        <v>31</v>
      </c>
      <c r="C4301" s="1">
        <v>3</v>
      </c>
    </row>
    <row r="4302" spans="1:3" ht="15">
      <c r="A4302" s="1" t="s">
        <v>920</v>
      </c>
      <c r="B4302" s="1">
        <v>31</v>
      </c>
      <c r="C4302" s="1">
        <v>3</v>
      </c>
    </row>
    <row r="4303" spans="1:3" ht="15">
      <c r="A4303" s="1" t="s">
        <v>920</v>
      </c>
      <c r="B4303" s="1">
        <v>31</v>
      </c>
      <c r="C4303" s="1">
        <v>3</v>
      </c>
    </row>
    <row r="4304" spans="1:3" ht="15">
      <c r="A4304" s="1" t="s">
        <v>920</v>
      </c>
      <c r="B4304" s="1">
        <v>31</v>
      </c>
      <c r="C4304" s="1">
        <v>3</v>
      </c>
    </row>
    <row r="4305" spans="1:3" ht="15">
      <c r="A4305" s="1" t="s">
        <v>920</v>
      </c>
      <c r="B4305" s="1">
        <v>31</v>
      </c>
      <c r="C4305" s="1">
        <v>3</v>
      </c>
    </row>
    <row r="4306" spans="1:3" ht="15">
      <c r="A4306" s="1" t="s">
        <v>920</v>
      </c>
      <c r="B4306" s="1">
        <v>31</v>
      </c>
      <c r="C4306" s="1">
        <v>3</v>
      </c>
    </row>
    <row r="4307" spans="1:3" ht="15">
      <c r="A4307" s="1" t="s">
        <v>920</v>
      </c>
      <c r="B4307" s="1">
        <v>31</v>
      </c>
      <c r="C4307" s="1">
        <v>3</v>
      </c>
    </row>
    <row r="4308" spans="1:3" ht="15">
      <c r="A4308" s="1" t="s">
        <v>920</v>
      </c>
      <c r="B4308" s="1">
        <v>31</v>
      </c>
      <c r="C4308" s="1">
        <v>3</v>
      </c>
    </row>
    <row r="4309" spans="1:3" ht="15">
      <c r="A4309" s="1" t="s">
        <v>920</v>
      </c>
      <c r="B4309" s="1">
        <v>31</v>
      </c>
      <c r="C4309" s="1">
        <v>3</v>
      </c>
    </row>
    <row r="4310" spans="1:3" ht="15">
      <c r="A4310" s="1" t="s">
        <v>920</v>
      </c>
      <c r="B4310" s="1">
        <v>31</v>
      </c>
      <c r="C4310" s="1">
        <v>3</v>
      </c>
    </row>
    <row r="4311" spans="1:3" ht="15">
      <c r="A4311" s="1" t="s">
        <v>920</v>
      </c>
      <c r="B4311" s="1">
        <v>31</v>
      </c>
      <c r="C4311" s="1">
        <v>3</v>
      </c>
    </row>
    <row r="4312" spans="1:3" ht="15">
      <c r="A4312" s="1" t="s">
        <v>920</v>
      </c>
      <c r="B4312" s="1">
        <v>31</v>
      </c>
      <c r="C4312" s="1">
        <v>3</v>
      </c>
    </row>
    <row r="4313" spans="1:3" ht="15">
      <c r="A4313" s="1" t="s">
        <v>920</v>
      </c>
      <c r="B4313" s="1">
        <v>31</v>
      </c>
      <c r="C4313" s="1">
        <v>3</v>
      </c>
    </row>
    <row r="4314" spans="1:3" ht="15">
      <c r="A4314" s="1" t="s">
        <v>924</v>
      </c>
      <c r="B4314" s="1">
        <v>62</v>
      </c>
      <c r="C4314" s="1">
        <v>10</v>
      </c>
    </row>
    <row r="4315" spans="1:3" ht="15">
      <c r="A4315" s="1" t="s">
        <v>924</v>
      </c>
      <c r="B4315" s="1">
        <v>62</v>
      </c>
      <c r="C4315" s="1">
        <v>10</v>
      </c>
    </row>
    <row r="4316" spans="1:3" ht="15">
      <c r="A4316" s="1" t="s">
        <v>924</v>
      </c>
      <c r="B4316" s="1">
        <v>62</v>
      </c>
      <c r="C4316" s="1">
        <v>10</v>
      </c>
    </row>
    <row r="4317" spans="1:3" ht="15">
      <c r="A4317" s="1" t="s">
        <v>924</v>
      </c>
      <c r="B4317" s="1">
        <v>62</v>
      </c>
      <c r="C4317" s="1">
        <v>10</v>
      </c>
    </row>
    <row r="4318" spans="1:3" ht="15">
      <c r="A4318" s="1" t="s">
        <v>924</v>
      </c>
      <c r="B4318" s="1">
        <v>62</v>
      </c>
      <c r="C4318" s="1">
        <v>10</v>
      </c>
    </row>
    <row r="4319" spans="1:3" ht="15">
      <c r="A4319" s="1" t="s">
        <v>924</v>
      </c>
      <c r="B4319" s="1">
        <v>62</v>
      </c>
      <c r="C4319" s="1">
        <v>10</v>
      </c>
    </row>
    <row r="4320" spans="1:3" ht="15">
      <c r="A4320" s="1" t="s">
        <v>924</v>
      </c>
      <c r="B4320" s="1">
        <v>62</v>
      </c>
      <c r="C4320" s="1">
        <v>10</v>
      </c>
    </row>
    <row r="4321" spans="1:3" ht="15">
      <c r="A4321" s="1" t="s">
        <v>924</v>
      </c>
      <c r="B4321" s="1">
        <v>62</v>
      </c>
      <c r="C4321" s="1">
        <v>10</v>
      </c>
    </row>
    <row r="4322" spans="1:3" ht="15">
      <c r="A4322" s="1" t="s">
        <v>924</v>
      </c>
      <c r="B4322" s="1">
        <v>62</v>
      </c>
      <c r="C4322" s="1">
        <v>10</v>
      </c>
    </row>
    <row r="4323" spans="1:3" ht="15">
      <c r="A4323" s="1" t="s">
        <v>924</v>
      </c>
      <c r="B4323" s="1">
        <v>62</v>
      </c>
      <c r="C4323" s="1">
        <v>10</v>
      </c>
    </row>
    <row r="4324" spans="1:3" ht="15">
      <c r="A4324" s="1" t="s">
        <v>924</v>
      </c>
      <c r="B4324" s="1">
        <v>62</v>
      </c>
      <c r="C4324" s="1">
        <v>10</v>
      </c>
    </row>
    <row r="4325" spans="1:3" ht="15">
      <c r="A4325" s="1" t="s">
        <v>924</v>
      </c>
      <c r="B4325" s="1">
        <v>62</v>
      </c>
      <c r="C4325" s="1">
        <v>10</v>
      </c>
    </row>
    <row r="4326" spans="1:3" ht="15">
      <c r="A4326" s="1" t="s">
        <v>924</v>
      </c>
      <c r="B4326" s="1">
        <v>62</v>
      </c>
      <c r="C4326" s="1">
        <v>10</v>
      </c>
    </row>
    <row r="4327" spans="1:3" ht="15">
      <c r="A4327" s="1" t="s">
        <v>924</v>
      </c>
      <c r="B4327" s="1">
        <v>62</v>
      </c>
      <c r="C4327" s="1">
        <v>10</v>
      </c>
    </row>
    <row r="4328" spans="1:3" ht="15">
      <c r="A4328" s="1" t="s">
        <v>925</v>
      </c>
      <c r="B4328" s="1">
        <v>44</v>
      </c>
      <c r="C4328" s="1">
        <v>5</v>
      </c>
    </row>
    <row r="4329" spans="1:3" ht="15">
      <c r="A4329" s="1" t="s">
        <v>925</v>
      </c>
      <c r="B4329" s="1">
        <v>44</v>
      </c>
      <c r="C4329" s="1">
        <v>5</v>
      </c>
    </row>
    <row r="4330" spans="1:3" ht="15">
      <c r="A4330" s="1" t="s">
        <v>925</v>
      </c>
      <c r="B4330" s="1">
        <v>44</v>
      </c>
      <c r="C4330" s="1">
        <v>5</v>
      </c>
    </row>
    <row r="4331" spans="1:3" ht="15">
      <c r="A4331" s="1" t="s">
        <v>925</v>
      </c>
      <c r="B4331" s="1">
        <v>44</v>
      </c>
      <c r="C4331" s="1">
        <v>5</v>
      </c>
    </row>
    <row r="4332" spans="1:3" ht="15">
      <c r="A4332" s="1" t="s">
        <v>925</v>
      </c>
      <c r="B4332" s="1">
        <v>44</v>
      </c>
      <c r="C4332" s="1">
        <v>5</v>
      </c>
    </row>
    <row r="4333" spans="1:3" ht="15">
      <c r="A4333" s="1" t="s">
        <v>925</v>
      </c>
      <c r="B4333" s="1">
        <v>44</v>
      </c>
      <c r="C4333" s="1">
        <v>5</v>
      </c>
    </row>
    <row r="4334" spans="1:3" ht="15">
      <c r="A4334" s="1" t="s">
        <v>925</v>
      </c>
      <c r="B4334" s="1">
        <v>44</v>
      </c>
      <c r="C4334" s="1">
        <v>5</v>
      </c>
    </row>
    <row r="4335" spans="1:3" ht="15">
      <c r="A4335" s="1" t="s">
        <v>925</v>
      </c>
      <c r="B4335" s="1">
        <v>44</v>
      </c>
      <c r="C4335" s="1">
        <v>5</v>
      </c>
    </row>
    <row r="4336" spans="1:3" ht="15">
      <c r="A4336" s="1" t="s">
        <v>925</v>
      </c>
      <c r="B4336" s="1">
        <v>44</v>
      </c>
      <c r="C4336" s="1">
        <v>5</v>
      </c>
    </row>
    <row r="4337" spans="1:3" ht="15">
      <c r="A4337" s="1" t="s">
        <v>925</v>
      </c>
      <c r="B4337" s="1">
        <v>44</v>
      </c>
      <c r="C4337" s="1">
        <v>5</v>
      </c>
    </row>
    <row r="4338" spans="1:3" ht="15">
      <c r="A4338" s="1" t="s">
        <v>925</v>
      </c>
      <c r="B4338" s="1">
        <v>44</v>
      </c>
      <c r="C4338" s="1">
        <v>5</v>
      </c>
    </row>
    <row r="4339" spans="1:3" ht="15">
      <c r="A4339" s="1" t="s">
        <v>925</v>
      </c>
      <c r="B4339" s="1">
        <v>44</v>
      </c>
      <c r="C4339" s="1">
        <v>5</v>
      </c>
    </row>
    <row r="4340" spans="1:3" ht="15">
      <c r="A4340" s="1" t="s">
        <v>925</v>
      </c>
      <c r="B4340" s="1">
        <v>44</v>
      </c>
      <c r="C4340" s="1">
        <v>5</v>
      </c>
    </row>
    <row r="4341" spans="1:3" ht="15">
      <c r="A4341" s="1" t="s">
        <v>925</v>
      </c>
      <c r="B4341" s="1">
        <v>44</v>
      </c>
      <c r="C4341" s="1">
        <v>5</v>
      </c>
    </row>
    <row r="4342" spans="1:3" ht="15">
      <c r="A4342" s="1" t="s">
        <v>928</v>
      </c>
      <c r="B4342" s="1">
        <v>53</v>
      </c>
      <c r="C4342" s="1">
        <v>7</v>
      </c>
    </row>
    <row r="4343" spans="1:3" ht="15">
      <c r="A4343" s="1" t="s">
        <v>928</v>
      </c>
      <c r="B4343" s="1">
        <v>53</v>
      </c>
      <c r="C4343" s="1">
        <v>7</v>
      </c>
    </row>
    <row r="4344" spans="1:3" ht="15">
      <c r="A4344" s="1" t="s">
        <v>928</v>
      </c>
      <c r="B4344" s="1">
        <v>53</v>
      </c>
      <c r="C4344" s="1">
        <v>7</v>
      </c>
    </row>
    <row r="4345" spans="1:3" ht="15">
      <c r="A4345" s="1" t="s">
        <v>928</v>
      </c>
      <c r="B4345" s="1">
        <v>53</v>
      </c>
      <c r="C4345" s="1">
        <v>7</v>
      </c>
    </row>
    <row r="4346" spans="1:3" ht="15">
      <c r="A4346" s="1" t="s">
        <v>928</v>
      </c>
      <c r="B4346" s="1">
        <v>53</v>
      </c>
      <c r="C4346" s="1">
        <v>7</v>
      </c>
    </row>
    <row r="4347" spans="1:3" ht="15">
      <c r="A4347" s="1" t="s">
        <v>928</v>
      </c>
      <c r="B4347" s="1">
        <v>53</v>
      </c>
      <c r="C4347" s="1">
        <v>7</v>
      </c>
    </row>
    <row r="4348" spans="1:3" ht="15">
      <c r="A4348" s="1" t="s">
        <v>928</v>
      </c>
      <c r="B4348" s="1">
        <v>53</v>
      </c>
      <c r="C4348" s="1">
        <v>7</v>
      </c>
    </row>
    <row r="4349" spans="1:3" ht="15">
      <c r="A4349" s="1" t="s">
        <v>928</v>
      </c>
      <c r="B4349" s="1">
        <v>53</v>
      </c>
      <c r="C4349" s="1">
        <v>7</v>
      </c>
    </row>
    <row r="4350" spans="1:3" ht="15">
      <c r="A4350" s="1" t="s">
        <v>928</v>
      </c>
      <c r="B4350" s="1">
        <v>53</v>
      </c>
      <c r="C4350" s="1">
        <v>7</v>
      </c>
    </row>
    <row r="4351" spans="1:3" ht="15">
      <c r="A4351" s="1" t="s">
        <v>928</v>
      </c>
      <c r="B4351" s="1">
        <v>53</v>
      </c>
      <c r="C4351" s="1">
        <v>7</v>
      </c>
    </row>
    <row r="4352" spans="1:3" ht="15">
      <c r="A4352" s="1" t="s">
        <v>928</v>
      </c>
      <c r="B4352" s="1">
        <v>53</v>
      </c>
      <c r="C4352" s="1">
        <v>7</v>
      </c>
    </row>
    <row r="4353" spans="1:3" ht="15">
      <c r="A4353" s="1" t="s">
        <v>928</v>
      </c>
      <c r="B4353" s="1">
        <v>53</v>
      </c>
      <c r="C4353" s="1">
        <v>7</v>
      </c>
    </row>
    <row r="4354" spans="1:3" ht="15">
      <c r="A4354" s="1" t="s">
        <v>928</v>
      </c>
      <c r="B4354" s="1">
        <v>53</v>
      </c>
      <c r="C4354" s="1">
        <v>7</v>
      </c>
    </row>
    <row r="4355" spans="1:3" ht="15">
      <c r="A4355" s="1" t="s">
        <v>928</v>
      </c>
      <c r="B4355" s="1">
        <v>53</v>
      </c>
      <c r="C4355" s="1">
        <v>7</v>
      </c>
    </row>
    <row r="4356" spans="1:3" ht="15">
      <c r="A4356" s="1" t="s">
        <v>930</v>
      </c>
      <c r="B4356" s="1">
        <v>31</v>
      </c>
      <c r="C4356" s="1">
        <v>3</v>
      </c>
    </row>
    <row r="4357" spans="1:3" ht="15">
      <c r="A4357" s="1" t="s">
        <v>930</v>
      </c>
      <c r="B4357" s="1">
        <v>31</v>
      </c>
      <c r="C4357" s="1">
        <v>3</v>
      </c>
    </row>
    <row r="4358" spans="1:3" ht="15">
      <c r="A4358" s="1" t="s">
        <v>930</v>
      </c>
      <c r="B4358" s="1">
        <v>31</v>
      </c>
      <c r="C4358" s="1">
        <v>3</v>
      </c>
    </row>
    <row r="4359" spans="1:3" ht="15">
      <c r="A4359" s="1" t="s">
        <v>930</v>
      </c>
      <c r="B4359" s="1">
        <v>31</v>
      </c>
      <c r="C4359" s="1">
        <v>3</v>
      </c>
    </row>
    <row r="4360" spans="1:3" ht="15">
      <c r="A4360" s="1" t="s">
        <v>930</v>
      </c>
      <c r="B4360" s="1">
        <v>31</v>
      </c>
      <c r="C4360" s="1">
        <v>3</v>
      </c>
    </row>
    <row r="4361" spans="1:3" ht="15">
      <c r="A4361" s="1" t="s">
        <v>930</v>
      </c>
      <c r="B4361" s="1">
        <v>31</v>
      </c>
      <c r="C4361" s="1">
        <v>3</v>
      </c>
    </row>
    <row r="4362" spans="1:3" ht="15">
      <c r="A4362" s="1" t="s">
        <v>930</v>
      </c>
      <c r="B4362" s="1">
        <v>31</v>
      </c>
      <c r="C4362" s="1">
        <v>3</v>
      </c>
    </row>
    <row r="4363" spans="1:3" ht="15">
      <c r="A4363" s="1" t="s">
        <v>930</v>
      </c>
      <c r="B4363" s="1">
        <v>31</v>
      </c>
      <c r="C4363" s="1">
        <v>3</v>
      </c>
    </row>
    <row r="4364" spans="1:3" ht="15">
      <c r="A4364" s="1" t="s">
        <v>930</v>
      </c>
      <c r="B4364" s="1">
        <v>31</v>
      </c>
      <c r="C4364" s="1">
        <v>3</v>
      </c>
    </row>
    <row r="4365" spans="1:3" ht="15">
      <c r="A4365" s="1" t="s">
        <v>930</v>
      </c>
      <c r="B4365" s="1">
        <v>31</v>
      </c>
      <c r="C4365" s="1">
        <v>3</v>
      </c>
    </row>
    <row r="4366" spans="1:3" ht="15">
      <c r="A4366" s="1" t="s">
        <v>930</v>
      </c>
      <c r="B4366" s="1">
        <v>31</v>
      </c>
      <c r="C4366" s="1">
        <v>3</v>
      </c>
    </row>
    <row r="4367" spans="1:3" ht="15">
      <c r="A4367" s="1" t="s">
        <v>930</v>
      </c>
      <c r="B4367" s="1">
        <v>31</v>
      </c>
      <c r="C4367" s="1">
        <v>3</v>
      </c>
    </row>
    <row r="4368" spans="1:3" ht="15">
      <c r="A4368" s="1" t="s">
        <v>930</v>
      </c>
      <c r="B4368" s="1">
        <v>31</v>
      </c>
      <c r="C4368" s="1">
        <v>3</v>
      </c>
    </row>
    <row r="4369" spans="1:3" ht="15">
      <c r="A4369" s="1" t="s">
        <v>930</v>
      </c>
      <c r="B4369" s="1">
        <v>31</v>
      </c>
      <c r="C4369" s="1">
        <v>3</v>
      </c>
    </row>
    <row r="4370" spans="1:3" ht="15">
      <c r="A4370" s="1" t="s">
        <v>931</v>
      </c>
      <c r="B4370" s="1">
        <v>31</v>
      </c>
      <c r="C4370" s="1">
        <v>3</v>
      </c>
    </row>
    <row r="4371" spans="1:3" ht="15">
      <c r="A4371" s="1" t="s">
        <v>931</v>
      </c>
      <c r="B4371" s="1">
        <v>31</v>
      </c>
      <c r="C4371" s="1">
        <v>3</v>
      </c>
    </row>
    <row r="4372" spans="1:3" ht="15">
      <c r="A4372" s="1" t="s">
        <v>931</v>
      </c>
      <c r="B4372" s="1">
        <v>31</v>
      </c>
      <c r="C4372" s="1">
        <v>3</v>
      </c>
    </row>
    <row r="4373" spans="1:3" ht="15">
      <c r="A4373" s="1" t="s">
        <v>931</v>
      </c>
      <c r="B4373" s="1">
        <v>31</v>
      </c>
      <c r="C4373" s="1">
        <v>3</v>
      </c>
    </row>
    <row r="4374" spans="1:3" ht="15">
      <c r="A4374" s="1" t="s">
        <v>931</v>
      </c>
      <c r="B4374" s="1">
        <v>31</v>
      </c>
      <c r="C4374" s="1">
        <v>3</v>
      </c>
    </row>
    <row r="4375" spans="1:3" ht="15">
      <c r="A4375" s="1" t="s">
        <v>931</v>
      </c>
      <c r="B4375" s="1">
        <v>31</v>
      </c>
      <c r="C4375" s="1">
        <v>3</v>
      </c>
    </row>
    <row r="4376" spans="1:3" ht="15">
      <c r="A4376" s="1" t="s">
        <v>931</v>
      </c>
      <c r="B4376" s="1">
        <v>31</v>
      </c>
      <c r="C4376" s="1">
        <v>3</v>
      </c>
    </row>
    <row r="4377" spans="1:3" ht="15">
      <c r="A4377" s="1" t="s">
        <v>931</v>
      </c>
      <c r="B4377" s="1">
        <v>31</v>
      </c>
      <c r="C4377" s="1">
        <v>3</v>
      </c>
    </row>
    <row r="4378" spans="1:3" ht="15">
      <c r="A4378" s="1" t="s">
        <v>931</v>
      </c>
      <c r="B4378" s="1">
        <v>31</v>
      </c>
      <c r="C4378" s="1">
        <v>3</v>
      </c>
    </row>
    <row r="4379" spans="1:3" ht="15">
      <c r="A4379" s="1" t="s">
        <v>931</v>
      </c>
      <c r="B4379" s="1">
        <v>31</v>
      </c>
      <c r="C4379" s="1">
        <v>3</v>
      </c>
    </row>
    <row r="4380" spans="1:3" ht="15">
      <c r="A4380" s="1" t="s">
        <v>931</v>
      </c>
      <c r="B4380" s="1">
        <v>31</v>
      </c>
      <c r="C4380" s="1">
        <v>3</v>
      </c>
    </row>
    <row r="4381" spans="1:3" ht="15">
      <c r="A4381" s="1" t="s">
        <v>931</v>
      </c>
      <c r="B4381" s="1">
        <v>31</v>
      </c>
      <c r="C4381" s="1">
        <v>3</v>
      </c>
    </row>
    <row r="4382" spans="1:3" ht="15">
      <c r="A4382" s="1" t="s">
        <v>931</v>
      </c>
      <c r="B4382" s="1">
        <v>31</v>
      </c>
      <c r="C4382" s="1">
        <v>3</v>
      </c>
    </row>
    <row r="4383" spans="1:3" ht="15">
      <c r="A4383" s="1" t="s">
        <v>931</v>
      </c>
      <c r="B4383" s="1">
        <v>31</v>
      </c>
      <c r="C4383" s="1">
        <v>3</v>
      </c>
    </row>
    <row r="4384" spans="1:3" ht="15">
      <c r="A4384" s="1" t="s">
        <v>932</v>
      </c>
      <c r="B4384" s="1">
        <v>51</v>
      </c>
      <c r="C4384" s="1">
        <v>6</v>
      </c>
    </row>
    <row r="4385" spans="1:3" ht="15">
      <c r="A4385" s="1" t="s">
        <v>932</v>
      </c>
      <c r="B4385" s="1">
        <v>51</v>
      </c>
      <c r="C4385" s="1">
        <v>6</v>
      </c>
    </row>
    <row r="4386" spans="1:3" ht="15">
      <c r="A4386" s="1" t="s">
        <v>932</v>
      </c>
      <c r="B4386" s="1">
        <v>51</v>
      </c>
      <c r="C4386" s="1">
        <v>6</v>
      </c>
    </row>
    <row r="4387" spans="1:3" ht="15">
      <c r="A4387" s="1" t="s">
        <v>932</v>
      </c>
      <c r="B4387" s="1">
        <v>51</v>
      </c>
      <c r="C4387" s="1">
        <v>6</v>
      </c>
    </row>
    <row r="4388" spans="1:3" ht="15">
      <c r="A4388" s="1" t="s">
        <v>932</v>
      </c>
      <c r="B4388" s="1">
        <v>51</v>
      </c>
      <c r="C4388" s="1">
        <v>6</v>
      </c>
    </row>
    <row r="4389" spans="1:3" ht="15">
      <c r="A4389" s="1" t="s">
        <v>932</v>
      </c>
      <c r="B4389" s="1">
        <v>51</v>
      </c>
      <c r="C4389" s="1">
        <v>6</v>
      </c>
    </row>
    <row r="4390" spans="1:3" ht="15">
      <c r="A4390" s="1" t="s">
        <v>932</v>
      </c>
      <c r="B4390" s="1">
        <v>51</v>
      </c>
      <c r="C4390" s="1">
        <v>6</v>
      </c>
    </row>
    <row r="4391" spans="1:3" ht="15">
      <c r="A4391" s="1" t="s">
        <v>932</v>
      </c>
      <c r="B4391" s="1">
        <v>51</v>
      </c>
      <c r="C4391" s="1">
        <v>6</v>
      </c>
    </row>
    <row r="4392" spans="1:3" ht="15">
      <c r="A4392" s="1" t="s">
        <v>932</v>
      </c>
      <c r="B4392" s="1">
        <v>51</v>
      </c>
      <c r="C4392" s="1">
        <v>6</v>
      </c>
    </row>
    <row r="4393" spans="1:3" ht="15">
      <c r="A4393" s="1" t="s">
        <v>932</v>
      </c>
      <c r="B4393" s="1">
        <v>51</v>
      </c>
      <c r="C4393" s="1">
        <v>6</v>
      </c>
    </row>
    <row r="4394" spans="1:3" ht="15">
      <c r="A4394" s="1" t="s">
        <v>932</v>
      </c>
      <c r="B4394" s="1">
        <v>51</v>
      </c>
      <c r="C4394" s="1">
        <v>6</v>
      </c>
    </row>
    <row r="4395" spans="1:3" ht="15">
      <c r="A4395" s="1" t="s">
        <v>932</v>
      </c>
      <c r="B4395" s="1">
        <v>51</v>
      </c>
      <c r="C4395" s="1">
        <v>6</v>
      </c>
    </row>
    <row r="4396" spans="1:3" ht="15">
      <c r="A4396" s="1" t="s">
        <v>932</v>
      </c>
      <c r="B4396" s="1">
        <v>51</v>
      </c>
      <c r="C4396" s="1">
        <v>6</v>
      </c>
    </row>
    <row r="4397" spans="1:3" ht="15">
      <c r="A4397" s="1" t="s">
        <v>932</v>
      </c>
      <c r="B4397" s="1">
        <v>51</v>
      </c>
      <c r="C4397" s="1">
        <v>6</v>
      </c>
    </row>
    <row r="4398" spans="1:3" ht="15">
      <c r="A4398" s="1" t="s">
        <v>933</v>
      </c>
      <c r="B4398" s="1">
        <v>31</v>
      </c>
      <c r="C4398" s="1">
        <v>3</v>
      </c>
    </row>
    <row r="4399" spans="1:3" ht="15">
      <c r="A4399" s="1" t="s">
        <v>933</v>
      </c>
      <c r="B4399" s="1">
        <v>31</v>
      </c>
      <c r="C4399" s="1">
        <v>3</v>
      </c>
    </row>
    <row r="4400" spans="1:3" ht="15">
      <c r="A4400" s="1" t="s">
        <v>933</v>
      </c>
      <c r="B4400" s="1">
        <v>31</v>
      </c>
      <c r="C4400" s="1">
        <v>3</v>
      </c>
    </row>
    <row r="4401" spans="1:3" ht="15">
      <c r="A4401" s="1" t="s">
        <v>933</v>
      </c>
      <c r="B4401" s="1">
        <v>31</v>
      </c>
      <c r="C4401" s="1">
        <v>3</v>
      </c>
    </row>
    <row r="4402" spans="1:3" ht="15">
      <c r="A4402" s="1" t="s">
        <v>933</v>
      </c>
      <c r="B4402" s="1">
        <v>31</v>
      </c>
      <c r="C4402" s="1">
        <v>3</v>
      </c>
    </row>
    <row r="4403" spans="1:3" ht="15">
      <c r="A4403" s="1" t="s">
        <v>933</v>
      </c>
      <c r="B4403" s="1">
        <v>31</v>
      </c>
      <c r="C4403" s="1">
        <v>3</v>
      </c>
    </row>
    <row r="4404" spans="1:3" ht="15">
      <c r="A4404" s="1" t="s">
        <v>933</v>
      </c>
      <c r="B4404" s="1">
        <v>31</v>
      </c>
      <c r="C4404" s="1">
        <v>3</v>
      </c>
    </row>
    <row r="4405" spans="1:3" ht="15">
      <c r="A4405" s="1" t="s">
        <v>933</v>
      </c>
      <c r="B4405" s="1">
        <v>31</v>
      </c>
      <c r="C4405" s="1">
        <v>3</v>
      </c>
    </row>
    <row r="4406" spans="1:3" ht="15">
      <c r="A4406" s="1" t="s">
        <v>933</v>
      </c>
      <c r="B4406" s="1">
        <v>31</v>
      </c>
      <c r="C4406" s="1">
        <v>3</v>
      </c>
    </row>
    <row r="4407" spans="1:3" ht="15">
      <c r="A4407" s="1" t="s">
        <v>933</v>
      </c>
      <c r="B4407" s="1">
        <v>31</v>
      </c>
      <c r="C4407" s="1">
        <v>3</v>
      </c>
    </row>
    <row r="4408" spans="1:3" ht="15">
      <c r="A4408" s="1" t="s">
        <v>933</v>
      </c>
      <c r="B4408" s="1">
        <v>31</v>
      </c>
      <c r="C4408" s="1">
        <v>3</v>
      </c>
    </row>
    <row r="4409" spans="1:3" ht="15">
      <c r="A4409" s="1" t="s">
        <v>933</v>
      </c>
      <c r="B4409" s="1">
        <v>31</v>
      </c>
      <c r="C4409" s="1">
        <v>3</v>
      </c>
    </row>
    <row r="4410" spans="1:3" ht="15">
      <c r="A4410" s="1" t="s">
        <v>933</v>
      </c>
      <c r="B4410" s="1">
        <v>31</v>
      </c>
      <c r="C4410" s="1">
        <v>3</v>
      </c>
    </row>
    <row r="4411" spans="1:3" ht="15">
      <c r="A4411" s="1" t="s">
        <v>933</v>
      </c>
      <c r="B4411" s="1">
        <v>31</v>
      </c>
      <c r="C4411" s="1">
        <v>3</v>
      </c>
    </row>
    <row r="4412" spans="1:3" ht="15">
      <c r="A4412" s="1" t="s">
        <v>934</v>
      </c>
      <c r="B4412" s="1">
        <v>21</v>
      </c>
      <c r="C4412" s="1">
        <v>1</v>
      </c>
    </row>
    <row r="4413" spans="1:3" ht="15">
      <c r="A4413" s="1" t="s">
        <v>934</v>
      </c>
      <c r="B4413" s="1">
        <v>21</v>
      </c>
      <c r="C4413" s="1">
        <v>1</v>
      </c>
    </row>
    <row r="4414" spans="1:3" ht="15">
      <c r="A4414" s="1" t="s">
        <v>934</v>
      </c>
      <c r="B4414" s="1">
        <v>21</v>
      </c>
      <c r="C4414" s="1">
        <v>1</v>
      </c>
    </row>
    <row r="4415" spans="1:3" ht="15">
      <c r="A4415" s="1" t="s">
        <v>934</v>
      </c>
      <c r="B4415" s="1">
        <v>21</v>
      </c>
      <c r="C4415" s="1">
        <v>1</v>
      </c>
    </row>
    <row r="4416" spans="1:3" ht="15">
      <c r="A4416" s="1" t="s">
        <v>934</v>
      </c>
      <c r="B4416" s="1">
        <v>21</v>
      </c>
      <c r="C4416" s="1">
        <v>1</v>
      </c>
    </row>
    <row r="4417" spans="1:3" ht="15">
      <c r="A4417" s="1" t="s">
        <v>934</v>
      </c>
      <c r="B4417" s="1">
        <v>21</v>
      </c>
      <c r="C4417" s="1">
        <v>1</v>
      </c>
    </row>
    <row r="4418" spans="1:3" ht="15">
      <c r="A4418" s="1" t="s">
        <v>934</v>
      </c>
      <c r="B4418" s="1">
        <v>21</v>
      </c>
      <c r="C4418" s="1">
        <v>1</v>
      </c>
    </row>
    <row r="4419" spans="1:3" ht="15">
      <c r="A4419" s="1" t="s">
        <v>934</v>
      </c>
      <c r="B4419" s="1">
        <v>21</v>
      </c>
      <c r="C4419" s="1">
        <v>1</v>
      </c>
    </row>
    <row r="4420" spans="1:3" ht="15">
      <c r="A4420" s="1" t="s">
        <v>934</v>
      </c>
      <c r="B4420" s="1">
        <v>21</v>
      </c>
      <c r="C4420" s="1">
        <v>1</v>
      </c>
    </row>
    <row r="4421" spans="1:3" ht="15">
      <c r="A4421" s="1" t="s">
        <v>934</v>
      </c>
      <c r="B4421" s="1">
        <v>21</v>
      </c>
      <c r="C4421" s="1">
        <v>1</v>
      </c>
    </row>
    <row r="4422" spans="1:3" ht="15">
      <c r="A4422" s="1" t="s">
        <v>934</v>
      </c>
      <c r="B4422" s="1">
        <v>21</v>
      </c>
      <c r="C4422" s="1">
        <v>1</v>
      </c>
    </row>
    <row r="4423" spans="1:3" ht="15">
      <c r="A4423" s="1" t="s">
        <v>934</v>
      </c>
      <c r="B4423" s="1">
        <v>21</v>
      </c>
      <c r="C4423" s="1">
        <v>1</v>
      </c>
    </row>
    <row r="4424" spans="1:3" ht="15">
      <c r="A4424" s="1" t="s">
        <v>934</v>
      </c>
      <c r="B4424" s="1">
        <v>21</v>
      </c>
      <c r="C4424" s="1">
        <v>1</v>
      </c>
    </row>
    <row r="4425" spans="1:3" ht="15">
      <c r="A4425" s="1" t="s">
        <v>934</v>
      </c>
      <c r="B4425" s="1">
        <v>21</v>
      </c>
      <c r="C4425" s="1">
        <v>1</v>
      </c>
    </row>
    <row r="4426" spans="1:3" ht="15">
      <c r="A4426" s="1" t="s">
        <v>936</v>
      </c>
      <c r="B4426" s="1">
        <v>54</v>
      </c>
      <c r="C4426" s="1">
        <v>8</v>
      </c>
    </row>
    <row r="4427" spans="1:3" ht="15">
      <c r="A4427" s="1" t="s">
        <v>936</v>
      </c>
      <c r="B4427" s="1">
        <v>54</v>
      </c>
      <c r="C4427" s="1">
        <v>8</v>
      </c>
    </row>
    <row r="4428" spans="1:3" ht="15">
      <c r="A4428" s="1" t="s">
        <v>936</v>
      </c>
      <c r="B4428" s="1">
        <v>54</v>
      </c>
      <c r="C4428" s="1">
        <v>8</v>
      </c>
    </row>
    <row r="4429" spans="1:3" ht="15">
      <c r="A4429" s="1" t="s">
        <v>936</v>
      </c>
      <c r="B4429" s="1">
        <v>54</v>
      </c>
      <c r="C4429" s="1">
        <v>8</v>
      </c>
    </row>
    <row r="4430" spans="1:3" ht="15">
      <c r="A4430" s="1" t="s">
        <v>936</v>
      </c>
      <c r="B4430" s="1">
        <v>54</v>
      </c>
      <c r="C4430" s="1">
        <v>8</v>
      </c>
    </row>
    <row r="4431" spans="1:3" ht="15">
      <c r="A4431" s="1" t="s">
        <v>936</v>
      </c>
      <c r="B4431" s="1">
        <v>54</v>
      </c>
      <c r="C4431" s="1">
        <v>8</v>
      </c>
    </row>
    <row r="4432" spans="1:3" ht="15">
      <c r="A4432" s="1" t="s">
        <v>936</v>
      </c>
      <c r="B4432" s="1">
        <v>54</v>
      </c>
      <c r="C4432" s="1">
        <v>8</v>
      </c>
    </row>
    <row r="4433" spans="1:3" ht="15">
      <c r="A4433" s="1" t="s">
        <v>936</v>
      </c>
      <c r="B4433" s="1">
        <v>54</v>
      </c>
      <c r="C4433" s="1">
        <v>8</v>
      </c>
    </row>
    <row r="4434" spans="1:3" ht="15">
      <c r="A4434" s="1" t="s">
        <v>936</v>
      </c>
      <c r="B4434" s="1">
        <v>54</v>
      </c>
      <c r="C4434" s="1">
        <v>8</v>
      </c>
    </row>
    <row r="4435" spans="1:3" ht="15">
      <c r="A4435" s="1" t="s">
        <v>936</v>
      </c>
      <c r="B4435" s="1">
        <v>54</v>
      </c>
      <c r="C4435" s="1">
        <v>8</v>
      </c>
    </row>
    <row r="4436" spans="1:3" ht="15">
      <c r="A4436" s="1" t="s">
        <v>936</v>
      </c>
      <c r="B4436" s="1">
        <v>54</v>
      </c>
      <c r="C4436" s="1">
        <v>8</v>
      </c>
    </row>
    <row r="4437" spans="1:3" ht="15">
      <c r="A4437" s="1" t="s">
        <v>936</v>
      </c>
      <c r="B4437" s="1">
        <v>54</v>
      </c>
      <c r="C4437" s="1">
        <v>8</v>
      </c>
    </row>
    <row r="4438" spans="1:3" ht="15">
      <c r="A4438" s="1" t="s">
        <v>936</v>
      </c>
      <c r="B4438" s="1">
        <v>54</v>
      </c>
      <c r="C4438" s="1">
        <v>8</v>
      </c>
    </row>
    <row r="4439" spans="1:3" ht="15">
      <c r="A4439" s="1" t="s">
        <v>936</v>
      </c>
      <c r="B4439" s="1">
        <v>54</v>
      </c>
      <c r="C4439" s="1">
        <v>8</v>
      </c>
    </row>
    <row r="4440" spans="1:3" ht="15">
      <c r="A4440" s="1" t="s">
        <v>937</v>
      </c>
      <c r="B4440" s="1">
        <v>31</v>
      </c>
      <c r="C4440" s="1">
        <v>3</v>
      </c>
    </row>
    <row r="4441" spans="1:3" ht="15">
      <c r="A4441" s="1" t="s">
        <v>937</v>
      </c>
      <c r="B4441" s="1">
        <v>31</v>
      </c>
      <c r="C4441" s="1">
        <v>3</v>
      </c>
    </row>
    <row r="4442" spans="1:3" ht="15">
      <c r="A4442" s="1" t="s">
        <v>937</v>
      </c>
      <c r="B4442" s="1">
        <v>31</v>
      </c>
      <c r="C4442" s="1">
        <v>3</v>
      </c>
    </row>
    <row r="4443" spans="1:3" ht="15">
      <c r="A4443" s="1" t="s">
        <v>937</v>
      </c>
      <c r="B4443" s="1">
        <v>31</v>
      </c>
      <c r="C4443" s="1">
        <v>3</v>
      </c>
    </row>
    <row r="4444" spans="1:3" ht="15">
      <c r="A4444" s="1" t="s">
        <v>937</v>
      </c>
      <c r="B4444" s="1">
        <v>31</v>
      </c>
      <c r="C4444" s="1">
        <v>3</v>
      </c>
    </row>
    <row r="4445" spans="1:3" ht="15">
      <c r="A4445" s="1" t="s">
        <v>937</v>
      </c>
      <c r="B4445" s="1">
        <v>31</v>
      </c>
      <c r="C4445" s="1">
        <v>3</v>
      </c>
    </row>
    <row r="4446" spans="1:3" ht="15">
      <c r="A4446" s="1" t="s">
        <v>937</v>
      </c>
      <c r="B4446" s="1">
        <v>31</v>
      </c>
      <c r="C4446" s="1">
        <v>3</v>
      </c>
    </row>
    <row r="4447" spans="1:3" ht="15">
      <c r="A4447" s="1" t="s">
        <v>937</v>
      </c>
      <c r="B4447" s="1">
        <v>31</v>
      </c>
      <c r="C4447" s="1">
        <v>3</v>
      </c>
    </row>
    <row r="4448" spans="1:3" ht="15">
      <c r="A4448" s="1" t="s">
        <v>937</v>
      </c>
      <c r="B4448" s="1">
        <v>31</v>
      </c>
      <c r="C4448" s="1">
        <v>3</v>
      </c>
    </row>
    <row r="4449" spans="1:3" ht="15">
      <c r="A4449" s="1" t="s">
        <v>937</v>
      </c>
      <c r="B4449" s="1">
        <v>31</v>
      </c>
      <c r="C4449" s="1">
        <v>3</v>
      </c>
    </row>
    <row r="4450" spans="1:3" ht="15">
      <c r="A4450" s="1" t="s">
        <v>937</v>
      </c>
      <c r="B4450" s="1">
        <v>31</v>
      </c>
      <c r="C4450" s="1">
        <v>3</v>
      </c>
    </row>
    <row r="4451" spans="1:3" ht="15">
      <c r="A4451" s="1" t="s">
        <v>937</v>
      </c>
      <c r="B4451" s="1">
        <v>31</v>
      </c>
      <c r="C4451" s="1">
        <v>3</v>
      </c>
    </row>
    <row r="4452" spans="1:3" ht="15">
      <c r="A4452" s="1" t="s">
        <v>937</v>
      </c>
      <c r="B4452" s="1">
        <v>31</v>
      </c>
      <c r="C4452" s="1">
        <v>3</v>
      </c>
    </row>
    <row r="4453" spans="1:3" ht="15">
      <c r="A4453" s="1" t="s">
        <v>937</v>
      </c>
      <c r="B4453" s="1">
        <v>31</v>
      </c>
      <c r="C4453" s="1">
        <v>3</v>
      </c>
    </row>
    <row r="4454" spans="1:3" ht="15">
      <c r="A4454" s="1" t="s">
        <v>939</v>
      </c>
      <c r="B4454" s="1">
        <v>51</v>
      </c>
      <c r="C4454" s="1">
        <v>6</v>
      </c>
    </row>
    <row r="4455" spans="1:3" ht="15">
      <c r="A4455" s="1" t="s">
        <v>939</v>
      </c>
      <c r="B4455" s="1">
        <v>51</v>
      </c>
      <c r="C4455" s="1">
        <v>6</v>
      </c>
    </row>
    <row r="4456" spans="1:3" ht="15">
      <c r="A4456" s="1" t="s">
        <v>939</v>
      </c>
      <c r="B4456" s="1">
        <v>51</v>
      </c>
      <c r="C4456" s="1">
        <v>6</v>
      </c>
    </row>
    <row r="4457" spans="1:3" ht="15">
      <c r="A4457" s="1" t="s">
        <v>939</v>
      </c>
      <c r="B4457" s="1">
        <v>51</v>
      </c>
      <c r="C4457" s="1">
        <v>6</v>
      </c>
    </row>
    <row r="4458" spans="1:3" ht="15">
      <c r="A4458" s="1" t="s">
        <v>939</v>
      </c>
      <c r="B4458" s="1">
        <v>51</v>
      </c>
      <c r="C4458" s="1">
        <v>6</v>
      </c>
    </row>
    <row r="4459" spans="1:3" ht="15">
      <c r="A4459" s="1" t="s">
        <v>939</v>
      </c>
      <c r="B4459" s="1">
        <v>51</v>
      </c>
      <c r="C4459" s="1">
        <v>6</v>
      </c>
    </row>
    <row r="4460" spans="1:3" ht="15">
      <c r="A4460" s="1" t="s">
        <v>939</v>
      </c>
      <c r="B4460" s="1">
        <v>51</v>
      </c>
      <c r="C4460" s="1">
        <v>6</v>
      </c>
    </row>
    <row r="4461" spans="1:3" ht="15">
      <c r="A4461" s="1" t="s">
        <v>939</v>
      </c>
      <c r="B4461" s="1">
        <v>51</v>
      </c>
      <c r="C4461" s="1">
        <v>6</v>
      </c>
    </row>
    <row r="4462" spans="1:3" ht="15">
      <c r="A4462" s="1" t="s">
        <v>939</v>
      </c>
      <c r="B4462" s="1">
        <v>51</v>
      </c>
      <c r="C4462" s="1">
        <v>6</v>
      </c>
    </row>
    <row r="4463" spans="1:3" ht="15">
      <c r="A4463" s="1" t="s">
        <v>939</v>
      </c>
      <c r="B4463" s="1">
        <v>51</v>
      </c>
      <c r="C4463" s="1">
        <v>6</v>
      </c>
    </row>
    <row r="4464" spans="1:3" ht="15">
      <c r="A4464" s="1" t="s">
        <v>939</v>
      </c>
      <c r="B4464" s="1">
        <v>51</v>
      </c>
      <c r="C4464" s="1">
        <v>6</v>
      </c>
    </row>
    <row r="4465" spans="1:3" ht="15">
      <c r="A4465" s="1" t="s">
        <v>939</v>
      </c>
      <c r="B4465" s="1">
        <v>51</v>
      </c>
      <c r="C4465" s="1">
        <v>6</v>
      </c>
    </row>
    <row r="4466" spans="1:3" ht="15">
      <c r="A4466" s="1" t="s">
        <v>939</v>
      </c>
      <c r="B4466" s="1">
        <v>51</v>
      </c>
      <c r="C4466" s="1">
        <v>6</v>
      </c>
    </row>
    <row r="4467" spans="1:3" ht="15">
      <c r="A4467" s="1" t="s">
        <v>939</v>
      </c>
      <c r="B4467" s="1">
        <v>51</v>
      </c>
      <c r="C4467" s="1">
        <v>6</v>
      </c>
    </row>
    <row r="4468" spans="1:3" ht="15">
      <c r="A4468" s="1" t="s">
        <v>940</v>
      </c>
      <c r="B4468" s="1">
        <v>31</v>
      </c>
      <c r="C4468" s="1">
        <v>3</v>
      </c>
    </row>
    <row r="4469" spans="1:3" ht="15">
      <c r="A4469" s="1" t="s">
        <v>940</v>
      </c>
      <c r="B4469" s="1">
        <v>31</v>
      </c>
      <c r="C4469" s="1">
        <v>3</v>
      </c>
    </row>
    <row r="4470" spans="1:3" ht="15">
      <c r="A4470" s="1" t="s">
        <v>940</v>
      </c>
      <c r="B4470" s="1">
        <v>31</v>
      </c>
      <c r="C4470" s="1">
        <v>3</v>
      </c>
    </row>
    <row r="4471" spans="1:3" ht="15">
      <c r="A4471" s="1" t="s">
        <v>940</v>
      </c>
      <c r="B4471" s="1">
        <v>31</v>
      </c>
      <c r="C4471" s="1">
        <v>3</v>
      </c>
    </row>
    <row r="4472" spans="1:3" ht="15">
      <c r="A4472" s="1" t="s">
        <v>940</v>
      </c>
      <c r="B4472" s="1">
        <v>31</v>
      </c>
      <c r="C4472" s="1">
        <v>3</v>
      </c>
    </row>
    <row r="4473" spans="1:3" ht="15">
      <c r="A4473" s="1" t="s">
        <v>940</v>
      </c>
      <c r="B4473" s="1">
        <v>31</v>
      </c>
      <c r="C4473" s="1">
        <v>3</v>
      </c>
    </row>
    <row r="4474" spans="1:3" ht="15">
      <c r="A4474" s="1" t="s">
        <v>940</v>
      </c>
      <c r="B4474" s="1">
        <v>31</v>
      </c>
      <c r="C4474" s="1">
        <v>3</v>
      </c>
    </row>
    <row r="4475" spans="1:3" ht="15">
      <c r="A4475" s="1" t="s">
        <v>940</v>
      </c>
      <c r="B4475" s="1">
        <v>31</v>
      </c>
      <c r="C4475" s="1">
        <v>3</v>
      </c>
    </row>
    <row r="4476" spans="1:3" ht="15">
      <c r="A4476" s="1" t="s">
        <v>940</v>
      </c>
      <c r="B4476" s="1">
        <v>31</v>
      </c>
      <c r="C4476" s="1">
        <v>3</v>
      </c>
    </row>
    <row r="4477" spans="1:3" ht="15">
      <c r="A4477" s="1" t="s">
        <v>940</v>
      </c>
      <c r="B4477" s="1">
        <v>31</v>
      </c>
      <c r="C4477" s="1">
        <v>3</v>
      </c>
    </row>
    <row r="4478" spans="1:3" ht="15">
      <c r="A4478" s="1" t="s">
        <v>940</v>
      </c>
      <c r="B4478" s="1">
        <v>31</v>
      </c>
      <c r="C4478" s="1">
        <v>3</v>
      </c>
    </row>
    <row r="4479" spans="1:3" ht="15">
      <c r="A4479" s="1" t="s">
        <v>940</v>
      </c>
      <c r="B4479" s="1">
        <v>31</v>
      </c>
      <c r="C4479" s="1">
        <v>3</v>
      </c>
    </row>
    <row r="4480" spans="1:3" ht="15">
      <c r="A4480" s="1" t="s">
        <v>940</v>
      </c>
      <c r="B4480" s="1">
        <v>31</v>
      </c>
      <c r="C4480" s="1">
        <v>3</v>
      </c>
    </row>
    <row r="4481" spans="1:3" ht="15">
      <c r="A4481" s="1" t="s">
        <v>940</v>
      </c>
      <c r="B4481" s="1">
        <v>31</v>
      </c>
      <c r="C4481" s="1">
        <v>3</v>
      </c>
    </row>
    <row r="4482" spans="1:3" ht="15">
      <c r="A4482" s="1" t="s">
        <v>941</v>
      </c>
      <c r="B4482" s="1">
        <v>31</v>
      </c>
      <c r="C4482" s="1">
        <v>3</v>
      </c>
    </row>
    <row r="4483" spans="1:3" ht="15">
      <c r="A4483" s="1" t="s">
        <v>941</v>
      </c>
      <c r="B4483" s="1">
        <v>31</v>
      </c>
      <c r="C4483" s="1">
        <v>3</v>
      </c>
    </row>
    <row r="4484" spans="1:3" ht="15">
      <c r="A4484" s="1" t="s">
        <v>941</v>
      </c>
      <c r="B4484" s="1">
        <v>31</v>
      </c>
      <c r="C4484" s="1">
        <v>3</v>
      </c>
    </row>
    <row r="4485" spans="1:3" ht="15">
      <c r="A4485" s="1" t="s">
        <v>941</v>
      </c>
      <c r="B4485" s="1">
        <v>31</v>
      </c>
      <c r="C4485" s="1">
        <v>3</v>
      </c>
    </row>
    <row r="4486" spans="1:3" ht="15">
      <c r="A4486" s="1" t="s">
        <v>941</v>
      </c>
      <c r="B4486" s="1">
        <v>31</v>
      </c>
      <c r="C4486" s="1">
        <v>3</v>
      </c>
    </row>
    <row r="4487" spans="1:3" ht="15">
      <c r="A4487" s="1" t="s">
        <v>941</v>
      </c>
      <c r="B4487" s="1">
        <v>31</v>
      </c>
      <c r="C4487" s="1">
        <v>3</v>
      </c>
    </row>
    <row r="4488" spans="1:3" ht="15">
      <c r="A4488" s="1" t="s">
        <v>941</v>
      </c>
      <c r="B4488" s="1">
        <v>31</v>
      </c>
      <c r="C4488" s="1">
        <v>3</v>
      </c>
    </row>
    <row r="4489" spans="1:3" ht="15">
      <c r="A4489" s="1" t="s">
        <v>941</v>
      </c>
      <c r="B4489" s="1">
        <v>31</v>
      </c>
      <c r="C4489" s="1">
        <v>3</v>
      </c>
    </row>
    <row r="4490" spans="1:3" ht="15">
      <c r="A4490" s="1" t="s">
        <v>941</v>
      </c>
      <c r="B4490" s="1">
        <v>31</v>
      </c>
      <c r="C4490" s="1">
        <v>3</v>
      </c>
    </row>
    <row r="4491" spans="1:3" ht="15">
      <c r="A4491" s="1" t="s">
        <v>941</v>
      </c>
      <c r="B4491" s="1">
        <v>31</v>
      </c>
      <c r="C4491" s="1">
        <v>3</v>
      </c>
    </row>
    <row r="4492" spans="1:3" ht="15">
      <c r="A4492" s="1" t="s">
        <v>941</v>
      </c>
      <c r="B4492" s="1">
        <v>31</v>
      </c>
      <c r="C4492" s="1">
        <v>3</v>
      </c>
    </row>
    <row r="4493" spans="1:3" ht="15">
      <c r="A4493" s="1" t="s">
        <v>941</v>
      </c>
      <c r="B4493" s="1">
        <v>31</v>
      </c>
      <c r="C4493" s="1">
        <v>3</v>
      </c>
    </row>
    <row r="4494" spans="1:3" ht="15">
      <c r="A4494" s="1" t="s">
        <v>941</v>
      </c>
      <c r="B4494" s="1">
        <v>31</v>
      </c>
      <c r="C4494" s="1">
        <v>3</v>
      </c>
    </row>
    <row r="4495" spans="1:3" ht="15">
      <c r="A4495" s="1" t="s">
        <v>941</v>
      </c>
      <c r="B4495" s="1">
        <v>31</v>
      </c>
      <c r="C4495" s="1">
        <v>3</v>
      </c>
    </row>
    <row r="4496" spans="1:3" ht="15">
      <c r="A4496" s="1" t="s">
        <v>942</v>
      </c>
      <c r="B4496" s="1">
        <v>44</v>
      </c>
      <c r="C4496" s="1">
        <v>5</v>
      </c>
    </row>
    <row r="4497" spans="1:3" ht="15">
      <c r="A4497" s="1" t="s">
        <v>942</v>
      </c>
      <c r="B4497" s="1">
        <v>44</v>
      </c>
      <c r="C4497" s="1">
        <v>5</v>
      </c>
    </row>
    <row r="4498" spans="1:3" ht="15">
      <c r="A4498" s="1" t="s">
        <v>942</v>
      </c>
      <c r="B4498" s="1">
        <v>44</v>
      </c>
      <c r="C4498" s="1">
        <v>5</v>
      </c>
    </row>
    <row r="4499" spans="1:3" ht="15">
      <c r="A4499" s="1" t="s">
        <v>942</v>
      </c>
      <c r="B4499" s="1">
        <v>44</v>
      </c>
      <c r="C4499" s="1">
        <v>5</v>
      </c>
    </row>
    <row r="4500" spans="1:3" ht="15">
      <c r="A4500" s="1" t="s">
        <v>942</v>
      </c>
      <c r="B4500" s="1">
        <v>44</v>
      </c>
      <c r="C4500" s="1">
        <v>5</v>
      </c>
    </row>
    <row r="4501" spans="1:3" ht="15">
      <c r="A4501" s="1" t="s">
        <v>942</v>
      </c>
      <c r="B4501" s="1">
        <v>44</v>
      </c>
      <c r="C4501" s="1">
        <v>5</v>
      </c>
    </row>
    <row r="4502" spans="1:3" ht="15">
      <c r="A4502" s="1" t="s">
        <v>942</v>
      </c>
      <c r="B4502" s="1">
        <v>44</v>
      </c>
      <c r="C4502" s="1">
        <v>5</v>
      </c>
    </row>
    <row r="4503" spans="1:3" ht="15">
      <c r="A4503" s="1" t="s">
        <v>942</v>
      </c>
      <c r="B4503" s="1">
        <v>44</v>
      </c>
      <c r="C4503" s="1">
        <v>5</v>
      </c>
    </row>
    <row r="4504" spans="1:3" ht="15">
      <c r="A4504" s="1" t="s">
        <v>942</v>
      </c>
      <c r="B4504" s="1">
        <v>44</v>
      </c>
      <c r="C4504" s="1">
        <v>5</v>
      </c>
    </row>
    <row r="4505" spans="1:3" ht="15">
      <c r="A4505" s="1" t="s">
        <v>942</v>
      </c>
      <c r="B4505" s="1">
        <v>44</v>
      </c>
      <c r="C4505" s="1">
        <v>5</v>
      </c>
    </row>
    <row r="4506" spans="1:3" ht="15">
      <c r="A4506" s="1" t="s">
        <v>942</v>
      </c>
      <c r="B4506" s="1">
        <v>44</v>
      </c>
      <c r="C4506" s="1">
        <v>5</v>
      </c>
    </row>
    <row r="4507" spans="1:3" ht="15">
      <c r="A4507" s="1" t="s">
        <v>942</v>
      </c>
      <c r="B4507" s="1">
        <v>44</v>
      </c>
      <c r="C4507" s="1">
        <v>5</v>
      </c>
    </row>
    <row r="4508" spans="1:3" ht="15">
      <c r="A4508" s="1" t="s">
        <v>942</v>
      </c>
      <c r="B4508" s="1">
        <v>44</v>
      </c>
      <c r="C4508" s="1">
        <v>5</v>
      </c>
    </row>
    <row r="4509" spans="1:3" ht="15">
      <c r="A4509" s="1" t="s">
        <v>942</v>
      </c>
      <c r="B4509" s="1">
        <v>44</v>
      </c>
      <c r="C4509" s="1">
        <v>5</v>
      </c>
    </row>
    <row r="4510" spans="1:3" ht="15">
      <c r="A4510" s="1" t="s">
        <v>943</v>
      </c>
      <c r="B4510" s="1">
        <v>31</v>
      </c>
      <c r="C4510" s="1">
        <v>3</v>
      </c>
    </row>
    <row r="4511" spans="1:3" ht="15">
      <c r="A4511" s="1" t="s">
        <v>943</v>
      </c>
      <c r="B4511" s="1">
        <v>31</v>
      </c>
      <c r="C4511" s="1">
        <v>3</v>
      </c>
    </row>
    <row r="4512" spans="1:3" ht="15">
      <c r="A4512" s="1" t="s">
        <v>943</v>
      </c>
      <c r="B4512" s="1">
        <v>31</v>
      </c>
      <c r="C4512" s="1">
        <v>3</v>
      </c>
    </row>
    <row r="4513" spans="1:3" ht="15">
      <c r="A4513" s="1" t="s">
        <v>943</v>
      </c>
      <c r="B4513" s="1">
        <v>31</v>
      </c>
      <c r="C4513" s="1">
        <v>3</v>
      </c>
    </row>
    <row r="4514" spans="1:3" ht="15">
      <c r="A4514" s="1" t="s">
        <v>943</v>
      </c>
      <c r="B4514" s="1">
        <v>31</v>
      </c>
      <c r="C4514" s="1">
        <v>3</v>
      </c>
    </row>
    <row r="4515" spans="1:3" ht="15">
      <c r="A4515" s="1" t="s">
        <v>943</v>
      </c>
      <c r="B4515" s="1">
        <v>31</v>
      </c>
      <c r="C4515" s="1">
        <v>3</v>
      </c>
    </row>
    <row r="4516" spans="1:3" ht="15">
      <c r="A4516" s="1" t="s">
        <v>943</v>
      </c>
      <c r="B4516" s="1">
        <v>31</v>
      </c>
      <c r="C4516" s="1">
        <v>3</v>
      </c>
    </row>
    <row r="4517" spans="1:3" ht="15">
      <c r="A4517" s="1" t="s">
        <v>943</v>
      </c>
      <c r="B4517" s="1">
        <v>31</v>
      </c>
      <c r="C4517" s="1">
        <v>3</v>
      </c>
    </row>
    <row r="4518" spans="1:3" ht="15">
      <c r="A4518" s="1" t="s">
        <v>943</v>
      </c>
      <c r="B4518" s="1">
        <v>31</v>
      </c>
      <c r="C4518" s="1">
        <v>3</v>
      </c>
    </row>
    <row r="4519" spans="1:3" ht="15">
      <c r="A4519" s="1" t="s">
        <v>943</v>
      </c>
      <c r="B4519" s="1">
        <v>31</v>
      </c>
      <c r="C4519" s="1">
        <v>3</v>
      </c>
    </row>
    <row r="4520" spans="1:3" ht="15">
      <c r="A4520" s="1" t="s">
        <v>943</v>
      </c>
      <c r="B4520" s="1">
        <v>31</v>
      </c>
      <c r="C4520" s="1">
        <v>3</v>
      </c>
    </row>
    <row r="4521" spans="1:3" ht="15">
      <c r="A4521" s="1" t="s">
        <v>943</v>
      </c>
      <c r="B4521" s="1">
        <v>31</v>
      </c>
      <c r="C4521" s="1">
        <v>3</v>
      </c>
    </row>
    <row r="4522" spans="1:3" ht="15">
      <c r="A4522" s="1" t="s">
        <v>943</v>
      </c>
      <c r="B4522" s="1">
        <v>31</v>
      </c>
      <c r="C4522" s="1">
        <v>3</v>
      </c>
    </row>
    <row r="4523" spans="1:3" ht="15">
      <c r="A4523" s="1" t="s">
        <v>943</v>
      </c>
      <c r="B4523" s="1">
        <v>31</v>
      </c>
      <c r="C4523" s="1">
        <v>3</v>
      </c>
    </row>
    <row r="4524" spans="1:3" ht="15">
      <c r="A4524" s="1" t="s">
        <v>944</v>
      </c>
      <c r="B4524" s="1">
        <v>22</v>
      </c>
      <c r="C4524" s="1">
        <v>2</v>
      </c>
    </row>
    <row r="4525" spans="1:3" ht="15">
      <c r="A4525" s="1" t="s">
        <v>944</v>
      </c>
      <c r="B4525" s="1">
        <v>22</v>
      </c>
      <c r="C4525" s="1">
        <v>2</v>
      </c>
    </row>
    <row r="4526" spans="1:3" ht="15">
      <c r="A4526" s="1" t="s">
        <v>944</v>
      </c>
      <c r="B4526" s="1">
        <v>22</v>
      </c>
      <c r="C4526" s="1">
        <v>2</v>
      </c>
    </row>
    <row r="4527" spans="1:3" ht="15">
      <c r="A4527" s="1" t="s">
        <v>944</v>
      </c>
      <c r="B4527" s="1">
        <v>22</v>
      </c>
      <c r="C4527" s="1">
        <v>2</v>
      </c>
    </row>
    <row r="4528" spans="1:3" ht="15">
      <c r="A4528" s="1" t="s">
        <v>944</v>
      </c>
      <c r="B4528" s="1">
        <v>22</v>
      </c>
      <c r="C4528" s="1">
        <v>2</v>
      </c>
    </row>
    <row r="4529" spans="1:3" ht="15">
      <c r="A4529" s="1" t="s">
        <v>944</v>
      </c>
      <c r="B4529" s="1">
        <v>22</v>
      </c>
      <c r="C4529" s="1">
        <v>2</v>
      </c>
    </row>
    <row r="4530" spans="1:3" ht="15">
      <c r="A4530" s="1" t="s">
        <v>944</v>
      </c>
      <c r="B4530" s="1">
        <v>22</v>
      </c>
      <c r="C4530" s="1">
        <v>2</v>
      </c>
    </row>
    <row r="4531" spans="1:3" ht="15">
      <c r="A4531" s="1" t="s">
        <v>944</v>
      </c>
      <c r="B4531" s="1">
        <v>22</v>
      </c>
      <c r="C4531" s="1">
        <v>2</v>
      </c>
    </row>
    <row r="4532" spans="1:3" ht="15">
      <c r="A4532" s="1" t="s">
        <v>944</v>
      </c>
      <c r="B4532" s="1">
        <v>22</v>
      </c>
      <c r="C4532" s="1">
        <v>2</v>
      </c>
    </row>
    <row r="4533" spans="1:3" ht="15">
      <c r="A4533" s="1" t="s">
        <v>944</v>
      </c>
      <c r="B4533" s="1">
        <v>22</v>
      </c>
      <c r="C4533" s="1">
        <v>2</v>
      </c>
    </row>
    <row r="4534" spans="1:3" ht="15">
      <c r="A4534" s="1" t="s">
        <v>944</v>
      </c>
      <c r="B4534" s="1">
        <v>22</v>
      </c>
      <c r="C4534" s="1">
        <v>2</v>
      </c>
    </row>
    <row r="4535" spans="1:3" ht="15">
      <c r="A4535" s="1" t="s">
        <v>944</v>
      </c>
      <c r="B4535" s="1">
        <v>22</v>
      </c>
      <c r="C4535" s="1">
        <v>2</v>
      </c>
    </row>
    <row r="4536" spans="1:3" ht="15">
      <c r="A4536" s="1" t="s">
        <v>944</v>
      </c>
      <c r="B4536" s="1">
        <v>22</v>
      </c>
      <c r="C4536" s="1">
        <v>2</v>
      </c>
    </row>
    <row r="4537" spans="1:3" ht="15">
      <c r="A4537" s="1" t="s">
        <v>944</v>
      </c>
      <c r="B4537" s="1">
        <v>22</v>
      </c>
      <c r="C4537" s="1">
        <v>2</v>
      </c>
    </row>
    <row r="4538" spans="1:3" ht="15">
      <c r="A4538" s="1" t="s">
        <v>946</v>
      </c>
      <c r="B4538" s="1">
        <v>31</v>
      </c>
      <c r="C4538" s="1">
        <v>3</v>
      </c>
    </row>
    <row r="4539" spans="1:3" ht="15">
      <c r="A4539" s="1" t="s">
        <v>946</v>
      </c>
      <c r="B4539" s="1">
        <v>31</v>
      </c>
      <c r="C4539" s="1">
        <v>3</v>
      </c>
    </row>
    <row r="4540" spans="1:3" ht="15">
      <c r="A4540" s="1" t="s">
        <v>946</v>
      </c>
      <c r="B4540" s="1">
        <v>31</v>
      </c>
      <c r="C4540" s="1">
        <v>3</v>
      </c>
    </row>
    <row r="4541" spans="1:3" ht="15">
      <c r="A4541" s="1" t="s">
        <v>946</v>
      </c>
      <c r="B4541" s="1">
        <v>31</v>
      </c>
      <c r="C4541" s="1">
        <v>3</v>
      </c>
    </row>
    <row r="4542" spans="1:3" ht="15">
      <c r="A4542" s="1" t="s">
        <v>946</v>
      </c>
      <c r="B4542" s="1">
        <v>31</v>
      </c>
      <c r="C4542" s="1">
        <v>3</v>
      </c>
    </row>
    <row r="4543" spans="1:3" ht="15">
      <c r="A4543" s="1" t="s">
        <v>946</v>
      </c>
      <c r="B4543" s="1">
        <v>31</v>
      </c>
      <c r="C4543" s="1">
        <v>3</v>
      </c>
    </row>
    <row r="4544" spans="1:3" ht="15">
      <c r="A4544" s="1" t="s">
        <v>946</v>
      </c>
      <c r="B4544" s="1">
        <v>31</v>
      </c>
      <c r="C4544" s="1">
        <v>3</v>
      </c>
    </row>
    <row r="4545" spans="1:3" ht="15">
      <c r="A4545" s="1" t="s">
        <v>946</v>
      </c>
      <c r="B4545" s="1">
        <v>31</v>
      </c>
      <c r="C4545" s="1">
        <v>3</v>
      </c>
    </row>
    <row r="4546" spans="1:3" ht="15">
      <c r="A4546" s="1" t="s">
        <v>946</v>
      </c>
      <c r="B4546" s="1">
        <v>31</v>
      </c>
      <c r="C4546" s="1">
        <v>3</v>
      </c>
    </row>
    <row r="4547" spans="1:3" ht="15">
      <c r="A4547" s="1" t="s">
        <v>946</v>
      </c>
      <c r="B4547" s="1">
        <v>31</v>
      </c>
      <c r="C4547" s="1">
        <v>3</v>
      </c>
    </row>
    <row r="4548" spans="1:3" ht="15">
      <c r="A4548" s="1" t="s">
        <v>946</v>
      </c>
      <c r="B4548" s="1">
        <v>31</v>
      </c>
      <c r="C4548" s="1">
        <v>3</v>
      </c>
    </row>
    <row r="4549" spans="1:3" ht="15">
      <c r="A4549" s="1" t="s">
        <v>946</v>
      </c>
      <c r="B4549" s="1">
        <v>31</v>
      </c>
      <c r="C4549" s="1">
        <v>3</v>
      </c>
    </row>
    <row r="4550" spans="1:3" ht="15">
      <c r="A4550" s="1" t="s">
        <v>946</v>
      </c>
      <c r="B4550" s="1">
        <v>31</v>
      </c>
      <c r="C4550" s="1">
        <v>3</v>
      </c>
    </row>
    <row r="4551" spans="1:3" ht="15">
      <c r="A4551" s="1" t="s">
        <v>946</v>
      </c>
      <c r="B4551" s="1">
        <v>31</v>
      </c>
      <c r="C4551" s="1">
        <v>3</v>
      </c>
    </row>
    <row r="4552" spans="1:3" ht="15">
      <c r="A4552" s="1" t="s">
        <v>947</v>
      </c>
      <c r="B4552" s="1">
        <v>56</v>
      </c>
      <c r="C4552" s="1">
        <v>9</v>
      </c>
    </row>
    <row r="4553" spans="1:3" ht="15">
      <c r="A4553" s="1" t="s">
        <v>947</v>
      </c>
      <c r="B4553" s="1">
        <v>56</v>
      </c>
      <c r="C4553" s="1">
        <v>9</v>
      </c>
    </row>
    <row r="4554" spans="1:3" ht="15">
      <c r="A4554" s="1" t="s">
        <v>947</v>
      </c>
      <c r="B4554" s="1">
        <v>56</v>
      </c>
      <c r="C4554" s="1">
        <v>9</v>
      </c>
    </row>
    <row r="4555" spans="1:3" ht="15">
      <c r="A4555" s="1" t="s">
        <v>947</v>
      </c>
      <c r="B4555" s="1">
        <v>56</v>
      </c>
      <c r="C4555" s="1">
        <v>9</v>
      </c>
    </row>
    <row r="4556" spans="1:3" ht="15">
      <c r="A4556" s="1" t="s">
        <v>947</v>
      </c>
      <c r="B4556" s="1">
        <v>56</v>
      </c>
      <c r="C4556" s="1">
        <v>9</v>
      </c>
    </row>
    <row r="4557" spans="1:3" ht="15">
      <c r="A4557" s="1" t="s">
        <v>947</v>
      </c>
      <c r="B4557" s="1">
        <v>56</v>
      </c>
      <c r="C4557" s="1">
        <v>9</v>
      </c>
    </row>
    <row r="4558" spans="1:3" ht="15">
      <c r="A4558" s="1" t="s">
        <v>947</v>
      </c>
      <c r="B4558" s="1">
        <v>56</v>
      </c>
      <c r="C4558" s="1">
        <v>9</v>
      </c>
    </row>
    <row r="4559" spans="1:3" ht="15">
      <c r="A4559" s="1" t="s">
        <v>947</v>
      </c>
      <c r="B4559" s="1">
        <v>56</v>
      </c>
      <c r="C4559" s="1">
        <v>9</v>
      </c>
    </row>
    <row r="4560" spans="1:3" ht="15">
      <c r="A4560" s="1" t="s">
        <v>947</v>
      </c>
      <c r="B4560" s="1">
        <v>56</v>
      </c>
      <c r="C4560" s="1">
        <v>9</v>
      </c>
    </row>
    <row r="4561" spans="1:3" ht="15">
      <c r="A4561" s="1" t="s">
        <v>947</v>
      </c>
      <c r="B4561" s="1">
        <v>56</v>
      </c>
      <c r="C4561" s="1">
        <v>9</v>
      </c>
    </row>
    <row r="4562" spans="1:3" ht="15">
      <c r="A4562" s="1" t="s">
        <v>947</v>
      </c>
      <c r="B4562" s="1">
        <v>56</v>
      </c>
      <c r="C4562" s="1">
        <v>9</v>
      </c>
    </row>
    <row r="4563" spans="1:3" ht="15">
      <c r="A4563" s="1" t="s">
        <v>947</v>
      </c>
      <c r="B4563" s="1">
        <v>56</v>
      </c>
      <c r="C4563" s="1">
        <v>9</v>
      </c>
    </row>
    <row r="4564" spans="1:3" ht="15">
      <c r="A4564" s="1" t="s">
        <v>947</v>
      </c>
      <c r="B4564" s="1">
        <v>56</v>
      </c>
      <c r="C4564" s="1">
        <v>9</v>
      </c>
    </row>
    <row r="4565" spans="1:3" ht="15">
      <c r="A4565" s="1" t="s">
        <v>947</v>
      </c>
      <c r="B4565" s="1">
        <v>56</v>
      </c>
      <c r="C4565" s="1">
        <v>9</v>
      </c>
    </row>
    <row r="4566" spans="1:3" ht="15">
      <c r="A4566" s="1" t="s">
        <v>949</v>
      </c>
      <c r="B4566" s="1">
        <v>44</v>
      </c>
      <c r="C4566" s="1">
        <v>5</v>
      </c>
    </row>
    <row r="4567" spans="1:3" ht="15">
      <c r="A4567" s="1" t="s">
        <v>949</v>
      </c>
      <c r="B4567" s="1">
        <v>44</v>
      </c>
      <c r="C4567" s="1">
        <v>5</v>
      </c>
    </row>
    <row r="4568" spans="1:3" ht="15">
      <c r="A4568" s="1" t="s">
        <v>949</v>
      </c>
      <c r="B4568" s="1">
        <v>44</v>
      </c>
      <c r="C4568" s="1">
        <v>5</v>
      </c>
    </row>
    <row r="4569" spans="1:3" ht="15">
      <c r="A4569" s="1" t="s">
        <v>949</v>
      </c>
      <c r="B4569" s="1">
        <v>44</v>
      </c>
      <c r="C4569" s="1">
        <v>5</v>
      </c>
    </row>
    <row r="4570" spans="1:3" ht="15">
      <c r="A4570" s="1" t="s">
        <v>949</v>
      </c>
      <c r="B4570" s="1">
        <v>44</v>
      </c>
      <c r="C4570" s="1">
        <v>5</v>
      </c>
    </row>
    <row r="4571" spans="1:3" ht="15">
      <c r="A4571" s="1" t="s">
        <v>949</v>
      </c>
      <c r="B4571" s="1">
        <v>44</v>
      </c>
      <c r="C4571" s="1">
        <v>5</v>
      </c>
    </row>
    <row r="4572" spans="1:3" ht="15">
      <c r="A4572" s="1" t="s">
        <v>949</v>
      </c>
      <c r="B4572" s="1">
        <v>44</v>
      </c>
      <c r="C4572" s="1">
        <v>5</v>
      </c>
    </row>
    <row r="4573" spans="1:3" ht="15">
      <c r="A4573" s="1" t="s">
        <v>949</v>
      </c>
      <c r="B4573" s="1">
        <v>44</v>
      </c>
      <c r="C4573" s="1">
        <v>5</v>
      </c>
    </row>
    <row r="4574" spans="1:3" ht="15">
      <c r="A4574" s="1" t="s">
        <v>949</v>
      </c>
      <c r="B4574" s="1">
        <v>44</v>
      </c>
      <c r="C4574" s="1">
        <v>5</v>
      </c>
    </row>
    <row r="4575" spans="1:3" ht="15">
      <c r="A4575" s="1" t="s">
        <v>949</v>
      </c>
      <c r="B4575" s="1">
        <v>44</v>
      </c>
      <c r="C4575" s="1">
        <v>5</v>
      </c>
    </row>
    <row r="4576" spans="1:3" ht="15">
      <c r="A4576" s="1" t="s">
        <v>949</v>
      </c>
      <c r="B4576" s="1">
        <v>44</v>
      </c>
      <c r="C4576" s="1">
        <v>5</v>
      </c>
    </row>
    <row r="4577" spans="1:3" ht="15">
      <c r="A4577" s="1" t="s">
        <v>949</v>
      </c>
      <c r="B4577" s="1">
        <v>44</v>
      </c>
      <c r="C4577" s="1">
        <v>5</v>
      </c>
    </row>
    <row r="4578" spans="1:3" ht="15">
      <c r="A4578" s="1" t="s">
        <v>949</v>
      </c>
      <c r="B4578" s="1">
        <v>44</v>
      </c>
      <c r="C4578" s="1">
        <v>5</v>
      </c>
    </row>
    <row r="4579" spans="1:3" ht="15">
      <c r="A4579" s="1" t="s">
        <v>949</v>
      </c>
      <c r="B4579" s="1">
        <v>44</v>
      </c>
      <c r="C4579" s="1">
        <v>5</v>
      </c>
    </row>
    <row r="4580" spans="1:3" ht="15">
      <c r="A4580" s="1" t="s">
        <v>950</v>
      </c>
      <c r="B4580" s="1">
        <v>31</v>
      </c>
      <c r="C4580" s="1">
        <v>3</v>
      </c>
    </row>
    <row r="4581" spans="1:3" ht="15">
      <c r="A4581" s="1" t="s">
        <v>950</v>
      </c>
      <c r="B4581" s="1">
        <v>31</v>
      </c>
      <c r="C4581" s="1">
        <v>3</v>
      </c>
    </row>
    <row r="4582" spans="1:3" ht="15">
      <c r="A4582" s="1" t="s">
        <v>950</v>
      </c>
      <c r="B4582" s="1">
        <v>31</v>
      </c>
      <c r="C4582" s="1">
        <v>3</v>
      </c>
    </row>
    <row r="4583" spans="1:3" ht="15">
      <c r="A4583" s="1" t="s">
        <v>950</v>
      </c>
      <c r="B4583" s="1">
        <v>31</v>
      </c>
      <c r="C4583" s="1">
        <v>3</v>
      </c>
    </row>
    <row r="4584" spans="1:3" ht="15">
      <c r="A4584" s="1" t="s">
        <v>950</v>
      </c>
      <c r="B4584" s="1">
        <v>31</v>
      </c>
      <c r="C4584" s="1">
        <v>3</v>
      </c>
    </row>
    <row r="4585" spans="1:3" ht="15">
      <c r="A4585" s="1" t="s">
        <v>950</v>
      </c>
      <c r="B4585" s="1">
        <v>31</v>
      </c>
      <c r="C4585" s="1">
        <v>3</v>
      </c>
    </row>
    <row r="4586" spans="1:3" ht="15">
      <c r="A4586" s="1" t="s">
        <v>950</v>
      </c>
      <c r="B4586" s="1">
        <v>31</v>
      </c>
      <c r="C4586" s="1">
        <v>3</v>
      </c>
    </row>
    <row r="4587" spans="1:3" ht="15">
      <c r="A4587" s="1" t="s">
        <v>950</v>
      </c>
      <c r="B4587" s="1">
        <v>31</v>
      </c>
      <c r="C4587" s="1">
        <v>3</v>
      </c>
    </row>
    <row r="4588" spans="1:3" ht="15">
      <c r="A4588" s="1" t="s">
        <v>950</v>
      </c>
      <c r="B4588" s="1">
        <v>31</v>
      </c>
      <c r="C4588" s="1">
        <v>3</v>
      </c>
    </row>
    <row r="4589" spans="1:3" ht="15">
      <c r="A4589" s="1" t="s">
        <v>950</v>
      </c>
      <c r="B4589" s="1">
        <v>31</v>
      </c>
      <c r="C4589" s="1">
        <v>3</v>
      </c>
    </row>
    <row r="4590" spans="1:3" ht="15">
      <c r="A4590" s="1" t="s">
        <v>950</v>
      </c>
      <c r="B4590" s="1">
        <v>31</v>
      </c>
      <c r="C4590" s="1">
        <v>3</v>
      </c>
    </row>
    <row r="4591" spans="1:3" ht="15">
      <c r="A4591" s="1" t="s">
        <v>950</v>
      </c>
      <c r="B4591" s="1">
        <v>31</v>
      </c>
      <c r="C4591" s="1">
        <v>3</v>
      </c>
    </row>
    <row r="4592" spans="1:3" ht="15">
      <c r="A4592" s="1" t="s">
        <v>950</v>
      </c>
      <c r="B4592" s="1">
        <v>31</v>
      </c>
      <c r="C4592" s="1">
        <v>3</v>
      </c>
    </row>
    <row r="4593" spans="1:3" ht="15">
      <c r="A4593" s="1" t="s">
        <v>950</v>
      </c>
      <c r="B4593" s="1">
        <v>31</v>
      </c>
      <c r="C4593" s="1">
        <v>3</v>
      </c>
    </row>
    <row r="4594" spans="1:3" ht="15">
      <c r="A4594" s="1" t="s">
        <v>952</v>
      </c>
      <c r="B4594" s="1">
        <v>72</v>
      </c>
      <c r="C4594" s="1">
        <v>11</v>
      </c>
    </row>
    <row r="4595" spans="1:3" ht="15">
      <c r="A4595" s="1" t="s">
        <v>952</v>
      </c>
      <c r="B4595" s="1">
        <v>72</v>
      </c>
      <c r="C4595" s="1">
        <v>11</v>
      </c>
    </row>
    <row r="4596" spans="1:3" ht="15">
      <c r="A4596" s="1" t="s">
        <v>952</v>
      </c>
      <c r="B4596" s="1">
        <v>72</v>
      </c>
      <c r="C4596" s="1">
        <v>11</v>
      </c>
    </row>
    <row r="4597" spans="1:3" ht="15">
      <c r="A4597" s="1" t="s">
        <v>952</v>
      </c>
      <c r="B4597" s="1">
        <v>72</v>
      </c>
      <c r="C4597" s="1">
        <v>11</v>
      </c>
    </row>
    <row r="4598" spans="1:3" ht="15">
      <c r="A4598" s="1" t="s">
        <v>952</v>
      </c>
      <c r="B4598" s="1">
        <v>72</v>
      </c>
      <c r="C4598" s="1">
        <v>11</v>
      </c>
    </row>
    <row r="4599" spans="1:3" ht="15">
      <c r="A4599" s="1" t="s">
        <v>952</v>
      </c>
      <c r="B4599" s="1">
        <v>72</v>
      </c>
      <c r="C4599" s="1">
        <v>11</v>
      </c>
    </row>
    <row r="4600" spans="1:3" ht="15">
      <c r="A4600" s="1" t="s">
        <v>952</v>
      </c>
      <c r="B4600" s="1">
        <v>72</v>
      </c>
      <c r="C4600" s="1">
        <v>11</v>
      </c>
    </row>
    <row r="4601" spans="1:3" ht="15">
      <c r="A4601" s="1" t="s">
        <v>952</v>
      </c>
      <c r="B4601" s="1">
        <v>72</v>
      </c>
      <c r="C4601" s="1">
        <v>11</v>
      </c>
    </row>
    <row r="4602" spans="1:3" ht="15">
      <c r="A4602" s="1" t="s">
        <v>952</v>
      </c>
      <c r="B4602" s="1">
        <v>72</v>
      </c>
      <c r="C4602" s="1">
        <v>11</v>
      </c>
    </row>
    <row r="4603" spans="1:3" ht="15">
      <c r="A4603" s="1" t="s">
        <v>952</v>
      </c>
      <c r="B4603" s="1">
        <v>72</v>
      </c>
      <c r="C4603" s="1">
        <v>11</v>
      </c>
    </row>
    <row r="4604" spans="1:3" ht="15">
      <c r="A4604" s="1" t="s">
        <v>952</v>
      </c>
      <c r="B4604" s="1">
        <v>72</v>
      </c>
      <c r="C4604" s="1">
        <v>11</v>
      </c>
    </row>
    <row r="4605" spans="1:3" ht="15">
      <c r="A4605" s="1" t="s">
        <v>952</v>
      </c>
      <c r="B4605" s="1">
        <v>72</v>
      </c>
      <c r="C4605" s="1">
        <v>11</v>
      </c>
    </row>
    <row r="4606" spans="1:3" ht="15">
      <c r="A4606" s="1" t="s">
        <v>952</v>
      </c>
      <c r="B4606" s="1">
        <v>72</v>
      </c>
      <c r="C4606" s="1">
        <v>11</v>
      </c>
    </row>
    <row r="4607" spans="1:3" ht="15">
      <c r="A4607" s="1" t="s">
        <v>952</v>
      </c>
      <c r="B4607" s="1">
        <v>72</v>
      </c>
      <c r="C4607" s="1">
        <v>11</v>
      </c>
    </row>
    <row r="4608" spans="1:3" ht="15">
      <c r="A4608" s="1" t="s">
        <v>954</v>
      </c>
      <c r="B4608" s="1">
        <v>22</v>
      </c>
      <c r="C4608" s="1">
        <v>2</v>
      </c>
    </row>
    <row r="4609" spans="1:3" ht="15">
      <c r="A4609" s="1" t="s">
        <v>954</v>
      </c>
      <c r="B4609" s="1">
        <v>22</v>
      </c>
      <c r="C4609" s="1">
        <v>2</v>
      </c>
    </row>
    <row r="4610" spans="1:3" ht="15">
      <c r="A4610" s="1" t="s">
        <v>954</v>
      </c>
      <c r="B4610" s="1">
        <v>22</v>
      </c>
      <c r="C4610" s="1">
        <v>2</v>
      </c>
    </row>
    <row r="4611" spans="1:3" ht="15">
      <c r="A4611" s="1" t="s">
        <v>954</v>
      </c>
      <c r="B4611" s="1">
        <v>22</v>
      </c>
      <c r="C4611" s="1">
        <v>2</v>
      </c>
    </row>
    <row r="4612" spans="1:3" ht="15">
      <c r="A4612" s="1" t="s">
        <v>954</v>
      </c>
      <c r="B4612" s="1">
        <v>22</v>
      </c>
      <c r="C4612" s="1">
        <v>2</v>
      </c>
    </row>
    <row r="4613" spans="1:3" ht="15">
      <c r="A4613" s="1" t="s">
        <v>954</v>
      </c>
      <c r="B4613" s="1">
        <v>22</v>
      </c>
      <c r="C4613" s="1">
        <v>2</v>
      </c>
    </row>
    <row r="4614" spans="1:3" ht="15">
      <c r="A4614" s="1" t="s">
        <v>954</v>
      </c>
      <c r="B4614" s="1">
        <v>22</v>
      </c>
      <c r="C4614" s="1">
        <v>2</v>
      </c>
    </row>
    <row r="4615" spans="1:3" ht="15">
      <c r="A4615" s="1" t="s">
        <v>954</v>
      </c>
      <c r="B4615" s="1">
        <v>22</v>
      </c>
      <c r="C4615" s="1">
        <v>2</v>
      </c>
    </row>
    <row r="4616" spans="1:3" ht="15">
      <c r="A4616" s="1" t="s">
        <v>954</v>
      </c>
      <c r="B4616" s="1">
        <v>22</v>
      </c>
      <c r="C4616" s="1">
        <v>2</v>
      </c>
    </row>
    <row r="4617" spans="1:3" ht="15">
      <c r="A4617" s="1" t="s">
        <v>954</v>
      </c>
      <c r="B4617" s="1">
        <v>22</v>
      </c>
      <c r="C4617" s="1">
        <v>2</v>
      </c>
    </row>
    <row r="4618" spans="1:3" ht="15">
      <c r="A4618" s="1" t="s">
        <v>954</v>
      </c>
      <c r="B4618" s="1">
        <v>22</v>
      </c>
      <c r="C4618" s="1">
        <v>2</v>
      </c>
    </row>
    <row r="4619" spans="1:3" ht="15">
      <c r="A4619" s="1" t="s">
        <v>954</v>
      </c>
      <c r="B4619" s="1">
        <v>22</v>
      </c>
      <c r="C4619" s="1">
        <v>2</v>
      </c>
    </row>
    <row r="4620" spans="1:3" ht="15">
      <c r="A4620" s="1" t="s">
        <v>954</v>
      </c>
      <c r="B4620" s="1">
        <v>22</v>
      </c>
      <c r="C4620" s="1">
        <v>2</v>
      </c>
    </row>
    <row r="4621" spans="1:3" ht="15">
      <c r="A4621" s="1" t="s">
        <v>954</v>
      </c>
      <c r="B4621" s="1">
        <v>22</v>
      </c>
      <c r="C4621" s="1">
        <v>2</v>
      </c>
    </row>
    <row r="4622" spans="1:3" ht="15">
      <c r="A4622" s="1" t="s">
        <v>955</v>
      </c>
      <c r="B4622" s="1">
        <v>31</v>
      </c>
      <c r="C4622" s="1">
        <v>3</v>
      </c>
    </row>
    <row r="4623" spans="1:3" ht="15">
      <c r="A4623" s="1" t="s">
        <v>955</v>
      </c>
      <c r="B4623" s="1">
        <v>31</v>
      </c>
      <c r="C4623" s="1">
        <v>3</v>
      </c>
    </row>
    <row r="4624" spans="1:3" ht="15">
      <c r="A4624" s="1" t="s">
        <v>955</v>
      </c>
      <c r="B4624" s="1">
        <v>31</v>
      </c>
      <c r="C4624" s="1">
        <v>3</v>
      </c>
    </row>
    <row r="4625" spans="1:3" ht="15">
      <c r="A4625" s="1" t="s">
        <v>955</v>
      </c>
      <c r="B4625" s="1">
        <v>31</v>
      </c>
      <c r="C4625" s="1">
        <v>3</v>
      </c>
    </row>
    <row r="4626" spans="1:3" ht="15">
      <c r="A4626" s="1" t="s">
        <v>955</v>
      </c>
      <c r="B4626" s="1">
        <v>31</v>
      </c>
      <c r="C4626" s="1">
        <v>3</v>
      </c>
    </row>
    <row r="4627" spans="1:3" ht="15">
      <c r="A4627" s="1" t="s">
        <v>955</v>
      </c>
      <c r="B4627" s="1">
        <v>31</v>
      </c>
      <c r="C4627" s="1">
        <v>3</v>
      </c>
    </row>
    <row r="4628" spans="1:3" ht="15">
      <c r="A4628" s="1" t="s">
        <v>955</v>
      </c>
      <c r="B4628" s="1">
        <v>31</v>
      </c>
      <c r="C4628" s="1">
        <v>3</v>
      </c>
    </row>
    <row r="4629" spans="1:3" ht="15">
      <c r="A4629" s="1" t="s">
        <v>955</v>
      </c>
      <c r="B4629" s="1">
        <v>31</v>
      </c>
      <c r="C4629" s="1">
        <v>3</v>
      </c>
    </row>
    <row r="4630" spans="1:3" ht="15">
      <c r="A4630" s="1" t="s">
        <v>955</v>
      </c>
      <c r="B4630" s="1">
        <v>31</v>
      </c>
      <c r="C4630" s="1">
        <v>3</v>
      </c>
    </row>
    <row r="4631" spans="1:3" ht="15">
      <c r="A4631" s="1" t="s">
        <v>955</v>
      </c>
      <c r="B4631" s="1">
        <v>31</v>
      </c>
      <c r="C4631" s="1">
        <v>3</v>
      </c>
    </row>
    <row r="4632" spans="1:3" ht="15">
      <c r="A4632" s="1" t="s">
        <v>955</v>
      </c>
      <c r="B4632" s="1">
        <v>31</v>
      </c>
      <c r="C4632" s="1">
        <v>3</v>
      </c>
    </row>
    <row r="4633" spans="1:3" ht="15">
      <c r="A4633" s="1" t="s">
        <v>955</v>
      </c>
      <c r="B4633" s="1">
        <v>31</v>
      </c>
      <c r="C4633" s="1">
        <v>3</v>
      </c>
    </row>
    <row r="4634" spans="1:3" ht="15">
      <c r="A4634" s="1" t="s">
        <v>955</v>
      </c>
      <c r="B4634" s="1">
        <v>31</v>
      </c>
      <c r="C4634" s="1">
        <v>3</v>
      </c>
    </row>
    <row r="4635" spans="1:3" ht="15">
      <c r="A4635" s="1" t="s">
        <v>955</v>
      </c>
      <c r="B4635" s="1">
        <v>31</v>
      </c>
      <c r="C4635" s="1">
        <v>3</v>
      </c>
    </row>
    <row r="4636" spans="1:3" ht="15">
      <c r="A4636" s="1" t="s">
        <v>956</v>
      </c>
      <c r="B4636" s="1">
        <v>31</v>
      </c>
      <c r="C4636" s="1">
        <v>3</v>
      </c>
    </row>
    <row r="4637" spans="1:3" ht="15">
      <c r="A4637" s="1" t="s">
        <v>956</v>
      </c>
      <c r="B4637" s="1">
        <v>31</v>
      </c>
      <c r="C4637" s="1">
        <v>3</v>
      </c>
    </row>
    <row r="4638" spans="1:3" ht="15">
      <c r="A4638" s="1" t="s">
        <v>956</v>
      </c>
      <c r="B4638" s="1">
        <v>31</v>
      </c>
      <c r="C4638" s="1">
        <v>3</v>
      </c>
    </row>
    <row r="4639" spans="1:3" ht="15">
      <c r="A4639" s="1" t="s">
        <v>956</v>
      </c>
      <c r="B4639" s="1">
        <v>31</v>
      </c>
      <c r="C4639" s="1">
        <v>3</v>
      </c>
    </row>
    <row r="4640" spans="1:3" ht="15">
      <c r="A4640" s="1" t="s">
        <v>956</v>
      </c>
      <c r="B4640" s="1">
        <v>31</v>
      </c>
      <c r="C4640" s="1">
        <v>3</v>
      </c>
    </row>
    <row r="4641" spans="1:3" ht="15">
      <c r="A4641" s="1" t="s">
        <v>956</v>
      </c>
      <c r="B4641" s="1">
        <v>31</v>
      </c>
      <c r="C4641" s="1">
        <v>3</v>
      </c>
    </row>
    <row r="4642" spans="1:3" ht="15">
      <c r="A4642" s="1" t="s">
        <v>956</v>
      </c>
      <c r="B4642" s="1">
        <v>31</v>
      </c>
      <c r="C4642" s="1">
        <v>3</v>
      </c>
    </row>
    <row r="4643" spans="1:3" ht="15">
      <c r="A4643" s="1" t="s">
        <v>956</v>
      </c>
      <c r="B4643" s="1">
        <v>31</v>
      </c>
      <c r="C4643" s="1">
        <v>3</v>
      </c>
    </row>
    <row r="4644" spans="1:3" ht="15">
      <c r="A4644" s="1" t="s">
        <v>956</v>
      </c>
      <c r="B4644" s="1">
        <v>31</v>
      </c>
      <c r="C4644" s="1">
        <v>3</v>
      </c>
    </row>
    <row r="4645" spans="1:3" ht="15">
      <c r="A4645" s="1" t="s">
        <v>956</v>
      </c>
      <c r="B4645" s="1">
        <v>31</v>
      </c>
      <c r="C4645" s="1">
        <v>3</v>
      </c>
    </row>
    <row r="4646" spans="1:3" ht="15">
      <c r="A4646" s="1" t="s">
        <v>956</v>
      </c>
      <c r="B4646" s="1">
        <v>31</v>
      </c>
      <c r="C4646" s="1">
        <v>3</v>
      </c>
    </row>
    <row r="4647" spans="1:3" ht="15">
      <c r="A4647" s="1" t="s">
        <v>956</v>
      </c>
      <c r="B4647" s="1">
        <v>31</v>
      </c>
      <c r="C4647" s="1">
        <v>3</v>
      </c>
    </row>
    <row r="4648" spans="1:3" ht="15">
      <c r="A4648" s="1" t="s">
        <v>956</v>
      </c>
      <c r="B4648" s="1">
        <v>31</v>
      </c>
      <c r="C4648" s="1">
        <v>3</v>
      </c>
    </row>
    <row r="4649" spans="1:3" ht="15">
      <c r="A4649" s="1" t="s">
        <v>956</v>
      </c>
      <c r="B4649" s="1">
        <v>31</v>
      </c>
      <c r="C4649" s="1">
        <v>3</v>
      </c>
    </row>
    <row r="4650" spans="1:3" ht="15">
      <c r="A4650" s="1" t="s">
        <v>958</v>
      </c>
      <c r="B4650" s="1">
        <v>51</v>
      </c>
      <c r="C4650" s="1">
        <v>6</v>
      </c>
    </row>
    <row r="4651" spans="1:3" ht="15">
      <c r="A4651" s="1" t="s">
        <v>958</v>
      </c>
      <c r="B4651" s="1">
        <v>51</v>
      </c>
      <c r="C4651" s="1">
        <v>6</v>
      </c>
    </row>
    <row r="4652" spans="1:3" ht="15">
      <c r="A4652" s="1" t="s">
        <v>958</v>
      </c>
      <c r="B4652" s="1">
        <v>51</v>
      </c>
      <c r="C4652" s="1">
        <v>6</v>
      </c>
    </row>
    <row r="4653" spans="1:3" ht="15">
      <c r="A4653" s="1" t="s">
        <v>958</v>
      </c>
      <c r="B4653" s="1">
        <v>51</v>
      </c>
      <c r="C4653" s="1">
        <v>6</v>
      </c>
    </row>
    <row r="4654" spans="1:3" ht="15">
      <c r="A4654" s="1" t="s">
        <v>958</v>
      </c>
      <c r="B4654" s="1">
        <v>51</v>
      </c>
      <c r="C4654" s="1">
        <v>6</v>
      </c>
    </row>
    <row r="4655" spans="1:3" ht="15">
      <c r="A4655" s="1" t="s">
        <v>958</v>
      </c>
      <c r="B4655" s="1">
        <v>51</v>
      </c>
      <c r="C4655" s="1">
        <v>6</v>
      </c>
    </row>
    <row r="4656" spans="1:3" ht="15">
      <c r="A4656" s="1" t="s">
        <v>958</v>
      </c>
      <c r="B4656" s="1">
        <v>51</v>
      </c>
      <c r="C4656" s="1">
        <v>6</v>
      </c>
    </row>
    <row r="4657" spans="1:3" ht="15">
      <c r="A4657" s="1" t="s">
        <v>958</v>
      </c>
      <c r="B4657" s="1">
        <v>51</v>
      </c>
      <c r="C4657" s="1">
        <v>6</v>
      </c>
    </row>
    <row r="4658" spans="1:3" ht="15">
      <c r="A4658" s="1" t="s">
        <v>958</v>
      </c>
      <c r="B4658" s="1">
        <v>51</v>
      </c>
      <c r="C4658" s="1">
        <v>6</v>
      </c>
    </row>
    <row r="4659" spans="1:3" ht="15">
      <c r="A4659" s="1" t="s">
        <v>958</v>
      </c>
      <c r="B4659" s="1">
        <v>51</v>
      </c>
      <c r="C4659" s="1">
        <v>6</v>
      </c>
    </row>
    <row r="4660" spans="1:3" ht="15">
      <c r="A4660" s="1" t="s">
        <v>958</v>
      </c>
      <c r="B4660" s="1">
        <v>51</v>
      </c>
      <c r="C4660" s="1">
        <v>6</v>
      </c>
    </row>
    <row r="4661" spans="1:3" ht="15">
      <c r="A4661" s="1" t="s">
        <v>958</v>
      </c>
      <c r="B4661" s="1">
        <v>51</v>
      </c>
      <c r="C4661" s="1">
        <v>6</v>
      </c>
    </row>
    <row r="4662" spans="1:3" ht="15">
      <c r="A4662" s="1" t="s">
        <v>958</v>
      </c>
      <c r="B4662" s="1">
        <v>51</v>
      </c>
      <c r="C4662" s="1">
        <v>6</v>
      </c>
    </row>
    <row r="4663" spans="1:3" ht="15">
      <c r="A4663" s="1" t="s">
        <v>958</v>
      </c>
      <c r="B4663" s="1">
        <v>51</v>
      </c>
      <c r="C4663" s="1">
        <v>6</v>
      </c>
    </row>
    <row r="4664" spans="1:3" ht="15">
      <c r="A4664" s="1" t="s">
        <v>959</v>
      </c>
      <c r="B4664" s="1">
        <v>31</v>
      </c>
      <c r="C4664" s="1">
        <v>3</v>
      </c>
    </row>
    <row r="4665" spans="1:3" ht="15">
      <c r="A4665" s="1" t="s">
        <v>959</v>
      </c>
      <c r="B4665" s="1">
        <v>31</v>
      </c>
      <c r="C4665" s="1">
        <v>3</v>
      </c>
    </row>
    <row r="4666" spans="1:3" ht="15">
      <c r="A4666" s="1" t="s">
        <v>959</v>
      </c>
      <c r="B4666" s="1">
        <v>31</v>
      </c>
      <c r="C4666" s="1">
        <v>3</v>
      </c>
    </row>
    <row r="4667" spans="1:3" ht="15">
      <c r="A4667" s="1" t="s">
        <v>959</v>
      </c>
      <c r="B4667" s="1">
        <v>31</v>
      </c>
      <c r="C4667" s="1">
        <v>3</v>
      </c>
    </row>
    <row r="4668" spans="1:3" ht="15">
      <c r="A4668" s="1" t="s">
        <v>959</v>
      </c>
      <c r="B4668" s="1">
        <v>31</v>
      </c>
      <c r="C4668" s="1">
        <v>3</v>
      </c>
    </row>
    <row r="4669" spans="1:3" ht="15">
      <c r="A4669" s="1" t="s">
        <v>959</v>
      </c>
      <c r="B4669" s="1">
        <v>31</v>
      </c>
      <c r="C4669" s="1">
        <v>3</v>
      </c>
    </row>
    <row r="4670" spans="1:3" ht="15">
      <c r="A4670" s="1" t="s">
        <v>959</v>
      </c>
      <c r="B4670" s="1">
        <v>31</v>
      </c>
      <c r="C4670" s="1">
        <v>3</v>
      </c>
    </row>
    <row r="4671" spans="1:3" ht="15">
      <c r="A4671" s="1" t="s">
        <v>959</v>
      </c>
      <c r="B4671" s="1">
        <v>31</v>
      </c>
      <c r="C4671" s="1">
        <v>3</v>
      </c>
    </row>
    <row r="4672" spans="1:3" ht="15">
      <c r="A4672" s="1" t="s">
        <v>959</v>
      </c>
      <c r="B4672" s="1">
        <v>31</v>
      </c>
      <c r="C4672" s="1">
        <v>3</v>
      </c>
    </row>
    <row r="4673" spans="1:3" ht="15">
      <c r="A4673" s="1" t="s">
        <v>959</v>
      </c>
      <c r="B4673" s="1">
        <v>31</v>
      </c>
      <c r="C4673" s="1">
        <v>3</v>
      </c>
    </row>
    <row r="4674" spans="1:3" ht="15">
      <c r="A4674" s="1" t="s">
        <v>959</v>
      </c>
      <c r="B4674" s="1">
        <v>31</v>
      </c>
      <c r="C4674" s="1">
        <v>3</v>
      </c>
    </row>
    <row r="4675" spans="1:3" ht="15">
      <c r="A4675" s="1" t="s">
        <v>959</v>
      </c>
      <c r="B4675" s="1">
        <v>31</v>
      </c>
      <c r="C4675" s="1">
        <v>3</v>
      </c>
    </row>
    <row r="4676" spans="1:3" ht="15">
      <c r="A4676" s="1" t="s">
        <v>959</v>
      </c>
      <c r="B4676" s="1">
        <v>31</v>
      </c>
      <c r="C4676" s="1">
        <v>3</v>
      </c>
    </row>
    <row r="4677" spans="1:3" ht="15">
      <c r="A4677" s="1" t="s">
        <v>959</v>
      </c>
      <c r="B4677" s="1">
        <v>31</v>
      </c>
      <c r="C4677" s="1">
        <v>3</v>
      </c>
    </row>
    <row r="4678" spans="1:3" ht="15">
      <c r="A4678" s="1" t="s">
        <v>960</v>
      </c>
      <c r="B4678" s="1">
        <v>72</v>
      </c>
      <c r="C4678" s="1">
        <v>11</v>
      </c>
    </row>
    <row r="4679" spans="1:3" ht="15">
      <c r="A4679" s="1" t="s">
        <v>960</v>
      </c>
      <c r="B4679" s="1">
        <v>72</v>
      </c>
      <c r="C4679" s="1">
        <v>11</v>
      </c>
    </row>
    <row r="4680" spans="1:3" ht="15">
      <c r="A4680" s="1" t="s">
        <v>960</v>
      </c>
      <c r="B4680" s="1">
        <v>72</v>
      </c>
      <c r="C4680" s="1">
        <v>11</v>
      </c>
    </row>
    <row r="4681" spans="1:3" ht="15">
      <c r="A4681" s="1" t="s">
        <v>960</v>
      </c>
      <c r="B4681" s="1">
        <v>72</v>
      </c>
      <c r="C4681" s="1">
        <v>11</v>
      </c>
    </row>
    <row r="4682" spans="1:3" ht="15">
      <c r="A4682" s="1" t="s">
        <v>960</v>
      </c>
      <c r="B4682" s="1">
        <v>72</v>
      </c>
      <c r="C4682" s="1">
        <v>11</v>
      </c>
    </row>
    <row r="4683" spans="1:3" ht="15">
      <c r="A4683" s="1" t="s">
        <v>960</v>
      </c>
      <c r="B4683" s="1">
        <v>72</v>
      </c>
      <c r="C4683" s="1">
        <v>11</v>
      </c>
    </row>
    <row r="4684" spans="1:3" ht="15">
      <c r="A4684" s="1" t="s">
        <v>960</v>
      </c>
      <c r="B4684" s="1">
        <v>72</v>
      </c>
      <c r="C4684" s="1">
        <v>11</v>
      </c>
    </row>
    <row r="4685" spans="1:3" ht="15">
      <c r="A4685" s="1" t="s">
        <v>960</v>
      </c>
      <c r="B4685" s="1">
        <v>72</v>
      </c>
      <c r="C4685" s="1">
        <v>11</v>
      </c>
    </row>
    <row r="4686" spans="1:3" ht="15">
      <c r="A4686" s="1" t="s">
        <v>960</v>
      </c>
      <c r="B4686" s="1">
        <v>72</v>
      </c>
      <c r="C4686" s="1">
        <v>11</v>
      </c>
    </row>
    <row r="4687" spans="1:3" ht="15">
      <c r="A4687" s="1" t="s">
        <v>960</v>
      </c>
      <c r="B4687" s="1">
        <v>72</v>
      </c>
      <c r="C4687" s="1">
        <v>11</v>
      </c>
    </row>
    <row r="4688" spans="1:3" ht="15">
      <c r="A4688" s="1" t="s">
        <v>960</v>
      </c>
      <c r="B4688" s="1">
        <v>72</v>
      </c>
      <c r="C4688" s="1">
        <v>11</v>
      </c>
    </row>
    <row r="4689" spans="1:3" ht="15">
      <c r="A4689" s="1" t="s">
        <v>960</v>
      </c>
      <c r="B4689" s="1">
        <v>72</v>
      </c>
      <c r="C4689" s="1">
        <v>11</v>
      </c>
    </row>
    <row r="4690" spans="1:3" ht="15">
      <c r="A4690" s="1" t="s">
        <v>960</v>
      </c>
      <c r="B4690" s="1">
        <v>72</v>
      </c>
      <c r="C4690" s="1">
        <v>11</v>
      </c>
    </row>
    <row r="4691" spans="1:3" ht="15">
      <c r="A4691" s="1" t="s">
        <v>960</v>
      </c>
      <c r="B4691" s="1">
        <v>72</v>
      </c>
      <c r="C4691" s="1">
        <v>11</v>
      </c>
    </row>
    <row r="4692" spans="1:3" ht="15">
      <c r="A4692" s="1" t="s">
        <v>962</v>
      </c>
      <c r="B4692" s="1">
        <v>31</v>
      </c>
      <c r="C4692" s="1">
        <v>3</v>
      </c>
    </row>
    <row r="4693" spans="1:3" ht="15">
      <c r="A4693" s="1" t="s">
        <v>962</v>
      </c>
      <c r="B4693" s="1">
        <v>31</v>
      </c>
      <c r="C4693" s="1">
        <v>3</v>
      </c>
    </row>
    <row r="4694" spans="1:3" ht="15">
      <c r="A4694" s="1" t="s">
        <v>962</v>
      </c>
      <c r="B4694" s="1">
        <v>31</v>
      </c>
      <c r="C4694" s="1">
        <v>3</v>
      </c>
    </row>
    <row r="4695" spans="1:3" ht="15">
      <c r="A4695" s="1" t="s">
        <v>962</v>
      </c>
      <c r="B4695" s="1">
        <v>31</v>
      </c>
      <c r="C4695" s="1">
        <v>3</v>
      </c>
    </row>
    <row r="4696" spans="1:3" ht="15">
      <c r="A4696" s="1" t="s">
        <v>962</v>
      </c>
      <c r="B4696" s="1">
        <v>31</v>
      </c>
      <c r="C4696" s="1">
        <v>3</v>
      </c>
    </row>
    <row r="4697" spans="1:3" ht="15">
      <c r="A4697" s="1" t="s">
        <v>962</v>
      </c>
      <c r="B4697" s="1">
        <v>31</v>
      </c>
      <c r="C4697" s="1">
        <v>3</v>
      </c>
    </row>
    <row r="4698" spans="1:3" ht="15">
      <c r="A4698" s="1" t="s">
        <v>962</v>
      </c>
      <c r="B4698" s="1">
        <v>31</v>
      </c>
      <c r="C4698" s="1">
        <v>3</v>
      </c>
    </row>
    <row r="4699" spans="1:3" ht="15">
      <c r="A4699" s="1" t="s">
        <v>962</v>
      </c>
      <c r="B4699" s="1">
        <v>31</v>
      </c>
      <c r="C4699" s="1">
        <v>3</v>
      </c>
    </row>
    <row r="4700" spans="1:3" ht="15">
      <c r="A4700" s="1" t="s">
        <v>962</v>
      </c>
      <c r="B4700" s="1">
        <v>31</v>
      </c>
      <c r="C4700" s="1">
        <v>3</v>
      </c>
    </row>
    <row r="4701" spans="1:3" ht="15">
      <c r="A4701" s="1" t="s">
        <v>962</v>
      </c>
      <c r="B4701" s="1">
        <v>31</v>
      </c>
      <c r="C4701" s="1">
        <v>3</v>
      </c>
    </row>
    <row r="4702" spans="1:3" ht="15">
      <c r="A4702" s="1" t="s">
        <v>962</v>
      </c>
      <c r="B4702" s="1">
        <v>31</v>
      </c>
      <c r="C4702" s="1">
        <v>3</v>
      </c>
    </row>
    <row r="4703" spans="1:3" ht="15">
      <c r="A4703" s="1" t="s">
        <v>962</v>
      </c>
      <c r="B4703" s="1">
        <v>31</v>
      </c>
      <c r="C4703" s="1">
        <v>3</v>
      </c>
    </row>
    <row r="4704" spans="1:3" ht="15">
      <c r="A4704" s="1" t="s">
        <v>962</v>
      </c>
      <c r="B4704" s="1">
        <v>31</v>
      </c>
      <c r="C4704" s="1">
        <v>3</v>
      </c>
    </row>
    <row r="4705" spans="1:3" ht="15">
      <c r="A4705" s="1" t="s">
        <v>962</v>
      </c>
      <c r="B4705" s="1">
        <v>31</v>
      </c>
      <c r="C4705" s="1">
        <v>3</v>
      </c>
    </row>
    <row r="4706" spans="1:3" ht="15">
      <c r="A4706" s="1" t="s">
        <v>963</v>
      </c>
      <c r="B4706" s="1">
        <v>31</v>
      </c>
      <c r="C4706" s="1">
        <v>3</v>
      </c>
    </row>
    <row r="4707" spans="1:3" ht="15">
      <c r="A4707" s="1" t="s">
        <v>963</v>
      </c>
      <c r="B4707" s="1">
        <v>31</v>
      </c>
      <c r="C4707" s="1">
        <v>3</v>
      </c>
    </row>
    <row r="4708" spans="1:3" ht="15">
      <c r="A4708" s="1" t="s">
        <v>963</v>
      </c>
      <c r="B4708" s="1">
        <v>31</v>
      </c>
      <c r="C4708" s="1">
        <v>3</v>
      </c>
    </row>
    <row r="4709" spans="1:3" ht="15">
      <c r="A4709" s="1" t="s">
        <v>963</v>
      </c>
      <c r="B4709" s="1">
        <v>31</v>
      </c>
      <c r="C4709" s="1">
        <v>3</v>
      </c>
    </row>
    <row r="4710" spans="1:3" ht="15">
      <c r="A4710" s="1" t="s">
        <v>963</v>
      </c>
      <c r="B4710" s="1">
        <v>31</v>
      </c>
      <c r="C4710" s="1">
        <v>3</v>
      </c>
    </row>
    <row r="4711" spans="1:3" ht="15">
      <c r="A4711" s="1" t="s">
        <v>963</v>
      </c>
      <c r="B4711" s="1">
        <v>31</v>
      </c>
      <c r="C4711" s="1">
        <v>3</v>
      </c>
    </row>
    <row r="4712" spans="1:3" ht="15">
      <c r="A4712" s="1" t="s">
        <v>963</v>
      </c>
      <c r="B4712" s="1">
        <v>31</v>
      </c>
      <c r="C4712" s="1">
        <v>3</v>
      </c>
    </row>
    <row r="4713" spans="1:3" ht="15">
      <c r="A4713" s="1" t="s">
        <v>963</v>
      </c>
      <c r="B4713" s="1">
        <v>31</v>
      </c>
      <c r="C4713" s="1">
        <v>3</v>
      </c>
    </row>
    <row r="4714" spans="1:3" ht="15">
      <c r="A4714" s="1" t="s">
        <v>963</v>
      </c>
      <c r="B4714" s="1">
        <v>31</v>
      </c>
      <c r="C4714" s="1">
        <v>3</v>
      </c>
    </row>
    <row r="4715" spans="1:3" ht="15">
      <c r="A4715" s="1" t="s">
        <v>963</v>
      </c>
      <c r="B4715" s="1">
        <v>31</v>
      </c>
      <c r="C4715" s="1">
        <v>3</v>
      </c>
    </row>
    <row r="4716" spans="1:3" ht="15">
      <c r="A4716" s="1" t="s">
        <v>963</v>
      </c>
      <c r="B4716" s="1">
        <v>31</v>
      </c>
      <c r="C4716" s="1">
        <v>3</v>
      </c>
    </row>
    <row r="4717" spans="1:3" ht="15">
      <c r="A4717" s="1" t="s">
        <v>963</v>
      </c>
      <c r="B4717" s="1">
        <v>31</v>
      </c>
      <c r="C4717" s="1">
        <v>3</v>
      </c>
    </row>
    <row r="4718" spans="1:3" ht="15">
      <c r="A4718" s="1" t="s">
        <v>963</v>
      </c>
      <c r="B4718" s="1">
        <v>31</v>
      </c>
      <c r="C4718" s="1">
        <v>3</v>
      </c>
    </row>
    <row r="4719" spans="1:3" ht="15">
      <c r="A4719" s="1" t="s">
        <v>963</v>
      </c>
      <c r="B4719" s="1">
        <v>31</v>
      </c>
      <c r="C4719" s="1">
        <v>3</v>
      </c>
    </row>
  </sheetData>
  <autoFilter ref="A1:M1"/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c728a25f-0e15-4143-8f36-bd04d62a8d60}">
  <sheetPr codeName="Sheet16"/>
  <dimension ref="A2:D39"/>
  <sheetViews>
    <sheetView zoomScale="86" zoomScaleNormal="86" workbookViewId="0" topLeftCell="A1">
      <selection pane="topLeft" activeCell="D10" sqref="D10"/>
    </sheetView>
  </sheetViews>
  <sheetFormatPr defaultColWidth="11.4242857142857" defaultRowHeight="15"/>
  <cols>
    <col min="1" max="16384" width="11.4285714285714" style="1" customWidth="1"/>
  </cols>
  <sheetData>
    <row r="2" spans="1:1" ht="15">
      <c r="A2" s="24"/>
    </row>
    <row r="3" spans="1:4" ht="15">
      <c r="A3" s="25" t="s">
        <v>76</v>
      </c>
      <c r="B3" s="1" t="s">
        <v>547</v>
      </c>
      <c r="D3" s="1">
        <v>53</v>
      </c>
    </row>
    <row r="4" spans="1:4" ht="15">
      <c r="A4" s="25" t="s">
        <v>88</v>
      </c>
      <c r="B4" s="1" t="s">
        <v>561</v>
      </c>
      <c r="D4" s="1">
        <v>53</v>
      </c>
    </row>
    <row r="5" spans="1:4" ht="15">
      <c r="A5" s="25" t="s">
        <v>98</v>
      </c>
      <c r="B5" s="1" t="s">
        <v>572</v>
      </c>
      <c r="D5" s="1">
        <v>53</v>
      </c>
    </row>
    <row r="6" spans="1:4" ht="15">
      <c r="A6" s="25" t="s">
        <v>100</v>
      </c>
      <c r="B6" s="1" t="s">
        <v>573</v>
      </c>
      <c r="D6" s="1" t="s">
        <v>528</v>
      </c>
    </row>
    <row r="7" spans="1:4" ht="15">
      <c r="A7" s="25" t="s">
        <v>102</v>
      </c>
      <c r="B7" s="1" t="s">
        <v>576</v>
      </c>
      <c r="D7" s="1">
        <v>53</v>
      </c>
    </row>
    <row r="8" spans="1:4" ht="15">
      <c r="A8" s="25" t="s">
        <v>120</v>
      </c>
      <c r="B8" s="1" t="s">
        <v>595</v>
      </c>
      <c r="D8" s="1">
        <v>53</v>
      </c>
    </row>
    <row r="9" spans="1:4" ht="15">
      <c r="A9" s="25" t="s">
        <v>125</v>
      </c>
      <c r="B9" s="1" t="s">
        <v>599</v>
      </c>
      <c r="D9" s="1">
        <v>53</v>
      </c>
    </row>
    <row r="10" spans="1:2" ht="15">
      <c r="A10" s="25" t="s">
        <v>127</v>
      </c>
      <c r="B10" s="1" t="s">
        <v>600</v>
      </c>
    </row>
    <row r="11" spans="1:2" ht="15">
      <c r="A11" s="25" t="s">
        <v>176</v>
      </c>
      <c r="B11" s="1" t="s">
        <v>652</v>
      </c>
    </row>
    <row r="12" spans="1:2" ht="15">
      <c r="A12" s="25" t="s">
        <v>180</v>
      </c>
      <c r="B12" s="1" t="s">
        <v>656</v>
      </c>
    </row>
    <row r="13" spans="1:2" ht="15">
      <c r="A13" s="25" t="s">
        <v>197</v>
      </c>
      <c r="B13" s="1" t="s">
        <v>673</v>
      </c>
    </row>
    <row r="14" spans="1:2" ht="15">
      <c r="A14" s="25" t="s">
        <v>199</v>
      </c>
      <c r="B14" s="1" t="s">
        <v>674</v>
      </c>
    </row>
    <row r="15" spans="1:2" ht="15">
      <c r="A15" s="25" t="s">
        <v>202</v>
      </c>
      <c r="B15" s="1" t="s">
        <v>676</v>
      </c>
    </row>
    <row r="16" spans="1:2" ht="15">
      <c r="A16" s="25" t="s">
        <v>208</v>
      </c>
      <c r="B16" s="1" t="s">
        <v>678</v>
      </c>
    </row>
    <row r="17" spans="1:2" ht="15">
      <c r="A17" s="25" t="s">
        <v>225</v>
      </c>
      <c r="B17" s="1" t="s">
        <v>699</v>
      </c>
    </row>
    <row r="18" spans="1:2" ht="15">
      <c r="A18" s="25" t="s">
        <v>259</v>
      </c>
      <c r="B18" s="1" t="s">
        <v>732</v>
      </c>
    </row>
    <row r="19" spans="1:2" ht="15">
      <c r="A19" s="25" t="s">
        <v>277</v>
      </c>
      <c r="B19" s="1" t="s">
        <v>749</v>
      </c>
    </row>
    <row r="20" spans="1:2" ht="15">
      <c r="A20" s="25" t="s">
        <v>291</v>
      </c>
      <c r="B20" s="1" t="s">
        <v>763</v>
      </c>
    </row>
    <row r="21" spans="1:2" ht="15">
      <c r="A21" s="25" t="s">
        <v>318</v>
      </c>
      <c r="B21" s="1" t="s">
        <v>791</v>
      </c>
    </row>
    <row r="22" spans="1:1" ht="15">
      <c r="A22" s="25" t="s">
        <v>346</v>
      </c>
    </row>
    <row r="23" spans="1:2" ht="15">
      <c r="A23" s="25" t="s">
        <v>368</v>
      </c>
      <c r="B23" s="1" t="s">
        <v>839</v>
      </c>
    </row>
    <row r="24" spans="1:2" ht="15">
      <c r="A24" s="25" t="s">
        <v>379</v>
      </c>
      <c r="B24" s="1" t="s">
        <v>849</v>
      </c>
    </row>
    <row r="25" spans="1:2" ht="15">
      <c r="A25" s="25" t="s">
        <v>388</v>
      </c>
      <c r="B25" s="1" t="s">
        <v>858</v>
      </c>
    </row>
    <row r="26" spans="1:2" ht="15">
      <c r="A26" s="25" t="s">
        <v>395</v>
      </c>
      <c r="B26" s="1" t="s">
        <v>865</v>
      </c>
    </row>
    <row r="27" spans="1:2" ht="15">
      <c r="A27" s="25" t="s">
        <v>404</v>
      </c>
      <c r="B27" s="1" t="s">
        <v>873</v>
      </c>
    </row>
    <row r="28" spans="1:2" ht="15">
      <c r="A28" s="25" t="s">
        <v>414</v>
      </c>
      <c r="B28" s="1" t="s">
        <v>883</v>
      </c>
    </row>
    <row r="29" spans="1:2" ht="15">
      <c r="A29" s="25" t="s">
        <v>417</v>
      </c>
      <c r="B29" s="1" t="s">
        <v>884</v>
      </c>
    </row>
    <row r="30" spans="1:2" ht="15">
      <c r="A30" s="25" t="s">
        <v>422</v>
      </c>
      <c r="B30" s="1" t="s">
        <v>890</v>
      </c>
    </row>
    <row r="31" spans="1:2" ht="15">
      <c r="A31" s="25" t="s">
        <v>426</v>
      </c>
      <c r="B31" s="1" t="s">
        <v>894</v>
      </c>
    </row>
    <row r="32" spans="1:2" ht="15">
      <c r="A32" s="25" t="s">
        <v>457</v>
      </c>
      <c r="B32" s="1" t="s">
        <v>923</v>
      </c>
    </row>
    <row r="33" spans="1:2" ht="15">
      <c r="A33" s="25" t="s">
        <v>464</v>
      </c>
      <c r="B33" s="24" t="s">
        <v>923</v>
      </c>
    </row>
    <row r="34" spans="1:2" ht="15">
      <c r="A34" s="25" t="s">
        <v>455</v>
      </c>
      <c r="B34" s="1" t="s">
        <v>921</v>
      </c>
    </row>
    <row r="35" spans="1:2" ht="15">
      <c r="A35" s="25" t="s">
        <v>471</v>
      </c>
      <c r="B35" s="1" t="s">
        <v>935</v>
      </c>
    </row>
    <row r="36" spans="1:2" ht="15">
      <c r="A36" s="25" t="s">
        <v>475</v>
      </c>
      <c r="B36" s="1" t="s">
        <v>938</v>
      </c>
    </row>
    <row r="37" spans="1:4" ht="15">
      <c r="A37" s="25" t="s">
        <v>482</v>
      </c>
      <c r="B37" s="1" t="s">
        <v>945</v>
      </c>
      <c r="D37" s="1">
        <v>53</v>
      </c>
    </row>
    <row r="38" spans="1:4" ht="15">
      <c r="A38" s="25" t="s">
        <v>490</v>
      </c>
      <c r="B38" s="1" t="s">
        <v>951</v>
      </c>
      <c r="D38" s="1" t="s">
        <v>528</v>
      </c>
    </row>
    <row r="39" spans="1:4" ht="15">
      <c r="A39" s="25" t="s">
        <v>492</v>
      </c>
      <c r="B39" s="1" t="s">
        <v>953</v>
      </c>
      <c r="D39" s="1">
        <v>21</v>
      </c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7d8daab3-fba7-4f07-8580-759656232fc1}">
  <sheetPr codeName="Sheet17"/>
  <dimension ref="A1:B16"/>
  <sheetViews>
    <sheetView workbookViewId="0" topLeftCell="A1">
      <selection pane="topLeft" activeCell="B31" sqref="B31"/>
    </sheetView>
  </sheetViews>
  <sheetFormatPr defaultColWidth="11.4242857142857" defaultRowHeight="15"/>
  <cols>
    <col min="1" max="1" width="20.1428571428571" style="1" bestFit="1" customWidth="1"/>
    <col min="2" max="16384" width="11.4285714285714" style="1" customWidth="1"/>
  </cols>
  <sheetData>
    <row r="1" spans="2:2" ht="15">
      <c r="B1" s="15" t="s">
        <v>502</v>
      </c>
    </row>
    <row r="2" spans="1:1" ht="16">
      <c r="A2" s="2" t="s">
        <v>2</v>
      </c>
    </row>
    <row r="3" spans="1:2" ht="15">
      <c r="A3" s="1" t="s">
        <v>503</v>
      </c>
      <c r="B3" s="16">
        <v>0.12</v>
      </c>
    </row>
    <row r="4" spans="1:2" ht="15">
      <c r="A4" s="1" t="s">
        <v>504</v>
      </c>
      <c r="B4" s="16">
        <v>0.11</v>
      </c>
    </row>
    <row r="5" spans="1:2" ht="15">
      <c r="A5" s="1" t="s">
        <v>505</v>
      </c>
      <c r="B5" s="16">
        <v>0.11</v>
      </c>
    </row>
    <row r="6" spans="2:2" ht="15">
      <c r="B6" s="16"/>
    </row>
    <row r="7" spans="1:2" ht="16">
      <c r="A7" s="2" t="s">
        <v>17</v>
      </c>
      <c r="B7" s="16"/>
    </row>
    <row r="8" spans="1:2" ht="15">
      <c r="A8" s="1" t="s">
        <v>506</v>
      </c>
      <c r="B8" s="16">
        <v>0.16</v>
      </c>
    </row>
    <row r="9" spans="1:2" ht="15">
      <c r="A9" s="1" t="s">
        <v>507</v>
      </c>
      <c r="B9" s="16">
        <v>0.044999999999999998</v>
      </c>
    </row>
    <row r="10" spans="1:2" ht="15">
      <c r="A10" s="1" t="s">
        <v>508</v>
      </c>
      <c r="B10" s="16">
        <v>0.080000000000000002</v>
      </c>
    </row>
    <row r="11" spans="1:2" ht="15">
      <c r="A11" s="1" t="s">
        <v>509</v>
      </c>
      <c r="B11" s="16">
        <v>0.070000000000000007</v>
      </c>
    </row>
    <row r="12" spans="2:2" ht="15">
      <c r="B12" s="16"/>
    </row>
    <row r="13" spans="1:2" ht="16">
      <c r="A13" s="2" t="s">
        <v>33</v>
      </c>
      <c r="B13" s="16"/>
    </row>
    <row r="14" spans="1:2" ht="15">
      <c r="A14" s="1" t="s">
        <v>510</v>
      </c>
      <c r="B14" s="16">
        <v>0.19</v>
      </c>
    </row>
    <row r="15" spans="1:2" ht="15">
      <c r="A15" s="1" t="s">
        <v>511</v>
      </c>
      <c r="B15" s="16">
        <v>0.070000000000000007</v>
      </c>
    </row>
    <row r="16" spans="1:2" ht="15">
      <c r="A16" s="1" t="s">
        <v>512</v>
      </c>
      <c r="B16" s="16">
        <v>0.044999999999999998</v>
      </c>
    </row>
  </sheetData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a70851f1-15ae-457c-bf95-225c1f70adc0}">
  <sheetPr codeName="Sheet18"/>
  <dimension ref="A1:EY413"/>
  <sheetViews>
    <sheetView workbookViewId="0" topLeftCell="A34">
      <selection pane="topLeft" activeCell="E1" sqref="E1"/>
    </sheetView>
  </sheetViews>
  <sheetFormatPr defaultColWidth="8.83428571428571" defaultRowHeight="15"/>
  <cols>
    <col min="1" max="1" width="8.85714285714286" style="1" customWidth="1"/>
    <col min="2" max="2" width="28.7142857142857" style="1" customWidth="1"/>
    <col min="3" max="3" width="46.1428571428571" style="1" bestFit="1" customWidth="1"/>
    <col min="4" max="4" width="21" style="1" bestFit="1" customWidth="1"/>
    <col min="5" max="5" width="25.7142857142857" style="1" bestFit="1" customWidth="1"/>
    <col min="6" max="16384" width="8.85714285714286" style="1" customWidth="1"/>
  </cols>
  <sheetData>
    <row r="1" spans="1:155" ht="15">
      <c r="A1" s="1" t="e">
        <f ca="1">_xll.TR("SCREEN(U(IN(indices(4387929/*S&amp;P 500*/))/*UNV:Public*/), NOT_IN(TR.TRBCIndustryCode,""55102050"",""55102030"",""55102020"",""55102010"",""55101050"",""55101030"",""55101010"",""55301050"",""55301030"",""55301020"",""55301010"",""55403040"",""554"&amp;"03030"",""55403020"",""55403010"",""55402020"",""55402010"",""55501060"",""55501050"",""55501040"",""55501030"",""55501020"",""55501010"",""55601010""), CURN=USD)","TR.CommonName;TR.TRBCIndustry;TR.NAICSSubsectorCode;TR.NAICSIndustryGroupCode;TR.TRES"&amp;"GEmissionsScore(SDate=0,EDate=-14,Period=FY0,Frq=FY);TR.TRESGResourceUseScore(SDate=0,EDate=-14,Period=FY0,Frq=FY);TR.TRESGInnovationScore(SDate=0,EDate=-14,Period=FY0,Frq=FY);TR.TRESGWorkforceScore(SDate=0,EDate=-14,Period=FY0,Frq=FY);TR.TRESGHumanR"&amp;"ightsScore(SDate=0,EDate=-14,Period=FY0,Frq=FY);TR.TRESGCommunityScore(SDate=0,EDate=-14,Period=FY0,Frq=FY);TR.TRESGProductResponsibilityScore(SDate=0,EDate=-14,Period=FY0,Frq=FY);TR.TRESGManagementScore(SDate=0,EDate=-14,Period=FY0,Frq=FY);TR.TRESGS"&amp;"hareholdersScore(SDate=0,EDate=-14,Period=FY0,Frq=FY);TR.TRESGCSRStrategyScore(SDate=0,EDate=-14,Period=FY0,Frq=FY)","curn=USD RH=In CH=Fd;CalcDate;rfperiod")</f>
        <v>#NAME?</v>
      </c>
      <c r="B1" s="1" t="s">
        <v>514</v>
      </c>
      <c r="C1" s="1" t="s">
        <v>1007</v>
      </c>
      <c r="D1" s="1" t="s">
        <v>1008</v>
      </c>
      <c r="E1" s="1" t="s">
        <v>1009</v>
      </c>
      <c r="F1" s="1" t="s">
        <v>517</v>
      </c>
      <c r="G1" s="1" t="s">
        <v>517</v>
      </c>
      <c r="H1" s="1" t="s">
        <v>517</v>
      </c>
      <c r="I1" s="1" t="s">
        <v>517</v>
      </c>
      <c r="J1" s="1" t="s">
        <v>517</v>
      </c>
      <c r="K1" s="1" t="s">
        <v>517</v>
      </c>
      <c r="L1" s="1" t="s">
        <v>517</v>
      </c>
      <c r="M1" s="1" t="s">
        <v>517</v>
      </c>
      <c r="N1" s="1" t="s">
        <v>517</v>
      </c>
      <c r="O1" s="1" t="s">
        <v>517</v>
      </c>
      <c r="P1" s="1" t="s">
        <v>517</v>
      </c>
      <c r="Q1" s="1" t="s">
        <v>517</v>
      </c>
      <c r="R1" s="1" t="s">
        <v>517</v>
      </c>
      <c r="S1" s="1" t="s">
        <v>517</v>
      </c>
      <c r="T1" s="1" t="s">
        <v>517</v>
      </c>
      <c r="U1" s="1" t="s">
        <v>518</v>
      </c>
      <c r="V1" s="1" t="s">
        <v>518</v>
      </c>
      <c r="W1" s="1" t="s">
        <v>518</v>
      </c>
      <c r="X1" s="1" t="s">
        <v>518</v>
      </c>
      <c r="Y1" s="1" t="s">
        <v>518</v>
      </c>
      <c r="Z1" s="1" t="s">
        <v>518</v>
      </c>
      <c r="AA1" s="1" t="s">
        <v>518</v>
      </c>
      <c r="AB1" s="1" t="s">
        <v>518</v>
      </c>
      <c r="AC1" s="1" t="s">
        <v>518</v>
      </c>
      <c r="AD1" s="1" t="s">
        <v>518</v>
      </c>
      <c r="AE1" s="1" t="s">
        <v>518</v>
      </c>
      <c r="AF1" s="1" t="s">
        <v>518</v>
      </c>
      <c r="AG1" s="1" t="s">
        <v>518</v>
      </c>
      <c r="AH1" s="1" t="s">
        <v>518</v>
      </c>
      <c r="AI1" s="1" t="s">
        <v>518</v>
      </c>
      <c r="AJ1" s="1" t="s">
        <v>519</v>
      </c>
      <c r="AK1" s="1" t="s">
        <v>519</v>
      </c>
      <c r="AL1" s="1" t="s">
        <v>519</v>
      </c>
      <c r="AM1" s="1" t="s">
        <v>519</v>
      </c>
      <c r="AN1" s="1" t="s">
        <v>519</v>
      </c>
      <c r="AO1" s="1" t="s">
        <v>519</v>
      </c>
      <c r="AP1" s="1" t="s">
        <v>519</v>
      </c>
      <c r="AQ1" s="1" t="s">
        <v>519</v>
      </c>
      <c r="AR1" s="1" t="s">
        <v>519</v>
      </c>
      <c r="AS1" s="1" t="s">
        <v>519</v>
      </c>
      <c r="AT1" s="1" t="s">
        <v>519</v>
      </c>
      <c r="AU1" s="1" t="s">
        <v>519</v>
      </c>
      <c r="AV1" s="1" t="s">
        <v>519</v>
      </c>
      <c r="AW1" s="1" t="s">
        <v>519</v>
      </c>
      <c r="AX1" s="1" t="s">
        <v>519</v>
      </c>
      <c r="AY1" s="1" t="s">
        <v>520</v>
      </c>
      <c r="AZ1" s="1" t="s">
        <v>520</v>
      </c>
      <c r="BA1" s="1" t="s">
        <v>520</v>
      </c>
      <c r="BB1" s="1" t="s">
        <v>520</v>
      </c>
      <c r="BC1" s="1" t="s">
        <v>520</v>
      </c>
      <c r="BD1" s="1" t="s">
        <v>520</v>
      </c>
      <c r="BE1" s="1" t="s">
        <v>520</v>
      </c>
      <c r="BF1" s="1" t="s">
        <v>520</v>
      </c>
      <c r="BG1" s="1" t="s">
        <v>520</v>
      </c>
      <c r="BH1" s="1" t="s">
        <v>520</v>
      </c>
      <c r="BI1" s="1" t="s">
        <v>520</v>
      </c>
      <c r="BJ1" s="1" t="s">
        <v>520</v>
      </c>
      <c r="BK1" s="1" t="s">
        <v>520</v>
      </c>
      <c r="BL1" s="1" t="s">
        <v>520</v>
      </c>
      <c r="BM1" s="1" t="s">
        <v>520</v>
      </c>
      <c r="BN1" s="1" t="s">
        <v>521</v>
      </c>
      <c r="BO1" s="1" t="s">
        <v>521</v>
      </c>
      <c r="BP1" s="1" t="s">
        <v>521</v>
      </c>
      <c r="BQ1" s="1" t="s">
        <v>521</v>
      </c>
      <c r="BR1" s="1" t="s">
        <v>521</v>
      </c>
      <c r="BS1" s="1" t="s">
        <v>521</v>
      </c>
      <c r="BT1" s="1" t="s">
        <v>521</v>
      </c>
      <c r="BU1" s="1" t="s">
        <v>521</v>
      </c>
      <c r="BV1" s="1" t="s">
        <v>521</v>
      </c>
      <c r="BW1" s="1" t="s">
        <v>521</v>
      </c>
      <c r="BX1" s="1" t="s">
        <v>521</v>
      </c>
      <c r="BY1" s="1" t="s">
        <v>521</v>
      </c>
      <c r="BZ1" s="1" t="s">
        <v>521</v>
      </c>
      <c r="CA1" s="1" t="s">
        <v>521</v>
      </c>
      <c r="CB1" s="1" t="s">
        <v>521</v>
      </c>
      <c r="CC1" s="1" t="s">
        <v>522</v>
      </c>
      <c r="CD1" s="1" t="s">
        <v>522</v>
      </c>
      <c r="CE1" s="1" t="s">
        <v>522</v>
      </c>
      <c r="CF1" s="1" t="s">
        <v>522</v>
      </c>
      <c r="CG1" s="1" t="s">
        <v>522</v>
      </c>
      <c r="CH1" s="1" t="s">
        <v>522</v>
      </c>
      <c r="CI1" s="1" t="s">
        <v>522</v>
      </c>
      <c r="CJ1" s="1" t="s">
        <v>522</v>
      </c>
      <c r="CK1" s="1" t="s">
        <v>522</v>
      </c>
      <c r="CL1" s="1" t="s">
        <v>522</v>
      </c>
      <c r="CM1" s="1" t="s">
        <v>522</v>
      </c>
      <c r="CN1" s="1" t="s">
        <v>522</v>
      </c>
      <c r="CO1" s="1" t="s">
        <v>522</v>
      </c>
      <c r="CP1" s="1" t="s">
        <v>522</v>
      </c>
      <c r="CQ1" s="1" t="s">
        <v>522</v>
      </c>
      <c r="CR1" s="1" t="s">
        <v>523</v>
      </c>
      <c r="CS1" s="1" t="s">
        <v>523</v>
      </c>
      <c r="CT1" s="1" t="s">
        <v>523</v>
      </c>
      <c r="CU1" s="1" t="s">
        <v>523</v>
      </c>
      <c r="CV1" s="1" t="s">
        <v>523</v>
      </c>
      <c r="CW1" s="1" t="s">
        <v>523</v>
      </c>
      <c r="CX1" s="1" t="s">
        <v>523</v>
      </c>
      <c r="CY1" s="1" t="s">
        <v>523</v>
      </c>
      <c r="CZ1" s="1" t="s">
        <v>523</v>
      </c>
      <c r="DA1" s="1" t="s">
        <v>523</v>
      </c>
      <c r="DB1" s="1" t="s">
        <v>523</v>
      </c>
      <c r="DC1" s="1" t="s">
        <v>523</v>
      </c>
      <c r="DD1" s="1" t="s">
        <v>523</v>
      </c>
      <c r="DE1" s="1" t="s">
        <v>523</v>
      </c>
      <c r="DF1" s="1" t="s">
        <v>523</v>
      </c>
      <c r="DG1" s="1" t="s">
        <v>524</v>
      </c>
      <c r="DH1" s="1" t="s">
        <v>524</v>
      </c>
      <c r="DI1" s="1" t="s">
        <v>524</v>
      </c>
      <c r="DJ1" s="1" t="s">
        <v>524</v>
      </c>
      <c r="DK1" s="1" t="s">
        <v>524</v>
      </c>
      <c r="DL1" s="1" t="s">
        <v>524</v>
      </c>
      <c r="DM1" s="1" t="s">
        <v>524</v>
      </c>
      <c r="DN1" s="1" t="s">
        <v>524</v>
      </c>
      <c r="DO1" s="1" t="s">
        <v>524</v>
      </c>
      <c r="DP1" s="1" t="s">
        <v>524</v>
      </c>
      <c r="DQ1" s="1" t="s">
        <v>524</v>
      </c>
      <c r="DR1" s="1" t="s">
        <v>524</v>
      </c>
      <c r="DS1" s="1" t="s">
        <v>524</v>
      </c>
      <c r="DT1" s="1" t="s">
        <v>524</v>
      </c>
      <c r="DU1" s="1" t="s">
        <v>524</v>
      </c>
      <c r="DV1" s="1" t="s">
        <v>525</v>
      </c>
      <c r="DW1" s="1" t="s">
        <v>525</v>
      </c>
      <c r="DX1" s="1" t="s">
        <v>525</v>
      </c>
      <c r="DY1" s="1" t="s">
        <v>525</v>
      </c>
      <c r="DZ1" s="1" t="s">
        <v>525</v>
      </c>
      <c r="EA1" s="1" t="s">
        <v>525</v>
      </c>
      <c r="EB1" s="1" t="s">
        <v>525</v>
      </c>
      <c r="EC1" s="1" t="s">
        <v>525</v>
      </c>
      <c r="ED1" s="1" t="s">
        <v>525</v>
      </c>
      <c r="EE1" s="1" t="s">
        <v>525</v>
      </c>
      <c r="EF1" s="1" t="s">
        <v>525</v>
      </c>
      <c r="EG1" s="1" t="s">
        <v>525</v>
      </c>
      <c r="EH1" s="1" t="s">
        <v>525</v>
      </c>
      <c r="EI1" s="1" t="s">
        <v>525</v>
      </c>
      <c r="EJ1" s="1" t="s">
        <v>525</v>
      </c>
      <c r="EK1" s="1" t="s">
        <v>526</v>
      </c>
      <c r="EL1" s="1" t="s">
        <v>526</v>
      </c>
      <c r="EM1" s="1" t="s">
        <v>526</v>
      </c>
      <c r="EN1" s="1" t="s">
        <v>526</v>
      </c>
      <c r="EO1" s="1" t="s">
        <v>526</v>
      </c>
      <c r="EP1" s="1" t="s">
        <v>526</v>
      </c>
      <c r="EQ1" s="1" t="s">
        <v>526</v>
      </c>
      <c r="ER1" s="1" t="s">
        <v>526</v>
      </c>
      <c r="ES1" s="1" t="s">
        <v>526</v>
      </c>
      <c r="ET1" s="1" t="s">
        <v>526</v>
      </c>
      <c r="EU1" s="1" t="s">
        <v>526</v>
      </c>
      <c r="EV1" s="1" t="s">
        <v>526</v>
      </c>
      <c r="EW1" s="1" t="s">
        <v>526</v>
      </c>
      <c r="EX1" s="1" t="s">
        <v>526</v>
      </c>
      <c r="EY1" s="1" t="s">
        <v>526</v>
      </c>
    </row>
    <row r="2" spans="6:155" ht="15">
      <c r="F2" s="19">
        <v>43899</v>
      </c>
      <c r="G2" s="19">
        <v>43899</v>
      </c>
      <c r="H2" s="19">
        <v>43899</v>
      </c>
      <c r="I2" s="19">
        <v>43899</v>
      </c>
      <c r="J2" s="19">
        <v>43899</v>
      </c>
      <c r="K2" s="19">
        <v>43899</v>
      </c>
      <c r="L2" s="19">
        <v>43899</v>
      </c>
      <c r="M2" s="19">
        <v>43899</v>
      </c>
      <c r="N2" s="19">
        <v>43899</v>
      </c>
      <c r="O2" s="19">
        <v>43899</v>
      </c>
      <c r="P2" s="19">
        <v>43899</v>
      </c>
      <c r="Q2" s="19">
        <v>43899</v>
      </c>
      <c r="R2" s="19">
        <v>43899</v>
      </c>
      <c r="S2" s="19">
        <v>43899</v>
      </c>
      <c r="T2" s="19">
        <v>43899</v>
      </c>
      <c r="U2" s="19">
        <v>43899</v>
      </c>
      <c r="V2" s="19">
        <v>43899</v>
      </c>
      <c r="W2" s="19">
        <v>43899</v>
      </c>
      <c r="X2" s="19">
        <v>43899</v>
      </c>
      <c r="Y2" s="19">
        <v>43899</v>
      </c>
      <c r="Z2" s="19">
        <v>43899</v>
      </c>
      <c r="AA2" s="19">
        <v>43899</v>
      </c>
      <c r="AB2" s="19">
        <v>43899</v>
      </c>
      <c r="AC2" s="19">
        <v>43899</v>
      </c>
      <c r="AD2" s="19">
        <v>43899</v>
      </c>
      <c r="AE2" s="19">
        <v>43899</v>
      </c>
      <c r="AF2" s="19">
        <v>43899</v>
      </c>
      <c r="AG2" s="19">
        <v>43899</v>
      </c>
      <c r="AH2" s="19">
        <v>43899</v>
      </c>
      <c r="AI2" s="19">
        <v>43899</v>
      </c>
      <c r="AJ2" s="19">
        <v>43899</v>
      </c>
      <c r="AK2" s="19">
        <v>43899</v>
      </c>
      <c r="AL2" s="19">
        <v>43899</v>
      </c>
      <c r="AM2" s="19">
        <v>43899</v>
      </c>
      <c r="AN2" s="19">
        <v>43899</v>
      </c>
      <c r="AO2" s="19">
        <v>43899</v>
      </c>
      <c r="AP2" s="19">
        <v>43899</v>
      </c>
      <c r="AQ2" s="19">
        <v>43899</v>
      </c>
      <c r="AR2" s="19">
        <v>43899</v>
      </c>
      <c r="AS2" s="19">
        <v>43899</v>
      </c>
      <c r="AT2" s="19">
        <v>43899</v>
      </c>
      <c r="AU2" s="19">
        <v>43899</v>
      </c>
      <c r="AV2" s="19">
        <v>43899</v>
      </c>
      <c r="AW2" s="19">
        <v>43899</v>
      </c>
      <c r="AX2" s="19">
        <v>43899</v>
      </c>
      <c r="AY2" s="19">
        <v>43899</v>
      </c>
      <c r="AZ2" s="19">
        <v>43899</v>
      </c>
      <c r="BA2" s="19">
        <v>43899</v>
      </c>
      <c r="BB2" s="19">
        <v>43899</v>
      </c>
      <c r="BC2" s="19">
        <v>43899</v>
      </c>
      <c r="BD2" s="19">
        <v>43899</v>
      </c>
      <c r="BE2" s="19">
        <v>43899</v>
      </c>
      <c r="BF2" s="19">
        <v>43899</v>
      </c>
      <c r="BG2" s="19">
        <v>43899</v>
      </c>
      <c r="BH2" s="19">
        <v>43899</v>
      </c>
      <c r="BI2" s="19">
        <v>43899</v>
      </c>
      <c r="BJ2" s="19">
        <v>43899</v>
      </c>
      <c r="BK2" s="19">
        <v>43899</v>
      </c>
      <c r="BL2" s="19">
        <v>43899</v>
      </c>
      <c r="BM2" s="19">
        <v>43899</v>
      </c>
      <c r="BN2" s="19">
        <v>43899</v>
      </c>
      <c r="BO2" s="19">
        <v>43899</v>
      </c>
      <c r="BP2" s="19">
        <v>43899</v>
      </c>
      <c r="BQ2" s="19">
        <v>43899</v>
      </c>
      <c r="BR2" s="19">
        <v>43899</v>
      </c>
      <c r="BS2" s="19">
        <v>43899</v>
      </c>
      <c r="BT2" s="19">
        <v>43899</v>
      </c>
      <c r="BU2" s="19">
        <v>43899</v>
      </c>
      <c r="BV2" s="19">
        <v>43899</v>
      </c>
      <c r="BW2" s="19">
        <v>43899</v>
      </c>
      <c r="BX2" s="19">
        <v>43899</v>
      </c>
      <c r="BY2" s="19">
        <v>43899</v>
      </c>
      <c r="BZ2" s="19">
        <v>43899</v>
      </c>
      <c r="CA2" s="19">
        <v>43899</v>
      </c>
      <c r="CB2" s="19">
        <v>43899</v>
      </c>
      <c r="CC2" s="19">
        <v>43899</v>
      </c>
      <c r="CD2" s="19">
        <v>43899</v>
      </c>
      <c r="CE2" s="19">
        <v>43899</v>
      </c>
      <c r="CF2" s="19">
        <v>43899</v>
      </c>
      <c r="CG2" s="19">
        <v>43899</v>
      </c>
      <c r="CH2" s="19">
        <v>43899</v>
      </c>
      <c r="CI2" s="19">
        <v>43899</v>
      </c>
      <c r="CJ2" s="19">
        <v>43899</v>
      </c>
      <c r="CK2" s="19">
        <v>43899</v>
      </c>
      <c r="CL2" s="19">
        <v>43899</v>
      </c>
      <c r="CM2" s="19">
        <v>43899</v>
      </c>
      <c r="CN2" s="19">
        <v>43899</v>
      </c>
      <c r="CO2" s="19">
        <v>43899</v>
      </c>
      <c r="CP2" s="19">
        <v>43899</v>
      </c>
      <c r="CQ2" s="19">
        <v>43899</v>
      </c>
      <c r="CR2" s="19">
        <v>43899</v>
      </c>
      <c r="CS2" s="19">
        <v>43899</v>
      </c>
      <c r="CT2" s="19">
        <v>43899</v>
      </c>
      <c r="CU2" s="19">
        <v>43899</v>
      </c>
      <c r="CV2" s="19">
        <v>43899</v>
      </c>
      <c r="CW2" s="19">
        <v>43899</v>
      </c>
      <c r="CX2" s="19">
        <v>43899</v>
      </c>
      <c r="CY2" s="19">
        <v>43899</v>
      </c>
      <c r="CZ2" s="19">
        <v>43899</v>
      </c>
      <c r="DA2" s="19">
        <v>43899</v>
      </c>
      <c r="DB2" s="19">
        <v>43899</v>
      </c>
      <c r="DC2" s="19">
        <v>43899</v>
      </c>
      <c r="DD2" s="19">
        <v>43899</v>
      </c>
      <c r="DE2" s="19">
        <v>43899</v>
      </c>
      <c r="DF2" s="19">
        <v>43899</v>
      </c>
      <c r="DG2" s="19">
        <v>43899</v>
      </c>
      <c r="DH2" s="19">
        <v>43899</v>
      </c>
      <c r="DI2" s="19">
        <v>43899</v>
      </c>
      <c r="DJ2" s="19">
        <v>43899</v>
      </c>
      <c r="DK2" s="19">
        <v>43899</v>
      </c>
      <c r="DL2" s="19">
        <v>43899</v>
      </c>
      <c r="DM2" s="19">
        <v>43899</v>
      </c>
      <c r="DN2" s="19">
        <v>43899</v>
      </c>
      <c r="DO2" s="19">
        <v>43899</v>
      </c>
      <c r="DP2" s="19">
        <v>43899</v>
      </c>
      <c r="DQ2" s="19">
        <v>43899</v>
      </c>
      <c r="DR2" s="19">
        <v>43899</v>
      </c>
      <c r="DS2" s="19">
        <v>43899</v>
      </c>
      <c r="DT2" s="19">
        <v>43899</v>
      </c>
      <c r="DU2" s="19">
        <v>43899</v>
      </c>
      <c r="DV2" s="19">
        <v>43899</v>
      </c>
      <c r="DW2" s="19">
        <v>43899</v>
      </c>
      <c r="DX2" s="19">
        <v>43899</v>
      </c>
      <c r="DY2" s="19">
        <v>43899</v>
      </c>
      <c r="DZ2" s="19">
        <v>43899</v>
      </c>
      <c r="EA2" s="19">
        <v>43899</v>
      </c>
      <c r="EB2" s="19">
        <v>43899</v>
      </c>
      <c r="EC2" s="19">
        <v>43899</v>
      </c>
      <c r="ED2" s="19">
        <v>43899</v>
      </c>
      <c r="EE2" s="19">
        <v>43899</v>
      </c>
      <c r="EF2" s="19">
        <v>43899</v>
      </c>
      <c r="EG2" s="19">
        <v>43899</v>
      </c>
      <c r="EH2" s="19">
        <v>43899</v>
      </c>
      <c r="EI2" s="19">
        <v>43899</v>
      </c>
      <c r="EJ2" s="19">
        <v>43899</v>
      </c>
      <c r="EK2" s="19">
        <v>43899</v>
      </c>
      <c r="EL2" s="19">
        <v>43899</v>
      </c>
      <c r="EM2" s="19">
        <v>43899</v>
      </c>
      <c r="EN2" s="19">
        <v>43899</v>
      </c>
      <c r="EO2" s="19">
        <v>43899</v>
      </c>
      <c r="EP2" s="19">
        <v>43899</v>
      </c>
      <c r="EQ2" s="19">
        <v>43899</v>
      </c>
      <c r="ER2" s="19">
        <v>43899</v>
      </c>
      <c r="ES2" s="19">
        <v>43899</v>
      </c>
      <c r="ET2" s="19">
        <v>43899</v>
      </c>
      <c r="EU2" s="19">
        <v>43899</v>
      </c>
      <c r="EV2" s="19">
        <v>43899</v>
      </c>
      <c r="EW2" s="19">
        <v>43899</v>
      </c>
      <c r="EX2" s="19">
        <v>43899</v>
      </c>
      <c r="EY2" s="19">
        <v>43899</v>
      </c>
    </row>
    <row r="3" spans="6:155" ht="15">
      <c r="F3" s="1" t="s">
        <v>967</v>
      </c>
      <c r="G3" s="1" t="s">
        <v>968</v>
      </c>
      <c r="H3" s="1" t="s">
        <v>969</v>
      </c>
      <c r="I3" s="1" t="s">
        <v>970</v>
      </c>
      <c r="J3" s="1" t="s">
        <v>971</v>
      </c>
      <c r="K3" s="1" t="s">
        <v>972</v>
      </c>
      <c r="L3" s="1" t="s">
        <v>973</v>
      </c>
      <c r="M3" s="1" t="s">
        <v>974</v>
      </c>
      <c r="N3" s="1" t="s">
        <v>975</v>
      </c>
      <c r="O3" s="1" t="s">
        <v>976</v>
      </c>
      <c r="P3" s="1" t="s">
        <v>977</v>
      </c>
      <c r="Q3" s="1" t="s">
        <v>978</v>
      </c>
      <c r="R3" s="1" t="s">
        <v>979</v>
      </c>
      <c r="S3" s="1" t="s">
        <v>980</v>
      </c>
      <c r="T3" s="1" t="s">
        <v>981</v>
      </c>
      <c r="U3" s="1" t="s">
        <v>967</v>
      </c>
      <c r="V3" s="1" t="s">
        <v>968</v>
      </c>
      <c r="W3" s="1" t="s">
        <v>969</v>
      </c>
      <c r="X3" s="1" t="s">
        <v>970</v>
      </c>
      <c r="Y3" s="1" t="s">
        <v>971</v>
      </c>
      <c r="Z3" s="1" t="s">
        <v>972</v>
      </c>
      <c r="AA3" s="1" t="s">
        <v>973</v>
      </c>
      <c r="AB3" s="1" t="s">
        <v>974</v>
      </c>
      <c r="AC3" s="1" t="s">
        <v>975</v>
      </c>
      <c r="AD3" s="1" t="s">
        <v>976</v>
      </c>
      <c r="AE3" s="1" t="s">
        <v>977</v>
      </c>
      <c r="AF3" s="1" t="s">
        <v>978</v>
      </c>
      <c r="AG3" s="1" t="s">
        <v>979</v>
      </c>
      <c r="AH3" s="1" t="s">
        <v>980</v>
      </c>
      <c r="AI3" s="1" t="s">
        <v>981</v>
      </c>
      <c r="AJ3" s="1" t="s">
        <v>967</v>
      </c>
      <c r="AK3" s="1" t="s">
        <v>968</v>
      </c>
      <c r="AL3" s="1" t="s">
        <v>969</v>
      </c>
      <c r="AM3" s="1" t="s">
        <v>970</v>
      </c>
      <c r="AN3" s="1" t="s">
        <v>971</v>
      </c>
      <c r="AO3" s="1" t="s">
        <v>972</v>
      </c>
      <c r="AP3" s="1" t="s">
        <v>973</v>
      </c>
      <c r="AQ3" s="1" t="s">
        <v>974</v>
      </c>
      <c r="AR3" s="1" t="s">
        <v>975</v>
      </c>
      <c r="AS3" s="1" t="s">
        <v>976</v>
      </c>
      <c r="AT3" s="1" t="s">
        <v>977</v>
      </c>
      <c r="AU3" s="1" t="s">
        <v>978</v>
      </c>
      <c r="AV3" s="1" t="s">
        <v>979</v>
      </c>
      <c r="AW3" s="1" t="s">
        <v>980</v>
      </c>
      <c r="AX3" s="1" t="s">
        <v>981</v>
      </c>
      <c r="AY3" s="1" t="s">
        <v>967</v>
      </c>
      <c r="AZ3" s="1" t="s">
        <v>968</v>
      </c>
      <c r="BA3" s="1" t="s">
        <v>969</v>
      </c>
      <c r="BB3" s="1" t="s">
        <v>970</v>
      </c>
      <c r="BC3" s="1" t="s">
        <v>971</v>
      </c>
      <c r="BD3" s="1" t="s">
        <v>972</v>
      </c>
      <c r="BE3" s="1" t="s">
        <v>973</v>
      </c>
      <c r="BF3" s="1" t="s">
        <v>974</v>
      </c>
      <c r="BG3" s="1" t="s">
        <v>975</v>
      </c>
      <c r="BH3" s="1" t="s">
        <v>976</v>
      </c>
      <c r="BI3" s="1" t="s">
        <v>977</v>
      </c>
      <c r="BJ3" s="1" t="s">
        <v>978</v>
      </c>
      <c r="BK3" s="1" t="s">
        <v>979</v>
      </c>
      <c r="BL3" s="1" t="s">
        <v>980</v>
      </c>
      <c r="BM3" s="1" t="s">
        <v>981</v>
      </c>
      <c r="BN3" s="1" t="s">
        <v>967</v>
      </c>
      <c r="BO3" s="1" t="s">
        <v>968</v>
      </c>
      <c r="BP3" s="1" t="s">
        <v>969</v>
      </c>
      <c r="BQ3" s="1" t="s">
        <v>970</v>
      </c>
      <c r="BR3" s="1" t="s">
        <v>971</v>
      </c>
      <c r="BS3" s="1" t="s">
        <v>972</v>
      </c>
      <c r="BT3" s="1" t="s">
        <v>973</v>
      </c>
      <c r="BU3" s="1" t="s">
        <v>974</v>
      </c>
      <c r="BV3" s="1" t="s">
        <v>975</v>
      </c>
      <c r="BW3" s="1" t="s">
        <v>976</v>
      </c>
      <c r="BX3" s="1" t="s">
        <v>977</v>
      </c>
      <c r="BY3" s="1" t="s">
        <v>978</v>
      </c>
      <c r="BZ3" s="1" t="s">
        <v>979</v>
      </c>
      <c r="CA3" s="1" t="s">
        <v>980</v>
      </c>
      <c r="CB3" s="1" t="s">
        <v>981</v>
      </c>
      <c r="CC3" s="1" t="s">
        <v>967</v>
      </c>
      <c r="CD3" s="1" t="s">
        <v>968</v>
      </c>
      <c r="CE3" s="1" t="s">
        <v>969</v>
      </c>
      <c r="CF3" s="1" t="s">
        <v>970</v>
      </c>
      <c r="CG3" s="1" t="s">
        <v>971</v>
      </c>
      <c r="CH3" s="1" t="s">
        <v>972</v>
      </c>
      <c r="CI3" s="1" t="s">
        <v>973</v>
      </c>
      <c r="CJ3" s="1" t="s">
        <v>974</v>
      </c>
      <c r="CK3" s="1" t="s">
        <v>975</v>
      </c>
      <c r="CL3" s="1" t="s">
        <v>976</v>
      </c>
      <c r="CM3" s="1" t="s">
        <v>977</v>
      </c>
      <c r="CN3" s="1" t="s">
        <v>978</v>
      </c>
      <c r="CO3" s="1" t="s">
        <v>979</v>
      </c>
      <c r="CP3" s="1" t="s">
        <v>980</v>
      </c>
      <c r="CQ3" s="1" t="s">
        <v>981</v>
      </c>
      <c r="CR3" s="1" t="s">
        <v>967</v>
      </c>
      <c r="CS3" s="1" t="s">
        <v>968</v>
      </c>
      <c r="CT3" s="1" t="s">
        <v>969</v>
      </c>
      <c r="CU3" s="1" t="s">
        <v>970</v>
      </c>
      <c r="CV3" s="1" t="s">
        <v>971</v>
      </c>
      <c r="CW3" s="1" t="s">
        <v>972</v>
      </c>
      <c r="CX3" s="1" t="s">
        <v>973</v>
      </c>
      <c r="CY3" s="1" t="s">
        <v>974</v>
      </c>
      <c r="CZ3" s="1" t="s">
        <v>975</v>
      </c>
      <c r="DA3" s="1" t="s">
        <v>976</v>
      </c>
      <c r="DB3" s="1" t="s">
        <v>977</v>
      </c>
      <c r="DC3" s="1" t="s">
        <v>978</v>
      </c>
      <c r="DD3" s="1" t="s">
        <v>979</v>
      </c>
      <c r="DE3" s="1" t="s">
        <v>980</v>
      </c>
      <c r="DF3" s="1" t="s">
        <v>981</v>
      </c>
      <c r="DG3" s="1" t="s">
        <v>967</v>
      </c>
      <c r="DH3" s="1" t="s">
        <v>968</v>
      </c>
      <c r="DI3" s="1" t="s">
        <v>969</v>
      </c>
      <c r="DJ3" s="1" t="s">
        <v>970</v>
      </c>
      <c r="DK3" s="1" t="s">
        <v>971</v>
      </c>
      <c r="DL3" s="1" t="s">
        <v>972</v>
      </c>
      <c r="DM3" s="1" t="s">
        <v>973</v>
      </c>
      <c r="DN3" s="1" t="s">
        <v>974</v>
      </c>
      <c r="DO3" s="1" t="s">
        <v>975</v>
      </c>
      <c r="DP3" s="1" t="s">
        <v>976</v>
      </c>
      <c r="DQ3" s="1" t="s">
        <v>977</v>
      </c>
      <c r="DR3" s="1" t="s">
        <v>978</v>
      </c>
      <c r="DS3" s="1" t="s">
        <v>979</v>
      </c>
      <c r="DT3" s="1" t="s">
        <v>980</v>
      </c>
      <c r="DU3" s="1" t="s">
        <v>981</v>
      </c>
      <c r="DV3" s="1" t="s">
        <v>967</v>
      </c>
      <c r="DW3" s="1" t="s">
        <v>968</v>
      </c>
      <c r="DX3" s="1" t="s">
        <v>969</v>
      </c>
      <c r="DY3" s="1" t="s">
        <v>970</v>
      </c>
      <c r="DZ3" s="1" t="s">
        <v>971</v>
      </c>
      <c r="EA3" s="1" t="s">
        <v>972</v>
      </c>
      <c r="EB3" s="1" t="s">
        <v>973</v>
      </c>
      <c r="EC3" s="1" t="s">
        <v>974</v>
      </c>
      <c r="ED3" s="1" t="s">
        <v>975</v>
      </c>
      <c r="EE3" s="1" t="s">
        <v>976</v>
      </c>
      <c r="EF3" s="1" t="s">
        <v>977</v>
      </c>
      <c r="EG3" s="1" t="s">
        <v>978</v>
      </c>
      <c r="EH3" s="1" t="s">
        <v>979</v>
      </c>
      <c r="EI3" s="1" t="s">
        <v>980</v>
      </c>
      <c r="EJ3" s="1" t="s">
        <v>981</v>
      </c>
      <c r="EK3" s="1" t="s">
        <v>967</v>
      </c>
      <c r="EL3" s="1" t="s">
        <v>968</v>
      </c>
      <c r="EM3" s="1" t="s">
        <v>969</v>
      </c>
      <c r="EN3" s="1" t="s">
        <v>970</v>
      </c>
      <c r="EO3" s="1" t="s">
        <v>971</v>
      </c>
      <c r="EP3" s="1" t="s">
        <v>972</v>
      </c>
      <c r="EQ3" s="1" t="s">
        <v>973</v>
      </c>
      <c r="ER3" s="1" t="s">
        <v>974</v>
      </c>
      <c r="ES3" s="1" t="s">
        <v>975</v>
      </c>
      <c r="ET3" s="1" t="s">
        <v>976</v>
      </c>
      <c r="EU3" s="1" t="s">
        <v>977</v>
      </c>
      <c r="EV3" s="1" t="s">
        <v>978</v>
      </c>
      <c r="EW3" s="1" t="s">
        <v>979</v>
      </c>
      <c r="EX3" s="1" t="s">
        <v>980</v>
      </c>
      <c r="EY3" s="1" t="s">
        <v>981</v>
      </c>
    </row>
    <row r="4" spans="1:155" ht="15">
      <c r="A4" s="11" t="s">
        <v>73</v>
      </c>
      <c r="B4" s="1" t="s">
        <v>545</v>
      </c>
      <c r="C4" s="1" t="s">
        <v>1010</v>
      </c>
      <c r="D4" s="11" t="s">
        <v>1011</v>
      </c>
      <c r="E4" s="11" t="s">
        <v>1012</v>
      </c>
      <c r="F4" s="1">
        <v>39.417989417989403</v>
      </c>
      <c r="G4" s="1">
        <v>46.910112359550503</v>
      </c>
      <c r="H4" s="1">
        <v>57.692307692307601</v>
      </c>
      <c r="I4" s="1">
        <v>56.535947712418299</v>
      </c>
      <c r="J4" s="1">
        <v>54.230769230769198</v>
      </c>
      <c r="K4" s="1">
        <v>44.758064516128997</v>
      </c>
      <c r="L4" s="1">
        <v>48.75</v>
      </c>
      <c r="M4" s="1">
        <v>36.475409836065502</v>
      </c>
      <c r="N4" s="1">
        <v>36.614173228346402</v>
      </c>
      <c r="O4" s="1">
        <v>33.177570093457902</v>
      </c>
      <c r="P4" s="1">
        <v>34.574468085106297</v>
      </c>
      <c r="Q4" s="1">
        <v>50.757575757575701</v>
      </c>
      <c r="R4" s="1">
        <v>41.6666666666666</v>
      </c>
      <c r="S4" s="1">
        <v>46.610169491525397</v>
      </c>
      <c r="T4" s="1">
        <v>0</v>
      </c>
      <c r="U4" s="1">
        <v>24.603174603174601</v>
      </c>
      <c r="V4" s="1">
        <v>25</v>
      </c>
      <c r="W4" s="1">
        <v>25.739644970414201</v>
      </c>
      <c r="X4" s="1">
        <v>14.0522875816993</v>
      </c>
      <c r="Y4" s="1">
        <v>8.8461538461538396</v>
      </c>
      <c r="Z4" s="1">
        <v>6.8548387096774102</v>
      </c>
      <c r="AA4" s="1">
        <v>14.5833333333333</v>
      </c>
      <c r="AB4" s="1">
        <v>0.40983606557377</v>
      </c>
      <c r="AC4" s="1">
        <v>1.1811023622047201</v>
      </c>
      <c r="AD4" s="1">
        <v>2.3364485981308398</v>
      </c>
      <c r="AE4" s="1">
        <v>6.3829787234042499</v>
      </c>
      <c r="AF4" s="1">
        <v>7.5757575757575699</v>
      </c>
      <c r="AG4" s="1">
        <v>16.6666666666666</v>
      </c>
      <c r="AH4" s="1">
        <v>14.4067796610169</v>
      </c>
      <c r="AI4" s="1">
        <v>0</v>
      </c>
      <c r="AJ4" s="1">
        <v>29.629629629629601</v>
      </c>
      <c r="AK4" s="1">
        <v>31.460674157303298</v>
      </c>
      <c r="AL4" s="1">
        <v>38.165680473372703</v>
      </c>
      <c r="AM4" s="1">
        <v>45.751633986928098</v>
      </c>
      <c r="AN4" s="1">
        <v>50.769230769230703</v>
      </c>
      <c r="AO4" s="1">
        <v>53.629032258064498</v>
      </c>
      <c r="AP4" s="1">
        <v>58.3333333333333</v>
      </c>
      <c r="AQ4" s="1">
        <v>20.491803278688501</v>
      </c>
      <c r="AR4" s="1">
        <v>21.653543307086601</v>
      </c>
      <c r="AS4" s="1">
        <v>71.028037383177505</v>
      </c>
      <c r="AT4" s="1">
        <v>78.723404255319096</v>
      </c>
      <c r="AU4" s="1">
        <v>85.606060606060595</v>
      </c>
      <c r="AV4" s="1">
        <v>50</v>
      </c>
      <c r="AW4" s="1">
        <v>50</v>
      </c>
      <c r="AX4" s="1">
        <v>0</v>
      </c>
      <c r="AY4" s="1">
        <v>75.925925925925895</v>
      </c>
      <c r="AZ4" s="1">
        <v>41.292134831460601</v>
      </c>
      <c r="BA4" s="1">
        <v>47.633136094674498</v>
      </c>
      <c r="BB4" s="1">
        <v>70.915032679738502</v>
      </c>
      <c r="BC4" s="1">
        <v>47.307692307692299</v>
      </c>
      <c r="BD4" s="1">
        <v>45.564516129032199</v>
      </c>
      <c r="BE4" s="1">
        <v>37.9166666666666</v>
      </c>
      <c r="BF4" s="1">
        <v>11.065573770491801</v>
      </c>
      <c r="BG4" s="1">
        <v>36.614173228346402</v>
      </c>
      <c r="BH4" s="1">
        <v>41.588785046728901</v>
      </c>
      <c r="BI4" s="1">
        <v>20.744680851063801</v>
      </c>
      <c r="BJ4" s="1">
        <v>35.606060606060602</v>
      </c>
      <c r="BK4" s="1">
        <v>19.1666666666666</v>
      </c>
      <c r="BL4" s="1">
        <v>22.881355932203299</v>
      </c>
      <c r="BM4" s="1">
        <v>0</v>
      </c>
      <c r="BN4" s="1">
        <v>88.359788359788297</v>
      </c>
      <c r="BO4" s="1">
        <v>86.235955056179705</v>
      </c>
      <c r="BP4" s="1">
        <v>90.828402366863898</v>
      </c>
      <c r="BQ4" s="1">
        <v>28.1045751633986</v>
      </c>
      <c r="BR4" s="1">
        <v>26.923076923076898</v>
      </c>
      <c r="BS4" s="1">
        <v>27.419354838709602</v>
      </c>
      <c r="BT4" s="1">
        <v>27.0833333333333</v>
      </c>
      <c r="BU4" s="1">
        <v>28.688524590163901</v>
      </c>
      <c r="BV4" s="1">
        <v>29.9212598425196</v>
      </c>
      <c r="BW4" s="1">
        <v>34.5794392523364</v>
      </c>
      <c r="BX4" s="1">
        <v>33.510638297872298</v>
      </c>
      <c r="BY4" s="1">
        <v>34.848484848484802</v>
      </c>
      <c r="BZ4" s="1">
        <v>40</v>
      </c>
      <c r="CA4" s="1">
        <v>44.067796610169403</v>
      </c>
      <c r="CB4" s="1">
        <v>0</v>
      </c>
      <c r="CC4" s="1">
        <v>84.656084656084602</v>
      </c>
      <c r="CD4" s="1">
        <v>85.955056179775198</v>
      </c>
      <c r="CE4" s="1">
        <v>87.573964497041402</v>
      </c>
      <c r="CF4" s="1">
        <v>85.620915032679704</v>
      </c>
      <c r="CG4" s="1">
        <v>82.692307692307594</v>
      </c>
      <c r="CH4" s="1">
        <v>63.306451612903203</v>
      </c>
      <c r="CI4" s="1">
        <v>63.3333333333333</v>
      </c>
      <c r="CJ4" s="1">
        <v>45.491803278688501</v>
      </c>
      <c r="CK4" s="1">
        <v>40.5511811023622</v>
      </c>
      <c r="CL4" s="1">
        <v>70.560747663551396</v>
      </c>
      <c r="CM4" s="1">
        <v>87.7659574468085</v>
      </c>
      <c r="CN4" s="1">
        <v>51.515151515151501</v>
      </c>
      <c r="CO4" s="1">
        <v>50.8333333333333</v>
      </c>
      <c r="CP4" s="1">
        <v>36.440677966101603</v>
      </c>
      <c r="CQ4" s="1">
        <v>0</v>
      </c>
      <c r="CR4" s="1">
        <v>86.772486772486701</v>
      </c>
      <c r="CS4" s="1">
        <v>58.7078651685393</v>
      </c>
      <c r="CT4" s="1">
        <v>63.313609467455599</v>
      </c>
      <c r="CU4" s="1">
        <v>57.189542483660098</v>
      </c>
      <c r="CV4" s="1">
        <v>52.692307692307601</v>
      </c>
      <c r="CW4" s="1">
        <v>52.0161290322581</v>
      </c>
      <c r="CX4" s="1">
        <v>22.0833333333333</v>
      </c>
      <c r="CY4" s="1">
        <v>37.2950819672131</v>
      </c>
      <c r="CZ4" s="1">
        <v>38.188976377952699</v>
      </c>
      <c r="DA4" s="1">
        <v>38.785046728971899</v>
      </c>
      <c r="DB4" s="1">
        <v>40.957446808510603</v>
      </c>
      <c r="DC4" s="1">
        <v>47.727272727272698</v>
      </c>
      <c r="DD4" s="1">
        <v>30.8333333333333</v>
      </c>
      <c r="DE4" s="1">
        <v>36.440677966101603</v>
      </c>
      <c r="DF4" s="1">
        <v>0</v>
      </c>
      <c r="DG4" s="1">
        <v>97.817314746881806</v>
      </c>
      <c r="DH4" s="1">
        <v>99.359678009513303</v>
      </c>
      <c r="DI4" s="1">
        <v>99.817295980511503</v>
      </c>
      <c r="DJ4" s="1">
        <v>98.193127962085299</v>
      </c>
      <c r="DK4" s="1">
        <v>81.368631368631299</v>
      </c>
      <c r="DL4" s="1">
        <v>48.784194528875297</v>
      </c>
      <c r="DM4" s="1">
        <v>83.401849948612494</v>
      </c>
      <c r="DN4" s="1">
        <v>55.174180327868797</v>
      </c>
      <c r="DO4" s="1">
        <v>85.9817813765182</v>
      </c>
      <c r="DP4" s="1">
        <v>98.074921956295498</v>
      </c>
      <c r="DQ4" s="1">
        <v>98.065650644783105</v>
      </c>
      <c r="DR4" s="1">
        <v>96.805349182763706</v>
      </c>
      <c r="DS4" s="1">
        <v>95.984848484848399</v>
      </c>
      <c r="DT4" s="1">
        <v>96.737481031866395</v>
      </c>
      <c r="DU4" s="1">
        <v>0</v>
      </c>
      <c r="DV4" s="1">
        <v>95.5796038151137</v>
      </c>
      <c r="DW4" s="1">
        <v>99.725576289791405</v>
      </c>
      <c r="DX4" s="1">
        <v>97.746650426309301</v>
      </c>
      <c r="DY4" s="1">
        <v>99.022511848341196</v>
      </c>
      <c r="DZ4" s="1">
        <v>99.250749250749195</v>
      </c>
      <c r="EA4" s="1">
        <v>99.746707193515704</v>
      </c>
      <c r="EB4" s="1">
        <v>99.845837615621704</v>
      </c>
      <c r="EC4" s="1">
        <v>97.694672131147499</v>
      </c>
      <c r="ED4" s="1">
        <v>93.269230769230703</v>
      </c>
      <c r="EE4" s="1">
        <v>96.4099895941727</v>
      </c>
      <c r="EF4" s="1">
        <v>95.838218053927307</v>
      </c>
      <c r="EG4" s="1">
        <v>66.939078751857295</v>
      </c>
      <c r="EH4" s="1">
        <v>73.409090909090907</v>
      </c>
      <c r="EI4" s="1">
        <v>68.968133535660101</v>
      </c>
      <c r="EJ4" s="1">
        <v>0</v>
      </c>
      <c r="EK4" s="1">
        <v>93.580337490828995</v>
      </c>
      <c r="EL4" s="1">
        <v>94.383461397731395</v>
      </c>
      <c r="EM4" s="1">
        <v>92.671538773853001</v>
      </c>
      <c r="EN4" s="1">
        <v>98.815165876777201</v>
      </c>
      <c r="EO4" s="1">
        <v>85.714285714285694</v>
      </c>
      <c r="EP4" s="1">
        <v>84.903748733535906</v>
      </c>
      <c r="EQ4" s="1">
        <v>84.840698869475801</v>
      </c>
      <c r="ER4" s="1">
        <v>57.4282786885245</v>
      </c>
      <c r="ES4" s="1">
        <v>53.289473684210499</v>
      </c>
      <c r="ET4" s="1">
        <v>63.995837669094598</v>
      </c>
      <c r="EU4" s="1">
        <v>69.929660023446601</v>
      </c>
      <c r="EV4" s="1">
        <v>73.625557206537906</v>
      </c>
      <c r="EW4" s="1">
        <v>83.030303030303003</v>
      </c>
      <c r="EX4" s="1">
        <v>84.977238239757199</v>
      </c>
      <c r="EY4" s="1">
        <v>0</v>
      </c>
    </row>
    <row r="5" spans="1:155" ht="15">
      <c r="A5" s="11" t="s">
        <v>57</v>
      </c>
      <c r="B5" s="1" t="s">
        <v>527</v>
      </c>
      <c r="C5" s="1" t="s">
        <v>1013</v>
      </c>
      <c r="D5" s="11" t="s">
        <v>1014</v>
      </c>
      <c r="E5" s="11" t="s">
        <v>1015</v>
      </c>
      <c r="F5" s="1">
        <v>96.348314606741496</v>
      </c>
      <c r="G5" s="1">
        <v>97.289156626505999</v>
      </c>
      <c r="H5" s="1">
        <v>96.232876712328704</v>
      </c>
      <c r="I5" s="1">
        <v>94.4444444444444</v>
      </c>
      <c r="J5" s="1">
        <v>87.313432835820805</v>
      </c>
      <c r="K5" s="1">
        <v>80.46875</v>
      </c>
      <c r="L5" s="1">
        <v>91.40625</v>
      </c>
      <c r="M5" s="1">
        <v>97.692307692307594</v>
      </c>
      <c r="N5" s="1">
        <v>97.761194029850699</v>
      </c>
      <c r="O5" s="1">
        <v>97.692307692307594</v>
      </c>
      <c r="P5" s="1">
        <v>99.122807017543806</v>
      </c>
      <c r="Q5" s="1">
        <v>99</v>
      </c>
      <c r="R5" s="1">
        <v>98.9583333333333</v>
      </c>
      <c r="S5" s="1">
        <v>97.058823529411697</v>
      </c>
      <c r="T5" s="1">
        <v>36.046511627906902</v>
      </c>
      <c r="U5" s="1">
        <v>94.662921348314597</v>
      </c>
      <c r="V5" s="1">
        <v>99.698795180722797</v>
      </c>
      <c r="W5" s="1">
        <v>96.232876712328704</v>
      </c>
      <c r="X5" s="1">
        <v>87.373737373737299</v>
      </c>
      <c r="Y5" s="1">
        <v>81.343283582089498</v>
      </c>
      <c r="Z5" s="1">
        <v>83.59375</v>
      </c>
      <c r="AA5" s="1">
        <v>94.53125</v>
      </c>
      <c r="AB5" s="1">
        <v>93.076923076923094</v>
      </c>
      <c r="AC5" s="1">
        <v>90.298507462686501</v>
      </c>
      <c r="AD5" s="1">
        <v>91.538461538461505</v>
      </c>
      <c r="AE5" s="1">
        <v>95.614035087719301</v>
      </c>
      <c r="AF5" s="1">
        <v>97</v>
      </c>
      <c r="AG5" s="1">
        <v>88.5416666666666</v>
      </c>
      <c r="AH5" s="1">
        <v>93.137254901960702</v>
      </c>
      <c r="AI5" s="1">
        <v>68.604651162790702</v>
      </c>
      <c r="AJ5" s="1">
        <v>84.550561797752806</v>
      </c>
      <c r="AK5" s="1">
        <v>89.156626506024097</v>
      </c>
      <c r="AL5" s="1">
        <v>98.287671232876704</v>
      </c>
      <c r="AM5" s="1">
        <v>92.424242424242394</v>
      </c>
      <c r="AN5" s="1">
        <v>89.552238805970106</v>
      </c>
      <c r="AO5" s="1">
        <v>88.28125</v>
      </c>
      <c r="AP5" s="1">
        <v>86.71875</v>
      </c>
      <c r="AQ5" s="1">
        <v>86.153846153846104</v>
      </c>
      <c r="AR5" s="1">
        <v>98.507462686567095</v>
      </c>
      <c r="AS5" s="1">
        <v>99.230769230769198</v>
      </c>
      <c r="AT5" s="1">
        <v>93.859649122806999</v>
      </c>
      <c r="AU5" s="1">
        <v>63</v>
      </c>
      <c r="AV5" s="1">
        <v>63.5416666666666</v>
      </c>
      <c r="AW5" s="1">
        <v>55.8823529411764</v>
      </c>
      <c r="AX5" s="1">
        <v>51.162790697674403</v>
      </c>
      <c r="AY5" s="1">
        <v>85.674157303370706</v>
      </c>
      <c r="AZ5" s="1">
        <v>92.469879518072204</v>
      </c>
      <c r="BA5" s="1">
        <v>87.328767123287605</v>
      </c>
      <c r="BB5" s="1">
        <v>87.373737373737299</v>
      </c>
      <c r="BC5" s="1">
        <v>88.805970149253696</v>
      </c>
      <c r="BD5" s="1">
        <v>83.59375</v>
      </c>
      <c r="BE5" s="1">
        <v>89.84375</v>
      </c>
      <c r="BF5" s="1">
        <v>85.384615384615302</v>
      </c>
      <c r="BG5" s="1">
        <v>88.805970149253696</v>
      </c>
      <c r="BH5" s="1">
        <v>86.923076923076906</v>
      </c>
      <c r="BI5" s="1">
        <v>83.3333333333333</v>
      </c>
      <c r="BJ5" s="1">
        <v>91</v>
      </c>
      <c r="BK5" s="1">
        <v>98.9583333333333</v>
      </c>
      <c r="BL5" s="1">
        <v>97.058823529411697</v>
      </c>
      <c r="BM5" s="1">
        <v>91.860465116279101</v>
      </c>
      <c r="BN5" s="1">
        <v>97.191011235955102</v>
      </c>
      <c r="BO5" s="1">
        <v>92.168674698795101</v>
      </c>
      <c r="BP5" s="1">
        <v>94.178082191780803</v>
      </c>
      <c r="BQ5" s="1">
        <v>91.414141414141397</v>
      </c>
      <c r="BR5" s="1">
        <v>91.791044776119406</v>
      </c>
      <c r="BS5" s="1">
        <v>95.3125</v>
      </c>
      <c r="BT5" s="1">
        <v>96.875</v>
      </c>
      <c r="BU5" s="1">
        <v>97.692307692307594</v>
      </c>
      <c r="BV5" s="1">
        <v>96.268656716417894</v>
      </c>
      <c r="BW5" s="1">
        <v>95.384615384615302</v>
      </c>
      <c r="BX5" s="1">
        <v>93.859649122806999</v>
      </c>
      <c r="BY5" s="1">
        <v>94</v>
      </c>
      <c r="BZ5" s="1">
        <v>93.75</v>
      </c>
      <c r="CA5" s="1">
        <v>95.0980392156862</v>
      </c>
      <c r="CB5" s="1">
        <v>96.511627906976699</v>
      </c>
      <c r="CC5" s="1">
        <v>91.292134831460601</v>
      </c>
      <c r="CD5" s="1">
        <v>93.3734939759036</v>
      </c>
      <c r="CE5" s="1">
        <v>88.356164383561605</v>
      </c>
      <c r="CF5" s="1">
        <v>83.3333333333333</v>
      </c>
      <c r="CG5" s="1">
        <v>81.343283582089498</v>
      </c>
      <c r="CH5" s="1">
        <v>89.84375</v>
      </c>
      <c r="CI5" s="1">
        <v>68.75</v>
      </c>
      <c r="CJ5" s="1">
        <v>70</v>
      </c>
      <c r="CK5" s="1">
        <v>60.447761194029802</v>
      </c>
      <c r="CL5" s="1">
        <v>42.307692307692299</v>
      </c>
      <c r="CM5" s="1">
        <v>60.5263157894736</v>
      </c>
      <c r="CN5" s="1">
        <v>61</v>
      </c>
      <c r="CO5" s="1">
        <v>88.5416666666666</v>
      </c>
      <c r="CP5" s="1">
        <v>59.803921568627402</v>
      </c>
      <c r="CQ5" s="1">
        <v>65.116279069767401</v>
      </c>
      <c r="CR5" s="1">
        <v>89.044943820224702</v>
      </c>
      <c r="CS5" s="1">
        <v>90.963855421686702</v>
      </c>
      <c r="CT5" s="1">
        <v>93.150684931506802</v>
      </c>
      <c r="CU5" s="1">
        <v>91.919191919191903</v>
      </c>
      <c r="CV5" s="1">
        <v>87.313432835820805</v>
      </c>
      <c r="CW5" s="1">
        <v>89.0625</v>
      </c>
      <c r="CX5" s="1">
        <v>85.15625</v>
      </c>
      <c r="CY5" s="1">
        <v>85.384615384615302</v>
      </c>
      <c r="CZ5" s="1">
        <v>85.820895522388099</v>
      </c>
      <c r="DA5" s="1">
        <v>82.307692307692307</v>
      </c>
      <c r="DB5" s="1">
        <v>87.719298245613999</v>
      </c>
      <c r="DC5" s="1">
        <v>96</v>
      </c>
      <c r="DD5" s="1">
        <v>67.7083333333333</v>
      </c>
      <c r="DE5" s="1">
        <v>70.588235294117595</v>
      </c>
      <c r="DF5" s="1">
        <v>77.906976744186096</v>
      </c>
      <c r="DG5" s="1">
        <v>97.193690388848097</v>
      </c>
      <c r="DH5" s="1">
        <v>88.894987193560098</v>
      </c>
      <c r="DI5" s="1">
        <v>93.361753958587101</v>
      </c>
      <c r="DJ5" s="1">
        <v>67.683649289099506</v>
      </c>
      <c r="DK5" s="1">
        <v>94.955044955044897</v>
      </c>
      <c r="DL5" s="1">
        <v>85.866261398176206</v>
      </c>
      <c r="DM5" s="1">
        <v>87.923946557040097</v>
      </c>
      <c r="DN5" s="1">
        <v>84.067622950819597</v>
      </c>
      <c r="DO5" s="1">
        <v>73.734817813765105</v>
      </c>
      <c r="DP5" s="1">
        <v>84.547346514047803</v>
      </c>
      <c r="DQ5" s="1">
        <v>91.266119577960097</v>
      </c>
      <c r="DR5" s="1">
        <v>66.790490341753298</v>
      </c>
      <c r="DS5" s="1">
        <v>44.1666666666666</v>
      </c>
      <c r="DT5" s="1">
        <v>81.714719271623593</v>
      </c>
      <c r="DU5" s="1">
        <v>89.576271186440593</v>
      </c>
      <c r="DV5" s="1">
        <v>91.727806309611097</v>
      </c>
      <c r="DW5" s="1">
        <v>82.857665568971797</v>
      </c>
      <c r="DX5" s="1">
        <v>84.876167275680103</v>
      </c>
      <c r="DY5" s="1">
        <v>73.726303317535496</v>
      </c>
      <c r="DZ5" s="1">
        <v>71.478521478521401</v>
      </c>
      <c r="EA5" s="1">
        <v>23.961499493414301</v>
      </c>
      <c r="EB5" s="1">
        <v>25.334018499486099</v>
      </c>
      <c r="EC5" s="1">
        <v>20.1331967213114</v>
      </c>
      <c r="ED5" s="1">
        <v>28.188259109311701</v>
      </c>
      <c r="EE5" s="1">
        <v>25.0260145681581</v>
      </c>
      <c r="EF5" s="1">
        <v>15.6506447831184</v>
      </c>
      <c r="EG5" s="1">
        <v>27.7117384843982</v>
      </c>
      <c r="EH5" s="1">
        <v>62.348484848484802</v>
      </c>
      <c r="EI5" s="1">
        <v>66.995447647951394</v>
      </c>
      <c r="EJ5" s="1">
        <v>36.355932203389798</v>
      </c>
      <c r="EK5" s="1">
        <v>93.580337490828995</v>
      </c>
      <c r="EL5" s="1">
        <v>94.383461397731395</v>
      </c>
      <c r="EM5" s="1">
        <v>94.904587900933805</v>
      </c>
      <c r="EN5" s="1">
        <v>93.246445497630305</v>
      </c>
      <c r="EO5" s="1">
        <v>90.909090909090907</v>
      </c>
      <c r="EP5" s="1">
        <v>90.2228976697061</v>
      </c>
      <c r="EQ5" s="1">
        <v>90.339157245632094</v>
      </c>
      <c r="ER5" s="1">
        <v>83.709016393442596</v>
      </c>
      <c r="ES5" s="1">
        <v>87.398785425101195</v>
      </c>
      <c r="ET5" s="1">
        <v>92.8199791883454</v>
      </c>
      <c r="EU5" s="1">
        <v>81.770222743259097</v>
      </c>
      <c r="EV5" s="1">
        <v>87.147102526002897</v>
      </c>
      <c r="EW5" s="1">
        <v>90</v>
      </c>
      <c r="EX5" s="1">
        <v>93.171471927162301</v>
      </c>
      <c r="EY5" s="1">
        <v>41.610169491525397</v>
      </c>
    </row>
    <row r="6" spans="1:155" ht="15">
      <c r="A6" s="11" t="s">
        <v>62</v>
      </c>
      <c r="B6" s="1" t="s">
        <v>532</v>
      </c>
      <c r="C6" s="1" t="s">
        <v>1013</v>
      </c>
      <c r="D6" s="11" t="s">
        <v>1016</v>
      </c>
      <c r="E6" s="11" t="s">
        <v>1017</v>
      </c>
      <c r="F6" s="1">
        <v>58.875739644970402</v>
      </c>
      <c r="G6" s="1">
        <v>59.550561797752799</v>
      </c>
      <c r="H6" s="1">
        <v>68.975903614457806</v>
      </c>
      <c r="I6" s="1">
        <v>68.150684931506802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21.597633136094601</v>
      </c>
      <c r="V6" s="1">
        <v>21.910112359550499</v>
      </c>
      <c r="W6" s="1">
        <v>25.3012048192771</v>
      </c>
      <c r="X6" s="1">
        <v>26.7123287671232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52.366863905325403</v>
      </c>
      <c r="AK6" s="1">
        <v>52.247191011235898</v>
      </c>
      <c r="AL6" s="1">
        <v>52.710843373493901</v>
      </c>
      <c r="AM6" s="1">
        <v>51.369863013698598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47.041420118343098</v>
      </c>
      <c r="AZ6" s="1">
        <v>50.2808988764044</v>
      </c>
      <c r="BA6" s="1">
        <v>53.313253012048101</v>
      </c>
      <c r="BB6" s="1">
        <v>53.767123287671197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21.3017751479289</v>
      </c>
      <c r="BO6" s="1">
        <v>21.910112359550499</v>
      </c>
      <c r="BP6" s="1">
        <v>26.204819277108399</v>
      </c>
      <c r="BQ6" s="1">
        <v>26.369863013698598</v>
      </c>
      <c r="BR6" s="1">
        <v>0</v>
      </c>
      <c r="BS6" s="1">
        <v>0</v>
      </c>
      <c r="BT6" s="1">
        <v>0</v>
      </c>
      <c r="BU6" s="1">
        <v>0</v>
      </c>
      <c r="BV6" s="1">
        <v>0</v>
      </c>
      <c r="BW6" s="1">
        <v>0</v>
      </c>
      <c r="BX6" s="1">
        <v>0</v>
      </c>
      <c r="BY6" s="1">
        <v>0</v>
      </c>
      <c r="BZ6" s="1">
        <v>0</v>
      </c>
      <c r="CA6" s="1">
        <v>0</v>
      </c>
      <c r="CB6" s="1">
        <v>0</v>
      </c>
      <c r="CC6" s="1">
        <v>70.118343195266206</v>
      </c>
      <c r="CD6" s="1">
        <v>69.943820224719104</v>
      </c>
      <c r="CE6" s="1">
        <v>72.590361445783103</v>
      </c>
      <c r="CF6" s="1">
        <v>70.890410958904098</v>
      </c>
      <c r="CG6" s="1">
        <v>0</v>
      </c>
      <c r="CH6" s="1">
        <v>0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18.639053254437801</v>
      </c>
      <c r="CS6" s="1">
        <v>19.382022471910101</v>
      </c>
      <c r="CT6" s="1">
        <v>22.891566265060199</v>
      </c>
      <c r="CU6" s="1">
        <v>2.0547945205479401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46.137422360248401</v>
      </c>
      <c r="DH6" s="1">
        <v>32.116654438738102</v>
      </c>
      <c r="DI6" s="1">
        <v>51.500182949140097</v>
      </c>
      <c r="DJ6" s="1">
        <v>46.2241169305724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0</v>
      </c>
      <c r="DU6" s="1">
        <v>0</v>
      </c>
      <c r="DV6" s="1">
        <v>53.940217391304301</v>
      </c>
      <c r="DW6" s="1">
        <v>53.173147468818698</v>
      </c>
      <c r="DX6" s="1">
        <v>46.341017197219102</v>
      </c>
      <c r="DY6" s="1">
        <v>62.261469752334499</v>
      </c>
      <c r="DZ6" s="1">
        <v>0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34.704968944099299</v>
      </c>
      <c r="EL6" s="1">
        <v>35.399853264856901</v>
      </c>
      <c r="EM6" s="1">
        <v>36.1873399195023</v>
      </c>
      <c r="EN6" s="1">
        <v>35.749086479902502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1">
        <v>0</v>
      </c>
      <c r="EY6" s="1">
        <v>0</v>
      </c>
    </row>
    <row r="7" spans="1:155" ht="15">
      <c r="A7" s="11" t="s">
        <v>99</v>
      </c>
      <c r="B7" s="1" t="s">
        <v>575</v>
      </c>
      <c r="C7" s="1" t="s">
        <v>1018</v>
      </c>
      <c r="D7" s="11" t="s">
        <v>1019</v>
      </c>
      <c r="E7" s="11" t="s">
        <v>1020</v>
      </c>
      <c r="F7" s="1">
        <v>62.788018433179701</v>
      </c>
      <c r="G7" s="1">
        <v>62.566137566137499</v>
      </c>
      <c r="H7" s="1">
        <v>63.036809815950903</v>
      </c>
      <c r="I7" s="1">
        <v>57.341269841269799</v>
      </c>
      <c r="J7" s="1">
        <v>45.857988165680403</v>
      </c>
      <c r="K7" s="1">
        <v>44</v>
      </c>
      <c r="L7" s="1">
        <v>42.279411764705799</v>
      </c>
      <c r="M7" s="1">
        <v>42.692307692307601</v>
      </c>
      <c r="N7" s="1">
        <v>44.736842105263101</v>
      </c>
      <c r="O7" s="1">
        <v>47.881355932203299</v>
      </c>
      <c r="P7" s="1">
        <v>45.876288659793801</v>
      </c>
      <c r="Q7" s="1">
        <v>59.659090909090899</v>
      </c>
      <c r="R7" s="1">
        <v>39.534883720930203</v>
      </c>
      <c r="S7" s="1">
        <v>44.1860465116279</v>
      </c>
      <c r="T7" s="1">
        <v>0</v>
      </c>
      <c r="U7" s="1">
        <v>75.921658986175103</v>
      </c>
      <c r="V7" s="1">
        <v>71.164021164021094</v>
      </c>
      <c r="W7" s="1">
        <v>71.625766871165595</v>
      </c>
      <c r="X7" s="1">
        <v>66.6666666666666</v>
      </c>
      <c r="Y7" s="1">
        <v>58.875739644970402</v>
      </c>
      <c r="Z7" s="1">
        <v>53.3333333333333</v>
      </c>
      <c r="AA7" s="1">
        <v>17.279411764705799</v>
      </c>
      <c r="AB7" s="1">
        <v>20</v>
      </c>
      <c r="AC7" s="1">
        <v>20.300751879699199</v>
      </c>
      <c r="AD7" s="1">
        <v>22.457627118644101</v>
      </c>
      <c r="AE7" s="1">
        <v>22.680412371134</v>
      </c>
      <c r="AF7" s="1">
        <v>26.7045454545454</v>
      </c>
      <c r="AG7" s="1">
        <v>39.534883720930203</v>
      </c>
      <c r="AH7" s="1">
        <v>40.697674418604599</v>
      </c>
      <c r="AI7" s="1">
        <v>0</v>
      </c>
      <c r="AJ7" s="1">
        <v>40.207373271889402</v>
      </c>
      <c r="AK7" s="1">
        <v>39.153439153439102</v>
      </c>
      <c r="AL7" s="1">
        <v>39.110429447852702</v>
      </c>
      <c r="AM7" s="1">
        <v>36.706349206349202</v>
      </c>
      <c r="AN7" s="1">
        <v>32.840236686390497</v>
      </c>
      <c r="AO7" s="1">
        <v>30</v>
      </c>
      <c r="AP7" s="1">
        <v>27.573529411764699</v>
      </c>
      <c r="AQ7" s="1">
        <v>26.1538461538461</v>
      </c>
      <c r="AR7" s="1">
        <v>26.691729323308198</v>
      </c>
      <c r="AS7" s="1">
        <v>27.966101694915199</v>
      </c>
      <c r="AT7" s="1">
        <v>32.989690721649403</v>
      </c>
      <c r="AU7" s="1">
        <v>42.613636363636303</v>
      </c>
      <c r="AV7" s="1">
        <v>50</v>
      </c>
      <c r="AW7" s="1">
        <v>48.2558139534883</v>
      </c>
      <c r="AX7" s="1">
        <v>0</v>
      </c>
      <c r="AY7" s="1">
        <v>25.460829493087498</v>
      </c>
      <c r="AZ7" s="1">
        <v>34.788359788359699</v>
      </c>
      <c r="BA7" s="1">
        <v>55.674846625766797</v>
      </c>
      <c r="BB7" s="1">
        <v>39.087301587301504</v>
      </c>
      <c r="BC7" s="1">
        <v>13.313609467455599</v>
      </c>
      <c r="BD7" s="1">
        <v>29.6666666666666</v>
      </c>
      <c r="BE7" s="1">
        <v>6.9343065693430601</v>
      </c>
      <c r="BF7" s="1">
        <v>6.5384615384615303</v>
      </c>
      <c r="BG7" s="1">
        <v>48.4962406015037</v>
      </c>
      <c r="BH7" s="1">
        <v>35.593220338983102</v>
      </c>
      <c r="BI7" s="1">
        <v>33.505154639175203</v>
      </c>
      <c r="BJ7" s="1">
        <v>26.7045454545454</v>
      </c>
      <c r="BK7" s="1">
        <v>37.209302325581298</v>
      </c>
      <c r="BL7" s="1">
        <v>51.744186046511601</v>
      </c>
      <c r="BM7" s="1">
        <v>0</v>
      </c>
      <c r="BN7" s="1">
        <v>85.483870967741893</v>
      </c>
      <c r="BO7" s="1">
        <v>86.772486772486701</v>
      </c>
      <c r="BP7" s="1">
        <v>89.417177914110397</v>
      </c>
      <c r="BQ7" s="1">
        <v>91.6666666666666</v>
      </c>
      <c r="BR7" s="1">
        <v>79.585798816568001</v>
      </c>
      <c r="BS7" s="1">
        <v>79.3333333333333</v>
      </c>
      <c r="BT7" s="1">
        <v>34.191176470588204</v>
      </c>
      <c r="BU7" s="1">
        <v>36.923076923076898</v>
      </c>
      <c r="BV7" s="1">
        <v>40.225563909774401</v>
      </c>
      <c r="BW7" s="1">
        <v>39.830508474576199</v>
      </c>
      <c r="BX7" s="1">
        <v>40.206185567010301</v>
      </c>
      <c r="BY7" s="1">
        <v>40.340909090909101</v>
      </c>
      <c r="BZ7" s="1">
        <v>46.511627906976699</v>
      </c>
      <c r="CA7" s="1">
        <v>47.093023255813897</v>
      </c>
      <c r="CB7" s="1">
        <v>0</v>
      </c>
      <c r="CC7" s="1">
        <v>74.193548387096698</v>
      </c>
      <c r="CD7" s="1">
        <v>72.486772486772395</v>
      </c>
      <c r="CE7" s="1">
        <v>70.858895705521405</v>
      </c>
      <c r="CF7" s="1">
        <v>72.420634920634896</v>
      </c>
      <c r="CG7" s="1">
        <v>50.887573964497001</v>
      </c>
      <c r="CH7" s="1">
        <v>56.3333333333333</v>
      </c>
      <c r="CI7" s="1">
        <v>29.044117647058801</v>
      </c>
      <c r="CJ7" s="1">
        <v>40</v>
      </c>
      <c r="CK7" s="1">
        <v>75.563909774436098</v>
      </c>
      <c r="CL7" s="1">
        <v>83.898305084745701</v>
      </c>
      <c r="CM7" s="1">
        <v>67.010309278350505</v>
      </c>
      <c r="CN7" s="1">
        <v>44.318181818181799</v>
      </c>
      <c r="CO7" s="1">
        <v>31.395348837209301</v>
      </c>
      <c r="CP7" s="1">
        <v>45.930232558139501</v>
      </c>
      <c r="CQ7" s="1">
        <v>0</v>
      </c>
      <c r="CR7" s="1">
        <v>41.244239631336399</v>
      </c>
      <c r="CS7" s="1">
        <v>41.402116402116398</v>
      </c>
      <c r="CT7" s="1">
        <v>42.791411042944702</v>
      </c>
      <c r="CU7" s="1">
        <v>43.253968253968203</v>
      </c>
      <c r="CV7" s="1">
        <v>8.57988165680473</v>
      </c>
      <c r="CW7" s="1">
        <v>10</v>
      </c>
      <c r="CX7" s="1">
        <v>8.4558823529411704</v>
      </c>
      <c r="CY7" s="1">
        <v>9.6153846153846096</v>
      </c>
      <c r="CZ7" s="1">
        <v>9.77443609022556</v>
      </c>
      <c r="DA7" s="1">
        <v>11.016949152542299</v>
      </c>
      <c r="DB7" s="1">
        <v>9.7938144329896897</v>
      </c>
      <c r="DC7" s="1">
        <v>15.909090909090899</v>
      </c>
      <c r="DD7" s="1">
        <v>30.232558139534799</v>
      </c>
      <c r="DE7" s="1">
        <v>33.720930232558104</v>
      </c>
      <c r="DF7" s="1">
        <v>0</v>
      </c>
      <c r="DG7" s="1">
        <v>63.628026412325703</v>
      </c>
      <c r="DH7" s="1">
        <v>45.426271496523903</v>
      </c>
      <c r="DI7" s="1">
        <v>61.287048315062897</v>
      </c>
      <c r="DJ7" s="1">
        <v>79.768957345971501</v>
      </c>
      <c r="DK7" s="1">
        <v>60.389610389610297</v>
      </c>
      <c r="DL7" s="1">
        <v>66.210739614994907</v>
      </c>
      <c r="DM7" s="1">
        <v>39.105858170606297</v>
      </c>
      <c r="DN7" s="1">
        <v>38.575819672131097</v>
      </c>
      <c r="DO7" s="1">
        <v>46.508097165991899</v>
      </c>
      <c r="DP7" s="1">
        <v>36.2643080124869</v>
      </c>
      <c r="DQ7" s="1">
        <v>16.5885111371629</v>
      </c>
      <c r="DR7" s="1">
        <v>41.827637444279297</v>
      </c>
      <c r="DS7" s="1">
        <v>12.5</v>
      </c>
      <c r="DT7" s="1">
        <v>35.280728376327701</v>
      </c>
      <c r="DU7" s="1">
        <v>0</v>
      </c>
      <c r="DV7" s="1">
        <v>62.931034482758598</v>
      </c>
      <c r="DW7" s="1">
        <v>64.489571899012105</v>
      </c>
      <c r="DX7" s="1">
        <v>74.076329679252893</v>
      </c>
      <c r="DY7" s="1">
        <v>69.579383886255897</v>
      </c>
      <c r="DZ7" s="1">
        <v>69.880119880119807</v>
      </c>
      <c r="EA7" s="1">
        <v>70.466058763931102</v>
      </c>
      <c r="EB7" s="1">
        <v>44.039054470709097</v>
      </c>
      <c r="EC7" s="1">
        <v>67.5717213114754</v>
      </c>
      <c r="ED7" s="1">
        <v>44.888663967611301</v>
      </c>
      <c r="EE7" s="1">
        <v>48.022892819979099</v>
      </c>
      <c r="EF7" s="1">
        <v>88.921453692848701</v>
      </c>
      <c r="EG7" s="1">
        <v>14.0416047548291</v>
      </c>
      <c r="EH7" s="1">
        <v>48.712121212121197</v>
      </c>
      <c r="EI7" s="1">
        <v>70.485584218512898</v>
      </c>
      <c r="EJ7" s="1">
        <v>0</v>
      </c>
      <c r="EK7" s="1">
        <v>35.399853264856901</v>
      </c>
      <c r="EL7" s="1">
        <v>36.1873399195023</v>
      </c>
      <c r="EM7" s="1">
        <v>35.749086479902502</v>
      </c>
      <c r="EN7" s="1">
        <v>30.9537914691943</v>
      </c>
      <c r="EO7" s="1">
        <v>22.0779220779221</v>
      </c>
      <c r="EP7" s="1">
        <v>21.681864235055698</v>
      </c>
      <c r="EQ7" s="1">
        <v>21.891058581706101</v>
      </c>
      <c r="ER7" s="1">
        <v>25.768442622950801</v>
      </c>
      <c r="ES7" s="1">
        <v>33.350202429149803</v>
      </c>
      <c r="ET7" s="1">
        <v>28.876170655567101</v>
      </c>
      <c r="EU7" s="1">
        <v>38.628370457209797</v>
      </c>
      <c r="EV7" s="1">
        <v>18.4992570579494</v>
      </c>
      <c r="EW7" s="1">
        <v>38.939393939393902</v>
      </c>
      <c r="EX7" s="1">
        <v>40.819423368740502</v>
      </c>
      <c r="EY7" s="1">
        <v>0</v>
      </c>
    </row>
    <row r="8" spans="1:155" ht="15">
      <c r="A8" s="11" t="s">
        <v>65</v>
      </c>
      <c r="B8" s="1" t="s">
        <v>536</v>
      </c>
      <c r="C8" s="1" t="s">
        <v>1021</v>
      </c>
      <c r="D8" s="11" t="s">
        <v>1019</v>
      </c>
      <c r="E8" s="11" t="s">
        <v>1020</v>
      </c>
      <c r="F8" s="1">
        <v>96.198156682027602</v>
      </c>
      <c r="G8" s="1">
        <v>94.047619047618994</v>
      </c>
      <c r="H8" s="1">
        <v>92.791411042944702</v>
      </c>
      <c r="I8" s="1">
        <v>97.817460317460302</v>
      </c>
      <c r="J8" s="1">
        <v>95.562130177514703</v>
      </c>
      <c r="K8" s="1">
        <v>95.6666666666666</v>
      </c>
      <c r="L8" s="1">
        <v>95.220588235294102</v>
      </c>
      <c r="M8" s="1">
        <v>95.769230769230703</v>
      </c>
      <c r="N8" s="1">
        <v>87.593984962405997</v>
      </c>
      <c r="O8" s="1">
        <v>80.932203389830505</v>
      </c>
      <c r="P8" s="1">
        <v>80.927835051546296</v>
      </c>
      <c r="Q8" s="1">
        <v>74.431818181818102</v>
      </c>
      <c r="R8" s="1">
        <v>39.534883720930203</v>
      </c>
      <c r="S8" s="1">
        <v>44.1860465116279</v>
      </c>
      <c r="T8" s="1">
        <v>89.682539682539598</v>
      </c>
      <c r="U8" s="1">
        <v>90.437788018433096</v>
      </c>
      <c r="V8" s="1">
        <v>94.841269841269806</v>
      </c>
      <c r="W8" s="1">
        <v>94.018404907975395</v>
      </c>
      <c r="X8" s="1">
        <v>97.817460317460302</v>
      </c>
      <c r="Y8" s="1">
        <v>96.745562130177504</v>
      </c>
      <c r="Z8" s="1">
        <v>94.3333333333333</v>
      </c>
      <c r="AA8" s="1">
        <v>95.220588235294102</v>
      </c>
      <c r="AB8" s="1">
        <v>96.538461538461505</v>
      </c>
      <c r="AC8" s="1">
        <v>81.203007518796895</v>
      </c>
      <c r="AD8" s="1">
        <v>86.016949152542296</v>
      </c>
      <c r="AE8" s="1">
        <v>76.804123711340196</v>
      </c>
      <c r="AF8" s="1">
        <v>82.954545454545396</v>
      </c>
      <c r="AG8" s="1">
        <v>91.860465116279101</v>
      </c>
      <c r="AH8" s="1">
        <v>90.697674418604606</v>
      </c>
      <c r="AI8" s="1">
        <v>43.650793650793602</v>
      </c>
      <c r="AJ8" s="1">
        <v>82.603686635944698</v>
      </c>
      <c r="AK8" s="1">
        <v>88.624338624338606</v>
      </c>
      <c r="AL8" s="1">
        <v>88.803680981595093</v>
      </c>
      <c r="AM8" s="1">
        <v>86.706349206349202</v>
      </c>
      <c r="AN8" s="1">
        <v>82.248520710059097</v>
      </c>
      <c r="AO8" s="1">
        <v>80.3333333333333</v>
      </c>
      <c r="AP8" s="1">
        <v>78.308823529411697</v>
      </c>
      <c r="AQ8" s="1">
        <v>80.769230769230703</v>
      </c>
      <c r="AR8" s="1">
        <v>63.157894736842103</v>
      </c>
      <c r="AS8" s="1">
        <v>65.677966101694906</v>
      </c>
      <c r="AT8" s="1">
        <v>32.989690721649403</v>
      </c>
      <c r="AU8" s="1">
        <v>42.613636363636303</v>
      </c>
      <c r="AV8" s="1">
        <v>50</v>
      </c>
      <c r="AW8" s="1">
        <v>48.2558139534883</v>
      </c>
      <c r="AX8" s="1">
        <v>49.206349206349202</v>
      </c>
      <c r="AY8" s="1">
        <v>89.746543778801794</v>
      </c>
      <c r="AZ8" s="1">
        <v>92.460317460317398</v>
      </c>
      <c r="BA8" s="1">
        <v>91.564417177914095</v>
      </c>
      <c r="BB8" s="1">
        <v>89.484126984126902</v>
      </c>
      <c r="BC8" s="1">
        <v>71.301775147928893</v>
      </c>
      <c r="BD8" s="1">
        <v>93</v>
      </c>
      <c r="BE8" s="1">
        <v>61.6788321167883</v>
      </c>
      <c r="BF8" s="1">
        <v>55.769230769230703</v>
      </c>
      <c r="BG8" s="1">
        <v>60.5263157894736</v>
      </c>
      <c r="BH8" s="1">
        <v>51.271186440677901</v>
      </c>
      <c r="BI8" s="1">
        <v>76.804123711340196</v>
      </c>
      <c r="BJ8" s="1">
        <v>78.977272727272705</v>
      </c>
      <c r="BK8" s="1">
        <v>87.790697674418595</v>
      </c>
      <c r="BL8" s="1">
        <v>88.953488372093005</v>
      </c>
      <c r="BM8" s="1">
        <v>76.984126984126902</v>
      </c>
      <c r="BN8" s="1">
        <v>92.281105990783402</v>
      </c>
      <c r="BO8" s="1">
        <v>92.460317460317398</v>
      </c>
      <c r="BP8" s="1">
        <v>94.171779141104295</v>
      </c>
      <c r="BQ8" s="1">
        <v>91.6666666666666</v>
      </c>
      <c r="BR8" s="1">
        <v>87.573964497041402</v>
      </c>
      <c r="BS8" s="1">
        <v>88</v>
      </c>
      <c r="BT8" s="1">
        <v>88.235294117647001</v>
      </c>
      <c r="BU8" s="1">
        <v>90.769230769230703</v>
      </c>
      <c r="BV8" s="1">
        <v>40.225563909774401</v>
      </c>
      <c r="BW8" s="1">
        <v>39.830508474576199</v>
      </c>
      <c r="BX8" s="1">
        <v>40.206185567010301</v>
      </c>
      <c r="BY8" s="1">
        <v>40.340909090909101</v>
      </c>
      <c r="BZ8" s="1">
        <v>46.511627906976699</v>
      </c>
      <c r="CA8" s="1">
        <v>47.093023255813897</v>
      </c>
      <c r="CB8" s="1">
        <v>46.031746031746003</v>
      </c>
      <c r="CC8" s="1">
        <v>98.041474654377794</v>
      </c>
      <c r="CD8" s="1">
        <v>98.280423280423193</v>
      </c>
      <c r="CE8" s="1">
        <v>98.006134969325103</v>
      </c>
      <c r="CF8" s="1">
        <v>87.896825396825406</v>
      </c>
      <c r="CG8" s="1">
        <v>98.520710059171606</v>
      </c>
      <c r="CH8" s="1">
        <v>99</v>
      </c>
      <c r="CI8" s="1">
        <v>92.279411764705799</v>
      </c>
      <c r="CJ8" s="1">
        <v>88.846153846153797</v>
      </c>
      <c r="CK8" s="1">
        <v>88.345864661654105</v>
      </c>
      <c r="CL8" s="1">
        <v>96.186440677966104</v>
      </c>
      <c r="CM8" s="1">
        <v>99.484536082474193</v>
      </c>
      <c r="CN8" s="1">
        <v>98.295454545454504</v>
      </c>
      <c r="CO8" s="1">
        <v>98.2558139534883</v>
      </c>
      <c r="CP8" s="1">
        <v>99.418604651162696</v>
      </c>
      <c r="CQ8" s="1">
        <v>97.619047619047606</v>
      </c>
      <c r="CR8" s="1">
        <v>41.244239631336399</v>
      </c>
      <c r="CS8" s="1">
        <v>41.402116402116398</v>
      </c>
      <c r="CT8" s="1">
        <v>42.791411042944702</v>
      </c>
      <c r="CU8" s="1">
        <v>43.253968253968203</v>
      </c>
      <c r="CV8" s="1">
        <v>40.532544378698198</v>
      </c>
      <c r="CW8" s="1">
        <v>40</v>
      </c>
      <c r="CX8" s="1">
        <v>37.5</v>
      </c>
      <c r="CY8" s="1">
        <v>38.846153846153797</v>
      </c>
      <c r="CZ8" s="1">
        <v>43.984962406015001</v>
      </c>
      <c r="DA8" s="1">
        <v>47.033898305084698</v>
      </c>
      <c r="DB8" s="1">
        <v>46.391752577319501</v>
      </c>
      <c r="DC8" s="1">
        <v>56.25</v>
      </c>
      <c r="DD8" s="1">
        <v>76.744186046511601</v>
      </c>
      <c r="DE8" s="1">
        <v>80.813953488372107</v>
      </c>
      <c r="DF8" s="1">
        <v>82.539682539682502</v>
      </c>
      <c r="DG8" s="1">
        <v>92.168011738811401</v>
      </c>
      <c r="DH8" s="1">
        <v>81.723380900109703</v>
      </c>
      <c r="DI8" s="1">
        <v>97.340641494112802</v>
      </c>
      <c r="DJ8" s="1">
        <v>81.723933649289094</v>
      </c>
      <c r="DK8" s="1">
        <v>74.675324675324603</v>
      </c>
      <c r="DL8" s="1">
        <v>88.601823708206595</v>
      </c>
      <c r="DM8" s="1">
        <v>86.587872559095501</v>
      </c>
      <c r="DN8" s="1">
        <v>86.629098360655703</v>
      </c>
      <c r="DO8" s="1">
        <v>71.002024291497904</v>
      </c>
      <c r="DP8" s="1">
        <v>52.809573361082201</v>
      </c>
      <c r="DQ8" s="1">
        <v>69.812426729191102</v>
      </c>
      <c r="DR8" s="1">
        <v>84.323922734026695</v>
      </c>
      <c r="DS8" s="1">
        <v>32.5</v>
      </c>
      <c r="DT8" s="1">
        <v>36.494688922610003</v>
      </c>
      <c r="DU8" s="1">
        <v>76.016949152542296</v>
      </c>
      <c r="DV8" s="1">
        <v>52.806309611151804</v>
      </c>
      <c r="DW8" s="1">
        <v>48.463227222832103</v>
      </c>
      <c r="DX8" s="1">
        <v>36.276898091758</v>
      </c>
      <c r="DY8" s="1">
        <v>45.882701421800903</v>
      </c>
      <c r="DZ8" s="1">
        <v>31.918081918081899</v>
      </c>
      <c r="EA8" s="1">
        <v>27.7102330293819</v>
      </c>
      <c r="EB8" s="1">
        <v>31.3977389516957</v>
      </c>
      <c r="EC8" s="1">
        <v>50.563524590163901</v>
      </c>
      <c r="ED8" s="1">
        <v>22.8238866396761</v>
      </c>
      <c r="EE8" s="1">
        <v>26.7950052029136</v>
      </c>
      <c r="EF8" s="1">
        <v>36.166471277842902</v>
      </c>
      <c r="EG8" s="1">
        <v>10.178306092124799</v>
      </c>
      <c r="EH8" s="1">
        <v>39.1666666666666</v>
      </c>
      <c r="EI8" s="1">
        <v>30.1213960546282</v>
      </c>
      <c r="EJ8" s="1">
        <v>14.1525423728813</v>
      </c>
      <c r="EK8" s="1">
        <v>84.702861335289796</v>
      </c>
      <c r="EL8" s="1">
        <v>85.400658616904494</v>
      </c>
      <c r="EM8" s="1">
        <v>83.516037352821698</v>
      </c>
      <c r="EN8" s="1">
        <v>85.159952606635102</v>
      </c>
      <c r="EO8" s="1">
        <v>77.772227772227694</v>
      </c>
      <c r="EP8" s="1">
        <v>77.304964539007102</v>
      </c>
      <c r="EQ8" s="1">
        <v>70.657759506680307</v>
      </c>
      <c r="ER8" s="1">
        <v>78.278688524590095</v>
      </c>
      <c r="ES8" s="1">
        <v>73.582995951417004</v>
      </c>
      <c r="ET8" s="1">
        <v>71.383975026014497</v>
      </c>
      <c r="EU8" s="1">
        <v>69.929660023446601</v>
      </c>
      <c r="EV8" s="1">
        <v>73.625557206537906</v>
      </c>
      <c r="EW8" s="1">
        <v>0.45454545454545398</v>
      </c>
      <c r="EX8" s="1">
        <v>1.0622154779969599</v>
      </c>
      <c r="EY8" s="1">
        <v>41.610169491525397</v>
      </c>
    </row>
    <row r="9" spans="1:155" ht="15">
      <c r="A9" s="11" t="s">
        <v>63</v>
      </c>
      <c r="B9" s="1" t="s">
        <v>533</v>
      </c>
      <c r="C9" s="1" t="s">
        <v>1022</v>
      </c>
      <c r="D9" s="11" t="s">
        <v>1014</v>
      </c>
      <c r="E9" s="11" t="s">
        <v>1015</v>
      </c>
      <c r="F9" s="1">
        <v>91.8539325842696</v>
      </c>
      <c r="G9" s="1">
        <v>88.855421686746894</v>
      </c>
      <c r="H9" s="1">
        <v>88.013698630136901</v>
      </c>
      <c r="I9" s="1">
        <v>73.232323232323196</v>
      </c>
      <c r="J9" s="1">
        <v>61.9402985074626</v>
      </c>
      <c r="K9" s="1">
        <v>64.84375</v>
      </c>
      <c r="L9" s="1">
        <v>67.96875</v>
      </c>
      <c r="M9" s="1">
        <v>73.076923076923094</v>
      </c>
      <c r="N9" s="1">
        <v>64.925373134328296</v>
      </c>
      <c r="O9" s="1">
        <v>70</v>
      </c>
      <c r="P9" s="1">
        <v>76.315789473684205</v>
      </c>
      <c r="Q9" s="1">
        <v>59</v>
      </c>
      <c r="R9" s="1">
        <v>3.125</v>
      </c>
      <c r="S9" s="1">
        <v>65.686274509803894</v>
      </c>
      <c r="T9" s="1">
        <v>91.860465116279101</v>
      </c>
      <c r="U9" s="1">
        <v>81.179775280898795</v>
      </c>
      <c r="V9" s="1">
        <v>86.445783132530096</v>
      </c>
      <c r="W9" s="1">
        <v>88.698630136986296</v>
      </c>
      <c r="X9" s="1">
        <v>81.313131313131294</v>
      </c>
      <c r="Y9" s="1">
        <v>78.358208955223802</v>
      </c>
      <c r="Z9" s="1">
        <v>72.65625</v>
      </c>
      <c r="AA9" s="1">
        <v>71.09375</v>
      </c>
      <c r="AB9" s="1">
        <v>74.615384615384599</v>
      </c>
      <c r="AC9" s="1">
        <v>94.776119402985103</v>
      </c>
      <c r="AD9" s="1">
        <v>96.153846153846104</v>
      </c>
      <c r="AE9" s="1">
        <v>93.859649122806999</v>
      </c>
      <c r="AF9" s="1">
        <v>89</v>
      </c>
      <c r="AG9" s="1">
        <v>61.4583333333333</v>
      </c>
      <c r="AH9" s="1">
        <v>57.843137254901897</v>
      </c>
      <c r="AI9" s="1">
        <v>91.860465116279101</v>
      </c>
      <c r="AJ9" s="1">
        <v>20.5056179775281</v>
      </c>
      <c r="AK9" s="1">
        <v>17.771084337349301</v>
      </c>
      <c r="AL9" s="1">
        <v>0.34246575342465702</v>
      </c>
      <c r="AM9" s="1">
        <v>6.0606060606060597</v>
      </c>
      <c r="AN9" s="1">
        <v>6.7164179104477597</v>
      </c>
      <c r="AO9" s="1">
        <v>7.8125</v>
      </c>
      <c r="AP9" s="1">
        <v>7.8125</v>
      </c>
      <c r="AQ9" s="1">
        <v>8.4615384615384599</v>
      </c>
      <c r="AR9" s="1">
        <v>9.7014925373134293</v>
      </c>
      <c r="AS9" s="1">
        <v>11.538461538461499</v>
      </c>
      <c r="AT9" s="1">
        <v>14.0350877192982</v>
      </c>
      <c r="AU9" s="1">
        <v>14</v>
      </c>
      <c r="AV9" s="1">
        <v>13.5416666666666</v>
      </c>
      <c r="AW9" s="1">
        <v>5.8823529411764701</v>
      </c>
      <c r="AX9" s="1">
        <v>51.162790697674403</v>
      </c>
      <c r="AY9" s="1">
        <v>96.910112359550496</v>
      </c>
      <c r="AZ9" s="1">
        <v>99.698795180722797</v>
      </c>
      <c r="BA9" s="1">
        <v>97.602739726027394</v>
      </c>
      <c r="BB9" s="1">
        <v>96.464646464646407</v>
      </c>
      <c r="BC9" s="1">
        <v>97.761194029850699</v>
      </c>
      <c r="BD9" s="1">
        <v>92.96875</v>
      </c>
      <c r="BE9" s="1">
        <v>88.28125</v>
      </c>
      <c r="BF9" s="1">
        <v>94.615384615384599</v>
      </c>
      <c r="BG9" s="1">
        <v>91.791044776119406</v>
      </c>
      <c r="BH9" s="1">
        <v>99.230769230769198</v>
      </c>
      <c r="BI9" s="1">
        <v>99.122807017543806</v>
      </c>
      <c r="BJ9" s="1">
        <v>99</v>
      </c>
      <c r="BK9" s="1">
        <v>90.625</v>
      </c>
      <c r="BL9" s="1">
        <v>99.019607843137194</v>
      </c>
      <c r="BM9" s="1">
        <v>68.604651162790702</v>
      </c>
      <c r="BN9" s="1">
        <v>73.595505617977494</v>
      </c>
      <c r="BO9" s="1">
        <v>78.614457831325296</v>
      </c>
      <c r="BP9" s="1">
        <v>84.931506849315099</v>
      </c>
      <c r="BQ9" s="1">
        <v>84.848484848484802</v>
      </c>
      <c r="BR9" s="1">
        <v>86.567164179104395</v>
      </c>
      <c r="BS9" s="1">
        <v>89.84375</v>
      </c>
      <c r="BT9" s="1">
        <v>92.1875</v>
      </c>
      <c r="BU9" s="1">
        <v>93.846153846153797</v>
      </c>
      <c r="BV9" s="1">
        <v>96.268656716417894</v>
      </c>
      <c r="BW9" s="1">
        <v>95.384615384615302</v>
      </c>
      <c r="BX9" s="1">
        <v>88.596491228070093</v>
      </c>
      <c r="BY9" s="1">
        <v>89</v>
      </c>
      <c r="BZ9" s="1">
        <v>89.5833333333333</v>
      </c>
      <c r="CA9" s="1">
        <v>43.137254901960702</v>
      </c>
      <c r="CB9" s="1">
        <v>45.348837209302303</v>
      </c>
      <c r="CC9" s="1">
        <v>99.157303370786494</v>
      </c>
      <c r="CD9" s="1">
        <v>99.698795180722797</v>
      </c>
      <c r="CE9" s="1">
        <v>98.972602739726</v>
      </c>
      <c r="CF9" s="1">
        <v>97.474747474747403</v>
      </c>
      <c r="CG9" s="1">
        <v>97.761194029850699</v>
      </c>
      <c r="CH9" s="1">
        <v>97.65625</v>
      </c>
      <c r="CI9" s="1">
        <v>97.65625</v>
      </c>
      <c r="CJ9" s="1">
        <v>99.230769230769198</v>
      </c>
      <c r="CK9" s="1">
        <v>99.253731343283505</v>
      </c>
      <c r="CL9" s="1">
        <v>99.230769230769198</v>
      </c>
      <c r="CM9" s="1">
        <v>99.122807017543806</v>
      </c>
      <c r="CN9" s="1">
        <v>97</v>
      </c>
      <c r="CO9" s="1">
        <v>98.9583333333333</v>
      </c>
      <c r="CP9" s="1">
        <v>93.137254901960702</v>
      </c>
      <c r="CQ9" s="1">
        <v>48.837209302325498</v>
      </c>
      <c r="CR9" s="1">
        <v>84.550561797752806</v>
      </c>
      <c r="CS9" s="1">
        <v>97.891566265060206</v>
      </c>
      <c r="CT9" s="1">
        <v>96.232876712328704</v>
      </c>
      <c r="CU9" s="1">
        <v>91.919191919191903</v>
      </c>
      <c r="CV9" s="1">
        <v>87.313432835820805</v>
      </c>
      <c r="CW9" s="1">
        <v>98.4375</v>
      </c>
      <c r="CX9" s="1">
        <v>98.4375</v>
      </c>
      <c r="CY9" s="1">
        <v>98.461538461538396</v>
      </c>
      <c r="CZ9" s="1">
        <v>99.253731343283505</v>
      </c>
      <c r="DA9" s="1">
        <v>98.461538461538396</v>
      </c>
      <c r="DB9" s="1">
        <v>99.122807017543806</v>
      </c>
      <c r="DC9" s="1">
        <v>85</v>
      </c>
      <c r="DD9" s="1">
        <v>90.625</v>
      </c>
      <c r="DE9" s="1">
        <v>96.078431372549005</v>
      </c>
      <c r="DF9" s="1">
        <v>34.883720930232499</v>
      </c>
      <c r="DG9" s="1">
        <v>87.802641232575198</v>
      </c>
      <c r="DH9" s="1">
        <v>91.273326015367701</v>
      </c>
      <c r="DI9" s="1">
        <v>96.934632561916303</v>
      </c>
      <c r="DJ9" s="1">
        <v>95.941943127962105</v>
      </c>
      <c r="DK9" s="1">
        <v>83.466533466533406</v>
      </c>
      <c r="DL9" s="1">
        <v>89.007092198581503</v>
      </c>
      <c r="DM9" s="1">
        <v>98.201438848920802</v>
      </c>
      <c r="DN9" s="1">
        <v>97.694672131147499</v>
      </c>
      <c r="DO9" s="1">
        <v>85.070850202429099</v>
      </c>
      <c r="DP9" s="1">
        <v>70.499479708636798</v>
      </c>
      <c r="DQ9" s="1">
        <v>78.018757327080806</v>
      </c>
      <c r="DR9" s="1">
        <v>74.6656760772659</v>
      </c>
      <c r="DS9" s="1">
        <v>95.681818181818102</v>
      </c>
      <c r="DT9" s="1">
        <v>96.585735963581101</v>
      </c>
      <c r="DU9" s="1">
        <v>41.610169491525397</v>
      </c>
      <c r="DV9" s="1">
        <v>87.289068231841497</v>
      </c>
      <c r="DW9" s="1">
        <v>91.785583607757005</v>
      </c>
      <c r="DX9" s="1">
        <v>93.118148599269105</v>
      </c>
      <c r="DY9" s="1">
        <v>93.986966824644497</v>
      </c>
      <c r="DZ9" s="1">
        <v>90.759240759240697</v>
      </c>
      <c r="EA9" s="1">
        <v>97.619047619047606</v>
      </c>
      <c r="EB9" s="1">
        <v>85.868448098663904</v>
      </c>
      <c r="EC9" s="1">
        <v>79.149590163934405</v>
      </c>
      <c r="ED9" s="1">
        <v>82.742914979757103</v>
      </c>
      <c r="EE9" s="1">
        <v>98.178980228928197</v>
      </c>
      <c r="EF9" s="1">
        <v>88.100820633059698</v>
      </c>
      <c r="EG9" s="1">
        <v>84.621099554234704</v>
      </c>
      <c r="EH9" s="1">
        <v>79.015151515151501</v>
      </c>
      <c r="EI9" s="1">
        <v>47.875569044006099</v>
      </c>
      <c r="EJ9" s="1">
        <v>66.525423728813493</v>
      </c>
      <c r="EK9" s="1">
        <v>93.580337490828995</v>
      </c>
      <c r="EL9" s="1">
        <v>94.383461397731395</v>
      </c>
      <c r="EM9" s="1">
        <v>94.904587900933805</v>
      </c>
      <c r="EN9" s="1">
        <v>93.246445497630305</v>
      </c>
      <c r="EO9" s="1">
        <v>90.909090909090907</v>
      </c>
      <c r="EP9" s="1">
        <v>90.2228976697061</v>
      </c>
      <c r="EQ9" s="1">
        <v>90.339157245632094</v>
      </c>
      <c r="ER9" s="1">
        <v>94.620901639344197</v>
      </c>
      <c r="ES9" s="1">
        <v>95.850202429149803</v>
      </c>
      <c r="ET9" s="1">
        <v>95.889698231009305</v>
      </c>
      <c r="EU9" s="1">
        <v>91.500586166471194</v>
      </c>
      <c r="EV9" s="1">
        <v>87.147102526002897</v>
      </c>
      <c r="EW9" s="1">
        <v>83.030303030303003</v>
      </c>
      <c r="EX9" s="1">
        <v>97.723823975720705</v>
      </c>
      <c r="EY9" s="1">
        <v>87.966101694915196</v>
      </c>
    </row>
    <row r="10" spans="1:155" ht="15">
      <c r="A10" s="11" t="s">
        <v>94</v>
      </c>
      <c r="B10" s="1" t="s">
        <v>569</v>
      </c>
      <c r="C10" s="1" t="s">
        <v>1023</v>
      </c>
      <c r="D10" s="11" t="s">
        <v>1024</v>
      </c>
      <c r="E10" s="11" t="s">
        <v>1025</v>
      </c>
      <c r="F10" s="1">
        <v>99.302325581395294</v>
      </c>
      <c r="G10" s="1">
        <v>98.6979166666666</v>
      </c>
      <c r="H10" s="1">
        <v>98.633879781420703</v>
      </c>
      <c r="I10" s="1">
        <v>97.928994082840205</v>
      </c>
      <c r="J10" s="1">
        <v>97.586206896551701</v>
      </c>
      <c r="K10" s="1">
        <v>97.535211267605604</v>
      </c>
      <c r="L10" s="1">
        <v>96.014492753623102</v>
      </c>
      <c r="M10" s="1">
        <v>93.609022556390897</v>
      </c>
      <c r="N10" s="1">
        <v>85.546875</v>
      </c>
      <c r="O10" s="1">
        <v>88.942307692307594</v>
      </c>
      <c r="P10" s="1">
        <v>80.978260869565204</v>
      </c>
      <c r="Q10" s="1">
        <v>90.116279069767401</v>
      </c>
      <c r="R10" s="1">
        <v>96.341463414634106</v>
      </c>
      <c r="S10" s="1">
        <v>98.192771084337295</v>
      </c>
      <c r="T10" s="1">
        <v>0</v>
      </c>
      <c r="U10" s="1">
        <v>68.604651162790702</v>
      </c>
      <c r="V10" s="1">
        <v>65.8854166666666</v>
      </c>
      <c r="W10" s="1">
        <v>68.032786885245898</v>
      </c>
      <c r="X10" s="1">
        <v>59.467455621301703</v>
      </c>
      <c r="Y10" s="1">
        <v>60.344827586206897</v>
      </c>
      <c r="Z10" s="1">
        <v>52.464788732394297</v>
      </c>
      <c r="AA10" s="1">
        <v>44.565217391304301</v>
      </c>
      <c r="AB10" s="1">
        <v>52.2556390977443</v>
      </c>
      <c r="AC10" s="1">
        <v>52.734375</v>
      </c>
      <c r="AD10" s="1">
        <v>59.134615384615302</v>
      </c>
      <c r="AE10" s="1">
        <v>73.369565217391298</v>
      </c>
      <c r="AF10" s="1">
        <v>68.023255813953398</v>
      </c>
      <c r="AG10" s="1">
        <v>87.195121951219505</v>
      </c>
      <c r="AH10" s="1">
        <v>40.963855421686702</v>
      </c>
      <c r="AI10" s="1">
        <v>0</v>
      </c>
      <c r="AJ10" s="1">
        <v>97.906976744185997</v>
      </c>
      <c r="AK10" s="1">
        <v>90.8854166666666</v>
      </c>
      <c r="AL10" s="1">
        <v>96.448087431693907</v>
      </c>
      <c r="AM10" s="1">
        <v>93.195266272189301</v>
      </c>
      <c r="AN10" s="1">
        <v>92.758620689655103</v>
      </c>
      <c r="AO10" s="1">
        <v>93.309859154929498</v>
      </c>
      <c r="AP10" s="1">
        <v>97.463768115942003</v>
      </c>
      <c r="AQ10" s="1">
        <v>99.248120300751793</v>
      </c>
      <c r="AR10" s="1">
        <v>97.65625</v>
      </c>
      <c r="AS10" s="1">
        <v>97.596153846153797</v>
      </c>
      <c r="AT10" s="1">
        <v>98.913043478260803</v>
      </c>
      <c r="AU10" s="1">
        <v>92.441860465116207</v>
      </c>
      <c r="AV10" s="1">
        <v>65.8536585365853</v>
      </c>
      <c r="AW10" s="1">
        <v>63.253012048192701</v>
      </c>
      <c r="AX10" s="1">
        <v>0</v>
      </c>
      <c r="AY10" s="1">
        <v>76.976744186046503</v>
      </c>
      <c r="AZ10" s="1">
        <v>65.8854166666666</v>
      </c>
      <c r="BA10" s="1">
        <v>77.322404371584696</v>
      </c>
      <c r="BB10" s="1">
        <v>65.976331360946702</v>
      </c>
      <c r="BC10" s="1">
        <v>60.344827586206897</v>
      </c>
      <c r="BD10" s="1">
        <v>77.816901408450704</v>
      </c>
      <c r="BE10" s="1">
        <v>92.391304347826093</v>
      </c>
      <c r="BF10" s="1">
        <v>86.090225563909698</v>
      </c>
      <c r="BG10" s="1">
        <v>46.484375</v>
      </c>
      <c r="BH10" s="1">
        <v>54.326923076923102</v>
      </c>
      <c r="BI10" s="1">
        <v>65.760869565217405</v>
      </c>
      <c r="BJ10" s="1">
        <v>93.604651162790702</v>
      </c>
      <c r="BK10" s="1">
        <v>31.097560975609699</v>
      </c>
      <c r="BL10" s="1">
        <v>40.361445783132503</v>
      </c>
      <c r="BM10" s="1">
        <v>0</v>
      </c>
      <c r="BN10" s="1">
        <v>82.093023255813904</v>
      </c>
      <c r="BO10" s="1">
        <v>73.1770833333333</v>
      </c>
      <c r="BP10" s="1">
        <v>81.147540983606504</v>
      </c>
      <c r="BQ10" s="1">
        <v>86.686390532544294</v>
      </c>
      <c r="BR10" s="1">
        <v>82.413793103448199</v>
      </c>
      <c r="BS10" s="1">
        <v>84.507042253521107</v>
      </c>
      <c r="BT10" s="1">
        <v>86.956521739130395</v>
      </c>
      <c r="BU10" s="1">
        <v>88.345864661654105</v>
      </c>
      <c r="BV10" s="1">
        <v>91.796875</v>
      </c>
      <c r="BW10" s="1">
        <v>76.923076923076906</v>
      </c>
      <c r="BX10" s="1">
        <v>64.130434782608603</v>
      </c>
      <c r="BY10" s="1">
        <v>30.232558139534799</v>
      </c>
      <c r="BZ10" s="1">
        <v>36.585365853658502</v>
      </c>
      <c r="CA10" s="1">
        <v>36.746987951807199</v>
      </c>
      <c r="CB10" s="1">
        <v>0</v>
      </c>
      <c r="CC10" s="1">
        <v>91.395348837209298</v>
      </c>
      <c r="CD10" s="1">
        <v>92.4479166666666</v>
      </c>
      <c r="CE10" s="1">
        <v>93.715846994535497</v>
      </c>
      <c r="CF10" s="1">
        <v>92.6035502958579</v>
      </c>
      <c r="CG10" s="1">
        <v>93.103448275862107</v>
      </c>
      <c r="CH10" s="1">
        <v>85.915492957746395</v>
      </c>
      <c r="CI10" s="1">
        <v>84.782608695652101</v>
      </c>
      <c r="CJ10" s="1">
        <v>86.842105263157904</v>
      </c>
      <c r="CK10" s="1">
        <v>73.046875</v>
      </c>
      <c r="CL10" s="1">
        <v>82.692307692307594</v>
      </c>
      <c r="CM10" s="1">
        <v>78.804347826086897</v>
      </c>
      <c r="CN10" s="1">
        <v>68.604651162790702</v>
      </c>
      <c r="CO10" s="1">
        <v>79.878048780487802</v>
      </c>
      <c r="CP10" s="1">
        <v>82.530120481927696</v>
      </c>
      <c r="CQ10" s="1">
        <v>0</v>
      </c>
      <c r="CR10" s="1">
        <v>59.767441860465098</v>
      </c>
      <c r="CS10" s="1">
        <v>59.6354166666666</v>
      </c>
      <c r="CT10" s="1">
        <v>52.732240437158403</v>
      </c>
      <c r="CU10" s="1">
        <v>51.775147928994102</v>
      </c>
      <c r="CV10" s="1">
        <v>65.517241379310306</v>
      </c>
      <c r="CW10" s="1">
        <v>67.957746478873204</v>
      </c>
      <c r="CX10" s="1">
        <v>86.231884057971001</v>
      </c>
      <c r="CY10" s="1">
        <v>87.218045112781894</v>
      </c>
      <c r="CZ10" s="1">
        <v>90.625</v>
      </c>
      <c r="DA10" s="1">
        <v>90.384615384615302</v>
      </c>
      <c r="DB10" s="1">
        <v>77.7173913043478</v>
      </c>
      <c r="DC10" s="1">
        <v>66.860465116279101</v>
      </c>
      <c r="DD10" s="1">
        <v>20.731707317073099</v>
      </c>
      <c r="DE10" s="1">
        <v>64.4578313253012</v>
      </c>
      <c r="DF10" s="1">
        <v>0</v>
      </c>
      <c r="DG10" s="1">
        <v>89.196625091709393</v>
      </c>
      <c r="DH10" s="1">
        <v>73.344310281741599</v>
      </c>
      <c r="DI10" s="1">
        <v>52.1924482338611</v>
      </c>
      <c r="DJ10" s="1">
        <v>97.600710900473899</v>
      </c>
      <c r="DK10" s="1">
        <v>90.359640359640295</v>
      </c>
      <c r="DL10" s="1">
        <v>62.360688956433599</v>
      </c>
      <c r="DM10" s="1">
        <v>72.0966084275436</v>
      </c>
      <c r="DN10" s="1">
        <v>74.2315573770491</v>
      </c>
      <c r="DO10" s="1">
        <v>71.508097165991899</v>
      </c>
      <c r="DP10" s="1">
        <v>85.275754422476496</v>
      </c>
      <c r="DQ10" s="1">
        <v>54.103165298944901</v>
      </c>
      <c r="DR10" s="1">
        <v>84.026745913818701</v>
      </c>
      <c r="DS10" s="1">
        <v>95.227272727272705</v>
      </c>
      <c r="DT10" s="1">
        <v>72.003034901365695</v>
      </c>
      <c r="DU10" s="1">
        <v>0</v>
      </c>
      <c r="DV10" s="1">
        <v>77.3477622890682</v>
      </c>
      <c r="DW10" s="1">
        <v>81.137943651664798</v>
      </c>
      <c r="DX10" s="1">
        <v>77.771010962241107</v>
      </c>
      <c r="DY10" s="1">
        <v>64.069905213270104</v>
      </c>
      <c r="DZ10" s="1">
        <v>82.867132867132796</v>
      </c>
      <c r="EA10" s="1">
        <v>78.064842958459906</v>
      </c>
      <c r="EB10" s="1">
        <v>96.865364850976306</v>
      </c>
      <c r="EC10" s="1">
        <v>98.104508196721298</v>
      </c>
      <c r="ED10" s="1">
        <v>91.346153846153797</v>
      </c>
      <c r="EE10" s="1">
        <v>80.697190426638898</v>
      </c>
      <c r="EF10" s="1">
        <v>66.764361078546301</v>
      </c>
      <c r="EG10" s="1">
        <v>76.300148588410096</v>
      </c>
      <c r="EH10" s="1">
        <v>42.196969696969703</v>
      </c>
      <c r="EI10" s="1">
        <v>66.540212443095598</v>
      </c>
      <c r="EJ10" s="1">
        <v>0</v>
      </c>
      <c r="EK10" s="1">
        <v>84.702861335289796</v>
      </c>
      <c r="EL10" s="1">
        <v>85.400658616904494</v>
      </c>
      <c r="EM10" s="1">
        <v>85.891189606171295</v>
      </c>
      <c r="EN10" s="1">
        <v>93.246445497630305</v>
      </c>
      <c r="EO10" s="1">
        <v>90.909090909090907</v>
      </c>
      <c r="EP10" s="1">
        <v>90.2228976697061</v>
      </c>
      <c r="EQ10" s="1">
        <v>97.995889003083207</v>
      </c>
      <c r="ER10" s="1">
        <v>98.258196721311407</v>
      </c>
      <c r="ES10" s="1">
        <v>95.850202429149803</v>
      </c>
      <c r="ET10" s="1">
        <v>95.889698231009305</v>
      </c>
      <c r="EU10" s="1">
        <v>98.358733880422093</v>
      </c>
      <c r="EV10" s="1">
        <v>94.9479940564635</v>
      </c>
      <c r="EW10" s="1">
        <v>91.818181818181799</v>
      </c>
      <c r="EX10" s="1">
        <v>93.171471927162301</v>
      </c>
      <c r="EY10" s="1">
        <v>0</v>
      </c>
    </row>
    <row r="11" spans="1:155" ht="1" customHeight="1">
      <c r="A11" s="11" t="s">
        <v>79</v>
      </c>
      <c r="B11" s="1" t="s">
        <v>552</v>
      </c>
      <c r="C11" s="1" t="s">
        <v>1026</v>
      </c>
      <c r="D11" s="11" t="s">
        <v>1027</v>
      </c>
      <c r="E11" s="11" t="s">
        <v>1028</v>
      </c>
      <c r="F11" s="1">
        <v>44.767441860465098</v>
      </c>
      <c r="G11" s="1">
        <v>45.731707317073102</v>
      </c>
      <c r="H11" s="1">
        <v>47.972972972972897</v>
      </c>
      <c r="I11" s="1">
        <v>45.652173913043399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43.604651162790702</v>
      </c>
      <c r="V11" s="1">
        <v>49.390243902439003</v>
      </c>
      <c r="W11" s="1">
        <v>43.918918918918898</v>
      </c>
      <c r="X11" s="1">
        <v>47.101449275362299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22.0930232558139</v>
      </c>
      <c r="AK11" s="1">
        <v>0.60975609756097504</v>
      </c>
      <c r="AL11" s="1">
        <v>27.702702702702702</v>
      </c>
      <c r="AM11" s="1">
        <v>29.710144927536199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42.4418604651162</v>
      </c>
      <c r="AZ11" s="1">
        <v>48.170731707317103</v>
      </c>
      <c r="BA11" s="1">
        <v>68.243243243243199</v>
      </c>
      <c r="BB11" s="1">
        <v>61.594202898550698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60.465116279069697</v>
      </c>
      <c r="BO11" s="1">
        <v>72.560975609756099</v>
      </c>
      <c r="BP11" s="1">
        <v>79.054054054054006</v>
      </c>
      <c r="BQ11" s="1">
        <v>26.086956521739101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81.976744186046503</v>
      </c>
      <c r="CD11" s="1">
        <v>84.756097560975604</v>
      </c>
      <c r="CE11" s="1">
        <v>97.972972972972897</v>
      </c>
      <c r="CF11" s="1">
        <v>96.376811594202806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18.604651162790599</v>
      </c>
      <c r="CS11" s="1">
        <v>20.731707317073099</v>
      </c>
      <c r="CT11" s="1">
        <v>22.297297297297199</v>
      </c>
      <c r="CU11" s="1">
        <v>26.811594202898501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96.643433602347699</v>
      </c>
      <c r="DH11" s="1">
        <v>99.542627149652404</v>
      </c>
      <c r="DI11" s="1">
        <v>90.803897685749106</v>
      </c>
      <c r="DJ11" s="1">
        <v>88.773696682464404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95.029347028613302</v>
      </c>
      <c r="DW11" s="1">
        <v>92.883278448591199</v>
      </c>
      <c r="DX11" s="1">
        <v>93.848964677222895</v>
      </c>
      <c r="DY11" s="1">
        <v>83.382701421800903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87.637564196625107</v>
      </c>
      <c r="EL11" s="1">
        <v>88.144895718990099</v>
      </c>
      <c r="EM11" s="1">
        <v>81.831100284206201</v>
      </c>
      <c r="EN11" s="1">
        <v>75.740521327014207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</row>
    <row r="12" spans="1:155" ht="15">
      <c r="A12" s="11" t="s">
        <v>77</v>
      </c>
      <c r="B12" s="1" t="s">
        <v>550</v>
      </c>
      <c r="C12" s="1" t="s">
        <v>1023</v>
      </c>
      <c r="D12" s="11" t="s">
        <v>1024</v>
      </c>
      <c r="E12" s="11" t="s">
        <v>1029</v>
      </c>
      <c r="F12" s="1">
        <v>55.581395348837198</v>
      </c>
      <c r="G12" s="1">
        <v>52.8645833333333</v>
      </c>
      <c r="H12" s="1">
        <v>75.1366120218579</v>
      </c>
      <c r="I12" s="1">
        <v>69.526627218934905</v>
      </c>
      <c r="J12" s="1">
        <v>50.689655172413801</v>
      </c>
      <c r="K12" s="1">
        <v>42.605633802816897</v>
      </c>
      <c r="L12" s="1">
        <v>40.9420289855072</v>
      </c>
      <c r="M12" s="1">
        <v>41.729323308270601</v>
      </c>
      <c r="N12" s="1">
        <v>35.546875</v>
      </c>
      <c r="O12" s="1">
        <v>37.980769230769198</v>
      </c>
      <c r="P12" s="1">
        <v>33.152173913043399</v>
      </c>
      <c r="Q12" s="1">
        <v>43.604651162790702</v>
      </c>
      <c r="R12" s="1">
        <v>64.024390243902403</v>
      </c>
      <c r="S12" s="1">
        <v>19.879518072289098</v>
      </c>
      <c r="T12" s="1">
        <v>39.705882352941103</v>
      </c>
      <c r="U12" s="1">
        <v>49.534883720930203</v>
      </c>
      <c r="V12" s="1">
        <v>50.2604166666666</v>
      </c>
      <c r="W12" s="1">
        <v>45.081967213114702</v>
      </c>
      <c r="X12" s="1">
        <v>54.142011834319497</v>
      </c>
      <c r="Y12" s="1">
        <v>61.724137931034399</v>
      </c>
      <c r="Z12" s="1">
        <v>59.507042253521099</v>
      </c>
      <c r="AA12" s="1">
        <v>59.057971014492701</v>
      </c>
      <c r="AB12" s="1">
        <v>51.5037593984962</v>
      </c>
      <c r="AC12" s="1">
        <v>55.078125</v>
      </c>
      <c r="AD12" s="1">
        <v>19.7115384615384</v>
      </c>
      <c r="AE12" s="1">
        <v>17.934782608695599</v>
      </c>
      <c r="AF12" s="1">
        <v>25</v>
      </c>
      <c r="AG12" s="1">
        <v>34.756097560975597</v>
      </c>
      <c r="AH12" s="1">
        <v>40.963855421686702</v>
      </c>
      <c r="AI12" s="1">
        <v>21.323529411764699</v>
      </c>
      <c r="AJ12" s="1">
        <v>26.046511627906899</v>
      </c>
      <c r="AK12" s="1">
        <v>26.3020833333333</v>
      </c>
      <c r="AL12" s="1">
        <v>56.284153005464397</v>
      </c>
      <c r="AM12" s="1">
        <v>71.301775147928893</v>
      </c>
      <c r="AN12" s="1">
        <v>87.931034482758605</v>
      </c>
      <c r="AO12" s="1">
        <v>75.704225352112601</v>
      </c>
      <c r="AP12" s="1">
        <v>77.536231884057898</v>
      </c>
      <c r="AQ12" s="1">
        <v>80.827067669172905</v>
      </c>
      <c r="AR12" s="1">
        <v>78.515625</v>
      </c>
      <c r="AS12" s="1">
        <v>24.038461538461501</v>
      </c>
      <c r="AT12" s="1">
        <v>27.7173913043478</v>
      </c>
      <c r="AU12" s="1">
        <v>44.767441860465098</v>
      </c>
      <c r="AV12" s="1">
        <v>65.8536585365853</v>
      </c>
      <c r="AW12" s="1">
        <v>63.253012048192701</v>
      </c>
      <c r="AX12" s="1">
        <v>58.088235294117602</v>
      </c>
      <c r="AY12" s="1">
        <v>41.6279069767441</v>
      </c>
      <c r="AZ12" s="1">
        <v>43.4895833333333</v>
      </c>
      <c r="BA12" s="1">
        <v>17.759562841529998</v>
      </c>
      <c r="BB12" s="1">
        <v>42.8994082840236</v>
      </c>
      <c r="BC12" s="1">
        <v>18.275862068965498</v>
      </c>
      <c r="BD12" s="1">
        <v>13.7323943661971</v>
      </c>
      <c r="BE12" s="1">
        <v>25.7246376811594</v>
      </c>
      <c r="BF12" s="1">
        <v>39.473684210526301</v>
      </c>
      <c r="BG12" s="1">
        <v>30.859375</v>
      </c>
      <c r="BH12" s="1">
        <v>27.4038461538461</v>
      </c>
      <c r="BI12" s="1">
        <v>39.673913043478201</v>
      </c>
      <c r="BJ12" s="1">
        <v>71.511627906976699</v>
      </c>
      <c r="BK12" s="1">
        <v>49.390243902439003</v>
      </c>
      <c r="BL12" s="1">
        <v>28.313253012048101</v>
      </c>
      <c r="BM12" s="1">
        <v>63.970588235294102</v>
      </c>
      <c r="BN12" s="1">
        <v>94.883720930232499</v>
      </c>
      <c r="BO12" s="1">
        <v>94.7916666666666</v>
      </c>
      <c r="BP12" s="1">
        <v>71.311475409836007</v>
      </c>
      <c r="BQ12" s="1">
        <v>80.473372781065095</v>
      </c>
      <c r="BR12" s="1">
        <v>82.413793103448199</v>
      </c>
      <c r="BS12" s="1">
        <v>84.507042253521107</v>
      </c>
      <c r="BT12" s="1">
        <v>86.956521739130395</v>
      </c>
      <c r="BU12" s="1">
        <v>83.082706766917198</v>
      </c>
      <c r="BV12" s="1">
        <v>62.5</v>
      </c>
      <c r="BW12" s="1">
        <v>26.923076923076898</v>
      </c>
      <c r="BX12" s="1">
        <v>26.630434782608699</v>
      </c>
      <c r="BY12" s="1">
        <v>30.232558139534799</v>
      </c>
      <c r="BZ12" s="1">
        <v>36.585365853658502</v>
      </c>
      <c r="CA12" s="1">
        <v>36.746987951807199</v>
      </c>
      <c r="CB12" s="1">
        <v>41.911764705882298</v>
      </c>
      <c r="CC12" s="1">
        <v>77.906976744186096</v>
      </c>
      <c r="CD12" s="1">
        <v>75.2604166666666</v>
      </c>
      <c r="CE12" s="1">
        <v>77.322404371584696</v>
      </c>
      <c r="CF12" s="1">
        <v>77.218934911242599</v>
      </c>
      <c r="CG12" s="1">
        <v>80.689655172413694</v>
      </c>
      <c r="CH12" s="1">
        <v>91.901408450704196</v>
      </c>
      <c r="CI12" s="1">
        <v>94.565217391304301</v>
      </c>
      <c r="CJ12" s="1">
        <v>86.090225563909698</v>
      </c>
      <c r="CK12" s="1">
        <v>83.984375</v>
      </c>
      <c r="CL12" s="1">
        <v>87.980769230769198</v>
      </c>
      <c r="CM12" s="1">
        <v>78.804347826086897</v>
      </c>
      <c r="CN12" s="1">
        <v>84.883720930232499</v>
      </c>
      <c r="CO12" s="1">
        <v>58.536585365853597</v>
      </c>
      <c r="CP12" s="1">
        <v>98.192771084337295</v>
      </c>
      <c r="CQ12" s="1">
        <v>45.588235294117602</v>
      </c>
      <c r="CR12" s="1">
        <v>86.976744186046503</v>
      </c>
      <c r="CS12" s="1">
        <v>87.7604166666666</v>
      </c>
      <c r="CT12" s="1">
        <v>86.885245901639294</v>
      </c>
      <c r="CU12" s="1">
        <v>73.668639053254395</v>
      </c>
      <c r="CV12" s="1">
        <v>86.551724137931004</v>
      </c>
      <c r="CW12" s="1">
        <v>87.323943661971796</v>
      </c>
      <c r="CX12" s="1">
        <v>86.231884057971001</v>
      </c>
      <c r="CY12" s="1">
        <v>70.676691729323295</v>
      </c>
      <c r="CZ12" s="1">
        <v>75.78125</v>
      </c>
      <c r="DA12" s="1">
        <v>50.480769230769198</v>
      </c>
      <c r="DB12" s="1">
        <v>52.173913043478201</v>
      </c>
      <c r="DC12" s="1">
        <v>6.9767441860465098</v>
      </c>
      <c r="DD12" s="1">
        <v>20.731707317073099</v>
      </c>
      <c r="DE12" s="1">
        <v>24.096385542168601</v>
      </c>
      <c r="DF12" s="1">
        <v>27.205882352941099</v>
      </c>
      <c r="DG12" s="1">
        <v>87.655906089508406</v>
      </c>
      <c r="DH12" s="1">
        <v>84.760336626417796</v>
      </c>
      <c r="DI12" s="1">
        <v>61.855460820137999</v>
      </c>
      <c r="DJ12" s="1">
        <v>92.328199052132703</v>
      </c>
      <c r="DK12" s="1">
        <v>94.155844155844093</v>
      </c>
      <c r="DL12" s="1">
        <v>71.175278622087106</v>
      </c>
      <c r="DM12" s="1">
        <v>73.227132579650501</v>
      </c>
      <c r="DN12" s="1">
        <v>41.547131147540902</v>
      </c>
      <c r="DO12" s="1">
        <v>71.204453441295499</v>
      </c>
      <c r="DP12" s="1">
        <v>77.783558792924097</v>
      </c>
      <c r="DQ12" s="1">
        <v>72.274325908558097</v>
      </c>
      <c r="DR12" s="1">
        <v>16.270430906389301</v>
      </c>
      <c r="DS12" s="1">
        <v>13.257575757575699</v>
      </c>
      <c r="DT12" s="1">
        <v>75.189681335356596</v>
      </c>
      <c r="DU12" s="1">
        <v>38.559322033898297</v>
      </c>
      <c r="DV12" s="1">
        <v>28.595011005135699</v>
      </c>
      <c r="DW12" s="1">
        <v>40.1939260885473</v>
      </c>
      <c r="DX12" s="1">
        <v>62.3426715387738</v>
      </c>
      <c r="DY12" s="1">
        <v>35.041469194312697</v>
      </c>
      <c r="DZ12" s="1">
        <v>32.217782217782201</v>
      </c>
      <c r="EA12" s="1">
        <v>52.330293819655502</v>
      </c>
      <c r="EB12" s="1">
        <v>78.263103802672106</v>
      </c>
      <c r="EC12" s="1">
        <v>70.133196721311407</v>
      </c>
      <c r="ED12" s="1">
        <v>79.807692307692307</v>
      </c>
      <c r="EE12" s="1">
        <v>70.2913631633714</v>
      </c>
      <c r="EF12" s="1">
        <v>79.073856975381005</v>
      </c>
      <c r="EG12" s="1">
        <v>49.405646359583898</v>
      </c>
      <c r="EH12" s="1">
        <v>59.772727272727202</v>
      </c>
      <c r="EI12" s="1">
        <v>59.408194233687396</v>
      </c>
      <c r="EJ12" s="1">
        <v>31.610169491525401</v>
      </c>
      <c r="EK12" s="1">
        <v>89.416727806309595</v>
      </c>
      <c r="EL12" s="1">
        <v>89.846322722283205</v>
      </c>
      <c r="EM12" s="1">
        <v>90.499390986601696</v>
      </c>
      <c r="EN12" s="1">
        <v>85.159952606635102</v>
      </c>
      <c r="EO12" s="1">
        <v>77.772227772227694</v>
      </c>
      <c r="EP12" s="1">
        <v>77.304964539007102</v>
      </c>
      <c r="EQ12" s="1">
        <v>76.618705035971203</v>
      </c>
      <c r="ER12" s="1">
        <v>83.709016393442596</v>
      </c>
      <c r="ES12" s="1">
        <v>87.398785425101195</v>
      </c>
      <c r="ET12" s="1">
        <v>89.281997918834506</v>
      </c>
      <c r="EU12" s="1">
        <v>91.500586166471194</v>
      </c>
      <c r="EV12" s="1">
        <v>91.084695393759205</v>
      </c>
      <c r="EW12" s="1">
        <v>83.030303030303003</v>
      </c>
      <c r="EX12" s="1">
        <v>93.171471927162301</v>
      </c>
      <c r="EY12" s="1">
        <v>41.610169491525397</v>
      </c>
    </row>
    <row r="13" spans="1:155" ht="15">
      <c r="A13" s="11" t="s">
        <v>81</v>
      </c>
      <c r="B13" s="1" t="s">
        <v>555</v>
      </c>
      <c r="C13" s="1" t="s">
        <v>1030</v>
      </c>
      <c r="D13" s="11" t="s">
        <v>1024</v>
      </c>
      <c r="E13" s="11" t="s">
        <v>1031</v>
      </c>
      <c r="F13" s="1">
        <v>41.494845360824698</v>
      </c>
      <c r="G13" s="1">
        <v>42.307692307692299</v>
      </c>
      <c r="H13" s="1">
        <v>33.712121212121197</v>
      </c>
      <c r="I13" s="1">
        <v>35.169491525423702</v>
      </c>
      <c r="J13" s="1">
        <v>32.828282828282802</v>
      </c>
      <c r="K13" s="1">
        <v>45.1086956521739</v>
      </c>
      <c r="L13" s="1">
        <v>40.116279069767401</v>
      </c>
      <c r="M13" s="1">
        <v>43.452380952380899</v>
      </c>
      <c r="N13" s="1">
        <v>53.205128205128197</v>
      </c>
      <c r="O13" s="1">
        <v>49.285714285714199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45.618556701030897</v>
      </c>
      <c r="V13" s="1">
        <v>40.828402366863898</v>
      </c>
      <c r="W13" s="1">
        <v>32.954545454545404</v>
      </c>
      <c r="X13" s="1">
        <v>32.203389830508399</v>
      </c>
      <c r="Y13" s="1">
        <v>28.282828282828198</v>
      </c>
      <c r="Z13" s="1">
        <v>33.695652173912997</v>
      </c>
      <c r="AA13" s="1">
        <v>31.395348837209301</v>
      </c>
      <c r="AB13" s="1">
        <v>35.119047619047599</v>
      </c>
      <c r="AC13" s="1">
        <v>39.102564102564102</v>
      </c>
      <c r="AD13" s="1">
        <v>40.714285714285701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21.649484536082401</v>
      </c>
      <c r="AK13" s="1">
        <v>20.414201183431899</v>
      </c>
      <c r="AL13" s="1">
        <v>21.2121212121212</v>
      </c>
      <c r="AM13" s="1">
        <v>21.1864406779661</v>
      </c>
      <c r="AN13" s="1">
        <v>22.2222222222222</v>
      </c>
      <c r="AO13" s="1">
        <v>22.282608695652101</v>
      </c>
      <c r="AP13" s="1">
        <v>23.2558139534883</v>
      </c>
      <c r="AQ13" s="1">
        <v>26.785714285714199</v>
      </c>
      <c r="AR13" s="1">
        <v>24.358974358974301</v>
      </c>
      <c r="AS13" s="1">
        <v>26.428571428571399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35.824742268041199</v>
      </c>
      <c r="AZ13" s="1">
        <v>41.124260355029499</v>
      </c>
      <c r="BA13" s="1">
        <v>42.045454545454497</v>
      </c>
      <c r="BB13" s="1">
        <v>58.0508474576271</v>
      </c>
      <c r="BC13" s="1">
        <v>48.989898989898897</v>
      </c>
      <c r="BD13" s="1">
        <v>65.760869565217405</v>
      </c>
      <c r="BE13" s="1">
        <v>57.558139534883701</v>
      </c>
      <c r="BF13" s="1">
        <v>63.690476190476097</v>
      </c>
      <c r="BG13" s="1">
        <v>66.025641025640994</v>
      </c>
      <c r="BH13" s="1">
        <v>67.857142857142804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18.556701030927801</v>
      </c>
      <c r="BO13" s="1">
        <v>20.414201183431899</v>
      </c>
      <c r="BP13" s="1">
        <v>21.969696969696901</v>
      </c>
      <c r="BQ13" s="1">
        <v>22.457627118644101</v>
      </c>
      <c r="BR13" s="1">
        <v>21.717171717171698</v>
      </c>
      <c r="BS13" s="1">
        <v>22.826086956521699</v>
      </c>
      <c r="BT13" s="1">
        <v>24.418604651162699</v>
      </c>
      <c r="BU13" s="1">
        <v>27.380952380952301</v>
      </c>
      <c r="BV13" s="1">
        <v>26.923076923076898</v>
      </c>
      <c r="BW13" s="1">
        <v>30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69.072164948453604</v>
      </c>
      <c r="CD13" s="1">
        <v>68.047337278106497</v>
      </c>
      <c r="CE13" s="1">
        <v>64.015151515151501</v>
      </c>
      <c r="CF13" s="1">
        <v>41.5254237288135</v>
      </c>
      <c r="CG13" s="1">
        <v>48.989898989898897</v>
      </c>
      <c r="CH13" s="1">
        <v>39.673913043478201</v>
      </c>
      <c r="CI13" s="1">
        <v>51.162790697674403</v>
      </c>
      <c r="CJ13" s="1">
        <v>60.119047619047599</v>
      </c>
      <c r="CK13" s="1">
        <v>33.3333333333333</v>
      </c>
      <c r="CL13" s="1">
        <v>24.285714285714199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51.804123711340203</v>
      </c>
      <c r="CS13" s="1">
        <v>53.550295857988097</v>
      </c>
      <c r="CT13" s="1">
        <v>22.348484848484802</v>
      </c>
      <c r="CU13" s="1">
        <v>23.728813559321999</v>
      </c>
      <c r="CV13" s="1">
        <v>20.202020202020201</v>
      </c>
      <c r="CW13" s="1">
        <v>21.739130434782599</v>
      </c>
      <c r="CX13" s="1">
        <v>17.4418604651162</v>
      </c>
      <c r="CY13" s="1">
        <v>19.6428571428571</v>
      </c>
      <c r="CZ13" s="1">
        <v>4.4871794871794801</v>
      </c>
      <c r="DA13" s="1">
        <v>6.4285714285714199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92.901687454145204</v>
      </c>
      <c r="DH13" s="1">
        <v>67.5997072813757</v>
      </c>
      <c r="DI13" s="1">
        <v>76.877791311408799</v>
      </c>
      <c r="DJ13" s="1">
        <v>78.169431279620795</v>
      </c>
      <c r="DK13" s="1">
        <v>68.881118881118795</v>
      </c>
      <c r="DL13" s="1">
        <v>87.386018237082098</v>
      </c>
      <c r="DM13" s="1">
        <v>90.390544707091394</v>
      </c>
      <c r="DN13" s="1">
        <v>98.616803278688494</v>
      </c>
      <c r="DO13" s="1">
        <v>92.054655870445302</v>
      </c>
      <c r="DP13" s="1">
        <v>98.907388137356904</v>
      </c>
      <c r="DQ13" s="1">
        <v>0</v>
      </c>
      <c r="DR13" s="1">
        <v>0</v>
      </c>
      <c r="DS13" s="1">
        <v>0</v>
      </c>
      <c r="DT13" s="1">
        <v>0</v>
      </c>
      <c r="DU13" s="1">
        <v>0</v>
      </c>
      <c r="DV13" s="1">
        <v>70.304475421863501</v>
      </c>
      <c r="DW13" s="1">
        <v>82.162458836443406</v>
      </c>
      <c r="DX13" s="1">
        <v>35.383678440925699</v>
      </c>
      <c r="DY13" s="1">
        <v>45.764218009478597</v>
      </c>
      <c r="DZ13" s="1">
        <v>30.7192807192807</v>
      </c>
      <c r="EA13" s="1">
        <v>61.955420466058698</v>
      </c>
      <c r="EB13" s="1">
        <v>27.389516957862199</v>
      </c>
      <c r="EC13" s="1">
        <v>40.4200819672131</v>
      </c>
      <c r="ED13" s="1">
        <v>19.180161943319799</v>
      </c>
      <c r="EE13" s="1">
        <v>13.2674297606659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77.549523110785003</v>
      </c>
      <c r="EL13" s="1">
        <v>78.851079399926803</v>
      </c>
      <c r="EM13" s="1">
        <v>35.749086479902502</v>
      </c>
      <c r="EN13" s="1">
        <v>30.9537914691943</v>
      </c>
      <c r="EO13" s="1">
        <v>22.0779220779221</v>
      </c>
      <c r="EP13" s="1">
        <v>21.681864235055698</v>
      </c>
      <c r="EQ13" s="1">
        <v>21.891058581706101</v>
      </c>
      <c r="ER13" s="1">
        <v>2.4077868852458999</v>
      </c>
      <c r="ES13" s="1">
        <v>9.6659919028340102</v>
      </c>
      <c r="ET13" s="1">
        <v>28.876170655567101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</row>
    <row r="14" spans="1:155" ht="15">
      <c r="A14" s="11" t="s">
        <v>252</v>
      </c>
      <c r="B14" s="1" t="s">
        <v>725</v>
      </c>
      <c r="C14" s="1" t="s">
        <v>1032</v>
      </c>
      <c r="D14" s="11" t="s">
        <v>1033</v>
      </c>
      <c r="E14" s="11" t="s">
        <v>1034</v>
      </c>
      <c r="F14" s="1">
        <v>86.4583333333333</v>
      </c>
      <c r="G14" s="1">
        <v>78.8888888888888</v>
      </c>
      <c r="H14" s="1">
        <v>70.930232558139494</v>
      </c>
      <c r="I14" s="1">
        <v>75.581395348837205</v>
      </c>
      <c r="J14" s="1">
        <v>76.829268292682897</v>
      </c>
      <c r="K14" s="1">
        <v>71.951219512195095</v>
      </c>
      <c r="L14" s="1">
        <v>69.512195121951194</v>
      </c>
      <c r="M14" s="1">
        <v>65.384615384615302</v>
      </c>
      <c r="N14" s="1">
        <v>40.2777777777777</v>
      </c>
      <c r="O14" s="1">
        <v>30.357142857142801</v>
      </c>
      <c r="P14" s="1">
        <v>62.5</v>
      </c>
      <c r="Q14" s="1">
        <v>59.523809523809497</v>
      </c>
      <c r="R14" s="1">
        <v>33.3333333333333</v>
      </c>
      <c r="S14" s="1">
        <v>38.095238095238102</v>
      </c>
      <c r="T14" s="1">
        <v>33.3333333333333</v>
      </c>
      <c r="U14" s="1">
        <v>73.9583333333333</v>
      </c>
      <c r="V14" s="1">
        <v>76.6666666666666</v>
      </c>
      <c r="W14" s="1">
        <v>77.906976744186096</v>
      </c>
      <c r="X14" s="1">
        <v>70.930232558139494</v>
      </c>
      <c r="Y14" s="1">
        <v>64.634146341463406</v>
      </c>
      <c r="Z14" s="1">
        <v>79.268292682926798</v>
      </c>
      <c r="AA14" s="1">
        <v>76.829268292682897</v>
      </c>
      <c r="AB14" s="1">
        <v>73.076923076923094</v>
      </c>
      <c r="AC14" s="1">
        <v>68.0555555555555</v>
      </c>
      <c r="AD14" s="1">
        <v>58.928571428571402</v>
      </c>
      <c r="AE14" s="1">
        <v>44.642857142857103</v>
      </c>
      <c r="AF14" s="1">
        <v>33.3333333333333</v>
      </c>
      <c r="AG14" s="1">
        <v>16.6666666666666</v>
      </c>
      <c r="AH14" s="1">
        <v>54.761904761904702</v>
      </c>
      <c r="AI14" s="1">
        <v>53.3333333333333</v>
      </c>
      <c r="AJ14" s="1">
        <v>73.9583333333333</v>
      </c>
      <c r="AK14" s="1">
        <v>68.8888888888888</v>
      </c>
      <c r="AL14" s="1">
        <v>68.604651162790702</v>
      </c>
      <c r="AM14" s="1">
        <v>69.767441860465098</v>
      </c>
      <c r="AN14" s="1">
        <v>45.121951219512098</v>
      </c>
      <c r="AO14" s="1">
        <v>45.121951219512098</v>
      </c>
      <c r="AP14" s="1">
        <v>45.121951219512098</v>
      </c>
      <c r="AQ14" s="1">
        <v>55.128205128205103</v>
      </c>
      <c r="AR14" s="1">
        <v>31.9444444444444</v>
      </c>
      <c r="AS14" s="1">
        <v>37.5</v>
      </c>
      <c r="AT14" s="1">
        <v>66.071428571428498</v>
      </c>
      <c r="AU14" s="1">
        <v>66.6666666666666</v>
      </c>
      <c r="AV14" s="1">
        <v>78.571428571428498</v>
      </c>
      <c r="AW14" s="1">
        <v>80.952380952380906</v>
      </c>
      <c r="AX14" s="1">
        <v>40</v>
      </c>
      <c r="AY14" s="1">
        <v>55.2083333333333</v>
      </c>
      <c r="AZ14" s="1">
        <v>67.7777777777777</v>
      </c>
      <c r="BA14" s="1">
        <v>66.279069767441797</v>
      </c>
      <c r="BB14" s="1">
        <v>80.232558139534802</v>
      </c>
      <c r="BC14" s="1">
        <v>79.268292682926798</v>
      </c>
      <c r="BD14" s="1">
        <v>86.585365853658502</v>
      </c>
      <c r="BE14" s="1">
        <v>76.829268292682897</v>
      </c>
      <c r="BF14" s="1">
        <v>73.076923076923094</v>
      </c>
      <c r="BG14" s="1">
        <v>90.2777777777777</v>
      </c>
      <c r="BH14" s="1">
        <v>76.785714285714207</v>
      </c>
      <c r="BI14" s="1">
        <v>91.071428571428498</v>
      </c>
      <c r="BJ14" s="1">
        <v>97.619047619047606</v>
      </c>
      <c r="BK14" s="1">
        <v>26.190476190476101</v>
      </c>
      <c r="BL14" s="1">
        <v>83.3333333333333</v>
      </c>
      <c r="BM14" s="1">
        <v>76.6666666666666</v>
      </c>
      <c r="BN14" s="1">
        <v>73.9583333333333</v>
      </c>
      <c r="BO14" s="1">
        <v>80</v>
      </c>
      <c r="BP14" s="1">
        <v>88.3720930232558</v>
      </c>
      <c r="BQ14" s="1">
        <v>90.697674418604606</v>
      </c>
      <c r="BR14" s="1">
        <v>76.829268292682897</v>
      </c>
      <c r="BS14" s="1">
        <v>76.829268292682897</v>
      </c>
      <c r="BT14" s="1">
        <v>80.487804878048706</v>
      </c>
      <c r="BU14" s="1">
        <v>75.641025641025607</v>
      </c>
      <c r="BV14" s="1">
        <v>27.7777777777777</v>
      </c>
      <c r="BW14" s="1">
        <v>25</v>
      </c>
      <c r="BX14" s="1">
        <v>25</v>
      </c>
      <c r="BY14" s="1">
        <v>21.428571428571399</v>
      </c>
      <c r="BZ14" s="1">
        <v>26.190476190476101</v>
      </c>
      <c r="CA14" s="1">
        <v>35.714285714285701</v>
      </c>
      <c r="CB14" s="1">
        <v>36.6666666666666</v>
      </c>
      <c r="CC14" s="1">
        <v>79.1666666666666</v>
      </c>
      <c r="CD14" s="1">
        <v>78.8888888888888</v>
      </c>
      <c r="CE14" s="1">
        <v>76.744186046511601</v>
      </c>
      <c r="CF14" s="1">
        <v>60.465116279069697</v>
      </c>
      <c r="CG14" s="1">
        <v>86.585365853658502</v>
      </c>
      <c r="CH14" s="1">
        <v>76.829268292682897</v>
      </c>
      <c r="CI14" s="1">
        <v>78.048780487804805</v>
      </c>
      <c r="CJ14" s="1">
        <v>65.384615384615302</v>
      </c>
      <c r="CK14" s="1">
        <v>84.7222222222222</v>
      </c>
      <c r="CL14" s="1">
        <v>87.5</v>
      </c>
      <c r="CM14" s="1">
        <v>76.785714285714207</v>
      </c>
      <c r="CN14" s="1">
        <v>88.095238095238102</v>
      </c>
      <c r="CO14" s="1">
        <v>76.190476190476105</v>
      </c>
      <c r="CP14" s="1">
        <v>76.190476190476105</v>
      </c>
      <c r="CQ14" s="1">
        <v>93.3333333333333</v>
      </c>
      <c r="CR14" s="1">
        <v>70.8333333333333</v>
      </c>
      <c r="CS14" s="1">
        <v>71.1111111111111</v>
      </c>
      <c r="CT14" s="1">
        <v>70.930232558139494</v>
      </c>
      <c r="CU14" s="1">
        <v>69.767441860465098</v>
      </c>
      <c r="CV14" s="1">
        <v>69.512195121951194</v>
      </c>
      <c r="CW14" s="1">
        <v>69.512195121951194</v>
      </c>
      <c r="CX14" s="1">
        <v>69.512195121951194</v>
      </c>
      <c r="CY14" s="1">
        <v>70.512820512820497</v>
      </c>
      <c r="CZ14" s="1">
        <v>55.5555555555555</v>
      </c>
      <c r="DA14" s="1">
        <v>50</v>
      </c>
      <c r="DB14" s="1">
        <v>76.785714285714207</v>
      </c>
      <c r="DC14" s="1">
        <v>38.095238095238102</v>
      </c>
      <c r="DD14" s="1">
        <v>76.190476190476105</v>
      </c>
      <c r="DE14" s="1">
        <v>59.523809523809497</v>
      </c>
      <c r="DF14" s="1">
        <v>83.3333333333333</v>
      </c>
      <c r="DG14" s="1">
        <v>96.496698459280907</v>
      </c>
      <c r="DH14" s="1">
        <v>78.283937065495707</v>
      </c>
      <c r="DI14" s="1">
        <v>81.465692245229306</v>
      </c>
      <c r="DJ14" s="1">
        <v>82.197867298578203</v>
      </c>
      <c r="DK14" s="1">
        <v>49.400599400599397</v>
      </c>
      <c r="DL14" s="1">
        <v>98.429584599797295</v>
      </c>
      <c r="DM14" s="1">
        <v>98.715313463514903</v>
      </c>
      <c r="DN14" s="1">
        <v>98.002049180327802</v>
      </c>
      <c r="DO14" s="1">
        <v>91.143724696356202</v>
      </c>
      <c r="DP14" s="1">
        <v>67.585848074921898</v>
      </c>
      <c r="DQ14" s="1">
        <v>97.596717467760797</v>
      </c>
      <c r="DR14" s="1">
        <v>86.404160475482897</v>
      </c>
      <c r="DS14" s="1">
        <v>97.045454545454504</v>
      </c>
      <c r="DT14" s="1">
        <v>69.271623672230604</v>
      </c>
      <c r="DU14" s="1">
        <v>68.898305084745701</v>
      </c>
      <c r="DV14" s="1">
        <v>94.038884812912599</v>
      </c>
      <c r="DW14" s="1">
        <v>94.420051225759195</v>
      </c>
      <c r="DX14" s="1">
        <v>88.4084449857896</v>
      </c>
      <c r="DY14" s="1">
        <v>13.4182464454976</v>
      </c>
      <c r="DZ14" s="1">
        <v>24.325674325674299</v>
      </c>
      <c r="EA14" s="1">
        <v>33.586626139817596</v>
      </c>
      <c r="EB14" s="1">
        <v>42.086330935251802</v>
      </c>
      <c r="EC14" s="1">
        <v>28.3299180327868</v>
      </c>
      <c r="ED14" s="1">
        <v>49.645748987854198</v>
      </c>
      <c r="EE14" s="1">
        <v>63.943808532778299</v>
      </c>
      <c r="EF14" s="1">
        <v>58.4407971864009</v>
      </c>
      <c r="EG14" s="1">
        <v>32.6151560178306</v>
      </c>
      <c r="EH14" s="1">
        <v>23.409090909090899</v>
      </c>
      <c r="EI14" s="1">
        <v>29.514415781487099</v>
      </c>
      <c r="EJ14" s="1">
        <v>9.5762711864406693</v>
      </c>
      <c r="EK14" s="1">
        <v>87.637564196625107</v>
      </c>
      <c r="EL14" s="1">
        <v>88.144895718990099</v>
      </c>
      <c r="EM14" s="1">
        <v>88.834754364595995</v>
      </c>
      <c r="EN14" s="1">
        <v>81.042654028436004</v>
      </c>
      <c r="EO14" s="1">
        <v>71.678321678321595</v>
      </c>
      <c r="EP14" s="1">
        <v>71.428571428571402</v>
      </c>
      <c r="EQ14" s="1">
        <v>50.770811921891003</v>
      </c>
      <c r="ER14" s="1">
        <v>57.4282786885245</v>
      </c>
      <c r="ES14" s="1">
        <v>62.0445344129554</v>
      </c>
      <c r="ET14" s="1">
        <v>55.1508844953173</v>
      </c>
      <c r="EU14" s="1">
        <v>69.929660023446601</v>
      </c>
      <c r="EV14" s="1">
        <v>65.824665676077203</v>
      </c>
      <c r="EW14" s="1">
        <v>38.939393939393902</v>
      </c>
      <c r="EX14" s="1">
        <v>96.509863429438496</v>
      </c>
      <c r="EY14" s="1">
        <v>87.966101694915196</v>
      </c>
    </row>
    <row r="15" spans="1:155" ht="15">
      <c r="A15" s="11" t="s">
        <v>100</v>
      </c>
      <c r="B15" s="1" t="s">
        <v>573</v>
      </c>
      <c r="C15" s="1" t="s">
        <v>1035</v>
      </c>
      <c r="D15" s="11" t="s">
        <v>1036</v>
      </c>
      <c r="E15" s="11" t="s">
        <v>1037</v>
      </c>
      <c r="F15" s="1">
        <v>79.5058139534883</v>
      </c>
      <c r="G15" s="1">
        <v>68.991097922848596</v>
      </c>
      <c r="H15" s="1">
        <v>67.530487804878007</v>
      </c>
      <c r="I15" s="1">
        <v>89.087947882736103</v>
      </c>
      <c r="J15" s="1">
        <v>76.262626262626199</v>
      </c>
      <c r="K15" s="1">
        <v>84.343434343434296</v>
      </c>
      <c r="L15" s="1">
        <v>87.842465753424605</v>
      </c>
      <c r="M15" s="1">
        <v>93.462897526501706</v>
      </c>
      <c r="N15" s="1">
        <v>95.036764705882305</v>
      </c>
      <c r="O15" s="1">
        <v>94.696969696969703</v>
      </c>
      <c r="P15" s="1">
        <v>95.859872611464894</v>
      </c>
      <c r="Q15" s="1">
        <v>98.421052631578902</v>
      </c>
      <c r="R15" s="1">
        <v>99.3333333333333</v>
      </c>
      <c r="S15" s="1">
        <v>99.324324324324294</v>
      </c>
      <c r="T15" s="1">
        <v>0</v>
      </c>
      <c r="U15" s="1">
        <v>95.494186046511601</v>
      </c>
      <c r="V15" s="1">
        <v>96.290801186943597</v>
      </c>
      <c r="W15" s="1">
        <v>97.713414634146304</v>
      </c>
      <c r="X15" s="1">
        <v>98.534201954397304</v>
      </c>
      <c r="Y15" s="1">
        <v>96.801346801346796</v>
      </c>
      <c r="Z15" s="1">
        <v>97.811447811447806</v>
      </c>
      <c r="AA15" s="1">
        <v>97.431506849315099</v>
      </c>
      <c r="AB15" s="1">
        <v>98.763250883392203</v>
      </c>
      <c r="AC15" s="1">
        <v>99.448529411764696</v>
      </c>
      <c r="AD15" s="1">
        <v>99.747474747474698</v>
      </c>
      <c r="AE15" s="1">
        <v>99.044585987261101</v>
      </c>
      <c r="AF15" s="1">
        <v>88.947368421052602</v>
      </c>
      <c r="AG15" s="1">
        <v>98</v>
      </c>
      <c r="AH15" s="1">
        <v>97.972972972972897</v>
      </c>
      <c r="AI15" s="1">
        <v>0</v>
      </c>
      <c r="AJ15" s="1">
        <v>95.058139534883693</v>
      </c>
      <c r="AK15" s="1">
        <v>95.400593471810097</v>
      </c>
      <c r="AL15" s="1">
        <v>95.884146341463406</v>
      </c>
      <c r="AM15" s="1">
        <v>97.882736156351697</v>
      </c>
      <c r="AN15" s="1">
        <v>97.643097643097605</v>
      </c>
      <c r="AO15" s="1">
        <v>97.306397306397301</v>
      </c>
      <c r="AP15" s="1">
        <v>97.089041095890394</v>
      </c>
      <c r="AQ15" s="1">
        <v>96.819787985865702</v>
      </c>
      <c r="AR15" s="1">
        <v>87.867647058823493</v>
      </c>
      <c r="AS15" s="1">
        <v>85.353535353535307</v>
      </c>
      <c r="AT15" s="1">
        <v>85.668789808917197</v>
      </c>
      <c r="AU15" s="1">
        <v>88.947368421052602</v>
      </c>
      <c r="AV15" s="1">
        <v>48.6666666666666</v>
      </c>
      <c r="AW15" s="1">
        <v>49.324324324324301</v>
      </c>
      <c r="AX15" s="1">
        <v>0</v>
      </c>
      <c r="AY15" s="1">
        <v>73.982558139534802</v>
      </c>
      <c r="AZ15" s="1">
        <v>77.893175074183901</v>
      </c>
      <c r="BA15" s="1">
        <v>62.652439024390198</v>
      </c>
      <c r="BB15" s="1">
        <v>99.837133550488602</v>
      </c>
      <c r="BC15" s="1">
        <v>98.821548821548802</v>
      </c>
      <c r="BD15" s="1">
        <v>98.148148148148096</v>
      </c>
      <c r="BE15" s="1">
        <v>99.143835616438295</v>
      </c>
      <c r="BF15" s="1">
        <v>97.703180212014104</v>
      </c>
      <c r="BG15" s="1">
        <v>86.213235294117595</v>
      </c>
      <c r="BH15" s="1">
        <v>81.060606060606105</v>
      </c>
      <c r="BI15" s="1">
        <v>93.949044585987195</v>
      </c>
      <c r="BJ15" s="1">
        <v>87.894736842105203</v>
      </c>
      <c r="BK15" s="1">
        <v>84.6666666666666</v>
      </c>
      <c r="BL15" s="1">
        <v>99.324324324324294</v>
      </c>
      <c r="BM15" s="1">
        <v>0</v>
      </c>
      <c r="BN15" s="1">
        <v>86.046511627906895</v>
      </c>
      <c r="BO15" s="1">
        <v>91.394658753709194</v>
      </c>
      <c r="BP15" s="1">
        <v>94.969512195121894</v>
      </c>
      <c r="BQ15" s="1">
        <v>95.765472312703494</v>
      </c>
      <c r="BR15" s="1">
        <v>89.730639730639695</v>
      </c>
      <c r="BS15" s="1">
        <v>97.811447811447806</v>
      </c>
      <c r="BT15" s="1">
        <v>91.438356164383507</v>
      </c>
      <c r="BU15" s="1">
        <v>93.286219081272094</v>
      </c>
      <c r="BV15" s="1">
        <v>82.720588235294102</v>
      </c>
      <c r="BW15" s="1">
        <v>80.303030303030297</v>
      </c>
      <c r="BX15" s="1">
        <v>78.980891719745202</v>
      </c>
      <c r="BY15" s="1">
        <v>81.578947368421098</v>
      </c>
      <c r="BZ15" s="1">
        <v>83.3333333333333</v>
      </c>
      <c r="CA15" s="1">
        <v>85.810810810810807</v>
      </c>
      <c r="CB15" s="1">
        <v>0</v>
      </c>
      <c r="CC15" s="1">
        <v>56.540697674418603</v>
      </c>
      <c r="CD15" s="1">
        <v>59.198813056379798</v>
      </c>
      <c r="CE15" s="1">
        <v>68.902439024390205</v>
      </c>
      <c r="CF15" s="1">
        <v>95.2768729641693</v>
      </c>
      <c r="CG15" s="1">
        <v>90.067340067340098</v>
      </c>
      <c r="CH15" s="1">
        <v>89.562289562289493</v>
      </c>
      <c r="CI15" s="1">
        <v>89.212328767123196</v>
      </c>
      <c r="CJ15" s="1">
        <v>89.399293286219105</v>
      </c>
      <c r="CK15" s="1">
        <v>89.889705882352899</v>
      </c>
      <c r="CL15" s="1">
        <v>73.484848484848399</v>
      </c>
      <c r="CM15" s="1">
        <v>85.031847133757907</v>
      </c>
      <c r="CN15" s="1">
        <v>73.157894736842096</v>
      </c>
      <c r="CO15" s="1">
        <v>88.6666666666666</v>
      </c>
      <c r="CP15" s="1">
        <v>89.864864864864799</v>
      </c>
      <c r="CQ15" s="1">
        <v>0</v>
      </c>
      <c r="CR15" s="1">
        <v>81.686046511627893</v>
      </c>
      <c r="CS15" s="1">
        <v>82.195845697329304</v>
      </c>
      <c r="CT15" s="1">
        <v>83.536585365853597</v>
      </c>
      <c r="CU15" s="1">
        <v>95.2768729641693</v>
      </c>
      <c r="CV15" s="1">
        <v>83.838383838383805</v>
      </c>
      <c r="CW15" s="1">
        <v>95.959595959595902</v>
      </c>
      <c r="CX15" s="1">
        <v>83.732876712328704</v>
      </c>
      <c r="CY15" s="1">
        <v>85.689045936395701</v>
      </c>
      <c r="CZ15" s="1">
        <v>87.132352941176407</v>
      </c>
      <c r="DA15" s="1">
        <v>86.616161616161605</v>
      </c>
      <c r="DB15" s="1">
        <v>59.872611464968102</v>
      </c>
      <c r="DC15" s="1">
        <v>21.052631578947299</v>
      </c>
      <c r="DD15" s="1">
        <v>28</v>
      </c>
      <c r="DE15" s="1">
        <v>31.756756756756701</v>
      </c>
      <c r="DF15" s="1">
        <v>0</v>
      </c>
      <c r="DG15" s="1">
        <v>4.0535583272193598</v>
      </c>
      <c r="DH15" s="1">
        <v>23.655323819978001</v>
      </c>
      <c r="DI15" s="1">
        <v>94.945188794153395</v>
      </c>
      <c r="DJ15" s="1">
        <v>59.093601895734501</v>
      </c>
      <c r="DK15" s="1">
        <v>43.106893106893097</v>
      </c>
      <c r="DL15" s="1">
        <v>37.436676798378898</v>
      </c>
      <c r="DM15" s="1">
        <v>57.2970195272353</v>
      </c>
      <c r="DN15" s="1">
        <v>52.612704918032698</v>
      </c>
      <c r="DO15" s="1">
        <v>36.082995951416997</v>
      </c>
      <c r="DP15" s="1">
        <v>55.098855359001</v>
      </c>
      <c r="DQ15" s="1">
        <v>52.579132473622501</v>
      </c>
      <c r="DR15" s="1">
        <v>55.497771173848399</v>
      </c>
      <c r="DS15" s="1">
        <v>82.348484848484802</v>
      </c>
      <c r="DT15" s="1">
        <v>96.130500758725304</v>
      </c>
      <c r="DU15" s="1">
        <v>0</v>
      </c>
      <c r="DV15" s="1">
        <v>48.349229640498898</v>
      </c>
      <c r="DW15" s="1">
        <v>62.330772045371297</v>
      </c>
      <c r="DX15" s="1">
        <v>47.157937474624397</v>
      </c>
      <c r="DY15" s="1">
        <v>45.171800947867197</v>
      </c>
      <c r="DZ15" s="1">
        <v>45.004995004995003</v>
      </c>
      <c r="EA15" s="1">
        <v>57.801418439716301</v>
      </c>
      <c r="EB15" s="1">
        <v>64.080164439876597</v>
      </c>
      <c r="EC15" s="1">
        <v>62.448770491803202</v>
      </c>
      <c r="ED15" s="1">
        <v>40.030364372469599</v>
      </c>
      <c r="EE15" s="1">
        <v>68.8345473465141</v>
      </c>
      <c r="EF15" s="1">
        <v>64.067995310668195</v>
      </c>
      <c r="EG15" s="1">
        <v>92.793462109955399</v>
      </c>
      <c r="EH15" s="1">
        <v>90.8333333333333</v>
      </c>
      <c r="EI15" s="1">
        <v>87.177541729893704</v>
      </c>
      <c r="EJ15" s="1">
        <v>0</v>
      </c>
      <c r="EK15" s="1">
        <v>81.401320616287606</v>
      </c>
      <c r="EL15" s="1">
        <v>99.524332235638397</v>
      </c>
      <c r="EM15" s="1">
        <v>99.492488834754297</v>
      </c>
      <c r="EN15" s="1">
        <v>99.674170616113699</v>
      </c>
      <c r="EO15" s="1">
        <v>99.500499500499501</v>
      </c>
      <c r="EP15" s="1">
        <v>99.442755825734494</v>
      </c>
      <c r="EQ15" s="1">
        <v>99.537512846865297</v>
      </c>
      <c r="ER15" s="1">
        <v>99.692622950819597</v>
      </c>
      <c r="ES15" s="1">
        <v>98.684210526315695</v>
      </c>
      <c r="ET15" s="1">
        <v>98.751300728407898</v>
      </c>
      <c r="EU15" s="1">
        <v>97.069167643610697</v>
      </c>
      <c r="EV15" s="1">
        <v>94.9479940564635</v>
      </c>
      <c r="EW15" s="1">
        <v>91.818181818181799</v>
      </c>
      <c r="EX15" s="1">
        <v>93.171471927162301</v>
      </c>
      <c r="EY15" s="1">
        <v>0</v>
      </c>
    </row>
    <row r="16" spans="1:155" ht="15">
      <c r="A16" s="11" t="s">
        <v>246</v>
      </c>
      <c r="B16" s="1" t="s">
        <v>719</v>
      </c>
      <c r="C16" s="1" t="s">
        <v>1038</v>
      </c>
      <c r="D16" s="11" t="s">
        <v>1039</v>
      </c>
      <c r="E16" s="11" t="s">
        <v>1040</v>
      </c>
      <c r="F16" s="1">
        <v>87.2222222222222</v>
      </c>
      <c r="G16" s="1">
        <v>69.669117647058798</v>
      </c>
      <c r="H16" s="1">
        <v>72.2222222222222</v>
      </c>
      <c r="I16" s="1">
        <v>73.760330578512395</v>
      </c>
      <c r="J16" s="1">
        <v>71.917808219178099</v>
      </c>
      <c r="K16" s="1">
        <v>71.6666666666666</v>
      </c>
      <c r="L16" s="1">
        <v>71.969696969696898</v>
      </c>
      <c r="M16" s="1">
        <v>71.025641025640994</v>
      </c>
      <c r="N16" s="1">
        <v>89.195979899497402</v>
      </c>
      <c r="O16" s="1">
        <v>84.104046242774501</v>
      </c>
      <c r="P16" s="1">
        <v>88.141025641025607</v>
      </c>
      <c r="Q16" s="1">
        <v>77.433628318583999</v>
      </c>
      <c r="R16" s="1">
        <v>75.568181818181799</v>
      </c>
      <c r="S16" s="1">
        <v>64.4578313253012</v>
      </c>
      <c r="T16" s="1">
        <v>71.232876712328704</v>
      </c>
      <c r="U16" s="1">
        <v>93.148148148148096</v>
      </c>
      <c r="V16" s="1">
        <v>93.933823529411697</v>
      </c>
      <c r="W16" s="1">
        <v>93.295019157088106</v>
      </c>
      <c r="X16" s="1">
        <v>94.834710743801594</v>
      </c>
      <c r="Y16" s="1">
        <v>97.945205479452</v>
      </c>
      <c r="Z16" s="1">
        <v>91.6666666666666</v>
      </c>
      <c r="AA16" s="1">
        <v>89.646464646464594</v>
      </c>
      <c r="AB16" s="1">
        <v>97.179487179487097</v>
      </c>
      <c r="AC16" s="1">
        <v>98.743718592964797</v>
      </c>
      <c r="AD16" s="1">
        <v>99.132947976878597</v>
      </c>
      <c r="AE16" s="1">
        <v>91.987179487179404</v>
      </c>
      <c r="AF16" s="1">
        <v>97.787610619469007</v>
      </c>
      <c r="AG16" s="1">
        <v>90.340909090909093</v>
      </c>
      <c r="AH16" s="1">
        <v>78.9156626506024</v>
      </c>
      <c r="AI16" s="1">
        <v>81.506849315068493</v>
      </c>
      <c r="AJ16" s="1">
        <v>86.1111111111111</v>
      </c>
      <c r="AK16" s="1">
        <v>87.683823529411697</v>
      </c>
      <c r="AL16" s="1">
        <v>87.931034482758605</v>
      </c>
      <c r="AM16" s="1">
        <v>96.4876033057851</v>
      </c>
      <c r="AN16" s="1">
        <v>95.662100456621005</v>
      </c>
      <c r="AO16" s="1">
        <v>95.714285714285694</v>
      </c>
      <c r="AP16" s="1">
        <v>95.707070707070699</v>
      </c>
      <c r="AQ16" s="1">
        <v>95.384615384615302</v>
      </c>
      <c r="AR16" s="1">
        <v>85.929648241205996</v>
      </c>
      <c r="AS16" s="1">
        <v>85.260115606936395</v>
      </c>
      <c r="AT16" s="1">
        <v>39.743589743589702</v>
      </c>
      <c r="AU16" s="1">
        <v>41.592920353982301</v>
      </c>
      <c r="AV16" s="1">
        <v>50</v>
      </c>
      <c r="AW16" s="1">
        <v>50</v>
      </c>
      <c r="AX16" s="1">
        <v>50</v>
      </c>
      <c r="AY16" s="1">
        <v>23.8888888888888</v>
      </c>
      <c r="AZ16" s="1">
        <v>35.845588235294102</v>
      </c>
      <c r="BA16" s="1">
        <v>39.655172413793103</v>
      </c>
      <c r="BB16" s="1">
        <v>42.7685950413223</v>
      </c>
      <c r="BC16" s="1">
        <v>33.561643835616401</v>
      </c>
      <c r="BD16" s="1">
        <v>37.380952380952301</v>
      </c>
      <c r="BE16" s="1">
        <v>60.858585858585798</v>
      </c>
      <c r="BF16" s="1">
        <v>74.102564102564102</v>
      </c>
      <c r="BG16" s="1">
        <v>93.718592964824097</v>
      </c>
      <c r="BH16" s="1">
        <v>95.086705202312103</v>
      </c>
      <c r="BI16" s="1">
        <v>66.346153846153797</v>
      </c>
      <c r="BJ16" s="1">
        <v>69.469026548672502</v>
      </c>
      <c r="BK16" s="1">
        <v>82.386363636363598</v>
      </c>
      <c r="BL16" s="1">
        <v>36.746987951807199</v>
      </c>
      <c r="BM16" s="1">
        <v>63.698630136986303</v>
      </c>
      <c r="BN16" s="1">
        <v>97.7777777777777</v>
      </c>
      <c r="BO16" s="1">
        <v>98.161764705882305</v>
      </c>
      <c r="BP16" s="1">
        <v>89.655172413793096</v>
      </c>
      <c r="BQ16" s="1">
        <v>89.876033057851203</v>
      </c>
      <c r="BR16" s="1">
        <v>89.269406392694094</v>
      </c>
      <c r="BS16" s="1">
        <v>90</v>
      </c>
      <c r="BT16" s="1">
        <v>91.414141414141397</v>
      </c>
      <c r="BU16" s="1">
        <v>93.076923076923094</v>
      </c>
      <c r="BV16" s="1">
        <v>89.698492462311506</v>
      </c>
      <c r="BW16" s="1">
        <v>91.907514450866998</v>
      </c>
      <c r="BX16" s="1">
        <v>89.743589743589695</v>
      </c>
      <c r="BY16" s="1">
        <v>84.955752212389299</v>
      </c>
      <c r="BZ16" s="1">
        <v>81.818181818181799</v>
      </c>
      <c r="CA16" s="1">
        <v>40.361445783132503</v>
      </c>
      <c r="CB16" s="1">
        <v>43.150684931506802</v>
      </c>
      <c r="CC16" s="1">
        <v>99.074074074074105</v>
      </c>
      <c r="CD16" s="1">
        <v>99.080882352941103</v>
      </c>
      <c r="CE16" s="1">
        <v>99.233716475095704</v>
      </c>
      <c r="CF16" s="1">
        <v>98.553719008264395</v>
      </c>
      <c r="CG16" s="1">
        <v>96.118721461187207</v>
      </c>
      <c r="CH16" s="1">
        <v>96.904761904761898</v>
      </c>
      <c r="CI16" s="1">
        <v>97.2222222222222</v>
      </c>
      <c r="CJ16" s="1">
        <v>95.128205128205096</v>
      </c>
      <c r="CK16" s="1">
        <v>87.185929648241199</v>
      </c>
      <c r="CL16" s="1">
        <v>93.930635838150195</v>
      </c>
      <c r="CM16" s="1">
        <v>89.423076923076906</v>
      </c>
      <c r="CN16" s="1">
        <v>73.893805309734503</v>
      </c>
      <c r="CO16" s="1">
        <v>88.068181818181799</v>
      </c>
      <c r="CP16" s="1">
        <v>41.566265060240902</v>
      </c>
      <c r="CQ16" s="1">
        <v>17.123287671232799</v>
      </c>
      <c r="CR16" s="1">
        <v>80.740740740740705</v>
      </c>
      <c r="CS16" s="1">
        <v>82.536764705882305</v>
      </c>
      <c r="CT16" s="1">
        <v>54.022988505747101</v>
      </c>
      <c r="CU16" s="1">
        <v>55.578512396694201</v>
      </c>
      <c r="CV16" s="1">
        <v>92.237442922374399</v>
      </c>
      <c r="CW16" s="1">
        <v>91.6666666666666</v>
      </c>
      <c r="CX16" s="1">
        <v>91.6666666666666</v>
      </c>
      <c r="CY16" s="1">
        <v>91.538461538461505</v>
      </c>
      <c r="CZ16" s="1">
        <v>90.954773869346695</v>
      </c>
      <c r="DA16" s="1">
        <v>92.485549132947895</v>
      </c>
      <c r="DB16" s="1">
        <v>88.141025641025607</v>
      </c>
      <c r="DC16" s="1">
        <v>69.469026548672502</v>
      </c>
      <c r="DD16" s="1">
        <v>85.227272727272705</v>
      </c>
      <c r="DE16" s="1">
        <v>40.963855421686702</v>
      </c>
      <c r="DF16" s="1">
        <v>42.4657534246575</v>
      </c>
      <c r="DG16" s="1">
        <v>91.471019809244297</v>
      </c>
      <c r="DH16" s="1">
        <v>91.566044639590103</v>
      </c>
      <c r="DI16" s="1">
        <v>82.399512789281303</v>
      </c>
      <c r="DJ16" s="1">
        <v>93.927725118483394</v>
      </c>
      <c r="DK16" s="1">
        <v>75.874125874125795</v>
      </c>
      <c r="DL16" s="1">
        <v>22.137791286727399</v>
      </c>
      <c r="DM16" s="1">
        <v>13.8232271325796</v>
      </c>
      <c r="DN16" s="1">
        <v>16.444672131147499</v>
      </c>
      <c r="DO16" s="1">
        <v>34.261133603238797</v>
      </c>
      <c r="DP16" s="1">
        <v>25.0260145681581</v>
      </c>
      <c r="DQ16" s="1">
        <v>57.971864009378599</v>
      </c>
      <c r="DR16" s="1">
        <v>41.6790490341753</v>
      </c>
      <c r="DS16" s="1">
        <v>16.136363636363601</v>
      </c>
      <c r="DT16" s="1">
        <v>9.9393019726858807</v>
      </c>
      <c r="DU16" s="1">
        <v>9.0677966101694896</v>
      </c>
      <c r="DV16" s="1">
        <v>19.497432134996298</v>
      </c>
      <c r="DW16" s="1">
        <v>23.838272960117099</v>
      </c>
      <c r="DX16" s="1">
        <v>24.299634591960999</v>
      </c>
      <c r="DY16" s="1">
        <v>21.593601895734501</v>
      </c>
      <c r="DZ16" s="1">
        <v>15.7342657342657</v>
      </c>
      <c r="EA16" s="1">
        <v>25.379939209726398</v>
      </c>
      <c r="EB16" s="1">
        <v>14.234326824254801</v>
      </c>
      <c r="EC16" s="1">
        <v>22.387295081967199</v>
      </c>
      <c r="ED16" s="1">
        <v>10.9817813765182</v>
      </c>
      <c r="EE16" s="1">
        <v>23.048907388137302</v>
      </c>
      <c r="EF16" s="1">
        <v>23.270808909730299</v>
      </c>
      <c r="EG16" s="1">
        <v>27.860326894502201</v>
      </c>
      <c r="EH16" s="1">
        <v>52.424242424242401</v>
      </c>
      <c r="EI16" s="1">
        <v>32.0940819423368</v>
      </c>
      <c r="EJ16" s="1">
        <v>26.355932203389798</v>
      </c>
      <c r="EK16" s="1">
        <v>99.798239178283197</v>
      </c>
      <c r="EL16" s="1">
        <v>99.780461031833099</v>
      </c>
      <c r="EM16" s="1">
        <v>99.756394640682103</v>
      </c>
      <c r="EN16" s="1">
        <v>99.674170616113699</v>
      </c>
      <c r="EO16" s="1">
        <v>99.500499500499501</v>
      </c>
      <c r="EP16" s="1">
        <v>99.442755825734494</v>
      </c>
      <c r="EQ16" s="1">
        <v>99.537512846865297</v>
      </c>
      <c r="ER16" s="1">
        <v>99.692622950819597</v>
      </c>
      <c r="ES16" s="1">
        <v>99.645748987854205</v>
      </c>
      <c r="ET16" s="1">
        <v>99.531737773152898</v>
      </c>
      <c r="EU16" s="1">
        <v>98.9449003516998</v>
      </c>
      <c r="EV16" s="1">
        <v>99.479940564635896</v>
      </c>
      <c r="EW16" s="1">
        <v>99.924242424242394</v>
      </c>
      <c r="EX16" s="1">
        <v>84.977238239757199</v>
      </c>
      <c r="EY16" s="1">
        <v>87.966101694915196</v>
      </c>
    </row>
    <row r="17" spans="1:155" ht="15">
      <c r="A17" s="11" t="s">
        <v>71</v>
      </c>
      <c r="B17" s="1" t="s">
        <v>542</v>
      </c>
      <c r="C17" s="1" t="s">
        <v>1041</v>
      </c>
      <c r="D17" s="11" t="s">
        <v>1011</v>
      </c>
      <c r="E17" s="11" t="s">
        <v>1012</v>
      </c>
      <c r="F17" s="1">
        <v>89.772727272727195</v>
      </c>
      <c r="G17" s="1">
        <v>92.391304347826093</v>
      </c>
      <c r="H17" s="1">
        <v>78.409090909090907</v>
      </c>
      <c r="I17" s="1">
        <v>94.047619047618994</v>
      </c>
      <c r="J17" s="1">
        <v>87.142857142857096</v>
      </c>
      <c r="K17" s="1">
        <v>95.588235294117595</v>
      </c>
      <c r="L17" s="1">
        <v>89.0625</v>
      </c>
      <c r="M17" s="1">
        <v>82.258064516128997</v>
      </c>
      <c r="N17" s="1">
        <v>79.0322580645161</v>
      </c>
      <c r="O17" s="1">
        <v>67.241379310344797</v>
      </c>
      <c r="P17" s="1">
        <v>73.214285714285694</v>
      </c>
      <c r="Q17" s="1">
        <v>67.307692307692307</v>
      </c>
      <c r="R17" s="1">
        <v>47.727272727272698</v>
      </c>
      <c r="S17" s="1">
        <v>67.391304347826093</v>
      </c>
      <c r="T17" s="1">
        <v>55</v>
      </c>
      <c r="U17" s="1">
        <v>35.227272727272698</v>
      </c>
      <c r="V17" s="1">
        <v>44.565217391304301</v>
      </c>
      <c r="W17" s="1">
        <v>48.863636363636303</v>
      </c>
      <c r="X17" s="1">
        <v>48.809523809523803</v>
      </c>
      <c r="Y17" s="1">
        <v>60</v>
      </c>
      <c r="Z17" s="1">
        <v>64.705882352941103</v>
      </c>
      <c r="AA17" s="1">
        <v>56.25</v>
      </c>
      <c r="AB17" s="1">
        <v>37.096774193548299</v>
      </c>
      <c r="AC17" s="1">
        <v>45.161290322580598</v>
      </c>
      <c r="AD17" s="1">
        <v>22.413793103448199</v>
      </c>
      <c r="AE17" s="1">
        <v>21.428571428571399</v>
      </c>
      <c r="AF17" s="1">
        <v>25</v>
      </c>
      <c r="AG17" s="1">
        <v>13.636363636363599</v>
      </c>
      <c r="AH17" s="1">
        <v>15.2173913043478</v>
      </c>
      <c r="AI17" s="1">
        <v>20</v>
      </c>
      <c r="AJ17" s="1">
        <v>19.318181818181799</v>
      </c>
      <c r="AK17" s="1">
        <v>25</v>
      </c>
      <c r="AL17" s="1">
        <v>51.136363636363598</v>
      </c>
      <c r="AM17" s="1">
        <v>51.190476190476097</v>
      </c>
      <c r="AN17" s="1">
        <v>35.714285714285701</v>
      </c>
      <c r="AO17" s="1">
        <v>57.352941176470502</v>
      </c>
      <c r="AP17" s="1">
        <v>35.9375</v>
      </c>
      <c r="AQ17" s="1">
        <v>66.129032258064498</v>
      </c>
      <c r="AR17" s="1">
        <v>69.354838709677395</v>
      </c>
      <c r="AS17" s="1">
        <v>67.241379310344797</v>
      </c>
      <c r="AT17" s="1">
        <v>80.357142857142804</v>
      </c>
      <c r="AU17" s="1">
        <v>40.384615384615302</v>
      </c>
      <c r="AV17" s="1">
        <v>50</v>
      </c>
      <c r="AW17" s="1">
        <v>50</v>
      </c>
      <c r="AX17" s="1">
        <v>50</v>
      </c>
      <c r="AY17" s="1">
        <v>17.045454545454501</v>
      </c>
      <c r="AZ17" s="1">
        <v>46.739130434782602</v>
      </c>
      <c r="BA17" s="1">
        <v>48.863636363636303</v>
      </c>
      <c r="BB17" s="1">
        <v>53.571428571428498</v>
      </c>
      <c r="BC17" s="1">
        <v>44.285714285714199</v>
      </c>
      <c r="BD17" s="1">
        <v>30.8823529411764</v>
      </c>
      <c r="BE17" s="1">
        <v>39.0625</v>
      </c>
      <c r="BF17" s="1">
        <v>46.774193548387103</v>
      </c>
      <c r="BG17" s="1">
        <v>17.7419354838709</v>
      </c>
      <c r="BH17" s="1">
        <v>22.413793103448199</v>
      </c>
      <c r="BI17" s="1">
        <v>30.357142857142801</v>
      </c>
      <c r="BJ17" s="1">
        <v>28.846153846153801</v>
      </c>
      <c r="BK17" s="1">
        <v>43.181818181818102</v>
      </c>
      <c r="BL17" s="1">
        <v>19.565217391304301</v>
      </c>
      <c r="BM17" s="1">
        <v>67.5</v>
      </c>
      <c r="BN17" s="1">
        <v>19.318181818181799</v>
      </c>
      <c r="BO17" s="1">
        <v>27.173913043478201</v>
      </c>
      <c r="BP17" s="1">
        <v>28.409090909090899</v>
      </c>
      <c r="BQ17" s="1">
        <v>29.761904761904699</v>
      </c>
      <c r="BR17" s="1">
        <v>30</v>
      </c>
      <c r="BS17" s="1">
        <v>29.411764705882302</v>
      </c>
      <c r="BT17" s="1">
        <v>29.6875</v>
      </c>
      <c r="BU17" s="1">
        <v>30.645161290322498</v>
      </c>
      <c r="BV17" s="1">
        <v>32.258064516128997</v>
      </c>
      <c r="BW17" s="1">
        <v>31.034482758620602</v>
      </c>
      <c r="BX17" s="1">
        <v>32.142857142857103</v>
      </c>
      <c r="BY17" s="1">
        <v>30.769230769230699</v>
      </c>
      <c r="BZ17" s="1">
        <v>36.363636363636303</v>
      </c>
      <c r="CA17" s="1">
        <v>36.956521739130402</v>
      </c>
      <c r="CB17" s="1">
        <v>47.5</v>
      </c>
      <c r="CC17" s="1">
        <v>82.954545454545396</v>
      </c>
      <c r="CD17" s="1">
        <v>90.2173913043478</v>
      </c>
      <c r="CE17" s="1">
        <v>78.409090909090907</v>
      </c>
      <c r="CF17" s="1">
        <v>84.523809523809504</v>
      </c>
      <c r="CG17" s="1">
        <v>84.285714285714207</v>
      </c>
      <c r="CH17" s="1">
        <v>92.647058823529406</v>
      </c>
      <c r="CI17" s="1">
        <v>89.0625</v>
      </c>
      <c r="CJ17" s="1">
        <v>85.483870967741893</v>
      </c>
      <c r="CK17" s="1">
        <v>79.0322580645161</v>
      </c>
      <c r="CL17" s="1">
        <v>74.137931034482705</v>
      </c>
      <c r="CM17" s="1">
        <v>94.642857142857096</v>
      </c>
      <c r="CN17" s="1">
        <v>78.846153846153797</v>
      </c>
      <c r="CO17" s="1">
        <v>65.909090909090907</v>
      </c>
      <c r="CP17" s="1">
        <v>67.391304347826093</v>
      </c>
      <c r="CQ17" s="1">
        <v>82.5</v>
      </c>
      <c r="CR17" s="1">
        <v>27.272727272727199</v>
      </c>
      <c r="CS17" s="1">
        <v>30.434782608695599</v>
      </c>
      <c r="CT17" s="1">
        <v>30.681818181818102</v>
      </c>
      <c r="CU17" s="1">
        <v>34.523809523809497</v>
      </c>
      <c r="CV17" s="1">
        <v>7.1428571428571397</v>
      </c>
      <c r="CW17" s="1">
        <v>55.8823529411764</v>
      </c>
      <c r="CX17" s="1">
        <v>50</v>
      </c>
      <c r="CY17" s="1">
        <v>53.225806451612897</v>
      </c>
      <c r="CZ17" s="1">
        <v>62.903225806451601</v>
      </c>
      <c r="DA17" s="1">
        <v>5.1724137931034404</v>
      </c>
      <c r="DB17" s="1">
        <v>5.3571428571428497</v>
      </c>
      <c r="DC17" s="1">
        <v>42.307692307692299</v>
      </c>
      <c r="DD17" s="1">
        <v>29.545454545454501</v>
      </c>
      <c r="DE17" s="1">
        <v>30.434782608695599</v>
      </c>
      <c r="DF17" s="1">
        <v>32.5</v>
      </c>
      <c r="DG17" s="1">
        <v>62.857666911225202</v>
      </c>
      <c r="DH17" s="1">
        <v>71.185510428100898</v>
      </c>
      <c r="DI17" s="1">
        <v>59.906617945594803</v>
      </c>
      <c r="DJ17" s="1">
        <v>27.813981042654</v>
      </c>
      <c r="DK17" s="1">
        <v>9.1408591408591402</v>
      </c>
      <c r="DL17" s="1">
        <v>9.0678824721377893</v>
      </c>
      <c r="DM17" s="1">
        <v>8.27338129496402</v>
      </c>
      <c r="DN17" s="1">
        <v>10.092213114754101</v>
      </c>
      <c r="DO17" s="1">
        <v>6.5283400809716596</v>
      </c>
      <c r="DP17" s="1">
        <v>20.031217481789799</v>
      </c>
      <c r="DQ17" s="1">
        <v>65.005861664712697</v>
      </c>
      <c r="DR17" s="1">
        <v>29.643387815750302</v>
      </c>
      <c r="DS17" s="1">
        <v>24.772727272727199</v>
      </c>
      <c r="DT17" s="1">
        <v>59.408194233687396</v>
      </c>
      <c r="DU17" s="1">
        <v>65.677966101694906</v>
      </c>
      <c r="DV17" s="1">
        <v>96.3499633162142</v>
      </c>
      <c r="DW17" s="1">
        <v>95.664105378704704</v>
      </c>
      <c r="DX17" s="1">
        <v>95.473000406008893</v>
      </c>
      <c r="DY17" s="1">
        <v>99.733412322274802</v>
      </c>
      <c r="DZ17" s="1">
        <v>99.650349650349597</v>
      </c>
      <c r="EA17" s="1">
        <v>99.544072948328207</v>
      </c>
      <c r="EB17" s="1">
        <v>89.876670092497406</v>
      </c>
      <c r="EC17" s="1">
        <v>92.776639344262193</v>
      </c>
      <c r="ED17" s="1">
        <v>82.236842105263094</v>
      </c>
      <c r="EE17" s="1">
        <v>83.818938605619095</v>
      </c>
      <c r="EF17" s="1">
        <v>69.695193434935504</v>
      </c>
      <c r="EG17" s="1">
        <v>74.962852897473994</v>
      </c>
      <c r="EH17" s="1">
        <v>85.075757575757507</v>
      </c>
      <c r="EI17" s="1">
        <v>94.613050075872493</v>
      </c>
      <c r="EJ17" s="1">
        <v>90.423728813559293</v>
      </c>
      <c r="EK17" s="1">
        <v>95.432868672046894</v>
      </c>
      <c r="EL17" s="1">
        <v>89.846322722283205</v>
      </c>
      <c r="EM17" s="1">
        <v>92.671538773853001</v>
      </c>
      <c r="EN17" s="1">
        <v>90.284360189573405</v>
      </c>
      <c r="EO17" s="1">
        <v>66.533466533466495</v>
      </c>
      <c r="EP17" s="1">
        <v>66.6666666666666</v>
      </c>
      <c r="EQ17" s="1">
        <v>76.618705035971203</v>
      </c>
      <c r="ER17" s="1">
        <v>57.4282786885245</v>
      </c>
      <c r="ES17" s="1">
        <v>76.720647773279296</v>
      </c>
      <c r="ET17" s="1">
        <v>63.995837669094598</v>
      </c>
      <c r="EU17" s="1">
        <v>94.255568581477107</v>
      </c>
      <c r="EV17" s="1">
        <v>85.215453194650806</v>
      </c>
      <c r="EW17" s="1">
        <v>83.030303030303003</v>
      </c>
      <c r="EX17" s="1">
        <v>84.977238239757199</v>
      </c>
      <c r="EY17" s="1">
        <v>41.610169491525397</v>
      </c>
    </row>
    <row r="18" spans="1:155" ht="15">
      <c r="A18" s="11" t="s">
        <v>72</v>
      </c>
      <c r="B18" s="1" t="s">
        <v>544</v>
      </c>
      <c r="C18" s="1" t="s">
        <v>1010</v>
      </c>
      <c r="D18" s="11" t="s">
        <v>1011</v>
      </c>
      <c r="E18" s="11" t="s">
        <v>1012</v>
      </c>
      <c r="F18" s="1">
        <v>80.617977528089796</v>
      </c>
      <c r="G18" s="1">
        <v>85.502958579881593</v>
      </c>
      <c r="H18" s="1">
        <v>91.176470588235205</v>
      </c>
      <c r="I18" s="1">
        <v>89.615384615384599</v>
      </c>
      <c r="J18" s="1">
        <v>81.048387096774107</v>
      </c>
      <c r="K18" s="1">
        <v>72.9166666666666</v>
      </c>
      <c r="L18" s="1">
        <v>62.7049180327868</v>
      </c>
      <c r="M18" s="1">
        <v>86.220472440944803</v>
      </c>
      <c r="N18" s="1">
        <v>92.990654205607399</v>
      </c>
      <c r="O18" s="1">
        <v>96.276595744680805</v>
      </c>
      <c r="P18" s="1">
        <v>96.212121212121204</v>
      </c>
      <c r="Q18" s="1">
        <v>94.1666666666666</v>
      </c>
      <c r="R18" s="1">
        <v>99.1525423728813</v>
      </c>
      <c r="S18" s="1">
        <v>98.9583333333333</v>
      </c>
      <c r="T18" s="1">
        <v>87.931034482758605</v>
      </c>
      <c r="U18" s="1">
        <v>75.5617977528089</v>
      </c>
      <c r="V18" s="1">
        <v>78.994082840236601</v>
      </c>
      <c r="W18" s="1">
        <v>78.104575163398593</v>
      </c>
      <c r="X18" s="1">
        <v>72.692307692307594</v>
      </c>
      <c r="Y18" s="1">
        <v>92.338709677419303</v>
      </c>
      <c r="Z18" s="1">
        <v>92.0833333333333</v>
      </c>
      <c r="AA18" s="1">
        <v>96.311475409836007</v>
      </c>
      <c r="AB18" s="1">
        <v>99.606299212598401</v>
      </c>
      <c r="AC18" s="1">
        <v>95.794392523364394</v>
      </c>
      <c r="AD18" s="1">
        <v>99.468085106382901</v>
      </c>
      <c r="AE18" s="1">
        <v>99.242424242424207</v>
      </c>
      <c r="AF18" s="1">
        <v>85.8333333333333</v>
      </c>
      <c r="AG18" s="1">
        <v>81.355932203389798</v>
      </c>
      <c r="AH18" s="1">
        <v>44.7916666666666</v>
      </c>
      <c r="AI18" s="1">
        <v>50</v>
      </c>
      <c r="AJ18" s="1">
        <v>22.191011235954999</v>
      </c>
      <c r="AK18" s="1">
        <v>26.627218934911198</v>
      </c>
      <c r="AL18" s="1">
        <v>31.699346405228699</v>
      </c>
      <c r="AM18" s="1">
        <v>35</v>
      </c>
      <c r="AN18" s="1">
        <v>39.112903225806399</v>
      </c>
      <c r="AO18" s="1">
        <v>40.8333333333333</v>
      </c>
      <c r="AP18" s="1">
        <v>52.049180327868797</v>
      </c>
      <c r="AQ18" s="1">
        <v>57.874015748031397</v>
      </c>
      <c r="AR18" s="1">
        <v>61.214953271028001</v>
      </c>
      <c r="AS18" s="1">
        <v>62.234042553191401</v>
      </c>
      <c r="AT18" s="1">
        <v>31.060606060606101</v>
      </c>
      <c r="AU18" s="1">
        <v>50</v>
      </c>
      <c r="AV18" s="1">
        <v>50</v>
      </c>
      <c r="AW18" s="1">
        <v>50</v>
      </c>
      <c r="AX18" s="1">
        <v>50</v>
      </c>
      <c r="AY18" s="1">
        <v>75.5617977528089</v>
      </c>
      <c r="AZ18" s="1">
        <v>78.994082840236601</v>
      </c>
      <c r="BA18" s="1">
        <v>59.150326797385603</v>
      </c>
      <c r="BB18" s="1">
        <v>61.923076923076898</v>
      </c>
      <c r="BC18" s="1">
        <v>50.403225806451601</v>
      </c>
      <c r="BD18" s="1">
        <v>49.5833333333333</v>
      </c>
      <c r="BE18" s="1">
        <v>65.983606557377001</v>
      </c>
      <c r="BF18" s="1">
        <v>38.188976377952699</v>
      </c>
      <c r="BG18" s="1">
        <v>68.691588785046704</v>
      </c>
      <c r="BH18" s="1">
        <v>68.617021276595693</v>
      </c>
      <c r="BI18" s="1">
        <v>25</v>
      </c>
      <c r="BJ18" s="1">
        <v>32.5</v>
      </c>
      <c r="BK18" s="1">
        <v>27.966101694915199</v>
      </c>
      <c r="BL18" s="1">
        <v>48.9583333333333</v>
      </c>
      <c r="BM18" s="1">
        <v>36.2068965517241</v>
      </c>
      <c r="BN18" s="1">
        <v>53.089887640449398</v>
      </c>
      <c r="BO18" s="1">
        <v>57.396449704142</v>
      </c>
      <c r="BP18" s="1">
        <v>72.875816993463999</v>
      </c>
      <c r="BQ18" s="1">
        <v>60.384615384615302</v>
      </c>
      <c r="BR18" s="1">
        <v>61.290322580645103</v>
      </c>
      <c r="BS18" s="1">
        <v>60.4166666666666</v>
      </c>
      <c r="BT18" s="1">
        <v>28.688524590163901</v>
      </c>
      <c r="BU18" s="1">
        <v>29.9212598425196</v>
      </c>
      <c r="BV18" s="1">
        <v>34.5794392523364</v>
      </c>
      <c r="BW18" s="1">
        <v>33.510638297872298</v>
      </c>
      <c r="BX18" s="1">
        <v>34.848484848484802</v>
      </c>
      <c r="BY18" s="1">
        <v>40</v>
      </c>
      <c r="BZ18" s="1">
        <v>44.067796610169403</v>
      </c>
      <c r="CA18" s="1">
        <v>45.8333333333333</v>
      </c>
      <c r="CB18" s="1">
        <v>48.275862068965502</v>
      </c>
      <c r="CC18" s="1">
        <v>82.303370786516794</v>
      </c>
      <c r="CD18" s="1">
        <v>84.319526627218906</v>
      </c>
      <c r="CE18" s="1">
        <v>78.431372549019599</v>
      </c>
      <c r="CF18" s="1">
        <v>88.846153846153797</v>
      </c>
      <c r="CG18" s="1">
        <v>88.306451612903203</v>
      </c>
      <c r="CH18" s="1">
        <v>56.25</v>
      </c>
      <c r="CI18" s="1">
        <v>93.852459016393396</v>
      </c>
      <c r="CJ18" s="1">
        <v>90.944881889763707</v>
      </c>
      <c r="CK18" s="1">
        <v>81.775700934579405</v>
      </c>
      <c r="CL18" s="1">
        <v>94.148936170212707</v>
      </c>
      <c r="CM18" s="1">
        <v>96.212121212121204</v>
      </c>
      <c r="CN18" s="1">
        <v>68.3333333333333</v>
      </c>
      <c r="CO18" s="1">
        <v>84.745762711864401</v>
      </c>
      <c r="CP18" s="1">
        <v>57.2916666666666</v>
      </c>
      <c r="CQ18" s="1">
        <v>68.965517241379303</v>
      </c>
      <c r="CR18" s="1">
        <v>73.314606741573002</v>
      </c>
      <c r="CS18" s="1">
        <v>75.147928994082804</v>
      </c>
      <c r="CT18" s="1">
        <v>40.196078431372499</v>
      </c>
      <c r="CU18" s="1">
        <v>37.692307692307601</v>
      </c>
      <c r="CV18" s="1">
        <v>36.693548387096698</v>
      </c>
      <c r="CW18" s="1">
        <v>59.5833333333333</v>
      </c>
      <c r="CX18" s="1">
        <v>63.524590163934398</v>
      </c>
      <c r="CY18" s="1">
        <v>64.960629921259795</v>
      </c>
      <c r="CZ18" s="1">
        <v>68.691588785046704</v>
      </c>
      <c r="DA18" s="1">
        <v>72.872340425531902</v>
      </c>
      <c r="DB18" s="1">
        <v>47.727272727272698</v>
      </c>
      <c r="DC18" s="1">
        <v>30.8333333333333</v>
      </c>
      <c r="DD18" s="1">
        <v>36.440677966101603</v>
      </c>
      <c r="DE18" s="1">
        <v>34.375</v>
      </c>
      <c r="DF18" s="1">
        <v>31.034482758620602</v>
      </c>
      <c r="DG18" s="1">
        <v>83.443102817416701</v>
      </c>
      <c r="DH18" s="1">
        <v>98.071457572066507</v>
      </c>
      <c r="DI18" s="1">
        <v>98.133886255924097</v>
      </c>
      <c r="DJ18" s="1">
        <v>94.755244755244703</v>
      </c>
      <c r="DK18" s="1">
        <v>76.545086119554199</v>
      </c>
      <c r="DL18" s="1">
        <v>85.971223021582702</v>
      </c>
      <c r="DM18" s="1">
        <v>82.223360655737693</v>
      </c>
      <c r="DN18" s="1">
        <v>92.864372469635597</v>
      </c>
      <c r="DO18" s="1">
        <v>91.831425598335102</v>
      </c>
      <c r="DP18" s="1">
        <v>92.907385697538103</v>
      </c>
      <c r="DQ18" s="1">
        <v>67.087667161961306</v>
      </c>
      <c r="DR18" s="1">
        <v>86.287878787878697</v>
      </c>
      <c r="DS18" s="1">
        <v>79.742033383915</v>
      </c>
      <c r="DT18" s="1">
        <v>81.440677966101603</v>
      </c>
      <c r="DU18" s="1">
        <v>67.482517482517395</v>
      </c>
      <c r="DV18" s="1">
        <v>97.859495060373206</v>
      </c>
      <c r="DW18" s="1">
        <v>72.695899309784807</v>
      </c>
      <c r="DX18" s="1">
        <v>78.228672985781898</v>
      </c>
      <c r="DY18" s="1">
        <v>77.472527472527403</v>
      </c>
      <c r="DZ18" s="1">
        <v>64.488348530901703</v>
      </c>
      <c r="EA18" s="1">
        <v>67.677286742034894</v>
      </c>
      <c r="EB18" s="1">
        <v>72.694672131147499</v>
      </c>
      <c r="EC18" s="1">
        <v>63.512145748987798</v>
      </c>
      <c r="ED18" s="1">
        <v>71.852237252861599</v>
      </c>
      <c r="EE18" s="1">
        <v>46.014067995310597</v>
      </c>
      <c r="EF18" s="1">
        <v>32.317979197622499</v>
      </c>
      <c r="EG18" s="1">
        <v>25.227272727272702</v>
      </c>
      <c r="EH18" s="1">
        <v>36.798179059180498</v>
      </c>
      <c r="EI18" s="1">
        <v>43.983050847457598</v>
      </c>
      <c r="EJ18" s="1">
        <v>69.930069930069905</v>
      </c>
      <c r="EK18" s="1">
        <v>94.383461397731395</v>
      </c>
      <c r="EL18" s="1">
        <v>94.904587900933805</v>
      </c>
      <c r="EM18" s="1">
        <v>93.246445497630305</v>
      </c>
      <c r="EN18" s="1">
        <v>90.909090909090907</v>
      </c>
      <c r="EO18" s="1">
        <v>90.2228976697061</v>
      </c>
      <c r="EP18" s="1">
        <v>90.339157245632094</v>
      </c>
      <c r="EQ18" s="1">
        <v>94.620901639344197</v>
      </c>
      <c r="ER18" s="1">
        <v>95.850202429149803</v>
      </c>
      <c r="ES18" s="1">
        <v>95.889698231009305</v>
      </c>
      <c r="ET18" s="1">
        <v>91.500586166471194</v>
      </c>
      <c r="EU18" s="1">
        <v>93.016344725111395</v>
      </c>
      <c r="EV18" s="1">
        <v>95.075757575757507</v>
      </c>
      <c r="EW18" s="1">
        <v>40.819423368740502</v>
      </c>
      <c r="EX18" s="1">
        <v>41.610169491525397</v>
      </c>
      <c r="EY18" s="1">
        <v>40.675990675990597</v>
      </c>
    </row>
    <row r="19" spans="1:155" ht="15">
      <c r="A19" s="11" t="s">
        <v>61</v>
      </c>
      <c r="B19" s="1" t="s">
        <v>530</v>
      </c>
      <c r="C19" s="1" t="s">
        <v>1022</v>
      </c>
      <c r="D19" s="11" t="s">
        <v>1042</v>
      </c>
      <c r="E19" s="11" t="s">
        <v>1043</v>
      </c>
      <c r="F19" s="1">
        <v>79.494382022471896</v>
      </c>
      <c r="G19" s="1">
        <v>78.012048192771104</v>
      </c>
      <c r="H19" s="1">
        <v>77.739726027397197</v>
      </c>
      <c r="I19" s="1">
        <v>60.101010101010097</v>
      </c>
      <c r="J19" s="1">
        <v>42.537313432835802</v>
      </c>
      <c r="K19" s="1">
        <v>36.71875</v>
      </c>
      <c r="L19" s="1">
        <v>35.15625</v>
      </c>
      <c r="M19" s="1">
        <v>36.153846153846096</v>
      </c>
      <c r="N19" s="1">
        <v>42.537313432835802</v>
      </c>
      <c r="O19" s="1">
        <v>45.384615384615302</v>
      </c>
      <c r="P19" s="1">
        <v>50</v>
      </c>
      <c r="Q19" s="1">
        <v>45</v>
      </c>
      <c r="R19" s="1">
        <v>35.4166666666666</v>
      </c>
      <c r="S19" s="1">
        <v>31.372549019607799</v>
      </c>
      <c r="T19" s="1">
        <v>36.046511627906902</v>
      </c>
      <c r="U19" s="1">
        <v>92.4157303370786</v>
      </c>
      <c r="V19" s="1">
        <v>74.096385542168605</v>
      </c>
      <c r="W19" s="1">
        <v>69.178082191780803</v>
      </c>
      <c r="X19" s="1">
        <v>18.6868686868686</v>
      </c>
      <c r="Y19" s="1">
        <v>14.179104477611901</v>
      </c>
      <c r="Z19" s="1">
        <v>13.28125</v>
      </c>
      <c r="AA19" s="1">
        <v>13.28125</v>
      </c>
      <c r="AB19" s="1">
        <v>14.615384615384601</v>
      </c>
      <c r="AC19" s="1">
        <v>18.656716417910399</v>
      </c>
      <c r="AD19" s="1">
        <v>19.230769230769202</v>
      </c>
      <c r="AE19" s="1">
        <v>17.543859649122801</v>
      </c>
      <c r="AF19" s="1">
        <v>20</v>
      </c>
      <c r="AG19" s="1">
        <v>30.2083333333333</v>
      </c>
      <c r="AH19" s="1">
        <v>28.431372549019599</v>
      </c>
      <c r="AI19" s="1">
        <v>33.720930232558104</v>
      </c>
      <c r="AJ19" s="1">
        <v>52.247191011235898</v>
      </c>
      <c r="AK19" s="1">
        <v>52.710843373493901</v>
      </c>
      <c r="AL19" s="1">
        <v>51.369863013698598</v>
      </c>
      <c r="AM19" s="1">
        <v>48.484848484848399</v>
      </c>
      <c r="AN19" s="1">
        <v>46.268656716417901</v>
      </c>
      <c r="AO19" s="1">
        <v>46.09375</v>
      </c>
      <c r="AP19" s="1">
        <v>44.53125</v>
      </c>
      <c r="AQ19" s="1">
        <v>44.615384615384599</v>
      </c>
      <c r="AR19" s="1">
        <v>49.253731343283498</v>
      </c>
      <c r="AS19" s="1">
        <v>53.076923076923102</v>
      </c>
      <c r="AT19" s="1">
        <v>57.894736842105203</v>
      </c>
      <c r="AU19" s="1">
        <v>63</v>
      </c>
      <c r="AV19" s="1">
        <v>63.5416666666666</v>
      </c>
      <c r="AW19" s="1">
        <v>55.8823529411764</v>
      </c>
      <c r="AX19" s="1">
        <v>51.162790697674403</v>
      </c>
      <c r="AY19" s="1">
        <v>76.685393258426899</v>
      </c>
      <c r="AZ19" s="1">
        <v>77.409638554216798</v>
      </c>
      <c r="BA19" s="1">
        <v>76.369863013698605</v>
      </c>
      <c r="BB19" s="1">
        <v>62.121212121212103</v>
      </c>
      <c r="BC19" s="1">
        <v>45.522388059701399</v>
      </c>
      <c r="BD19" s="1">
        <v>21.09375</v>
      </c>
      <c r="BE19" s="1">
        <v>46.09375</v>
      </c>
      <c r="BF19" s="1">
        <v>63.846153846153797</v>
      </c>
      <c r="BG19" s="1">
        <v>51.492537313432798</v>
      </c>
      <c r="BH19" s="1">
        <v>46.923076923076898</v>
      </c>
      <c r="BI19" s="1">
        <v>18.421052631578899</v>
      </c>
      <c r="BJ19" s="1">
        <v>19</v>
      </c>
      <c r="BK19" s="1">
        <v>42.7083333333333</v>
      </c>
      <c r="BL19" s="1">
        <v>0.98039215686274495</v>
      </c>
      <c r="BM19" s="1">
        <v>1.16279069767441</v>
      </c>
      <c r="BN19" s="1">
        <v>21.910112359550499</v>
      </c>
      <c r="BO19" s="1">
        <v>26.204819277108399</v>
      </c>
      <c r="BP19" s="1">
        <v>26.369863013698598</v>
      </c>
      <c r="BQ19" s="1">
        <v>23.737373737373701</v>
      </c>
      <c r="BR19" s="1">
        <v>20.8955223880597</v>
      </c>
      <c r="BS19" s="1">
        <v>23.4375</v>
      </c>
      <c r="BT19" s="1">
        <v>26.5625</v>
      </c>
      <c r="BU19" s="1">
        <v>30</v>
      </c>
      <c r="BV19" s="1">
        <v>35.074626865671597</v>
      </c>
      <c r="BW19" s="1">
        <v>36.923076923076898</v>
      </c>
      <c r="BX19" s="1">
        <v>37.719298245613999</v>
      </c>
      <c r="BY19" s="1">
        <v>37</v>
      </c>
      <c r="BZ19" s="1">
        <v>43.75</v>
      </c>
      <c r="CA19" s="1">
        <v>43.137254901960702</v>
      </c>
      <c r="CB19" s="1">
        <v>45.348837209302303</v>
      </c>
      <c r="CC19" s="1">
        <v>52.528089887640398</v>
      </c>
      <c r="CD19" s="1">
        <v>52.710843373493901</v>
      </c>
      <c r="CE19" s="1">
        <v>51.027397260273901</v>
      </c>
      <c r="CF19" s="1">
        <v>47.979797979797901</v>
      </c>
      <c r="CG19" s="1">
        <v>70.149253731343194</v>
      </c>
      <c r="CH19" s="1">
        <v>75.78125</v>
      </c>
      <c r="CI19" s="1">
        <v>48.4375</v>
      </c>
      <c r="CJ19" s="1">
        <v>79.230769230769198</v>
      </c>
      <c r="CK19" s="1">
        <v>71.641791044776099</v>
      </c>
      <c r="CL19" s="1">
        <v>78.461538461538396</v>
      </c>
      <c r="CM19" s="1">
        <v>48.245614035087698</v>
      </c>
      <c r="CN19" s="1">
        <v>52</v>
      </c>
      <c r="CO19" s="1">
        <v>65.625</v>
      </c>
      <c r="CP19" s="1">
        <v>40.196078431372499</v>
      </c>
      <c r="CQ19" s="1">
        <v>48.837209302325498</v>
      </c>
      <c r="CR19" s="1">
        <v>51.404494382022399</v>
      </c>
      <c r="CS19" s="1">
        <v>57.2289156626506</v>
      </c>
      <c r="CT19" s="1">
        <v>58.219178082191704</v>
      </c>
      <c r="CU19" s="1">
        <v>53.030303030303003</v>
      </c>
      <c r="CV19" s="1">
        <v>41.044776119402897</v>
      </c>
      <c r="CW19" s="1">
        <v>42.1875</v>
      </c>
      <c r="CX19" s="1">
        <v>64.84375</v>
      </c>
      <c r="CY19" s="1">
        <v>45.384615384615302</v>
      </c>
      <c r="CZ19" s="1">
        <v>44.0298507462686</v>
      </c>
      <c r="DA19" s="1">
        <v>48.461538461538403</v>
      </c>
      <c r="DB19" s="1">
        <v>22.807017543859601</v>
      </c>
      <c r="DC19" s="1">
        <v>37</v>
      </c>
      <c r="DD19" s="1">
        <v>25</v>
      </c>
      <c r="DE19" s="1">
        <v>29.411764705882302</v>
      </c>
      <c r="DF19" s="1">
        <v>34.883720930232499</v>
      </c>
      <c r="DG19" s="1">
        <v>94.442406456346305</v>
      </c>
      <c r="DH19" s="1">
        <v>82.894255396999597</v>
      </c>
      <c r="DI19" s="1">
        <v>81.749898497766907</v>
      </c>
      <c r="DJ19" s="1">
        <v>65.313981042654007</v>
      </c>
      <c r="DK19" s="1">
        <v>50.299700299700298</v>
      </c>
      <c r="DL19" s="1">
        <v>82.522796352583498</v>
      </c>
      <c r="DM19" s="1">
        <v>66.032887975334006</v>
      </c>
      <c r="DN19" s="1">
        <v>61.424180327868797</v>
      </c>
      <c r="DO19" s="1">
        <v>75.354251012145696</v>
      </c>
      <c r="DP19" s="1">
        <v>68.730489073881301</v>
      </c>
      <c r="DQ19" s="1">
        <v>46.717467760844102</v>
      </c>
      <c r="DR19" s="1">
        <v>24.145616641901899</v>
      </c>
      <c r="DS19" s="1">
        <v>16.893939393939299</v>
      </c>
      <c r="DT19" s="1">
        <v>49.393019726858803</v>
      </c>
      <c r="DU19" s="1">
        <v>61.610169491525397</v>
      </c>
      <c r="DV19" s="1">
        <v>21.8085106382978</v>
      </c>
      <c r="DW19" s="1">
        <v>14.4712769849981</v>
      </c>
      <c r="DX19" s="1">
        <v>40.824198132358902</v>
      </c>
      <c r="DY19" s="1">
        <v>37.3518957345971</v>
      </c>
      <c r="DZ19" s="1">
        <v>40.609390609390601</v>
      </c>
      <c r="EA19" s="1">
        <v>21.8338399189463</v>
      </c>
      <c r="EB19" s="1">
        <v>24.820143884892101</v>
      </c>
      <c r="EC19" s="1">
        <v>24.641393442622899</v>
      </c>
      <c r="ED19" s="1">
        <v>32.540485829959501</v>
      </c>
      <c r="EE19" s="1">
        <v>13.163371488033199</v>
      </c>
      <c r="EF19" s="1">
        <v>26.201641266119498</v>
      </c>
      <c r="EG19" s="1">
        <v>14.7845468053491</v>
      </c>
      <c r="EH19" s="1">
        <v>9.9242424242424203</v>
      </c>
      <c r="EI19" s="1">
        <v>26.783004552352001</v>
      </c>
      <c r="EJ19" s="1">
        <v>15.677966101694899</v>
      </c>
      <c r="EK19" s="1">
        <v>84.702861335289796</v>
      </c>
      <c r="EL19" s="1">
        <v>74.624954262714894</v>
      </c>
      <c r="EM19" s="1">
        <v>73.792123426715307</v>
      </c>
      <c r="EN19" s="1">
        <v>30.9537914691943</v>
      </c>
      <c r="EO19" s="1">
        <v>22.0779220779221</v>
      </c>
      <c r="EP19" s="1">
        <v>21.681864235055698</v>
      </c>
      <c r="EQ19" s="1">
        <v>21.891058581706101</v>
      </c>
      <c r="ER19" s="1">
        <v>25.768442622950801</v>
      </c>
      <c r="ES19" s="1">
        <v>33.350202429149803</v>
      </c>
      <c r="ET19" s="1">
        <v>28.876170655567101</v>
      </c>
      <c r="EU19" s="1">
        <v>9.3200468933177003</v>
      </c>
      <c r="EV19" s="1">
        <v>18.4992570579494</v>
      </c>
      <c r="EW19" s="1">
        <v>38.939393939393902</v>
      </c>
      <c r="EX19" s="1">
        <v>40.819423368740502</v>
      </c>
      <c r="EY19" s="1">
        <v>41.610169491525397</v>
      </c>
    </row>
    <row r="20" spans="1:155" ht="15">
      <c r="A20" s="11" t="s">
        <v>66</v>
      </c>
      <c r="B20" s="1" t="s">
        <v>538</v>
      </c>
      <c r="C20" s="1" t="s">
        <v>1044</v>
      </c>
      <c r="D20" s="11" t="s">
        <v>1014</v>
      </c>
      <c r="E20" s="11" t="s">
        <v>1045</v>
      </c>
      <c r="F20" s="1">
        <v>98.287671232876704</v>
      </c>
      <c r="G20" s="1">
        <v>97.602739726027394</v>
      </c>
      <c r="H20" s="1">
        <v>95.669291338582596</v>
      </c>
      <c r="I20" s="1">
        <v>91.517857142857096</v>
      </c>
      <c r="J20" s="1">
        <v>90</v>
      </c>
      <c r="K20" s="1">
        <v>81.182795698924707</v>
      </c>
      <c r="L20" s="1">
        <v>75.543478260869506</v>
      </c>
      <c r="M20" s="1">
        <v>80.769230769230703</v>
      </c>
      <c r="N20" s="1">
        <v>86.702127659574401</v>
      </c>
      <c r="O20" s="1">
        <v>94.53125</v>
      </c>
      <c r="P20" s="1">
        <v>91.964285714285694</v>
      </c>
      <c r="Q20" s="1">
        <v>88.043478260869506</v>
      </c>
      <c r="R20" s="1">
        <v>80.2083333333333</v>
      </c>
      <c r="S20" s="1">
        <v>81.914893617021207</v>
      </c>
      <c r="T20" s="1">
        <v>0</v>
      </c>
      <c r="U20" s="1">
        <v>98.972602739726</v>
      </c>
      <c r="V20" s="1">
        <v>99.657534246575295</v>
      </c>
      <c r="W20" s="1">
        <v>95.669291338582596</v>
      </c>
      <c r="X20" s="1">
        <v>92.410714285714207</v>
      </c>
      <c r="Y20" s="1">
        <v>94.210526315789394</v>
      </c>
      <c r="Z20" s="1">
        <v>74.731182795698899</v>
      </c>
      <c r="AA20" s="1">
        <v>72.282608695652101</v>
      </c>
      <c r="AB20" s="1">
        <v>73.076923076923094</v>
      </c>
      <c r="AC20" s="1">
        <v>75</v>
      </c>
      <c r="AD20" s="1">
        <v>86.71875</v>
      </c>
      <c r="AE20" s="1">
        <v>74.107142857142804</v>
      </c>
      <c r="AF20" s="1">
        <v>68.478260869565204</v>
      </c>
      <c r="AG20" s="1">
        <v>73.9583333333333</v>
      </c>
      <c r="AH20" s="1">
        <v>79.787234042553095</v>
      </c>
      <c r="AI20" s="1">
        <v>0</v>
      </c>
      <c r="AJ20" s="1">
        <v>89.383561643835606</v>
      </c>
      <c r="AK20" s="1">
        <v>89.383561643835606</v>
      </c>
      <c r="AL20" s="1">
        <v>88.188976377952699</v>
      </c>
      <c r="AM20" s="1">
        <v>87.946428571428498</v>
      </c>
      <c r="AN20" s="1">
        <v>86.842105263157904</v>
      </c>
      <c r="AO20" s="1">
        <v>87.096774193548299</v>
      </c>
      <c r="AP20" s="1">
        <v>86.956521739130395</v>
      </c>
      <c r="AQ20" s="1">
        <v>86.813186813186803</v>
      </c>
      <c r="AR20" s="1">
        <v>92.021276595744595</v>
      </c>
      <c r="AS20" s="1">
        <v>61.71875</v>
      </c>
      <c r="AT20" s="1">
        <v>74.107142857142804</v>
      </c>
      <c r="AU20" s="1">
        <v>69.565217391304301</v>
      </c>
      <c r="AV20" s="1">
        <v>47.9166666666666</v>
      </c>
      <c r="AW20" s="1">
        <v>47.872340425531902</v>
      </c>
      <c r="AX20" s="1">
        <v>0</v>
      </c>
      <c r="AY20" s="1">
        <v>44.863013698630098</v>
      </c>
      <c r="AZ20" s="1">
        <v>62.671232876712303</v>
      </c>
      <c r="BA20" s="1">
        <v>53.937007874015698</v>
      </c>
      <c r="BB20" s="1">
        <v>62.053571428571402</v>
      </c>
      <c r="BC20" s="1">
        <v>66.842105263157805</v>
      </c>
      <c r="BD20" s="1">
        <v>68.279569892473106</v>
      </c>
      <c r="BE20" s="1">
        <v>62.5</v>
      </c>
      <c r="BF20" s="1">
        <v>90.6593406593406</v>
      </c>
      <c r="BG20" s="1">
        <v>81.382978723404193</v>
      </c>
      <c r="BH20" s="1">
        <v>96.09375</v>
      </c>
      <c r="BI20" s="1">
        <v>59.821428571428498</v>
      </c>
      <c r="BJ20" s="1">
        <v>42.3913043478261</v>
      </c>
      <c r="BK20" s="1">
        <v>55.2083333333333</v>
      </c>
      <c r="BL20" s="1">
        <v>39.361702127659498</v>
      </c>
      <c r="BM20" s="1">
        <v>0</v>
      </c>
      <c r="BN20" s="1">
        <v>70.205479452054803</v>
      </c>
      <c r="BO20" s="1">
        <v>48.287671232876697</v>
      </c>
      <c r="BP20" s="1">
        <v>49.212598425196802</v>
      </c>
      <c r="BQ20" s="1">
        <v>58.482142857142797</v>
      </c>
      <c r="BR20" s="1">
        <v>63.684210526315702</v>
      </c>
      <c r="BS20" s="1">
        <v>73.655913978494596</v>
      </c>
      <c r="BT20" s="1">
        <v>80.978260869565204</v>
      </c>
      <c r="BU20" s="1">
        <v>87.362637362637301</v>
      </c>
      <c r="BV20" s="1">
        <v>92.021276595744595</v>
      </c>
      <c r="BW20" s="1">
        <v>91.40625</v>
      </c>
      <c r="BX20" s="1">
        <v>36.607142857142797</v>
      </c>
      <c r="BY20" s="1">
        <v>38.043478260869499</v>
      </c>
      <c r="BZ20" s="1">
        <v>42.7083333333333</v>
      </c>
      <c r="CA20" s="1">
        <v>44.680851063829699</v>
      </c>
      <c r="CB20" s="1">
        <v>0</v>
      </c>
      <c r="CC20" s="1">
        <v>84.246575342465704</v>
      </c>
      <c r="CD20" s="1">
        <v>63.698630136986303</v>
      </c>
      <c r="CE20" s="1">
        <v>62.204724409448801</v>
      </c>
      <c r="CF20" s="1">
        <v>84.821428571428498</v>
      </c>
      <c r="CG20" s="1">
        <v>90.5263157894736</v>
      </c>
      <c r="CH20" s="1">
        <v>95.6989247311828</v>
      </c>
      <c r="CI20" s="1">
        <v>82.065217391304301</v>
      </c>
      <c r="CJ20" s="1">
        <v>74.175824175824104</v>
      </c>
      <c r="CK20" s="1">
        <v>82.446808510638306</v>
      </c>
      <c r="CL20" s="1">
        <v>82.8125</v>
      </c>
      <c r="CM20" s="1">
        <v>33.035714285714199</v>
      </c>
      <c r="CN20" s="1">
        <v>77.173913043478194</v>
      </c>
      <c r="CO20" s="1">
        <v>64.5833333333333</v>
      </c>
      <c r="CP20" s="1">
        <v>14.8936170212765</v>
      </c>
      <c r="CQ20" s="1">
        <v>0</v>
      </c>
      <c r="CR20" s="1">
        <v>85.958904109589</v>
      </c>
      <c r="CS20" s="1">
        <v>84.246575342465704</v>
      </c>
      <c r="CT20" s="1">
        <v>83.464566929133795</v>
      </c>
      <c r="CU20" s="1">
        <v>82.142857142857096</v>
      </c>
      <c r="CV20" s="1">
        <v>78.421052631578902</v>
      </c>
      <c r="CW20" s="1">
        <v>77.419354838709594</v>
      </c>
      <c r="CX20" s="1">
        <v>74.456521739130395</v>
      </c>
      <c r="CY20" s="1">
        <v>86.263736263736206</v>
      </c>
      <c r="CZ20" s="1">
        <v>84.042553191489304</v>
      </c>
      <c r="DA20" s="1">
        <v>57.03125</v>
      </c>
      <c r="DB20" s="1">
        <v>61.607142857142797</v>
      </c>
      <c r="DC20" s="1">
        <v>38.043478260869499</v>
      </c>
      <c r="DD20" s="1">
        <v>59.375</v>
      </c>
      <c r="DE20" s="1">
        <v>24.468085106382901</v>
      </c>
      <c r="DF20" s="1">
        <v>0</v>
      </c>
      <c r="DG20" s="1">
        <v>85.014673514306594</v>
      </c>
      <c r="DH20" s="1">
        <v>83.626051957555802</v>
      </c>
      <c r="DI20" s="1">
        <v>82.440113682501007</v>
      </c>
      <c r="DJ20" s="1">
        <v>72.659952606635102</v>
      </c>
      <c r="DK20" s="1">
        <v>74.575424575424506</v>
      </c>
      <c r="DL20" s="1">
        <v>86.676798378925994</v>
      </c>
      <c r="DM20" s="1">
        <v>62.538540596094499</v>
      </c>
      <c r="DN20" s="1">
        <v>45.030737704918003</v>
      </c>
      <c r="DO20" s="1">
        <v>36.2854251012145</v>
      </c>
      <c r="DP20" s="1">
        <v>79.968782518210205</v>
      </c>
      <c r="DQ20" s="1">
        <v>51.289566236811197</v>
      </c>
      <c r="DR20" s="1">
        <v>34.695393759286702</v>
      </c>
      <c r="DS20" s="1">
        <v>61.590909090909101</v>
      </c>
      <c r="DT20" s="1">
        <v>44.0819423368741</v>
      </c>
      <c r="DU20" s="1">
        <v>0</v>
      </c>
      <c r="DV20" s="1">
        <v>81.052824651503997</v>
      </c>
      <c r="DW20" s="1">
        <v>83.077204537138599</v>
      </c>
      <c r="DX20" s="1">
        <v>85.9317904993909</v>
      </c>
      <c r="DY20" s="1">
        <v>86.937203791469202</v>
      </c>
      <c r="DZ20" s="1">
        <v>88.261738261738202</v>
      </c>
      <c r="EA20" s="1">
        <v>94.883485309017203</v>
      </c>
      <c r="EB20" s="1">
        <v>42.497430626926999</v>
      </c>
      <c r="EC20" s="1">
        <v>58.043032786885199</v>
      </c>
      <c r="ED20" s="1">
        <v>68.269230769230703</v>
      </c>
      <c r="EE20" s="1">
        <v>49.375650364203899</v>
      </c>
      <c r="EF20" s="1">
        <v>29.015240328253199</v>
      </c>
      <c r="EG20" s="1">
        <v>3.04606240713224</v>
      </c>
      <c r="EH20" s="1">
        <v>23.863636363636299</v>
      </c>
      <c r="EI20" s="1">
        <v>1.13808801213961</v>
      </c>
      <c r="EJ20" s="1">
        <v>0</v>
      </c>
      <c r="EK20" s="1">
        <v>82.685253118121693</v>
      </c>
      <c r="EL20" s="1">
        <v>83.552872301500102</v>
      </c>
      <c r="EM20" s="1">
        <v>83.516037352821698</v>
      </c>
      <c r="EN20" s="1">
        <v>85.159952606635102</v>
      </c>
      <c r="EO20" s="1">
        <v>77.772227772227694</v>
      </c>
      <c r="EP20" s="1">
        <v>77.304964539007102</v>
      </c>
      <c r="EQ20" s="1">
        <v>76.618705035971203</v>
      </c>
      <c r="ER20" s="1">
        <v>70.645491803278603</v>
      </c>
      <c r="ES20" s="1">
        <v>62.0445344129554</v>
      </c>
      <c r="ET20" s="1">
        <v>77.263267429760603</v>
      </c>
      <c r="EU20" s="1">
        <v>66.647127784290703</v>
      </c>
      <c r="EV20" s="1">
        <v>87.147102526002897</v>
      </c>
      <c r="EW20" s="1">
        <v>38.939393939393902</v>
      </c>
      <c r="EX20" s="1">
        <v>40.819423368740502</v>
      </c>
      <c r="EY20" s="1">
        <v>0</v>
      </c>
    </row>
    <row r="21" spans="1:155" ht="15">
      <c r="A21" s="11" t="s">
        <v>86</v>
      </c>
      <c r="B21" s="1" t="s">
        <v>560</v>
      </c>
      <c r="C21" s="1" t="s">
        <v>1030</v>
      </c>
      <c r="D21" s="11" t="s">
        <v>1046</v>
      </c>
      <c r="E21" s="11" t="s">
        <v>1047</v>
      </c>
      <c r="F21" s="1">
        <v>90.463917525773198</v>
      </c>
      <c r="G21" s="1">
        <v>89.053254437869796</v>
      </c>
      <c r="H21" s="1">
        <v>87.5</v>
      </c>
      <c r="I21" s="1">
        <v>93.644067796610102</v>
      </c>
      <c r="J21" s="1">
        <v>84.343434343434296</v>
      </c>
      <c r="K21" s="1">
        <v>91.847826086956502</v>
      </c>
      <c r="L21" s="1">
        <v>91.279069767441797</v>
      </c>
      <c r="M21" s="1">
        <v>85.119047619047606</v>
      </c>
      <c r="N21" s="1">
        <v>82.692307692307594</v>
      </c>
      <c r="O21" s="1">
        <v>72.142857142857096</v>
      </c>
      <c r="P21" s="1">
        <v>65.322580645161196</v>
      </c>
      <c r="Q21" s="1">
        <v>42.241379310344797</v>
      </c>
      <c r="R21" s="1">
        <v>44.545454545454497</v>
      </c>
      <c r="S21" s="1">
        <v>46.2264150943396</v>
      </c>
      <c r="T21" s="1">
        <v>26.595744680851102</v>
      </c>
      <c r="U21" s="1">
        <v>94.587628865979298</v>
      </c>
      <c r="V21" s="1">
        <v>94.378698224852101</v>
      </c>
      <c r="W21" s="1">
        <v>94.318181818181799</v>
      </c>
      <c r="X21" s="1">
        <v>91.1016949152542</v>
      </c>
      <c r="Y21" s="1">
        <v>89.393939393939306</v>
      </c>
      <c r="Z21" s="1">
        <v>88.586956521739097</v>
      </c>
      <c r="AA21" s="1">
        <v>79.651162790697597</v>
      </c>
      <c r="AB21" s="1">
        <v>83.928571428571402</v>
      </c>
      <c r="AC21" s="1">
        <v>82.692307692307594</v>
      </c>
      <c r="AD21" s="1">
        <v>80.714285714285694</v>
      </c>
      <c r="AE21" s="1">
        <v>71.774193548387103</v>
      </c>
      <c r="AF21" s="1">
        <v>50.862068965517203</v>
      </c>
      <c r="AG21" s="1">
        <v>71.818181818181799</v>
      </c>
      <c r="AH21" s="1">
        <v>70.754716981132106</v>
      </c>
      <c r="AI21" s="1">
        <v>27.659574468085101</v>
      </c>
      <c r="AJ21" s="1">
        <v>66.494845360824698</v>
      </c>
      <c r="AK21" s="1">
        <v>67.159763313609403</v>
      </c>
      <c r="AL21" s="1">
        <v>65.909090909090907</v>
      </c>
      <c r="AM21" s="1">
        <v>21.1864406779661</v>
      </c>
      <c r="AN21" s="1">
        <v>22.2222222222222</v>
      </c>
      <c r="AO21" s="1">
        <v>22.282608695652101</v>
      </c>
      <c r="AP21" s="1">
        <v>23.2558139534883</v>
      </c>
      <c r="AQ21" s="1">
        <v>26.785714285714199</v>
      </c>
      <c r="AR21" s="1">
        <v>24.358974358974301</v>
      </c>
      <c r="AS21" s="1">
        <v>26.428571428571399</v>
      </c>
      <c r="AT21" s="1">
        <v>26.612903225806399</v>
      </c>
      <c r="AU21" s="1">
        <v>34.482758620689602</v>
      </c>
      <c r="AV21" s="1">
        <v>37.272727272727202</v>
      </c>
      <c r="AW21" s="1">
        <v>73.584905660377302</v>
      </c>
      <c r="AX21" s="1">
        <v>72.340425531914903</v>
      </c>
      <c r="AY21" s="1">
        <v>87.371134020618499</v>
      </c>
      <c r="AZ21" s="1">
        <v>86.094674556212993</v>
      </c>
      <c r="BA21" s="1">
        <v>67.803030303030297</v>
      </c>
      <c r="BB21" s="1">
        <v>69.915254237288096</v>
      </c>
      <c r="BC21" s="1">
        <v>45.959595959595902</v>
      </c>
      <c r="BD21" s="1">
        <v>69.021739130434696</v>
      </c>
      <c r="BE21" s="1">
        <v>61.046511627906902</v>
      </c>
      <c r="BF21" s="1">
        <v>54.1666666666666</v>
      </c>
      <c r="BG21" s="1">
        <v>48.076923076923102</v>
      </c>
      <c r="BH21" s="1">
        <v>50.714285714285701</v>
      </c>
      <c r="BI21" s="1">
        <v>50.806451612903203</v>
      </c>
      <c r="BJ21" s="1">
        <v>37.068965517241303</v>
      </c>
      <c r="BK21" s="1">
        <v>59.090909090909101</v>
      </c>
      <c r="BL21" s="1">
        <v>66.981132075471606</v>
      </c>
      <c r="BM21" s="1">
        <v>43.6170212765957</v>
      </c>
      <c r="BN21" s="1">
        <v>83.247422680412299</v>
      </c>
      <c r="BO21" s="1">
        <v>77.514792899408206</v>
      </c>
      <c r="BP21" s="1">
        <v>77.651515151515099</v>
      </c>
      <c r="BQ21" s="1">
        <v>80.084745762711805</v>
      </c>
      <c r="BR21" s="1">
        <v>79.797979797979806</v>
      </c>
      <c r="BS21" s="1">
        <v>83.695652173913004</v>
      </c>
      <c r="BT21" s="1">
        <v>65.697674418604606</v>
      </c>
      <c r="BU21" s="1">
        <v>27.380952380952301</v>
      </c>
      <c r="BV21" s="1">
        <v>26.923076923076898</v>
      </c>
      <c r="BW21" s="1">
        <v>30</v>
      </c>
      <c r="BX21" s="1">
        <v>29.0322580645161</v>
      </c>
      <c r="BY21" s="1">
        <v>36.2068965517241</v>
      </c>
      <c r="BZ21" s="1">
        <v>40.909090909090899</v>
      </c>
      <c r="CA21" s="1">
        <v>43.396226415094297</v>
      </c>
      <c r="CB21" s="1">
        <v>42.553191489361701</v>
      </c>
      <c r="CC21" s="1">
        <v>89.432989690721598</v>
      </c>
      <c r="CD21" s="1">
        <v>90.532544378698205</v>
      </c>
      <c r="CE21" s="1">
        <v>80.681818181818102</v>
      </c>
      <c r="CF21" s="1">
        <v>80.084745762711805</v>
      </c>
      <c r="CG21" s="1">
        <v>66.161616161616095</v>
      </c>
      <c r="CH21" s="1">
        <v>71.195652173913004</v>
      </c>
      <c r="CI21" s="1">
        <v>70.930232558139494</v>
      </c>
      <c r="CJ21" s="1">
        <v>75.595238095238102</v>
      </c>
      <c r="CK21" s="1">
        <v>82.051282051282001</v>
      </c>
      <c r="CL21" s="1">
        <v>85.714285714285694</v>
      </c>
      <c r="CM21" s="1">
        <v>87.903225806451601</v>
      </c>
      <c r="CN21" s="1">
        <v>54.310344827586199</v>
      </c>
      <c r="CO21" s="1">
        <v>77.272727272727195</v>
      </c>
      <c r="CP21" s="1">
        <v>76.415094339622598</v>
      </c>
      <c r="CQ21" s="1">
        <v>88.297872340425499</v>
      </c>
      <c r="CR21" s="1">
        <v>88.402061855670098</v>
      </c>
      <c r="CS21" s="1">
        <v>88.757396449704103</v>
      </c>
      <c r="CT21" s="1">
        <v>22.348484848484802</v>
      </c>
      <c r="CU21" s="1">
        <v>51.271186440677901</v>
      </c>
      <c r="CV21" s="1">
        <v>45.959595959595902</v>
      </c>
      <c r="CW21" s="1">
        <v>46.739130434782602</v>
      </c>
      <c r="CX21" s="1">
        <v>41.860465116279101</v>
      </c>
      <c r="CY21" s="1">
        <v>46.428571428571402</v>
      </c>
      <c r="CZ21" s="1">
        <v>50.6410256410256</v>
      </c>
      <c r="DA21" s="1">
        <v>50.714285714285701</v>
      </c>
      <c r="DB21" s="1">
        <v>49.193548387096698</v>
      </c>
      <c r="DC21" s="1">
        <v>38.793103448275801</v>
      </c>
      <c r="DD21" s="1">
        <v>34.545454545454497</v>
      </c>
      <c r="DE21" s="1">
        <v>38.679245283018801</v>
      </c>
      <c r="DF21" s="1">
        <v>75.531914893617</v>
      </c>
      <c r="DG21" s="1">
        <v>48.661041819515702</v>
      </c>
      <c r="DH21" s="1">
        <v>58.342480790340197</v>
      </c>
      <c r="DI21" s="1">
        <v>46.833130328867199</v>
      </c>
      <c r="DJ21" s="1">
        <v>61.404028436018898</v>
      </c>
      <c r="DK21" s="1">
        <v>65.084915084915096</v>
      </c>
      <c r="DL21" s="1">
        <v>53.647416413373797</v>
      </c>
      <c r="DM21" s="1">
        <v>17.831449126413101</v>
      </c>
      <c r="DN21" s="1">
        <v>22.694672131147499</v>
      </c>
      <c r="DO21" s="1">
        <v>29.2004048582995</v>
      </c>
      <c r="DP21" s="1">
        <v>55.306971904266298</v>
      </c>
      <c r="DQ21" s="1">
        <v>45.076201641266103</v>
      </c>
      <c r="DR21" s="1">
        <v>40.341753343239198</v>
      </c>
      <c r="DS21" s="1">
        <v>38.863636363636303</v>
      </c>
      <c r="DT21" s="1">
        <v>60.773899848254899</v>
      </c>
      <c r="DU21" s="1">
        <v>35.169491525423702</v>
      </c>
      <c r="DV21" s="1">
        <v>81.603081438004395</v>
      </c>
      <c r="DW21" s="1">
        <v>82.125869008415606</v>
      </c>
      <c r="DX21" s="1">
        <v>65.387738530247603</v>
      </c>
      <c r="DY21" s="1">
        <v>65.254739336492904</v>
      </c>
      <c r="DZ21" s="1">
        <v>68.981018981018906</v>
      </c>
      <c r="EA21" s="1">
        <v>52.532928064842899</v>
      </c>
      <c r="EB21" s="1">
        <v>51.027749229188103</v>
      </c>
      <c r="EC21" s="1">
        <v>45.850409836065502</v>
      </c>
      <c r="ED21" s="1">
        <v>45.597165991902799</v>
      </c>
      <c r="EE21" s="1">
        <v>46.253902185223701</v>
      </c>
      <c r="EF21" s="1">
        <v>17.1746776084407</v>
      </c>
      <c r="EG21" s="1">
        <v>30.9806835066864</v>
      </c>
      <c r="EH21" s="1">
        <v>76.136363636363598</v>
      </c>
      <c r="EI21" s="1">
        <v>55.007587253414201</v>
      </c>
      <c r="EJ21" s="1">
        <v>21.779661016949099</v>
      </c>
      <c r="EK21" s="1">
        <v>97.817314746881806</v>
      </c>
      <c r="EL21" s="1">
        <v>98.0607391145261</v>
      </c>
      <c r="EM21" s="1">
        <v>98.233861144945095</v>
      </c>
      <c r="EN21" s="1">
        <v>93.246445497630305</v>
      </c>
      <c r="EO21" s="1">
        <v>77.772227772227694</v>
      </c>
      <c r="EP21" s="1">
        <v>77.304964539007102</v>
      </c>
      <c r="EQ21" s="1">
        <v>76.618705035971203</v>
      </c>
      <c r="ER21" s="1">
        <v>83.709016393442596</v>
      </c>
      <c r="ES21" s="1">
        <v>76.720647773279296</v>
      </c>
      <c r="ET21" s="1">
        <v>73.152965660769993</v>
      </c>
      <c r="EU21" s="1">
        <v>65.181711606096101</v>
      </c>
      <c r="EV21" s="1">
        <v>65.824665676077203</v>
      </c>
      <c r="EW21" s="1">
        <v>83.030303030303003</v>
      </c>
      <c r="EX21" s="1">
        <v>84.977238239757199</v>
      </c>
      <c r="EY21" s="1">
        <v>87.966101694915196</v>
      </c>
    </row>
    <row r="22" spans="1:155" ht="15">
      <c r="A22" s="11" t="s">
        <v>80</v>
      </c>
      <c r="B22" s="1" t="s">
        <v>554</v>
      </c>
      <c r="C22" s="1" t="s">
        <v>1048</v>
      </c>
      <c r="D22" s="11" t="s">
        <v>1014</v>
      </c>
      <c r="E22" s="11" t="s">
        <v>1015</v>
      </c>
      <c r="F22" s="1">
        <v>52.272727272727202</v>
      </c>
      <c r="G22" s="1">
        <v>39.5161290322581</v>
      </c>
      <c r="H22" s="1">
        <v>37.962962962962898</v>
      </c>
      <c r="I22" s="1">
        <v>35.714285714285701</v>
      </c>
      <c r="J22" s="1">
        <v>22.413793103448199</v>
      </c>
      <c r="K22" s="1">
        <v>39.655172413793103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45.454545454545404</v>
      </c>
      <c r="V22" s="1">
        <v>47.580645161290299</v>
      </c>
      <c r="W22" s="1">
        <v>47.2222222222222</v>
      </c>
      <c r="X22" s="1">
        <v>14.285714285714199</v>
      </c>
      <c r="Y22" s="1">
        <v>25.862068965517199</v>
      </c>
      <c r="Z22" s="1">
        <v>13.793103448275801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71.969696969696898</v>
      </c>
      <c r="AK22" s="1">
        <v>70.161290322580598</v>
      </c>
      <c r="AL22" s="1">
        <v>21.296296296296202</v>
      </c>
      <c r="AM22" s="1">
        <v>19.047619047619001</v>
      </c>
      <c r="AN22" s="1">
        <v>13.793103448275801</v>
      </c>
      <c r="AO22" s="1">
        <v>15.517241379310301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65.909090909090907</v>
      </c>
      <c r="AZ22" s="1">
        <v>60.4838709677419</v>
      </c>
      <c r="BA22" s="1">
        <v>54.629629629629598</v>
      </c>
      <c r="BB22" s="1">
        <v>65.476190476190396</v>
      </c>
      <c r="BC22" s="1">
        <v>39.655172413793103</v>
      </c>
      <c r="BD22" s="1">
        <v>32.758620689655103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71.969696969696898</v>
      </c>
      <c r="BO22" s="1">
        <v>69.354838709677395</v>
      </c>
      <c r="BP22" s="1">
        <v>60.185185185185098</v>
      </c>
      <c r="BQ22" s="1">
        <v>63.095238095238102</v>
      </c>
      <c r="BR22" s="1">
        <v>13.793103448275801</v>
      </c>
      <c r="BS22" s="1">
        <v>20.689655172413701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70.454545454545396</v>
      </c>
      <c r="CD22" s="1">
        <v>66.129032258064498</v>
      </c>
      <c r="CE22" s="1">
        <v>35.185185185185098</v>
      </c>
      <c r="CF22" s="1">
        <v>32.142857142857103</v>
      </c>
      <c r="CG22" s="1">
        <v>20.689655172413701</v>
      </c>
      <c r="CH22" s="1">
        <v>22.413793103448199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65.909090909090907</v>
      </c>
      <c r="CS22" s="1">
        <v>65.322580645161196</v>
      </c>
      <c r="CT22" s="1">
        <v>66.6666666666666</v>
      </c>
      <c r="CU22" s="1">
        <v>67.857142857142804</v>
      </c>
      <c r="CV22" s="1">
        <v>55.172413793103402</v>
      </c>
      <c r="CW22" s="1">
        <v>65.517241379310306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73.404255319148902</v>
      </c>
      <c r="DH22" s="1">
        <v>34.523809523809497</v>
      </c>
      <c r="DI22" s="1">
        <v>31.395348837209301</v>
      </c>
      <c r="DJ22" s="1">
        <v>26.136363636363601</v>
      </c>
      <c r="DK22" s="1">
        <v>21.25</v>
      </c>
      <c r="DL22" s="1">
        <v>59.210526315789402</v>
      </c>
      <c r="DM22" s="1">
        <v>0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24.468085106382901</v>
      </c>
      <c r="DW22" s="1">
        <v>20.238095238095202</v>
      </c>
      <c r="DX22" s="1">
        <v>26.744186046511601</v>
      </c>
      <c r="DY22" s="1">
        <v>26.136363636363601</v>
      </c>
      <c r="DZ22" s="1">
        <v>18.75</v>
      </c>
      <c r="EA22" s="1">
        <v>75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11.702127659574399</v>
      </c>
      <c r="EL22" s="1">
        <v>13.0952380952381</v>
      </c>
      <c r="EM22" s="1">
        <v>16.279069767441801</v>
      </c>
      <c r="EN22" s="1">
        <v>21.590909090909101</v>
      </c>
      <c r="EO22" s="1">
        <v>17.5</v>
      </c>
      <c r="EP22" s="1">
        <v>15.789473684210501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</row>
    <row r="23" spans="1:155" ht="15">
      <c r="A23" s="11" t="s">
        <v>84</v>
      </c>
      <c r="B23" s="1" t="s">
        <v>558</v>
      </c>
      <c r="C23" s="1" t="s">
        <v>1044</v>
      </c>
      <c r="D23" s="11" t="s">
        <v>1014</v>
      </c>
      <c r="E23" s="11" t="s">
        <v>1045</v>
      </c>
      <c r="F23" s="1">
        <v>80.479452054794507</v>
      </c>
      <c r="G23" s="1">
        <v>82.534246575342394</v>
      </c>
      <c r="H23" s="1">
        <v>87.7952755905511</v>
      </c>
      <c r="I23" s="1">
        <v>87.053571428571402</v>
      </c>
      <c r="J23" s="1">
        <v>81.578947368421098</v>
      </c>
      <c r="K23" s="1">
        <v>73.655913978494596</v>
      </c>
      <c r="L23" s="1">
        <v>70.108695652173907</v>
      </c>
      <c r="M23" s="1">
        <v>75.274725274725199</v>
      </c>
      <c r="N23" s="1">
        <v>83.510638297872305</v>
      </c>
      <c r="O23" s="1">
        <v>85.15625</v>
      </c>
      <c r="P23" s="1">
        <v>79.464285714285694</v>
      </c>
      <c r="Q23" s="1">
        <v>83.695652173913004</v>
      </c>
      <c r="R23" s="1">
        <v>82.2916666666666</v>
      </c>
      <c r="S23" s="1">
        <v>56.3829787234042</v>
      </c>
      <c r="T23" s="1">
        <v>70</v>
      </c>
      <c r="U23" s="1">
        <v>98.287671232876704</v>
      </c>
      <c r="V23" s="1">
        <v>98.972602739726</v>
      </c>
      <c r="W23" s="1">
        <v>98.031496062992105</v>
      </c>
      <c r="X23" s="1">
        <v>97.767857142857096</v>
      </c>
      <c r="Y23" s="1">
        <v>97.368421052631504</v>
      </c>
      <c r="Z23" s="1">
        <v>97.311827956989205</v>
      </c>
      <c r="AA23" s="1">
        <v>95.108695652173907</v>
      </c>
      <c r="AB23" s="1">
        <v>96.153846153846104</v>
      </c>
      <c r="AC23" s="1">
        <v>97.340425531914903</v>
      </c>
      <c r="AD23" s="1">
        <v>99.21875</v>
      </c>
      <c r="AE23" s="1">
        <v>93.75</v>
      </c>
      <c r="AF23" s="1">
        <v>96.739130434782595</v>
      </c>
      <c r="AG23" s="1">
        <v>86.4583333333333</v>
      </c>
      <c r="AH23" s="1">
        <v>86.170212765957402</v>
      </c>
      <c r="AI23" s="1">
        <v>87.142857142857096</v>
      </c>
      <c r="AJ23" s="1">
        <v>59.931506849315099</v>
      </c>
      <c r="AK23" s="1">
        <v>63.013698630136901</v>
      </c>
      <c r="AL23" s="1">
        <v>59.842519685039299</v>
      </c>
      <c r="AM23" s="1">
        <v>56.696428571428498</v>
      </c>
      <c r="AN23" s="1">
        <v>55.2631578947368</v>
      </c>
      <c r="AO23" s="1">
        <v>54.3010752688172</v>
      </c>
      <c r="AP23" s="1">
        <v>56.521739130434703</v>
      </c>
      <c r="AQ23" s="1">
        <v>60.9890109890109</v>
      </c>
      <c r="AR23" s="1">
        <v>63.297872340425499</v>
      </c>
      <c r="AS23" s="1">
        <v>61.71875</v>
      </c>
      <c r="AT23" s="1">
        <v>74.107142857142804</v>
      </c>
      <c r="AU23" s="1">
        <v>92.391304347826093</v>
      </c>
      <c r="AV23" s="1">
        <v>47.9166666666666</v>
      </c>
      <c r="AW23" s="1">
        <v>47.872340425531902</v>
      </c>
      <c r="AX23" s="1">
        <v>45.714285714285701</v>
      </c>
      <c r="AY23" s="1">
        <v>83.219178082191704</v>
      </c>
      <c r="AZ23" s="1">
        <v>84.589041095890394</v>
      </c>
      <c r="BA23" s="1">
        <v>83.858267716535394</v>
      </c>
      <c r="BB23" s="1">
        <v>80.803571428571402</v>
      </c>
      <c r="BC23" s="1">
        <v>75.263157894736807</v>
      </c>
      <c r="BD23" s="1">
        <v>91.935483870967701</v>
      </c>
      <c r="BE23" s="1">
        <v>69.021739130434696</v>
      </c>
      <c r="BF23" s="1">
        <v>89.560439560439505</v>
      </c>
      <c r="BG23" s="1">
        <v>90.957446808510596</v>
      </c>
      <c r="BH23" s="1">
        <v>83.59375</v>
      </c>
      <c r="BI23" s="1">
        <v>84.821428571428498</v>
      </c>
      <c r="BJ23" s="1">
        <v>70.652173913043399</v>
      </c>
      <c r="BK23" s="1">
        <v>86.4583333333333</v>
      </c>
      <c r="BL23" s="1">
        <v>88.297872340425499</v>
      </c>
      <c r="BM23" s="1">
        <v>84.285714285714207</v>
      </c>
      <c r="BN23" s="1">
        <v>86.643835616438295</v>
      </c>
      <c r="BO23" s="1">
        <v>64.041095890410901</v>
      </c>
      <c r="BP23" s="1">
        <v>64.960629921259795</v>
      </c>
      <c r="BQ23" s="1">
        <v>91.964285714285694</v>
      </c>
      <c r="BR23" s="1">
        <v>63.684210526315702</v>
      </c>
      <c r="BS23" s="1">
        <v>57.526881720430097</v>
      </c>
      <c r="BT23" s="1">
        <v>65.2173913043478</v>
      </c>
      <c r="BU23" s="1">
        <v>74.725274725274701</v>
      </c>
      <c r="BV23" s="1">
        <v>71.276595744680805</v>
      </c>
      <c r="BW23" s="1">
        <v>84.375</v>
      </c>
      <c r="BX23" s="1">
        <v>81.25</v>
      </c>
      <c r="BY23" s="1">
        <v>83.695652173913004</v>
      </c>
      <c r="BZ23" s="1">
        <v>42.7083333333333</v>
      </c>
      <c r="CA23" s="1">
        <v>44.680851063829699</v>
      </c>
      <c r="CB23" s="1">
        <v>45.714285714285701</v>
      </c>
      <c r="CC23" s="1">
        <v>72.260273972602704</v>
      </c>
      <c r="CD23" s="1">
        <v>77.739726027397197</v>
      </c>
      <c r="CE23" s="1">
        <v>73.622047244094404</v>
      </c>
      <c r="CF23" s="1">
        <v>50.446428571428498</v>
      </c>
      <c r="CG23" s="1">
        <v>65.263157894736807</v>
      </c>
      <c r="CH23" s="1">
        <v>71.505376344086002</v>
      </c>
      <c r="CI23" s="1">
        <v>75.543478260869506</v>
      </c>
      <c r="CJ23" s="1">
        <v>91.208791208791197</v>
      </c>
      <c r="CK23" s="1">
        <v>99.468085106382901</v>
      </c>
      <c r="CL23" s="1">
        <v>74.21875</v>
      </c>
      <c r="CM23" s="1">
        <v>99.107142857142804</v>
      </c>
      <c r="CN23" s="1">
        <v>98.913043478260803</v>
      </c>
      <c r="CO23" s="1">
        <v>88.5416666666666</v>
      </c>
      <c r="CP23" s="1">
        <v>60.638297872340402</v>
      </c>
      <c r="CQ23" s="1">
        <v>55.714285714285701</v>
      </c>
      <c r="CR23" s="1">
        <v>48.630136986301302</v>
      </c>
      <c r="CS23" s="1">
        <v>48.972602739726</v>
      </c>
      <c r="CT23" s="1">
        <v>90.157480314960594</v>
      </c>
      <c r="CU23" s="1">
        <v>88.392857142857096</v>
      </c>
      <c r="CV23" s="1">
        <v>85.263157894736807</v>
      </c>
      <c r="CW23" s="1">
        <v>84.946236559139706</v>
      </c>
      <c r="CX23" s="1">
        <v>83.695652173913004</v>
      </c>
      <c r="CY23" s="1">
        <v>76.373626373626294</v>
      </c>
      <c r="CZ23" s="1">
        <v>84.042553191489304</v>
      </c>
      <c r="DA23" s="1">
        <v>83.59375</v>
      </c>
      <c r="DB23" s="1">
        <v>61.607142857142797</v>
      </c>
      <c r="DC23" s="1">
        <v>78.260869565217405</v>
      </c>
      <c r="DD23" s="1">
        <v>59.375</v>
      </c>
      <c r="DE23" s="1">
        <v>68.085106382978694</v>
      </c>
      <c r="DF23" s="1">
        <v>32.857142857142797</v>
      </c>
      <c r="DG23" s="1">
        <v>84.684519442406398</v>
      </c>
      <c r="DH23" s="1">
        <v>73.234540797658198</v>
      </c>
      <c r="DI23" s="1">
        <v>87.393422655298394</v>
      </c>
      <c r="DJ23" s="1">
        <v>97.363744075829302</v>
      </c>
      <c r="DK23" s="1">
        <v>56.693306693306603</v>
      </c>
      <c r="DL23" s="1">
        <v>72.492401215805401</v>
      </c>
      <c r="DM23" s="1">
        <v>60.071942446043103</v>
      </c>
      <c r="DN23" s="1">
        <v>47.489754098360599</v>
      </c>
      <c r="DO23" s="1">
        <v>66.244939271255106</v>
      </c>
      <c r="DP23" s="1">
        <v>15.140478668054101</v>
      </c>
      <c r="DQ23" s="1">
        <v>15.767878077373901</v>
      </c>
      <c r="DR23" s="1">
        <v>3.7890044576522999</v>
      </c>
      <c r="DS23" s="1">
        <v>29.772727272727199</v>
      </c>
      <c r="DT23" s="1">
        <v>52.427921092564397</v>
      </c>
      <c r="DU23" s="1">
        <v>59.237288135593197</v>
      </c>
      <c r="DV23" s="1">
        <v>58.895818048422598</v>
      </c>
      <c r="DW23" s="1">
        <v>63.538236370288999</v>
      </c>
      <c r="DX23" s="1">
        <v>55.724725943970697</v>
      </c>
      <c r="DY23" s="1">
        <v>73.667061611374393</v>
      </c>
      <c r="DZ23" s="1">
        <v>75.274725274725199</v>
      </c>
      <c r="EA23" s="1">
        <v>92.046605876393102</v>
      </c>
      <c r="EB23" s="1">
        <v>83.401849948612494</v>
      </c>
      <c r="EC23" s="1">
        <v>71.977459016393396</v>
      </c>
      <c r="ED23" s="1">
        <v>84.767206477732699</v>
      </c>
      <c r="EE23" s="1">
        <v>77.5754422476586</v>
      </c>
      <c r="EF23" s="1">
        <v>50.117233294255499</v>
      </c>
      <c r="EG23" s="1">
        <v>56.240713224368498</v>
      </c>
      <c r="EH23" s="1">
        <v>8.4090909090909101</v>
      </c>
      <c r="EI23" s="1">
        <v>37.405159332321603</v>
      </c>
      <c r="EJ23" s="1">
        <v>68.728813559322006</v>
      </c>
      <c r="EK23" s="1">
        <v>81.401320616287606</v>
      </c>
      <c r="EL23" s="1">
        <v>83.552872301500102</v>
      </c>
      <c r="EM23" s="1">
        <v>83.516037352821698</v>
      </c>
      <c r="EN23" s="1">
        <v>77.784360189573405</v>
      </c>
      <c r="EO23" s="1">
        <v>66.533466533466495</v>
      </c>
      <c r="EP23" s="1">
        <v>63.931104356636197</v>
      </c>
      <c r="EQ23" s="1">
        <v>76.618705035971203</v>
      </c>
      <c r="ER23" s="1">
        <v>83.709016393442596</v>
      </c>
      <c r="ES23" s="1">
        <v>87.398785425101195</v>
      </c>
      <c r="ET23" s="1">
        <v>89.281997918834506</v>
      </c>
      <c r="EU23" s="1">
        <v>81.770222743259097</v>
      </c>
      <c r="EV23" s="1">
        <v>73.625557206537906</v>
      </c>
      <c r="EW23" s="1">
        <v>83.030303030303003</v>
      </c>
      <c r="EX23" s="1">
        <v>97.723823975720705</v>
      </c>
      <c r="EY23" s="1">
        <v>95.084745762711805</v>
      </c>
    </row>
    <row r="24" spans="1:155" ht="15">
      <c r="A24" s="11" t="s">
        <v>93</v>
      </c>
      <c r="B24" s="1" t="s">
        <v>567</v>
      </c>
      <c r="C24" s="1" t="s">
        <v>1049</v>
      </c>
      <c r="D24" s="11" t="s">
        <v>1039</v>
      </c>
      <c r="E24" s="11" t="s">
        <v>1040</v>
      </c>
      <c r="F24" s="1">
        <v>92.037037037036995</v>
      </c>
      <c r="G24" s="1">
        <v>89.522058823529406</v>
      </c>
      <c r="H24" s="1">
        <v>81.417624521072796</v>
      </c>
      <c r="I24" s="1">
        <v>83.677685950413206</v>
      </c>
      <c r="J24" s="1">
        <v>80.593607305936104</v>
      </c>
      <c r="K24" s="1">
        <v>65</v>
      </c>
      <c r="L24" s="1">
        <v>73.989898989899004</v>
      </c>
      <c r="M24" s="1">
        <v>71.538461538461505</v>
      </c>
      <c r="N24" s="1">
        <v>69.597989949748694</v>
      </c>
      <c r="O24" s="1">
        <v>69.653179190751402</v>
      </c>
      <c r="P24" s="1">
        <v>56.089743589743499</v>
      </c>
      <c r="Q24" s="1">
        <v>57.079646017699098</v>
      </c>
      <c r="R24" s="1">
        <v>56.25</v>
      </c>
      <c r="S24" s="1">
        <v>74.698795180722797</v>
      </c>
      <c r="T24" s="1">
        <v>0</v>
      </c>
      <c r="U24" s="1">
        <v>84.259259259259196</v>
      </c>
      <c r="V24" s="1">
        <v>86.213235294117595</v>
      </c>
      <c r="W24" s="1">
        <v>82.183908045977006</v>
      </c>
      <c r="X24" s="1">
        <v>82.0247933884297</v>
      </c>
      <c r="Y24" s="1">
        <v>81.506849315068493</v>
      </c>
      <c r="Z24" s="1">
        <v>76.904761904761898</v>
      </c>
      <c r="AA24" s="1">
        <v>70.959595959595902</v>
      </c>
      <c r="AB24" s="1">
        <v>70</v>
      </c>
      <c r="AC24" s="1">
        <v>58.040201005025096</v>
      </c>
      <c r="AD24" s="1">
        <v>45.953757225433499</v>
      </c>
      <c r="AE24" s="1">
        <v>36.217948717948701</v>
      </c>
      <c r="AF24" s="1">
        <v>45.575221238937999</v>
      </c>
      <c r="AG24" s="1">
        <v>23.863636363636299</v>
      </c>
      <c r="AH24" s="1">
        <v>65.060240963855406</v>
      </c>
      <c r="AI24" s="1">
        <v>0</v>
      </c>
      <c r="AJ24" s="1">
        <v>38.8888888888888</v>
      </c>
      <c r="AK24" s="1">
        <v>40.441176470588204</v>
      </c>
      <c r="AL24" s="1">
        <v>39.846743295019103</v>
      </c>
      <c r="AM24" s="1">
        <v>40.289256198347097</v>
      </c>
      <c r="AN24" s="1">
        <v>39.269406392694101</v>
      </c>
      <c r="AO24" s="1">
        <v>38.095238095238102</v>
      </c>
      <c r="AP24" s="1">
        <v>36.616161616161598</v>
      </c>
      <c r="AQ24" s="1">
        <v>37.435897435897402</v>
      </c>
      <c r="AR24" s="1">
        <v>39.698492462311499</v>
      </c>
      <c r="AS24" s="1">
        <v>40.462427745664698</v>
      </c>
      <c r="AT24" s="1">
        <v>39.743589743589702</v>
      </c>
      <c r="AU24" s="1">
        <v>41.592920353982301</v>
      </c>
      <c r="AV24" s="1">
        <v>50</v>
      </c>
      <c r="AW24" s="1">
        <v>50</v>
      </c>
      <c r="AX24" s="1">
        <v>0</v>
      </c>
      <c r="AY24" s="1">
        <v>76.481481481481396</v>
      </c>
      <c r="AZ24" s="1">
        <v>60.845588235294102</v>
      </c>
      <c r="BA24" s="1">
        <v>50.766283524904203</v>
      </c>
      <c r="BB24" s="1">
        <v>29.545454545454501</v>
      </c>
      <c r="BC24" s="1">
        <v>30.821917808219101</v>
      </c>
      <c r="BD24" s="1">
        <v>17.380952380952301</v>
      </c>
      <c r="BE24" s="1">
        <v>31.060606060606101</v>
      </c>
      <c r="BF24" s="1">
        <v>32.564102564102498</v>
      </c>
      <c r="BG24" s="1">
        <v>57.537688442211099</v>
      </c>
      <c r="BH24" s="1">
        <v>43.063583815028899</v>
      </c>
      <c r="BI24" s="1">
        <v>43.910256410256402</v>
      </c>
      <c r="BJ24" s="1">
        <v>30.530973451327402</v>
      </c>
      <c r="BK24" s="1">
        <v>11.9318181818181</v>
      </c>
      <c r="BL24" s="1">
        <v>23.493975903614398</v>
      </c>
      <c r="BM24" s="1">
        <v>0</v>
      </c>
      <c r="BN24" s="1">
        <v>81.6666666666666</v>
      </c>
      <c r="BO24" s="1">
        <v>85.477941176470495</v>
      </c>
      <c r="BP24" s="1">
        <v>80.842911877394599</v>
      </c>
      <c r="BQ24" s="1">
        <v>73.760330578512395</v>
      </c>
      <c r="BR24" s="1">
        <v>73.059360730593596</v>
      </c>
      <c r="BS24" s="1">
        <v>67.857142857142804</v>
      </c>
      <c r="BT24" s="1">
        <v>67.676767676767597</v>
      </c>
      <c r="BU24" s="1">
        <v>32.051282051282101</v>
      </c>
      <c r="BV24" s="1">
        <v>34.170854271356703</v>
      </c>
      <c r="BW24" s="1">
        <v>33.526011560693597</v>
      </c>
      <c r="BX24" s="1">
        <v>33.3333333333333</v>
      </c>
      <c r="BY24" s="1">
        <v>33.628318584070797</v>
      </c>
      <c r="BZ24" s="1">
        <v>36.931818181818102</v>
      </c>
      <c r="CA24" s="1">
        <v>40.361445783132503</v>
      </c>
      <c r="CB24" s="1">
        <v>0</v>
      </c>
      <c r="CC24" s="1">
        <v>90.185185185185105</v>
      </c>
      <c r="CD24" s="1">
        <v>90.625</v>
      </c>
      <c r="CE24" s="1">
        <v>89.846743295019095</v>
      </c>
      <c r="CF24" s="1">
        <v>87.809917355371894</v>
      </c>
      <c r="CG24" s="1">
        <v>89.954337899543305</v>
      </c>
      <c r="CH24" s="1">
        <v>91.6666666666666</v>
      </c>
      <c r="CI24" s="1">
        <v>87.626262626262601</v>
      </c>
      <c r="CJ24" s="1">
        <v>92.820512820512803</v>
      </c>
      <c r="CK24" s="1">
        <v>46.984924623115504</v>
      </c>
      <c r="CL24" s="1">
        <v>40.1734104046242</v>
      </c>
      <c r="CM24" s="1">
        <v>58.653846153846096</v>
      </c>
      <c r="CN24" s="1">
        <v>25.221238938053101</v>
      </c>
      <c r="CO24" s="1">
        <v>44.886363636363598</v>
      </c>
      <c r="CP24" s="1">
        <v>51.204819277108399</v>
      </c>
      <c r="CQ24" s="1">
        <v>0</v>
      </c>
      <c r="CR24" s="1">
        <v>47.407407407407398</v>
      </c>
      <c r="CS24" s="1">
        <v>52.022058823529399</v>
      </c>
      <c r="CT24" s="1">
        <v>54.022988505747101</v>
      </c>
      <c r="CU24" s="1">
        <v>55.578512396694201</v>
      </c>
      <c r="CV24" s="1">
        <v>58.219178082191704</v>
      </c>
      <c r="CW24" s="1">
        <v>20.714285714285701</v>
      </c>
      <c r="CX24" s="1">
        <v>19.191919191919101</v>
      </c>
      <c r="CY24" s="1">
        <v>20.256410256410199</v>
      </c>
      <c r="CZ24" s="1">
        <v>20.3517587939698</v>
      </c>
      <c r="DA24" s="1">
        <v>20.520231213872801</v>
      </c>
      <c r="DB24" s="1">
        <v>19.551282051282101</v>
      </c>
      <c r="DC24" s="1">
        <v>25.663716814159201</v>
      </c>
      <c r="DD24" s="1">
        <v>39.204545454545404</v>
      </c>
      <c r="DE24" s="1">
        <v>40.963855421686702</v>
      </c>
      <c r="DF24" s="1">
        <v>0</v>
      </c>
      <c r="DG24" s="1">
        <v>97.340425531914903</v>
      </c>
      <c r="DH24" s="1">
        <v>93.834613977314305</v>
      </c>
      <c r="DI24" s="1">
        <v>88.124238733252099</v>
      </c>
      <c r="DJ24" s="1">
        <v>71.297393364928894</v>
      </c>
      <c r="DK24" s="1">
        <v>70.879120879120805</v>
      </c>
      <c r="DL24" s="1">
        <v>88.703140830800393</v>
      </c>
      <c r="DM24" s="1">
        <v>72.713257965056499</v>
      </c>
      <c r="DN24" s="1">
        <v>75.563524590163894</v>
      </c>
      <c r="DO24" s="1">
        <v>43.775303643724598</v>
      </c>
      <c r="DP24" s="1">
        <v>36.888657648283001</v>
      </c>
      <c r="DQ24" s="1">
        <v>22.0984759671746</v>
      </c>
      <c r="DR24" s="1">
        <v>40.936106983655201</v>
      </c>
      <c r="DS24" s="1">
        <v>35.530303030303003</v>
      </c>
      <c r="DT24" s="1">
        <v>43.171471927162301</v>
      </c>
      <c r="DU24" s="1">
        <v>0</v>
      </c>
      <c r="DV24" s="1">
        <v>35.931768158473901</v>
      </c>
      <c r="DW24" s="1">
        <v>46.706915477497198</v>
      </c>
      <c r="DX24" s="1">
        <v>42.123426715387701</v>
      </c>
      <c r="DY24" s="1">
        <v>28.998815165876699</v>
      </c>
      <c r="DZ24" s="1">
        <v>39.110889110889097</v>
      </c>
      <c r="EA24" s="1">
        <v>44.022289766970601</v>
      </c>
      <c r="EB24" s="1">
        <v>34.994861253853998</v>
      </c>
      <c r="EC24" s="1">
        <v>33.247950819672099</v>
      </c>
      <c r="ED24" s="1">
        <v>37.297570850202398</v>
      </c>
      <c r="EE24" s="1">
        <v>47.1904266389177</v>
      </c>
      <c r="EF24" s="1">
        <v>37.573270808909697</v>
      </c>
      <c r="EG24" s="1">
        <v>58.320950965824601</v>
      </c>
      <c r="EH24" s="1">
        <v>85.8333333333333</v>
      </c>
      <c r="EI24" s="1">
        <v>42.716236722306498</v>
      </c>
      <c r="EJ24" s="1">
        <v>0</v>
      </c>
      <c r="EK24" s="1">
        <v>84.702861335289796</v>
      </c>
      <c r="EL24" s="1">
        <v>85.400658616904494</v>
      </c>
      <c r="EM24" s="1">
        <v>85.891189606171295</v>
      </c>
      <c r="EN24" s="1">
        <v>90.284360189573405</v>
      </c>
      <c r="EO24" s="1">
        <v>85.714285714285694</v>
      </c>
      <c r="EP24" s="1">
        <v>84.903748733535906</v>
      </c>
      <c r="EQ24" s="1">
        <v>84.840698869475801</v>
      </c>
      <c r="ER24" s="1">
        <v>89.4467213114754</v>
      </c>
      <c r="ES24" s="1">
        <v>82.995951417004093</v>
      </c>
      <c r="ET24" s="1">
        <v>77.263267429760603</v>
      </c>
      <c r="EU24" s="1">
        <v>38.628370457209797</v>
      </c>
      <c r="EV24" s="1">
        <v>47.696879643387803</v>
      </c>
      <c r="EW24" s="1">
        <v>38.939393939393902</v>
      </c>
      <c r="EX24" s="1">
        <v>84.977238239757199</v>
      </c>
      <c r="EY24" s="1">
        <v>0</v>
      </c>
    </row>
    <row r="25" spans="1:155" ht="15">
      <c r="A25" s="11" t="s">
        <v>85</v>
      </c>
      <c r="B25" s="1" t="s">
        <v>559</v>
      </c>
      <c r="C25" s="1" t="s">
        <v>1050</v>
      </c>
      <c r="D25" s="11" t="s">
        <v>1014</v>
      </c>
      <c r="E25" s="11" t="s">
        <v>1015</v>
      </c>
      <c r="F25" s="1">
        <v>32.172701949860702</v>
      </c>
      <c r="G25" s="1">
        <v>33.709677419354797</v>
      </c>
      <c r="H25" s="1">
        <v>33.6298932384341</v>
      </c>
      <c r="I25" s="1">
        <v>28.775510204081598</v>
      </c>
      <c r="J25" s="1">
        <v>25</v>
      </c>
      <c r="K25" s="1">
        <v>23.869346733668301</v>
      </c>
      <c r="L25" s="1">
        <v>25.897435897435901</v>
      </c>
      <c r="M25" s="1">
        <v>30.8290155440414</v>
      </c>
      <c r="N25" s="1">
        <v>31.8652849740932</v>
      </c>
      <c r="O25" s="1">
        <v>30.2547770700636</v>
      </c>
      <c r="P25" s="1">
        <v>27.697841726618702</v>
      </c>
      <c r="Q25" s="1">
        <v>0</v>
      </c>
      <c r="R25" s="1">
        <v>0</v>
      </c>
      <c r="S25" s="1">
        <v>0</v>
      </c>
      <c r="T25" s="1">
        <v>0</v>
      </c>
      <c r="U25" s="1">
        <v>9.6100278551532003</v>
      </c>
      <c r="V25" s="1">
        <v>11.451612903225801</v>
      </c>
      <c r="W25" s="1">
        <v>11.209964412811299</v>
      </c>
      <c r="X25" s="1">
        <v>7.5510204081632599</v>
      </c>
      <c r="Y25" s="1">
        <v>7.1782178217821704</v>
      </c>
      <c r="Z25" s="1">
        <v>8.0402010050251196</v>
      </c>
      <c r="AA25" s="1">
        <v>8.4615384615384599</v>
      </c>
      <c r="AB25" s="1">
        <v>9.8445595854922203</v>
      </c>
      <c r="AC25" s="1">
        <v>11.139896373056899</v>
      </c>
      <c r="AD25" s="1">
        <v>10.5095541401273</v>
      </c>
      <c r="AE25" s="1">
        <v>7.1942446043165402</v>
      </c>
      <c r="AF25" s="1">
        <v>0</v>
      </c>
      <c r="AG25" s="1">
        <v>0</v>
      </c>
      <c r="AH25" s="1">
        <v>0</v>
      </c>
      <c r="AI25" s="1">
        <v>0</v>
      </c>
      <c r="AJ25" s="1">
        <v>61.699164345403901</v>
      </c>
      <c r="AK25" s="1">
        <v>59.838709677419303</v>
      </c>
      <c r="AL25" s="1">
        <v>57.829181494661903</v>
      </c>
      <c r="AM25" s="1">
        <v>52.653061224489697</v>
      </c>
      <c r="AN25" s="1">
        <v>46.534653465346501</v>
      </c>
      <c r="AO25" s="1">
        <v>46.482412060301499</v>
      </c>
      <c r="AP25" s="1">
        <v>44.102564102564102</v>
      </c>
      <c r="AQ25" s="1">
        <v>7.7720207253886002</v>
      </c>
      <c r="AR25" s="1">
        <v>9.3264248704663206</v>
      </c>
      <c r="AS25" s="1">
        <v>19.7452229299363</v>
      </c>
      <c r="AT25" s="1">
        <v>18.3453237410071</v>
      </c>
      <c r="AU25" s="1">
        <v>0</v>
      </c>
      <c r="AV25" s="1">
        <v>0</v>
      </c>
      <c r="AW25" s="1">
        <v>0</v>
      </c>
      <c r="AX25" s="1">
        <v>0</v>
      </c>
      <c r="AY25" s="1">
        <v>10.445682451253401</v>
      </c>
      <c r="AZ25" s="1">
        <v>14.3548387096774</v>
      </c>
      <c r="BA25" s="1">
        <v>13.3451957295373</v>
      </c>
      <c r="BB25" s="1">
        <v>10.408163265306101</v>
      </c>
      <c r="BC25" s="1">
        <v>13.118811881188099</v>
      </c>
      <c r="BD25" s="1">
        <v>16.834170854271299</v>
      </c>
      <c r="BE25" s="1">
        <v>15.128205128205099</v>
      </c>
      <c r="BF25" s="1">
        <v>5.9585492227979202</v>
      </c>
      <c r="BG25" s="1">
        <v>9.5854922279792696</v>
      </c>
      <c r="BH25" s="1">
        <v>2.8662420382165599</v>
      </c>
      <c r="BI25" s="1">
        <v>3.2374100719424401</v>
      </c>
      <c r="BJ25" s="1">
        <v>0</v>
      </c>
      <c r="BK25" s="1">
        <v>0</v>
      </c>
      <c r="BL25" s="1">
        <v>0</v>
      </c>
      <c r="BM25" s="1">
        <v>0</v>
      </c>
      <c r="BN25" s="1">
        <v>12.116991643454</v>
      </c>
      <c r="BO25" s="1">
        <v>16.2903225806451</v>
      </c>
      <c r="BP25" s="1">
        <v>19.039145907473301</v>
      </c>
      <c r="BQ25" s="1">
        <v>18.367346938775501</v>
      </c>
      <c r="BR25" s="1">
        <v>19.554455445544502</v>
      </c>
      <c r="BS25" s="1">
        <v>22.110552763819101</v>
      </c>
      <c r="BT25" s="1">
        <v>24.615384615384599</v>
      </c>
      <c r="BU25" s="1">
        <v>27.202072538860101</v>
      </c>
      <c r="BV25" s="1">
        <v>31.088082901554401</v>
      </c>
      <c r="BW25" s="1">
        <v>28.980891719745198</v>
      </c>
      <c r="BX25" s="1">
        <v>28.417266187050298</v>
      </c>
      <c r="BY25" s="1">
        <v>0</v>
      </c>
      <c r="BZ25" s="1">
        <v>0</v>
      </c>
      <c r="CA25" s="1">
        <v>0</v>
      </c>
      <c r="CB25" s="1">
        <v>0</v>
      </c>
      <c r="CC25" s="1">
        <v>68.523676880222794</v>
      </c>
      <c r="CD25" s="1">
        <v>70.483870967741893</v>
      </c>
      <c r="CE25" s="1">
        <v>69.572953736654796</v>
      </c>
      <c r="CF25" s="1">
        <v>67.551020408163197</v>
      </c>
      <c r="CG25" s="1">
        <v>77.970297029702905</v>
      </c>
      <c r="CH25" s="1">
        <v>84.170854271356703</v>
      </c>
      <c r="CI25" s="1">
        <v>84.871794871794805</v>
      </c>
      <c r="CJ25" s="1">
        <v>71.502590673575099</v>
      </c>
      <c r="CK25" s="1">
        <v>68.911917098445599</v>
      </c>
      <c r="CL25" s="1">
        <v>73.248407643312106</v>
      </c>
      <c r="CM25" s="1">
        <v>67.625899280575496</v>
      </c>
      <c r="CN25" s="1">
        <v>0</v>
      </c>
      <c r="CO25" s="1">
        <v>0</v>
      </c>
      <c r="CP25" s="1">
        <v>0</v>
      </c>
      <c r="CQ25" s="1">
        <v>0</v>
      </c>
      <c r="CR25" s="1">
        <v>80.222841225626695</v>
      </c>
      <c r="CS25" s="1">
        <v>54.0322580645161</v>
      </c>
      <c r="CT25" s="1">
        <v>55.8718861209964</v>
      </c>
      <c r="CU25" s="1">
        <v>52.653061224489697</v>
      </c>
      <c r="CV25" s="1">
        <v>54.950495049504902</v>
      </c>
      <c r="CW25" s="1">
        <v>54.2713567839196</v>
      </c>
      <c r="CX25" s="1">
        <v>55.6410256410256</v>
      </c>
      <c r="CY25" s="1">
        <v>28.2383419689119</v>
      </c>
      <c r="CZ25" s="1">
        <v>32.383419689119101</v>
      </c>
      <c r="DA25" s="1">
        <v>29.936305732484101</v>
      </c>
      <c r="DB25" s="1">
        <v>31.294964028776899</v>
      </c>
      <c r="DC25" s="1">
        <v>0</v>
      </c>
      <c r="DD25" s="1">
        <v>0</v>
      </c>
      <c r="DE25" s="1">
        <v>0</v>
      </c>
      <c r="DF25" s="1">
        <v>0</v>
      </c>
      <c r="DG25" s="1">
        <v>80.649303008070405</v>
      </c>
      <c r="DH25" s="1">
        <v>26.765459202341699</v>
      </c>
      <c r="DI25" s="1">
        <v>45.899309784815202</v>
      </c>
      <c r="DJ25" s="1">
        <v>64.543838862559198</v>
      </c>
      <c r="DK25" s="1">
        <v>51.498501498501497</v>
      </c>
      <c r="DL25" s="1">
        <v>32.776089159067801</v>
      </c>
      <c r="DM25" s="1">
        <v>18.242548818088299</v>
      </c>
      <c r="DN25" s="1">
        <v>5.3790983606557301</v>
      </c>
      <c r="DO25" s="1">
        <v>22.621457489878502</v>
      </c>
      <c r="DP25" s="1">
        <v>18.262226847034299</v>
      </c>
      <c r="DQ25" s="1">
        <v>24.912075029308301</v>
      </c>
      <c r="DR25" s="1">
        <v>0</v>
      </c>
      <c r="DS25" s="1">
        <v>0</v>
      </c>
      <c r="DT25" s="1">
        <v>0</v>
      </c>
      <c r="DU25" s="1">
        <v>0</v>
      </c>
      <c r="DV25" s="1">
        <v>31.236243580337401</v>
      </c>
      <c r="DW25" s="1">
        <v>25.667764361507501</v>
      </c>
      <c r="DX25" s="1">
        <v>18.4531059683313</v>
      </c>
      <c r="DY25" s="1">
        <v>20.1718009478673</v>
      </c>
      <c r="DZ25" s="1">
        <v>18.731268731268699</v>
      </c>
      <c r="EA25" s="1">
        <v>8.9665653495440694</v>
      </c>
      <c r="EB25" s="1">
        <v>7.9650565262075999</v>
      </c>
      <c r="EC25" s="1">
        <v>10.7069672131147</v>
      </c>
      <c r="ED25" s="1">
        <v>14.726720647773201</v>
      </c>
      <c r="EE25" s="1">
        <v>25.858480749219499</v>
      </c>
      <c r="EF25" s="1">
        <v>46.131301289566203</v>
      </c>
      <c r="EG25" s="1">
        <v>0</v>
      </c>
      <c r="EH25" s="1">
        <v>0</v>
      </c>
      <c r="EI25" s="1">
        <v>0</v>
      </c>
      <c r="EJ25" s="1">
        <v>0</v>
      </c>
      <c r="EK25" s="1">
        <v>35.399853264856901</v>
      </c>
      <c r="EL25" s="1">
        <v>36.1873399195023</v>
      </c>
      <c r="EM25" s="1">
        <v>35.749086479902502</v>
      </c>
      <c r="EN25" s="1">
        <v>30.9537914691943</v>
      </c>
      <c r="EO25" s="1">
        <v>22.0779220779221</v>
      </c>
      <c r="EP25" s="1">
        <v>21.681864235055698</v>
      </c>
      <c r="EQ25" s="1">
        <v>21.891058581706101</v>
      </c>
      <c r="ER25" s="1">
        <v>2.4077868852458999</v>
      </c>
      <c r="ES25" s="1">
        <v>33.350202429149803</v>
      </c>
      <c r="ET25" s="1">
        <v>28.876170655567101</v>
      </c>
      <c r="EU25" s="1">
        <v>38.628370457209797</v>
      </c>
      <c r="EV25" s="1">
        <v>0</v>
      </c>
      <c r="EW25" s="1">
        <v>0</v>
      </c>
      <c r="EX25" s="1">
        <v>0</v>
      </c>
      <c r="EY25" s="1">
        <v>0</v>
      </c>
    </row>
    <row r="26" spans="1:155" ht="15">
      <c r="A26" s="11" t="s">
        <v>82</v>
      </c>
      <c r="B26" s="1" t="s">
        <v>556</v>
      </c>
      <c r="C26" s="1" t="s">
        <v>1051</v>
      </c>
      <c r="D26" s="11" t="s">
        <v>1052</v>
      </c>
      <c r="E26" s="11" t="s">
        <v>1053</v>
      </c>
      <c r="F26" s="1">
        <v>76.369863013698605</v>
      </c>
      <c r="G26" s="1">
        <v>66.095890410958901</v>
      </c>
      <c r="H26" s="1">
        <v>67.322834645669204</v>
      </c>
      <c r="I26" s="1">
        <v>72.767857142857096</v>
      </c>
      <c r="J26" s="1">
        <v>57.368421052631497</v>
      </c>
      <c r="K26" s="1">
        <v>77.956989247311796</v>
      </c>
      <c r="L26" s="1">
        <v>90.760869565217405</v>
      </c>
      <c r="M26" s="1">
        <v>91.758241758241695</v>
      </c>
      <c r="N26" s="1">
        <v>96.276595744680805</v>
      </c>
      <c r="O26" s="1">
        <v>97.65625</v>
      </c>
      <c r="P26" s="1">
        <v>97.321428571428498</v>
      </c>
      <c r="Q26" s="1">
        <v>98.913043478260803</v>
      </c>
      <c r="R26" s="1">
        <v>69.7916666666666</v>
      </c>
      <c r="S26" s="1">
        <v>88.297872340425499</v>
      </c>
      <c r="T26" s="1">
        <v>72.857142857142804</v>
      </c>
      <c r="U26" s="1">
        <v>83.219178082191704</v>
      </c>
      <c r="V26" s="1">
        <v>72.945205479452</v>
      </c>
      <c r="W26" s="1">
        <v>76.771653543307096</v>
      </c>
      <c r="X26" s="1">
        <v>78.125</v>
      </c>
      <c r="Y26" s="1">
        <v>75.263157894736807</v>
      </c>
      <c r="Z26" s="1">
        <v>72.580645161290306</v>
      </c>
      <c r="AA26" s="1">
        <v>79.891304347826093</v>
      </c>
      <c r="AB26" s="1">
        <v>81.868131868131798</v>
      </c>
      <c r="AC26" s="1">
        <v>79.255319148936096</v>
      </c>
      <c r="AD26" s="1">
        <v>72.65625</v>
      </c>
      <c r="AE26" s="1">
        <v>86.607142857142804</v>
      </c>
      <c r="AF26" s="1">
        <v>92.391304347826093</v>
      </c>
      <c r="AG26" s="1">
        <v>77.0833333333333</v>
      </c>
      <c r="AH26" s="1">
        <v>84.042553191489304</v>
      </c>
      <c r="AI26" s="1">
        <v>75.714285714285694</v>
      </c>
      <c r="AJ26" s="1">
        <v>94.178082191780803</v>
      </c>
      <c r="AK26" s="1">
        <v>94.178082191780803</v>
      </c>
      <c r="AL26" s="1">
        <v>88.188976377952699</v>
      </c>
      <c r="AM26" s="1">
        <v>87.946428571428498</v>
      </c>
      <c r="AN26" s="1">
        <v>86.842105263157904</v>
      </c>
      <c r="AO26" s="1">
        <v>87.096774193548299</v>
      </c>
      <c r="AP26" s="1">
        <v>86.956521739130395</v>
      </c>
      <c r="AQ26" s="1">
        <v>86.813186813186803</v>
      </c>
      <c r="AR26" s="1">
        <v>92.021276595744595</v>
      </c>
      <c r="AS26" s="1">
        <v>91.40625</v>
      </c>
      <c r="AT26" s="1">
        <v>95.535714285714207</v>
      </c>
      <c r="AU26" s="1">
        <v>98.913043478260803</v>
      </c>
      <c r="AV26" s="1">
        <v>47.9166666666666</v>
      </c>
      <c r="AW26" s="1">
        <v>47.872340425531902</v>
      </c>
      <c r="AX26" s="1">
        <v>45.714285714285701</v>
      </c>
      <c r="AY26" s="1">
        <v>75</v>
      </c>
      <c r="AZ26" s="1">
        <v>76.369863013698605</v>
      </c>
      <c r="BA26" s="1">
        <v>65.748031496063007</v>
      </c>
      <c r="BB26" s="1">
        <v>64.732142857142804</v>
      </c>
      <c r="BC26" s="1">
        <v>65.789473684210506</v>
      </c>
      <c r="BD26" s="1">
        <v>71.505376344086002</v>
      </c>
      <c r="BE26" s="1">
        <v>63.586956521739097</v>
      </c>
      <c r="BF26" s="1">
        <v>57.692307692307601</v>
      </c>
      <c r="BG26" s="1">
        <v>66.489361702127596</v>
      </c>
      <c r="BH26" s="1">
        <v>47.65625</v>
      </c>
      <c r="BI26" s="1">
        <v>54.464285714285701</v>
      </c>
      <c r="BJ26" s="1">
        <v>72.826086956521706</v>
      </c>
      <c r="BK26" s="1">
        <v>84.375</v>
      </c>
      <c r="BL26" s="1">
        <v>90.425531914893597</v>
      </c>
      <c r="BM26" s="1">
        <v>81.428571428571402</v>
      </c>
      <c r="BN26" s="1">
        <v>70.205479452054803</v>
      </c>
      <c r="BO26" s="1">
        <v>64.041095890410901</v>
      </c>
      <c r="BP26" s="1">
        <v>64.960629921259795</v>
      </c>
      <c r="BQ26" s="1">
        <v>31.696428571428498</v>
      </c>
      <c r="BR26" s="1">
        <v>37.894736842105203</v>
      </c>
      <c r="BS26" s="1">
        <v>41.3978494623655</v>
      </c>
      <c r="BT26" s="1">
        <v>48.913043478260803</v>
      </c>
      <c r="BU26" s="1">
        <v>61.538461538461497</v>
      </c>
      <c r="BV26" s="1">
        <v>71.276595744680805</v>
      </c>
      <c r="BW26" s="1">
        <v>74.21875</v>
      </c>
      <c r="BX26" s="1">
        <v>81.25</v>
      </c>
      <c r="BY26" s="1">
        <v>83.695652173913004</v>
      </c>
      <c r="BZ26" s="1">
        <v>89.5833333333333</v>
      </c>
      <c r="CA26" s="1">
        <v>92.553191489361694</v>
      </c>
      <c r="CB26" s="1">
        <v>45.714285714285701</v>
      </c>
      <c r="CC26" s="1">
        <v>92.123287671232802</v>
      </c>
      <c r="CD26" s="1">
        <v>92.123287671232802</v>
      </c>
      <c r="CE26" s="1">
        <v>92.519685039370103</v>
      </c>
      <c r="CF26" s="1">
        <v>94.196428571428498</v>
      </c>
      <c r="CG26" s="1">
        <v>82.631578947368396</v>
      </c>
      <c r="CH26" s="1">
        <v>88.709677419354804</v>
      </c>
      <c r="CI26" s="1">
        <v>90.760869565217405</v>
      </c>
      <c r="CJ26" s="1">
        <v>93.956043956043899</v>
      </c>
      <c r="CK26" s="1">
        <v>92.021276595744595</v>
      </c>
      <c r="CL26" s="1">
        <v>92.96875</v>
      </c>
      <c r="CM26" s="1">
        <v>84.821428571428498</v>
      </c>
      <c r="CN26" s="1">
        <v>77.173913043478194</v>
      </c>
      <c r="CO26" s="1">
        <v>98.9583333333333</v>
      </c>
      <c r="CP26" s="1">
        <v>95.744680851063805</v>
      </c>
      <c r="CQ26" s="1">
        <v>91.428571428571402</v>
      </c>
      <c r="CR26" s="1">
        <v>85.958904109589</v>
      </c>
      <c r="CS26" s="1">
        <v>84.246575342465704</v>
      </c>
      <c r="CT26" s="1">
        <v>83.464566929133795</v>
      </c>
      <c r="CU26" s="1">
        <v>82.142857142857096</v>
      </c>
      <c r="CV26" s="1">
        <v>78.421052631578902</v>
      </c>
      <c r="CW26" s="1">
        <v>77.419354838709594</v>
      </c>
      <c r="CX26" s="1">
        <v>74.456521739130395</v>
      </c>
      <c r="CY26" s="1">
        <v>76.373626373626294</v>
      </c>
      <c r="CZ26" s="1">
        <v>96.808510638297804</v>
      </c>
      <c r="DA26" s="1">
        <v>96.09375</v>
      </c>
      <c r="DB26" s="1">
        <v>61.607142857142797</v>
      </c>
      <c r="DC26" s="1">
        <v>78.260869565217405</v>
      </c>
      <c r="DD26" s="1">
        <v>59.375</v>
      </c>
      <c r="DE26" s="1">
        <v>24.468085106382901</v>
      </c>
      <c r="DF26" s="1">
        <v>32.857142857142797</v>
      </c>
      <c r="DG26" s="1">
        <v>73.752751283932497</v>
      </c>
      <c r="DH26" s="1">
        <v>56.073911452616102</v>
      </c>
      <c r="DI26" s="1">
        <v>48.781973203410402</v>
      </c>
      <c r="DJ26" s="1">
        <v>45.171800947867197</v>
      </c>
      <c r="DK26" s="1">
        <v>51.3986013986014</v>
      </c>
      <c r="DL26" s="1">
        <v>40.6788247213779</v>
      </c>
      <c r="DM26" s="1">
        <v>59.763617677286703</v>
      </c>
      <c r="DN26" s="1">
        <v>62.141393442622899</v>
      </c>
      <c r="DO26" s="1">
        <v>78.188259109311701</v>
      </c>
      <c r="DP26" s="1">
        <v>60.926118626430799</v>
      </c>
      <c r="DQ26" s="1">
        <v>38.3939038686987</v>
      </c>
      <c r="DR26" s="1">
        <v>36.032689450222797</v>
      </c>
      <c r="DS26" s="1">
        <v>46.590909090909101</v>
      </c>
      <c r="DT26" s="1">
        <v>69.575113808801206</v>
      </c>
      <c r="DU26" s="1">
        <v>77.372881355932194</v>
      </c>
      <c r="DV26" s="1">
        <v>62.123991195891399</v>
      </c>
      <c r="DW26" s="1">
        <v>71.953896816684903</v>
      </c>
      <c r="DX26" s="1">
        <v>67.539585870889098</v>
      </c>
      <c r="DY26" s="1">
        <v>81.901658767772503</v>
      </c>
      <c r="DZ26" s="1">
        <v>82.2677322677322</v>
      </c>
      <c r="EA26" s="1">
        <v>86.879432624113406</v>
      </c>
      <c r="EB26" s="1">
        <v>91.418293936279497</v>
      </c>
      <c r="EC26" s="1">
        <v>95.235655737704903</v>
      </c>
      <c r="ED26" s="1">
        <v>84.969635627530295</v>
      </c>
      <c r="EE26" s="1">
        <v>92.767950052029093</v>
      </c>
      <c r="EF26" s="1">
        <v>94.314185228604899</v>
      </c>
      <c r="EG26" s="1">
        <v>94.130757800891502</v>
      </c>
      <c r="EH26" s="1">
        <v>95.681818181818102</v>
      </c>
      <c r="EI26" s="1">
        <v>99.165402124430898</v>
      </c>
      <c r="EJ26" s="1">
        <v>84.491525423728802</v>
      </c>
      <c r="EK26" s="1">
        <v>91.232575201760795</v>
      </c>
      <c r="EL26" s="1">
        <v>83.552872301500102</v>
      </c>
      <c r="EM26" s="1">
        <v>83.516037352821698</v>
      </c>
      <c r="EN26" s="1">
        <v>77.784360189573405</v>
      </c>
      <c r="EO26" s="1">
        <v>85.714285714285694</v>
      </c>
      <c r="EP26" s="1">
        <v>84.903748733535906</v>
      </c>
      <c r="EQ26" s="1">
        <v>84.840698869475801</v>
      </c>
      <c r="ER26" s="1">
        <v>89.4467213114754</v>
      </c>
      <c r="ES26" s="1">
        <v>95.850202429149803</v>
      </c>
      <c r="ET26" s="1">
        <v>89.281997918834506</v>
      </c>
      <c r="EU26" s="1">
        <v>81.770222743259097</v>
      </c>
      <c r="EV26" s="1">
        <v>78.603268945022194</v>
      </c>
      <c r="EW26" s="1">
        <v>83.030303030303003</v>
      </c>
      <c r="EX26" s="1">
        <v>79.893778452200294</v>
      </c>
      <c r="EY26" s="1">
        <v>41.610169491525397</v>
      </c>
    </row>
    <row r="27" spans="1:155" ht="15">
      <c r="A27" s="11" t="s">
        <v>67</v>
      </c>
      <c r="B27" s="1" t="s">
        <v>539</v>
      </c>
      <c r="C27" s="1" t="s">
        <v>1054</v>
      </c>
      <c r="D27" s="11" t="s">
        <v>1055</v>
      </c>
      <c r="E27" s="11" t="s">
        <v>1056</v>
      </c>
      <c r="F27" s="1">
        <v>81.352459016393396</v>
      </c>
      <c r="G27" s="1">
        <v>84.669811320754704</v>
      </c>
      <c r="H27" s="1">
        <v>62.564102564102498</v>
      </c>
      <c r="I27" s="1">
        <v>80.994152046783597</v>
      </c>
      <c r="J27" s="1">
        <v>73.021582733812906</v>
      </c>
      <c r="K27" s="1">
        <v>71.052631578947299</v>
      </c>
      <c r="L27" s="1">
        <v>83.858267716535394</v>
      </c>
      <c r="M27" s="1">
        <v>90.254237288135599</v>
      </c>
      <c r="N27" s="1">
        <v>88.738738738738704</v>
      </c>
      <c r="O27" s="1">
        <v>91.5</v>
      </c>
      <c r="P27" s="1">
        <v>89.506172839506107</v>
      </c>
      <c r="Q27" s="1">
        <v>87.681159420289802</v>
      </c>
      <c r="R27" s="1">
        <v>74.590163934426201</v>
      </c>
      <c r="S27" s="1">
        <v>30.327868852459002</v>
      </c>
      <c r="T27" s="1">
        <v>0</v>
      </c>
      <c r="U27" s="1">
        <v>53.483606557377101</v>
      </c>
      <c r="V27" s="1">
        <v>63.443396226415103</v>
      </c>
      <c r="W27" s="1">
        <v>65.128205128205096</v>
      </c>
      <c r="X27" s="1">
        <v>73.976608187134502</v>
      </c>
      <c r="Y27" s="1">
        <v>74.460431654676199</v>
      </c>
      <c r="Z27" s="1">
        <v>74.060150375939799</v>
      </c>
      <c r="AA27" s="1">
        <v>76.771653543307096</v>
      </c>
      <c r="AB27" s="1">
        <v>61.440677966101703</v>
      </c>
      <c r="AC27" s="1">
        <v>68.018018018017997</v>
      </c>
      <c r="AD27" s="1">
        <v>63.5</v>
      </c>
      <c r="AE27" s="1">
        <v>41.975308641975303</v>
      </c>
      <c r="AF27" s="1">
        <v>52.173913043478201</v>
      </c>
      <c r="AG27" s="1">
        <v>35.245901639344197</v>
      </c>
      <c r="AH27" s="1">
        <v>33.6065573770491</v>
      </c>
      <c r="AI27" s="1">
        <v>0</v>
      </c>
      <c r="AJ27" s="1">
        <v>89.549180327868797</v>
      </c>
      <c r="AK27" s="1">
        <v>91.745283018867894</v>
      </c>
      <c r="AL27" s="1">
        <v>97.435897435897402</v>
      </c>
      <c r="AM27" s="1">
        <v>97.076023391812797</v>
      </c>
      <c r="AN27" s="1">
        <v>97.841726618704996</v>
      </c>
      <c r="AO27" s="1">
        <v>97.368421052631504</v>
      </c>
      <c r="AP27" s="1">
        <v>97.637795275590506</v>
      </c>
      <c r="AQ27" s="1">
        <v>97.881355932203306</v>
      </c>
      <c r="AR27" s="1">
        <v>98.198198198198099</v>
      </c>
      <c r="AS27" s="1">
        <v>99.5</v>
      </c>
      <c r="AT27" s="1">
        <v>83.950617283950606</v>
      </c>
      <c r="AU27" s="1">
        <v>86.956521739130395</v>
      </c>
      <c r="AV27" s="1">
        <v>59.016393442622899</v>
      </c>
      <c r="AW27" s="1">
        <v>7.3770491803278597</v>
      </c>
      <c r="AX27" s="1">
        <v>0</v>
      </c>
      <c r="AY27" s="1">
        <v>40.368852459016303</v>
      </c>
      <c r="AZ27" s="1">
        <v>41.2735849056603</v>
      </c>
      <c r="BA27" s="1">
        <v>37.692307692307601</v>
      </c>
      <c r="BB27" s="1">
        <v>34.210526315789402</v>
      </c>
      <c r="BC27" s="1">
        <v>51.4388489208633</v>
      </c>
      <c r="BD27" s="1">
        <v>43.233082706766901</v>
      </c>
      <c r="BE27" s="1">
        <v>31.1023622047244</v>
      </c>
      <c r="BF27" s="1">
        <v>50.4237288135593</v>
      </c>
      <c r="BG27" s="1">
        <v>38.2882882882882</v>
      </c>
      <c r="BH27" s="1">
        <v>55.5</v>
      </c>
      <c r="BI27" s="1">
        <v>54.938271604938201</v>
      </c>
      <c r="BJ27" s="1">
        <v>54.347826086956502</v>
      </c>
      <c r="BK27" s="1">
        <v>77.868852459016296</v>
      </c>
      <c r="BL27" s="1">
        <v>20.491803278688501</v>
      </c>
      <c r="BM27" s="1">
        <v>0</v>
      </c>
      <c r="BN27" s="1">
        <v>85.245901639344197</v>
      </c>
      <c r="BO27" s="1">
        <v>86.320754716981099</v>
      </c>
      <c r="BP27" s="1">
        <v>70.256410256410206</v>
      </c>
      <c r="BQ27" s="1">
        <v>73.099415204678294</v>
      </c>
      <c r="BR27" s="1">
        <v>73.381294964028697</v>
      </c>
      <c r="BS27" s="1">
        <v>80.075187969924798</v>
      </c>
      <c r="BT27" s="1">
        <v>83.070866141732196</v>
      </c>
      <c r="BU27" s="1">
        <v>77.542372881355902</v>
      </c>
      <c r="BV27" s="1">
        <v>82.432432432432407</v>
      </c>
      <c r="BW27" s="1">
        <v>81</v>
      </c>
      <c r="BX27" s="1">
        <v>63.580246913580197</v>
      </c>
      <c r="BY27" s="1">
        <v>66.6666666666666</v>
      </c>
      <c r="BZ27" s="1">
        <v>80.327868852459005</v>
      </c>
      <c r="CA27" s="1">
        <v>77.868852459016296</v>
      </c>
      <c r="CB27" s="1">
        <v>0</v>
      </c>
      <c r="CC27" s="1">
        <v>54.3032786885245</v>
      </c>
      <c r="CD27" s="1">
        <v>52.122641509433898</v>
      </c>
      <c r="CE27" s="1">
        <v>52.051282051282101</v>
      </c>
      <c r="CF27" s="1">
        <v>69.298245614035096</v>
      </c>
      <c r="CG27" s="1">
        <v>75.179856115107896</v>
      </c>
      <c r="CH27" s="1">
        <v>79.699248120300695</v>
      </c>
      <c r="CI27" s="1">
        <v>92.125984251968504</v>
      </c>
      <c r="CJ27" s="1">
        <v>66.949152542372801</v>
      </c>
      <c r="CK27" s="1">
        <v>77.027027027027003</v>
      </c>
      <c r="CL27" s="1">
        <v>80</v>
      </c>
      <c r="CM27" s="1">
        <v>77.160493827160394</v>
      </c>
      <c r="CN27" s="1">
        <v>63.768115942028899</v>
      </c>
      <c r="CO27" s="1">
        <v>88.524590163934405</v>
      </c>
      <c r="CP27" s="1">
        <v>90.163934426229503</v>
      </c>
      <c r="CQ27" s="1">
        <v>0</v>
      </c>
      <c r="CR27" s="1">
        <v>81.762295081967196</v>
      </c>
      <c r="CS27" s="1">
        <v>83.254716981132106</v>
      </c>
      <c r="CT27" s="1">
        <v>42.051282051282101</v>
      </c>
      <c r="CU27" s="1">
        <v>41.812865497075997</v>
      </c>
      <c r="CV27" s="1">
        <v>39.568345323740999</v>
      </c>
      <c r="CW27" s="1">
        <v>43.984962406015001</v>
      </c>
      <c r="CX27" s="1">
        <v>42.125984251968497</v>
      </c>
      <c r="CY27" s="1">
        <v>43.644067796610102</v>
      </c>
      <c r="CZ27" s="1">
        <v>46.396396396396298</v>
      </c>
      <c r="DA27" s="1">
        <v>48.5</v>
      </c>
      <c r="DB27" s="1">
        <v>54.320987654320902</v>
      </c>
      <c r="DC27" s="1">
        <v>23.188405797101399</v>
      </c>
      <c r="DD27" s="1">
        <v>22.131147540983601</v>
      </c>
      <c r="DE27" s="1">
        <v>28.688524590163901</v>
      </c>
      <c r="DF27" s="1">
        <v>0</v>
      </c>
      <c r="DG27" s="1">
        <v>78.008070432868607</v>
      </c>
      <c r="DH27" s="1">
        <v>88.016831320892805</v>
      </c>
      <c r="DI27" s="1">
        <v>59.4600081201786</v>
      </c>
      <c r="DJ27" s="1">
        <v>52.932464454976298</v>
      </c>
      <c r="DK27" s="1">
        <v>75.574425574425504</v>
      </c>
      <c r="DL27" s="1">
        <v>74.113475177304906</v>
      </c>
      <c r="DM27" s="1">
        <v>56.9886947584789</v>
      </c>
      <c r="DN27" s="1">
        <v>55.788934426229503</v>
      </c>
      <c r="DO27" s="1">
        <v>69.180161943319803</v>
      </c>
      <c r="DP27" s="1">
        <v>76.638917793964595</v>
      </c>
      <c r="DQ27" s="1">
        <v>79.777256740914396</v>
      </c>
      <c r="DR27" s="1">
        <v>22.6597325408618</v>
      </c>
      <c r="DS27" s="1">
        <v>25.0757575757575</v>
      </c>
      <c r="DT27" s="1">
        <v>59.559939301972598</v>
      </c>
      <c r="DU27" s="1">
        <v>0</v>
      </c>
      <c r="DV27" s="1">
        <v>55.594277329420301</v>
      </c>
      <c r="DW27" s="1">
        <v>50.658616904500498</v>
      </c>
      <c r="DX27" s="1">
        <v>47.766950872919203</v>
      </c>
      <c r="DY27" s="1">
        <v>58.856635071089997</v>
      </c>
      <c r="DZ27" s="1">
        <v>69.980019980019904</v>
      </c>
      <c r="EA27" s="1">
        <v>81.813576494427494</v>
      </c>
      <c r="EB27" s="1">
        <v>78.776978417266093</v>
      </c>
      <c r="EC27" s="1">
        <v>55.686475409836099</v>
      </c>
      <c r="ED27" s="1">
        <v>69.585020242914894</v>
      </c>
      <c r="EE27" s="1">
        <v>63.735691987513</v>
      </c>
      <c r="EF27" s="1">
        <v>76.729191090269595</v>
      </c>
      <c r="EG27" s="1">
        <v>39.598811292719098</v>
      </c>
      <c r="EH27" s="1">
        <v>50.530303030303003</v>
      </c>
      <c r="EI27" s="1">
        <v>40.591805766312497</v>
      </c>
      <c r="EJ27" s="1">
        <v>0</v>
      </c>
      <c r="EK27" s="1">
        <v>97.817314746881806</v>
      </c>
      <c r="EL27" s="1">
        <v>98.0607391145261</v>
      </c>
      <c r="EM27" s="1">
        <v>85.891189606171295</v>
      </c>
      <c r="EN27" s="1">
        <v>81.042654028436004</v>
      </c>
      <c r="EO27" s="1">
        <v>58.791208791208703</v>
      </c>
      <c r="EP27" s="1">
        <v>51.0131712259371</v>
      </c>
      <c r="EQ27" s="1">
        <v>59.455292908530303</v>
      </c>
      <c r="ER27" s="1">
        <v>50.2049180327868</v>
      </c>
      <c r="ES27" s="1">
        <v>66.700404858299606</v>
      </c>
      <c r="ET27" s="1">
        <v>80.957336108220602</v>
      </c>
      <c r="EU27" s="1">
        <v>63.599062133645901</v>
      </c>
      <c r="EV27" s="1">
        <v>18.4992570579494</v>
      </c>
      <c r="EW27" s="1">
        <v>38.939393939393902</v>
      </c>
      <c r="EX27" s="1">
        <v>40.819423368740502</v>
      </c>
      <c r="EY27" s="1">
        <v>0</v>
      </c>
    </row>
    <row r="28" spans="1:155" ht="15">
      <c r="A28" s="11" t="s">
        <v>97</v>
      </c>
      <c r="B28" s="1" t="s">
        <v>574</v>
      </c>
      <c r="C28" s="1" t="s">
        <v>1057</v>
      </c>
      <c r="D28" s="11" t="s">
        <v>1011</v>
      </c>
      <c r="E28" s="11" t="s">
        <v>1058</v>
      </c>
      <c r="F28" s="1">
        <v>80.263157894736807</v>
      </c>
      <c r="G28" s="1">
        <v>47.435897435897402</v>
      </c>
      <c r="H28" s="1">
        <v>11.25</v>
      </c>
      <c r="I28" s="1">
        <v>25</v>
      </c>
      <c r="J28" s="1">
        <v>30.645161290322498</v>
      </c>
      <c r="K28" s="1">
        <v>19.565217391304301</v>
      </c>
      <c r="L28" s="1">
        <v>32.6086956521739</v>
      </c>
      <c r="M28" s="1">
        <v>28.260869565217298</v>
      </c>
      <c r="N28" s="1">
        <v>28.260869565217298</v>
      </c>
      <c r="O28" s="1">
        <v>36.956521739130402</v>
      </c>
      <c r="P28" s="1">
        <v>26.190476190476101</v>
      </c>
      <c r="Q28" s="1">
        <v>0</v>
      </c>
      <c r="R28" s="1">
        <v>0</v>
      </c>
      <c r="S28" s="1">
        <v>0</v>
      </c>
      <c r="T28" s="1">
        <v>0</v>
      </c>
      <c r="U28" s="1">
        <v>23.684210526315699</v>
      </c>
      <c r="V28" s="1">
        <v>17.948717948717899</v>
      </c>
      <c r="W28" s="1">
        <v>10</v>
      </c>
      <c r="X28" s="1">
        <v>11.8421052631578</v>
      </c>
      <c r="Y28" s="1">
        <v>19.354838709677399</v>
      </c>
      <c r="Z28" s="1">
        <v>13.043478260869501</v>
      </c>
      <c r="AA28" s="1">
        <v>17.3913043478261</v>
      </c>
      <c r="AB28" s="1">
        <v>45.652173913043399</v>
      </c>
      <c r="AC28" s="1">
        <v>43.478260869565197</v>
      </c>
      <c r="AD28" s="1">
        <v>15.2173913043478</v>
      </c>
      <c r="AE28" s="1">
        <v>19.047619047619001</v>
      </c>
      <c r="AF28" s="1">
        <v>0</v>
      </c>
      <c r="AG28" s="1">
        <v>0</v>
      </c>
      <c r="AH28" s="1">
        <v>0</v>
      </c>
      <c r="AI28" s="1">
        <v>0</v>
      </c>
      <c r="AJ28" s="1">
        <v>51.315789473684198</v>
      </c>
      <c r="AK28" s="1">
        <v>21.7948717948717</v>
      </c>
      <c r="AL28" s="1">
        <v>17.5</v>
      </c>
      <c r="AM28" s="1">
        <v>21.052631578947299</v>
      </c>
      <c r="AN28" s="1">
        <v>22.580645161290299</v>
      </c>
      <c r="AO28" s="1">
        <v>21.739130434782599</v>
      </c>
      <c r="AP28" s="1">
        <v>21.739130434782599</v>
      </c>
      <c r="AQ28" s="1">
        <v>23.9130434782608</v>
      </c>
      <c r="AR28" s="1">
        <v>26.086956521739101</v>
      </c>
      <c r="AS28" s="1">
        <v>39.130434782608702</v>
      </c>
      <c r="AT28" s="1">
        <v>38.095238095238102</v>
      </c>
      <c r="AU28" s="1">
        <v>0</v>
      </c>
      <c r="AV28" s="1">
        <v>0</v>
      </c>
      <c r="AW28" s="1">
        <v>0</v>
      </c>
      <c r="AX28" s="1">
        <v>0</v>
      </c>
      <c r="AY28" s="1">
        <v>43.421052631578902</v>
      </c>
      <c r="AZ28" s="1">
        <v>29.4871794871794</v>
      </c>
      <c r="BA28" s="1">
        <v>23.75</v>
      </c>
      <c r="BB28" s="1">
        <v>27.6315789473684</v>
      </c>
      <c r="BC28" s="1">
        <v>33.870967741935402</v>
      </c>
      <c r="BD28" s="1">
        <v>36.956521739130402</v>
      </c>
      <c r="BE28" s="1">
        <v>45.652173913043399</v>
      </c>
      <c r="BF28" s="1">
        <v>32.6086956521739</v>
      </c>
      <c r="BG28" s="1">
        <v>32.6086956521739</v>
      </c>
      <c r="BH28" s="1">
        <v>54.347826086956502</v>
      </c>
      <c r="BI28" s="1">
        <v>69.047619047618994</v>
      </c>
      <c r="BJ28" s="1">
        <v>0</v>
      </c>
      <c r="BK28" s="1">
        <v>0</v>
      </c>
      <c r="BL28" s="1">
        <v>0</v>
      </c>
      <c r="BM28" s="1">
        <v>0</v>
      </c>
      <c r="BN28" s="1">
        <v>18.421052631578899</v>
      </c>
      <c r="BO28" s="1">
        <v>20.5128205128205</v>
      </c>
      <c r="BP28" s="1">
        <v>27.5</v>
      </c>
      <c r="BQ28" s="1">
        <v>31.578947368421101</v>
      </c>
      <c r="BR28" s="1">
        <v>33.870967741935402</v>
      </c>
      <c r="BS28" s="1">
        <v>34.782608695652101</v>
      </c>
      <c r="BT28" s="1">
        <v>34.782608695652101</v>
      </c>
      <c r="BU28" s="1">
        <v>34.782608695652101</v>
      </c>
      <c r="BV28" s="1">
        <v>36.956521739130402</v>
      </c>
      <c r="BW28" s="1">
        <v>39.130434782608702</v>
      </c>
      <c r="BX28" s="1">
        <v>40.476190476190403</v>
      </c>
      <c r="BY28" s="1">
        <v>0</v>
      </c>
      <c r="BZ28" s="1">
        <v>0</v>
      </c>
      <c r="CA28" s="1">
        <v>0</v>
      </c>
      <c r="CB28" s="1">
        <v>0</v>
      </c>
      <c r="CC28" s="1">
        <v>75</v>
      </c>
      <c r="CD28" s="1">
        <v>80.769230769230703</v>
      </c>
      <c r="CE28" s="1">
        <v>55</v>
      </c>
      <c r="CF28" s="1">
        <v>61.842105263157897</v>
      </c>
      <c r="CG28" s="1">
        <v>53.225806451612897</v>
      </c>
      <c r="CH28" s="1">
        <v>67.391304347826093</v>
      </c>
      <c r="CI28" s="1">
        <v>80.434782608695599</v>
      </c>
      <c r="CJ28" s="1">
        <v>76.086956521739097</v>
      </c>
      <c r="CK28" s="1">
        <v>82.608695652173907</v>
      </c>
      <c r="CL28" s="1">
        <v>78.260869565217405</v>
      </c>
      <c r="CM28" s="1">
        <v>83.3333333333333</v>
      </c>
      <c r="CN28" s="1">
        <v>0</v>
      </c>
      <c r="CO28" s="1">
        <v>0</v>
      </c>
      <c r="CP28" s="1">
        <v>0</v>
      </c>
      <c r="CQ28" s="1">
        <v>0</v>
      </c>
      <c r="CR28" s="1">
        <v>75</v>
      </c>
      <c r="CS28" s="1">
        <v>64.102564102564102</v>
      </c>
      <c r="CT28" s="1">
        <v>63.75</v>
      </c>
      <c r="CU28" s="1">
        <v>68.421052631578902</v>
      </c>
      <c r="CV28" s="1">
        <v>66.129032258064498</v>
      </c>
      <c r="CW28" s="1">
        <v>32.6086956521739</v>
      </c>
      <c r="CX28" s="1">
        <v>41.304347826086897</v>
      </c>
      <c r="CY28" s="1">
        <v>43.478260869565197</v>
      </c>
      <c r="CZ28" s="1">
        <v>47.826086956521699</v>
      </c>
      <c r="DA28" s="1">
        <v>10.869565217391299</v>
      </c>
      <c r="DB28" s="1">
        <v>14.285714285714199</v>
      </c>
      <c r="DC28" s="1">
        <v>0</v>
      </c>
      <c r="DD28" s="1">
        <v>0</v>
      </c>
      <c r="DE28" s="1">
        <v>0</v>
      </c>
      <c r="DF28" s="1">
        <v>0</v>
      </c>
      <c r="DG28" s="1">
        <v>48.583074534161398</v>
      </c>
      <c r="DH28" s="1">
        <v>27.1643433602347</v>
      </c>
      <c r="DI28" s="1">
        <v>34.3395536040981</v>
      </c>
      <c r="DJ28" s="1">
        <v>18.493706861550901</v>
      </c>
      <c r="DK28" s="1">
        <v>14.1291469194312</v>
      </c>
      <c r="DL28" s="1">
        <v>7.6423576423576396</v>
      </c>
      <c r="DM28" s="1">
        <v>53.343465045592701</v>
      </c>
      <c r="DN28" s="1">
        <v>33.967112024665902</v>
      </c>
      <c r="DO28" s="1">
        <v>44.620901639344197</v>
      </c>
      <c r="DP28" s="1">
        <v>15.334008097165899</v>
      </c>
      <c r="DQ28" s="1">
        <v>6.08740894901144</v>
      </c>
      <c r="DR28" s="1">
        <v>0</v>
      </c>
      <c r="DS28" s="1">
        <v>0</v>
      </c>
      <c r="DT28" s="1">
        <v>0</v>
      </c>
      <c r="DU28" s="1">
        <v>0</v>
      </c>
      <c r="DV28" s="1">
        <v>50</v>
      </c>
      <c r="DW28" s="1">
        <v>53.503301540719001</v>
      </c>
      <c r="DX28" s="1">
        <v>77.094767654592005</v>
      </c>
      <c r="DY28" s="1">
        <v>62.992285830288203</v>
      </c>
      <c r="DZ28" s="1">
        <v>66.676540284360101</v>
      </c>
      <c r="EA28" s="1">
        <v>72.677322677322607</v>
      </c>
      <c r="EB28" s="1">
        <v>64.994934143870296</v>
      </c>
      <c r="EC28" s="1">
        <v>67.060637204522095</v>
      </c>
      <c r="ED28" s="1">
        <v>43.391393442622899</v>
      </c>
      <c r="EE28" s="1">
        <v>18.168016194331901</v>
      </c>
      <c r="EF28" s="1">
        <v>26.690946930280901</v>
      </c>
      <c r="EG28" s="1">
        <v>0</v>
      </c>
      <c r="EH28" s="1">
        <v>0</v>
      </c>
      <c r="EI28" s="1">
        <v>0</v>
      </c>
      <c r="EJ28" s="1">
        <v>0</v>
      </c>
      <c r="EK28" s="1">
        <v>87.131211180124197</v>
      </c>
      <c r="EL28" s="1">
        <v>35.399853264856901</v>
      </c>
      <c r="EM28" s="1">
        <v>36.1873399195023</v>
      </c>
      <c r="EN28" s="1">
        <v>35.749086479902502</v>
      </c>
      <c r="EO28" s="1">
        <v>30.9537914691943</v>
      </c>
      <c r="EP28" s="1">
        <v>22.0779220779221</v>
      </c>
      <c r="EQ28" s="1">
        <v>21.681864235055698</v>
      </c>
      <c r="ER28" s="1">
        <v>21.891058581706101</v>
      </c>
      <c r="ES28" s="1">
        <v>2.4077868852458999</v>
      </c>
      <c r="ET28" s="1">
        <v>33.350202429149803</v>
      </c>
      <c r="EU28" s="1">
        <v>28.876170655567101</v>
      </c>
      <c r="EV28" s="1">
        <v>0</v>
      </c>
      <c r="EW28" s="1">
        <v>0</v>
      </c>
      <c r="EX28" s="1">
        <v>0</v>
      </c>
      <c r="EY28" s="1">
        <v>0</v>
      </c>
    </row>
    <row r="29" spans="1:155" ht="15">
      <c r="A29" s="11" t="s">
        <v>70</v>
      </c>
      <c r="B29" s="1" t="s">
        <v>541</v>
      </c>
      <c r="C29" s="1" t="s">
        <v>1021</v>
      </c>
      <c r="D29" s="11" t="s">
        <v>1019</v>
      </c>
      <c r="E29" s="11" t="s">
        <v>1020</v>
      </c>
      <c r="F29" s="1">
        <v>91.5898617511521</v>
      </c>
      <c r="G29" s="1">
        <v>89.285714285714207</v>
      </c>
      <c r="H29" s="1">
        <v>92.4846625766871</v>
      </c>
      <c r="I29" s="1">
        <v>91.071428571428498</v>
      </c>
      <c r="J29" s="1">
        <v>89.053254437869796</v>
      </c>
      <c r="K29" s="1">
        <v>87.6666666666666</v>
      </c>
      <c r="L29" s="1">
        <v>90.808823529411697</v>
      </c>
      <c r="M29" s="1">
        <v>95</v>
      </c>
      <c r="N29" s="1">
        <v>93.609022556390897</v>
      </c>
      <c r="O29" s="1">
        <v>91.1016949152542</v>
      </c>
      <c r="P29" s="1">
        <v>89.175257731958695</v>
      </c>
      <c r="Q29" s="1">
        <v>90.340909090909093</v>
      </c>
      <c r="R29" s="1">
        <v>39.534883720930203</v>
      </c>
      <c r="S29" s="1">
        <v>44.1860465116279</v>
      </c>
      <c r="T29" s="1">
        <v>43.650793650793602</v>
      </c>
      <c r="U29" s="1">
        <v>92.972350230414705</v>
      </c>
      <c r="V29" s="1">
        <v>95.634920634920604</v>
      </c>
      <c r="W29" s="1">
        <v>94.9386503067484</v>
      </c>
      <c r="X29" s="1">
        <v>95.436507936507894</v>
      </c>
      <c r="Y29" s="1">
        <v>93.786982248520701</v>
      </c>
      <c r="Z29" s="1">
        <v>87</v>
      </c>
      <c r="AA29" s="1">
        <v>82.720588235294102</v>
      </c>
      <c r="AB29" s="1">
        <v>71.923076923076906</v>
      </c>
      <c r="AC29" s="1">
        <v>77.067669172932298</v>
      </c>
      <c r="AD29" s="1">
        <v>81.779661016949106</v>
      </c>
      <c r="AE29" s="1">
        <v>79.896907216494796</v>
      </c>
      <c r="AF29" s="1">
        <v>89.772727272727195</v>
      </c>
      <c r="AG29" s="1">
        <v>39.534883720930203</v>
      </c>
      <c r="AH29" s="1">
        <v>40.697674418604599</v>
      </c>
      <c r="AI29" s="1">
        <v>43.650793650793602</v>
      </c>
      <c r="AJ29" s="1">
        <v>98.156682027649694</v>
      </c>
      <c r="AK29" s="1">
        <v>97.751322751322704</v>
      </c>
      <c r="AL29" s="1">
        <v>97.699386503067402</v>
      </c>
      <c r="AM29" s="1">
        <v>97.420634920634896</v>
      </c>
      <c r="AN29" s="1">
        <v>99.4082840236686</v>
      </c>
      <c r="AO29" s="1">
        <v>99</v>
      </c>
      <c r="AP29" s="1">
        <v>98.897058823529406</v>
      </c>
      <c r="AQ29" s="1">
        <v>98.461538461538396</v>
      </c>
      <c r="AR29" s="1">
        <v>98.120300751879697</v>
      </c>
      <c r="AS29" s="1">
        <v>98.305084745762699</v>
      </c>
      <c r="AT29" s="1">
        <v>98.9690721649484</v>
      </c>
      <c r="AU29" s="1">
        <v>92.045454545454504</v>
      </c>
      <c r="AV29" s="1">
        <v>50</v>
      </c>
      <c r="AW29" s="1">
        <v>48.2558139534883</v>
      </c>
      <c r="AX29" s="1">
        <v>49.206349206349202</v>
      </c>
      <c r="AY29" s="1">
        <v>52.649769585253402</v>
      </c>
      <c r="AZ29" s="1">
        <v>71.825396825396794</v>
      </c>
      <c r="BA29" s="1">
        <v>84.815950920245399</v>
      </c>
      <c r="BB29" s="1">
        <v>86.706349206349202</v>
      </c>
      <c r="BC29" s="1">
        <v>91.420118343195199</v>
      </c>
      <c r="BD29" s="1">
        <v>64.3333333333333</v>
      </c>
      <c r="BE29" s="1">
        <v>77.737226277372201</v>
      </c>
      <c r="BF29" s="1">
        <v>64.230769230769198</v>
      </c>
      <c r="BG29" s="1">
        <v>72.556390977443598</v>
      </c>
      <c r="BH29" s="1">
        <v>85.169491525423695</v>
      </c>
      <c r="BI29" s="1">
        <v>74.742268041237097</v>
      </c>
      <c r="BJ29" s="1">
        <v>61.931818181818102</v>
      </c>
      <c r="BK29" s="1">
        <v>43.023255813953398</v>
      </c>
      <c r="BL29" s="1">
        <v>7.5581395348837201</v>
      </c>
      <c r="BM29" s="1">
        <v>10.3174603174603</v>
      </c>
      <c r="BN29" s="1">
        <v>96.774193548387103</v>
      </c>
      <c r="BO29" s="1">
        <v>92.460317460317398</v>
      </c>
      <c r="BP29" s="1">
        <v>94.171779141104295</v>
      </c>
      <c r="BQ29" s="1">
        <v>95.634920634920604</v>
      </c>
      <c r="BR29" s="1">
        <v>87.573964497041402</v>
      </c>
      <c r="BS29" s="1">
        <v>79.3333333333333</v>
      </c>
      <c r="BT29" s="1">
        <v>80.147058823529406</v>
      </c>
      <c r="BU29" s="1">
        <v>36.923076923076898</v>
      </c>
      <c r="BV29" s="1">
        <v>40.225563909774401</v>
      </c>
      <c r="BW29" s="1">
        <v>39.830508474576199</v>
      </c>
      <c r="BX29" s="1">
        <v>40.206185567010301</v>
      </c>
      <c r="BY29" s="1">
        <v>40.340909090909101</v>
      </c>
      <c r="BZ29" s="1">
        <v>46.511627906976699</v>
      </c>
      <c r="CA29" s="1">
        <v>47.093023255813897</v>
      </c>
      <c r="CB29" s="1">
        <v>46.031746031746003</v>
      </c>
      <c r="CC29" s="1">
        <v>89.170506912442306</v>
      </c>
      <c r="CD29" s="1">
        <v>98.809523809523796</v>
      </c>
      <c r="CE29" s="1">
        <v>98.619631901840407</v>
      </c>
      <c r="CF29" s="1">
        <v>97.420634920634896</v>
      </c>
      <c r="CG29" s="1">
        <v>96.153846153846104</v>
      </c>
      <c r="CH29" s="1">
        <v>93</v>
      </c>
      <c r="CI29" s="1">
        <v>68.014705882352899</v>
      </c>
      <c r="CJ29" s="1">
        <v>46.538461538461497</v>
      </c>
      <c r="CK29" s="1">
        <v>63.533834586466099</v>
      </c>
      <c r="CL29" s="1">
        <v>67.372881355932194</v>
      </c>
      <c r="CM29" s="1">
        <v>53.0927835051546</v>
      </c>
      <c r="CN29" s="1">
        <v>91.477272727272705</v>
      </c>
      <c r="CO29" s="1">
        <v>42.4418604651162</v>
      </c>
      <c r="CP29" s="1">
        <v>16.279069767441801</v>
      </c>
      <c r="CQ29" s="1">
        <v>21.428571428571399</v>
      </c>
      <c r="CR29" s="1">
        <v>41.244239631336399</v>
      </c>
      <c r="CS29" s="1">
        <v>41.402116402116398</v>
      </c>
      <c r="CT29" s="1">
        <v>84.202453987730095</v>
      </c>
      <c r="CU29" s="1">
        <v>84.325396825396794</v>
      </c>
      <c r="CV29" s="1">
        <v>79.289940828402294</v>
      </c>
      <c r="CW29" s="1">
        <v>40</v>
      </c>
      <c r="CX29" s="1">
        <v>37.5</v>
      </c>
      <c r="CY29" s="1">
        <v>38.846153846153797</v>
      </c>
      <c r="CZ29" s="1">
        <v>43.984962406015001</v>
      </c>
      <c r="DA29" s="1">
        <v>47.033898305084698</v>
      </c>
      <c r="DB29" s="1">
        <v>46.391752577319501</v>
      </c>
      <c r="DC29" s="1">
        <v>56.25</v>
      </c>
      <c r="DD29" s="1">
        <v>76.744186046511601</v>
      </c>
      <c r="DE29" s="1">
        <v>33.720930232558104</v>
      </c>
      <c r="DF29" s="1">
        <v>35.714285714285701</v>
      </c>
      <c r="DG29" s="1">
        <v>99.174614820249403</v>
      </c>
      <c r="DH29" s="1">
        <v>99.981705085986107</v>
      </c>
      <c r="DI29" s="1">
        <v>99.898497766950797</v>
      </c>
      <c r="DJ29" s="1">
        <v>98.607819905213205</v>
      </c>
      <c r="DK29" s="1">
        <v>99.350649350649306</v>
      </c>
      <c r="DL29" s="1">
        <v>95.288753799392097</v>
      </c>
      <c r="DM29" s="1">
        <v>98.406988694758397</v>
      </c>
      <c r="DN29" s="1">
        <v>90.215163934426201</v>
      </c>
      <c r="DO29" s="1">
        <v>90.840080971659901</v>
      </c>
      <c r="DP29" s="1">
        <v>83.818938605619095</v>
      </c>
      <c r="DQ29" s="1">
        <v>76.729191090269595</v>
      </c>
      <c r="DR29" s="1">
        <v>44.2050520059435</v>
      </c>
      <c r="DS29" s="1">
        <v>57.803030303030297</v>
      </c>
      <c r="DT29" s="1">
        <v>89.453717754172899</v>
      </c>
      <c r="DU29" s="1">
        <v>98.898305084745701</v>
      </c>
      <c r="DV29" s="1">
        <v>63.994864269992597</v>
      </c>
      <c r="DW29" s="1">
        <v>54.463959019392597</v>
      </c>
      <c r="DX29" s="1">
        <v>55.359317904993901</v>
      </c>
      <c r="DY29" s="1">
        <v>51.984597156398102</v>
      </c>
      <c r="DZ29" s="1">
        <v>48.201798201798198</v>
      </c>
      <c r="EA29" s="1">
        <v>46.149949341438699</v>
      </c>
      <c r="EB29" s="1">
        <v>45.477903391572397</v>
      </c>
      <c r="EC29" s="1">
        <v>31.506147540983601</v>
      </c>
      <c r="ED29" s="1">
        <v>24.746963562752999</v>
      </c>
      <c r="EE29" s="1">
        <v>31.373569198751301</v>
      </c>
      <c r="EF29" s="1">
        <v>21.746776084407902</v>
      </c>
      <c r="EG29" s="1">
        <v>44.502228826151502</v>
      </c>
      <c r="EH29" s="1">
        <v>51.7424242424242</v>
      </c>
      <c r="EI29" s="1">
        <v>30.424886191198699</v>
      </c>
      <c r="EJ29" s="1">
        <v>8.8983050847457594</v>
      </c>
      <c r="EK29" s="1">
        <v>99.559794570799696</v>
      </c>
      <c r="EL29" s="1">
        <v>98.0607391145261</v>
      </c>
      <c r="EM29" s="1">
        <v>98.233861144945095</v>
      </c>
      <c r="EN29" s="1">
        <v>97.600710900473899</v>
      </c>
      <c r="EO29" s="1">
        <v>97.852147852147795</v>
      </c>
      <c r="EP29" s="1">
        <v>90.2228976697061</v>
      </c>
      <c r="EQ29" s="1">
        <v>90.339157245632094</v>
      </c>
      <c r="ER29" s="1">
        <v>75.051229508196698</v>
      </c>
      <c r="ES29" s="1">
        <v>82.995951417004093</v>
      </c>
      <c r="ET29" s="1">
        <v>71.383975026014497</v>
      </c>
      <c r="EU29" s="1">
        <v>77.373974208675193</v>
      </c>
      <c r="EV29" s="1">
        <v>81.277860326894498</v>
      </c>
      <c r="EW29" s="1">
        <v>38.939393939393902</v>
      </c>
      <c r="EX29" s="1">
        <v>40.819423368740502</v>
      </c>
      <c r="EY29" s="1">
        <v>41.610169491525397</v>
      </c>
    </row>
    <row r="30" spans="1:155" ht="15">
      <c r="A30" s="11" t="s">
        <v>68</v>
      </c>
      <c r="B30" s="1" t="s">
        <v>540</v>
      </c>
      <c r="C30" s="1" t="s">
        <v>1059</v>
      </c>
      <c r="D30" s="11" t="s">
        <v>1046</v>
      </c>
      <c r="E30" s="11" t="s">
        <v>1060</v>
      </c>
      <c r="F30" s="1">
        <v>98.041474654377794</v>
      </c>
      <c r="G30" s="1">
        <v>96.693121693121697</v>
      </c>
      <c r="H30" s="1">
        <v>85.736196319018404</v>
      </c>
      <c r="I30" s="1">
        <v>82.341269841269806</v>
      </c>
      <c r="J30" s="1">
        <v>76.035502958579798</v>
      </c>
      <c r="K30" s="1">
        <v>71.6666666666666</v>
      </c>
      <c r="L30" s="1">
        <v>67.279411764705799</v>
      </c>
      <c r="M30" s="1">
        <v>60.384615384615302</v>
      </c>
      <c r="N30" s="1">
        <v>62.781954887217999</v>
      </c>
      <c r="O30" s="1">
        <v>20.7627118644067</v>
      </c>
      <c r="P30" s="1">
        <v>23.195876288659701</v>
      </c>
      <c r="Q30" s="1">
        <v>27.840909090909101</v>
      </c>
      <c r="R30" s="1">
        <v>39.534883720930203</v>
      </c>
      <c r="S30" s="1">
        <v>44.1860465116279</v>
      </c>
      <c r="T30" s="1">
        <v>43.650793650793602</v>
      </c>
      <c r="U30" s="1">
        <v>95.161290322580598</v>
      </c>
      <c r="V30" s="1">
        <v>77.380952380952294</v>
      </c>
      <c r="W30" s="1">
        <v>78.527607361963106</v>
      </c>
      <c r="X30" s="1">
        <v>75.992063492063394</v>
      </c>
      <c r="Y30" s="1">
        <v>67.455621301775096</v>
      </c>
      <c r="Z30" s="1">
        <v>61</v>
      </c>
      <c r="AA30" s="1">
        <v>58.455882352941103</v>
      </c>
      <c r="AB30" s="1">
        <v>45.384615384615302</v>
      </c>
      <c r="AC30" s="1">
        <v>48.4962406015037</v>
      </c>
      <c r="AD30" s="1">
        <v>22.457627118644101</v>
      </c>
      <c r="AE30" s="1">
        <v>22.680412371134</v>
      </c>
      <c r="AF30" s="1">
        <v>26.7045454545454</v>
      </c>
      <c r="AG30" s="1">
        <v>39.534883720930203</v>
      </c>
      <c r="AH30" s="1">
        <v>40.697674418604599</v>
      </c>
      <c r="AI30" s="1">
        <v>43.650793650793602</v>
      </c>
      <c r="AJ30" s="1">
        <v>89.861751152073694</v>
      </c>
      <c r="AK30" s="1">
        <v>95.899470899470899</v>
      </c>
      <c r="AL30" s="1">
        <v>88.803680981595093</v>
      </c>
      <c r="AM30" s="1">
        <v>36.706349206349202</v>
      </c>
      <c r="AN30" s="1">
        <v>32.840236686390497</v>
      </c>
      <c r="AO30" s="1">
        <v>65.3333333333333</v>
      </c>
      <c r="AP30" s="1">
        <v>61.764705882352899</v>
      </c>
      <c r="AQ30" s="1">
        <v>61.153846153846096</v>
      </c>
      <c r="AR30" s="1">
        <v>63.157894736842103</v>
      </c>
      <c r="AS30" s="1">
        <v>27.966101694915199</v>
      </c>
      <c r="AT30" s="1">
        <v>32.989690721649403</v>
      </c>
      <c r="AU30" s="1">
        <v>42.613636363636303</v>
      </c>
      <c r="AV30" s="1">
        <v>50</v>
      </c>
      <c r="AW30" s="1">
        <v>48.2558139534883</v>
      </c>
      <c r="AX30" s="1">
        <v>49.206349206349202</v>
      </c>
      <c r="AY30" s="1">
        <v>96.889400921658904</v>
      </c>
      <c r="AZ30" s="1">
        <v>95.899470899470899</v>
      </c>
      <c r="BA30" s="1">
        <v>85.122699386503101</v>
      </c>
      <c r="BB30" s="1">
        <v>77.976190476190396</v>
      </c>
      <c r="BC30" s="1">
        <v>83.727810650887506</v>
      </c>
      <c r="BD30" s="1">
        <v>77.6666666666666</v>
      </c>
      <c r="BE30" s="1">
        <v>70.437956204379503</v>
      </c>
      <c r="BF30" s="1">
        <v>78.846153846153797</v>
      </c>
      <c r="BG30" s="1">
        <v>83.834586466165405</v>
      </c>
      <c r="BH30" s="1">
        <v>75.847457627118601</v>
      </c>
      <c r="BI30" s="1">
        <v>73.711340206185497</v>
      </c>
      <c r="BJ30" s="1">
        <v>39.204545454545404</v>
      </c>
      <c r="BK30" s="1">
        <v>64.534883720930196</v>
      </c>
      <c r="BL30" s="1">
        <v>61.046511627906902</v>
      </c>
      <c r="BM30" s="1">
        <v>48.412698412698397</v>
      </c>
      <c r="BN30" s="1">
        <v>85.483870967741893</v>
      </c>
      <c r="BO30" s="1">
        <v>73.015873015872998</v>
      </c>
      <c r="BP30" s="1">
        <v>34.662576687116498</v>
      </c>
      <c r="BQ30" s="1">
        <v>35.714285714285701</v>
      </c>
      <c r="BR30" s="1">
        <v>33.727810650887498</v>
      </c>
      <c r="BS30" s="1">
        <v>34</v>
      </c>
      <c r="BT30" s="1">
        <v>34.191176470588204</v>
      </c>
      <c r="BU30" s="1">
        <v>36.923076923076898</v>
      </c>
      <c r="BV30" s="1">
        <v>40.225563909774401</v>
      </c>
      <c r="BW30" s="1">
        <v>39.830508474576199</v>
      </c>
      <c r="BX30" s="1">
        <v>40.206185567010301</v>
      </c>
      <c r="BY30" s="1">
        <v>40.340909090909101</v>
      </c>
      <c r="BZ30" s="1">
        <v>46.511627906976699</v>
      </c>
      <c r="CA30" s="1">
        <v>47.093023255813897</v>
      </c>
      <c r="CB30" s="1">
        <v>46.031746031746003</v>
      </c>
      <c r="CC30" s="1">
        <v>88.594470046082904</v>
      </c>
      <c r="CD30" s="1">
        <v>93.121693121693099</v>
      </c>
      <c r="CE30" s="1">
        <v>70.858895705521405</v>
      </c>
      <c r="CF30" s="1">
        <v>72.420634920634896</v>
      </c>
      <c r="CG30" s="1">
        <v>50.887573964497001</v>
      </c>
      <c r="CH30" s="1">
        <v>56.3333333333333</v>
      </c>
      <c r="CI30" s="1">
        <v>57.720588235294102</v>
      </c>
      <c r="CJ30" s="1">
        <v>78.461538461538396</v>
      </c>
      <c r="CK30" s="1">
        <v>54.887218045112697</v>
      </c>
      <c r="CL30" s="1">
        <v>83.898305084745701</v>
      </c>
      <c r="CM30" s="1">
        <v>46.391752577319501</v>
      </c>
      <c r="CN30" s="1">
        <v>44.318181818181799</v>
      </c>
      <c r="CO30" s="1">
        <v>78.488372093023202</v>
      </c>
      <c r="CP30" s="1">
        <v>86.046511627906895</v>
      </c>
      <c r="CQ30" s="1">
        <v>46.031746031746003</v>
      </c>
      <c r="CR30" s="1">
        <v>83.640552995391701</v>
      </c>
      <c r="CS30" s="1">
        <v>41.402116402116398</v>
      </c>
      <c r="CT30" s="1">
        <v>42.791411042944702</v>
      </c>
      <c r="CU30" s="1">
        <v>43.253968253968203</v>
      </c>
      <c r="CV30" s="1">
        <v>40.532544378698198</v>
      </c>
      <c r="CW30" s="1">
        <v>40</v>
      </c>
      <c r="CX30" s="1">
        <v>37.5</v>
      </c>
      <c r="CY30" s="1">
        <v>38.846153846153797</v>
      </c>
      <c r="CZ30" s="1">
        <v>43.984962406015001</v>
      </c>
      <c r="DA30" s="1">
        <v>47.033898305084698</v>
      </c>
      <c r="DB30" s="1">
        <v>46.391752577319501</v>
      </c>
      <c r="DC30" s="1">
        <v>15.909090909090899</v>
      </c>
      <c r="DD30" s="1">
        <v>76.744186046511601</v>
      </c>
      <c r="DE30" s="1">
        <v>80.813953488372107</v>
      </c>
      <c r="DF30" s="1">
        <v>35.714285714285701</v>
      </c>
      <c r="DG30" s="1">
        <v>74.2296404988994</v>
      </c>
      <c r="DH30" s="1">
        <v>99.066959385290801</v>
      </c>
      <c r="DI30" s="1">
        <v>99.086479902557798</v>
      </c>
      <c r="DJ30" s="1">
        <v>87.233412322274802</v>
      </c>
      <c r="DK30" s="1">
        <v>82.867132867132796</v>
      </c>
      <c r="DL30" s="1">
        <v>50.607902735562298</v>
      </c>
      <c r="DM30" s="1">
        <v>42.702980472764601</v>
      </c>
      <c r="DN30" s="1">
        <v>55.584016393442603</v>
      </c>
      <c r="DO30" s="1">
        <v>72.925101214574894</v>
      </c>
      <c r="DP30" s="1">
        <v>57.908428720083201</v>
      </c>
      <c r="DQ30" s="1">
        <v>31.477139507620102</v>
      </c>
      <c r="DR30" s="1">
        <v>55.646359583952403</v>
      </c>
      <c r="DS30" s="1">
        <v>40.378787878787797</v>
      </c>
      <c r="DT30" s="1">
        <v>80.349013657056105</v>
      </c>
      <c r="DU30" s="1">
        <v>26.5254237288135</v>
      </c>
      <c r="DV30" s="1">
        <v>54.567131327953</v>
      </c>
      <c r="DW30" s="1">
        <v>59.074277350896402</v>
      </c>
      <c r="DX30" s="1">
        <v>53.2886723507917</v>
      </c>
      <c r="DY30" s="1">
        <v>46.297393364928901</v>
      </c>
      <c r="DZ30" s="1">
        <v>51.3986013986014</v>
      </c>
      <c r="EA30" s="1">
        <v>51.317122593718302</v>
      </c>
      <c r="EB30" s="1">
        <v>59.866392600205501</v>
      </c>
      <c r="EC30" s="1">
        <v>24.2315573770491</v>
      </c>
      <c r="ED30" s="1">
        <v>42.965587044534402</v>
      </c>
      <c r="EE30" s="1">
        <v>27.2112382934443</v>
      </c>
      <c r="EF30" s="1">
        <v>23.622508792497101</v>
      </c>
      <c r="EG30" s="1">
        <v>43.759286775631502</v>
      </c>
      <c r="EH30" s="1">
        <v>52.651515151515099</v>
      </c>
      <c r="EI30" s="1">
        <v>30.728376327769301</v>
      </c>
      <c r="EJ30" s="1">
        <v>33.305084745762699</v>
      </c>
      <c r="EK30" s="1">
        <v>91.232575201760795</v>
      </c>
      <c r="EL30" s="1">
        <v>96.487376509330403</v>
      </c>
      <c r="EM30" s="1">
        <v>88.834754364595995</v>
      </c>
      <c r="EN30" s="1">
        <v>81.042654028436004</v>
      </c>
      <c r="EO30" s="1">
        <v>71.678321678321595</v>
      </c>
      <c r="EP30" s="1">
        <v>71.428571428571402</v>
      </c>
      <c r="EQ30" s="1">
        <v>50.770811921891003</v>
      </c>
      <c r="ER30" s="1">
        <v>48.155737704918003</v>
      </c>
      <c r="ES30" s="1">
        <v>62.0445344129554</v>
      </c>
      <c r="ET30" s="1">
        <v>28.876170655567101</v>
      </c>
      <c r="EU30" s="1">
        <v>38.628370457209797</v>
      </c>
      <c r="EV30" s="1">
        <v>18.4992570579494</v>
      </c>
      <c r="EW30" s="1">
        <v>38.939393939393902</v>
      </c>
      <c r="EX30" s="1">
        <v>40.819423368740502</v>
      </c>
      <c r="EY30" s="1">
        <v>41.610169491525397</v>
      </c>
    </row>
    <row r="31" spans="1:155" ht="15">
      <c r="A31" s="11" t="s">
        <v>105</v>
      </c>
      <c r="B31" s="1" t="s">
        <v>580</v>
      </c>
      <c r="C31" s="1" t="s">
        <v>1061</v>
      </c>
      <c r="D31" s="11" t="s">
        <v>1062</v>
      </c>
      <c r="E31" s="11" t="s">
        <v>1063</v>
      </c>
      <c r="F31" s="1">
        <v>77.322404371584696</v>
      </c>
      <c r="G31" s="1">
        <v>68.324607329842905</v>
      </c>
      <c r="H31" s="1">
        <v>73.463687150837899</v>
      </c>
      <c r="I31" s="1">
        <v>77.544910179640695</v>
      </c>
      <c r="J31" s="1">
        <v>70.437956204379503</v>
      </c>
      <c r="K31" s="1">
        <v>65.702479338842906</v>
      </c>
      <c r="L31" s="1">
        <v>69.067796610169495</v>
      </c>
      <c r="M31" s="1">
        <v>65.044247787610601</v>
      </c>
      <c r="N31" s="1">
        <v>7.9439252336448503</v>
      </c>
      <c r="O31" s="1">
        <v>6.31067961165048</v>
      </c>
      <c r="P31" s="1">
        <v>7.30337078651685</v>
      </c>
      <c r="Q31" s="1">
        <v>6.9620253164556898</v>
      </c>
      <c r="R31" s="1">
        <v>12.1428571428571</v>
      </c>
      <c r="S31" s="1">
        <v>37.313432835820898</v>
      </c>
      <c r="T31" s="1">
        <v>40</v>
      </c>
      <c r="U31" s="1">
        <v>63.114754098360599</v>
      </c>
      <c r="V31" s="1">
        <v>65.183246073298406</v>
      </c>
      <c r="W31" s="1">
        <v>67.877094972066999</v>
      </c>
      <c r="X31" s="1">
        <v>65.568862275449106</v>
      </c>
      <c r="Y31" s="1">
        <v>63.503649635036503</v>
      </c>
      <c r="Z31" s="1">
        <v>61.157024793388402</v>
      </c>
      <c r="AA31" s="1">
        <v>61.016949152542303</v>
      </c>
      <c r="AB31" s="1">
        <v>32.300884955752203</v>
      </c>
      <c r="AC31" s="1">
        <v>16.355140186915801</v>
      </c>
      <c r="AD31" s="1">
        <v>16.990291262135901</v>
      </c>
      <c r="AE31" s="1">
        <v>17.4157303370786</v>
      </c>
      <c r="AF31" s="1">
        <v>18.9873417721519</v>
      </c>
      <c r="AG31" s="1">
        <v>21.428571428571399</v>
      </c>
      <c r="AH31" s="1">
        <v>30.597014925373099</v>
      </c>
      <c r="AI31" s="1">
        <v>34.615384615384599</v>
      </c>
      <c r="AJ31" s="1">
        <v>34.153005464480799</v>
      </c>
      <c r="AK31" s="1">
        <v>35.078534031413596</v>
      </c>
      <c r="AL31" s="1">
        <v>72.067039106145202</v>
      </c>
      <c r="AM31" s="1">
        <v>70.958083832335305</v>
      </c>
      <c r="AN31" s="1">
        <v>32.846715328467099</v>
      </c>
      <c r="AO31" s="1">
        <v>28.925619834710702</v>
      </c>
      <c r="AP31" s="1">
        <v>29.2372881355932</v>
      </c>
      <c r="AQ31" s="1">
        <v>28.318584070796401</v>
      </c>
      <c r="AR31" s="1">
        <v>29.906542056074699</v>
      </c>
      <c r="AS31" s="1">
        <v>31.067961165048501</v>
      </c>
      <c r="AT31" s="1">
        <v>30.337078651685299</v>
      </c>
      <c r="AU31" s="1">
        <v>32.911392405063197</v>
      </c>
      <c r="AV31" s="1">
        <v>33.571428571428498</v>
      </c>
      <c r="AW31" s="1">
        <v>47.014925373134297</v>
      </c>
      <c r="AX31" s="1">
        <v>46.153846153846096</v>
      </c>
      <c r="AY31" s="1">
        <v>39.071038251366097</v>
      </c>
      <c r="AZ31" s="1">
        <v>64.659685863874302</v>
      </c>
      <c r="BA31" s="1">
        <v>66.759776536312799</v>
      </c>
      <c r="BB31" s="1">
        <v>66.167664670658596</v>
      </c>
      <c r="BC31" s="1">
        <v>55.109489051094897</v>
      </c>
      <c r="BD31" s="1">
        <v>44.214876033057799</v>
      </c>
      <c r="BE31" s="1">
        <v>49.5762711864406</v>
      </c>
      <c r="BF31" s="1">
        <v>47.345132743362797</v>
      </c>
      <c r="BG31" s="1">
        <v>25.700934579439199</v>
      </c>
      <c r="BH31" s="1">
        <v>41.262135922330103</v>
      </c>
      <c r="BI31" s="1">
        <v>45.505617977528097</v>
      </c>
      <c r="BJ31" s="1">
        <v>47.468354430379698</v>
      </c>
      <c r="BK31" s="1">
        <v>29.285714285714199</v>
      </c>
      <c r="BL31" s="1">
        <v>35.074626865671597</v>
      </c>
      <c r="BM31" s="1">
        <v>11.538461538461499</v>
      </c>
      <c r="BN31" s="1">
        <v>82.786885245901601</v>
      </c>
      <c r="BO31" s="1">
        <v>84.293193717277404</v>
      </c>
      <c r="BP31" s="1">
        <v>87.430167597765305</v>
      </c>
      <c r="BQ31" s="1">
        <v>86.526946107784397</v>
      </c>
      <c r="BR31" s="1">
        <v>88.686131386861305</v>
      </c>
      <c r="BS31" s="1">
        <v>88.016528925619795</v>
      </c>
      <c r="BT31" s="1">
        <v>91.1016949152542</v>
      </c>
      <c r="BU31" s="1">
        <v>64.601769911504405</v>
      </c>
      <c r="BV31" s="1">
        <v>24.766355140186899</v>
      </c>
      <c r="BW31" s="1">
        <v>25.242718446601899</v>
      </c>
      <c r="BX31" s="1">
        <v>26.404494382022399</v>
      </c>
      <c r="BY31" s="1">
        <v>27.848101265822699</v>
      </c>
      <c r="BZ31" s="1">
        <v>28.571428571428498</v>
      </c>
      <c r="CA31" s="1">
        <v>36.567164179104402</v>
      </c>
      <c r="CB31" s="1">
        <v>37.692307692307601</v>
      </c>
      <c r="CC31" s="1">
        <v>93.989071038251296</v>
      </c>
      <c r="CD31" s="1">
        <v>71.465968586387405</v>
      </c>
      <c r="CE31" s="1">
        <v>74.581005586592099</v>
      </c>
      <c r="CF31" s="1">
        <v>76.646706586826298</v>
      </c>
      <c r="CG31" s="1">
        <v>78.102189781021906</v>
      </c>
      <c r="CH31" s="1">
        <v>80.991735537190095</v>
      </c>
      <c r="CI31" s="1">
        <v>84.745762711864401</v>
      </c>
      <c r="CJ31" s="1">
        <v>84.955752212389299</v>
      </c>
      <c r="CK31" s="1">
        <v>82.242990654205599</v>
      </c>
      <c r="CL31" s="1">
        <v>82.524271844660106</v>
      </c>
      <c r="CM31" s="1">
        <v>82.022471910112301</v>
      </c>
      <c r="CN31" s="1">
        <v>81.012658227848107</v>
      </c>
      <c r="CO31" s="1">
        <v>59.285714285714199</v>
      </c>
      <c r="CP31" s="1">
        <v>41.044776119402897</v>
      </c>
      <c r="CQ31" s="1">
        <v>21.538461538461501</v>
      </c>
      <c r="CR31" s="1">
        <v>75.956284153005399</v>
      </c>
      <c r="CS31" s="1">
        <v>78.795811518324598</v>
      </c>
      <c r="CT31" s="1">
        <v>79.050279329608898</v>
      </c>
      <c r="CU31" s="1">
        <v>79.640718562874198</v>
      </c>
      <c r="CV31" s="1">
        <v>77.372262773722596</v>
      </c>
      <c r="CW31" s="1">
        <v>75.206611570247901</v>
      </c>
      <c r="CX31" s="1">
        <v>77.118644067796595</v>
      </c>
      <c r="CY31" s="1">
        <v>76.106194690265397</v>
      </c>
      <c r="CZ31" s="1">
        <v>80.373831775700907</v>
      </c>
      <c r="DA31" s="1">
        <v>81.553398058252398</v>
      </c>
      <c r="DB31" s="1">
        <v>80.337078651685303</v>
      </c>
      <c r="DC31" s="1">
        <v>82.911392405063197</v>
      </c>
      <c r="DD31" s="1">
        <v>65</v>
      </c>
      <c r="DE31" s="1">
        <v>38.0597014925373</v>
      </c>
      <c r="DF31" s="1">
        <v>40.769230769230703</v>
      </c>
      <c r="DG31" s="1">
        <v>81.385869565217405</v>
      </c>
      <c r="DH31" s="1">
        <v>88.719735876742405</v>
      </c>
      <c r="DI31" s="1">
        <v>85.2360043907793</v>
      </c>
      <c r="DJ31" s="1">
        <v>91.615915550142105</v>
      </c>
      <c r="DK31" s="1">
        <v>90.077014218009396</v>
      </c>
      <c r="DL31" s="1">
        <v>61.588411588411503</v>
      </c>
      <c r="DM31" s="1">
        <v>71.479229989868202</v>
      </c>
      <c r="DN31" s="1">
        <v>61.202466598150103</v>
      </c>
      <c r="DO31" s="1">
        <v>39.190573770491802</v>
      </c>
      <c r="DP31" s="1">
        <v>50.759109311740801</v>
      </c>
      <c r="DQ31" s="1">
        <v>12.1227887617065</v>
      </c>
      <c r="DR31" s="1">
        <v>30.070339976553299</v>
      </c>
      <c r="DS31" s="1">
        <v>40.787518573551203</v>
      </c>
      <c r="DT31" s="1">
        <v>68.712121212121204</v>
      </c>
      <c r="DU31" s="1">
        <v>53.9453717754173</v>
      </c>
      <c r="DV31" s="1">
        <v>52.872670807453403</v>
      </c>
      <c r="DW31" s="1">
        <v>56.6397652237711</v>
      </c>
      <c r="DX31" s="1">
        <v>60.611050128064399</v>
      </c>
      <c r="DY31" s="1">
        <v>37.291920422249198</v>
      </c>
      <c r="DZ31" s="1">
        <v>28.9395734597156</v>
      </c>
      <c r="EA31" s="1">
        <v>27.8221778221778</v>
      </c>
      <c r="EB31" s="1">
        <v>51.621073961499498</v>
      </c>
      <c r="EC31" s="1">
        <v>63.463514902363798</v>
      </c>
      <c r="ED31" s="1">
        <v>32.2233606557377</v>
      </c>
      <c r="EE31" s="1">
        <v>19.888663967611301</v>
      </c>
      <c r="EF31" s="1">
        <v>24.193548387096701</v>
      </c>
      <c r="EG31" s="1">
        <v>13.540445486518101</v>
      </c>
      <c r="EH31" s="1">
        <v>17.904903417533401</v>
      </c>
      <c r="EI31" s="1">
        <v>68.560606060606105</v>
      </c>
      <c r="EJ31" s="1">
        <v>50.9104704097116</v>
      </c>
      <c r="EK31" s="1">
        <v>71.700310559006198</v>
      </c>
      <c r="EL31" s="1">
        <v>35.399853264856901</v>
      </c>
      <c r="EM31" s="1">
        <v>36.1873399195023</v>
      </c>
      <c r="EN31" s="1">
        <v>35.749086479902502</v>
      </c>
      <c r="EO31" s="1">
        <v>30.9537914691943</v>
      </c>
      <c r="EP31" s="1">
        <v>22.0779220779221</v>
      </c>
      <c r="EQ31" s="1">
        <v>21.681864235055698</v>
      </c>
      <c r="ER31" s="1">
        <v>21.891058581706101</v>
      </c>
      <c r="ES31" s="1">
        <v>25.768442622950801</v>
      </c>
      <c r="ET31" s="1">
        <v>33.350202429149803</v>
      </c>
      <c r="EU31" s="1">
        <v>28.876170655567101</v>
      </c>
      <c r="EV31" s="1">
        <v>9.3200468933177003</v>
      </c>
      <c r="EW31" s="1">
        <v>18.4992570579494</v>
      </c>
      <c r="EX31" s="1">
        <v>38.939393939393902</v>
      </c>
      <c r="EY31" s="1">
        <v>40.819423368740502</v>
      </c>
    </row>
    <row r="32" spans="1:155" ht="15">
      <c r="A32" s="11" t="s">
        <v>103</v>
      </c>
      <c r="B32" s="1" t="s">
        <v>578</v>
      </c>
      <c r="C32" s="1" t="s">
        <v>1064</v>
      </c>
      <c r="D32" s="11" t="s">
        <v>1065</v>
      </c>
      <c r="E32" s="11" t="s">
        <v>1066</v>
      </c>
      <c r="F32" s="1">
        <v>73.863636363636303</v>
      </c>
      <c r="G32" s="1">
        <v>73.863636363636303</v>
      </c>
      <c r="H32" s="1">
        <v>73.2558139534883</v>
      </c>
      <c r="I32" s="1">
        <v>86.25</v>
      </c>
      <c r="J32" s="1">
        <v>93.243243243243199</v>
      </c>
      <c r="K32" s="1">
        <v>92.857142857142804</v>
      </c>
      <c r="L32" s="1">
        <v>95.3125</v>
      </c>
      <c r="M32" s="1">
        <v>98.275862068965495</v>
      </c>
      <c r="N32" s="1">
        <v>95</v>
      </c>
      <c r="O32" s="1">
        <v>90.384615384615302</v>
      </c>
      <c r="P32" s="1">
        <v>20.4545454545454</v>
      </c>
      <c r="Q32" s="1">
        <v>21.052631578947299</v>
      </c>
      <c r="R32" s="1">
        <v>28.947368421052602</v>
      </c>
      <c r="S32" s="1">
        <v>31.25</v>
      </c>
      <c r="T32" s="1">
        <v>30</v>
      </c>
      <c r="U32" s="1">
        <v>80.681818181818102</v>
      </c>
      <c r="V32" s="1">
        <v>94.318181818181799</v>
      </c>
      <c r="W32" s="1">
        <v>96.511627906976699</v>
      </c>
      <c r="X32" s="1">
        <v>93.75</v>
      </c>
      <c r="Y32" s="1">
        <v>90.540540540540505</v>
      </c>
      <c r="Z32" s="1">
        <v>92.857142857142804</v>
      </c>
      <c r="AA32" s="1">
        <v>98.4375</v>
      </c>
      <c r="AB32" s="1">
        <v>98.275862068965495</v>
      </c>
      <c r="AC32" s="1">
        <v>85</v>
      </c>
      <c r="AD32" s="1">
        <v>86.538461538461505</v>
      </c>
      <c r="AE32" s="1">
        <v>18.181818181818102</v>
      </c>
      <c r="AF32" s="1">
        <v>31.578947368421101</v>
      </c>
      <c r="AG32" s="1">
        <v>39.473684210526301</v>
      </c>
      <c r="AH32" s="1">
        <v>28.125</v>
      </c>
      <c r="AI32" s="1">
        <v>40</v>
      </c>
      <c r="AJ32" s="1">
        <v>23.863636363636299</v>
      </c>
      <c r="AK32" s="1">
        <v>28.409090909090899</v>
      </c>
      <c r="AL32" s="1">
        <v>26.744186046511601</v>
      </c>
      <c r="AM32" s="1">
        <v>62.5</v>
      </c>
      <c r="AN32" s="1">
        <v>59.459459459459403</v>
      </c>
      <c r="AO32" s="1">
        <v>58.571428571428498</v>
      </c>
      <c r="AP32" s="1">
        <v>60.9375</v>
      </c>
      <c r="AQ32" s="1">
        <v>63.793103448275801</v>
      </c>
      <c r="AR32" s="1">
        <v>68.3333333333333</v>
      </c>
      <c r="AS32" s="1">
        <v>67.307692307692307</v>
      </c>
      <c r="AT32" s="1">
        <v>34.090909090909101</v>
      </c>
      <c r="AU32" s="1">
        <v>50</v>
      </c>
      <c r="AV32" s="1">
        <v>50</v>
      </c>
      <c r="AW32" s="1">
        <v>50</v>
      </c>
      <c r="AX32" s="1">
        <v>50</v>
      </c>
      <c r="AY32" s="1">
        <v>98.863636363636303</v>
      </c>
      <c r="AZ32" s="1">
        <v>98.863636363636303</v>
      </c>
      <c r="BA32" s="1">
        <v>96.511627906976699</v>
      </c>
      <c r="BB32" s="1">
        <v>96.25</v>
      </c>
      <c r="BC32" s="1">
        <v>98.648648648648603</v>
      </c>
      <c r="BD32" s="1">
        <v>87.142857142857096</v>
      </c>
      <c r="BE32" s="1">
        <v>92.1875</v>
      </c>
      <c r="BF32" s="1">
        <v>98.275862068965495</v>
      </c>
      <c r="BG32" s="1">
        <v>75</v>
      </c>
      <c r="BH32" s="1">
        <v>90.384615384615302</v>
      </c>
      <c r="BI32" s="1">
        <v>75</v>
      </c>
      <c r="BJ32" s="1">
        <v>23.684210526315699</v>
      </c>
      <c r="BK32" s="1">
        <v>34.210526315789402</v>
      </c>
      <c r="BL32" s="1">
        <v>28.125</v>
      </c>
      <c r="BM32" s="1">
        <v>35</v>
      </c>
      <c r="BN32" s="1">
        <v>34.090909090909101</v>
      </c>
      <c r="BO32" s="1">
        <v>50</v>
      </c>
      <c r="BP32" s="1">
        <v>59.302325581395301</v>
      </c>
      <c r="BQ32" s="1">
        <v>72.5</v>
      </c>
      <c r="BR32" s="1">
        <v>81.081081081081095</v>
      </c>
      <c r="BS32" s="1">
        <v>82.857142857142804</v>
      </c>
      <c r="BT32" s="1">
        <v>84.375</v>
      </c>
      <c r="BU32" s="1">
        <v>89.655172413793096</v>
      </c>
      <c r="BV32" s="1">
        <v>88.3333333333333</v>
      </c>
      <c r="BW32" s="1">
        <v>90.384615384615302</v>
      </c>
      <c r="BX32" s="1">
        <v>81.818181818181799</v>
      </c>
      <c r="BY32" s="1">
        <v>44.736842105263101</v>
      </c>
      <c r="BZ32" s="1">
        <v>42.105263157894697</v>
      </c>
      <c r="CA32" s="1">
        <v>43.75</v>
      </c>
      <c r="CB32" s="1">
        <v>45</v>
      </c>
      <c r="CC32" s="1">
        <v>32.954545454545404</v>
      </c>
      <c r="CD32" s="1">
        <v>76.136363636363598</v>
      </c>
      <c r="CE32" s="1">
        <v>73.2558139534883</v>
      </c>
      <c r="CF32" s="1">
        <v>71.25</v>
      </c>
      <c r="CG32" s="1">
        <v>58.108108108108098</v>
      </c>
      <c r="CH32" s="1">
        <v>55.714285714285701</v>
      </c>
      <c r="CI32" s="1">
        <v>70.3125</v>
      </c>
      <c r="CJ32" s="1">
        <v>68.965517241379303</v>
      </c>
      <c r="CK32" s="1">
        <v>81.6666666666666</v>
      </c>
      <c r="CL32" s="1">
        <v>88.461538461538396</v>
      </c>
      <c r="CM32" s="1">
        <v>25</v>
      </c>
      <c r="CN32" s="1">
        <v>34.210526315789402</v>
      </c>
      <c r="CO32" s="1">
        <v>28.947368421052602</v>
      </c>
      <c r="CP32" s="1">
        <v>28.125</v>
      </c>
      <c r="CQ32" s="1">
        <v>20</v>
      </c>
      <c r="CR32" s="1">
        <v>48.863636363636303</v>
      </c>
      <c r="CS32" s="1">
        <v>50</v>
      </c>
      <c r="CT32" s="1">
        <v>47.674418604651102</v>
      </c>
      <c r="CU32" s="1">
        <v>50</v>
      </c>
      <c r="CV32" s="1">
        <v>52.702702702702702</v>
      </c>
      <c r="CW32" s="1">
        <v>78.571428571428498</v>
      </c>
      <c r="CX32" s="1">
        <v>81.25</v>
      </c>
      <c r="CY32" s="1">
        <v>93.103448275862107</v>
      </c>
      <c r="CZ32" s="1">
        <v>35</v>
      </c>
      <c r="DA32" s="1">
        <v>40.384615384615302</v>
      </c>
      <c r="DB32" s="1">
        <v>56.818181818181799</v>
      </c>
      <c r="DC32" s="1">
        <v>34.210526315789402</v>
      </c>
      <c r="DD32" s="1">
        <v>39.473684210526301</v>
      </c>
      <c r="DE32" s="1">
        <v>90.625</v>
      </c>
      <c r="DF32" s="1">
        <v>75</v>
      </c>
      <c r="DG32" s="1">
        <v>97.713135748261905</v>
      </c>
      <c r="DH32" s="1">
        <v>98.030856678846902</v>
      </c>
      <c r="DI32" s="1">
        <v>93.986966824644497</v>
      </c>
      <c r="DJ32" s="1">
        <v>99.850149850149805</v>
      </c>
      <c r="DK32" s="1">
        <v>90.020263424518703</v>
      </c>
      <c r="DL32" s="1">
        <v>91.521068859198294</v>
      </c>
      <c r="DM32" s="1">
        <v>96.362704918032705</v>
      </c>
      <c r="DN32" s="1">
        <v>95.394736842105203</v>
      </c>
      <c r="DO32" s="1">
        <v>44.901144640998901</v>
      </c>
      <c r="DP32" s="1">
        <v>68.522860492379806</v>
      </c>
      <c r="DQ32" s="1">
        <v>56.983655274888498</v>
      </c>
      <c r="DR32" s="1">
        <v>34.772727272727202</v>
      </c>
      <c r="DS32" s="1">
        <v>24.355083459787501</v>
      </c>
      <c r="DT32" s="1">
        <v>26.864406779661</v>
      </c>
      <c r="DU32" s="1">
        <v>12.7039627039627</v>
      </c>
      <c r="DV32" s="1">
        <v>27.058177826564201</v>
      </c>
      <c r="DW32" s="1">
        <v>24.908647990255702</v>
      </c>
      <c r="DX32" s="1">
        <v>73.370853080568693</v>
      </c>
      <c r="DY32" s="1">
        <v>24.225774225774199</v>
      </c>
      <c r="DZ32" s="1">
        <v>17.071935157041501</v>
      </c>
      <c r="EA32" s="1">
        <v>23.895169578622799</v>
      </c>
      <c r="EB32" s="1">
        <v>36.219262295081897</v>
      </c>
      <c r="EC32" s="1">
        <v>34.969635627530302</v>
      </c>
      <c r="ED32" s="1">
        <v>9.5213319458896901</v>
      </c>
      <c r="EE32" s="1">
        <v>38.159437280187497</v>
      </c>
      <c r="EF32" s="1">
        <v>29.494799405646301</v>
      </c>
      <c r="EG32" s="1">
        <v>0.075757575757575996</v>
      </c>
      <c r="EH32" s="1">
        <v>1.74506828528072</v>
      </c>
      <c r="EI32" s="1">
        <v>2.1186440677966099</v>
      </c>
      <c r="EJ32" s="1">
        <v>3.14685314685314</v>
      </c>
      <c r="EK32" s="1">
        <v>78.851079399926803</v>
      </c>
      <c r="EL32" s="1">
        <v>81.831100284206201</v>
      </c>
      <c r="EM32" s="1">
        <v>70.882701421800903</v>
      </c>
      <c r="EN32" s="1">
        <v>66.533466533466495</v>
      </c>
      <c r="EO32" s="1">
        <v>66.6666666666666</v>
      </c>
      <c r="EP32" s="1">
        <v>66.187050359712202</v>
      </c>
      <c r="EQ32" s="1">
        <v>75.051229508196698</v>
      </c>
      <c r="ER32" s="1">
        <v>76.720647773279296</v>
      </c>
      <c r="ES32" s="1">
        <v>55.931321540062399</v>
      </c>
      <c r="ET32" s="1">
        <v>38.628370457209797</v>
      </c>
      <c r="EU32" s="1">
        <v>47.696879643387803</v>
      </c>
      <c r="EV32" s="1">
        <v>38.939393939393902</v>
      </c>
      <c r="EW32" s="1">
        <v>40.819423368740502</v>
      </c>
      <c r="EX32" s="1">
        <v>41.610169491525397</v>
      </c>
      <c r="EY32" s="1">
        <v>40.675990675990597</v>
      </c>
    </row>
    <row r="33" spans="1:155" ht="15">
      <c r="A33" s="11" t="s">
        <v>113</v>
      </c>
      <c r="B33" s="1" t="s">
        <v>589</v>
      </c>
      <c r="C33" s="1" t="s">
        <v>1067</v>
      </c>
      <c r="D33" s="11" t="s">
        <v>1039</v>
      </c>
      <c r="E33" s="11" t="s">
        <v>1040</v>
      </c>
      <c r="F33" s="1">
        <v>97.635135135135101</v>
      </c>
      <c r="G33" s="1">
        <v>92.657342657342596</v>
      </c>
      <c r="H33" s="1">
        <v>86.328125</v>
      </c>
      <c r="I33" s="1">
        <v>83.913043478260803</v>
      </c>
      <c r="J33" s="1">
        <v>86.764705882352899</v>
      </c>
      <c r="K33" s="1">
        <v>94.387755102040799</v>
      </c>
      <c r="L33" s="1">
        <v>90</v>
      </c>
      <c r="M33" s="1">
        <v>94.2708333333333</v>
      </c>
      <c r="N33" s="1">
        <v>91.6666666666666</v>
      </c>
      <c r="O33" s="1">
        <v>94.767441860465098</v>
      </c>
      <c r="P33" s="1">
        <v>83.3333333333333</v>
      </c>
      <c r="Q33" s="1">
        <v>73.387096774193495</v>
      </c>
      <c r="R33" s="1">
        <v>36.1111111111111</v>
      </c>
      <c r="S33" s="1">
        <v>41.6666666666666</v>
      </c>
      <c r="T33" s="1">
        <v>36.274509803921497</v>
      </c>
      <c r="U33" s="1">
        <v>98.986486486486399</v>
      </c>
      <c r="V33" s="1">
        <v>89.860139860139796</v>
      </c>
      <c r="W33" s="1">
        <v>86.328125</v>
      </c>
      <c r="X33" s="1">
        <v>87.391304347826093</v>
      </c>
      <c r="Y33" s="1">
        <v>86.764705882352899</v>
      </c>
      <c r="Z33" s="1">
        <v>96.428571428571402</v>
      </c>
      <c r="AA33" s="1">
        <v>94.210526315789394</v>
      </c>
      <c r="AB33" s="1">
        <v>95.3125</v>
      </c>
      <c r="AC33" s="1">
        <v>93.8888888888888</v>
      </c>
      <c r="AD33" s="1">
        <v>93.023255813953398</v>
      </c>
      <c r="AE33" s="1">
        <v>93.209876543209802</v>
      </c>
      <c r="AF33" s="1">
        <v>68.548387096774107</v>
      </c>
      <c r="AG33" s="1">
        <v>82.407407407407405</v>
      </c>
      <c r="AH33" s="1">
        <v>85.185185185185105</v>
      </c>
      <c r="AI33" s="1">
        <v>42.156862745098003</v>
      </c>
      <c r="AJ33" s="1">
        <v>98.310810810810807</v>
      </c>
      <c r="AK33" s="1">
        <v>98.251748251748197</v>
      </c>
      <c r="AL33" s="1">
        <v>98.046875</v>
      </c>
      <c r="AM33" s="1">
        <v>97.826086956521706</v>
      </c>
      <c r="AN33" s="1">
        <v>97.549019607843107</v>
      </c>
      <c r="AO33" s="1">
        <v>96.938775510204096</v>
      </c>
      <c r="AP33" s="1">
        <v>97.368421052631504</v>
      </c>
      <c r="AQ33" s="1">
        <v>98.4375</v>
      </c>
      <c r="AR33" s="1">
        <v>85</v>
      </c>
      <c r="AS33" s="1">
        <v>86.046511627906895</v>
      </c>
      <c r="AT33" s="1">
        <v>87.654320987654302</v>
      </c>
      <c r="AU33" s="1">
        <v>94.354838709677395</v>
      </c>
      <c r="AV33" s="1">
        <v>50</v>
      </c>
      <c r="AW33" s="1">
        <v>50</v>
      </c>
      <c r="AX33" s="1">
        <v>50</v>
      </c>
      <c r="AY33" s="1">
        <v>80.743243243243199</v>
      </c>
      <c r="AZ33" s="1">
        <v>68.181818181818102</v>
      </c>
      <c r="BA33" s="1">
        <v>38.671875</v>
      </c>
      <c r="BB33" s="1">
        <v>39.565217391304301</v>
      </c>
      <c r="BC33" s="1">
        <v>61.274509803921497</v>
      </c>
      <c r="BD33" s="1">
        <v>54.5918367346938</v>
      </c>
      <c r="BE33" s="1">
        <v>52.105263157894697</v>
      </c>
      <c r="BF33" s="1">
        <v>80.7291666666666</v>
      </c>
      <c r="BG33" s="1">
        <v>91.6666666666666</v>
      </c>
      <c r="BH33" s="1">
        <v>79.651162790697597</v>
      </c>
      <c r="BI33" s="1">
        <v>96.913580246913497</v>
      </c>
      <c r="BJ33" s="1">
        <v>89.516129032258107</v>
      </c>
      <c r="BK33" s="1">
        <v>25</v>
      </c>
      <c r="BL33" s="1">
        <v>30.5555555555555</v>
      </c>
      <c r="BM33" s="1">
        <v>87.254901960784295</v>
      </c>
      <c r="BN33" s="1">
        <v>96.959459459459396</v>
      </c>
      <c r="BO33" s="1">
        <v>95.8041958041958</v>
      </c>
      <c r="BP33" s="1">
        <v>97.265625</v>
      </c>
      <c r="BQ33" s="1">
        <v>96.956521739130395</v>
      </c>
      <c r="BR33" s="1">
        <v>97.549019607843107</v>
      </c>
      <c r="BS33" s="1">
        <v>98.979591836734599</v>
      </c>
      <c r="BT33" s="1">
        <v>93.684210526315695</v>
      </c>
      <c r="BU33" s="1">
        <v>94.7916666666666</v>
      </c>
      <c r="BV33" s="1">
        <v>36.6666666666666</v>
      </c>
      <c r="BW33" s="1">
        <v>38.953488372092998</v>
      </c>
      <c r="BX33" s="1">
        <v>38.271604938271601</v>
      </c>
      <c r="BY33" s="1">
        <v>35.4838709677419</v>
      </c>
      <c r="BZ33" s="1">
        <v>43.518518518518498</v>
      </c>
      <c r="CA33" s="1">
        <v>42.592592592592503</v>
      </c>
      <c r="CB33" s="1">
        <v>46.078431372548998</v>
      </c>
      <c r="CC33" s="1">
        <v>94.256756756756701</v>
      </c>
      <c r="CD33" s="1">
        <v>92.657342657342596</v>
      </c>
      <c r="CE33" s="1">
        <v>76.171875</v>
      </c>
      <c r="CF33" s="1">
        <v>76.956521739130395</v>
      </c>
      <c r="CG33" s="1">
        <v>62.254901960784302</v>
      </c>
      <c r="CH33" s="1">
        <v>87.244897959183604</v>
      </c>
      <c r="CI33" s="1">
        <v>66.842105263157805</v>
      </c>
      <c r="CJ33" s="1">
        <v>73.4375</v>
      </c>
      <c r="CK33" s="1">
        <v>78.3333333333333</v>
      </c>
      <c r="CL33" s="1">
        <v>80.232558139534802</v>
      </c>
      <c r="CM33" s="1">
        <v>54.938271604938201</v>
      </c>
      <c r="CN33" s="1">
        <v>41.935483870967701</v>
      </c>
      <c r="CO33" s="1">
        <v>10.1851851851851</v>
      </c>
      <c r="CP33" s="1">
        <v>40.740740740740698</v>
      </c>
      <c r="CQ33" s="1">
        <v>79.411764705882305</v>
      </c>
      <c r="CR33" s="1">
        <v>79.054054054054006</v>
      </c>
      <c r="CS33" s="1">
        <v>37.762237762237703</v>
      </c>
      <c r="CT33" s="1">
        <v>94.921875</v>
      </c>
      <c r="CU33" s="1">
        <v>93.913043478260803</v>
      </c>
      <c r="CV33" s="1">
        <v>94.117647058823493</v>
      </c>
      <c r="CW33" s="1">
        <v>92.857142857142804</v>
      </c>
      <c r="CX33" s="1">
        <v>92.105263157894697</v>
      </c>
      <c r="CY33" s="1">
        <v>93.75</v>
      </c>
      <c r="CZ33" s="1">
        <v>42.2222222222222</v>
      </c>
      <c r="DA33" s="1">
        <v>42.4418604651162</v>
      </c>
      <c r="DB33" s="1">
        <v>44.4444444444444</v>
      </c>
      <c r="DC33" s="1">
        <v>58.870967741935402</v>
      </c>
      <c r="DD33" s="1">
        <v>29.629629629629601</v>
      </c>
      <c r="DE33" s="1">
        <v>37.962962962962898</v>
      </c>
      <c r="DF33" s="1">
        <v>37.254901960784302</v>
      </c>
      <c r="DG33" s="1">
        <v>69.974321349963304</v>
      </c>
      <c r="DH33" s="1">
        <v>67.929015733626102</v>
      </c>
      <c r="DI33" s="1">
        <v>54.141291108404303</v>
      </c>
      <c r="DJ33" s="1">
        <v>68.927725118483394</v>
      </c>
      <c r="DK33" s="1">
        <v>70.0799200799201</v>
      </c>
      <c r="DL33" s="1">
        <v>68.237082066869306</v>
      </c>
      <c r="DM33" s="1">
        <v>50.411099691675197</v>
      </c>
      <c r="DN33" s="1">
        <v>37.961065573770398</v>
      </c>
      <c r="DO33" s="1">
        <v>61.5890688259109</v>
      </c>
      <c r="DP33" s="1">
        <v>98.803329864724205</v>
      </c>
      <c r="DQ33" s="1">
        <v>97.127784290738504</v>
      </c>
      <c r="DR33" s="1">
        <v>88.632986627043095</v>
      </c>
      <c r="DS33" s="1">
        <v>20.530303030302999</v>
      </c>
      <c r="DT33" s="1">
        <v>41.805766312594798</v>
      </c>
      <c r="DU33" s="1">
        <v>10.5932203389831</v>
      </c>
      <c r="DV33" s="1">
        <v>24.669845928099701</v>
      </c>
      <c r="DW33" s="1">
        <v>27.0215879985364</v>
      </c>
      <c r="DX33" s="1">
        <v>12.4847746650426</v>
      </c>
      <c r="DY33" s="1">
        <v>61.700236966824598</v>
      </c>
      <c r="DZ33" s="1">
        <v>19.5304695304695</v>
      </c>
      <c r="EA33" s="1">
        <v>43.819655521783098</v>
      </c>
      <c r="EB33" s="1">
        <v>51.7471736896197</v>
      </c>
      <c r="EC33" s="1">
        <v>6.0963114754098298</v>
      </c>
      <c r="ED33" s="1">
        <v>10.374493927125499</v>
      </c>
      <c r="EE33" s="1">
        <v>34.703433922996801</v>
      </c>
      <c r="EF33" s="1">
        <v>4.6307151230949497</v>
      </c>
      <c r="EG33" s="1">
        <v>29.791976225854299</v>
      </c>
      <c r="EH33" s="1">
        <v>20.0757575757575</v>
      </c>
      <c r="EI33" s="1">
        <v>4.02124430955993</v>
      </c>
      <c r="EJ33" s="1">
        <v>84.322033898305094</v>
      </c>
      <c r="EK33" s="1">
        <v>91.232575201760795</v>
      </c>
      <c r="EL33" s="1">
        <v>92.1331869740212</v>
      </c>
      <c r="EM33" s="1">
        <v>92.671538773853001</v>
      </c>
      <c r="EN33" s="1">
        <v>85.159952606635102</v>
      </c>
      <c r="EO33" s="1">
        <v>63.136863136863099</v>
      </c>
      <c r="EP33" s="1">
        <v>77.304964539007102</v>
      </c>
      <c r="EQ33" s="1">
        <v>84.840698869475801</v>
      </c>
      <c r="ER33" s="1">
        <v>89.4467213114754</v>
      </c>
      <c r="ES33" s="1">
        <v>76.720647773279296</v>
      </c>
      <c r="ET33" s="1">
        <v>82.778355879292405</v>
      </c>
      <c r="EU33" s="1">
        <v>69.929660023446601</v>
      </c>
      <c r="EV33" s="1">
        <v>73.625557206537906</v>
      </c>
      <c r="EW33" s="1">
        <v>38.939393939393902</v>
      </c>
      <c r="EX33" s="1">
        <v>40.819423368740502</v>
      </c>
      <c r="EY33" s="1">
        <v>87.966101694915196</v>
      </c>
    </row>
    <row r="34" spans="1:155" ht="15">
      <c r="A34" s="11" t="s">
        <v>114</v>
      </c>
      <c r="B34" s="1" t="s">
        <v>590</v>
      </c>
      <c r="C34" s="1" t="s">
        <v>1064</v>
      </c>
      <c r="D34" s="11" t="s">
        <v>1068</v>
      </c>
      <c r="E34" s="11" t="s">
        <v>1069</v>
      </c>
      <c r="F34" s="1">
        <v>96.875</v>
      </c>
      <c r="G34" s="1">
        <v>94.318181818181799</v>
      </c>
      <c r="H34" s="1">
        <v>89.772727272727195</v>
      </c>
      <c r="I34" s="1">
        <v>84.883720930232499</v>
      </c>
      <c r="J34" s="1">
        <v>88.75</v>
      </c>
      <c r="K34" s="1">
        <v>79.729729729729698</v>
      </c>
      <c r="L34" s="1">
        <v>90</v>
      </c>
      <c r="M34" s="1">
        <v>92.1875</v>
      </c>
      <c r="N34" s="1">
        <v>84.482758620689594</v>
      </c>
      <c r="O34" s="1">
        <v>91.6666666666666</v>
      </c>
      <c r="P34" s="1">
        <v>63.461538461538403</v>
      </c>
      <c r="Q34" s="1">
        <v>88.636363636363598</v>
      </c>
      <c r="R34" s="1">
        <v>57.894736842105203</v>
      </c>
      <c r="S34" s="1">
        <v>81.578947368421098</v>
      </c>
      <c r="T34" s="1">
        <v>31.25</v>
      </c>
      <c r="U34" s="1">
        <v>96.875</v>
      </c>
      <c r="V34" s="1">
        <v>96.590909090909093</v>
      </c>
      <c r="W34" s="1">
        <v>96.590909090909093</v>
      </c>
      <c r="X34" s="1">
        <v>94.186046511627893</v>
      </c>
      <c r="Y34" s="1">
        <v>98.75</v>
      </c>
      <c r="Z34" s="1">
        <v>93.243243243243199</v>
      </c>
      <c r="AA34" s="1">
        <v>87.142857142857096</v>
      </c>
      <c r="AB34" s="1">
        <v>89.0625</v>
      </c>
      <c r="AC34" s="1">
        <v>81.034482758620598</v>
      </c>
      <c r="AD34" s="1">
        <v>81.6666666666666</v>
      </c>
      <c r="AE34" s="1">
        <v>82.692307692307594</v>
      </c>
      <c r="AF34" s="1">
        <v>79.545454545454504</v>
      </c>
      <c r="AG34" s="1">
        <v>76.315789473684205</v>
      </c>
      <c r="AH34" s="1">
        <v>76.315789473684205</v>
      </c>
      <c r="AI34" s="1">
        <v>71.875</v>
      </c>
      <c r="AJ34" s="1">
        <v>56.25</v>
      </c>
      <c r="AK34" s="1">
        <v>57.954545454545404</v>
      </c>
      <c r="AL34" s="1">
        <v>61.363636363636303</v>
      </c>
      <c r="AM34" s="1">
        <v>60.465116279069697</v>
      </c>
      <c r="AN34" s="1">
        <v>62.5</v>
      </c>
      <c r="AO34" s="1">
        <v>59.459459459459403</v>
      </c>
      <c r="AP34" s="1">
        <v>95.714285714285694</v>
      </c>
      <c r="AQ34" s="1">
        <v>29.6875</v>
      </c>
      <c r="AR34" s="1">
        <v>63.793103448275801</v>
      </c>
      <c r="AS34" s="1">
        <v>68.3333333333333</v>
      </c>
      <c r="AT34" s="1">
        <v>67.307692307692307</v>
      </c>
      <c r="AU34" s="1">
        <v>34.090909090909101</v>
      </c>
      <c r="AV34" s="1">
        <v>50</v>
      </c>
      <c r="AW34" s="1">
        <v>50</v>
      </c>
      <c r="AX34" s="1">
        <v>50</v>
      </c>
      <c r="AY34" s="1">
        <v>59.375</v>
      </c>
      <c r="AZ34" s="1">
        <v>62.5</v>
      </c>
      <c r="BA34" s="1">
        <v>64.772727272727195</v>
      </c>
      <c r="BB34" s="1">
        <v>68.604651162790702</v>
      </c>
      <c r="BC34" s="1">
        <v>66.25</v>
      </c>
      <c r="BD34" s="1">
        <v>41.891891891891802</v>
      </c>
      <c r="BE34" s="1">
        <v>55.714285714285701</v>
      </c>
      <c r="BF34" s="1">
        <v>82.8125</v>
      </c>
      <c r="BG34" s="1">
        <v>84.482758620689594</v>
      </c>
      <c r="BH34" s="1">
        <v>95</v>
      </c>
      <c r="BI34" s="1">
        <v>48.076923076923102</v>
      </c>
      <c r="BJ34" s="1">
        <v>84.090909090909093</v>
      </c>
      <c r="BK34" s="1">
        <v>71.052631578947299</v>
      </c>
      <c r="BL34" s="1">
        <v>39.473684210526301</v>
      </c>
      <c r="BM34" s="1">
        <v>53.125</v>
      </c>
      <c r="BN34" s="1">
        <v>92.7083333333333</v>
      </c>
      <c r="BO34" s="1">
        <v>93.181818181818102</v>
      </c>
      <c r="BP34" s="1">
        <v>97.727272727272705</v>
      </c>
      <c r="BQ34" s="1">
        <v>96.511627906976699</v>
      </c>
      <c r="BR34" s="1">
        <v>93.75</v>
      </c>
      <c r="BS34" s="1">
        <v>97.297297297297305</v>
      </c>
      <c r="BT34" s="1">
        <v>94.285714285714207</v>
      </c>
      <c r="BU34" s="1">
        <v>84.375</v>
      </c>
      <c r="BV34" s="1">
        <v>62.068965517241303</v>
      </c>
      <c r="BW34" s="1">
        <v>63.3333333333333</v>
      </c>
      <c r="BX34" s="1">
        <v>30.769230769230699</v>
      </c>
      <c r="BY34" s="1">
        <v>38.636363636363598</v>
      </c>
      <c r="BZ34" s="1">
        <v>44.736842105263101</v>
      </c>
      <c r="CA34" s="1">
        <v>42.105263157894697</v>
      </c>
      <c r="CB34" s="1">
        <v>43.75</v>
      </c>
      <c r="CC34" s="1">
        <v>34.375</v>
      </c>
      <c r="CD34" s="1">
        <v>37.5</v>
      </c>
      <c r="CE34" s="1">
        <v>42.045454545454497</v>
      </c>
      <c r="CF34" s="1">
        <v>33.720930232558104</v>
      </c>
      <c r="CG34" s="1">
        <v>48.75</v>
      </c>
      <c r="CH34" s="1">
        <v>39.189189189189101</v>
      </c>
      <c r="CI34" s="1">
        <v>41.428571428571402</v>
      </c>
      <c r="CJ34" s="1">
        <v>95.3125</v>
      </c>
      <c r="CK34" s="1">
        <v>46.551724137930997</v>
      </c>
      <c r="CL34" s="1">
        <v>68.3333333333333</v>
      </c>
      <c r="CM34" s="1">
        <v>55.769230769230703</v>
      </c>
      <c r="CN34" s="1">
        <v>79.545454545454504</v>
      </c>
      <c r="CO34" s="1">
        <v>63.157894736842103</v>
      </c>
      <c r="CP34" s="1">
        <v>55.2631578947368</v>
      </c>
      <c r="CQ34" s="1">
        <v>65.625</v>
      </c>
      <c r="CR34" s="1">
        <v>48.9583333333333</v>
      </c>
      <c r="CS34" s="1">
        <v>48.863636363636303</v>
      </c>
      <c r="CT34" s="1">
        <v>50</v>
      </c>
      <c r="CU34" s="1">
        <v>47.674418604651102</v>
      </c>
      <c r="CV34" s="1">
        <v>50</v>
      </c>
      <c r="CW34" s="1">
        <v>52.702702702702702</v>
      </c>
      <c r="CX34" s="1">
        <v>50</v>
      </c>
      <c r="CY34" s="1">
        <v>81.25</v>
      </c>
      <c r="CZ34" s="1">
        <v>27.586206896551701</v>
      </c>
      <c r="DA34" s="1">
        <v>35</v>
      </c>
      <c r="DB34" s="1">
        <v>63.461538461538403</v>
      </c>
      <c r="DC34" s="1">
        <v>34.090909090909101</v>
      </c>
      <c r="DD34" s="1">
        <v>34.210526315789402</v>
      </c>
      <c r="DE34" s="1">
        <v>39.473684210526301</v>
      </c>
      <c r="DF34" s="1">
        <v>40.625</v>
      </c>
      <c r="DG34" s="1">
        <v>86.482024944974299</v>
      </c>
      <c r="DH34" s="1">
        <v>83.2601536772777</v>
      </c>
      <c r="DI34" s="1">
        <v>93.727161997563897</v>
      </c>
      <c r="DJ34" s="1">
        <v>84.271327014218002</v>
      </c>
      <c r="DK34" s="1">
        <v>77.772227772227694</v>
      </c>
      <c r="DL34" s="1">
        <v>78.064842958459906</v>
      </c>
      <c r="DM34" s="1">
        <v>63.360739979445</v>
      </c>
      <c r="DN34" s="1">
        <v>30.993852459016299</v>
      </c>
      <c r="DO34" s="1">
        <v>19.585020242914901</v>
      </c>
      <c r="DP34" s="1">
        <v>58.844953173777299</v>
      </c>
      <c r="DQ34" s="1">
        <v>67.467760844079706</v>
      </c>
      <c r="DR34" s="1">
        <v>50.891530460624097</v>
      </c>
      <c r="DS34" s="1">
        <v>24.1666666666666</v>
      </c>
      <c r="DT34" s="1">
        <v>39.681335356600897</v>
      </c>
      <c r="DU34" s="1">
        <v>42.288135593220296</v>
      </c>
      <c r="DV34" s="1">
        <v>28.374908290535501</v>
      </c>
      <c r="DW34" s="1">
        <v>20.472008781558699</v>
      </c>
      <c r="DX34" s="1">
        <v>58.566788469346299</v>
      </c>
      <c r="DY34" s="1">
        <v>3.7618483412322199</v>
      </c>
      <c r="DZ34" s="1">
        <v>3.9460539460539401</v>
      </c>
      <c r="EA34" s="1">
        <v>3.9007092198581499</v>
      </c>
      <c r="EB34" s="1">
        <v>3.8540596094552901</v>
      </c>
      <c r="EC34" s="1">
        <v>0.87090163934426201</v>
      </c>
      <c r="ED34" s="1">
        <v>1.3663967611336001</v>
      </c>
      <c r="EE34" s="1">
        <v>1.50884495317377</v>
      </c>
      <c r="EF34" s="1">
        <v>4.0445486518171103</v>
      </c>
      <c r="EG34" s="1">
        <v>3.34323922734026</v>
      </c>
      <c r="EH34" s="1">
        <v>16.590909090909101</v>
      </c>
      <c r="EI34" s="1">
        <v>6.4491654021244296</v>
      </c>
      <c r="EJ34" s="1">
        <v>6.3559322033898296</v>
      </c>
      <c r="EK34" s="1">
        <v>96.8818782098312</v>
      </c>
      <c r="EL34" s="1">
        <v>98.0607391145261</v>
      </c>
      <c r="EM34" s="1">
        <v>97.360941940722697</v>
      </c>
      <c r="EN34" s="1">
        <v>97.600710900473899</v>
      </c>
      <c r="EO34" s="1">
        <v>96.103896103896105</v>
      </c>
      <c r="EP34" s="1">
        <v>96.859169199594703</v>
      </c>
      <c r="EQ34" s="1">
        <v>95.889003083247601</v>
      </c>
      <c r="ER34" s="1">
        <v>83.709016393442596</v>
      </c>
      <c r="ES34" s="1">
        <v>79.504048582995907</v>
      </c>
      <c r="ET34" s="1">
        <v>89.281997918834506</v>
      </c>
      <c r="EU34" s="1">
        <v>81.770222743259097</v>
      </c>
      <c r="EV34" s="1">
        <v>87.147102526002897</v>
      </c>
      <c r="EW34" s="1">
        <v>38.939393939393902</v>
      </c>
      <c r="EX34" s="1">
        <v>40.819423368740502</v>
      </c>
      <c r="EY34" s="1">
        <v>41.610169491525397</v>
      </c>
    </row>
    <row r="35" spans="1:155" ht="15">
      <c r="A35" s="11" t="s">
        <v>107</v>
      </c>
      <c r="B35" s="1" t="s">
        <v>582</v>
      </c>
      <c r="C35" s="1" t="s">
        <v>1022</v>
      </c>
      <c r="D35" s="11" t="s">
        <v>1016</v>
      </c>
      <c r="E35" s="11" t="s">
        <v>1017</v>
      </c>
      <c r="F35" s="1">
        <v>88.483146067415703</v>
      </c>
      <c r="G35" s="1">
        <v>90.662650602409599</v>
      </c>
      <c r="H35" s="1">
        <v>94.863013698630098</v>
      </c>
      <c r="I35" s="1">
        <v>92.424242424242394</v>
      </c>
      <c r="J35" s="1">
        <v>90.298507462686501</v>
      </c>
      <c r="K35" s="1">
        <v>91.40625</v>
      </c>
      <c r="L35" s="1">
        <v>88.28125</v>
      </c>
      <c r="M35" s="1">
        <v>91.538461538461505</v>
      </c>
      <c r="N35" s="1">
        <v>96.268656716417894</v>
      </c>
      <c r="O35" s="1">
        <v>90</v>
      </c>
      <c r="P35" s="1">
        <v>95.614035087719301</v>
      </c>
      <c r="Q35" s="1">
        <v>91</v>
      </c>
      <c r="R35" s="1">
        <v>96.875</v>
      </c>
      <c r="S35" s="1">
        <v>95.0980392156862</v>
      </c>
      <c r="T35" s="1">
        <v>89.534883720930196</v>
      </c>
      <c r="U35" s="1">
        <v>92.977528089887599</v>
      </c>
      <c r="V35" s="1">
        <v>94.277108433734895</v>
      </c>
      <c r="W35" s="1">
        <v>94.178082191780803</v>
      </c>
      <c r="X35" s="1">
        <v>91.414141414141397</v>
      </c>
      <c r="Y35" s="1">
        <v>91.791044776119406</v>
      </c>
      <c r="Z35" s="1">
        <v>96.09375</v>
      </c>
      <c r="AA35" s="1">
        <v>96.09375</v>
      </c>
      <c r="AB35" s="1">
        <v>96.153846153846104</v>
      </c>
      <c r="AC35" s="1">
        <v>91.791044776119406</v>
      </c>
      <c r="AD35" s="1">
        <v>97.692307692307594</v>
      </c>
      <c r="AE35" s="1">
        <v>99.122807017543806</v>
      </c>
      <c r="AF35" s="1">
        <v>95</v>
      </c>
      <c r="AG35" s="1">
        <v>98.9583333333333</v>
      </c>
      <c r="AH35" s="1">
        <v>99.019607843137194</v>
      </c>
      <c r="AI35" s="1">
        <v>1.16279069767441</v>
      </c>
      <c r="AJ35" s="1">
        <v>85.112359550561806</v>
      </c>
      <c r="AK35" s="1">
        <v>89.156626506024097</v>
      </c>
      <c r="AL35" s="1">
        <v>8.5616438356164295</v>
      </c>
      <c r="AM35" s="1">
        <v>6.0606060606060597</v>
      </c>
      <c r="AN35" s="1">
        <v>46.268656716417901</v>
      </c>
      <c r="AO35" s="1">
        <v>46.09375</v>
      </c>
      <c r="AP35" s="1">
        <v>44.53125</v>
      </c>
      <c r="AQ35" s="1">
        <v>8.4615384615384599</v>
      </c>
      <c r="AR35" s="1">
        <v>9.7014925373134293</v>
      </c>
      <c r="AS35" s="1">
        <v>11.538461538461499</v>
      </c>
      <c r="AT35" s="1">
        <v>14.0350877192982</v>
      </c>
      <c r="AU35" s="1">
        <v>14</v>
      </c>
      <c r="AV35" s="1">
        <v>13.5416666666666</v>
      </c>
      <c r="AW35" s="1">
        <v>5.8823529411764701</v>
      </c>
      <c r="AX35" s="1">
        <v>51.162790697674403</v>
      </c>
      <c r="AY35" s="1">
        <v>99.719101123595493</v>
      </c>
      <c r="AZ35" s="1">
        <v>99.096385542168605</v>
      </c>
      <c r="BA35" s="1">
        <v>99.657534246575295</v>
      </c>
      <c r="BB35" s="1">
        <v>93.434343434343404</v>
      </c>
      <c r="BC35" s="1">
        <v>94.776119402985103</v>
      </c>
      <c r="BD35" s="1">
        <v>97.65625</v>
      </c>
      <c r="BE35" s="1">
        <v>97.65625</v>
      </c>
      <c r="BF35" s="1">
        <v>99.230769230769198</v>
      </c>
      <c r="BG35" s="1">
        <v>96.268656716417894</v>
      </c>
      <c r="BH35" s="1">
        <v>96.153846153846104</v>
      </c>
      <c r="BI35" s="1">
        <v>97.368421052631504</v>
      </c>
      <c r="BJ35" s="1">
        <v>73</v>
      </c>
      <c r="BK35" s="1">
        <v>86.4583333333333</v>
      </c>
      <c r="BL35" s="1">
        <v>69.607843137254903</v>
      </c>
      <c r="BM35" s="1">
        <v>96.511627906976699</v>
      </c>
      <c r="BN35" s="1">
        <v>82.022471910112301</v>
      </c>
      <c r="BO35" s="1">
        <v>85.542168674698701</v>
      </c>
      <c r="BP35" s="1">
        <v>90.068493150684901</v>
      </c>
      <c r="BQ35" s="1">
        <v>84.848484848484802</v>
      </c>
      <c r="BR35" s="1">
        <v>76.119402985074601</v>
      </c>
      <c r="BS35" s="1">
        <v>79.6875</v>
      </c>
      <c r="BT35" s="1">
        <v>70.3125</v>
      </c>
      <c r="BU35" s="1">
        <v>80</v>
      </c>
      <c r="BV35" s="1">
        <v>86.567164179104395</v>
      </c>
      <c r="BW35" s="1">
        <v>86.923076923076906</v>
      </c>
      <c r="BX35" s="1">
        <v>88.596491228070093</v>
      </c>
      <c r="BY35" s="1">
        <v>89</v>
      </c>
      <c r="BZ35" s="1">
        <v>96.875</v>
      </c>
      <c r="CA35" s="1">
        <v>95.0980392156862</v>
      </c>
      <c r="CB35" s="1">
        <v>98.837209302325505</v>
      </c>
      <c r="CC35" s="1">
        <v>85.112359550561806</v>
      </c>
      <c r="CD35" s="1">
        <v>87.650602409638495</v>
      </c>
      <c r="CE35" s="1">
        <v>96.232876712328704</v>
      </c>
      <c r="CF35" s="1">
        <v>98.484848484848399</v>
      </c>
      <c r="CG35" s="1">
        <v>88.805970149253696</v>
      </c>
      <c r="CH35" s="1">
        <v>96.09375</v>
      </c>
      <c r="CI35" s="1">
        <v>94.53125</v>
      </c>
      <c r="CJ35" s="1">
        <v>96.153846153846104</v>
      </c>
      <c r="CK35" s="1">
        <v>94.776119402985103</v>
      </c>
      <c r="CL35" s="1">
        <v>96.153846153846104</v>
      </c>
      <c r="CM35" s="1">
        <v>93.859649122806999</v>
      </c>
      <c r="CN35" s="1">
        <v>95</v>
      </c>
      <c r="CO35" s="1">
        <v>84.375</v>
      </c>
      <c r="CP35" s="1">
        <v>95.0980392156862</v>
      </c>
      <c r="CQ35" s="1">
        <v>98.837209302325505</v>
      </c>
      <c r="CR35" s="1">
        <v>89.044943820224702</v>
      </c>
      <c r="CS35" s="1">
        <v>90.963855421686702</v>
      </c>
      <c r="CT35" s="1">
        <v>93.150684931506802</v>
      </c>
      <c r="CU35" s="1">
        <v>91.919191919191903</v>
      </c>
      <c r="CV35" s="1">
        <v>97.014925373134304</v>
      </c>
      <c r="CW35" s="1">
        <v>96.09375</v>
      </c>
      <c r="CX35" s="1">
        <v>95.3125</v>
      </c>
      <c r="CY35" s="1">
        <v>95.384615384615302</v>
      </c>
      <c r="CZ35" s="1">
        <v>94.029850746268593</v>
      </c>
      <c r="DA35" s="1">
        <v>93.846153846153797</v>
      </c>
      <c r="DB35" s="1">
        <v>96.491228070175396</v>
      </c>
      <c r="DC35" s="1">
        <v>67</v>
      </c>
      <c r="DD35" s="1">
        <v>90.625</v>
      </c>
      <c r="DE35" s="1">
        <v>88.235294117647001</v>
      </c>
      <c r="DF35" s="1">
        <v>97.674418604651095</v>
      </c>
      <c r="DG35" s="1">
        <v>65.939104915627198</v>
      </c>
      <c r="DH35" s="1">
        <v>47.475301866081203</v>
      </c>
      <c r="DI35" s="1">
        <v>38.672350791717399</v>
      </c>
      <c r="DJ35" s="1">
        <v>45.586492890995203</v>
      </c>
      <c r="DK35" s="1">
        <v>49.800199800199799</v>
      </c>
      <c r="DL35" s="1">
        <v>50.5065856129685</v>
      </c>
      <c r="DM35" s="1">
        <v>51.541623843782098</v>
      </c>
      <c r="DN35" s="1">
        <v>49.2315573770491</v>
      </c>
      <c r="DO35" s="1">
        <v>47.419028340080899</v>
      </c>
      <c r="DP35" s="1">
        <v>93.4963579604578</v>
      </c>
      <c r="DQ35" s="1">
        <v>90.914419695193402</v>
      </c>
      <c r="DR35" s="1">
        <v>82.243684992570493</v>
      </c>
      <c r="DS35" s="1">
        <v>89.621212121212096</v>
      </c>
      <c r="DT35" s="1">
        <v>89.757207890743501</v>
      </c>
      <c r="DU35" s="1">
        <v>47.881355932203299</v>
      </c>
      <c r="DV35" s="1">
        <v>59.152604548789398</v>
      </c>
      <c r="DW35" s="1">
        <v>52.414928649835304</v>
      </c>
      <c r="DX35" s="1">
        <v>66.077953714981703</v>
      </c>
      <c r="DY35" s="1">
        <v>39.247630331753498</v>
      </c>
      <c r="DZ35" s="1">
        <v>61.488511488511399</v>
      </c>
      <c r="EA35" s="1">
        <v>56.484295845997899</v>
      </c>
      <c r="EB35" s="1">
        <v>77.646454265159306</v>
      </c>
      <c r="EC35" s="1">
        <v>56.608606557377101</v>
      </c>
      <c r="ED35" s="1">
        <v>68.572874493927102</v>
      </c>
      <c r="EE35" s="1">
        <v>66.545265348595194</v>
      </c>
      <c r="EF35" s="1">
        <v>41.0902696365767</v>
      </c>
      <c r="EG35" s="1">
        <v>17.013372956909301</v>
      </c>
      <c r="EH35" s="1">
        <v>34.924242424242401</v>
      </c>
      <c r="EI35" s="1">
        <v>30.880121396054601</v>
      </c>
      <c r="EJ35" s="1">
        <v>39.745762711864401</v>
      </c>
      <c r="EK35" s="1">
        <v>97.817314746881806</v>
      </c>
      <c r="EL35" s="1">
        <v>98.0607391145261</v>
      </c>
      <c r="EM35" s="1">
        <v>94.904587900933805</v>
      </c>
      <c r="EN35" s="1">
        <v>93.246445497630305</v>
      </c>
      <c r="EO35" s="1">
        <v>97.852147852147795</v>
      </c>
      <c r="EP35" s="1">
        <v>96.859169199594703</v>
      </c>
      <c r="EQ35" s="1">
        <v>97.995889003083207</v>
      </c>
      <c r="ER35" s="1">
        <v>98.258196721311407</v>
      </c>
      <c r="ES35" s="1">
        <v>95.850202429149803</v>
      </c>
      <c r="ET35" s="1">
        <v>95.889698231009305</v>
      </c>
      <c r="EU35" s="1">
        <v>97.069167643610697</v>
      </c>
      <c r="EV35" s="1">
        <v>97.994056463595797</v>
      </c>
      <c r="EW35" s="1">
        <v>98.712121212121204</v>
      </c>
      <c r="EX35" s="1">
        <v>99.013657056145604</v>
      </c>
      <c r="EY35" s="1">
        <v>97.711864406779597</v>
      </c>
    </row>
    <row r="36" spans="1:155" ht="15">
      <c r="A36" s="11" t="s">
        <v>109</v>
      </c>
      <c r="B36" s="1" t="s">
        <v>584</v>
      </c>
      <c r="C36" s="1" t="s">
        <v>1022</v>
      </c>
      <c r="D36" s="11" t="s">
        <v>1016</v>
      </c>
      <c r="E36" s="11" t="s">
        <v>1017</v>
      </c>
      <c r="F36" s="1">
        <v>76.685393258426899</v>
      </c>
      <c r="G36" s="1">
        <v>79.216867469879503</v>
      </c>
      <c r="H36" s="1">
        <v>87.328767123287605</v>
      </c>
      <c r="I36" s="1">
        <v>84.343434343434296</v>
      </c>
      <c r="J36" s="1">
        <v>75.373134328358205</v>
      </c>
      <c r="K36" s="1">
        <v>72.65625</v>
      </c>
      <c r="L36" s="1">
        <v>74.21875</v>
      </c>
      <c r="M36" s="1">
        <v>80.769230769230703</v>
      </c>
      <c r="N36" s="1">
        <v>55.9701492537313</v>
      </c>
      <c r="O36" s="1">
        <v>65.384615384615302</v>
      </c>
      <c r="P36" s="1">
        <v>69.298245614035096</v>
      </c>
      <c r="Q36" s="1">
        <v>77</v>
      </c>
      <c r="R36" s="1">
        <v>69.7916666666666</v>
      </c>
      <c r="S36" s="1">
        <v>72.549019607843107</v>
      </c>
      <c r="T36" s="1">
        <v>36.046511627906902</v>
      </c>
      <c r="U36" s="1">
        <v>97.471910112359495</v>
      </c>
      <c r="V36" s="1">
        <v>96.686746987951807</v>
      </c>
      <c r="W36" s="1">
        <v>97.602739726027394</v>
      </c>
      <c r="X36" s="1">
        <v>96.464646464646407</v>
      </c>
      <c r="Y36" s="1">
        <v>96.268656716417894</v>
      </c>
      <c r="Z36" s="1">
        <v>89.84375</v>
      </c>
      <c r="AA36" s="1">
        <v>89.84375</v>
      </c>
      <c r="AB36" s="1">
        <v>94.615384615384599</v>
      </c>
      <c r="AC36" s="1">
        <v>96.268656716417894</v>
      </c>
      <c r="AD36" s="1">
        <v>90</v>
      </c>
      <c r="AE36" s="1">
        <v>71.052631578947299</v>
      </c>
      <c r="AF36" s="1">
        <v>81</v>
      </c>
      <c r="AG36" s="1">
        <v>80.2083333333333</v>
      </c>
      <c r="AH36" s="1">
        <v>97.058823529411697</v>
      </c>
      <c r="AI36" s="1">
        <v>33.720930232558104</v>
      </c>
      <c r="AJ36" s="1">
        <v>52.247191011235898</v>
      </c>
      <c r="AK36" s="1">
        <v>52.710843373493901</v>
      </c>
      <c r="AL36" s="1">
        <v>51.369863013698598</v>
      </c>
      <c r="AM36" s="1">
        <v>48.484848484848399</v>
      </c>
      <c r="AN36" s="1">
        <v>89.552238805970106</v>
      </c>
      <c r="AO36" s="1">
        <v>88.28125</v>
      </c>
      <c r="AP36" s="1">
        <v>86.71875</v>
      </c>
      <c r="AQ36" s="1">
        <v>86.153846153846104</v>
      </c>
      <c r="AR36" s="1">
        <v>49.253731343283498</v>
      </c>
      <c r="AS36" s="1">
        <v>53.076923076923102</v>
      </c>
      <c r="AT36" s="1">
        <v>14.0350877192982</v>
      </c>
      <c r="AU36" s="1">
        <v>14</v>
      </c>
      <c r="AV36" s="1">
        <v>13.5416666666666</v>
      </c>
      <c r="AW36" s="1">
        <v>55.8823529411764</v>
      </c>
      <c r="AX36" s="1">
        <v>51.162790697674403</v>
      </c>
      <c r="AY36" s="1">
        <v>97.471910112359495</v>
      </c>
      <c r="AZ36" s="1">
        <v>85.843373493975903</v>
      </c>
      <c r="BA36" s="1">
        <v>88.698630136986296</v>
      </c>
      <c r="BB36" s="1">
        <v>81.313131313131294</v>
      </c>
      <c r="BC36" s="1">
        <v>66.417910447761201</v>
      </c>
      <c r="BD36" s="1">
        <v>80.46875</v>
      </c>
      <c r="BE36" s="1">
        <v>85.15625</v>
      </c>
      <c r="BF36" s="1">
        <v>86.923076923076906</v>
      </c>
      <c r="BG36" s="1">
        <v>79.850746268656707</v>
      </c>
      <c r="BH36" s="1">
        <v>94.615384615384599</v>
      </c>
      <c r="BI36" s="1">
        <v>86.842105263157904</v>
      </c>
      <c r="BJ36" s="1">
        <v>93</v>
      </c>
      <c r="BK36" s="1">
        <v>69.7916666666666</v>
      </c>
      <c r="BL36" s="1">
        <v>63.725490196078397</v>
      </c>
      <c r="BM36" s="1">
        <v>89.534883720930196</v>
      </c>
      <c r="BN36" s="1">
        <v>89.606741573033702</v>
      </c>
      <c r="BO36" s="1">
        <v>92.168674698795101</v>
      </c>
      <c r="BP36" s="1">
        <v>94.178082191780803</v>
      </c>
      <c r="BQ36" s="1">
        <v>94.949494949494905</v>
      </c>
      <c r="BR36" s="1">
        <v>94.776119402985103</v>
      </c>
      <c r="BS36" s="1">
        <v>95.3125</v>
      </c>
      <c r="BT36" s="1">
        <v>92.1875</v>
      </c>
      <c r="BU36" s="1">
        <v>93.846153846153797</v>
      </c>
      <c r="BV36" s="1">
        <v>91.791044776119406</v>
      </c>
      <c r="BW36" s="1">
        <v>92.307692307692307</v>
      </c>
      <c r="BX36" s="1">
        <v>79.824561403508696</v>
      </c>
      <c r="BY36" s="1">
        <v>80</v>
      </c>
      <c r="BZ36" s="1">
        <v>43.75</v>
      </c>
      <c r="CA36" s="1">
        <v>43.137254901960702</v>
      </c>
      <c r="CB36" s="1">
        <v>45.348837209302303</v>
      </c>
      <c r="CC36" s="1">
        <v>98.595505617977494</v>
      </c>
      <c r="CD36" s="1">
        <v>99.096385542168605</v>
      </c>
      <c r="CE36" s="1">
        <v>95.547945205479394</v>
      </c>
      <c r="CF36" s="1">
        <v>94.4444444444444</v>
      </c>
      <c r="CG36" s="1">
        <v>58.955223880597003</v>
      </c>
      <c r="CH36" s="1">
        <v>63.28125</v>
      </c>
      <c r="CI36" s="1">
        <v>71.09375</v>
      </c>
      <c r="CJ36" s="1">
        <v>93.076923076923094</v>
      </c>
      <c r="CK36" s="1">
        <v>96.268656716417894</v>
      </c>
      <c r="CL36" s="1">
        <v>97.692307692307594</v>
      </c>
      <c r="CM36" s="1">
        <v>81.578947368421098</v>
      </c>
      <c r="CN36" s="1">
        <v>83</v>
      </c>
      <c r="CO36" s="1">
        <v>93.75</v>
      </c>
      <c r="CP36" s="1">
        <v>79.411764705882305</v>
      </c>
      <c r="CQ36" s="1">
        <v>77.906976744186096</v>
      </c>
      <c r="CR36" s="1">
        <v>75.5617977528089</v>
      </c>
      <c r="CS36" s="1">
        <v>79.216867469879503</v>
      </c>
      <c r="CT36" s="1">
        <v>79.794520547945197</v>
      </c>
      <c r="CU36" s="1">
        <v>72.727272727272705</v>
      </c>
      <c r="CV36" s="1">
        <v>64.179104477611901</v>
      </c>
      <c r="CW36" s="1">
        <v>89.0625</v>
      </c>
      <c r="CX36" s="1">
        <v>95.3125</v>
      </c>
      <c r="CY36" s="1">
        <v>95.384615384615302</v>
      </c>
      <c r="CZ36" s="1">
        <v>94.029850746268593</v>
      </c>
      <c r="DA36" s="1">
        <v>93.846153846153797</v>
      </c>
      <c r="DB36" s="1">
        <v>87.719298245613999</v>
      </c>
      <c r="DC36" s="1">
        <v>96</v>
      </c>
      <c r="DD36" s="1">
        <v>97.9166666666666</v>
      </c>
      <c r="DE36" s="1">
        <v>88.235294117647001</v>
      </c>
      <c r="DF36" s="1">
        <v>77.906976744186096</v>
      </c>
      <c r="DG36" s="1">
        <v>80.869405722670507</v>
      </c>
      <c r="DH36" s="1">
        <v>94.932308818148499</v>
      </c>
      <c r="DI36" s="1">
        <v>95.351197726349895</v>
      </c>
      <c r="DJ36" s="1">
        <v>95.290284360189503</v>
      </c>
      <c r="DK36" s="1">
        <v>80.069930069930095</v>
      </c>
      <c r="DL36" s="1">
        <v>73.201621073961505</v>
      </c>
      <c r="DM36" s="1">
        <v>57.399794450154097</v>
      </c>
      <c r="DN36" s="1">
        <v>80.686475409836007</v>
      </c>
      <c r="DO36" s="1">
        <v>51.973684210526301</v>
      </c>
      <c r="DP36" s="1">
        <v>80.801248699271497</v>
      </c>
      <c r="DQ36" s="1">
        <v>23.505275498241499</v>
      </c>
      <c r="DR36" s="1">
        <v>29.9405646359583</v>
      </c>
      <c r="DS36" s="1">
        <v>47.196969696969703</v>
      </c>
      <c r="DT36" s="1">
        <v>13.277693474962099</v>
      </c>
      <c r="DU36" s="1">
        <v>29.406779661016898</v>
      </c>
      <c r="DV36" s="1">
        <v>67.296404988994794</v>
      </c>
      <c r="DW36" s="1">
        <v>55.195755579948703</v>
      </c>
      <c r="DX36" s="1">
        <v>17.275680064961399</v>
      </c>
      <c r="DY36" s="1">
        <v>15.313981042654</v>
      </c>
      <c r="DZ36" s="1">
        <v>39.410589410589402</v>
      </c>
      <c r="EA36" s="1">
        <v>5.72441742654508</v>
      </c>
      <c r="EB36" s="1">
        <v>18.139773895169501</v>
      </c>
      <c r="EC36" s="1">
        <v>27.100409836065499</v>
      </c>
      <c r="ED36" s="1">
        <v>15.5364372469635</v>
      </c>
      <c r="EE36" s="1">
        <v>15.7648283038501</v>
      </c>
      <c r="EF36" s="1">
        <v>17.291910902696301</v>
      </c>
      <c r="EG36" s="1">
        <v>23.699851411589801</v>
      </c>
      <c r="EH36" s="1">
        <v>40.227272727272698</v>
      </c>
      <c r="EI36" s="1">
        <v>10.698027314112201</v>
      </c>
      <c r="EJ36" s="1">
        <v>4.8305084745762699</v>
      </c>
      <c r="EK36" s="1">
        <v>84.702861335289796</v>
      </c>
      <c r="EL36" s="1">
        <v>85.400658616904494</v>
      </c>
      <c r="EM36" s="1">
        <v>92.671538773853001</v>
      </c>
      <c r="EN36" s="1">
        <v>90.284360189573405</v>
      </c>
      <c r="EO36" s="1">
        <v>85.714285714285694</v>
      </c>
      <c r="EP36" s="1">
        <v>77.304964539007102</v>
      </c>
      <c r="EQ36" s="1">
        <v>76.618705035971203</v>
      </c>
      <c r="ER36" s="1">
        <v>83.709016393442596</v>
      </c>
      <c r="ES36" s="1">
        <v>87.398785425101195</v>
      </c>
      <c r="ET36" s="1">
        <v>89.281997918834506</v>
      </c>
      <c r="EU36" s="1">
        <v>91.500586166471194</v>
      </c>
      <c r="EV36" s="1">
        <v>93.016344725111395</v>
      </c>
      <c r="EW36" s="1">
        <v>83.030303030303003</v>
      </c>
      <c r="EX36" s="1">
        <v>93.171471927162301</v>
      </c>
      <c r="EY36" s="1">
        <v>95.084745762711805</v>
      </c>
    </row>
    <row r="37" spans="1:155" ht="15">
      <c r="A37" s="11" t="s">
        <v>476</v>
      </c>
      <c r="B37" s="1" t="s">
        <v>939</v>
      </c>
      <c r="C37" s="1" t="s">
        <v>1070</v>
      </c>
      <c r="D37" s="11" t="s">
        <v>1071</v>
      </c>
      <c r="E37" s="11" t="s">
        <v>1072</v>
      </c>
      <c r="F37" s="1">
        <v>93.786982248520701</v>
      </c>
      <c r="G37" s="1">
        <v>87.352941176470495</v>
      </c>
      <c r="H37" s="1">
        <v>87.575757575757507</v>
      </c>
      <c r="I37" s="1">
        <v>85.294117647058798</v>
      </c>
      <c r="J37" s="1">
        <v>90.425531914893597</v>
      </c>
      <c r="K37" s="1">
        <v>89.259259259259196</v>
      </c>
      <c r="L37" s="1">
        <v>86.904761904761898</v>
      </c>
      <c r="M37" s="1">
        <v>88.211382113821102</v>
      </c>
      <c r="N37" s="1">
        <v>76.25</v>
      </c>
      <c r="O37" s="1">
        <v>72.685185185185105</v>
      </c>
      <c r="P37" s="1">
        <v>97.422680412371093</v>
      </c>
      <c r="Q37" s="1">
        <v>96.268656716417894</v>
      </c>
      <c r="R37" s="1">
        <v>28.571428571428498</v>
      </c>
      <c r="S37" s="1">
        <v>60.909090909090899</v>
      </c>
      <c r="T37" s="1">
        <v>35.227272727272698</v>
      </c>
      <c r="U37" s="1">
        <v>98.520710059171606</v>
      </c>
      <c r="V37" s="1">
        <v>99.705882352941103</v>
      </c>
      <c r="W37" s="1">
        <v>99.696969696969703</v>
      </c>
      <c r="X37" s="1">
        <v>99.673202614379093</v>
      </c>
      <c r="Y37" s="1">
        <v>98.936170212765902</v>
      </c>
      <c r="Z37" s="1">
        <v>95.925925925925895</v>
      </c>
      <c r="AA37" s="1">
        <v>94.047619047618994</v>
      </c>
      <c r="AB37" s="1">
        <v>96.341463414634106</v>
      </c>
      <c r="AC37" s="1">
        <v>78.3333333333333</v>
      </c>
      <c r="AD37" s="1">
        <v>76.3888888888888</v>
      </c>
      <c r="AE37" s="1">
        <v>85.567010309278302</v>
      </c>
      <c r="AF37" s="1">
        <v>91.791044776119406</v>
      </c>
      <c r="AG37" s="1">
        <v>64.285714285714207</v>
      </c>
      <c r="AH37" s="1">
        <v>78.181818181818102</v>
      </c>
      <c r="AI37" s="1">
        <v>34.090909090909101</v>
      </c>
      <c r="AJ37" s="1">
        <v>51.775147928994102</v>
      </c>
      <c r="AK37" s="1">
        <v>51.470588235294102</v>
      </c>
      <c r="AL37" s="1">
        <v>54.2424242424242</v>
      </c>
      <c r="AM37" s="1">
        <v>53.594771241830102</v>
      </c>
      <c r="AN37" s="1">
        <v>52.4822695035461</v>
      </c>
      <c r="AO37" s="1">
        <v>53.3333333333333</v>
      </c>
      <c r="AP37" s="1">
        <v>79.761904761904702</v>
      </c>
      <c r="AQ37" s="1">
        <v>82.520325203252</v>
      </c>
      <c r="AR37" s="1">
        <v>84.5833333333333</v>
      </c>
      <c r="AS37" s="1">
        <v>87.037037037036995</v>
      </c>
      <c r="AT37" s="1">
        <v>92.783505154639101</v>
      </c>
      <c r="AU37" s="1">
        <v>81.343283582089498</v>
      </c>
      <c r="AV37" s="1">
        <v>92.857142857142804</v>
      </c>
      <c r="AW37" s="1">
        <v>91.818181818181799</v>
      </c>
      <c r="AX37" s="1">
        <v>44.318181818181799</v>
      </c>
      <c r="AY37" s="1">
        <v>78.994082840236601</v>
      </c>
      <c r="AZ37" s="1">
        <v>80.294117647058798</v>
      </c>
      <c r="BA37" s="1">
        <v>60.303030303030297</v>
      </c>
      <c r="BB37" s="1">
        <v>70.915032679738502</v>
      </c>
      <c r="BC37" s="1">
        <v>83.3333333333333</v>
      </c>
      <c r="BD37" s="1">
        <v>81.1111111111111</v>
      </c>
      <c r="BE37" s="1">
        <v>53.571428571428498</v>
      </c>
      <c r="BF37" s="1">
        <v>59.756097560975597</v>
      </c>
      <c r="BG37" s="1">
        <v>47.0833333333333</v>
      </c>
      <c r="BH37" s="1">
        <v>47.685185185185098</v>
      </c>
      <c r="BI37" s="1">
        <v>82.989690721649396</v>
      </c>
      <c r="BJ37" s="1">
        <v>75.373134328358205</v>
      </c>
      <c r="BK37" s="1">
        <v>66.964285714285694</v>
      </c>
      <c r="BL37" s="1">
        <v>71.818181818181799</v>
      </c>
      <c r="BM37" s="1">
        <v>96.590909090909093</v>
      </c>
      <c r="BN37" s="1">
        <v>74.260355029585796</v>
      </c>
      <c r="BO37" s="1">
        <v>78.823529411764696</v>
      </c>
      <c r="BP37" s="1">
        <v>64.545454545454504</v>
      </c>
      <c r="BQ37" s="1">
        <v>68.627450980392098</v>
      </c>
      <c r="BR37" s="1">
        <v>82.269503546099202</v>
      </c>
      <c r="BS37" s="1">
        <v>86.6666666666666</v>
      </c>
      <c r="BT37" s="1">
        <v>81.746031746031704</v>
      </c>
      <c r="BU37" s="1">
        <v>85.365853658536494</v>
      </c>
      <c r="BV37" s="1">
        <v>78.3333333333333</v>
      </c>
      <c r="BW37" s="1">
        <v>80.5555555555555</v>
      </c>
      <c r="BX37" s="1">
        <v>70.618556701030897</v>
      </c>
      <c r="BY37" s="1">
        <v>73.134328358208904</v>
      </c>
      <c r="BZ37" s="1">
        <v>39.285714285714199</v>
      </c>
      <c r="CA37" s="1">
        <v>36.363636363636303</v>
      </c>
      <c r="CB37" s="1">
        <v>85.227272727272705</v>
      </c>
      <c r="CC37" s="1">
        <v>85.2071005917159</v>
      </c>
      <c r="CD37" s="1">
        <v>86.470588235294102</v>
      </c>
      <c r="CE37" s="1">
        <v>86.060606060606105</v>
      </c>
      <c r="CF37" s="1">
        <v>85.294117647058798</v>
      </c>
      <c r="CG37" s="1">
        <v>86.170212765957402</v>
      </c>
      <c r="CH37" s="1">
        <v>85.925925925925895</v>
      </c>
      <c r="CI37" s="1">
        <v>80.5555555555555</v>
      </c>
      <c r="CJ37" s="1">
        <v>76.016260162601597</v>
      </c>
      <c r="CK37" s="1">
        <v>77.9166666666666</v>
      </c>
      <c r="CL37" s="1">
        <v>60.648148148148103</v>
      </c>
      <c r="CM37" s="1">
        <v>84.020618556700995</v>
      </c>
      <c r="CN37" s="1">
        <v>42.537313432835802</v>
      </c>
      <c r="CO37" s="1">
        <v>82.142857142857096</v>
      </c>
      <c r="CP37" s="1">
        <v>94.545454545454504</v>
      </c>
      <c r="CQ37" s="1">
        <v>57.954545454545404</v>
      </c>
      <c r="CR37" s="1">
        <v>88.461538461538396</v>
      </c>
      <c r="CS37" s="1">
        <v>75.588235294117595</v>
      </c>
      <c r="CT37" s="1">
        <v>73.3333333333333</v>
      </c>
      <c r="CU37" s="1">
        <v>73.529411764705799</v>
      </c>
      <c r="CV37" s="1">
        <v>75.177304964539005</v>
      </c>
      <c r="CW37" s="1">
        <v>86.6666666666666</v>
      </c>
      <c r="CX37" s="1">
        <v>84.920634920634896</v>
      </c>
      <c r="CY37" s="1">
        <v>86.991869918699095</v>
      </c>
      <c r="CZ37" s="1">
        <v>75</v>
      </c>
      <c r="DA37" s="1">
        <v>78.240740740740705</v>
      </c>
      <c r="DB37" s="1">
        <v>80.412371134020603</v>
      </c>
      <c r="DC37" s="1">
        <v>68.656716417910403</v>
      </c>
      <c r="DD37" s="1">
        <v>66.071428571428498</v>
      </c>
      <c r="DE37" s="1">
        <v>90</v>
      </c>
      <c r="DF37" s="1">
        <v>37.5</v>
      </c>
      <c r="DG37" s="1">
        <v>83.987527512839307</v>
      </c>
      <c r="DH37" s="1">
        <v>84.138309549945106</v>
      </c>
      <c r="DI37" s="1">
        <v>72.411693057247206</v>
      </c>
      <c r="DJ37" s="1">
        <v>77.399289099526101</v>
      </c>
      <c r="DK37" s="1">
        <v>93.956043956043899</v>
      </c>
      <c r="DL37" s="1">
        <v>86.170212765957402</v>
      </c>
      <c r="DM37" s="1">
        <v>85.046248715313396</v>
      </c>
      <c r="DN37" s="1">
        <v>87.141393442622899</v>
      </c>
      <c r="DO37" s="1">
        <v>90.738866396761097</v>
      </c>
      <c r="DP37" s="1">
        <v>91.415192507804306</v>
      </c>
      <c r="DQ37" s="1">
        <v>99.355216881594302</v>
      </c>
      <c r="DR37" s="1">
        <v>95.765230312035598</v>
      </c>
      <c r="DS37" s="1">
        <v>78.712121212121204</v>
      </c>
      <c r="DT37" s="1">
        <v>94.764795144157802</v>
      </c>
      <c r="DU37" s="1">
        <v>62.796610169491501</v>
      </c>
      <c r="DV37" s="1">
        <v>71.184886280264095</v>
      </c>
      <c r="DW37" s="1">
        <v>76.234906695938506</v>
      </c>
      <c r="DX37" s="1">
        <v>77.243199350385694</v>
      </c>
      <c r="DY37" s="1">
        <v>79.235781990521303</v>
      </c>
      <c r="DZ37" s="1">
        <v>87.8621378621378</v>
      </c>
      <c r="EA37" s="1">
        <v>82.117527862208703</v>
      </c>
      <c r="EB37" s="1">
        <v>62.024665981500497</v>
      </c>
      <c r="EC37" s="1">
        <v>79.047131147540895</v>
      </c>
      <c r="ED37" s="1">
        <v>87.702429149797496</v>
      </c>
      <c r="EE37" s="1">
        <v>91.207075962538994</v>
      </c>
      <c r="EF37" s="1">
        <v>90.797186400937804</v>
      </c>
      <c r="EG37" s="1">
        <v>80.906389301634405</v>
      </c>
      <c r="EH37" s="1">
        <v>73.106060606060595</v>
      </c>
      <c r="EI37" s="1">
        <v>82.473444613050106</v>
      </c>
      <c r="EJ37" s="1">
        <v>56.355932203389798</v>
      </c>
      <c r="EK37" s="1">
        <v>93.580337490828995</v>
      </c>
      <c r="EL37" s="1">
        <v>94.383461397731395</v>
      </c>
      <c r="EM37" s="1">
        <v>94.904587900933805</v>
      </c>
      <c r="EN37" s="1">
        <v>93.246445497630305</v>
      </c>
      <c r="EO37" s="1">
        <v>95.8041958041958</v>
      </c>
      <c r="EP37" s="1">
        <v>95.542046605876394</v>
      </c>
      <c r="EQ37" s="1">
        <v>82.219938335046194</v>
      </c>
      <c r="ER37" s="1">
        <v>70.645491803278603</v>
      </c>
      <c r="ES37" s="1">
        <v>91.295546558704402</v>
      </c>
      <c r="ET37" s="1">
        <v>94.016649323621195</v>
      </c>
      <c r="EU37" s="1">
        <v>94.255568581477107</v>
      </c>
      <c r="EV37" s="1">
        <v>96.805349182763706</v>
      </c>
      <c r="EW37" s="1">
        <v>38.939393939393902</v>
      </c>
      <c r="EX37" s="1">
        <v>93.171471927162301</v>
      </c>
      <c r="EY37" s="1">
        <v>41.610169491525397</v>
      </c>
    </row>
    <row r="38" spans="1:155" ht="15">
      <c r="A38" s="11" t="s">
        <v>108</v>
      </c>
      <c r="B38" s="1" t="s">
        <v>583</v>
      </c>
      <c r="C38" s="1" t="s">
        <v>1073</v>
      </c>
      <c r="D38" s="11" t="s">
        <v>1074</v>
      </c>
      <c r="E38" s="11" t="s">
        <v>1075</v>
      </c>
      <c r="F38" s="1">
        <v>87.704918032786793</v>
      </c>
      <c r="G38" s="1">
        <v>87.696335078534005</v>
      </c>
      <c r="H38" s="1">
        <v>90.223463687150797</v>
      </c>
      <c r="I38" s="1">
        <v>91.317365269461106</v>
      </c>
      <c r="J38" s="1">
        <v>91.605839416058402</v>
      </c>
      <c r="K38" s="1">
        <v>86.363636363636303</v>
      </c>
      <c r="L38" s="1">
        <v>88.559322033898297</v>
      </c>
      <c r="M38" s="1">
        <v>85.398230088495495</v>
      </c>
      <c r="N38" s="1">
        <v>90.186915887850404</v>
      </c>
      <c r="O38" s="1">
        <v>92.718446601941693</v>
      </c>
      <c r="P38" s="1">
        <v>87.078651685393197</v>
      </c>
      <c r="Q38" s="1">
        <v>66.455696202531598</v>
      </c>
      <c r="R38" s="1">
        <v>72.142857142857096</v>
      </c>
      <c r="S38" s="1">
        <v>88.0597014925373</v>
      </c>
      <c r="T38" s="1">
        <v>40</v>
      </c>
      <c r="U38" s="1">
        <v>94.808743169398895</v>
      </c>
      <c r="V38" s="1">
        <v>93.979057591623004</v>
      </c>
      <c r="W38" s="1">
        <v>91.340782122904997</v>
      </c>
      <c r="X38" s="1">
        <v>91.916167664670596</v>
      </c>
      <c r="Y38" s="1">
        <v>93.795620437956202</v>
      </c>
      <c r="Z38" s="1">
        <v>96.2809917355371</v>
      </c>
      <c r="AA38" s="1">
        <v>94.491525423728802</v>
      </c>
      <c r="AB38" s="1">
        <v>94.247787610619397</v>
      </c>
      <c r="AC38" s="1">
        <v>97.6635514018691</v>
      </c>
      <c r="AD38" s="1">
        <v>96.601941747572795</v>
      </c>
      <c r="AE38" s="1">
        <v>97.191011235955102</v>
      </c>
      <c r="AF38" s="1">
        <v>91.139240506329102</v>
      </c>
      <c r="AG38" s="1">
        <v>85.714285714285694</v>
      </c>
      <c r="AH38" s="1">
        <v>96.268656716417894</v>
      </c>
      <c r="AI38" s="1">
        <v>76.153846153846104</v>
      </c>
      <c r="AJ38" s="1">
        <v>84.153005464480799</v>
      </c>
      <c r="AK38" s="1">
        <v>84.293193717277404</v>
      </c>
      <c r="AL38" s="1">
        <v>84.078212290502805</v>
      </c>
      <c r="AM38" s="1">
        <v>83.832335329341305</v>
      </c>
      <c r="AN38" s="1">
        <v>86.1313868613138</v>
      </c>
      <c r="AO38" s="1">
        <v>84.297520661156994</v>
      </c>
      <c r="AP38" s="1">
        <v>86.864406779660996</v>
      </c>
      <c r="AQ38" s="1">
        <v>68.141592920353901</v>
      </c>
      <c r="AR38" s="1">
        <v>71.028037383177505</v>
      </c>
      <c r="AS38" s="1">
        <v>71.844660194174693</v>
      </c>
      <c r="AT38" s="1">
        <v>71.348314606741496</v>
      </c>
      <c r="AU38" s="1">
        <v>32.911392405063197</v>
      </c>
      <c r="AV38" s="1">
        <v>33.571428571428498</v>
      </c>
      <c r="AW38" s="1">
        <v>47.014925373134297</v>
      </c>
      <c r="AX38" s="1">
        <v>46.153846153846096</v>
      </c>
      <c r="AY38" s="1">
        <v>83.879781420764999</v>
      </c>
      <c r="AZ38" s="1">
        <v>76.178010471204104</v>
      </c>
      <c r="BA38" s="1">
        <v>41.061452513966401</v>
      </c>
      <c r="BB38" s="1">
        <v>35.628742514970099</v>
      </c>
      <c r="BC38" s="1">
        <v>33.211678832116696</v>
      </c>
      <c r="BD38" s="1">
        <v>23.553719008264402</v>
      </c>
      <c r="BE38" s="1">
        <v>18.220338983050802</v>
      </c>
      <c r="BF38" s="1">
        <v>21.681415929203499</v>
      </c>
      <c r="BG38" s="1">
        <v>33.177570093457902</v>
      </c>
      <c r="BH38" s="1">
        <v>50.970873786407701</v>
      </c>
      <c r="BI38" s="1">
        <v>55.617977528089803</v>
      </c>
      <c r="BJ38" s="1">
        <v>51.265822784810098</v>
      </c>
      <c r="BK38" s="1">
        <v>16.428571428571399</v>
      </c>
      <c r="BL38" s="1">
        <v>33.582089552238799</v>
      </c>
      <c r="BM38" s="1">
        <v>59.230769230769198</v>
      </c>
      <c r="BN38" s="1">
        <v>90.163934426229503</v>
      </c>
      <c r="BO38" s="1">
        <v>91.099476439790493</v>
      </c>
      <c r="BP38" s="1">
        <v>74.301675977653602</v>
      </c>
      <c r="BQ38" s="1">
        <v>76.047904191616695</v>
      </c>
      <c r="BR38" s="1">
        <v>78.832116788321102</v>
      </c>
      <c r="BS38" s="1">
        <v>79.338842975206603</v>
      </c>
      <c r="BT38" s="1">
        <v>84.745762711864401</v>
      </c>
      <c r="BU38" s="1">
        <v>80.973451327433594</v>
      </c>
      <c r="BV38" s="1">
        <v>84.5794392523364</v>
      </c>
      <c r="BW38" s="1">
        <v>85.922330097087297</v>
      </c>
      <c r="BX38" s="1">
        <v>77.528089887640405</v>
      </c>
      <c r="BY38" s="1">
        <v>79.746835443037895</v>
      </c>
      <c r="BZ38" s="1">
        <v>81.428571428571402</v>
      </c>
      <c r="CA38" s="1">
        <v>36.567164179104402</v>
      </c>
      <c r="CB38" s="1">
        <v>37.692307692307601</v>
      </c>
      <c r="CC38" s="1">
        <v>93.989071038251296</v>
      </c>
      <c r="CD38" s="1">
        <v>94.764397905759097</v>
      </c>
      <c r="CE38" s="1">
        <v>95.251396648044704</v>
      </c>
      <c r="CF38" s="1">
        <v>96.407185628742496</v>
      </c>
      <c r="CG38" s="1">
        <v>95.255474452554694</v>
      </c>
      <c r="CH38" s="1">
        <v>80.991735537190095</v>
      </c>
      <c r="CI38" s="1">
        <v>74.1525423728813</v>
      </c>
      <c r="CJ38" s="1">
        <v>76.548672566371593</v>
      </c>
      <c r="CK38" s="1">
        <v>92.056074766355096</v>
      </c>
      <c r="CL38" s="1">
        <v>73.300970873786397</v>
      </c>
      <c r="CM38" s="1">
        <v>91.573033707865093</v>
      </c>
      <c r="CN38" s="1">
        <v>87.974683544303801</v>
      </c>
      <c r="CO38" s="1">
        <v>82.142857142857096</v>
      </c>
      <c r="CP38" s="1">
        <v>85.820895522388099</v>
      </c>
      <c r="CQ38" s="1">
        <v>86.923076923076906</v>
      </c>
      <c r="CR38" s="1">
        <v>75.956284153005399</v>
      </c>
      <c r="CS38" s="1">
        <v>78.795811518324598</v>
      </c>
      <c r="CT38" s="1">
        <v>79.050279329608898</v>
      </c>
      <c r="CU38" s="1">
        <v>79.640718562874198</v>
      </c>
      <c r="CV38" s="1">
        <v>77.372262773722596</v>
      </c>
      <c r="CW38" s="1">
        <v>75.206611570247901</v>
      </c>
      <c r="CX38" s="1">
        <v>77.118644067796595</v>
      </c>
      <c r="CY38" s="1">
        <v>76.106194690265397</v>
      </c>
      <c r="CZ38" s="1">
        <v>69.158878504672799</v>
      </c>
      <c r="DA38" s="1">
        <v>89.805825242718399</v>
      </c>
      <c r="DB38" s="1">
        <v>72.471910112359495</v>
      </c>
      <c r="DC38" s="1">
        <v>76.582278481012594</v>
      </c>
      <c r="DD38" s="1">
        <v>83.571428571428498</v>
      </c>
      <c r="DE38" s="1">
        <v>38.0597014925373</v>
      </c>
      <c r="DF38" s="1">
        <v>40.769230769230703</v>
      </c>
      <c r="DG38" s="1">
        <v>98.466614906832305</v>
      </c>
      <c r="DH38" s="1">
        <v>98.587674247982306</v>
      </c>
      <c r="DI38" s="1">
        <v>99.469447493596704</v>
      </c>
      <c r="DJ38" s="1">
        <v>99.045879009338194</v>
      </c>
      <c r="DK38" s="1">
        <v>98.548578199052102</v>
      </c>
      <c r="DL38" s="1">
        <v>90.759240759240697</v>
      </c>
      <c r="DM38" s="1">
        <v>62.968591691995897</v>
      </c>
      <c r="DN38" s="1">
        <v>15.159301130524099</v>
      </c>
      <c r="DO38" s="1">
        <v>29.354508196721302</v>
      </c>
      <c r="DP38" s="1">
        <v>4.6052631578947301</v>
      </c>
      <c r="DQ38" s="1">
        <v>17.533818938605599</v>
      </c>
      <c r="DR38" s="1">
        <v>12.602579132473601</v>
      </c>
      <c r="DS38" s="1">
        <v>7.05794947994056</v>
      </c>
      <c r="DT38" s="1">
        <v>22.651515151515099</v>
      </c>
      <c r="DU38" s="1">
        <v>41.0470409711684</v>
      </c>
      <c r="DV38" s="1">
        <v>91.634316770186302</v>
      </c>
      <c r="DW38" s="1">
        <v>92.7182685253118</v>
      </c>
      <c r="DX38" s="1">
        <v>97.0911086717892</v>
      </c>
      <c r="DY38" s="1">
        <v>93.077547706049501</v>
      </c>
      <c r="DZ38" s="1">
        <v>88.181279620853104</v>
      </c>
      <c r="EA38" s="1">
        <v>81.368631368631299</v>
      </c>
      <c r="EB38" s="1">
        <v>67.021276595744595</v>
      </c>
      <c r="EC38" s="1">
        <v>65.930113052415194</v>
      </c>
      <c r="ED38" s="1">
        <v>52.510245901639301</v>
      </c>
      <c r="EE38" s="1">
        <v>70.597165991902799</v>
      </c>
      <c r="EF38" s="1">
        <v>89.854318418314193</v>
      </c>
      <c r="EG38" s="1">
        <v>97.772567409144202</v>
      </c>
      <c r="EH38" s="1">
        <v>70.728083209509606</v>
      </c>
      <c r="EI38" s="1">
        <v>82.121212121212096</v>
      </c>
      <c r="EJ38" s="1">
        <v>98.558421851289793</v>
      </c>
      <c r="EK38" s="1">
        <v>93.264751552795005</v>
      </c>
      <c r="EL38" s="1">
        <v>93.580337490828995</v>
      </c>
      <c r="EM38" s="1">
        <v>92.1331869740212</v>
      </c>
      <c r="EN38" s="1">
        <v>92.671538773853001</v>
      </c>
      <c r="EO38" s="1">
        <v>90.284360189573405</v>
      </c>
      <c r="EP38" s="1">
        <v>85.714285714285694</v>
      </c>
      <c r="EQ38" s="1">
        <v>84.903748733535906</v>
      </c>
      <c r="ER38" s="1">
        <v>84.840698869475801</v>
      </c>
      <c r="ES38" s="1">
        <v>83.709016393442596</v>
      </c>
      <c r="ET38" s="1">
        <v>87.398785425101195</v>
      </c>
      <c r="EU38" s="1">
        <v>89.281997918834506</v>
      </c>
      <c r="EV38" s="1">
        <v>81.770222743259097</v>
      </c>
      <c r="EW38" s="1">
        <v>81.277860326894498</v>
      </c>
      <c r="EX38" s="1">
        <v>38.939393939393902</v>
      </c>
      <c r="EY38" s="1">
        <v>1.0622154779969599</v>
      </c>
    </row>
    <row r="39" spans="1:155" ht="15">
      <c r="A39" s="11" t="s">
        <v>256</v>
      </c>
      <c r="B39" s="1" t="s">
        <v>729</v>
      </c>
      <c r="C39" s="1" t="s">
        <v>1076</v>
      </c>
      <c r="D39" s="11" t="s">
        <v>1046</v>
      </c>
      <c r="E39" s="11" t="s">
        <v>1060</v>
      </c>
      <c r="F39" s="1">
        <v>34.659090909090899</v>
      </c>
      <c r="G39" s="1">
        <v>39.634146341463399</v>
      </c>
      <c r="H39" s="1">
        <v>44.230769230769198</v>
      </c>
      <c r="I39" s="1">
        <v>42.647058823529399</v>
      </c>
      <c r="J39" s="1">
        <v>27.678571428571399</v>
      </c>
      <c r="K39" s="1">
        <v>24.545454545454501</v>
      </c>
      <c r="L39" s="1">
        <v>24.038461538461501</v>
      </c>
      <c r="M39" s="1">
        <v>21.428571428571399</v>
      </c>
      <c r="N39" s="1">
        <v>23.9583333333333</v>
      </c>
      <c r="O39" s="1">
        <v>29.0697674418604</v>
      </c>
      <c r="P39" s="1">
        <v>31.9444444444444</v>
      </c>
      <c r="Q39" s="1">
        <v>28.3333333333333</v>
      </c>
      <c r="R39" s="1">
        <v>30.357142857142801</v>
      </c>
      <c r="S39" s="1">
        <v>30.357142857142801</v>
      </c>
      <c r="T39" s="1">
        <v>28.571428571428498</v>
      </c>
      <c r="U39" s="1">
        <v>14.772727272727201</v>
      </c>
      <c r="V39" s="1">
        <v>18.292682926829201</v>
      </c>
      <c r="W39" s="1">
        <v>17.948717948717899</v>
      </c>
      <c r="X39" s="1">
        <v>15.4411764705882</v>
      </c>
      <c r="Y39" s="1">
        <v>10.714285714285699</v>
      </c>
      <c r="Z39" s="1">
        <v>10.909090909090899</v>
      </c>
      <c r="AA39" s="1">
        <v>10.5769230769231</v>
      </c>
      <c r="AB39" s="1">
        <v>10.2040816326531</v>
      </c>
      <c r="AC39" s="1">
        <v>13.5416666666666</v>
      </c>
      <c r="AD39" s="1">
        <v>15.116279069767399</v>
      </c>
      <c r="AE39" s="1">
        <v>15.2777777777777</v>
      </c>
      <c r="AF39" s="1">
        <v>18.3333333333333</v>
      </c>
      <c r="AG39" s="1">
        <v>21.428571428571399</v>
      </c>
      <c r="AH39" s="1">
        <v>26.785714285714199</v>
      </c>
      <c r="AI39" s="1">
        <v>30.952380952380899</v>
      </c>
      <c r="AJ39" s="1">
        <v>29.545454545454501</v>
      </c>
      <c r="AK39" s="1">
        <v>29.878048780487799</v>
      </c>
      <c r="AL39" s="1">
        <v>32.051282051282101</v>
      </c>
      <c r="AM39" s="1">
        <v>30.8823529411764</v>
      </c>
      <c r="AN39" s="1">
        <v>30.357142857142801</v>
      </c>
      <c r="AO39" s="1">
        <v>29.090909090909101</v>
      </c>
      <c r="AP39" s="1">
        <v>28.846153846153801</v>
      </c>
      <c r="AQ39" s="1">
        <v>29.5918367346938</v>
      </c>
      <c r="AR39" s="1">
        <v>31.25</v>
      </c>
      <c r="AS39" s="1">
        <v>26.744186046511601</v>
      </c>
      <c r="AT39" s="1">
        <v>34.7222222222222</v>
      </c>
      <c r="AU39" s="1">
        <v>53.3333333333333</v>
      </c>
      <c r="AV39" s="1">
        <v>67.857142857142804</v>
      </c>
      <c r="AW39" s="1">
        <v>58.928571428571402</v>
      </c>
      <c r="AX39" s="1">
        <v>64.285714285714207</v>
      </c>
      <c r="AY39" s="1">
        <v>40.340909090909101</v>
      </c>
      <c r="AZ39" s="1">
        <v>43.292682926829201</v>
      </c>
      <c r="BA39" s="1">
        <v>53.205128205128197</v>
      </c>
      <c r="BB39" s="1">
        <v>38.970588235294102</v>
      </c>
      <c r="BC39" s="1">
        <v>27.678571428571399</v>
      </c>
      <c r="BD39" s="1">
        <v>26.363636363636299</v>
      </c>
      <c r="BE39" s="1">
        <v>18.269230769230699</v>
      </c>
      <c r="BF39" s="1">
        <v>19.387755102040799</v>
      </c>
      <c r="BG39" s="1">
        <v>5.2083333333333304</v>
      </c>
      <c r="BH39" s="1">
        <v>10.465116279069701</v>
      </c>
      <c r="BI39" s="1">
        <v>1.38888888888888</v>
      </c>
      <c r="BJ39" s="1">
        <v>8.3333333333333304</v>
      </c>
      <c r="BK39" s="1">
        <v>48.214285714285701</v>
      </c>
      <c r="BL39" s="1">
        <v>1.78571428571428</v>
      </c>
      <c r="BM39" s="1">
        <v>50</v>
      </c>
      <c r="BN39" s="1">
        <v>21.022727272727199</v>
      </c>
      <c r="BO39" s="1">
        <v>22.560975609756099</v>
      </c>
      <c r="BP39" s="1">
        <v>23.076923076923102</v>
      </c>
      <c r="BQ39" s="1">
        <v>21.323529411764699</v>
      </c>
      <c r="BR39" s="1">
        <v>20.535714285714199</v>
      </c>
      <c r="BS39" s="1">
        <v>22.727272727272702</v>
      </c>
      <c r="BT39" s="1">
        <v>23.076923076923102</v>
      </c>
      <c r="BU39" s="1">
        <v>22.4489795918367</v>
      </c>
      <c r="BV39" s="1">
        <v>26.0416666666666</v>
      </c>
      <c r="BW39" s="1">
        <v>27.906976744186</v>
      </c>
      <c r="BX39" s="1">
        <v>27.7777777777777</v>
      </c>
      <c r="BY39" s="1">
        <v>30</v>
      </c>
      <c r="BZ39" s="1">
        <v>33.928571428571402</v>
      </c>
      <c r="CA39" s="1">
        <v>35.714285714285701</v>
      </c>
      <c r="CB39" s="1">
        <v>33.3333333333333</v>
      </c>
      <c r="CC39" s="1">
        <v>62.5</v>
      </c>
      <c r="CD39" s="1">
        <v>59.756097560975597</v>
      </c>
      <c r="CE39" s="1">
        <v>60.256410256410199</v>
      </c>
      <c r="CF39" s="1">
        <v>58.823529411764703</v>
      </c>
      <c r="CG39" s="1">
        <v>62.5</v>
      </c>
      <c r="CH39" s="1">
        <v>61.818181818181799</v>
      </c>
      <c r="CI39" s="1">
        <v>69.230769230769198</v>
      </c>
      <c r="CJ39" s="1">
        <v>69.387755102040799</v>
      </c>
      <c r="CK39" s="1">
        <v>69.7916666666666</v>
      </c>
      <c r="CL39" s="1">
        <v>68.604651162790702</v>
      </c>
      <c r="CM39" s="1">
        <v>65.2777777777777</v>
      </c>
      <c r="CN39" s="1">
        <v>65</v>
      </c>
      <c r="CO39" s="1">
        <v>78.571428571428498</v>
      </c>
      <c r="CP39" s="1">
        <v>12.5</v>
      </c>
      <c r="CQ39" s="1">
        <v>7.1428571428571397</v>
      </c>
      <c r="CR39" s="1">
        <v>24.431818181818102</v>
      </c>
      <c r="CS39" s="1">
        <v>26.829268292682901</v>
      </c>
      <c r="CT39" s="1">
        <v>26.923076923076898</v>
      </c>
      <c r="CU39" s="1">
        <v>26.470588235294102</v>
      </c>
      <c r="CV39" s="1">
        <v>25</v>
      </c>
      <c r="CW39" s="1">
        <v>24.545454545454501</v>
      </c>
      <c r="CX39" s="1">
        <v>10.5769230769231</v>
      </c>
      <c r="CY39" s="1">
        <v>21.428571428571399</v>
      </c>
      <c r="CZ39" s="1">
        <v>25</v>
      </c>
      <c r="DA39" s="1">
        <v>22.0930232558139</v>
      </c>
      <c r="DB39" s="1">
        <v>23.6111111111111</v>
      </c>
      <c r="DC39" s="1">
        <v>45</v>
      </c>
      <c r="DD39" s="1">
        <v>23.214285714285701</v>
      </c>
      <c r="DE39" s="1">
        <v>25</v>
      </c>
      <c r="DF39" s="1">
        <v>23.8095238095238</v>
      </c>
      <c r="DG39" s="1">
        <v>44.4057226705796</v>
      </c>
      <c r="DH39" s="1">
        <v>75.612879619465701</v>
      </c>
      <c r="DI39" s="1">
        <v>58.729192042224902</v>
      </c>
      <c r="DJ39" s="1">
        <v>64.721563981042607</v>
      </c>
      <c r="DK39" s="1">
        <v>61.088911088911097</v>
      </c>
      <c r="DL39" s="1">
        <v>87.183383991894601</v>
      </c>
      <c r="DM39" s="1">
        <v>76.721479958890001</v>
      </c>
      <c r="DN39" s="1">
        <v>49.334016393442603</v>
      </c>
      <c r="DO39" s="1">
        <v>75.759109311740801</v>
      </c>
      <c r="DP39" s="1">
        <v>82.674297606659707</v>
      </c>
      <c r="DQ39" s="1">
        <v>92.438452520515796</v>
      </c>
      <c r="DR39" s="1">
        <v>31.426448736998498</v>
      </c>
      <c r="DS39" s="1">
        <v>53.409090909090899</v>
      </c>
      <c r="DT39" s="1">
        <v>75.644916540212407</v>
      </c>
      <c r="DU39" s="1">
        <v>86.694915254237202</v>
      </c>
      <c r="DV39" s="1">
        <v>98.294203961848794</v>
      </c>
      <c r="DW39" s="1">
        <v>99.249908525429902</v>
      </c>
      <c r="DX39" s="1">
        <v>94.620381648396204</v>
      </c>
      <c r="DY39" s="1">
        <v>99.318720379146896</v>
      </c>
      <c r="DZ39" s="1">
        <v>94.455544455544398</v>
      </c>
      <c r="EA39" s="1">
        <v>96.808510638297804</v>
      </c>
      <c r="EB39" s="1">
        <v>74.152106885919807</v>
      </c>
      <c r="EC39" s="1">
        <v>85.911885245901601</v>
      </c>
      <c r="ED39" s="1">
        <v>85.475708502024304</v>
      </c>
      <c r="EE39" s="1">
        <v>84.443288241415104</v>
      </c>
      <c r="EF39" s="1">
        <v>94.079718640093702</v>
      </c>
      <c r="EG39" s="1">
        <v>56.983655274888498</v>
      </c>
      <c r="EH39" s="1">
        <v>86.590909090909093</v>
      </c>
      <c r="EI39" s="1">
        <v>78.679817905918</v>
      </c>
      <c r="EJ39" s="1">
        <v>75</v>
      </c>
      <c r="EK39" s="1">
        <v>35.399853264856901</v>
      </c>
      <c r="EL39" s="1">
        <v>36.1873399195023</v>
      </c>
      <c r="EM39" s="1">
        <v>78.197320341047501</v>
      </c>
      <c r="EN39" s="1">
        <v>70.882701421800903</v>
      </c>
      <c r="EO39" s="1">
        <v>50.799200799200698</v>
      </c>
      <c r="EP39" s="1">
        <v>51.0131712259371</v>
      </c>
      <c r="EQ39" s="1">
        <v>50.770811921891003</v>
      </c>
      <c r="ER39" s="1">
        <v>57.4282786885245</v>
      </c>
      <c r="ES39" s="1">
        <v>33.350202429149803</v>
      </c>
      <c r="ET39" s="1">
        <v>28.876170655567101</v>
      </c>
      <c r="EU39" s="1">
        <v>9.3200468933177003</v>
      </c>
      <c r="EV39" s="1">
        <v>18.4992570579494</v>
      </c>
      <c r="EW39" s="1">
        <v>38.939393939393902</v>
      </c>
      <c r="EX39" s="1">
        <v>40.819423368740502</v>
      </c>
      <c r="EY39" s="1">
        <v>41.610169491525397</v>
      </c>
    </row>
    <row r="40" spans="1:155" ht="15">
      <c r="A40" s="11" t="s">
        <v>106</v>
      </c>
      <c r="B40" s="1" t="s">
        <v>581</v>
      </c>
      <c r="C40" s="1" t="s">
        <v>1077</v>
      </c>
      <c r="D40" s="11" t="s">
        <v>1033</v>
      </c>
      <c r="E40" s="11" t="s">
        <v>1034</v>
      </c>
      <c r="F40" s="1">
        <v>99.3333333333333</v>
      </c>
      <c r="G40" s="1">
        <v>99.3055555555555</v>
      </c>
      <c r="H40" s="1">
        <v>99.21875</v>
      </c>
      <c r="I40" s="1">
        <v>99.090909090909093</v>
      </c>
      <c r="J40" s="1">
        <v>98.780487804878007</v>
      </c>
      <c r="K40" s="1">
        <v>96.341463414634106</v>
      </c>
      <c r="L40" s="1">
        <v>98.780487804878007</v>
      </c>
      <c r="M40" s="1">
        <v>98.780487804878007</v>
      </c>
      <c r="N40" s="1">
        <v>98.684210526315695</v>
      </c>
      <c r="O40" s="1">
        <v>98.571428571428498</v>
      </c>
      <c r="P40" s="1">
        <v>95.161290322580598</v>
      </c>
      <c r="Q40" s="1">
        <v>91.379310344827502</v>
      </c>
      <c r="R40" s="1">
        <v>91.379310344827502</v>
      </c>
      <c r="S40" s="1">
        <v>91.071428571428498</v>
      </c>
      <c r="T40" s="1">
        <v>86</v>
      </c>
      <c r="U40" s="1">
        <v>72.6666666666666</v>
      </c>
      <c r="V40" s="1">
        <v>97.9166666666666</v>
      </c>
      <c r="W40" s="1">
        <v>94.53125</v>
      </c>
      <c r="X40" s="1">
        <v>97.272727272727195</v>
      </c>
      <c r="Y40" s="1">
        <v>96.341463414634106</v>
      </c>
      <c r="Z40" s="1">
        <v>93.902439024390205</v>
      </c>
      <c r="AA40" s="1">
        <v>91.463414634146304</v>
      </c>
      <c r="AB40" s="1">
        <v>89.024390243902403</v>
      </c>
      <c r="AC40" s="1">
        <v>82.894736842105203</v>
      </c>
      <c r="AD40" s="1">
        <v>78.571428571428498</v>
      </c>
      <c r="AE40" s="1">
        <v>95.161290322580598</v>
      </c>
      <c r="AF40" s="1">
        <v>91.379310344827502</v>
      </c>
      <c r="AG40" s="1">
        <v>91.379310344827502</v>
      </c>
      <c r="AH40" s="1">
        <v>87.5</v>
      </c>
      <c r="AI40" s="1">
        <v>98</v>
      </c>
      <c r="AJ40" s="1">
        <v>93.3333333333333</v>
      </c>
      <c r="AK40" s="1">
        <v>94.4444444444444</v>
      </c>
      <c r="AL40" s="1">
        <v>92.1875</v>
      </c>
      <c r="AM40" s="1">
        <v>89.090909090909093</v>
      </c>
      <c r="AN40" s="1">
        <v>86.585365853658502</v>
      </c>
      <c r="AO40" s="1">
        <v>91.463414634146304</v>
      </c>
      <c r="AP40" s="1">
        <v>91.463414634146304</v>
      </c>
      <c r="AQ40" s="1">
        <v>91.463414634146304</v>
      </c>
      <c r="AR40" s="1">
        <v>69.736842105263094</v>
      </c>
      <c r="AS40" s="1">
        <v>71.428571428571402</v>
      </c>
      <c r="AT40" s="1">
        <v>79.0322580645161</v>
      </c>
      <c r="AU40" s="1">
        <v>77.586206896551701</v>
      </c>
      <c r="AV40" s="1">
        <v>89.655172413793096</v>
      </c>
      <c r="AW40" s="1">
        <v>92.857142857142804</v>
      </c>
      <c r="AX40" s="1">
        <v>50</v>
      </c>
      <c r="AY40" s="1">
        <v>98</v>
      </c>
      <c r="AZ40" s="1">
        <v>88.1944444444444</v>
      </c>
      <c r="BA40" s="1">
        <v>77.34375</v>
      </c>
      <c r="BB40" s="1">
        <v>91.818181818181799</v>
      </c>
      <c r="BC40" s="1">
        <v>96.341463414634106</v>
      </c>
      <c r="BD40" s="1">
        <v>96.341463414634106</v>
      </c>
      <c r="BE40" s="1">
        <v>96.341463414634106</v>
      </c>
      <c r="BF40" s="1">
        <v>96.341463414634106</v>
      </c>
      <c r="BG40" s="1">
        <v>59.210526315789402</v>
      </c>
      <c r="BH40" s="1">
        <v>64.285714285714207</v>
      </c>
      <c r="BI40" s="1">
        <v>43.5483870967741</v>
      </c>
      <c r="BJ40" s="1">
        <v>77.586206896551701</v>
      </c>
      <c r="BK40" s="1">
        <v>70.689655172413694</v>
      </c>
      <c r="BL40" s="1">
        <v>51.785714285714199</v>
      </c>
      <c r="BM40" s="1">
        <v>70</v>
      </c>
      <c r="BN40" s="1">
        <v>96.6666666666666</v>
      </c>
      <c r="BO40" s="1">
        <v>99.3055555555555</v>
      </c>
      <c r="BP40" s="1">
        <v>54.6875</v>
      </c>
      <c r="BQ40" s="1">
        <v>54.545454545454497</v>
      </c>
      <c r="BR40" s="1">
        <v>65.8536585365853</v>
      </c>
      <c r="BS40" s="1">
        <v>53.658536585365802</v>
      </c>
      <c r="BT40" s="1">
        <v>60.975609756097498</v>
      </c>
      <c r="BU40" s="1">
        <v>65.8536585365853</v>
      </c>
      <c r="BV40" s="1">
        <v>88.157894736842096</v>
      </c>
      <c r="BW40" s="1">
        <v>91.428571428571402</v>
      </c>
      <c r="BX40" s="1">
        <v>95.161290322580598</v>
      </c>
      <c r="BY40" s="1">
        <v>44.827586206896498</v>
      </c>
      <c r="BZ40" s="1">
        <v>46.551724137930997</v>
      </c>
      <c r="CA40" s="1">
        <v>44.642857142857103</v>
      </c>
      <c r="CB40" s="1">
        <v>44</v>
      </c>
      <c r="CC40" s="1">
        <v>90</v>
      </c>
      <c r="CD40" s="1">
        <v>88.1944444444444</v>
      </c>
      <c r="CE40" s="1">
        <v>86.71875</v>
      </c>
      <c r="CF40" s="1">
        <v>97.272727272727195</v>
      </c>
      <c r="CG40" s="1">
        <v>80.487804878048706</v>
      </c>
      <c r="CH40" s="1">
        <v>89.024390243902403</v>
      </c>
      <c r="CI40" s="1">
        <v>86.585365853658502</v>
      </c>
      <c r="CJ40" s="1">
        <v>93.902439024390205</v>
      </c>
      <c r="CK40" s="1">
        <v>77.631578947368396</v>
      </c>
      <c r="CL40" s="1">
        <v>58.571428571428498</v>
      </c>
      <c r="CM40" s="1">
        <v>56.451612903225801</v>
      </c>
      <c r="CN40" s="1">
        <v>81.034482758620598</v>
      </c>
      <c r="CO40" s="1">
        <v>89.655172413793096</v>
      </c>
      <c r="CP40" s="1">
        <v>94.642857142857096</v>
      </c>
      <c r="CQ40" s="1">
        <v>98</v>
      </c>
      <c r="CR40" s="1">
        <v>54</v>
      </c>
      <c r="CS40" s="1">
        <v>56.9444444444444</v>
      </c>
      <c r="CT40" s="1">
        <v>54.6875</v>
      </c>
      <c r="CU40" s="1">
        <v>51.818181818181799</v>
      </c>
      <c r="CV40" s="1">
        <v>51.219512195121901</v>
      </c>
      <c r="CW40" s="1">
        <v>52.439024390243901</v>
      </c>
      <c r="CX40" s="1">
        <v>50</v>
      </c>
      <c r="CY40" s="1">
        <v>51.219512195121901</v>
      </c>
      <c r="CZ40" s="1">
        <v>55.2631578947368</v>
      </c>
      <c r="DA40" s="1">
        <v>57.142857142857103</v>
      </c>
      <c r="DB40" s="1">
        <v>70.967741935483801</v>
      </c>
      <c r="DC40" s="1">
        <v>17.241379310344801</v>
      </c>
      <c r="DD40" s="1">
        <v>31.034482758620602</v>
      </c>
      <c r="DE40" s="1">
        <v>33.928571428571402</v>
      </c>
      <c r="DF40" s="1">
        <v>36</v>
      </c>
      <c r="DG40" s="1">
        <v>98.294203961848794</v>
      </c>
      <c r="DH40" s="1">
        <v>98.408342480790296</v>
      </c>
      <c r="DI40" s="1">
        <v>96.812829882257404</v>
      </c>
      <c r="DJ40" s="1">
        <v>67.091232227488106</v>
      </c>
      <c r="DK40" s="1">
        <v>91.558441558441501</v>
      </c>
      <c r="DL40" s="1">
        <v>65.7041540020263</v>
      </c>
      <c r="DM40" s="1">
        <v>84.429599177800597</v>
      </c>
      <c r="DN40" s="1">
        <v>91.956967213114694</v>
      </c>
      <c r="DO40" s="1">
        <v>88.309716599190196</v>
      </c>
      <c r="DP40" s="1">
        <v>56.971904266389103</v>
      </c>
      <c r="DQ40" s="1">
        <v>88.804220398593202</v>
      </c>
      <c r="DR40" s="1">
        <v>72.882615156017806</v>
      </c>
      <c r="DS40" s="1">
        <v>92.651515151515099</v>
      </c>
      <c r="DT40" s="1">
        <v>99.772382397572102</v>
      </c>
      <c r="DU40" s="1">
        <v>93.813559322033896</v>
      </c>
      <c r="DV40" s="1">
        <v>77.641232575201698</v>
      </c>
      <c r="DW40" s="1">
        <v>77.771679473106403</v>
      </c>
      <c r="DX40" s="1">
        <v>80.694275274055997</v>
      </c>
      <c r="DY40" s="1">
        <v>77.873222748815095</v>
      </c>
      <c r="DZ40" s="1">
        <v>79.570429570429496</v>
      </c>
      <c r="EA40" s="1">
        <v>58.915906788247199</v>
      </c>
      <c r="EB40" s="1">
        <v>72.816032887975297</v>
      </c>
      <c r="EC40" s="1">
        <v>82.4282786885245</v>
      </c>
      <c r="ED40" s="1">
        <v>64.726720647773206</v>
      </c>
      <c r="EE40" s="1">
        <v>77.055150884495305</v>
      </c>
      <c r="EF40" s="1">
        <v>59.613130128956598</v>
      </c>
      <c r="EG40" s="1">
        <v>47.622585438335797</v>
      </c>
      <c r="EH40" s="1">
        <v>17.348484848484802</v>
      </c>
      <c r="EI40" s="1">
        <v>48.330804248861902</v>
      </c>
      <c r="EJ40" s="1">
        <v>46.694915254237202</v>
      </c>
      <c r="EK40" s="1">
        <v>87.637564196625107</v>
      </c>
      <c r="EL40" s="1">
        <v>88.144895718990099</v>
      </c>
      <c r="EM40" s="1">
        <v>88.834754364595995</v>
      </c>
      <c r="EN40" s="1">
        <v>81.042654028436004</v>
      </c>
      <c r="EO40" s="1">
        <v>83.266733266733198</v>
      </c>
      <c r="EP40" s="1">
        <v>82.522796352583498</v>
      </c>
      <c r="EQ40" s="1">
        <v>82.219938335046194</v>
      </c>
      <c r="ER40" s="1">
        <v>65.983606557377001</v>
      </c>
      <c r="ES40" s="1">
        <v>68.370445344129493</v>
      </c>
      <c r="ET40" s="1">
        <v>71.383975026014497</v>
      </c>
      <c r="EU40" s="1">
        <v>77.373974208675193</v>
      </c>
      <c r="EV40" s="1">
        <v>78.603268945022194</v>
      </c>
      <c r="EW40" s="1">
        <v>83.030303030303003</v>
      </c>
      <c r="EX40" s="1">
        <v>84.977238239757199</v>
      </c>
      <c r="EY40" s="1">
        <v>87.966101694915196</v>
      </c>
    </row>
    <row r="41" spans="1:155" ht="15">
      <c r="A41" s="11" t="s">
        <v>118</v>
      </c>
      <c r="B41" s="1" t="s">
        <v>594</v>
      </c>
      <c r="C41" s="1" t="s">
        <v>1078</v>
      </c>
      <c r="D41" s="11" t="s">
        <v>1033</v>
      </c>
      <c r="E41" s="11" t="s">
        <v>1079</v>
      </c>
      <c r="F41" s="1">
        <v>43</v>
      </c>
      <c r="G41" s="1">
        <v>42.910447761194</v>
      </c>
      <c r="H41" s="1">
        <v>36.864406779661003</v>
      </c>
      <c r="I41" s="1">
        <v>24.285714285714199</v>
      </c>
      <c r="J41" s="1">
        <v>23.267326732673201</v>
      </c>
      <c r="K41" s="1">
        <v>23.737373737373701</v>
      </c>
      <c r="L41" s="1">
        <v>25.757575757575701</v>
      </c>
      <c r="M41" s="1">
        <v>37.368421052631497</v>
      </c>
      <c r="N41" s="1">
        <v>11.486486486486401</v>
      </c>
      <c r="O41" s="1">
        <v>14.615384615384601</v>
      </c>
      <c r="P41" s="1">
        <v>8.0357142857142794</v>
      </c>
      <c r="Q41" s="1">
        <v>0</v>
      </c>
      <c r="R41" s="1">
        <v>0</v>
      </c>
      <c r="S41" s="1">
        <v>0</v>
      </c>
      <c r="T41" s="1">
        <v>0</v>
      </c>
      <c r="U41" s="1">
        <v>84.3333333333333</v>
      </c>
      <c r="V41" s="1">
        <v>83.955223880597003</v>
      </c>
      <c r="W41" s="1">
        <v>78.389830508474503</v>
      </c>
      <c r="X41" s="1">
        <v>50.476190476190403</v>
      </c>
      <c r="Y41" s="1">
        <v>50.990099009900902</v>
      </c>
      <c r="Z41" s="1">
        <v>50</v>
      </c>
      <c r="AA41" s="1">
        <v>45.959595959595902</v>
      </c>
      <c r="AB41" s="1">
        <v>45.789473684210499</v>
      </c>
      <c r="AC41" s="1">
        <v>38.513513513513502</v>
      </c>
      <c r="AD41" s="1">
        <v>43.076923076923102</v>
      </c>
      <c r="AE41" s="1">
        <v>43.75</v>
      </c>
      <c r="AF41" s="1">
        <v>0</v>
      </c>
      <c r="AG41" s="1">
        <v>0</v>
      </c>
      <c r="AH41" s="1">
        <v>0</v>
      </c>
      <c r="AI41" s="1">
        <v>0</v>
      </c>
      <c r="AJ41" s="1">
        <v>84.6666666666666</v>
      </c>
      <c r="AK41" s="1">
        <v>82.462686567164099</v>
      </c>
      <c r="AL41" s="1">
        <v>82.203389830508399</v>
      </c>
      <c r="AM41" s="1">
        <v>79.523809523809504</v>
      </c>
      <c r="AN41" s="1">
        <v>75.742574257425701</v>
      </c>
      <c r="AO41" s="1">
        <v>75.252525252525203</v>
      </c>
      <c r="AP41" s="1">
        <v>82.828282828282795</v>
      </c>
      <c r="AQ41" s="1">
        <v>82.105263157894697</v>
      </c>
      <c r="AR41" s="1">
        <v>84.459459459459396</v>
      </c>
      <c r="AS41" s="1">
        <v>85.384615384615302</v>
      </c>
      <c r="AT41" s="1">
        <v>30.357142857142801</v>
      </c>
      <c r="AU41" s="1">
        <v>0</v>
      </c>
      <c r="AV41" s="1">
        <v>0</v>
      </c>
      <c r="AW41" s="1">
        <v>0</v>
      </c>
      <c r="AX41" s="1">
        <v>0</v>
      </c>
      <c r="AY41" s="1">
        <v>38.3333333333333</v>
      </c>
      <c r="AZ41" s="1">
        <v>20.522388059701399</v>
      </c>
      <c r="BA41" s="1">
        <v>37.711864406779597</v>
      </c>
      <c r="BB41" s="1">
        <v>18.571428571428498</v>
      </c>
      <c r="BC41" s="1">
        <v>20.2970297029702</v>
      </c>
      <c r="BD41" s="1">
        <v>10.6060606060606</v>
      </c>
      <c r="BE41" s="1">
        <v>20.707070707070699</v>
      </c>
      <c r="BF41" s="1">
        <v>23.684210526315699</v>
      </c>
      <c r="BG41" s="1">
        <v>20.945945945945901</v>
      </c>
      <c r="BH41" s="1">
        <v>8.4615384615384599</v>
      </c>
      <c r="BI41" s="1">
        <v>21.428571428571399</v>
      </c>
      <c r="BJ41" s="1">
        <v>0</v>
      </c>
      <c r="BK41" s="1">
        <v>0</v>
      </c>
      <c r="BL41" s="1">
        <v>0</v>
      </c>
      <c r="BM41" s="1">
        <v>0</v>
      </c>
      <c r="BN41" s="1">
        <v>66.6666666666666</v>
      </c>
      <c r="BO41" s="1">
        <v>71.641791044776099</v>
      </c>
      <c r="BP41" s="1">
        <v>76.694915254237202</v>
      </c>
      <c r="BQ41" s="1">
        <v>80.952380952380906</v>
      </c>
      <c r="BR41" s="1">
        <v>85.148514851485103</v>
      </c>
      <c r="BS41" s="1">
        <v>71.212121212121204</v>
      </c>
      <c r="BT41" s="1">
        <v>73.737373737373701</v>
      </c>
      <c r="BU41" s="1">
        <v>77.894736842105203</v>
      </c>
      <c r="BV41" s="1">
        <v>58.108108108108098</v>
      </c>
      <c r="BW41" s="1">
        <v>59.230769230769198</v>
      </c>
      <c r="BX41" s="1">
        <v>64.285714285714207</v>
      </c>
      <c r="BY41" s="1">
        <v>0</v>
      </c>
      <c r="BZ41" s="1">
        <v>0</v>
      </c>
      <c r="CA41" s="1">
        <v>0</v>
      </c>
      <c r="CB41" s="1">
        <v>0</v>
      </c>
      <c r="CC41" s="1">
        <v>85.3333333333333</v>
      </c>
      <c r="CD41" s="1">
        <v>84.701492537313399</v>
      </c>
      <c r="CE41" s="1">
        <v>86.016949152542296</v>
      </c>
      <c r="CF41" s="1">
        <v>76.6666666666666</v>
      </c>
      <c r="CG41" s="1">
        <v>62.871287128712801</v>
      </c>
      <c r="CH41" s="1">
        <v>64.646464646464594</v>
      </c>
      <c r="CI41" s="1">
        <v>67.676767676767597</v>
      </c>
      <c r="CJ41" s="1">
        <v>67.894736842105203</v>
      </c>
      <c r="CK41" s="1">
        <v>74.324324324324294</v>
      </c>
      <c r="CL41" s="1">
        <v>85.384615384615302</v>
      </c>
      <c r="CM41" s="1">
        <v>74.107142857142804</v>
      </c>
      <c r="CN41" s="1">
        <v>0</v>
      </c>
      <c r="CO41" s="1">
        <v>0</v>
      </c>
      <c r="CP41" s="1">
        <v>0</v>
      </c>
      <c r="CQ41" s="1">
        <v>0</v>
      </c>
      <c r="CR41" s="1">
        <v>41.6666666666666</v>
      </c>
      <c r="CS41" s="1">
        <v>40.298507462686501</v>
      </c>
      <c r="CT41" s="1">
        <v>44.067796610169403</v>
      </c>
      <c r="CU41" s="1">
        <v>42.857142857142797</v>
      </c>
      <c r="CV41" s="1">
        <v>42.574257425742502</v>
      </c>
      <c r="CW41" s="1">
        <v>41.919191919191903</v>
      </c>
      <c r="CX41" s="1">
        <v>25.252525252525199</v>
      </c>
      <c r="CY41" s="1">
        <v>27.368421052631501</v>
      </c>
      <c r="CZ41" s="1">
        <v>25</v>
      </c>
      <c r="DA41" s="1">
        <v>23.846153846153801</v>
      </c>
      <c r="DB41" s="1">
        <v>36.607142857142797</v>
      </c>
      <c r="DC41" s="1">
        <v>0</v>
      </c>
      <c r="DD41" s="1">
        <v>0</v>
      </c>
      <c r="DE41" s="1">
        <v>0</v>
      </c>
      <c r="DF41" s="1">
        <v>0</v>
      </c>
      <c r="DG41" s="1">
        <v>78.723015001829395</v>
      </c>
      <c r="DH41" s="1">
        <v>62.829882257409601</v>
      </c>
      <c r="DI41" s="1">
        <v>67.031990521327003</v>
      </c>
      <c r="DJ41" s="1">
        <v>58.991008991008897</v>
      </c>
      <c r="DK41" s="1">
        <v>36.930091185410298</v>
      </c>
      <c r="DL41" s="1">
        <v>19.989722507708102</v>
      </c>
      <c r="DM41" s="1">
        <v>19.7233606557377</v>
      </c>
      <c r="DN41" s="1">
        <v>28.491902834008101</v>
      </c>
      <c r="DO41" s="1">
        <v>48.126951092611797</v>
      </c>
      <c r="DP41" s="1">
        <v>29.2497069167643</v>
      </c>
      <c r="DQ41" s="1">
        <v>43.610698365527398</v>
      </c>
      <c r="DR41" s="1">
        <v>0</v>
      </c>
      <c r="DS41" s="1">
        <v>0</v>
      </c>
      <c r="DT41" s="1">
        <v>0</v>
      </c>
      <c r="DU41" s="1">
        <v>0</v>
      </c>
      <c r="DV41" s="1">
        <v>36.571533113794302</v>
      </c>
      <c r="DW41" s="1">
        <v>49.715793747462399</v>
      </c>
      <c r="DX41" s="1">
        <v>38.062796208530798</v>
      </c>
      <c r="DY41" s="1">
        <v>41.908091908091897</v>
      </c>
      <c r="DZ41" s="1">
        <v>54.964539007092199</v>
      </c>
      <c r="EA41" s="1">
        <v>71.993833504624803</v>
      </c>
      <c r="EB41" s="1">
        <v>92.161885245901601</v>
      </c>
      <c r="EC41" s="1">
        <v>81.022267206477693</v>
      </c>
      <c r="ED41" s="1">
        <v>73.100936524453701</v>
      </c>
      <c r="EE41" s="1">
        <v>71.336459554513397</v>
      </c>
      <c r="EF41" s="1">
        <v>70.059435364041605</v>
      </c>
      <c r="EG41" s="1">
        <v>0</v>
      </c>
      <c r="EH41" s="1">
        <v>0</v>
      </c>
      <c r="EI41" s="1">
        <v>0</v>
      </c>
      <c r="EJ41" s="1">
        <v>0</v>
      </c>
      <c r="EK41" s="1">
        <v>83.552872301500102</v>
      </c>
      <c r="EL41" s="1">
        <v>78.197320341047501</v>
      </c>
      <c r="EM41" s="1">
        <v>64.869668246445499</v>
      </c>
      <c r="EN41" s="1">
        <v>22.0779220779221</v>
      </c>
      <c r="EO41" s="1">
        <v>21.681864235055698</v>
      </c>
      <c r="EP41" s="1">
        <v>21.891058581706101</v>
      </c>
      <c r="EQ41" s="1">
        <v>25.768442622950801</v>
      </c>
      <c r="ER41" s="1">
        <v>33.350202429149803</v>
      </c>
      <c r="ES41" s="1">
        <v>28.876170655567101</v>
      </c>
      <c r="ET41" s="1">
        <v>38.628370457209797</v>
      </c>
      <c r="EU41" s="1">
        <v>47.696879643387803</v>
      </c>
      <c r="EV41" s="1">
        <v>0</v>
      </c>
      <c r="EW41" s="1">
        <v>0</v>
      </c>
      <c r="EX41" s="1">
        <v>0</v>
      </c>
      <c r="EY41" s="1">
        <v>0</v>
      </c>
    </row>
    <row r="42" spans="1:155" ht="15">
      <c r="A42" s="11" t="s">
        <v>89</v>
      </c>
      <c r="B42" s="1" t="s">
        <v>564</v>
      </c>
      <c r="C42" s="1" t="s">
        <v>1048</v>
      </c>
      <c r="D42" s="11" t="s">
        <v>1014</v>
      </c>
      <c r="E42" s="11" t="s">
        <v>1045</v>
      </c>
      <c r="F42" s="1">
        <v>62.878787878787797</v>
      </c>
      <c r="G42" s="1">
        <v>63.709677419354797</v>
      </c>
      <c r="H42" s="1">
        <v>36.1111111111111</v>
      </c>
      <c r="I42" s="1">
        <v>27.380952380952301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73.484848484848399</v>
      </c>
      <c r="V42" s="1">
        <v>73.387096774193495</v>
      </c>
      <c r="W42" s="1">
        <v>50.925925925925903</v>
      </c>
      <c r="X42" s="1">
        <v>51.190476190476097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71.969696969696898</v>
      </c>
      <c r="AK42" s="1">
        <v>70.161290322580598</v>
      </c>
      <c r="AL42" s="1">
        <v>71.296296296296205</v>
      </c>
      <c r="AM42" s="1">
        <v>69.047619047618994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44.696969696969603</v>
      </c>
      <c r="AZ42" s="1">
        <v>36.290322580645103</v>
      </c>
      <c r="BA42" s="1">
        <v>47.2222222222222</v>
      </c>
      <c r="BB42" s="1">
        <v>29.761904761904699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41.6666666666666</v>
      </c>
      <c r="BO42" s="1">
        <v>40.322580645161203</v>
      </c>
      <c r="BP42" s="1">
        <v>41.6666666666666</v>
      </c>
      <c r="BQ42" s="1">
        <v>35.714285714285701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90.909090909090907</v>
      </c>
      <c r="CD42" s="1">
        <v>66.129032258064498</v>
      </c>
      <c r="CE42" s="1">
        <v>35.185185185185098</v>
      </c>
      <c r="CF42" s="1">
        <v>32.142857142857103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27.272727272727199</v>
      </c>
      <c r="CS42" s="1">
        <v>25</v>
      </c>
      <c r="CT42" s="1">
        <v>5.55555555555555</v>
      </c>
      <c r="CU42" s="1">
        <v>5.9523809523809499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75.917094644167193</v>
      </c>
      <c r="DH42" s="1">
        <v>71.331869740212198</v>
      </c>
      <c r="DI42" s="1">
        <v>73.507917174177805</v>
      </c>
      <c r="DJ42" s="1">
        <v>58.856635071089997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2.4394717534849502</v>
      </c>
      <c r="DW42" s="1">
        <v>8.2510062202707601</v>
      </c>
      <c r="DX42" s="1">
        <v>9.1961023142509095</v>
      </c>
      <c r="DY42" s="1">
        <v>10.1599526066351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35.399853264856901</v>
      </c>
      <c r="EL42" s="1">
        <v>36.1873399195023</v>
      </c>
      <c r="EM42" s="1">
        <v>35.749086479902502</v>
      </c>
      <c r="EN42" s="1">
        <v>30.9537914691943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</row>
    <row r="43" spans="1:155" ht="15">
      <c r="A43" s="11" t="s">
        <v>115</v>
      </c>
      <c r="B43" s="1" t="s">
        <v>591</v>
      </c>
      <c r="C43" s="1" t="s">
        <v>1030</v>
      </c>
      <c r="D43" s="11" t="s">
        <v>1024</v>
      </c>
      <c r="E43" s="11" t="s">
        <v>1031</v>
      </c>
      <c r="F43" s="1">
        <v>94.378698224852101</v>
      </c>
      <c r="G43" s="1">
        <v>89.772727272727195</v>
      </c>
      <c r="H43" s="1">
        <v>89.406779661016898</v>
      </c>
      <c r="I43" s="1">
        <v>93.434343434343404</v>
      </c>
      <c r="J43" s="1">
        <v>90.760869565217405</v>
      </c>
      <c r="K43" s="1">
        <v>87.790697674418595</v>
      </c>
      <c r="L43" s="1">
        <v>92.261904761904702</v>
      </c>
      <c r="M43" s="1">
        <v>91.6666666666666</v>
      </c>
      <c r="N43" s="1">
        <v>82.142857142857096</v>
      </c>
      <c r="O43" s="1">
        <v>81.451612903225794</v>
      </c>
      <c r="P43" s="1">
        <v>83.620689655172399</v>
      </c>
      <c r="Q43" s="1">
        <v>93.636363636363598</v>
      </c>
      <c r="R43" s="1">
        <v>95.283018867924497</v>
      </c>
      <c r="S43" s="1">
        <v>98.936170212765902</v>
      </c>
      <c r="T43" s="1">
        <v>95.588235294117595</v>
      </c>
      <c r="U43" s="1">
        <v>90.828402366863898</v>
      </c>
      <c r="V43" s="1">
        <v>89.772727272727195</v>
      </c>
      <c r="W43" s="1">
        <v>91.949152542372801</v>
      </c>
      <c r="X43" s="1">
        <v>91.414141414141397</v>
      </c>
      <c r="Y43" s="1">
        <v>90.760869565217405</v>
      </c>
      <c r="Z43" s="1">
        <v>90.116279069767401</v>
      </c>
      <c r="AA43" s="1">
        <v>88.690476190476105</v>
      </c>
      <c r="AB43" s="1">
        <v>96.794871794871796</v>
      </c>
      <c r="AC43" s="1">
        <v>96.428571428571402</v>
      </c>
      <c r="AD43" s="1">
        <v>92.741935483870904</v>
      </c>
      <c r="AE43" s="1">
        <v>92.241379310344797</v>
      </c>
      <c r="AF43" s="1">
        <v>97.272727272727195</v>
      </c>
      <c r="AG43" s="1">
        <v>99.056603773584897</v>
      </c>
      <c r="AH43" s="1">
        <v>94.680851063829707</v>
      </c>
      <c r="AI43" s="1">
        <v>92.647058823529406</v>
      </c>
      <c r="AJ43" s="1">
        <v>20.414201183431899</v>
      </c>
      <c r="AK43" s="1">
        <v>21.2121212121212</v>
      </c>
      <c r="AL43" s="1">
        <v>21.1864406779661</v>
      </c>
      <c r="AM43" s="1">
        <v>93.434343434343404</v>
      </c>
      <c r="AN43" s="1">
        <v>92.391304347826093</v>
      </c>
      <c r="AO43" s="1">
        <v>93.604651162790702</v>
      </c>
      <c r="AP43" s="1">
        <v>94.047619047618994</v>
      </c>
      <c r="AQ43" s="1">
        <v>95.512820512820497</v>
      </c>
      <c r="AR43" s="1">
        <v>94.285714285714207</v>
      </c>
      <c r="AS43" s="1">
        <v>26.612903225806399</v>
      </c>
      <c r="AT43" s="1">
        <v>34.482758620689602</v>
      </c>
      <c r="AU43" s="1">
        <v>37.272727272727202</v>
      </c>
      <c r="AV43" s="1">
        <v>23.584905660377299</v>
      </c>
      <c r="AW43" s="1">
        <v>22.3404255319148</v>
      </c>
      <c r="AX43" s="1">
        <v>20.588235294117599</v>
      </c>
      <c r="AY43" s="1">
        <v>97.337278106508805</v>
      </c>
      <c r="AZ43" s="1">
        <v>99.621212121212096</v>
      </c>
      <c r="BA43" s="1">
        <v>98.728813559322006</v>
      </c>
      <c r="BB43" s="1">
        <v>91.414141414141397</v>
      </c>
      <c r="BC43" s="1">
        <v>96.195652173913004</v>
      </c>
      <c r="BD43" s="1">
        <v>98.2558139534883</v>
      </c>
      <c r="BE43" s="1">
        <v>98.214285714285694</v>
      </c>
      <c r="BF43" s="1">
        <v>95.512820512820497</v>
      </c>
      <c r="BG43" s="1">
        <v>93.571428571428498</v>
      </c>
      <c r="BH43" s="1">
        <v>87.903225806451601</v>
      </c>
      <c r="BI43" s="1">
        <v>81.896551724137893</v>
      </c>
      <c r="BJ43" s="1">
        <v>91.818181818181799</v>
      </c>
      <c r="BK43" s="1">
        <v>97.169811320754704</v>
      </c>
      <c r="BL43" s="1">
        <v>94.680851063829707</v>
      </c>
      <c r="BM43" s="1">
        <v>98.529411764705799</v>
      </c>
      <c r="BN43" s="1">
        <v>90.828402366863898</v>
      </c>
      <c r="BO43" s="1">
        <v>90.151515151515099</v>
      </c>
      <c r="BP43" s="1">
        <v>85.593220338983002</v>
      </c>
      <c r="BQ43" s="1">
        <v>86.363636363636303</v>
      </c>
      <c r="BR43" s="1">
        <v>89.673913043478194</v>
      </c>
      <c r="BS43" s="1">
        <v>87.790697674418595</v>
      </c>
      <c r="BT43" s="1">
        <v>78.571428571428498</v>
      </c>
      <c r="BU43" s="1">
        <v>60.897435897435798</v>
      </c>
      <c r="BV43" s="1">
        <v>66.428571428571402</v>
      </c>
      <c r="BW43" s="1">
        <v>77.419354838709594</v>
      </c>
      <c r="BX43" s="1">
        <v>82.758620689655103</v>
      </c>
      <c r="BY43" s="1">
        <v>88.181818181818102</v>
      </c>
      <c r="BZ43" s="1">
        <v>91.509433962264097</v>
      </c>
      <c r="CA43" s="1">
        <v>96.808510638297804</v>
      </c>
      <c r="CB43" s="1">
        <v>94.117647058823493</v>
      </c>
      <c r="CC43" s="1">
        <v>91.420118343195199</v>
      </c>
      <c r="CD43" s="1">
        <v>89.772727272727195</v>
      </c>
      <c r="CE43" s="1">
        <v>85.169491525423695</v>
      </c>
      <c r="CF43" s="1">
        <v>91.414141414141397</v>
      </c>
      <c r="CG43" s="1">
        <v>87.5</v>
      </c>
      <c r="CH43" s="1">
        <v>86.6279069767441</v>
      </c>
      <c r="CI43" s="1">
        <v>85.714285714285694</v>
      </c>
      <c r="CJ43" s="1">
        <v>87.820512820512803</v>
      </c>
      <c r="CK43" s="1">
        <v>76.428571428571402</v>
      </c>
      <c r="CL43" s="1">
        <v>81.451612903225794</v>
      </c>
      <c r="CM43" s="1">
        <v>93.965517241379303</v>
      </c>
      <c r="CN43" s="1">
        <v>95.454545454545396</v>
      </c>
      <c r="CO43" s="1">
        <v>97.169811320754704</v>
      </c>
      <c r="CP43" s="1">
        <v>98.936170212765902</v>
      </c>
      <c r="CQ43" s="1">
        <v>98.529411764705799</v>
      </c>
      <c r="CR43" s="1">
        <v>53.550295857988097</v>
      </c>
      <c r="CS43" s="1">
        <v>51.136363636363598</v>
      </c>
      <c r="CT43" s="1">
        <v>86.864406779660996</v>
      </c>
      <c r="CU43" s="1">
        <v>85.353535353535307</v>
      </c>
      <c r="CV43" s="1">
        <v>83.695652173913004</v>
      </c>
      <c r="CW43" s="1">
        <v>80.813953488372107</v>
      </c>
      <c r="CX43" s="1">
        <v>69.642857142857096</v>
      </c>
      <c r="CY43" s="1">
        <v>87.179487179487097</v>
      </c>
      <c r="CZ43" s="1">
        <v>82.857142857142804</v>
      </c>
      <c r="DA43" s="1">
        <v>97.580645161290306</v>
      </c>
      <c r="DB43" s="1">
        <v>99.137931034482705</v>
      </c>
      <c r="DC43" s="1">
        <v>98.181818181818102</v>
      </c>
      <c r="DD43" s="1">
        <v>98.113207547169793</v>
      </c>
      <c r="DE43" s="1">
        <v>98.936170212765902</v>
      </c>
      <c r="DF43" s="1">
        <v>98.529411764705799</v>
      </c>
      <c r="DG43" s="1">
        <v>81.686791072081903</v>
      </c>
      <c r="DH43" s="1">
        <v>76.349979699553302</v>
      </c>
      <c r="DI43" s="1">
        <v>69.520142180094695</v>
      </c>
      <c r="DJ43" s="1">
        <v>36.013986013985999</v>
      </c>
      <c r="DK43" s="1">
        <v>60.131712259371803</v>
      </c>
      <c r="DL43" s="1">
        <v>49.075025693730701</v>
      </c>
      <c r="DM43" s="1">
        <v>59.682377049180303</v>
      </c>
      <c r="DN43" s="1">
        <v>71.103238866396694</v>
      </c>
      <c r="DO43" s="1">
        <v>82.570239334027093</v>
      </c>
      <c r="DP43" s="1">
        <v>92.555685814771294</v>
      </c>
      <c r="DQ43" s="1">
        <v>93.684992570579496</v>
      </c>
      <c r="DR43" s="1">
        <v>96.893939393939405</v>
      </c>
      <c r="DS43" s="1">
        <v>98.710166919575101</v>
      </c>
      <c r="DT43" s="1">
        <v>98.728813559322006</v>
      </c>
      <c r="DU43" s="1">
        <v>98.951048951048904</v>
      </c>
      <c r="DV43" s="1">
        <v>93.358946212952802</v>
      </c>
      <c r="DW43" s="1">
        <v>64.900527811611795</v>
      </c>
      <c r="DX43" s="1">
        <v>30.776066350710899</v>
      </c>
      <c r="DY43" s="1">
        <v>51.898101898101899</v>
      </c>
      <c r="DZ43" s="1">
        <v>50.405268490374802</v>
      </c>
      <c r="EA43" s="1">
        <v>74.357656731757402</v>
      </c>
      <c r="EB43" s="1">
        <v>57.120901639344197</v>
      </c>
      <c r="EC43" s="1">
        <v>65.232793522267201</v>
      </c>
      <c r="ED43" s="1">
        <v>40.842872008324598</v>
      </c>
      <c r="EE43" s="1">
        <v>82.473622508792502</v>
      </c>
      <c r="EF43" s="1">
        <v>79.420505200594306</v>
      </c>
      <c r="EG43" s="1">
        <v>65.984848484848399</v>
      </c>
      <c r="EH43" s="1">
        <v>2.2003034901365699</v>
      </c>
      <c r="EI43" s="1">
        <v>37.203389830508399</v>
      </c>
      <c r="EJ43" s="1">
        <v>52.0979020979021</v>
      </c>
      <c r="EK43" s="1">
        <v>94.383461397731395</v>
      </c>
      <c r="EL43" s="1">
        <v>94.904587900933805</v>
      </c>
      <c r="EM43" s="1">
        <v>93.246445497630305</v>
      </c>
      <c r="EN43" s="1">
        <v>97.852147852147795</v>
      </c>
      <c r="EO43" s="1">
        <v>96.859169199594703</v>
      </c>
      <c r="EP43" s="1">
        <v>96.557040082219899</v>
      </c>
      <c r="EQ43" s="1">
        <v>98.258196721311407</v>
      </c>
      <c r="ER43" s="1">
        <v>98.684210526315695</v>
      </c>
      <c r="ES43" s="1">
        <v>95.889698231009305</v>
      </c>
      <c r="ET43" s="1">
        <v>97.069167643610697</v>
      </c>
      <c r="EU43" s="1">
        <v>97.994056463595797</v>
      </c>
      <c r="EV43" s="1">
        <v>96.818181818181799</v>
      </c>
      <c r="EW43" s="1">
        <v>98.406676783004499</v>
      </c>
      <c r="EX43" s="1">
        <v>97.711864406779597</v>
      </c>
      <c r="EY43" s="1">
        <v>97.902097902097907</v>
      </c>
    </row>
    <row r="44" spans="1:155" ht="15">
      <c r="A44" s="11" t="s">
        <v>110</v>
      </c>
      <c r="B44" s="1" t="s">
        <v>585</v>
      </c>
      <c r="C44" s="1" t="s">
        <v>1080</v>
      </c>
      <c r="D44" s="11" t="s">
        <v>1081</v>
      </c>
      <c r="E44" s="11" t="s">
        <v>1082</v>
      </c>
      <c r="F44" s="1">
        <v>93.283582089552198</v>
      </c>
      <c r="G44" s="1">
        <v>92.142857142857096</v>
      </c>
      <c r="H44" s="1">
        <v>91.911764705882305</v>
      </c>
      <c r="I44" s="1">
        <v>88.392857142857096</v>
      </c>
      <c r="J44" s="1">
        <v>95.454545454545396</v>
      </c>
      <c r="K44" s="1">
        <v>97.115384615384599</v>
      </c>
      <c r="L44" s="1">
        <v>89.622641509433905</v>
      </c>
      <c r="M44" s="1">
        <v>69</v>
      </c>
      <c r="N44" s="1">
        <v>83.3333333333333</v>
      </c>
      <c r="O44" s="1">
        <v>83.3333333333333</v>
      </c>
      <c r="P44" s="1">
        <v>83.3333333333333</v>
      </c>
      <c r="Q44" s="1">
        <v>95.8333333333333</v>
      </c>
      <c r="R44" s="1">
        <v>72.580645161290306</v>
      </c>
      <c r="S44" s="1">
        <v>27.586206896551701</v>
      </c>
      <c r="T44" s="1">
        <v>28.571428571428498</v>
      </c>
      <c r="U44" s="1">
        <v>96.268656716417894</v>
      </c>
      <c r="V44" s="1">
        <v>96.428571428571402</v>
      </c>
      <c r="W44" s="1">
        <v>97.794117647058798</v>
      </c>
      <c r="X44" s="1">
        <v>97.321428571428498</v>
      </c>
      <c r="Y44" s="1">
        <v>97.272727272727195</v>
      </c>
      <c r="Z44" s="1">
        <v>70.192307692307594</v>
      </c>
      <c r="AA44" s="1">
        <v>66.981132075471606</v>
      </c>
      <c r="AB44" s="1">
        <v>63</v>
      </c>
      <c r="AC44" s="1">
        <v>51.0416666666666</v>
      </c>
      <c r="AD44" s="1">
        <v>50</v>
      </c>
      <c r="AE44" s="1">
        <v>52.564102564102498</v>
      </c>
      <c r="AF44" s="1">
        <v>54.1666666666666</v>
      </c>
      <c r="AG44" s="1">
        <v>69.354838709677395</v>
      </c>
      <c r="AH44" s="1">
        <v>46.551724137930997</v>
      </c>
      <c r="AI44" s="1">
        <v>17.857142857142801</v>
      </c>
      <c r="AJ44" s="1">
        <v>20.149253731343201</v>
      </c>
      <c r="AK44" s="1">
        <v>21.428571428571399</v>
      </c>
      <c r="AL44" s="1">
        <v>19.852941176470502</v>
      </c>
      <c r="AM44" s="1">
        <v>18.75</v>
      </c>
      <c r="AN44" s="1">
        <v>19.090909090909101</v>
      </c>
      <c r="AO44" s="1">
        <v>20.192307692307601</v>
      </c>
      <c r="AP44" s="1">
        <v>19.811320754716899</v>
      </c>
      <c r="AQ44" s="1">
        <v>21</v>
      </c>
      <c r="AR44" s="1">
        <v>20.8333333333333</v>
      </c>
      <c r="AS44" s="1">
        <v>22.2222222222222</v>
      </c>
      <c r="AT44" s="1">
        <v>19.230769230769202</v>
      </c>
      <c r="AU44" s="1">
        <v>63.8888888888888</v>
      </c>
      <c r="AV44" s="1">
        <v>75.806451612903203</v>
      </c>
      <c r="AW44" s="1">
        <v>41.379310344827502</v>
      </c>
      <c r="AX44" s="1">
        <v>39.285714285714199</v>
      </c>
      <c r="AY44" s="1">
        <v>67.910447761194007</v>
      </c>
      <c r="AZ44" s="1">
        <v>77.857142857142804</v>
      </c>
      <c r="BA44" s="1">
        <v>78.676470588235205</v>
      </c>
      <c r="BB44" s="1">
        <v>70.535714285714207</v>
      </c>
      <c r="BC44" s="1">
        <v>79.090909090909093</v>
      </c>
      <c r="BD44" s="1">
        <v>85.576923076923094</v>
      </c>
      <c r="BE44" s="1">
        <v>89.622641509433905</v>
      </c>
      <c r="BF44" s="1">
        <v>77</v>
      </c>
      <c r="BG44" s="1">
        <v>80.2083333333333</v>
      </c>
      <c r="BH44" s="1">
        <v>72.2222222222222</v>
      </c>
      <c r="BI44" s="1">
        <v>62.820512820512803</v>
      </c>
      <c r="BJ44" s="1">
        <v>90.2777777777777</v>
      </c>
      <c r="BK44" s="1">
        <v>82.258064516128997</v>
      </c>
      <c r="BL44" s="1">
        <v>1.72413793103448</v>
      </c>
      <c r="BM44" s="1">
        <v>30.357142857142801</v>
      </c>
      <c r="BN44" s="1">
        <v>68.656716417910403</v>
      </c>
      <c r="BO44" s="1">
        <v>69.285714285714207</v>
      </c>
      <c r="BP44" s="1">
        <v>74.264705882352899</v>
      </c>
      <c r="BQ44" s="1">
        <v>75</v>
      </c>
      <c r="BR44" s="1">
        <v>81.818181818181799</v>
      </c>
      <c r="BS44" s="1">
        <v>84.615384615384599</v>
      </c>
      <c r="BT44" s="1">
        <v>86.792452830188594</v>
      </c>
      <c r="BU44" s="1">
        <v>83</v>
      </c>
      <c r="BV44" s="1">
        <v>25</v>
      </c>
      <c r="BW44" s="1">
        <v>25.5555555555555</v>
      </c>
      <c r="BX44" s="1">
        <v>24.358974358974301</v>
      </c>
      <c r="BY44" s="1">
        <v>23.6111111111111</v>
      </c>
      <c r="BZ44" s="1">
        <v>25.806451612903199</v>
      </c>
      <c r="CA44" s="1">
        <v>41.379310344827502</v>
      </c>
      <c r="CB44" s="1">
        <v>41.071428571428498</v>
      </c>
      <c r="CC44" s="1">
        <v>82.835820895522303</v>
      </c>
      <c r="CD44" s="1">
        <v>96.428571428571402</v>
      </c>
      <c r="CE44" s="1">
        <v>78.676470588235205</v>
      </c>
      <c r="CF44" s="1">
        <v>77.678571428571402</v>
      </c>
      <c r="CG44" s="1">
        <v>93.636363636363598</v>
      </c>
      <c r="CH44" s="1">
        <v>77.884615384615302</v>
      </c>
      <c r="CI44" s="1">
        <v>78.301886792452805</v>
      </c>
      <c r="CJ44" s="1">
        <v>55</v>
      </c>
      <c r="CK44" s="1">
        <v>65.625</v>
      </c>
      <c r="CL44" s="1">
        <v>61.1111111111111</v>
      </c>
      <c r="CM44" s="1">
        <v>91.025641025640994</v>
      </c>
      <c r="CN44" s="1">
        <v>80.5555555555555</v>
      </c>
      <c r="CO44" s="1">
        <v>91.935483870967701</v>
      </c>
      <c r="CP44" s="1">
        <v>67.241379310344797</v>
      </c>
      <c r="CQ44" s="1">
        <v>62.5</v>
      </c>
      <c r="CR44" s="1">
        <v>30.597014925373099</v>
      </c>
      <c r="CS44" s="1">
        <v>32.142857142857103</v>
      </c>
      <c r="CT44" s="1">
        <v>31.617647058823501</v>
      </c>
      <c r="CU44" s="1">
        <v>32.142857142857103</v>
      </c>
      <c r="CV44" s="1">
        <v>30.909090909090899</v>
      </c>
      <c r="CW44" s="1">
        <v>50</v>
      </c>
      <c r="CX44" s="1">
        <v>67.924528301886696</v>
      </c>
      <c r="CY44" s="1">
        <v>65</v>
      </c>
      <c r="CZ44" s="1">
        <v>32.2916666666666</v>
      </c>
      <c r="DA44" s="1">
        <v>32.2222222222222</v>
      </c>
      <c r="DB44" s="1">
        <v>12.8205128205128</v>
      </c>
      <c r="DC44" s="1">
        <v>6.9444444444444402</v>
      </c>
      <c r="DD44" s="1">
        <v>19.354838709677399</v>
      </c>
      <c r="DE44" s="1">
        <v>22.413793103448199</v>
      </c>
      <c r="DF44" s="1">
        <v>21.428571428571399</v>
      </c>
      <c r="DG44" s="1">
        <v>28.125</v>
      </c>
      <c r="DH44" s="1">
        <v>34.170946441672697</v>
      </c>
      <c r="DI44" s="1">
        <v>36.571533113794302</v>
      </c>
      <c r="DJ44" s="1">
        <v>39.1595615103532</v>
      </c>
      <c r="DK44" s="1">
        <v>30.479857819905199</v>
      </c>
      <c r="DL44" s="1">
        <v>38.611388611388598</v>
      </c>
      <c r="DM44" s="1">
        <v>28.622087132725401</v>
      </c>
      <c r="DN44" s="1">
        <v>62.744090441932101</v>
      </c>
      <c r="DO44" s="1">
        <v>21.9774590163934</v>
      </c>
      <c r="DP44" s="1">
        <v>47.520242914979697</v>
      </c>
      <c r="DQ44" s="1">
        <v>10.978147762747099</v>
      </c>
      <c r="DR44" s="1">
        <v>6.62368112543962</v>
      </c>
      <c r="DS44" s="1">
        <v>13.150074294205099</v>
      </c>
      <c r="DT44" s="1">
        <v>30.378787878787801</v>
      </c>
      <c r="DU44" s="1">
        <v>10.0910470409711</v>
      </c>
      <c r="DV44" s="1">
        <v>8.0163043478260807</v>
      </c>
      <c r="DW44" s="1">
        <v>8.5656639765223694</v>
      </c>
      <c r="DX44" s="1">
        <v>8.7632638126600799</v>
      </c>
      <c r="DY44" s="1">
        <v>30.633373934226501</v>
      </c>
      <c r="DZ44" s="1">
        <v>45.468009478672897</v>
      </c>
      <c r="EA44" s="1">
        <v>60.489510489510401</v>
      </c>
      <c r="EB44" s="1">
        <v>25.075987841945199</v>
      </c>
      <c r="EC44" s="1">
        <v>19.681397738951599</v>
      </c>
      <c r="ED44" s="1">
        <v>25.051229508196698</v>
      </c>
      <c r="EE44" s="1">
        <v>53.593117408906799</v>
      </c>
      <c r="EF44" s="1">
        <v>81.321540062434906</v>
      </c>
      <c r="EG44" s="1">
        <v>76.377491207502899</v>
      </c>
      <c r="EH44" s="1">
        <v>72.362555720653702</v>
      </c>
      <c r="EI44" s="1">
        <v>48.560606060606098</v>
      </c>
      <c r="EJ44" s="1">
        <v>51.213960546282202</v>
      </c>
      <c r="EK44" s="1">
        <v>99.534161490683204</v>
      </c>
      <c r="EL44" s="1">
        <v>99.559794570799696</v>
      </c>
      <c r="EM44" s="1">
        <v>99.121844127332594</v>
      </c>
      <c r="EN44" s="1">
        <v>91.189606171335697</v>
      </c>
      <c r="EO44" s="1">
        <v>90.284360189573405</v>
      </c>
      <c r="EP44" s="1">
        <v>85.714285714285694</v>
      </c>
      <c r="EQ44" s="1">
        <v>84.903748733535906</v>
      </c>
      <c r="ER44" s="1">
        <v>84.840698869475801</v>
      </c>
      <c r="ES44" s="1">
        <v>83.709016393442596</v>
      </c>
      <c r="ET44" s="1">
        <v>87.398785425101195</v>
      </c>
      <c r="EU44" s="1">
        <v>73.152965660769993</v>
      </c>
      <c r="EV44" s="1">
        <v>65.943728018757298</v>
      </c>
      <c r="EW44" s="1">
        <v>69.687964338781498</v>
      </c>
      <c r="EX44" s="1">
        <v>38.939393939393902</v>
      </c>
      <c r="EY44" s="1">
        <v>40.819423368740502</v>
      </c>
    </row>
    <row r="45" spans="1:155" ht="15">
      <c r="A45" s="11" t="s">
        <v>135</v>
      </c>
      <c r="B45" s="1" t="s">
        <v>1083</v>
      </c>
      <c r="C45" s="1" t="s">
        <v>1084</v>
      </c>
      <c r="D45" s="11" t="s">
        <v>1085</v>
      </c>
      <c r="E45" s="11" t="s">
        <v>1086</v>
      </c>
      <c r="F45" s="1">
        <v>98.514851485148498</v>
      </c>
      <c r="G45" s="1">
        <v>97.422680412371093</v>
      </c>
      <c r="H45" s="1">
        <v>98.369565217391298</v>
      </c>
      <c r="I45" s="1">
        <v>97.945205479452</v>
      </c>
      <c r="J45" s="1">
        <v>99.038461538461505</v>
      </c>
      <c r="K45" s="1">
        <v>96.6666666666666</v>
      </c>
      <c r="L45" s="1">
        <v>92.857142857142804</v>
      </c>
      <c r="M45" s="1">
        <v>83.75</v>
      </c>
      <c r="N45" s="1">
        <v>81.1111111111111</v>
      </c>
      <c r="O45" s="1">
        <v>70.512820512820497</v>
      </c>
      <c r="P45" s="1">
        <v>68.181818181818102</v>
      </c>
      <c r="Q45" s="1">
        <v>64.814814814814795</v>
      </c>
      <c r="R45" s="1">
        <v>43.478260869565197</v>
      </c>
      <c r="S45" s="1">
        <v>43.75</v>
      </c>
      <c r="T45" s="1">
        <v>0</v>
      </c>
      <c r="U45" s="1">
        <v>98.514851485148498</v>
      </c>
      <c r="V45" s="1">
        <v>97.422680412371093</v>
      </c>
      <c r="W45" s="1">
        <v>97.282608695652101</v>
      </c>
      <c r="X45" s="1">
        <v>95.205479452054803</v>
      </c>
      <c r="Y45" s="1">
        <v>91.346153846153797</v>
      </c>
      <c r="Z45" s="1">
        <v>87.7777777777777</v>
      </c>
      <c r="AA45" s="1">
        <v>86.904761904761898</v>
      </c>
      <c r="AB45" s="1">
        <v>86.25</v>
      </c>
      <c r="AC45" s="1">
        <v>80</v>
      </c>
      <c r="AD45" s="1">
        <v>69.230769230769198</v>
      </c>
      <c r="AE45" s="1">
        <v>69.696969696969703</v>
      </c>
      <c r="AF45" s="1">
        <v>27.7777777777777</v>
      </c>
      <c r="AG45" s="1">
        <v>41.304347826086897</v>
      </c>
      <c r="AH45" s="1">
        <v>43.75</v>
      </c>
      <c r="AI45" s="1">
        <v>0</v>
      </c>
      <c r="AJ45" s="1">
        <v>47.029702970297002</v>
      </c>
      <c r="AK45" s="1">
        <v>48.453608247422601</v>
      </c>
      <c r="AL45" s="1">
        <v>49.456521739130402</v>
      </c>
      <c r="AM45" s="1">
        <v>50</v>
      </c>
      <c r="AN45" s="1">
        <v>49.038461538461497</v>
      </c>
      <c r="AO45" s="1">
        <v>48.8888888888888</v>
      </c>
      <c r="AP45" s="1">
        <v>48.809523809523803</v>
      </c>
      <c r="AQ45" s="1">
        <v>48.75</v>
      </c>
      <c r="AR45" s="1">
        <v>45.5555555555555</v>
      </c>
      <c r="AS45" s="1">
        <v>47.435897435897402</v>
      </c>
      <c r="AT45" s="1">
        <v>46.969696969696898</v>
      </c>
      <c r="AU45" s="1">
        <v>48.148148148148103</v>
      </c>
      <c r="AV45" s="1">
        <v>50</v>
      </c>
      <c r="AW45" s="1">
        <v>50</v>
      </c>
      <c r="AX45" s="1">
        <v>0</v>
      </c>
      <c r="AY45" s="1">
        <v>98.514851485148498</v>
      </c>
      <c r="AZ45" s="1">
        <v>98.453608247422594</v>
      </c>
      <c r="BA45" s="1">
        <v>95.108695652173907</v>
      </c>
      <c r="BB45" s="1">
        <v>93.835616438356098</v>
      </c>
      <c r="BC45" s="1">
        <v>85.576923076923094</v>
      </c>
      <c r="BD45" s="1">
        <v>83.3333333333333</v>
      </c>
      <c r="BE45" s="1">
        <v>75</v>
      </c>
      <c r="BF45" s="1">
        <v>73.75</v>
      </c>
      <c r="BG45" s="1">
        <v>63.3333333333333</v>
      </c>
      <c r="BH45" s="1">
        <v>24.358974358974301</v>
      </c>
      <c r="BI45" s="1">
        <v>37.878787878787797</v>
      </c>
      <c r="BJ45" s="1">
        <v>16.6666666666666</v>
      </c>
      <c r="BK45" s="1">
        <v>28.260869565217298</v>
      </c>
      <c r="BL45" s="1">
        <v>6.25</v>
      </c>
      <c r="BM45" s="1">
        <v>0</v>
      </c>
      <c r="BN45" s="1">
        <v>91.089108910891099</v>
      </c>
      <c r="BO45" s="1">
        <v>93.814432989690701</v>
      </c>
      <c r="BP45" s="1">
        <v>98.369565217391298</v>
      </c>
      <c r="BQ45" s="1">
        <v>97.945205479452</v>
      </c>
      <c r="BR45" s="1">
        <v>88.461538461538396</v>
      </c>
      <c r="BS45" s="1">
        <v>42.2222222222222</v>
      </c>
      <c r="BT45" s="1">
        <v>42.857142857142797</v>
      </c>
      <c r="BU45" s="1">
        <v>43.75</v>
      </c>
      <c r="BV45" s="1">
        <v>44.4444444444444</v>
      </c>
      <c r="BW45" s="1">
        <v>47.435897435897402</v>
      </c>
      <c r="BX45" s="1">
        <v>46.969696969696898</v>
      </c>
      <c r="BY45" s="1">
        <v>46.296296296296198</v>
      </c>
      <c r="BZ45" s="1">
        <v>47.826086956521699</v>
      </c>
      <c r="CA45" s="1">
        <v>47.9166666666666</v>
      </c>
      <c r="CB45" s="1">
        <v>0</v>
      </c>
      <c r="CC45" s="1">
        <v>98.514851485148498</v>
      </c>
      <c r="CD45" s="1">
        <v>97.422680412371093</v>
      </c>
      <c r="CE45" s="1">
        <v>89.673913043478194</v>
      </c>
      <c r="CF45" s="1">
        <v>85.616438356164295</v>
      </c>
      <c r="CG45" s="1">
        <v>93.269230769230703</v>
      </c>
      <c r="CH45" s="1">
        <v>93.3333333333333</v>
      </c>
      <c r="CI45" s="1">
        <v>91.6666666666666</v>
      </c>
      <c r="CJ45" s="1">
        <v>58.75</v>
      </c>
      <c r="CK45" s="1">
        <v>58.8888888888888</v>
      </c>
      <c r="CL45" s="1">
        <v>62.820512820512803</v>
      </c>
      <c r="CM45" s="1">
        <v>59.090909090909101</v>
      </c>
      <c r="CN45" s="1">
        <v>57.407407407407398</v>
      </c>
      <c r="CO45" s="1">
        <v>82.608695652173907</v>
      </c>
      <c r="CP45" s="1">
        <v>72.9166666666666</v>
      </c>
      <c r="CQ45" s="1">
        <v>0</v>
      </c>
      <c r="CR45" s="1">
        <v>38.613861386138602</v>
      </c>
      <c r="CS45" s="1">
        <v>39.690721649484502</v>
      </c>
      <c r="CT45" s="1">
        <v>40.2173913043478</v>
      </c>
      <c r="CU45" s="1">
        <v>36.301369863013697</v>
      </c>
      <c r="CV45" s="1">
        <v>29.807692307692299</v>
      </c>
      <c r="CW45" s="1">
        <v>54.4444444444444</v>
      </c>
      <c r="CX45" s="1">
        <v>54.761904761904702</v>
      </c>
      <c r="CY45" s="1">
        <v>28.75</v>
      </c>
      <c r="CZ45" s="1">
        <v>28.8888888888888</v>
      </c>
      <c r="DA45" s="1">
        <v>57.692307692307601</v>
      </c>
      <c r="DB45" s="1">
        <v>60.606060606060602</v>
      </c>
      <c r="DC45" s="1">
        <v>11.1111111111111</v>
      </c>
      <c r="DD45" s="1">
        <v>32.6086956521739</v>
      </c>
      <c r="DE45" s="1">
        <v>35.4166666666666</v>
      </c>
      <c r="DF45" s="1">
        <v>0</v>
      </c>
      <c r="DG45" s="1">
        <v>68.800440205429197</v>
      </c>
      <c r="DH45" s="1">
        <v>95.1518477863154</v>
      </c>
      <c r="DI45" s="1">
        <v>80.734876167275601</v>
      </c>
      <c r="DJ45" s="1">
        <v>59.745260663507104</v>
      </c>
      <c r="DK45" s="1">
        <v>40.909090909090899</v>
      </c>
      <c r="DL45" s="1">
        <v>70.770010131712198</v>
      </c>
      <c r="DM45" s="1">
        <v>69.938335046248696</v>
      </c>
      <c r="DN45" s="1">
        <v>76.997950819672099</v>
      </c>
      <c r="DO45" s="1">
        <v>74.139676113360295</v>
      </c>
      <c r="DP45" s="1">
        <v>78.928199791883401</v>
      </c>
      <c r="DQ45" s="1">
        <v>87.983587338804199</v>
      </c>
      <c r="DR45" s="1">
        <v>79.123328380386297</v>
      </c>
      <c r="DS45" s="1">
        <v>72.954545454545396</v>
      </c>
      <c r="DT45" s="1">
        <v>39.226100151745101</v>
      </c>
      <c r="DU45" s="1">
        <v>0</v>
      </c>
      <c r="DV45" s="1">
        <v>47.633895818048401</v>
      </c>
      <c r="DW45" s="1">
        <v>65.733626051957501</v>
      </c>
      <c r="DX45" s="1">
        <v>67.214778725131893</v>
      </c>
      <c r="DY45" s="1">
        <v>46.949052132701397</v>
      </c>
      <c r="DZ45" s="1">
        <v>49.600399600399598</v>
      </c>
      <c r="EA45" s="1">
        <v>61.347517730496399</v>
      </c>
      <c r="EB45" s="1">
        <v>56.6803699897225</v>
      </c>
      <c r="EC45" s="1">
        <v>79.866803278688494</v>
      </c>
      <c r="ED45" s="1">
        <v>45.799595141700401</v>
      </c>
      <c r="EE45" s="1">
        <v>39.490114464099797</v>
      </c>
      <c r="EF45" s="1">
        <v>37.338804220398501</v>
      </c>
      <c r="EG45" s="1">
        <v>72.362555720653702</v>
      </c>
      <c r="EH45" s="1">
        <v>39.015151515151501</v>
      </c>
      <c r="EI45" s="1">
        <v>63.657056145675199</v>
      </c>
      <c r="EJ45" s="1">
        <v>0</v>
      </c>
      <c r="EK45" s="1">
        <v>97.817314746881806</v>
      </c>
      <c r="EL45" s="1">
        <v>98.0607391145261</v>
      </c>
      <c r="EM45" s="1">
        <v>98.233861144945095</v>
      </c>
      <c r="EN45" s="1">
        <v>97.600710900473899</v>
      </c>
      <c r="EO45" s="1">
        <v>77.772227772227694</v>
      </c>
      <c r="EP45" s="1">
        <v>51.0131712259371</v>
      </c>
      <c r="EQ45" s="1">
        <v>50.770811921891003</v>
      </c>
      <c r="ER45" s="1">
        <v>57.4282786885245</v>
      </c>
      <c r="ES45" s="1">
        <v>33.350202429149803</v>
      </c>
      <c r="ET45" s="1">
        <v>1.87304890738813</v>
      </c>
      <c r="EU45" s="1">
        <v>38.628370457209797</v>
      </c>
      <c r="EV45" s="1">
        <v>2.4517087667161901</v>
      </c>
      <c r="EW45" s="1">
        <v>0.45454545454545398</v>
      </c>
      <c r="EX45" s="1">
        <v>40.819423368740502</v>
      </c>
      <c r="EY45" s="1">
        <v>0</v>
      </c>
    </row>
    <row r="46" spans="1:155" ht="15">
      <c r="A46" s="11" t="s">
        <v>141</v>
      </c>
      <c r="B46" s="1" t="s">
        <v>616</v>
      </c>
      <c r="C46" s="1" t="s">
        <v>1041</v>
      </c>
      <c r="D46" s="11" t="s">
        <v>1011</v>
      </c>
      <c r="E46" s="11" t="s">
        <v>1012</v>
      </c>
      <c r="F46" s="1">
        <v>83.695652173913004</v>
      </c>
      <c r="G46" s="1">
        <v>60.227272727272698</v>
      </c>
      <c r="H46" s="1">
        <v>72.619047619047606</v>
      </c>
      <c r="I46" s="1">
        <v>52.857142857142797</v>
      </c>
      <c r="J46" s="1">
        <v>45.588235294117602</v>
      </c>
      <c r="K46" s="1">
        <v>42.1875</v>
      </c>
      <c r="L46" s="1">
        <v>40.322580645161203</v>
      </c>
      <c r="M46" s="1">
        <v>33.870967741935402</v>
      </c>
      <c r="N46" s="1">
        <v>36.2068965517241</v>
      </c>
      <c r="O46" s="1">
        <v>37.5</v>
      </c>
      <c r="P46" s="1">
        <v>23.076923076923102</v>
      </c>
      <c r="Q46" s="1">
        <v>11.363636363636299</v>
      </c>
      <c r="R46" s="1">
        <v>13.043478260869501</v>
      </c>
      <c r="S46" s="1">
        <v>15</v>
      </c>
      <c r="T46" s="1">
        <v>41.6666666666666</v>
      </c>
      <c r="U46" s="1">
        <v>96.739130434782595</v>
      </c>
      <c r="V46" s="1">
        <v>94.318181818181799</v>
      </c>
      <c r="W46" s="1">
        <v>94.047619047618994</v>
      </c>
      <c r="X46" s="1">
        <v>90</v>
      </c>
      <c r="Y46" s="1">
        <v>57.352941176470502</v>
      </c>
      <c r="Z46" s="1">
        <v>60.9375</v>
      </c>
      <c r="AA46" s="1">
        <v>69.354838709677395</v>
      </c>
      <c r="AB46" s="1">
        <v>37.096774193548299</v>
      </c>
      <c r="AC46" s="1">
        <v>50</v>
      </c>
      <c r="AD46" s="1">
        <v>62.5</v>
      </c>
      <c r="AE46" s="1">
        <v>36.538461538461497</v>
      </c>
      <c r="AF46" s="1">
        <v>13.636363636363599</v>
      </c>
      <c r="AG46" s="1">
        <v>15.2173913043478</v>
      </c>
      <c r="AH46" s="1">
        <v>20</v>
      </c>
      <c r="AI46" s="1">
        <v>20.8333333333333</v>
      </c>
      <c r="AJ46" s="1">
        <v>46.739130434782602</v>
      </c>
      <c r="AK46" s="1">
        <v>42.045454545454497</v>
      </c>
      <c r="AL46" s="1">
        <v>44.047619047619001</v>
      </c>
      <c r="AM46" s="1">
        <v>15.714285714285699</v>
      </c>
      <c r="AN46" s="1">
        <v>16.176470588235201</v>
      </c>
      <c r="AO46" s="1">
        <v>15.625</v>
      </c>
      <c r="AP46" s="1">
        <v>19.354838709677399</v>
      </c>
      <c r="AQ46" s="1">
        <v>20.967741935483801</v>
      </c>
      <c r="AR46" s="1">
        <v>20.689655172413701</v>
      </c>
      <c r="AS46" s="1">
        <v>25</v>
      </c>
      <c r="AT46" s="1">
        <v>40.384615384615302</v>
      </c>
      <c r="AU46" s="1">
        <v>50</v>
      </c>
      <c r="AV46" s="1">
        <v>50</v>
      </c>
      <c r="AW46" s="1">
        <v>50</v>
      </c>
      <c r="AX46" s="1">
        <v>50</v>
      </c>
      <c r="AY46" s="1">
        <v>33.695652173912997</v>
      </c>
      <c r="AZ46" s="1">
        <v>39.772727272727202</v>
      </c>
      <c r="BA46" s="1">
        <v>36.904761904761898</v>
      </c>
      <c r="BB46" s="1">
        <v>21.428571428571399</v>
      </c>
      <c r="BC46" s="1">
        <v>27.9411764705882</v>
      </c>
      <c r="BD46" s="1">
        <v>7.8125</v>
      </c>
      <c r="BE46" s="1">
        <v>27.419354838709602</v>
      </c>
      <c r="BF46" s="1">
        <v>30.645161290322498</v>
      </c>
      <c r="BG46" s="1">
        <v>36.2068965517241</v>
      </c>
      <c r="BH46" s="1">
        <v>48.214285714285701</v>
      </c>
      <c r="BI46" s="1">
        <v>13.4615384615384</v>
      </c>
      <c r="BJ46" s="1">
        <v>25</v>
      </c>
      <c r="BK46" s="1">
        <v>15.2173913043478</v>
      </c>
      <c r="BL46" s="1">
        <v>12.5</v>
      </c>
      <c r="BM46" s="1">
        <v>4.1666666666666599</v>
      </c>
      <c r="BN46" s="1">
        <v>73.913043478260803</v>
      </c>
      <c r="BO46" s="1">
        <v>82.954545454545396</v>
      </c>
      <c r="BP46" s="1">
        <v>63.095238095238102</v>
      </c>
      <c r="BQ46" s="1">
        <v>64.285714285714207</v>
      </c>
      <c r="BR46" s="1">
        <v>64.705882352941103</v>
      </c>
      <c r="BS46" s="1">
        <v>64.0625</v>
      </c>
      <c r="BT46" s="1">
        <v>67.741935483870904</v>
      </c>
      <c r="BU46" s="1">
        <v>69.354838709677395</v>
      </c>
      <c r="BV46" s="1">
        <v>67.241379310344797</v>
      </c>
      <c r="BW46" s="1">
        <v>67.857142857142804</v>
      </c>
      <c r="BX46" s="1">
        <v>30.769230769230699</v>
      </c>
      <c r="BY46" s="1">
        <v>36.363636363636303</v>
      </c>
      <c r="BZ46" s="1">
        <v>36.956521739130402</v>
      </c>
      <c r="CA46" s="1">
        <v>47.5</v>
      </c>
      <c r="CB46" s="1">
        <v>50</v>
      </c>
      <c r="CC46" s="1">
        <v>96.739130434782595</v>
      </c>
      <c r="CD46" s="1">
        <v>89.772727272727195</v>
      </c>
      <c r="CE46" s="1">
        <v>58.3333333333333</v>
      </c>
      <c r="CF46" s="1">
        <v>92.857142857142804</v>
      </c>
      <c r="CG46" s="1">
        <v>54.411764705882298</v>
      </c>
      <c r="CH46" s="1">
        <v>75</v>
      </c>
      <c r="CI46" s="1">
        <v>62.903225806451601</v>
      </c>
      <c r="CJ46" s="1">
        <v>27.419354838709602</v>
      </c>
      <c r="CK46" s="1">
        <v>29.310344827586199</v>
      </c>
      <c r="CL46" s="1">
        <v>23.214285714285701</v>
      </c>
      <c r="CM46" s="1">
        <v>25</v>
      </c>
      <c r="CN46" s="1">
        <v>22.727272727272702</v>
      </c>
      <c r="CO46" s="1">
        <v>32.6086956521739</v>
      </c>
      <c r="CP46" s="1">
        <v>37.5</v>
      </c>
      <c r="CQ46" s="1">
        <v>45.8333333333333</v>
      </c>
      <c r="CR46" s="1">
        <v>30.434782608695599</v>
      </c>
      <c r="CS46" s="1">
        <v>30.681818181818102</v>
      </c>
      <c r="CT46" s="1">
        <v>34.523809523809497</v>
      </c>
      <c r="CU46" s="1">
        <v>27.1428571428571</v>
      </c>
      <c r="CV46" s="1">
        <v>25</v>
      </c>
      <c r="CW46" s="1">
        <v>50</v>
      </c>
      <c r="CX46" s="1">
        <v>53.225806451612897</v>
      </c>
      <c r="CY46" s="1">
        <v>25.806451612903199</v>
      </c>
      <c r="CZ46" s="1">
        <v>34.482758620689602</v>
      </c>
      <c r="DA46" s="1">
        <v>33.928571428571402</v>
      </c>
      <c r="DB46" s="1">
        <v>5.7692307692307603</v>
      </c>
      <c r="DC46" s="1">
        <v>29.545454545454501</v>
      </c>
      <c r="DD46" s="1">
        <v>30.434782608695599</v>
      </c>
      <c r="DE46" s="1">
        <v>32.5</v>
      </c>
      <c r="DF46" s="1">
        <v>33.3333333333333</v>
      </c>
      <c r="DG46" s="1">
        <v>51.134284668862101</v>
      </c>
      <c r="DH46" s="1">
        <v>93.036946812829797</v>
      </c>
      <c r="DI46" s="1">
        <v>93.276066350710906</v>
      </c>
      <c r="DJ46" s="1">
        <v>61.988011988011898</v>
      </c>
      <c r="DK46" s="1">
        <v>94.883485309017203</v>
      </c>
      <c r="DL46" s="1">
        <v>65.519013360739905</v>
      </c>
      <c r="DM46" s="1">
        <v>75.256147540983605</v>
      </c>
      <c r="DN46" s="1">
        <v>88.613360323886596</v>
      </c>
      <c r="DO46" s="1">
        <v>85.483870967741893</v>
      </c>
      <c r="DP46" s="1">
        <v>62.6611957796014</v>
      </c>
      <c r="DQ46" s="1">
        <v>68.722139673105502</v>
      </c>
      <c r="DR46" s="1">
        <v>15.378787878787801</v>
      </c>
      <c r="DS46" s="1">
        <v>16.919575113808801</v>
      </c>
      <c r="DT46" s="1">
        <v>28.220338983050802</v>
      </c>
      <c r="DU46" s="1">
        <v>16.899766899766899</v>
      </c>
      <c r="DV46" s="1">
        <v>82.711306256860595</v>
      </c>
      <c r="DW46" s="1">
        <v>81.303288672350703</v>
      </c>
      <c r="DX46" s="1">
        <v>90.965639810426495</v>
      </c>
      <c r="DY46" s="1">
        <v>73.576423576423494</v>
      </c>
      <c r="DZ46" s="1">
        <v>91.033434650455902</v>
      </c>
      <c r="EA46" s="1">
        <v>97.6875642343268</v>
      </c>
      <c r="EB46" s="1">
        <v>99.948770491803202</v>
      </c>
      <c r="EC46" s="1">
        <v>96.002024291497904</v>
      </c>
      <c r="ED46" s="1">
        <v>98.387096774193495</v>
      </c>
      <c r="EE46" s="1">
        <v>97.772567409144202</v>
      </c>
      <c r="EF46" s="1">
        <v>95.468053491827604</v>
      </c>
      <c r="EG46" s="1">
        <v>95.378787878787804</v>
      </c>
      <c r="EH46" s="1">
        <v>98.330804248861895</v>
      </c>
      <c r="EI46" s="1">
        <v>75.677966101694906</v>
      </c>
      <c r="EJ46" s="1">
        <v>91.724941724941701</v>
      </c>
      <c r="EK46" s="1">
        <v>98.0607391145261</v>
      </c>
      <c r="EL46" s="1">
        <v>92.671538773853001</v>
      </c>
      <c r="EM46" s="1">
        <v>90.284360189573405</v>
      </c>
      <c r="EN46" s="1">
        <v>85.714285714285694</v>
      </c>
      <c r="EO46" s="1">
        <v>84.903748733535906</v>
      </c>
      <c r="EP46" s="1">
        <v>84.840698869475801</v>
      </c>
      <c r="EQ46" s="1">
        <v>89.4467213114754</v>
      </c>
      <c r="ER46" s="1">
        <v>92.257085020242897</v>
      </c>
      <c r="ES46" s="1">
        <v>83.870967741935402</v>
      </c>
      <c r="ET46" s="1">
        <v>87.690504103165296</v>
      </c>
      <c r="EU46" s="1">
        <v>85.215453194650806</v>
      </c>
      <c r="EV46" s="1">
        <v>38.939393939393902</v>
      </c>
      <c r="EW46" s="1">
        <v>40.819423368740502</v>
      </c>
      <c r="EX46" s="1">
        <v>41.610169491525397</v>
      </c>
      <c r="EY46" s="1">
        <v>86.829836829836793</v>
      </c>
    </row>
    <row r="47" spans="1:155" ht="15">
      <c r="A47" s="11" t="s">
        <v>154</v>
      </c>
      <c r="B47" s="1" t="s">
        <v>630</v>
      </c>
      <c r="C47" s="1" t="s">
        <v>1087</v>
      </c>
      <c r="D47" s="11" t="s">
        <v>1088</v>
      </c>
      <c r="E47" s="11" t="s">
        <v>1089</v>
      </c>
      <c r="F47" s="1">
        <v>78.879310344827502</v>
      </c>
      <c r="G47" s="1">
        <v>76.126126126126096</v>
      </c>
      <c r="H47" s="1">
        <v>80.5</v>
      </c>
      <c r="I47" s="1">
        <v>55.8823529411764</v>
      </c>
      <c r="J47" s="1">
        <v>53.174603174603099</v>
      </c>
      <c r="K47" s="1">
        <v>54.918032786885199</v>
      </c>
      <c r="L47" s="1">
        <v>64.754098360655703</v>
      </c>
      <c r="M47" s="1">
        <v>79.1666666666666</v>
      </c>
      <c r="N47" s="1">
        <v>79.824561403508696</v>
      </c>
      <c r="O47" s="1">
        <v>77.173913043478194</v>
      </c>
      <c r="P47" s="1">
        <v>73.2558139534883</v>
      </c>
      <c r="Q47" s="1">
        <v>58.108108108108098</v>
      </c>
      <c r="R47" s="1">
        <v>21.875</v>
      </c>
      <c r="S47" s="1">
        <v>26.5625</v>
      </c>
      <c r="T47" s="1">
        <v>27.7777777777777</v>
      </c>
      <c r="U47" s="1">
        <v>85.775862068965495</v>
      </c>
      <c r="V47" s="1">
        <v>80.630630630630606</v>
      </c>
      <c r="W47" s="1">
        <v>81.5</v>
      </c>
      <c r="X47" s="1">
        <v>67.647058823529406</v>
      </c>
      <c r="Y47" s="1">
        <v>61.1111111111111</v>
      </c>
      <c r="Z47" s="1">
        <v>56.557377049180303</v>
      </c>
      <c r="AA47" s="1">
        <v>56.557377049180303</v>
      </c>
      <c r="AB47" s="1">
        <v>65.8333333333333</v>
      </c>
      <c r="AC47" s="1">
        <v>42.982456140350799</v>
      </c>
      <c r="AD47" s="1">
        <v>53.260869565217398</v>
      </c>
      <c r="AE47" s="1">
        <v>73.2558139534883</v>
      </c>
      <c r="AF47" s="1">
        <v>85.135135135135101</v>
      </c>
      <c r="AG47" s="1">
        <v>28.125</v>
      </c>
      <c r="AH47" s="1">
        <v>28.125</v>
      </c>
      <c r="AI47" s="1">
        <v>27.7777777777777</v>
      </c>
      <c r="AJ47" s="1">
        <v>84.482758620689594</v>
      </c>
      <c r="AK47" s="1">
        <v>83.783783783783704</v>
      </c>
      <c r="AL47" s="1">
        <v>83</v>
      </c>
      <c r="AM47" s="1">
        <v>82.941176470588204</v>
      </c>
      <c r="AN47" s="1">
        <v>76.984126984126902</v>
      </c>
      <c r="AO47" s="1">
        <v>79.508196721311407</v>
      </c>
      <c r="AP47" s="1">
        <v>79.508196721311407</v>
      </c>
      <c r="AQ47" s="1">
        <v>85.8333333333333</v>
      </c>
      <c r="AR47" s="1">
        <v>91.228070175438503</v>
      </c>
      <c r="AS47" s="1">
        <v>90.2173913043478</v>
      </c>
      <c r="AT47" s="1">
        <v>91.860465116279101</v>
      </c>
      <c r="AU47" s="1">
        <v>47.297297297297199</v>
      </c>
      <c r="AV47" s="1">
        <v>50</v>
      </c>
      <c r="AW47" s="1">
        <v>50</v>
      </c>
      <c r="AX47" s="1">
        <v>50</v>
      </c>
      <c r="AY47" s="1">
        <v>43.534482758620598</v>
      </c>
      <c r="AZ47" s="1">
        <v>38.2882882882882</v>
      </c>
      <c r="BA47" s="1">
        <v>48.5</v>
      </c>
      <c r="BB47" s="1">
        <v>53.529411764705799</v>
      </c>
      <c r="BC47" s="1">
        <v>62.698412698412703</v>
      </c>
      <c r="BD47" s="1">
        <v>77.868852459016296</v>
      </c>
      <c r="BE47" s="1">
        <v>90.983606557377001</v>
      </c>
      <c r="BF47" s="1">
        <v>77.5</v>
      </c>
      <c r="BG47" s="1">
        <v>42.982456140350799</v>
      </c>
      <c r="BH47" s="1">
        <v>55.434782608695599</v>
      </c>
      <c r="BI47" s="1">
        <v>45.348837209302303</v>
      </c>
      <c r="BJ47" s="1">
        <v>44.594594594594497</v>
      </c>
      <c r="BK47" s="1">
        <v>17.1875</v>
      </c>
      <c r="BL47" s="1">
        <v>20.3125</v>
      </c>
      <c r="BM47" s="1">
        <v>1.8518518518518501</v>
      </c>
      <c r="BN47" s="1">
        <v>59.913793103448199</v>
      </c>
      <c r="BO47" s="1">
        <v>68.918918918918905</v>
      </c>
      <c r="BP47" s="1">
        <v>71.5</v>
      </c>
      <c r="BQ47" s="1">
        <v>73.529411764705799</v>
      </c>
      <c r="BR47" s="1">
        <v>73.809523809523796</v>
      </c>
      <c r="BS47" s="1">
        <v>65.573770491803202</v>
      </c>
      <c r="BT47" s="1">
        <v>70.491803278688494</v>
      </c>
      <c r="BU47" s="1">
        <v>73.3333333333333</v>
      </c>
      <c r="BV47" s="1">
        <v>36.842105263157798</v>
      </c>
      <c r="BW47" s="1">
        <v>36.956521739130402</v>
      </c>
      <c r="BX47" s="1">
        <v>38.3720930232558</v>
      </c>
      <c r="BY47" s="1">
        <v>41.891891891891802</v>
      </c>
      <c r="BZ47" s="1">
        <v>46.875</v>
      </c>
      <c r="CA47" s="1">
        <v>46.875</v>
      </c>
      <c r="CB47" s="1">
        <v>44.4444444444444</v>
      </c>
      <c r="CC47" s="1">
        <v>96.120689655172399</v>
      </c>
      <c r="CD47" s="1">
        <v>96.846846846846802</v>
      </c>
      <c r="CE47" s="1">
        <v>95.5</v>
      </c>
      <c r="CF47" s="1">
        <v>93.529411764705799</v>
      </c>
      <c r="CG47" s="1">
        <v>97.619047619047606</v>
      </c>
      <c r="CH47" s="1">
        <v>97.540983606557305</v>
      </c>
      <c r="CI47" s="1">
        <v>97.540983606557305</v>
      </c>
      <c r="CJ47" s="1">
        <v>95.8333333333333</v>
      </c>
      <c r="CK47" s="1">
        <v>90.350877192982395</v>
      </c>
      <c r="CL47" s="1">
        <v>92.391304347826093</v>
      </c>
      <c r="CM47" s="1">
        <v>90.697674418604606</v>
      </c>
      <c r="CN47" s="1">
        <v>87.837837837837796</v>
      </c>
      <c r="CO47" s="1">
        <v>78.125</v>
      </c>
      <c r="CP47" s="1">
        <v>25</v>
      </c>
      <c r="CQ47" s="1">
        <v>51.851851851851798</v>
      </c>
      <c r="CR47" s="1">
        <v>73.7068965517241</v>
      </c>
      <c r="CS47" s="1">
        <v>75.225225225225202</v>
      </c>
      <c r="CT47" s="1">
        <v>74</v>
      </c>
      <c r="CU47" s="1">
        <v>74.117647058823493</v>
      </c>
      <c r="CV47" s="1">
        <v>64.285714285714207</v>
      </c>
      <c r="CW47" s="1">
        <v>61.475409836065502</v>
      </c>
      <c r="CX47" s="1">
        <v>61.475409836065502</v>
      </c>
      <c r="CY47" s="1">
        <v>98.3333333333333</v>
      </c>
      <c r="CZ47" s="1">
        <v>97.368421052631504</v>
      </c>
      <c r="DA47" s="1">
        <v>96.739130434782595</v>
      </c>
      <c r="DB47" s="1">
        <v>75.581395348837205</v>
      </c>
      <c r="DC47" s="1">
        <v>83.783783783783704</v>
      </c>
      <c r="DD47" s="1">
        <v>32.8125</v>
      </c>
      <c r="DE47" s="1">
        <v>29.6875</v>
      </c>
      <c r="DF47" s="1">
        <v>27.7777777777777</v>
      </c>
      <c r="DG47" s="1">
        <v>24.669845928099701</v>
      </c>
      <c r="DH47" s="1">
        <v>20.398829125503099</v>
      </c>
      <c r="DI47" s="1">
        <v>92.833942346731604</v>
      </c>
      <c r="DJ47" s="1">
        <v>90.728672985781898</v>
      </c>
      <c r="DK47" s="1">
        <v>84.065934065934101</v>
      </c>
      <c r="DL47" s="1">
        <v>81.813576494427494</v>
      </c>
      <c r="DM47" s="1">
        <v>81.757451181911605</v>
      </c>
      <c r="DN47" s="1">
        <v>85.706967213114694</v>
      </c>
      <c r="DO47" s="1">
        <v>41.649797570850197</v>
      </c>
      <c r="DP47" s="1">
        <v>53.329864724245503</v>
      </c>
      <c r="DQ47" s="1">
        <v>33.235638921453599</v>
      </c>
      <c r="DR47" s="1">
        <v>69.167904903417494</v>
      </c>
      <c r="DS47" s="1">
        <v>85.075757575757507</v>
      </c>
      <c r="DT47" s="1">
        <v>35.1289833080424</v>
      </c>
      <c r="DU47" s="1">
        <v>46.864406779661003</v>
      </c>
      <c r="DV47" s="1">
        <v>84.391049156272899</v>
      </c>
      <c r="DW47" s="1">
        <v>67.7094767654592</v>
      </c>
      <c r="DX47" s="1">
        <v>75.294356475842406</v>
      </c>
      <c r="DY47" s="1">
        <v>81.013033175355403</v>
      </c>
      <c r="DZ47" s="1">
        <v>87.062937062937095</v>
      </c>
      <c r="EA47" s="1">
        <v>87.386018237082098</v>
      </c>
      <c r="EB47" s="1">
        <v>68.396711202466605</v>
      </c>
      <c r="EC47" s="1">
        <v>52.100409836065502</v>
      </c>
      <c r="ED47" s="1">
        <v>58.552631578947299</v>
      </c>
      <c r="EE47" s="1">
        <v>78.616024973985404</v>
      </c>
      <c r="EF47" s="1">
        <v>44.372801875732698</v>
      </c>
      <c r="EG47" s="1">
        <v>29.9405646359583</v>
      </c>
      <c r="EH47" s="1">
        <v>18.560606060606101</v>
      </c>
      <c r="EI47" s="1">
        <v>29.969650986342899</v>
      </c>
      <c r="EJ47" s="1">
        <v>36.016949152542303</v>
      </c>
      <c r="EK47" s="1">
        <v>91.232575201760795</v>
      </c>
      <c r="EL47" s="1">
        <v>92.1331869740212</v>
      </c>
      <c r="EM47" s="1">
        <v>94.904587900933805</v>
      </c>
      <c r="EN47" s="1">
        <v>93.246445497630305</v>
      </c>
      <c r="EO47" s="1">
        <v>90.909090909090907</v>
      </c>
      <c r="EP47" s="1">
        <v>90.2228976697061</v>
      </c>
      <c r="EQ47" s="1">
        <v>90.339157245632094</v>
      </c>
      <c r="ER47" s="1">
        <v>89.4467213114754</v>
      </c>
      <c r="ES47" s="1">
        <v>87.398785425101195</v>
      </c>
      <c r="ET47" s="1">
        <v>83.870967741935402</v>
      </c>
      <c r="EU47" s="1">
        <v>63.599062133645901</v>
      </c>
      <c r="EV47" s="1">
        <v>65.824665676077203</v>
      </c>
      <c r="EW47" s="1">
        <v>38.939393939393902</v>
      </c>
      <c r="EX47" s="1">
        <v>1.0622154779969599</v>
      </c>
      <c r="EY47" s="1">
        <v>41.610169491525397</v>
      </c>
    </row>
    <row r="48" spans="1:155" ht="15">
      <c r="A48" s="11" t="s">
        <v>160</v>
      </c>
      <c r="B48" s="1" t="s">
        <v>637</v>
      </c>
      <c r="C48" s="1" t="s">
        <v>1090</v>
      </c>
      <c r="D48" s="11" t="s">
        <v>1091</v>
      </c>
      <c r="E48" s="11" t="s">
        <v>1092</v>
      </c>
      <c r="F48" s="1">
        <v>95.544554455445507</v>
      </c>
      <c r="G48" s="1">
        <v>98.453608247422594</v>
      </c>
      <c r="H48" s="1">
        <v>97.282608695652101</v>
      </c>
      <c r="I48" s="1">
        <v>96.575342465753394</v>
      </c>
      <c r="J48" s="1">
        <v>95.192307692307594</v>
      </c>
      <c r="K48" s="1">
        <v>94.4444444444444</v>
      </c>
      <c r="L48" s="1">
        <v>96.428571428571402</v>
      </c>
      <c r="M48" s="1">
        <v>96.25</v>
      </c>
      <c r="N48" s="1">
        <v>98.8888888888888</v>
      </c>
      <c r="O48" s="1">
        <v>98.717948717948701</v>
      </c>
      <c r="P48" s="1">
        <v>98.484848484848399</v>
      </c>
      <c r="Q48" s="1">
        <v>94.4444444444444</v>
      </c>
      <c r="R48" s="1">
        <v>43.478260869565197</v>
      </c>
      <c r="S48" s="1">
        <v>93.75</v>
      </c>
      <c r="T48" s="1">
        <v>50</v>
      </c>
      <c r="U48" s="1">
        <v>99.504950495049499</v>
      </c>
      <c r="V48" s="1">
        <v>99.484536082474193</v>
      </c>
      <c r="W48" s="1">
        <v>98.369565217391298</v>
      </c>
      <c r="X48" s="1">
        <v>97.945205479452</v>
      </c>
      <c r="Y48" s="1">
        <v>99.038461538461505</v>
      </c>
      <c r="Z48" s="1">
        <v>98.8888888888888</v>
      </c>
      <c r="AA48" s="1">
        <v>98.809523809523796</v>
      </c>
      <c r="AB48" s="1">
        <v>98.75</v>
      </c>
      <c r="AC48" s="1">
        <v>92.2222222222222</v>
      </c>
      <c r="AD48" s="1">
        <v>96.153846153846104</v>
      </c>
      <c r="AE48" s="1">
        <v>95.454545454545396</v>
      </c>
      <c r="AF48" s="1">
        <v>94.4444444444444</v>
      </c>
      <c r="AG48" s="1">
        <v>41.304347826086897</v>
      </c>
      <c r="AH48" s="1">
        <v>43.75</v>
      </c>
      <c r="AI48" s="1">
        <v>47.619047619047599</v>
      </c>
      <c r="AJ48" s="1">
        <v>98.019801980197997</v>
      </c>
      <c r="AK48" s="1">
        <v>98.9690721649484</v>
      </c>
      <c r="AL48" s="1">
        <v>99.456521739130395</v>
      </c>
      <c r="AM48" s="1">
        <v>99.315068493150605</v>
      </c>
      <c r="AN48" s="1">
        <v>99.038461538461505</v>
      </c>
      <c r="AO48" s="1">
        <v>98.8888888888888</v>
      </c>
      <c r="AP48" s="1">
        <v>98.809523809523796</v>
      </c>
      <c r="AQ48" s="1">
        <v>98.75</v>
      </c>
      <c r="AR48" s="1">
        <v>97.7777777777777</v>
      </c>
      <c r="AS48" s="1">
        <v>97.435897435897402</v>
      </c>
      <c r="AT48" s="1">
        <v>96.969696969696898</v>
      </c>
      <c r="AU48" s="1">
        <v>48.148148148148103</v>
      </c>
      <c r="AV48" s="1">
        <v>50</v>
      </c>
      <c r="AW48" s="1">
        <v>50</v>
      </c>
      <c r="AX48" s="1">
        <v>50</v>
      </c>
      <c r="AY48" s="1">
        <v>69.801980198019805</v>
      </c>
      <c r="AZ48" s="1">
        <v>77.835051546391696</v>
      </c>
      <c r="BA48" s="1">
        <v>71.195652173913004</v>
      </c>
      <c r="BB48" s="1">
        <v>74.657534246575295</v>
      </c>
      <c r="BC48" s="1">
        <v>60.576923076923102</v>
      </c>
      <c r="BD48" s="1">
        <v>76.6666666666666</v>
      </c>
      <c r="BE48" s="1">
        <v>86.904761904761898</v>
      </c>
      <c r="BF48" s="1">
        <v>93.75</v>
      </c>
      <c r="BG48" s="1">
        <v>96.6666666666666</v>
      </c>
      <c r="BH48" s="1">
        <v>98.717948717948701</v>
      </c>
      <c r="BI48" s="1">
        <v>98.484848484848399</v>
      </c>
      <c r="BJ48" s="1">
        <v>94.4444444444444</v>
      </c>
      <c r="BK48" s="1">
        <v>50</v>
      </c>
      <c r="BL48" s="1">
        <v>27.0833333333333</v>
      </c>
      <c r="BM48" s="1">
        <v>92.857142857142804</v>
      </c>
      <c r="BN48" s="1">
        <v>99.504950495049499</v>
      </c>
      <c r="BO48" s="1">
        <v>97.9381443298969</v>
      </c>
      <c r="BP48" s="1">
        <v>99.456521739130395</v>
      </c>
      <c r="BQ48" s="1">
        <v>99.315068493150605</v>
      </c>
      <c r="BR48" s="1">
        <v>99.038461538461505</v>
      </c>
      <c r="BS48" s="1">
        <v>98.8888888888888</v>
      </c>
      <c r="BT48" s="1">
        <v>98.809523809523796</v>
      </c>
      <c r="BU48" s="1">
        <v>98.75</v>
      </c>
      <c r="BV48" s="1">
        <v>96.6666666666666</v>
      </c>
      <c r="BW48" s="1">
        <v>98.717948717948701</v>
      </c>
      <c r="BX48" s="1">
        <v>98.484848484848399</v>
      </c>
      <c r="BY48" s="1">
        <v>96.296296296296205</v>
      </c>
      <c r="BZ48" s="1">
        <v>47.826086956521699</v>
      </c>
      <c r="CA48" s="1">
        <v>47.9166666666666</v>
      </c>
      <c r="CB48" s="1">
        <v>97.619047619047606</v>
      </c>
      <c r="CC48" s="1">
        <v>83.663366336633601</v>
      </c>
      <c r="CD48" s="1">
        <v>82.989690721649396</v>
      </c>
      <c r="CE48" s="1">
        <v>86.413043478260803</v>
      </c>
      <c r="CF48" s="1">
        <v>97.945205479452</v>
      </c>
      <c r="CG48" s="1">
        <v>89.423076923076906</v>
      </c>
      <c r="CH48" s="1">
        <v>90</v>
      </c>
      <c r="CI48" s="1">
        <v>89.285714285714207</v>
      </c>
      <c r="CJ48" s="1">
        <v>91.25</v>
      </c>
      <c r="CK48" s="1">
        <v>96.6666666666666</v>
      </c>
      <c r="CL48" s="1">
        <v>98.717948717948701</v>
      </c>
      <c r="CM48" s="1">
        <v>98.484848484848399</v>
      </c>
      <c r="CN48" s="1">
        <v>94.4444444444444</v>
      </c>
      <c r="CO48" s="1">
        <v>91.304347826086897</v>
      </c>
      <c r="CP48" s="1">
        <v>85.4166666666666</v>
      </c>
      <c r="CQ48" s="1">
        <v>88.095238095238102</v>
      </c>
      <c r="CR48" s="1">
        <v>99.504950495049499</v>
      </c>
      <c r="CS48" s="1">
        <v>99.484536082474193</v>
      </c>
      <c r="CT48" s="1">
        <v>99.456521739130395</v>
      </c>
      <c r="CU48" s="1">
        <v>99.315068493150605</v>
      </c>
      <c r="CV48" s="1">
        <v>99.038461538461505</v>
      </c>
      <c r="CW48" s="1">
        <v>97.7777777777777</v>
      </c>
      <c r="CX48" s="1">
        <v>97.619047619047606</v>
      </c>
      <c r="CY48" s="1">
        <v>96.25</v>
      </c>
      <c r="CZ48" s="1">
        <v>91.1111111111111</v>
      </c>
      <c r="DA48" s="1">
        <v>93.589743589743506</v>
      </c>
      <c r="DB48" s="1">
        <v>93.939393939393895</v>
      </c>
      <c r="DC48" s="1">
        <v>96.296296296296205</v>
      </c>
      <c r="DD48" s="1">
        <v>76.086956521739097</v>
      </c>
      <c r="DE48" s="1">
        <v>35.4166666666666</v>
      </c>
      <c r="DF48" s="1">
        <v>35.714285714285701</v>
      </c>
      <c r="DG48" s="1">
        <v>68.983859134262602</v>
      </c>
      <c r="DH48" s="1">
        <v>85.894621295279904</v>
      </c>
      <c r="DI48" s="1">
        <v>66.849370686155098</v>
      </c>
      <c r="DJ48" s="1">
        <v>61.759478672985701</v>
      </c>
      <c r="DK48" s="1">
        <v>81.068931068931093</v>
      </c>
      <c r="DL48" s="1">
        <v>97.517730496453893</v>
      </c>
      <c r="DM48" s="1">
        <v>93.165467625899197</v>
      </c>
      <c r="DN48" s="1">
        <v>63.575819672131097</v>
      </c>
      <c r="DO48" s="1">
        <v>49.443319838056603</v>
      </c>
      <c r="DP48" s="1">
        <v>97.8668054110301</v>
      </c>
      <c r="DQ48" s="1">
        <v>95.486518171160597</v>
      </c>
      <c r="DR48" s="1">
        <v>80.609212481426397</v>
      </c>
      <c r="DS48" s="1">
        <v>14.318181818181801</v>
      </c>
      <c r="DT48" s="1">
        <v>97.496206373292793</v>
      </c>
      <c r="DU48" s="1">
        <v>72.966101694915196</v>
      </c>
      <c r="DV48" s="1">
        <v>81.896551724137893</v>
      </c>
      <c r="DW48" s="1">
        <v>76.856933772411196</v>
      </c>
      <c r="DX48" s="1">
        <v>67.336581404790905</v>
      </c>
      <c r="DY48" s="1">
        <v>78.761848341232195</v>
      </c>
      <c r="DZ48" s="1">
        <v>82.467532467532394</v>
      </c>
      <c r="EA48" s="1">
        <v>89.918946301925004</v>
      </c>
      <c r="EB48" s="1">
        <v>91.521068859198294</v>
      </c>
      <c r="EC48" s="1">
        <v>92.674180327868797</v>
      </c>
      <c r="ED48" s="1">
        <v>99.443319838056595</v>
      </c>
      <c r="EE48" s="1">
        <v>99.635796045785597</v>
      </c>
      <c r="EF48" s="1">
        <v>99.4724501758499</v>
      </c>
      <c r="EG48" s="1">
        <v>97.994056463595797</v>
      </c>
      <c r="EH48" s="1">
        <v>57.5</v>
      </c>
      <c r="EI48" s="1">
        <v>17.526555386949902</v>
      </c>
      <c r="EJ48" s="1">
        <v>74.661016949152497</v>
      </c>
      <c r="EK48" s="1">
        <v>97.817314746881806</v>
      </c>
      <c r="EL48" s="1">
        <v>98.0607391145261</v>
      </c>
      <c r="EM48" s="1">
        <v>94.904587900933805</v>
      </c>
      <c r="EN48" s="1">
        <v>93.246445497630305</v>
      </c>
      <c r="EO48" s="1">
        <v>77.772227772227694</v>
      </c>
      <c r="EP48" s="1">
        <v>77.304964539007102</v>
      </c>
      <c r="EQ48" s="1">
        <v>76.618705035971203</v>
      </c>
      <c r="ER48" s="1">
        <v>83.709016393442596</v>
      </c>
      <c r="ES48" s="1">
        <v>87.398785425101195</v>
      </c>
      <c r="ET48" s="1">
        <v>89.281997918834506</v>
      </c>
      <c r="EU48" s="1">
        <v>77.373974208675193</v>
      </c>
      <c r="EV48" s="1">
        <v>69.687964338781498</v>
      </c>
      <c r="EW48" s="1">
        <v>38.939393939393902</v>
      </c>
      <c r="EX48" s="1">
        <v>40.819423368740502</v>
      </c>
      <c r="EY48" s="1">
        <v>41.610169491525397</v>
      </c>
    </row>
    <row r="49" spans="1:155" ht="15">
      <c r="A49" s="11" t="s">
        <v>144</v>
      </c>
      <c r="B49" s="1" t="s">
        <v>620</v>
      </c>
      <c r="C49" s="1" t="s">
        <v>1049</v>
      </c>
      <c r="D49" s="11" t="s">
        <v>1039</v>
      </c>
      <c r="E49" s="11" t="s">
        <v>1040</v>
      </c>
      <c r="F49" s="1">
        <v>60.185185185185098</v>
      </c>
      <c r="G49" s="1">
        <v>64.522058823529406</v>
      </c>
      <c r="H49" s="1">
        <v>63.793103448275801</v>
      </c>
      <c r="I49" s="1">
        <v>65.082644628099104</v>
      </c>
      <c r="J49" s="1">
        <v>61.872146118721403</v>
      </c>
      <c r="K49" s="1">
        <v>29.761904761904699</v>
      </c>
      <c r="L49" s="1">
        <v>21.969696969696901</v>
      </c>
      <c r="M49" s="1">
        <v>22.8205128205128</v>
      </c>
      <c r="N49" s="1">
        <v>3.2663316582914499</v>
      </c>
      <c r="O49" s="1">
        <v>9.5375722543352595</v>
      </c>
      <c r="P49" s="1">
        <v>4.8076923076923102</v>
      </c>
      <c r="Q49" s="1">
        <v>12.831858407079601</v>
      </c>
      <c r="R49" s="1">
        <v>0</v>
      </c>
      <c r="S49" s="1">
        <v>0</v>
      </c>
      <c r="T49" s="1">
        <v>0</v>
      </c>
      <c r="U49" s="1">
        <v>61.1111111111111</v>
      </c>
      <c r="V49" s="1">
        <v>64.705882352941103</v>
      </c>
      <c r="W49" s="1">
        <v>65.708812260536405</v>
      </c>
      <c r="X49" s="1">
        <v>70.454545454545396</v>
      </c>
      <c r="Y49" s="1">
        <v>69.863013698630098</v>
      </c>
      <c r="Z49" s="1">
        <v>14.761904761904701</v>
      </c>
      <c r="AA49" s="1">
        <v>12.373737373737301</v>
      </c>
      <c r="AB49" s="1">
        <v>13.589743589743501</v>
      </c>
      <c r="AC49" s="1">
        <v>15.0753768844221</v>
      </c>
      <c r="AD49" s="1">
        <v>14.7398843930635</v>
      </c>
      <c r="AE49" s="1">
        <v>13.4615384615384</v>
      </c>
      <c r="AF49" s="1">
        <v>17.699115044247701</v>
      </c>
      <c r="AG49" s="1">
        <v>0</v>
      </c>
      <c r="AH49" s="1">
        <v>0</v>
      </c>
      <c r="AI49" s="1">
        <v>0</v>
      </c>
      <c r="AJ49" s="1">
        <v>38.8888888888888</v>
      </c>
      <c r="AK49" s="1">
        <v>40.441176470588204</v>
      </c>
      <c r="AL49" s="1">
        <v>39.846743295019103</v>
      </c>
      <c r="AM49" s="1">
        <v>40.289256198347097</v>
      </c>
      <c r="AN49" s="1">
        <v>39.269406392694101</v>
      </c>
      <c r="AO49" s="1">
        <v>38.095238095238102</v>
      </c>
      <c r="AP49" s="1">
        <v>36.616161616161598</v>
      </c>
      <c r="AQ49" s="1">
        <v>37.435897435897402</v>
      </c>
      <c r="AR49" s="1">
        <v>39.698492462311499</v>
      </c>
      <c r="AS49" s="1">
        <v>40.462427745664698</v>
      </c>
      <c r="AT49" s="1">
        <v>39.743589743589702</v>
      </c>
      <c r="AU49" s="1">
        <v>41.592920353982301</v>
      </c>
      <c r="AV49" s="1">
        <v>0</v>
      </c>
      <c r="AW49" s="1">
        <v>0</v>
      </c>
      <c r="AX49" s="1">
        <v>0</v>
      </c>
      <c r="AY49" s="1">
        <v>29.814814814814799</v>
      </c>
      <c r="AZ49" s="1">
        <v>25.551470588235201</v>
      </c>
      <c r="BA49" s="1">
        <v>40.038314176245201</v>
      </c>
      <c r="BB49" s="1">
        <v>34.090909090909101</v>
      </c>
      <c r="BC49" s="1">
        <v>13.9269406392694</v>
      </c>
      <c r="BD49" s="1">
        <v>11.190476190476099</v>
      </c>
      <c r="BE49" s="1">
        <v>7.8282828282828198</v>
      </c>
      <c r="BF49" s="1">
        <v>14.615384615384601</v>
      </c>
      <c r="BG49" s="1">
        <v>1.25628140703517</v>
      </c>
      <c r="BH49" s="1">
        <v>7.2254335260115603</v>
      </c>
      <c r="BI49" s="1">
        <v>16.346153846153801</v>
      </c>
      <c r="BJ49" s="1">
        <v>39.3805309734513</v>
      </c>
      <c r="BK49" s="1">
        <v>0</v>
      </c>
      <c r="BL49" s="1">
        <v>0</v>
      </c>
      <c r="BM49" s="1">
        <v>0</v>
      </c>
      <c r="BN49" s="1">
        <v>26.851851851851801</v>
      </c>
      <c r="BO49" s="1">
        <v>29.227941176470502</v>
      </c>
      <c r="BP49" s="1">
        <v>30.076628352490399</v>
      </c>
      <c r="BQ49" s="1">
        <v>31.404958677685901</v>
      </c>
      <c r="BR49" s="1">
        <v>31.963470319634698</v>
      </c>
      <c r="BS49" s="1">
        <v>32.380952380952301</v>
      </c>
      <c r="BT49" s="1">
        <v>31.313131313131301</v>
      </c>
      <c r="BU49" s="1">
        <v>32.051282051282101</v>
      </c>
      <c r="BV49" s="1">
        <v>34.170854271356703</v>
      </c>
      <c r="BW49" s="1">
        <v>33.526011560693597</v>
      </c>
      <c r="BX49" s="1">
        <v>33.3333333333333</v>
      </c>
      <c r="BY49" s="1">
        <v>33.628318584070797</v>
      </c>
      <c r="BZ49" s="1">
        <v>0</v>
      </c>
      <c r="CA49" s="1">
        <v>0</v>
      </c>
      <c r="CB49" s="1">
        <v>0</v>
      </c>
      <c r="CC49" s="1">
        <v>64.629629629629605</v>
      </c>
      <c r="CD49" s="1">
        <v>64.522058823529406</v>
      </c>
      <c r="CE49" s="1">
        <v>67.432950191570797</v>
      </c>
      <c r="CF49" s="1">
        <v>68.181818181818102</v>
      </c>
      <c r="CG49" s="1">
        <v>70.3196347031963</v>
      </c>
      <c r="CH49" s="1">
        <v>73.571428571428498</v>
      </c>
      <c r="CI49" s="1">
        <v>74.242424242424207</v>
      </c>
      <c r="CJ49" s="1">
        <v>73.076923076923094</v>
      </c>
      <c r="CK49" s="1">
        <v>30.402010050251199</v>
      </c>
      <c r="CL49" s="1">
        <v>34.682080924855399</v>
      </c>
      <c r="CM49" s="1">
        <v>49.358974358974301</v>
      </c>
      <c r="CN49" s="1">
        <v>56.194690265486699</v>
      </c>
      <c r="CO49" s="1">
        <v>0</v>
      </c>
      <c r="CP49" s="1">
        <v>0</v>
      </c>
      <c r="CQ49" s="1">
        <v>0</v>
      </c>
      <c r="CR49" s="1">
        <v>10.370370370370299</v>
      </c>
      <c r="CS49" s="1">
        <v>13.6029411764705</v>
      </c>
      <c r="CT49" s="1">
        <v>14.9425287356321</v>
      </c>
      <c r="CU49" s="1">
        <v>16.735537190082599</v>
      </c>
      <c r="CV49" s="1">
        <v>18.721461187214601</v>
      </c>
      <c r="CW49" s="1">
        <v>20.714285714285701</v>
      </c>
      <c r="CX49" s="1">
        <v>19.191919191919101</v>
      </c>
      <c r="CY49" s="1">
        <v>20.256410256410199</v>
      </c>
      <c r="CZ49" s="1">
        <v>20.3517587939698</v>
      </c>
      <c r="DA49" s="1">
        <v>20.520231213872801</v>
      </c>
      <c r="DB49" s="1">
        <v>19.551282051282101</v>
      </c>
      <c r="DC49" s="1">
        <v>25.663716814159201</v>
      </c>
      <c r="DD49" s="1">
        <v>0</v>
      </c>
      <c r="DE49" s="1">
        <v>0</v>
      </c>
      <c r="DF49" s="1">
        <v>0</v>
      </c>
      <c r="DG49" s="1">
        <v>95.726338958180406</v>
      </c>
      <c r="DH49" s="1">
        <v>96.030003658982807</v>
      </c>
      <c r="DI49" s="1">
        <v>86.134794965489206</v>
      </c>
      <c r="DJ49" s="1">
        <v>51.984597156398102</v>
      </c>
      <c r="DK49" s="1">
        <v>48.401598401598399</v>
      </c>
      <c r="DL49" s="1">
        <v>33.586626139817596</v>
      </c>
      <c r="DM49" s="1">
        <v>22.6618705035971</v>
      </c>
      <c r="DN49" s="1">
        <v>29.866803278688501</v>
      </c>
      <c r="DO49" s="1">
        <v>49.5445344129554</v>
      </c>
      <c r="DP49" s="1">
        <v>52.497398543184097</v>
      </c>
      <c r="DQ49" s="1">
        <v>80.363423212192203</v>
      </c>
      <c r="DR49" s="1">
        <v>74.071322436849897</v>
      </c>
      <c r="DS49" s="1">
        <v>0</v>
      </c>
      <c r="DT49" s="1">
        <v>0</v>
      </c>
      <c r="DU49" s="1">
        <v>0</v>
      </c>
      <c r="DV49" s="1">
        <v>69.534115920763</v>
      </c>
      <c r="DW49" s="1">
        <v>43.999268203439399</v>
      </c>
      <c r="DX49" s="1">
        <v>46.427121396670699</v>
      </c>
      <c r="DY49" s="1">
        <v>39.484597156398102</v>
      </c>
      <c r="DZ49" s="1">
        <v>35.214785214785202</v>
      </c>
      <c r="EA49" s="1">
        <v>37.841945288753799</v>
      </c>
      <c r="EB49" s="1">
        <v>49.897225077081103</v>
      </c>
      <c r="EC49" s="1">
        <v>63.4733606557377</v>
      </c>
      <c r="ED49" s="1">
        <v>20.091093117408899</v>
      </c>
      <c r="EE49" s="1">
        <v>40.322580645161203</v>
      </c>
      <c r="EF49" s="1">
        <v>58.792497069167602</v>
      </c>
      <c r="EG49" s="1">
        <v>40.193164933135201</v>
      </c>
      <c r="EH49" s="1">
        <v>0</v>
      </c>
      <c r="EI49" s="1">
        <v>0</v>
      </c>
      <c r="EJ49" s="1">
        <v>0</v>
      </c>
      <c r="EK49" s="1">
        <v>77.549523110785003</v>
      </c>
      <c r="EL49" s="1">
        <v>78.851079399926803</v>
      </c>
      <c r="EM49" s="1">
        <v>78.197320341047501</v>
      </c>
      <c r="EN49" s="1">
        <v>64.869668246445499</v>
      </c>
      <c r="EO49" s="1">
        <v>58.791208791208703</v>
      </c>
      <c r="EP49" s="1">
        <v>51.0131712259371</v>
      </c>
      <c r="EQ49" s="1">
        <v>50.770811921891003</v>
      </c>
      <c r="ER49" s="1">
        <v>57.4282786885245</v>
      </c>
      <c r="ES49" s="1">
        <v>62.0445344129554</v>
      </c>
      <c r="ET49" s="1">
        <v>63.995837669094598</v>
      </c>
      <c r="EU49" s="1">
        <v>69.929660023446601</v>
      </c>
      <c r="EV49" s="1">
        <v>73.625557206537906</v>
      </c>
      <c r="EW49" s="1">
        <v>0</v>
      </c>
      <c r="EX49" s="1">
        <v>0</v>
      </c>
      <c r="EY49" s="1">
        <v>0</v>
      </c>
    </row>
    <row r="50" spans="1:155" ht="15">
      <c r="A50" s="11" t="s">
        <v>126</v>
      </c>
      <c r="B50" s="1" t="s">
        <v>602</v>
      </c>
      <c r="C50" s="1" t="s">
        <v>1021</v>
      </c>
      <c r="D50" s="11" t="s">
        <v>1046</v>
      </c>
      <c r="E50" s="11" t="s">
        <v>1093</v>
      </c>
      <c r="F50" s="1">
        <v>81.221198156681993</v>
      </c>
      <c r="G50" s="1">
        <v>24.470899470899401</v>
      </c>
      <c r="H50" s="1">
        <v>21.9325153374233</v>
      </c>
      <c r="I50" s="1">
        <v>16.468253968253901</v>
      </c>
      <c r="J50" s="1">
        <v>13.313609467455599</v>
      </c>
      <c r="K50" s="1">
        <v>11</v>
      </c>
      <c r="L50" s="1">
        <v>8.4558823529411704</v>
      </c>
      <c r="M50" s="1">
        <v>5</v>
      </c>
      <c r="N50" s="1">
        <v>1.8796992481203001</v>
      </c>
      <c r="O50" s="1">
        <v>5.5084745762711798</v>
      </c>
      <c r="P50" s="1">
        <v>8.7628865979381398</v>
      </c>
      <c r="Q50" s="1">
        <v>19.886363636363601</v>
      </c>
      <c r="R50" s="1">
        <v>39.534883720930203</v>
      </c>
      <c r="S50" s="1">
        <v>44.1860465116279</v>
      </c>
      <c r="T50" s="1">
        <v>0</v>
      </c>
      <c r="U50" s="1">
        <v>69.470046082949295</v>
      </c>
      <c r="V50" s="1">
        <v>29.3650793650793</v>
      </c>
      <c r="W50" s="1">
        <v>28.0674846625766</v>
      </c>
      <c r="X50" s="1">
        <v>25.198412698412699</v>
      </c>
      <c r="Y50" s="1">
        <v>21.0059171597633</v>
      </c>
      <c r="Z50" s="1">
        <v>19</v>
      </c>
      <c r="AA50" s="1">
        <v>17.279411764705799</v>
      </c>
      <c r="AB50" s="1">
        <v>20</v>
      </c>
      <c r="AC50" s="1">
        <v>20.300751879699199</v>
      </c>
      <c r="AD50" s="1">
        <v>22.457627118644101</v>
      </c>
      <c r="AE50" s="1">
        <v>22.680412371134</v>
      </c>
      <c r="AF50" s="1">
        <v>26.7045454545454</v>
      </c>
      <c r="AG50" s="1">
        <v>39.534883720930203</v>
      </c>
      <c r="AH50" s="1">
        <v>40.697674418604599</v>
      </c>
      <c r="AI50" s="1">
        <v>0</v>
      </c>
      <c r="AJ50" s="1">
        <v>89.861751152073694</v>
      </c>
      <c r="AK50" s="1">
        <v>88.624338624338606</v>
      </c>
      <c r="AL50" s="1">
        <v>88.803680981595093</v>
      </c>
      <c r="AM50" s="1">
        <v>36.706349206349202</v>
      </c>
      <c r="AN50" s="1">
        <v>32.840236686390497</v>
      </c>
      <c r="AO50" s="1">
        <v>30</v>
      </c>
      <c r="AP50" s="1">
        <v>27.573529411764699</v>
      </c>
      <c r="AQ50" s="1">
        <v>26.1538461538461</v>
      </c>
      <c r="AR50" s="1">
        <v>26.691729323308198</v>
      </c>
      <c r="AS50" s="1">
        <v>27.966101694915199</v>
      </c>
      <c r="AT50" s="1">
        <v>32.989690721649403</v>
      </c>
      <c r="AU50" s="1">
        <v>42.613636363636303</v>
      </c>
      <c r="AV50" s="1">
        <v>50</v>
      </c>
      <c r="AW50" s="1">
        <v>48.2558139534883</v>
      </c>
      <c r="AX50" s="1">
        <v>0</v>
      </c>
      <c r="AY50" s="1">
        <v>29.838709677419299</v>
      </c>
      <c r="AZ50" s="1">
        <v>13.8888888888888</v>
      </c>
      <c r="BA50" s="1">
        <v>20.092024539877301</v>
      </c>
      <c r="BB50" s="1">
        <v>26.785714285714199</v>
      </c>
      <c r="BC50" s="1">
        <v>28.1065088757396</v>
      </c>
      <c r="BD50" s="1">
        <v>25.6666666666666</v>
      </c>
      <c r="BE50" s="1">
        <v>20.072992700729898</v>
      </c>
      <c r="BF50" s="1">
        <v>17.307692307692299</v>
      </c>
      <c r="BG50" s="1">
        <v>14.661654135338299</v>
      </c>
      <c r="BH50" s="1">
        <v>5.5084745762711798</v>
      </c>
      <c r="BI50" s="1">
        <v>2.5773195876288599</v>
      </c>
      <c r="BJ50" s="1">
        <v>14.2045454545454</v>
      </c>
      <c r="BK50" s="1">
        <v>8.7209302325581408</v>
      </c>
      <c r="BL50" s="1">
        <v>8.7209302325581408</v>
      </c>
      <c r="BM50" s="1">
        <v>0</v>
      </c>
      <c r="BN50" s="1">
        <v>76.728110599078306</v>
      </c>
      <c r="BO50" s="1">
        <v>79.232804232804199</v>
      </c>
      <c r="BP50" s="1">
        <v>34.662576687116498</v>
      </c>
      <c r="BQ50" s="1">
        <v>35.714285714285701</v>
      </c>
      <c r="BR50" s="1">
        <v>33.727810650887498</v>
      </c>
      <c r="BS50" s="1">
        <v>34</v>
      </c>
      <c r="BT50" s="1">
        <v>34.191176470588204</v>
      </c>
      <c r="BU50" s="1">
        <v>36.923076923076898</v>
      </c>
      <c r="BV50" s="1">
        <v>40.225563909774401</v>
      </c>
      <c r="BW50" s="1">
        <v>39.830508474576199</v>
      </c>
      <c r="BX50" s="1">
        <v>40.206185567010301</v>
      </c>
      <c r="BY50" s="1">
        <v>40.340909090909101</v>
      </c>
      <c r="BZ50" s="1">
        <v>46.511627906976699</v>
      </c>
      <c r="CA50" s="1">
        <v>47.093023255813897</v>
      </c>
      <c r="CB50" s="1">
        <v>0</v>
      </c>
      <c r="CC50" s="1">
        <v>74.193548387096698</v>
      </c>
      <c r="CD50" s="1">
        <v>72.486772486772395</v>
      </c>
      <c r="CE50" s="1">
        <v>70.858895705521405</v>
      </c>
      <c r="CF50" s="1">
        <v>44.841269841269799</v>
      </c>
      <c r="CG50" s="1">
        <v>50.887573964497001</v>
      </c>
      <c r="CH50" s="1">
        <v>56.3333333333333</v>
      </c>
      <c r="CI50" s="1">
        <v>57.720588235294102</v>
      </c>
      <c r="CJ50" s="1">
        <v>58.076923076923102</v>
      </c>
      <c r="CK50" s="1">
        <v>62.030075187969899</v>
      </c>
      <c r="CL50" s="1">
        <v>58.0508474576271</v>
      </c>
      <c r="CM50" s="1">
        <v>67.010309278350505</v>
      </c>
      <c r="CN50" s="1">
        <v>59.659090909090899</v>
      </c>
      <c r="CO50" s="1">
        <v>89.534883720930196</v>
      </c>
      <c r="CP50" s="1">
        <v>91.279069767441797</v>
      </c>
      <c r="CQ50" s="1">
        <v>0</v>
      </c>
      <c r="CR50" s="1">
        <v>41.244239631336399</v>
      </c>
      <c r="CS50" s="1">
        <v>41.402116402116398</v>
      </c>
      <c r="CT50" s="1">
        <v>42.791411042944702</v>
      </c>
      <c r="CU50" s="1">
        <v>43.253968253968203</v>
      </c>
      <c r="CV50" s="1">
        <v>40.532544378698198</v>
      </c>
      <c r="CW50" s="1">
        <v>40</v>
      </c>
      <c r="CX50" s="1">
        <v>37.5</v>
      </c>
      <c r="CY50" s="1">
        <v>38.846153846153797</v>
      </c>
      <c r="CZ50" s="1">
        <v>43.984962406015001</v>
      </c>
      <c r="DA50" s="1">
        <v>47.033898305084698</v>
      </c>
      <c r="DB50" s="1">
        <v>46.391752577319501</v>
      </c>
      <c r="DC50" s="1">
        <v>56.25</v>
      </c>
      <c r="DD50" s="1">
        <v>30.232558139534799</v>
      </c>
      <c r="DE50" s="1">
        <v>33.720930232558104</v>
      </c>
      <c r="DF50" s="1">
        <v>0</v>
      </c>
      <c r="DG50" s="1">
        <v>56.181217901687397</v>
      </c>
      <c r="DH50" s="1">
        <v>66.428832784485905</v>
      </c>
      <c r="DI50" s="1">
        <v>44.965489240763198</v>
      </c>
      <c r="DJ50" s="1">
        <v>44.520142180094702</v>
      </c>
      <c r="DK50" s="1">
        <v>27.522477522477502</v>
      </c>
      <c r="DL50" s="1">
        <v>56.180344478216803</v>
      </c>
      <c r="DM50" s="1">
        <v>69.835560123329898</v>
      </c>
      <c r="DN50" s="1">
        <v>30.2766393442622</v>
      </c>
      <c r="DO50" s="1">
        <v>56.6295546558704</v>
      </c>
      <c r="DP50" s="1">
        <v>41.9875130072841</v>
      </c>
      <c r="DQ50" s="1">
        <v>52.344665885111297</v>
      </c>
      <c r="DR50" s="1">
        <v>65.601783060921207</v>
      </c>
      <c r="DS50" s="1">
        <v>82.954545454545396</v>
      </c>
      <c r="DT50" s="1">
        <v>77.010622154779895</v>
      </c>
      <c r="DU50" s="1">
        <v>0</v>
      </c>
      <c r="DV50" s="1">
        <v>91.030814380044006</v>
      </c>
      <c r="DW50" s="1">
        <v>96.652030735455497</v>
      </c>
      <c r="DX50" s="1">
        <v>93.402354851806706</v>
      </c>
      <c r="DY50" s="1">
        <v>96.238151658767705</v>
      </c>
      <c r="DZ50" s="1">
        <v>96.7532467532467</v>
      </c>
      <c r="EA50" s="1">
        <v>87.993920972644304</v>
      </c>
      <c r="EB50" s="1">
        <v>89.773895169578594</v>
      </c>
      <c r="EC50" s="1">
        <v>80.276639344262193</v>
      </c>
      <c r="ED50" s="1">
        <v>83.552631578947299</v>
      </c>
      <c r="EE50" s="1">
        <v>96.826222684703396</v>
      </c>
      <c r="EF50" s="1">
        <v>93.1418522860492</v>
      </c>
      <c r="EG50" s="1">
        <v>51.783060921248101</v>
      </c>
      <c r="EH50" s="1">
        <v>93.560606060606005</v>
      </c>
      <c r="EI50" s="1">
        <v>94.157814871016598</v>
      </c>
      <c r="EJ50" s="1">
        <v>0</v>
      </c>
      <c r="EK50" s="1">
        <v>35.399853264856901</v>
      </c>
      <c r="EL50" s="1">
        <v>36.1873399195023</v>
      </c>
      <c r="EM50" s="1">
        <v>35.749086479902502</v>
      </c>
      <c r="EN50" s="1">
        <v>30.9537914691943</v>
      </c>
      <c r="EO50" s="1">
        <v>22.0779220779221</v>
      </c>
      <c r="EP50" s="1">
        <v>21.681864235055698</v>
      </c>
      <c r="EQ50" s="1">
        <v>21.891058581706101</v>
      </c>
      <c r="ER50" s="1">
        <v>25.768442622950801</v>
      </c>
      <c r="ES50" s="1">
        <v>9.6659919028340102</v>
      </c>
      <c r="ET50" s="1">
        <v>28.876170655567101</v>
      </c>
      <c r="EU50" s="1">
        <v>9.3200468933177003</v>
      </c>
      <c r="EV50" s="1">
        <v>18.4992570579494</v>
      </c>
      <c r="EW50" s="1">
        <v>38.939393939393902</v>
      </c>
      <c r="EX50" s="1">
        <v>40.819423368740502</v>
      </c>
      <c r="EY50" s="1">
        <v>0</v>
      </c>
    </row>
    <row r="51" spans="1:155" ht="15">
      <c r="A51" s="11" t="s">
        <v>149</v>
      </c>
      <c r="B51" s="1" t="s">
        <v>625</v>
      </c>
      <c r="C51" s="1" t="s">
        <v>1054</v>
      </c>
      <c r="D51" s="11" t="s">
        <v>1055</v>
      </c>
      <c r="E51" s="11" t="s">
        <v>1094</v>
      </c>
      <c r="F51" s="1">
        <v>56.352459016393396</v>
      </c>
      <c r="G51" s="1">
        <v>76.179245283018801</v>
      </c>
      <c r="H51" s="1">
        <v>82.820512820512803</v>
      </c>
      <c r="I51" s="1">
        <v>84.502923976608102</v>
      </c>
      <c r="J51" s="1">
        <v>76.618705035971203</v>
      </c>
      <c r="K51" s="1">
        <v>77.067669172932298</v>
      </c>
      <c r="L51" s="1">
        <v>79.133858267716505</v>
      </c>
      <c r="M51" s="1">
        <v>80.932203389830505</v>
      </c>
      <c r="N51" s="1">
        <v>90.540540540540505</v>
      </c>
      <c r="O51" s="1">
        <v>86.5</v>
      </c>
      <c r="P51" s="1">
        <v>73.456790123456699</v>
      </c>
      <c r="Q51" s="1">
        <v>83.3333333333333</v>
      </c>
      <c r="R51" s="1">
        <v>32.786885245901601</v>
      </c>
      <c r="S51" s="1">
        <v>30.327868852459002</v>
      </c>
      <c r="T51" s="1">
        <v>35.714285714285701</v>
      </c>
      <c r="U51" s="1">
        <v>92.008196721311407</v>
      </c>
      <c r="V51" s="1">
        <v>90.330188679245197</v>
      </c>
      <c r="W51" s="1">
        <v>89.487179487179404</v>
      </c>
      <c r="X51" s="1">
        <v>85.672514619883003</v>
      </c>
      <c r="Y51" s="1">
        <v>89.568345323740999</v>
      </c>
      <c r="Z51" s="1">
        <v>92.857142857142804</v>
      </c>
      <c r="AA51" s="1">
        <v>93.307086614173201</v>
      </c>
      <c r="AB51" s="1">
        <v>91.1016949152542</v>
      </c>
      <c r="AC51" s="1">
        <v>86.936936936936902</v>
      </c>
      <c r="AD51" s="1">
        <v>90.5</v>
      </c>
      <c r="AE51" s="1">
        <v>84.567901234567898</v>
      </c>
      <c r="AF51" s="1">
        <v>66.6666666666666</v>
      </c>
      <c r="AG51" s="1">
        <v>35.245901639344197</v>
      </c>
      <c r="AH51" s="1">
        <v>33.6065573770491</v>
      </c>
      <c r="AI51" s="1">
        <v>30.952380952380899</v>
      </c>
      <c r="AJ51" s="1">
        <v>75</v>
      </c>
      <c r="AK51" s="1">
        <v>77.594339622641499</v>
      </c>
      <c r="AL51" s="1">
        <v>37.692307692307601</v>
      </c>
      <c r="AM51" s="1">
        <v>38.5964912280701</v>
      </c>
      <c r="AN51" s="1">
        <v>71.582733812949598</v>
      </c>
      <c r="AO51" s="1">
        <v>69.548872180451099</v>
      </c>
      <c r="AP51" s="1">
        <v>66.929133858267704</v>
      </c>
      <c r="AQ51" s="1">
        <v>71.186440677966104</v>
      </c>
      <c r="AR51" s="1">
        <v>33.783783783783697</v>
      </c>
      <c r="AS51" s="1">
        <v>36</v>
      </c>
      <c r="AT51" s="1">
        <v>41.975308641975303</v>
      </c>
      <c r="AU51" s="1">
        <v>48.5507246376811</v>
      </c>
      <c r="AV51" s="1">
        <v>13.114754098360599</v>
      </c>
      <c r="AW51" s="1">
        <v>50</v>
      </c>
      <c r="AX51" s="1">
        <v>52.380952380952301</v>
      </c>
      <c r="AY51" s="1">
        <v>82.991803278688494</v>
      </c>
      <c r="AZ51" s="1">
        <v>88.443396226415103</v>
      </c>
      <c r="BA51" s="1">
        <v>94.615384615384599</v>
      </c>
      <c r="BB51" s="1">
        <v>94.4444444444444</v>
      </c>
      <c r="BC51" s="1">
        <v>89.568345323740999</v>
      </c>
      <c r="BD51" s="1">
        <v>94.360902255639104</v>
      </c>
      <c r="BE51" s="1">
        <v>92.519685039370103</v>
      </c>
      <c r="BF51" s="1">
        <v>79.237288135593204</v>
      </c>
      <c r="BG51" s="1">
        <v>86.936936936936902</v>
      </c>
      <c r="BH51" s="1">
        <v>91.5</v>
      </c>
      <c r="BI51" s="1">
        <v>78.395061728395007</v>
      </c>
      <c r="BJ51" s="1">
        <v>77.536231884057898</v>
      </c>
      <c r="BK51" s="1">
        <v>20.491803278688501</v>
      </c>
      <c r="BL51" s="1">
        <v>32.786885245901601</v>
      </c>
      <c r="BM51" s="1">
        <v>10.714285714285699</v>
      </c>
      <c r="BN51" s="1">
        <v>95.491803278688494</v>
      </c>
      <c r="BO51" s="1">
        <v>95.754716981132106</v>
      </c>
      <c r="BP51" s="1">
        <v>87.948717948717899</v>
      </c>
      <c r="BQ51" s="1">
        <v>82.456140350877106</v>
      </c>
      <c r="BR51" s="1">
        <v>92.086330935251794</v>
      </c>
      <c r="BS51" s="1">
        <v>71.804511278195406</v>
      </c>
      <c r="BT51" s="1">
        <v>74.015748031496102</v>
      </c>
      <c r="BU51" s="1">
        <v>77.542372881355902</v>
      </c>
      <c r="BV51" s="1">
        <v>71.171171171171096</v>
      </c>
      <c r="BW51" s="1">
        <v>89</v>
      </c>
      <c r="BX51" s="1">
        <v>87.654320987654302</v>
      </c>
      <c r="BY51" s="1">
        <v>86.956521739130395</v>
      </c>
      <c r="BZ51" s="1">
        <v>36.065573770491802</v>
      </c>
      <c r="CA51" s="1">
        <v>34.426229508196698</v>
      </c>
      <c r="CB51" s="1">
        <v>36.904761904761898</v>
      </c>
      <c r="CC51" s="1">
        <v>98.975409836065495</v>
      </c>
      <c r="CD51" s="1">
        <v>99.292452830188594</v>
      </c>
      <c r="CE51" s="1">
        <v>99.743589743589695</v>
      </c>
      <c r="CF51" s="1">
        <v>99.707602339181193</v>
      </c>
      <c r="CG51" s="1">
        <v>96.762589928057494</v>
      </c>
      <c r="CH51" s="1">
        <v>98.120300751879697</v>
      </c>
      <c r="CI51" s="1">
        <v>96.456692913385794</v>
      </c>
      <c r="CJ51" s="1">
        <v>97.881355932203306</v>
      </c>
      <c r="CK51" s="1">
        <v>97.747747747747695</v>
      </c>
      <c r="CL51" s="1">
        <v>97.5</v>
      </c>
      <c r="CM51" s="1">
        <v>91.975308641975303</v>
      </c>
      <c r="CN51" s="1">
        <v>63.768115942028899</v>
      </c>
      <c r="CO51" s="1">
        <v>60.655737704918003</v>
      </c>
      <c r="CP51" s="1">
        <v>52.459016393442603</v>
      </c>
      <c r="CQ51" s="1">
        <v>19.047619047619001</v>
      </c>
      <c r="CR51" s="1">
        <v>94.672131147540895</v>
      </c>
      <c r="CS51" s="1">
        <v>94.339622641509393</v>
      </c>
      <c r="CT51" s="1">
        <v>94.615384615384599</v>
      </c>
      <c r="CU51" s="1">
        <v>94.4444444444444</v>
      </c>
      <c r="CV51" s="1">
        <v>93.884892086330893</v>
      </c>
      <c r="CW51" s="1">
        <v>95.488721804511201</v>
      </c>
      <c r="CX51" s="1">
        <v>94.881889763779498</v>
      </c>
      <c r="CY51" s="1">
        <v>94.491525423728802</v>
      </c>
      <c r="CZ51" s="1">
        <v>95.495495495495504</v>
      </c>
      <c r="DA51" s="1">
        <v>95</v>
      </c>
      <c r="DB51" s="1">
        <v>75.308641975308603</v>
      </c>
      <c r="DC51" s="1">
        <v>70.289855072463695</v>
      </c>
      <c r="DD51" s="1">
        <v>22.131147540983601</v>
      </c>
      <c r="DE51" s="1">
        <v>28.688524590163901</v>
      </c>
      <c r="DF51" s="1">
        <v>32.142857142857103</v>
      </c>
      <c r="DG51" s="1">
        <v>91.801173881144507</v>
      </c>
      <c r="DH51" s="1">
        <v>95.737285034760305</v>
      </c>
      <c r="DI51" s="1">
        <v>91.778319123020694</v>
      </c>
      <c r="DJ51" s="1">
        <v>85.989336492890999</v>
      </c>
      <c r="DK51" s="1">
        <v>88.861138861138798</v>
      </c>
      <c r="DL51" s="1">
        <v>96.0992907801418</v>
      </c>
      <c r="DM51" s="1">
        <v>87.2045220966084</v>
      </c>
      <c r="DN51" s="1">
        <v>79.354508196721298</v>
      </c>
      <c r="DO51" s="1">
        <v>72.419028340080899</v>
      </c>
      <c r="DP51" s="1">
        <v>97.970863683662799</v>
      </c>
      <c r="DQ51" s="1">
        <v>98.534583821805299</v>
      </c>
      <c r="DR51" s="1">
        <v>81.797919762258502</v>
      </c>
      <c r="DS51" s="1">
        <v>96.439393939393895</v>
      </c>
      <c r="DT51" s="1">
        <v>93.095599393019697</v>
      </c>
      <c r="DU51" s="1">
        <v>96.186440677966104</v>
      </c>
      <c r="DV51" s="1">
        <v>10.473220836390301</v>
      </c>
      <c r="DW51" s="1">
        <v>15.093304061470899</v>
      </c>
      <c r="DX51" s="1">
        <v>5.09541209906617</v>
      </c>
      <c r="DY51" s="1">
        <v>9.7452606635071106</v>
      </c>
      <c r="DZ51" s="1">
        <v>20.129870129870099</v>
      </c>
      <c r="EA51" s="1">
        <v>19.0982776089159</v>
      </c>
      <c r="EB51" s="1">
        <v>15.467625899280501</v>
      </c>
      <c r="EC51" s="1">
        <v>20.338114754098299</v>
      </c>
      <c r="ED51" s="1">
        <v>10.779352226720601</v>
      </c>
      <c r="EE51" s="1">
        <v>20.447450572320498</v>
      </c>
      <c r="EF51" s="1">
        <v>16.3540445486518</v>
      </c>
      <c r="EG51" s="1">
        <v>21.471025260029698</v>
      </c>
      <c r="EH51" s="1">
        <v>70.8333333333333</v>
      </c>
      <c r="EI51" s="1">
        <v>78.376327769347498</v>
      </c>
      <c r="EJ51" s="1">
        <v>38.728813559321999</v>
      </c>
      <c r="EK51" s="1">
        <v>99.009537784299297</v>
      </c>
      <c r="EL51" s="1">
        <v>99.780461031833099</v>
      </c>
      <c r="EM51" s="1">
        <v>99.756394640682103</v>
      </c>
      <c r="EN51" s="1">
        <v>99.674170616113699</v>
      </c>
      <c r="EO51" s="1">
        <v>90.909090909090907</v>
      </c>
      <c r="EP51" s="1">
        <v>90.2228976697061</v>
      </c>
      <c r="EQ51" s="1">
        <v>97.995889003083207</v>
      </c>
      <c r="ER51" s="1">
        <v>98.258196721311407</v>
      </c>
      <c r="ES51" s="1">
        <v>99.645748987854205</v>
      </c>
      <c r="ET51" s="1">
        <v>99.531737773152898</v>
      </c>
      <c r="EU51" s="1">
        <v>97.069167643610697</v>
      </c>
      <c r="EV51" s="1">
        <v>93.016344725111395</v>
      </c>
      <c r="EW51" s="1">
        <v>38.939393939393902</v>
      </c>
      <c r="EX51" s="1">
        <v>40.819423368740502</v>
      </c>
      <c r="EY51" s="1">
        <v>41.610169491525397</v>
      </c>
    </row>
    <row r="52" spans="1:155" ht="15">
      <c r="A52" s="11" t="s">
        <v>431</v>
      </c>
      <c r="B52" s="1" t="s">
        <v>899</v>
      </c>
      <c r="C52" s="1" t="s">
        <v>1080</v>
      </c>
      <c r="D52" s="11" t="s">
        <v>1081</v>
      </c>
      <c r="E52" s="11" t="s">
        <v>1082</v>
      </c>
      <c r="F52" s="1">
        <v>70.895522388059703</v>
      </c>
      <c r="G52" s="1">
        <v>63.571428571428498</v>
      </c>
      <c r="H52" s="1">
        <v>75.735294117647001</v>
      </c>
      <c r="I52" s="1">
        <v>70.535714285714207</v>
      </c>
      <c r="J52" s="1">
        <v>80.909090909090907</v>
      </c>
      <c r="K52" s="1">
        <v>79.807692307692307</v>
      </c>
      <c r="L52" s="1">
        <v>93.396226415094304</v>
      </c>
      <c r="M52" s="1">
        <v>77</v>
      </c>
      <c r="N52" s="1">
        <v>83.3333333333333</v>
      </c>
      <c r="O52" s="1">
        <v>85.5555555555555</v>
      </c>
      <c r="P52" s="1">
        <v>57.692307692307601</v>
      </c>
      <c r="Q52" s="1">
        <v>70.8333333333333</v>
      </c>
      <c r="R52" s="1">
        <v>40.322580645161203</v>
      </c>
      <c r="S52" s="1">
        <v>27.586206896551701</v>
      </c>
      <c r="T52" s="1">
        <v>28.571428571428498</v>
      </c>
      <c r="U52" s="1">
        <v>35.820895522388</v>
      </c>
      <c r="V52" s="1">
        <v>36.428571428571402</v>
      </c>
      <c r="W52" s="1">
        <v>43.3823529411764</v>
      </c>
      <c r="X52" s="1">
        <v>40.178571428571402</v>
      </c>
      <c r="Y52" s="1">
        <v>40.909090909090899</v>
      </c>
      <c r="Z52" s="1">
        <v>27.884615384615302</v>
      </c>
      <c r="AA52" s="1">
        <v>27.358490566037698</v>
      </c>
      <c r="AB52" s="1">
        <v>27</v>
      </c>
      <c r="AC52" s="1">
        <v>29.1666666666666</v>
      </c>
      <c r="AD52" s="1">
        <v>34.4444444444444</v>
      </c>
      <c r="AE52" s="1">
        <v>32.051282051282101</v>
      </c>
      <c r="AF52" s="1">
        <v>23.6111111111111</v>
      </c>
      <c r="AG52" s="1">
        <v>11.2903225806451</v>
      </c>
      <c r="AH52" s="1">
        <v>22.413793103448199</v>
      </c>
      <c r="AI52" s="1">
        <v>17.857142857142801</v>
      </c>
      <c r="AJ52" s="1">
        <v>54.477611940298502</v>
      </c>
      <c r="AK52" s="1">
        <v>64.285714285714207</v>
      </c>
      <c r="AL52" s="1">
        <v>54.411764705882298</v>
      </c>
      <c r="AM52" s="1">
        <v>49.107142857142797</v>
      </c>
      <c r="AN52" s="1">
        <v>50</v>
      </c>
      <c r="AO52" s="1">
        <v>53.846153846153797</v>
      </c>
      <c r="AP52" s="1">
        <v>19.811320754716899</v>
      </c>
      <c r="AQ52" s="1">
        <v>21</v>
      </c>
      <c r="AR52" s="1">
        <v>20.8333333333333</v>
      </c>
      <c r="AS52" s="1">
        <v>22.2222222222222</v>
      </c>
      <c r="AT52" s="1">
        <v>19.230769230769202</v>
      </c>
      <c r="AU52" s="1">
        <v>22.2222222222222</v>
      </c>
      <c r="AV52" s="1">
        <v>25.806451612903199</v>
      </c>
      <c r="AW52" s="1">
        <v>41.379310344827502</v>
      </c>
      <c r="AX52" s="1">
        <v>39.285714285714199</v>
      </c>
      <c r="AY52" s="1">
        <v>26.119402985074601</v>
      </c>
      <c r="AZ52" s="1">
        <v>27.857142857142801</v>
      </c>
      <c r="BA52" s="1">
        <v>13.9705882352941</v>
      </c>
      <c r="BB52" s="1">
        <v>33.035714285714199</v>
      </c>
      <c r="BC52" s="1">
        <v>31.818181818181799</v>
      </c>
      <c r="BD52" s="1">
        <v>35.576923076923102</v>
      </c>
      <c r="BE52" s="1">
        <v>33.018867924528301</v>
      </c>
      <c r="BF52" s="1">
        <v>27</v>
      </c>
      <c r="BG52" s="1">
        <v>30.2083333333333</v>
      </c>
      <c r="BH52" s="1">
        <v>23.3333333333333</v>
      </c>
      <c r="BI52" s="1">
        <v>11.538461538461499</v>
      </c>
      <c r="BJ52" s="1">
        <v>20.8333333333333</v>
      </c>
      <c r="BK52" s="1">
        <v>43.5483870967741</v>
      </c>
      <c r="BL52" s="1">
        <v>5.1724137931034404</v>
      </c>
      <c r="BM52" s="1">
        <v>1.78571428571428</v>
      </c>
      <c r="BN52" s="1">
        <v>41.044776119402897</v>
      </c>
      <c r="BO52" s="1">
        <v>43.571428571428498</v>
      </c>
      <c r="BP52" s="1">
        <v>17.647058823529399</v>
      </c>
      <c r="BQ52" s="1">
        <v>16.964285714285701</v>
      </c>
      <c r="BR52" s="1">
        <v>17.272727272727199</v>
      </c>
      <c r="BS52" s="1">
        <v>19.230769230769202</v>
      </c>
      <c r="BT52" s="1">
        <v>21.698113207547099</v>
      </c>
      <c r="BU52" s="1">
        <v>22</v>
      </c>
      <c r="BV52" s="1">
        <v>25</v>
      </c>
      <c r="BW52" s="1">
        <v>25.5555555555555</v>
      </c>
      <c r="BX52" s="1">
        <v>24.358974358974301</v>
      </c>
      <c r="BY52" s="1">
        <v>23.6111111111111</v>
      </c>
      <c r="BZ52" s="1">
        <v>25.806451612903199</v>
      </c>
      <c r="CA52" s="1">
        <v>41.379310344827502</v>
      </c>
      <c r="CB52" s="1">
        <v>41.071428571428498</v>
      </c>
      <c r="CC52" s="1">
        <v>84.328358208955194</v>
      </c>
      <c r="CD52" s="1">
        <v>85.714285714285694</v>
      </c>
      <c r="CE52" s="1">
        <v>86.029411764705799</v>
      </c>
      <c r="CF52" s="1">
        <v>83.928571428571402</v>
      </c>
      <c r="CG52" s="1">
        <v>78.181818181818102</v>
      </c>
      <c r="CH52" s="1">
        <v>82.692307692307594</v>
      </c>
      <c r="CI52" s="1">
        <v>90.566037735848994</v>
      </c>
      <c r="CJ52" s="1">
        <v>94</v>
      </c>
      <c r="CK52" s="1">
        <v>75</v>
      </c>
      <c r="CL52" s="1">
        <v>76.6666666666666</v>
      </c>
      <c r="CM52" s="1">
        <v>75.641025641025607</v>
      </c>
      <c r="CN52" s="1">
        <v>93.0555555555555</v>
      </c>
      <c r="CO52" s="1">
        <v>69.354838709677395</v>
      </c>
      <c r="CP52" s="1">
        <v>56.8965517241379</v>
      </c>
      <c r="CQ52" s="1">
        <v>50</v>
      </c>
      <c r="CR52" s="1">
        <v>94.029850746268593</v>
      </c>
      <c r="CS52" s="1">
        <v>93.571428571428498</v>
      </c>
      <c r="CT52" s="1">
        <v>77.941176470588204</v>
      </c>
      <c r="CU52" s="1">
        <v>75</v>
      </c>
      <c r="CV52" s="1">
        <v>77.272727272727195</v>
      </c>
      <c r="CW52" s="1">
        <v>77.884615384615302</v>
      </c>
      <c r="CX52" s="1">
        <v>49.056603773584897</v>
      </c>
      <c r="CY52" s="1">
        <v>47</v>
      </c>
      <c r="CZ52" s="1">
        <v>51.0416666666666</v>
      </c>
      <c r="DA52" s="1">
        <v>52.2222222222222</v>
      </c>
      <c r="DB52" s="1">
        <v>48.717948717948701</v>
      </c>
      <c r="DC52" s="1">
        <v>54.1666666666666</v>
      </c>
      <c r="DD52" s="1">
        <v>70.967741935483801</v>
      </c>
      <c r="DE52" s="1">
        <v>22.413793103448199</v>
      </c>
      <c r="DF52" s="1">
        <v>21.428571428571399</v>
      </c>
      <c r="DG52" s="1">
        <v>43.381211180124197</v>
      </c>
      <c r="DH52" s="1">
        <v>38.499633162142302</v>
      </c>
      <c r="DI52" s="1">
        <v>45.389681668496102</v>
      </c>
      <c r="DJ52" s="1">
        <v>48.375964271213903</v>
      </c>
      <c r="DK52" s="1">
        <v>33.797393364928901</v>
      </c>
      <c r="DL52" s="1">
        <v>47.502497502497498</v>
      </c>
      <c r="DM52" s="1">
        <v>34.295845997973601</v>
      </c>
      <c r="DN52" s="1">
        <v>33.761562178828299</v>
      </c>
      <c r="DO52" s="1">
        <v>38.8831967213114</v>
      </c>
      <c r="DP52" s="1">
        <v>12.5</v>
      </c>
      <c r="DQ52" s="1">
        <v>7.3361082206035304</v>
      </c>
      <c r="DR52" s="1">
        <v>25.263774912075</v>
      </c>
      <c r="DS52" s="1">
        <v>18.647845468053401</v>
      </c>
      <c r="DT52" s="1">
        <v>15.2272727272727</v>
      </c>
      <c r="DU52" s="1">
        <v>29.6661608497723</v>
      </c>
      <c r="DV52" s="1">
        <v>23.971273291925399</v>
      </c>
      <c r="DW52" s="1">
        <v>27.0909757887013</v>
      </c>
      <c r="DX52" s="1">
        <v>22.667398463227201</v>
      </c>
      <c r="DY52" s="1">
        <v>15.8952496954933</v>
      </c>
      <c r="DZ52" s="1">
        <v>12.5296208530805</v>
      </c>
      <c r="EA52" s="1">
        <v>29.520479520479501</v>
      </c>
      <c r="EB52" s="1">
        <v>29.736575481256299</v>
      </c>
      <c r="EC52" s="1">
        <v>54.624871531346301</v>
      </c>
      <c r="ED52" s="1">
        <v>53.022540983606497</v>
      </c>
      <c r="EE52" s="1">
        <v>40.840080971659901</v>
      </c>
      <c r="EF52" s="1">
        <v>42.0915712799167</v>
      </c>
      <c r="EG52" s="1">
        <v>21.160609613130099</v>
      </c>
      <c r="EH52" s="1">
        <v>7.2065378900445696</v>
      </c>
      <c r="EI52" s="1">
        <v>15.984848484848399</v>
      </c>
      <c r="EJ52" s="1">
        <v>23.444613050075802</v>
      </c>
      <c r="EK52" s="1">
        <v>34.704968944099299</v>
      </c>
      <c r="EL52" s="1">
        <v>77.549523110785003</v>
      </c>
      <c r="EM52" s="1">
        <v>88.144895718990099</v>
      </c>
      <c r="EN52" s="1">
        <v>88.834754364595995</v>
      </c>
      <c r="EO52" s="1">
        <v>81.042654028436004</v>
      </c>
      <c r="EP52" s="1">
        <v>50.799200799200698</v>
      </c>
      <c r="EQ52" s="1">
        <v>51.0131712259371</v>
      </c>
      <c r="ER52" s="1">
        <v>50.770811921891003</v>
      </c>
      <c r="ES52" s="1">
        <v>57.4282786885245</v>
      </c>
      <c r="ET52" s="1">
        <v>62.0445344129554</v>
      </c>
      <c r="EU52" s="1">
        <v>28.876170655567101</v>
      </c>
      <c r="EV52" s="1">
        <v>38.628370457209797</v>
      </c>
      <c r="EW52" s="1">
        <v>62.3328380386329</v>
      </c>
      <c r="EX52" s="1">
        <v>38.939393939393902</v>
      </c>
      <c r="EY52" s="1">
        <v>40.819423368740502</v>
      </c>
    </row>
    <row r="53" spans="1:155" ht="15">
      <c r="A53" s="11" t="s">
        <v>121</v>
      </c>
      <c r="B53" s="1" t="s">
        <v>597</v>
      </c>
      <c r="C53" s="1" t="s">
        <v>1095</v>
      </c>
      <c r="D53" s="11" t="s">
        <v>1042</v>
      </c>
      <c r="E53" s="11" t="s">
        <v>1043</v>
      </c>
      <c r="F53" s="1">
        <v>62.053571428571402</v>
      </c>
      <c r="G53" s="1">
        <v>64.5631067961165</v>
      </c>
      <c r="H53" s="1">
        <v>67.934782608695599</v>
      </c>
      <c r="I53" s="1">
        <v>51.785714285714199</v>
      </c>
      <c r="J53" s="1">
        <v>54.8611111111111</v>
      </c>
      <c r="K53" s="1">
        <v>64.5833333333333</v>
      </c>
      <c r="L53" s="1">
        <v>54.347826086956502</v>
      </c>
      <c r="M53" s="1">
        <v>28.676470588235201</v>
      </c>
      <c r="N53" s="1">
        <v>29.3650793650793</v>
      </c>
      <c r="O53" s="1">
        <v>16.964285714285701</v>
      </c>
      <c r="P53" s="1">
        <v>23.469387755102002</v>
      </c>
      <c r="Q53" s="1">
        <v>25</v>
      </c>
      <c r="R53" s="1">
        <v>29.761904761904699</v>
      </c>
      <c r="S53" s="1">
        <v>74.358974358974294</v>
      </c>
      <c r="T53" s="1">
        <v>34.615384615384599</v>
      </c>
      <c r="U53" s="1">
        <v>60.267857142857103</v>
      </c>
      <c r="V53" s="1">
        <v>65.533980582524194</v>
      </c>
      <c r="W53" s="1">
        <v>63.586956521739097</v>
      </c>
      <c r="X53" s="1">
        <v>55.952380952380899</v>
      </c>
      <c r="Y53" s="1">
        <v>54.8611111111111</v>
      </c>
      <c r="Z53" s="1">
        <v>41.6666666666666</v>
      </c>
      <c r="AA53" s="1">
        <v>39.855072463768103</v>
      </c>
      <c r="AB53" s="1">
        <v>58.088235294117602</v>
      </c>
      <c r="AC53" s="1">
        <v>64.285714285714207</v>
      </c>
      <c r="AD53" s="1">
        <v>42.857142857142797</v>
      </c>
      <c r="AE53" s="1">
        <v>24.4897959183673</v>
      </c>
      <c r="AF53" s="1">
        <v>13.0952380952381</v>
      </c>
      <c r="AG53" s="1">
        <v>25</v>
      </c>
      <c r="AH53" s="1">
        <v>26.923076923076898</v>
      </c>
      <c r="AI53" s="1">
        <v>28.846153846153801</v>
      </c>
      <c r="AJ53" s="1">
        <v>28.571428571428498</v>
      </c>
      <c r="AK53" s="1">
        <v>30.582524271844601</v>
      </c>
      <c r="AL53" s="1">
        <v>27.173913043478201</v>
      </c>
      <c r="AM53" s="1">
        <v>26.190476190476101</v>
      </c>
      <c r="AN53" s="1">
        <v>30.5555555555555</v>
      </c>
      <c r="AO53" s="1">
        <v>63.8888888888888</v>
      </c>
      <c r="AP53" s="1">
        <v>61.594202898550698</v>
      </c>
      <c r="AQ53" s="1">
        <v>63.235294117647001</v>
      </c>
      <c r="AR53" s="1">
        <v>63.492063492063401</v>
      </c>
      <c r="AS53" s="1">
        <v>24.107142857142801</v>
      </c>
      <c r="AT53" s="1">
        <v>23.469387755102002</v>
      </c>
      <c r="AU53" s="1">
        <v>25</v>
      </c>
      <c r="AV53" s="1">
        <v>38.095238095238102</v>
      </c>
      <c r="AW53" s="1">
        <v>35.897435897435898</v>
      </c>
      <c r="AX53" s="1">
        <v>32.692307692307601</v>
      </c>
      <c r="AY53" s="1">
        <v>45.982142857142797</v>
      </c>
      <c r="AZ53" s="1">
        <v>51.941747572815501</v>
      </c>
      <c r="BA53" s="1">
        <v>65.760869565217405</v>
      </c>
      <c r="BB53" s="1">
        <v>54.1666666666666</v>
      </c>
      <c r="BC53" s="1">
        <v>45.1388888888888</v>
      </c>
      <c r="BD53" s="1">
        <v>53.4722222222222</v>
      </c>
      <c r="BE53" s="1">
        <v>63.043478260869499</v>
      </c>
      <c r="BF53" s="1">
        <v>66.911764705882305</v>
      </c>
      <c r="BG53" s="1">
        <v>70.634920634920604</v>
      </c>
      <c r="BH53" s="1">
        <v>47.321428571428498</v>
      </c>
      <c r="BI53" s="1">
        <v>54.081632653061199</v>
      </c>
      <c r="BJ53" s="1">
        <v>13.0952380952381</v>
      </c>
      <c r="BK53" s="1">
        <v>51.190476190476097</v>
      </c>
      <c r="BL53" s="1">
        <v>11.538461538461499</v>
      </c>
      <c r="BM53" s="1">
        <v>51.923076923076898</v>
      </c>
      <c r="BN53" s="1">
        <v>23.660714285714199</v>
      </c>
      <c r="BO53" s="1">
        <v>26.213592233009699</v>
      </c>
      <c r="BP53" s="1">
        <v>27.7173913043478</v>
      </c>
      <c r="BQ53" s="1">
        <v>27.9761904761904</v>
      </c>
      <c r="BR53" s="1">
        <v>26.3888888888888</v>
      </c>
      <c r="BS53" s="1">
        <v>29.1666666666666</v>
      </c>
      <c r="BT53" s="1">
        <v>30.434782608695599</v>
      </c>
      <c r="BU53" s="1">
        <v>30.8823529411764</v>
      </c>
      <c r="BV53" s="1">
        <v>32.539682539682502</v>
      </c>
      <c r="BW53" s="1">
        <v>33.035714285714199</v>
      </c>
      <c r="BX53" s="1">
        <v>31.632653061224399</v>
      </c>
      <c r="BY53" s="1">
        <v>32.142857142857103</v>
      </c>
      <c r="BZ53" s="1">
        <v>38.095238095238102</v>
      </c>
      <c r="CA53" s="1">
        <v>35.897435897435898</v>
      </c>
      <c r="CB53" s="1">
        <v>34.615384615384599</v>
      </c>
      <c r="CC53" s="1">
        <v>73.214285714285694</v>
      </c>
      <c r="CD53" s="1">
        <v>74.271844660194105</v>
      </c>
      <c r="CE53" s="1">
        <v>91.304347826086897</v>
      </c>
      <c r="CF53" s="1">
        <v>91.071428571428498</v>
      </c>
      <c r="CG53" s="1">
        <v>75.6944444444444</v>
      </c>
      <c r="CH53" s="1">
        <v>80.5555555555555</v>
      </c>
      <c r="CI53" s="1">
        <v>51.449275362318801</v>
      </c>
      <c r="CJ53" s="1">
        <v>91.911764705882305</v>
      </c>
      <c r="CK53" s="1">
        <v>78.571428571428498</v>
      </c>
      <c r="CL53" s="1">
        <v>94.642857142857096</v>
      </c>
      <c r="CM53" s="1">
        <v>77.551020408163197</v>
      </c>
      <c r="CN53" s="1">
        <v>67.857142857142804</v>
      </c>
      <c r="CO53" s="1">
        <v>72.619047619047606</v>
      </c>
      <c r="CP53" s="1">
        <v>93.589743589743506</v>
      </c>
      <c r="CQ53" s="1">
        <v>71.153846153846104</v>
      </c>
      <c r="CR53" s="1">
        <v>27.232142857142801</v>
      </c>
      <c r="CS53" s="1">
        <v>28.1553398058252</v>
      </c>
      <c r="CT53" s="1">
        <v>27.7173913043478</v>
      </c>
      <c r="CU53" s="1">
        <v>27.380952380952301</v>
      </c>
      <c r="CV53" s="1">
        <v>27.7777777777777</v>
      </c>
      <c r="CW53" s="1">
        <v>61.1111111111111</v>
      </c>
      <c r="CX53" s="1">
        <v>50.7246376811594</v>
      </c>
      <c r="CY53" s="1">
        <v>52.205882352941103</v>
      </c>
      <c r="CZ53" s="1">
        <v>51.587301587301504</v>
      </c>
      <c r="DA53" s="1">
        <v>86.607142857142804</v>
      </c>
      <c r="DB53" s="1">
        <v>78.571428571428498</v>
      </c>
      <c r="DC53" s="1">
        <v>84.523809523809504</v>
      </c>
      <c r="DD53" s="1">
        <v>90.476190476190396</v>
      </c>
      <c r="DE53" s="1">
        <v>91.025641025640994</v>
      </c>
      <c r="DF53" s="1">
        <v>71.153846153846104</v>
      </c>
      <c r="DG53" s="1">
        <v>56.144534115920699</v>
      </c>
      <c r="DH53" s="1">
        <v>86.370289059641394</v>
      </c>
      <c r="DI53" s="1">
        <v>80.4506699147381</v>
      </c>
      <c r="DJ53" s="1">
        <v>75.918246445497601</v>
      </c>
      <c r="DK53" s="1">
        <v>97.052947052947005</v>
      </c>
      <c r="DL53" s="1">
        <v>64.184397163120494</v>
      </c>
      <c r="DM53" s="1">
        <v>63.463514902363798</v>
      </c>
      <c r="DN53" s="1">
        <v>37.858606557377101</v>
      </c>
      <c r="DO53" s="1">
        <v>27.580971659919001</v>
      </c>
      <c r="DP53" s="1">
        <v>35.744016649323598</v>
      </c>
      <c r="DQ53" s="1">
        <v>50.117233294255499</v>
      </c>
      <c r="DR53" s="1">
        <v>47.771173848439801</v>
      </c>
      <c r="DS53" s="1">
        <v>52.651515151515099</v>
      </c>
      <c r="DT53" s="1">
        <v>37.860394537177498</v>
      </c>
      <c r="DU53" s="1">
        <v>90.423728813559293</v>
      </c>
      <c r="DV53" s="1">
        <v>72.358767424798202</v>
      </c>
      <c r="DW53" s="1">
        <v>74.990852542992997</v>
      </c>
      <c r="DX53" s="1">
        <v>92.184328055217193</v>
      </c>
      <c r="DY53" s="1">
        <v>62.174170616113699</v>
      </c>
      <c r="DZ53" s="1">
        <v>87.762237762237703</v>
      </c>
      <c r="EA53" s="1">
        <v>90.526849037487295</v>
      </c>
      <c r="EB53" s="1">
        <v>90.082219938335001</v>
      </c>
      <c r="EC53" s="1">
        <v>55.4815573770491</v>
      </c>
      <c r="ED53" s="1">
        <v>89.220647773279296</v>
      </c>
      <c r="EE53" s="1">
        <v>61.862643080124798</v>
      </c>
      <c r="EF53" s="1">
        <v>26.084407971864</v>
      </c>
      <c r="EG53" s="1">
        <v>13.893016344725099</v>
      </c>
      <c r="EH53" s="1">
        <v>20.227272727272702</v>
      </c>
      <c r="EI53" s="1">
        <v>58.952959028831501</v>
      </c>
      <c r="EJ53" s="1">
        <v>45.677966101694899</v>
      </c>
      <c r="EK53" s="1">
        <v>72.835656639765205</v>
      </c>
      <c r="EL53" s="1">
        <v>74.624954262714894</v>
      </c>
      <c r="EM53" s="1">
        <v>73.792123426715307</v>
      </c>
      <c r="EN53" s="1">
        <v>64.869668246445499</v>
      </c>
      <c r="EO53" s="1">
        <v>22.0779220779221</v>
      </c>
      <c r="EP53" s="1">
        <v>51.0131712259371</v>
      </c>
      <c r="EQ53" s="1">
        <v>50.770811921891003</v>
      </c>
      <c r="ER53" s="1">
        <v>48.155737704918003</v>
      </c>
      <c r="ES53" s="1">
        <v>62.0445344129554</v>
      </c>
      <c r="ET53" s="1">
        <v>28.876170655567101</v>
      </c>
      <c r="EU53" s="1">
        <v>9.3200468933177003</v>
      </c>
      <c r="EV53" s="1">
        <v>47.696879643387803</v>
      </c>
      <c r="EW53" s="1">
        <v>38.939393939393902</v>
      </c>
      <c r="EX53" s="1">
        <v>40.819423368740502</v>
      </c>
      <c r="EY53" s="1">
        <v>41.610169491525397</v>
      </c>
    </row>
    <row r="54" spans="1:155" ht="15">
      <c r="A54" s="11" t="s">
        <v>124</v>
      </c>
      <c r="B54" s="1" t="s">
        <v>601</v>
      </c>
      <c r="C54" s="1" t="s">
        <v>1096</v>
      </c>
      <c r="D54" s="11" t="s">
        <v>1097</v>
      </c>
      <c r="E54" s="11" t="s">
        <v>1098</v>
      </c>
      <c r="F54" s="1">
        <v>94.907407407407405</v>
      </c>
      <c r="G54" s="1">
        <v>91.237113402061794</v>
      </c>
      <c r="H54" s="1">
        <v>89.673913043478194</v>
      </c>
      <c r="I54" s="1">
        <v>90.849673202614298</v>
      </c>
      <c r="J54" s="1">
        <v>83.3333333333333</v>
      </c>
      <c r="K54" s="1">
        <v>78.504672897196201</v>
      </c>
      <c r="L54" s="1">
        <v>74.757281553398002</v>
      </c>
      <c r="M54" s="1">
        <v>87.5</v>
      </c>
      <c r="N54" s="1">
        <v>92.307692307692307</v>
      </c>
      <c r="O54" s="1">
        <v>98.170731707317103</v>
      </c>
      <c r="P54" s="1">
        <v>97.857142857142804</v>
      </c>
      <c r="Q54" s="1">
        <v>95.762711864406697</v>
      </c>
      <c r="R54" s="1">
        <v>95.535714285714207</v>
      </c>
      <c r="S54" s="1">
        <v>91.6666666666666</v>
      </c>
      <c r="T54" s="1">
        <v>37.5</v>
      </c>
      <c r="U54" s="1">
        <v>80.5555555555555</v>
      </c>
      <c r="V54" s="1">
        <v>82.474226804123703</v>
      </c>
      <c r="W54" s="1">
        <v>81.521739130434696</v>
      </c>
      <c r="X54" s="1">
        <v>71.895424836601293</v>
      </c>
      <c r="Y54" s="1">
        <v>73.684210526315695</v>
      </c>
      <c r="Z54" s="1">
        <v>77.570093457943898</v>
      </c>
      <c r="AA54" s="1">
        <v>75.728155339805795</v>
      </c>
      <c r="AB54" s="1">
        <v>52.0833333333333</v>
      </c>
      <c r="AC54" s="1">
        <v>51.6483516483516</v>
      </c>
      <c r="AD54" s="1">
        <v>64.024390243902403</v>
      </c>
      <c r="AE54" s="1">
        <v>67.857142857142804</v>
      </c>
      <c r="AF54" s="1">
        <v>72.033898305084705</v>
      </c>
      <c r="AG54" s="1">
        <v>75.892857142857096</v>
      </c>
      <c r="AH54" s="1">
        <v>75</v>
      </c>
      <c r="AI54" s="1">
        <v>35.227272727272698</v>
      </c>
      <c r="AJ54" s="1">
        <v>43.0555555555555</v>
      </c>
      <c r="AK54" s="1">
        <v>43.556701030927798</v>
      </c>
      <c r="AL54" s="1">
        <v>43.478260869565197</v>
      </c>
      <c r="AM54" s="1">
        <v>42.810457516339802</v>
      </c>
      <c r="AN54" s="1">
        <v>88.157894736842096</v>
      </c>
      <c r="AO54" s="1">
        <v>88.785046728971906</v>
      </c>
      <c r="AP54" s="1">
        <v>90.291262135922295</v>
      </c>
      <c r="AQ54" s="1">
        <v>42.1875</v>
      </c>
      <c r="AR54" s="1">
        <v>41.758241758241702</v>
      </c>
      <c r="AS54" s="1">
        <v>42.0731707317073</v>
      </c>
      <c r="AT54" s="1">
        <v>41.428571428571402</v>
      </c>
      <c r="AU54" s="1">
        <v>45.762711864406697</v>
      </c>
      <c r="AV54" s="1">
        <v>49.107142857142797</v>
      </c>
      <c r="AW54" s="1">
        <v>50</v>
      </c>
      <c r="AX54" s="1">
        <v>48.863636363636303</v>
      </c>
      <c r="AY54" s="1">
        <v>81.018518518518505</v>
      </c>
      <c r="AZ54" s="1">
        <v>84.536082474226802</v>
      </c>
      <c r="BA54" s="1">
        <v>73.913043478260803</v>
      </c>
      <c r="BB54" s="1">
        <v>71.241830065359395</v>
      </c>
      <c r="BC54" s="1">
        <v>81.140350877192901</v>
      </c>
      <c r="BD54" s="1">
        <v>79.906542056074699</v>
      </c>
      <c r="BE54" s="1">
        <v>71.844660194174693</v>
      </c>
      <c r="BF54" s="1">
        <v>72.9166666666666</v>
      </c>
      <c r="BG54" s="1">
        <v>86.813186813186803</v>
      </c>
      <c r="BH54" s="1">
        <v>72.560975609756099</v>
      </c>
      <c r="BI54" s="1">
        <v>77.857142857142804</v>
      </c>
      <c r="BJ54" s="1">
        <v>38.135593220338897</v>
      </c>
      <c r="BK54" s="1">
        <v>24.107142857142801</v>
      </c>
      <c r="BL54" s="1">
        <v>10.1851851851851</v>
      </c>
      <c r="BM54" s="1">
        <v>23.863636363636299</v>
      </c>
      <c r="BN54" s="1">
        <v>95.1388888888888</v>
      </c>
      <c r="BO54" s="1">
        <v>89.432989690721598</v>
      </c>
      <c r="BP54" s="1">
        <v>91.032608695652101</v>
      </c>
      <c r="BQ54" s="1">
        <v>77.7777777777777</v>
      </c>
      <c r="BR54" s="1">
        <v>80.263157894736807</v>
      </c>
      <c r="BS54" s="1">
        <v>73.8317757009345</v>
      </c>
      <c r="BT54" s="1">
        <v>76.699029126213503</v>
      </c>
      <c r="BU54" s="1">
        <v>81.7708333333333</v>
      </c>
      <c r="BV54" s="1">
        <v>74.175824175824104</v>
      </c>
      <c r="BW54" s="1">
        <v>35.975609756097498</v>
      </c>
      <c r="BX54" s="1">
        <v>35</v>
      </c>
      <c r="BY54" s="1">
        <v>36.440677966101603</v>
      </c>
      <c r="BZ54" s="1">
        <v>43.75</v>
      </c>
      <c r="CA54" s="1">
        <v>45.370370370370303</v>
      </c>
      <c r="CB54" s="1">
        <v>44.318181818181799</v>
      </c>
      <c r="CC54" s="1">
        <v>73.6111111111111</v>
      </c>
      <c r="CD54" s="1">
        <v>45.618556701030897</v>
      </c>
      <c r="CE54" s="1">
        <v>46.739130434782602</v>
      </c>
      <c r="CF54" s="1">
        <v>50.980392156862699</v>
      </c>
      <c r="CG54" s="1">
        <v>71.929824561403507</v>
      </c>
      <c r="CH54" s="1">
        <v>79.439252336448604</v>
      </c>
      <c r="CI54" s="1">
        <v>77.669902912621296</v>
      </c>
      <c r="CJ54" s="1">
        <v>56.25</v>
      </c>
      <c r="CK54" s="1">
        <v>72.527472527472497</v>
      </c>
      <c r="CL54" s="1">
        <v>74.390243902438996</v>
      </c>
      <c r="CM54" s="1">
        <v>71.428571428571402</v>
      </c>
      <c r="CN54" s="1">
        <v>79.661016949152497</v>
      </c>
      <c r="CO54" s="1">
        <v>71.428571428571402</v>
      </c>
      <c r="CP54" s="1">
        <v>56.481481481481403</v>
      </c>
      <c r="CQ54" s="1">
        <v>82.954545454545396</v>
      </c>
      <c r="CR54" s="1">
        <v>80.5555555555555</v>
      </c>
      <c r="CS54" s="1">
        <v>80.927835051546296</v>
      </c>
      <c r="CT54" s="1">
        <v>80.163043478260803</v>
      </c>
      <c r="CU54" s="1">
        <v>78.431372549019599</v>
      </c>
      <c r="CV54" s="1">
        <v>76.754385964912203</v>
      </c>
      <c r="CW54" s="1">
        <v>89.252336448598101</v>
      </c>
      <c r="CX54" s="1">
        <v>90.291262135922295</v>
      </c>
      <c r="CY54" s="1">
        <v>88.5416666666666</v>
      </c>
      <c r="CZ54" s="1">
        <v>89.560439560439505</v>
      </c>
      <c r="DA54" s="1">
        <v>89.634146341463406</v>
      </c>
      <c r="DB54" s="1">
        <v>89.285714285714207</v>
      </c>
      <c r="DC54" s="1">
        <v>83.898305084745701</v>
      </c>
      <c r="DD54" s="1">
        <v>31.25</v>
      </c>
      <c r="DE54" s="1">
        <v>32.407407407407398</v>
      </c>
      <c r="DF54" s="1">
        <v>35.227272727272698</v>
      </c>
      <c r="DG54" s="1">
        <v>78.571428571428498</v>
      </c>
      <c r="DH54" s="1">
        <v>78.571428571428498</v>
      </c>
      <c r="DI54" s="1">
        <v>92.857142857142804</v>
      </c>
      <c r="DJ54" s="1">
        <v>83.3333333333333</v>
      </c>
      <c r="DK54" s="1">
        <v>50</v>
      </c>
      <c r="DL54" s="1">
        <v>50</v>
      </c>
      <c r="DM54" s="1">
        <v>50</v>
      </c>
      <c r="DN54" s="1">
        <v>50</v>
      </c>
      <c r="DO54" s="1">
        <v>83.3333333333333</v>
      </c>
      <c r="DP54" s="1">
        <v>83.3333333333333</v>
      </c>
      <c r="DQ54" s="1">
        <v>50</v>
      </c>
      <c r="DR54" s="1">
        <v>75</v>
      </c>
      <c r="DS54" s="1">
        <v>50</v>
      </c>
      <c r="DT54" s="1">
        <v>25</v>
      </c>
      <c r="DU54" s="1">
        <v>75</v>
      </c>
      <c r="DV54" s="1">
        <v>21.428571428571399</v>
      </c>
      <c r="DW54" s="1">
        <v>78.571428571428498</v>
      </c>
      <c r="DX54" s="1">
        <v>78.571428571428498</v>
      </c>
      <c r="DY54" s="1">
        <v>33.3333333333333</v>
      </c>
      <c r="DZ54" s="1">
        <v>16.6666666666666</v>
      </c>
      <c r="EA54" s="1">
        <v>16.6666666666666</v>
      </c>
      <c r="EB54" s="1">
        <v>16.6666666666666</v>
      </c>
      <c r="EC54" s="1">
        <v>16.6666666666666</v>
      </c>
      <c r="ED54" s="1">
        <v>50</v>
      </c>
      <c r="EE54" s="1">
        <v>83.3333333333333</v>
      </c>
      <c r="EF54" s="1">
        <v>75</v>
      </c>
      <c r="EG54" s="1">
        <v>75</v>
      </c>
      <c r="EH54" s="1">
        <v>25</v>
      </c>
      <c r="EI54" s="1">
        <v>25</v>
      </c>
      <c r="EJ54" s="1">
        <v>25</v>
      </c>
      <c r="EK54" s="1">
        <v>85.714285714285694</v>
      </c>
      <c r="EL54" s="1">
        <v>78.571428571428498</v>
      </c>
      <c r="EM54" s="1">
        <v>78.571428571428498</v>
      </c>
      <c r="EN54" s="1">
        <v>83.3333333333333</v>
      </c>
      <c r="EO54" s="1">
        <v>83.3333333333333</v>
      </c>
      <c r="EP54" s="1">
        <v>83.3333333333333</v>
      </c>
      <c r="EQ54" s="1">
        <v>83.3333333333333</v>
      </c>
      <c r="ER54" s="1">
        <v>83.3333333333333</v>
      </c>
      <c r="ES54" s="1">
        <v>83.3333333333333</v>
      </c>
      <c r="ET54" s="1">
        <v>83.3333333333333</v>
      </c>
      <c r="EU54" s="1">
        <v>75</v>
      </c>
      <c r="EV54" s="1">
        <v>75</v>
      </c>
      <c r="EW54" s="1">
        <v>75</v>
      </c>
      <c r="EX54" s="1">
        <v>75</v>
      </c>
      <c r="EY54" s="1">
        <v>50</v>
      </c>
    </row>
    <row r="55" spans="1:155" ht="15">
      <c r="A55" s="11" t="s">
        <v>123</v>
      </c>
      <c r="B55" s="1" t="s">
        <v>598</v>
      </c>
      <c r="C55" s="1" t="s">
        <v>1099</v>
      </c>
      <c r="D55" s="11" t="s">
        <v>1052</v>
      </c>
      <c r="E55" s="11" t="s">
        <v>1100</v>
      </c>
      <c r="F55" s="1">
        <v>68.870967741935402</v>
      </c>
      <c r="G55" s="1">
        <v>73.843416370106695</v>
      </c>
      <c r="H55" s="1">
        <v>82.653061224489804</v>
      </c>
      <c r="I55" s="1">
        <v>77.475247524752405</v>
      </c>
      <c r="J55" s="1">
        <v>91.206030150753705</v>
      </c>
      <c r="K55" s="1">
        <v>91.538461538461505</v>
      </c>
      <c r="L55" s="1">
        <v>82.642487046632098</v>
      </c>
      <c r="M55" s="1">
        <v>84.196891191709796</v>
      </c>
      <c r="N55" s="1">
        <v>96.496815286624198</v>
      </c>
      <c r="O55" s="1">
        <v>83.093525179856101</v>
      </c>
      <c r="P55" s="1">
        <v>94.628099173553693</v>
      </c>
      <c r="Q55" s="1">
        <v>92.672413793103402</v>
      </c>
      <c r="R55" s="1">
        <v>98.717948717948701</v>
      </c>
      <c r="S55" s="1">
        <v>0</v>
      </c>
      <c r="T55" s="1">
        <v>0</v>
      </c>
      <c r="U55" s="1">
        <v>93.387096774193495</v>
      </c>
      <c r="V55" s="1">
        <v>97.686832740213504</v>
      </c>
      <c r="W55" s="1">
        <v>98.979591836734599</v>
      </c>
      <c r="X55" s="1">
        <v>95.297029702970207</v>
      </c>
      <c r="Y55" s="1">
        <v>95.7286432160804</v>
      </c>
      <c r="Z55" s="1">
        <v>96.6666666666666</v>
      </c>
      <c r="AA55" s="1">
        <v>96.113989637305707</v>
      </c>
      <c r="AB55" s="1">
        <v>77.461139896373098</v>
      </c>
      <c r="AC55" s="1">
        <v>71.656050955414003</v>
      </c>
      <c r="AD55" s="1">
        <v>75.179856115107896</v>
      </c>
      <c r="AE55" s="1">
        <v>83.884297520661093</v>
      </c>
      <c r="AF55" s="1">
        <v>43.534482758620598</v>
      </c>
      <c r="AG55" s="1">
        <v>51.709401709401703</v>
      </c>
      <c r="AH55" s="1">
        <v>0</v>
      </c>
      <c r="AI55" s="1">
        <v>0</v>
      </c>
      <c r="AJ55" s="1">
        <v>59.838709677419303</v>
      </c>
      <c r="AK55" s="1">
        <v>57.829181494661903</v>
      </c>
      <c r="AL55" s="1">
        <v>75.714285714285694</v>
      </c>
      <c r="AM55" s="1">
        <v>93.069306930693102</v>
      </c>
      <c r="AN55" s="1">
        <v>93.467336683417102</v>
      </c>
      <c r="AO55" s="1">
        <v>97.179487179487097</v>
      </c>
      <c r="AP55" s="1">
        <v>93.264248704663203</v>
      </c>
      <c r="AQ55" s="1">
        <v>51.554404145077697</v>
      </c>
      <c r="AR55" s="1">
        <v>31.8471337579617</v>
      </c>
      <c r="AS55" s="1">
        <v>34.8920863309352</v>
      </c>
      <c r="AT55" s="1">
        <v>43.388429752066102</v>
      </c>
      <c r="AU55" s="1">
        <v>36.637931034482698</v>
      </c>
      <c r="AV55" s="1">
        <v>85.042735042735004</v>
      </c>
      <c r="AW55" s="1">
        <v>0</v>
      </c>
      <c r="AX55" s="1">
        <v>0</v>
      </c>
      <c r="AY55" s="1">
        <v>62.096774193548299</v>
      </c>
      <c r="AZ55" s="1">
        <v>43.594306049822102</v>
      </c>
      <c r="BA55" s="1">
        <v>62.244897959183596</v>
      </c>
      <c r="BB55" s="1">
        <v>92.326732673267301</v>
      </c>
      <c r="BC55" s="1">
        <v>81.155778894472306</v>
      </c>
      <c r="BD55" s="1">
        <v>73.076923076923094</v>
      </c>
      <c r="BE55" s="1">
        <v>93.523316062176093</v>
      </c>
      <c r="BF55" s="1">
        <v>78.497409326424801</v>
      </c>
      <c r="BG55" s="1">
        <v>47.452229299363097</v>
      </c>
      <c r="BH55" s="1">
        <v>55.755395683453202</v>
      </c>
      <c r="BI55" s="1">
        <v>68.181818181818102</v>
      </c>
      <c r="BJ55" s="1">
        <v>58.189655172413701</v>
      </c>
      <c r="BK55" s="1">
        <v>91.880341880341803</v>
      </c>
      <c r="BL55" s="1">
        <v>0</v>
      </c>
      <c r="BM55" s="1">
        <v>0</v>
      </c>
      <c r="BN55" s="1">
        <v>68.387096774193495</v>
      </c>
      <c r="BO55" s="1">
        <v>85.409252669039105</v>
      </c>
      <c r="BP55" s="1">
        <v>88.163265306122398</v>
      </c>
      <c r="BQ55" s="1">
        <v>85.148514851485103</v>
      </c>
      <c r="BR55" s="1">
        <v>82.663316582914504</v>
      </c>
      <c r="BS55" s="1">
        <v>84.358974358974294</v>
      </c>
      <c r="BT55" s="1">
        <v>78.497409326424801</v>
      </c>
      <c r="BU55" s="1">
        <v>81.606217616580295</v>
      </c>
      <c r="BV55" s="1">
        <v>67.197452229299302</v>
      </c>
      <c r="BW55" s="1">
        <v>28.417266187050298</v>
      </c>
      <c r="BX55" s="1">
        <v>33.471074380165199</v>
      </c>
      <c r="BY55" s="1">
        <v>41.810344827586199</v>
      </c>
      <c r="BZ55" s="1">
        <v>42.735042735042697</v>
      </c>
      <c r="CA55" s="1">
        <v>0</v>
      </c>
      <c r="CB55" s="1">
        <v>0</v>
      </c>
      <c r="CC55" s="1">
        <v>94.677419354838705</v>
      </c>
      <c r="CD55" s="1">
        <v>95.551601423487497</v>
      </c>
      <c r="CE55" s="1">
        <v>94.897959183673393</v>
      </c>
      <c r="CF55" s="1">
        <v>69.059405940594004</v>
      </c>
      <c r="CG55" s="1">
        <v>75.628140703517502</v>
      </c>
      <c r="CH55" s="1">
        <v>76.153846153846104</v>
      </c>
      <c r="CI55" s="1">
        <v>79.533678756476604</v>
      </c>
      <c r="CJ55" s="1">
        <v>80.051813471502498</v>
      </c>
      <c r="CK55" s="1">
        <v>83.757961783439399</v>
      </c>
      <c r="CL55" s="1">
        <v>76.618705035971203</v>
      </c>
      <c r="CM55" s="1">
        <v>83.057851239669404</v>
      </c>
      <c r="CN55" s="1">
        <v>81.465517241379303</v>
      </c>
      <c r="CO55" s="1">
        <v>88.461538461538396</v>
      </c>
      <c r="CP55" s="1">
        <v>0</v>
      </c>
      <c r="CQ55" s="1">
        <v>0</v>
      </c>
      <c r="CR55" s="1">
        <v>80.967741935483801</v>
      </c>
      <c r="CS55" s="1">
        <v>80.2491103202847</v>
      </c>
      <c r="CT55" s="1">
        <v>78.367346938775498</v>
      </c>
      <c r="CU55" s="1">
        <v>78.217821782178206</v>
      </c>
      <c r="CV55" s="1">
        <v>80.402010050251207</v>
      </c>
      <c r="CW55" s="1">
        <v>80.256410256410206</v>
      </c>
      <c r="CX55" s="1">
        <v>82.901554404145102</v>
      </c>
      <c r="CY55" s="1">
        <v>83.419689119170897</v>
      </c>
      <c r="CZ55" s="1">
        <v>84.076433121019093</v>
      </c>
      <c r="DA55" s="1">
        <v>84.8920863309352</v>
      </c>
      <c r="DB55" s="1">
        <v>78.925619834710702</v>
      </c>
      <c r="DC55" s="1">
        <v>93.534482758620598</v>
      </c>
      <c r="DD55" s="1">
        <v>95.726495726495699</v>
      </c>
      <c r="DE55" s="1">
        <v>0</v>
      </c>
      <c r="DF55" s="1">
        <v>0</v>
      </c>
      <c r="DG55" s="1">
        <v>74.661544090742694</v>
      </c>
      <c r="DH55" s="1">
        <v>97.097036134794905</v>
      </c>
      <c r="DI55" s="1">
        <v>97.304502369668199</v>
      </c>
      <c r="DJ55" s="1">
        <v>76.973026973026904</v>
      </c>
      <c r="DK55" s="1">
        <v>79.280648429584602</v>
      </c>
      <c r="DL55" s="1">
        <v>81.551901336073996</v>
      </c>
      <c r="DM55" s="1">
        <v>76.280737704917996</v>
      </c>
      <c r="DN55" s="1">
        <v>38.815789473684198</v>
      </c>
      <c r="DO55" s="1">
        <v>47.606659729448403</v>
      </c>
      <c r="DP55" s="1">
        <v>68.171160609613096</v>
      </c>
      <c r="DQ55" s="1">
        <v>57.875185735512602</v>
      </c>
      <c r="DR55" s="1">
        <v>74.318181818181799</v>
      </c>
      <c r="DS55" s="1">
        <v>65.7814871016692</v>
      </c>
      <c r="DT55" s="1">
        <v>0</v>
      </c>
      <c r="DU55" s="1">
        <v>0</v>
      </c>
      <c r="DV55" s="1">
        <v>62.6966703256494</v>
      </c>
      <c r="DW55" s="1">
        <v>59.987819732034097</v>
      </c>
      <c r="DX55" s="1">
        <v>6.4277251184834103</v>
      </c>
      <c r="DY55" s="1">
        <v>5.3446553446553402</v>
      </c>
      <c r="DZ55" s="1">
        <v>27.811550151975599</v>
      </c>
      <c r="EA55" s="1">
        <v>18.653648509763599</v>
      </c>
      <c r="EB55" s="1">
        <v>13.985655737704899</v>
      </c>
      <c r="EC55" s="1">
        <v>21.103238866396701</v>
      </c>
      <c r="ED55" s="1">
        <v>10.5619146722164</v>
      </c>
      <c r="EE55" s="1">
        <v>14.830011723329401</v>
      </c>
      <c r="EF55" s="1">
        <v>21.619613670133699</v>
      </c>
      <c r="EG55" s="1">
        <v>39.318181818181799</v>
      </c>
      <c r="EH55" s="1">
        <v>71.244309559939296</v>
      </c>
      <c r="EI55" s="1">
        <v>0</v>
      </c>
      <c r="EJ55" s="1">
        <v>0</v>
      </c>
      <c r="EK55" s="1">
        <v>85.400658616904494</v>
      </c>
      <c r="EL55" s="1">
        <v>83.516037352821698</v>
      </c>
      <c r="EM55" s="1">
        <v>77.784360189573405</v>
      </c>
      <c r="EN55" s="1">
        <v>63.136863136863099</v>
      </c>
      <c r="EO55" s="1">
        <v>63.931104356636197</v>
      </c>
      <c r="EP55" s="1">
        <v>64.594039054470699</v>
      </c>
      <c r="EQ55" s="1">
        <v>68.084016393442596</v>
      </c>
      <c r="ER55" s="1">
        <v>81.022267206477693</v>
      </c>
      <c r="ES55" s="1">
        <v>80.957336108220602</v>
      </c>
      <c r="ET55" s="1">
        <v>85.228604923798301</v>
      </c>
      <c r="EU55" s="1">
        <v>82.763744427934597</v>
      </c>
      <c r="EV55" s="1">
        <v>83.030303030303003</v>
      </c>
      <c r="EW55" s="1">
        <v>93.171471927162301</v>
      </c>
      <c r="EX55" s="1">
        <v>0</v>
      </c>
      <c r="EY55" s="1">
        <v>0</v>
      </c>
    </row>
    <row r="56" spans="1:155" ht="15">
      <c r="A56" s="11" t="s">
        <v>130</v>
      </c>
      <c r="B56" s="1" t="s">
        <v>605</v>
      </c>
      <c r="C56" s="1" t="s">
        <v>1013</v>
      </c>
      <c r="D56" s="11" t="s">
        <v>1046</v>
      </c>
      <c r="E56" s="11" t="s">
        <v>1093</v>
      </c>
      <c r="F56" s="1">
        <v>56.460674157303302</v>
      </c>
      <c r="G56" s="1">
        <v>70.783132530120398</v>
      </c>
      <c r="H56" s="1">
        <v>27.7397260273972</v>
      </c>
      <c r="I56" s="1">
        <v>22.727272727272702</v>
      </c>
      <c r="J56" s="1">
        <v>17.164179104477601</v>
      </c>
      <c r="K56" s="1">
        <v>11.71875</v>
      </c>
      <c r="L56" s="1">
        <v>11.71875</v>
      </c>
      <c r="M56" s="1">
        <v>14.615384615384601</v>
      </c>
      <c r="N56" s="1">
        <v>14.179104477611901</v>
      </c>
      <c r="O56" s="1">
        <v>28.4615384615384</v>
      </c>
      <c r="P56" s="1">
        <v>28.947368421052602</v>
      </c>
      <c r="Q56" s="1">
        <v>0</v>
      </c>
      <c r="R56" s="1">
        <v>0</v>
      </c>
      <c r="S56" s="1">
        <v>0</v>
      </c>
      <c r="T56" s="1">
        <v>0</v>
      </c>
      <c r="U56" s="1">
        <v>62.640449438202197</v>
      </c>
      <c r="V56" s="1">
        <v>68.3734939759036</v>
      </c>
      <c r="W56" s="1">
        <v>26.7123287671232</v>
      </c>
      <c r="X56" s="1">
        <v>18.6868686868686</v>
      </c>
      <c r="Y56" s="1">
        <v>14.179104477611901</v>
      </c>
      <c r="Z56" s="1">
        <v>13.28125</v>
      </c>
      <c r="AA56" s="1">
        <v>13.28125</v>
      </c>
      <c r="AB56" s="1">
        <v>14.615384615384601</v>
      </c>
      <c r="AC56" s="1">
        <v>18.656716417910399</v>
      </c>
      <c r="AD56" s="1">
        <v>19.230769230769202</v>
      </c>
      <c r="AE56" s="1">
        <v>17.543859649122801</v>
      </c>
      <c r="AF56" s="1">
        <v>0</v>
      </c>
      <c r="AG56" s="1">
        <v>0</v>
      </c>
      <c r="AH56" s="1">
        <v>0</v>
      </c>
      <c r="AI56" s="1">
        <v>0</v>
      </c>
      <c r="AJ56" s="1">
        <v>52.247191011235898</v>
      </c>
      <c r="AK56" s="1">
        <v>52.710843373493901</v>
      </c>
      <c r="AL56" s="1">
        <v>51.369863013698598</v>
      </c>
      <c r="AM56" s="1">
        <v>48.484848484848399</v>
      </c>
      <c r="AN56" s="1">
        <v>46.268656716417901</v>
      </c>
      <c r="AO56" s="1">
        <v>46.09375</v>
      </c>
      <c r="AP56" s="1">
        <v>44.53125</v>
      </c>
      <c r="AQ56" s="1">
        <v>44.615384615384599</v>
      </c>
      <c r="AR56" s="1">
        <v>49.253731343283498</v>
      </c>
      <c r="AS56" s="1">
        <v>53.076923076923102</v>
      </c>
      <c r="AT56" s="1">
        <v>57.894736842105203</v>
      </c>
      <c r="AU56" s="1">
        <v>0</v>
      </c>
      <c r="AV56" s="1">
        <v>0</v>
      </c>
      <c r="AW56" s="1">
        <v>0</v>
      </c>
      <c r="AX56" s="1">
        <v>0</v>
      </c>
      <c r="AY56" s="1">
        <v>85.112359550561806</v>
      </c>
      <c r="AZ56" s="1">
        <v>81.626506024096301</v>
      </c>
      <c r="BA56" s="1">
        <v>88.013698630136901</v>
      </c>
      <c r="BB56" s="1">
        <v>91.414141414141397</v>
      </c>
      <c r="BC56" s="1">
        <v>76.865671641790996</v>
      </c>
      <c r="BD56" s="1">
        <v>74.21875</v>
      </c>
      <c r="BE56" s="1">
        <v>80.46875</v>
      </c>
      <c r="BF56" s="1">
        <v>66.923076923076906</v>
      </c>
      <c r="BG56" s="1">
        <v>47.014925373134297</v>
      </c>
      <c r="BH56" s="1">
        <v>30</v>
      </c>
      <c r="BI56" s="1">
        <v>23.684210526315699</v>
      </c>
      <c r="BJ56" s="1">
        <v>0</v>
      </c>
      <c r="BK56" s="1">
        <v>0</v>
      </c>
      <c r="BL56" s="1">
        <v>0</v>
      </c>
      <c r="BM56" s="1">
        <v>0</v>
      </c>
      <c r="BN56" s="1">
        <v>21.910112359550499</v>
      </c>
      <c r="BO56" s="1">
        <v>26.204819277108399</v>
      </c>
      <c r="BP56" s="1">
        <v>26.369863013698598</v>
      </c>
      <c r="BQ56" s="1">
        <v>23.737373737373701</v>
      </c>
      <c r="BR56" s="1">
        <v>20.8955223880597</v>
      </c>
      <c r="BS56" s="1">
        <v>23.4375</v>
      </c>
      <c r="BT56" s="1">
        <v>26.5625</v>
      </c>
      <c r="BU56" s="1">
        <v>30</v>
      </c>
      <c r="BV56" s="1">
        <v>35.074626865671597</v>
      </c>
      <c r="BW56" s="1">
        <v>36.923076923076898</v>
      </c>
      <c r="BX56" s="1">
        <v>37.719298245613999</v>
      </c>
      <c r="BY56" s="1">
        <v>0</v>
      </c>
      <c r="BZ56" s="1">
        <v>0</v>
      </c>
      <c r="CA56" s="1">
        <v>0</v>
      </c>
      <c r="CB56" s="1">
        <v>0</v>
      </c>
      <c r="CC56" s="1">
        <v>69.943820224719104</v>
      </c>
      <c r="CD56" s="1">
        <v>72.590361445783103</v>
      </c>
      <c r="CE56" s="1">
        <v>70.890410958904098</v>
      </c>
      <c r="CF56" s="1">
        <v>90.404040404040401</v>
      </c>
      <c r="CG56" s="1">
        <v>44.776119402985103</v>
      </c>
      <c r="CH56" s="1">
        <v>46.875</v>
      </c>
      <c r="CI56" s="1">
        <v>48.4375</v>
      </c>
      <c r="CJ56" s="1">
        <v>79.230769230769198</v>
      </c>
      <c r="CK56" s="1">
        <v>71.641791044776099</v>
      </c>
      <c r="CL56" s="1">
        <v>30</v>
      </c>
      <c r="CM56" s="1">
        <v>72.807017543859601</v>
      </c>
      <c r="CN56" s="1">
        <v>0</v>
      </c>
      <c r="CO56" s="1">
        <v>0</v>
      </c>
      <c r="CP56" s="1">
        <v>0</v>
      </c>
      <c r="CQ56" s="1">
        <v>0</v>
      </c>
      <c r="CR56" s="1">
        <v>51.404494382022399</v>
      </c>
      <c r="CS56" s="1">
        <v>57.2289156626506</v>
      </c>
      <c r="CT56" s="1">
        <v>58.219178082191704</v>
      </c>
      <c r="CU56" s="1">
        <v>53.030303030303003</v>
      </c>
      <c r="CV56" s="1">
        <v>41.044776119402897</v>
      </c>
      <c r="CW56" s="1">
        <v>42.1875</v>
      </c>
      <c r="CX56" s="1">
        <v>64.84375</v>
      </c>
      <c r="CY56" s="1">
        <v>67.692307692307693</v>
      </c>
      <c r="CZ56" s="1">
        <v>66.417910447761201</v>
      </c>
      <c r="DA56" s="1">
        <v>23.846153846153801</v>
      </c>
      <c r="DB56" s="1">
        <v>22.807017543859601</v>
      </c>
      <c r="DC56" s="1">
        <v>0</v>
      </c>
      <c r="DD56" s="1">
        <v>0</v>
      </c>
      <c r="DE56" s="1">
        <v>0</v>
      </c>
      <c r="DF56" s="1">
        <v>0</v>
      </c>
      <c r="DG56" s="1">
        <v>30.906089508437201</v>
      </c>
      <c r="DH56" s="1">
        <v>32.619831686791102</v>
      </c>
      <c r="DI56" s="1">
        <v>23.609419407226898</v>
      </c>
      <c r="DJ56" s="1">
        <v>34.626777251184798</v>
      </c>
      <c r="DK56" s="1">
        <v>21.228771228771201</v>
      </c>
      <c r="DL56" s="1">
        <v>29.027355623100298</v>
      </c>
      <c r="DM56" s="1">
        <v>19.681397738951599</v>
      </c>
      <c r="DN56" s="1">
        <v>35.502049180327802</v>
      </c>
      <c r="DO56" s="1">
        <v>27.682186234817799</v>
      </c>
      <c r="DP56" s="1">
        <v>3.48595213319458</v>
      </c>
      <c r="DQ56" s="1">
        <v>12.4853458382181</v>
      </c>
      <c r="DR56" s="1">
        <v>0</v>
      </c>
      <c r="DS56" s="1">
        <v>0</v>
      </c>
      <c r="DT56" s="1">
        <v>0</v>
      </c>
      <c r="DU56" s="1">
        <v>0</v>
      </c>
      <c r="DV56" s="1">
        <v>17.5898752751283</v>
      </c>
      <c r="DW56" s="1">
        <v>29.143798024149199</v>
      </c>
      <c r="DX56" s="1">
        <v>20.564352415753099</v>
      </c>
      <c r="DY56" s="1">
        <v>29.591232227488099</v>
      </c>
      <c r="DZ56" s="1">
        <v>34.715284715284703</v>
      </c>
      <c r="EA56" s="1">
        <v>14.437689969604801</v>
      </c>
      <c r="EB56" s="1">
        <v>23.586844809866299</v>
      </c>
      <c r="EC56" s="1">
        <v>27.715163934426201</v>
      </c>
      <c r="ED56" s="1">
        <v>26.163967611335998</v>
      </c>
      <c r="EE56" s="1">
        <v>10.978147762747099</v>
      </c>
      <c r="EF56" s="1">
        <v>19.167643610785401</v>
      </c>
      <c r="EG56" s="1">
        <v>0</v>
      </c>
      <c r="EH56" s="1">
        <v>0</v>
      </c>
      <c r="EI56" s="1">
        <v>0</v>
      </c>
      <c r="EJ56" s="1">
        <v>0</v>
      </c>
      <c r="EK56" s="1">
        <v>35.399853264856901</v>
      </c>
      <c r="EL56" s="1">
        <v>36.1873399195023</v>
      </c>
      <c r="EM56" s="1">
        <v>35.749086479902502</v>
      </c>
      <c r="EN56" s="1">
        <v>30.9537914691943</v>
      </c>
      <c r="EO56" s="1">
        <v>22.0779220779221</v>
      </c>
      <c r="EP56" s="1">
        <v>21.681864235055698</v>
      </c>
      <c r="EQ56" s="1">
        <v>21.891058581706101</v>
      </c>
      <c r="ER56" s="1">
        <v>25.768442622950801</v>
      </c>
      <c r="ES56" s="1">
        <v>1.16396761133603</v>
      </c>
      <c r="ET56" s="1">
        <v>28.876170655567101</v>
      </c>
      <c r="EU56" s="1">
        <v>38.628370457209797</v>
      </c>
      <c r="EV56" s="1">
        <v>0</v>
      </c>
      <c r="EW56" s="1">
        <v>0</v>
      </c>
      <c r="EX56" s="1">
        <v>0</v>
      </c>
      <c r="EY56" s="1">
        <v>0</v>
      </c>
    </row>
    <row r="57" spans="1:155" ht="15">
      <c r="A57" s="11" t="s">
        <v>161</v>
      </c>
      <c r="B57" s="1" t="s">
        <v>638</v>
      </c>
      <c r="C57" s="1" t="s">
        <v>1038</v>
      </c>
      <c r="D57" s="11" t="s">
        <v>1101</v>
      </c>
      <c r="E57" s="11" t="s">
        <v>1102</v>
      </c>
      <c r="F57" s="1">
        <v>98.3333333333333</v>
      </c>
      <c r="G57" s="1">
        <v>92.463235294117595</v>
      </c>
      <c r="H57" s="1">
        <v>96.743295019157102</v>
      </c>
      <c r="I57" s="1">
        <v>94.834710743801594</v>
      </c>
      <c r="J57" s="1">
        <v>83.789954337899502</v>
      </c>
      <c r="K57" s="1">
        <v>80.238095238095198</v>
      </c>
      <c r="L57" s="1">
        <v>90.151515151515099</v>
      </c>
      <c r="M57" s="1">
        <v>90.512820512820497</v>
      </c>
      <c r="N57" s="1">
        <v>96.231155778894404</v>
      </c>
      <c r="O57" s="1">
        <v>99.132947976878597</v>
      </c>
      <c r="P57" s="1">
        <v>93.269230769230703</v>
      </c>
      <c r="Q57" s="1">
        <v>92.4778761061946</v>
      </c>
      <c r="R57" s="1">
        <v>92.613636363636303</v>
      </c>
      <c r="S57" s="1">
        <v>95.783132530120398</v>
      </c>
      <c r="T57" s="1">
        <v>96.575342465753394</v>
      </c>
      <c r="U57" s="1">
        <v>80.185185185185105</v>
      </c>
      <c r="V57" s="1">
        <v>90.257352941176407</v>
      </c>
      <c r="W57" s="1">
        <v>91.379310344827502</v>
      </c>
      <c r="X57" s="1">
        <v>89.462809917355301</v>
      </c>
      <c r="Y57" s="1">
        <v>92.009132420091305</v>
      </c>
      <c r="Z57" s="1">
        <v>92.142857142857096</v>
      </c>
      <c r="AA57" s="1">
        <v>94.191919191919098</v>
      </c>
      <c r="AB57" s="1">
        <v>95.128205128205096</v>
      </c>
      <c r="AC57" s="1">
        <v>95.226130653266296</v>
      </c>
      <c r="AD57" s="1">
        <v>92.774566473988401</v>
      </c>
      <c r="AE57" s="1">
        <v>86.217948717948701</v>
      </c>
      <c r="AF57" s="1">
        <v>56.637168141592902</v>
      </c>
      <c r="AG57" s="1">
        <v>86.363636363636303</v>
      </c>
      <c r="AH57" s="1">
        <v>92.168674698795101</v>
      </c>
      <c r="AI57" s="1">
        <v>99.315068493150605</v>
      </c>
      <c r="AJ57" s="1">
        <v>96.481481481481396</v>
      </c>
      <c r="AK57" s="1">
        <v>96.691176470588204</v>
      </c>
      <c r="AL57" s="1">
        <v>96.934865900383102</v>
      </c>
      <c r="AM57" s="1">
        <v>96.4876033057851</v>
      </c>
      <c r="AN57" s="1">
        <v>95.662100456621005</v>
      </c>
      <c r="AO57" s="1">
        <v>95.714285714285694</v>
      </c>
      <c r="AP57" s="1">
        <v>95.707070707070699</v>
      </c>
      <c r="AQ57" s="1">
        <v>95.384615384615302</v>
      </c>
      <c r="AR57" s="1">
        <v>95.979899497487395</v>
      </c>
      <c r="AS57" s="1">
        <v>95.086705202312103</v>
      </c>
      <c r="AT57" s="1">
        <v>85.897435897435798</v>
      </c>
      <c r="AU57" s="1">
        <v>41.592920353982301</v>
      </c>
      <c r="AV57" s="1">
        <v>50</v>
      </c>
      <c r="AW57" s="1">
        <v>50</v>
      </c>
      <c r="AX57" s="1">
        <v>50</v>
      </c>
      <c r="AY57" s="1">
        <v>84.629629629629605</v>
      </c>
      <c r="AZ57" s="1">
        <v>91.360294117647001</v>
      </c>
      <c r="BA57" s="1">
        <v>88.697318007662801</v>
      </c>
      <c r="BB57" s="1">
        <v>96.4876033057851</v>
      </c>
      <c r="BC57" s="1">
        <v>86.529680365296798</v>
      </c>
      <c r="BD57" s="1">
        <v>92.142857142857096</v>
      </c>
      <c r="BE57" s="1">
        <v>91.161616161616095</v>
      </c>
      <c r="BF57" s="1">
        <v>93.076923076923094</v>
      </c>
      <c r="BG57" s="1">
        <v>84.673366834170807</v>
      </c>
      <c r="BH57" s="1">
        <v>84.682080924855498</v>
      </c>
      <c r="BI57" s="1">
        <v>68.910256410256395</v>
      </c>
      <c r="BJ57" s="1">
        <v>86.283185840707901</v>
      </c>
      <c r="BK57" s="1">
        <v>90.340909090909093</v>
      </c>
      <c r="BL57" s="1">
        <v>92.168674698795101</v>
      </c>
      <c r="BM57" s="1">
        <v>92.465753424657507</v>
      </c>
      <c r="BN57" s="1">
        <v>97.7777777777777</v>
      </c>
      <c r="BO57" s="1">
        <v>98.161764705882305</v>
      </c>
      <c r="BP57" s="1">
        <v>80.842911877394599</v>
      </c>
      <c r="BQ57" s="1">
        <v>89.876033057851203</v>
      </c>
      <c r="BR57" s="1">
        <v>81.050228310502206</v>
      </c>
      <c r="BS57" s="1">
        <v>83.3333333333333</v>
      </c>
      <c r="BT57" s="1">
        <v>84.848484848484802</v>
      </c>
      <c r="BU57" s="1">
        <v>86.923076923076906</v>
      </c>
      <c r="BV57" s="1">
        <v>80.904522613065296</v>
      </c>
      <c r="BW57" s="1">
        <v>84.104046242774501</v>
      </c>
      <c r="BX57" s="1">
        <v>96.474358974358907</v>
      </c>
      <c r="BY57" s="1">
        <v>96.460176991150405</v>
      </c>
      <c r="BZ57" s="1">
        <v>98.295454545454504</v>
      </c>
      <c r="CA57" s="1">
        <v>98.192771084337295</v>
      </c>
      <c r="CB57" s="1">
        <v>89.041095890410901</v>
      </c>
      <c r="CC57" s="1">
        <v>90.185185185185105</v>
      </c>
      <c r="CD57" s="1">
        <v>98.713235294117595</v>
      </c>
      <c r="CE57" s="1">
        <v>97.509578544061299</v>
      </c>
      <c r="CF57" s="1">
        <v>96.4876033057851</v>
      </c>
      <c r="CG57" s="1">
        <v>98.858447488584403</v>
      </c>
      <c r="CH57" s="1">
        <v>89.285714285714207</v>
      </c>
      <c r="CI57" s="1">
        <v>93.181818181818102</v>
      </c>
      <c r="CJ57" s="1">
        <v>90.512820512820497</v>
      </c>
      <c r="CK57" s="1">
        <v>88.190954773869294</v>
      </c>
      <c r="CL57" s="1">
        <v>75.433526011560602</v>
      </c>
      <c r="CM57" s="1">
        <v>90.064102564102498</v>
      </c>
      <c r="CN57" s="1">
        <v>75.663716814159201</v>
      </c>
      <c r="CO57" s="1">
        <v>99.431818181818102</v>
      </c>
      <c r="CP57" s="1">
        <v>98.192771084337295</v>
      </c>
      <c r="CQ57" s="1">
        <v>89.726027397260196</v>
      </c>
      <c r="CR57" s="1">
        <v>80.740740740740705</v>
      </c>
      <c r="CS57" s="1">
        <v>82.536764705882305</v>
      </c>
      <c r="CT57" s="1">
        <v>54.022988505747101</v>
      </c>
      <c r="CU57" s="1">
        <v>55.578512396694201</v>
      </c>
      <c r="CV57" s="1">
        <v>58.219178082191704</v>
      </c>
      <c r="CW57" s="1">
        <v>59.523809523809497</v>
      </c>
      <c r="CX57" s="1">
        <v>57.5757575757575</v>
      </c>
      <c r="CY57" s="1">
        <v>57.692307692307601</v>
      </c>
      <c r="CZ57" s="1">
        <v>61.055276381909501</v>
      </c>
      <c r="DA57" s="1">
        <v>63.294797687861198</v>
      </c>
      <c r="DB57" s="1">
        <v>88.141025641025607</v>
      </c>
      <c r="DC57" s="1">
        <v>69.469026548672502</v>
      </c>
      <c r="DD57" s="1">
        <v>95.454545454545396</v>
      </c>
      <c r="DE57" s="1">
        <v>89.156626506024097</v>
      </c>
      <c r="DF57" s="1">
        <v>89.041095890410901</v>
      </c>
      <c r="DG57" s="1">
        <v>89.526779163609604</v>
      </c>
      <c r="DH57" s="1">
        <v>95.0786681302597</v>
      </c>
      <c r="DI57" s="1">
        <v>98.274462038164799</v>
      </c>
      <c r="DJ57" s="1">
        <v>82.316350710900394</v>
      </c>
      <c r="DK57" s="1">
        <v>70.279720279720195</v>
      </c>
      <c r="DL57" s="1">
        <v>71.580547112462</v>
      </c>
      <c r="DM57" s="1">
        <v>71.274409044193206</v>
      </c>
      <c r="DN57" s="1">
        <v>75.358606557377001</v>
      </c>
      <c r="DO57" s="1">
        <v>56.224696356275302</v>
      </c>
      <c r="DP57" s="1">
        <v>28.043704474505699</v>
      </c>
      <c r="DQ57" s="1">
        <v>38.276670574443102</v>
      </c>
      <c r="DR57" s="1">
        <v>50.74294205052</v>
      </c>
      <c r="DS57" s="1">
        <v>81.439393939393895</v>
      </c>
      <c r="DT57" s="1">
        <v>94.157814871016598</v>
      </c>
      <c r="DU57" s="1">
        <v>91.949152542372801</v>
      </c>
      <c r="DV57" s="1">
        <v>82.483492296404904</v>
      </c>
      <c r="DW57" s="1">
        <v>87.614343212586903</v>
      </c>
      <c r="DX57" s="1">
        <v>86.378400324807103</v>
      </c>
      <c r="DY57" s="1">
        <v>87.114928909952596</v>
      </c>
      <c r="DZ57" s="1">
        <v>85.864135864135804</v>
      </c>
      <c r="EA57" s="1">
        <v>86.068895643363703</v>
      </c>
      <c r="EB57" s="1">
        <v>93.473792394655703</v>
      </c>
      <c r="EC57" s="1">
        <v>93.698770491803202</v>
      </c>
      <c r="ED57" s="1">
        <v>84.362348178137594</v>
      </c>
      <c r="EE57" s="1">
        <v>90.374609781477602</v>
      </c>
      <c r="EF57" s="1">
        <v>90.211019929659997</v>
      </c>
      <c r="EG57" s="1">
        <v>90.267459138187206</v>
      </c>
      <c r="EH57" s="1">
        <v>97.348484848484802</v>
      </c>
      <c r="EI57" s="1">
        <v>95.068285280728304</v>
      </c>
      <c r="EJ57" s="1">
        <v>83.135593220338905</v>
      </c>
      <c r="EK57" s="1">
        <v>89.416727806309595</v>
      </c>
      <c r="EL57" s="1">
        <v>89.846322722283205</v>
      </c>
      <c r="EM57" s="1">
        <v>90.499390986601696</v>
      </c>
      <c r="EN57" s="1">
        <v>87.381516587677694</v>
      </c>
      <c r="EO57" s="1">
        <v>83.266733266733198</v>
      </c>
      <c r="EP57" s="1">
        <v>82.522796352583498</v>
      </c>
      <c r="EQ57" s="1">
        <v>76.618705035971203</v>
      </c>
      <c r="ER57" s="1">
        <v>98.258196721311407</v>
      </c>
      <c r="ES57" s="1">
        <v>98.684210526315695</v>
      </c>
      <c r="ET57" s="1">
        <v>98.751300728407898</v>
      </c>
      <c r="EU57" s="1">
        <v>98.9449003516998</v>
      </c>
      <c r="EV57" s="1">
        <v>97.994056463595797</v>
      </c>
      <c r="EW57" s="1">
        <v>95.075757575757507</v>
      </c>
      <c r="EX57" s="1">
        <v>97.723823975720705</v>
      </c>
      <c r="EY57" s="1">
        <v>99.661016949152497</v>
      </c>
    </row>
    <row r="58" spans="1:155" ht="15">
      <c r="A58" s="11" t="s">
        <v>132</v>
      </c>
      <c r="B58" s="1" t="s">
        <v>607</v>
      </c>
      <c r="C58" s="1" t="s">
        <v>1103</v>
      </c>
      <c r="D58" s="11" t="s">
        <v>1024</v>
      </c>
      <c r="E58" s="11" t="s">
        <v>1104</v>
      </c>
      <c r="F58" s="1">
        <v>59.659090909090899</v>
      </c>
      <c r="G58" s="1">
        <v>67.682926829268297</v>
      </c>
      <c r="H58" s="1">
        <v>60.897435897435798</v>
      </c>
      <c r="I58" s="1">
        <v>52.205882352941103</v>
      </c>
      <c r="J58" s="1">
        <v>41.964285714285701</v>
      </c>
      <c r="K58" s="1">
        <v>33.636363636363598</v>
      </c>
      <c r="L58" s="1">
        <v>25.9615384615384</v>
      </c>
      <c r="M58" s="1">
        <v>31.632653061224399</v>
      </c>
      <c r="N58" s="1">
        <v>34.375</v>
      </c>
      <c r="O58" s="1">
        <v>10.465116279069701</v>
      </c>
      <c r="P58" s="1">
        <v>9.7222222222222197</v>
      </c>
      <c r="Q58" s="1">
        <v>0</v>
      </c>
      <c r="R58" s="1">
        <v>0</v>
      </c>
      <c r="S58" s="1">
        <v>0</v>
      </c>
      <c r="T58" s="1">
        <v>0</v>
      </c>
      <c r="U58" s="1">
        <v>76.704545454545396</v>
      </c>
      <c r="V58" s="1">
        <v>70.121951219512098</v>
      </c>
      <c r="W58" s="1">
        <v>63.461538461538403</v>
      </c>
      <c r="X58" s="1">
        <v>65.441176470588204</v>
      </c>
      <c r="Y58" s="1">
        <v>65.178571428571402</v>
      </c>
      <c r="Z58" s="1">
        <v>48.181818181818102</v>
      </c>
      <c r="AA58" s="1">
        <v>58.653846153846096</v>
      </c>
      <c r="AB58" s="1">
        <v>64.285714285714207</v>
      </c>
      <c r="AC58" s="1">
        <v>63.5416666666666</v>
      </c>
      <c r="AD58" s="1">
        <v>45.348837209302303</v>
      </c>
      <c r="AE58" s="1">
        <v>45.8333333333333</v>
      </c>
      <c r="AF58" s="1">
        <v>0</v>
      </c>
      <c r="AG58" s="1">
        <v>0</v>
      </c>
      <c r="AH58" s="1">
        <v>0</v>
      </c>
      <c r="AI58" s="1">
        <v>0</v>
      </c>
      <c r="AJ58" s="1">
        <v>29.545454545454501</v>
      </c>
      <c r="AK58" s="1">
        <v>29.878048780487799</v>
      </c>
      <c r="AL58" s="1">
        <v>32.051282051282101</v>
      </c>
      <c r="AM58" s="1">
        <v>30.8823529411764</v>
      </c>
      <c r="AN58" s="1">
        <v>30.357142857142801</v>
      </c>
      <c r="AO58" s="1">
        <v>29.090909090909101</v>
      </c>
      <c r="AP58" s="1">
        <v>28.846153846153801</v>
      </c>
      <c r="AQ58" s="1">
        <v>29.5918367346938</v>
      </c>
      <c r="AR58" s="1">
        <v>71.875</v>
      </c>
      <c r="AS58" s="1">
        <v>67.441860465116207</v>
      </c>
      <c r="AT58" s="1">
        <v>79.1666666666666</v>
      </c>
      <c r="AU58" s="1">
        <v>0</v>
      </c>
      <c r="AV58" s="1">
        <v>0</v>
      </c>
      <c r="AW58" s="1">
        <v>0</v>
      </c>
      <c r="AX58" s="1">
        <v>0</v>
      </c>
      <c r="AY58" s="1">
        <v>60.795454545454497</v>
      </c>
      <c r="AZ58" s="1">
        <v>61.585365853658502</v>
      </c>
      <c r="BA58" s="1">
        <v>58.3333333333333</v>
      </c>
      <c r="BB58" s="1">
        <v>52.205882352941103</v>
      </c>
      <c r="BC58" s="1">
        <v>49.107142857142797</v>
      </c>
      <c r="BD58" s="1">
        <v>44.545454545454497</v>
      </c>
      <c r="BE58" s="1">
        <v>62.5</v>
      </c>
      <c r="BF58" s="1">
        <v>37.755102040816297</v>
      </c>
      <c r="BG58" s="1">
        <v>40.625</v>
      </c>
      <c r="BH58" s="1">
        <v>43.023255813953398</v>
      </c>
      <c r="BI58" s="1">
        <v>31.9444444444444</v>
      </c>
      <c r="BJ58" s="1">
        <v>0</v>
      </c>
      <c r="BK58" s="1">
        <v>0</v>
      </c>
      <c r="BL58" s="1">
        <v>0</v>
      </c>
      <c r="BM58" s="1">
        <v>0</v>
      </c>
      <c r="BN58" s="1">
        <v>82.386363636363598</v>
      </c>
      <c r="BO58" s="1">
        <v>84.756097560975604</v>
      </c>
      <c r="BP58" s="1">
        <v>89.743589743589695</v>
      </c>
      <c r="BQ58" s="1">
        <v>83.088235294117595</v>
      </c>
      <c r="BR58" s="1">
        <v>77.678571428571402</v>
      </c>
      <c r="BS58" s="1">
        <v>80.909090909090907</v>
      </c>
      <c r="BT58" s="1">
        <v>80.769230769230703</v>
      </c>
      <c r="BU58" s="1">
        <v>84.693877551020407</v>
      </c>
      <c r="BV58" s="1">
        <v>26.0416666666666</v>
      </c>
      <c r="BW58" s="1">
        <v>27.906976744186</v>
      </c>
      <c r="BX58" s="1">
        <v>27.7777777777777</v>
      </c>
      <c r="BY58" s="1">
        <v>0</v>
      </c>
      <c r="BZ58" s="1">
        <v>0</v>
      </c>
      <c r="CA58" s="1">
        <v>0</v>
      </c>
      <c r="CB58" s="1">
        <v>0</v>
      </c>
      <c r="CC58" s="1">
        <v>62.5</v>
      </c>
      <c r="CD58" s="1">
        <v>59.756097560975597</v>
      </c>
      <c r="CE58" s="1">
        <v>60.256410256410199</v>
      </c>
      <c r="CF58" s="1">
        <v>80.882352941176407</v>
      </c>
      <c r="CG58" s="1">
        <v>39.285714285714199</v>
      </c>
      <c r="CH58" s="1">
        <v>61.818181818181799</v>
      </c>
      <c r="CI58" s="1">
        <v>69.230769230769198</v>
      </c>
      <c r="CJ58" s="1">
        <v>91.836734693877503</v>
      </c>
      <c r="CK58" s="1">
        <v>82.2916666666666</v>
      </c>
      <c r="CL58" s="1">
        <v>82.558139534883693</v>
      </c>
      <c r="CM58" s="1">
        <v>86.1111111111111</v>
      </c>
      <c r="CN58" s="1">
        <v>0</v>
      </c>
      <c r="CO58" s="1">
        <v>0</v>
      </c>
      <c r="CP58" s="1">
        <v>0</v>
      </c>
      <c r="CQ58" s="1">
        <v>0</v>
      </c>
      <c r="CR58" s="1">
        <v>75.568181818181799</v>
      </c>
      <c r="CS58" s="1">
        <v>80.487804878048706</v>
      </c>
      <c r="CT58" s="1">
        <v>81.410256410256395</v>
      </c>
      <c r="CU58" s="1">
        <v>78.676470588235205</v>
      </c>
      <c r="CV58" s="1">
        <v>88.392857142857096</v>
      </c>
      <c r="CW58" s="1">
        <v>87.272727272727195</v>
      </c>
      <c r="CX58" s="1">
        <v>74.038461538461505</v>
      </c>
      <c r="CY58" s="1">
        <v>41.836734693877503</v>
      </c>
      <c r="CZ58" s="1">
        <v>48.9583333333333</v>
      </c>
      <c r="DA58" s="1">
        <v>22.0930232558139</v>
      </c>
      <c r="DB58" s="1">
        <v>23.6111111111111</v>
      </c>
      <c r="DC58" s="1">
        <v>0</v>
      </c>
      <c r="DD58" s="1">
        <v>0</v>
      </c>
      <c r="DE58" s="1">
        <v>0</v>
      </c>
      <c r="DF58" s="1">
        <v>0</v>
      </c>
      <c r="DG58" s="1">
        <v>82.116654438738095</v>
      </c>
      <c r="DH58" s="1">
        <v>87.541163556531203</v>
      </c>
      <c r="DI58" s="1">
        <v>80.207064555420203</v>
      </c>
      <c r="DJ58" s="1">
        <v>85.396919431279599</v>
      </c>
      <c r="DK58" s="1">
        <v>90.159840159840101</v>
      </c>
      <c r="DL58" s="1">
        <v>73.100303951367707</v>
      </c>
      <c r="DM58" s="1">
        <v>70.3494347379239</v>
      </c>
      <c r="DN58" s="1">
        <v>83.452868852459005</v>
      </c>
      <c r="DO58" s="1">
        <v>86.184210526315695</v>
      </c>
      <c r="DP58" s="1">
        <v>73.621227887617096</v>
      </c>
      <c r="DQ58" s="1">
        <v>27.3739742086752</v>
      </c>
      <c r="DR58" s="1">
        <v>0</v>
      </c>
      <c r="DS58" s="1">
        <v>0</v>
      </c>
      <c r="DT58" s="1">
        <v>0</v>
      </c>
      <c r="DU58" s="1">
        <v>0</v>
      </c>
      <c r="DV58" s="1">
        <v>10.2898019075568</v>
      </c>
      <c r="DW58" s="1">
        <v>10.7391145261617</v>
      </c>
      <c r="DX58" s="1">
        <v>13.2155907429963</v>
      </c>
      <c r="DY58" s="1">
        <v>12.114928909952599</v>
      </c>
      <c r="DZ58" s="1">
        <v>13.1368631368631</v>
      </c>
      <c r="EA58" s="1">
        <v>15.450861195542</v>
      </c>
      <c r="EB58" s="1">
        <v>12.8982528263103</v>
      </c>
      <c r="EC58" s="1">
        <v>10.3995901639344</v>
      </c>
      <c r="ED58" s="1">
        <v>24.443319838056599</v>
      </c>
      <c r="EE58" s="1">
        <v>16.909469302809502</v>
      </c>
      <c r="EF58" s="1">
        <v>25.615474794841699</v>
      </c>
      <c r="EG58" s="1">
        <v>0</v>
      </c>
      <c r="EH58" s="1">
        <v>0</v>
      </c>
      <c r="EI58" s="1">
        <v>0</v>
      </c>
      <c r="EJ58" s="1">
        <v>0</v>
      </c>
      <c r="EK58" s="1">
        <v>93.580337490828995</v>
      </c>
      <c r="EL58" s="1">
        <v>92.1331869740212</v>
      </c>
      <c r="EM58" s="1">
        <v>92.671538773853001</v>
      </c>
      <c r="EN58" s="1">
        <v>90.284360189573405</v>
      </c>
      <c r="EO58" s="1">
        <v>50.799200799200698</v>
      </c>
      <c r="EP58" s="1">
        <v>66.6666666666666</v>
      </c>
      <c r="EQ58" s="1">
        <v>62.281603288797498</v>
      </c>
      <c r="ER58" s="1">
        <v>68.084016393442596</v>
      </c>
      <c r="ES58" s="1">
        <v>70.647773279352194</v>
      </c>
      <c r="ET58" s="1">
        <v>73.152965660769993</v>
      </c>
      <c r="EU58" s="1">
        <v>77.373974208675193</v>
      </c>
      <c r="EV58" s="1">
        <v>0</v>
      </c>
      <c r="EW58" s="1">
        <v>0</v>
      </c>
      <c r="EX58" s="1">
        <v>0</v>
      </c>
      <c r="EY58" s="1">
        <v>0</v>
      </c>
    </row>
    <row r="59" spans="1:155" ht="15">
      <c r="A59" s="11" t="s">
        <v>95</v>
      </c>
      <c r="B59" s="1" t="s">
        <v>570</v>
      </c>
      <c r="C59" s="1" t="s">
        <v>1105</v>
      </c>
      <c r="D59" s="11" t="s">
        <v>1014</v>
      </c>
      <c r="E59" s="11" t="s">
        <v>1045</v>
      </c>
      <c r="F59" s="1">
        <v>37.903225806451601</v>
      </c>
      <c r="G59" s="1">
        <v>33.035714285714199</v>
      </c>
      <c r="H59" s="1">
        <v>34.4444444444444</v>
      </c>
      <c r="I59" s="1">
        <v>4.1666666666666599</v>
      </c>
      <c r="J59" s="1">
        <v>4.6875</v>
      </c>
      <c r="K59" s="1">
        <v>4.8387096774193497</v>
      </c>
      <c r="L59" s="1">
        <v>5.1724137931034404</v>
      </c>
      <c r="M59" s="1">
        <v>5.1724137931034404</v>
      </c>
      <c r="N59" s="1">
        <v>1.92307692307692</v>
      </c>
      <c r="O59" s="1">
        <v>7.8947368421052602</v>
      </c>
      <c r="P59" s="1">
        <v>16.6666666666666</v>
      </c>
      <c r="Q59" s="1">
        <v>12.5</v>
      </c>
      <c r="R59" s="1">
        <v>26.923076923076898</v>
      </c>
      <c r="S59" s="1">
        <v>37.5</v>
      </c>
      <c r="T59" s="1">
        <v>38.8888888888888</v>
      </c>
      <c r="U59" s="1">
        <v>94.354838709677395</v>
      </c>
      <c r="V59" s="1">
        <v>88.392857142857096</v>
      </c>
      <c r="W59" s="1">
        <v>87.7777777777777</v>
      </c>
      <c r="X59" s="1">
        <v>12.5</v>
      </c>
      <c r="Y59" s="1">
        <v>12.5</v>
      </c>
      <c r="Z59" s="1">
        <v>12.9032258064516</v>
      </c>
      <c r="AA59" s="1">
        <v>12.068965517241301</v>
      </c>
      <c r="AB59" s="1">
        <v>12.068965517241301</v>
      </c>
      <c r="AC59" s="1">
        <v>9.6153846153846096</v>
      </c>
      <c r="AD59" s="1">
        <v>10.5263157894736</v>
      </c>
      <c r="AE59" s="1">
        <v>13.3333333333333</v>
      </c>
      <c r="AF59" s="1">
        <v>25</v>
      </c>
      <c r="AG59" s="1">
        <v>38.461538461538403</v>
      </c>
      <c r="AH59" s="1">
        <v>41.6666666666666</v>
      </c>
      <c r="AI59" s="1">
        <v>44.4444444444444</v>
      </c>
      <c r="AJ59" s="1">
        <v>93.548387096774107</v>
      </c>
      <c r="AK59" s="1">
        <v>92.857142857142804</v>
      </c>
      <c r="AL59" s="1">
        <v>92.2222222222222</v>
      </c>
      <c r="AM59" s="1">
        <v>25</v>
      </c>
      <c r="AN59" s="1">
        <v>15.625</v>
      </c>
      <c r="AO59" s="1">
        <v>16.129032258064498</v>
      </c>
      <c r="AP59" s="1">
        <v>15.517241379310301</v>
      </c>
      <c r="AQ59" s="1">
        <v>17.241379310344801</v>
      </c>
      <c r="AR59" s="1">
        <v>17.307692307692299</v>
      </c>
      <c r="AS59" s="1">
        <v>15.789473684210501</v>
      </c>
      <c r="AT59" s="1">
        <v>23.3333333333333</v>
      </c>
      <c r="AU59" s="1">
        <v>33.3333333333333</v>
      </c>
      <c r="AV59" s="1">
        <v>92.307692307692307</v>
      </c>
      <c r="AW59" s="1">
        <v>50</v>
      </c>
      <c r="AX59" s="1">
        <v>94.4444444444444</v>
      </c>
      <c r="AY59" s="1">
        <v>66.935483870967701</v>
      </c>
      <c r="AZ59" s="1">
        <v>65.178571428571402</v>
      </c>
      <c r="BA59" s="1">
        <v>87.7777777777777</v>
      </c>
      <c r="BB59" s="1">
        <v>18.0555555555555</v>
      </c>
      <c r="BC59" s="1">
        <v>20.3125</v>
      </c>
      <c r="BD59" s="1">
        <v>24.193548387096701</v>
      </c>
      <c r="BE59" s="1">
        <v>29.310344827586199</v>
      </c>
      <c r="BF59" s="1">
        <v>18.965517241379299</v>
      </c>
      <c r="BG59" s="1">
        <v>38.461538461538403</v>
      </c>
      <c r="BH59" s="1">
        <v>34.210526315789402</v>
      </c>
      <c r="BI59" s="1">
        <v>23.3333333333333</v>
      </c>
      <c r="BJ59" s="1">
        <v>37.5</v>
      </c>
      <c r="BK59" s="1">
        <v>57.692307692307601</v>
      </c>
      <c r="BL59" s="1">
        <v>87.5</v>
      </c>
      <c r="BM59" s="1">
        <v>38.8888888888888</v>
      </c>
      <c r="BN59" s="1">
        <v>41.935483870967701</v>
      </c>
      <c r="BO59" s="1">
        <v>48.214285714285701</v>
      </c>
      <c r="BP59" s="1">
        <v>48.8888888888888</v>
      </c>
      <c r="BQ59" s="1">
        <v>11.1111111111111</v>
      </c>
      <c r="BR59" s="1">
        <v>12.5</v>
      </c>
      <c r="BS59" s="1">
        <v>17.7419354838709</v>
      </c>
      <c r="BT59" s="1">
        <v>17.241379310344801</v>
      </c>
      <c r="BU59" s="1">
        <v>22.413793103448199</v>
      </c>
      <c r="BV59" s="1">
        <v>23.076923076923102</v>
      </c>
      <c r="BW59" s="1">
        <v>21.052631578947299</v>
      </c>
      <c r="BX59" s="1">
        <v>26.6666666666666</v>
      </c>
      <c r="BY59" s="1">
        <v>33.3333333333333</v>
      </c>
      <c r="BZ59" s="1">
        <v>42.307692307692299</v>
      </c>
      <c r="CA59" s="1">
        <v>45.8333333333333</v>
      </c>
      <c r="CB59" s="1">
        <v>50</v>
      </c>
      <c r="CC59" s="1">
        <v>72.580645161290306</v>
      </c>
      <c r="CD59" s="1">
        <v>73.214285714285694</v>
      </c>
      <c r="CE59" s="1">
        <v>72.2222222222222</v>
      </c>
      <c r="CF59" s="1">
        <v>43.0555555555555</v>
      </c>
      <c r="CG59" s="1">
        <v>42.1875</v>
      </c>
      <c r="CH59" s="1">
        <v>41.935483870967701</v>
      </c>
      <c r="CI59" s="1">
        <v>43.1034482758621</v>
      </c>
      <c r="CJ59" s="1">
        <v>48.275862068965502</v>
      </c>
      <c r="CK59" s="1">
        <v>59.615384615384599</v>
      </c>
      <c r="CL59" s="1">
        <v>71.052631578947299</v>
      </c>
      <c r="CM59" s="1">
        <v>53.3333333333333</v>
      </c>
      <c r="CN59" s="1">
        <v>75</v>
      </c>
      <c r="CO59" s="1">
        <v>80.769230769230703</v>
      </c>
      <c r="CP59" s="1">
        <v>95.8333333333333</v>
      </c>
      <c r="CQ59" s="1">
        <v>83.3333333333333</v>
      </c>
      <c r="CR59" s="1">
        <v>93.548387096774107</v>
      </c>
      <c r="CS59" s="1">
        <v>95.535714285714207</v>
      </c>
      <c r="CT59" s="1">
        <v>94.4444444444444</v>
      </c>
      <c r="CU59" s="1">
        <v>40.2777777777777</v>
      </c>
      <c r="CV59" s="1">
        <v>82.8125</v>
      </c>
      <c r="CW59" s="1">
        <v>82.258064516128997</v>
      </c>
      <c r="CX59" s="1">
        <v>79.310344827586206</v>
      </c>
      <c r="CY59" s="1">
        <v>84.482758620689594</v>
      </c>
      <c r="CZ59" s="1">
        <v>73.076923076923094</v>
      </c>
      <c r="DA59" s="1">
        <v>78.947368421052602</v>
      </c>
      <c r="DB59" s="1">
        <v>80</v>
      </c>
      <c r="DC59" s="1">
        <v>54.1666666666666</v>
      </c>
      <c r="DD59" s="1">
        <v>76.923076923076906</v>
      </c>
      <c r="DE59" s="1">
        <v>83.3333333333333</v>
      </c>
      <c r="DF59" s="1">
        <v>83.3333333333333</v>
      </c>
      <c r="DG59" s="1">
        <v>52.4761555392516</v>
      </c>
      <c r="DH59" s="1">
        <v>35.071350164654199</v>
      </c>
      <c r="DI59" s="1">
        <v>51.583434835566301</v>
      </c>
      <c r="DJ59" s="1">
        <v>24.733412322274798</v>
      </c>
      <c r="DK59" s="1">
        <v>34.8151848151848</v>
      </c>
      <c r="DL59" s="1">
        <v>13.424518743667599</v>
      </c>
      <c r="DM59" s="1">
        <v>15.3648509763617</v>
      </c>
      <c r="DN59" s="1">
        <v>33.657786885245898</v>
      </c>
      <c r="DO59" s="1">
        <v>39.625506072874401</v>
      </c>
      <c r="DP59" s="1">
        <v>48.335067637877202</v>
      </c>
      <c r="DQ59" s="1">
        <v>62.778429073856898</v>
      </c>
      <c r="DR59" s="1">
        <v>13.447251114413101</v>
      </c>
      <c r="DS59" s="1">
        <v>17.1969696969696</v>
      </c>
      <c r="DT59" s="1">
        <v>10.546282245826999</v>
      </c>
      <c r="DU59" s="1">
        <v>4.4915254237288096</v>
      </c>
      <c r="DV59" s="1">
        <v>74.119589141599405</v>
      </c>
      <c r="DW59" s="1">
        <v>71.4782290523234</v>
      </c>
      <c r="DX59" s="1">
        <v>74.847746650426302</v>
      </c>
      <c r="DY59" s="1">
        <v>74.200236966824605</v>
      </c>
      <c r="DZ59" s="1">
        <v>86.763236763236705</v>
      </c>
      <c r="EA59" s="1">
        <v>87.2847011144883</v>
      </c>
      <c r="EB59" s="1">
        <v>89.260020554984493</v>
      </c>
      <c r="EC59" s="1">
        <v>26.485655737704899</v>
      </c>
      <c r="ED59" s="1">
        <v>58.147773279352201</v>
      </c>
      <c r="EE59" s="1">
        <v>64.4640998959417</v>
      </c>
      <c r="EF59" s="1">
        <v>29.601406799531102</v>
      </c>
      <c r="EG59" s="1">
        <v>36.181277860326801</v>
      </c>
      <c r="EH59" s="1">
        <v>85.681818181818102</v>
      </c>
      <c r="EI59" s="1">
        <v>81.714719271623593</v>
      </c>
      <c r="EJ59" s="1">
        <v>89.915254237288096</v>
      </c>
      <c r="EK59" s="1">
        <v>82.685253118121693</v>
      </c>
      <c r="EL59" s="1">
        <v>78.851079399926803</v>
      </c>
      <c r="EM59" s="1">
        <v>84.409257003654105</v>
      </c>
      <c r="EN59" s="1">
        <v>30.9537914691943</v>
      </c>
      <c r="EO59" s="1">
        <v>22.0779220779221</v>
      </c>
      <c r="EP59" s="1">
        <v>21.681864235055698</v>
      </c>
      <c r="EQ59" s="1">
        <v>21.891058581706101</v>
      </c>
      <c r="ER59" s="1">
        <v>25.768442622950801</v>
      </c>
      <c r="ES59" s="1">
        <v>16.8522267206477</v>
      </c>
      <c r="ET59" s="1">
        <v>28.876170655567101</v>
      </c>
      <c r="EU59" s="1">
        <v>38.628370457209797</v>
      </c>
      <c r="EV59" s="1">
        <v>18.4992570579494</v>
      </c>
      <c r="EW59" s="1">
        <v>38.939393939393902</v>
      </c>
      <c r="EX59" s="1">
        <v>40.819423368740502</v>
      </c>
      <c r="EY59" s="1">
        <v>41.610169491525397</v>
      </c>
    </row>
    <row r="60" spans="1:155" ht="15">
      <c r="A60" s="11" t="s">
        <v>155</v>
      </c>
      <c r="B60" s="1" t="s">
        <v>631</v>
      </c>
      <c r="C60" s="1" t="s">
        <v>1106</v>
      </c>
      <c r="D60" s="11" t="s">
        <v>1107</v>
      </c>
      <c r="E60" s="11" t="s">
        <v>1108</v>
      </c>
      <c r="F60" s="1">
        <v>68.7007874015748</v>
      </c>
      <c r="G60" s="1">
        <v>80.638297872340402</v>
      </c>
      <c r="H60" s="1">
        <v>81.336405529953893</v>
      </c>
      <c r="I60" s="1">
        <v>77.118644067796595</v>
      </c>
      <c r="J60" s="1">
        <v>68.978102189780998</v>
      </c>
      <c r="K60" s="1">
        <v>70.472440944881797</v>
      </c>
      <c r="L60" s="1">
        <v>69.327731092436906</v>
      </c>
      <c r="M60" s="1">
        <v>66.525423728813493</v>
      </c>
      <c r="N60" s="1">
        <v>67.105263157894697</v>
      </c>
      <c r="O60" s="1">
        <v>64.953271028037307</v>
      </c>
      <c r="P60" s="1">
        <v>53.8888888888888</v>
      </c>
      <c r="Q60" s="1">
        <v>40.361445783132503</v>
      </c>
      <c r="R60" s="1">
        <v>31.410256410256402</v>
      </c>
      <c r="S60" s="1">
        <v>33.552631578947299</v>
      </c>
      <c r="T60" s="1">
        <v>39.830508474576199</v>
      </c>
      <c r="U60" s="1">
        <v>72.244094488188907</v>
      </c>
      <c r="V60" s="1">
        <v>84.893617021276498</v>
      </c>
      <c r="W60" s="1">
        <v>83.870967741935402</v>
      </c>
      <c r="X60" s="1">
        <v>82.203389830508399</v>
      </c>
      <c r="Y60" s="1">
        <v>69.343065693430603</v>
      </c>
      <c r="Z60" s="1">
        <v>81.889763779527499</v>
      </c>
      <c r="AA60" s="1">
        <v>80.672268907562994</v>
      </c>
      <c r="AB60" s="1">
        <v>86.864406779660996</v>
      </c>
      <c r="AC60" s="1">
        <v>87.280701754385902</v>
      </c>
      <c r="AD60" s="1">
        <v>85.514018691588703</v>
      </c>
      <c r="AE60" s="1">
        <v>61.6666666666666</v>
      </c>
      <c r="AF60" s="1">
        <v>66.265060240963805</v>
      </c>
      <c r="AG60" s="1">
        <v>32.692307692307601</v>
      </c>
      <c r="AH60" s="1">
        <v>38.815789473684198</v>
      </c>
      <c r="AI60" s="1">
        <v>83.0508474576271</v>
      </c>
      <c r="AJ60" s="1">
        <v>76.574803149606296</v>
      </c>
      <c r="AK60" s="1">
        <v>77.234042553191401</v>
      </c>
      <c r="AL60" s="1">
        <v>78.801843317972299</v>
      </c>
      <c r="AM60" s="1">
        <v>78.248587570621396</v>
      </c>
      <c r="AN60" s="1">
        <v>74.817518248175105</v>
      </c>
      <c r="AO60" s="1">
        <v>72.834645669291305</v>
      </c>
      <c r="AP60" s="1">
        <v>71.428571428571402</v>
      </c>
      <c r="AQ60" s="1">
        <v>88.135593220338905</v>
      </c>
      <c r="AR60" s="1">
        <v>86.403508771929793</v>
      </c>
      <c r="AS60" s="1">
        <v>87.850467289719603</v>
      </c>
      <c r="AT60" s="1">
        <v>34.4444444444444</v>
      </c>
      <c r="AU60" s="1">
        <v>42.168674698795101</v>
      </c>
      <c r="AV60" s="1">
        <v>50</v>
      </c>
      <c r="AW60" s="1">
        <v>50.657894736842103</v>
      </c>
      <c r="AX60" s="1">
        <v>48.305084745762699</v>
      </c>
      <c r="AY60" s="1">
        <v>76.968503937007796</v>
      </c>
      <c r="AZ60" s="1">
        <v>89.148936170212707</v>
      </c>
      <c r="BA60" s="1">
        <v>90.552995391705096</v>
      </c>
      <c r="BB60" s="1">
        <v>75.423728813559293</v>
      </c>
      <c r="BC60" s="1">
        <v>77.007299270072906</v>
      </c>
      <c r="BD60" s="1">
        <v>79.133858267716505</v>
      </c>
      <c r="BE60" s="1">
        <v>54.2016806722689</v>
      </c>
      <c r="BF60" s="1">
        <v>62.288135593220296</v>
      </c>
      <c r="BG60" s="1">
        <v>60.087719298245602</v>
      </c>
      <c r="BH60" s="1">
        <v>77.102803738317704</v>
      </c>
      <c r="BI60" s="1">
        <v>63.8888888888888</v>
      </c>
      <c r="BJ60" s="1">
        <v>50</v>
      </c>
      <c r="BK60" s="1">
        <v>14.7435897435897</v>
      </c>
      <c r="BL60" s="1">
        <v>8.5526315789473593</v>
      </c>
      <c r="BM60" s="1">
        <v>29.661016949152501</v>
      </c>
      <c r="BN60" s="1">
        <v>71.456692913385794</v>
      </c>
      <c r="BO60" s="1">
        <v>87.234042553191401</v>
      </c>
      <c r="BP60" s="1">
        <v>92.165898617511502</v>
      </c>
      <c r="BQ60" s="1">
        <v>92.372881355932194</v>
      </c>
      <c r="BR60" s="1">
        <v>95.255474452554694</v>
      </c>
      <c r="BS60" s="1">
        <v>96.850393700787393</v>
      </c>
      <c r="BT60" s="1">
        <v>86.134453781512605</v>
      </c>
      <c r="BU60" s="1">
        <v>90.254237288135599</v>
      </c>
      <c r="BV60" s="1">
        <v>85.964912280701697</v>
      </c>
      <c r="BW60" s="1">
        <v>92.990654205607399</v>
      </c>
      <c r="BX60" s="1">
        <v>88.8888888888888</v>
      </c>
      <c r="BY60" s="1">
        <v>80.722891566265105</v>
      </c>
      <c r="BZ60" s="1">
        <v>42.948717948717899</v>
      </c>
      <c r="CA60" s="1">
        <v>43.421052631578902</v>
      </c>
      <c r="CB60" s="1">
        <v>46.610169491525397</v>
      </c>
      <c r="CC60" s="1">
        <v>90.748031496063007</v>
      </c>
      <c r="CD60" s="1">
        <v>65.744680851063805</v>
      </c>
      <c r="CE60" s="1">
        <v>64.055299539170505</v>
      </c>
      <c r="CF60" s="1">
        <v>89.548022598870006</v>
      </c>
      <c r="CG60" s="1">
        <v>90.875912408759106</v>
      </c>
      <c r="CH60" s="1">
        <v>92.125984251968504</v>
      </c>
      <c r="CI60" s="1">
        <v>94.537815126050404</v>
      </c>
      <c r="CJ60" s="1">
        <v>95.338983050847403</v>
      </c>
      <c r="CK60" s="1">
        <v>95.175438596491205</v>
      </c>
      <c r="CL60" s="1">
        <v>95.794392523364394</v>
      </c>
      <c r="CM60" s="1">
        <v>94.4444444444444</v>
      </c>
      <c r="CN60" s="1">
        <v>89.759036144578303</v>
      </c>
      <c r="CO60" s="1">
        <v>54.487179487179397</v>
      </c>
      <c r="CP60" s="1">
        <v>65.789473684210506</v>
      </c>
      <c r="CQ60" s="1">
        <v>22.881355932203299</v>
      </c>
      <c r="CR60" s="1">
        <v>36.614173228346402</v>
      </c>
      <c r="CS60" s="1">
        <v>39.361702127659498</v>
      </c>
      <c r="CT60" s="1">
        <v>38.940092165898598</v>
      </c>
      <c r="CU60" s="1">
        <v>81.073446327683598</v>
      </c>
      <c r="CV60" s="1">
        <v>78.467153284671497</v>
      </c>
      <c r="CW60" s="1">
        <v>75.984251968503898</v>
      </c>
      <c r="CX60" s="1">
        <v>74.369747899159606</v>
      </c>
      <c r="CY60" s="1">
        <v>75.423728813559293</v>
      </c>
      <c r="CZ60" s="1">
        <v>74.561403508771903</v>
      </c>
      <c r="DA60" s="1">
        <v>77.570093457943898</v>
      </c>
      <c r="DB60" s="1">
        <v>79.4444444444444</v>
      </c>
      <c r="DC60" s="1">
        <v>58.433734939758999</v>
      </c>
      <c r="DD60" s="1">
        <v>76.282051282051199</v>
      </c>
      <c r="DE60" s="1">
        <v>84.210526315789394</v>
      </c>
      <c r="DF60" s="1">
        <v>82.203389830508399</v>
      </c>
      <c r="DG60" s="1">
        <v>61.903888481291197</v>
      </c>
      <c r="DH60" s="1">
        <v>64.343212586900805</v>
      </c>
      <c r="DI60" s="1">
        <v>72.046285018270396</v>
      </c>
      <c r="DJ60" s="1">
        <v>72.245260663507096</v>
      </c>
      <c r="DK60" s="1">
        <v>67.182817182817104</v>
      </c>
      <c r="DL60" s="1">
        <v>61.246200607902701</v>
      </c>
      <c r="DM60" s="1">
        <v>55.447070914696802</v>
      </c>
      <c r="DN60" s="1">
        <v>63.370901639344197</v>
      </c>
      <c r="DO60" s="1">
        <v>37.1963562753036</v>
      </c>
      <c r="DP60" s="1">
        <v>22.1123829344432</v>
      </c>
      <c r="DQ60" s="1">
        <v>12.3681125439624</v>
      </c>
      <c r="DR60" s="1">
        <v>49.554234769687902</v>
      </c>
      <c r="DS60" s="1">
        <v>50.984848484848399</v>
      </c>
      <c r="DT60" s="1">
        <v>37.1016691957511</v>
      </c>
      <c r="DU60" s="1">
        <v>47.711864406779597</v>
      </c>
      <c r="DV60" s="1">
        <v>35.051357300073299</v>
      </c>
      <c r="DW60" s="1">
        <v>37.998536406878799</v>
      </c>
      <c r="DX60" s="1">
        <v>30.430369468128301</v>
      </c>
      <c r="DY60" s="1">
        <v>43.098341232227398</v>
      </c>
      <c r="DZ60" s="1">
        <v>19.730269730269701</v>
      </c>
      <c r="EA60" s="1">
        <v>33.080040526848997</v>
      </c>
      <c r="EB60" s="1">
        <v>48.5611510791366</v>
      </c>
      <c r="EC60" s="1">
        <v>50.9733606557377</v>
      </c>
      <c r="ED60" s="1">
        <v>16.751012145748899</v>
      </c>
      <c r="EE60" s="1">
        <v>45.837669094692998</v>
      </c>
      <c r="EF60" s="1">
        <v>54.572098475967103</v>
      </c>
      <c r="EG60" s="1">
        <v>18.4992570579494</v>
      </c>
      <c r="EH60" s="1">
        <v>47.196969696969703</v>
      </c>
      <c r="EI60" s="1">
        <v>20.864946889226101</v>
      </c>
      <c r="EJ60" s="1">
        <v>6.6949152542372801</v>
      </c>
      <c r="EK60" s="1">
        <v>35.399853264856901</v>
      </c>
      <c r="EL60" s="1">
        <v>36.1873399195023</v>
      </c>
      <c r="EM60" s="1">
        <v>35.749086479902502</v>
      </c>
      <c r="EN60" s="1">
        <v>64.869668246445499</v>
      </c>
      <c r="EO60" s="1">
        <v>58.791208791208703</v>
      </c>
      <c r="EP60" s="1">
        <v>59.8277608915906</v>
      </c>
      <c r="EQ60" s="1">
        <v>59.455292908530303</v>
      </c>
      <c r="ER60" s="1">
        <v>50.2049180327868</v>
      </c>
      <c r="ES60" s="1">
        <v>66.700404858299606</v>
      </c>
      <c r="ET60" s="1">
        <v>28.876170655567101</v>
      </c>
      <c r="EU60" s="1">
        <v>9.3200468933177003</v>
      </c>
      <c r="EV60" s="1">
        <v>18.4992570579494</v>
      </c>
      <c r="EW60" s="1">
        <v>38.939393939393902</v>
      </c>
      <c r="EX60" s="1">
        <v>40.819423368740502</v>
      </c>
      <c r="EY60" s="1">
        <v>41.610169491525397</v>
      </c>
    </row>
    <row r="61" spans="1:155" ht="15">
      <c r="A61" s="11" t="s">
        <v>159</v>
      </c>
      <c r="B61" s="1" t="s">
        <v>636</v>
      </c>
      <c r="C61" s="1" t="s">
        <v>1021</v>
      </c>
      <c r="D61" s="11" t="s">
        <v>1019</v>
      </c>
      <c r="E61" s="11" t="s">
        <v>1020</v>
      </c>
      <c r="F61" s="1">
        <v>87.442396313364</v>
      </c>
      <c r="G61" s="1">
        <v>87.962962962962905</v>
      </c>
      <c r="H61" s="1">
        <v>88.190184049079704</v>
      </c>
      <c r="I61" s="1">
        <v>77.579365079365104</v>
      </c>
      <c r="J61" s="1">
        <v>62.426035502958499</v>
      </c>
      <c r="K61" s="1">
        <v>49.6666666666666</v>
      </c>
      <c r="L61" s="1">
        <v>45.955882352941103</v>
      </c>
      <c r="M61" s="1">
        <v>41.923076923076898</v>
      </c>
      <c r="N61" s="1">
        <v>50</v>
      </c>
      <c r="O61" s="1">
        <v>47.033898305084698</v>
      </c>
      <c r="P61" s="1">
        <v>48.9690721649484</v>
      </c>
      <c r="Q61" s="1">
        <v>18.75</v>
      </c>
      <c r="R61" s="1">
        <v>39.534883720930203</v>
      </c>
      <c r="S61" s="1">
        <v>44.1860465116279</v>
      </c>
      <c r="T61" s="1">
        <v>43.650793650793602</v>
      </c>
      <c r="U61" s="1">
        <v>75.921658986175103</v>
      </c>
      <c r="V61" s="1">
        <v>77.380952380952294</v>
      </c>
      <c r="W61" s="1">
        <v>78.527607361963106</v>
      </c>
      <c r="X61" s="1">
        <v>66.6666666666666</v>
      </c>
      <c r="Y61" s="1">
        <v>58.875739644970402</v>
      </c>
      <c r="Z61" s="1">
        <v>53.3333333333333</v>
      </c>
      <c r="AA61" s="1">
        <v>50</v>
      </c>
      <c r="AB61" s="1">
        <v>54.230769230769198</v>
      </c>
      <c r="AC61" s="1">
        <v>20.300751879699199</v>
      </c>
      <c r="AD61" s="1">
        <v>22.457627118644101</v>
      </c>
      <c r="AE61" s="1">
        <v>22.680412371134</v>
      </c>
      <c r="AF61" s="1">
        <v>26.7045454545454</v>
      </c>
      <c r="AG61" s="1">
        <v>39.534883720930203</v>
      </c>
      <c r="AH61" s="1">
        <v>40.697674418604599</v>
      </c>
      <c r="AI61" s="1">
        <v>43.650793650793602</v>
      </c>
      <c r="AJ61" s="1">
        <v>89.861751152073694</v>
      </c>
      <c r="AK61" s="1">
        <v>88.624338624338606</v>
      </c>
      <c r="AL61" s="1">
        <v>88.803680981595093</v>
      </c>
      <c r="AM61" s="1">
        <v>86.706349206349202</v>
      </c>
      <c r="AN61" s="1">
        <v>82.248520710059097</v>
      </c>
      <c r="AO61" s="1">
        <v>80.3333333333333</v>
      </c>
      <c r="AP61" s="1">
        <v>78.308823529411697</v>
      </c>
      <c r="AQ61" s="1">
        <v>80.769230769230703</v>
      </c>
      <c r="AR61" s="1">
        <v>81.954887218045101</v>
      </c>
      <c r="AS61" s="1">
        <v>82.627118644067806</v>
      </c>
      <c r="AT61" s="1">
        <v>73.711340206185497</v>
      </c>
      <c r="AU61" s="1">
        <v>42.613636363636303</v>
      </c>
      <c r="AV61" s="1">
        <v>50</v>
      </c>
      <c r="AW61" s="1">
        <v>48.2558139534883</v>
      </c>
      <c r="AX61" s="1">
        <v>49.206349206349202</v>
      </c>
      <c r="AY61" s="1">
        <v>54.493087557603602</v>
      </c>
      <c r="AZ61" s="1">
        <v>67.857142857142804</v>
      </c>
      <c r="BA61" s="1">
        <v>59.662576687116498</v>
      </c>
      <c r="BB61" s="1">
        <v>38.293650793650698</v>
      </c>
      <c r="BC61" s="1">
        <v>70.710059171597607</v>
      </c>
      <c r="BD61" s="1">
        <v>69.6666666666666</v>
      </c>
      <c r="BE61" s="1">
        <v>63.868613138686101</v>
      </c>
      <c r="BF61" s="1">
        <v>72.692307692307594</v>
      </c>
      <c r="BG61" s="1">
        <v>66.541353383458599</v>
      </c>
      <c r="BH61" s="1">
        <v>48.728813559321999</v>
      </c>
      <c r="BI61" s="1">
        <v>58.762886597938099</v>
      </c>
      <c r="BJ61" s="1">
        <v>48.295454545454497</v>
      </c>
      <c r="BK61" s="1">
        <v>67.441860465116207</v>
      </c>
      <c r="BL61" s="1">
        <v>63.3720930232558</v>
      </c>
      <c r="BM61" s="1">
        <v>83.3333333333333</v>
      </c>
      <c r="BN61" s="1">
        <v>85.483870967741893</v>
      </c>
      <c r="BO61" s="1">
        <v>86.772486772486701</v>
      </c>
      <c r="BP61" s="1">
        <v>89.417177914110397</v>
      </c>
      <c r="BQ61" s="1">
        <v>85.714285714285694</v>
      </c>
      <c r="BR61" s="1">
        <v>71.597633136094601</v>
      </c>
      <c r="BS61" s="1">
        <v>34</v>
      </c>
      <c r="BT61" s="1">
        <v>34.191176470588204</v>
      </c>
      <c r="BU61" s="1">
        <v>36.923076923076898</v>
      </c>
      <c r="BV61" s="1">
        <v>40.225563909774401</v>
      </c>
      <c r="BW61" s="1">
        <v>39.830508474576199</v>
      </c>
      <c r="BX61" s="1">
        <v>40.206185567010301</v>
      </c>
      <c r="BY61" s="1">
        <v>40.340909090909101</v>
      </c>
      <c r="BZ61" s="1">
        <v>46.511627906976699</v>
      </c>
      <c r="CA61" s="1">
        <v>47.093023255813897</v>
      </c>
      <c r="CB61" s="1">
        <v>46.031746031746003</v>
      </c>
      <c r="CC61" s="1">
        <v>61.635944700460797</v>
      </c>
      <c r="CD61" s="1">
        <v>89.285714285714207</v>
      </c>
      <c r="CE61" s="1">
        <v>88.496932515337406</v>
      </c>
      <c r="CF61" s="1">
        <v>89.087301587301496</v>
      </c>
      <c r="CG61" s="1">
        <v>92.6035502958579</v>
      </c>
      <c r="CH61" s="1">
        <v>56.3333333333333</v>
      </c>
      <c r="CI61" s="1">
        <v>68.75</v>
      </c>
      <c r="CJ61" s="1">
        <v>67.307692307692307</v>
      </c>
      <c r="CK61" s="1">
        <v>41.353383458646597</v>
      </c>
      <c r="CL61" s="1">
        <v>41.5254237288135</v>
      </c>
      <c r="CM61" s="1">
        <v>46.391752577319501</v>
      </c>
      <c r="CN61" s="1">
        <v>84.659090909090907</v>
      </c>
      <c r="CO61" s="1">
        <v>64.534883720930196</v>
      </c>
      <c r="CP61" s="1">
        <v>63.953488372092998</v>
      </c>
      <c r="CQ61" s="1">
        <v>21.428571428571399</v>
      </c>
      <c r="CR61" s="1">
        <v>41.244239631336399</v>
      </c>
      <c r="CS61" s="1">
        <v>41.402116402116398</v>
      </c>
      <c r="CT61" s="1">
        <v>42.791411042944702</v>
      </c>
      <c r="CU61" s="1">
        <v>43.253968253968203</v>
      </c>
      <c r="CV61" s="1">
        <v>40.532544378698198</v>
      </c>
      <c r="CW61" s="1">
        <v>40</v>
      </c>
      <c r="CX61" s="1">
        <v>37.5</v>
      </c>
      <c r="CY61" s="1">
        <v>38.846153846153797</v>
      </c>
      <c r="CZ61" s="1">
        <v>43.984962406015001</v>
      </c>
      <c r="DA61" s="1">
        <v>47.033898305084698</v>
      </c>
      <c r="DB61" s="1">
        <v>46.391752577319501</v>
      </c>
      <c r="DC61" s="1">
        <v>56.25</v>
      </c>
      <c r="DD61" s="1">
        <v>30.232558139534799</v>
      </c>
      <c r="DE61" s="1">
        <v>33.720930232558104</v>
      </c>
      <c r="DF61" s="1">
        <v>35.714285714285701</v>
      </c>
      <c r="DG61" s="1">
        <v>71.404988994864198</v>
      </c>
      <c r="DH61" s="1">
        <v>51.390413465056703</v>
      </c>
      <c r="DI61" s="1">
        <v>48.457166057653197</v>
      </c>
      <c r="DJ61" s="1">
        <v>82.020142180094695</v>
      </c>
      <c r="DK61" s="1">
        <v>77.972027972027902</v>
      </c>
      <c r="DL61" s="1">
        <v>92.857142857142804</v>
      </c>
      <c r="DM61" s="1">
        <v>93.473792394655703</v>
      </c>
      <c r="DN61" s="1">
        <v>82.325819672131104</v>
      </c>
      <c r="DO61" s="1">
        <v>60.475708502024297</v>
      </c>
      <c r="DP61" s="1">
        <v>68.522372528616003</v>
      </c>
      <c r="DQ61" s="1">
        <v>60.668229777256698</v>
      </c>
      <c r="DR61" s="1">
        <v>35.735512630014803</v>
      </c>
      <c r="DS61" s="1">
        <v>0.53030303030303005</v>
      </c>
      <c r="DT61" s="1">
        <v>42.1092564491654</v>
      </c>
      <c r="DU61" s="1">
        <v>47.542372881355902</v>
      </c>
      <c r="DV61" s="1">
        <v>15.645634629493699</v>
      </c>
      <c r="DW61" s="1">
        <v>5.1774606659348699</v>
      </c>
      <c r="DX61" s="1">
        <v>4.20219244823386</v>
      </c>
      <c r="DY61" s="1">
        <v>4.2950236966824598</v>
      </c>
      <c r="DZ61" s="1">
        <v>3.14685314685314</v>
      </c>
      <c r="EA61" s="1">
        <v>3.69807497467071</v>
      </c>
      <c r="EB61" s="1">
        <v>5.1901336073997903</v>
      </c>
      <c r="EC61" s="1">
        <v>5.7889344262295097</v>
      </c>
      <c r="ED61" s="1">
        <v>3.1882591093117401</v>
      </c>
      <c r="EE61" s="1">
        <v>4.8387096774193497</v>
      </c>
      <c r="EF61" s="1">
        <v>11.781946072684599</v>
      </c>
      <c r="EG61" s="1">
        <v>1.1144130757800801</v>
      </c>
      <c r="EH61" s="1">
        <v>26.893939393939299</v>
      </c>
      <c r="EI61" s="1">
        <v>24.355083459787501</v>
      </c>
      <c r="EJ61" s="1">
        <v>47.711864406779597</v>
      </c>
      <c r="EK61" s="1">
        <v>35.399853264856901</v>
      </c>
      <c r="EL61" s="1">
        <v>36.1873399195023</v>
      </c>
      <c r="EM61" s="1">
        <v>35.749086479902502</v>
      </c>
      <c r="EN61" s="1">
        <v>30.9537914691943</v>
      </c>
      <c r="EO61" s="1">
        <v>22.0779220779221</v>
      </c>
      <c r="EP61" s="1">
        <v>21.681864235055698</v>
      </c>
      <c r="EQ61" s="1">
        <v>21.891058581706101</v>
      </c>
      <c r="ER61" s="1">
        <v>25.768442622950801</v>
      </c>
      <c r="ES61" s="1">
        <v>33.350202429149803</v>
      </c>
      <c r="ET61" s="1">
        <v>54.006243496357897</v>
      </c>
      <c r="EU61" s="1">
        <v>61.957796014068002</v>
      </c>
      <c r="EV61" s="1">
        <v>47.696879643387803</v>
      </c>
      <c r="EW61" s="1">
        <v>38.939393939393902</v>
      </c>
      <c r="EX61" s="1">
        <v>40.819423368740502</v>
      </c>
      <c r="EY61" s="1">
        <v>41.610169491525397</v>
      </c>
    </row>
    <row r="62" spans="1:155" ht="15">
      <c r="A62" s="11" t="s">
        <v>137</v>
      </c>
      <c r="B62" s="1" t="s">
        <v>611</v>
      </c>
      <c r="C62" s="1" t="s">
        <v>1103</v>
      </c>
      <c r="D62" s="11" t="s">
        <v>1024</v>
      </c>
      <c r="E62" s="11" t="s">
        <v>1104</v>
      </c>
      <c r="F62" s="1">
        <v>93.3734939759036</v>
      </c>
      <c r="G62" s="1">
        <v>93.75</v>
      </c>
      <c r="H62" s="1">
        <v>95.731707317073102</v>
      </c>
      <c r="I62" s="1">
        <v>99.358974358974294</v>
      </c>
      <c r="J62" s="1">
        <v>99.264705882352899</v>
      </c>
      <c r="K62" s="1">
        <v>99.107142857142804</v>
      </c>
      <c r="L62" s="1">
        <v>99.090909090909093</v>
      </c>
      <c r="M62" s="1">
        <v>99.038461538461505</v>
      </c>
      <c r="N62" s="1">
        <v>88.775510204081598</v>
      </c>
      <c r="O62" s="1">
        <v>92.7083333333333</v>
      </c>
      <c r="P62" s="1">
        <v>43.023255813953398</v>
      </c>
      <c r="Q62" s="1">
        <v>48.6111111111111</v>
      </c>
      <c r="R62" s="1">
        <v>48.3333333333333</v>
      </c>
      <c r="S62" s="1">
        <v>30.357142857142801</v>
      </c>
      <c r="T62" s="1">
        <v>30.357142857142801</v>
      </c>
      <c r="U62" s="1">
        <v>82.530120481927696</v>
      </c>
      <c r="V62" s="1">
        <v>85.795454545454504</v>
      </c>
      <c r="W62" s="1">
        <v>85.975609756097498</v>
      </c>
      <c r="X62" s="1">
        <v>85.256410256410206</v>
      </c>
      <c r="Y62" s="1">
        <v>83.088235294117595</v>
      </c>
      <c r="Z62" s="1">
        <v>81.25</v>
      </c>
      <c r="AA62" s="1">
        <v>84.545454545454504</v>
      </c>
      <c r="AB62" s="1">
        <v>79.807692307692307</v>
      </c>
      <c r="AC62" s="1">
        <v>82.653061224489804</v>
      </c>
      <c r="AD62" s="1">
        <v>84.375</v>
      </c>
      <c r="AE62" s="1">
        <v>47.674418604651102</v>
      </c>
      <c r="AF62" s="1">
        <v>51.3888888888888</v>
      </c>
      <c r="AG62" s="1">
        <v>51.6666666666666</v>
      </c>
      <c r="AH62" s="1">
        <v>21.428571428571399</v>
      </c>
      <c r="AI62" s="1">
        <v>26.785714285714199</v>
      </c>
      <c r="AJ62" s="1">
        <v>65.060240963855406</v>
      </c>
      <c r="AK62" s="1">
        <v>65.340909090909093</v>
      </c>
      <c r="AL62" s="1">
        <v>65.8536585365853</v>
      </c>
      <c r="AM62" s="1">
        <v>70.512820512820497</v>
      </c>
      <c r="AN62" s="1">
        <v>71.323529411764696</v>
      </c>
      <c r="AO62" s="1">
        <v>69.642857142857096</v>
      </c>
      <c r="AP62" s="1">
        <v>68.181818181818102</v>
      </c>
      <c r="AQ62" s="1">
        <v>67.307692307692307</v>
      </c>
      <c r="AR62" s="1">
        <v>69.387755102040799</v>
      </c>
      <c r="AS62" s="1">
        <v>71.875</v>
      </c>
      <c r="AT62" s="1">
        <v>67.441860465116207</v>
      </c>
      <c r="AU62" s="1">
        <v>79.1666666666666</v>
      </c>
      <c r="AV62" s="1">
        <v>95</v>
      </c>
      <c r="AW62" s="1">
        <v>21.428571428571399</v>
      </c>
      <c r="AX62" s="1">
        <v>58.928571428571402</v>
      </c>
      <c r="AY62" s="1">
        <v>77.710843373493901</v>
      </c>
      <c r="AZ62" s="1">
        <v>83.522727272727195</v>
      </c>
      <c r="BA62" s="1">
        <v>84.756097560975604</v>
      </c>
      <c r="BB62" s="1">
        <v>87.820512820512803</v>
      </c>
      <c r="BC62" s="1">
        <v>72.794117647058798</v>
      </c>
      <c r="BD62" s="1">
        <v>79.464285714285694</v>
      </c>
      <c r="BE62" s="1">
        <v>73.636363636363598</v>
      </c>
      <c r="BF62" s="1">
        <v>66.346153846153797</v>
      </c>
      <c r="BG62" s="1">
        <v>66.326530612244795</v>
      </c>
      <c r="BH62" s="1">
        <v>71.875</v>
      </c>
      <c r="BI62" s="1">
        <v>68.604651162790702</v>
      </c>
      <c r="BJ62" s="1">
        <v>73.6111111111111</v>
      </c>
      <c r="BK62" s="1">
        <v>75</v>
      </c>
      <c r="BL62" s="1">
        <v>33.928571428571402</v>
      </c>
      <c r="BM62" s="1">
        <v>5.3571428571428497</v>
      </c>
      <c r="BN62" s="1">
        <v>93.975903614457806</v>
      </c>
      <c r="BO62" s="1">
        <v>82.386363636363598</v>
      </c>
      <c r="BP62" s="1">
        <v>84.756097560975604</v>
      </c>
      <c r="BQ62" s="1">
        <v>89.743589743589695</v>
      </c>
      <c r="BR62" s="1">
        <v>66.176470588235205</v>
      </c>
      <c r="BS62" s="1">
        <v>66.071428571428498</v>
      </c>
      <c r="BT62" s="1">
        <v>68.181818181818102</v>
      </c>
      <c r="BU62" s="1">
        <v>80.769230769230703</v>
      </c>
      <c r="BV62" s="1">
        <v>61.224489795918302</v>
      </c>
      <c r="BW62" s="1">
        <v>65.625</v>
      </c>
      <c r="BX62" s="1">
        <v>27.906976744186</v>
      </c>
      <c r="BY62" s="1">
        <v>27.7777777777777</v>
      </c>
      <c r="BZ62" s="1">
        <v>30</v>
      </c>
      <c r="CA62" s="1">
        <v>33.928571428571402</v>
      </c>
      <c r="CB62" s="1">
        <v>35.714285714285701</v>
      </c>
      <c r="CC62" s="1">
        <v>89.759036144578303</v>
      </c>
      <c r="CD62" s="1">
        <v>91.477272727272705</v>
      </c>
      <c r="CE62" s="1">
        <v>78.658536585365795</v>
      </c>
      <c r="CF62" s="1">
        <v>90.384615384615302</v>
      </c>
      <c r="CG62" s="1">
        <v>93.382352941176407</v>
      </c>
      <c r="CH62" s="1">
        <v>75.892857142857096</v>
      </c>
      <c r="CI62" s="1">
        <v>82.727272727272705</v>
      </c>
      <c r="CJ62" s="1">
        <v>87.5</v>
      </c>
      <c r="CK62" s="1">
        <v>82.653061224489804</v>
      </c>
      <c r="CL62" s="1">
        <v>78.125</v>
      </c>
      <c r="CM62" s="1">
        <v>77.906976744186096</v>
      </c>
      <c r="CN62" s="1">
        <v>73.6111111111111</v>
      </c>
      <c r="CO62" s="1">
        <v>81.6666666666666</v>
      </c>
      <c r="CP62" s="1">
        <v>78.571428571428498</v>
      </c>
      <c r="CQ62" s="1">
        <v>50</v>
      </c>
      <c r="CR62" s="1">
        <v>57.2289156626506</v>
      </c>
      <c r="CS62" s="1">
        <v>60.795454545454497</v>
      </c>
      <c r="CT62" s="1">
        <v>63.414634146341399</v>
      </c>
      <c r="CU62" s="1">
        <v>62.820512820512803</v>
      </c>
      <c r="CV62" s="1">
        <v>59.558823529411697</v>
      </c>
      <c r="CW62" s="1">
        <v>59.821428571428498</v>
      </c>
      <c r="CX62" s="1">
        <v>63.636363636363598</v>
      </c>
      <c r="CY62" s="1">
        <v>57.692307692307601</v>
      </c>
      <c r="CZ62" s="1">
        <v>60.2040816326531</v>
      </c>
      <c r="DA62" s="1">
        <v>66.6666666666666</v>
      </c>
      <c r="DB62" s="1">
        <v>66.279069767441797</v>
      </c>
      <c r="DC62" s="1">
        <v>70.8333333333333</v>
      </c>
      <c r="DD62" s="1">
        <v>71.6666666666666</v>
      </c>
      <c r="DE62" s="1">
        <v>58.928571428571402</v>
      </c>
      <c r="DF62" s="1">
        <v>62.5</v>
      </c>
      <c r="DG62" s="1">
        <v>88.062888198757705</v>
      </c>
      <c r="DH62" s="1">
        <v>84.574468085106304</v>
      </c>
      <c r="DI62" s="1">
        <v>77.552140504939601</v>
      </c>
      <c r="DJ62" s="1">
        <v>74.928948436865596</v>
      </c>
      <c r="DK62" s="1">
        <v>89.958530805687204</v>
      </c>
      <c r="DL62" s="1">
        <v>90.259740259740198</v>
      </c>
      <c r="DM62" s="1">
        <v>87.082066869300903</v>
      </c>
      <c r="DN62" s="1">
        <v>93.062692702980399</v>
      </c>
      <c r="DO62" s="1">
        <v>95.133196721311407</v>
      </c>
      <c r="DP62" s="1">
        <v>93.269230769230703</v>
      </c>
      <c r="DQ62" s="1">
        <v>58.949011446409898</v>
      </c>
      <c r="DR62" s="1">
        <v>54.806565064478299</v>
      </c>
      <c r="DS62" s="1">
        <v>54.160475482912297</v>
      </c>
      <c r="DT62" s="1">
        <v>74.772727272727195</v>
      </c>
      <c r="DU62" s="1">
        <v>97.040971168436997</v>
      </c>
      <c r="DV62" s="1">
        <v>76.533385093167695</v>
      </c>
      <c r="DW62" s="1">
        <v>77.421129860601596</v>
      </c>
      <c r="DX62" s="1">
        <v>76.417855836077507</v>
      </c>
      <c r="DY62" s="1">
        <v>83.170929760454698</v>
      </c>
      <c r="DZ62" s="1">
        <v>80.183649289099506</v>
      </c>
      <c r="EA62" s="1">
        <v>77.272727272727195</v>
      </c>
      <c r="EB62" s="1">
        <v>85.359675785207699</v>
      </c>
      <c r="EC62" s="1">
        <v>81.140801644398707</v>
      </c>
      <c r="ED62" s="1">
        <v>62.141393442622899</v>
      </c>
      <c r="EE62" s="1">
        <v>89.018218623481701</v>
      </c>
      <c r="EF62" s="1">
        <v>92.0395421436004</v>
      </c>
      <c r="EG62" s="1">
        <v>96.541617819460697</v>
      </c>
      <c r="EH62" s="1">
        <v>98.885586924219893</v>
      </c>
      <c r="EI62" s="1">
        <v>94.924242424242394</v>
      </c>
      <c r="EJ62" s="1">
        <v>83.232169954476404</v>
      </c>
      <c r="EK62" s="1">
        <v>97.7096273291925</v>
      </c>
      <c r="EL62" s="1">
        <v>97.817314746881806</v>
      </c>
      <c r="EM62" s="1">
        <v>98.0607391145261</v>
      </c>
      <c r="EN62" s="1">
        <v>98.233861144945095</v>
      </c>
      <c r="EO62" s="1">
        <v>97.600710900473899</v>
      </c>
      <c r="EP62" s="1">
        <v>90.909090909090907</v>
      </c>
      <c r="EQ62" s="1">
        <v>90.2228976697061</v>
      </c>
      <c r="ER62" s="1">
        <v>90.339157245632094</v>
      </c>
      <c r="ES62" s="1">
        <v>94.620901639344197</v>
      </c>
      <c r="ET62" s="1">
        <v>76.720647773279296</v>
      </c>
      <c r="EU62" s="1">
        <v>28.876170655567101</v>
      </c>
      <c r="EV62" s="1">
        <v>38.628370457209797</v>
      </c>
      <c r="EW62" s="1">
        <v>18.4992570579494</v>
      </c>
      <c r="EX62" s="1">
        <v>38.939393939393902</v>
      </c>
      <c r="EY62" s="1">
        <v>40.819423368740502</v>
      </c>
    </row>
    <row r="63" spans="1:155" ht="15">
      <c r="A63" s="11" t="s">
        <v>296</v>
      </c>
      <c r="B63" s="1" t="s">
        <v>768</v>
      </c>
      <c r="C63" s="1" t="s">
        <v>1109</v>
      </c>
      <c r="D63" s="11" t="s">
        <v>1081</v>
      </c>
      <c r="E63" s="11" t="s">
        <v>1082</v>
      </c>
      <c r="F63" s="1">
        <v>67.857142857142804</v>
      </c>
      <c r="G63" s="1">
        <v>56.617647058823501</v>
      </c>
      <c r="H63" s="1">
        <v>50.892857142857103</v>
      </c>
      <c r="I63" s="1">
        <v>59.090909090909101</v>
      </c>
      <c r="J63" s="1">
        <v>49.038461538461497</v>
      </c>
      <c r="K63" s="1">
        <v>46.2264150943396</v>
      </c>
      <c r="L63" s="1">
        <v>55</v>
      </c>
      <c r="M63" s="1">
        <v>63.5416666666666</v>
      </c>
      <c r="N63" s="1">
        <v>63.3333333333333</v>
      </c>
      <c r="O63" s="1">
        <v>80.769230769230703</v>
      </c>
      <c r="P63" s="1">
        <v>48.6111111111111</v>
      </c>
      <c r="Q63" s="1">
        <v>62.903225806451601</v>
      </c>
      <c r="R63" s="1">
        <v>89.655172413793096</v>
      </c>
      <c r="S63" s="1">
        <v>87.5</v>
      </c>
      <c r="T63" s="1">
        <v>69.565217391304301</v>
      </c>
      <c r="U63" s="1">
        <v>79.285714285714207</v>
      </c>
      <c r="V63" s="1">
        <v>80.147058823529406</v>
      </c>
      <c r="W63" s="1">
        <v>86.607142857142804</v>
      </c>
      <c r="X63" s="1">
        <v>57.272727272727202</v>
      </c>
      <c r="Y63" s="1">
        <v>60.576923076923102</v>
      </c>
      <c r="Z63" s="1">
        <v>55.6603773584905</v>
      </c>
      <c r="AA63" s="1">
        <v>55</v>
      </c>
      <c r="AB63" s="1">
        <v>71.875</v>
      </c>
      <c r="AC63" s="1">
        <v>78.8888888888888</v>
      </c>
      <c r="AD63" s="1">
        <v>85.897435897435798</v>
      </c>
      <c r="AE63" s="1">
        <v>90.2777777777777</v>
      </c>
      <c r="AF63" s="1">
        <v>75.806451612903203</v>
      </c>
      <c r="AG63" s="1">
        <v>91.379310344827502</v>
      </c>
      <c r="AH63" s="1">
        <v>83.928571428571402</v>
      </c>
      <c r="AI63" s="1">
        <v>84.782608695652101</v>
      </c>
      <c r="AJ63" s="1">
        <v>81.428571428571402</v>
      </c>
      <c r="AK63" s="1">
        <v>81.617647058823493</v>
      </c>
      <c r="AL63" s="1">
        <v>80.357142857142804</v>
      </c>
      <c r="AM63" s="1">
        <v>80</v>
      </c>
      <c r="AN63" s="1">
        <v>83.653846153846104</v>
      </c>
      <c r="AO63" s="1">
        <v>82.075471698113205</v>
      </c>
      <c r="AP63" s="1">
        <v>84</v>
      </c>
      <c r="AQ63" s="1">
        <v>83.3333333333333</v>
      </c>
      <c r="AR63" s="1">
        <v>83.3333333333333</v>
      </c>
      <c r="AS63" s="1">
        <v>87.179487179487097</v>
      </c>
      <c r="AT63" s="1">
        <v>91.6666666666666</v>
      </c>
      <c r="AU63" s="1">
        <v>75.806451612903203</v>
      </c>
      <c r="AV63" s="1">
        <v>91.379310344827502</v>
      </c>
      <c r="AW63" s="1">
        <v>91.071428571428498</v>
      </c>
      <c r="AX63" s="1">
        <v>43.478260869565197</v>
      </c>
      <c r="AY63" s="1">
        <v>97.857142857142804</v>
      </c>
      <c r="AZ63" s="1">
        <v>97.794117647058798</v>
      </c>
      <c r="BA63" s="1">
        <v>83.035714285714207</v>
      </c>
      <c r="BB63" s="1">
        <v>59.090909090909101</v>
      </c>
      <c r="BC63" s="1">
        <v>72.115384615384599</v>
      </c>
      <c r="BD63" s="1">
        <v>63.207547169811299</v>
      </c>
      <c r="BE63" s="1">
        <v>95</v>
      </c>
      <c r="BF63" s="1">
        <v>90.625</v>
      </c>
      <c r="BG63" s="1">
        <v>83.3333333333333</v>
      </c>
      <c r="BH63" s="1">
        <v>85.897435897435798</v>
      </c>
      <c r="BI63" s="1">
        <v>81.9444444444444</v>
      </c>
      <c r="BJ63" s="1">
        <v>91.935483870967701</v>
      </c>
      <c r="BK63" s="1">
        <v>94.827586206896498</v>
      </c>
      <c r="BL63" s="1">
        <v>94.642857142857096</v>
      </c>
      <c r="BM63" s="1">
        <v>76.086956521739097</v>
      </c>
      <c r="BN63" s="1">
        <v>90</v>
      </c>
      <c r="BO63" s="1">
        <v>91.176470588235205</v>
      </c>
      <c r="BP63" s="1">
        <v>91.071428571428498</v>
      </c>
      <c r="BQ63" s="1">
        <v>93.636363636363598</v>
      </c>
      <c r="BR63" s="1">
        <v>94.230769230769198</v>
      </c>
      <c r="BS63" s="1">
        <v>97.169811320754704</v>
      </c>
      <c r="BT63" s="1">
        <v>97</v>
      </c>
      <c r="BU63" s="1">
        <v>97.9166666666666</v>
      </c>
      <c r="BV63" s="1">
        <v>98.8888888888888</v>
      </c>
      <c r="BW63" s="1">
        <v>98.717948717948701</v>
      </c>
      <c r="BX63" s="1">
        <v>98.6111111111111</v>
      </c>
      <c r="BY63" s="1">
        <v>98.387096774193495</v>
      </c>
      <c r="BZ63" s="1">
        <v>98.275862068965495</v>
      </c>
      <c r="CA63" s="1">
        <v>98.214285714285694</v>
      </c>
      <c r="CB63" s="1">
        <v>43.478260869565197</v>
      </c>
      <c r="CC63" s="1">
        <v>52.857142857142797</v>
      </c>
      <c r="CD63" s="1">
        <v>52.205882352941103</v>
      </c>
      <c r="CE63" s="1">
        <v>56.25</v>
      </c>
      <c r="CF63" s="1">
        <v>70</v>
      </c>
      <c r="CG63" s="1">
        <v>95.192307692307594</v>
      </c>
      <c r="CH63" s="1">
        <v>76.415094339622598</v>
      </c>
      <c r="CI63" s="1">
        <v>77</v>
      </c>
      <c r="CJ63" s="1">
        <v>88.5416666666666</v>
      </c>
      <c r="CK63" s="1">
        <v>90</v>
      </c>
      <c r="CL63" s="1">
        <v>85.897435897435798</v>
      </c>
      <c r="CM63" s="1">
        <v>72.2222222222222</v>
      </c>
      <c r="CN63" s="1">
        <v>98.387096774193495</v>
      </c>
      <c r="CO63" s="1">
        <v>98.275862068965495</v>
      </c>
      <c r="CP63" s="1">
        <v>98.214285714285694</v>
      </c>
      <c r="CQ63" s="1">
        <v>84.782608695652101</v>
      </c>
      <c r="CR63" s="1">
        <v>73.571428571428498</v>
      </c>
      <c r="CS63" s="1">
        <v>93.382352941176407</v>
      </c>
      <c r="CT63" s="1">
        <v>93.75</v>
      </c>
      <c r="CU63" s="1">
        <v>92.727272727272705</v>
      </c>
      <c r="CV63" s="1">
        <v>93.269230769230703</v>
      </c>
      <c r="CW63" s="1">
        <v>91.509433962264097</v>
      </c>
      <c r="CX63" s="1">
        <v>93</v>
      </c>
      <c r="CY63" s="1">
        <v>94.7916666666666</v>
      </c>
      <c r="CZ63" s="1">
        <v>94.4444444444444</v>
      </c>
      <c r="DA63" s="1">
        <v>96.153846153846104</v>
      </c>
      <c r="DB63" s="1">
        <v>97.2222222222222</v>
      </c>
      <c r="DC63" s="1">
        <v>96.774193548387103</v>
      </c>
      <c r="DD63" s="1">
        <v>96.551724137931004</v>
      </c>
      <c r="DE63" s="1">
        <v>96.428571428571402</v>
      </c>
      <c r="DF63" s="1">
        <v>34.782608695652101</v>
      </c>
      <c r="DG63" s="1">
        <v>73.055759354365307</v>
      </c>
      <c r="DH63" s="1">
        <v>74.259055982436806</v>
      </c>
      <c r="DI63" s="1">
        <v>92.630937880633297</v>
      </c>
      <c r="DJ63" s="1">
        <v>96.7120853080568</v>
      </c>
      <c r="DK63" s="1">
        <v>81.968031968031895</v>
      </c>
      <c r="DL63" s="1">
        <v>85.967578520770005</v>
      </c>
      <c r="DM63" s="1">
        <v>45.477903391572397</v>
      </c>
      <c r="DN63" s="1">
        <v>52.9200819672131</v>
      </c>
      <c r="DO63" s="1">
        <v>89.929149797570801</v>
      </c>
      <c r="DP63" s="1">
        <v>81.529656607700304</v>
      </c>
      <c r="DQ63" s="1">
        <v>93.610785463071494</v>
      </c>
      <c r="DR63" s="1">
        <v>96.508172362555698</v>
      </c>
      <c r="DS63" s="1">
        <v>99.924242424242394</v>
      </c>
      <c r="DT63" s="1">
        <v>98.103186646433898</v>
      </c>
      <c r="DU63" s="1">
        <v>83.305084745762699</v>
      </c>
      <c r="DV63" s="1">
        <v>42.681584739545102</v>
      </c>
      <c r="DW63" s="1">
        <v>43.450420783022302</v>
      </c>
      <c r="DX63" s="1">
        <v>44.9248883475436</v>
      </c>
      <c r="DY63" s="1">
        <v>41.972748815165801</v>
      </c>
      <c r="DZ63" s="1">
        <v>46.703296703296701</v>
      </c>
      <c r="EA63" s="1">
        <v>57.294832826747701</v>
      </c>
      <c r="EB63" s="1">
        <v>61.202466598150103</v>
      </c>
      <c r="EC63" s="1">
        <v>66.854508196721298</v>
      </c>
      <c r="ED63" s="1">
        <v>83.046558704453403</v>
      </c>
      <c r="EE63" s="1">
        <v>85.483870967741893</v>
      </c>
      <c r="EF63" s="1">
        <v>66.8815943728018</v>
      </c>
      <c r="EG63" s="1">
        <v>86.552748885586894</v>
      </c>
      <c r="EH63" s="1">
        <v>90.378787878787804</v>
      </c>
      <c r="EI63" s="1">
        <v>75.037936267071302</v>
      </c>
      <c r="EJ63" s="1">
        <v>52.6271186440677</v>
      </c>
      <c r="EK63" s="1">
        <v>99.798239178283197</v>
      </c>
      <c r="EL63" s="1">
        <v>99.780461031833099</v>
      </c>
      <c r="EM63" s="1">
        <v>99.756394640682103</v>
      </c>
      <c r="EN63" s="1">
        <v>99.674170616113699</v>
      </c>
      <c r="EO63" s="1">
        <v>99.500499500499501</v>
      </c>
      <c r="EP63" s="1">
        <v>99.442755825734494</v>
      </c>
      <c r="EQ63" s="1">
        <v>99.537512846865297</v>
      </c>
      <c r="ER63" s="1">
        <v>99.692622950819597</v>
      </c>
      <c r="ES63" s="1">
        <v>99.645748987854205</v>
      </c>
      <c r="ET63" s="1">
        <v>99.531737773152898</v>
      </c>
      <c r="EU63" s="1">
        <v>99.706916764361097</v>
      </c>
      <c r="EV63" s="1">
        <v>99.925705794947902</v>
      </c>
      <c r="EW63" s="1">
        <v>99.696969696969703</v>
      </c>
      <c r="EX63" s="1">
        <v>99.924127465857296</v>
      </c>
      <c r="EY63" s="1">
        <v>98.559322033898297</v>
      </c>
    </row>
    <row r="64" spans="1:155" ht="15">
      <c r="A64" s="11" t="s">
        <v>136</v>
      </c>
      <c r="B64" s="1" t="s">
        <v>610</v>
      </c>
      <c r="C64" s="1" t="s">
        <v>1110</v>
      </c>
      <c r="D64" s="11" t="s">
        <v>1024</v>
      </c>
      <c r="E64" s="11" t="s">
        <v>1104</v>
      </c>
      <c r="F64" s="1">
        <v>85.795454545454504</v>
      </c>
      <c r="G64" s="1">
        <v>84.756097560975604</v>
      </c>
      <c r="H64" s="1">
        <v>77.564102564102498</v>
      </c>
      <c r="I64" s="1">
        <v>80.147058823529406</v>
      </c>
      <c r="J64" s="1">
        <v>70.535714285714207</v>
      </c>
      <c r="K64" s="1">
        <v>68.181818181818102</v>
      </c>
      <c r="L64" s="1">
        <v>70.192307692307594</v>
      </c>
      <c r="M64" s="1">
        <v>66.326530612244795</v>
      </c>
      <c r="N64" s="1">
        <v>65.625</v>
      </c>
      <c r="O64" s="1">
        <v>70.930232558139494</v>
      </c>
      <c r="P64" s="1">
        <v>59.7222222222222</v>
      </c>
      <c r="Q64" s="1">
        <v>51.6666666666666</v>
      </c>
      <c r="R64" s="1">
        <v>58.928571428571402</v>
      </c>
      <c r="S64" s="1">
        <v>69.642857142857096</v>
      </c>
      <c r="T64" s="1">
        <v>54.761904761904702</v>
      </c>
      <c r="U64" s="1">
        <v>98.295454545454504</v>
      </c>
      <c r="V64" s="1">
        <v>96.951219512195095</v>
      </c>
      <c r="W64" s="1">
        <v>99.358974358974294</v>
      </c>
      <c r="X64" s="1">
        <v>93.382352941176407</v>
      </c>
      <c r="Y64" s="1">
        <v>95.535714285714207</v>
      </c>
      <c r="Z64" s="1">
        <v>99.090909090909093</v>
      </c>
      <c r="AA64" s="1">
        <v>95.192307692307594</v>
      </c>
      <c r="AB64" s="1">
        <v>98.979591836734599</v>
      </c>
      <c r="AC64" s="1">
        <v>94.7916666666666</v>
      </c>
      <c r="AD64" s="1">
        <v>91.860465116279101</v>
      </c>
      <c r="AE64" s="1">
        <v>95.8333333333333</v>
      </c>
      <c r="AF64" s="1">
        <v>88.3333333333333</v>
      </c>
      <c r="AG64" s="1">
        <v>44.642857142857103</v>
      </c>
      <c r="AH64" s="1">
        <v>58.928571428571402</v>
      </c>
      <c r="AI64" s="1">
        <v>59.523809523809497</v>
      </c>
      <c r="AJ64" s="1">
        <v>65.340909090909093</v>
      </c>
      <c r="AK64" s="1">
        <v>65.8536585365853</v>
      </c>
      <c r="AL64" s="1">
        <v>70.512820512820497</v>
      </c>
      <c r="AM64" s="1">
        <v>71.323529411764696</v>
      </c>
      <c r="AN64" s="1">
        <v>69.642857142857096</v>
      </c>
      <c r="AO64" s="1">
        <v>68.181818181818102</v>
      </c>
      <c r="AP64" s="1">
        <v>67.307692307692307</v>
      </c>
      <c r="AQ64" s="1">
        <v>69.387755102040799</v>
      </c>
      <c r="AR64" s="1">
        <v>71.875</v>
      </c>
      <c r="AS64" s="1">
        <v>67.441860465116207</v>
      </c>
      <c r="AT64" s="1">
        <v>34.7222222222222</v>
      </c>
      <c r="AU64" s="1">
        <v>53.3333333333333</v>
      </c>
      <c r="AV64" s="1">
        <v>21.428571428571399</v>
      </c>
      <c r="AW64" s="1">
        <v>17.857142857142801</v>
      </c>
      <c r="AX64" s="1">
        <v>64.285714285714207</v>
      </c>
      <c r="AY64" s="1">
        <v>76.704545454545396</v>
      </c>
      <c r="AZ64" s="1">
        <v>79.878048780487802</v>
      </c>
      <c r="BA64" s="1">
        <v>72.435897435897402</v>
      </c>
      <c r="BB64" s="1">
        <v>75.735294117647001</v>
      </c>
      <c r="BC64" s="1">
        <v>74.107142857142804</v>
      </c>
      <c r="BD64" s="1">
        <v>64.545454545454504</v>
      </c>
      <c r="BE64" s="1">
        <v>58.653846153846096</v>
      </c>
      <c r="BF64" s="1">
        <v>64.285714285714207</v>
      </c>
      <c r="BG64" s="1">
        <v>69.7916666666666</v>
      </c>
      <c r="BH64" s="1">
        <v>59.302325581395301</v>
      </c>
      <c r="BI64" s="1">
        <v>70.8333333333333</v>
      </c>
      <c r="BJ64" s="1">
        <v>55</v>
      </c>
      <c r="BK64" s="1">
        <v>19.6428571428571</v>
      </c>
      <c r="BL64" s="1">
        <v>8.9285714285714199</v>
      </c>
      <c r="BM64" s="1">
        <v>54.761904761904702</v>
      </c>
      <c r="BN64" s="1">
        <v>94.886363636363598</v>
      </c>
      <c r="BO64" s="1">
        <v>95.121951219512098</v>
      </c>
      <c r="BP64" s="1">
        <v>89.743589743589695</v>
      </c>
      <c r="BQ64" s="1">
        <v>90.441176470588204</v>
      </c>
      <c r="BR64" s="1">
        <v>66.071428571428498</v>
      </c>
      <c r="BS64" s="1">
        <v>68.181818181818102</v>
      </c>
      <c r="BT64" s="1">
        <v>69.230769230769198</v>
      </c>
      <c r="BU64" s="1">
        <v>74.489795918367307</v>
      </c>
      <c r="BV64" s="1">
        <v>80.2083333333333</v>
      </c>
      <c r="BW64" s="1">
        <v>82.558139534883693</v>
      </c>
      <c r="BX64" s="1">
        <v>83.3333333333333</v>
      </c>
      <c r="BY64" s="1">
        <v>78.3333333333333</v>
      </c>
      <c r="BZ64" s="1">
        <v>82.142857142857096</v>
      </c>
      <c r="CA64" s="1">
        <v>83.928571428571402</v>
      </c>
      <c r="CB64" s="1">
        <v>80.952380952380906</v>
      </c>
      <c r="CC64" s="1">
        <v>98.295454545454504</v>
      </c>
      <c r="CD64" s="1">
        <v>98.170731707317103</v>
      </c>
      <c r="CE64" s="1">
        <v>96.794871794871796</v>
      </c>
      <c r="CF64" s="1">
        <v>94.852941176470495</v>
      </c>
      <c r="CG64" s="1">
        <v>91.964285714285694</v>
      </c>
      <c r="CH64" s="1">
        <v>99.090909090909093</v>
      </c>
      <c r="CI64" s="1">
        <v>95.192307692307594</v>
      </c>
      <c r="CJ64" s="1">
        <v>96.938775510204096</v>
      </c>
      <c r="CK64" s="1">
        <v>80.2083333333333</v>
      </c>
      <c r="CL64" s="1">
        <v>80.232558139534802</v>
      </c>
      <c r="CM64" s="1">
        <v>56.9444444444444</v>
      </c>
      <c r="CN64" s="1">
        <v>61.6666666666666</v>
      </c>
      <c r="CO64" s="1">
        <v>73.214285714285694</v>
      </c>
      <c r="CP64" s="1">
        <v>91.071428571428498</v>
      </c>
      <c r="CQ64" s="1">
        <v>97.619047619047606</v>
      </c>
      <c r="CR64" s="1">
        <v>89.772727272727195</v>
      </c>
      <c r="CS64" s="1">
        <v>90.8536585365853</v>
      </c>
      <c r="CT64" s="1">
        <v>91.6666666666666</v>
      </c>
      <c r="CU64" s="1">
        <v>88.970588235294102</v>
      </c>
      <c r="CV64" s="1">
        <v>88.392857142857096</v>
      </c>
      <c r="CW64" s="1">
        <v>87.272727272727195</v>
      </c>
      <c r="CX64" s="1">
        <v>86.538461538461505</v>
      </c>
      <c r="CY64" s="1">
        <v>88.775510204081598</v>
      </c>
      <c r="CZ64" s="1">
        <v>89.5833333333333</v>
      </c>
      <c r="DA64" s="1">
        <v>97.674418604651095</v>
      </c>
      <c r="DB64" s="1">
        <v>98.6111111111111</v>
      </c>
      <c r="DC64" s="1">
        <v>85</v>
      </c>
      <c r="DD64" s="1">
        <v>23.214285714285701</v>
      </c>
      <c r="DE64" s="1">
        <v>25</v>
      </c>
      <c r="DF64" s="1">
        <v>64.285714285714207</v>
      </c>
      <c r="DG64" s="1">
        <v>89.416727806309595</v>
      </c>
      <c r="DH64" s="1">
        <v>99.579216977680204</v>
      </c>
      <c r="DI64" s="1">
        <v>99.695493300852604</v>
      </c>
      <c r="DJ64" s="1">
        <v>92.742890995260595</v>
      </c>
      <c r="DK64" s="1">
        <v>88.361638361638299</v>
      </c>
      <c r="DL64" s="1">
        <v>99.949341438703101</v>
      </c>
      <c r="DM64" s="1">
        <v>99.845837615621704</v>
      </c>
      <c r="DN64" s="1">
        <v>99.948770491803202</v>
      </c>
      <c r="DO64" s="1">
        <v>99.645748987854205</v>
      </c>
      <c r="DP64" s="1">
        <v>99.843912591050895</v>
      </c>
      <c r="DQ64" s="1">
        <v>98.300117233294202</v>
      </c>
      <c r="DR64" s="1">
        <v>97.251114413075697</v>
      </c>
      <c r="DS64" s="1">
        <v>89.469696969696898</v>
      </c>
      <c r="DT64" s="1">
        <v>93.247344461305005</v>
      </c>
      <c r="DU64" s="1">
        <v>95.847457627118601</v>
      </c>
      <c r="DV64" s="1">
        <v>80.465884079236901</v>
      </c>
      <c r="DW64" s="1">
        <v>80.808635199414496</v>
      </c>
      <c r="DX64" s="1">
        <v>69.447827852212697</v>
      </c>
      <c r="DY64" s="1">
        <v>72.363744075829302</v>
      </c>
      <c r="DZ64" s="1">
        <v>76.473526473526405</v>
      </c>
      <c r="EA64" s="1">
        <v>71.377912867274503</v>
      </c>
      <c r="EB64" s="1">
        <v>81.654676258992794</v>
      </c>
      <c r="EC64" s="1">
        <v>68.186475409836007</v>
      </c>
      <c r="ED64" s="1">
        <v>89.929149797570801</v>
      </c>
      <c r="EE64" s="1">
        <v>80.801248699271497</v>
      </c>
      <c r="EF64" s="1">
        <v>57.854630715123101</v>
      </c>
      <c r="EG64" s="1">
        <v>82.689450222882598</v>
      </c>
      <c r="EH64" s="1">
        <v>88.409090909090907</v>
      </c>
      <c r="EI64" s="1">
        <v>92.640364188163801</v>
      </c>
      <c r="EJ64" s="1">
        <v>57.881355932203299</v>
      </c>
      <c r="EK64" s="1">
        <v>99.376375641966206</v>
      </c>
      <c r="EL64" s="1">
        <v>98.0607391145261</v>
      </c>
      <c r="EM64" s="1">
        <v>98.233861144945095</v>
      </c>
      <c r="EN64" s="1">
        <v>77.784360189573405</v>
      </c>
      <c r="EO64" s="1">
        <v>66.533466533466495</v>
      </c>
      <c r="EP64" s="1">
        <v>66.6666666666666</v>
      </c>
      <c r="EQ64" s="1">
        <v>63.514902363823197</v>
      </c>
      <c r="ER64" s="1">
        <v>70.645491803278603</v>
      </c>
      <c r="ES64" s="1">
        <v>82.995951417004093</v>
      </c>
      <c r="ET64" s="1">
        <v>82.778355879292405</v>
      </c>
      <c r="EU64" s="1">
        <v>81.770222743259097</v>
      </c>
      <c r="EV64" s="1">
        <v>81.277860326894498</v>
      </c>
      <c r="EW64" s="1">
        <v>38.939393939393902</v>
      </c>
      <c r="EX64" s="1">
        <v>40.819423368740502</v>
      </c>
      <c r="EY64" s="1">
        <v>41.610169491525397</v>
      </c>
    </row>
    <row r="65" spans="1:155" ht="15">
      <c r="A65" s="11" t="s">
        <v>185</v>
      </c>
      <c r="B65" s="1" t="s">
        <v>662</v>
      </c>
      <c r="C65" s="1" t="s">
        <v>1059</v>
      </c>
      <c r="D65" s="11" t="s">
        <v>1046</v>
      </c>
      <c r="E65" s="11" t="s">
        <v>1093</v>
      </c>
      <c r="F65" s="1">
        <v>90.437788018433096</v>
      </c>
      <c r="G65" s="1">
        <v>92.989417989417902</v>
      </c>
      <c r="H65" s="1">
        <v>93.098159509202404</v>
      </c>
      <c r="I65" s="1">
        <v>93.452380952380906</v>
      </c>
      <c r="J65" s="1">
        <v>83.136094674556205</v>
      </c>
      <c r="K65" s="1">
        <v>79.6666666666666</v>
      </c>
      <c r="L65" s="1">
        <v>78.308823529411697</v>
      </c>
      <c r="M65" s="1">
        <v>66.538461538461505</v>
      </c>
      <c r="N65" s="1">
        <v>76.315789473684205</v>
      </c>
      <c r="O65" s="1">
        <v>50.4237288135593</v>
      </c>
      <c r="P65" s="1">
        <v>22.164948453608201</v>
      </c>
      <c r="Q65" s="1">
        <v>33.522727272727202</v>
      </c>
      <c r="R65" s="1">
        <v>39.534883720930203</v>
      </c>
      <c r="S65" s="1">
        <v>44.1860465116279</v>
      </c>
      <c r="T65" s="1">
        <v>43.650793650793602</v>
      </c>
      <c r="U65" s="1">
        <v>89.516129032258107</v>
      </c>
      <c r="V65" s="1">
        <v>92.195767195767203</v>
      </c>
      <c r="W65" s="1">
        <v>87.576687116564401</v>
      </c>
      <c r="X65" s="1">
        <v>81.547619047618994</v>
      </c>
      <c r="Y65" s="1">
        <v>73.668639053254395</v>
      </c>
      <c r="Z65" s="1">
        <v>65</v>
      </c>
      <c r="AA65" s="1">
        <v>66.544117647058798</v>
      </c>
      <c r="AB65" s="1">
        <v>66.923076923076906</v>
      </c>
      <c r="AC65" s="1">
        <v>67.293233082706706</v>
      </c>
      <c r="AD65" s="1">
        <v>22.457627118644101</v>
      </c>
      <c r="AE65" s="1">
        <v>22.680412371134</v>
      </c>
      <c r="AF65" s="1">
        <v>26.7045454545454</v>
      </c>
      <c r="AG65" s="1">
        <v>39.534883720930203</v>
      </c>
      <c r="AH65" s="1">
        <v>40.697674418604599</v>
      </c>
      <c r="AI65" s="1">
        <v>43.650793650793602</v>
      </c>
      <c r="AJ65" s="1">
        <v>98.156682027649694</v>
      </c>
      <c r="AK65" s="1">
        <v>97.751322751322704</v>
      </c>
      <c r="AL65" s="1">
        <v>97.699386503067402</v>
      </c>
      <c r="AM65" s="1">
        <v>86.706349206349202</v>
      </c>
      <c r="AN65" s="1">
        <v>82.248520710059097</v>
      </c>
      <c r="AO65" s="1">
        <v>80.3333333333333</v>
      </c>
      <c r="AP65" s="1">
        <v>78.308823529411697</v>
      </c>
      <c r="AQ65" s="1">
        <v>80.769230769230703</v>
      </c>
      <c r="AR65" s="1">
        <v>81.954887218045101</v>
      </c>
      <c r="AS65" s="1">
        <v>27.966101694915199</v>
      </c>
      <c r="AT65" s="1">
        <v>32.989690721649403</v>
      </c>
      <c r="AU65" s="1">
        <v>42.613636363636303</v>
      </c>
      <c r="AV65" s="1">
        <v>50</v>
      </c>
      <c r="AW65" s="1">
        <v>48.2558139534883</v>
      </c>
      <c r="AX65" s="1">
        <v>49.206349206349202</v>
      </c>
      <c r="AY65" s="1">
        <v>78.686635944700399</v>
      </c>
      <c r="AZ65" s="1">
        <v>80.291005291005206</v>
      </c>
      <c r="BA65" s="1">
        <v>74.079754601226995</v>
      </c>
      <c r="BB65" s="1">
        <v>60.912698412698397</v>
      </c>
      <c r="BC65" s="1">
        <v>45.266272189349102</v>
      </c>
      <c r="BD65" s="1">
        <v>16.3333333333333</v>
      </c>
      <c r="BE65" s="1">
        <v>21.5328467153284</v>
      </c>
      <c r="BF65" s="1">
        <v>28.846153846153801</v>
      </c>
      <c r="BG65" s="1">
        <v>25.939849624060098</v>
      </c>
      <c r="BH65" s="1">
        <v>44.491525423728802</v>
      </c>
      <c r="BI65" s="1">
        <v>62.371134020618499</v>
      </c>
      <c r="BJ65" s="1">
        <v>1.7045454545454499</v>
      </c>
      <c r="BK65" s="1">
        <v>9.8837209302325508</v>
      </c>
      <c r="BL65" s="1">
        <v>4.0697674418604599</v>
      </c>
      <c r="BM65" s="1">
        <v>11.9047619047619</v>
      </c>
      <c r="BN65" s="1">
        <v>99.193548387096698</v>
      </c>
      <c r="BO65" s="1">
        <v>99.206349206349202</v>
      </c>
      <c r="BP65" s="1">
        <v>83.128834355828204</v>
      </c>
      <c r="BQ65" s="1">
        <v>85.714285714285694</v>
      </c>
      <c r="BR65" s="1">
        <v>87.573964497041402</v>
      </c>
      <c r="BS65" s="1">
        <v>79.3333333333333</v>
      </c>
      <c r="BT65" s="1">
        <v>80.147058823529406</v>
      </c>
      <c r="BU65" s="1">
        <v>76.923076923076906</v>
      </c>
      <c r="BV65" s="1">
        <v>40.225563909774401</v>
      </c>
      <c r="BW65" s="1">
        <v>39.830508474576199</v>
      </c>
      <c r="BX65" s="1">
        <v>40.206185567010301</v>
      </c>
      <c r="BY65" s="1">
        <v>40.340909090909101</v>
      </c>
      <c r="BZ65" s="1">
        <v>46.511627906976699</v>
      </c>
      <c r="CA65" s="1">
        <v>47.093023255813897</v>
      </c>
      <c r="CB65" s="1">
        <v>46.031746031746003</v>
      </c>
      <c r="CC65" s="1">
        <v>93.087557603686605</v>
      </c>
      <c r="CD65" s="1">
        <v>93.121693121693099</v>
      </c>
      <c r="CE65" s="1">
        <v>92.791411042944702</v>
      </c>
      <c r="CF65" s="1">
        <v>92.460317460317398</v>
      </c>
      <c r="CG65" s="1">
        <v>76.627218934911198</v>
      </c>
      <c r="CH65" s="1">
        <v>81.3333333333333</v>
      </c>
      <c r="CI65" s="1">
        <v>94.485294117647001</v>
      </c>
      <c r="CJ65" s="1">
        <v>58.076923076923102</v>
      </c>
      <c r="CK65" s="1">
        <v>54.887218045112697</v>
      </c>
      <c r="CL65" s="1">
        <v>30.932203389830502</v>
      </c>
      <c r="CM65" s="1">
        <v>26.2886597938144</v>
      </c>
      <c r="CN65" s="1">
        <v>15.909090909090899</v>
      </c>
      <c r="CO65" s="1">
        <v>51.162790697674403</v>
      </c>
      <c r="CP65" s="1">
        <v>45.930232558139501</v>
      </c>
      <c r="CQ65" s="1">
        <v>46.031746031746003</v>
      </c>
      <c r="CR65" s="1">
        <v>83.640552995391701</v>
      </c>
      <c r="CS65" s="1">
        <v>84.920634920634896</v>
      </c>
      <c r="CT65" s="1">
        <v>84.202453987730095</v>
      </c>
      <c r="CU65" s="1">
        <v>84.325396825396794</v>
      </c>
      <c r="CV65" s="1">
        <v>79.289940828402294</v>
      </c>
      <c r="CW65" s="1">
        <v>76</v>
      </c>
      <c r="CX65" s="1">
        <v>75</v>
      </c>
      <c r="CY65" s="1">
        <v>73.846153846153797</v>
      </c>
      <c r="CZ65" s="1">
        <v>77.443609022556302</v>
      </c>
      <c r="DA65" s="1">
        <v>47.033898305084698</v>
      </c>
      <c r="DB65" s="1">
        <v>46.391752577319501</v>
      </c>
      <c r="DC65" s="1">
        <v>15.909090909090899</v>
      </c>
      <c r="DD65" s="1">
        <v>30.232558139534799</v>
      </c>
      <c r="DE65" s="1">
        <v>33.720930232558104</v>
      </c>
      <c r="DF65" s="1">
        <v>35.714285714285701</v>
      </c>
      <c r="DG65" s="1">
        <v>84.794570799706506</v>
      </c>
      <c r="DH65" s="1">
        <v>44.511525795828703</v>
      </c>
      <c r="DI65" s="1">
        <v>28.400324807145701</v>
      </c>
      <c r="DJ65" s="1">
        <v>11.700236966824599</v>
      </c>
      <c r="DK65" s="1">
        <v>8.8411588411588404</v>
      </c>
      <c r="DL65" s="1">
        <v>8.9665653495440694</v>
      </c>
      <c r="DM65" s="1">
        <v>14.5426515930113</v>
      </c>
      <c r="DN65" s="1">
        <v>50.768442622950801</v>
      </c>
      <c r="DO65" s="1">
        <v>17.965587044534399</v>
      </c>
      <c r="DP65" s="1">
        <v>46.982310093652401</v>
      </c>
      <c r="DQ65" s="1">
        <v>35.345838218053899</v>
      </c>
      <c r="DR65" s="1">
        <v>12.852897473997</v>
      </c>
      <c r="DS65" s="1">
        <v>36.136363636363598</v>
      </c>
      <c r="DT65" s="1">
        <v>27.389984825493102</v>
      </c>
      <c r="DU65" s="1">
        <v>31.949152542372801</v>
      </c>
      <c r="DV65" s="1">
        <v>37.912692589875199</v>
      </c>
      <c r="DW65" s="1">
        <v>28.485181119648701</v>
      </c>
      <c r="DX65" s="1">
        <v>25.192854242793299</v>
      </c>
      <c r="DY65" s="1">
        <v>48.6670616113744</v>
      </c>
      <c r="DZ65" s="1">
        <v>52.7972027972028</v>
      </c>
      <c r="EA65" s="1">
        <v>47.5683890577507</v>
      </c>
      <c r="EB65" s="1">
        <v>17.214799588900298</v>
      </c>
      <c r="EC65" s="1">
        <v>47.797131147540902</v>
      </c>
      <c r="ED65" s="1">
        <v>13.9170040485829</v>
      </c>
      <c r="EE65" s="1">
        <v>15.5567117585848</v>
      </c>
      <c r="EF65" s="1">
        <v>20.222743259085501</v>
      </c>
      <c r="EG65" s="1">
        <v>16.419019316493301</v>
      </c>
      <c r="EH65" s="1">
        <v>24.469696969696901</v>
      </c>
      <c r="EI65" s="1">
        <v>28.603945371775399</v>
      </c>
      <c r="EJ65" s="1">
        <v>27.372881355932201</v>
      </c>
      <c r="EK65" s="1">
        <v>97.817314746881806</v>
      </c>
      <c r="EL65" s="1">
        <v>94.383461397731395</v>
      </c>
      <c r="EM65" s="1">
        <v>98.233861144945095</v>
      </c>
      <c r="EN65" s="1">
        <v>93.246445497630305</v>
      </c>
      <c r="EO65" s="1">
        <v>99.050949050949001</v>
      </c>
      <c r="EP65" s="1">
        <v>98.936170212765902</v>
      </c>
      <c r="EQ65" s="1">
        <v>98.972250770811897</v>
      </c>
      <c r="ER65" s="1">
        <v>87.448770491803202</v>
      </c>
      <c r="ES65" s="1">
        <v>93.421052631578902</v>
      </c>
      <c r="ET65" s="1">
        <v>63.995837669094598</v>
      </c>
      <c r="EU65" s="1">
        <v>9.3200468933177003</v>
      </c>
      <c r="EV65" s="1">
        <v>18.4992570579494</v>
      </c>
      <c r="EW65" s="1">
        <v>38.939393939393902</v>
      </c>
      <c r="EX65" s="1">
        <v>40.819423368740502</v>
      </c>
      <c r="EY65" s="1">
        <v>41.610169491525397</v>
      </c>
    </row>
    <row r="66" spans="1:155" ht="15">
      <c r="A66" s="11" t="s">
        <v>119</v>
      </c>
      <c r="B66" s="1" t="s">
        <v>596</v>
      </c>
      <c r="C66" s="1" t="s">
        <v>1054</v>
      </c>
      <c r="D66" s="11" t="s">
        <v>1055</v>
      </c>
      <c r="E66" s="11" t="s">
        <v>1094</v>
      </c>
      <c r="F66" s="1">
        <v>54.3032786885245</v>
      </c>
      <c r="G66" s="1">
        <v>54.952830188679201</v>
      </c>
      <c r="H66" s="1">
        <v>59.230769230769198</v>
      </c>
      <c r="I66" s="1">
        <v>45.906432748538002</v>
      </c>
      <c r="J66" s="1">
        <v>38.489208633093497</v>
      </c>
      <c r="K66" s="1">
        <v>46.9924812030075</v>
      </c>
      <c r="L66" s="1">
        <v>50</v>
      </c>
      <c r="M66" s="1">
        <v>63.135593220338897</v>
      </c>
      <c r="N66" s="1">
        <v>71.6216216216216</v>
      </c>
      <c r="O66" s="1">
        <v>68.5</v>
      </c>
      <c r="P66" s="1">
        <v>58.641975308641904</v>
      </c>
      <c r="Q66" s="1">
        <v>41.304347826086897</v>
      </c>
      <c r="R66" s="1">
        <v>74.590163934426201</v>
      </c>
      <c r="S66" s="1">
        <v>72.950819672131104</v>
      </c>
      <c r="T66" s="1">
        <v>0</v>
      </c>
      <c r="U66" s="1">
        <v>81.352459016393396</v>
      </c>
      <c r="V66" s="1">
        <v>85.141509433962199</v>
      </c>
      <c r="W66" s="1">
        <v>92.051282051282001</v>
      </c>
      <c r="X66" s="1">
        <v>90.935672514619796</v>
      </c>
      <c r="Y66" s="1">
        <v>88.129496402877606</v>
      </c>
      <c r="Z66" s="1">
        <v>90.601503759398398</v>
      </c>
      <c r="AA66" s="1">
        <v>79.921259842519603</v>
      </c>
      <c r="AB66" s="1">
        <v>70.762711864406697</v>
      </c>
      <c r="AC66" s="1">
        <v>71.6216216216216</v>
      </c>
      <c r="AD66" s="1">
        <v>57.5</v>
      </c>
      <c r="AE66" s="1">
        <v>63.580246913580197</v>
      </c>
      <c r="AF66" s="1">
        <v>47.101449275362299</v>
      </c>
      <c r="AG66" s="1">
        <v>78.688524590163894</v>
      </c>
      <c r="AH66" s="1">
        <v>75.4098360655737</v>
      </c>
      <c r="AI66" s="1">
        <v>0</v>
      </c>
      <c r="AJ66" s="1">
        <v>37.2950819672131</v>
      </c>
      <c r="AK66" s="1">
        <v>37.735849056603698</v>
      </c>
      <c r="AL66" s="1">
        <v>37.692307692307601</v>
      </c>
      <c r="AM66" s="1">
        <v>38.5964912280701</v>
      </c>
      <c r="AN66" s="1">
        <v>34.532374100719402</v>
      </c>
      <c r="AO66" s="1">
        <v>87.969924812030101</v>
      </c>
      <c r="AP66" s="1">
        <v>87.007874015748001</v>
      </c>
      <c r="AQ66" s="1">
        <v>91.1016949152542</v>
      </c>
      <c r="AR66" s="1">
        <v>91.891891891891902</v>
      </c>
      <c r="AS66" s="1">
        <v>93</v>
      </c>
      <c r="AT66" s="1">
        <v>97.530864197530803</v>
      </c>
      <c r="AU66" s="1">
        <v>96.376811594202806</v>
      </c>
      <c r="AV66" s="1">
        <v>59.016393442622899</v>
      </c>
      <c r="AW66" s="1">
        <v>50</v>
      </c>
      <c r="AX66" s="1">
        <v>0</v>
      </c>
      <c r="AY66" s="1">
        <v>62.090163934426201</v>
      </c>
      <c r="AZ66" s="1">
        <v>69.103773584905596</v>
      </c>
      <c r="BA66" s="1">
        <v>52.564102564102498</v>
      </c>
      <c r="BB66" s="1">
        <v>85.087719298245602</v>
      </c>
      <c r="BC66" s="1">
        <v>74.460431654676199</v>
      </c>
      <c r="BD66" s="1">
        <v>86.090225563909698</v>
      </c>
      <c r="BE66" s="1">
        <v>90.944881889763707</v>
      </c>
      <c r="BF66" s="1">
        <v>62.288135593220296</v>
      </c>
      <c r="BG66" s="1">
        <v>69.819819819819799</v>
      </c>
      <c r="BH66" s="1">
        <v>81.5</v>
      </c>
      <c r="BI66" s="1">
        <v>89.506172839506107</v>
      </c>
      <c r="BJ66" s="1">
        <v>78.985507246376798</v>
      </c>
      <c r="BK66" s="1">
        <v>79.508196721311407</v>
      </c>
      <c r="BL66" s="1">
        <v>71.311475409836007</v>
      </c>
      <c r="BM66" s="1">
        <v>0</v>
      </c>
      <c r="BN66" s="1">
        <v>51.024590163934398</v>
      </c>
      <c r="BO66" s="1">
        <v>56.367924528301799</v>
      </c>
      <c r="BP66" s="1">
        <v>60.256410256410199</v>
      </c>
      <c r="BQ66" s="1">
        <v>64.035087719298204</v>
      </c>
      <c r="BR66" s="1">
        <v>64.388489208633104</v>
      </c>
      <c r="BS66" s="1">
        <v>59.398496240601503</v>
      </c>
      <c r="BT66" s="1">
        <v>62.5984251968503</v>
      </c>
      <c r="BU66" s="1">
        <v>67.372881355932194</v>
      </c>
      <c r="BV66" s="1">
        <v>71.171171171171096</v>
      </c>
      <c r="BW66" s="1">
        <v>71.5</v>
      </c>
      <c r="BX66" s="1">
        <v>74.691358024691297</v>
      </c>
      <c r="BY66" s="1">
        <v>66.6666666666666</v>
      </c>
      <c r="BZ66" s="1">
        <v>80.327868852459005</v>
      </c>
      <c r="CA66" s="1">
        <v>77.868852459016296</v>
      </c>
      <c r="CB66" s="1">
        <v>0</v>
      </c>
      <c r="CC66" s="1">
        <v>94.057377049180303</v>
      </c>
      <c r="CD66" s="1">
        <v>95.0471698113207</v>
      </c>
      <c r="CE66" s="1">
        <v>94.615384615384599</v>
      </c>
      <c r="CF66" s="1">
        <v>82.163742690058399</v>
      </c>
      <c r="CG66" s="1">
        <v>95.323741007194201</v>
      </c>
      <c r="CH66" s="1">
        <v>96.616541353383397</v>
      </c>
      <c r="CI66" s="1">
        <v>95.669291338582596</v>
      </c>
      <c r="CJ66" s="1">
        <v>96.186440677966104</v>
      </c>
      <c r="CK66" s="1">
        <v>96.846846846846802</v>
      </c>
      <c r="CL66" s="1">
        <v>88.5</v>
      </c>
      <c r="CM66" s="1">
        <v>95.679012345678998</v>
      </c>
      <c r="CN66" s="1">
        <v>82.608695652173907</v>
      </c>
      <c r="CO66" s="1">
        <v>74.590163934426201</v>
      </c>
      <c r="CP66" s="1">
        <v>80.327868852459005</v>
      </c>
      <c r="CQ66" s="1">
        <v>0</v>
      </c>
      <c r="CR66" s="1">
        <v>81.762295081967196</v>
      </c>
      <c r="CS66" s="1">
        <v>83.254716981132106</v>
      </c>
      <c r="CT66" s="1">
        <v>84.871794871794805</v>
      </c>
      <c r="CU66" s="1">
        <v>85.087719298245602</v>
      </c>
      <c r="CV66" s="1">
        <v>83.453237410071907</v>
      </c>
      <c r="CW66" s="1">
        <v>86.842105263157904</v>
      </c>
      <c r="CX66" s="1">
        <v>82.283464566929098</v>
      </c>
      <c r="CY66" s="1">
        <v>86.016949152542296</v>
      </c>
      <c r="CZ66" s="1">
        <v>88.2882882882882</v>
      </c>
      <c r="DA66" s="1">
        <v>85</v>
      </c>
      <c r="DB66" s="1">
        <v>86.419753086419703</v>
      </c>
      <c r="DC66" s="1">
        <v>86.231884057971001</v>
      </c>
      <c r="DD66" s="1">
        <v>22.131147540983601</v>
      </c>
      <c r="DE66" s="1">
        <v>28.688524590163901</v>
      </c>
      <c r="DF66" s="1">
        <v>0</v>
      </c>
      <c r="DG66" s="1">
        <v>90.8840792369772</v>
      </c>
      <c r="DH66" s="1">
        <v>84.943285766556897</v>
      </c>
      <c r="DI66" s="1">
        <v>86.012992285830194</v>
      </c>
      <c r="DJ66" s="1">
        <v>55.835308056872002</v>
      </c>
      <c r="DK66" s="1">
        <v>86.263736263736206</v>
      </c>
      <c r="DL66" s="1">
        <v>85.460992907801398</v>
      </c>
      <c r="DM66" s="1">
        <v>71.788283658787194</v>
      </c>
      <c r="DN66" s="1">
        <v>78.432377049180303</v>
      </c>
      <c r="DO66" s="1">
        <v>82.236842105263094</v>
      </c>
      <c r="DP66" s="1">
        <v>71.956295525494198</v>
      </c>
      <c r="DQ66" s="1">
        <v>75.205158264947201</v>
      </c>
      <c r="DR66" s="1">
        <v>31.129271916790401</v>
      </c>
      <c r="DS66" s="1">
        <v>21.136363636363601</v>
      </c>
      <c r="DT66" s="1">
        <v>5.9939301972685799</v>
      </c>
      <c r="DU66" s="1">
        <v>0</v>
      </c>
      <c r="DV66" s="1">
        <v>77.237710931768106</v>
      </c>
      <c r="DW66" s="1">
        <v>88.016831320892805</v>
      </c>
      <c r="DX66" s="1">
        <v>86.946812829882205</v>
      </c>
      <c r="DY66" s="1">
        <v>93.572274881516506</v>
      </c>
      <c r="DZ66" s="1">
        <v>95.454545454545396</v>
      </c>
      <c r="EA66" s="1">
        <v>97.821681864235003</v>
      </c>
      <c r="EB66" s="1">
        <v>99.023638232271296</v>
      </c>
      <c r="EC66" s="1">
        <v>99.641393442622899</v>
      </c>
      <c r="ED66" s="1">
        <v>99.038461538461505</v>
      </c>
      <c r="EE66" s="1">
        <v>99.739854318418296</v>
      </c>
      <c r="EF66" s="1">
        <v>99.941383352872194</v>
      </c>
      <c r="EG66" s="1">
        <v>99.925705794947902</v>
      </c>
      <c r="EH66" s="1">
        <v>98.863636363636303</v>
      </c>
      <c r="EI66" s="1">
        <v>8.4218512898330804</v>
      </c>
      <c r="EJ66" s="1">
        <v>0</v>
      </c>
      <c r="EK66" s="1">
        <v>93.580337490828995</v>
      </c>
      <c r="EL66" s="1">
        <v>94.383461397731395</v>
      </c>
      <c r="EM66" s="1">
        <v>94.904587900933805</v>
      </c>
      <c r="EN66" s="1">
        <v>93.246445497630305</v>
      </c>
      <c r="EO66" s="1">
        <v>90.909090909090907</v>
      </c>
      <c r="EP66" s="1">
        <v>90.2228976697061</v>
      </c>
      <c r="EQ66" s="1">
        <v>90.339157245632094</v>
      </c>
      <c r="ER66" s="1">
        <v>94.620901639344197</v>
      </c>
      <c r="ES66" s="1">
        <v>87.398785425101195</v>
      </c>
      <c r="ET66" s="1">
        <v>89.281997918834506</v>
      </c>
      <c r="EU66" s="1">
        <v>91.500586166471194</v>
      </c>
      <c r="EV66" s="1">
        <v>65.824665676077203</v>
      </c>
      <c r="EW66" s="1">
        <v>83.030303030303003</v>
      </c>
      <c r="EX66" s="1">
        <v>40.819423368740502</v>
      </c>
      <c r="EY66" s="1">
        <v>0</v>
      </c>
    </row>
    <row r="67" spans="1:155" ht="15">
      <c r="A67" s="11" t="s">
        <v>189</v>
      </c>
      <c r="B67" s="1" t="s">
        <v>666</v>
      </c>
      <c r="C67" s="1" t="s">
        <v>1010</v>
      </c>
      <c r="D67" s="11" t="s">
        <v>1011</v>
      </c>
      <c r="E67" s="11" t="s">
        <v>1012</v>
      </c>
      <c r="F67" s="1">
        <v>88.624338624338606</v>
      </c>
      <c r="G67" s="1">
        <v>89.044943820224702</v>
      </c>
      <c r="H67" s="1">
        <v>80.769230769230703</v>
      </c>
      <c r="I67" s="1">
        <v>83.986928104575099</v>
      </c>
      <c r="J67" s="1">
        <v>91.153846153846104</v>
      </c>
      <c r="K67" s="1">
        <v>87.5</v>
      </c>
      <c r="L67" s="1">
        <v>95.4166666666666</v>
      </c>
      <c r="M67" s="1">
        <v>95.491803278688494</v>
      </c>
      <c r="N67" s="1">
        <v>92.519685039370103</v>
      </c>
      <c r="O67" s="1">
        <v>94.859813084112105</v>
      </c>
      <c r="P67" s="1">
        <v>86.702127659574401</v>
      </c>
      <c r="Q67" s="1">
        <v>71.969696969696898</v>
      </c>
      <c r="R67" s="1">
        <v>28.3333333333333</v>
      </c>
      <c r="S67" s="1">
        <v>27.118644067796598</v>
      </c>
      <c r="T67" s="1">
        <v>39.5833333333333</v>
      </c>
      <c r="U67" s="1">
        <v>81.216931216931201</v>
      </c>
      <c r="V67" s="1">
        <v>89.606741573033702</v>
      </c>
      <c r="W67" s="1">
        <v>82.544378698224804</v>
      </c>
      <c r="X67" s="1">
        <v>68.300653594771205</v>
      </c>
      <c r="Y67" s="1">
        <v>38.076923076923102</v>
      </c>
      <c r="Z67" s="1">
        <v>63.306451612903203</v>
      </c>
      <c r="AA67" s="1">
        <v>62.9166666666666</v>
      </c>
      <c r="AB67" s="1">
        <v>63.524590163934398</v>
      </c>
      <c r="AC67" s="1">
        <v>61.811023622047202</v>
      </c>
      <c r="AD67" s="1">
        <v>66.822429906541998</v>
      </c>
      <c r="AE67" s="1">
        <v>52.659574468085097</v>
      </c>
      <c r="AF67" s="1">
        <v>50.757575757575701</v>
      </c>
      <c r="AG67" s="1">
        <v>64.1666666666666</v>
      </c>
      <c r="AH67" s="1">
        <v>61.864406779661003</v>
      </c>
      <c r="AI67" s="1">
        <v>82.2916666666666</v>
      </c>
      <c r="AJ67" s="1">
        <v>84.391534391534407</v>
      </c>
      <c r="AK67" s="1">
        <v>62.078651685393197</v>
      </c>
      <c r="AL67" s="1">
        <v>97.337278106508805</v>
      </c>
      <c r="AM67" s="1">
        <v>82.679738562091501</v>
      </c>
      <c r="AN67" s="1">
        <v>86.923076923076906</v>
      </c>
      <c r="AO67" s="1">
        <v>87.903225806451601</v>
      </c>
      <c r="AP67" s="1">
        <v>90</v>
      </c>
      <c r="AQ67" s="1">
        <v>94.672131147540895</v>
      </c>
      <c r="AR67" s="1">
        <v>96.850393700787393</v>
      </c>
      <c r="AS67" s="1">
        <v>96.728971962616797</v>
      </c>
      <c r="AT67" s="1">
        <v>25.531914893617</v>
      </c>
      <c r="AU67" s="1">
        <v>31.060606060606101</v>
      </c>
      <c r="AV67" s="1">
        <v>50</v>
      </c>
      <c r="AW67" s="1">
        <v>50</v>
      </c>
      <c r="AX67" s="1">
        <v>50</v>
      </c>
      <c r="AY67" s="1">
        <v>77.513227513227505</v>
      </c>
      <c r="AZ67" s="1">
        <v>92.977528089887599</v>
      </c>
      <c r="BA67" s="1">
        <v>90.828402366863898</v>
      </c>
      <c r="BB67" s="1">
        <v>95.751633986928098</v>
      </c>
      <c r="BC67" s="1">
        <v>85</v>
      </c>
      <c r="BD67" s="1">
        <v>93.145161290322505</v>
      </c>
      <c r="BE67" s="1">
        <v>76.25</v>
      </c>
      <c r="BF67" s="1">
        <v>75.819672131147499</v>
      </c>
      <c r="BG67" s="1">
        <v>78.346456692913307</v>
      </c>
      <c r="BH67" s="1">
        <v>88.317757009345797</v>
      </c>
      <c r="BI67" s="1">
        <v>97.340425531914903</v>
      </c>
      <c r="BJ67" s="1">
        <v>85.606060606060595</v>
      </c>
      <c r="BK67" s="1">
        <v>34.1666666666666</v>
      </c>
      <c r="BL67" s="1">
        <v>70.338983050847403</v>
      </c>
      <c r="BM67" s="1">
        <v>78.125</v>
      </c>
      <c r="BN67" s="1">
        <v>17.7248677248677</v>
      </c>
      <c r="BO67" s="1">
        <v>24.157303370786501</v>
      </c>
      <c r="BP67" s="1">
        <v>26.331360946745502</v>
      </c>
      <c r="BQ67" s="1">
        <v>28.1045751633986</v>
      </c>
      <c r="BR67" s="1">
        <v>26.923076923076898</v>
      </c>
      <c r="BS67" s="1">
        <v>27.419354838709602</v>
      </c>
      <c r="BT67" s="1">
        <v>27.0833333333333</v>
      </c>
      <c r="BU67" s="1">
        <v>28.688524590163901</v>
      </c>
      <c r="BV67" s="1">
        <v>29.9212598425196</v>
      </c>
      <c r="BW67" s="1">
        <v>34.5794392523364</v>
      </c>
      <c r="BX67" s="1">
        <v>33.510638297872298</v>
      </c>
      <c r="BY67" s="1">
        <v>34.848484848484802</v>
      </c>
      <c r="BZ67" s="1">
        <v>40</v>
      </c>
      <c r="CA67" s="1">
        <v>44.067796610169403</v>
      </c>
      <c r="CB67" s="1">
        <v>45.8333333333333</v>
      </c>
      <c r="CC67" s="1">
        <v>84.656084656084602</v>
      </c>
      <c r="CD67" s="1">
        <v>81.741573033707795</v>
      </c>
      <c r="CE67" s="1">
        <v>83.727810650887506</v>
      </c>
      <c r="CF67" s="1">
        <v>77.450980392156794</v>
      </c>
      <c r="CG67" s="1">
        <v>51.153846153846096</v>
      </c>
      <c r="CH67" s="1">
        <v>50.403225806451601</v>
      </c>
      <c r="CI67" s="1">
        <v>63.3333333333333</v>
      </c>
      <c r="CJ67" s="1">
        <v>50.4098360655737</v>
      </c>
      <c r="CK67" s="1">
        <v>64.173228346456597</v>
      </c>
      <c r="CL67" s="1">
        <v>70.560747663551396</v>
      </c>
      <c r="CM67" s="1">
        <v>45.212765957446798</v>
      </c>
      <c r="CN67" s="1">
        <v>51.515151515151501</v>
      </c>
      <c r="CO67" s="1">
        <v>40</v>
      </c>
      <c r="CP67" s="1">
        <v>36.440677966101603</v>
      </c>
      <c r="CQ67" s="1">
        <v>48.9583333333333</v>
      </c>
      <c r="CR67" s="1">
        <v>70.105820105820101</v>
      </c>
      <c r="CS67" s="1">
        <v>73.314606741573002</v>
      </c>
      <c r="CT67" s="1">
        <v>39.644970414201097</v>
      </c>
      <c r="CU67" s="1">
        <v>40.196078431372499</v>
      </c>
      <c r="CV67" s="1">
        <v>37.692307692307601</v>
      </c>
      <c r="CW67" s="1">
        <v>36.693548387096698</v>
      </c>
      <c r="CX67" s="1">
        <v>59.5833333333333</v>
      </c>
      <c r="CY67" s="1">
        <v>63.524590163934398</v>
      </c>
      <c r="CZ67" s="1">
        <v>64.960629921259795</v>
      </c>
      <c r="DA67" s="1">
        <v>68.691588785046704</v>
      </c>
      <c r="DB67" s="1">
        <v>72.872340425531902</v>
      </c>
      <c r="DC67" s="1">
        <v>77.272727272727195</v>
      </c>
      <c r="DD67" s="1">
        <v>72.5</v>
      </c>
      <c r="DE67" s="1">
        <v>36.440677966101603</v>
      </c>
      <c r="DF67" s="1">
        <v>34.375</v>
      </c>
      <c r="DG67" s="1">
        <v>91.654438738077701</v>
      </c>
      <c r="DH67" s="1">
        <v>92.590559824368796</v>
      </c>
      <c r="DI67" s="1">
        <v>96.528623629719803</v>
      </c>
      <c r="DJ67" s="1">
        <v>92.802132701421797</v>
      </c>
      <c r="DK67" s="1">
        <v>87.262737262737204</v>
      </c>
      <c r="DL67" s="1">
        <v>75.227963525835804</v>
      </c>
      <c r="DM67" s="1">
        <v>74.768756423432606</v>
      </c>
      <c r="DN67" s="1">
        <v>80.584016393442596</v>
      </c>
      <c r="DO67" s="1">
        <v>93.066801619433207</v>
      </c>
      <c r="DP67" s="1">
        <v>81.113423517169593</v>
      </c>
      <c r="DQ67" s="1">
        <v>61.019929660023401</v>
      </c>
      <c r="DR67" s="1">
        <v>64.264487369985105</v>
      </c>
      <c r="DS67" s="1">
        <v>88.560606060606105</v>
      </c>
      <c r="DT67" s="1">
        <v>81.5629742033383</v>
      </c>
      <c r="DU67" s="1">
        <v>81.779661016949106</v>
      </c>
      <c r="DV67" s="1">
        <v>58.235509904622099</v>
      </c>
      <c r="DW67" s="1">
        <v>81.577021587998502</v>
      </c>
      <c r="DX67" s="1">
        <v>71.883881445391793</v>
      </c>
      <c r="DY67" s="1">
        <v>59.449052132701397</v>
      </c>
      <c r="DZ67" s="1">
        <v>82.567432567432505</v>
      </c>
      <c r="EA67" s="1">
        <v>82.624113475177296</v>
      </c>
      <c r="EB67" s="1">
        <v>90.390544707091394</v>
      </c>
      <c r="EC67" s="1">
        <v>91.854508196721298</v>
      </c>
      <c r="ED67" s="1">
        <v>74.190283400809705</v>
      </c>
      <c r="EE67" s="1">
        <v>84.651404786680502</v>
      </c>
      <c r="EF67" s="1">
        <v>71.922626025791303</v>
      </c>
      <c r="EG67" s="1">
        <v>79.7176820208023</v>
      </c>
      <c r="EH67" s="1">
        <v>87.045454545454504</v>
      </c>
      <c r="EI67" s="1">
        <v>75.2655538694992</v>
      </c>
      <c r="EJ67" s="1">
        <v>75.847457627118601</v>
      </c>
      <c r="EK67" s="1">
        <v>96.239911958914107</v>
      </c>
      <c r="EL67" s="1">
        <v>96.487376509330403</v>
      </c>
      <c r="EM67" s="1">
        <v>96.711327649208201</v>
      </c>
      <c r="EN67" s="1">
        <v>95.734597156398095</v>
      </c>
      <c r="EO67" s="1">
        <v>90.909090909090907</v>
      </c>
      <c r="EP67" s="1">
        <v>90.2228976697061</v>
      </c>
      <c r="EQ67" s="1">
        <v>76.618705035971203</v>
      </c>
      <c r="ER67" s="1">
        <v>83.709016393442596</v>
      </c>
      <c r="ES67" s="1">
        <v>76.720647773279296</v>
      </c>
      <c r="ET67" s="1">
        <v>77.263267429760603</v>
      </c>
      <c r="EU67" s="1">
        <v>81.770222743259097</v>
      </c>
      <c r="EV67" s="1">
        <v>89.227340267459098</v>
      </c>
      <c r="EW67" s="1">
        <v>97.651515151515099</v>
      </c>
      <c r="EX67" s="1">
        <v>93.171471927162301</v>
      </c>
      <c r="EY67" s="1">
        <v>95.084745762711805</v>
      </c>
    </row>
    <row r="68" spans="1:155" ht="15">
      <c r="A68" s="11" t="s">
        <v>145</v>
      </c>
      <c r="B68" s="1" t="s">
        <v>621</v>
      </c>
      <c r="C68" s="1" t="s">
        <v>1022</v>
      </c>
      <c r="D68" s="11" t="s">
        <v>1016</v>
      </c>
      <c r="E68" s="11" t="s">
        <v>1017</v>
      </c>
      <c r="F68" s="1">
        <v>10.9550561797752</v>
      </c>
      <c r="G68" s="1">
        <v>7.5301204819277103</v>
      </c>
      <c r="H68" s="1">
        <v>11.301369863013599</v>
      </c>
      <c r="I68" s="1">
        <v>9.5959595959595898</v>
      </c>
      <c r="J68" s="1">
        <v>8.2089552238805901</v>
      </c>
      <c r="K68" s="1">
        <v>7.03125</v>
      </c>
      <c r="L68" s="1">
        <v>7.03125</v>
      </c>
      <c r="M68" s="1">
        <v>8.4615384615384599</v>
      </c>
      <c r="N68" s="1">
        <v>6.7164179104477597</v>
      </c>
      <c r="O68" s="1">
        <v>11.538461538461499</v>
      </c>
      <c r="P68" s="1">
        <v>6.1403508771929802</v>
      </c>
      <c r="Q68" s="1">
        <v>7</v>
      </c>
      <c r="R68" s="1">
        <v>35.4166666666666</v>
      </c>
      <c r="S68" s="1">
        <v>31.372549019607799</v>
      </c>
      <c r="T68" s="1">
        <v>36.046511627906902</v>
      </c>
      <c r="U68" s="1">
        <v>21.910112359550499</v>
      </c>
      <c r="V68" s="1">
        <v>25.3012048192771</v>
      </c>
      <c r="W68" s="1">
        <v>26.7123287671232</v>
      </c>
      <c r="X68" s="1">
        <v>18.6868686868686</v>
      </c>
      <c r="Y68" s="1">
        <v>14.179104477611901</v>
      </c>
      <c r="Z68" s="1">
        <v>13.28125</v>
      </c>
      <c r="AA68" s="1">
        <v>13.28125</v>
      </c>
      <c r="AB68" s="1">
        <v>14.615384615384601</v>
      </c>
      <c r="AC68" s="1">
        <v>18.656716417910399</v>
      </c>
      <c r="AD68" s="1">
        <v>19.230769230769202</v>
      </c>
      <c r="AE68" s="1">
        <v>17.543859649122801</v>
      </c>
      <c r="AF68" s="1">
        <v>20</v>
      </c>
      <c r="AG68" s="1">
        <v>30.2083333333333</v>
      </c>
      <c r="AH68" s="1">
        <v>28.431372549019599</v>
      </c>
      <c r="AI68" s="1">
        <v>33.720930232558104</v>
      </c>
      <c r="AJ68" s="1">
        <v>52.247191011235898</v>
      </c>
      <c r="AK68" s="1">
        <v>52.710843373493901</v>
      </c>
      <c r="AL68" s="1">
        <v>51.369863013698598</v>
      </c>
      <c r="AM68" s="1">
        <v>48.484848484848399</v>
      </c>
      <c r="AN68" s="1">
        <v>46.268656716417901</v>
      </c>
      <c r="AO68" s="1">
        <v>46.09375</v>
      </c>
      <c r="AP68" s="1">
        <v>44.53125</v>
      </c>
      <c r="AQ68" s="1">
        <v>44.615384615384599</v>
      </c>
      <c r="AR68" s="1">
        <v>49.253731343283498</v>
      </c>
      <c r="AS68" s="1">
        <v>53.076923076923102</v>
      </c>
      <c r="AT68" s="1">
        <v>57.894736842105203</v>
      </c>
      <c r="AU68" s="1">
        <v>63</v>
      </c>
      <c r="AV68" s="1">
        <v>63.5416666666666</v>
      </c>
      <c r="AW68" s="1">
        <v>55.8823529411764</v>
      </c>
      <c r="AX68" s="1">
        <v>51.162790697674403</v>
      </c>
      <c r="AY68" s="1">
        <v>8.7078651685393194</v>
      </c>
      <c r="AZ68" s="1">
        <v>27.409638554216802</v>
      </c>
      <c r="BA68" s="1">
        <v>18.835616438356102</v>
      </c>
      <c r="BB68" s="1">
        <v>22.727272727272702</v>
      </c>
      <c r="BC68" s="1">
        <v>23.134328358208901</v>
      </c>
      <c r="BD68" s="1">
        <v>10.15625</v>
      </c>
      <c r="BE68" s="1">
        <v>11.71875</v>
      </c>
      <c r="BF68" s="1">
        <v>19.230769230769202</v>
      </c>
      <c r="BG68" s="1">
        <v>17.164179104477601</v>
      </c>
      <c r="BH68" s="1">
        <v>10</v>
      </c>
      <c r="BI68" s="1">
        <v>9.6491228070175392</v>
      </c>
      <c r="BJ68" s="1">
        <v>3</v>
      </c>
      <c r="BK68" s="1">
        <v>21.875</v>
      </c>
      <c r="BL68" s="1">
        <v>51.960784313725398</v>
      </c>
      <c r="BM68" s="1">
        <v>43.023255813953398</v>
      </c>
      <c r="BN68" s="1">
        <v>21.910112359550499</v>
      </c>
      <c r="BO68" s="1">
        <v>26.204819277108399</v>
      </c>
      <c r="BP68" s="1">
        <v>26.369863013698598</v>
      </c>
      <c r="BQ68" s="1">
        <v>23.737373737373701</v>
      </c>
      <c r="BR68" s="1">
        <v>20.8955223880597</v>
      </c>
      <c r="BS68" s="1">
        <v>23.4375</v>
      </c>
      <c r="BT68" s="1">
        <v>26.5625</v>
      </c>
      <c r="BU68" s="1">
        <v>30</v>
      </c>
      <c r="BV68" s="1">
        <v>35.074626865671597</v>
      </c>
      <c r="BW68" s="1">
        <v>36.923076923076898</v>
      </c>
      <c r="BX68" s="1">
        <v>37.719298245613999</v>
      </c>
      <c r="BY68" s="1">
        <v>37</v>
      </c>
      <c r="BZ68" s="1">
        <v>43.75</v>
      </c>
      <c r="CA68" s="1">
        <v>43.137254901960702</v>
      </c>
      <c r="CB68" s="1">
        <v>45.348837209302303</v>
      </c>
      <c r="CC68" s="1">
        <v>69.943820224719104</v>
      </c>
      <c r="CD68" s="1">
        <v>72.590361445783103</v>
      </c>
      <c r="CE68" s="1">
        <v>70.890410958904098</v>
      </c>
      <c r="CF68" s="1">
        <v>66.161616161616095</v>
      </c>
      <c r="CG68" s="1">
        <v>70.149253731343194</v>
      </c>
      <c r="CH68" s="1">
        <v>46.875</v>
      </c>
      <c r="CI68" s="1">
        <v>29.6875</v>
      </c>
      <c r="CJ68" s="1">
        <v>33.846153846153797</v>
      </c>
      <c r="CK68" s="1">
        <v>48.507462686567102</v>
      </c>
      <c r="CL68" s="1">
        <v>55.384615384615302</v>
      </c>
      <c r="CM68" s="1">
        <v>48.245614035087698</v>
      </c>
      <c r="CN68" s="1">
        <v>52</v>
      </c>
      <c r="CO68" s="1">
        <v>45.8333333333333</v>
      </c>
      <c r="CP68" s="1">
        <v>59.803921568627402</v>
      </c>
      <c r="CQ68" s="1">
        <v>65.116279069767401</v>
      </c>
      <c r="CR68" s="1">
        <v>51.404494382022399</v>
      </c>
      <c r="CS68" s="1">
        <v>57.2289156626506</v>
      </c>
      <c r="CT68" s="1">
        <v>58.219178082191704</v>
      </c>
      <c r="CU68" s="1">
        <v>53.030303030303003</v>
      </c>
      <c r="CV68" s="1">
        <v>41.044776119402897</v>
      </c>
      <c r="CW68" s="1">
        <v>21.09375</v>
      </c>
      <c r="CX68" s="1">
        <v>21.875</v>
      </c>
      <c r="CY68" s="1">
        <v>24.615384615384599</v>
      </c>
      <c r="CZ68" s="1">
        <v>22.388059701492502</v>
      </c>
      <c r="DA68" s="1">
        <v>23.846153846153801</v>
      </c>
      <c r="DB68" s="1">
        <v>22.807017543859601</v>
      </c>
      <c r="DC68" s="1">
        <v>37</v>
      </c>
      <c r="DD68" s="1">
        <v>25</v>
      </c>
      <c r="DE68" s="1">
        <v>29.411764705882302</v>
      </c>
      <c r="DF68" s="1">
        <v>34.883720930232499</v>
      </c>
      <c r="DG68" s="1">
        <v>59.262655906089499</v>
      </c>
      <c r="DH68" s="1">
        <v>69.648737650933001</v>
      </c>
      <c r="DI68" s="1">
        <v>73.264311814859894</v>
      </c>
      <c r="DJ68" s="1">
        <v>43.098341232227398</v>
      </c>
      <c r="DK68" s="1">
        <v>33.116883116883102</v>
      </c>
      <c r="DL68" s="1">
        <v>31.053698074974601</v>
      </c>
      <c r="DM68" s="1">
        <v>32.322713257964999</v>
      </c>
      <c r="DN68" s="1">
        <v>43.186475409836099</v>
      </c>
      <c r="DO68" s="1">
        <v>53.694331983805597</v>
      </c>
      <c r="DP68" s="1">
        <v>50.312174817897997</v>
      </c>
      <c r="DQ68" s="1">
        <v>30.187573270808901</v>
      </c>
      <c r="DR68" s="1">
        <v>34.992570579494704</v>
      </c>
      <c r="DS68" s="1">
        <v>28.106060606060598</v>
      </c>
      <c r="DT68" s="1">
        <v>17.526555386949902</v>
      </c>
      <c r="DU68" s="1">
        <v>1.44067796610169</v>
      </c>
      <c r="DV68" s="1">
        <v>83.565663976522302</v>
      </c>
      <c r="DW68" s="1">
        <v>84.376143432125801</v>
      </c>
      <c r="DX68" s="1">
        <v>75.680064961429096</v>
      </c>
      <c r="DY68" s="1">
        <v>75.059241706161103</v>
      </c>
      <c r="DZ68" s="1">
        <v>57.592407592407497</v>
      </c>
      <c r="EA68" s="1">
        <v>75.683890577507597</v>
      </c>
      <c r="EB68" s="1">
        <v>71.274409044193206</v>
      </c>
      <c r="EC68" s="1">
        <v>64.088114754098299</v>
      </c>
      <c r="ED68" s="1">
        <v>41.042510121457397</v>
      </c>
      <c r="EE68" s="1">
        <v>57.075962539021802</v>
      </c>
      <c r="EF68" s="1">
        <v>32.356389214536897</v>
      </c>
      <c r="EG68" s="1">
        <v>10.6240713224368</v>
      </c>
      <c r="EH68" s="1">
        <v>45.227272727272698</v>
      </c>
      <c r="EI68" s="1">
        <v>46.509863429438496</v>
      </c>
      <c r="EJ68" s="1">
        <v>31.779661016949099</v>
      </c>
      <c r="EK68" s="1">
        <v>35.399853264856901</v>
      </c>
      <c r="EL68" s="1">
        <v>36.1873399195023</v>
      </c>
      <c r="EM68" s="1">
        <v>35.749086479902502</v>
      </c>
      <c r="EN68" s="1">
        <v>30.9537914691943</v>
      </c>
      <c r="EO68" s="1">
        <v>22.0779220779221</v>
      </c>
      <c r="EP68" s="1">
        <v>21.681864235055698</v>
      </c>
      <c r="EQ68" s="1">
        <v>21.891058581706101</v>
      </c>
      <c r="ER68" s="1">
        <v>25.768442622950801</v>
      </c>
      <c r="ES68" s="1">
        <v>33.350202429149803</v>
      </c>
      <c r="ET68" s="1">
        <v>28.876170655567101</v>
      </c>
      <c r="EU68" s="1">
        <v>9.3200468933177003</v>
      </c>
      <c r="EV68" s="1">
        <v>18.4992570579494</v>
      </c>
      <c r="EW68" s="1">
        <v>38.939393939393902</v>
      </c>
      <c r="EX68" s="1">
        <v>40.819423368740502</v>
      </c>
      <c r="EY68" s="1">
        <v>41.610169491525397</v>
      </c>
    </row>
    <row r="69" spans="1:155" ht="15">
      <c r="A69" s="11" t="s">
        <v>437</v>
      </c>
      <c r="B69" s="1" t="s">
        <v>905</v>
      </c>
      <c r="C69" s="1" t="s">
        <v>1111</v>
      </c>
      <c r="D69" s="11" t="s">
        <v>1081</v>
      </c>
      <c r="E69" s="11" t="s">
        <v>1082</v>
      </c>
      <c r="F69" s="1">
        <v>47.857142857142797</v>
      </c>
      <c r="G69" s="1">
        <v>49.264705882352899</v>
      </c>
      <c r="H69" s="1">
        <v>61.607142857142797</v>
      </c>
      <c r="I69" s="1">
        <v>60.909090909090899</v>
      </c>
      <c r="J69" s="1">
        <v>70.192307692307594</v>
      </c>
      <c r="K69" s="1">
        <v>83.962264150943398</v>
      </c>
      <c r="L69" s="1">
        <v>91</v>
      </c>
      <c r="M69" s="1">
        <v>78.125</v>
      </c>
      <c r="N69" s="1">
        <v>81.1111111111111</v>
      </c>
      <c r="O69" s="1">
        <v>85.897435897435798</v>
      </c>
      <c r="P69" s="1">
        <v>90.2777777777777</v>
      </c>
      <c r="Q69" s="1">
        <v>98.387096774193495</v>
      </c>
      <c r="R69" s="1">
        <v>5.1724137931034404</v>
      </c>
      <c r="S69" s="1">
        <v>28.571428571428498</v>
      </c>
      <c r="T69" s="1">
        <v>30.434782608695599</v>
      </c>
      <c r="U69" s="1">
        <v>73.571428571428498</v>
      </c>
      <c r="V69" s="1">
        <v>69.852941176470495</v>
      </c>
      <c r="W69" s="1">
        <v>61.607142857142797</v>
      </c>
      <c r="X69" s="1">
        <v>80.909090909090907</v>
      </c>
      <c r="Y69" s="1">
        <v>81.730769230769198</v>
      </c>
      <c r="Z69" s="1">
        <v>70.754716981132106</v>
      </c>
      <c r="AA69" s="1">
        <v>71</v>
      </c>
      <c r="AB69" s="1">
        <v>73.9583333333333</v>
      </c>
      <c r="AC69" s="1">
        <v>83.3333333333333</v>
      </c>
      <c r="AD69" s="1">
        <v>83.3333333333333</v>
      </c>
      <c r="AE69" s="1">
        <v>87.5</v>
      </c>
      <c r="AF69" s="1">
        <v>53.225806451612897</v>
      </c>
      <c r="AG69" s="1">
        <v>22.413793103448199</v>
      </c>
      <c r="AH69" s="1">
        <v>17.857142857142801</v>
      </c>
      <c r="AI69" s="1">
        <v>28.260869565217298</v>
      </c>
      <c r="AJ69" s="1">
        <v>81.428571428571402</v>
      </c>
      <c r="AK69" s="1">
        <v>81.617647058823493</v>
      </c>
      <c r="AL69" s="1">
        <v>80.357142857142804</v>
      </c>
      <c r="AM69" s="1">
        <v>80</v>
      </c>
      <c r="AN69" s="1">
        <v>83.653846153846104</v>
      </c>
      <c r="AO69" s="1">
        <v>82.075471698113205</v>
      </c>
      <c r="AP69" s="1">
        <v>84</v>
      </c>
      <c r="AQ69" s="1">
        <v>83.3333333333333</v>
      </c>
      <c r="AR69" s="1">
        <v>57.7777777777777</v>
      </c>
      <c r="AS69" s="1">
        <v>56.410256410256402</v>
      </c>
      <c r="AT69" s="1">
        <v>63.8888888888888</v>
      </c>
      <c r="AU69" s="1">
        <v>25.806451612903199</v>
      </c>
      <c r="AV69" s="1">
        <v>41.379310344827502</v>
      </c>
      <c r="AW69" s="1">
        <v>39.285714285714199</v>
      </c>
      <c r="AX69" s="1">
        <v>43.478260869565197</v>
      </c>
      <c r="AY69" s="1">
        <v>80.714285714285694</v>
      </c>
      <c r="AZ69" s="1">
        <v>96.323529411764696</v>
      </c>
      <c r="BA69" s="1">
        <v>88.392857142857096</v>
      </c>
      <c r="BB69" s="1">
        <v>64.545454545454504</v>
      </c>
      <c r="BC69" s="1">
        <v>79.807692307692307</v>
      </c>
      <c r="BD69" s="1">
        <v>48.1132075471698</v>
      </c>
      <c r="BE69" s="1">
        <v>79</v>
      </c>
      <c r="BF69" s="1">
        <v>78.125</v>
      </c>
      <c r="BG69" s="1">
        <v>74.4444444444444</v>
      </c>
      <c r="BH69" s="1">
        <v>65.384615384615302</v>
      </c>
      <c r="BI69" s="1">
        <v>73.6111111111111</v>
      </c>
      <c r="BJ69" s="1">
        <v>50</v>
      </c>
      <c r="BK69" s="1">
        <v>12.068965517241301</v>
      </c>
      <c r="BL69" s="1">
        <v>41.071428571428498</v>
      </c>
      <c r="BM69" s="1">
        <v>23.9130434782608</v>
      </c>
      <c r="BN69" s="1">
        <v>69.285714285714207</v>
      </c>
      <c r="BO69" s="1">
        <v>62.5</v>
      </c>
      <c r="BP69" s="1">
        <v>65.178571428571402</v>
      </c>
      <c r="BQ69" s="1">
        <v>81.818181818181799</v>
      </c>
      <c r="BR69" s="1">
        <v>84.615384615384599</v>
      </c>
      <c r="BS69" s="1">
        <v>82.075471698113205</v>
      </c>
      <c r="BT69" s="1">
        <v>83</v>
      </c>
      <c r="BU69" s="1">
        <v>82.2916666666666</v>
      </c>
      <c r="BV69" s="1">
        <v>82.2222222222222</v>
      </c>
      <c r="BW69" s="1">
        <v>80.769230769230703</v>
      </c>
      <c r="BX69" s="1">
        <v>79.1666666666666</v>
      </c>
      <c r="BY69" s="1">
        <v>83.870967741935402</v>
      </c>
      <c r="BZ69" s="1">
        <v>41.379310344827502</v>
      </c>
      <c r="CA69" s="1">
        <v>41.071428571428498</v>
      </c>
      <c r="CB69" s="1">
        <v>43.478260869565197</v>
      </c>
      <c r="CC69" s="1">
        <v>70.714285714285694</v>
      </c>
      <c r="CD69" s="1">
        <v>69.852941176470495</v>
      </c>
      <c r="CE69" s="1">
        <v>75.892857142857096</v>
      </c>
      <c r="CF69" s="1">
        <v>53.636363636363598</v>
      </c>
      <c r="CG69" s="1">
        <v>56.730769230769198</v>
      </c>
      <c r="CH69" s="1">
        <v>61.320754716981099</v>
      </c>
      <c r="CI69" s="1">
        <v>87</v>
      </c>
      <c r="CJ69" s="1">
        <v>63.5416666666666</v>
      </c>
      <c r="CK69" s="1">
        <v>98.8888888888888</v>
      </c>
      <c r="CL69" s="1">
        <v>98.717948717948701</v>
      </c>
      <c r="CM69" s="1">
        <v>84.7222222222222</v>
      </c>
      <c r="CN69" s="1">
        <v>79.0322580645161</v>
      </c>
      <c r="CO69" s="1">
        <v>46.551724137930997</v>
      </c>
      <c r="CP69" s="1">
        <v>50</v>
      </c>
      <c r="CQ69" s="1">
        <v>19.565217391304301</v>
      </c>
      <c r="CR69" s="1">
        <v>73.571428571428498</v>
      </c>
      <c r="CS69" s="1">
        <v>77.941176470588204</v>
      </c>
      <c r="CT69" s="1">
        <v>50.892857142857103</v>
      </c>
      <c r="CU69" s="1">
        <v>53.636363636363598</v>
      </c>
      <c r="CV69" s="1">
        <v>65.384615384615302</v>
      </c>
      <c r="CW69" s="1">
        <v>67.924528301886696</v>
      </c>
      <c r="CX69" s="1">
        <v>65</v>
      </c>
      <c r="CY69" s="1">
        <v>66.6666666666666</v>
      </c>
      <c r="CZ69" s="1">
        <v>66.6666666666666</v>
      </c>
      <c r="DA69" s="1">
        <v>66.6666666666666</v>
      </c>
      <c r="DB69" s="1">
        <v>27.7777777777777</v>
      </c>
      <c r="DC69" s="1">
        <v>43.5483870967741</v>
      </c>
      <c r="DD69" s="1">
        <v>22.413793103448199</v>
      </c>
      <c r="DE69" s="1">
        <v>21.428571428571399</v>
      </c>
      <c r="DF69" s="1">
        <v>34.782608695652101</v>
      </c>
      <c r="DG69" s="1">
        <v>54.677182685253101</v>
      </c>
      <c r="DH69" s="1">
        <v>53.622392974752998</v>
      </c>
      <c r="DI69" s="1">
        <v>57.4705643524157</v>
      </c>
      <c r="DJ69" s="1">
        <v>29.768957345971501</v>
      </c>
      <c r="DK69" s="1">
        <v>15.934065934065901</v>
      </c>
      <c r="DL69" s="1">
        <v>55.775075987841902</v>
      </c>
      <c r="DM69" s="1">
        <v>43.525179856115102</v>
      </c>
      <c r="DN69" s="1">
        <v>47.387295081967203</v>
      </c>
      <c r="DO69" s="1">
        <v>44.787449392712503</v>
      </c>
      <c r="DP69" s="1">
        <v>47.398543184183097</v>
      </c>
      <c r="DQ69" s="1">
        <v>5.9202813599062099</v>
      </c>
      <c r="DR69" s="1">
        <v>9.1381872213967306</v>
      </c>
      <c r="DS69" s="1">
        <v>7.6515151515151496</v>
      </c>
      <c r="DT69" s="1">
        <v>29.817905918057601</v>
      </c>
      <c r="DU69" s="1">
        <v>38.898305084745701</v>
      </c>
      <c r="DV69" s="1">
        <v>52.439471753484902</v>
      </c>
      <c r="DW69" s="1">
        <v>38.364434687156901</v>
      </c>
      <c r="DX69" s="1">
        <v>58.526187576126603</v>
      </c>
      <c r="DY69" s="1">
        <v>55.005924170616098</v>
      </c>
      <c r="DZ69" s="1">
        <v>43.906093906093901</v>
      </c>
      <c r="EA69" s="1">
        <v>24.062816616008099</v>
      </c>
      <c r="EB69" s="1">
        <v>31.7060637204522</v>
      </c>
      <c r="EC69" s="1">
        <v>23.719262295081901</v>
      </c>
      <c r="ED69" s="1">
        <v>41.953441295546497</v>
      </c>
      <c r="EE69" s="1">
        <v>9.4172736732570197</v>
      </c>
      <c r="EF69" s="1">
        <v>4.8651817116060903</v>
      </c>
      <c r="EG69" s="1">
        <v>34.695393759286702</v>
      </c>
      <c r="EH69" s="1">
        <v>35.984848484848399</v>
      </c>
      <c r="EI69" s="1">
        <v>32.852807283763198</v>
      </c>
      <c r="EJ69" s="1">
        <v>30.254237288135499</v>
      </c>
      <c r="EK69" s="1">
        <v>97.817314746881806</v>
      </c>
      <c r="EL69" s="1">
        <v>98.0607391145261</v>
      </c>
      <c r="EM69" s="1">
        <v>98.233861144945095</v>
      </c>
      <c r="EN69" s="1">
        <v>97.600710900473899</v>
      </c>
      <c r="EO69" s="1">
        <v>97.852147852147795</v>
      </c>
      <c r="EP69" s="1">
        <v>96.859169199594703</v>
      </c>
      <c r="EQ69" s="1">
        <v>97.995889003083207</v>
      </c>
      <c r="ER69" s="1">
        <v>98.258196721311407</v>
      </c>
      <c r="ES69" s="1">
        <v>95.850202429149803</v>
      </c>
      <c r="ET69" s="1">
        <v>95.889698231009305</v>
      </c>
      <c r="EU69" s="1">
        <v>81.770222743259097</v>
      </c>
      <c r="EV69" s="1">
        <v>47.696879643387803</v>
      </c>
      <c r="EW69" s="1">
        <v>38.939393939393902</v>
      </c>
      <c r="EX69" s="1">
        <v>40.819423368740502</v>
      </c>
      <c r="EY69" s="1">
        <v>41.610169491525397</v>
      </c>
    </row>
    <row r="70" spans="1:155" ht="15">
      <c r="A70" s="11" t="s">
        <v>151</v>
      </c>
      <c r="B70" s="1" t="s">
        <v>627</v>
      </c>
      <c r="C70" s="1" t="s">
        <v>1061</v>
      </c>
      <c r="D70" s="11" t="s">
        <v>1112</v>
      </c>
      <c r="E70" s="11" t="s">
        <v>1113</v>
      </c>
      <c r="F70" s="1">
        <v>11.202185792349701</v>
      </c>
      <c r="G70" s="1">
        <v>14.397905759162301</v>
      </c>
      <c r="H70" s="1">
        <v>22.067039106145199</v>
      </c>
      <c r="I70" s="1">
        <v>21.257485029940099</v>
      </c>
      <c r="J70" s="1">
        <v>12.7737226277372</v>
      </c>
      <c r="K70" s="1">
        <v>11.1570247933884</v>
      </c>
      <c r="L70" s="1">
        <v>11.4406779661016</v>
      </c>
      <c r="M70" s="1">
        <v>11.0619469026548</v>
      </c>
      <c r="N70" s="1">
        <v>11.682242990654199</v>
      </c>
      <c r="O70" s="1">
        <v>9.2233009708737796</v>
      </c>
      <c r="P70" s="1">
        <v>9.5505617977528097</v>
      </c>
      <c r="Q70" s="1">
        <v>0</v>
      </c>
      <c r="R70" s="1">
        <v>0</v>
      </c>
      <c r="S70" s="1">
        <v>0</v>
      </c>
      <c r="T70" s="1">
        <v>0</v>
      </c>
      <c r="U70" s="1">
        <v>16.120218579234901</v>
      </c>
      <c r="V70" s="1">
        <v>17.2774869109947</v>
      </c>
      <c r="W70" s="1">
        <v>17.877094972066999</v>
      </c>
      <c r="X70" s="1">
        <v>16.766467065868198</v>
      </c>
      <c r="Y70" s="1">
        <v>14.2335766423357</v>
      </c>
      <c r="Z70" s="1">
        <v>14.049586776859501</v>
      </c>
      <c r="AA70" s="1">
        <v>13.559322033898299</v>
      </c>
      <c r="AB70" s="1">
        <v>15.044247787610599</v>
      </c>
      <c r="AC70" s="1">
        <v>16.355140186915801</v>
      </c>
      <c r="AD70" s="1">
        <v>16.990291262135901</v>
      </c>
      <c r="AE70" s="1">
        <v>17.4157303370786</v>
      </c>
      <c r="AF70" s="1">
        <v>0</v>
      </c>
      <c r="AG70" s="1">
        <v>0</v>
      </c>
      <c r="AH70" s="1">
        <v>0</v>
      </c>
      <c r="AI70" s="1">
        <v>0</v>
      </c>
      <c r="AJ70" s="1">
        <v>34.153005464480799</v>
      </c>
      <c r="AK70" s="1">
        <v>35.078534031413596</v>
      </c>
      <c r="AL70" s="1">
        <v>34.636871508379798</v>
      </c>
      <c r="AM70" s="1">
        <v>32.934131736526901</v>
      </c>
      <c r="AN70" s="1">
        <v>32.846715328467099</v>
      </c>
      <c r="AO70" s="1">
        <v>28.925619834710702</v>
      </c>
      <c r="AP70" s="1">
        <v>29.2372881355932</v>
      </c>
      <c r="AQ70" s="1">
        <v>28.318584070796401</v>
      </c>
      <c r="AR70" s="1">
        <v>29.906542056074699</v>
      </c>
      <c r="AS70" s="1">
        <v>31.067961165048501</v>
      </c>
      <c r="AT70" s="1">
        <v>30.337078651685299</v>
      </c>
      <c r="AU70" s="1">
        <v>0</v>
      </c>
      <c r="AV70" s="1">
        <v>0</v>
      </c>
      <c r="AW70" s="1">
        <v>0</v>
      </c>
      <c r="AX70" s="1">
        <v>0</v>
      </c>
      <c r="AY70" s="1">
        <v>31.967213114754099</v>
      </c>
      <c r="AZ70" s="1">
        <v>33.246073298429302</v>
      </c>
      <c r="BA70" s="1">
        <v>44.972067039106101</v>
      </c>
      <c r="BB70" s="1">
        <v>50.598802395209503</v>
      </c>
      <c r="BC70" s="1">
        <v>22.262773722627699</v>
      </c>
      <c r="BD70" s="1">
        <v>30.165289256198299</v>
      </c>
      <c r="BE70" s="1">
        <v>14.830508474576201</v>
      </c>
      <c r="BF70" s="1">
        <v>30.530973451327402</v>
      </c>
      <c r="BG70" s="1">
        <v>19.158878504672799</v>
      </c>
      <c r="BH70" s="1">
        <v>36.407766990291201</v>
      </c>
      <c r="BI70" s="1">
        <v>16.292134831460601</v>
      </c>
      <c r="BJ70" s="1">
        <v>0</v>
      </c>
      <c r="BK70" s="1">
        <v>0</v>
      </c>
      <c r="BL70" s="1">
        <v>0</v>
      </c>
      <c r="BM70" s="1">
        <v>0</v>
      </c>
      <c r="BN70" s="1">
        <v>16.9398907103825</v>
      </c>
      <c r="BO70" s="1">
        <v>17.015706806282701</v>
      </c>
      <c r="BP70" s="1">
        <v>18.435754189944099</v>
      </c>
      <c r="BQ70" s="1">
        <v>20.359281437125698</v>
      </c>
      <c r="BR70" s="1">
        <v>21.167883211678799</v>
      </c>
      <c r="BS70" s="1">
        <v>20.661157024793301</v>
      </c>
      <c r="BT70" s="1">
        <v>22.033898305084701</v>
      </c>
      <c r="BU70" s="1">
        <v>22.566371681415902</v>
      </c>
      <c r="BV70" s="1">
        <v>24.766355140186899</v>
      </c>
      <c r="BW70" s="1">
        <v>25.242718446601899</v>
      </c>
      <c r="BX70" s="1">
        <v>26.404494382022399</v>
      </c>
      <c r="BY70" s="1">
        <v>0</v>
      </c>
      <c r="BZ70" s="1">
        <v>0</v>
      </c>
      <c r="CA70" s="1">
        <v>0</v>
      </c>
      <c r="CB70" s="1">
        <v>0</v>
      </c>
      <c r="CC70" s="1">
        <v>69.945355191256795</v>
      </c>
      <c r="CD70" s="1">
        <v>71.465968586387405</v>
      </c>
      <c r="CE70" s="1">
        <v>74.581005586592099</v>
      </c>
      <c r="CF70" s="1">
        <v>76.646706586826298</v>
      </c>
      <c r="CG70" s="1">
        <v>78.102189781021906</v>
      </c>
      <c r="CH70" s="1">
        <v>80.991735537190095</v>
      </c>
      <c r="CI70" s="1">
        <v>84.745762711864401</v>
      </c>
      <c r="CJ70" s="1">
        <v>84.955752212389299</v>
      </c>
      <c r="CK70" s="1">
        <v>82.242990654205599</v>
      </c>
      <c r="CL70" s="1">
        <v>61.650485436893199</v>
      </c>
      <c r="CM70" s="1">
        <v>63.483146067415703</v>
      </c>
      <c r="CN70" s="1">
        <v>0</v>
      </c>
      <c r="CO70" s="1">
        <v>0</v>
      </c>
      <c r="CP70" s="1">
        <v>0</v>
      </c>
      <c r="CQ70" s="1">
        <v>0</v>
      </c>
      <c r="CR70" s="1">
        <v>41.256830601092901</v>
      </c>
      <c r="CS70" s="1">
        <v>43.979057591622997</v>
      </c>
      <c r="CT70" s="1">
        <v>44.972067039106101</v>
      </c>
      <c r="CU70" s="1">
        <v>46.107784431137702</v>
      </c>
      <c r="CV70" s="1">
        <v>48.175182481751797</v>
      </c>
      <c r="CW70" s="1">
        <v>44.6280991735537</v>
      </c>
      <c r="CX70" s="1">
        <v>46.186440677966097</v>
      </c>
      <c r="CY70" s="1">
        <v>46.902654867256601</v>
      </c>
      <c r="CZ70" s="1">
        <v>50</v>
      </c>
      <c r="DA70" s="1">
        <v>51.456310679611597</v>
      </c>
      <c r="DB70" s="1">
        <v>53.932584269662897</v>
      </c>
      <c r="DC70" s="1">
        <v>0</v>
      </c>
      <c r="DD70" s="1">
        <v>0</v>
      </c>
      <c r="DE70" s="1">
        <v>0</v>
      </c>
      <c r="DF70" s="1">
        <v>0</v>
      </c>
      <c r="DG70" s="1">
        <v>54.600155279503099</v>
      </c>
      <c r="DH70" s="1">
        <v>22.248716067498101</v>
      </c>
      <c r="DI70" s="1">
        <v>21.642883278448501</v>
      </c>
      <c r="DJ70" s="1">
        <v>35.302476654486398</v>
      </c>
      <c r="DK70" s="1">
        <v>27.340047393364902</v>
      </c>
      <c r="DL70" s="1">
        <v>12.537462537462501</v>
      </c>
      <c r="DM70" s="1">
        <v>5.9270516717325199</v>
      </c>
      <c r="DN70" s="1">
        <v>7.8622816032887899</v>
      </c>
      <c r="DO70" s="1">
        <v>2.7151639344262199</v>
      </c>
      <c r="DP70" s="1">
        <v>2.3785425101214499</v>
      </c>
      <c r="DQ70" s="1">
        <v>8.2726326742976095</v>
      </c>
      <c r="DR70" s="1">
        <v>0</v>
      </c>
      <c r="DS70" s="1">
        <v>0</v>
      </c>
      <c r="DT70" s="1">
        <v>0</v>
      </c>
      <c r="DU70" s="1">
        <v>0</v>
      </c>
      <c r="DV70" s="1">
        <v>90.314440993788807</v>
      </c>
      <c r="DW70" s="1">
        <v>91.636096845194402</v>
      </c>
      <c r="DX70" s="1">
        <v>40.669593852908797</v>
      </c>
      <c r="DY70" s="1">
        <v>46.142915144133099</v>
      </c>
      <c r="DZ70" s="1">
        <v>64.306872037914701</v>
      </c>
      <c r="EA70" s="1">
        <v>52.997002997003001</v>
      </c>
      <c r="EB70" s="1">
        <v>57.497467071935098</v>
      </c>
      <c r="EC70" s="1">
        <v>80.113052415210603</v>
      </c>
      <c r="ED70" s="1">
        <v>83.350409836065495</v>
      </c>
      <c r="EE70" s="1">
        <v>69.686234817813698</v>
      </c>
      <c r="EF70" s="1">
        <v>77.991675338189296</v>
      </c>
      <c r="EG70" s="1">
        <v>0</v>
      </c>
      <c r="EH70" s="1">
        <v>0</v>
      </c>
      <c r="EI70" s="1">
        <v>0</v>
      </c>
      <c r="EJ70" s="1">
        <v>0</v>
      </c>
      <c r="EK70" s="1">
        <v>34.704968944099299</v>
      </c>
      <c r="EL70" s="1">
        <v>35.399853264856901</v>
      </c>
      <c r="EM70" s="1">
        <v>36.1873399195023</v>
      </c>
      <c r="EN70" s="1">
        <v>35.749086479902502</v>
      </c>
      <c r="EO70" s="1">
        <v>30.9537914691943</v>
      </c>
      <c r="EP70" s="1">
        <v>22.0779220779221</v>
      </c>
      <c r="EQ70" s="1">
        <v>21.681864235055698</v>
      </c>
      <c r="ER70" s="1">
        <v>21.891058581706101</v>
      </c>
      <c r="ES70" s="1">
        <v>25.768442622950801</v>
      </c>
      <c r="ET70" s="1">
        <v>33.350202429149803</v>
      </c>
      <c r="EU70" s="1">
        <v>28.876170655567101</v>
      </c>
      <c r="EV70" s="1">
        <v>0</v>
      </c>
      <c r="EW70" s="1">
        <v>0</v>
      </c>
      <c r="EX70" s="1">
        <v>0</v>
      </c>
      <c r="EY70" s="1">
        <v>0</v>
      </c>
    </row>
    <row r="71" spans="1:155" ht="15">
      <c r="A71" s="11" t="s">
        <v>232</v>
      </c>
      <c r="B71" s="1" t="s">
        <v>707</v>
      </c>
      <c r="C71" s="1" t="s">
        <v>1105</v>
      </c>
      <c r="D71" s="11" t="s">
        <v>1114</v>
      </c>
      <c r="E71" s="11" t="s">
        <v>1115</v>
      </c>
      <c r="F71" s="1">
        <v>63.709677419354797</v>
      </c>
      <c r="G71" s="1">
        <v>72.321428571428498</v>
      </c>
      <c r="H71" s="1">
        <v>74.4444444444444</v>
      </c>
      <c r="I71" s="1">
        <v>68.0555555555555</v>
      </c>
      <c r="J71" s="1">
        <v>89.0625</v>
      </c>
      <c r="K71" s="1">
        <v>95.161290322580598</v>
      </c>
      <c r="L71" s="1">
        <v>94.827586206896498</v>
      </c>
      <c r="M71" s="1">
        <v>94.827586206896498</v>
      </c>
      <c r="N71" s="1">
        <v>98.076923076923094</v>
      </c>
      <c r="O71" s="1">
        <v>97.368421052631504</v>
      </c>
      <c r="P71" s="1">
        <v>96.6666666666666</v>
      </c>
      <c r="Q71" s="1">
        <v>95.8333333333333</v>
      </c>
      <c r="R71" s="1">
        <v>96.153846153846104</v>
      </c>
      <c r="S71" s="1">
        <v>91.6666666666666</v>
      </c>
      <c r="T71" s="1">
        <v>94.4444444444444</v>
      </c>
      <c r="U71" s="1">
        <v>83.870967741935402</v>
      </c>
      <c r="V71" s="1">
        <v>61.607142857142797</v>
      </c>
      <c r="W71" s="1">
        <v>76.6666666666666</v>
      </c>
      <c r="X71" s="1">
        <v>68.0555555555555</v>
      </c>
      <c r="Y71" s="1">
        <v>73.4375</v>
      </c>
      <c r="Z71" s="1">
        <v>75.806451612903203</v>
      </c>
      <c r="AA71" s="1">
        <v>70.689655172413694</v>
      </c>
      <c r="AB71" s="1">
        <v>74.137931034482705</v>
      </c>
      <c r="AC71" s="1">
        <v>98.076923076923094</v>
      </c>
      <c r="AD71" s="1">
        <v>92.105263157894697</v>
      </c>
      <c r="AE71" s="1">
        <v>86.6666666666666</v>
      </c>
      <c r="AF71" s="1">
        <v>95.8333333333333</v>
      </c>
      <c r="AG71" s="1">
        <v>96.153846153846104</v>
      </c>
      <c r="AH71" s="1">
        <v>95.8333333333333</v>
      </c>
      <c r="AI71" s="1">
        <v>94.4444444444444</v>
      </c>
      <c r="AJ71" s="1">
        <v>69.354838709677395</v>
      </c>
      <c r="AK71" s="1">
        <v>70.535714285714207</v>
      </c>
      <c r="AL71" s="1">
        <v>92.2222222222222</v>
      </c>
      <c r="AM71" s="1">
        <v>93.0555555555555</v>
      </c>
      <c r="AN71" s="1">
        <v>92.1875</v>
      </c>
      <c r="AO71" s="1">
        <v>91.935483870967701</v>
      </c>
      <c r="AP71" s="1">
        <v>91.379310344827502</v>
      </c>
      <c r="AQ71" s="1">
        <v>89.655172413793096</v>
      </c>
      <c r="AR71" s="1">
        <v>90.384615384615302</v>
      </c>
      <c r="AS71" s="1">
        <v>89.473684210526301</v>
      </c>
      <c r="AT71" s="1">
        <v>93.3333333333333</v>
      </c>
      <c r="AU71" s="1">
        <v>95.8333333333333</v>
      </c>
      <c r="AV71" s="1">
        <v>92.307692307692307</v>
      </c>
      <c r="AW71" s="1">
        <v>50</v>
      </c>
      <c r="AX71" s="1">
        <v>44.4444444444444</v>
      </c>
      <c r="AY71" s="1">
        <v>70.161290322580598</v>
      </c>
      <c r="AZ71" s="1">
        <v>58.035714285714199</v>
      </c>
      <c r="BA71" s="1">
        <v>61.1111111111111</v>
      </c>
      <c r="BB71" s="1">
        <v>51.3888888888888</v>
      </c>
      <c r="BC71" s="1">
        <v>48.4375</v>
      </c>
      <c r="BD71" s="1">
        <v>69.354838709677395</v>
      </c>
      <c r="BE71" s="1">
        <v>53.448275862068897</v>
      </c>
      <c r="BF71" s="1">
        <v>67.241379310344797</v>
      </c>
      <c r="BG71" s="1">
        <v>59.615384615384599</v>
      </c>
      <c r="BH71" s="1">
        <v>55.2631578947368</v>
      </c>
      <c r="BI71" s="1">
        <v>83.3333333333333</v>
      </c>
      <c r="BJ71" s="1">
        <v>87.5</v>
      </c>
      <c r="BK71" s="1">
        <v>88.461538461538396</v>
      </c>
      <c r="BL71" s="1">
        <v>12.5</v>
      </c>
      <c r="BM71" s="1">
        <v>83.3333333333333</v>
      </c>
      <c r="BN71" s="1">
        <v>58.870967741935402</v>
      </c>
      <c r="BO71" s="1">
        <v>48.214285714285701</v>
      </c>
      <c r="BP71" s="1">
        <v>26.6666666666666</v>
      </c>
      <c r="BQ71" s="1">
        <v>27.7777777777777</v>
      </c>
      <c r="BR71" s="1">
        <v>34.375</v>
      </c>
      <c r="BS71" s="1">
        <v>62.903225806451601</v>
      </c>
      <c r="BT71" s="1">
        <v>44.827586206896498</v>
      </c>
      <c r="BU71" s="1">
        <v>53.448275862068897</v>
      </c>
      <c r="BV71" s="1">
        <v>51.923076923076898</v>
      </c>
      <c r="BW71" s="1">
        <v>55.2631578947368</v>
      </c>
      <c r="BX71" s="1">
        <v>63.3333333333333</v>
      </c>
      <c r="BY71" s="1">
        <v>79.1666666666666</v>
      </c>
      <c r="BZ71" s="1">
        <v>42.307692307692299</v>
      </c>
      <c r="CA71" s="1">
        <v>45.8333333333333</v>
      </c>
      <c r="CB71" s="1">
        <v>50</v>
      </c>
      <c r="CC71" s="1">
        <v>94.354838709677395</v>
      </c>
      <c r="CD71" s="1">
        <v>95.535714285714207</v>
      </c>
      <c r="CE71" s="1">
        <v>94.4444444444444</v>
      </c>
      <c r="CF71" s="1">
        <v>72.2222222222222</v>
      </c>
      <c r="CG71" s="1">
        <v>81.25</v>
      </c>
      <c r="CH71" s="1">
        <v>72.580645161290306</v>
      </c>
      <c r="CI71" s="1">
        <v>89.655172413793096</v>
      </c>
      <c r="CJ71" s="1">
        <v>98.275862068965495</v>
      </c>
      <c r="CK71" s="1">
        <v>78.846153846153797</v>
      </c>
      <c r="CL71" s="1">
        <v>97.368421052631504</v>
      </c>
      <c r="CM71" s="1">
        <v>83.3333333333333</v>
      </c>
      <c r="CN71" s="1">
        <v>95.8333333333333</v>
      </c>
      <c r="CO71" s="1">
        <v>96.153846153846104</v>
      </c>
      <c r="CP71" s="1">
        <v>79.1666666666666</v>
      </c>
      <c r="CQ71" s="1">
        <v>94.4444444444444</v>
      </c>
      <c r="CR71" s="1">
        <v>58.064516129032199</v>
      </c>
      <c r="CS71" s="1">
        <v>63.392857142857103</v>
      </c>
      <c r="CT71" s="1">
        <v>58.8888888888888</v>
      </c>
      <c r="CU71" s="1">
        <v>62.5</v>
      </c>
      <c r="CV71" s="1">
        <v>60.9375</v>
      </c>
      <c r="CW71" s="1">
        <v>64.516129032258107</v>
      </c>
      <c r="CX71" s="1">
        <v>60.344827586206897</v>
      </c>
      <c r="CY71" s="1">
        <v>67.241379310344797</v>
      </c>
      <c r="CZ71" s="1">
        <v>94.230769230769198</v>
      </c>
      <c r="DA71" s="1">
        <v>94.736842105263094</v>
      </c>
      <c r="DB71" s="1">
        <v>93.3333333333333</v>
      </c>
      <c r="DC71" s="1">
        <v>91.6666666666666</v>
      </c>
      <c r="DD71" s="1">
        <v>76.923076923076906</v>
      </c>
      <c r="DE71" s="1">
        <v>33.3333333333333</v>
      </c>
      <c r="DF71" s="1">
        <v>33.3333333333333</v>
      </c>
      <c r="DG71" s="1">
        <v>86.848862802641193</v>
      </c>
      <c r="DH71" s="1">
        <v>89.699963410171904</v>
      </c>
      <c r="DI71" s="1">
        <v>89.220462850182699</v>
      </c>
      <c r="DJ71" s="1">
        <v>60.100710900473899</v>
      </c>
      <c r="DK71" s="1">
        <v>30.819180819180801</v>
      </c>
      <c r="DL71" s="1">
        <v>20.314083080040501</v>
      </c>
      <c r="DM71" s="1">
        <v>18.550873586844801</v>
      </c>
      <c r="DN71" s="1">
        <v>17.9815573770491</v>
      </c>
      <c r="DO71" s="1">
        <v>47.014170040485801</v>
      </c>
      <c r="DP71" s="1">
        <v>45.109261186264298</v>
      </c>
      <c r="DQ71" s="1">
        <v>36.752637749120701</v>
      </c>
      <c r="DR71" s="1">
        <v>59.658246656760703</v>
      </c>
      <c r="DS71" s="1">
        <v>69.318181818181799</v>
      </c>
      <c r="DT71" s="1">
        <v>46.509863429438496</v>
      </c>
      <c r="DU71" s="1">
        <v>21.1016949152542</v>
      </c>
      <c r="DV71" s="1">
        <v>68.690388848129103</v>
      </c>
      <c r="DW71" s="1">
        <v>87.175265276253199</v>
      </c>
      <c r="DX71" s="1">
        <v>81.343889565570393</v>
      </c>
      <c r="DY71" s="1">
        <v>93.631516587677694</v>
      </c>
      <c r="DZ71" s="1">
        <v>88.761238761238701</v>
      </c>
      <c r="EA71" s="1">
        <v>95.288753799392097</v>
      </c>
      <c r="EB71" s="1">
        <v>84.943473792394599</v>
      </c>
      <c r="EC71" s="1">
        <v>59.272540983606497</v>
      </c>
      <c r="ED71" s="1">
        <v>63.208502024291498</v>
      </c>
      <c r="EE71" s="1">
        <v>43.028095733610797</v>
      </c>
      <c r="EF71" s="1">
        <v>54.923798358733798</v>
      </c>
      <c r="EG71" s="1">
        <v>20.2823179791976</v>
      </c>
      <c r="EH71" s="1">
        <v>47.5</v>
      </c>
      <c r="EI71" s="1">
        <v>7.3596358118361103</v>
      </c>
      <c r="EJ71" s="1">
        <v>42.118644067796602</v>
      </c>
      <c r="EK71" s="1">
        <v>87.637564196625107</v>
      </c>
      <c r="EL71" s="1">
        <v>88.144895718990099</v>
      </c>
      <c r="EM71" s="1">
        <v>88.834754364595995</v>
      </c>
      <c r="EN71" s="1">
        <v>70.882701421800903</v>
      </c>
      <c r="EO71" s="1">
        <v>50.799200799200698</v>
      </c>
      <c r="EP71" s="1">
        <v>51.0131712259371</v>
      </c>
      <c r="EQ71" s="1">
        <v>50.770811921891003</v>
      </c>
      <c r="ER71" s="1">
        <v>78.278688524590095</v>
      </c>
      <c r="ES71" s="1">
        <v>81.022267206477693</v>
      </c>
      <c r="ET71" s="1">
        <v>80.957336108220602</v>
      </c>
      <c r="EU71" s="1">
        <v>63.599062133645901</v>
      </c>
      <c r="EV71" s="1">
        <v>65.824665676077203</v>
      </c>
      <c r="EW71" s="1">
        <v>83.030303030303003</v>
      </c>
      <c r="EX71" s="1">
        <v>40.819423368740502</v>
      </c>
      <c r="EY71" s="1">
        <v>87.966101694915196</v>
      </c>
    </row>
    <row r="72" spans="1:155" ht="15">
      <c r="A72" s="11" t="s">
        <v>140</v>
      </c>
      <c r="B72" s="1" t="s">
        <v>615</v>
      </c>
      <c r="C72" s="1" t="s">
        <v>1078</v>
      </c>
      <c r="D72" s="11" t="s">
        <v>1052</v>
      </c>
      <c r="E72" s="11" t="s">
        <v>1116</v>
      </c>
      <c r="F72" s="1">
        <v>71.130952380952294</v>
      </c>
      <c r="G72" s="1">
        <v>65</v>
      </c>
      <c r="H72" s="1">
        <v>74.253731343283505</v>
      </c>
      <c r="I72" s="1">
        <v>66.525423728813493</v>
      </c>
      <c r="J72" s="1">
        <v>61.428571428571402</v>
      </c>
      <c r="K72" s="1">
        <v>66.8316831683168</v>
      </c>
      <c r="L72" s="1">
        <v>62.121212121212103</v>
      </c>
      <c r="M72" s="1">
        <v>67.171717171717106</v>
      </c>
      <c r="N72" s="1">
        <v>65.789473684210506</v>
      </c>
      <c r="O72" s="1">
        <v>58.783783783783697</v>
      </c>
      <c r="P72" s="1">
        <v>51.538461538461497</v>
      </c>
      <c r="Q72" s="1">
        <v>43.75</v>
      </c>
      <c r="R72" s="1">
        <v>61.320754716981099</v>
      </c>
      <c r="S72" s="1">
        <v>83.962264150943398</v>
      </c>
      <c r="T72" s="1">
        <v>75.641025641025607</v>
      </c>
      <c r="U72" s="1">
        <v>83.035714285714207</v>
      </c>
      <c r="V72" s="1">
        <v>81.6666666666666</v>
      </c>
      <c r="W72" s="1">
        <v>80.970149253731293</v>
      </c>
      <c r="X72" s="1">
        <v>81.779661016949106</v>
      </c>
      <c r="Y72" s="1">
        <v>84.285714285714207</v>
      </c>
      <c r="Z72" s="1">
        <v>78.712871287128706</v>
      </c>
      <c r="AA72" s="1">
        <v>76.262626262626199</v>
      </c>
      <c r="AB72" s="1">
        <v>73.232323232323196</v>
      </c>
      <c r="AC72" s="1">
        <v>70</v>
      </c>
      <c r="AD72" s="1">
        <v>46.6216216216216</v>
      </c>
      <c r="AE72" s="1">
        <v>48.461538461538403</v>
      </c>
      <c r="AF72" s="1">
        <v>50.892857142857103</v>
      </c>
      <c r="AG72" s="1">
        <v>40.5660377358491</v>
      </c>
      <c r="AH72" s="1">
        <v>45.283018867924497</v>
      </c>
      <c r="AI72" s="1">
        <v>29.4871794871794</v>
      </c>
      <c r="AJ72" s="1">
        <v>42.559523809523803</v>
      </c>
      <c r="AK72" s="1">
        <v>67</v>
      </c>
      <c r="AL72" s="1">
        <v>82.462686567164099</v>
      </c>
      <c r="AM72" s="1">
        <v>82.203389830508399</v>
      </c>
      <c r="AN72" s="1">
        <v>96.6666666666666</v>
      </c>
      <c r="AO72" s="1">
        <v>95.049504950495106</v>
      </c>
      <c r="AP72" s="1">
        <v>93.434343434343404</v>
      </c>
      <c r="AQ72" s="1">
        <v>82.828282828282795</v>
      </c>
      <c r="AR72" s="1">
        <v>82.105263157894697</v>
      </c>
      <c r="AS72" s="1">
        <v>57.4324324324324</v>
      </c>
      <c r="AT72" s="1">
        <v>59.230769230769198</v>
      </c>
      <c r="AU72" s="1">
        <v>30.357142857142801</v>
      </c>
      <c r="AV72" s="1">
        <v>18.867924528301799</v>
      </c>
      <c r="AW72" s="1">
        <v>22.641509433962199</v>
      </c>
      <c r="AX72" s="1">
        <v>23.076923076923102</v>
      </c>
      <c r="AY72" s="1">
        <v>84.226190476190396</v>
      </c>
      <c r="AZ72" s="1">
        <v>77.6666666666666</v>
      </c>
      <c r="BA72" s="1">
        <v>80.223880597014897</v>
      </c>
      <c r="BB72" s="1">
        <v>75</v>
      </c>
      <c r="BC72" s="1">
        <v>90</v>
      </c>
      <c r="BD72" s="1">
        <v>93.564356435643504</v>
      </c>
      <c r="BE72" s="1">
        <v>78.282828282828206</v>
      </c>
      <c r="BF72" s="1">
        <v>85.353535353535307</v>
      </c>
      <c r="BG72" s="1">
        <v>93.157894736842096</v>
      </c>
      <c r="BH72" s="1">
        <v>75</v>
      </c>
      <c r="BI72" s="1">
        <v>79.230769230769198</v>
      </c>
      <c r="BJ72" s="1">
        <v>72.321428571428498</v>
      </c>
      <c r="BK72" s="1">
        <v>57.5471698113207</v>
      </c>
      <c r="BL72" s="1">
        <v>82.075471698113205</v>
      </c>
      <c r="BM72" s="1">
        <v>55.128205128205103</v>
      </c>
      <c r="BN72" s="1">
        <v>82.142857142857096</v>
      </c>
      <c r="BO72" s="1">
        <v>88.3333333333333</v>
      </c>
      <c r="BP72" s="1">
        <v>89.925373134328296</v>
      </c>
      <c r="BQ72" s="1">
        <v>85.169491525423695</v>
      </c>
      <c r="BR72" s="1">
        <v>80.952380952380906</v>
      </c>
      <c r="BS72" s="1">
        <v>85.148514851485103</v>
      </c>
      <c r="BT72" s="1">
        <v>86.868686868686794</v>
      </c>
      <c r="BU72" s="1">
        <v>83.838383838383805</v>
      </c>
      <c r="BV72" s="1">
        <v>86.842105263157904</v>
      </c>
      <c r="BW72" s="1">
        <v>83.108108108108098</v>
      </c>
      <c r="BX72" s="1">
        <v>84.615384615384599</v>
      </c>
      <c r="BY72" s="1">
        <v>64.285714285714207</v>
      </c>
      <c r="BZ72" s="1">
        <v>37.735849056603698</v>
      </c>
      <c r="CA72" s="1">
        <v>36.792452830188601</v>
      </c>
      <c r="CB72" s="1">
        <v>35.897435897435898</v>
      </c>
      <c r="CC72" s="1">
        <v>93.154761904761898</v>
      </c>
      <c r="CD72" s="1">
        <v>91.6666666666666</v>
      </c>
      <c r="CE72" s="1">
        <v>91.417910447761201</v>
      </c>
      <c r="CF72" s="1">
        <v>91.949152542372801</v>
      </c>
      <c r="CG72" s="1">
        <v>84.285714285714207</v>
      </c>
      <c r="CH72" s="1">
        <v>91.5841584158415</v>
      </c>
      <c r="CI72" s="1">
        <v>99.494949494949395</v>
      </c>
      <c r="CJ72" s="1">
        <v>93.434343434343404</v>
      </c>
      <c r="CK72" s="1">
        <v>90.5263157894736</v>
      </c>
      <c r="CL72" s="1">
        <v>96.6216216216216</v>
      </c>
      <c r="CM72" s="1">
        <v>91.538461538461505</v>
      </c>
      <c r="CN72" s="1">
        <v>95.535714285714207</v>
      </c>
      <c r="CO72" s="1">
        <v>93.396226415094304</v>
      </c>
      <c r="CP72" s="1">
        <v>93.396226415094304</v>
      </c>
      <c r="CQ72" s="1">
        <v>12.8205128205128</v>
      </c>
      <c r="CR72" s="1">
        <v>52.678571428571402</v>
      </c>
      <c r="CS72" s="1">
        <v>62</v>
      </c>
      <c r="CT72" s="1">
        <v>60.074626865671597</v>
      </c>
      <c r="CU72" s="1">
        <v>62.288135593220296</v>
      </c>
      <c r="CV72" s="1">
        <v>63.3333333333333</v>
      </c>
      <c r="CW72" s="1">
        <v>42.574257425742502</v>
      </c>
      <c r="CX72" s="1">
        <v>41.919191919191903</v>
      </c>
      <c r="CY72" s="1">
        <v>25.252525252525199</v>
      </c>
      <c r="CZ72" s="1">
        <v>27.368421052631501</v>
      </c>
      <c r="DA72" s="1">
        <v>25</v>
      </c>
      <c r="DB72" s="1">
        <v>23.846153846153801</v>
      </c>
      <c r="DC72" s="1">
        <v>36.607142857142797</v>
      </c>
      <c r="DD72" s="1">
        <v>66.037735849056602</v>
      </c>
      <c r="DE72" s="1">
        <v>67.924528301886696</v>
      </c>
      <c r="DF72" s="1">
        <v>32.051282051282101</v>
      </c>
      <c r="DG72" s="1">
        <v>72.432134996331598</v>
      </c>
      <c r="DH72" s="1">
        <v>72.283205268935205</v>
      </c>
      <c r="DI72" s="1">
        <v>91.6971173365814</v>
      </c>
      <c r="DJ72" s="1">
        <v>87.707345971563896</v>
      </c>
      <c r="DK72" s="1">
        <v>82.567432567432505</v>
      </c>
      <c r="DL72" s="1">
        <v>78.166160081053604</v>
      </c>
      <c r="DM72" s="1">
        <v>78.365878725590903</v>
      </c>
      <c r="DN72" s="1">
        <v>53.944672131147499</v>
      </c>
      <c r="DO72" s="1">
        <v>71.710526315789394</v>
      </c>
      <c r="DP72" s="1">
        <v>79.656607700312094</v>
      </c>
      <c r="DQ72" s="1">
        <v>78.839390386869795</v>
      </c>
      <c r="DR72" s="1">
        <v>79.271916790490295</v>
      </c>
      <c r="DS72" s="1">
        <v>67.045454545454504</v>
      </c>
      <c r="DT72" s="1">
        <v>80.652503793626707</v>
      </c>
      <c r="DU72" s="1">
        <v>89.745762711864401</v>
      </c>
      <c r="DV72" s="1">
        <v>77.751283932501806</v>
      </c>
      <c r="DW72" s="1">
        <v>77.296011708744899</v>
      </c>
      <c r="DX72" s="1">
        <v>78.298822574096604</v>
      </c>
      <c r="DY72" s="1">
        <v>68.986966824644497</v>
      </c>
      <c r="DZ72" s="1">
        <v>71.878121878121803</v>
      </c>
      <c r="EA72" s="1">
        <v>80.800405268490294</v>
      </c>
      <c r="EB72" s="1">
        <v>88.746145940390505</v>
      </c>
      <c r="EC72" s="1">
        <v>89.293032786885206</v>
      </c>
      <c r="ED72" s="1">
        <v>96.710526315789394</v>
      </c>
      <c r="EE72" s="1">
        <v>90.790842872008298</v>
      </c>
      <c r="EF72" s="1">
        <v>82.121922626025693</v>
      </c>
      <c r="EG72" s="1">
        <v>96.582466567607696</v>
      </c>
      <c r="EH72" s="1">
        <v>97.803030303030297</v>
      </c>
      <c r="EI72" s="1">
        <v>64.946889226100097</v>
      </c>
      <c r="EJ72" s="1">
        <v>54.491525423728802</v>
      </c>
      <c r="EK72" s="1">
        <v>93.580337490828995</v>
      </c>
      <c r="EL72" s="1">
        <v>98.0607391145261</v>
      </c>
      <c r="EM72" s="1">
        <v>94.904587900933805</v>
      </c>
      <c r="EN72" s="1">
        <v>85.159952606635102</v>
      </c>
      <c r="EO72" s="1">
        <v>77.772227772227694</v>
      </c>
      <c r="EP72" s="1">
        <v>77.304964539007102</v>
      </c>
      <c r="EQ72" s="1">
        <v>76.618705035971203</v>
      </c>
      <c r="ER72" s="1">
        <v>83.709016393442596</v>
      </c>
      <c r="ES72" s="1">
        <v>76.720647773279296</v>
      </c>
      <c r="ET72" s="1">
        <v>77.263267429760603</v>
      </c>
      <c r="EU72" s="1">
        <v>81.770222743259097</v>
      </c>
      <c r="EV72" s="1">
        <v>81.277860326894498</v>
      </c>
      <c r="EW72" s="1">
        <v>83.030303030303003</v>
      </c>
      <c r="EX72" s="1">
        <v>84.977238239757199</v>
      </c>
      <c r="EY72" s="1">
        <v>87.966101694915196</v>
      </c>
    </row>
    <row r="73" spans="1:155" ht="15">
      <c r="A73" s="11" t="s">
        <v>169</v>
      </c>
      <c r="B73" s="1" t="s">
        <v>646</v>
      </c>
      <c r="C73" s="1" t="s">
        <v>1117</v>
      </c>
      <c r="D73" s="11" t="s">
        <v>1118</v>
      </c>
      <c r="E73" s="11" t="s">
        <v>1119</v>
      </c>
      <c r="F73" s="1">
        <v>48.557692307692299</v>
      </c>
      <c r="G73" s="1">
        <v>50</v>
      </c>
      <c r="H73" s="1">
        <v>52.659574468085097</v>
      </c>
      <c r="I73" s="1">
        <v>54.395604395604302</v>
      </c>
      <c r="J73" s="1">
        <v>40.441176470588204</v>
      </c>
      <c r="K73" s="1">
        <v>30.3921568627451</v>
      </c>
      <c r="L73" s="1">
        <v>24.509803921568601</v>
      </c>
      <c r="M73" s="1">
        <v>20.588235294117599</v>
      </c>
      <c r="N73" s="1">
        <v>25.510204081632601</v>
      </c>
      <c r="O73" s="1">
        <v>29.5918367346938</v>
      </c>
      <c r="P73" s="1">
        <v>29.347826086956498</v>
      </c>
      <c r="Q73" s="1">
        <v>10.9756097560975</v>
      </c>
      <c r="R73" s="1">
        <v>20.270270270270199</v>
      </c>
      <c r="S73" s="1">
        <v>31.578947368421101</v>
      </c>
      <c r="T73" s="1">
        <v>55</v>
      </c>
      <c r="U73" s="1">
        <v>37.019230769230703</v>
      </c>
      <c r="V73" s="1">
        <v>40.476190476190403</v>
      </c>
      <c r="W73" s="1">
        <v>44.1489361702127</v>
      </c>
      <c r="X73" s="1">
        <v>45.604395604395599</v>
      </c>
      <c r="Y73" s="1">
        <v>38.235294117647101</v>
      </c>
      <c r="Z73" s="1">
        <v>24.509803921568601</v>
      </c>
      <c r="AA73" s="1">
        <v>24.509803921568601</v>
      </c>
      <c r="AB73" s="1">
        <v>19.6078431372549</v>
      </c>
      <c r="AC73" s="1">
        <v>20.408163265306101</v>
      </c>
      <c r="AD73" s="1">
        <v>18.367346938775501</v>
      </c>
      <c r="AE73" s="1">
        <v>16.3043478260869</v>
      </c>
      <c r="AF73" s="1">
        <v>15.8536585365853</v>
      </c>
      <c r="AG73" s="1">
        <v>24.324324324324301</v>
      </c>
      <c r="AH73" s="1">
        <v>48.684210526315702</v>
      </c>
      <c r="AI73" s="1">
        <v>52.5</v>
      </c>
      <c r="AJ73" s="1">
        <v>35.096153846153797</v>
      </c>
      <c r="AK73" s="1">
        <v>32.857142857142797</v>
      </c>
      <c r="AL73" s="1">
        <v>32.978723404255298</v>
      </c>
      <c r="AM73" s="1">
        <v>32.417582417582402</v>
      </c>
      <c r="AN73" s="1">
        <v>33.088235294117602</v>
      </c>
      <c r="AO73" s="1">
        <v>25.4901960784313</v>
      </c>
      <c r="AP73" s="1">
        <v>24.509803921568601</v>
      </c>
      <c r="AQ73" s="1">
        <v>27.450980392156801</v>
      </c>
      <c r="AR73" s="1">
        <v>11.2244897959183</v>
      </c>
      <c r="AS73" s="1">
        <v>17.3469387755102</v>
      </c>
      <c r="AT73" s="1">
        <v>35.869565217391298</v>
      </c>
      <c r="AU73" s="1">
        <v>26.829268292682901</v>
      </c>
      <c r="AV73" s="1">
        <v>45.945945945945901</v>
      </c>
      <c r="AW73" s="1">
        <v>43.421052631578902</v>
      </c>
      <c r="AX73" s="1">
        <v>42.5</v>
      </c>
      <c r="AY73" s="1">
        <v>48.557692307692299</v>
      </c>
      <c r="AZ73" s="1">
        <v>47.142857142857103</v>
      </c>
      <c r="BA73" s="1">
        <v>54.787234042553102</v>
      </c>
      <c r="BB73" s="1">
        <v>41.208791208791197</v>
      </c>
      <c r="BC73" s="1">
        <v>34.558823529411697</v>
      </c>
      <c r="BD73" s="1">
        <v>34.313725490196099</v>
      </c>
      <c r="BE73" s="1">
        <v>26.470588235294102</v>
      </c>
      <c r="BF73" s="1">
        <v>24.509803921568601</v>
      </c>
      <c r="BG73" s="1">
        <v>23.469387755102002</v>
      </c>
      <c r="BH73" s="1">
        <v>31.632653061224399</v>
      </c>
      <c r="BI73" s="1">
        <v>11.9565217391304</v>
      </c>
      <c r="BJ73" s="1">
        <v>15.8536585365853</v>
      </c>
      <c r="BK73" s="1">
        <v>25.675675675675599</v>
      </c>
      <c r="BL73" s="1">
        <v>43.421052631578902</v>
      </c>
      <c r="BM73" s="1">
        <v>51.25</v>
      </c>
      <c r="BN73" s="1">
        <v>23.076923076923102</v>
      </c>
      <c r="BO73" s="1">
        <v>25.238095238095202</v>
      </c>
      <c r="BP73" s="1">
        <v>27.659574468085101</v>
      </c>
      <c r="BQ73" s="1">
        <v>29.120879120879099</v>
      </c>
      <c r="BR73" s="1">
        <v>30.147058823529399</v>
      </c>
      <c r="BS73" s="1">
        <v>24.509803921568601</v>
      </c>
      <c r="BT73" s="1">
        <v>23.529411764705799</v>
      </c>
      <c r="BU73" s="1">
        <v>23.529411764705799</v>
      </c>
      <c r="BV73" s="1">
        <v>28.571428571428498</v>
      </c>
      <c r="BW73" s="1">
        <v>30.612244897959101</v>
      </c>
      <c r="BX73" s="1">
        <v>31.5217391304347</v>
      </c>
      <c r="BY73" s="1">
        <v>32.9268292682926</v>
      </c>
      <c r="BZ73" s="1">
        <v>39.189189189189101</v>
      </c>
      <c r="CA73" s="1">
        <v>46.052631578947299</v>
      </c>
      <c r="CB73" s="1">
        <v>48.75</v>
      </c>
      <c r="CC73" s="1">
        <v>39.903846153846096</v>
      </c>
      <c r="CD73" s="1">
        <v>42.380952380952301</v>
      </c>
      <c r="CE73" s="1">
        <v>39.893617021276498</v>
      </c>
      <c r="CF73" s="1">
        <v>40.109890109890102</v>
      </c>
      <c r="CG73" s="1">
        <v>67.647058823529406</v>
      </c>
      <c r="CH73" s="1">
        <v>48.039215686274503</v>
      </c>
      <c r="CI73" s="1">
        <v>53.921568627450903</v>
      </c>
      <c r="CJ73" s="1">
        <v>80.392156862745097</v>
      </c>
      <c r="CK73" s="1">
        <v>76.530612244897895</v>
      </c>
      <c r="CL73" s="1">
        <v>71.428571428571402</v>
      </c>
      <c r="CM73" s="1">
        <v>81.521739130434696</v>
      </c>
      <c r="CN73" s="1">
        <v>78.048780487804805</v>
      </c>
      <c r="CO73" s="1">
        <v>90.540540540540505</v>
      </c>
      <c r="CP73" s="1">
        <v>97.368421052631504</v>
      </c>
      <c r="CQ73" s="1">
        <v>95</v>
      </c>
      <c r="CR73" s="1">
        <v>29.326923076923102</v>
      </c>
      <c r="CS73" s="1">
        <v>30.4761904761904</v>
      </c>
      <c r="CT73" s="1">
        <v>36.170212765957402</v>
      </c>
      <c r="CU73" s="1">
        <v>34.615384615384599</v>
      </c>
      <c r="CV73" s="1">
        <v>36.764705882352899</v>
      </c>
      <c r="CW73" s="1">
        <v>11.764705882352899</v>
      </c>
      <c r="CX73" s="1">
        <v>10.784313725490099</v>
      </c>
      <c r="CY73" s="1">
        <v>7.8431372549019596</v>
      </c>
      <c r="CZ73" s="1">
        <v>11.2244897959183</v>
      </c>
      <c r="DA73" s="1">
        <v>16.326530612244799</v>
      </c>
      <c r="DB73" s="1">
        <v>9.7826086956521703</v>
      </c>
      <c r="DC73" s="1">
        <v>10.9756097560975</v>
      </c>
      <c r="DD73" s="1">
        <v>21.6216216216216</v>
      </c>
      <c r="DE73" s="1">
        <v>31.578947368421101</v>
      </c>
      <c r="DF73" s="1">
        <v>35</v>
      </c>
      <c r="DG73" s="1">
        <v>57.938664596273199</v>
      </c>
      <c r="DH73" s="1">
        <v>50.091709464416702</v>
      </c>
      <c r="DI73" s="1">
        <v>53.768752286864199</v>
      </c>
      <c r="DJ73" s="1">
        <v>76.228177019894403</v>
      </c>
      <c r="DK73" s="1">
        <v>81.960900473933606</v>
      </c>
      <c r="DL73" s="1">
        <v>67.982017982017894</v>
      </c>
      <c r="DM73" s="1">
        <v>79.787234042553095</v>
      </c>
      <c r="DN73" s="1">
        <v>77.646454265159306</v>
      </c>
      <c r="DO73" s="1">
        <v>76.485655737704903</v>
      </c>
      <c r="DP73" s="1">
        <v>91.042510121457397</v>
      </c>
      <c r="DQ73" s="1">
        <v>32.414151925078002</v>
      </c>
      <c r="DR73" s="1">
        <v>47.655334114888603</v>
      </c>
      <c r="DS73" s="1">
        <v>29.3462109955423</v>
      </c>
      <c r="DT73" s="1">
        <v>25.984848484848399</v>
      </c>
      <c r="DU73" s="1">
        <v>39.377845220030302</v>
      </c>
      <c r="DV73" s="1">
        <v>57.201086956521699</v>
      </c>
      <c r="DW73" s="1">
        <v>48.000733675715303</v>
      </c>
      <c r="DX73" s="1">
        <v>74.807903402853995</v>
      </c>
      <c r="DY73" s="1">
        <v>77.344701583434798</v>
      </c>
      <c r="DZ73" s="1">
        <v>81.783175355450197</v>
      </c>
      <c r="EA73" s="1">
        <v>85.264735264735194</v>
      </c>
      <c r="EB73" s="1">
        <v>71.681864235055698</v>
      </c>
      <c r="EC73" s="1">
        <v>79.907502569373094</v>
      </c>
      <c r="ED73" s="1">
        <v>81.967213114754102</v>
      </c>
      <c r="EE73" s="1">
        <v>90.941295546558706</v>
      </c>
      <c r="EF73" s="1">
        <v>80.593132154006199</v>
      </c>
      <c r="EG73" s="1">
        <v>95.955451348182805</v>
      </c>
      <c r="EH73" s="1">
        <v>53.2689450222882</v>
      </c>
      <c r="EI73" s="1">
        <v>66.6666666666666</v>
      </c>
      <c r="EJ73" s="1">
        <v>51.062215477996901</v>
      </c>
      <c r="EK73" s="1">
        <v>34.704968944099299</v>
      </c>
      <c r="EL73" s="1">
        <v>35.399853264856901</v>
      </c>
      <c r="EM73" s="1">
        <v>36.1873399195023</v>
      </c>
      <c r="EN73" s="1">
        <v>35.749086479902502</v>
      </c>
      <c r="EO73" s="1">
        <v>30.9537914691943</v>
      </c>
      <c r="EP73" s="1">
        <v>22.0779220779221</v>
      </c>
      <c r="EQ73" s="1">
        <v>21.681864235055698</v>
      </c>
      <c r="ER73" s="1">
        <v>21.891058581706101</v>
      </c>
      <c r="ES73" s="1">
        <v>2.4077868852458999</v>
      </c>
      <c r="ET73" s="1">
        <v>33.350202429149803</v>
      </c>
      <c r="EU73" s="1">
        <v>28.876170655567101</v>
      </c>
      <c r="EV73" s="1">
        <v>38.628370457209797</v>
      </c>
      <c r="EW73" s="1">
        <v>47.696879643387803</v>
      </c>
      <c r="EX73" s="1">
        <v>38.939393939393902</v>
      </c>
      <c r="EY73" s="1">
        <v>40.819423368740502</v>
      </c>
    </row>
    <row r="74" spans="1:155" ht="15">
      <c r="A74" s="11" t="s">
        <v>181</v>
      </c>
      <c r="B74" s="1" t="s">
        <v>658</v>
      </c>
      <c r="C74" s="1" t="s">
        <v>1010</v>
      </c>
      <c r="D74" s="11" t="s">
        <v>1011</v>
      </c>
      <c r="E74" s="11" t="s">
        <v>1012</v>
      </c>
      <c r="F74" s="1">
        <v>98.148148148148096</v>
      </c>
      <c r="G74" s="1">
        <v>99.157303370786494</v>
      </c>
      <c r="H74" s="1">
        <v>99.704142011834307</v>
      </c>
      <c r="I74" s="1">
        <v>99.019607843137194</v>
      </c>
      <c r="J74" s="1">
        <v>98.846153846153797</v>
      </c>
      <c r="K74" s="1">
        <v>94.758064516128997</v>
      </c>
      <c r="L74" s="1">
        <v>88.75</v>
      </c>
      <c r="M74" s="1">
        <v>88.934426229508205</v>
      </c>
      <c r="N74" s="1">
        <v>99.606299212598401</v>
      </c>
      <c r="O74" s="1">
        <v>98.598130841121502</v>
      </c>
      <c r="P74" s="1">
        <v>98.404255319148902</v>
      </c>
      <c r="Q74" s="1">
        <v>99.242424242424207</v>
      </c>
      <c r="R74" s="1">
        <v>65.8333333333333</v>
      </c>
      <c r="S74" s="1">
        <v>27.118644067796598</v>
      </c>
      <c r="T74" s="1">
        <v>8.3333333333333304</v>
      </c>
      <c r="U74" s="1">
        <v>92.857142857142804</v>
      </c>
      <c r="V74" s="1">
        <v>93.539325842696599</v>
      </c>
      <c r="W74" s="1">
        <v>91.420118343195199</v>
      </c>
      <c r="X74" s="1">
        <v>80.718954248366003</v>
      </c>
      <c r="Y74" s="1">
        <v>44.230769230769198</v>
      </c>
      <c r="Z74" s="1">
        <v>35.887096774193502</v>
      </c>
      <c r="AA74" s="1">
        <v>47.5</v>
      </c>
      <c r="AB74" s="1">
        <v>54.5081967213114</v>
      </c>
      <c r="AC74" s="1">
        <v>47.637795275590499</v>
      </c>
      <c r="AD74" s="1">
        <v>51.869158878504599</v>
      </c>
      <c r="AE74" s="1">
        <v>48.404255319148902</v>
      </c>
      <c r="AF74" s="1">
        <v>55.303030303030297</v>
      </c>
      <c r="AG74" s="1">
        <v>29.1666666666666</v>
      </c>
      <c r="AH74" s="1">
        <v>14.4067796610169</v>
      </c>
      <c r="AI74" s="1">
        <v>16.6666666666666</v>
      </c>
      <c r="AJ74" s="1">
        <v>55.820105820105802</v>
      </c>
      <c r="AK74" s="1">
        <v>40.730337078651601</v>
      </c>
      <c r="AL74" s="1">
        <v>47.041420118343098</v>
      </c>
      <c r="AM74" s="1">
        <v>53.921568627450903</v>
      </c>
      <c r="AN74" s="1">
        <v>41.923076923076898</v>
      </c>
      <c r="AO74" s="1">
        <v>44.758064516128997</v>
      </c>
      <c r="AP74" s="1">
        <v>71.25</v>
      </c>
      <c r="AQ74" s="1">
        <v>77.459016393442596</v>
      </c>
      <c r="AR74" s="1">
        <v>83.858267716535394</v>
      </c>
      <c r="AS74" s="1">
        <v>85.514018691588703</v>
      </c>
      <c r="AT74" s="1">
        <v>53.723404255319103</v>
      </c>
      <c r="AU74" s="1">
        <v>31.060606060606101</v>
      </c>
      <c r="AV74" s="1">
        <v>50</v>
      </c>
      <c r="AW74" s="1">
        <v>50</v>
      </c>
      <c r="AX74" s="1">
        <v>50</v>
      </c>
      <c r="AY74" s="1">
        <v>30.423280423280399</v>
      </c>
      <c r="AZ74" s="1">
        <v>23.876404494382001</v>
      </c>
      <c r="BA74" s="1">
        <v>67.159763313609403</v>
      </c>
      <c r="BB74" s="1">
        <v>46.078431372548998</v>
      </c>
      <c r="BC74" s="1">
        <v>63.461538461538403</v>
      </c>
      <c r="BD74" s="1">
        <v>47.177419354838698</v>
      </c>
      <c r="BE74" s="1">
        <v>32.0833333333333</v>
      </c>
      <c r="BF74" s="1">
        <v>38.934426229508098</v>
      </c>
      <c r="BG74" s="1">
        <v>31.1023622047244</v>
      </c>
      <c r="BH74" s="1">
        <v>42.523364485981297</v>
      </c>
      <c r="BI74" s="1">
        <v>63.297872340425499</v>
      </c>
      <c r="BJ74" s="1">
        <v>73.484848484848399</v>
      </c>
      <c r="BK74" s="1">
        <v>30.8333333333333</v>
      </c>
      <c r="BL74" s="1">
        <v>19.491525423728799</v>
      </c>
      <c r="BM74" s="1">
        <v>23.9583333333333</v>
      </c>
      <c r="BN74" s="1">
        <v>17.7248677248677</v>
      </c>
      <c r="BO74" s="1">
        <v>24.157303370786501</v>
      </c>
      <c r="BP74" s="1">
        <v>26.331360946745502</v>
      </c>
      <c r="BQ74" s="1">
        <v>28.1045751633986</v>
      </c>
      <c r="BR74" s="1">
        <v>26.923076923076898</v>
      </c>
      <c r="BS74" s="1">
        <v>27.419354838709602</v>
      </c>
      <c r="BT74" s="1">
        <v>27.0833333333333</v>
      </c>
      <c r="BU74" s="1">
        <v>28.688524590163901</v>
      </c>
      <c r="BV74" s="1">
        <v>29.9212598425196</v>
      </c>
      <c r="BW74" s="1">
        <v>34.5794392523364</v>
      </c>
      <c r="BX74" s="1">
        <v>33.510638297872298</v>
      </c>
      <c r="BY74" s="1">
        <v>34.848484848484802</v>
      </c>
      <c r="BZ74" s="1">
        <v>40</v>
      </c>
      <c r="CA74" s="1">
        <v>44.067796610169403</v>
      </c>
      <c r="CB74" s="1">
        <v>45.8333333333333</v>
      </c>
      <c r="CC74" s="1">
        <v>81.216931216931201</v>
      </c>
      <c r="CD74" s="1">
        <v>85.955056179775198</v>
      </c>
      <c r="CE74" s="1">
        <v>84.911242603550306</v>
      </c>
      <c r="CF74" s="1">
        <v>89.215686274509807</v>
      </c>
      <c r="CG74" s="1">
        <v>55</v>
      </c>
      <c r="CH74" s="1">
        <v>55.241935483870897</v>
      </c>
      <c r="CI74" s="1">
        <v>63.3333333333333</v>
      </c>
      <c r="CJ74" s="1">
        <v>45.491803278688501</v>
      </c>
      <c r="CK74" s="1">
        <v>64.173228346456597</v>
      </c>
      <c r="CL74" s="1">
        <v>58.411214953270999</v>
      </c>
      <c r="CM74" s="1">
        <v>77.127659574468098</v>
      </c>
      <c r="CN74" s="1">
        <v>68.939393939393895</v>
      </c>
      <c r="CO74" s="1">
        <v>86.6666666666666</v>
      </c>
      <c r="CP74" s="1">
        <v>11.016949152542299</v>
      </c>
      <c r="CQ74" s="1">
        <v>11.4583333333333</v>
      </c>
      <c r="CR74" s="1">
        <v>92.857142857142804</v>
      </c>
      <c r="CS74" s="1">
        <v>92.977528089887599</v>
      </c>
      <c r="CT74" s="1">
        <v>93.491124260354994</v>
      </c>
      <c r="CU74" s="1">
        <v>91.176470588235205</v>
      </c>
      <c r="CV74" s="1">
        <v>88.846153846153797</v>
      </c>
      <c r="CW74" s="1">
        <v>81.854838709677395</v>
      </c>
      <c r="CX74" s="1">
        <v>81.25</v>
      </c>
      <c r="CY74" s="1">
        <v>80.327868852459005</v>
      </c>
      <c r="CZ74" s="1">
        <v>83.464566929133795</v>
      </c>
      <c r="DA74" s="1">
        <v>85.514018691588703</v>
      </c>
      <c r="DB74" s="1">
        <v>87.7659574468085</v>
      </c>
      <c r="DC74" s="1">
        <v>67.424242424242394</v>
      </c>
      <c r="DD74" s="1">
        <v>72.5</v>
      </c>
      <c r="DE74" s="1">
        <v>36.440677966101603</v>
      </c>
      <c r="DF74" s="1">
        <v>34.375</v>
      </c>
      <c r="DG74" s="1">
        <v>98.734409391049098</v>
      </c>
      <c r="DH74" s="1">
        <v>92.846688620563398</v>
      </c>
      <c r="DI74" s="1">
        <v>74.522939504669097</v>
      </c>
      <c r="DJ74" s="1">
        <v>86.937203791469202</v>
      </c>
      <c r="DK74" s="1">
        <v>84.865134865134806</v>
      </c>
      <c r="DL74" s="1">
        <v>92.654508611955407</v>
      </c>
      <c r="DM74" s="1">
        <v>90.596094552929102</v>
      </c>
      <c r="DN74" s="1">
        <v>58.043032786885199</v>
      </c>
      <c r="DO74" s="1">
        <v>62.297570850202398</v>
      </c>
      <c r="DP74" s="1">
        <v>74.349635796045703</v>
      </c>
      <c r="DQ74" s="1">
        <v>80.949589683470094</v>
      </c>
      <c r="DR74" s="1">
        <v>63.3729569093611</v>
      </c>
      <c r="DS74" s="1">
        <v>57.196969696969703</v>
      </c>
      <c r="DT74" s="1">
        <v>67.905918057663101</v>
      </c>
      <c r="DU74" s="1">
        <v>62.457627118644098</v>
      </c>
      <c r="DV74" s="1">
        <v>68.580337490829095</v>
      </c>
      <c r="DW74" s="1">
        <v>66.831320892791794</v>
      </c>
      <c r="DX74" s="1">
        <v>78.217620787657296</v>
      </c>
      <c r="DY74" s="1">
        <v>81.486966824644497</v>
      </c>
      <c r="DZ74" s="1">
        <v>85.064935064935099</v>
      </c>
      <c r="EA74" s="1">
        <v>91.438703140830796</v>
      </c>
      <c r="EB74" s="1">
        <v>91.007194244604307</v>
      </c>
      <c r="EC74" s="1">
        <v>91.956967213114694</v>
      </c>
      <c r="ED74" s="1">
        <v>75.4554655870445</v>
      </c>
      <c r="EE74" s="1">
        <v>95.681581685744007</v>
      </c>
      <c r="EF74" s="1">
        <v>47.245017584994102</v>
      </c>
      <c r="EG74" s="1">
        <v>56.612184249628498</v>
      </c>
      <c r="EH74" s="1">
        <v>52.424242424242401</v>
      </c>
      <c r="EI74" s="1">
        <v>74.2033383915022</v>
      </c>
      <c r="EJ74" s="1">
        <v>33.4745762711864</v>
      </c>
      <c r="EK74" s="1">
        <v>93.580337490828995</v>
      </c>
      <c r="EL74" s="1">
        <v>99.524332235638397</v>
      </c>
      <c r="EM74" s="1">
        <v>94.904587900933805</v>
      </c>
      <c r="EN74" s="1">
        <v>93.246445497630305</v>
      </c>
      <c r="EO74" s="1">
        <v>90.909090909090907</v>
      </c>
      <c r="EP74" s="1">
        <v>90.2228976697061</v>
      </c>
      <c r="EQ74" s="1">
        <v>98.972250770811897</v>
      </c>
      <c r="ER74" s="1">
        <v>99.077868852459005</v>
      </c>
      <c r="ES74" s="1">
        <v>87.398785425101195</v>
      </c>
      <c r="ET74" s="1">
        <v>89.281997918834506</v>
      </c>
      <c r="EU74" s="1">
        <v>97.069167643610697</v>
      </c>
      <c r="EV74" s="1">
        <v>95.765230312035598</v>
      </c>
      <c r="EW74" s="1">
        <v>83.030303030303003</v>
      </c>
      <c r="EX74" s="1">
        <v>84.977238239757199</v>
      </c>
      <c r="EY74" s="1">
        <v>87.966101694915196</v>
      </c>
    </row>
    <row r="75" spans="1:155" ht="15">
      <c r="A75" s="11" t="s">
        <v>101</v>
      </c>
      <c r="B75" s="1" t="s">
        <v>577</v>
      </c>
      <c r="C75" s="1" t="s">
        <v>1044</v>
      </c>
      <c r="D75" s="11" t="s">
        <v>1014</v>
      </c>
      <c r="E75" s="11" t="s">
        <v>1045</v>
      </c>
      <c r="F75" s="1">
        <v>18.014705882352899</v>
      </c>
      <c r="G75" s="1">
        <v>20.2054794520547</v>
      </c>
      <c r="H75" s="1">
        <v>25</v>
      </c>
      <c r="I75" s="1">
        <v>23.228346456692901</v>
      </c>
      <c r="J75" s="1">
        <v>22.7678571428571</v>
      </c>
      <c r="K75" s="1">
        <v>12.105263157894701</v>
      </c>
      <c r="L75" s="1">
        <v>11.2903225806451</v>
      </c>
      <c r="M75" s="1">
        <v>15.7608695652173</v>
      </c>
      <c r="N75" s="1">
        <v>15.934065934065901</v>
      </c>
      <c r="O75" s="1">
        <v>20.744680851063801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22.058823529411701</v>
      </c>
      <c r="V75" s="1">
        <v>24.657534246575299</v>
      </c>
      <c r="W75" s="1">
        <v>28.424657534246499</v>
      </c>
      <c r="X75" s="1">
        <v>16.929133858267701</v>
      </c>
      <c r="Y75" s="1">
        <v>16.964285714285701</v>
      </c>
      <c r="Z75" s="1">
        <v>14.736842105263101</v>
      </c>
      <c r="AA75" s="1">
        <v>16.129032258064498</v>
      </c>
      <c r="AB75" s="1">
        <v>17.934782608695599</v>
      </c>
      <c r="AC75" s="1">
        <v>21.9780219780219</v>
      </c>
      <c r="AD75" s="1">
        <v>24.468085106382901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60.294117647058798</v>
      </c>
      <c r="AK75" s="1">
        <v>59.931506849315099</v>
      </c>
      <c r="AL75" s="1">
        <v>63.013698630136901</v>
      </c>
      <c r="AM75" s="1">
        <v>59.842519685039299</v>
      </c>
      <c r="AN75" s="1">
        <v>56.696428571428498</v>
      </c>
      <c r="AO75" s="1">
        <v>86.842105263157904</v>
      </c>
      <c r="AP75" s="1">
        <v>87.096774193548299</v>
      </c>
      <c r="AQ75" s="1">
        <v>86.956521739130395</v>
      </c>
      <c r="AR75" s="1">
        <v>86.813186813186803</v>
      </c>
      <c r="AS75" s="1">
        <v>35.638297872340402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34.926470588235198</v>
      </c>
      <c r="AZ75" s="1">
        <v>14.041095890410899</v>
      </c>
      <c r="BA75" s="1">
        <v>5.8219178082191698</v>
      </c>
      <c r="BB75" s="1">
        <v>31.1023622047244</v>
      </c>
      <c r="BC75" s="1">
        <v>28.125</v>
      </c>
      <c r="BD75" s="1">
        <v>26.842105263157801</v>
      </c>
      <c r="BE75" s="1">
        <v>30.645161290322498</v>
      </c>
      <c r="BF75" s="1">
        <v>22.282608695652101</v>
      </c>
      <c r="BG75" s="1">
        <v>10.439560439560401</v>
      </c>
      <c r="BH75" s="1">
        <v>18.085106382978701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68.014705882352899</v>
      </c>
      <c r="BO75" s="1">
        <v>39.041095890410901</v>
      </c>
      <c r="BP75" s="1">
        <v>48.287671232876697</v>
      </c>
      <c r="BQ75" s="1">
        <v>64.960629921259795</v>
      </c>
      <c r="BR75" s="1">
        <v>45.982142857142797</v>
      </c>
      <c r="BS75" s="1">
        <v>37.894736842105203</v>
      </c>
      <c r="BT75" s="1">
        <v>41.3978494623655</v>
      </c>
      <c r="BU75" s="1">
        <v>48.913043478260803</v>
      </c>
      <c r="BV75" s="1">
        <v>61.538461538461497</v>
      </c>
      <c r="BW75" s="1">
        <v>71.276595744680805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58.455882352941103</v>
      </c>
      <c r="CD75" s="1">
        <v>35.958904109589</v>
      </c>
      <c r="CE75" s="1">
        <v>37.328767123287598</v>
      </c>
      <c r="CF75" s="1">
        <v>38.976377952755897</v>
      </c>
      <c r="CG75" s="1">
        <v>37.946428571428498</v>
      </c>
      <c r="CH75" s="1">
        <v>50.5263157894736</v>
      </c>
      <c r="CI75" s="1">
        <v>60.752688172043001</v>
      </c>
      <c r="CJ75" s="1">
        <v>42.934782608695599</v>
      </c>
      <c r="CK75" s="1">
        <v>83.516483516483504</v>
      </c>
      <c r="CL75" s="1">
        <v>62.234042553191401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83.088235294117595</v>
      </c>
      <c r="CS75" s="1">
        <v>85.958904109589</v>
      </c>
      <c r="CT75" s="1">
        <v>84.246575342465704</v>
      </c>
      <c r="CU75" s="1">
        <v>83.464566929133795</v>
      </c>
      <c r="CV75" s="1">
        <v>82.142857142857096</v>
      </c>
      <c r="CW75" s="1">
        <v>78.421052631578902</v>
      </c>
      <c r="CX75" s="1">
        <v>77.419354838709594</v>
      </c>
      <c r="CY75" s="1">
        <v>74.456521739130395</v>
      </c>
      <c r="CZ75" s="1">
        <v>86.263736263736206</v>
      </c>
      <c r="DA75" s="1">
        <v>84.042553191489304</v>
      </c>
      <c r="DB75" s="1">
        <v>0</v>
      </c>
      <c r="DC75" s="1">
        <v>0</v>
      </c>
      <c r="DD75" s="1">
        <v>0</v>
      </c>
      <c r="DE75" s="1">
        <v>0</v>
      </c>
      <c r="DF75" s="1">
        <v>0</v>
      </c>
      <c r="DG75" s="1">
        <v>73.699534161490604</v>
      </c>
      <c r="DH75" s="1">
        <v>55.851063829787201</v>
      </c>
      <c r="DI75" s="1">
        <v>28.814489571898999</v>
      </c>
      <c r="DJ75" s="1">
        <v>42.894843686561103</v>
      </c>
      <c r="DK75" s="1">
        <v>25.918246445497601</v>
      </c>
      <c r="DL75" s="1">
        <v>17.932067932067898</v>
      </c>
      <c r="DM75" s="1">
        <v>27.7102330293819</v>
      </c>
      <c r="DN75" s="1">
        <v>16.5981500513874</v>
      </c>
      <c r="DO75" s="1">
        <v>6.7110655737704903</v>
      </c>
      <c r="DP75" s="1">
        <v>2.6821862348178098</v>
      </c>
      <c r="DQ75" s="1">
        <v>0</v>
      </c>
      <c r="DR75" s="1">
        <v>0</v>
      </c>
      <c r="DS75" s="1">
        <v>0</v>
      </c>
      <c r="DT75" s="1">
        <v>0</v>
      </c>
      <c r="DU75" s="1">
        <v>0</v>
      </c>
      <c r="DV75" s="1">
        <v>88.878105590062106</v>
      </c>
      <c r="DW75" s="1">
        <v>82.263389581804802</v>
      </c>
      <c r="DX75" s="1">
        <v>71.039151115989696</v>
      </c>
      <c r="DY75" s="1">
        <v>77.283800243605299</v>
      </c>
      <c r="DZ75" s="1">
        <v>90.610189573459706</v>
      </c>
      <c r="EA75" s="1">
        <v>70.879120879120805</v>
      </c>
      <c r="EB75" s="1">
        <v>89.007092198581503</v>
      </c>
      <c r="EC75" s="1">
        <v>84.737923946557004</v>
      </c>
      <c r="ED75" s="1">
        <v>64.907786885245898</v>
      </c>
      <c r="EE75" s="1">
        <v>71.002024291497904</v>
      </c>
      <c r="EF75" s="1">
        <v>0</v>
      </c>
      <c r="EG75" s="1">
        <v>0</v>
      </c>
      <c r="EH75" s="1">
        <v>0</v>
      </c>
      <c r="EI75" s="1">
        <v>0</v>
      </c>
      <c r="EJ75" s="1">
        <v>0</v>
      </c>
      <c r="EK75" s="1">
        <v>34.704968944099299</v>
      </c>
      <c r="EL75" s="1">
        <v>35.399853264856901</v>
      </c>
      <c r="EM75" s="1">
        <v>36.1873399195023</v>
      </c>
      <c r="EN75" s="1">
        <v>35.749086479902502</v>
      </c>
      <c r="EO75" s="1">
        <v>30.9537914691943</v>
      </c>
      <c r="EP75" s="1">
        <v>22.0779220779221</v>
      </c>
      <c r="EQ75" s="1">
        <v>51.0131712259371</v>
      </c>
      <c r="ER75" s="1">
        <v>50.770811921891003</v>
      </c>
      <c r="ES75" s="1">
        <v>57.4282786885245</v>
      </c>
      <c r="ET75" s="1">
        <v>9.6659919028340102</v>
      </c>
      <c r="EU75" s="1">
        <v>0</v>
      </c>
      <c r="EV75" s="1">
        <v>0</v>
      </c>
      <c r="EW75" s="1">
        <v>0</v>
      </c>
      <c r="EX75" s="1">
        <v>0</v>
      </c>
      <c r="EY75" s="1">
        <v>0</v>
      </c>
    </row>
    <row r="76" spans="1:155" ht="15">
      <c r="A76" s="11" t="s">
        <v>179</v>
      </c>
      <c r="B76" s="1" t="s">
        <v>657</v>
      </c>
      <c r="C76" s="1" t="s">
        <v>1120</v>
      </c>
      <c r="D76" s="11" t="s">
        <v>1121</v>
      </c>
      <c r="E76" s="11" t="s">
        <v>1122</v>
      </c>
      <c r="F76" s="1">
        <v>26.9801980198019</v>
      </c>
      <c r="G76" s="1">
        <v>38.657407407407398</v>
      </c>
      <c r="H76" s="1">
        <v>39.432989690721598</v>
      </c>
      <c r="I76" s="1">
        <v>40.489130434782602</v>
      </c>
      <c r="J76" s="1">
        <v>41.503267973856197</v>
      </c>
      <c r="K76" s="1">
        <v>54.824561403508703</v>
      </c>
      <c r="L76" s="1">
        <v>92.056074766355096</v>
      </c>
      <c r="M76" s="1">
        <v>95.631067961165002</v>
      </c>
      <c r="N76" s="1">
        <v>98.4375</v>
      </c>
      <c r="O76" s="1">
        <v>89.560439560439505</v>
      </c>
      <c r="P76" s="1">
        <v>89.634146341463406</v>
      </c>
      <c r="Q76" s="1">
        <v>63.571428571428498</v>
      </c>
      <c r="R76" s="1">
        <v>50</v>
      </c>
      <c r="S76" s="1">
        <v>73.214285714285694</v>
      </c>
      <c r="T76" s="1">
        <v>33.3333333333333</v>
      </c>
      <c r="U76" s="1">
        <v>71.287128712871194</v>
      </c>
      <c r="V76" s="1">
        <v>75.462962962962905</v>
      </c>
      <c r="W76" s="1">
        <v>77.835051546391696</v>
      </c>
      <c r="X76" s="1">
        <v>84.510869565217405</v>
      </c>
      <c r="Y76" s="1">
        <v>92.483660130718903</v>
      </c>
      <c r="Z76" s="1">
        <v>72.368421052631504</v>
      </c>
      <c r="AA76" s="1">
        <v>90.186915887850404</v>
      </c>
      <c r="AB76" s="1">
        <v>94.660194174757194</v>
      </c>
      <c r="AC76" s="1">
        <v>91.1458333333333</v>
      </c>
      <c r="AD76" s="1">
        <v>84.065934065934101</v>
      </c>
      <c r="AE76" s="1">
        <v>83.536585365853597</v>
      </c>
      <c r="AF76" s="1">
        <v>29.285714285714199</v>
      </c>
      <c r="AG76" s="1">
        <v>26.271186440677901</v>
      </c>
      <c r="AH76" s="1">
        <v>0.89285714285714202</v>
      </c>
      <c r="AI76" s="1">
        <v>29.629629629629601</v>
      </c>
      <c r="AJ76" s="1">
        <v>42.821782178217802</v>
      </c>
      <c r="AK76" s="1">
        <v>43.0555555555555</v>
      </c>
      <c r="AL76" s="1">
        <v>43.556701030927798</v>
      </c>
      <c r="AM76" s="1">
        <v>43.478260869565197</v>
      </c>
      <c r="AN76" s="1">
        <v>42.810457516339802</v>
      </c>
      <c r="AO76" s="1">
        <v>40.350877192982402</v>
      </c>
      <c r="AP76" s="1">
        <v>40.654205607476598</v>
      </c>
      <c r="AQ76" s="1">
        <v>41.7475728155339</v>
      </c>
      <c r="AR76" s="1">
        <v>42.1875</v>
      </c>
      <c r="AS76" s="1">
        <v>41.758241758241702</v>
      </c>
      <c r="AT76" s="1">
        <v>42.0731707317073</v>
      </c>
      <c r="AU76" s="1">
        <v>41.428571428571402</v>
      </c>
      <c r="AV76" s="1">
        <v>45.762711864406697</v>
      </c>
      <c r="AW76" s="1">
        <v>49.107142857142797</v>
      </c>
      <c r="AX76" s="1">
        <v>50</v>
      </c>
      <c r="AY76" s="1">
        <v>65.099009900990097</v>
      </c>
      <c r="AZ76" s="1">
        <v>41.898148148148103</v>
      </c>
      <c r="BA76" s="1">
        <v>60.567010309278302</v>
      </c>
      <c r="BB76" s="1">
        <v>49.728260869565197</v>
      </c>
      <c r="BC76" s="1">
        <v>55.8823529411764</v>
      </c>
      <c r="BD76" s="1">
        <v>44.298245614035103</v>
      </c>
      <c r="BE76" s="1">
        <v>69.626168224299093</v>
      </c>
      <c r="BF76" s="1">
        <v>56.796116504854297</v>
      </c>
      <c r="BG76" s="1">
        <v>49.4791666666666</v>
      </c>
      <c r="BH76" s="1">
        <v>36.813186813186803</v>
      </c>
      <c r="BI76" s="1">
        <v>44.512195121951201</v>
      </c>
      <c r="BJ76" s="1">
        <v>27.857142857142801</v>
      </c>
      <c r="BK76" s="1">
        <v>14.4067796610169</v>
      </c>
      <c r="BL76" s="1">
        <v>25.8928571428571</v>
      </c>
      <c r="BM76" s="1">
        <v>26.851851851851801</v>
      </c>
      <c r="BN76" s="1">
        <v>85.148514851485103</v>
      </c>
      <c r="BO76" s="1">
        <v>77.0833333333333</v>
      </c>
      <c r="BP76" s="1">
        <v>80.154639175257699</v>
      </c>
      <c r="BQ76" s="1">
        <v>82.608695652173907</v>
      </c>
      <c r="BR76" s="1">
        <v>65.032679738562095</v>
      </c>
      <c r="BS76" s="1">
        <v>60.087719298245602</v>
      </c>
      <c r="BT76" s="1">
        <v>64.018691588785003</v>
      </c>
      <c r="BU76" s="1">
        <v>63.106796116504803</v>
      </c>
      <c r="BV76" s="1">
        <v>68.75</v>
      </c>
      <c r="BW76" s="1">
        <v>74.175824175824104</v>
      </c>
      <c r="BX76" s="1">
        <v>75.609756097560904</v>
      </c>
      <c r="BY76" s="1">
        <v>35</v>
      </c>
      <c r="BZ76" s="1">
        <v>36.440677966101603</v>
      </c>
      <c r="CA76" s="1">
        <v>43.75</v>
      </c>
      <c r="CB76" s="1">
        <v>45.370370370370303</v>
      </c>
      <c r="CC76" s="1">
        <v>73.514851485148498</v>
      </c>
      <c r="CD76" s="1">
        <v>73.6111111111111</v>
      </c>
      <c r="CE76" s="1">
        <v>72.680412371133997</v>
      </c>
      <c r="CF76" s="1">
        <v>72.554347826086897</v>
      </c>
      <c r="CG76" s="1">
        <v>72.549019607843107</v>
      </c>
      <c r="CH76" s="1">
        <v>84.649122807017505</v>
      </c>
      <c r="CI76" s="1">
        <v>86.448598130841106</v>
      </c>
      <c r="CJ76" s="1">
        <v>85.922330097087297</v>
      </c>
      <c r="CK76" s="1">
        <v>68.2291666666666</v>
      </c>
      <c r="CL76" s="1">
        <v>77.472527472527403</v>
      </c>
      <c r="CM76" s="1">
        <v>98.170731707317103</v>
      </c>
      <c r="CN76" s="1">
        <v>92.142857142857096</v>
      </c>
      <c r="CO76" s="1">
        <v>83.898305084745701</v>
      </c>
      <c r="CP76" s="1">
        <v>94.642857142857096</v>
      </c>
      <c r="CQ76" s="1">
        <v>78.703703703703695</v>
      </c>
      <c r="CR76" s="1">
        <v>91.8316831683168</v>
      </c>
      <c r="CS76" s="1">
        <v>92.3611111111111</v>
      </c>
      <c r="CT76" s="1">
        <v>80.927835051546296</v>
      </c>
      <c r="CU76" s="1">
        <v>80.163043478260803</v>
      </c>
      <c r="CV76" s="1">
        <v>78.431372549019599</v>
      </c>
      <c r="CW76" s="1">
        <v>76.754385964912203</v>
      </c>
      <c r="CX76" s="1">
        <v>75.700934579439206</v>
      </c>
      <c r="CY76" s="1">
        <v>77.669902912621296</v>
      </c>
      <c r="CZ76" s="1">
        <v>79.6875</v>
      </c>
      <c r="DA76" s="1">
        <v>80.769230769230703</v>
      </c>
      <c r="DB76" s="1">
        <v>76.219512195121894</v>
      </c>
      <c r="DC76" s="1">
        <v>77.857142857142804</v>
      </c>
      <c r="DD76" s="1">
        <v>83.898305084745701</v>
      </c>
      <c r="DE76" s="1">
        <v>31.25</v>
      </c>
      <c r="DF76" s="1">
        <v>91.6666666666666</v>
      </c>
      <c r="DG76" s="1">
        <v>79.638975155279496</v>
      </c>
      <c r="DH76" s="1">
        <v>74.963316214233302</v>
      </c>
      <c r="DI76" s="1">
        <v>91.712403951701404</v>
      </c>
      <c r="DJ76" s="1">
        <v>80.694275274055997</v>
      </c>
      <c r="DK76" s="1">
        <v>77.162322274881504</v>
      </c>
      <c r="DL76" s="1">
        <v>46.003996003996001</v>
      </c>
      <c r="DM76" s="1">
        <v>62.7659574468085</v>
      </c>
      <c r="DN76" s="1">
        <v>61.716341212744098</v>
      </c>
      <c r="DO76" s="1">
        <v>64.497950819672099</v>
      </c>
      <c r="DP76" s="1">
        <v>60.273279352226702</v>
      </c>
      <c r="DQ76" s="1">
        <v>40.218522372528597</v>
      </c>
      <c r="DR76" s="1">
        <v>35.697538100820601</v>
      </c>
      <c r="DS76" s="1">
        <v>12.109955423476899</v>
      </c>
      <c r="DT76" s="1">
        <v>45.378787878787797</v>
      </c>
      <c r="DU76" s="1">
        <v>15.402124430955899</v>
      </c>
      <c r="DV76" s="1">
        <v>9.5302795031055894</v>
      </c>
      <c r="DW76" s="1">
        <v>10.216434336023401</v>
      </c>
      <c r="DX76" s="1">
        <v>11.031833150384101</v>
      </c>
      <c r="DY76" s="1">
        <v>6.8412505075111598</v>
      </c>
      <c r="DZ76" s="1">
        <v>10.0414691943127</v>
      </c>
      <c r="EA76" s="1">
        <v>5.9440559440559397</v>
      </c>
      <c r="EB76" s="1">
        <v>2.9888551165146899</v>
      </c>
      <c r="EC76" s="1">
        <v>3.7512846865364802</v>
      </c>
      <c r="ED76" s="1">
        <v>4.6618852459016402</v>
      </c>
      <c r="EE76" s="1">
        <v>2.5809716599190198</v>
      </c>
      <c r="EF76" s="1">
        <v>5.9833506763787696</v>
      </c>
      <c r="EG76" s="1">
        <v>14.947245017584899</v>
      </c>
      <c r="EH76" s="1">
        <v>28.008915304606202</v>
      </c>
      <c r="EI76" s="1">
        <v>37.348484848484802</v>
      </c>
      <c r="EJ76" s="1">
        <v>70.940819423368694</v>
      </c>
      <c r="EK76" s="1">
        <v>34.704968944099299</v>
      </c>
      <c r="EL76" s="1">
        <v>35.399853264856901</v>
      </c>
      <c r="EM76" s="1">
        <v>36.1873399195023</v>
      </c>
      <c r="EN76" s="1">
        <v>35.749086479902502</v>
      </c>
      <c r="EO76" s="1">
        <v>64.869668246445499</v>
      </c>
      <c r="EP76" s="1">
        <v>64.185814185814095</v>
      </c>
      <c r="EQ76" s="1">
        <v>65.045592705167095</v>
      </c>
      <c r="ER76" s="1">
        <v>50.770811921891003</v>
      </c>
      <c r="ES76" s="1">
        <v>57.4282786885245</v>
      </c>
      <c r="ET76" s="1">
        <v>76.720647773279296</v>
      </c>
      <c r="EU76" s="1">
        <v>77.263267429760603</v>
      </c>
      <c r="EV76" s="1">
        <v>74.736225087924893</v>
      </c>
      <c r="EW76" s="1">
        <v>65.824665676077203</v>
      </c>
      <c r="EX76" s="1">
        <v>83.030303030303003</v>
      </c>
      <c r="EY76" s="1">
        <v>84.977238239757199</v>
      </c>
    </row>
    <row r="77" spans="1:155" ht="15">
      <c r="A77" s="11" t="s">
        <v>441</v>
      </c>
      <c r="B77" s="1" t="s">
        <v>909</v>
      </c>
      <c r="C77" s="1" t="s">
        <v>1123</v>
      </c>
      <c r="D77" s="11" t="s">
        <v>1124</v>
      </c>
      <c r="E77" s="11" t="s">
        <v>1125</v>
      </c>
      <c r="F77" s="1">
        <v>94</v>
      </c>
      <c r="G77" s="1">
        <v>81.410256410256395</v>
      </c>
      <c r="H77" s="1">
        <v>65.068493150684901</v>
      </c>
      <c r="I77" s="1">
        <v>61.594202898550698</v>
      </c>
      <c r="J77" s="1">
        <v>87.681159420289802</v>
      </c>
      <c r="K77" s="1">
        <v>97.321428571428498</v>
      </c>
      <c r="L77" s="1">
        <v>99.122807017543806</v>
      </c>
      <c r="M77" s="1">
        <v>97.169811320754704</v>
      </c>
      <c r="N77" s="1">
        <v>97.115384615384599</v>
      </c>
      <c r="O77" s="1">
        <v>96.938775510204096</v>
      </c>
      <c r="P77" s="1">
        <v>95.945945945945894</v>
      </c>
      <c r="Q77" s="1">
        <v>78.571428571428498</v>
      </c>
      <c r="R77" s="1">
        <v>82.258064516128997</v>
      </c>
      <c r="S77" s="1">
        <v>98.214285714285694</v>
      </c>
      <c r="T77" s="1">
        <v>98.148148148148096</v>
      </c>
      <c r="U77" s="1">
        <v>91.3333333333333</v>
      </c>
      <c r="V77" s="1">
        <v>96.794871794871796</v>
      </c>
      <c r="W77" s="1">
        <v>97.945205479452</v>
      </c>
      <c r="X77" s="1">
        <v>99.275362318840493</v>
      </c>
      <c r="Y77" s="1">
        <v>94.927536231884005</v>
      </c>
      <c r="Z77" s="1">
        <v>81.25</v>
      </c>
      <c r="AA77" s="1">
        <v>83.3333333333333</v>
      </c>
      <c r="AB77" s="1">
        <v>92.452830188679201</v>
      </c>
      <c r="AC77" s="1">
        <v>78.846153846153797</v>
      </c>
      <c r="AD77" s="1">
        <v>68.367346938775498</v>
      </c>
      <c r="AE77" s="1">
        <v>77.027027027027003</v>
      </c>
      <c r="AF77" s="1">
        <v>68.571428571428498</v>
      </c>
      <c r="AG77" s="1">
        <v>79.0322580645161</v>
      </c>
      <c r="AH77" s="1">
        <v>94.642857142857096</v>
      </c>
      <c r="AI77" s="1">
        <v>92.592592592592496</v>
      </c>
      <c r="AJ77" s="1">
        <v>88.6666666666666</v>
      </c>
      <c r="AK77" s="1">
        <v>87.820512820512803</v>
      </c>
      <c r="AL77" s="1">
        <v>99.315068493150605</v>
      </c>
      <c r="AM77" s="1">
        <v>94.927536231884005</v>
      </c>
      <c r="AN77" s="1">
        <v>94.927536231884005</v>
      </c>
      <c r="AO77" s="1">
        <v>94.642857142857096</v>
      </c>
      <c r="AP77" s="1">
        <v>93.859649122806999</v>
      </c>
      <c r="AQ77" s="1">
        <v>92.452830188679201</v>
      </c>
      <c r="AR77" s="1">
        <v>92.307692307692307</v>
      </c>
      <c r="AS77" s="1">
        <v>94.897959183673393</v>
      </c>
      <c r="AT77" s="1">
        <v>94.594594594594497</v>
      </c>
      <c r="AU77" s="1">
        <v>87.142857142857096</v>
      </c>
      <c r="AV77" s="1">
        <v>93.548387096774107</v>
      </c>
      <c r="AW77" s="1">
        <v>98.214285714285694</v>
      </c>
      <c r="AX77" s="1">
        <v>98.148148148148096</v>
      </c>
      <c r="AY77" s="1">
        <v>87.3333333333333</v>
      </c>
      <c r="AZ77" s="1">
        <v>75</v>
      </c>
      <c r="BA77" s="1">
        <v>74.657534246575295</v>
      </c>
      <c r="BB77" s="1">
        <v>80.434782608695599</v>
      </c>
      <c r="BC77" s="1">
        <v>44.202898550724598</v>
      </c>
      <c r="BD77" s="1">
        <v>63.392857142857103</v>
      </c>
      <c r="BE77" s="1">
        <v>67.543859649122794</v>
      </c>
      <c r="BF77" s="1">
        <v>74.528301886792406</v>
      </c>
      <c r="BG77" s="1">
        <v>83.653846153846104</v>
      </c>
      <c r="BH77" s="1">
        <v>88.775510204081598</v>
      </c>
      <c r="BI77" s="1">
        <v>71.6216216216216</v>
      </c>
      <c r="BJ77" s="1">
        <v>72.857142857142804</v>
      </c>
      <c r="BK77" s="1">
        <v>62.903225806451601</v>
      </c>
      <c r="BL77" s="1">
        <v>98.214285714285694</v>
      </c>
      <c r="BM77" s="1">
        <v>94.4444444444444</v>
      </c>
      <c r="BN77" s="1">
        <v>84</v>
      </c>
      <c r="BO77" s="1">
        <v>84.615384615384599</v>
      </c>
      <c r="BP77" s="1">
        <v>89.726027397260196</v>
      </c>
      <c r="BQ77" s="1">
        <v>76.811594202898505</v>
      </c>
      <c r="BR77" s="1">
        <v>84.782608695652101</v>
      </c>
      <c r="BS77" s="1">
        <v>82.142857142857096</v>
      </c>
      <c r="BT77" s="1">
        <v>86.842105263157904</v>
      </c>
      <c r="BU77" s="1">
        <v>87.735849056603698</v>
      </c>
      <c r="BV77" s="1">
        <v>81.730769230769198</v>
      </c>
      <c r="BW77" s="1">
        <v>73.469387755102005</v>
      </c>
      <c r="BX77" s="1">
        <v>68.918918918918905</v>
      </c>
      <c r="BY77" s="1">
        <v>64.285714285714207</v>
      </c>
      <c r="BZ77" s="1">
        <v>79.0322580645161</v>
      </c>
      <c r="CA77" s="1">
        <v>83.928571428571402</v>
      </c>
      <c r="CB77" s="1">
        <v>94.4444444444444</v>
      </c>
      <c r="CC77" s="1">
        <v>99.3333333333333</v>
      </c>
      <c r="CD77" s="1">
        <v>99.358974358974294</v>
      </c>
      <c r="CE77" s="1">
        <v>99.315068493150605</v>
      </c>
      <c r="CF77" s="1">
        <v>99.275362318840493</v>
      </c>
      <c r="CG77" s="1">
        <v>99.275362318840493</v>
      </c>
      <c r="CH77" s="1">
        <v>99.107142857142804</v>
      </c>
      <c r="CI77" s="1">
        <v>99.122807017543806</v>
      </c>
      <c r="CJ77" s="1">
        <v>83.962264150943398</v>
      </c>
      <c r="CK77" s="1">
        <v>91.346153846153797</v>
      </c>
      <c r="CL77" s="1">
        <v>90.816326530612201</v>
      </c>
      <c r="CM77" s="1">
        <v>98.648648648648603</v>
      </c>
      <c r="CN77" s="1">
        <v>90</v>
      </c>
      <c r="CO77" s="1">
        <v>77.419354838709594</v>
      </c>
      <c r="CP77" s="1">
        <v>96.428571428571402</v>
      </c>
      <c r="CQ77" s="1">
        <v>98.148148148148096</v>
      </c>
      <c r="CR77" s="1">
        <v>74</v>
      </c>
      <c r="CS77" s="1">
        <v>74.358974358974294</v>
      </c>
      <c r="CT77" s="1">
        <v>95.205479452054803</v>
      </c>
      <c r="CU77" s="1">
        <v>97.101449275362299</v>
      </c>
      <c r="CV77" s="1">
        <v>94.202898550724598</v>
      </c>
      <c r="CW77" s="1">
        <v>94.642857142857096</v>
      </c>
      <c r="CX77" s="1">
        <v>82.456140350877106</v>
      </c>
      <c r="CY77" s="1">
        <v>94.339622641509393</v>
      </c>
      <c r="CZ77" s="1">
        <v>96.153846153846104</v>
      </c>
      <c r="DA77" s="1">
        <v>88.775510204081598</v>
      </c>
      <c r="DB77" s="1">
        <v>86.486486486486399</v>
      </c>
      <c r="DC77" s="1">
        <v>67.142857142857096</v>
      </c>
      <c r="DD77" s="1">
        <v>79.0322580645161</v>
      </c>
      <c r="DE77" s="1">
        <v>94.642857142857096</v>
      </c>
      <c r="DF77" s="1">
        <v>40.740740740740698</v>
      </c>
      <c r="DG77" s="1">
        <v>91.750776397515494</v>
      </c>
      <c r="DH77" s="1">
        <v>97.743947175348495</v>
      </c>
      <c r="DI77" s="1">
        <v>93.0662275887303</v>
      </c>
      <c r="DJ77" s="1">
        <v>95.066991473812394</v>
      </c>
      <c r="DK77" s="1">
        <v>92.505924170616098</v>
      </c>
      <c r="DL77" s="1">
        <v>93.256743256743206</v>
      </c>
      <c r="DM77" s="1">
        <v>92.249240121580499</v>
      </c>
      <c r="DN77" s="1">
        <v>91.726618705035904</v>
      </c>
      <c r="DO77" s="1">
        <v>90.522540983606504</v>
      </c>
      <c r="DP77" s="1">
        <v>77.985829959514106</v>
      </c>
      <c r="DQ77" s="1">
        <v>69.562955254942693</v>
      </c>
      <c r="DR77" s="1">
        <v>32.883939038686897</v>
      </c>
      <c r="DS77" s="1">
        <v>37.518573551263003</v>
      </c>
      <c r="DT77" s="1">
        <v>69.924242424242394</v>
      </c>
      <c r="DU77" s="1">
        <v>75.037936267071302</v>
      </c>
      <c r="DV77" s="1">
        <v>53.319099378881901</v>
      </c>
      <c r="DW77" s="1">
        <v>58.492296404988998</v>
      </c>
      <c r="DX77" s="1">
        <v>62.257592389315697</v>
      </c>
      <c r="DY77" s="1">
        <v>44.681282988225703</v>
      </c>
      <c r="DZ77" s="1">
        <v>41.913507109004698</v>
      </c>
      <c r="EA77" s="1">
        <v>35.114885114885098</v>
      </c>
      <c r="EB77" s="1">
        <v>6.9402228976697096</v>
      </c>
      <c r="EC77" s="1">
        <v>10.7399794450154</v>
      </c>
      <c r="ED77" s="1">
        <v>8.1454918032786807</v>
      </c>
      <c r="EE77" s="1">
        <v>6.3259109311740804</v>
      </c>
      <c r="EF77" s="1">
        <v>16.077003121748099</v>
      </c>
      <c r="EG77" s="1">
        <v>79.660023446658798</v>
      </c>
      <c r="EH77" s="1">
        <v>46.285289747399702</v>
      </c>
      <c r="EI77" s="1">
        <v>66.363636363636303</v>
      </c>
      <c r="EJ77" s="1">
        <v>74.2033383915022</v>
      </c>
      <c r="EK77" s="1">
        <v>93.264751552795005</v>
      </c>
      <c r="EL77" s="1">
        <v>93.580337490828995</v>
      </c>
      <c r="EM77" s="1">
        <v>85.400658616904494</v>
      </c>
      <c r="EN77" s="1">
        <v>85.891189606171295</v>
      </c>
      <c r="EO77" s="1">
        <v>85.159952606635102</v>
      </c>
      <c r="EP77" s="1">
        <v>77.772227772227694</v>
      </c>
      <c r="EQ77" s="1">
        <v>77.304964539007102</v>
      </c>
      <c r="ER77" s="1">
        <v>84.840698869475801</v>
      </c>
      <c r="ES77" s="1">
        <v>78.278688524590095</v>
      </c>
      <c r="ET77" s="1">
        <v>76.720647773279296</v>
      </c>
      <c r="EU77" s="1">
        <v>77.263267429760603</v>
      </c>
      <c r="EV77" s="1">
        <v>81.770222743259097</v>
      </c>
      <c r="EW77" s="1">
        <v>89.227340267459098</v>
      </c>
      <c r="EX77" s="1">
        <v>96.818181818181799</v>
      </c>
      <c r="EY77" s="1">
        <v>96.509863429438496</v>
      </c>
    </row>
    <row r="78" spans="1:155" ht="15">
      <c r="A78" s="11" t="s">
        <v>166</v>
      </c>
      <c r="B78" s="1" t="s">
        <v>643</v>
      </c>
      <c r="C78" s="1" t="s">
        <v>1099</v>
      </c>
      <c r="D78" s="11" t="s">
        <v>1052</v>
      </c>
      <c r="E78" s="11" t="s">
        <v>1100</v>
      </c>
      <c r="F78" s="1">
        <v>80.08356545961</v>
      </c>
      <c r="G78" s="1">
        <v>62.096774193548299</v>
      </c>
      <c r="H78" s="1">
        <v>64.234875444839801</v>
      </c>
      <c r="I78" s="1">
        <v>57.346938775510203</v>
      </c>
      <c r="J78" s="1">
        <v>71.039603960395993</v>
      </c>
      <c r="K78" s="1">
        <v>65.075376884422099</v>
      </c>
      <c r="L78" s="1">
        <v>63.3333333333333</v>
      </c>
      <c r="M78" s="1">
        <v>61.398963730569903</v>
      </c>
      <c r="N78" s="1">
        <v>62.953367875647601</v>
      </c>
      <c r="O78" s="1">
        <v>71.019108280254699</v>
      </c>
      <c r="P78" s="1">
        <v>72.302158273381195</v>
      </c>
      <c r="Q78" s="1">
        <v>82.231404958677601</v>
      </c>
      <c r="R78" s="1">
        <v>81.465517241379303</v>
      </c>
      <c r="S78" s="1">
        <v>64.957264957264897</v>
      </c>
      <c r="T78" s="1">
        <v>0</v>
      </c>
      <c r="U78" s="1">
        <v>93.732590529247901</v>
      </c>
      <c r="V78" s="1">
        <v>88.548387096774206</v>
      </c>
      <c r="W78" s="1">
        <v>68.683274021352304</v>
      </c>
      <c r="X78" s="1">
        <v>74.285714285714207</v>
      </c>
      <c r="Y78" s="1">
        <v>64.108910891089096</v>
      </c>
      <c r="Z78" s="1">
        <v>45.477386934673298</v>
      </c>
      <c r="AA78" s="1">
        <v>45.128205128205103</v>
      </c>
      <c r="AB78" s="1">
        <v>56.735751295336698</v>
      </c>
      <c r="AC78" s="1">
        <v>72.797927461139906</v>
      </c>
      <c r="AD78" s="1">
        <v>69.426751592356595</v>
      </c>
      <c r="AE78" s="1">
        <v>70.503597122302097</v>
      </c>
      <c r="AF78" s="1">
        <v>77.685950413223097</v>
      </c>
      <c r="AG78" s="1">
        <v>92.672413793103402</v>
      </c>
      <c r="AH78" s="1">
        <v>82.051282051282001</v>
      </c>
      <c r="AI78" s="1">
        <v>0</v>
      </c>
      <c r="AJ78" s="1">
        <v>82.311977715877404</v>
      </c>
      <c r="AK78" s="1">
        <v>79.838709677419303</v>
      </c>
      <c r="AL78" s="1">
        <v>78.647686832740206</v>
      </c>
      <c r="AM78" s="1">
        <v>75.714285714285694</v>
      </c>
      <c r="AN78" s="1">
        <v>73.019801980197997</v>
      </c>
      <c r="AO78" s="1">
        <v>73.618090452261299</v>
      </c>
      <c r="AP78" s="1">
        <v>71.282051282051199</v>
      </c>
      <c r="AQ78" s="1">
        <v>74.611398963730494</v>
      </c>
      <c r="AR78" s="1">
        <v>93.264248704663203</v>
      </c>
      <c r="AS78" s="1">
        <v>94.904458598726094</v>
      </c>
      <c r="AT78" s="1">
        <v>80.935251798561097</v>
      </c>
      <c r="AU78" s="1">
        <v>68.595041322314103</v>
      </c>
      <c r="AV78" s="1">
        <v>36.637931034482698</v>
      </c>
      <c r="AW78" s="1">
        <v>37.179487179487097</v>
      </c>
      <c r="AX78" s="1">
        <v>0</v>
      </c>
      <c r="AY78" s="1">
        <v>88.440111420612794</v>
      </c>
      <c r="AZ78" s="1">
        <v>79.516129032258107</v>
      </c>
      <c r="BA78" s="1">
        <v>64.946619217081803</v>
      </c>
      <c r="BB78" s="1">
        <v>63.877551020408099</v>
      </c>
      <c r="BC78" s="1">
        <v>51.732673267326703</v>
      </c>
      <c r="BD78" s="1">
        <v>85.678391959798901</v>
      </c>
      <c r="BE78" s="1">
        <v>87.948717948717899</v>
      </c>
      <c r="BF78" s="1">
        <v>93.005181347150199</v>
      </c>
      <c r="BG78" s="1">
        <v>86.269430051813401</v>
      </c>
      <c r="BH78" s="1">
        <v>82.484076433121004</v>
      </c>
      <c r="BI78" s="1">
        <v>91.726618705035904</v>
      </c>
      <c r="BJ78" s="1">
        <v>97.107438016528903</v>
      </c>
      <c r="BK78" s="1">
        <v>90.948275862068897</v>
      </c>
      <c r="BL78" s="1">
        <v>78.205128205128204</v>
      </c>
      <c r="BM78" s="1">
        <v>0</v>
      </c>
      <c r="BN78" s="1">
        <v>58.495821727019496</v>
      </c>
      <c r="BO78" s="1">
        <v>68.387096774193495</v>
      </c>
      <c r="BP78" s="1">
        <v>74.021352313167199</v>
      </c>
      <c r="BQ78" s="1">
        <v>78.163265306122398</v>
      </c>
      <c r="BR78" s="1">
        <v>85.148514851485103</v>
      </c>
      <c r="BS78" s="1">
        <v>68.090452261306496</v>
      </c>
      <c r="BT78" s="1">
        <v>71.025641025640994</v>
      </c>
      <c r="BU78" s="1">
        <v>78.497409326424801</v>
      </c>
      <c r="BV78" s="1">
        <v>69.430051813471493</v>
      </c>
      <c r="BW78" s="1">
        <v>67.197452229299302</v>
      </c>
      <c r="BX78" s="1">
        <v>67.266187050359704</v>
      </c>
      <c r="BY78" s="1">
        <v>33.471074380165199</v>
      </c>
      <c r="BZ78" s="1">
        <v>41.810344827586199</v>
      </c>
      <c r="CA78" s="1">
        <v>42.735042735042697</v>
      </c>
      <c r="CB78" s="1">
        <v>0</v>
      </c>
      <c r="CC78" s="1">
        <v>94.846796657381603</v>
      </c>
      <c r="CD78" s="1">
        <v>95.645161290322505</v>
      </c>
      <c r="CE78" s="1">
        <v>84.341637010676095</v>
      </c>
      <c r="CF78" s="1">
        <v>82.653061224489804</v>
      </c>
      <c r="CG78" s="1">
        <v>68.564356435643504</v>
      </c>
      <c r="CH78" s="1">
        <v>73.618090452261299</v>
      </c>
      <c r="CI78" s="1">
        <v>75.641025641025607</v>
      </c>
      <c r="CJ78" s="1">
        <v>92.487046632124304</v>
      </c>
      <c r="CK78" s="1">
        <v>94.041450777202101</v>
      </c>
      <c r="CL78" s="1">
        <v>94.585987261146499</v>
      </c>
      <c r="CM78" s="1">
        <v>97.482014388489205</v>
      </c>
      <c r="CN78" s="1">
        <v>97.107438016528903</v>
      </c>
      <c r="CO78" s="1">
        <v>98.7068965517241</v>
      </c>
      <c r="CP78" s="1">
        <v>99.145299145299106</v>
      </c>
      <c r="CQ78" s="1">
        <v>0</v>
      </c>
      <c r="CR78" s="1">
        <v>80.222841225626695</v>
      </c>
      <c r="CS78" s="1">
        <v>80.967741935483801</v>
      </c>
      <c r="CT78" s="1">
        <v>55.8718861209964</v>
      </c>
      <c r="CU78" s="1">
        <v>52.653061224489697</v>
      </c>
      <c r="CV78" s="1">
        <v>54.950495049504902</v>
      </c>
      <c r="CW78" s="1">
        <v>80.402010050251207</v>
      </c>
      <c r="CX78" s="1">
        <v>80.256410256410206</v>
      </c>
      <c r="CY78" s="1">
        <v>95.854922279792703</v>
      </c>
      <c r="CZ78" s="1">
        <v>94.8186528497409</v>
      </c>
      <c r="DA78" s="1">
        <v>95.859872611464894</v>
      </c>
      <c r="DB78" s="1">
        <v>96.043165467625897</v>
      </c>
      <c r="DC78" s="1">
        <v>95.041322314049495</v>
      </c>
      <c r="DD78" s="1">
        <v>93.534482758620598</v>
      </c>
      <c r="DE78" s="1">
        <v>76.068376068376097</v>
      </c>
      <c r="DF78" s="1">
        <v>0</v>
      </c>
      <c r="DG78" s="1">
        <v>79.255319148936096</v>
      </c>
      <c r="DH78" s="1">
        <v>80.442736919136394</v>
      </c>
      <c r="DI78" s="1">
        <v>78.014616321559103</v>
      </c>
      <c r="DJ78" s="1">
        <v>74.614928909952596</v>
      </c>
      <c r="DK78" s="1">
        <v>86.563436563436497</v>
      </c>
      <c r="DL78" s="1">
        <v>73.910840932117495</v>
      </c>
      <c r="DM78" s="1">
        <v>52.466598150051297</v>
      </c>
      <c r="DN78" s="1">
        <v>56.711065573770398</v>
      </c>
      <c r="DO78" s="1">
        <v>38.208502024291398</v>
      </c>
      <c r="DP78" s="1">
        <v>32.934443288241397</v>
      </c>
      <c r="DQ78" s="1">
        <v>57.737397420867502</v>
      </c>
      <c r="DR78" s="1">
        <v>19.3907875185735</v>
      </c>
      <c r="DS78" s="1">
        <v>61.439393939393902</v>
      </c>
      <c r="DT78" s="1">
        <v>72.154779969650903</v>
      </c>
      <c r="DU78" s="1">
        <v>0</v>
      </c>
      <c r="DV78" s="1">
        <v>26.357300073367501</v>
      </c>
      <c r="DW78" s="1">
        <v>64.343212586900805</v>
      </c>
      <c r="DX78" s="1">
        <v>90.1948842874543</v>
      </c>
      <c r="DY78" s="1">
        <v>57.790284360189503</v>
      </c>
      <c r="DZ78" s="1">
        <v>56.293706293706201</v>
      </c>
      <c r="EA78" s="1">
        <v>28.622087132725401</v>
      </c>
      <c r="EB78" s="1">
        <v>68.6022610483042</v>
      </c>
      <c r="EC78" s="1">
        <v>63.780737704918003</v>
      </c>
      <c r="ED78" s="1">
        <v>57.439271255060703</v>
      </c>
      <c r="EE78" s="1">
        <v>67.793964620187296</v>
      </c>
      <c r="EF78" s="1">
        <v>38.042203985931998</v>
      </c>
      <c r="EG78" s="1">
        <v>34.843982169390699</v>
      </c>
      <c r="EH78" s="1">
        <v>67.5</v>
      </c>
      <c r="EI78" s="1">
        <v>50.151745068285202</v>
      </c>
      <c r="EJ78" s="1">
        <v>0</v>
      </c>
      <c r="EK78" s="1">
        <v>84.702861335289796</v>
      </c>
      <c r="EL78" s="1">
        <v>82.3271130625686</v>
      </c>
      <c r="EM78" s="1">
        <v>81.831100284206201</v>
      </c>
      <c r="EN78" s="1">
        <v>75.740521327014207</v>
      </c>
      <c r="EO78" s="1">
        <v>63.136863136863099</v>
      </c>
      <c r="EP78" s="1">
        <v>63.931104356636197</v>
      </c>
      <c r="EQ78" s="1">
        <v>63.514902363823197</v>
      </c>
      <c r="ER78" s="1">
        <v>70.645491803278603</v>
      </c>
      <c r="ES78" s="1">
        <v>70.647773279352194</v>
      </c>
      <c r="ET78" s="1">
        <v>80.957336108220602</v>
      </c>
      <c r="EU78" s="1">
        <v>65.943728018757298</v>
      </c>
      <c r="EV78" s="1">
        <v>69.687964338781498</v>
      </c>
      <c r="EW78" s="1">
        <v>38.939393939393902</v>
      </c>
      <c r="EX78" s="1">
        <v>1.0622154779969599</v>
      </c>
      <c r="EY78" s="1">
        <v>0</v>
      </c>
    </row>
    <row r="79" spans="1:155" ht="15">
      <c r="A79" s="11" t="s">
        <v>495</v>
      </c>
      <c r="B79" s="1" t="s">
        <v>957</v>
      </c>
      <c r="C79" s="1" t="s">
        <v>1022</v>
      </c>
      <c r="D79" s="11" t="s">
        <v>1016</v>
      </c>
      <c r="E79" s="11" t="s">
        <v>1017</v>
      </c>
      <c r="F79" s="1">
        <v>69.382022471910105</v>
      </c>
      <c r="G79" s="1">
        <v>75</v>
      </c>
      <c r="H79" s="1">
        <v>75</v>
      </c>
      <c r="I79" s="1">
        <v>67.171717171717106</v>
      </c>
      <c r="J79" s="1">
        <v>67.910447761194007</v>
      </c>
      <c r="K79" s="1">
        <v>63.28125</v>
      </c>
      <c r="L79" s="1">
        <v>64.0625</v>
      </c>
      <c r="M79" s="1">
        <v>63.846153846153797</v>
      </c>
      <c r="N79" s="1">
        <v>57.462686567164099</v>
      </c>
      <c r="O79" s="1">
        <v>63.846153846153797</v>
      </c>
      <c r="P79" s="1">
        <v>44.736842105263101</v>
      </c>
      <c r="Q79" s="1">
        <v>40</v>
      </c>
      <c r="R79" s="1">
        <v>35.4166666666666</v>
      </c>
      <c r="S79" s="1">
        <v>31.372549019607799</v>
      </c>
      <c r="T79" s="1">
        <v>36.046511627906902</v>
      </c>
      <c r="U79" s="1">
        <v>62.640449438202197</v>
      </c>
      <c r="V79" s="1">
        <v>68.3734939759036</v>
      </c>
      <c r="W79" s="1">
        <v>69.178082191780803</v>
      </c>
      <c r="X79" s="1">
        <v>57.5757575757575</v>
      </c>
      <c r="Y79" s="1">
        <v>44.0298507462686</v>
      </c>
      <c r="Z79" s="1">
        <v>46.875</v>
      </c>
      <c r="AA79" s="1">
        <v>44.53125</v>
      </c>
      <c r="AB79" s="1">
        <v>52.307692307692299</v>
      </c>
      <c r="AC79" s="1">
        <v>50</v>
      </c>
      <c r="AD79" s="1">
        <v>55.384615384615302</v>
      </c>
      <c r="AE79" s="1">
        <v>44.736842105263101</v>
      </c>
      <c r="AF79" s="1">
        <v>20</v>
      </c>
      <c r="AG79" s="1">
        <v>30.2083333333333</v>
      </c>
      <c r="AH79" s="1">
        <v>28.431372549019599</v>
      </c>
      <c r="AI79" s="1">
        <v>33.720930232558104</v>
      </c>
      <c r="AJ79" s="1">
        <v>10.112359550561701</v>
      </c>
      <c r="AK79" s="1">
        <v>8.7349397590361395</v>
      </c>
      <c r="AL79" s="1">
        <v>8.5616438356164295</v>
      </c>
      <c r="AM79" s="1">
        <v>6.0606060606060597</v>
      </c>
      <c r="AN79" s="1">
        <v>6.7164179104477597</v>
      </c>
      <c r="AO79" s="1">
        <v>7.8125</v>
      </c>
      <c r="AP79" s="1">
        <v>7.8125</v>
      </c>
      <c r="AQ79" s="1">
        <v>8.4615384615384599</v>
      </c>
      <c r="AR79" s="1">
        <v>9.7014925373134293</v>
      </c>
      <c r="AS79" s="1">
        <v>11.538461538461499</v>
      </c>
      <c r="AT79" s="1">
        <v>14.0350877192982</v>
      </c>
      <c r="AU79" s="1">
        <v>63</v>
      </c>
      <c r="AV79" s="1">
        <v>63.5416666666666</v>
      </c>
      <c r="AW79" s="1">
        <v>55.8823529411764</v>
      </c>
      <c r="AX79" s="1">
        <v>51.162790697674403</v>
      </c>
      <c r="AY79" s="1">
        <v>73.876404494382001</v>
      </c>
      <c r="AZ79" s="1">
        <v>75</v>
      </c>
      <c r="BA79" s="1">
        <v>90.068493150684901</v>
      </c>
      <c r="BB79" s="1">
        <v>67.171717171717106</v>
      </c>
      <c r="BC79" s="1">
        <v>60.447761194029802</v>
      </c>
      <c r="BD79" s="1">
        <v>67.96875</v>
      </c>
      <c r="BE79" s="1">
        <v>66.40625</v>
      </c>
      <c r="BF79" s="1">
        <v>83.846153846153797</v>
      </c>
      <c r="BG79" s="1">
        <v>78.358208955223802</v>
      </c>
      <c r="BH79" s="1">
        <v>80.769230769230703</v>
      </c>
      <c r="BI79" s="1">
        <v>71.052631578947299</v>
      </c>
      <c r="BJ79" s="1">
        <v>25</v>
      </c>
      <c r="BK79" s="1">
        <v>13.5416666666666</v>
      </c>
      <c r="BL79" s="1">
        <v>12.7450980392156</v>
      </c>
      <c r="BM79" s="1">
        <v>10.465116279069701</v>
      </c>
      <c r="BN79" s="1">
        <v>73.595505617977494</v>
      </c>
      <c r="BO79" s="1">
        <v>70.180722891566205</v>
      </c>
      <c r="BP79" s="1">
        <v>75.684931506849296</v>
      </c>
      <c r="BQ79" s="1">
        <v>73.737373737373701</v>
      </c>
      <c r="BR79" s="1">
        <v>76.119402985074601</v>
      </c>
      <c r="BS79" s="1">
        <v>79.6875</v>
      </c>
      <c r="BT79" s="1">
        <v>70.3125</v>
      </c>
      <c r="BU79" s="1">
        <v>80</v>
      </c>
      <c r="BV79" s="1">
        <v>35.074626865671597</v>
      </c>
      <c r="BW79" s="1">
        <v>36.923076923076898</v>
      </c>
      <c r="BX79" s="1">
        <v>37.719298245613999</v>
      </c>
      <c r="BY79" s="1">
        <v>37</v>
      </c>
      <c r="BZ79" s="1">
        <v>43.75</v>
      </c>
      <c r="CA79" s="1">
        <v>43.137254901960702</v>
      </c>
      <c r="CB79" s="1">
        <v>45.348837209302303</v>
      </c>
      <c r="CC79" s="1">
        <v>69.943820224719104</v>
      </c>
      <c r="CD79" s="1">
        <v>72.590361445783103</v>
      </c>
      <c r="CE79" s="1">
        <v>70.890410958904098</v>
      </c>
      <c r="CF79" s="1">
        <v>34.848484848484802</v>
      </c>
      <c r="CG79" s="1">
        <v>44.776119402985103</v>
      </c>
      <c r="CH79" s="1">
        <v>46.875</v>
      </c>
      <c r="CI79" s="1">
        <v>48.4375</v>
      </c>
      <c r="CJ79" s="1">
        <v>22.307692307692299</v>
      </c>
      <c r="CK79" s="1">
        <v>48.507462686567102</v>
      </c>
      <c r="CL79" s="1">
        <v>40.769230769230703</v>
      </c>
      <c r="CM79" s="1">
        <v>32.456140350877099</v>
      </c>
      <c r="CN79" s="1">
        <v>10</v>
      </c>
      <c r="CO79" s="1">
        <v>9.375</v>
      </c>
      <c r="CP79" s="1">
        <v>15.6862745098039</v>
      </c>
      <c r="CQ79" s="1">
        <v>18.604651162790599</v>
      </c>
      <c r="CR79" s="1">
        <v>51.404494382022399</v>
      </c>
      <c r="CS79" s="1">
        <v>57.2289156626506</v>
      </c>
      <c r="CT79" s="1">
        <v>25</v>
      </c>
      <c r="CU79" s="1">
        <v>21.717171717171698</v>
      </c>
      <c r="CV79" s="1">
        <v>20.149253731343201</v>
      </c>
      <c r="CW79" s="1">
        <v>3.90625</v>
      </c>
      <c r="CX79" s="1">
        <v>3.90625</v>
      </c>
      <c r="CY79" s="1">
        <v>4.6153846153846096</v>
      </c>
      <c r="CZ79" s="1">
        <v>5.2238805970149196</v>
      </c>
      <c r="DA79" s="1">
        <v>4.6153846153846096</v>
      </c>
      <c r="DB79" s="1">
        <v>2.6315789473684199</v>
      </c>
      <c r="DC79" s="1">
        <v>8</v>
      </c>
      <c r="DD79" s="1">
        <v>25</v>
      </c>
      <c r="DE79" s="1">
        <v>29.411764705882302</v>
      </c>
      <c r="DF79" s="1">
        <v>34.883720930232499</v>
      </c>
      <c r="DG79" s="1">
        <v>43.598679383712302</v>
      </c>
      <c r="DH79" s="1">
        <v>33.717526527625303</v>
      </c>
      <c r="DI79" s="1">
        <v>30.7957775071051</v>
      </c>
      <c r="DJ79" s="1">
        <v>43.572274881516499</v>
      </c>
      <c r="DK79" s="1">
        <v>39.310689310689298</v>
      </c>
      <c r="DL79" s="1">
        <v>22.239108409321101</v>
      </c>
      <c r="DM79" s="1">
        <v>26.156217882836501</v>
      </c>
      <c r="DN79" s="1">
        <v>24.1290983606557</v>
      </c>
      <c r="DO79" s="1">
        <v>38.917004048583003</v>
      </c>
      <c r="DP79" s="1">
        <v>73.725286160249695</v>
      </c>
      <c r="DQ79" s="1">
        <v>46.131301289566203</v>
      </c>
      <c r="DR79" s="1">
        <v>53.863298662704302</v>
      </c>
      <c r="DS79" s="1">
        <v>18.7121212121212</v>
      </c>
      <c r="DT79" s="1">
        <v>28.603945371775399</v>
      </c>
      <c r="DU79" s="1">
        <v>40.4237288135593</v>
      </c>
      <c r="DV79" s="1">
        <v>12.3074101247248</v>
      </c>
      <c r="DW79" s="1">
        <v>16.373948042444201</v>
      </c>
      <c r="DX79" s="1">
        <v>14.717823792123401</v>
      </c>
      <c r="DY79" s="1">
        <v>12.0556872037914</v>
      </c>
      <c r="DZ79" s="1">
        <v>16.1338661338661</v>
      </c>
      <c r="EA79" s="1">
        <v>19.300911854103301</v>
      </c>
      <c r="EB79" s="1">
        <v>22.353545734840701</v>
      </c>
      <c r="EC79" s="1">
        <v>41.649590163934398</v>
      </c>
      <c r="ED79" s="1">
        <v>50.961538461538403</v>
      </c>
      <c r="EE79" s="1">
        <v>62.486992715920898</v>
      </c>
      <c r="EF79" s="1">
        <v>31.125439624853399</v>
      </c>
      <c r="EG79" s="1">
        <v>15.2303120356612</v>
      </c>
      <c r="EH79" s="1">
        <v>43.257575757575701</v>
      </c>
      <c r="EI79" s="1">
        <v>78.224582701062204</v>
      </c>
      <c r="EJ79" s="1">
        <v>82.627118644067806</v>
      </c>
      <c r="EK79" s="1">
        <v>72.835656639765205</v>
      </c>
      <c r="EL79" s="1">
        <v>74.624954262714894</v>
      </c>
      <c r="EM79" s="1">
        <v>73.792123426715307</v>
      </c>
      <c r="EN79" s="1">
        <v>64.869668246445499</v>
      </c>
      <c r="EO79" s="1">
        <v>58.791208791208703</v>
      </c>
      <c r="EP79" s="1">
        <v>59.8277608915906</v>
      </c>
      <c r="EQ79" s="1">
        <v>21.891058581706101</v>
      </c>
      <c r="ER79" s="1">
        <v>65.983606557377001</v>
      </c>
      <c r="ES79" s="1">
        <v>33.350202429149803</v>
      </c>
      <c r="ET79" s="1">
        <v>63.995837669094598</v>
      </c>
      <c r="EU79" s="1">
        <v>9.3200468933177003</v>
      </c>
      <c r="EV79" s="1">
        <v>18.4992570579494</v>
      </c>
      <c r="EW79" s="1">
        <v>38.939393939393902</v>
      </c>
      <c r="EX79" s="1">
        <v>40.819423368740502</v>
      </c>
      <c r="EY79" s="1">
        <v>41.610169491525397</v>
      </c>
    </row>
    <row r="80" spans="1:155" ht="15">
      <c r="A80" s="11" t="s">
        <v>171</v>
      </c>
      <c r="B80" s="1" t="s">
        <v>649</v>
      </c>
      <c r="C80" s="1" t="s">
        <v>1126</v>
      </c>
      <c r="D80" s="11" t="s">
        <v>1127</v>
      </c>
      <c r="E80" s="11" t="s">
        <v>1128</v>
      </c>
      <c r="F80" s="1">
        <v>95.283018867924497</v>
      </c>
      <c r="G80" s="1">
        <v>95.161290322580598</v>
      </c>
      <c r="H80" s="1">
        <v>94.827586206896498</v>
      </c>
      <c r="I80" s="1">
        <v>98.120300751879697</v>
      </c>
      <c r="J80" s="1">
        <v>97.807017543859601</v>
      </c>
      <c r="K80" s="1">
        <v>95.982142857142804</v>
      </c>
      <c r="L80" s="1">
        <v>94.859813084112105</v>
      </c>
      <c r="M80" s="1">
        <v>98.529411764705799</v>
      </c>
      <c r="N80" s="1">
        <v>99.5</v>
      </c>
      <c r="O80" s="1">
        <v>96.195652173913004</v>
      </c>
      <c r="P80" s="1">
        <v>84.567901234567898</v>
      </c>
      <c r="Q80" s="1">
        <v>82.236842105263094</v>
      </c>
      <c r="R80" s="1">
        <v>97.435897435897402</v>
      </c>
      <c r="S80" s="1">
        <v>98.076923076923094</v>
      </c>
      <c r="T80" s="1">
        <v>98.507462686567095</v>
      </c>
      <c r="U80" s="1">
        <v>90.880503144654099</v>
      </c>
      <c r="V80" s="1">
        <v>91.290322580645096</v>
      </c>
      <c r="W80" s="1">
        <v>91.379310344827502</v>
      </c>
      <c r="X80" s="1">
        <v>94.360902255639104</v>
      </c>
      <c r="Y80" s="1">
        <v>90.789473684210506</v>
      </c>
      <c r="Z80" s="1">
        <v>94.196428571428498</v>
      </c>
      <c r="AA80" s="1">
        <v>97.6635514018691</v>
      </c>
      <c r="AB80" s="1">
        <v>97.549019607843107</v>
      </c>
      <c r="AC80" s="1">
        <v>96.5</v>
      </c>
      <c r="AD80" s="1">
        <v>96.195652173913004</v>
      </c>
      <c r="AE80" s="1">
        <v>99.382716049382694</v>
      </c>
      <c r="AF80" s="1">
        <v>95.394736842105203</v>
      </c>
      <c r="AG80" s="1">
        <v>94.230769230769198</v>
      </c>
      <c r="AH80" s="1">
        <v>95.512820512820497</v>
      </c>
      <c r="AI80" s="1">
        <v>91.791044776119406</v>
      </c>
      <c r="AJ80" s="1">
        <v>40.880503144654099</v>
      </c>
      <c r="AK80" s="1">
        <v>40.967741935483801</v>
      </c>
      <c r="AL80" s="1">
        <v>41.034482758620598</v>
      </c>
      <c r="AM80" s="1">
        <v>40.601503759398398</v>
      </c>
      <c r="AN80" s="1">
        <v>42.105263157894697</v>
      </c>
      <c r="AO80" s="1">
        <v>43.303571428571402</v>
      </c>
      <c r="AP80" s="1">
        <v>42.990654205607399</v>
      </c>
      <c r="AQ80" s="1">
        <v>44.117647058823501</v>
      </c>
      <c r="AR80" s="1">
        <v>45.5</v>
      </c>
      <c r="AS80" s="1">
        <v>46.739130434782602</v>
      </c>
      <c r="AT80" s="1">
        <v>46.296296296296198</v>
      </c>
      <c r="AU80" s="1">
        <v>50</v>
      </c>
      <c r="AV80" s="1">
        <v>50</v>
      </c>
      <c r="AW80" s="1">
        <v>50</v>
      </c>
      <c r="AX80" s="1">
        <v>50</v>
      </c>
      <c r="AY80" s="1">
        <v>75.786163522012501</v>
      </c>
      <c r="AZ80" s="1">
        <v>79.0322580645161</v>
      </c>
      <c r="BA80" s="1">
        <v>82.413793103448199</v>
      </c>
      <c r="BB80" s="1">
        <v>95.112781954887197</v>
      </c>
      <c r="BC80" s="1">
        <v>92.543859649122794</v>
      </c>
      <c r="BD80" s="1">
        <v>95.089285714285694</v>
      </c>
      <c r="BE80" s="1">
        <v>99.532710280373806</v>
      </c>
      <c r="BF80" s="1">
        <v>97.549019607843107</v>
      </c>
      <c r="BG80" s="1">
        <v>96.5</v>
      </c>
      <c r="BH80" s="1">
        <v>99.456521739130395</v>
      </c>
      <c r="BI80" s="1">
        <v>96.913580246913497</v>
      </c>
      <c r="BJ80" s="1">
        <v>92.763157894736807</v>
      </c>
      <c r="BK80" s="1">
        <v>77.564102564102498</v>
      </c>
      <c r="BL80" s="1">
        <v>60.897435897435798</v>
      </c>
      <c r="BM80" s="1">
        <v>82.835820895522303</v>
      </c>
      <c r="BN80" s="1">
        <v>84.905660377358402</v>
      </c>
      <c r="BO80" s="1">
        <v>95.161290322580598</v>
      </c>
      <c r="BP80" s="1">
        <v>94.827586206896498</v>
      </c>
      <c r="BQ80" s="1">
        <v>94.360902255639104</v>
      </c>
      <c r="BR80" s="1">
        <v>92.543859649122794</v>
      </c>
      <c r="BS80" s="1">
        <v>94.642857142857096</v>
      </c>
      <c r="BT80" s="1">
        <v>89.719626168224295</v>
      </c>
      <c r="BU80" s="1">
        <v>89.705882352941103</v>
      </c>
      <c r="BV80" s="1">
        <v>78</v>
      </c>
      <c r="BW80" s="1">
        <v>77.173913043478194</v>
      </c>
      <c r="BX80" s="1">
        <v>81.481481481481396</v>
      </c>
      <c r="BY80" s="1">
        <v>86.842105263157904</v>
      </c>
      <c r="BZ80" s="1">
        <v>94.871794871794805</v>
      </c>
      <c r="CA80" s="1">
        <v>95.512820512820497</v>
      </c>
      <c r="CB80" s="1">
        <v>47.014925373134297</v>
      </c>
      <c r="CC80" s="1">
        <v>97.798742138364702</v>
      </c>
      <c r="CD80" s="1">
        <v>99.0322580645161</v>
      </c>
      <c r="CE80" s="1">
        <v>98.965517241379303</v>
      </c>
      <c r="CF80" s="1">
        <v>96.616541353383397</v>
      </c>
      <c r="CG80" s="1">
        <v>98.684210526315695</v>
      </c>
      <c r="CH80" s="1">
        <v>99.553571428571402</v>
      </c>
      <c r="CI80" s="1">
        <v>87.383177570093395</v>
      </c>
      <c r="CJ80" s="1">
        <v>70.0980392156862</v>
      </c>
      <c r="CK80" s="1">
        <v>87.5</v>
      </c>
      <c r="CL80" s="1">
        <v>71.195652173913004</v>
      </c>
      <c r="CM80" s="1">
        <v>88.271604938271594</v>
      </c>
      <c r="CN80" s="1">
        <v>90.131578947368396</v>
      </c>
      <c r="CO80" s="1">
        <v>84.615384615384599</v>
      </c>
      <c r="CP80" s="1">
        <v>92.307692307692307</v>
      </c>
      <c r="CQ80" s="1">
        <v>43.283582089552198</v>
      </c>
      <c r="CR80" s="1">
        <v>98.742138364779805</v>
      </c>
      <c r="CS80" s="1">
        <v>99.0322580645161</v>
      </c>
      <c r="CT80" s="1">
        <v>98.965517241379303</v>
      </c>
      <c r="CU80" s="1">
        <v>98.872180451127804</v>
      </c>
      <c r="CV80" s="1">
        <v>99.122807017543806</v>
      </c>
      <c r="CW80" s="1">
        <v>99.553571428571402</v>
      </c>
      <c r="CX80" s="1">
        <v>99.065420560747597</v>
      </c>
      <c r="CY80" s="1">
        <v>99.019607843137194</v>
      </c>
      <c r="CZ80" s="1">
        <v>98.5</v>
      </c>
      <c r="DA80" s="1">
        <v>97.826086956521706</v>
      </c>
      <c r="DB80" s="1">
        <v>99.382716049382694</v>
      </c>
      <c r="DC80" s="1">
        <v>98.684210526315695</v>
      </c>
      <c r="DD80" s="1">
        <v>41.025641025641001</v>
      </c>
      <c r="DE80" s="1">
        <v>42.948717948717899</v>
      </c>
      <c r="DF80" s="1">
        <v>41.791044776119399</v>
      </c>
      <c r="DG80" s="1">
        <v>72.358767424798202</v>
      </c>
      <c r="DH80" s="1">
        <v>45.536040980607297</v>
      </c>
      <c r="DI80" s="1">
        <v>40.864799025578499</v>
      </c>
      <c r="DJ80" s="1">
        <v>24.970379146919399</v>
      </c>
      <c r="DK80" s="1">
        <v>0.74925074925074897</v>
      </c>
      <c r="DL80" s="1">
        <v>1.0638297872340401</v>
      </c>
      <c r="DM80" s="1">
        <v>1.1819116135662799</v>
      </c>
      <c r="DN80" s="1">
        <v>37.141393442622899</v>
      </c>
      <c r="DO80" s="1">
        <v>43.6740890688259</v>
      </c>
      <c r="DP80" s="1">
        <v>65.400624349635706</v>
      </c>
      <c r="DQ80" s="1">
        <v>41.324736225087896</v>
      </c>
      <c r="DR80" s="1">
        <v>54.0118870728083</v>
      </c>
      <c r="DS80" s="1">
        <v>74.1666666666666</v>
      </c>
      <c r="DT80" s="1">
        <v>76.555386949924099</v>
      </c>
      <c r="DU80" s="1">
        <v>50.254237288135599</v>
      </c>
      <c r="DV80" s="1">
        <v>57.538517975055001</v>
      </c>
      <c r="DW80" s="1">
        <v>26.253201609952399</v>
      </c>
      <c r="DX80" s="1">
        <v>34.165651644336101</v>
      </c>
      <c r="DY80" s="1">
        <v>40.906398104265399</v>
      </c>
      <c r="DZ80" s="1">
        <v>45.204795204795197</v>
      </c>
      <c r="EA80" s="1">
        <v>22.5430597771023</v>
      </c>
      <c r="EB80" s="1">
        <v>38.078108941418201</v>
      </c>
      <c r="EC80" s="1">
        <v>41.239754098360599</v>
      </c>
      <c r="ED80" s="1">
        <v>40.941295546558699</v>
      </c>
      <c r="EE80" s="1">
        <v>75.494276795005206</v>
      </c>
      <c r="EF80" s="1">
        <v>53.985932004689303</v>
      </c>
      <c r="EG80" s="1">
        <v>77.786032689450195</v>
      </c>
      <c r="EH80" s="1">
        <v>84.621212121212096</v>
      </c>
      <c r="EI80" s="1">
        <v>88.391502276175999</v>
      </c>
      <c r="EJ80" s="1">
        <v>79.745762711864401</v>
      </c>
      <c r="EK80" s="1">
        <v>96.239911958914107</v>
      </c>
      <c r="EL80" s="1">
        <v>92.1331869740212</v>
      </c>
      <c r="EM80" s="1">
        <v>96.711327649208201</v>
      </c>
      <c r="EN80" s="1">
        <v>95.734597156398095</v>
      </c>
      <c r="EO80" s="1">
        <v>77.772227772227694</v>
      </c>
      <c r="EP80" s="1">
        <v>77.304964539007102</v>
      </c>
      <c r="EQ80" s="1">
        <v>76.618705035971203</v>
      </c>
      <c r="ER80" s="1">
        <v>83.709016393442596</v>
      </c>
      <c r="ES80" s="1">
        <v>87.398785425101195</v>
      </c>
      <c r="ET80" s="1">
        <v>89.281997918834506</v>
      </c>
      <c r="EU80" s="1">
        <v>91.500586166471194</v>
      </c>
      <c r="EV80" s="1">
        <v>65.824665676077203</v>
      </c>
      <c r="EW80" s="1">
        <v>83.030303030303003</v>
      </c>
      <c r="EX80" s="1">
        <v>40.819423368740502</v>
      </c>
      <c r="EY80" s="1">
        <v>41.610169491525397</v>
      </c>
    </row>
    <row r="81" spans="1:155" ht="15">
      <c r="A81" s="11" t="s">
        <v>175</v>
      </c>
      <c r="B81" s="1" t="s">
        <v>653</v>
      </c>
      <c r="C81" s="1" t="s">
        <v>1123</v>
      </c>
      <c r="D81" s="11" t="s">
        <v>1124</v>
      </c>
      <c r="E81" s="11" t="s">
        <v>1125</v>
      </c>
      <c r="F81" s="1">
        <v>26</v>
      </c>
      <c r="G81" s="1">
        <v>57.051282051282001</v>
      </c>
      <c r="H81" s="1">
        <v>58.219178082191704</v>
      </c>
      <c r="I81" s="1">
        <v>50</v>
      </c>
      <c r="J81" s="1">
        <v>39.855072463768103</v>
      </c>
      <c r="K81" s="1">
        <v>38.392857142857103</v>
      </c>
      <c r="L81" s="1">
        <v>28.947368421052602</v>
      </c>
      <c r="M81" s="1">
        <v>27.358490566037698</v>
      </c>
      <c r="N81" s="1">
        <v>27.884615384615302</v>
      </c>
      <c r="O81" s="1">
        <v>33.673469387755098</v>
      </c>
      <c r="P81" s="1">
        <v>28.378378378378301</v>
      </c>
      <c r="Q81" s="1">
        <v>21.428571428571399</v>
      </c>
      <c r="R81" s="1">
        <v>37.096774193548299</v>
      </c>
      <c r="S81" s="1">
        <v>41.071428571428498</v>
      </c>
      <c r="T81" s="1">
        <v>42.592592592592503</v>
      </c>
      <c r="U81" s="1">
        <v>32.6666666666666</v>
      </c>
      <c r="V81" s="1">
        <v>78.846153846153797</v>
      </c>
      <c r="W81" s="1">
        <v>80.136986301369802</v>
      </c>
      <c r="X81" s="1">
        <v>77.536231884057898</v>
      </c>
      <c r="Y81" s="1">
        <v>78.985507246376798</v>
      </c>
      <c r="Z81" s="1">
        <v>73.214285714285694</v>
      </c>
      <c r="AA81" s="1">
        <v>60.5263157894736</v>
      </c>
      <c r="AB81" s="1">
        <v>60.377358490566003</v>
      </c>
      <c r="AC81" s="1">
        <v>19.230769230769202</v>
      </c>
      <c r="AD81" s="1">
        <v>18.367346938775501</v>
      </c>
      <c r="AE81" s="1">
        <v>14.864864864864799</v>
      </c>
      <c r="AF81" s="1">
        <v>14.285714285714199</v>
      </c>
      <c r="AG81" s="1">
        <v>20.967741935483801</v>
      </c>
      <c r="AH81" s="1">
        <v>21.428571428571399</v>
      </c>
      <c r="AI81" s="1">
        <v>37.037037037037003</v>
      </c>
      <c r="AJ81" s="1">
        <v>32.6666666666666</v>
      </c>
      <c r="AK81" s="1">
        <v>32.692307692307601</v>
      </c>
      <c r="AL81" s="1">
        <v>35.616438356164302</v>
      </c>
      <c r="AM81" s="1">
        <v>34.782608695652101</v>
      </c>
      <c r="AN81" s="1">
        <v>39.855072463768103</v>
      </c>
      <c r="AO81" s="1">
        <v>34.821428571428498</v>
      </c>
      <c r="AP81" s="1">
        <v>32.456140350877099</v>
      </c>
      <c r="AQ81" s="1">
        <v>30.188679245283002</v>
      </c>
      <c r="AR81" s="1">
        <v>29.807692307692299</v>
      </c>
      <c r="AS81" s="1">
        <v>32.653061224489697</v>
      </c>
      <c r="AT81" s="1">
        <v>29.729729729729701</v>
      </c>
      <c r="AU81" s="1">
        <v>32.857142857142797</v>
      </c>
      <c r="AV81" s="1">
        <v>35.4838709677419</v>
      </c>
      <c r="AW81" s="1">
        <v>44.642857142857103</v>
      </c>
      <c r="AX81" s="1">
        <v>48.148148148148103</v>
      </c>
      <c r="AY81" s="1">
        <v>14</v>
      </c>
      <c r="AZ81" s="1">
        <v>16.025641025641001</v>
      </c>
      <c r="BA81" s="1">
        <v>15.7534246575342</v>
      </c>
      <c r="BB81" s="1">
        <v>47.101449275362299</v>
      </c>
      <c r="BC81" s="1">
        <v>38.405797101449203</v>
      </c>
      <c r="BD81" s="1">
        <v>27.678571428571399</v>
      </c>
      <c r="BE81" s="1">
        <v>30.7017543859649</v>
      </c>
      <c r="BF81" s="1">
        <v>34.905660377358402</v>
      </c>
      <c r="BG81" s="1">
        <v>50.961538461538403</v>
      </c>
      <c r="BH81" s="1">
        <v>56.122448979591802</v>
      </c>
      <c r="BI81" s="1">
        <v>41.891891891891802</v>
      </c>
      <c r="BJ81" s="1">
        <v>58.571428571428498</v>
      </c>
      <c r="BK81" s="1">
        <v>66.129032258064498</v>
      </c>
      <c r="BL81" s="1">
        <v>58.928571428571402</v>
      </c>
      <c r="BM81" s="1">
        <v>79.629629629629605</v>
      </c>
      <c r="BN81" s="1">
        <v>14.6666666666666</v>
      </c>
      <c r="BO81" s="1">
        <v>39.102564102564102</v>
      </c>
      <c r="BP81" s="1">
        <v>45.205479452054703</v>
      </c>
      <c r="BQ81" s="1">
        <v>51.449275362318801</v>
      </c>
      <c r="BR81" s="1">
        <v>54.347826086956502</v>
      </c>
      <c r="BS81" s="1">
        <v>23.214285714285701</v>
      </c>
      <c r="BT81" s="1">
        <v>27.1929824561403</v>
      </c>
      <c r="BU81" s="1">
        <v>29.245283018867902</v>
      </c>
      <c r="BV81" s="1">
        <v>71.153846153846104</v>
      </c>
      <c r="BW81" s="1">
        <v>73.469387755102005</v>
      </c>
      <c r="BX81" s="1">
        <v>68.918918918918905</v>
      </c>
      <c r="BY81" s="1">
        <v>64.285714285714207</v>
      </c>
      <c r="BZ81" s="1">
        <v>59.677419354838698</v>
      </c>
      <c r="CA81" s="1">
        <v>35.714285714285701</v>
      </c>
      <c r="CB81" s="1">
        <v>42.592592592592503</v>
      </c>
      <c r="CC81" s="1">
        <v>69.3333333333333</v>
      </c>
      <c r="CD81" s="1">
        <v>71.794871794871796</v>
      </c>
      <c r="CE81" s="1">
        <v>70.547945205479394</v>
      </c>
      <c r="CF81" s="1">
        <v>71.739130434782595</v>
      </c>
      <c r="CG81" s="1">
        <v>71.739130434782595</v>
      </c>
      <c r="CH81" s="1">
        <v>58.035714285714199</v>
      </c>
      <c r="CI81" s="1">
        <v>61.403508771929801</v>
      </c>
      <c r="CJ81" s="1">
        <v>64.150943396226396</v>
      </c>
      <c r="CK81" s="1">
        <v>74.038461538461505</v>
      </c>
      <c r="CL81" s="1">
        <v>77.551020408163197</v>
      </c>
      <c r="CM81" s="1">
        <v>72.972972972972897</v>
      </c>
      <c r="CN81" s="1">
        <v>71.428571428571402</v>
      </c>
      <c r="CO81" s="1">
        <v>62.903225806451601</v>
      </c>
      <c r="CP81" s="1">
        <v>44.642857142857103</v>
      </c>
      <c r="CQ81" s="1">
        <v>68.518518518518505</v>
      </c>
      <c r="CR81" s="1">
        <v>35.3333333333333</v>
      </c>
      <c r="CS81" s="1">
        <v>74.358974358974294</v>
      </c>
      <c r="CT81" s="1">
        <v>80.136986301369802</v>
      </c>
      <c r="CU81" s="1">
        <v>81.8840579710144</v>
      </c>
      <c r="CV81" s="1">
        <v>85.507246376811594</v>
      </c>
      <c r="CW81" s="1">
        <v>83.035714285714207</v>
      </c>
      <c r="CX81" s="1">
        <v>67.543859649122794</v>
      </c>
      <c r="CY81" s="1">
        <v>66.981132075471606</v>
      </c>
      <c r="CZ81" s="1">
        <v>70.192307692307594</v>
      </c>
      <c r="DA81" s="1">
        <v>48.979591836734599</v>
      </c>
      <c r="DB81" s="1">
        <v>17.567567567567501</v>
      </c>
      <c r="DC81" s="1">
        <v>15.714285714285699</v>
      </c>
      <c r="DD81" s="1">
        <v>20.967741935483801</v>
      </c>
      <c r="DE81" s="1">
        <v>35.714285714285701</v>
      </c>
      <c r="DF81" s="1">
        <v>40.740740740740698</v>
      </c>
      <c r="DG81" s="1">
        <v>45.166925465838503</v>
      </c>
      <c r="DH81" s="1">
        <v>57.905355832721902</v>
      </c>
      <c r="DI81" s="1">
        <v>58.415660446395897</v>
      </c>
      <c r="DJ81" s="1">
        <v>33.110028420625198</v>
      </c>
      <c r="DK81" s="1">
        <v>36.640995260663502</v>
      </c>
      <c r="DL81" s="1">
        <v>21.128871128871101</v>
      </c>
      <c r="DM81" s="1">
        <v>22.5430597771023</v>
      </c>
      <c r="DN81" s="1">
        <v>9.50668036998972</v>
      </c>
      <c r="DO81" s="1">
        <v>11.014344262295101</v>
      </c>
      <c r="DP81" s="1">
        <v>20.900809716599099</v>
      </c>
      <c r="DQ81" s="1">
        <v>42.924037460978099</v>
      </c>
      <c r="DR81" s="1">
        <v>23.622508792497101</v>
      </c>
      <c r="DS81" s="1">
        <v>24.591381872213901</v>
      </c>
      <c r="DT81" s="1">
        <v>18.106060606060598</v>
      </c>
      <c r="DU81" s="1">
        <v>20.106221547799599</v>
      </c>
      <c r="DV81" s="1">
        <v>95.108695652173907</v>
      </c>
      <c r="DW81" s="1">
        <v>92.9750550256786</v>
      </c>
      <c r="DX81" s="1">
        <v>96.743505305525105</v>
      </c>
      <c r="DY81" s="1">
        <v>97.137637028014595</v>
      </c>
      <c r="DZ81" s="1">
        <v>96.7120853080568</v>
      </c>
      <c r="EA81" s="1">
        <v>90.409590409590393</v>
      </c>
      <c r="EB81" s="1">
        <v>92.958459979736503</v>
      </c>
      <c r="EC81" s="1">
        <v>92.754367934224007</v>
      </c>
      <c r="ED81" s="1">
        <v>87.551229508196698</v>
      </c>
      <c r="EE81" s="1">
        <v>57.034412955465498</v>
      </c>
      <c r="EF81" s="1">
        <v>91.727367325702303</v>
      </c>
      <c r="EG81" s="1">
        <v>64.654161781946101</v>
      </c>
      <c r="EH81" s="1">
        <v>88.632986627043095</v>
      </c>
      <c r="EI81" s="1">
        <v>65.530303030303003</v>
      </c>
      <c r="EJ81" s="1">
        <v>43.474962063732903</v>
      </c>
      <c r="EK81" s="1">
        <v>34.704968944099299</v>
      </c>
      <c r="EL81" s="1">
        <v>72.835656639765205</v>
      </c>
      <c r="EM81" s="1">
        <v>36.1873399195023</v>
      </c>
      <c r="EN81" s="1">
        <v>73.792123426715307</v>
      </c>
      <c r="EO81" s="1">
        <v>30.9537914691943</v>
      </c>
      <c r="EP81" s="1">
        <v>58.791208791208703</v>
      </c>
      <c r="EQ81" s="1">
        <v>59.8277608915906</v>
      </c>
      <c r="ER81" s="1">
        <v>59.455292908530303</v>
      </c>
      <c r="ES81" s="1">
        <v>25.768442622950801</v>
      </c>
      <c r="ET81" s="1">
        <v>16.8522267206477</v>
      </c>
      <c r="EU81" s="1">
        <v>28.876170655567101</v>
      </c>
      <c r="EV81" s="1">
        <v>38.628370457209797</v>
      </c>
      <c r="EW81" s="1">
        <v>47.696879643387803</v>
      </c>
      <c r="EX81" s="1">
        <v>38.939393939393902</v>
      </c>
      <c r="EY81" s="1">
        <v>40.819423368740502</v>
      </c>
    </row>
    <row r="82" spans="1:155" ht="15">
      <c r="A82" s="11" t="s">
        <v>163</v>
      </c>
      <c r="B82" s="1" t="s">
        <v>640</v>
      </c>
      <c r="C82" s="1" t="s">
        <v>1010</v>
      </c>
      <c r="D82" s="11" t="s">
        <v>1011</v>
      </c>
      <c r="E82" s="11" t="s">
        <v>1012</v>
      </c>
      <c r="F82" s="1">
        <v>81.179775280898795</v>
      </c>
      <c r="G82" s="1">
        <v>69.526627218934905</v>
      </c>
      <c r="H82" s="1">
        <v>70.915032679738502</v>
      </c>
      <c r="I82" s="1">
        <v>67.307692307692307</v>
      </c>
      <c r="J82" s="1">
        <v>60.080645161290299</v>
      </c>
      <c r="K82" s="1">
        <v>62.0833333333333</v>
      </c>
      <c r="L82" s="1">
        <v>84.016393442622899</v>
      </c>
      <c r="M82" s="1">
        <v>93.307086614173201</v>
      </c>
      <c r="N82" s="1">
        <v>91.121495327102807</v>
      </c>
      <c r="O82" s="1">
        <v>94.148936170212707</v>
      </c>
      <c r="P82" s="1">
        <v>79.545454545454504</v>
      </c>
      <c r="Q82" s="1">
        <v>92.5</v>
      </c>
      <c r="R82" s="1">
        <v>55.084745762711798</v>
      </c>
      <c r="S82" s="1">
        <v>25</v>
      </c>
      <c r="T82" s="1">
        <v>25.862068965517199</v>
      </c>
      <c r="U82" s="1">
        <v>81.741573033707795</v>
      </c>
      <c r="V82" s="1">
        <v>83.727810650887506</v>
      </c>
      <c r="W82" s="1">
        <v>78.758169934640506</v>
      </c>
      <c r="X82" s="1">
        <v>53.461538461538403</v>
      </c>
      <c r="Y82" s="1">
        <v>43.145161290322498</v>
      </c>
      <c r="Z82" s="1">
        <v>57.0833333333333</v>
      </c>
      <c r="AA82" s="1">
        <v>69.262295081967196</v>
      </c>
      <c r="AB82" s="1">
        <v>75.1968503937007</v>
      </c>
      <c r="AC82" s="1">
        <v>89.252336448598101</v>
      </c>
      <c r="AD82" s="1">
        <v>89.893617021276597</v>
      </c>
      <c r="AE82" s="1">
        <v>87.878787878787804</v>
      </c>
      <c r="AF82" s="1">
        <v>94.1666666666666</v>
      </c>
      <c r="AG82" s="1">
        <v>81.355932203389798</v>
      </c>
      <c r="AH82" s="1">
        <v>16.6666666666666</v>
      </c>
      <c r="AI82" s="1">
        <v>15.517241379310301</v>
      </c>
      <c r="AJ82" s="1">
        <v>35.112359550561798</v>
      </c>
      <c r="AK82" s="1">
        <v>47.633136094674498</v>
      </c>
      <c r="AL82" s="1">
        <v>56.2091503267973</v>
      </c>
      <c r="AM82" s="1">
        <v>61.153846153846096</v>
      </c>
      <c r="AN82" s="1">
        <v>72.177419354838705</v>
      </c>
      <c r="AO82" s="1">
        <v>37.5</v>
      </c>
      <c r="AP82" s="1">
        <v>43.852459016393396</v>
      </c>
      <c r="AQ82" s="1">
        <v>57.086614173228298</v>
      </c>
      <c r="AR82" s="1">
        <v>71.028037383177505</v>
      </c>
      <c r="AS82" s="1">
        <v>78.723404255319096</v>
      </c>
      <c r="AT82" s="1">
        <v>31.060606060606101</v>
      </c>
      <c r="AU82" s="1">
        <v>50</v>
      </c>
      <c r="AV82" s="1">
        <v>50</v>
      </c>
      <c r="AW82" s="1">
        <v>50</v>
      </c>
      <c r="AX82" s="1">
        <v>50</v>
      </c>
      <c r="AY82" s="1">
        <v>55.898876404494303</v>
      </c>
      <c r="AZ82" s="1">
        <v>88.461538461538396</v>
      </c>
      <c r="BA82" s="1">
        <v>66.339869281045694</v>
      </c>
      <c r="BB82" s="1">
        <v>55.769230769230703</v>
      </c>
      <c r="BC82" s="1">
        <v>43.145161290322498</v>
      </c>
      <c r="BD82" s="1">
        <v>57.0833333333333</v>
      </c>
      <c r="BE82" s="1">
        <v>73.360655737704903</v>
      </c>
      <c r="BF82" s="1">
        <v>46.8503937007874</v>
      </c>
      <c r="BG82" s="1">
        <v>64.018691588785003</v>
      </c>
      <c r="BH82" s="1">
        <v>53.723404255319103</v>
      </c>
      <c r="BI82" s="1">
        <v>32.5757575757575</v>
      </c>
      <c r="BJ82" s="1">
        <v>50.8333333333333</v>
      </c>
      <c r="BK82" s="1">
        <v>39.830508474576199</v>
      </c>
      <c r="BL82" s="1">
        <v>11.4583333333333</v>
      </c>
      <c r="BM82" s="1">
        <v>18.965517241379299</v>
      </c>
      <c r="BN82" s="1">
        <v>86.235955056179705</v>
      </c>
      <c r="BO82" s="1">
        <v>84.319526627218906</v>
      </c>
      <c r="BP82" s="1">
        <v>28.1045751633986</v>
      </c>
      <c r="BQ82" s="1">
        <v>26.923076923076898</v>
      </c>
      <c r="BR82" s="1">
        <v>27.419354838709602</v>
      </c>
      <c r="BS82" s="1">
        <v>27.0833333333333</v>
      </c>
      <c r="BT82" s="1">
        <v>28.688524590163901</v>
      </c>
      <c r="BU82" s="1">
        <v>29.9212598425196</v>
      </c>
      <c r="BV82" s="1">
        <v>34.5794392523364</v>
      </c>
      <c r="BW82" s="1">
        <v>33.510638297872298</v>
      </c>
      <c r="BX82" s="1">
        <v>34.848484848484802</v>
      </c>
      <c r="BY82" s="1">
        <v>40</v>
      </c>
      <c r="BZ82" s="1">
        <v>44.067796610169403</v>
      </c>
      <c r="CA82" s="1">
        <v>45.8333333333333</v>
      </c>
      <c r="CB82" s="1">
        <v>48.275862068965502</v>
      </c>
      <c r="CC82" s="1">
        <v>93.539325842696599</v>
      </c>
      <c r="CD82" s="1">
        <v>92.6035502958579</v>
      </c>
      <c r="CE82" s="1">
        <v>93.790849673202601</v>
      </c>
      <c r="CF82" s="1">
        <v>87.307692307692307</v>
      </c>
      <c r="CG82" s="1">
        <v>57.661290322580598</v>
      </c>
      <c r="CH82" s="1">
        <v>90.4166666666666</v>
      </c>
      <c r="CI82" s="1">
        <v>76.229508196721298</v>
      </c>
      <c r="CJ82" s="1">
        <v>75.1968503937007</v>
      </c>
      <c r="CK82" s="1">
        <v>78.971962616822395</v>
      </c>
      <c r="CL82" s="1">
        <v>49.468085106382901</v>
      </c>
      <c r="CM82" s="1">
        <v>56.818181818181799</v>
      </c>
      <c r="CN82" s="1">
        <v>86.6666666666666</v>
      </c>
      <c r="CO82" s="1">
        <v>93.220338983050794</v>
      </c>
      <c r="CP82" s="1">
        <v>33.3333333333333</v>
      </c>
      <c r="CQ82" s="1">
        <v>32.758620689655103</v>
      </c>
      <c r="CR82" s="1">
        <v>92.977528089887599</v>
      </c>
      <c r="CS82" s="1">
        <v>93.491124260354994</v>
      </c>
      <c r="CT82" s="1">
        <v>91.176470588235205</v>
      </c>
      <c r="CU82" s="1">
        <v>59.615384615384599</v>
      </c>
      <c r="CV82" s="1">
        <v>75.403225806451601</v>
      </c>
      <c r="CW82" s="1">
        <v>70.4166666666666</v>
      </c>
      <c r="CX82" s="1">
        <v>72.540983606557305</v>
      </c>
      <c r="CY82" s="1">
        <v>75.1968503937007</v>
      </c>
      <c r="CZ82" s="1">
        <v>77.102803738317704</v>
      </c>
      <c r="DA82" s="1">
        <v>64.361702127659498</v>
      </c>
      <c r="DB82" s="1">
        <v>94.696969696969703</v>
      </c>
      <c r="DC82" s="1">
        <v>97.5</v>
      </c>
      <c r="DD82" s="1">
        <v>97.457627118644098</v>
      </c>
      <c r="DE82" s="1">
        <v>83.3333333333333</v>
      </c>
      <c r="DF82" s="1">
        <v>72.413793103448199</v>
      </c>
      <c r="DG82" s="1">
        <v>96.944749359677999</v>
      </c>
      <c r="DH82" s="1">
        <v>91.859520909460002</v>
      </c>
      <c r="DI82" s="1">
        <v>88.003554502369596</v>
      </c>
      <c r="DJ82" s="1">
        <v>74.175824175824104</v>
      </c>
      <c r="DK82" s="1">
        <v>45.238095238095198</v>
      </c>
      <c r="DL82" s="1">
        <v>57.502569373072902</v>
      </c>
      <c r="DM82" s="1">
        <v>61.629098360655703</v>
      </c>
      <c r="DN82" s="1">
        <v>68.168016194331898</v>
      </c>
      <c r="DO82" s="1">
        <v>83.194588969823101</v>
      </c>
      <c r="DP82" s="1">
        <v>60.5509964830011</v>
      </c>
      <c r="DQ82" s="1">
        <v>63.075780089153</v>
      </c>
      <c r="DR82" s="1">
        <v>94.621212121212096</v>
      </c>
      <c r="DS82" s="1">
        <v>40.591805766312497</v>
      </c>
      <c r="DT82" s="1">
        <v>54.322033898305101</v>
      </c>
      <c r="DU82" s="1">
        <v>51.864801864801798</v>
      </c>
      <c r="DV82" s="1">
        <v>77.094767654592005</v>
      </c>
      <c r="DW82" s="1">
        <v>75.680064961429096</v>
      </c>
      <c r="DX82" s="1">
        <v>75.059241706161103</v>
      </c>
      <c r="DY82" s="1">
        <v>70.5794205794205</v>
      </c>
      <c r="DZ82" s="1">
        <v>71.884498480243096</v>
      </c>
      <c r="EA82" s="1">
        <v>91.212744090441902</v>
      </c>
      <c r="EB82" s="1">
        <v>85.502049180327802</v>
      </c>
      <c r="EC82" s="1">
        <v>69.888663967611294</v>
      </c>
      <c r="ED82" s="1">
        <v>49.063475546305902</v>
      </c>
      <c r="EE82" s="1">
        <v>89.566236811254399</v>
      </c>
      <c r="EF82" s="1">
        <v>91.010401188707206</v>
      </c>
      <c r="EG82" s="1">
        <v>94.393939393939405</v>
      </c>
      <c r="EH82" s="1">
        <v>60.166919575113802</v>
      </c>
      <c r="EI82" s="1">
        <v>89.067796610169395</v>
      </c>
      <c r="EJ82" s="1">
        <v>97.552447552447504</v>
      </c>
      <c r="EK82" s="1">
        <v>94.383461397731395</v>
      </c>
      <c r="EL82" s="1">
        <v>94.904587900933805</v>
      </c>
      <c r="EM82" s="1">
        <v>93.246445497630305</v>
      </c>
      <c r="EN82" s="1">
        <v>90.909090909090907</v>
      </c>
      <c r="EO82" s="1">
        <v>90.2228976697061</v>
      </c>
      <c r="EP82" s="1">
        <v>90.339157245632094</v>
      </c>
      <c r="EQ82" s="1">
        <v>94.620901639344197</v>
      </c>
      <c r="ER82" s="1">
        <v>76.720647773279296</v>
      </c>
      <c r="ES82" s="1">
        <v>73.152965660769993</v>
      </c>
      <c r="ET82" s="1">
        <v>79.601406799531105</v>
      </c>
      <c r="EU82" s="1">
        <v>70.728083209509606</v>
      </c>
      <c r="EV82" s="1">
        <v>38.939393939393902</v>
      </c>
      <c r="EW82" s="1">
        <v>40.819423368740502</v>
      </c>
      <c r="EX82" s="1">
        <v>41.610169491525397</v>
      </c>
      <c r="EY82" s="1">
        <v>40.675990675990597</v>
      </c>
    </row>
    <row r="83" spans="1:155" ht="15">
      <c r="A83" s="11" t="s">
        <v>177</v>
      </c>
      <c r="B83" s="1" t="s">
        <v>654</v>
      </c>
      <c r="C83" s="1" t="s">
        <v>1129</v>
      </c>
      <c r="D83" s="11" t="s">
        <v>1068</v>
      </c>
      <c r="E83" s="11" t="s">
        <v>1130</v>
      </c>
      <c r="F83" s="1">
        <v>76.462395543175404</v>
      </c>
      <c r="G83" s="1">
        <v>60.806451612903203</v>
      </c>
      <c r="H83" s="1">
        <v>61.743772241992801</v>
      </c>
      <c r="I83" s="1">
        <v>57.755102040816297</v>
      </c>
      <c r="J83" s="1">
        <v>62.6237623762376</v>
      </c>
      <c r="K83" s="1">
        <v>34.924623115577802</v>
      </c>
      <c r="L83" s="1">
        <v>33.076923076923102</v>
      </c>
      <c r="M83" s="1">
        <v>36.010362694300497</v>
      </c>
      <c r="N83" s="1">
        <v>39.119170984455899</v>
      </c>
      <c r="O83" s="1">
        <v>39.171974522292899</v>
      </c>
      <c r="P83" s="1">
        <v>31.294964028776899</v>
      </c>
      <c r="Q83" s="1">
        <v>12.809917355371899</v>
      </c>
      <c r="R83" s="1">
        <v>25</v>
      </c>
      <c r="S83" s="1">
        <v>28.632478632478598</v>
      </c>
      <c r="T83" s="1">
        <v>29.255319148936099</v>
      </c>
      <c r="U83" s="1">
        <v>87.743732590529206</v>
      </c>
      <c r="V83" s="1">
        <v>88.548387096774206</v>
      </c>
      <c r="W83" s="1">
        <v>87.0106761565836</v>
      </c>
      <c r="X83" s="1">
        <v>74.285714285714207</v>
      </c>
      <c r="Y83" s="1">
        <v>53.217821782178198</v>
      </c>
      <c r="Z83" s="1">
        <v>54.2713567839196</v>
      </c>
      <c r="AA83" s="1">
        <v>54.102564102564102</v>
      </c>
      <c r="AB83" s="1">
        <v>50</v>
      </c>
      <c r="AC83" s="1">
        <v>11.139896373056899</v>
      </c>
      <c r="AD83" s="1">
        <v>10.5095541401273</v>
      </c>
      <c r="AE83" s="1">
        <v>7.1942446043165402</v>
      </c>
      <c r="AF83" s="1">
        <v>14.049586776859501</v>
      </c>
      <c r="AG83" s="1">
        <v>18.534482758620602</v>
      </c>
      <c r="AH83" s="1">
        <v>24.358974358974301</v>
      </c>
      <c r="AI83" s="1">
        <v>26.063829787233999</v>
      </c>
      <c r="AJ83" s="1">
        <v>82.311977715877404</v>
      </c>
      <c r="AK83" s="1">
        <v>79.838709677419303</v>
      </c>
      <c r="AL83" s="1">
        <v>78.647686832740206</v>
      </c>
      <c r="AM83" s="1">
        <v>75.714285714285694</v>
      </c>
      <c r="AN83" s="1">
        <v>73.019801980197997</v>
      </c>
      <c r="AO83" s="1">
        <v>93.467336683417102</v>
      </c>
      <c r="AP83" s="1">
        <v>92.820512820512803</v>
      </c>
      <c r="AQ83" s="1">
        <v>93.264248704663203</v>
      </c>
      <c r="AR83" s="1">
        <v>77.202072538860094</v>
      </c>
      <c r="AS83" s="1">
        <v>75.796178343949094</v>
      </c>
      <c r="AT83" s="1">
        <v>80.935251798561097</v>
      </c>
      <c r="AU83" s="1">
        <v>15.702479338842901</v>
      </c>
      <c r="AV83" s="1">
        <v>36.637931034482698</v>
      </c>
      <c r="AW83" s="1">
        <v>37.179487179487097</v>
      </c>
      <c r="AX83" s="1">
        <v>40.957446808510603</v>
      </c>
      <c r="AY83" s="1">
        <v>16.573816155988801</v>
      </c>
      <c r="AZ83" s="1">
        <v>18.2258064516129</v>
      </c>
      <c r="BA83" s="1">
        <v>36.832740213523103</v>
      </c>
      <c r="BB83" s="1">
        <v>22.653061224489701</v>
      </c>
      <c r="BC83" s="1">
        <v>6.6831683168316802</v>
      </c>
      <c r="BD83" s="1">
        <v>17.839195979899401</v>
      </c>
      <c r="BE83" s="1">
        <v>9.4871794871794801</v>
      </c>
      <c r="BF83" s="1">
        <v>14.7668393782383</v>
      </c>
      <c r="BG83" s="1">
        <v>22.538860103626899</v>
      </c>
      <c r="BH83" s="1">
        <v>11.783439490445801</v>
      </c>
      <c r="BI83" s="1">
        <v>6.1151079136690596</v>
      </c>
      <c r="BJ83" s="1">
        <v>2.0661157024793302</v>
      </c>
      <c r="BK83" s="1">
        <v>17.672413793103399</v>
      </c>
      <c r="BL83" s="1">
        <v>43.162393162393101</v>
      </c>
      <c r="BM83" s="1">
        <v>40.425531914893597</v>
      </c>
      <c r="BN83" s="1">
        <v>58.495821727019496</v>
      </c>
      <c r="BO83" s="1">
        <v>68.387096774193495</v>
      </c>
      <c r="BP83" s="1">
        <v>74.021352313167199</v>
      </c>
      <c r="BQ83" s="1">
        <v>78.163265306122398</v>
      </c>
      <c r="BR83" s="1">
        <v>63.861386138613803</v>
      </c>
      <c r="BS83" s="1">
        <v>68.090452261306496</v>
      </c>
      <c r="BT83" s="1">
        <v>71.025641025640994</v>
      </c>
      <c r="BU83" s="1">
        <v>78.497409326424801</v>
      </c>
      <c r="BV83" s="1">
        <v>31.088082901554401</v>
      </c>
      <c r="BW83" s="1">
        <v>28.980891719745198</v>
      </c>
      <c r="BX83" s="1">
        <v>28.417266187050298</v>
      </c>
      <c r="BY83" s="1">
        <v>33.471074380165199</v>
      </c>
      <c r="BZ83" s="1">
        <v>41.810344827586199</v>
      </c>
      <c r="CA83" s="1">
        <v>42.735042735042697</v>
      </c>
      <c r="CB83" s="1">
        <v>44.680851063829699</v>
      </c>
      <c r="CC83" s="1">
        <v>68.523676880222794</v>
      </c>
      <c r="CD83" s="1">
        <v>70.483870967741893</v>
      </c>
      <c r="CE83" s="1">
        <v>90.569395017793596</v>
      </c>
      <c r="CF83" s="1">
        <v>88.775510204081598</v>
      </c>
      <c r="CG83" s="1">
        <v>77.970297029702905</v>
      </c>
      <c r="CH83" s="1">
        <v>44.723618090452199</v>
      </c>
      <c r="CI83" s="1">
        <v>45.6410256410256</v>
      </c>
      <c r="CJ83" s="1">
        <v>53.626943005181303</v>
      </c>
      <c r="CK83" s="1">
        <v>50.777202072538799</v>
      </c>
      <c r="CL83" s="1">
        <v>53.1847133757961</v>
      </c>
      <c r="CM83" s="1">
        <v>38.848920863309303</v>
      </c>
      <c r="CN83" s="1">
        <v>61.570247933884197</v>
      </c>
      <c r="CO83" s="1">
        <v>88.362068965517196</v>
      </c>
      <c r="CP83" s="1">
        <v>66.239316239316196</v>
      </c>
      <c r="CQ83" s="1">
        <v>20.744680851063801</v>
      </c>
      <c r="CR83" s="1">
        <v>50.974930362116901</v>
      </c>
      <c r="CS83" s="1">
        <v>54.0322580645161</v>
      </c>
      <c r="CT83" s="1">
        <v>55.8718861209964</v>
      </c>
      <c r="CU83" s="1">
        <v>52.653061224489697</v>
      </c>
      <c r="CV83" s="1">
        <v>54.950495049504902</v>
      </c>
      <c r="CW83" s="1">
        <v>54.2713567839196</v>
      </c>
      <c r="CX83" s="1">
        <v>55.6410256410256</v>
      </c>
      <c r="CY83" s="1">
        <v>58.031088082901498</v>
      </c>
      <c r="CZ83" s="1">
        <v>62.953367875647601</v>
      </c>
      <c r="DA83" s="1">
        <v>60.5095541401273</v>
      </c>
      <c r="DB83" s="1">
        <v>31.294964028776899</v>
      </c>
      <c r="DC83" s="1">
        <v>45.454545454545404</v>
      </c>
      <c r="DD83" s="1">
        <v>68.534482758620598</v>
      </c>
      <c r="DE83" s="1">
        <v>29.914529914529901</v>
      </c>
      <c r="DF83" s="1">
        <v>36.702127659574401</v>
      </c>
      <c r="DG83" s="1">
        <v>92.608217168011706</v>
      </c>
      <c r="DH83" s="1">
        <v>93.1394072447859</v>
      </c>
      <c r="DI83" s="1">
        <v>90.113682501015006</v>
      </c>
      <c r="DJ83" s="1">
        <v>91.617298578198998</v>
      </c>
      <c r="DK83" s="1">
        <v>62.187812187812099</v>
      </c>
      <c r="DL83" s="1">
        <v>64.893617021276597</v>
      </c>
      <c r="DM83" s="1">
        <v>61.510791366906403</v>
      </c>
      <c r="DN83" s="1">
        <v>74.743852459016296</v>
      </c>
      <c r="DO83" s="1">
        <v>67.965587044534402</v>
      </c>
      <c r="DP83" s="1">
        <v>75.494276795005206</v>
      </c>
      <c r="DQ83" s="1">
        <v>89.155920281359897</v>
      </c>
      <c r="DR83" s="1">
        <v>51.337295690936102</v>
      </c>
      <c r="DS83" s="1">
        <v>63.560606060606098</v>
      </c>
      <c r="DT83" s="1">
        <v>79.438543247344398</v>
      </c>
      <c r="DU83" s="1">
        <v>39.067796610169403</v>
      </c>
      <c r="DV83" s="1">
        <v>46.423330887747603</v>
      </c>
      <c r="DW83" s="1">
        <v>57.866813025978701</v>
      </c>
      <c r="DX83" s="1">
        <v>29.293544457978101</v>
      </c>
      <c r="DY83" s="1">
        <v>74.970379146919399</v>
      </c>
      <c r="DZ83" s="1">
        <v>44.105894105894102</v>
      </c>
      <c r="EA83" s="1">
        <v>52.634245187436598</v>
      </c>
      <c r="EB83" s="1">
        <v>42.394655704008201</v>
      </c>
      <c r="EC83" s="1">
        <v>51.690573770491802</v>
      </c>
      <c r="ED83" s="1">
        <v>45.900809716599099</v>
      </c>
      <c r="EE83" s="1">
        <v>51.040582726326697</v>
      </c>
      <c r="EF83" s="1">
        <v>55.2754982415005</v>
      </c>
      <c r="EG83" s="1">
        <v>82.838038632986596</v>
      </c>
      <c r="EH83" s="1">
        <v>40.378787878787797</v>
      </c>
      <c r="EI83" s="1">
        <v>79.286798179059105</v>
      </c>
      <c r="EJ83" s="1">
        <v>73.983050847457605</v>
      </c>
      <c r="EK83" s="1">
        <v>77.549523110785003</v>
      </c>
      <c r="EL83" s="1">
        <v>78.851079399926803</v>
      </c>
      <c r="EM83" s="1">
        <v>78.197320341047501</v>
      </c>
      <c r="EN83" s="1">
        <v>70.882701421800903</v>
      </c>
      <c r="EO83" s="1">
        <v>50.799200799200698</v>
      </c>
      <c r="EP83" s="1">
        <v>51.0131712259371</v>
      </c>
      <c r="EQ83" s="1">
        <v>50.770811921891003</v>
      </c>
      <c r="ER83" s="1">
        <v>57.4282786885245</v>
      </c>
      <c r="ES83" s="1">
        <v>62.0445344129554</v>
      </c>
      <c r="ET83" s="1">
        <v>28.876170655567101</v>
      </c>
      <c r="EU83" s="1">
        <v>38.628370457209797</v>
      </c>
      <c r="EV83" s="1">
        <v>47.696879643387803</v>
      </c>
      <c r="EW83" s="1">
        <v>38.939393939393902</v>
      </c>
      <c r="EX83" s="1">
        <v>40.819423368740502</v>
      </c>
      <c r="EY83" s="1">
        <v>41.610169491525397</v>
      </c>
    </row>
    <row r="84" spans="1:155" ht="15">
      <c r="A84" s="11" t="s">
        <v>182</v>
      </c>
      <c r="B84" s="1" t="s">
        <v>659</v>
      </c>
      <c r="C84" s="1" t="s">
        <v>1010</v>
      </c>
      <c r="D84" s="11" t="s">
        <v>1011</v>
      </c>
      <c r="E84" s="11" t="s">
        <v>1012</v>
      </c>
      <c r="F84" s="1">
        <v>90.740740740740705</v>
      </c>
      <c r="G84" s="1">
        <v>94.101123595505598</v>
      </c>
      <c r="H84" s="1">
        <v>92.6035502958579</v>
      </c>
      <c r="I84" s="1">
        <v>91.830065359477103</v>
      </c>
      <c r="J84" s="1">
        <v>94.230769230769198</v>
      </c>
      <c r="K84" s="1">
        <v>93.145161290322505</v>
      </c>
      <c r="L84" s="1">
        <v>89.5833333333333</v>
      </c>
      <c r="M84" s="1">
        <v>84.836065573770398</v>
      </c>
      <c r="N84" s="1">
        <v>61.023622047244103</v>
      </c>
      <c r="O84" s="1">
        <v>45.327102803738299</v>
      </c>
      <c r="P84" s="1">
        <v>42.021276595744602</v>
      </c>
      <c r="Q84" s="1">
        <v>37.121212121212103</v>
      </c>
      <c r="R84" s="1">
        <v>52.5</v>
      </c>
      <c r="S84" s="1">
        <v>27.118644067796598</v>
      </c>
      <c r="T84" s="1">
        <v>71.875</v>
      </c>
      <c r="U84" s="1">
        <v>62.1693121693121</v>
      </c>
      <c r="V84" s="1">
        <v>64.325842696629195</v>
      </c>
      <c r="W84" s="1">
        <v>67.159763313609403</v>
      </c>
      <c r="X84" s="1">
        <v>61.764705882352899</v>
      </c>
      <c r="Y84" s="1">
        <v>76.538461538461505</v>
      </c>
      <c r="Z84" s="1">
        <v>81.854838709677395</v>
      </c>
      <c r="AA84" s="1">
        <v>77.9166666666666</v>
      </c>
      <c r="AB84" s="1">
        <v>72.540983606557305</v>
      </c>
      <c r="AC84" s="1">
        <v>68.8976377952755</v>
      </c>
      <c r="AD84" s="1">
        <v>77.102803738317704</v>
      </c>
      <c r="AE84" s="1">
        <v>63.297872340425499</v>
      </c>
      <c r="AF84" s="1">
        <v>87.878787878787804</v>
      </c>
      <c r="AG84" s="1">
        <v>94.1666666666666</v>
      </c>
      <c r="AH84" s="1">
        <v>44.067796610169403</v>
      </c>
      <c r="AI84" s="1">
        <v>44.7916666666666</v>
      </c>
      <c r="AJ84" s="1">
        <v>20.899470899470799</v>
      </c>
      <c r="AK84" s="1">
        <v>41.8539325842696</v>
      </c>
      <c r="AL84" s="1">
        <v>54.733727810650798</v>
      </c>
      <c r="AM84" s="1">
        <v>59.150326797385603</v>
      </c>
      <c r="AN84" s="1">
        <v>65.769230769230703</v>
      </c>
      <c r="AO84" s="1">
        <v>70.564516129032199</v>
      </c>
      <c r="AP84" s="1">
        <v>74.5833333333333</v>
      </c>
      <c r="AQ84" s="1">
        <v>82.377049180327802</v>
      </c>
      <c r="AR84" s="1">
        <v>87.7952755905511</v>
      </c>
      <c r="AS84" s="1">
        <v>86.448598130841106</v>
      </c>
      <c r="AT84" s="1">
        <v>96.808510638297804</v>
      </c>
      <c r="AU84" s="1">
        <v>31.060606060606101</v>
      </c>
      <c r="AV84" s="1">
        <v>50</v>
      </c>
      <c r="AW84" s="1">
        <v>50</v>
      </c>
      <c r="AX84" s="1">
        <v>50</v>
      </c>
      <c r="AY84" s="1">
        <v>41.534391534391503</v>
      </c>
      <c r="AZ84" s="1">
        <v>54.775280898876403</v>
      </c>
      <c r="BA84" s="1">
        <v>37.573964497041402</v>
      </c>
      <c r="BB84" s="1">
        <v>42.810457516339802</v>
      </c>
      <c r="BC84" s="1">
        <v>65.769230769230703</v>
      </c>
      <c r="BD84" s="1">
        <v>51.209677419354797</v>
      </c>
      <c r="BE84" s="1">
        <v>61.25</v>
      </c>
      <c r="BF84" s="1">
        <v>47.950819672131097</v>
      </c>
      <c r="BG84" s="1">
        <v>43.7007874015748</v>
      </c>
      <c r="BH84" s="1">
        <v>58.411214953270999</v>
      </c>
      <c r="BI84" s="1">
        <v>36.702127659574401</v>
      </c>
      <c r="BJ84" s="1">
        <v>44.696969696969603</v>
      </c>
      <c r="BK84" s="1">
        <v>84.1666666666666</v>
      </c>
      <c r="BL84" s="1">
        <v>9.3220338983050794</v>
      </c>
      <c r="BM84" s="1">
        <v>61.4583333333333</v>
      </c>
      <c r="BN84" s="1">
        <v>62.433862433862402</v>
      </c>
      <c r="BO84" s="1">
        <v>73.595505617977494</v>
      </c>
      <c r="BP84" s="1">
        <v>77.514792899408206</v>
      </c>
      <c r="BQ84" s="1">
        <v>80.718954248366003</v>
      </c>
      <c r="BR84" s="1">
        <v>81.538461538461505</v>
      </c>
      <c r="BS84" s="1">
        <v>81.048387096774107</v>
      </c>
      <c r="BT84" s="1">
        <v>73.75</v>
      </c>
      <c r="BU84" s="1">
        <v>76.229508196721298</v>
      </c>
      <c r="BV84" s="1">
        <v>77.952755905511793</v>
      </c>
      <c r="BW84" s="1">
        <v>82.710280373831694</v>
      </c>
      <c r="BX84" s="1">
        <v>33.510638297872298</v>
      </c>
      <c r="BY84" s="1">
        <v>34.848484848484802</v>
      </c>
      <c r="BZ84" s="1">
        <v>40</v>
      </c>
      <c r="CA84" s="1">
        <v>44.067796610169403</v>
      </c>
      <c r="CB84" s="1">
        <v>45.8333333333333</v>
      </c>
      <c r="CC84" s="1">
        <v>89.682539682539598</v>
      </c>
      <c r="CD84" s="1">
        <v>91.8539325842696</v>
      </c>
      <c r="CE84" s="1">
        <v>92.011834319526599</v>
      </c>
      <c r="CF84" s="1">
        <v>92.483660130718903</v>
      </c>
      <c r="CG84" s="1">
        <v>74.230769230769198</v>
      </c>
      <c r="CH84" s="1">
        <v>79.838709677419303</v>
      </c>
      <c r="CI84" s="1">
        <v>78.75</v>
      </c>
      <c r="CJ84" s="1">
        <v>78.278688524590095</v>
      </c>
      <c r="CK84" s="1">
        <v>90.157480314960594</v>
      </c>
      <c r="CL84" s="1">
        <v>83.644859813084096</v>
      </c>
      <c r="CM84" s="1">
        <v>96.276595744680805</v>
      </c>
      <c r="CN84" s="1">
        <v>99.242424242424207</v>
      </c>
      <c r="CO84" s="1">
        <v>90.8333333333333</v>
      </c>
      <c r="CP84" s="1">
        <v>58.4745762711864</v>
      </c>
      <c r="CQ84" s="1">
        <v>94.7916666666666</v>
      </c>
      <c r="CR84" s="1">
        <v>34.920634920634903</v>
      </c>
      <c r="CS84" s="1">
        <v>60.393258426966199</v>
      </c>
      <c r="CT84" s="1">
        <v>87.573964497041402</v>
      </c>
      <c r="CU84" s="1">
        <v>93.790849673202601</v>
      </c>
      <c r="CV84" s="1">
        <v>95</v>
      </c>
      <c r="CW84" s="1">
        <v>83.467741935483801</v>
      </c>
      <c r="CX84" s="1">
        <v>81.25</v>
      </c>
      <c r="CY84" s="1">
        <v>91.8032786885245</v>
      </c>
      <c r="CZ84" s="1">
        <v>83.464566929133795</v>
      </c>
      <c r="DA84" s="1">
        <v>85.514018691588703</v>
      </c>
      <c r="DB84" s="1">
        <v>87.7659574468085</v>
      </c>
      <c r="DC84" s="1">
        <v>77.272727272727195</v>
      </c>
      <c r="DD84" s="1">
        <v>72.5</v>
      </c>
      <c r="DE84" s="1">
        <v>36.440677966101603</v>
      </c>
      <c r="DF84" s="1">
        <v>83.3333333333333</v>
      </c>
      <c r="DG84" s="1">
        <v>88.903154805575895</v>
      </c>
      <c r="DH84" s="1">
        <v>95.188437614343201</v>
      </c>
      <c r="DI84" s="1">
        <v>93.402354851806706</v>
      </c>
      <c r="DJ84" s="1">
        <v>86.818720379146896</v>
      </c>
      <c r="DK84" s="1">
        <v>90.859140859140794</v>
      </c>
      <c r="DL84" s="1">
        <v>69.351570415400204</v>
      </c>
      <c r="DM84" s="1">
        <v>39.825282631038</v>
      </c>
      <c r="DN84" s="1">
        <v>74.846311475409806</v>
      </c>
      <c r="DO84" s="1">
        <v>68.269230769230703</v>
      </c>
      <c r="DP84" s="1">
        <v>79.0322580645161</v>
      </c>
      <c r="DQ84" s="1">
        <v>87.749120750293102</v>
      </c>
      <c r="DR84" s="1">
        <v>92.942050520059396</v>
      </c>
      <c r="DS84" s="1">
        <v>37.954545454545404</v>
      </c>
      <c r="DT84" s="1">
        <v>34.977238239757199</v>
      </c>
      <c r="DU84" s="1">
        <v>62.966101694915203</v>
      </c>
      <c r="DV84" s="1">
        <v>36.958914159941301</v>
      </c>
      <c r="DW84" s="1">
        <v>26.4727405781192</v>
      </c>
      <c r="DX84" s="1">
        <v>50.040600893219597</v>
      </c>
      <c r="DY84" s="1">
        <v>45.5272511848341</v>
      </c>
      <c r="DZ84" s="1">
        <v>30.219780219780201</v>
      </c>
      <c r="EA84" s="1">
        <v>20.6180344478216</v>
      </c>
      <c r="EB84" s="1">
        <v>37.667009249743103</v>
      </c>
      <c r="EC84" s="1">
        <v>51.3831967213114</v>
      </c>
      <c r="ED84" s="1">
        <v>18.0668016194331</v>
      </c>
      <c r="EE84" s="1">
        <v>36.368366285119599</v>
      </c>
      <c r="EF84" s="1">
        <v>70.867526377491203</v>
      </c>
      <c r="EG84" s="1">
        <v>23.9227340267459</v>
      </c>
      <c r="EH84" s="1">
        <v>37.045454545454497</v>
      </c>
      <c r="EI84" s="1">
        <v>16.616084977238199</v>
      </c>
      <c r="EJ84" s="1">
        <v>20.4237288135593</v>
      </c>
      <c r="EK84" s="1">
        <v>91.232575201760795</v>
      </c>
      <c r="EL84" s="1">
        <v>92.1331869740212</v>
      </c>
      <c r="EM84" s="1">
        <v>83.516037352821698</v>
      </c>
      <c r="EN84" s="1">
        <v>77.784360189573405</v>
      </c>
      <c r="EO84" s="1">
        <v>85.714285714285694</v>
      </c>
      <c r="EP84" s="1">
        <v>90.2228976697061</v>
      </c>
      <c r="EQ84" s="1">
        <v>90.339157245632094</v>
      </c>
      <c r="ER84" s="1">
        <v>94.620901639344197</v>
      </c>
      <c r="ES84" s="1">
        <v>95.850202429149803</v>
      </c>
      <c r="ET84" s="1">
        <v>95.889698231009305</v>
      </c>
      <c r="EU84" s="1">
        <v>91.500586166471194</v>
      </c>
      <c r="EV84" s="1">
        <v>87.147102526002897</v>
      </c>
      <c r="EW84" s="1">
        <v>76.742424242424207</v>
      </c>
      <c r="EX84" s="1">
        <v>40.819423368740502</v>
      </c>
      <c r="EY84" s="1">
        <v>41.610169491525397</v>
      </c>
    </row>
    <row r="85" spans="1:155" ht="15">
      <c r="A85" s="11" t="s">
        <v>193</v>
      </c>
      <c r="B85" s="1" t="s">
        <v>670</v>
      </c>
      <c r="C85" s="1" t="s">
        <v>1023</v>
      </c>
      <c r="D85" s="11" t="s">
        <v>1024</v>
      </c>
      <c r="E85" s="11" t="s">
        <v>1025</v>
      </c>
      <c r="F85" s="1">
        <v>95.581395348837205</v>
      </c>
      <c r="G85" s="1">
        <v>95.5729166666666</v>
      </c>
      <c r="H85" s="1">
        <v>94.808743169398895</v>
      </c>
      <c r="I85" s="1">
        <v>95.562130177514703</v>
      </c>
      <c r="J85" s="1">
        <v>96.896551724137893</v>
      </c>
      <c r="K85" s="1">
        <v>99.647887323943607</v>
      </c>
      <c r="L85" s="1">
        <v>99.637681159420197</v>
      </c>
      <c r="M85" s="1">
        <v>98.120300751879697</v>
      </c>
      <c r="N85" s="1">
        <v>99.609375</v>
      </c>
      <c r="O85" s="1">
        <v>87.019230769230703</v>
      </c>
      <c r="P85" s="1">
        <v>64.673913043478194</v>
      </c>
      <c r="Q85" s="1">
        <v>31.976744186046499</v>
      </c>
      <c r="R85" s="1">
        <v>59.146341463414601</v>
      </c>
      <c r="S85" s="1">
        <v>40.361445783132503</v>
      </c>
      <c r="T85" s="1">
        <v>62.5</v>
      </c>
      <c r="U85" s="1">
        <v>93.2558139534883</v>
      </c>
      <c r="V85" s="1">
        <v>91.40625</v>
      </c>
      <c r="W85" s="1">
        <v>93.715846994535497</v>
      </c>
      <c r="X85" s="1">
        <v>93.786982248520701</v>
      </c>
      <c r="Y85" s="1">
        <v>96.896551724137893</v>
      </c>
      <c r="Z85" s="1">
        <v>96.830985915492903</v>
      </c>
      <c r="AA85" s="1">
        <v>98.188405797101396</v>
      </c>
      <c r="AB85" s="1">
        <v>92.105263157894697</v>
      </c>
      <c r="AC85" s="1">
        <v>92.1875</v>
      </c>
      <c r="AD85" s="1">
        <v>70.673076923076906</v>
      </c>
      <c r="AE85" s="1">
        <v>70.652173913043399</v>
      </c>
      <c r="AF85" s="1">
        <v>18.023255813953401</v>
      </c>
      <c r="AG85" s="1">
        <v>54.878048780487802</v>
      </c>
      <c r="AH85" s="1">
        <v>40.963855421686702</v>
      </c>
      <c r="AI85" s="1">
        <v>21.323529411764699</v>
      </c>
      <c r="AJ85" s="1">
        <v>89.069767441860407</v>
      </c>
      <c r="AK85" s="1">
        <v>94.53125</v>
      </c>
      <c r="AL85" s="1">
        <v>80.601092896174805</v>
      </c>
      <c r="AM85" s="1">
        <v>80.177514792899402</v>
      </c>
      <c r="AN85" s="1">
        <v>92.758620689655103</v>
      </c>
      <c r="AO85" s="1">
        <v>93.309859154929498</v>
      </c>
      <c r="AP85" s="1">
        <v>77.536231884057898</v>
      </c>
      <c r="AQ85" s="1">
        <v>51.879699248120303</v>
      </c>
      <c r="AR85" s="1">
        <v>53.515625</v>
      </c>
      <c r="AS85" s="1">
        <v>24.038461538461501</v>
      </c>
      <c r="AT85" s="1">
        <v>27.7173913043478</v>
      </c>
      <c r="AU85" s="1">
        <v>11.6279069767441</v>
      </c>
      <c r="AV85" s="1">
        <v>17.682926829268201</v>
      </c>
      <c r="AW85" s="1">
        <v>63.253012048192701</v>
      </c>
      <c r="AX85" s="1">
        <v>99.264705882352899</v>
      </c>
      <c r="AY85" s="1">
        <v>66.279069767441797</v>
      </c>
      <c r="AZ85" s="1">
        <v>49.7395833333333</v>
      </c>
      <c r="BA85" s="1">
        <v>37.431693989071</v>
      </c>
      <c r="BB85" s="1">
        <v>48.816568047337199</v>
      </c>
      <c r="BC85" s="1">
        <v>74.137931034482705</v>
      </c>
      <c r="BD85" s="1">
        <v>67.253521126760504</v>
      </c>
      <c r="BE85" s="1">
        <v>75.724637681159393</v>
      </c>
      <c r="BF85" s="1">
        <v>35.714285714285701</v>
      </c>
      <c r="BG85" s="1">
        <v>44.921875</v>
      </c>
      <c r="BH85" s="1">
        <v>24.519230769230699</v>
      </c>
      <c r="BI85" s="1">
        <v>19.0217391304347</v>
      </c>
      <c r="BJ85" s="1">
        <v>20.3488372093023</v>
      </c>
      <c r="BK85" s="1">
        <v>18.902439024390201</v>
      </c>
      <c r="BL85" s="1">
        <v>23.493975903614398</v>
      </c>
      <c r="BM85" s="1">
        <v>16.911764705882302</v>
      </c>
      <c r="BN85" s="1">
        <v>66.744186046511601</v>
      </c>
      <c r="BO85" s="1">
        <v>73.1770833333333</v>
      </c>
      <c r="BP85" s="1">
        <v>81.147540983606504</v>
      </c>
      <c r="BQ85" s="1">
        <v>60.650887573964503</v>
      </c>
      <c r="BR85" s="1">
        <v>64.827586206896498</v>
      </c>
      <c r="BS85" s="1">
        <v>68.309859154929498</v>
      </c>
      <c r="BT85" s="1">
        <v>69.565217391304301</v>
      </c>
      <c r="BU85" s="1">
        <v>24.436090225563898</v>
      </c>
      <c r="BV85" s="1">
        <v>26.5625</v>
      </c>
      <c r="BW85" s="1">
        <v>26.923076923076898</v>
      </c>
      <c r="BX85" s="1">
        <v>26.630434782608699</v>
      </c>
      <c r="BY85" s="1">
        <v>30.232558139534799</v>
      </c>
      <c r="BZ85" s="1">
        <v>36.585365853658502</v>
      </c>
      <c r="CA85" s="1">
        <v>93.975903614457806</v>
      </c>
      <c r="CB85" s="1">
        <v>41.911764705882298</v>
      </c>
      <c r="CC85" s="1">
        <v>90.465116279069704</v>
      </c>
      <c r="CD85" s="1">
        <v>90.3645833333333</v>
      </c>
      <c r="CE85" s="1">
        <v>79.234972677595593</v>
      </c>
      <c r="CF85" s="1">
        <v>78.994082840236601</v>
      </c>
      <c r="CG85" s="1">
        <v>78.275862068965495</v>
      </c>
      <c r="CH85" s="1">
        <v>71.478873239436595</v>
      </c>
      <c r="CI85" s="1">
        <v>70.652173913043399</v>
      </c>
      <c r="CJ85" s="1">
        <v>73.308270676691706</v>
      </c>
      <c r="CK85" s="1">
        <v>80.859375</v>
      </c>
      <c r="CL85" s="1">
        <v>89.903846153846104</v>
      </c>
      <c r="CM85" s="1">
        <v>78.804347826086897</v>
      </c>
      <c r="CN85" s="1">
        <v>84.883720930232499</v>
      </c>
      <c r="CO85" s="1">
        <v>92.682926829268297</v>
      </c>
      <c r="CP85" s="1">
        <v>82.530120481927696</v>
      </c>
      <c r="CQ85" s="1">
        <v>94.852941176470495</v>
      </c>
      <c r="CR85" s="1">
        <v>86.976744186046503</v>
      </c>
      <c r="CS85" s="1">
        <v>87.7604166666666</v>
      </c>
      <c r="CT85" s="1">
        <v>86.885245901639294</v>
      </c>
      <c r="CU85" s="1">
        <v>66.568047337278102</v>
      </c>
      <c r="CV85" s="1">
        <v>65.517241379310306</v>
      </c>
      <c r="CW85" s="1">
        <v>43.309859154929498</v>
      </c>
      <c r="CX85" s="1">
        <v>43.115942028985501</v>
      </c>
      <c r="CY85" s="1">
        <v>46.9924812030075</v>
      </c>
      <c r="CZ85" s="1">
        <v>56.25</v>
      </c>
      <c r="DA85" s="1">
        <v>50.480769230769198</v>
      </c>
      <c r="DB85" s="1">
        <v>52.173913043478201</v>
      </c>
      <c r="DC85" s="1">
        <v>31.395348837209301</v>
      </c>
      <c r="DD85" s="1">
        <v>20.731707317073099</v>
      </c>
      <c r="DE85" s="1">
        <v>64.4578313253012</v>
      </c>
      <c r="DF85" s="1">
        <v>71.323529411764696</v>
      </c>
      <c r="DG85" s="1">
        <v>87.252384446074799</v>
      </c>
      <c r="DH85" s="1">
        <v>83.406512989388901</v>
      </c>
      <c r="DI85" s="1">
        <v>82.724319935038494</v>
      </c>
      <c r="DJ85" s="1">
        <v>87.825829383886202</v>
      </c>
      <c r="DK85" s="1">
        <v>62.787212787212702</v>
      </c>
      <c r="DL85" s="1">
        <v>9.3718338399189403</v>
      </c>
      <c r="DM85" s="1">
        <v>39.928057553956798</v>
      </c>
      <c r="DN85" s="1">
        <v>15.8299180327868</v>
      </c>
      <c r="DO85" s="1">
        <v>6.3259109311740804</v>
      </c>
      <c r="DP85" s="1">
        <v>34.183142559833499</v>
      </c>
      <c r="DQ85" s="1">
        <v>7.7960140679953103</v>
      </c>
      <c r="DR85" s="1">
        <v>19.687964338781502</v>
      </c>
      <c r="DS85" s="1">
        <v>18.409090909090899</v>
      </c>
      <c r="DT85" s="1">
        <v>45.447647951441503</v>
      </c>
      <c r="DU85" s="1">
        <v>63.983050847457598</v>
      </c>
      <c r="DV85" s="1">
        <v>60.454878943506898</v>
      </c>
      <c r="DW85" s="1">
        <v>30.131723380900102</v>
      </c>
      <c r="DX85" s="1">
        <v>28.5627283800243</v>
      </c>
      <c r="DY85" s="1">
        <v>27.932464454976301</v>
      </c>
      <c r="DZ85" s="1">
        <v>31.018981018980998</v>
      </c>
      <c r="EA85" s="1">
        <v>33.3839918946301</v>
      </c>
      <c r="EB85" s="1">
        <v>28.2117163412127</v>
      </c>
      <c r="EC85" s="1">
        <v>13.780737704918</v>
      </c>
      <c r="ED85" s="1">
        <v>37.601214574898698</v>
      </c>
      <c r="EE85" s="1">
        <v>28.459937565036402</v>
      </c>
      <c r="EF85" s="1">
        <v>31.946072684642399</v>
      </c>
      <c r="EG85" s="1">
        <v>70.950965824665602</v>
      </c>
      <c r="EH85" s="1">
        <v>75.378787878787804</v>
      </c>
      <c r="EI85" s="1">
        <v>64.719271623672199</v>
      </c>
      <c r="EJ85" s="1">
        <v>48.898305084745701</v>
      </c>
      <c r="EK85" s="1">
        <v>99.009537784299297</v>
      </c>
      <c r="EL85" s="1">
        <v>99.121844127332594</v>
      </c>
      <c r="EM85" s="1">
        <v>99.187982135606902</v>
      </c>
      <c r="EN85" s="1">
        <v>90.284360189573405</v>
      </c>
      <c r="EO85" s="1">
        <v>77.772227772227694</v>
      </c>
      <c r="EP85" s="1">
        <v>63.931104356636197</v>
      </c>
      <c r="EQ85" s="1">
        <v>66.187050359712202</v>
      </c>
      <c r="ER85" s="1">
        <v>75.051229508196698</v>
      </c>
      <c r="ES85" s="1">
        <v>92.257085020242897</v>
      </c>
      <c r="ET85" s="1">
        <v>93.4963579604578</v>
      </c>
      <c r="EU85" s="1">
        <v>87.690504103165296</v>
      </c>
      <c r="EV85" s="1">
        <v>73.625557206537906</v>
      </c>
      <c r="EW85" s="1">
        <v>89.393939393939306</v>
      </c>
      <c r="EX85" s="1">
        <v>40.819423368740502</v>
      </c>
      <c r="EY85" s="1">
        <v>0.42372881355932202</v>
      </c>
    </row>
    <row r="86" spans="1:155" ht="15">
      <c r="A86" s="11" t="s">
        <v>198</v>
      </c>
      <c r="B86" s="1" t="s">
        <v>677</v>
      </c>
      <c r="C86" s="1" t="s">
        <v>1050</v>
      </c>
      <c r="D86" s="11" t="s">
        <v>1131</v>
      </c>
      <c r="E86" s="11" t="s">
        <v>1132</v>
      </c>
      <c r="F86" s="1">
        <v>85.654596100278496</v>
      </c>
      <c r="G86" s="1">
        <v>85</v>
      </c>
      <c r="H86" s="1">
        <v>89.145907473309606</v>
      </c>
      <c r="I86" s="1">
        <v>82.244897959183604</v>
      </c>
      <c r="J86" s="1">
        <v>80.940594059405896</v>
      </c>
      <c r="K86" s="1">
        <v>80.653266331658202</v>
      </c>
      <c r="L86" s="1">
        <v>68.974358974358907</v>
      </c>
      <c r="M86" s="1">
        <v>72.279792746113898</v>
      </c>
      <c r="N86" s="1">
        <v>74.870466321243498</v>
      </c>
      <c r="O86" s="1">
        <v>71.656050955414003</v>
      </c>
      <c r="P86" s="1">
        <v>52.158273381294897</v>
      </c>
      <c r="Q86" s="1">
        <v>62.396694214876</v>
      </c>
      <c r="R86" s="1">
        <v>85.775862068965495</v>
      </c>
      <c r="S86" s="1">
        <v>85.470085470085394</v>
      </c>
      <c r="T86" s="1">
        <v>68.085106382978694</v>
      </c>
      <c r="U86" s="1">
        <v>73.119777158774298</v>
      </c>
      <c r="V86" s="1">
        <v>72.096774193548299</v>
      </c>
      <c r="W86" s="1">
        <v>73.487544483985701</v>
      </c>
      <c r="X86" s="1">
        <v>92.448979591836704</v>
      </c>
      <c r="Y86" s="1">
        <v>90.841584158415799</v>
      </c>
      <c r="Z86" s="1">
        <v>90.201005025125596</v>
      </c>
      <c r="AA86" s="1">
        <v>90.512820512820497</v>
      </c>
      <c r="AB86" s="1">
        <v>90.932642487046607</v>
      </c>
      <c r="AC86" s="1">
        <v>90.414507772020698</v>
      </c>
      <c r="AD86" s="1">
        <v>90.127388535031798</v>
      </c>
      <c r="AE86" s="1">
        <v>93.165467625899197</v>
      </c>
      <c r="AF86" s="1">
        <v>84.710743801652796</v>
      </c>
      <c r="AG86" s="1">
        <v>88.362068965517196</v>
      </c>
      <c r="AH86" s="1">
        <v>70.085470085470106</v>
      </c>
      <c r="AI86" s="1">
        <v>61.170212765957402</v>
      </c>
      <c r="AJ86" s="1">
        <v>99.582172701949801</v>
      </c>
      <c r="AK86" s="1">
        <v>99.516129032258107</v>
      </c>
      <c r="AL86" s="1">
        <v>99.466192170818502</v>
      </c>
      <c r="AM86" s="1">
        <v>99.387755102040799</v>
      </c>
      <c r="AN86" s="1">
        <v>99.7524752475247</v>
      </c>
      <c r="AO86" s="1">
        <v>99.748743718592905</v>
      </c>
      <c r="AP86" s="1">
        <v>99.743589743589695</v>
      </c>
      <c r="AQ86" s="1">
        <v>99.481865284974106</v>
      </c>
      <c r="AR86" s="1">
        <v>98.963730569948098</v>
      </c>
      <c r="AS86" s="1">
        <v>99.363057324840696</v>
      </c>
      <c r="AT86" s="1">
        <v>96.762589928057494</v>
      </c>
      <c r="AU86" s="1">
        <v>95.867768595041298</v>
      </c>
      <c r="AV86" s="1">
        <v>97.844827586206904</v>
      </c>
      <c r="AW86" s="1">
        <v>98.717948717948701</v>
      </c>
      <c r="AX86" s="1">
        <v>40.957446808510603</v>
      </c>
      <c r="AY86" s="1">
        <v>98.189415041782695</v>
      </c>
      <c r="AZ86" s="1">
        <v>97.903225806451601</v>
      </c>
      <c r="BA86" s="1">
        <v>97.686832740213504</v>
      </c>
      <c r="BB86" s="1">
        <v>68.775510204081598</v>
      </c>
      <c r="BC86" s="1">
        <v>76.980198019801904</v>
      </c>
      <c r="BD86" s="1">
        <v>70.603015075376803</v>
      </c>
      <c r="BE86" s="1">
        <v>90</v>
      </c>
      <c r="BF86" s="1">
        <v>75.906735751295301</v>
      </c>
      <c r="BG86" s="1">
        <v>68.652849740932595</v>
      </c>
      <c r="BH86" s="1">
        <v>64.649681528662398</v>
      </c>
      <c r="BI86" s="1">
        <v>70.863309352517902</v>
      </c>
      <c r="BJ86" s="1">
        <v>65.702479338842906</v>
      </c>
      <c r="BK86" s="1">
        <v>75.431034482758605</v>
      </c>
      <c r="BL86" s="1">
        <v>34.615384615384599</v>
      </c>
      <c r="BM86" s="1">
        <v>70.744680851063805</v>
      </c>
      <c r="BN86" s="1">
        <v>95.264623955431702</v>
      </c>
      <c r="BO86" s="1">
        <v>96.935483870967701</v>
      </c>
      <c r="BP86" s="1">
        <v>85.409252669039105</v>
      </c>
      <c r="BQ86" s="1">
        <v>88.163265306122398</v>
      </c>
      <c r="BR86" s="1">
        <v>63.861386138613803</v>
      </c>
      <c r="BS86" s="1">
        <v>68.090452261306496</v>
      </c>
      <c r="BT86" s="1">
        <v>71.025641025640994</v>
      </c>
      <c r="BU86" s="1">
        <v>78.497409326424801</v>
      </c>
      <c r="BV86" s="1">
        <v>81.606217616580295</v>
      </c>
      <c r="BW86" s="1">
        <v>81.528662420382105</v>
      </c>
      <c r="BX86" s="1">
        <v>82.014388489208599</v>
      </c>
      <c r="BY86" s="1">
        <v>89.669421487603302</v>
      </c>
      <c r="BZ86" s="1">
        <v>90.086206896551701</v>
      </c>
      <c r="CA86" s="1">
        <v>91.452991452991398</v>
      </c>
      <c r="CB86" s="1">
        <v>94.148936170212707</v>
      </c>
      <c r="CC86" s="1">
        <v>93.175487465181106</v>
      </c>
      <c r="CD86" s="1">
        <v>94.0322580645161</v>
      </c>
      <c r="CE86" s="1">
        <v>95.195729537366503</v>
      </c>
      <c r="CF86" s="1">
        <v>92.857142857142804</v>
      </c>
      <c r="CG86" s="1">
        <v>89.851485148514797</v>
      </c>
      <c r="CH86" s="1">
        <v>93.718592964824097</v>
      </c>
      <c r="CI86" s="1">
        <v>89.487179487179404</v>
      </c>
      <c r="CJ86" s="1">
        <v>93.005181347150199</v>
      </c>
      <c r="CK86" s="1">
        <v>97.668393782383404</v>
      </c>
      <c r="CL86" s="1">
        <v>95.222929936305704</v>
      </c>
      <c r="CM86" s="1">
        <v>98.201438848920802</v>
      </c>
      <c r="CN86" s="1">
        <v>97.933884297520606</v>
      </c>
      <c r="CO86" s="1">
        <v>93.534482758620598</v>
      </c>
      <c r="CP86" s="1">
        <v>95.299145299145195</v>
      </c>
      <c r="CQ86" s="1">
        <v>92.021276595744595</v>
      </c>
      <c r="CR86" s="1">
        <v>50.974930362116901</v>
      </c>
      <c r="CS86" s="1">
        <v>54.0322580645161</v>
      </c>
      <c r="CT86" s="1">
        <v>55.8718861209964</v>
      </c>
      <c r="CU86" s="1">
        <v>52.653061224489697</v>
      </c>
      <c r="CV86" s="1">
        <v>54.950495049504902</v>
      </c>
      <c r="CW86" s="1">
        <v>25.125628140703501</v>
      </c>
      <c r="CX86" s="1">
        <v>25.6410256410256</v>
      </c>
      <c r="CY86" s="1">
        <v>28.2383419689119</v>
      </c>
      <c r="CZ86" s="1">
        <v>32.383419689119101</v>
      </c>
      <c r="DA86" s="1">
        <v>29.936305732484101</v>
      </c>
      <c r="DB86" s="1">
        <v>62.589928057553898</v>
      </c>
      <c r="DC86" s="1">
        <v>45.454545454545404</v>
      </c>
      <c r="DD86" s="1">
        <v>68.534482758620598</v>
      </c>
      <c r="DE86" s="1">
        <v>29.914529914529901</v>
      </c>
      <c r="DF86" s="1">
        <v>36.702127659574401</v>
      </c>
      <c r="DG86" s="1">
        <v>35.106382978723403</v>
      </c>
      <c r="DH86" s="1">
        <v>75</v>
      </c>
      <c r="DI86" s="1">
        <v>75.581395348837205</v>
      </c>
      <c r="DJ86" s="1">
        <v>44.318181818181799</v>
      </c>
      <c r="DK86" s="1">
        <v>76.25</v>
      </c>
      <c r="DL86" s="1">
        <v>85.5263157894736</v>
      </c>
      <c r="DM86" s="1">
        <v>79.729729729729698</v>
      </c>
      <c r="DN86" s="1">
        <v>32.857142857142797</v>
      </c>
      <c r="DO86" s="1">
        <v>29.1666666666666</v>
      </c>
      <c r="DP86" s="1">
        <v>75.714285714285694</v>
      </c>
      <c r="DQ86" s="1">
        <v>90.2777777777777</v>
      </c>
      <c r="DR86" s="1">
        <v>85.483870967741893</v>
      </c>
      <c r="DS86" s="1">
        <v>70.3125</v>
      </c>
      <c r="DT86" s="1">
        <v>92.1875</v>
      </c>
      <c r="DU86" s="1">
        <v>65.909090909090907</v>
      </c>
      <c r="DV86" s="1">
        <v>3.1914893617021201</v>
      </c>
      <c r="DW86" s="1">
        <v>5.9523809523809499</v>
      </c>
      <c r="DX86" s="1">
        <v>38.3720930232558</v>
      </c>
      <c r="DY86" s="1">
        <v>17.045454545454501</v>
      </c>
      <c r="DZ86" s="1">
        <v>6.25</v>
      </c>
      <c r="EA86" s="1">
        <v>25</v>
      </c>
      <c r="EB86" s="1">
        <v>20.270270270270199</v>
      </c>
      <c r="EC86" s="1">
        <v>30</v>
      </c>
      <c r="ED86" s="1">
        <v>15.2777777777777</v>
      </c>
      <c r="EE86" s="1">
        <v>12.857142857142801</v>
      </c>
      <c r="EF86" s="1">
        <v>9.7222222222222197</v>
      </c>
      <c r="EG86" s="1">
        <v>17.7419354838709</v>
      </c>
      <c r="EH86" s="1">
        <v>48.4375</v>
      </c>
      <c r="EI86" s="1">
        <v>57.8125</v>
      </c>
      <c r="EJ86" s="1">
        <v>43.181818181818102</v>
      </c>
      <c r="EK86" s="1">
        <v>63.829787234042499</v>
      </c>
      <c r="EL86" s="1">
        <v>71.428571428571402</v>
      </c>
      <c r="EM86" s="1">
        <v>83.720930232558104</v>
      </c>
      <c r="EN86" s="1">
        <v>80.681818181818102</v>
      </c>
      <c r="EO86" s="1">
        <v>77.5</v>
      </c>
      <c r="EP86" s="1">
        <v>61.842105263157897</v>
      </c>
      <c r="EQ86" s="1">
        <v>63.513513513513502</v>
      </c>
      <c r="ER86" s="1">
        <v>74.285714285714207</v>
      </c>
      <c r="ES86" s="1">
        <v>76.3888888888888</v>
      </c>
      <c r="ET86" s="1">
        <v>64.285714285714207</v>
      </c>
      <c r="EU86" s="1">
        <v>76.3888888888888</v>
      </c>
      <c r="EV86" s="1">
        <v>74.193548387096698</v>
      </c>
      <c r="EW86" s="1">
        <v>95.3125</v>
      </c>
      <c r="EX86" s="1">
        <v>78.125</v>
      </c>
      <c r="EY86" s="1">
        <v>88.636363636363598</v>
      </c>
    </row>
    <row r="87" spans="1:155" ht="15">
      <c r="A87" s="11" t="s">
        <v>188</v>
      </c>
      <c r="B87" s="1" t="s">
        <v>665</v>
      </c>
      <c r="C87" s="1" t="s">
        <v>1133</v>
      </c>
      <c r="D87" s="11" t="s">
        <v>1024</v>
      </c>
      <c r="E87" s="11" t="s">
        <v>1104</v>
      </c>
      <c r="F87" s="1">
        <v>81.6279069767441</v>
      </c>
      <c r="G87" s="1">
        <v>78.90625</v>
      </c>
      <c r="H87" s="1">
        <v>76.775956284152997</v>
      </c>
      <c r="I87" s="1">
        <v>68.934911242603505</v>
      </c>
      <c r="J87" s="1">
        <v>49.310344827586199</v>
      </c>
      <c r="K87" s="1">
        <v>50.352112676056301</v>
      </c>
      <c r="L87" s="1">
        <v>48.913043478260803</v>
      </c>
      <c r="M87" s="1">
        <v>68.796992481203006</v>
      </c>
      <c r="N87" s="1">
        <v>73.828125</v>
      </c>
      <c r="O87" s="1">
        <v>65.865384615384599</v>
      </c>
      <c r="P87" s="1">
        <v>49.456521739130402</v>
      </c>
      <c r="Q87" s="1">
        <v>69.186046511627893</v>
      </c>
      <c r="R87" s="1">
        <v>92.073170731707293</v>
      </c>
      <c r="S87" s="1">
        <v>87.349397590361406</v>
      </c>
      <c r="T87" s="1">
        <v>13.235294117647101</v>
      </c>
      <c r="U87" s="1">
        <v>95.581395348837205</v>
      </c>
      <c r="V87" s="1">
        <v>80.9895833333333</v>
      </c>
      <c r="W87" s="1">
        <v>84.426229508196698</v>
      </c>
      <c r="X87" s="1">
        <v>86.094674556212993</v>
      </c>
      <c r="Y87" s="1">
        <v>75.517241379310306</v>
      </c>
      <c r="Z87" s="1">
        <v>88.380281690140805</v>
      </c>
      <c r="AA87" s="1">
        <v>90.2173913043478</v>
      </c>
      <c r="AB87" s="1">
        <v>95.112781954887197</v>
      </c>
      <c r="AC87" s="1">
        <v>95.703125</v>
      </c>
      <c r="AD87" s="1">
        <v>82.211538461538396</v>
      </c>
      <c r="AE87" s="1">
        <v>70.652173913043399</v>
      </c>
      <c r="AF87" s="1">
        <v>80.232558139534802</v>
      </c>
      <c r="AG87" s="1">
        <v>99.390243902438996</v>
      </c>
      <c r="AH87" s="1">
        <v>40.963855421686702</v>
      </c>
      <c r="AI87" s="1">
        <v>72.794117647058798</v>
      </c>
      <c r="AJ87" s="1">
        <v>55.581395348837198</v>
      </c>
      <c r="AK87" s="1">
        <v>56.5104166666666</v>
      </c>
      <c r="AL87" s="1">
        <v>56.284153005464397</v>
      </c>
      <c r="AM87" s="1">
        <v>24.5562130177514</v>
      </c>
      <c r="AN87" s="1">
        <v>22.068965517241299</v>
      </c>
      <c r="AO87" s="1">
        <v>48.943661971830899</v>
      </c>
      <c r="AP87" s="1">
        <v>50</v>
      </c>
      <c r="AQ87" s="1">
        <v>51.879699248120303</v>
      </c>
      <c r="AR87" s="1">
        <v>78.515625</v>
      </c>
      <c r="AS87" s="1">
        <v>24.038461538461501</v>
      </c>
      <c r="AT87" s="1">
        <v>27.7173913043478</v>
      </c>
      <c r="AU87" s="1">
        <v>44.767441860465098</v>
      </c>
      <c r="AV87" s="1">
        <v>65.8536585365853</v>
      </c>
      <c r="AW87" s="1">
        <v>63.253012048192701</v>
      </c>
      <c r="AX87" s="1">
        <v>58.088235294117602</v>
      </c>
      <c r="AY87" s="1">
        <v>48.139534883720899</v>
      </c>
      <c r="AZ87" s="1">
        <v>73.6979166666666</v>
      </c>
      <c r="BA87" s="1">
        <v>70.765027322404293</v>
      </c>
      <c r="BB87" s="1">
        <v>52.366863905325403</v>
      </c>
      <c r="BC87" s="1">
        <v>51.379310344827502</v>
      </c>
      <c r="BD87" s="1">
        <v>40.492957746478801</v>
      </c>
      <c r="BE87" s="1">
        <v>46.739130434782602</v>
      </c>
      <c r="BF87" s="1">
        <v>95.864661654135304</v>
      </c>
      <c r="BG87" s="1">
        <v>89.453125</v>
      </c>
      <c r="BH87" s="1">
        <v>37.019230769230703</v>
      </c>
      <c r="BI87" s="1">
        <v>33.152173913043399</v>
      </c>
      <c r="BJ87" s="1">
        <v>56.395348837209298</v>
      </c>
      <c r="BK87" s="1">
        <v>37.195121951219498</v>
      </c>
      <c r="BL87" s="1">
        <v>11.445783132530099</v>
      </c>
      <c r="BM87" s="1">
        <v>27.205882352941099</v>
      </c>
      <c r="BN87" s="1">
        <v>94.883720930232499</v>
      </c>
      <c r="BO87" s="1">
        <v>94.7916666666666</v>
      </c>
      <c r="BP87" s="1">
        <v>96.721311475409806</v>
      </c>
      <c r="BQ87" s="1">
        <v>96.449704142011797</v>
      </c>
      <c r="BR87" s="1">
        <v>97.586206896551701</v>
      </c>
      <c r="BS87" s="1">
        <v>91.901408450704196</v>
      </c>
      <c r="BT87" s="1">
        <v>69.565217391304301</v>
      </c>
      <c r="BU87" s="1">
        <v>73.308270676691706</v>
      </c>
      <c r="BV87" s="1">
        <v>76.953125</v>
      </c>
      <c r="BW87" s="1">
        <v>76.923076923076906</v>
      </c>
      <c r="BX87" s="1">
        <v>78.260869565217405</v>
      </c>
      <c r="BY87" s="1">
        <v>71.511627906976699</v>
      </c>
      <c r="BZ87" s="1">
        <v>92.073170731707293</v>
      </c>
      <c r="CA87" s="1">
        <v>36.746987951807199</v>
      </c>
      <c r="CB87" s="1">
        <v>41.911764705882298</v>
      </c>
      <c r="CC87" s="1">
        <v>92.790697674418595</v>
      </c>
      <c r="CD87" s="1">
        <v>92.96875</v>
      </c>
      <c r="CE87" s="1">
        <v>94.262295081967196</v>
      </c>
      <c r="CF87" s="1">
        <v>94.970414201183402</v>
      </c>
      <c r="CG87" s="1">
        <v>96.896551724137893</v>
      </c>
      <c r="CH87" s="1">
        <v>90.492957746478794</v>
      </c>
      <c r="CI87" s="1">
        <v>86.956521739130395</v>
      </c>
      <c r="CJ87" s="1">
        <v>91.353383458646604</v>
      </c>
      <c r="CK87" s="1">
        <v>89.0625</v>
      </c>
      <c r="CL87" s="1">
        <v>90.865384615384599</v>
      </c>
      <c r="CM87" s="1">
        <v>98.369565217391298</v>
      </c>
      <c r="CN87" s="1">
        <v>98.2558139534883</v>
      </c>
      <c r="CO87" s="1">
        <v>95.731707317073102</v>
      </c>
      <c r="CP87" s="1">
        <v>82.530120481927696</v>
      </c>
      <c r="CQ87" s="1">
        <v>87.5</v>
      </c>
      <c r="CR87" s="1">
        <v>86.976744186046503</v>
      </c>
      <c r="CS87" s="1">
        <v>76.3020833333333</v>
      </c>
      <c r="CT87" s="1">
        <v>77.322404371584696</v>
      </c>
      <c r="CU87" s="1">
        <v>86.686390532544294</v>
      </c>
      <c r="CV87" s="1">
        <v>97.931034482758605</v>
      </c>
      <c r="CW87" s="1">
        <v>98.239436619718305</v>
      </c>
      <c r="CX87" s="1">
        <v>97.101449275362299</v>
      </c>
      <c r="CY87" s="1">
        <v>98.120300751879697</v>
      </c>
      <c r="CZ87" s="1">
        <v>98.828125</v>
      </c>
      <c r="DA87" s="1">
        <v>90.384615384615302</v>
      </c>
      <c r="DB87" s="1">
        <v>91.847826086956502</v>
      </c>
      <c r="DC87" s="1">
        <v>90.697674418604606</v>
      </c>
      <c r="DD87" s="1">
        <v>96.951219512195095</v>
      </c>
      <c r="DE87" s="1">
        <v>64.4578313253012</v>
      </c>
      <c r="DF87" s="1">
        <v>71.323529411764696</v>
      </c>
      <c r="DG87" s="1">
        <v>83.914159941305897</v>
      </c>
      <c r="DH87" s="1">
        <v>76.454445664105293</v>
      </c>
      <c r="DI87" s="1">
        <v>73.223710921640205</v>
      </c>
      <c r="DJ87" s="1">
        <v>67.624407582938304</v>
      </c>
      <c r="DK87" s="1">
        <v>74.975024975024894</v>
      </c>
      <c r="DL87" s="1">
        <v>80.699088145896596</v>
      </c>
      <c r="DM87" s="1">
        <v>95.9403905447071</v>
      </c>
      <c r="DN87" s="1">
        <v>55.993852459016303</v>
      </c>
      <c r="DO87" s="1">
        <v>70.495951417004093</v>
      </c>
      <c r="DP87" s="1">
        <v>61.342351716961502</v>
      </c>
      <c r="DQ87" s="1">
        <v>51.875732708089103</v>
      </c>
      <c r="DR87" s="1">
        <v>34.249628528974696</v>
      </c>
      <c r="DS87" s="1">
        <v>13.7121212121212</v>
      </c>
      <c r="DT87" s="1">
        <v>10.3945371775417</v>
      </c>
      <c r="DU87" s="1">
        <v>17.033898305084701</v>
      </c>
      <c r="DV87" s="1">
        <v>34.060895084372703</v>
      </c>
      <c r="DW87" s="1">
        <v>33.607757043541802</v>
      </c>
      <c r="DX87" s="1">
        <v>44.600081201786402</v>
      </c>
      <c r="DY87" s="1">
        <v>18.394549763033101</v>
      </c>
      <c r="DZ87" s="1">
        <v>53.396603396603297</v>
      </c>
      <c r="EA87" s="1">
        <v>48.277608915906697</v>
      </c>
      <c r="EB87" s="1">
        <v>66.649537512846805</v>
      </c>
      <c r="EC87" s="1">
        <v>51.485655737704903</v>
      </c>
      <c r="ED87" s="1">
        <v>68.066801619433207</v>
      </c>
      <c r="EE87" s="1">
        <v>68.002081165452594</v>
      </c>
      <c r="EF87" s="1">
        <v>78.370457209847601</v>
      </c>
      <c r="EG87" s="1">
        <v>9.5839524517087593</v>
      </c>
      <c r="EH87" s="1">
        <v>7.1969696969696901</v>
      </c>
      <c r="EI87" s="1">
        <v>38.770864946889198</v>
      </c>
      <c r="EJ87" s="1">
        <v>76.186440677966104</v>
      </c>
      <c r="EK87" s="1">
        <v>97.817314746881806</v>
      </c>
      <c r="EL87" s="1">
        <v>98.0607391145261</v>
      </c>
      <c r="EM87" s="1">
        <v>98.233861144945095</v>
      </c>
      <c r="EN87" s="1">
        <v>97.600710900473899</v>
      </c>
      <c r="EO87" s="1">
        <v>97.852147852147795</v>
      </c>
      <c r="EP87" s="1">
        <v>90.2228976697061</v>
      </c>
      <c r="EQ87" s="1">
        <v>84.840698869475801</v>
      </c>
      <c r="ER87" s="1">
        <v>75.051229508196698</v>
      </c>
      <c r="ES87" s="1">
        <v>76.720647773279296</v>
      </c>
      <c r="ET87" s="1">
        <v>77.263267429760603</v>
      </c>
      <c r="EU87" s="1">
        <v>81.770222743259097</v>
      </c>
      <c r="EV87" s="1">
        <v>87.147102526002897</v>
      </c>
      <c r="EW87" s="1">
        <v>90</v>
      </c>
      <c r="EX87" s="1">
        <v>40.819423368740502</v>
      </c>
      <c r="EY87" s="1">
        <v>41.610169491525397</v>
      </c>
    </row>
    <row r="88" spans="1:155" ht="15">
      <c r="A88" s="11" t="s">
        <v>191</v>
      </c>
      <c r="B88" s="1" t="s">
        <v>668</v>
      </c>
      <c r="C88" s="1" t="s">
        <v>1010</v>
      </c>
      <c r="D88" s="11" t="s">
        <v>1011</v>
      </c>
      <c r="E88" s="11" t="s">
        <v>1012</v>
      </c>
      <c r="F88" s="1">
        <v>57.407407407407398</v>
      </c>
      <c r="G88" s="1">
        <v>64.325842696629195</v>
      </c>
      <c r="H88" s="1">
        <v>46.449704142011797</v>
      </c>
      <c r="I88" s="1">
        <v>57.843137254901897</v>
      </c>
      <c r="J88" s="1">
        <v>44.230769230769198</v>
      </c>
      <c r="K88" s="1">
        <v>60.887096774193502</v>
      </c>
      <c r="L88" s="1">
        <v>55.4166666666666</v>
      </c>
      <c r="M88" s="1">
        <v>43.852459016393396</v>
      </c>
      <c r="N88" s="1">
        <v>37.4015748031496</v>
      </c>
      <c r="O88" s="1">
        <v>37.850467289719603</v>
      </c>
      <c r="P88" s="1">
        <v>38.829787234042499</v>
      </c>
      <c r="Q88" s="1">
        <v>54.545454545454497</v>
      </c>
      <c r="R88" s="1">
        <v>41.6666666666666</v>
      </c>
      <c r="S88" s="1">
        <v>46.610169491525397</v>
      </c>
      <c r="T88" s="1">
        <v>92.7083333333333</v>
      </c>
      <c r="U88" s="1">
        <v>72.2222222222222</v>
      </c>
      <c r="V88" s="1">
        <v>71.067415730337103</v>
      </c>
      <c r="W88" s="1">
        <v>87.278106508875695</v>
      </c>
      <c r="X88" s="1">
        <v>36.928104575163403</v>
      </c>
      <c r="Y88" s="1">
        <v>33.846153846153797</v>
      </c>
      <c r="Z88" s="1">
        <v>32.258064516128997</v>
      </c>
      <c r="AA88" s="1">
        <v>29.1666666666666</v>
      </c>
      <c r="AB88" s="1">
        <v>38.934426229508098</v>
      </c>
      <c r="AC88" s="1">
        <v>40.9448818897637</v>
      </c>
      <c r="AD88" s="1">
        <v>47.6635514018691</v>
      </c>
      <c r="AE88" s="1">
        <v>45.212765957446798</v>
      </c>
      <c r="AF88" s="1">
        <v>33.3333333333333</v>
      </c>
      <c r="AG88" s="1">
        <v>16.6666666666666</v>
      </c>
      <c r="AH88" s="1">
        <v>14.4067796610169</v>
      </c>
      <c r="AI88" s="1">
        <v>68.75</v>
      </c>
      <c r="AJ88" s="1">
        <v>87.566137566137499</v>
      </c>
      <c r="AK88" s="1">
        <v>87.359550561797704</v>
      </c>
      <c r="AL88" s="1">
        <v>60.650887573964503</v>
      </c>
      <c r="AM88" s="1">
        <v>82.679738562091501</v>
      </c>
      <c r="AN88" s="1">
        <v>50.769230769230703</v>
      </c>
      <c r="AO88" s="1">
        <v>53.629032258064498</v>
      </c>
      <c r="AP88" s="1">
        <v>18.3333333333333</v>
      </c>
      <c r="AQ88" s="1">
        <v>20.491803278688501</v>
      </c>
      <c r="AR88" s="1">
        <v>69.685039370078698</v>
      </c>
      <c r="AS88" s="1">
        <v>71.028037383177505</v>
      </c>
      <c r="AT88" s="1">
        <v>78.723404255319096</v>
      </c>
      <c r="AU88" s="1">
        <v>85.606060606060595</v>
      </c>
      <c r="AV88" s="1">
        <v>50</v>
      </c>
      <c r="AW88" s="1">
        <v>50</v>
      </c>
      <c r="AX88" s="1">
        <v>50</v>
      </c>
      <c r="AY88" s="1">
        <v>24.074074074074101</v>
      </c>
      <c r="AZ88" s="1">
        <v>22.752808988763999</v>
      </c>
      <c r="BA88" s="1">
        <v>25.739644970414201</v>
      </c>
      <c r="BB88" s="1">
        <v>23.202614379084899</v>
      </c>
      <c r="BC88" s="1">
        <v>29.615384615384599</v>
      </c>
      <c r="BD88" s="1">
        <v>14.1129032258064</v>
      </c>
      <c r="BE88" s="1">
        <v>42.9166666666666</v>
      </c>
      <c r="BF88" s="1">
        <v>63.524590163934398</v>
      </c>
      <c r="BG88" s="1">
        <v>57.086614173228298</v>
      </c>
      <c r="BH88" s="1">
        <v>38.785046728971899</v>
      </c>
      <c r="BI88" s="1">
        <v>47.340425531914804</v>
      </c>
      <c r="BJ88" s="1">
        <v>17.424242424242401</v>
      </c>
      <c r="BK88" s="1">
        <v>17.5</v>
      </c>
      <c r="BL88" s="1">
        <v>50</v>
      </c>
      <c r="BM88" s="1">
        <v>57.2916666666666</v>
      </c>
      <c r="BN88" s="1">
        <v>78.571428571428498</v>
      </c>
      <c r="BO88" s="1">
        <v>79.213483146067404</v>
      </c>
      <c r="BP88" s="1">
        <v>84.319526627218906</v>
      </c>
      <c r="BQ88" s="1">
        <v>28.1045751633986</v>
      </c>
      <c r="BR88" s="1">
        <v>26.923076923076898</v>
      </c>
      <c r="BS88" s="1">
        <v>27.419354838709602</v>
      </c>
      <c r="BT88" s="1">
        <v>27.0833333333333</v>
      </c>
      <c r="BU88" s="1">
        <v>28.688524590163901</v>
      </c>
      <c r="BV88" s="1">
        <v>29.9212598425196</v>
      </c>
      <c r="BW88" s="1">
        <v>34.5794392523364</v>
      </c>
      <c r="BX88" s="1">
        <v>33.510638297872298</v>
      </c>
      <c r="BY88" s="1">
        <v>34.848484848484802</v>
      </c>
      <c r="BZ88" s="1">
        <v>40</v>
      </c>
      <c r="CA88" s="1">
        <v>44.067796610169403</v>
      </c>
      <c r="CB88" s="1">
        <v>45.8333333333333</v>
      </c>
      <c r="CC88" s="1">
        <v>88.095238095238102</v>
      </c>
      <c r="CD88" s="1">
        <v>90.730337078651601</v>
      </c>
      <c r="CE88" s="1">
        <v>90.828402366863898</v>
      </c>
      <c r="CF88" s="1">
        <v>91.176470588235205</v>
      </c>
      <c r="CG88" s="1">
        <v>91.923076923076906</v>
      </c>
      <c r="CH88" s="1">
        <v>86.693548387096698</v>
      </c>
      <c r="CI88" s="1">
        <v>87.5</v>
      </c>
      <c r="CJ88" s="1">
        <v>67.213114754098299</v>
      </c>
      <c r="CK88" s="1">
        <v>47.637795275590499</v>
      </c>
      <c r="CL88" s="1">
        <v>50</v>
      </c>
      <c r="CM88" s="1">
        <v>61.170212765957402</v>
      </c>
      <c r="CN88" s="1">
        <v>51.515151515151501</v>
      </c>
      <c r="CO88" s="1">
        <v>50.8333333333333</v>
      </c>
      <c r="CP88" s="1">
        <v>63.559322033898297</v>
      </c>
      <c r="CQ88" s="1">
        <v>57.2916666666666</v>
      </c>
      <c r="CR88" s="1">
        <v>56.878306878306802</v>
      </c>
      <c r="CS88" s="1">
        <v>59.831460674157299</v>
      </c>
      <c r="CT88" s="1">
        <v>59.763313609467403</v>
      </c>
      <c r="CU88" s="1">
        <v>19.281045751633901</v>
      </c>
      <c r="CV88" s="1">
        <v>37.692307692307601</v>
      </c>
      <c r="CW88" s="1">
        <v>36.693548387096698</v>
      </c>
      <c r="CX88" s="1">
        <v>32.9166666666666</v>
      </c>
      <c r="CY88" s="1">
        <v>37.2950819672131</v>
      </c>
      <c r="CZ88" s="1">
        <v>38.188976377952699</v>
      </c>
      <c r="DA88" s="1">
        <v>38.785046728971899</v>
      </c>
      <c r="DB88" s="1">
        <v>40.957446808510603</v>
      </c>
      <c r="DC88" s="1">
        <v>47.727272727272698</v>
      </c>
      <c r="DD88" s="1">
        <v>72.5</v>
      </c>
      <c r="DE88" s="1">
        <v>83.0508474576271</v>
      </c>
      <c r="DF88" s="1">
        <v>96.875</v>
      </c>
      <c r="DG88" s="1">
        <v>63.701393983859099</v>
      </c>
      <c r="DH88" s="1">
        <v>69.978046103183303</v>
      </c>
      <c r="DI88" s="1">
        <v>26.3702801461632</v>
      </c>
      <c r="DJ88" s="1">
        <v>64.188388625592395</v>
      </c>
      <c r="DK88" s="1">
        <v>69.080919080919102</v>
      </c>
      <c r="DL88" s="1">
        <v>71.681864235055698</v>
      </c>
      <c r="DM88" s="1">
        <v>48.355601233299097</v>
      </c>
      <c r="DN88" s="1">
        <v>59.7848360655737</v>
      </c>
      <c r="DO88" s="1">
        <v>61.184210526315702</v>
      </c>
      <c r="DP88" s="1">
        <v>56.347554630593102</v>
      </c>
      <c r="DQ88" s="1">
        <v>46.248534583821801</v>
      </c>
      <c r="DR88" s="1">
        <v>56.835066864784501</v>
      </c>
      <c r="DS88" s="1">
        <v>84.015151515151501</v>
      </c>
      <c r="DT88" s="1">
        <v>64.415781487101597</v>
      </c>
      <c r="DU88" s="1">
        <v>60.762711864406697</v>
      </c>
      <c r="DV88" s="1">
        <v>65.315480557593503</v>
      </c>
      <c r="DW88" s="1">
        <v>74.478594950603707</v>
      </c>
      <c r="DX88" s="1">
        <v>75.213154689403098</v>
      </c>
      <c r="DY88" s="1">
        <v>60.100710900473899</v>
      </c>
      <c r="DZ88" s="1">
        <v>65.684315684315607</v>
      </c>
      <c r="EA88" s="1">
        <v>46.656534954407199</v>
      </c>
      <c r="EB88" s="1">
        <v>50.616649537512799</v>
      </c>
      <c r="EC88" s="1">
        <v>47.899590163934398</v>
      </c>
      <c r="ED88" s="1">
        <v>59.665991902834001</v>
      </c>
      <c r="EE88" s="1">
        <v>70.707596253902096</v>
      </c>
      <c r="EF88" s="1">
        <v>71.219226260257898</v>
      </c>
      <c r="EG88" s="1">
        <v>65.304606240713198</v>
      </c>
      <c r="EH88" s="1">
        <v>33.712121212121197</v>
      </c>
      <c r="EI88" s="1">
        <v>32.701062215477997</v>
      </c>
      <c r="EJ88" s="1">
        <v>48.559322033898297</v>
      </c>
      <c r="EK88" s="1">
        <v>91.232575201760795</v>
      </c>
      <c r="EL88" s="1">
        <v>92.1331869740212</v>
      </c>
      <c r="EM88" s="1">
        <v>83.516037352821698</v>
      </c>
      <c r="EN88" s="1">
        <v>88.270142180094695</v>
      </c>
      <c r="EO88" s="1">
        <v>50.799200799200698</v>
      </c>
      <c r="EP88" s="1">
        <v>51.0131712259371</v>
      </c>
      <c r="EQ88" s="1">
        <v>80.626927029804705</v>
      </c>
      <c r="ER88" s="1">
        <v>91.649590163934405</v>
      </c>
      <c r="ES88" s="1">
        <v>79.504048582995907</v>
      </c>
      <c r="ET88" s="1">
        <v>63.995837669094598</v>
      </c>
      <c r="EU88" s="1">
        <v>87.690504103165296</v>
      </c>
      <c r="EV88" s="1">
        <v>47.696879643387803</v>
      </c>
      <c r="EW88" s="1">
        <v>38.939393939393902</v>
      </c>
      <c r="EX88" s="1">
        <v>40.819423368740502</v>
      </c>
      <c r="EY88" s="1">
        <v>87.966101694915196</v>
      </c>
    </row>
    <row r="89" spans="1:155" ht="15">
      <c r="A89" s="11" t="s">
        <v>186</v>
      </c>
      <c r="B89" s="1" t="s">
        <v>663</v>
      </c>
      <c r="C89" s="1" t="s">
        <v>1021</v>
      </c>
      <c r="D89" s="11" t="s">
        <v>1019</v>
      </c>
      <c r="E89" s="11" t="s">
        <v>1020</v>
      </c>
      <c r="F89" s="1">
        <v>82.608695652173907</v>
      </c>
      <c r="G89" s="1">
        <v>83.755760368663502</v>
      </c>
      <c r="H89" s="1">
        <v>83.730158730158706</v>
      </c>
      <c r="I89" s="1">
        <v>83.588957055214706</v>
      </c>
      <c r="J89" s="1">
        <v>80.753968253968196</v>
      </c>
      <c r="K89" s="1">
        <v>74.852071005917097</v>
      </c>
      <c r="L89" s="1">
        <v>23.6666666666666</v>
      </c>
      <c r="M89" s="1">
        <v>26.102941176470502</v>
      </c>
      <c r="N89" s="1">
        <v>15</v>
      </c>
      <c r="O89" s="1">
        <v>24.436090225563898</v>
      </c>
      <c r="P89" s="1">
        <v>23.305084745762699</v>
      </c>
      <c r="Q89" s="1">
        <v>20.103092783505101</v>
      </c>
      <c r="R89" s="1">
        <v>26.7045454545454</v>
      </c>
      <c r="S89" s="1">
        <v>39.534883720930203</v>
      </c>
      <c r="T89" s="1">
        <v>44.1860465116279</v>
      </c>
      <c r="U89" s="1">
        <v>91.425120772946798</v>
      </c>
      <c r="V89" s="1">
        <v>92.511520737327103</v>
      </c>
      <c r="W89" s="1">
        <v>90.740740740740705</v>
      </c>
      <c r="X89" s="1">
        <v>90.337423312883402</v>
      </c>
      <c r="Y89" s="1">
        <v>87.698412698412696</v>
      </c>
      <c r="Z89" s="1">
        <v>78.698224852070993</v>
      </c>
      <c r="AA89" s="1">
        <v>19</v>
      </c>
      <c r="AB89" s="1">
        <v>17.279411764705799</v>
      </c>
      <c r="AC89" s="1">
        <v>20</v>
      </c>
      <c r="AD89" s="1">
        <v>20.300751879699199</v>
      </c>
      <c r="AE89" s="1">
        <v>22.457627118644101</v>
      </c>
      <c r="AF89" s="1">
        <v>22.680412371134</v>
      </c>
      <c r="AG89" s="1">
        <v>26.7045454545454</v>
      </c>
      <c r="AH89" s="1">
        <v>39.534883720930203</v>
      </c>
      <c r="AI89" s="1">
        <v>40.697674418604599</v>
      </c>
      <c r="AJ89" s="1">
        <v>40.2173913043478</v>
      </c>
      <c r="AK89" s="1">
        <v>40.207373271889402</v>
      </c>
      <c r="AL89" s="1">
        <v>39.153439153439102</v>
      </c>
      <c r="AM89" s="1">
        <v>39.110429447852702</v>
      </c>
      <c r="AN89" s="1">
        <v>36.706349206349202</v>
      </c>
      <c r="AO89" s="1">
        <v>32.840236686390497</v>
      </c>
      <c r="AP89" s="1">
        <v>30</v>
      </c>
      <c r="AQ89" s="1">
        <v>27.573529411764699</v>
      </c>
      <c r="AR89" s="1">
        <v>26.1538461538461</v>
      </c>
      <c r="AS89" s="1">
        <v>26.691729323308198</v>
      </c>
      <c r="AT89" s="1">
        <v>27.966101694915199</v>
      </c>
      <c r="AU89" s="1">
        <v>32.989690721649403</v>
      </c>
      <c r="AV89" s="1">
        <v>42.613636363636303</v>
      </c>
      <c r="AW89" s="1">
        <v>50</v>
      </c>
      <c r="AX89" s="1">
        <v>48.2558139534883</v>
      </c>
      <c r="AY89" s="1">
        <v>80.5555555555555</v>
      </c>
      <c r="AZ89" s="1">
        <v>88.594470046082904</v>
      </c>
      <c r="BA89" s="1">
        <v>82.936507936507894</v>
      </c>
      <c r="BB89" s="1">
        <v>90.030674846625701</v>
      </c>
      <c r="BC89" s="1">
        <v>81.150793650793602</v>
      </c>
      <c r="BD89" s="1">
        <v>60.650887573964503</v>
      </c>
      <c r="BE89" s="1">
        <v>61</v>
      </c>
      <c r="BF89" s="1">
        <v>55.109489051094897</v>
      </c>
      <c r="BG89" s="1">
        <v>52.692307692307601</v>
      </c>
      <c r="BH89" s="1">
        <v>50.7518796992481</v>
      </c>
      <c r="BI89" s="1">
        <v>63.983050847457598</v>
      </c>
      <c r="BJ89" s="1">
        <v>75.773195876288597</v>
      </c>
      <c r="BK89" s="1">
        <v>82.386363636363598</v>
      </c>
      <c r="BL89" s="1">
        <v>70.348837209302303</v>
      </c>
      <c r="BM89" s="1">
        <v>86.6279069767441</v>
      </c>
      <c r="BN89" s="1">
        <v>28.502415458937101</v>
      </c>
      <c r="BO89" s="1">
        <v>29.493087557603602</v>
      </c>
      <c r="BP89" s="1">
        <v>32.804232804232797</v>
      </c>
      <c r="BQ89" s="1">
        <v>34.662576687116498</v>
      </c>
      <c r="BR89" s="1">
        <v>35.714285714285701</v>
      </c>
      <c r="BS89" s="1">
        <v>33.727810650887498</v>
      </c>
      <c r="BT89" s="1">
        <v>34</v>
      </c>
      <c r="BU89" s="1">
        <v>34.191176470588204</v>
      </c>
      <c r="BV89" s="1">
        <v>36.923076923076898</v>
      </c>
      <c r="BW89" s="1">
        <v>40.225563909774401</v>
      </c>
      <c r="BX89" s="1">
        <v>39.830508474576199</v>
      </c>
      <c r="BY89" s="1">
        <v>40.206185567010301</v>
      </c>
      <c r="BZ89" s="1">
        <v>40.340909090909101</v>
      </c>
      <c r="CA89" s="1">
        <v>46.511627906976699</v>
      </c>
      <c r="CB89" s="1">
        <v>47.093023255813897</v>
      </c>
      <c r="CC89" s="1">
        <v>73.309178743961297</v>
      </c>
      <c r="CD89" s="1">
        <v>74.193548387096698</v>
      </c>
      <c r="CE89" s="1">
        <v>72.486772486772395</v>
      </c>
      <c r="CF89" s="1">
        <v>70.858895705521405</v>
      </c>
      <c r="CG89" s="1">
        <v>72.420634920634896</v>
      </c>
      <c r="CH89" s="1">
        <v>76.627218934911198</v>
      </c>
      <c r="CI89" s="1">
        <v>81.3333333333333</v>
      </c>
      <c r="CJ89" s="1">
        <v>57.720588235294102</v>
      </c>
      <c r="CK89" s="1">
        <v>78.461538461538396</v>
      </c>
      <c r="CL89" s="1">
        <v>75.563909774436098</v>
      </c>
      <c r="CM89" s="1">
        <v>83.898305084745701</v>
      </c>
      <c r="CN89" s="1">
        <v>35.051546391752503</v>
      </c>
      <c r="CO89" s="1">
        <v>44.318181818181799</v>
      </c>
      <c r="CP89" s="1">
        <v>31.395348837209301</v>
      </c>
      <c r="CQ89" s="1">
        <v>16.279069767441801</v>
      </c>
      <c r="CR89" s="1">
        <v>41.545893719806699</v>
      </c>
      <c r="CS89" s="1">
        <v>41.244239631336399</v>
      </c>
      <c r="CT89" s="1">
        <v>41.402116402116398</v>
      </c>
      <c r="CU89" s="1">
        <v>42.791411042944702</v>
      </c>
      <c r="CV89" s="1">
        <v>43.253968253968203</v>
      </c>
      <c r="CW89" s="1">
        <v>40.532544378698198</v>
      </c>
      <c r="CX89" s="1">
        <v>40</v>
      </c>
      <c r="CY89" s="1">
        <v>37.5</v>
      </c>
      <c r="CZ89" s="1">
        <v>38.846153846153797</v>
      </c>
      <c r="DA89" s="1">
        <v>43.984962406015001</v>
      </c>
      <c r="DB89" s="1">
        <v>47.033898305084698</v>
      </c>
      <c r="DC89" s="1">
        <v>46.391752577319501</v>
      </c>
      <c r="DD89" s="1">
        <v>56.25</v>
      </c>
      <c r="DE89" s="1">
        <v>76.744186046511601</v>
      </c>
      <c r="DF89" s="1">
        <v>33.720930232558104</v>
      </c>
      <c r="DG89" s="1">
        <v>94.235248447204896</v>
      </c>
      <c r="DH89" s="1">
        <v>89.049889948642701</v>
      </c>
      <c r="DI89" s="1">
        <v>93.322356384924902</v>
      </c>
      <c r="DJ89" s="1">
        <v>77.974015428339399</v>
      </c>
      <c r="DK89" s="1">
        <v>51.569905213270097</v>
      </c>
      <c r="DL89" s="1">
        <v>52.197802197802197</v>
      </c>
      <c r="DM89" s="1">
        <v>49.797365754812503</v>
      </c>
      <c r="DN89" s="1">
        <v>82.990750256937304</v>
      </c>
      <c r="DO89" s="1">
        <v>73.514344262295097</v>
      </c>
      <c r="DP89" s="1">
        <v>79.706477732793502</v>
      </c>
      <c r="DQ89" s="1">
        <v>72.684703433922905</v>
      </c>
      <c r="DR89" s="1">
        <v>75.791324736225107</v>
      </c>
      <c r="DS89" s="1">
        <v>87.295690936106894</v>
      </c>
      <c r="DT89" s="1">
        <v>90.378787878787804</v>
      </c>
      <c r="DU89" s="1">
        <v>86.5705614567526</v>
      </c>
      <c r="DV89" s="1">
        <v>53.513198757763902</v>
      </c>
      <c r="DW89" s="1">
        <v>59.519442406456299</v>
      </c>
      <c r="DX89" s="1">
        <v>58.7449688986461</v>
      </c>
      <c r="DY89" s="1">
        <v>51.583434835566301</v>
      </c>
      <c r="DZ89" s="1">
        <v>53.821090047393298</v>
      </c>
      <c r="EA89" s="1">
        <v>52.0979020979021</v>
      </c>
      <c r="EB89" s="1">
        <v>54.761904761904702</v>
      </c>
      <c r="EC89" s="1">
        <v>42.189105858170599</v>
      </c>
      <c r="ED89" s="1">
        <v>64.805327868852402</v>
      </c>
      <c r="EE89" s="1">
        <v>53.694331983805597</v>
      </c>
      <c r="EF89" s="1">
        <v>51.560874089490099</v>
      </c>
      <c r="EG89" s="1">
        <v>44.7245017584994</v>
      </c>
      <c r="EH89" s="1">
        <v>62.035661218424899</v>
      </c>
      <c r="EI89" s="1">
        <v>74.621212121212096</v>
      </c>
      <c r="EJ89" s="1">
        <v>78.983308042488602</v>
      </c>
      <c r="EK89" s="1">
        <v>34.704968944099299</v>
      </c>
      <c r="EL89" s="1">
        <v>35.399853264856901</v>
      </c>
      <c r="EM89" s="1">
        <v>36.1873399195023</v>
      </c>
      <c r="EN89" s="1">
        <v>35.749086479902502</v>
      </c>
      <c r="EO89" s="1">
        <v>30.9537914691943</v>
      </c>
      <c r="EP89" s="1">
        <v>22.0779220779221</v>
      </c>
      <c r="EQ89" s="1">
        <v>21.681864235055698</v>
      </c>
      <c r="ER89" s="1">
        <v>21.891058581706101</v>
      </c>
      <c r="ES89" s="1">
        <v>25.768442622950801</v>
      </c>
      <c r="ET89" s="1">
        <v>33.350202429149803</v>
      </c>
      <c r="EU89" s="1">
        <v>3.38189386056191</v>
      </c>
      <c r="EV89" s="1">
        <v>9.3200468933177003</v>
      </c>
      <c r="EW89" s="1">
        <v>18.4992570579494</v>
      </c>
      <c r="EX89" s="1">
        <v>38.939393939393902</v>
      </c>
      <c r="EY89" s="1">
        <v>40.819423368740502</v>
      </c>
    </row>
    <row r="90" spans="1:155" ht="15">
      <c r="A90" s="11" t="s">
        <v>117</v>
      </c>
      <c r="B90" s="1" t="s">
        <v>593</v>
      </c>
      <c r="C90" s="1" t="s">
        <v>1013</v>
      </c>
      <c r="D90" s="11" t="s">
        <v>1014</v>
      </c>
      <c r="E90" s="11" t="s">
        <v>1015</v>
      </c>
      <c r="F90" s="1">
        <v>99.157303370786494</v>
      </c>
      <c r="G90" s="1">
        <v>99.096385542168605</v>
      </c>
      <c r="H90" s="1">
        <v>99.657534246575295</v>
      </c>
      <c r="I90" s="1">
        <v>95.454545454545396</v>
      </c>
      <c r="J90" s="1">
        <v>96.268656716417894</v>
      </c>
      <c r="K90" s="1">
        <v>96.09375</v>
      </c>
      <c r="L90" s="1">
        <v>97.65625</v>
      </c>
      <c r="M90" s="1">
        <v>96.153846153846104</v>
      </c>
      <c r="N90" s="1">
        <v>94.776119402985103</v>
      </c>
      <c r="O90" s="1">
        <v>94.615384615384599</v>
      </c>
      <c r="P90" s="1">
        <v>92.105263157894697</v>
      </c>
      <c r="Q90" s="1">
        <v>93</v>
      </c>
      <c r="R90" s="1">
        <v>76.0416666666666</v>
      </c>
      <c r="S90" s="1">
        <v>91.176470588235205</v>
      </c>
      <c r="T90" s="1">
        <v>98.837209302325505</v>
      </c>
      <c r="U90" s="1">
        <v>91.292134831460601</v>
      </c>
      <c r="V90" s="1">
        <v>93.674698795180703</v>
      </c>
      <c r="W90" s="1">
        <v>90.753424657534197</v>
      </c>
      <c r="X90" s="1">
        <v>76.262626262626199</v>
      </c>
      <c r="Y90" s="1">
        <v>66.417910447761201</v>
      </c>
      <c r="Z90" s="1">
        <v>61.71875</v>
      </c>
      <c r="AA90" s="1">
        <v>63.28125</v>
      </c>
      <c r="AB90" s="1">
        <v>59.230769230769198</v>
      </c>
      <c r="AC90" s="1">
        <v>55.9701492537313</v>
      </c>
      <c r="AD90" s="1">
        <v>60.769230769230703</v>
      </c>
      <c r="AE90" s="1">
        <v>72.807017543859601</v>
      </c>
      <c r="AF90" s="1">
        <v>74</v>
      </c>
      <c r="AG90" s="1">
        <v>30.2083333333333</v>
      </c>
      <c r="AH90" s="1">
        <v>66.6666666666666</v>
      </c>
      <c r="AI90" s="1">
        <v>75.581395348837205</v>
      </c>
      <c r="AJ90" s="1">
        <v>10.112359550561701</v>
      </c>
      <c r="AK90" s="1">
        <v>8.7349397590361395</v>
      </c>
      <c r="AL90" s="1">
        <v>8.5616438356164295</v>
      </c>
      <c r="AM90" s="1">
        <v>48.484848484848399</v>
      </c>
      <c r="AN90" s="1">
        <v>46.268656716417901</v>
      </c>
      <c r="AO90" s="1">
        <v>7.8125</v>
      </c>
      <c r="AP90" s="1">
        <v>7.8125</v>
      </c>
      <c r="AQ90" s="1">
        <v>8.4615384615384599</v>
      </c>
      <c r="AR90" s="1">
        <v>9.7014925373134293</v>
      </c>
      <c r="AS90" s="1">
        <v>11.538461538461499</v>
      </c>
      <c r="AT90" s="1">
        <v>14.0350877192982</v>
      </c>
      <c r="AU90" s="1">
        <v>14</v>
      </c>
      <c r="AV90" s="1">
        <v>13.5416666666666</v>
      </c>
      <c r="AW90" s="1">
        <v>55.8823529411764</v>
      </c>
      <c r="AX90" s="1">
        <v>51.162790697674403</v>
      </c>
      <c r="AY90" s="1">
        <v>98.595505617977494</v>
      </c>
      <c r="AZ90" s="1">
        <v>93.674698795180703</v>
      </c>
      <c r="BA90" s="1">
        <v>94.863013698630098</v>
      </c>
      <c r="BB90" s="1">
        <v>82.323232323232304</v>
      </c>
      <c r="BC90" s="1">
        <v>78.358208955223802</v>
      </c>
      <c r="BD90" s="1">
        <v>64.84375</v>
      </c>
      <c r="BE90" s="1">
        <v>75.78125</v>
      </c>
      <c r="BF90" s="1">
        <v>48.461538461538403</v>
      </c>
      <c r="BG90" s="1">
        <v>57.462686567164099</v>
      </c>
      <c r="BH90" s="1">
        <v>90</v>
      </c>
      <c r="BI90" s="1">
        <v>72.807017543859601</v>
      </c>
      <c r="BJ90" s="1">
        <v>43</v>
      </c>
      <c r="BK90" s="1">
        <v>84.375</v>
      </c>
      <c r="BL90" s="1">
        <v>71.568627450980301</v>
      </c>
      <c r="BM90" s="1">
        <v>75.581395348837205</v>
      </c>
      <c r="BN90" s="1">
        <v>89.606741573033702</v>
      </c>
      <c r="BO90" s="1">
        <v>92.168674698795101</v>
      </c>
      <c r="BP90" s="1">
        <v>94.178082191780803</v>
      </c>
      <c r="BQ90" s="1">
        <v>54.040404040403999</v>
      </c>
      <c r="BR90" s="1">
        <v>47.761194029850699</v>
      </c>
      <c r="BS90" s="1">
        <v>23.4375</v>
      </c>
      <c r="BT90" s="1">
        <v>26.5625</v>
      </c>
      <c r="BU90" s="1">
        <v>30</v>
      </c>
      <c r="BV90" s="1">
        <v>35.074626865671597</v>
      </c>
      <c r="BW90" s="1">
        <v>36.923076923076898</v>
      </c>
      <c r="BX90" s="1">
        <v>37.719298245613999</v>
      </c>
      <c r="BY90" s="1">
        <v>37</v>
      </c>
      <c r="BZ90" s="1">
        <v>43.75</v>
      </c>
      <c r="CA90" s="1">
        <v>43.137254901960702</v>
      </c>
      <c r="CB90" s="1">
        <v>45.348837209302303</v>
      </c>
      <c r="CC90" s="1">
        <v>91.292134831460601</v>
      </c>
      <c r="CD90" s="1">
        <v>93.3734939759036</v>
      </c>
      <c r="CE90" s="1">
        <v>86.643835616438295</v>
      </c>
      <c r="CF90" s="1">
        <v>90.404040404040401</v>
      </c>
      <c r="CG90" s="1">
        <v>92.537313432835802</v>
      </c>
      <c r="CH90" s="1">
        <v>91.40625</v>
      </c>
      <c r="CI90" s="1">
        <v>81.25</v>
      </c>
      <c r="CJ90" s="1">
        <v>55.384615384615302</v>
      </c>
      <c r="CK90" s="1">
        <v>71.641791044776099</v>
      </c>
      <c r="CL90" s="1">
        <v>92.307692307692307</v>
      </c>
      <c r="CM90" s="1">
        <v>92.105263157894697</v>
      </c>
      <c r="CN90" s="1">
        <v>85</v>
      </c>
      <c r="CO90" s="1">
        <v>93.75</v>
      </c>
      <c r="CP90" s="1">
        <v>79.411764705882305</v>
      </c>
      <c r="CQ90" s="1">
        <v>91.860465116279101</v>
      </c>
      <c r="CR90" s="1">
        <v>94.662921348314597</v>
      </c>
      <c r="CS90" s="1">
        <v>94.879518072289102</v>
      </c>
      <c r="CT90" s="1">
        <v>95.547945205479394</v>
      </c>
      <c r="CU90" s="1">
        <v>64.646464646464594</v>
      </c>
      <c r="CV90" s="1">
        <v>52.238805970149201</v>
      </c>
      <c r="CW90" s="1">
        <v>52.34375</v>
      </c>
      <c r="CX90" s="1">
        <v>49.21875</v>
      </c>
      <c r="CY90" s="1">
        <v>53.076923076923102</v>
      </c>
      <c r="CZ90" s="1">
        <v>44.0298507462686</v>
      </c>
      <c r="DA90" s="1">
        <v>48.461538461538403</v>
      </c>
      <c r="DB90" s="1">
        <v>53.508771929824498</v>
      </c>
      <c r="DC90" s="1">
        <v>37</v>
      </c>
      <c r="DD90" s="1">
        <v>67.7083333333333</v>
      </c>
      <c r="DE90" s="1">
        <v>70.588235294117595</v>
      </c>
      <c r="DF90" s="1">
        <v>77.906976744186096</v>
      </c>
      <c r="DG90" s="1">
        <v>92.534849596478296</v>
      </c>
      <c r="DH90" s="1">
        <v>95.225027442371001</v>
      </c>
      <c r="DI90" s="1">
        <v>81.181485992691805</v>
      </c>
      <c r="DJ90" s="1">
        <v>71.4158767772511</v>
      </c>
      <c r="DK90" s="1">
        <v>39.410589410589402</v>
      </c>
      <c r="DL90" s="1">
        <v>75.531914893617</v>
      </c>
      <c r="DM90" s="1">
        <v>56.063720452209601</v>
      </c>
      <c r="DN90" s="1">
        <v>39.497950819672099</v>
      </c>
      <c r="DO90" s="1">
        <v>45.495951417004001</v>
      </c>
      <c r="DP90" s="1">
        <v>37.304890738813697</v>
      </c>
      <c r="DQ90" s="1">
        <v>79.894490035169895</v>
      </c>
      <c r="DR90" s="1">
        <v>51.040118870728101</v>
      </c>
      <c r="DS90" s="1">
        <v>80.530303030303003</v>
      </c>
      <c r="DT90" s="1">
        <v>43.778452200303398</v>
      </c>
      <c r="DU90" s="1">
        <v>53.305084745762699</v>
      </c>
      <c r="DV90" s="1">
        <v>13.958180484225901</v>
      </c>
      <c r="DW90" s="1">
        <v>10.7757043541895</v>
      </c>
      <c r="DX90" s="1">
        <v>7.6938692651238298</v>
      </c>
      <c r="DY90" s="1">
        <v>7.5533175355450197</v>
      </c>
      <c r="DZ90" s="1">
        <v>6.7432567432567403</v>
      </c>
      <c r="EA90" s="1">
        <v>9.2705167173252203</v>
      </c>
      <c r="EB90" s="1">
        <v>10.3288797533401</v>
      </c>
      <c r="EC90" s="1">
        <v>8.8627049180327795</v>
      </c>
      <c r="ED90" s="1">
        <v>34.767206477732699</v>
      </c>
      <c r="EE90" s="1">
        <v>7.0239334027055103</v>
      </c>
      <c r="EF90" s="1">
        <v>8.9683470105509908</v>
      </c>
      <c r="EG90" s="1">
        <v>6.3150074294205103</v>
      </c>
      <c r="EH90" s="1">
        <v>54.1666666666666</v>
      </c>
      <c r="EI90" s="1">
        <v>23.7481031866464</v>
      </c>
      <c r="EJ90" s="1">
        <v>38.559322033898297</v>
      </c>
      <c r="EK90" s="1">
        <v>96.239911958914107</v>
      </c>
      <c r="EL90" s="1">
        <v>88.144895718990099</v>
      </c>
      <c r="EM90" s="1">
        <v>88.834754364595995</v>
      </c>
      <c r="EN90" s="1">
        <v>81.042654028436004</v>
      </c>
      <c r="EO90" s="1">
        <v>71.678321678321595</v>
      </c>
      <c r="EP90" s="1">
        <v>71.428571428571402</v>
      </c>
      <c r="EQ90" s="1">
        <v>70.657759506680307</v>
      </c>
      <c r="ER90" s="1">
        <v>78.278688524590095</v>
      </c>
      <c r="ES90" s="1">
        <v>62.0445344129554</v>
      </c>
      <c r="ET90" s="1">
        <v>63.995837669094598</v>
      </c>
      <c r="EU90" s="1">
        <v>69.929660023446601</v>
      </c>
      <c r="EV90" s="1">
        <v>47.696879643387803</v>
      </c>
      <c r="EW90" s="1">
        <v>38.939393939393902</v>
      </c>
      <c r="EX90" s="1">
        <v>40.819423368740502</v>
      </c>
      <c r="EY90" s="1">
        <v>41.610169491525397</v>
      </c>
    </row>
    <row r="91" spans="1:155" ht="15">
      <c r="A91" s="11" t="s">
        <v>195</v>
      </c>
      <c r="B91" s="1" t="s">
        <v>672</v>
      </c>
      <c r="C91" s="1" t="s">
        <v>1049</v>
      </c>
      <c r="D91" s="11" t="s">
        <v>1039</v>
      </c>
      <c r="E91" s="11" t="s">
        <v>1040</v>
      </c>
      <c r="F91" s="1">
        <v>58.703703703703702</v>
      </c>
      <c r="G91" s="1">
        <v>64.154411764705799</v>
      </c>
      <c r="H91" s="1">
        <v>55.363984674329501</v>
      </c>
      <c r="I91" s="1">
        <v>60.950413223140501</v>
      </c>
      <c r="J91" s="1">
        <v>54.566210045662103</v>
      </c>
      <c r="K91" s="1">
        <v>50.238095238095198</v>
      </c>
      <c r="L91" s="1">
        <v>48.737373737373701</v>
      </c>
      <c r="M91" s="1">
        <v>48.9743589743589</v>
      </c>
      <c r="N91" s="1">
        <v>54.522613065326603</v>
      </c>
      <c r="O91" s="1">
        <v>62.716763005780301</v>
      </c>
      <c r="P91" s="1">
        <v>55.448717948717899</v>
      </c>
      <c r="Q91" s="1">
        <v>55.3097345132743</v>
      </c>
      <c r="R91" s="1">
        <v>17.613636363636299</v>
      </c>
      <c r="S91" s="1">
        <v>23.493975903614398</v>
      </c>
      <c r="T91" s="1">
        <v>25.342465753424602</v>
      </c>
      <c r="U91" s="1">
        <v>87.2222222222222</v>
      </c>
      <c r="V91" s="1">
        <v>88.419117647058798</v>
      </c>
      <c r="W91" s="1">
        <v>79.118773946360093</v>
      </c>
      <c r="X91" s="1">
        <v>77.272727272727195</v>
      </c>
      <c r="Y91" s="1">
        <v>76.484018264840103</v>
      </c>
      <c r="Z91" s="1">
        <v>56.428571428571402</v>
      </c>
      <c r="AA91" s="1">
        <v>56.313131313131301</v>
      </c>
      <c r="AB91" s="1">
        <v>63.846153846153797</v>
      </c>
      <c r="AC91" s="1">
        <v>39.698492462311499</v>
      </c>
      <c r="AD91" s="1">
        <v>38.150289017341002</v>
      </c>
      <c r="AE91" s="1">
        <v>51.282051282051199</v>
      </c>
      <c r="AF91" s="1">
        <v>56.637168141592902</v>
      </c>
      <c r="AG91" s="1">
        <v>23.863636363636299</v>
      </c>
      <c r="AH91" s="1">
        <v>30.722891566265002</v>
      </c>
      <c r="AI91" s="1">
        <v>32.191780821917803</v>
      </c>
      <c r="AJ91" s="1">
        <v>38.8888888888888</v>
      </c>
      <c r="AK91" s="1">
        <v>40.441176470588204</v>
      </c>
      <c r="AL91" s="1">
        <v>39.846743295019103</v>
      </c>
      <c r="AM91" s="1">
        <v>40.289256198347097</v>
      </c>
      <c r="AN91" s="1">
        <v>39.269406392694101</v>
      </c>
      <c r="AO91" s="1">
        <v>38.095238095238102</v>
      </c>
      <c r="AP91" s="1">
        <v>36.616161616161598</v>
      </c>
      <c r="AQ91" s="1">
        <v>37.435897435897402</v>
      </c>
      <c r="AR91" s="1">
        <v>39.698492462311499</v>
      </c>
      <c r="AS91" s="1">
        <v>40.462427745664698</v>
      </c>
      <c r="AT91" s="1">
        <v>39.743589743589702</v>
      </c>
      <c r="AU91" s="1">
        <v>41.592920353982301</v>
      </c>
      <c r="AV91" s="1">
        <v>50</v>
      </c>
      <c r="AW91" s="1">
        <v>50</v>
      </c>
      <c r="AX91" s="1">
        <v>50</v>
      </c>
      <c r="AY91" s="1">
        <v>60.5555555555555</v>
      </c>
      <c r="AZ91" s="1">
        <v>59.0073529411764</v>
      </c>
      <c r="BA91" s="1">
        <v>59.195402298850503</v>
      </c>
      <c r="BB91" s="1">
        <v>59.297520661157002</v>
      </c>
      <c r="BC91" s="1">
        <v>83.3333333333333</v>
      </c>
      <c r="BD91" s="1">
        <v>83.095238095238102</v>
      </c>
      <c r="BE91" s="1">
        <v>67.424242424242394</v>
      </c>
      <c r="BF91" s="1">
        <v>91.538461538461505</v>
      </c>
      <c r="BG91" s="1">
        <v>89.698492462311506</v>
      </c>
      <c r="BH91" s="1">
        <v>85.260115606936395</v>
      </c>
      <c r="BI91" s="1">
        <v>81.089743589743506</v>
      </c>
      <c r="BJ91" s="1">
        <v>44.6902654867256</v>
      </c>
      <c r="BK91" s="1">
        <v>49.431818181818102</v>
      </c>
      <c r="BL91" s="1">
        <v>25.903614457831299</v>
      </c>
      <c r="BM91" s="1">
        <v>65.068493150684901</v>
      </c>
      <c r="BN91" s="1">
        <v>26.851851851851801</v>
      </c>
      <c r="BO91" s="1">
        <v>29.227941176470502</v>
      </c>
      <c r="BP91" s="1">
        <v>30.076628352490399</v>
      </c>
      <c r="BQ91" s="1">
        <v>31.404958677685901</v>
      </c>
      <c r="BR91" s="1">
        <v>31.963470319634698</v>
      </c>
      <c r="BS91" s="1">
        <v>32.380952380952301</v>
      </c>
      <c r="BT91" s="1">
        <v>31.313131313131301</v>
      </c>
      <c r="BU91" s="1">
        <v>32.051282051282101</v>
      </c>
      <c r="BV91" s="1">
        <v>34.170854271356703</v>
      </c>
      <c r="BW91" s="1">
        <v>33.526011560693597</v>
      </c>
      <c r="BX91" s="1">
        <v>72.756410256410206</v>
      </c>
      <c r="BY91" s="1">
        <v>33.628318584070797</v>
      </c>
      <c r="BZ91" s="1">
        <v>36.931818181818102</v>
      </c>
      <c r="CA91" s="1">
        <v>40.361445783132503</v>
      </c>
      <c r="CB91" s="1">
        <v>43.150684931506802</v>
      </c>
      <c r="CC91" s="1">
        <v>47.962962962962898</v>
      </c>
      <c r="CD91" s="1">
        <v>48.345588235294102</v>
      </c>
      <c r="CE91" s="1">
        <v>67.432950191570797</v>
      </c>
      <c r="CF91" s="1">
        <v>68.181818181818102</v>
      </c>
      <c r="CG91" s="1">
        <v>81.050228310502206</v>
      </c>
      <c r="CH91" s="1">
        <v>73.571428571428498</v>
      </c>
      <c r="CI91" s="1">
        <v>74.242424242424207</v>
      </c>
      <c r="CJ91" s="1">
        <v>73.076923076923094</v>
      </c>
      <c r="CK91" s="1">
        <v>46.984924623115504</v>
      </c>
      <c r="CL91" s="1">
        <v>55.491329479768702</v>
      </c>
      <c r="CM91" s="1">
        <v>70.8333333333333</v>
      </c>
      <c r="CN91" s="1">
        <v>81.858407079646</v>
      </c>
      <c r="CO91" s="1">
        <v>36.931818181818102</v>
      </c>
      <c r="CP91" s="1">
        <v>36.144578313253</v>
      </c>
      <c r="CQ91" s="1">
        <v>45.205479452054703</v>
      </c>
      <c r="CR91" s="1">
        <v>47.407407407407398</v>
      </c>
      <c r="CS91" s="1">
        <v>52.022058823529399</v>
      </c>
      <c r="CT91" s="1">
        <v>54.022988505747101</v>
      </c>
      <c r="CU91" s="1">
        <v>55.578512396694201</v>
      </c>
      <c r="CV91" s="1">
        <v>58.219178082191704</v>
      </c>
      <c r="CW91" s="1">
        <v>59.523809523809497</v>
      </c>
      <c r="CX91" s="1">
        <v>57.5757575757575</v>
      </c>
      <c r="CY91" s="1">
        <v>57.692307692307601</v>
      </c>
      <c r="CZ91" s="1">
        <v>61.055276381909501</v>
      </c>
      <c r="DA91" s="1">
        <v>63.294797687861198</v>
      </c>
      <c r="DB91" s="1">
        <v>62.820512820512803</v>
      </c>
      <c r="DC91" s="1">
        <v>25.663716814159201</v>
      </c>
      <c r="DD91" s="1">
        <v>39.204545454545404</v>
      </c>
      <c r="DE91" s="1">
        <v>40.963855421686702</v>
      </c>
      <c r="DF91" s="1">
        <v>42.4657534246575</v>
      </c>
      <c r="DG91" s="1">
        <v>69.093910491562696</v>
      </c>
      <c r="DH91" s="1">
        <v>77.296011708744899</v>
      </c>
      <c r="DI91" s="1">
        <v>77.283800243605299</v>
      </c>
      <c r="DJ91" s="1">
        <v>68.039099526066295</v>
      </c>
      <c r="DK91" s="1">
        <v>24.825174825174798</v>
      </c>
      <c r="DL91" s="1">
        <v>14.0324214792299</v>
      </c>
      <c r="DM91" s="1">
        <v>20.298047276464501</v>
      </c>
      <c r="DN91" s="1">
        <v>38.370901639344197</v>
      </c>
      <c r="DO91" s="1">
        <v>27.277327935222601</v>
      </c>
      <c r="DP91" s="1">
        <v>50.832466181061399</v>
      </c>
      <c r="DQ91" s="1">
        <v>32.766705744431398</v>
      </c>
      <c r="DR91" s="1">
        <v>14.7845468053491</v>
      </c>
      <c r="DS91" s="1">
        <v>11.4393939393939</v>
      </c>
      <c r="DT91" s="1">
        <v>16.616084977238199</v>
      </c>
      <c r="DU91" s="1">
        <v>20.254237288135499</v>
      </c>
      <c r="DV91" s="1">
        <v>88.316214233308798</v>
      </c>
      <c r="DW91" s="1">
        <v>88.199780461031807</v>
      </c>
      <c r="DX91" s="1">
        <v>76.106374340235405</v>
      </c>
      <c r="DY91" s="1">
        <v>79.768957345971501</v>
      </c>
      <c r="DZ91" s="1">
        <v>88.361638361638299</v>
      </c>
      <c r="EA91" s="1">
        <v>95.795339412360605</v>
      </c>
      <c r="EB91" s="1">
        <v>92.034943473792396</v>
      </c>
      <c r="EC91" s="1">
        <v>94.006147540983605</v>
      </c>
      <c r="ED91" s="1">
        <v>69.180161943319803</v>
      </c>
      <c r="EE91" s="1">
        <v>76.742976066597194</v>
      </c>
      <c r="EF91" s="1">
        <v>64.536928487690503</v>
      </c>
      <c r="EG91" s="1">
        <v>80.312035661218403</v>
      </c>
      <c r="EH91" s="1">
        <v>96.893939393939405</v>
      </c>
      <c r="EI91" s="1">
        <v>96.433990895295906</v>
      </c>
      <c r="EJ91" s="1">
        <v>97.542372881355902</v>
      </c>
      <c r="EK91" s="1">
        <v>89.416727806309595</v>
      </c>
      <c r="EL91" s="1">
        <v>88.144895718990099</v>
      </c>
      <c r="EM91" s="1">
        <v>73.792123426715307</v>
      </c>
      <c r="EN91" s="1">
        <v>64.869668246445499</v>
      </c>
      <c r="EO91" s="1">
        <v>22.0779220779221</v>
      </c>
      <c r="EP91" s="1">
        <v>59.8277608915906</v>
      </c>
      <c r="EQ91" s="1">
        <v>59.455292908530303</v>
      </c>
      <c r="ER91" s="1">
        <v>50.2049180327868</v>
      </c>
      <c r="ES91" s="1">
        <v>9.6659919028340102</v>
      </c>
      <c r="ET91" s="1">
        <v>63.995837669094598</v>
      </c>
      <c r="EU91" s="1">
        <v>38.628370457209797</v>
      </c>
      <c r="EV91" s="1">
        <v>47.696879643387803</v>
      </c>
      <c r="EW91" s="1">
        <v>38.939393939393902</v>
      </c>
      <c r="EX91" s="1">
        <v>40.819423368740502</v>
      </c>
      <c r="EY91" s="1">
        <v>41.610169491525397</v>
      </c>
    </row>
    <row r="92" spans="1:155" ht="15">
      <c r="A92" s="11" t="s">
        <v>200</v>
      </c>
      <c r="B92" s="1" t="s">
        <v>678</v>
      </c>
      <c r="C92" s="1" t="s">
        <v>1010</v>
      </c>
      <c r="D92" s="11" t="s">
        <v>1011</v>
      </c>
      <c r="E92" s="11" t="s">
        <v>1012</v>
      </c>
      <c r="F92" s="1">
        <v>66.402116402116405</v>
      </c>
      <c r="G92" s="1">
        <v>91.292134831460601</v>
      </c>
      <c r="H92" s="1">
        <v>96.153846153846104</v>
      </c>
      <c r="I92" s="1">
        <v>97.712418300653496</v>
      </c>
      <c r="J92" s="1">
        <v>85.769230769230703</v>
      </c>
      <c r="K92" s="1">
        <v>95.564516129032199</v>
      </c>
      <c r="L92" s="1">
        <v>83.75</v>
      </c>
      <c r="M92" s="1">
        <v>93.852459016393396</v>
      </c>
      <c r="N92" s="1">
        <v>64.173228346456597</v>
      </c>
      <c r="O92" s="1">
        <v>54.672897196261601</v>
      </c>
      <c r="P92" s="1">
        <v>50.531914893617</v>
      </c>
      <c r="Q92" s="1">
        <v>40.151515151515099</v>
      </c>
      <c r="R92" s="1">
        <v>35.8333333333333</v>
      </c>
      <c r="S92" s="1">
        <v>63.559322033898297</v>
      </c>
      <c r="T92" s="1">
        <v>86.4583333333333</v>
      </c>
      <c r="U92" s="1">
        <v>61.1111111111111</v>
      </c>
      <c r="V92" s="1">
        <v>71.629213483146103</v>
      </c>
      <c r="W92" s="1">
        <v>74.852071005917097</v>
      </c>
      <c r="X92" s="1">
        <v>85.294117647058798</v>
      </c>
      <c r="Y92" s="1">
        <v>78.076923076923094</v>
      </c>
      <c r="Z92" s="1">
        <v>61.693548387096698</v>
      </c>
      <c r="AA92" s="1">
        <v>67.0833333333333</v>
      </c>
      <c r="AB92" s="1">
        <v>70.081967213114694</v>
      </c>
      <c r="AC92" s="1">
        <v>30.314960629921199</v>
      </c>
      <c r="AD92" s="1">
        <v>27.570093457943901</v>
      </c>
      <c r="AE92" s="1">
        <v>45.212765957446798</v>
      </c>
      <c r="AF92" s="1">
        <v>15.909090909090899</v>
      </c>
      <c r="AG92" s="1">
        <v>16.6666666666666</v>
      </c>
      <c r="AH92" s="1">
        <v>44.067796610169403</v>
      </c>
      <c r="AI92" s="1">
        <v>44.7916666666666</v>
      </c>
      <c r="AJ92" s="1">
        <v>33.597883597883602</v>
      </c>
      <c r="AK92" s="1">
        <v>27.808988764044901</v>
      </c>
      <c r="AL92" s="1">
        <v>50.591715976331301</v>
      </c>
      <c r="AM92" s="1">
        <v>35.620915032679697</v>
      </c>
      <c r="AN92" s="1">
        <v>38.076923076923102</v>
      </c>
      <c r="AO92" s="1">
        <v>38.306451612903203</v>
      </c>
      <c r="AP92" s="1">
        <v>42.0833333333333</v>
      </c>
      <c r="AQ92" s="1">
        <v>48.770491803278603</v>
      </c>
      <c r="AR92" s="1">
        <v>2.7559055118110201</v>
      </c>
      <c r="AS92" s="1">
        <v>5.1401869158878499</v>
      </c>
      <c r="AT92" s="1">
        <v>48.404255319148902</v>
      </c>
      <c r="AU92" s="1">
        <v>85.606060606060595</v>
      </c>
      <c r="AV92" s="1">
        <v>50</v>
      </c>
      <c r="AW92" s="1">
        <v>50</v>
      </c>
      <c r="AX92" s="1">
        <v>50</v>
      </c>
      <c r="AY92" s="1">
        <v>73.280423280423193</v>
      </c>
      <c r="AZ92" s="1">
        <v>64.325842696629195</v>
      </c>
      <c r="BA92" s="1">
        <v>68.934911242603505</v>
      </c>
      <c r="BB92" s="1">
        <v>72.2222222222222</v>
      </c>
      <c r="BC92" s="1">
        <v>78.846153846153797</v>
      </c>
      <c r="BD92" s="1">
        <v>79.435483870967701</v>
      </c>
      <c r="BE92" s="1">
        <v>86.25</v>
      </c>
      <c r="BF92" s="1">
        <v>82.377049180327802</v>
      </c>
      <c r="BG92" s="1">
        <v>49.212598425196802</v>
      </c>
      <c r="BH92" s="1">
        <v>61.214953271028001</v>
      </c>
      <c r="BI92" s="1">
        <v>65.425531914893597</v>
      </c>
      <c r="BJ92" s="1">
        <v>79.545454545454504</v>
      </c>
      <c r="BK92" s="1">
        <v>47.5</v>
      </c>
      <c r="BL92" s="1">
        <v>60.169491525423702</v>
      </c>
      <c r="BM92" s="1">
        <v>92.7083333333333</v>
      </c>
      <c r="BN92" s="1">
        <v>50.793650793650698</v>
      </c>
      <c r="BO92" s="1">
        <v>64.325842696629195</v>
      </c>
      <c r="BP92" s="1">
        <v>68.639053254437798</v>
      </c>
      <c r="BQ92" s="1">
        <v>72.875816993463999</v>
      </c>
      <c r="BR92" s="1">
        <v>60.384615384615302</v>
      </c>
      <c r="BS92" s="1">
        <v>61.290322580645103</v>
      </c>
      <c r="BT92" s="1">
        <v>60.4166666666666</v>
      </c>
      <c r="BU92" s="1">
        <v>63.934426229508198</v>
      </c>
      <c r="BV92" s="1">
        <v>65.748031496063007</v>
      </c>
      <c r="BW92" s="1">
        <v>73.364485981308405</v>
      </c>
      <c r="BX92" s="1">
        <v>73.404255319148902</v>
      </c>
      <c r="BY92" s="1">
        <v>34.848484848484802</v>
      </c>
      <c r="BZ92" s="1">
        <v>40</v>
      </c>
      <c r="CA92" s="1">
        <v>44.067796610169403</v>
      </c>
      <c r="CB92" s="1">
        <v>45.8333333333333</v>
      </c>
      <c r="CC92" s="1">
        <v>92.328042328042301</v>
      </c>
      <c r="CD92" s="1">
        <v>94.662921348314597</v>
      </c>
      <c r="CE92" s="1">
        <v>95.562130177514703</v>
      </c>
      <c r="CF92" s="1">
        <v>93.137254901960702</v>
      </c>
      <c r="CG92" s="1">
        <v>71.923076923076906</v>
      </c>
      <c r="CH92" s="1">
        <v>91.5322580645161</v>
      </c>
      <c r="CI92" s="1">
        <v>93.75</v>
      </c>
      <c r="CJ92" s="1">
        <v>84.016393442622899</v>
      </c>
      <c r="CK92" s="1">
        <v>83.070866141732196</v>
      </c>
      <c r="CL92" s="1">
        <v>92.056074766355096</v>
      </c>
      <c r="CM92" s="1">
        <v>84.574468085106304</v>
      </c>
      <c r="CN92" s="1">
        <v>84.090909090909093</v>
      </c>
      <c r="CO92" s="1">
        <v>40</v>
      </c>
      <c r="CP92" s="1">
        <v>82.203389830508399</v>
      </c>
      <c r="CQ92" s="1">
        <v>65.625</v>
      </c>
      <c r="CR92" s="1">
        <v>70.105820105820101</v>
      </c>
      <c r="CS92" s="1">
        <v>73.314606741573002</v>
      </c>
      <c r="CT92" s="1">
        <v>75.147928994082804</v>
      </c>
      <c r="CU92" s="1">
        <v>73.202614379084906</v>
      </c>
      <c r="CV92" s="1">
        <v>88.846153846153797</v>
      </c>
      <c r="CW92" s="1">
        <v>97.177419354838705</v>
      </c>
      <c r="CX92" s="1">
        <v>95.4166666666666</v>
      </c>
      <c r="CY92" s="1">
        <v>88.934426229508205</v>
      </c>
      <c r="CZ92" s="1">
        <v>79.133858267716505</v>
      </c>
      <c r="DA92" s="1">
        <v>80.841121495327101</v>
      </c>
      <c r="DB92" s="1">
        <v>83.510638297872305</v>
      </c>
      <c r="DC92" s="1">
        <v>87.121212121212096</v>
      </c>
      <c r="DD92" s="1">
        <v>30.8333333333333</v>
      </c>
      <c r="DE92" s="1">
        <v>97.457627118644098</v>
      </c>
      <c r="DF92" s="1">
        <v>34.375</v>
      </c>
      <c r="DG92" s="1">
        <v>68.873807776962494</v>
      </c>
      <c r="DH92" s="1">
        <v>60.611050128064399</v>
      </c>
      <c r="DI92" s="1">
        <v>79.598051157125397</v>
      </c>
      <c r="DJ92" s="1">
        <v>80.835308056871995</v>
      </c>
      <c r="DK92" s="1">
        <v>71.678321678321595</v>
      </c>
      <c r="DL92" s="1">
        <v>67.223910840932106</v>
      </c>
      <c r="DM92" s="1">
        <v>89.362795477903305</v>
      </c>
      <c r="DN92" s="1">
        <v>93.493852459016296</v>
      </c>
      <c r="DO92" s="1">
        <v>67.054655870445302</v>
      </c>
      <c r="DP92" s="1">
        <v>86.524453694068598</v>
      </c>
      <c r="DQ92" s="1">
        <v>79.542790152403199</v>
      </c>
      <c r="DR92" s="1">
        <v>58.469539375928598</v>
      </c>
      <c r="DS92" s="1">
        <v>29.6212121212121</v>
      </c>
      <c r="DT92" s="1">
        <v>66.540212443095598</v>
      </c>
      <c r="DU92" s="1">
        <v>58.0508474576271</v>
      </c>
      <c r="DV92" s="1">
        <v>95.139398385913395</v>
      </c>
      <c r="DW92" s="1">
        <v>96.0117087449688</v>
      </c>
      <c r="DX92" s="1">
        <v>96.630125862768907</v>
      </c>
      <c r="DY92" s="1">
        <v>97.719194312796205</v>
      </c>
      <c r="DZ92" s="1">
        <v>99.150849150849098</v>
      </c>
      <c r="EA92" s="1">
        <v>99.341438703140795</v>
      </c>
      <c r="EB92" s="1">
        <v>99.640287769784095</v>
      </c>
      <c r="EC92" s="1">
        <v>99.334016393442596</v>
      </c>
      <c r="ED92" s="1">
        <v>94.787449392712503</v>
      </c>
      <c r="EE92" s="1">
        <v>98.491155046826194</v>
      </c>
      <c r="EF92" s="1">
        <v>87.456037514654099</v>
      </c>
      <c r="EG92" s="1">
        <v>98.5884101040118</v>
      </c>
      <c r="EH92" s="1">
        <v>94.772727272727195</v>
      </c>
      <c r="EI92" s="1">
        <v>97.344461305007499</v>
      </c>
      <c r="EJ92" s="1">
        <v>87.711864406779597</v>
      </c>
      <c r="EK92" s="1">
        <v>93.580337490828995</v>
      </c>
      <c r="EL92" s="1">
        <v>94.383461397731395</v>
      </c>
      <c r="EM92" s="1">
        <v>94.904587900933805</v>
      </c>
      <c r="EN92" s="1">
        <v>93.246445497630305</v>
      </c>
      <c r="EO92" s="1">
        <v>90.909090909090907</v>
      </c>
      <c r="EP92" s="1">
        <v>96.859169199594703</v>
      </c>
      <c r="EQ92" s="1">
        <v>97.995889003083207</v>
      </c>
      <c r="ER92" s="1">
        <v>98.258196721311407</v>
      </c>
      <c r="ES92" s="1">
        <v>91.295546558704402</v>
      </c>
      <c r="ET92" s="1">
        <v>92.8199791883454</v>
      </c>
      <c r="EU92" s="1">
        <v>94.255568581477107</v>
      </c>
      <c r="EV92" s="1">
        <v>85.215453194650806</v>
      </c>
      <c r="EW92" s="1">
        <v>38.939393939393902</v>
      </c>
      <c r="EX92" s="1">
        <v>84.977238239757199</v>
      </c>
      <c r="EY92" s="1">
        <v>41.610169491525397</v>
      </c>
    </row>
    <row r="93" spans="1:155" ht="15">
      <c r="A93" s="11" t="s">
        <v>190</v>
      </c>
      <c r="B93" s="1" t="s">
        <v>667</v>
      </c>
      <c r="C93" s="1" t="s">
        <v>1134</v>
      </c>
      <c r="D93" s="11" t="s">
        <v>1135</v>
      </c>
      <c r="E93" s="11" t="s">
        <v>1136</v>
      </c>
      <c r="F93" s="1">
        <v>16.338582677165299</v>
      </c>
      <c r="G93" s="1">
        <v>15.531914893617</v>
      </c>
      <c r="H93" s="1">
        <v>44.470046082949303</v>
      </c>
      <c r="I93" s="1">
        <v>47.740112994350199</v>
      </c>
      <c r="J93" s="1">
        <v>39.051094890510903</v>
      </c>
      <c r="K93" s="1">
        <v>33.464566929133802</v>
      </c>
      <c r="L93" s="1">
        <v>30.672268907563002</v>
      </c>
      <c r="M93" s="1">
        <v>30.084745762711801</v>
      </c>
      <c r="N93" s="1">
        <v>14.473684210526301</v>
      </c>
      <c r="O93" s="1">
        <v>11.682242990654199</v>
      </c>
      <c r="P93" s="1">
        <v>7.2222222222222197</v>
      </c>
      <c r="Q93" s="1">
        <v>13.855421686746899</v>
      </c>
      <c r="R93" s="1">
        <v>31.410256410256402</v>
      </c>
      <c r="S93" s="1">
        <v>33.552631578947299</v>
      </c>
      <c r="T93" s="1">
        <v>39.830508474576199</v>
      </c>
      <c r="U93" s="1">
        <v>16.929133858267701</v>
      </c>
      <c r="V93" s="1">
        <v>18.297872340425499</v>
      </c>
      <c r="W93" s="1">
        <v>18.202764976958498</v>
      </c>
      <c r="X93" s="1">
        <v>15.254237288135499</v>
      </c>
      <c r="Y93" s="1">
        <v>13.1386861313868</v>
      </c>
      <c r="Z93" s="1">
        <v>12.5984251968503</v>
      </c>
      <c r="AA93" s="1">
        <v>10.0840336134453</v>
      </c>
      <c r="AB93" s="1">
        <v>12.2881355932203</v>
      </c>
      <c r="AC93" s="1">
        <v>14.9122807017543</v>
      </c>
      <c r="AD93" s="1">
        <v>16.355140186915801</v>
      </c>
      <c r="AE93" s="1">
        <v>16.1111111111111</v>
      </c>
      <c r="AF93" s="1">
        <v>19.277108433734899</v>
      </c>
      <c r="AG93" s="1">
        <v>32.692307692307601</v>
      </c>
      <c r="AH93" s="1">
        <v>38.815789473684198</v>
      </c>
      <c r="AI93" s="1">
        <v>38.135593220338897</v>
      </c>
      <c r="AJ93" s="1">
        <v>33.267716535433102</v>
      </c>
      <c r="AK93" s="1">
        <v>32.978723404255298</v>
      </c>
      <c r="AL93" s="1">
        <v>33.4101382488479</v>
      </c>
      <c r="AM93" s="1">
        <v>33.898305084745701</v>
      </c>
      <c r="AN93" s="1">
        <v>31.751824817518202</v>
      </c>
      <c r="AO93" s="1">
        <v>31.1023622047244</v>
      </c>
      <c r="AP93" s="1">
        <v>29.831932773109202</v>
      </c>
      <c r="AQ93" s="1">
        <v>32.203389830508399</v>
      </c>
      <c r="AR93" s="1">
        <v>30.7017543859649</v>
      </c>
      <c r="AS93" s="1">
        <v>30.3738317757009</v>
      </c>
      <c r="AT93" s="1">
        <v>34.4444444444444</v>
      </c>
      <c r="AU93" s="1">
        <v>42.168674698795101</v>
      </c>
      <c r="AV93" s="1">
        <v>50</v>
      </c>
      <c r="AW93" s="1">
        <v>50.657894736842103</v>
      </c>
      <c r="AX93" s="1">
        <v>48.305084745762699</v>
      </c>
      <c r="AY93" s="1">
        <v>55.314960629921202</v>
      </c>
      <c r="AZ93" s="1">
        <v>60.638297872340402</v>
      </c>
      <c r="BA93" s="1">
        <v>65.668202764976897</v>
      </c>
      <c r="BB93" s="1">
        <v>59.604519774011301</v>
      </c>
      <c r="BC93" s="1">
        <v>56.569343065693403</v>
      </c>
      <c r="BD93" s="1">
        <v>52.362204724409402</v>
      </c>
      <c r="BE93" s="1">
        <v>44.117647058823501</v>
      </c>
      <c r="BF93" s="1">
        <v>40.254237288135499</v>
      </c>
      <c r="BG93" s="1">
        <v>46.9298245614035</v>
      </c>
      <c r="BH93" s="1">
        <v>54.672897196261601</v>
      </c>
      <c r="BI93" s="1">
        <v>30.5555555555555</v>
      </c>
      <c r="BJ93" s="1">
        <v>56.024096385542101</v>
      </c>
      <c r="BK93" s="1">
        <v>25</v>
      </c>
      <c r="BL93" s="1">
        <v>26.973684210526301</v>
      </c>
      <c r="BM93" s="1">
        <v>11.016949152542299</v>
      </c>
      <c r="BN93" s="1">
        <v>20.4724409448818</v>
      </c>
      <c r="BO93" s="1">
        <v>25.531914893617</v>
      </c>
      <c r="BP93" s="1">
        <v>27.1889400921659</v>
      </c>
      <c r="BQ93" s="1">
        <v>25.1412429378531</v>
      </c>
      <c r="BR93" s="1">
        <v>24.817518248175102</v>
      </c>
      <c r="BS93" s="1">
        <v>26.3779527559055</v>
      </c>
      <c r="BT93" s="1">
        <v>26.890756302521002</v>
      </c>
      <c r="BU93" s="1">
        <v>29.2372881355932</v>
      </c>
      <c r="BV93" s="1">
        <v>32.894736842105203</v>
      </c>
      <c r="BW93" s="1">
        <v>36.9158878504672</v>
      </c>
      <c r="BX93" s="1">
        <v>35.5555555555555</v>
      </c>
      <c r="BY93" s="1">
        <v>37.349397590361399</v>
      </c>
      <c r="BZ93" s="1">
        <v>42.948717948717899</v>
      </c>
      <c r="CA93" s="1">
        <v>43.421052631578902</v>
      </c>
      <c r="CB93" s="1">
        <v>46.610169491525397</v>
      </c>
      <c r="CC93" s="1">
        <v>64.763779527559095</v>
      </c>
      <c r="CD93" s="1">
        <v>65.744680851063805</v>
      </c>
      <c r="CE93" s="1">
        <v>64.055299539170505</v>
      </c>
      <c r="CF93" s="1">
        <v>63.559322033898297</v>
      </c>
      <c r="CG93" s="1">
        <v>69.708029197080194</v>
      </c>
      <c r="CH93" s="1">
        <v>77.559055118110194</v>
      </c>
      <c r="CI93" s="1">
        <v>78.991596638655395</v>
      </c>
      <c r="CJ93" s="1">
        <v>82.627118644067806</v>
      </c>
      <c r="CK93" s="1">
        <v>81.140350877192901</v>
      </c>
      <c r="CL93" s="1">
        <v>85.514018691588703</v>
      </c>
      <c r="CM93" s="1">
        <v>55.5555555555555</v>
      </c>
      <c r="CN93" s="1">
        <v>74.698795180722797</v>
      </c>
      <c r="CO93" s="1">
        <v>54.487179487179397</v>
      </c>
      <c r="CP93" s="1">
        <v>65.789473684210506</v>
      </c>
      <c r="CQ93" s="1">
        <v>50</v>
      </c>
      <c r="CR93" s="1">
        <v>36.614173228346402</v>
      </c>
      <c r="CS93" s="1">
        <v>39.361702127659498</v>
      </c>
      <c r="CT93" s="1">
        <v>82.718894009216498</v>
      </c>
      <c r="CU93" s="1">
        <v>81.073446327683598</v>
      </c>
      <c r="CV93" s="1">
        <v>78.467153284671497</v>
      </c>
      <c r="CW93" s="1">
        <v>92.125984251968504</v>
      </c>
      <c r="CX93" s="1">
        <v>89.915966386554601</v>
      </c>
      <c r="CY93" s="1">
        <v>91.525423728813493</v>
      </c>
      <c r="CZ93" s="1">
        <v>92.543859649122794</v>
      </c>
      <c r="DA93" s="1">
        <v>92.523364485981304</v>
      </c>
      <c r="DB93" s="1">
        <v>13.3333333333333</v>
      </c>
      <c r="DC93" s="1">
        <v>20.481927710843301</v>
      </c>
      <c r="DD93" s="1">
        <v>32.051282051282101</v>
      </c>
      <c r="DE93" s="1">
        <v>35.5263157894736</v>
      </c>
      <c r="DF93" s="1">
        <v>35.593220338983102</v>
      </c>
      <c r="DG93" s="1">
        <v>87.472487160674902</v>
      </c>
      <c r="DH93" s="1">
        <v>77.4057811928283</v>
      </c>
      <c r="DI93" s="1">
        <v>61.165245635403899</v>
      </c>
      <c r="DJ93" s="1">
        <v>52.2215639810426</v>
      </c>
      <c r="DK93" s="1">
        <v>32.7172827172827</v>
      </c>
      <c r="DL93" s="1">
        <v>39.463019250253197</v>
      </c>
      <c r="DM93" s="1">
        <v>43.114080164439798</v>
      </c>
      <c r="DN93" s="1">
        <v>43.801229508196698</v>
      </c>
      <c r="DO93" s="1">
        <v>10.779352226720601</v>
      </c>
      <c r="DP93" s="1">
        <v>9.4172736732570197</v>
      </c>
      <c r="DQ93" s="1">
        <v>36.518171160609597</v>
      </c>
      <c r="DR93" s="1">
        <v>25.928677563150099</v>
      </c>
      <c r="DS93" s="1">
        <v>56.287878787878697</v>
      </c>
      <c r="DT93" s="1">
        <v>65.326251896813304</v>
      </c>
      <c r="DU93" s="1">
        <v>68.220338983050794</v>
      </c>
      <c r="DV93" s="1">
        <v>22.322083639031501</v>
      </c>
      <c r="DW93" s="1">
        <v>33.754116355653103</v>
      </c>
      <c r="DX93" s="1">
        <v>23.7312220868859</v>
      </c>
      <c r="DY93" s="1">
        <v>20.468009478672901</v>
      </c>
      <c r="DZ93" s="1">
        <v>32.7172827172827</v>
      </c>
      <c r="EA93" s="1">
        <v>30.243161094224899</v>
      </c>
      <c r="EB93" s="1">
        <v>26.567317574511801</v>
      </c>
      <c r="EC93" s="1">
        <v>62.038934426229503</v>
      </c>
      <c r="ED93" s="1">
        <v>27.985829959514099</v>
      </c>
      <c r="EE93" s="1">
        <v>60.301768990634699</v>
      </c>
      <c r="EF93" s="1">
        <v>46.483001172332898</v>
      </c>
      <c r="EG93" s="1">
        <v>34.249628528974696</v>
      </c>
      <c r="EH93" s="1">
        <v>50.378787878787797</v>
      </c>
      <c r="EI93" s="1">
        <v>15.5538694992412</v>
      </c>
      <c r="EJ93" s="1">
        <v>29.5762711864406</v>
      </c>
      <c r="EK93" s="1">
        <v>35.399853264856901</v>
      </c>
      <c r="EL93" s="1">
        <v>36.1873399195023</v>
      </c>
      <c r="EM93" s="1">
        <v>35.749086479902502</v>
      </c>
      <c r="EN93" s="1">
        <v>30.9537914691943</v>
      </c>
      <c r="EO93" s="1">
        <v>22.0779220779221</v>
      </c>
      <c r="EP93" s="1">
        <v>21.681864235055698</v>
      </c>
      <c r="EQ93" s="1">
        <v>21.891058581706101</v>
      </c>
      <c r="ER93" s="1">
        <v>25.768442622950801</v>
      </c>
      <c r="ES93" s="1">
        <v>9.6659919028340102</v>
      </c>
      <c r="ET93" s="1">
        <v>3.38189386056191</v>
      </c>
      <c r="EU93" s="1">
        <v>38.628370457209797</v>
      </c>
      <c r="EV93" s="1">
        <v>18.4992570579494</v>
      </c>
      <c r="EW93" s="1">
        <v>38.939393939393902</v>
      </c>
      <c r="EX93" s="1">
        <v>40.819423368740502</v>
      </c>
      <c r="EY93" s="1">
        <v>41.610169491525397</v>
      </c>
    </row>
    <row r="94" spans="1:155" ht="15">
      <c r="A94" s="11" t="s">
        <v>205</v>
      </c>
      <c r="B94" s="1" t="s">
        <v>682</v>
      </c>
      <c r="C94" s="1" t="s">
        <v>1137</v>
      </c>
      <c r="D94" s="11" t="s">
        <v>1138</v>
      </c>
      <c r="E94" s="11" t="s">
        <v>1139</v>
      </c>
      <c r="F94" s="1">
        <v>64.224137931034406</v>
      </c>
      <c r="G94" s="1">
        <v>73.423423423423401</v>
      </c>
      <c r="H94" s="1">
        <v>70.5</v>
      </c>
      <c r="I94" s="1">
        <v>68.823529411764696</v>
      </c>
      <c r="J94" s="1">
        <v>69.047619047618994</v>
      </c>
      <c r="K94" s="1">
        <v>66.393442622950801</v>
      </c>
      <c r="L94" s="1">
        <v>63.114754098360599</v>
      </c>
      <c r="M94" s="1">
        <v>55.8333333333333</v>
      </c>
      <c r="N94" s="1">
        <v>41.228070175438503</v>
      </c>
      <c r="O94" s="1">
        <v>55.434782608695599</v>
      </c>
      <c r="P94" s="1">
        <v>36.046511627906902</v>
      </c>
      <c r="Q94" s="1">
        <v>6.7567567567567499</v>
      </c>
      <c r="R94" s="1">
        <v>21.875</v>
      </c>
      <c r="S94" s="1">
        <v>26.5625</v>
      </c>
      <c r="T94" s="1">
        <v>27.7777777777777</v>
      </c>
      <c r="U94" s="1">
        <v>66.810344827586206</v>
      </c>
      <c r="V94" s="1">
        <v>62.612612612612601</v>
      </c>
      <c r="W94" s="1">
        <v>62.5</v>
      </c>
      <c r="X94" s="1">
        <v>48.235294117647101</v>
      </c>
      <c r="Y94" s="1">
        <v>32.539682539682502</v>
      </c>
      <c r="Z94" s="1">
        <v>38.524590163934398</v>
      </c>
      <c r="AA94" s="1">
        <v>41.8032786885245</v>
      </c>
      <c r="AB94" s="1">
        <v>45.8333333333333</v>
      </c>
      <c r="AC94" s="1">
        <v>53.508771929824498</v>
      </c>
      <c r="AD94" s="1">
        <v>10.869565217391299</v>
      </c>
      <c r="AE94" s="1">
        <v>11.6279069767441</v>
      </c>
      <c r="AF94" s="1">
        <v>12.162162162162099</v>
      </c>
      <c r="AG94" s="1">
        <v>28.125</v>
      </c>
      <c r="AH94" s="1">
        <v>28.125</v>
      </c>
      <c r="AI94" s="1">
        <v>27.7777777777777</v>
      </c>
      <c r="AJ94" s="1">
        <v>84.482758620689594</v>
      </c>
      <c r="AK94" s="1">
        <v>83.783783783783704</v>
      </c>
      <c r="AL94" s="1">
        <v>83</v>
      </c>
      <c r="AM94" s="1">
        <v>82.941176470588204</v>
      </c>
      <c r="AN94" s="1">
        <v>76.984126984126902</v>
      </c>
      <c r="AO94" s="1">
        <v>30.327868852459002</v>
      </c>
      <c r="AP94" s="1">
        <v>29.5081967213114</v>
      </c>
      <c r="AQ94" s="1">
        <v>36.6666666666666</v>
      </c>
      <c r="AR94" s="1">
        <v>39.473684210526301</v>
      </c>
      <c r="AS94" s="1">
        <v>40.2173913043478</v>
      </c>
      <c r="AT94" s="1">
        <v>41.860465116279101</v>
      </c>
      <c r="AU94" s="1">
        <v>47.297297297297199</v>
      </c>
      <c r="AV94" s="1">
        <v>50</v>
      </c>
      <c r="AW94" s="1">
        <v>50</v>
      </c>
      <c r="AX94" s="1">
        <v>50</v>
      </c>
      <c r="AY94" s="1">
        <v>57.327586206896498</v>
      </c>
      <c r="AZ94" s="1">
        <v>50</v>
      </c>
      <c r="BA94" s="1">
        <v>61.5</v>
      </c>
      <c r="BB94" s="1">
        <v>48.823529411764703</v>
      </c>
      <c r="BC94" s="1">
        <v>53.174603174603099</v>
      </c>
      <c r="BD94" s="1">
        <v>41.8032786885245</v>
      </c>
      <c r="BE94" s="1">
        <v>38.524590163934398</v>
      </c>
      <c r="BF94" s="1">
        <v>44.1666666666666</v>
      </c>
      <c r="BG94" s="1">
        <v>64.035087719298204</v>
      </c>
      <c r="BH94" s="1">
        <v>42.3913043478261</v>
      </c>
      <c r="BI94" s="1">
        <v>43.023255813953398</v>
      </c>
      <c r="BJ94" s="1">
        <v>28.378378378378301</v>
      </c>
      <c r="BK94" s="1">
        <v>32.8125</v>
      </c>
      <c r="BL94" s="1">
        <v>34.375</v>
      </c>
      <c r="BM94" s="1">
        <v>20.370370370370299</v>
      </c>
      <c r="BN94" s="1">
        <v>59.913793103448199</v>
      </c>
      <c r="BO94" s="1">
        <v>26.5765765765765</v>
      </c>
      <c r="BP94" s="1">
        <v>27.5</v>
      </c>
      <c r="BQ94" s="1">
        <v>29.411764705882302</v>
      </c>
      <c r="BR94" s="1">
        <v>27.7777777777777</v>
      </c>
      <c r="BS94" s="1">
        <v>65.573770491803202</v>
      </c>
      <c r="BT94" s="1">
        <v>70.491803278688494</v>
      </c>
      <c r="BU94" s="1">
        <v>73.3333333333333</v>
      </c>
      <c r="BV94" s="1">
        <v>77.1929824561403</v>
      </c>
      <c r="BW94" s="1">
        <v>36.956521739130402</v>
      </c>
      <c r="BX94" s="1">
        <v>38.3720930232558</v>
      </c>
      <c r="BY94" s="1">
        <v>41.891891891891802</v>
      </c>
      <c r="BZ94" s="1">
        <v>46.875</v>
      </c>
      <c r="CA94" s="1">
        <v>46.875</v>
      </c>
      <c r="CB94" s="1">
        <v>44.4444444444444</v>
      </c>
      <c r="CC94" s="1">
        <v>66.810344827586206</v>
      </c>
      <c r="CD94" s="1">
        <v>68.918918918918905</v>
      </c>
      <c r="CE94" s="1">
        <v>71</v>
      </c>
      <c r="CF94" s="1">
        <v>66.470588235294102</v>
      </c>
      <c r="CG94" s="1">
        <v>68.253968253968196</v>
      </c>
      <c r="CH94" s="1">
        <v>53.278688524590102</v>
      </c>
      <c r="CI94" s="1">
        <v>56.557377049180303</v>
      </c>
      <c r="CJ94" s="1">
        <v>78.3333333333333</v>
      </c>
      <c r="CK94" s="1">
        <v>65.789473684210506</v>
      </c>
      <c r="CL94" s="1">
        <v>40.2173913043478</v>
      </c>
      <c r="CM94" s="1">
        <v>43.023255813953398</v>
      </c>
      <c r="CN94" s="1">
        <v>55.405405405405403</v>
      </c>
      <c r="CO94" s="1">
        <v>62.5</v>
      </c>
      <c r="CP94" s="1">
        <v>68.75</v>
      </c>
      <c r="CQ94" s="1">
        <v>68.518518518518505</v>
      </c>
      <c r="CR94" s="1">
        <v>73.7068965517241</v>
      </c>
      <c r="CS94" s="1">
        <v>75.225225225225202</v>
      </c>
      <c r="CT94" s="1">
        <v>74</v>
      </c>
      <c r="CU94" s="1">
        <v>41.764705882352899</v>
      </c>
      <c r="CV94" s="1">
        <v>34.920634920634903</v>
      </c>
      <c r="CW94" s="1">
        <v>87.704918032786793</v>
      </c>
      <c r="CX94" s="1">
        <v>88.524590163934405</v>
      </c>
      <c r="CY94" s="1">
        <v>65.8333333333333</v>
      </c>
      <c r="CZ94" s="1">
        <v>68.421052631578902</v>
      </c>
      <c r="DA94" s="1">
        <v>67.391304347826093</v>
      </c>
      <c r="DB94" s="1">
        <v>75.581395348837205</v>
      </c>
      <c r="DC94" s="1">
        <v>83.783783783783704</v>
      </c>
      <c r="DD94" s="1">
        <v>32.8125</v>
      </c>
      <c r="DE94" s="1">
        <v>29.6875</v>
      </c>
      <c r="DF94" s="1">
        <v>72.2222222222222</v>
      </c>
      <c r="DG94" s="1">
        <v>29.915627292736598</v>
      </c>
      <c r="DH94" s="1">
        <v>43.011342846688599</v>
      </c>
      <c r="DI94" s="1">
        <v>49.675192854242702</v>
      </c>
      <c r="DJ94" s="1">
        <v>33.145734597156299</v>
      </c>
      <c r="DK94" s="1">
        <v>3.84615384615384</v>
      </c>
      <c r="DL94" s="1">
        <v>6.0283687943262398</v>
      </c>
      <c r="DM94" s="1">
        <v>11.767728674203401</v>
      </c>
      <c r="DN94" s="1">
        <v>3.6372950819672099</v>
      </c>
      <c r="DO94" s="1">
        <v>4.0991902834008096</v>
      </c>
      <c r="DP94" s="1">
        <v>4.11030176899063</v>
      </c>
      <c r="DQ94" s="1">
        <v>8.6166471277842902</v>
      </c>
      <c r="DR94" s="1">
        <v>4.6805349182763702</v>
      </c>
      <c r="DS94" s="1">
        <v>5.6818181818181799</v>
      </c>
      <c r="DT94" s="1">
        <v>4.6282245827010602</v>
      </c>
      <c r="DU94" s="1">
        <v>19.915254237288099</v>
      </c>
      <c r="DV94" s="1">
        <v>64.251650770359504</v>
      </c>
      <c r="DW94" s="1">
        <v>74.295645810464606</v>
      </c>
      <c r="DX94" s="1">
        <v>73.426715387738497</v>
      </c>
      <c r="DY94" s="1">
        <v>68.868483412322206</v>
      </c>
      <c r="DZ94" s="1">
        <v>72.877122877122801</v>
      </c>
      <c r="EA94" s="1">
        <v>71.783181357649397</v>
      </c>
      <c r="EB94" s="1">
        <v>76.207605344295899</v>
      </c>
      <c r="EC94" s="1">
        <v>78.5348360655737</v>
      </c>
      <c r="ED94" s="1">
        <v>87.398785425101195</v>
      </c>
      <c r="EE94" s="1">
        <v>74.557752341311101</v>
      </c>
      <c r="EF94" s="1">
        <v>81.770222743259097</v>
      </c>
      <c r="EG94" s="1">
        <v>57.875185735512602</v>
      </c>
      <c r="EH94" s="1">
        <v>43.560606060606098</v>
      </c>
      <c r="EI94" s="1">
        <v>49.544764795144097</v>
      </c>
      <c r="EJ94" s="1">
        <v>56.864406779661003</v>
      </c>
      <c r="EK94" s="1">
        <v>87.637564196625107</v>
      </c>
      <c r="EL94" s="1">
        <v>88.144895718990099</v>
      </c>
      <c r="EM94" s="1">
        <v>88.834754364595995</v>
      </c>
      <c r="EN94" s="1">
        <v>70.882701421800903</v>
      </c>
      <c r="EO94" s="1">
        <v>50.799200799200698</v>
      </c>
      <c r="EP94" s="1">
        <v>51.0131712259371</v>
      </c>
      <c r="EQ94" s="1">
        <v>50.770811921891003</v>
      </c>
      <c r="ER94" s="1">
        <v>57.4282786885245</v>
      </c>
      <c r="ES94" s="1">
        <v>49.493927125506097</v>
      </c>
      <c r="ET94" s="1">
        <v>57.336108220603499</v>
      </c>
      <c r="EU94" s="1">
        <v>38.628370457209797</v>
      </c>
      <c r="EV94" s="1">
        <v>47.696879643387803</v>
      </c>
      <c r="EW94" s="1">
        <v>38.939393939393902</v>
      </c>
      <c r="EX94" s="1">
        <v>40.819423368740502</v>
      </c>
      <c r="EY94" s="1">
        <v>41.610169491525397</v>
      </c>
    </row>
    <row r="95" spans="1:155" ht="15">
      <c r="A95" s="11" t="s">
        <v>494</v>
      </c>
      <c r="B95" s="1" t="s">
        <v>956</v>
      </c>
      <c r="C95" s="1" t="s">
        <v>1038</v>
      </c>
      <c r="D95" s="11" t="s">
        <v>1101</v>
      </c>
      <c r="E95" s="11" t="s">
        <v>1102</v>
      </c>
      <c r="F95" s="1">
        <v>94.629629629629605</v>
      </c>
      <c r="G95" s="1">
        <v>95.404411764705799</v>
      </c>
      <c r="H95" s="1">
        <v>91.379310344827502</v>
      </c>
      <c r="I95" s="1">
        <v>91.942148760330497</v>
      </c>
      <c r="J95" s="1">
        <v>88.356164383561605</v>
      </c>
      <c r="K95" s="1">
        <v>90.238095238095198</v>
      </c>
      <c r="L95" s="1">
        <v>89.141414141414103</v>
      </c>
      <c r="M95" s="1">
        <v>95.128205128205096</v>
      </c>
      <c r="N95" s="1">
        <v>93.216080402009993</v>
      </c>
      <c r="O95" s="1">
        <v>94.508670520231206</v>
      </c>
      <c r="P95" s="1">
        <v>90.705128205128204</v>
      </c>
      <c r="Q95" s="1">
        <v>96.902654867256601</v>
      </c>
      <c r="R95" s="1">
        <v>97.159090909090907</v>
      </c>
      <c r="S95" s="1">
        <v>89.759036144578303</v>
      </c>
      <c r="T95" s="1">
        <v>78.767123287671197</v>
      </c>
      <c r="U95" s="1">
        <v>99.074074074074105</v>
      </c>
      <c r="V95" s="1">
        <v>99.080882352941103</v>
      </c>
      <c r="W95" s="1">
        <v>93.678160919540204</v>
      </c>
      <c r="X95" s="1">
        <v>98.140495867768607</v>
      </c>
      <c r="Y95" s="1">
        <v>99.315068493150605</v>
      </c>
      <c r="Z95" s="1">
        <v>99.761904761904702</v>
      </c>
      <c r="AA95" s="1">
        <v>99.242424242424207</v>
      </c>
      <c r="AB95" s="1">
        <v>99.230769230769198</v>
      </c>
      <c r="AC95" s="1">
        <v>99.748743718592905</v>
      </c>
      <c r="AD95" s="1">
        <v>96.820809248554895</v>
      </c>
      <c r="AE95" s="1">
        <v>93.910256410256395</v>
      </c>
      <c r="AF95" s="1">
        <v>80.088495575221202</v>
      </c>
      <c r="AG95" s="1">
        <v>94.886363636363598</v>
      </c>
      <c r="AH95" s="1">
        <v>95.783132530120398</v>
      </c>
      <c r="AI95" s="1">
        <v>81.506849315068493</v>
      </c>
      <c r="AJ95" s="1">
        <v>96.481481481481396</v>
      </c>
      <c r="AK95" s="1">
        <v>96.691176470588204</v>
      </c>
      <c r="AL95" s="1">
        <v>96.934865900383102</v>
      </c>
      <c r="AM95" s="1">
        <v>96.4876033057851</v>
      </c>
      <c r="AN95" s="1">
        <v>85.388127853881201</v>
      </c>
      <c r="AO95" s="1">
        <v>84.285714285714207</v>
      </c>
      <c r="AP95" s="1">
        <v>82.575757575757507</v>
      </c>
      <c r="AQ95" s="1">
        <v>83.3333333333333</v>
      </c>
      <c r="AR95" s="1">
        <v>85.929648241205996</v>
      </c>
      <c r="AS95" s="1">
        <v>40.462427745664698</v>
      </c>
      <c r="AT95" s="1">
        <v>39.743589743589702</v>
      </c>
      <c r="AU95" s="1">
        <v>41.592920353982301</v>
      </c>
      <c r="AV95" s="1">
        <v>50</v>
      </c>
      <c r="AW95" s="1">
        <v>50</v>
      </c>
      <c r="AX95" s="1">
        <v>50</v>
      </c>
      <c r="AY95" s="1">
        <v>87.592592592592496</v>
      </c>
      <c r="AZ95" s="1">
        <v>94.669117647058798</v>
      </c>
      <c r="BA95" s="1">
        <v>99.425287356321803</v>
      </c>
      <c r="BB95" s="1">
        <v>92.355371900826398</v>
      </c>
      <c r="BC95" s="1">
        <v>89.269406392694094</v>
      </c>
      <c r="BD95" s="1">
        <v>90.714285714285694</v>
      </c>
      <c r="BE95" s="1">
        <v>92.676767676767597</v>
      </c>
      <c r="BF95" s="1">
        <v>92.564102564102498</v>
      </c>
      <c r="BG95" s="1">
        <v>94.723618090452206</v>
      </c>
      <c r="BH95" s="1">
        <v>96.820809248554895</v>
      </c>
      <c r="BI95" s="1">
        <v>83.012820512820497</v>
      </c>
      <c r="BJ95" s="1">
        <v>82.743362831858406</v>
      </c>
      <c r="BK95" s="1">
        <v>97.159090909090907</v>
      </c>
      <c r="BL95" s="1">
        <v>89.759036144578303</v>
      </c>
      <c r="BM95" s="1">
        <v>85.616438356164295</v>
      </c>
      <c r="BN95" s="1">
        <v>73.703703703703695</v>
      </c>
      <c r="BO95" s="1">
        <v>85.477941176470495</v>
      </c>
      <c r="BP95" s="1">
        <v>80.842911877394599</v>
      </c>
      <c r="BQ95" s="1">
        <v>94.834710743801594</v>
      </c>
      <c r="BR95" s="1">
        <v>94.2922374429223</v>
      </c>
      <c r="BS95" s="1">
        <v>95</v>
      </c>
      <c r="BT95" s="1">
        <v>95.707070707070699</v>
      </c>
      <c r="BU95" s="1">
        <v>96.923076923076906</v>
      </c>
      <c r="BV95" s="1">
        <v>95.226130653266296</v>
      </c>
      <c r="BW95" s="1">
        <v>91.907514450866998</v>
      </c>
      <c r="BX95" s="1">
        <v>89.743589743589695</v>
      </c>
      <c r="BY95" s="1">
        <v>84.955752212389299</v>
      </c>
      <c r="BZ95" s="1">
        <v>91.477272727272705</v>
      </c>
      <c r="CA95" s="1">
        <v>90.361445783132496</v>
      </c>
      <c r="CB95" s="1">
        <v>43.150684931506802</v>
      </c>
      <c r="CC95" s="1">
        <v>88.3333333333333</v>
      </c>
      <c r="CD95" s="1">
        <v>89.154411764705799</v>
      </c>
      <c r="CE95" s="1">
        <v>91.7624521072796</v>
      </c>
      <c r="CF95" s="1">
        <v>84.917355371900797</v>
      </c>
      <c r="CG95" s="1">
        <v>60.045662100456603</v>
      </c>
      <c r="CH95" s="1">
        <v>62.142857142857103</v>
      </c>
      <c r="CI95" s="1">
        <v>63.383838383838302</v>
      </c>
      <c r="CJ95" s="1">
        <v>61.794871794871803</v>
      </c>
      <c r="CK95" s="1">
        <v>62.562814070351699</v>
      </c>
      <c r="CL95" s="1">
        <v>44.219653179190701</v>
      </c>
      <c r="CM95" s="1">
        <v>62.5</v>
      </c>
      <c r="CN95" s="1">
        <v>74.778761061946895</v>
      </c>
      <c r="CO95" s="1">
        <v>91.477272727272705</v>
      </c>
      <c r="CP95" s="1">
        <v>92.168674698795101</v>
      </c>
      <c r="CQ95" s="1">
        <v>93.835616438356098</v>
      </c>
      <c r="CR95" s="1">
        <v>80.740740740740705</v>
      </c>
      <c r="CS95" s="1">
        <v>93.933823529411697</v>
      </c>
      <c r="CT95" s="1">
        <v>93.486590038314105</v>
      </c>
      <c r="CU95" s="1">
        <v>91.942148760330497</v>
      </c>
      <c r="CV95" s="1">
        <v>92.237442922374399</v>
      </c>
      <c r="CW95" s="1">
        <v>91.6666666666666</v>
      </c>
      <c r="CX95" s="1">
        <v>91.6666666666666</v>
      </c>
      <c r="CY95" s="1">
        <v>91.538461538461505</v>
      </c>
      <c r="CZ95" s="1">
        <v>90.954773869346695</v>
      </c>
      <c r="DA95" s="1">
        <v>88.150289017340995</v>
      </c>
      <c r="DB95" s="1">
        <v>62.820512820512803</v>
      </c>
      <c r="DC95" s="1">
        <v>69.469026548672502</v>
      </c>
      <c r="DD95" s="1">
        <v>85.227272727272705</v>
      </c>
      <c r="DE95" s="1">
        <v>89.156626506024097</v>
      </c>
      <c r="DF95" s="1">
        <v>89.041095890410901</v>
      </c>
      <c r="DG95" s="1">
        <v>84.941305942773198</v>
      </c>
      <c r="DH95" s="1">
        <v>81.577021587998502</v>
      </c>
      <c r="DI95" s="1">
        <v>45.696305318717002</v>
      </c>
      <c r="DJ95" s="1">
        <v>71.830568720379105</v>
      </c>
      <c r="DK95" s="1">
        <v>46.703296703296701</v>
      </c>
      <c r="DL95" s="1">
        <v>51.418439716312101</v>
      </c>
      <c r="DM95" s="1">
        <v>52.158273381294897</v>
      </c>
      <c r="DN95" s="1">
        <v>54.661885245901601</v>
      </c>
      <c r="DO95" s="1">
        <v>56.831983805668003</v>
      </c>
      <c r="DP95" s="1">
        <v>96.4099895941727</v>
      </c>
      <c r="DQ95" s="1">
        <v>77.198124267291902</v>
      </c>
      <c r="DR95" s="1">
        <v>73.9227340267459</v>
      </c>
      <c r="DS95" s="1">
        <v>89.1666666666666</v>
      </c>
      <c r="DT95" s="1">
        <v>76.858877086494601</v>
      </c>
      <c r="DU95" s="1">
        <v>88.728813559322006</v>
      </c>
      <c r="DV95" s="1">
        <v>40.847395451210502</v>
      </c>
      <c r="DW95" s="1">
        <v>39.2060007317965</v>
      </c>
      <c r="DX95" s="1">
        <v>39.849776695087201</v>
      </c>
      <c r="DY95" s="1">
        <v>42.031990521327003</v>
      </c>
      <c r="DZ95" s="1">
        <v>54.995004995004898</v>
      </c>
      <c r="EA95" s="1">
        <v>60.233029381965501</v>
      </c>
      <c r="EB95" s="1">
        <v>61.510791366906403</v>
      </c>
      <c r="EC95" s="1">
        <v>76.280737704917996</v>
      </c>
      <c r="ED95" s="1">
        <v>70.293522267206399</v>
      </c>
      <c r="EE95" s="1">
        <v>71.956295525494198</v>
      </c>
      <c r="EF95" s="1">
        <v>71.805392731535704</v>
      </c>
      <c r="EG95" s="1">
        <v>52.823179791976202</v>
      </c>
      <c r="EH95" s="1">
        <v>68.409090909090907</v>
      </c>
      <c r="EI95" s="1">
        <v>76.251896813353497</v>
      </c>
      <c r="EJ95" s="1">
        <v>26.016949152542299</v>
      </c>
      <c r="EK95" s="1">
        <v>93.580337490828995</v>
      </c>
      <c r="EL95" s="1">
        <v>94.383461397731395</v>
      </c>
      <c r="EM95" s="1">
        <v>94.904587900933805</v>
      </c>
      <c r="EN95" s="1">
        <v>93.246445497630305</v>
      </c>
      <c r="EO95" s="1">
        <v>90.909090909090907</v>
      </c>
      <c r="EP95" s="1">
        <v>90.2228976697061</v>
      </c>
      <c r="EQ95" s="1">
        <v>90.339157245632094</v>
      </c>
      <c r="ER95" s="1">
        <v>94.620901639344197</v>
      </c>
      <c r="ES95" s="1">
        <v>95.850202429149803</v>
      </c>
      <c r="ET95" s="1">
        <v>95.889698231009305</v>
      </c>
      <c r="EU95" s="1">
        <v>97.069167643610697</v>
      </c>
      <c r="EV95" s="1">
        <v>97.994056463595797</v>
      </c>
      <c r="EW95" s="1">
        <v>98.712121212121204</v>
      </c>
      <c r="EX95" s="1">
        <v>97.723823975720705</v>
      </c>
      <c r="EY95" s="1">
        <v>87.966101694915196</v>
      </c>
    </row>
    <row r="96" spans="1:155" ht="15">
      <c r="A96" s="11" t="s">
        <v>221</v>
      </c>
      <c r="B96" s="1" t="s">
        <v>697</v>
      </c>
      <c r="C96" s="1" t="s">
        <v>1140</v>
      </c>
      <c r="D96" s="11" t="s">
        <v>1024</v>
      </c>
      <c r="E96" s="11" t="s">
        <v>1141</v>
      </c>
      <c r="F96" s="1">
        <v>88.139534883720899</v>
      </c>
      <c r="G96" s="1">
        <v>83.0729166666666</v>
      </c>
      <c r="H96" s="1">
        <v>86.065573770491795</v>
      </c>
      <c r="I96" s="1">
        <v>49.4082840236686</v>
      </c>
      <c r="J96" s="1">
        <v>23.1034482758621</v>
      </c>
      <c r="K96" s="1">
        <v>27.8169014084507</v>
      </c>
      <c r="L96" s="1">
        <v>22.826086956521699</v>
      </c>
      <c r="M96" s="1">
        <v>38.721804511278101</v>
      </c>
      <c r="N96" s="1">
        <v>36.328125</v>
      </c>
      <c r="O96" s="1">
        <v>32.211538461538403</v>
      </c>
      <c r="P96" s="1">
        <v>38.586956521739097</v>
      </c>
      <c r="Q96" s="1">
        <v>52.906976744186103</v>
      </c>
      <c r="R96" s="1">
        <v>96.341463414634106</v>
      </c>
      <c r="S96" s="1">
        <v>87.349397590361406</v>
      </c>
      <c r="T96" s="1">
        <v>13.235294117647101</v>
      </c>
      <c r="U96" s="1">
        <v>74.186046511627893</v>
      </c>
      <c r="V96" s="1">
        <v>85.15625</v>
      </c>
      <c r="W96" s="1">
        <v>91.5300546448087</v>
      </c>
      <c r="X96" s="1">
        <v>89.053254437869796</v>
      </c>
      <c r="Y96" s="1">
        <v>61.034482758620598</v>
      </c>
      <c r="Z96" s="1">
        <v>67.253521126760504</v>
      </c>
      <c r="AA96" s="1">
        <v>53.260869565217398</v>
      </c>
      <c r="AB96" s="1">
        <v>49.2481203007518</v>
      </c>
      <c r="AC96" s="1">
        <v>35.546875</v>
      </c>
      <c r="AD96" s="1">
        <v>18.75</v>
      </c>
      <c r="AE96" s="1">
        <v>20.1086956521739</v>
      </c>
      <c r="AF96" s="1">
        <v>33.720930232558104</v>
      </c>
      <c r="AG96" s="1">
        <v>74.390243902438996</v>
      </c>
      <c r="AH96" s="1">
        <v>63.855421686746901</v>
      </c>
      <c r="AI96" s="1">
        <v>21.323529411764699</v>
      </c>
      <c r="AJ96" s="1">
        <v>4.6511627906976702</v>
      </c>
      <c r="AK96" s="1">
        <v>5.9895833333333304</v>
      </c>
      <c r="AL96" s="1">
        <v>6.2841530054644803</v>
      </c>
      <c r="AM96" s="1">
        <v>5.62130177514792</v>
      </c>
      <c r="AN96" s="1">
        <v>5.5172413793103399</v>
      </c>
      <c r="AO96" s="1">
        <v>4.9295774647887303</v>
      </c>
      <c r="AP96" s="1">
        <v>21.739130434782599</v>
      </c>
      <c r="AQ96" s="1">
        <v>51.879699248120303</v>
      </c>
      <c r="AR96" s="1">
        <v>53.515625</v>
      </c>
      <c r="AS96" s="1">
        <v>39.903846153846096</v>
      </c>
      <c r="AT96" s="1">
        <v>44.021739130434703</v>
      </c>
      <c r="AU96" s="1">
        <v>70.348837209302303</v>
      </c>
      <c r="AV96" s="1">
        <v>35.975609756097498</v>
      </c>
      <c r="AW96" s="1">
        <v>30.722891566265002</v>
      </c>
      <c r="AX96" s="1">
        <v>58.088235294117602</v>
      </c>
      <c r="AY96" s="1">
        <v>83.023255813953398</v>
      </c>
      <c r="AZ96" s="1">
        <v>64.84375</v>
      </c>
      <c r="BA96" s="1">
        <v>62.021857923497201</v>
      </c>
      <c r="BB96" s="1">
        <v>54.733727810650798</v>
      </c>
      <c r="BC96" s="1">
        <v>63.1034482758621</v>
      </c>
      <c r="BD96" s="1">
        <v>73.591549295774598</v>
      </c>
      <c r="BE96" s="1">
        <v>90.2173913043478</v>
      </c>
      <c r="BF96" s="1">
        <v>96.616541353383397</v>
      </c>
      <c r="BG96" s="1">
        <v>92.578125</v>
      </c>
      <c r="BH96" s="1">
        <v>42.788461538461497</v>
      </c>
      <c r="BI96" s="1">
        <v>61.413043478260803</v>
      </c>
      <c r="BJ96" s="1">
        <v>58.720930232558104</v>
      </c>
      <c r="BK96" s="1">
        <v>81.097560975609696</v>
      </c>
      <c r="BL96" s="1">
        <v>43.3734939759036</v>
      </c>
      <c r="BM96" s="1">
        <v>8.0882352941176396</v>
      </c>
      <c r="BN96" s="1">
        <v>66.744186046511601</v>
      </c>
      <c r="BO96" s="1">
        <v>73.1770833333333</v>
      </c>
      <c r="BP96" s="1">
        <v>81.147540983606504</v>
      </c>
      <c r="BQ96" s="1">
        <v>46.153846153846096</v>
      </c>
      <c r="BR96" s="1">
        <v>49.655172413793103</v>
      </c>
      <c r="BS96" s="1">
        <v>53.169014084506998</v>
      </c>
      <c r="BT96" s="1">
        <v>53.985507246376798</v>
      </c>
      <c r="BU96" s="1">
        <v>24.436090225563898</v>
      </c>
      <c r="BV96" s="1">
        <v>26.5625</v>
      </c>
      <c r="BW96" s="1">
        <v>26.923076923076898</v>
      </c>
      <c r="BX96" s="1">
        <v>26.630434782608699</v>
      </c>
      <c r="BY96" s="1">
        <v>30.232558139534799</v>
      </c>
      <c r="BZ96" s="1">
        <v>36.585365853658502</v>
      </c>
      <c r="CA96" s="1">
        <v>36.746987951807199</v>
      </c>
      <c r="CB96" s="1">
        <v>41.911764705882298</v>
      </c>
      <c r="CC96" s="1">
        <v>85.813953488372107</v>
      </c>
      <c r="CD96" s="1">
        <v>85.9375</v>
      </c>
      <c r="CE96" s="1">
        <v>87.704918032786793</v>
      </c>
      <c r="CF96" s="1">
        <v>86.982248520710002</v>
      </c>
      <c r="CG96" s="1">
        <v>88.965517241379303</v>
      </c>
      <c r="CH96" s="1">
        <v>83.450704225352098</v>
      </c>
      <c r="CI96" s="1">
        <v>81.521739130434696</v>
      </c>
      <c r="CJ96" s="1">
        <v>65.789473684210506</v>
      </c>
      <c r="CK96" s="1">
        <v>94.921875</v>
      </c>
      <c r="CL96" s="1">
        <v>82.692307692307594</v>
      </c>
      <c r="CM96" s="1">
        <v>78.804347826086897</v>
      </c>
      <c r="CN96" s="1">
        <v>94.767441860465098</v>
      </c>
      <c r="CO96" s="1">
        <v>92.682926829268297</v>
      </c>
      <c r="CP96" s="1">
        <v>93.975903614457806</v>
      </c>
      <c r="CQ96" s="1">
        <v>16.176470588235201</v>
      </c>
      <c r="CR96" s="1">
        <v>86.976744186046503</v>
      </c>
      <c r="CS96" s="1">
        <v>87.7604166666666</v>
      </c>
      <c r="CT96" s="1">
        <v>86.885245901639294</v>
      </c>
      <c r="CU96" s="1">
        <v>86.686390532544294</v>
      </c>
      <c r="CV96" s="1">
        <v>86.551724137931004</v>
      </c>
      <c r="CW96" s="1">
        <v>87.323943661971796</v>
      </c>
      <c r="CX96" s="1">
        <v>86.231884057971001</v>
      </c>
      <c r="CY96" s="1">
        <v>87.218045112781894</v>
      </c>
      <c r="CZ96" s="1">
        <v>90.625</v>
      </c>
      <c r="DA96" s="1">
        <v>90.384615384615302</v>
      </c>
      <c r="DB96" s="1">
        <v>91.847826086956502</v>
      </c>
      <c r="DC96" s="1">
        <v>98.2558139534883</v>
      </c>
      <c r="DD96" s="1">
        <v>84.146341463414601</v>
      </c>
      <c r="DE96" s="1">
        <v>88.554216867469805</v>
      </c>
      <c r="DF96" s="1">
        <v>27.205882352941099</v>
      </c>
      <c r="DG96" s="1">
        <v>87.179016874541404</v>
      </c>
      <c r="DH96" s="1">
        <v>72.575923893157693</v>
      </c>
      <c r="DI96" s="1">
        <v>77.730410069021502</v>
      </c>
      <c r="DJ96" s="1">
        <v>69.816350710900394</v>
      </c>
      <c r="DK96" s="1">
        <v>51.198801198801199</v>
      </c>
      <c r="DL96" s="1">
        <v>41.084093211752702</v>
      </c>
      <c r="DM96" s="1">
        <v>51.644398766700903</v>
      </c>
      <c r="DN96" s="1">
        <v>45.338114754098299</v>
      </c>
      <c r="DO96" s="1">
        <v>32.439271255060703</v>
      </c>
      <c r="DP96" s="1">
        <v>62.174817898022802</v>
      </c>
      <c r="DQ96" s="1">
        <v>69.695193434935504</v>
      </c>
      <c r="DR96" s="1">
        <v>65.750371471025204</v>
      </c>
      <c r="DS96" s="1">
        <v>78.106060606060595</v>
      </c>
      <c r="DT96" s="1">
        <v>43.323216995447602</v>
      </c>
      <c r="DU96" s="1">
        <v>38.220338983050802</v>
      </c>
      <c r="DV96" s="1">
        <v>35.8217168011738</v>
      </c>
      <c r="DW96" s="1">
        <v>28.046103183315001</v>
      </c>
      <c r="DX96" s="1">
        <v>16.585464880227299</v>
      </c>
      <c r="DY96" s="1">
        <v>19.401658767772499</v>
      </c>
      <c r="DZ96" s="1">
        <v>22.927072927072899</v>
      </c>
      <c r="EA96" s="1">
        <v>20.010131712259302</v>
      </c>
      <c r="EB96" s="1">
        <v>11.0483042137718</v>
      </c>
      <c r="EC96" s="1">
        <v>33.760245901639301</v>
      </c>
      <c r="ED96" s="1">
        <v>15.4352226720647</v>
      </c>
      <c r="EE96" s="1">
        <v>2.0291363163371399</v>
      </c>
      <c r="EF96" s="1">
        <v>19.7538100820633</v>
      </c>
      <c r="EG96" s="1">
        <v>10.921248142644799</v>
      </c>
      <c r="EH96" s="1">
        <v>66.6666666666666</v>
      </c>
      <c r="EI96" s="1">
        <v>26.479514415781399</v>
      </c>
      <c r="EJ96" s="1">
        <v>9.0677966101694896</v>
      </c>
      <c r="EK96" s="1">
        <v>99.798239178283197</v>
      </c>
      <c r="EL96" s="1">
        <v>99.780461031833099</v>
      </c>
      <c r="EM96" s="1">
        <v>99.756394640682103</v>
      </c>
      <c r="EN96" s="1">
        <v>97.600710900473899</v>
      </c>
      <c r="EO96" s="1">
        <v>90.909090909090907</v>
      </c>
      <c r="EP96" s="1">
        <v>90.2228976697061</v>
      </c>
      <c r="EQ96" s="1">
        <v>90.339157245632094</v>
      </c>
      <c r="ER96" s="1">
        <v>94.620901639344197</v>
      </c>
      <c r="ES96" s="1">
        <v>79.504048582995907</v>
      </c>
      <c r="ET96" s="1">
        <v>63.995837669094598</v>
      </c>
      <c r="EU96" s="1">
        <v>69.929660023446601</v>
      </c>
      <c r="EV96" s="1">
        <v>65.824665676077203</v>
      </c>
      <c r="EW96" s="1">
        <v>83.030303030303003</v>
      </c>
      <c r="EX96" s="1">
        <v>40.819423368740502</v>
      </c>
      <c r="EY96" s="1">
        <v>87.966101694915196</v>
      </c>
    </row>
    <row r="97" spans="1:155" ht="15">
      <c r="A97" s="11" t="s">
        <v>349</v>
      </c>
      <c r="B97" s="1" t="s">
        <v>821</v>
      </c>
      <c r="C97" s="1" t="s">
        <v>1010</v>
      </c>
      <c r="D97" s="11" t="s">
        <v>1011</v>
      </c>
      <c r="E97" s="11" t="s">
        <v>1012</v>
      </c>
      <c r="F97" s="1">
        <v>83.3333333333333</v>
      </c>
      <c r="G97" s="1">
        <v>90.168539325842701</v>
      </c>
      <c r="H97" s="1">
        <v>76.627218934911198</v>
      </c>
      <c r="I97" s="1">
        <v>62.418300653594699</v>
      </c>
      <c r="J97" s="1">
        <v>61.923076923076898</v>
      </c>
      <c r="K97" s="1">
        <v>88.306451612903203</v>
      </c>
      <c r="L97" s="1">
        <v>91.25</v>
      </c>
      <c r="M97" s="1">
        <v>79.098360655737693</v>
      </c>
      <c r="N97" s="1">
        <v>81.4960629921259</v>
      </c>
      <c r="O97" s="1">
        <v>79.906542056074699</v>
      </c>
      <c r="P97" s="1">
        <v>54.787234042553102</v>
      </c>
      <c r="Q97" s="1">
        <v>76.515151515151501</v>
      </c>
      <c r="R97" s="1">
        <v>79.1666666666666</v>
      </c>
      <c r="S97" s="1">
        <v>84.745762711864401</v>
      </c>
      <c r="T97" s="1">
        <v>25</v>
      </c>
      <c r="U97" s="1">
        <v>62.698412698412703</v>
      </c>
      <c r="V97" s="1">
        <v>65.449438202247094</v>
      </c>
      <c r="W97" s="1">
        <v>68.934911242603505</v>
      </c>
      <c r="X97" s="1">
        <v>60.457516339869201</v>
      </c>
      <c r="Y97" s="1">
        <v>63.461538461538403</v>
      </c>
      <c r="Z97" s="1">
        <v>68.145161290322505</v>
      </c>
      <c r="AA97" s="1">
        <v>81.25</v>
      </c>
      <c r="AB97" s="1">
        <v>75</v>
      </c>
      <c r="AC97" s="1">
        <v>83.070866141732196</v>
      </c>
      <c r="AD97" s="1">
        <v>68.691588785046704</v>
      </c>
      <c r="AE97" s="1">
        <v>75</v>
      </c>
      <c r="AF97" s="1">
        <v>65.151515151515099</v>
      </c>
      <c r="AG97" s="1">
        <v>85.8333333333333</v>
      </c>
      <c r="AH97" s="1">
        <v>81.355932203389798</v>
      </c>
      <c r="AI97" s="1">
        <v>44.7916666666666</v>
      </c>
      <c r="AJ97" s="1">
        <v>51.058201058201099</v>
      </c>
      <c r="AK97" s="1">
        <v>47.471910112359502</v>
      </c>
      <c r="AL97" s="1">
        <v>51.479289940828401</v>
      </c>
      <c r="AM97" s="1">
        <v>60.457516339869201</v>
      </c>
      <c r="AN97" s="1">
        <v>67.307692307692307</v>
      </c>
      <c r="AO97" s="1">
        <v>69.354838709677395</v>
      </c>
      <c r="AP97" s="1">
        <v>75.4166666666666</v>
      </c>
      <c r="AQ97" s="1">
        <v>83.1967213114754</v>
      </c>
      <c r="AR97" s="1">
        <v>86.220472440944803</v>
      </c>
      <c r="AS97" s="1">
        <v>59.345794392523302</v>
      </c>
      <c r="AT97" s="1">
        <v>64.361702127659498</v>
      </c>
      <c r="AU97" s="1">
        <v>97.727272727272705</v>
      </c>
      <c r="AV97" s="1">
        <v>50</v>
      </c>
      <c r="AW97" s="1">
        <v>50</v>
      </c>
      <c r="AX97" s="1">
        <v>50</v>
      </c>
      <c r="AY97" s="1">
        <v>64.814814814814795</v>
      </c>
      <c r="AZ97" s="1">
        <v>81.741573033707795</v>
      </c>
      <c r="BA97" s="1">
        <v>76.035502958579798</v>
      </c>
      <c r="BB97" s="1">
        <v>78.104575163398593</v>
      </c>
      <c r="BC97" s="1">
        <v>75.769230769230703</v>
      </c>
      <c r="BD97" s="1">
        <v>66.5322580645161</v>
      </c>
      <c r="BE97" s="1">
        <v>30.4166666666666</v>
      </c>
      <c r="BF97" s="1">
        <v>44.672131147540902</v>
      </c>
      <c r="BG97" s="1">
        <v>26.3779527559055</v>
      </c>
      <c r="BH97" s="1">
        <v>33.177570093457902</v>
      </c>
      <c r="BI97" s="1">
        <v>27.127659574468101</v>
      </c>
      <c r="BJ97" s="1">
        <v>28.030303030302999</v>
      </c>
      <c r="BK97" s="1">
        <v>62.5</v>
      </c>
      <c r="BL97" s="1">
        <v>73.728813559322006</v>
      </c>
      <c r="BM97" s="1">
        <v>71.875</v>
      </c>
      <c r="BN97" s="1">
        <v>69.841269841269806</v>
      </c>
      <c r="BO97" s="1">
        <v>79.213483146067404</v>
      </c>
      <c r="BP97" s="1">
        <v>84.319526627218906</v>
      </c>
      <c r="BQ97" s="1">
        <v>85.947712418300597</v>
      </c>
      <c r="BR97" s="1">
        <v>88.076923076923094</v>
      </c>
      <c r="BS97" s="1">
        <v>87.5</v>
      </c>
      <c r="BT97" s="1">
        <v>88.75</v>
      </c>
      <c r="BU97" s="1">
        <v>76.229508196721298</v>
      </c>
      <c r="BV97" s="1">
        <v>77.952755905511793</v>
      </c>
      <c r="BW97" s="1">
        <v>34.5794392523364</v>
      </c>
      <c r="BX97" s="1">
        <v>33.510638297872298</v>
      </c>
      <c r="BY97" s="1">
        <v>34.848484848484802</v>
      </c>
      <c r="BZ97" s="1">
        <v>40</v>
      </c>
      <c r="CA97" s="1">
        <v>44.067796610169403</v>
      </c>
      <c r="CB97" s="1">
        <v>45.8333333333333</v>
      </c>
      <c r="CC97" s="1">
        <v>84.656084656084602</v>
      </c>
      <c r="CD97" s="1">
        <v>85.955056179775198</v>
      </c>
      <c r="CE97" s="1">
        <v>73.668639053254395</v>
      </c>
      <c r="CF97" s="1">
        <v>74.836601307189497</v>
      </c>
      <c r="CG97" s="1">
        <v>73.461538461538396</v>
      </c>
      <c r="CH97" s="1">
        <v>78.225806451612897</v>
      </c>
      <c r="CI97" s="1">
        <v>74.5833333333333</v>
      </c>
      <c r="CJ97" s="1">
        <v>77.459016393442596</v>
      </c>
      <c r="CK97" s="1">
        <v>72.047244094488093</v>
      </c>
      <c r="CL97" s="1">
        <v>89.252336448598101</v>
      </c>
      <c r="CM97" s="1">
        <v>87.7659574468085</v>
      </c>
      <c r="CN97" s="1">
        <v>88.636363636363598</v>
      </c>
      <c r="CO97" s="1">
        <v>68.3333333333333</v>
      </c>
      <c r="CP97" s="1">
        <v>93.220338983050794</v>
      </c>
      <c r="CQ97" s="1">
        <v>98.9583333333333</v>
      </c>
      <c r="CR97" s="1">
        <v>70.105820105820101</v>
      </c>
      <c r="CS97" s="1">
        <v>73.314606741573002</v>
      </c>
      <c r="CT97" s="1">
        <v>75.147928994082804</v>
      </c>
      <c r="CU97" s="1">
        <v>73.202614379084906</v>
      </c>
      <c r="CV97" s="1">
        <v>67.692307692307693</v>
      </c>
      <c r="CW97" s="1">
        <v>65.725806451612897</v>
      </c>
      <c r="CX97" s="1">
        <v>95.4166666666666</v>
      </c>
      <c r="CY97" s="1">
        <v>91.8032786885245</v>
      </c>
      <c r="CZ97" s="1">
        <v>91.338582677165306</v>
      </c>
      <c r="DA97" s="1">
        <v>85.514018691588703</v>
      </c>
      <c r="DB97" s="1">
        <v>87.7659574468085</v>
      </c>
      <c r="DC97" s="1">
        <v>94.696969696969703</v>
      </c>
      <c r="DD97" s="1">
        <v>92.5</v>
      </c>
      <c r="DE97" s="1">
        <v>93.220338983050794</v>
      </c>
      <c r="DF97" s="1">
        <v>83.3333333333333</v>
      </c>
      <c r="DG97" s="1">
        <v>85.308143800440206</v>
      </c>
      <c r="DH97" s="1">
        <v>87.833882180753704</v>
      </c>
      <c r="DI97" s="1">
        <v>97.218838814453903</v>
      </c>
      <c r="DJ97" s="1">
        <v>92.565165876777201</v>
      </c>
      <c r="DK97" s="1">
        <v>69.680319680319599</v>
      </c>
      <c r="DL97" s="1">
        <v>48.480243161094201</v>
      </c>
      <c r="DM97" s="1">
        <v>44.655704008221903</v>
      </c>
      <c r="DN97" s="1">
        <v>56.403688524590102</v>
      </c>
      <c r="DO97" s="1">
        <v>69.281376518218593</v>
      </c>
      <c r="DP97" s="1">
        <v>92.872008324661806</v>
      </c>
      <c r="DQ97" s="1">
        <v>73.681125439624793</v>
      </c>
      <c r="DR97" s="1">
        <v>59.361069836552701</v>
      </c>
      <c r="DS97" s="1">
        <v>55.227272727272698</v>
      </c>
      <c r="DT97" s="1">
        <v>55.9180576631259</v>
      </c>
      <c r="DU97" s="1">
        <v>77.711864406779597</v>
      </c>
      <c r="DV97" s="1">
        <v>8.30887747615553</v>
      </c>
      <c r="DW97" s="1">
        <v>12.4588364434687</v>
      </c>
      <c r="DX97" s="1">
        <v>11.7945594803085</v>
      </c>
      <c r="DY97" s="1">
        <v>14.7215639810426</v>
      </c>
      <c r="DZ97" s="1">
        <v>17.132867132867101</v>
      </c>
      <c r="EA97" s="1">
        <v>19.908814589665599</v>
      </c>
      <c r="EB97" s="1">
        <v>21.017471736896098</v>
      </c>
      <c r="EC97" s="1">
        <v>17.469262295081901</v>
      </c>
      <c r="ED97" s="1">
        <v>27.682186234817799</v>
      </c>
      <c r="EE97" s="1">
        <v>29.188345473465098</v>
      </c>
      <c r="EF97" s="1">
        <v>60.492379835873301</v>
      </c>
      <c r="EG97" s="1">
        <v>56.612184249628498</v>
      </c>
      <c r="EH97" s="1">
        <v>87.575757575757507</v>
      </c>
      <c r="EI97" s="1">
        <v>82.852807283763198</v>
      </c>
      <c r="EJ97" s="1">
        <v>78.898305084745701</v>
      </c>
      <c r="EK97" s="1">
        <v>91.232575201760795</v>
      </c>
      <c r="EL97" s="1">
        <v>92.1331869740212</v>
      </c>
      <c r="EM97" s="1">
        <v>83.516037352821698</v>
      </c>
      <c r="EN97" s="1">
        <v>85.159952606635102</v>
      </c>
      <c r="EO97" s="1">
        <v>77.772227772227694</v>
      </c>
      <c r="EP97" s="1">
        <v>63.931104356636197</v>
      </c>
      <c r="EQ97" s="1">
        <v>63.514902363823197</v>
      </c>
      <c r="ER97" s="1">
        <v>70.645491803278603</v>
      </c>
      <c r="ES97" s="1">
        <v>76.720647773279296</v>
      </c>
      <c r="ET97" s="1">
        <v>89.281997918834506</v>
      </c>
      <c r="EU97" s="1">
        <v>81.770222743259097</v>
      </c>
      <c r="EV97" s="1">
        <v>78.603268945022194</v>
      </c>
      <c r="EW97" s="1">
        <v>83.030303030303003</v>
      </c>
      <c r="EX97" s="1">
        <v>40.819423368740502</v>
      </c>
      <c r="EY97" s="1">
        <v>41.610169491525397</v>
      </c>
    </row>
    <row r="98" spans="1:155" ht="15">
      <c r="A98" s="11" t="s">
        <v>210</v>
      </c>
      <c r="B98" s="1" t="s">
        <v>687</v>
      </c>
      <c r="C98" s="1" t="s">
        <v>1129</v>
      </c>
      <c r="D98" s="11" t="s">
        <v>1142</v>
      </c>
      <c r="E98" s="11" t="s">
        <v>1143</v>
      </c>
      <c r="F98" s="1">
        <v>34.958217270194901</v>
      </c>
      <c r="G98" s="1">
        <v>36.935483870967701</v>
      </c>
      <c r="H98" s="1">
        <v>36.1209964412811</v>
      </c>
      <c r="I98" s="1">
        <v>30</v>
      </c>
      <c r="J98" s="1">
        <v>26.485148514851399</v>
      </c>
      <c r="K98" s="1">
        <v>24.371859296482398</v>
      </c>
      <c r="L98" s="1">
        <v>26.410256410256402</v>
      </c>
      <c r="M98" s="1">
        <v>38.082901554404103</v>
      </c>
      <c r="N98" s="1">
        <v>41.191709844559497</v>
      </c>
      <c r="O98" s="1">
        <v>29.617834394904399</v>
      </c>
      <c r="P98" s="1">
        <v>28.417266187050298</v>
      </c>
      <c r="Q98" s="1">
        <v>10.330578512396601</v>
      </c>
      <c r="R98" s="1">
        <v>25</v>
      </c>
      <c r="S98" s="1">
        <v>28.632478632478598</v>
      </c>
      <c r="T98" s="1">
        <v>29.255319148936099</v>
      </c>
      <c r="U98" s="1">
        <v>55.571030640668504</v>
      </c>
      <c r="V98" s="1">
        <v>58.870967741935402</v>
      </c>
      <c r="W98" s="1">
        <v>59.608540925266901</v>
      </c>
      <c r="X98" s="1">
        <v>59.183673469387699</v>
      </c>
      <c r="Y98" s="1">
        <v>56.930693069306898</v>
      </c>
      <c r="Z98" s="1">
        <v>28.3919597989949</v>
      </c>
      <c r="AA98" s="1">
        <v>27.179487179487101</v>
      </c>
      <c r="AB98" s="1">
        <v>38.860103626943001</v>
      </c>
      <c r="AC98" s="1">
        <v>42.487046632124297</v>
      </c>
      <c r="AD98" s="1">
        <v>40.764331210191102</v>
      </c>
      <c r="AE98" s="1">
        <v>42.086330935251802</v>
      </c>
      <c r="AF98" s="1">
        <v>14.049586776859501</v>
      </c>
      <c r="AG98" s="1">
        <v>18.534482758620602</v>
      </c>
      <c r="AH98" s="1">
        <v>24.358974358974301</v>
      </c>
      <c r="AI98" s="1">
        <v>26.063829787233999</v>
      </c>
      <c r="AJ98" s="1">
        <v>13.9275766016713</v>
      </c>
      <c r="AK98" s="1">
        <v>14.677419354838699</v>
      </c>
      <c r="AL98" s="1">
        <v>13.8790035587188</v>
      </c>
      <c r="AM98" s="1">
        <v>10.6122448979591</v>
      </c>
      <c r="AN98" s="1">
        <v>7.9207920792079198</v>
      </c>
      <c r="AO98" s="1">
        <v>7.2864321608040203</v>
      </c>
      <c r="AP98" s="1">
        <v>6.6666666666666599</v>
      </c>
      <c r="AQ98" s="1">
        <v>7.7720207253886002</v>
      </c>
      <c r="AR98" s="1">
        <v>9.3264248704663206</v>
      </c>
      <c r="AS98" s="1">
        <v>6.6878980891719699</v>
      </c>
      <c r="AT98" s="1">
        <v>5.75539568345323</v>
      </c>
      <c r="AU98" s="1">
        <v>15.702479338842901</v>
      </c>
      <c r="AV98" s="1">
        <v>36.637931034482698</v>
      </c>
      <c r="AW98" s="1">
        <v>37.179487179487097</v>
      </c>
      <c r="AX98" s="1">
        <v>40.957446808510603</v>
      </c>
      <c r="AY98" s="1">
        <v>32.172701949860702</v>
      </c>
      <c r="AZ98" s="1">
        <v>38.5483870967741</v>
      </c>
      <c r="BA98" s="1">
        <v>30.0711743772241</v>
      </c>
      <c r="BB98" s="1">
        <v>43.469387755101998</v>
      </c>
      <c r="BC98" s="1">
        <v>37.3762376237623</v>
      </c>
      <c r="BD98" s="1">
        <v>38.9447236180904</v>
      </c>
      <c r="BE98" s="1">
        <v>20.769230769230699</v>
      </c>
      <c r="BF98" s="1">
        <v>22.020725388601001</v>
      </c>
      <c r="BG98" s="1">
        <v>25.129533678756399</v>
      </c>
      <c r="BH98" s="1">
        <v>14.3312101910828</v>
      </c>
      <c r="BI98" s="1">
        <v>20.5035971223021</v>
      </c>
      <c r="BJ98" s="1">
        <v>50</v>
      </c>
      <c r="BK98" s="1">
        <v>32.327586206896498</v>
      </c>
      <c r="BL98" s="1">
        <v>46.581196581196501</v>
      </c>
      <c r="BM98" s="1">
        <v>48.936170212765902</v>
      </c>
      <c r="BN98" s="1">
        <v>58.495821727019496</v>
      </c>
      <c r="BO98" s="1">
        <v>68.387096774193495</v>
      </c>
      <c r="BP98" s="1">
        <v>74.021352313167199</v>
      </c>
      <c r="BQ98" s="1">
        <v>78.163265306122398</v>
      </c>
      <c r="BR98" s="1">
        <v>63.861386138613803</v>
      </c>
      <c r="BS98" s="1">
        <v>68.090452261306496</v>
      </c>
      <c r="BT98" s="1">
        <v>24.615384615384599</v>
      </c>
      <c r="BU98" s="1">
        <v>27.202072538860101</v>
      </c>
      <c r="BV98" s="1">
        <v>31.088082901554401</v>
      </c>
      <c r="BW98" s="1">
        <v>28.980891719745198</v>
      </c>
      <c r="BX98" s="1">
        <v>28.417266187050298</v>
      </c>
      <c r="BY98" s="1">
        <v>33.471074380165199</v>
      </c>
      <c r="BZ98" s="1">
        <v>41.810344827586199</v>
      </c>
      <c r="CA98" s="1">
        <v>42.735042735042697</v>
      </c>
      <c r="CB98" s="1">
        <v>44.680851063829699</v>
      </c>
      <c r="CC98" s="1">
        <v>5.7103064066852296</v>
      </c>
      <c r="CD98" s="1">
        <v>6.6129032258064502</v>
      </c>
      <c r="CE98" s="1">
        <v>7.6512455516014199</v>
      </c>
      <c r="CF98" s="1">
        <v>9.1836734693877506</v>
      </c>
      <c r="CG98" s="1">
        <v>13.6138613861386</v>
      </c>
      <c r="CH98" s="1">
        <v>17.839195979899401</v>
      </c>
      <c r="CI98" s="1">
        <v>16.6666666666666</v>
      </c>
      <c r="CJ98" s="1">
        <v>12.435233160621699</v>
      </c>
      <c r="CK98" s="1">
        <v>7.7720207253886002</v>
      </c>
      <c r="CL98" s="1">
        <v>8.9171974522292903</v>
      </c>
      <c r="CM98" s="1">
        <v>4.6762589928057503</v>
      </c>
      <c r="CN98" s="1">
        <v>7.8512396694214797</v>
      </c>
      <c r="CO98" s="1">
        <v>13.793103448275801</v>
      </c>
      <c r="CP98" s="1">
        <v>17.521367521367502</v>
      </c>
      <c r="CQ98" s="1">
        <v>20.744680851063801</v>
      </c>
      <c r="CR98" s="1">
        <v>50.974930362116901</v>
      </c>
      <c r="CS98" s="1">
        <v>54.0322580645161</v>
      </c>
      <c r="CT98" s="1">
        <v>55.8718861209964</v>
      </c>
      <c r="CU98" s="1">
        <v>52.653061224489697</v>
      </c>
      <c r="CV98" s="1">
        <v>54.950495049504902</v>
      </c>
      <c r="CW98" s="1">
        <v>54.2713567839196</v>
      </c>
      <c r="CX98" s="1">
        <v>55.6410256410256</v>
      </c>
      <c r="CY98" s="1">
        <v>58.031088082901498</v>
      </c>
      <c r="CZ98" s="1">
        <v>62.953367875647601</v>
      </c>
      <c r="DA98" s="1">
        <v>60.5095541401273</v>
      </c>
      <c r="DB98" s="1">
        <v>62.589928057553898</v>
      </c>
      <c r="DC98" s="1">
        <v>78.925619834710702</v>
      </c>
      <c r="DD98" s="1">
        <v>24.137931034482701</v>
      </c>
      <c r="DE98" s="1">
        <v>29.914529914529901</v>
      </c>
      <c r="DF98" s="1">
        <v>36.702127659574401</v>
      </c>
      <c r="DG98" s="1">
        <v>56.584739545121103</v>
      </c>
      <c r="DH98" s="1">
        <v>51.280643980973203</v>
      </c>
      <c r="DI98" s="1">
        <v>40.783597239139198</v>
      </c>
      <c r="DJ98" s="1">
        <v>44.6386255924171</v>
      </c>
      <c r="DK98" s="1">
        <v>35.414585414585403</v>
      </c>
      <c r="DL98" s="1">
        <v>15.856129685916899</v>
      </c>
      <c r="DM98" s="1">
        <v>12.8982528263103</v>
      </c>
      <c r="DN98" s="1">
        <v>11.7315573770491</v>
      </c>
      <c r="DO98" s="1">
        <v>8.5526315789473593</v>
      </c>
      <c r="DP98" s="1">
        <v>11.186264308012399</v>
      </c>
      <c r="DQ98" s="1">
        <v>15.064478311840499</v>
      </c>
      <c r="DR98" s="1">
        <v>48.959881129271899</v>
      </c>
      <c r="DS98" s="1">
        <v>48.106060606060602</v>
      </c>
      <c r="DT98" s="1">
        <v>29.514415781487099</v>
      </c>
      <c r="DU98" s="1">
        <v>39.406779661016898</v>
      </c>
      <c r="DV98" s="1">
        <v>53.503301540719001</v>
      </c>
      <c r="DW98" s="1">
        <v>77.094767654592005</v>
      </c>
      <c r="DX98" s="1">
        <v>64.819326025172501</v>
      </c>
      <c r="DY98" s="1">
        <v>68.1575829383886</v>
      </c>
      <c r="DZ98" s="1">
        <v>69.580419580419502</v>
      </c>
      <c r="EA98" s="1">
        <v>69.351570415400204</v>
      </c>
      <c r="EB98" s="1">
        <v>70.143884892086305</v>
      </c>
      <c r="EC98" s="1">
        <v>45.952868852458998</v>
      </c>
      <c r="ED98" s="1">
        <v>57.236842105263101</v>
      </c>
      <c r="EE98" s="1">
        <v>62.591050988553498</v>
      </c>
      <c r="EF98" s="1">
        <v>60.492379835873301</v>
      </c>
      <c r="EG98" s="1">
        <v>56.612184249628498</v>
      </c>
      <c r="EH98" s="1">
        <v>80.378787878787804</v>
      </c>
      <c r="EI98" s="1">
        <v>85.204855842185097</v>
      </c>
      <c r="EJ98" s="1">
        <v>66.864406779660996</v>
      </c>
      <c r="EK98" s="1">
        <v>35.399853264856901</v>
      </c>
      <c r="EL98" s="1">
        <v>36.1873399195023</v>
      </c>
      <c r="EM98" s="1">
        <v>35.749086479902502</v>
      </c>
      <c r="EN98" s="1">
        <v>30.9537914691943</v>
      </c>
      <c r="EO98" s="1">
        <v>22.0779220779221</v>
      </c>
      <c r="EP98" s="1">
        <v>21.681864235055698</v>
      </c>
      <c r="EQ98" s="1">
        <v>21.891058581706101</v>
      </c>
      <c r="ER98" s="1">
        <v>25.768442622950801</v>
      </c>
      <c r="ES98" s="1">
        <v>9.6659919028340102</v>
      </c>
      <c r="ET98" s="1">
        <v>28.876170655567101</v>
      </c>
      <c r="EU98" s="1">
        <v>38.628370457209797</v>
      </c>
      <c r="EV98" s="1">
        <v>47.696879643387803</v>
      </c>
      <c r="EW98" s="1">
        <v>38.939393939393902</v>
      </c>
      <c r="EX98" s="1">
        <v>40.819423368740502</v>
      </c>
      <c r="EY98" s="1">
        <v>41.610169491525397</v>
      </c>
    </row>
    <row r="99" spans="1:155" ht="15">
      <c r="A99" s="11" t="s">
        <v>214</v>
      </c>
      <c r="B99" s="1" t="s">
        <v>691</v>
      </c>
      <c r="C99" s="1" t="s">
        <v>1137</v>
      </c>
      <c r="D99" s="11" t="s">
        <v>1144</v>
      </c>
      <c r="E99" s="11" t="s">
        <v>1145</v>
      </c>
      <c r="F99" s="1">
        <v>79.741379310344797</v>
      </c>
      <c r="G99" s="1">
        <v>77.927927927927897</v>
      </c>
      <c r="H99" s="1">
        <v>81.5</v>
      </c>
      <c r="I99" s="1">
        <v>90</v>
      </c>
      <c r="J99" s="1">
        <v>72.2222222222222</v>
      </c>
      <c r="K99" s="1">
        <v>86.065573770491795</v>
      </c>
      <c r="L99" s="1">
        <v>82.786885245901601</v>
      </c>
      <c r="M99" s="1">
        <v>82.5</v>
      </c>
      <c r="N99" s="1">
        <v>71.052631578947299</v>
      </c>
      <c r="O99" s="1">
        <v>79.347826086956502</v>
      </c>
      <c r="P99" s="1">
        <v>56.976744186046503</v>
      </c>
      <c r="Q99" s="1">
        <v>39.189189189189101</v>
      </c>
      <c r="R99" s="1">
        <v>68.75</v>
      </c>
      <c r="S99" s="1">
        <v>75</v>
      </c>
      <c r="T99" s="1">
        <v>27.7777777777777</v>
      </c>
      <c r="U99" s="1">
        <v>94.396551724137893</v>
      </c>
      <c r="V99" s="1">
        <v>95.945945945945894</v>
      </c>
      <c r="W99" s="1">
        <v>96.5</v>
      </c>
      <c r="X99" s="1">
        <v>95.882352941176407</v>
      </c>
      <c r="Y99" s="1">
        <v>88.095238095238102</v>
      </c>
      <c r="Z99" s="1">
        <v>84.426229508196698</v>
      </c>
      <c r="AA99" s="1">
        <v>90.983606557377001</v>
      </c>
      <c r="AB99" s="1">
        <v>93.3333333333333</v>
      </c>
      <c r="AC99" s="1">
        <v>88.596491228070093</v>
      </c>
      <c r="AD99" s="1">
        <v>86.956521739130395</v>
      </c>
      <c r="AE99" s="1">
        <v>89.534883720930196</v>
      </c>
      <c r="AF99" s="1">
        <v>75.675675675675606</v>
      </c>
      <c r="AG99" s="1">
        <v>28.125</v>
      </c>
      <c r="AH99" s="1">
        <v>73.4375</v>
      </c>
      <c r="AI99" s="1">
        <v>27.7777777777777</v>
      </c>
      <c r="AJ99" s="1">
        <v>84.482758620689594</v>
      </c>
      <c r="AK99" s="1">
        <v>83.783783783783704</v>
      </c>
      <c r="AL99" s="1">
        <v>83</v>
      </c>
      <c r="AM99" s="1">
        <v>82.941176470588204</v>
      </c>
      <c r="AN99" s="1">
        <v>76.984126984126902</v>
      </c>
      <c r="AO99" s="1">
        <v>79.508196721311407</v>
      </c>
      <c r="AP99" s="1">
        <v>29.5081967213114</v>
      </c>
      <c r="AQ99" s="1">
        <v>36.6666666666666</v>
      </c>
      <c r="AR99" s="1">
        <v>39.473684210526301</v>
      </c>
      <c r="AS99" s="1">
        <v>40.2173913043478</v>
      </c>
      <c r="AT99" s="1">
        <v>41.860465116279101</v>
      </c>
      <c r="AU99" s="1">
        <v>47.297297297297199</v>
      </c>
      <c r="AV99" s="1">
        <v>50</v>
      </c>
      <c r="AW99" s="1">
        <v>50</v>
      </c>
      <c r="AX99" s="1">
        <v>50</v>
      </c>
      <c r="AY99" s="1">
        <v>66.810344827586206</v>
      </c>
      <c r="AZ99" s="1">
        <v>59.909909909909899</v>
      </c>
      <c r="BA99" s="1">
        <v>65.5</v>
      </c>
      <c r="BB99" s="1">
        <v>58.235294117647101</v>
      </c>
      <c r="BC99" s="1">
        <v>48.412698412698397</v>
      </c>
      <c r="BD99" s="1">
        <v>92.622950819672099</v>
      </c>
      <c r="BE99" s="1">
        <v>82.786885245901601</v>
      </c>
      <c r="BF99" s="1">
        <v>80.8333333333333</v>
      </c>
      <c r="BG99" s="1">
        <v>90.350877192982395</v>
      </c>
      <c r="BH99" s="1">
        <v>77.173913043478194</v>
      </c>
      <c r="BI99" s="1">
        <v>61.6279069767441</v>
      </c>
      <c r="BJ99" s="1">
        <v>33.783783783783697</v>
      </c>
      <c r="BK99" s="1">
        <v>1.5625</v>
      </c>
      <c r="BL99" s="1">
        <v>10.9375</v>
      </c>
      <c r="BM99" s="1">
        <v>31.481481481481399</v>
      </c>
      <c r="BN99" s="1">
        <v>59.913793103448199</v>
      </c>
      <c r="BO99" s="1">
        <v>68.918918918918905</v>
      </c>
      <c r="BP99" s="1">
        <v>71.5</v>
      </c>
      <c r="BQ99" s="1">
        <v>29.411764705882302</v>
      </c>
      <c r="BR99" s="1">
        <v>27.7777777777777</v>
      </c>
      <c r="BS99" s="1">
        <v>29.5081967213114</v>
      </c>
      <c r="BT99" s="1">
        <v>31.967213114754099</v>
      </c>
      <c r="BU99" s="1">
        <v>34.1666666666666</v>
      </c>
      <c r="BV99" s="1">
        <v>36.842105263157798</v>
      </c>
      <c r="BW99" s="1">
        <v>36.956521739130402</v>
      </c>
      <c r="BX99" s="1">
        <v>38.3720930232558</v>
      </c>
      <c r="BY99" s="1">
        <v>41.891891891891802</v>
      </c>
      <c r="BZ99" s="1">
        <v>46.875</v>
      </c>
      <c r="CA99" s="1">
        <v>46.875</v>
      </c>
      <c r="CB99" s="1">
        <v>44.4444444444444</v>
      </c>
      <c r="CC99" s="1">
        <v>97.844827586206904</v>
      </c>
      <c r="CD99" s="1">
        <v>97.747747747747695</v>
      </c>
      <c r="CE99" s="1">
        <v>94.5</v>
      </c>
      <c r="CF99" s="1">
        <v>92.352941176470495</v>
      </c>
      <c r="CG99" s="1">
        <v>80.158730158730094</v>
      </c>
      <c r="CH99" s="1">
        <v>81.147540983606504</v>
      </c>
      <c r="CI99" s="1">
        <v>86.065573770491795</v>
      </c>
      <c r="CJ99" s="1">
        <v>87.5</v>
      </c>
      <c r="CK99" s="1">
        <v>81.578947368421098</v>
      </c>
      <c r="CL99" s="1">
        <v>70.652173913043399</v>
      </c>
      <c r="CM99" s="1">
        <v>80.232558139534802</v>
      </c>
      <c r="CN99" s="1">
        <v>75.675675675675606</v>
      </c>
      <c r="CO99" s="1">
        <v>93.75</v>
      </c>
      <c r="CP99" s="1">
        <v>98.4375</v>
      </c>
      <c r="CQ99" s="1">
        <v>83.3333333333333</v>
      </c>
      <c r="CR99" s="1">
        <v>86.2068965517241</v>
      </c>
      <c r="CS99" s="1">
        <v>86.936936936936902</v>
      </c>
      <c r="CT99" s="1">
        <v>83.5</v>
      </c>
      <c r="CU99" s="1">
        <v>84.117647058823493</v>
      </c>
      <c r="CV99" s="1">
        <v>75.396825396825406</v>
      </c>
      <c r="CW99" s="1">
        <v>59.836065573770398</v>
      </c>
      <c r="CX99" s="1">
        <v>68.852459016393396</v>
      </c>
      <c r="CY99" s="1">
        <v>65.8333333333333</v>
      </c>
      <c r="CZ99" s="1">
        <v>68.421052631578902</v>
      </c>
      <c r="DA99" s="1">
        <v>67.391304347826093</v>
      </c>
      <c r="DB99" s="1">
        <v>46.511627906976699</v>
      </c>
      <c r="DC99" s="1">
        <v>58.108108108108098</v>
      </c>
      <c r="DD99" s="1">
        <v>79.6875</v>
      </c>
      <c r="DE99" s="1">
        <v>78.125</v>
      </c>
      <c r="DF99" s="1">
        <v>72.2222222222222</v>
      </c>
      <c r="DG99" s="1">
        <v>81.199559794570803</v>
      </c>
      <c r="DH99" s="1">
        <v>93.505305525064003</v>
      </c>
      <c r="DI99" s="1">
        <v>91.900121802679607</v>
      </c>
      <c r="DJ99" s="1">
        <v>96.949052132701397</v>
      </c>
      <c r="DK99" s="1">
        <v>95.954045954045895</v>
      </c>
      <c r="DL99" s="1">
        <v>87.791286727456907</v>
      </c>
      <c r="DM99" s="1">
        <v>64.285714285714207</v>
      </c>
      <c r="DN99" s="1">
        <v>87.346311475409806</v>
      </c>
      <c r="DO99" s="1">
        <v>87.8036437246963</v>
      </c>
      <c r="DP99" s="1">
        <v>94.849115504682601</v>
      </c>
      <c r="DQ99" s="1">
        <v>89.390386869870994</v>
      </c>
      <c r="DR99" s="1">
        <v>68.573551263001406</v>
      </c>
      <c r="DS99" s="1">
        <v>69.469696969696898</v>
      </c>
      <c r="DT99" s="1">
        <v>24.658573596358099</v>
      </c>
      <c r="DU99" s="1">
        <v>0.93220338983050799</v>
      </c>
      <c r="DV99" s="1">
        <v>65.829053558327203</v>
      </c>
      <c r="DW99" s="1">
        <v>64.635931211123307</v>
      </c>
      <c r="DX99" s="1">
        <v>41.717417783191202</v>
      </c>
      <c r="DY99" s="1">
        <v>80.124407582938304</v>
      </c>
      <c r="DZ99" s="1">
        <v>73.776223776223702</v>
      </c>
      <c r="EA99" s="1">
        <v>68.946301925025296</v>
      </c>
      <c r="EB99" s="1">
        <v>81.346351490236302</v>
      </c>
      <c r="EC99" s="1">
        <v>85.092213114754102</v>
      </c>
      <c r="ED99" s="1">
        <v>88.613360323886596</v>
      </c>
      <c r="EE99" s="1">
        <v>95.369406867845996</v>
      </c>
      <c r="EF99" s="1">
        <v>96.424384525205099</v>
      </c>
      <c r="EG99" s="1">
        <v>89.970282317979198</v>
      </c>
      <c r="EH99" s="1">
        <v>96.590909090909093</v>
      </c>
      <c r="EI99" s="1">
        <v>81.107738998482503</v>
      </c>
      <c r="EJ99" s="1">
        <v>57.372881355932201</v>
      </c>
      <c r="EK99" s="1">
        <v>91.232575201760795</v>
      </c>
      <c r="EL99" s="1">
        <v>85.400658616904494</v>
      </c>
      <c r="EM99" s="1">
        <v>71.863580998781899</v>
      </c>
      <c r="EN99" s="1">
        <v>75.740521327014207</v>
      </c>
      <c r="EO99" s="1">
        <v>63.136863136863099</v>
      </c>
      <c r="EP99" s="1">
        <v>63.931104356636197</v>
      </c>
      <c r="EQ99" s="1">
        <v>63.514902363823197</v>
      </c>
      <c r="ER99" s="1">
        <v>78.278688524590095</v>
      </c>
      <c r="ES99" s="1">
        <v>72.267206477732699</v>
      </c>
      <c r="ET99" s="1">
        <v>85.431841831425601</v>
      </c>
      <c r="EU99" s="1">
        <v>78.956623681125393</v>
      </c>
      <c r="EV99" s="1">
        <v>47.696879643387803</v>
      </c>
      <c r="EW99" s="1">
        <v>38.939393939393902</v>
      </c>
      <c r="EX99" s="1">
        <v>40.819423368740502</v>
      </c>
      <c r="EY99" s="1">
        <v>41.610169491525397</v>
      </c>
    </row>
    <row r="100" spans="1:155" ht="15">
      <c r="A100" s="11" t="s">
        <v>318</v>
      </c>
      <c r="B100" s="1" t="s">
        <v>791</v>
      </c>
      <c r="C100" s="1" t="s">
        <v>1146</v>
      </c>
      <c r="D100" s="11" t="s">
        <v>1124</v>
      </c>
      <c r="E100" s="11" t="s">
        <v>1125</v>
      </c>
      <c r="F100" s="1">
        <v>60.897435897435798</v>
      </c>
      <c r="G100" s="1">
        <v>74.657534246575295</v>
      </c>
      <c r="H100" s="1">
        <v>73.188405797101396</v>
      </c>
      <c r="I100" s="1">
        <v>67.391304347826093</v>
      </c>
      <c r="J100" s="1">
        <v>51.785714285714199</v>
      </c>
      <c r="K100" s="1">
        <v>62.280701754385902</v>
      </c>
      <c r="L100" s="1">
        <v>59.4339622641509</v>
      </c>
      <c r="M100" s="1">
        <v>47.115384615384599</v>
      </c>
      <c r="N100" s="1">
        <v>51.020408163265301</v>
      </c>
      <c r="O100" s="1">
        <v>58.108108108108098</v>
      </c>
      <c r="P100" s="1">
        <v>28.571428571428498</v>
      </c>
      <c r="Q100" s="1">
        <v>1.61290322580645</v>
      </c>
      <c r="R100" s="1">
        <v>41.071428571428498</v>
      </c>
      <c r="S100" s="1">
        <v>42.592592592592503</v>
      </c>
      <c r="T100" s="1">
        <v>43.181818181818102</v>
      </c>
      <c r="U100" s="1">
        <v>90.384615384615302</v>
      </c>
      <c r="V100" s="1">
        <v>87.671232876712295</v>
      </c>
      <c r="W100" s="1">
        <v>85.507246376811594</v>
      </c>
      <c r="X100" s="1">
        <v>88.405797101449195</v>
      </c>
      <c r="Y100" s="1">
        <v>92.857142857142804</v>
      </c>
      <c r="Z100" s="1">
        <v>75.438596491228097</v>
      </c>
      <c r="AA100" s="1">
        <v>74.528301886792406</v>
      </c>
      <c r="AB100" s="1">
        <v>78.846153846153797</v>
      </c>
      <c r="AC100" s="1">
        <v>82.653061224489804</v>
      </c>
      <c r="AD100" s="1">
        <v>77.027027027027003</v>
      </c>
      <c r="AE100" s="1">
        <v>78.571428571428498</v>
      </c>
      <c r="AF100" s="1">
        <v>61.290322580645103</v>
      </c>
      <c r="AG100" s="1">
        <v>64.285714285714207</v>
      </c>
      <c r="AH100" s="1">
        <v>37.037037037037003</v>
      </c>
      <c r="AI100" s="1">
        <v>34.090909090909101</v>
      </c>
      <c r="AJ100" s="1">
        <v>32.692307692307601</v>
      </c>
      <c r="AK100" s="1">
        <v>35.616438356164302</v>
      </c>
      <c r="AL100" s="1">
        <v>34.782608695652101</v>
      </c>
      <c r="AM100" s="1">
        <v>39.855072463768103</v>
      </c>
      <c r="AN100" s="1">
        <v>34.821428571428498</v>
      </c>
      <c r="AO100" s="1">
        <v>32.456140350877099</v>
      </c>
      <c r="AP100" s="1">
        <v>30.188679245283002</v>
      </c>
      <c r="AQ100" s="1">
        <v>29.807692307692299</v>
      </c>
      <c r="AR100" s="1">
        <v>32.653061224489697</v>
      </c>
      <c r="AS100" s="1">
        <v>68.918918918918905</v>
      </c>
      <c r="AT100" s="1">
        <v>72.857142857142804</v>
      </c>
      <c r="AU100" s="1">
        <v>35.4838709677419</v>
      </c>
      <c r="AV100" s="1">
        <v>44.642857142857103</v>
      </c>
      <c r="AW100" s="1">
        <v>48.148148148148103</v>
      </c>
      <c r="AX100" s="1">
        <v>45.454545454545404</v>
      </c>
      <c r="AY100" s="1">
        <v>85.256410256410206</v>
      </c>
      <c r="AZ100" s="1">
        <v>86.986301369863</v>
      </c>
      <c r="BA100" s="1">
        <v>92.028985507246304</v>
      </c>
      <c r="BB100" s="1">
        <v>99.275362318840493</v>
      </c>
      <c r="BC100" s="1">
        <v>74.107142857142804</v>
      </c>
      <c r="BD100" s="1">
        <v>88.596491228070093</v>
      </c>
      <c r="BE100" s="1">
        <v>91.509433962264097</v>
      </c>
      <c r="BF100" s="1">
        <v>81.730769230769198</v>
      </c>
      <c r="BG100" s="1">
        <v>74.489795918367307</v>
      </c>
      <c r="BH100" s="1">
        <v>82.432432432432407</v>
      </c>
      <c r="BI100" s="1">
        <v>84.285714285714207</v>
      </c>
      <c r="BJ100" s="1">
        <v>69.354838709677395</v>
      </c>
      <c r="BK100" s="1">
        <v>94.642857142857096</v>
      </c>
      <c r="BL100" s="1">
        <v>57.407407407407398</v>
      </c>
      <c r="BM100" s="1">
        <v>61.363636363636303</v>
      </c>
      <c r="BN100" s="1">
        <v>68.589743589743506</v>
      </c>
      <c r="BO100" s="1">
        <v>74.657534246575295</v>
      </c>
      <c r="BP100" s="1">
        <v>76.811594202898505</v>
      </c>
      <c r="BQ100" s="1">
        <v>84.782608695652101</v>
      </c>
      <c r="BR100" s="1">
        <v>82.142857142857096</v>
      </c>
      <c r="BS100" s="1">
        <v>86.842105263157904</v>
      </c>
      <c r="BT100" s="1">
        <v>87.735849056603698</v>
      </c>
      <c r="BU100" s="1">
        <v>90.384615384615302</v>
      </c>
      <c r="BV100" s="1">
        <v>90.816326530612201</v>
      </c>
      <c r="BW100" s="1">
        <v>90.540540540540505</v>
      </c>
      <c r="BX100" s="1">
        <v>94.285714285714207</v>
      </c>
      <c r="BY100" s="1">
        <v>79.0322580645161</v>
      </c>
      <c r="BZ100" s="1">
        <v>83.928571428571402</v>
      </c>
      <c r="CA100" s="1">
        <v>94.4444444444444</v>
      </c>
      <c r="CB100" s="1">
        <v>45.454545454545404</v>
      </c>
      <c r="CC100" s="1">
        <v>85.256410256410206</v>
      </c>
      <c r="CD100" s="1">
        <v>88.356164383561605</v>
      </c>
      <c r="CE100" s="1">
        <v>96.376811594202806</v>
      </c>
      <c r="CF100" s="1">
        <v>96.376811594202806</v>
      </c>
      <c r="CG100" s="1">
        <v>95.535714285714207</v>
      </c>
      <c r="CH100" s="1">
        <v>71.052631578947299</v>
      </c>
      <c r="CI100" s="1">
        <v>99.056603773584897</v>
      </c>
      <c r="CJ100" s="1">
        <v>81.730769230769198</v>
      </c>
      <c r="CK100" s="1">
        <v>82.653061224489804</v>
      </c>
      <c r="CL100" s="1">
        <v>85.135135135135101</v>
      </c>
      <c r="CM100" s="1">
        <v>98.571428571428498</v>
      </c>
      <c r="CN100" s="1">
        <v>85.483870967741893</v>
      </c>
      <c r="CO100" s="1">
        <v>58.928571428571402</v>
      </c>
      <c r="CP100" s="1">
        <v>61.1111111111111</v>
      </c>
      <c r="CQ100" s="1">
        <v>43.181818181818102</v>
      </c>
      <c r="CR100" s="1">
        <v>34.615384615384599</v>
      </c>
      <c r="CS100" s="1">
        <v>43.150684931506802</v>
      </c>
      <c r="CT100" s="1">
        <v>44.202898550724598</v>
      </c>
      <c r="CU100" s="1">
        <v>49.2753623188405</v>
      </c>
      <c r="CV100" s="1">
        <v>47.321428571428498</v>
      </c>
      <c r="CW100" s="1">
        <v>45.614035087719202</v>
      </c>
      <c r="CX100" s="1">
        <v>45.283018867924497</v>
      </c>
      <c r="CY100" s="1">
        <v>48.076923076923102</v>
      </c>
      <c r="CZ100" s="1">
        <v>48.979591836734599</v>
      </c>
      <c r="DA100" s="1">
        <v>67.567567567567494</v>
      </c>
      <c r="DB100" s="1">
        <v>67.142857142857096</v>
      </c>
      <c r="DC100" s="1">
        <v>20.967741935483801</v>
      </c>
      <c r="DD100" s="1">
        <v>35.714285714285701</v>
      </c>
      <c r="DE100" s="1">
        <v>40.740740740740698</v>
      </c>
      <c r="DF100" s="1">
        <v>50</v>
      </c>
      <c r="DG100" s="1">
        <v>91.947909024211199</v>
      </c>
      <c r="DH100" s="1">
        <v>90.102451518477807</v>
      </c>
      <c r="DI100" s="1">
        <v>81.628095818107894</v>
      </c>
      <c r="DJ100" s="1">
        <v>74.022511848341196</v>
      </c>
      <c r="DK100" s="1">
        <v>66.083916083916094</v>
      </c>
      <c r="DL100" s="1">
        <v>58.915906788247199</v>
      </c>
      <c r="DM100" s="1">
        <v>53.699897225077102</v>
      </c>
      <c r="DN100" s="1">
        <v>62.858606557377101</v>
      </c>
      <c r="DO100" s="1">
        <v>81.022267206477693</v>
      </c>
      <c r="DP100" s="1">
        <v>80.176899063475503</v>
      </c>
      <c r="DQ100" s="1">
        <v>96.072684642438404</v>
      </c>
      <c r="DR100" s="1">
        <v>86.552748885586894</v>
      </c>
      <c r="DS100" s="1">
        <v>98.257575757575694</v>
      </c>
      <c r="DT100" s="1">
        <v>85.508345978755699</v>
      </c>
      <c r="DU100" s="1">
        <v>88.0508474576271</v>
      </c>
      <c r="DV100" s="1">
        <v>53.576669112252297</v>
      </c>
      <c r="DW100" s="1">
        <v>42.718624222466097</v>
      </c>
      <c r="DX100" s="1">
        <v>45.290296386520502</v>
      </c>
      <c r="DY100" s="1">
        <v>37.9443127962085</v>
      </c>
      <c r="DZ100" s="1">
        <v>49.100899100899099</v>
      </c>
      <c r="EA100" s="1">
        <v>56.180344478216803</v>
      </c>
      <c r="EB100" s="1">
        <v>30.472764645426501</v>
      </c>
      <c r="EC100" s="1">
        <v>56.813524590163901</v>
      </c>
      <c r="ED100" s="1">
        <v>41.751012145748902</v>
      </c>
      <c r="EE100" s="1">
        <v>41.9875130072841</v>
      </c>
      <c r="EF100" s="1">
        <v>19.5193434935521</v>
      </c>
      <c r="EG100" s="1">
        <v>28.306092124814199</v>
      </c>
      <c r="EH100" s="1">
        <v>42.651515151515099</v>
      </c>
      <c r="EI100" s="1">
        <v>3.56600910470409</v>
      </c>
      <c r="EJ100" s="1">
        <v>75.508474576271098</v>
      </c>
      <c r="EK100" s="1">
        <v>87.637564196625107</v>
      </c>
      <c r="EL100" s="1">
        <v>88.144895718990099</v>
      </c>
      <c r="EM100" s="1">
        <v>88.834754364595995</v>
      </c>
      <c r="EN100" s="1">
        <v>81.042654028436004</v>
      </c>
      <c r="EO100" s="1">
        <v>71.678321678321595</v>
      </c>
      <c r="EP100" s="1">
        <v>71.428571428571402</v>
      </c>
      <c r="EQ100" s="1">
        <v>70.657759506680307</v>
      </c>
      <c r="ER100" s="1">
        <v>78.278688524590095</v>
      </c>
      <c r="ES100" s="1">
        <v>66.042510121457397</v>
      </c>
      <c r="ET100" s="1">
        <v>63.995837669094598</v>
      </c>
      <c r="EU100" s="1">
        <v>38.628370457209797</v>
      </c>
      <c r="EV100" s="1">
        <v>18.4992570579494</v>
      </c>
      <c r="EW100" s="1">
        <v>38.939393939393902</v>
      </c>
      <c r="EX100" s="1">
        <v>1.0622154779969599</v>
      </c>
      <c r="EY100" s="1">
        <v>41.610169491525397</v>
      </c>
    </row>
    <row r="101" spans="1:155" ht="15">
      <c r="A101" s="11" t="s">
        <v>217</v>
      </c>
      <c r="B101" s="1" t="s">
        <v>694</v>
      </c>
      <c r="C101" s="1" t="s">
        <v>1106</v>
      </c>
      <c r="D101" s="11" t="s">
        <v>1046</v>
      </c>
      <c r="E101" s="11" t="s">
        <v>1093</v>
      </c>
      <c r="F101" s="1">
        <v>21.8503937007874</v>
      </c>
      <c r="G101" s="1">
        <v>22.3404255319148</v>
      </c>
      <c r="H101" s="1">
        <v>23.732718894009199</v>
      </c>
      <c r="I101" s="1">
        <v>21.751412429378501</v>
      </c>
      <c r="J101" s="1">
        <v>19.343065693430599</v>
      </c>
      <c r="K101" s="1">
        <v>15.354330708661401</v>
      </c>
      <c r="L101" s="1">
        <v>15.546218487394899</v>
      </c>
      <c r="M101" s="1">
        <v>16.5254237288135</v>
      </c>
      <c r="N101" s="1">
        <v>18.859649122806999</v>
      </c>
      <c r="O101" s="1">
        <v>18.224299065420499</v>
      </c>
      <c r="P101" s="1">
        <v>12.2222222222222</v>
      </c>
      <c r="Q101" s="1">
        <v>12.6506024096385</v>
      </c>
      <c r="R101" s="1">
        <v>31.410256410256402</v>
      </c>
      <c r="S101" s="1">
        <v>33.552631578947299</v>
      </c>
      <c r="T101" s="1">
        <v>39.830508474576199</v>
      </c>
      <c r="U101" s="1">
        <v>16.929133858267701</v>
      </c>
      <c r="V101" s="1">
        <v>18.297872340425499</v>
      </c>
      <c r="W101" s="1">
        <v>18.202764976958498</v>
      </c>
      <c r="X101" s="1">
        <v>15.254237288135499</v>
      </c>
      <c r="Y101" s="1">
        <v>13.1386861313868</v>
      </c>
      <c r="Z101" s="1">
        <v>12.5984251968503</v>
      </c>
      <c r="AA101" s="1">
        <v>10.0840336134453</v>
      </c>
      <c r="AB101" s="1">
        <v>12.2881355932203</v>
      </c>
      <c r="AC101" s="1">
        <v>14.9122807017543</v>
      </c>
      <c r="AD101" s="1">
        <v>16.355140186915801</v>
      </c>
      <c r="AE101" s="1">
        <v>16.1111111111111</v>
      </c>
      <c r="AF101" s="1">
        <v>19.277108433734899</v>
      </c>
      <c r="AG101" s="1">
        <v>32.692307692307601</v>
      </c>
      <c r="AH101" s="1">
        <v>38.815789473684198</v>
      </c>
      <c r="AI101" s="1">
        <v>38.135593220338897</v>
      </c>
      <c r="AJ101" s="1">
        <v>33.267716535433102</v>
      </c>
      <c r="AK101" s="1">
        <v>32.978723404255298</v>
      </c>
      <c r="AL101" s="1">
        <v>33.4101382488479</v>
      </c>
      <c r="AM101" s="1">
        <v>33.898305084745701</v>
      </c>
      <c r="AN101" s="1">
        <v>31.751824817518202</v>
      </c>
      <c r="AO101" s="1">
        <v>31.1023622047244</v>
      </c>
      <c r="AP101" s="1">
        <v>29.831932773109202</v>
      </c>
      <c r="AQ101" s="1">
        <v>32.203389830508399</v>
      </c>
      <c r="AR101" s="1">
        <v>30.7017543859649</v>
      </c>
      <c r="AS101" s="1">
        <v>30.3738317757009</v>
      </c>
      <c r="AT101" s="1">
        <v>34.4444444444444</v>
      </c>
      <c r="AU101" s="1">
        <v>42.168674698795101</v>
      </c>
      <c r="AV101" s="1">
        <v>50</v>
      </c>
      <c r="AW101" s="1">
        <v>50.657894736842103</v>
      </c>
      <c r="AX101" s="1">
        <v>48.305084745762699</v>
      </c>
      <c r="AY101" s="1">
        <v>10.039370078740101</v>
      </c>
      <c r="AZ101" s="1">
        <v>15.9574468085106</v>
      </c>
      <c r="BA101" s="1">
        <v>26.9585253456221</v>
      </c>
      <c r="BB101" s="1">
        <v>23.446327683615799</v>
      </c>
      <c r="BC101" s="1">
        <v>15.6934306569343</v>
      </c>
      <c r="BD101" s="1">
        <v>23.228346456692901</v>
      </c>
      <c r="BE101" s="1">
        <v>10.5042016806722</v>
      </c>
      <c r="BF101" s="1">
        <v>9.7457627118644101</v>
      </c>
      <c r="BG101" s="1">
        <v>18.859649122806999</v>
      </c>
      <c r="BH101" s="1">
        <v>25.700934579439199</v>
      </c>
      <c r="BI101" s="1">
        <v>15</v>
      </c>
      <c r="BJ101" s="1">
        <v>41.566265060240902</v>
      </c>
      <c r="BK101" s="1">
        <v>5.7692307692307603</v>
      </c>
      <c r="BL101" s="1">
        <v>13.8157894736842</v>
      </c>
      <c r="BM101" s="1">
        <v>22.881355932203299</v>
      </c>
      <c r="BN101" s="1">
        <v>20.4724409448818</v>
      </c>
      <c r="BO101" s="1">
        <v>25.531914893617</v>
      </c>
      <c r="BP101" s="1">
        <v>27.1889400921659</v>
      </c>
      <c r="BQ101" s="1">
        <v>25.1412429378531</v>
      </c>
      <c r="BR101" s="1">
        <v>24.817518248175102</v>
      </c>
      <c r="BS101" s="1">
        <v>26.3779527559055</v>
      </c>
      <c r="BT101" s="1">
        <v>26.890756302521002</v>
      </c>
      <c r="BU101" s="1">
        <v>29.2372881355932</v>
      </c>
      <c r="BV101" s="1">
        <v>32.894736842105203</v>
      </c>
      <c r="BW101" s="1">
        <v>36.9158878504672</v>
      </c>
      <c r="BX101" s="1">
        <v>35.5555555555555</v>
      </c>
      <c r="BY101" s="1">
        <v>37.349397590361399</v>
      </c>
      <c r="BZ101" s="1">
        <v>42.948717948717899</v>
      </c>
      <c r="CA101" s="1">
        <v>43.421052631578902</v>
      </c>
      <c r="CB101" s="1">
        <v>46.610169491525397</v>
      </c>
      <c r="CC101" s="1">
        <v>64.763779527559095</v>
      </c>
      <c r="CD101" s="1">
        <v>65.744680851063805</v>
      </c>
      <c r="CE101" s="1">
        <v>64.055299539170505</v>
      </c>
      <c r="CF101" s="1">
        <v>63.559322033898297</v>
      </c>
      <c r="CG101" s="1">
        <v>69.708029197080194</v>
      </c>
      <c r="CH101" s="1">
        <v>53.543307086614099</v>
      </c>
      <c r="CI101" s="1">
        <v>53.781512605042003</v>
      </c>
      <c r="CJ101" s="1">
        <v>59.322033898305101</v>
      </c>
      <c r="CK101" s="1">
        <v>57.894736842105203</v>
      </c>
      <c r="CL101" s="1">
        <v>44.392523364485903</v>
      </c>
      <c r="CM101" s="1">
        <v>55.5555555555555</v>
      </c>
      <c r="CN101" s="1">
        <v>57.2289156626506</v>
      </c>
      <c r="CO101" s="1">
        <v>34.615384615384599</v>
      </c>
      <c r="CP101" s="1">
        <v>19.736842105263101</v>
      </c>
      <c r="CQ101" s="1">
        <v>22.881355932203299</v>
      </c>
      <c r="CR101" s="1">
        <v>4.7244094488188901</v>
      </c>
      <c r="CS101" s="1">
        <v>5.31914893617021</v>
      </c>
      <c r="CT101" s="1">
        <v>5.0691244239631299</v>
      </c>
      <c r="CU101" s="1">
        <v>38.700564971751398</v>
      </c>
      <c r="CV101" s="1">
        <v>8.0291970802919703</v>
      </c>
      <c r="CW101" s="1">
        <v>8.2677165354330704</v>
      </c>
      <c r="CX101" s="1">
        <v>7.5630252100840298</v>
      </c>
      <c r="CY101" s="1">
        <v>8.8983050847457594</v>
      </c>
      <c r="CZ101" s="1">
        <v>10.5263157894736</v>
      </c>
      <c r="DA101" s="1">
        <v>9.3457943925233593</v>
      </c>
      <c r="DB101" s="1">
        <v>13.3333333333333</v>
      </c>
      <c r="DC101" s="1">
        <v>20.481927710843301</v>
      </c>
      <c r="DD101" s="1">
        <v>32.051282051282101</v>
      </c>
      <c r="DE101" s="1">
        <v>35.5263157894736</v>
      </c>
      <c r="DF101" s="1">
        <v>35.593220338983102</v>
      </c>
      <c r="DG101" s="1">
        <v>82.8136463683052</v>
      </c>
      <c r="DH101" s="1">
        <v>85.638492499085203</v>
      </c>
      <c r="DI101" s="1">
        <v>72.0868859114901</v>
      </c>
      <c r="DJ101" s="1">
        <v>78.524881516587598</v>
      </c>
      <c r="DK101" s="1">
        <v>40.509490509490497</v>
      </c>
      <c r="DL101" s="1">
        <v>16.4640324214792</v>
      </c>
      <c r="DM101" s="1">
        <v>17.112024665981501</v>
      </c>
      <c r="DN101" s="1">
        <v>13.6782786885245</v>
      </c>
      <c r="DO101" s="1">
        <v>10.475708502024199</v>
      </c>
      <c r="DP101" s="1">
        <v>10.7700312174817</v>
      </c>
      <c r="DQ101" s="1">
        <v>32.063305978898001</v>
      </c>
      <c r="DR101" s="1">
        <v>25.037147102525999</v>
      </c>
      <c r="DS101" s="1">
        <v>31.439393939393899</v>
      </c>
      <c r="DT101" s="1">
        <v>31.487101669195699</v>
      </c>
      <c r="DU101" s="1">
        <v>42.966101694915203</v>
      </c>
      <c r="DV101" s="1">
        <v>35.528246515040301</v>
      </c>
      <c r="DW101" s="1">
        <v>37.522868642517302</v>
      </c>
      <c r="DX101" s="1">
        <v>32.866423061307302</v>
      </c>
      <c r="DY101" s="1">
        <v>30.598341232227401</v>
      </c>
      <c r="DZ101" s="1">
        <v>33.716283716283698</v>
      </c>
      <c r="EA101" s="1">
        <v>31.1550151975683</v>
      </c>
      <c r="EB101" s="1">
        <v>36.6392600205549</v>
      </c>
      <c r="EC101" s="1">
        <v>36.116803278688501</v>
      </c>
      <c r="ED101" s="1">
        <v>66.447368421052602</v>
      </c>
      <c r="EE101" s="1">
        <v>26.4828303850156</v>
      </c>
      <c r="EF101" s="1">
        <v>18.347010550996401</v>
      </c>
      <c r="EG101" s="1">
        <v>35.735512630014803</v>
      </c>
      <c r="EH101" s="1">
        <v>15.0757575757575</v>
      </c>
      <c r="EI101" s="1">
        <v>11.305007587253399</v>
      </c>
      <c r="EJ101" s="1">
        <v>8.3898305084745708</v>
      </c>
      <c r="EK101" s="1">
        <v>35.399853264856901</v>
      </c>
      <c r="EL101" s="1">
        <v>36.1873399195023</v>
      </c>
      <c r="EM101" s="1">
        <v>35.749086479902502</v>
      </c>
      <c r="EN101" s="1">
        <v>30.9537914691943</v>
      </c>
      <c r="EO101" s="1">
        <v>22.0779220779221</v>
      </c>
      <c r="EP101" s="1">
        <v>51.0131712259371</v>
      </c>
      <c r="EQ101" s="1">
        <v>50.770811921891003</v>
      </c>
      <c r="ER101" s="1">
        <v>25.768442622950801</v>
      </c>
      <c r="ES101" s="1">
        <v>33.350202429149803</v>
      </c>
      <c r="ET101" s="1">
        <v>63.995837669094598</v>
      </c>
      <c r="EU101" s="1">
        <v>9.3200468933177003</v>
      </c>
      <c r="EV101" s="1">
        <v>18.4992570579494</v>
      </c>
      <c r="EW101" s="1">
        <v>38.939393939393902</v>
      </c>
      <c r="EX101" s="1">
        <v>40.819423368740502</v>
      </c>
      <c r="EY101" s="1">
        <v>41.610169491525397</v>
      </c>
    </row>
    <row r="102" spans="1:155" ht="15">
      <c r="A102" s="11" t="s">
        <v>215</v>
      </c>
      <c r="B102" s="1" t="s">
        <v>692</v>
      </c>
      <c r="C102" s="1" t="s">
        <v>1010</v>
      </c>
      <c r="D102" s="11" t="s">
        <v>1011</v>
      </c>
      <c r="E102" s="11" t="s">
        <v>1012</v>
      </c>
      <c r="F102" s="1">
        <v>85.4497354497354</v>
      </c>
      <c r="G102" s="1">
        <v>91.8539325842696</v>
      </c>
      <c r="H102" s="1">
        <v>84.319526627218906</v>
      </c>
      <c r="I102" s="1">
        <v>88.562091503267894</v>
      </c>
      <c r="J102" s="1">
        <v>88.076923076923094</v>
      </c>
      <c r="K102" s="1">
        <v>81.854838709677395</v>
      </c>
      <c r="L102" s="1">
        <v>79.5833333333333</v>
      </c>
      <c r="M102" s="1">
        <v>79.918032786885206</v>
      </c>
      <c r="N102" s="1">
        <v>85.433070866141705</v>
      </c>
      <c r="O102" s="1">
        <v>82.710280373831694</v>
      </c>
      <c r="P102" s="1">
        <v>70.744680851063805</v>
      </c>
      <c r="Q102" s="1">
        <v>44.696969696969603</v>
      </c>
      <c r="R102" s="1">
        <v>65.8333333333333</v>
      </c>
      <c r="S102" s="1">
        <v>84.745762711864401</v>
      </c>
      <c r="T102" s="1">
        <v>39.5833333333333</v>
      </c>
      <c r="U102" s="1">
        <v>93.386243386243294</v>
      </c>
      <c r="V102" s="1">
        <v>66.011235955056094</v>
      </c>
      <c r="W102" s="1">
        <v>55.917159763313599</v>
      </c>
      <c r="X102" s="1">
        <v>51.960784313725398</v>
      </c>
      <c r="Y102" s="1">
        <v>47.307692307692299</v>
      </c>
      <c r="Z102" s="1">
        <v>64.919354838709594</v>
      </c>
      <c r="AA102" s="1">
        <v>65.4166666666666</v>
      </c>
      <c r="AB102" s="1">
        <v>67.622950819672099</v>
      </c>
      <c r="AC102" s="1">
        <v>67.716535433070803</v>
      </c>
      <c r="AD102" s="1">
        <v>74.299065420560694</v>
      </c>
      <c r="AE102" s="1">
        <v>60.106382978723403</v>
      </c>
      <c r="AF102" s="1">
        <v>33.3333333333333</v>
      </c>
      <c r="AG102" s="1">
        <v>64.1666666666666</v>
      </c>
      <c r="AH102" s="1">
        <v>44.067796610169403</v>
      </c>
      <c r="AI102" s="1">
        <v>16.6666666666666</v>
      </c>
      <c r="AJ102" s="1">
        <v>20.370370370370299</v>
      </c>
      <c r="AK102" s="1">
        <v>22.752808988763999</v>
      </c>
      <c r="AL102" s="1">
        <v>44.378698224852101</v>
      </c>
      <c r="AM102" s="1">
        <v>37.581699346405202</v>
      </c>
      <c r="AN102" s="1">
        <v>39.615384615384599</v>
      </c>
      <c r="AO102" s="1">
        <v>42.338709677419303</v>
      </c>
      <c r="AP102" s="1">
        <v>49.1666666666666</v>
      </c>
      <c r="AQ102" s="1">
        <v>77.459016393442596</v>
      </c>
      <c r="AR102" s="1">
        <v>81.4960629921259</v>
      </c>
      <c r="AS102" s="1">
        <v>57.009345794392502</v>
      </c>
      <c r="AT102" s="1">
        <v>56.9148936170212</v>
      </c>
      <c r="AU102" s="1">
        <v>31.060606060606101</v>
      </c>
      <c r="AV102" s="1">
        <v>50</v>
      </c>
      <c r="AW102" s="1">
        <v>50</v>
      </c>
      <c r="AX102" s="1">
        <v>50</v>
      </c>
      <c r="AY102" s="1">
        <v>15.0793650793651</v>
      </c>
      <c r="AZ102" s="1">
        <v>26.685393258426899</v>
      </c>
      <c r="BA102" s="1">
        <v>39.349112426035497</v>
      </c>
      <c r="BB102" s="1">
        <v>40.196078431372499</v>
      </c>
      <c r="BC102" s="1">
        <v>38.846153846153797</v>
      </c>
      <c r="BD102" s="1">
        <v>40.725806451612897</v>
      </c>
      <c r="BE102" s="1">
        <v>29.5833333333333</v>
      </c>
      <c r="BF102" s="1">
        <v>60.245901639344197</v>
      </c>
      <c r="BG102" s="1">
        <v>64.173228346456597</v>
      </c>
      <c r="BH102" s="1">
        <v>69.626168224299093</v>
      </c>
      <c r="BI102" s="1">
        <v>56.9148936170212</v>
      </c>
      <c r="BJ102" s="1">
        <v>47.727272727272698</v>
      </c>
      <c r="BK102" s="1">
        <v>14.1666666666666</v>
      </c>
      <c r="BL102" s="1">
        <v>26.271186440677901</v>
      </c>
      <c r="BM102" s="1">
        <v>9.375</v>
      </c>
      <c r="BN102" s="1">
        <v>69.841269841269806</v>
      </c>
      <c r="BO102" s="1">
        <v>24.157303370786501</v>
      </c>
      <c r="BP102" s="1">
        <v>26.331360946745502</v>
      </c>
      <c r="BQ102" s="1">
        <v>28.1045751633986</v>
      </c>
      <c r="BR102" s="1">
        <v>26.923076923076898</v>
      </c>
      <c r="BS102" s="1">
        <v>27.419354838709602</v>
      </c>
      <c r="BT102" s="1">
        <v>27.0833333333333</v>
      </c>
      <c r="BU102" s="1">
        <v>28.688524590163901</v>
      </c>
      <c r="BV102" s="1">
        <v>29.9212598425196</v>
      </c>
      <c r="BW102" s="1">
        <v>34.5794392523364</v>
      </c>
      <c r="BX102" s="1">
        <v>33.510638297872298</v>
      </c>
      <c r="BY102" s="1">
        <v>34.848484848484802</v>
      </c>
      <c r="BZ102" s="1">
        <v>40</v>
      </c>
      <c r="CA102" s="1">
        <v>44.067796610169403</v>
      </c>
      <c r="CB102" s="1">
        <v>45.8333333333333</v>
      </c>
      <c r="CC102" s="1">
        <v>62.962962962962898</v>
      </c>
      <c r="CD102" s="1">
        <v>53.089887640449398</v>
      </c>
      <c r="CE102" s="1">
        <v>45.266272189349102</v>
      </c>
      <c r="CF102" s="1">
        <v>59.477124183006502</v>
      </c>
      <c r="CG102" s="1">
        <v>62.692307692307601</v>
      </c>
      <c r="CH102" s="1">
        <v>63.306451612903203</v>
      </c>
      <c r="CI102" s="1">
        <v>63.3333333333333</v>
      </c>
      <c r="CJ102" s="1">
        <v>67.213114754098299</v>
      </c>
      <c r="CK102" s="1">
        <v>40.5511811023622</v>
      </c>
      <c r="CL102" s="1">
        <v>36.448598130841098</v>
      </c>
      <c r="CM102" s="1">
        <v>45.212765957446798</v>
      </c>
      <c r="CN102" s="1">
        <v>51.515151515151501</v>
      </c>
      <c r="CO102" s="1">
        <v>20.8333333333333</v>
      </c>
      <c r="CP102" s="1">
        <v>36.440677966101603</v>
      </c>
      <c r="CQ102" s="1">
        <v>57.2916666666666</v>
      </c>
      <c r="CR102" s="1">
        <v>34.920634920634903</v>
      </c>
      <c r="CS102" s="1">
        <v>38.764044943820203</v>
      </c>
      <c r="CT102" s="1">
        <v>39.644970414201097</v>
      </c>
      <c r="CU102" s="1">
        <v>40.196078431372499</v>
      </c>
      <c r="CV102" s="1">
        <v>37.692307692307601</v>
      </c>
      <c r="CW102" s="1">
        <v>36.693548387096698</v>
      </c>
      <c r="CX102" s="1">
        <v>32.9166666666666</v>
      </c>
      <c r="CY102" s="1">
        <v>37.2950819672131</v>
      </c>
      <c r="CZ102" s="1">
        <v>38.188976377952699</v>
      </c>
      <c r="DA102" s="1">
        <v>38.785046728971899</v>
      </c>
      <c r="DB102" s="1">
        <v>40.957446808510603</v>
      </c>
      <c r="DC102" s="1">
        <v>15.151515151515101</v>
      </c>
      <c r="DD102" s="1">
        <v>30.8333333333333</v>
      </c>
      <c r="DE102" s="1">
        <v>36.440677966101603</v>
      </c>
      <c r="DF102" s="1">
        <v>34.375</v>
      </c>
      <c r="DG102" s="1">
        <v>93.378576669112206</v>
      </c>
      <c r="DH102" s="1">
        <v>91.492864983534503</v>
      </c>
      <c r="DI102" s="1">
        <v>66.930572472594406</v>
      </c>
      <c r="DJ102" s="1">
        <v>61.226303317535503</v>
      </c>
      <c r="DK102" s="1">
        <v>55.794205794205801</v>
      </c>
      <c r="DL102" s="1">
        <v>62.867274569402198</v>
      </c>
      <c r="DM102" s="1">
        <v>66.752312435765603</v>
      </c>
      <c r="DN102" s="1">
        <v>65.215163934426201</v>
      </c>
      <c r="DO102" s="1">
        <v>58.451417004048501</v>
      </c>
      <c r="DP102" s="1">
        <v>67.898022892819895</v>
      </c>
      <c r="DQ102" s="1">
        <v>90.328253223915496</v>
      </c>
      <c r="DR102" s="1">
        <v>83.283803863298601</v>
      </c>
      <c r="DS102" s="1">
        <v>70.378787878787804</v>
      </c>
      <c r="DT102" s="1">
        <v>68.361153262518897</v>
      </c>
      <c r="DU102" s="1">
        <v>89.067796610169395</v>
      </c>
      <c r="DV102" s="1">
        <v>73.789435069699095</v>
      </c>
      <c r="DW102" s="1">
        <v>72.173435784851804</v>
      </c>
      <c r="DX102" s="1">
        <v>96.3662200568412</v>
      </c>
      <c r="DY102" s="1">
        <v>80.005924170616098</v>
      </c>
      <c r="DZ102" s="1">
        <v>79.320679320679304</v>
      </c>
      <c r="EA102" s="1">
        <v>76.849037487335295</v>
      </c>
      <c r="EB102" s="1">
        <v>74.563206577595096</v>
      </c>
      <c r="EC102" s="1">
        <v>68.288934426229503</v>
      </c>
      <c r="ED102" s="1">
        <v>79.200404858299606</v>
      </c>
      <c r="EE102" s="1">
        <v>87.981269510926097</v>
      </c>
      <c r="EF102" s="1">
        <v>93.434935521688104</v>
      </c>
      <c r="EG102" s="1">
        <v>87.741456166418999</v>
      </c>
      <c r="EH102" s="1">
        <v>89.1666666666666</v>
      </c>
      <c r="EI102" s="1">
        <v>97.040971168436997</v>
      </c>
      <c r="EJ102" s="1">
        <v>98.0508474576271</v>
      </c>
      <c r="EK102" s="1">
        <v>96.239911958914107</v>
      </c>
      <c r="EL102" s="1">
        <v>96.487376509330403</v>
      </c>
      <c r="EM102" s="1">
        <v>78.197320341047501</v>
      </c>
      <c r="EN102" s="1">
        <v>81.042654028436004</v>
      </c>
      <c r="EO102" s="1">
        <v>71.678321678321595</v>
      </c>
      <c r="EP102" s="1">
        <v>94.478216818642295</v>
      </c>
      <c r="EQ102" s="1">
        <v>94.655704008222003</v>
      </c>
      <c r="ER102" s="1">
        <v>70.645491803278603</v>
      </c>
      <c r="ES102" s="1">
        <v>91.295546558704402</v>
      </c>
      <c r="ET102" s="1">
        <v>92.8199791883454</v>
      </c>
      <c r="EU102" s="1">
        <v>74.736225087924893</v>
      </c>
      <c r="EV102" s="1">
        <v>65.824665676077203</v>
      </c>
      <c r="EW102" s="1">
        <v>38.939393939393902</v>
      </c>
      <c r="EX102" s="1">
        <v>40.819423368740502</v>
      </c>
      <c r="EY102" s="1">
        <v>41.610169491525397</v>
      </c>
    </row>
    <row r="103" spans="1:155" ht="15">
      <c r="A103" s="11" t="s">
        <v>219</v>
      </c>
      <c r="B103" s="1" t="s">
        <v>696</v>
      </c>
      <c r="C103" s="1" t="s">
        <v>1129</v>
      </c>
      <c r="D103" s="11" t="s">
        <v>1052</v>
      </c>
      <c r="E103" s="11" t="s">
        <v>1147</v>
      </c>
      <c r="F103" s="1">
        <v>74.233983286908099</v>
      </c>
      <c r="G103" s="1">
        <v>84.677419354838705</v>
      </c>
      <c r="H103" s="1">
        <v>87.722419928825602</v>
      </c>
      <c r="I103" s="1">
        <v>70</v>
      </c>
      <c r="J103" s="1">
        <v>62.1287128712871</v>
      </c>
      <c r="K103" s="1">
        <v>50</v>
      </c>
      <c r="L103" s="1">
        <v>43.3333333333333</v>
      </c>
      <c r="M103" s="1">
        <v>37.564766839378201</v>
      </c>
      <c r="N103" s="1">
        <v>14.248704663212401</v>
      </c>
      <c r="O103" s="1">
        <v>16.878980891719699</v>
      </c>
      <c r="P103" s="1">
        <v>14.7482014388489</v>
      </c>
      <c r="Q103" s="1">
        <v>18.595041322314</v>
      </c>
      <c r="R103" s="1">
        <v>0</v>
      </c>
      <c r="S103" s="1">
        <v>0</v>
      </c>
      <c r="T103" s="1">
        <v>0</v>
      </c>
      <c r="U103" s="1">
        <v>51.949860724233901</v>
      </c>
      <c r="V103" s="1">
        <v>45.322580645161203</v>
      </c>
      <c r="W103" s="1">
        <v>46.797153024910997</v>
      </c>
      <c r="X103" s="1">
        <v>54.8979591836734</v>
      </c>
      <c r="Y103" s="1">
        <v>49.7524752475247</v>
      </c>
      <c r="Z103" s="1">
        <v>53.015075376884397</v>
      </c>
      <c r="AA103" s="1">
        <v>53.076923076923102</v>
      </c>
      <c r="AB103" s="1">
        <v>48.445595854922203</v>
      </c>
      <c r="AC103" s="1">
        <v>42.487046632124297</v>
      </c>
      <c r="AD103" s="1">
        <v>23.248407643312099</v>
      </c>
      <c r="AE103" s="1">
        <v>19.424460431654602</v>
      </c>
      <c r="AF103" s="1">
        <v>14.049586776859501</v>
      </c>
      <c r="AG103" s="1">
        <v>0</v>
      </c>
      <c r="AH103" s="1">
        <v>0</v>
      </c>
      <c r="AI103" s="1">
        <v>0</v>
      </c>
      <c r="AJ103" s="1">
        <v>94.986072423398298</v>
      </c>
      <c r="AK103" s="1">
        <v>94.0322580645161</v>
      </c>
      <c r="AL103" s="1">
        <v>94.306049822063997</v>
      </c>
      <c r="AM103" s="1">
        <v>93.673469387755105</v>
      </c>
      <c r="AN103" s="1">
        <v>93.069306930693102</v>
      </c>
      <c r="AO103" s="1">
        <v>93.467336683417102</v>
      </c>
      <c r="AP103" s="1">
        <v>92.820512820512803</v>
      </c>
      <c r="AQ103" s="1">
        <v>93.264248704663203</v>
      </c>
      <c r="AR103" s="1">
        <v>93.264248704663203</v>
      </c>
      <c r="AS103" s="1">
        <v>75.796178343949094</v>
      </c>
      <c r="AT103" s="1">
        <v>80.935251798561097</v>
      </c>
      <c r="AU103" s="1">
        <v>85.950413223140501</v>
      </c>
      <c r="AV103" s="1">
        <v>0</v>
      </c>
      <c r="AW103" s="1">
        <v>0</v>
      </c>
      <c r="AX103" s="1">
        <v>0</v>
      </c>
      <c r="AY103" s="1">
        <v>76.740947075208894</v>
      </c>
      <c r="AZ103" s="1">
        <v>62.419354838709602</v>
      </c>
      <c r="BA103" s="1">
        <v>62.455516014234803</v>
      </c>
      <c r="BB103" s="1">
        <v>76.938775510204096</v>
      </c>
      <c r="BC103" s="1">
        <v>62.6237623762376</v>
      </c>
      <c r="BD103" s="1">
        <v>74.623115577889394</v>
      </c>
      <c r="BE103" s="1">
        <v>47.435897435897402</v>
      </c>
      <c r="BF103" s="1">
        <v>74.352331606217604</v>
      </c>
      <c r="BG103" s="1">
        <v>60.3626943005181</v>
      </c>
      <c r="BH103" s="1">
        <v>69.745222929936304</v>
      </c>
      <c r="BI103" s="1">
        <v>63.6690647482014</v>
      </c>
      <c r="BJ103" s="1">
        <v>83.057851239669404</v>
      </c>
      <c r="BK103" s="1">
        <v>0</v>
      </c>
      <c r="BL103" s="1">
        <v>0</v>
      </c>
      <c r="BM103" s="1">
        <v>0</v>
      </c>
      <c r="BN103" s="1">
        <v>58.495821727019496</v>
      </c>
      <c r="BO103" s="1">
        <v>58.225806451612897</v>
      </c>
      <c r="BP103" s="1">
        <v>43.2384341637011</v>
      </c>
      <c r="BQ103" s="1">
        <v>42.653061224489697</v>
      </c>
      <c r="BR103" s="1">
        <v>46.534653465346501</v>
      </c>
      <c r="BS103" s="1">
        <v>22.110552763819101</v>
      </c>
      <c r="BT103" s="1">
        <v>24.615384615384599</v>
      </c>
      <c r="BU103" s="1">
        <v>62.435233160621699</v>
      </c>
      <c r="BV103" s="1">
        <v>69.430051813471493</v>
      </c>
      <c r="BW103" s="1">
        <v>67.197452229299302</v>
      </c>
      <c r="BX103" s="1">
        <v>67.266187050359704</v>
      </c>
      <c r="BY103" s="1">
        <v>33.471074380165199</v>
      </c>
      <c r="BZ103" s="1">
        <v>0</v>
      </c>
      <c r="CA103" s="1">
        <v>0</v>
      </c>
      <c r="CB103" s="1">
        <v>0</v>
      </c>
      <c r="CC103" s="1">
        <v>89.136490250696298</v>
      </c>
      <c r="CD103" s="1">
        <v>90.806451612903203</v>
      </c>
      <c r="CE103" s="1">
        <v>90.569395017793596</v>
      </c>
      <c r="CF103" s="1">
        <v>88.775510204081598</v>
      </c>
      <c r="CG103" s="1">
        <v>77.970297029702905</v>
      </c>
      <c r="CH103" s="1">
        <v>84.170854271356703</v>
      </c>
      <c r="CI103" s="1">
        <v>84.871794871794805</v>
      </c>
      <c r="CJ103" s="1">
        <v>87.564766839378194</v>
      </c>
      <c r="CK103" s="1">
        <v>86.269430051813401</v>
      </c>
      <c r="CL103" s="1">
        <v>73.248407643312106</v>
      </c>
      <c r="CM103" s="1">
        <v>83.093525179856101</v>
      </c>
      <c r="CN103" s="1">
        <v>94.214876033057806</v>
      </c>
      <c r="CO103" s="1">
        <v>0</v>
      </c>
      <c r="CP103" s="1">
        <v>0</v>
      </c>
      <c r="CQ103" s="1">
        <v>0</v>
      </c>
      <c r="CR103" s="1">
        <v>50.974930362116901</v>
      </c>
      <c r="CS103" s="1">
        <v>22.7419354838709</v>
      </c>
      <c r="CT103" s="1">
        <v>23.843416370106699</v>
      </c>
      <c r="CU103" s="1">
        <v>23.469387755102002</v>
      </c>
      <c r="CV103" s="1">
        <v>24.257425742574199</v>
      </c>
      <c r="CW103" s="1">
        <v>25.125628140703501</v>
      </c>
      <c r="CX103" s="1">
        <v>25.6410256410256</v>
      </c>
      <c r="CY103" s="1">
        <v>28.2383419689119</v>
      </c>
      <c r="CZ103" s="1">
        <v>32.383419689119101</v>
      </c>
      <c r="DA103" s="1">
        <v>29.936305732484101</v>
      </c>
      <c r="DB103" s="1">
        <v>31.294964028776899</v>
      </c>
      <c r="DC103" s="1">
        <v>45.454545454545404</v>
      </c>
      <c r="DD103" s="1">
        <v>0</v>
      </c>
      <c r="DE103" s="1">
        <v>0</v>
      </c>
      <c r="DF103" s="1">
        <v>0</v>
      </c>
      <c r="DG103" s="1">
        <v>69.680851063829707</v>
      </c>
      <c r="DH103" s="1">
        <v>67.6728869374314</v>
      </c>
      <c r="DI103" s="1">
        <v>80.085261875761205</v>
      </c>
      <c r="DJ103" s="1">
        <v>95.349526066350705</v>
      </c>
      <c r="DK103" s="1">
        <v>91.258741258741196</v>
      </c>
      <c r="DL103" s="1">
        <v>68.946301925025296</v>
      </c>
      <c r="DM103" s="1">
        <v>58.324768756423403</v>
      </c>
      <c r="DN103" s="1">
        <v>58.657786885245898</v>
      </c>
      <c r="DO103" s="1">
        <v>56.730769230769198</v>
      </c>
      <c r="DP103" s="1">
        <v>21.279916753381801</v>
      </c>
      <c r="DQ103" s="1">
        <v>77.901524032825293</v>
      </c>
      <c r="DR103" s="1">
        <v>77.043090638930096</v>
      </c>
      <c r="DS103" s="1">
        <v>0</v>
      </c>
      <c r="DT103" s="1">
        <v>0</v>
      </c>
      <c r="DU103" s="1">
        <v>0</v>
      </c>
      <c r="DV103" s="1">
        <v>52.035950110051303</v>
      </c>
      <c r="DW103" s="1">
        <v>56.586169045005398</v>
      </c>
      <c r="DX103" s="1">
        <v>46.345919610231398</v>
      </c>
      <c r="DY103" s="1">
        <v>52.932464454976298</v>
      </c>
      <c r="DZ103" s="1">
        <v>45.404595404595398</v>
      </c>
      <c r="EA103" s="1">
        <v>44.731509625126598</v>
      </c>
      <c r="EB103" s="1">
        <v>55.858170606371999</v>
      </c>
      <c r="EC103" s="1">
        <v>12.141393442622901</v>
      </c>
      <c r="ED103" s="1">
        <v>25.556680161943301</v>
      </c>
      <c r="EE103" s="1">
        <v>38.4495317377731</v>
      </c>
      <c r="EF103" s="1">
        <v>39.917936694021101</v>
      </c>
      <c r="EG103" s="1">
        <v>43.016344725111402</v>
      </c>
      <c r="EH103" s="1">
        <v>0</v>
      </c>
      <c r="EI103" s="1">
        <v>0</v>
      </c>
      <c r="EJ103" s="1">
        <v>0</v>
      </c>
      <c r="EK103" s="1">
        <v>91.232575201760795</v>
      </c>
      <c r="EL103" s="1">
        <v>92.1331869740212</v>
      </c>
      <c r="EM103" s="1">
        <v>92.671538773853001</v>
      </c>
      <c r="EN103" s="1">
        <v>90.284360189573405</v>
      </c>
      <c r="EO103" s="1">
        <v>81.868131868131798</v>
      </c>
      <c r="EP103" s="1">
        <v>84.903748733535906</v>
      </c>
      <c r="EQ103" s="1">
        <v>84.840698869475801</v>
      </c>
      <c r="ER103" s="1">
        <v>75.051229508196698</v>
      </c>
      <c r="ES103" s="1">
        <v>82.995951417004093</v>
      </c>
      <c r="ET103" s="1">
        <v>1.87304890738813</v>
      </c>
      <c r="EU103" s="1">
        <v>38.628370457209797</v>
      </c>
      <c r="EV103" s="1">
        <v>47.696879643387803</v>
      </c>
      <c r="EW103" s="1">
        <v>0</v>
      </c>
      <c r="EX103" s="1">
        <v>0</v>
      </c>
      <c r="EY103" s="1">
        <v>0</v>
      </c>
    </row>
    <row r="104" spans="1:155" ht="15">
      <c r="A104" s="11" t="s">
        <v>213</v>
      </c>
      <c r="B104" s="1" t="s">
        <v>690</v>
      </c>
      <c r="C104" s="1" t="s">
        <v>1148</v>
      </c>
      <c r="D104" s="11" t="s">
        <v>1149</v>
      </c>
      <c r="E104" s="11" t="s">
        <v>1150</v>
      </c>
      <c r="F104" s="1">
        <v>93.459302325581405</v>
      </c>
      <c r="G104" s="1">
        <v>89.762611275964304</v>
      </c>
      <c r="H104" s="1">
        <v>91.310975609756099</v>
      </c>
      <c r="I104" s="1">
        <v>81.270358306188896</v>
      </c>
      <c r="J104" s="1">
        <v>83.670033670033604</v>
      </c>
      <c r="K104" s="1">
        <v>95.454545454545396</v>
      </c>
      <c r="L104" s="1">
        <v>95.034246575342394</v>
      </c>
      <c r="M104" s="1">
        <v>98.056537102473499</v>
      </c>
      <c r="N104" s="1">
        <v>98.713235294117595</v>
      </c>
      <c r="O104" s="1">
        <v>99.242424242424207</v>
      </c>
      <c r="P104" s="1">
        <v>97.770700636942607</v>
      </c>
      <c r="Q104" s="1">
        <v>74.210526315789394</v>
      </c>
      <c r="R104" s="1">
        <v>68</v>
      </c>
      <c r="S104" s="1">
        <v>74.324324324324294</v>
      </c>
      <c r="T104" s="1">
        <v>56.034482758620598</v>
      </c>
      <c r="U104" s="1">
        <v>67.587209302325505</v>
      </c>
      <c r="V104" s="1">
        <v>70.178041543026694</v>
      </c>
      <c r="W104" s="1">
        <v>70.884146341463406</v>
      </c>
      <c r="X104" s="1">
        <v>70.521172638436397</v>
      </c>
      <c r="Y104" s="1">
        <v>72.2222222222222</v>
      </c>
      <c r="Z104" s="1">
        <v>84.343434343434296</v>
      </c>
      <c r="AA104" s="1">
        <v>84.760273972602704</v>
      </c>
      <c r="AB104" s="1">
        <v>96.289752650176595</v>
      </c>
      <c r="AC104" s="1">
        <v>88.786764705882305</v>
      </c>
      <c r="AD104" s="1">
        <v>85.606060606060595</v>
      </c>
      <c r="AE104" s="1">
        <v>79.299363057324797</v>
      </c>
      <c r="AF104" s="1">
        <v>54.210526315789402</v>
      </c>
      <c r="AG104" s="1">
        <v>48.6666666666666</v>
      </c>
      <c r="AH104" s="1">
        <v>50.675675675675599</v>
      </c>
      <c r="AI104" s="1">
        <v>26.724137931034399</v>
      </c>
      <c r="AJ104" s="1">
        <v>42.151162790697597</v>
      </c>
      <c r="AK104" s="1">
        <v>42.729970326409401</v>
      </c>
      <c r="AL104" s="1">
        <v>42.682926829268197</v>
      </c>
      <c r="AM104" s="1">
        <v>42.182410423452701</v>
      </c>
      <c r="AN104" s="1">
        <v>42.592592592592503</v>
      </c>
      <c r="AO104" s="1">
        <v>42.760942760942697</v>
      </c>
      <c r="AP104" s="1">
        <v>42.4657534246575</v>
      </c>
      <c r="AQ104" s="1">
        <v>42.226148409893902</v>
      </c>
      <c r="AR104" s="1">
        <v>87.867647058823493</v>
      </c>
      <c r="AS104" s="1">
        <v>85.353535353535307</v>
      </c>
      <c r="AT104" s="1">
        <v>78.343949044585898</v>
      </c>
      <c r="AU104" s="1">
        <v>96.315789473684205</v>
      </c>
      <c r="AV104" s="1">
        <v>48.6666666666666</v>
      </c>
      <c r="AW104" s="1">
        <v>49.324324324324301</v>
      </c>
      <c r="AX104" s="1">
        <v>48.275862068965502</v>
      </c>
      <c r="AY104" s="1">
        <v>51.308139534883701</v>
      </c>
      <c r="AZ104" s="1">
        <v>25.964391691394599</v>
      </c>
      <c r="BA104" s="1">
        <v>44.969512195121901</v>
      </c>
      <c r="BB104" s="1">
        <v>63.355048859934797</v>
      </c>
      <c r="BC104" s="1">
        <v>52.020202020201999</v>
      </c>
      <c r="BD104" s="1">
        <v>52.356902356902303</v>
      </c>
      <c r="BE104" s="1">
        <v>61.472602739726</v>
      </c>
      <c r="BF104" s="1">
        <v>53.180212014134199</v>
      </c>
      <c r="BG104" s="1">
        <v>86.948529411764696</v>
      </c>
      <c r="BH104" s="1">
        <v>81.565656565656496</v>
      </c>
      <c r="BI104" s="1">
        <v>76.114649681528604</v>
      </c>
      <c r="BJ104" s="1">
        <v>85.789473684210506</v>
      </c>
      <c r="BK104" s="1">
        <v>52.6666666666666</v>
      </c>
      <c r="BL104" s="1">
        <v>49.324324324324301</v>
      </c>
      <c r="BM104" s="1">
        <v>10.344827586206801</v>
      </c>
      <c r="BN104" s="1">
        <v>86.046511627906895</v>
      </c>
      <c r="BO104" s="1">
        <v>91.394658753709194</v>
      </c>
      <c r="BP104" s="1">
        <v>94.969512195121894</v>
      </c>
      <c r="BQ104" s="1">
        <v>85.993485342019497</v>
      </c>
      <c r="BR104" s="1">
        <v>89.730639730639695</v>
      </c>
      <c r="BS104" s="1">
        <v>90.572390572390503</v>
      </c>
      <c r="BT104" s="1">
        <v>91.438356164383507</v>
      </c>
      <c r="BU104" s="1">
        <v>93.286219081272094</v>
      </c>
      <c r="BV104" s="1">
        <v>95.036764705882305</v>
      </c>
      <c r="BW104" s="1">
        <v>93.686868686868607</v>
      </c>
      <c r="BX104" s="1">
        <v>92.675159235668701</v>
      </c>
      <c r="BY104" s="1">
        <v>89.473684210526301</v>
      </c>
      <c r="BZ104" s="1">
        <v>91.3333333333333</v>
      </c>
      <c r="CA104" s="1">
        <v>85.810810810810807</v>
      </c>
      <c r="CB104" s="1">
        <v>41.379310344827502</v>
      </c>
      <c r="CC104" s="1">
        <v>98.401162790697597</v>
      </c>
      <c r="CD104" s="1">
        <v>98.961424332344194</v>
      </c>
      <c r="CE104" s="1">
        <v>99.237804878048706</v>
      </c>
      <c r="CF104" s="1">
        <v>99.185667752442995</v>
      </c>
      <c r="CG104" s="1">
        <v>96.127946127946103</v>
      </c>
      <c r="CH104" s="1">
        <v>96.464646464646407</v>
      </c>
      <c r="CI104" s="1">
        <v>99.828767123287605</v>
      </c>
      <c r="CJ104" s="1">
        <v>96.996466431095399</v>
      </c>
      <c r="CK104" s="1">
        <v>99.448529411764696</v>
      </c>
      <c r="CL104" s="1">
        <v>99.242424242424207</v>
      </c>
      <c r="CM104" s="1">
        <v>97.770700636942607</v>
      </c>
      <c r="CN104" s="1">
        <v>99.473684210526301</v>
      </c>
      <c r="CO104" s="1">
        <v>98</v>
      </c>
      <c r="CP104" s="1">
        <v>56.081081081081102</v>
      </c>
      <c r="CQ104" s="1">
        <v>18.1034482758621</v>
      </c>
      <c r="CR104" s="1">
        <v>81.686046511627893</v>
      </c>
      <c r="CS104" s="1">
        <v>82.195845697329304</v>
      </c>
      <c r="CT104" s="1">
        <v>83.536585365853597</v>
      </c>
      <c r="CU104" s="1">
        <v>83.061889250814303</v>
      </c>
      <c r="CV104" s="1">
        <v>83.838383838383805</v>
      </c>
      <c r="CW104" s="1">
        <v>83.3333333333333</v>
      </c>
      <c r="CX104" s="1">
        <v>83.732876712328704</v>
      </c>
      <c r="CY104" s="1">
        <v>85.689045936395701</v>
      </c>
      <c r="CZ104" s="1">
        <v>87.132352941176407</v>
      </c>
      <c r="DA104" s="1">
        <v>86.616161616161605</v>
      </c>
      <c r="DB104" s="1">
        <v>86.624203821656096</v>
      </c>
      <c r="DC104" s="1">
        <v>62.631578947368403</v>
      </c>
      <c r="DD104" s="1">
        <v>28</v>
      </c>
      <c r="DE104" s="1">
        <v>31.756756756756701</v>
      </c>
      <c r="DF104" s="1">
        <v>35.344827586206797</v>
      </c>
      <c r="DG104" s="1">
        <v>99.981658107116601</v>
      </c>
      <c r="DH104" s="1">
        <v>99.945115257958193</v>
      </c>
      <c r="DI104" s="1">
        <v>99.979699553390105</v>
      </c>
      <c r="DJ104" s="1">
        <v>98.370853080568693</v>
      </c>
      <c r="DK104" s="1">
        <v>66.983016983016896</v>
      </c>
      <c r="DL104" s="1">
        <v>41.793313069908798</v>
      </c>
      <c r="DM104" s="1">
        <v>39.619732785200398</v>
      </c>
      <c r="DN104" s="1">
        <v>54.866803278688501</v>
      </c>
      <c r="DO104" s="1">
        <v>46.811740890688199</v>
      </c>
      <c r="DP104" s="1">
        <v>69.354838709677395</v>
      </c>
      <c r="DQ104" s="1">
        <v>37.807737397420802</v>
      </c>
      <c r="DR104" s="1">
        <v>20.2823179791976</v>
      </c>
      <c r="DS104" s="1">
        <v>39.772727272727202</v>
      </c>
      <c r="DT104" s="1">
        <v>66.388467374810304</v>
      </c>
      <c r="DU104" s="1">
        <v>43.4745762711864</v>
      </c>
      <c r="DV104" s="1">
        <v>73.532648569332295</v>
      </c>
      <c r="DW104" s="1">
        <v>77.954628613245504</v>
      </c>
      <c r="DX104" s="1">
        <v>80.775477060495305</v>
      </c>
      <c r="DY104" s="1">
        <v>83.0272511848341</v>
      </c>
      <c r="DZ104" s="1">
        <v>83.966033966033905</v>
      </c>
      <c r="EA104" s="1">
        <v>88.095238095238102</v>
      </c>
      <c r="EB104" s="1">
        <v>85.765673175745107</v>
      </c>
      <c r="EC104" s="1">
        <v>90.625</v>
      </c>
      <c r="ED104" s="1">
        <v>82.135627530364303</v>
      </c>
      <c r="EE104" s="1">
        <v>71.331945889698204</v>
      </c>
      <c r="EF104" s="1">
        <v>92.0867526377491</v>
      </c>
      <c r="EG104" s="1">
        <v>87.295690936106894</v>
      </c>
      <c r="EH104" s="1">
        <v>86.742424242424207</v>
      </c>
      <c r="EI104" s="1">
        <v>67.298937784521996</v>
      </c>
      <c r="EJ104" s="1">
        <v>71.271186440677894</v>
      </c>
      <c r="EK104" s="1">
        <v>93.580337490828995</v>
      </c>
      <c r="EL104" s="1">
        <v>94.383461397731395</v>
      </c>
      <c r="EM104" s="1">
        <v>94.904587900933805</v>
      </c>
      <c r="EN104" s="1">
        <v>93.246445497630305</v>
      </c>
      <c r="EO104" s="1">
        <v>90.909090909090907</v>
      </c>
      <c r="EP104" s="1">
        <v>90.2228976697061</v>
      </c>
      <c r="EQ104" s="1">
        <v>90.339157245632094</v>
      </c>
      <c r="ER104" s="1">
        <v>94.620901639344197</v>
      </c>
      <c r="ES104" s="1">
        <v>95.850202429149803</v>
      </c>
      <c r="ET104" s="1">
        <v>95.889698231009305</v>
      </c>
      <c r="EU104" s="1">
        <v>97.069167643610697</v>
      </c>
      <c r="EV104" s="1">
        <v>93.016344725111395</v>
      </c>
      <c r="EW104" s="1">
        <v>90</v>
      </c>
      <c r="EX104" s="1">
        <v>40.819423368740502</v>
      </c>
      <c r="EY104" s="1">
        <v>41.610169491525397</v>
      </c>
    </row>
    <row r="105" spans="1:155" ht="15">
      <c r="A105" s="11" t="s">
        <v>238</v>
      </c>
      <c r="B105" s="1" t="s">
        <v>711</v>
      </c>
      <c r="C105" s="1" t="s">
        <v>1151</v>
      </c>
      <c r="D105" s="11" t="s">
        <v>1152</v>
      </c>
      <c r="E105" s="11" t="s">
        <v>1153</v>
      </c>
      <c r="F105" s="1">
        <v>78.272251308900493</v>
      </c>
      <c r="G105" s="1">
        <v>80.446927374301595</v>
      </c>
      <c r="H105" s="1">
        <v>72.155688622754397</v>
      </c>
      <c r="I105" s="1">
        <v>65.328467153284606</v>
      </c>
      <c r="J105" s="1">
        <v>64.876033057851203</v>
      </c>
      <c r="K105" s="1">
        <v>77.542372881355902</v>
      </c>
      <c r="L105" s="1">
        <v>82.743362831858406</v>
      </c>
      <c r="M105" s="1">
        <v>86.448598130841106</v>
      </c>
      <c r="N105" s="1">
        <v>84.951456310679603</v>
      </c>
      <c r="O105" s="1">
        <v>83.7078651685393</v>
      </c>
      <c r="P105" s="1">
        <v>87.974683544303801</v>
      </c>
      <c r="Q105" s="1">
        <v>88.571428571428498</v>
      </c>
      <c r="R105" s="1">
        <v>37.313432835820898</v>
      </c>
      <c r="S105" s="1">
        <v>99.230769230769198</v>
      </c>
      <c r="T105" s="1">
        <v>0</v>
      </c>
      <c r="U105" s="1">
        <v>92.931937172774795</v>
      </c>
      <c r="V105" s="1">
        <v>90.223463687150797</v>
      </c>
      <c r="W105" s="1">
        <v>88.323353293413106</v>
      </c>
      <c r="X105" s="1">
        <v>86.496350364963504</v>
      </c>
      <c r="Y105" s="1">
        <v>83.884297520661093</v>
      </c>
      <c r="Z105" s="1">
        <v>93.644067796610102</v>
      </c>
      <c r="AA105" s="1">
        <v>93.362831858407105</v>
      </c>
      <c r="AB105" s="1">
        <v>96.728971962616797</v>
      </c>
      <c r="AC105" s="1">
        <v>88.834951456310606</v>
      </c>
      <c r="AD105" s="1">
        <v>91.573033707865093</v>
      </c>
      <c r="AE105" s="1">
        <v>98.734177215189803</v>
      </c>
      <c r="AF105" s="1">
        <v>99.285714285714207</v>
      </c>
      <c r="AG105" s="1">
        <v>30.597014925373099</v>
      </c>
      <c r="AH105" s="1">
        <v>34.615384615384599</v>
      </c>
      <c r="AI105" s="1">
        <v>0</v>
      </c>
      <c r="AJ105" s="1">
        <v>84.293193717277404</v>
      </c>
      <c r="AK105" s="1">
        <v>84.078212290502805</v>
      </c>
      <c r="AL105" s="1">
        <v>83.832335329341305</v>
      </c>
      <c r="AM105" s="1">
        <v>71.897810218978094</v>
      </c>
      <c r="AN105" s="1">
        <v>96.2809917355371</v>
      </c>
      <c r="AO105" s="1">
        <v>86.864406779660996</v>
      </c>
      <c r="AP105" s="1">
        <v>87.168141592920307</v>
      </c>
      <c r="AQ105" s="1">
        <v>88.785046728971906</v>
      </c>
      <c r="AR105" s="1">
        <v>97.087378640776706</v>
      </c>
      <c r="AS105" s="1">
        <v>96.629213483146103</v>
      </c>
      <c r="AT105" s="1">
        <v>96.835443037974599</v>
      </c>
      <c r="AU105" s="1">
        <v>79.285714285714207</v>
      </c>
      <c r="AV105" s="1">
        <v>47.014925373134297</v>
      </c>
      <c r="AW105" s="1">
        <v>46.153846153846096</v>
      </c>
      <c r="AX105" s="1">
        <v>0</v>
      </c>
      <c r="AY105" s="1">
        <v>98.167539267015698</v>
      </c>
      <c r="AZ105" s="1">
        <v>98.603351955307204</v>
      </c>
      <c r="BA105" s="1">
        <v>97.904191616766397</v>
      </c>
      <c r="BB105" s="1">
        <v>99.635036496350295</v>
      </c>
      <c r="BC105" s="1">
        <v>96.2809917355371</v>
      </c>
      <c r="BD105" s="1">
        <v>98.728813559322006</v>
      </c>
      <c r="BE105" s="1">
        <v>98.672566371681398</v>
      </c>
      <c r="BF105" s="1">
        <v>97.6635514018691</v>
      </c>
      <c r="BG105" s="1">
        <v>93.6893203883495</v>
      </c>
      <c r="BH105" s="1">
        <v>96.067415730337103</v>
      </c>
      <c r="BI105" s="1">
        <v>95.569620253164501</v>
      </c>
      <c r="BJ105" s="1">
        <v>96.428571428571402</v>
      </c>
      <c r="BK105" s="1">
        <v>73.8805970149253</v>
      </c>
      <c r="BL105" s="1">
        <v>86.923076923076906</v>
      </c>
      <c r="BM105" s="1">
        <v>0</v>
      </c>
      <c r="BN105" s="1">
        <v>98.952879581151805</v>
      </c>
      <c r="BO105" s="1">
        <v>98.8826815642458</v>
      </c>
      <c r="BP105" s="1">
        <v>99.101796407185603</v>
      </c>
      <c r="BQ105" s="1">
        <v>98.9051094890511</v>
      </c>
      <c r="BR105" s="1">
        <v>98.760330578512395</v>
      </c>
      <c r="BS105" s="1">
        <v>99.576271186440593</v>
      </c>
      <c r="BT105" s="1">
        <v>99.557522123893804</v>
      </c>
      <c r="BU105" s="1">
        <v>99.065420560747597</v>
      </c>
      <c r="BV105" s="1">
        <v>99.029126213592207</v>
      </c>
      <c r="BW105" s="1">
        <v>98.876404494382001</v>
      </c>
      <c r="BX105" s="1">
        <v>99.367088607594894</v>
      </c>
      <c r="BY105" s="1">
        <v>99.285714285714207</v>
      </c>
      <c r="BZ105" s="1">
        <v>94.029850746268593</v>
      </c>
      <c r="CA105" s="1">
        <v>98.461538461538396</v>
      </c>
      <c r="CB105" s="1">
        <v>0</v>
      </c>
      <c r="CC105" s="1">
        <v>99.738219895287898</v>
      </c>
      <c r="CD105" s="1">
        <v>99.720670391061404</v>
      </c>
      <c r="CE105" s="1">
        <v>99.700598802395206</v>
      </c>
      <c r="CF105" s="1">
        <v>99.635036496350295</v>
      </c>
      <c r="CG105" s="1">
        <v>99.586776859504099</v>
      </c>
      <c r="CH105" s="1">
        <v>99.576271186440593</v>
      </c>
      <c r="CI105" s="1">
        <v>99.557522123893804</v>
      </c>
      <c r="CJ105" s="1">
        <v>96.728971962616797</v>
      </c>
      <c r="CK105" s="1">
        <v>71.359223300970797</v>
      </c>
      <c r="CL105" s="1">
        <v>74.719101123595493</v>
      </c>
      <c r="CM105" s="1">
        <v>74.050632911392398</v>
      </c>
      <c r="CN105" s="1">
        <v>86.428571428571402</v>
      </c>
      <c r="CO105" s="1">
        <v>91.791044776119406</v>
      </c>
      <c r="CP105" s="1">
        <v>95.384615384615302</v>
      </c>
      <c r="CQ105" s="1">
        <v>0</v>
      </c>
      <c r="CR105" s="1">
        <v>88.7434554973822</v>
      </c>
      <c r="CS105" s="1">
        <v>89.664804469273705</v>
      </c>
      <c r="CT105" s="1">
        <v>91.317365269461106</v>
      </c>
      <c r="CU105" s="1">
        <v>90.510948905109402</v>
      </c>
      <c r="CV105" s="1">
        <v>75.206611570247901</v>
      </c>
      <c r="CW105" s="1">
        <v>77.118644067796595</v>
      </c>
      <c r="CX105" s="1">
        <v>76.106194690265397</v>
      </c>
      <c r="CY105" s="1">
        <v>80.373831775700907</v>
      </c>
      <c r="CZ105" s="1">
        <v>81.553398058252398</v>
      </c>
      <c r="DA105" s="1">
        <v>80.337078651685303</v>
      </c>
      <c r="DB105" s="1">
        <v>82.911392405063197</v>
      </c>
      <c r="DC105" s="1">
        <v>88.571428571428498</v>
      </c>
      <c r="DD105" s="1">
        <v>86.567164179104395</v>
      </c>
      <c r="DE105" s="1">
        <v>90</v>
      </c>
      <c r="DF105" s="1">
        <v>0</v>
      </c>
      <c r="DG105" s="1">
        <v>99.468085106382901</v>
      </c>
      <c r="DH105" s="1">
        <v>96.542261251372096</v>
      </c>
      <c r="DI105" s="1">
        <v>97.665448639870107</v>
      </c>
      <c r="DJ105" s="1">
        <v>99.970379146919399</v>
      </c>
      <c r="DK105" s="1">
        <v>99.650349650349597</v>
      </c>
      <c r="DL105" s="1">
        <v>99.746707193515704</v>
      </c>
      <c r="DM105" s="1">
        <v>92.240493319630005</v>
      </c>
      <c r="DN105" s="1">
        <v>94.723360655737693</v>
      </c>
      <c r="DO105" s="1">
        <v>87.702429149797496</v>
      </c>
      <c r="DP105" s="1">
        <v>77.055150884495305</v>
      </c>
      <c r="DQ105" s="1">
        <v>68.640093786635404</v>
      </c>
      <c r="DR105" s="1">
        <v>74.962852897473994</v>
      </c>
      <c r="DS105" s="1">
        <v>81.136363636363598</v>
      </c>
      <c r="DT105" s="1">
        <v>80.197268588770797</v>
      </c>
      <c r="DU105" s="1">
        <v>0</v>
      </c>
      <c r="DV105" s="1">
        <v>34.280997798972798</v>
      </c>
      <c r="DW105" s="1">
        <v>60.903768752286801</v>
      </c>
      <c r="DX105" s="1">
        <v>68.595209094600094</v>
      </c>
      <c r="DY105" s="1">
        <v>62.3518957345971</v>
      </c>
      <c r="DZ105" s="1">
        <v>67.382617382617298</v>
      </c>
      <c r="EA105" s="1">
        <v>49.4934143870314</v>
      </c>
      <c r="EB105" s="1">
        <v>46.5056526207605</v>
      </c>
      <c r="EC105" s="1">
        <v>56.301229508196698</v>
      </c>
      <c r="ED105" s="1">
        <v>31.123481781376501</v>
      </c>
      <c r="EE105" s="1">
        <v>48.439125910509802</v>
      </c>
      <c r="EF105" s="1">
        <v>45.193434935521601</v>
      </c>
      <c r="EG105" s="1">
        <v>44.056463595839503</v>
      </c>
      <c r="EH105" s="1">
        <v>83.712121212121204</v>
      </c>
      <c r="EI105" s="1">
        <v>93.854324734446095</v>
      </c>
      <c r="EJ105" s="1">
        <v>0</v>
      </c>
      <c r="EK105" s="1">
        <v>93.580337490828995</v>
      </c>
      <c r="EL105" s="1">
        <v>94.383461397731395</v>
      </c>
      <c r="EM105" s="1">
        <v>97.360941940722697</v>
      </c>
      <c r="EN105" s="1">
        <v>93.246445497630305</v>
      </c>
      <c r="EO105" s="1">
        <v>77.772227772227694</v>
      </c>
      <c r="EP105" s="1">
        <v>90.2228976697061</v>
      </c>
      <c r="EQ105" s="1">
        <v>90.339157245632094</v>
      </c>
      <c r="ER105" s="1">
        <v>83.709016393442596</v>
      </c>
      <c r="ES105" s="1">
        <v>92.257085020242897</v>
      </c>
      <c r="ET105" s="1">
        <v>89.281997918834506</v>
      </c>
      <c r="EU105" s="1">
        <v>91.500586166471194</v>
      </c>
      <c r="EV105" s="1">
        <v>95.765230312035598</v>
      </c>
      <c r="EW105" s="1">
        <v>83.030303030303003</v>
      </c>
      <c r="EX105" s="1">
        <v>93.171471927162301</v>
      </c>
      <c r="EY105" s="1">
        <v>0</v>
      </c>
    </row>
    <row r="106" spans="1:155" ht="15">
      <c r="A106" s="11" t="s">
        <v>279</v>
      </c>
      <c r="B106" s="1" t="s">
        <v>751</v>
      </c>
      <c r="C106" s="1" t="s">
        <v>1059</v>
      </c>
      <c r="D106" s="11" t="s">
        <v>1135</v>
      </c>
      <c r="E106" s="11" t="s">
        <v>1154</v>
      </c>
      <c r="F106" s="1">
        <v>42.989417989417902</v>
      </c>
      <c r="G106" s="1">
        <v>44.9386503067484</v>
      </c>
      <c r="H106" s="1">
        <v>42.261904761904702</v>
      </c>
      <c r="I106" s="1">
        <v>36.390532544378701</v>
      </c>
      <c r="J106" s="1">
        <v>28.3333333333333</v>
      </c>
      <c r="K106" s="1">
        <v>23.161764705882302</v>
      </c>
      <c r="L106" s="1">
        <v>31.923076923076898</v>
      </c>
      <c r="M106" s="1">
        <v>28.195488721804502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29.3650793650793</v>
      </c>
      <c r="V106" s="1">
        <v>28.0674846625766</v>
      </c>
      <c r="W106" s="1">
        <v>25.198412698412699</v>
      </c>
      <c r="X106" s="1">
        <v>21.0059171597633</v>
      </c>
      <c r="Y106" s="1">
        <v>19</v>
      </c>
      <c r="Z106" s="1">
        <v>17.279411764705799</v>
      </c>
      <c r="AA106" s="1">
        <v>20</v>
      </c>
      <c r="AB106" s="1">
        <v>20.300751879699199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39.153439153439102</v>
      </c>
      <c r="AK106" s="1">
        <v>39.110429447852702</v>
      </c>
      <c r="AL106" s="1">
        <v>36.706349206349202</v>
      </c>
      <c r="AM106" s="1">
        <v>32.840236686390497</v>
      </c>
      <c r="AN106" s="1">
        <v>30</v>
      </c>
      <c r="AO106" s="1">
        <v>27.573529411764699</v>
      </c>
      <c r="AP106" s="1">
        <v>26.1538461538461</v>
      </c>
      <c r="AQ106" s="1">
        <v>26.691729323308198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48.809523809523803</v>
      </c>
      <c r="AZ106" s="1">
        <v>46.779141104294403</v>
      </c>
      <c r="BA106" s="1">
        <v>30.357142857142801</v>
      </c>
      <c r="BB106" s="1">
        <v>33.431952662721798</v>
      </c>
      <c r="BC106" s="1">
        <v>26.3333333333333</v>
      </c>
      <c r="BD106" s="1">
        <v>10.583941605839399</v>
      </c>
      <c r="BE106" s="1">
        <v>27.307692307692299</v>
      </c>
      <c r="BF106" s="1">
        <v>16.917293233082699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32.804232804232797</v>
      </c>
      <c r="BO106" s="1">
        <v>34.662576687116498</v>
      </c>
      <c r="BP106" s="1">
        <v>35.714285714285701</v>
      </c>
      <c r="BQ106" s="1">
        <v>33.727810650887498</v>
      </c>
      <c r="BR106" s="1">
        <v>34</v>
      </c>
      <c r="BS106" s="1">
        <v>34.191176470588204</v>
      </c>
      <c r="BT106" s="1">
        <v>36.923076923076898</v>
      </c>
      <c r="BU106" s="1">
        <v>40.225563909774401</v>
      </c>
      <c r="BV106" s="1">
        <v>0</v>
      </c>
      <c r="BW106" s="1">
        <v>0</v>
      </c>
      <c r="BX106" s="1">
        <v>0</v>
      </c>
      <c r="BY106" s="1">
        <v>0</v>
      </c>
      <c r="BZ106" s="1">
        <v>0</v>
      </c>
      <c r="CA106" s="1">
        <v>0</v>
      </c>
      <c r="CB106" s="1">
        <v>0</v>
      </c>
      <c r="CC106" s="1">
        <v>43.650793650793602</v>
      </c>
      <c r="CD106" s="1">
        <v>41.871165644171697</v>
      </c>
      <c r="CE106" s="1">
        <v>26.785714285714199</v>
      </c>
      <c r="CF106" s="1">
        <v>50.887573964497001</v>
      </c>
      <c r="CG106" s="1">
        <v>37.6666666666666</v>
      </c>
      <c r="CH106" s="1">
        <v>38.235294117647101</v>
      </c>
      <c r="CI106" s="1">
        <v>23.076923076923102</v>
      </c>
      <c r="CJ106" s="1">
        <v>32.706766917293201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41.402116402116398</v>
      </c>
      <c r="CS106" s="1">
        <v>42.791411042944702</v>
      </c>
      <c r="CT106" s="1">
        <v>43.253968253968203</v>
      </c>
      <c r="CU106" s="1">
        <v>40.532544378698198</v>
      </c>
      <c r="CV106" s="1">
        <v>40</v>
      </c>
      <c r="CW106" s="1">
        <v>37.5</v>
      </c>
      <c r="CX106" s="1">
        <v>38.846153846153797</v>
      </c>
      <c r="CY106" s="1">
        <v>43.984962406015001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  <c r="DF106" s="1">
        <v>0</v>
      </c>
      <c r="DG106" s="1">
        <v>81.650201244054102</v>
      </c>
      <c r="DH106" s="1">
        <v>83.252131546894006</v>
      </c>
      <c r="DI106" s="1">
        <v>81.309241706161103</v>
      </c>
      <c r="DJ106" s="1">
        <v>79.470529470529399</v>
      </c>
      <c r="DK106" s="1">
        <v>93.870314083080004</v>
      </c>
      <c r="DL106" s="1">
        <v>93.679342240493298</v>
      </c>
      <c r="DM106" s="1">
        <v>93.801229508196698</v>
      </c>
      <c r="DN106" s="1">
        <v>97.419028340080899</v>
      </c>
      <c r="DO106" s="1">
        <v>0</v>
      </c>
      <c r="DP106" s="1">
        <v>0</v>
      </c>
      <c r="DQ106" s="1">
        <v>0</v>
      </c>
      <c r="DR106" s="1">
        <v>0</v>
      </c>
      <c r="DS106" s="1">
        <v>0</v>
      </c>
      <c r="DT106" s="1">
        <v>0</v>
      </c>
      <c r="DU106" s="1">
        <v>0</v>
      </c>
      <c r="DV106" s="1">
        <v>67.343578485181098</v>
      </c>
      <c r="DW106" s="1">
        <v>64.859926918392205</v>
      </c>
      <c r="DX106" s="1">
        <v>70.053317535545006</v>
      </c>
      <c r="DY106" s="1">
        <v>72.377622377622302</v>
      </c>
      <c r="DZ106" s="1">
        <v>70.770010131712198</v>
      </c>
      <c r="EA106" s="1">
        <v>85.149023638232194</v>
      </c>
      <c r="EB106" s="1">
        <v>87.858606557377001</v>
      </c>
      <c r="EC106" s="1">
        <v>94.989878542510098</v>
      </c>
      <c r="ED106" s="1">
        <v>0</v>
      </c>
      <c r="EE106" s="1">
        <v>0</v>
      </c>
      <c r="EF106" s="1">
        <v>0</v>
      </c>
      <c r="EG106" s="1">
        <v>0</v>
      </c>
      <c r="EH106" s="1">
        <v>0</v>
      </c>
      <c r="EI106" s="1">
        <v>0</v>
      </c>
      <c r="EJ106" s="1">
        <v>0</v>
      </c>
      <c r="EK106" s="1">
        <v>36.1873399195023</v>
      </c>
      <c r="EL106" s="1">
        <v>35.749086479902502</v>
      </c>
      <c r="EM106" s="1">
        <v>30.9537914691943</v>
      </c>
      <c r="EN106" s="1">
        <v>22.0779220779221</v>
      </c>
      <c r="EO106" s="1">
        <v>21.681864235055698</v>
      </c>
      <c r="EP106" s="1">
        <v>21.891058581706101</v>
      </c>
      <c r="EQ106" s="1">
        <v>25.768442622950801</v>
      </c>
      <c r="ER106" s="1">
        <v>9.6659919028340102</v>
      </c>
      <c r="ES106" s="1">
        <v>0</v>
      </c>
      <c r="ET106" s="1">
        <v>0</v>
      </c>
      <c r="EU106" s="1">
        <v>0</v>
      </c>
      <c r="EV106" s="1">
        <v>0</v>
      </c>
      <c r="EW106" s="1">
        <v>0</v>
      </c>
      <c r="EX106" s="1">
        <v>0</v>
      </c>
      <c r="EY106" s="1">
        <v>0</v>
      </c>
    </row>
    <row r="107" spans="1:155" ht="15">
      <c r="A107" s="11" t="s">
        <v>153</v>
      </c>
      <c r="B107" s="1" t="s">
        <v>629</v>
      </c>
      <c r="C107" s="1" t="s">
        <v>1048</v>
      </c>
      <c r="D107" s="11" t="s">
        <v>1014</v>
      </c>
      <c r="E107" s="11" t="s">
        <v>1155</v>
      </c>
      <c r="F107" s="1">
        <v>99.242424242424207</v>
      </c>
      <c r="G107" s="1">
        <v>99.193548387096698</v>
      </c>
      <c r="H107" s="1">
        <v>99.074074074074105</v>
      </c>
      <c r="I107" s="1">
        <v>98.809523809523796</v>
      </c>
      <c r="J107" s="1">
        <v>98.275862068965495</v>
      </c>
      <c r="K107" s="1">
        <v>98.275862068965495</v>
      </c>
      <c r="L107" s="1">
        <v>98.214285714285694</v>
      </c>
      <c r="M107" s="1">
        <v>98.076923076923094</v>
      </c>
      <c r="N107" s="1">
        <v>98.076923076923094</v>
      </c>
      <c r="O107" s="1">
        <v>97.826086956521706</v>
      </c>
      <c r="P107" s="1">
        <v>97.368421052631504</v>
      </c>
      <c r="Q107" s="1">
        <v>97.2222222222222</v>
      </c>
      <c r="R107" s="1">
        <v>97.5</v>
      </c>
      <c r="S107" s="1">
        <v>92.5</v>
      </c>
      <c r="T107" s="1">
        <v>97.058823529411697</v>
      </c>
      <c r="U107" s="1">
        <v>99.242424242424207</v>
      </c>
      <c r="V107" s="1">
        <v>99.193548387096698</v>
      </c>
      <c r="W107" s="1">
        <v>99.074074074074105</v>
      </c>
      <c r="X107" s="1">
        <v>98.809523809523796</v>
      </c>
      <c r="Y107" s="1">
        <v>94.827586206896498</v>
      </c>
      <c r="Z107" s="1">
        <v>94.827586206896498</v>
      </c>
      <c r="AA107" s="1">
        <v>94.642857142857096</v>
      </c>
      <c r="AB107" s="1">
        <v>90.384615384615302</v>
      </c>
      <c r="AC107" s="1">
        <v>94.230769230769198</v>
      </c>
      <c r="AD107" s="1">
        <v>93.478260869565204</v>
      </c>
      <c r="AE107" s="1">
        <v>92.105263157894697</v>
      </c>
      <c r="AF107" s="1">
        <v>91.6666666666666</v>
      </c>
      <c r="AG107" s="1">
        <v>97.5</v>
      </c>
      <c r="AH107" s="1">
        <v>97.5</v>
      </c>
      <c r="AI107" s="1">
        <v>38.235294117647101</v>
      </c>
      <c r="AJ107" s="1">
        <v>71.969696969696898</v>
      </c>
      <c r="AK107" s="1">
        <v>70.161290322580598</v>
      </c>
      <c r="AL107" s="1">
        <v>71.296296296296205</v>
      </c>
      <c r="AM107" s="1">
        <v>69.047619047618994</v>
      </c>
      <c r="AN107" s="1">
        <v>60.344827586206897</v>
      </c>
      <c r="AO107" s="1">
        <v>60.344827586206897</v>
      </c>
      <c r="AP107" s="1">
        <v>57.142857142857103</v>
      </c>
      <c r="AQ107" s="1">
        <v>59.615384615384599</v>
      </c>
      <c r="AR107" s="1">
        <v>67.307692307692307</v>
      </c>
      <c r="AS107" s="1">
        <v>69.565217391304301</v>
      </c>
      <c r="AT107" s="1">
        <v>81.578947368421098</v>
      </c>
      <c r="AU107" s="1">
        <v>63.8888888888888</v>
      </c>
      <c r="AV107" s="1">
        <v>82.5</v>
      </c>
      <c r="AW107" s="1">
        <v>80</v>
      </c>
      <c r="AX107" s="1">
        <v>91.176470588235205</v>
      </c>
      <c r="AY107" s="1">
        <v>88.636363636363598</v>
      </c>
      <c r="AZ107" s="1">
        <v>79.838709677419303</v>
      </c>
      <c r="BA107" s="1">
        <v>91.6666666666666</v>
      </c>
      <c r="BB107" s="1">
        <v>89.285714285714207</v>
      </c>
      <c r="BC107" s="1">
        <v>98.275862068965495</v>
      </c>
      <c r="BD107" s="1">
        <v>98.275862068965495</v>
      </c>
      <c r="BE107" s="1">
        <v>91.071428571428498</v>
      </c>
      <c r="BF107" s="1">
        <v>86.538461538461505</v>
      </c>
      <c r="BG107" s="1">
        <v>86.538461538461505</v>
      </c>
      <c r="BH107" s="1">
        <v>93.478260869565204</v>
      </c>
      <c r="BI107" s="1">
        <v>97.368421052631504</v>
      </c>
      <c r="BJ107" s="1">
        <v>97.2222222222222</v>
      </c>
      <c r="BK107" s="1">
        <v>97.5</v>
      </c>
      <c r="BL107" s="1">
        <v>97.5</v>
      </c>
      <c r="BM107" s="1">
        <v>67.647058823529406</v>
      </c>
      <c r="BN107" s="1">
        <v>90.151515151515099</v>
      </c>
      <c r="BO107" s="1">
        <v>90.322580645161196</v>
      </c>
      <c r="BP107" s="1">
        <v>89.814814814814795</v>
      </c>
      <c r="BQ107" s="1">
        <v>86.904761904761898</v>
      </c>
      <c r="BR107" s="1">
        <v>91.379310344827502</v>
      </c>
      <c r="BS107" s="1">
        <v>91.379310344827502</v>
      </c>
      <c r="BT107" s="1">
        <v>94.642857142857096</v>
      </c>
      <c r="BU107" s="1">
        <v>96.153846153846104</v>
      </c>
      <c r="BV107" s="1">
        <v>86.538461538461505</v>
      </c>
      <c r="BW107" s="1">
        <v>82.608695652173907</v>
      </c>
      <c r="BX107" s="1">
        <v>76.315789473684205</v>
      </c>
      <c r="BY107" s="1">
        <v>77.7777777777777</v>
      </c>
      <c r="BZ107" s="1">
        <v>85</v>
      </c>
      <c r="CA107" s="1">
        <v>82.5</v>
      </c>
      <c r="CB107" s="1">
        <v>79.411764705882305</v>
      </c>
      <c r="CC107" s="1">
        <v>96.212121212121204</v>
      </c>
      <c r="CD107" s="1">
        <v>95.967741935483801</v>
      </c>
      <c r="CE107" s="1">
        <v>97.2222222222222</v>
      </c>
      <c r="CF107" s="1">
        <v>96.428571428571402</v>
      </c>
      <c r="CG107" s="1">
        <v>94.827586206896498</v>
      </c>
      <c r="CH107" s="1">
        <v>94.827586206896498</v>
      </c>
      <c r="CI107" s="1">
        <v>94.642857142857096</v>
      </c>
      <c r="CJ107" s="1">
        <v>86.538461538461505</v>
      </c>
      <c r="CK107" s="1">
        <v>94.230769230769198</v>
      </c>
      <c r="CL107" s="1">
        <v>97.826086956521706</v>
      </c>
      <c r="CM107" s="1">
        <v>84.210526315789394</v>
      </c>
      <c r="CN107" s="1">
        <v>91.6666666666666</v>
      </c>
      <c r="CO107" s="1">
        <v>97.5</v>
      </c>
      <c r="CP107" s="1">
        <v>97.5</v>
      </c>
      <c r="CQ107" s="1">
        <v>97.058823529411697</v>
      </c>
      <c r="CR107" s="1">
        <v>92.424242424242394</v>
      </c>
      <c r="CS107" s="1">
        <v>90.322580645161196</v>
      </c>
      <c r="CT107" s="1">
        <v>88.8888888888888</v>
      </c>
      <c r="CU107" s="1">
        <v>89.285714285714207</v>
      </c>
      <c r="CV107" s="1">
        <v>89.655172413793096</v>
      </c>
      <c r="CW107" s="1">
        <v>86.2068965517241</v>
      </c>
      <c r="CX107" s="1">
        <v>85.714285714285694</v>
      </c>
      <c r="CY107" s="1">
        <v>75</v>
      </c>
      <c r="CZ107" s="1">
        <v>86.538461538461505</v>
      </c>
      <c r="DA107" s="1">
        <v>78.260869565217405</v>
      </c>
      <c r="DB107" s="1">
        <v>94.736842105263094</v>
      </c>
      <c r="DC107" s="1">
        <v>97.2222222222222</v>
      </c>
      <c r="DD107" s="1">
        <v>97.5</v>
      </c>
      <c r="DE107" s="1">
        <v>92.5</v>
      </c>
      <c r="DF107" s="1">
        <v>91.176470588235205</v>
      </c>
      <c r="DG107" s="1">
        <v>97.046955245781305</v>
      </c>
      <c r="DH107" s="1">
        <v>98.079034028540093</v>
      </c>
      <c r="DI107" s="1">
        <v>97.949654892407594</v>
      </c>
      <c r="DJ107" s="1">
        <v>96.356635071089997</v>
      </c>
      <c r="DK107" s="1">
        <v>96.053946053946007</v>
      </c>
      <c r="DL107" s="1">
        <v>84.853090172239106</v>
      </c>
      <c r="DM107" s="1">
        <v>83.196300102774899</v>
      </c>
      <c r="DN107" s="1">
        <v>81.198770491803202</v>
      </c>
      <c r="DO107" s="1">
        <v>85.6781376518218</v>
      </c>
      <c r="DP107" s="1">
        <v>72.996878251821002</v>
      </c>
      <c r="DQ107" s="1">
        <v>64.536928487690503</v>
      </c>
      <c r="DR107" s="1">
        <v>66.196136701337196</v>
      </c>
      <c r="DS107" s="1">
        <v>74.015151515151501</v>
      </c>
      <c r="DT107" s="1">
        <v>47.572078907435497</v>
      </c>
      <c r="DU107" s="1">
        <v>30.932203389830502</v>
      </c>
      <c r="DV107" s="1">
        <v>61.793837123991104</v>
      </c>
      <c r="DW107" s="1">
        <v>57.317965605561596</v>
      </c>
      <c r="DX107" s="1">
        <v>53.816483962647098</v>
      </c>
      <c r="DY107" s="1">
        <v>53.169431279620802</v>
      </c>
      <c r="DZ107" s="1">
        <v>50.499500499500499</v>
      </c>
      <c r="EA107" s="1">
        <v>54.154002026342397</v>
      </c>
      <c r="EB107" s="1">
        <v>55.755395683453202</v>
      </c>
      <c r="EC107" s="1">
        <v>57.018442622950801</v>
      </c>
      <c r="ED107" s="1">
        <v>77.176113360323797</v>
      </c>
      <c r="EE107" s="1">
        <v>74.973985431841797</v>
      </c>
      <c r="EF107" s="1">
        <v>37.807737397420802</v>
      </c>
      <c r="EG107" s="1">
        <v>39.301634472511097</v>
      </c>
      <c r="EH107" s="1">
        <v>88.863636363636303</v>
      </c>
      <c r="EI107" s="1">
        <v>65.7814871016692</v>
      </c>
      <c r="EJ107" s="1">
        <v>55.677966101694899</v>
      </c>
      <c r="EK107" s="1">
        <v>97.817314746881806</v>
      </c>
      <c r="EL107" s="1">
        <v>98.0607391145261</v>
      </c>
      <c r="EM107" s="1">
        <v>98.233861144945095</v>
      </c>
      <c r="EN107" s="1">
        <v>97.600710900473899</v>
      </c>
      <c r="EO107" s="1">
        <v>97.852147852147795</v>
      </c>
      <c r="EP107" s="1">
        <v>96.859169199594703</v>
      </c>
      <c r="EQ107" s="1">
        <v>97.995889003083207</v>
      </c>
      <c r="ER107" s="1">
        <v>94.620901639344197</v>
      </c>
      <c r="ES107" s="1">
        <v>95.850202429149803</v>
      </c>
      <c r="ET107" s="1">
        <v>95.889698231009305</v>
      </c>
      <c r="EU107" s="1">
        <v>97.069167643610697</v>
      </c>
      <c r="EV107" s="1">
        <v>97.994056463595797</v>
      </c>
      <c r="EW107" s="1">
        <v>99.318181818181799</v>
      </c>
      <c r="EX107" s="1">
        <v>99.696509863429398</v>
      </c>
      <c r="EY107" s="1">
        <v>98.559322033898297</v>
      </c>
    </row>
    <row r="108" spans="1:155" ht="15">
      <c r="A108" s="11" t="s">
        <v>229</v>
      </c>
      <c r="B108" s="1" t="s">
        <v>704</v>
      </c>
      <c r="C108" s="1" t="s">
        <v>1032</v>
      </c>
      <c r="D108" s="11" t="s">
        <v>1052</v>
      </c>
      <c r="E108" s="11" t="s">
        <v>1116</v>
      </c>
      <c r="F108" s="1">
        <v>72.2222222222222</v>
      </c>
      <c r="G108" s="1">
        <v>77.906976744186096</v>
      </c>
      <c r="H108" s="1">
        <v>80.232558139534802</v>
      </c>
      <c r="I108" s="1">
        <v>74.390243902438996</v>
      </c>
      <c r="J108" s="1">
        <v>74.390243902438996</v>
      </c>
      <c r="K108" s="1">
        <v>81.707317073170699</v>
      </c>
      <c r="L108" s="1">
        <v>83.3333333333333</v>
      </c>
      <c r="M108" s="1">
        <v>79.1666666666666</v>
      </c>
      <c r="N108" s="1">
        <v>83.928571428571402</v>
      </c>
      <c r="O108" s="1">
        <v>91.071428571428498</v>
      </c>
      <c r="P108" s="1">
        <v>97.619047619047606</v>
      </c>
      <c r="Q108" s="1">
        <v>97.619047619047606</v>
      </c>
      <c r="R108" s="1">
        <v>73.809523809523796</v>
      </c>
      <c r="S108" s="1">
        <v>33.3333333333333</v>
      </c>
      <c r="T108" s="1">
        <v>27.7777777777777</v>
      </c>
      <c r="U108" s="1">
        <v>85.5555555555555</v>
      </c>
      <c r="V108" s="1">
        <v>80.232558139534802</v>
      </c>
      <c r="W108" s="1">
        <v>82.558139534883693</v>
      </c>
      <c r="X108" s="1">
        <v>93.902439024390205</v>
      </c>
      <c r="Y108" s="1">
        <v>91.463414634146304</v>
      </c>
      <c r="Z108" s="1">
        <v>91.463414634146304</v>
      </c>
      <c r="AA108" s="1">
        <v>93.589743589743506</v>
      </c>
      <c r="AB108" s="1">
        <v>93.0555555555555</v>
      </c>
      <c r="AC108" s="1">
        <v>91.071428571428498</v>
      </c>
      <c r="AD108" s="1">
        <v>94.642857142857096</v>
      </c>
      <c r="AE108" s="1">
        <v>92.857142857142804</v>
      </c>
      <c r="AF108" s="1">
        <v>83.3333333333333</v>
      </c>
      <c r="AG108" s="1">
        <v>88.095238095238102</v>
      </c>
      <c r="AH108" s="1">
        <v>23.3333333333333</v>
      </c>
      <c r="AI108" s="1">
        <v>38.8888888888888</v>
      </c>
      <c r="AJ108" s="1">
        <v>95.5555555555555</v>
      </c>
      <c r="AK108" s="1">
        <v>98.837209302325505</v>
      </c>
      <c r="AL108" s="1">
        <v>98.837209302325505</v>
      </c>
      <c r="AM108" s="1">
        <v>98.780487804878007</v>
      </c>
      <c r="AN108" s="1">
        <v>98.780487804878007</v>
      </c>
      <c r="AO108" s="1">
        <v>96.341463414634106</v>
      </c>
      <c r="AP108" s="1">
        <v>96.153846153846104</v>
      </c>
      <c r="AQ108" s="1">
        <v>98.6111111111111</v>
      </c>
      <c r="AR108" s="1">
        <v>98.214285714285694</v>
      </c>
      <c r="AS108" s="1">
        <v>98.214285714285694</v>
      </c>
      <c r="AT108" s="1">
        <v>97.619047619047606</v>
      </c>
      <c r="AU108" s="1">
        <v>97.619047619047606</v>
      </c>
      <c r="AV108" s="1">
        <v>97.619047619047606</v>
      </c>
      <c r="AW108" s="1">
        <v>90</v>
      </c>
      <c r="AX108" s="1">
        <v>5.55555555555555</v>
      </c>
      <c r="AY108" s="1">
        <v>78.8888888888888</v>
      </c>
      <c r="AZ108" s="1">
        <v>56.976744186046503</v>
      </c>
      <c r="BA108" s="1">
        <v>94.186046511627893</v>
      </c>
      <c r="BB108" s="1">
        <v>84.146341463414601</v>
      </c>
      <c r="BC108" s="1">
        <v>67.073170731707293</v>
      </c>
      <c r="BD108" s="1">
        <v>89.024390243902403</v>
      </c>
      <c r="BE108" s="1">
        <v>93.589743589743506</v>
      </c>
      <c r="BF108" s="1">
        <v>93.0555555555555</v>
      </c>
      <c r="BG108" s="1">
        <v>91.071428571428498</v>
      </c>
      <c r="BH108" s="1">
        <v>94.642857142857096</v>
      </c>
      <c r="BI108" s="1">
        <v>92.857142857142804</v>
      </c>
      <c r="BJ108" s="1">
        <v>69.047619047618994</v>
      </c>
      <c r="BK108" s="1">
        <v>88.095238095238102</v>
      </c>
      <c r="BL108" s="1">
        <v>70</v>
      </c>
      <c r="BM108" s="1">
        <v>27.7777777777777</v>
      </c>
      <c r="BN108" s="1">
        <v>87.7777777777777</v>
      </c>
      <c r="BO108" s="1">
        <v>76.744186046511601</v>
      </c>
      <c r="BP108" s="1">
        <v>82.558139534883693</v>
      </c>
      <c r="BQ108" s="1">
        <v>86.585365853658502</v>
      </c>
      <c r="BR108" s="1">
        <v>89.024390243902403</v>
      </c>
      <c r="BS108" s="1">
        <v>90.243902439024296</v>
      </c>
      <c r="BT108" s="1">
        <v>91.025641025640994</v>
      </c>
      <c r="BU108" s="1">
        <v>91.6666666666666</v>
      </c>
      <c r="BV108" s="1">
        <v>94.642857142857096</v>
      </c>
      <c r="BW108" s="1">
        <v>94.642857142857096</v>
      </c>
      <c r="BX108" s="1">
        <v>95.238095238095198</v>
      </c>
      <c r="BY108" s="1">
        <v>97.619047619047606</v>
      </c>
      <c r="BZ108" s="1">
        <v>97.619047619047606</v>
      </c>
      <c r="CA108" s="1">
        <v>36.6666666666666</v>
      </c>
      <c r="CB108" s="1">
        <v>38.8888888888888</v>
      </c>
      <c r="CC108" s="1">
        <v>85.5555555555555</v>
      </c>
      <c r="CD108" s="1">
        <v>89.534883720930196</v>
      </c>
      <c r="CE108" s="1">
        <v>89.534883720930196</v>
      </c>
      <c r="CF108" s="1">
        <v>74.390243902438996</v>
      </c>
      <c r="CG108" s="1">
        <v>84.146341463414601</v>
      </c>
      <c r="CH108" s="1">
        <v>84.146341463414601</v>
      </c>
      <c r="CI108" s="1">
        <v>96.153846153846104</v>
      </c>
      <c r="CJ108" s="1">
        <v>87.5</v>
      </c>
      <c r="CK108" s="1">
        <v>94.642857142857096</v>
      </c>
      <c r="CL108" s="1">
        <v>91.071428571428498</v>
      </c>
      <c r="CM108" s="1">
        <v>92.857142857142804</v>
      </c>
      <c r="CN108" s="1">
        <v>97.619047619047606</v>
      </c>
      <c r="CO108" s="1">
        <v>97.619047619047606</v>
      </c>
      <c r="CP108" s="1">
        <v>93.3333333333333</v>
      </c>
      <c r="CQ108" s="1">
        <v>83.3333333333333</v>
      </c>
      <c r="CR108" s="1">
        <v>97.7777777777777</v>
      </c>
      <c r="CS108" s="1">
        <v>97.674418604651095</v>
      </c>
      <c r="CT108" s="1">
        <v>97.674418604651095</v>
      </c>
      <c r="CU108" s="1">
        <v>97.560975609756099</v>
      </c>
      <c r="CV108" s="1">
        <v>97.560975609756099</v>
      </c>
      <c r="CW108" s="1">
        <v>98.780487804878007</v>
      </c>
      <c r="CX108" s="1">
        <v>98.717948717948701</v>
      </c>
      <c r="CY108" s="1">
        <v>98.6111111111111</v>
      </c>
      <c r="CZ108" s="1">
        <v>98.214285714285694</v>
      </c>
      <c r="DA108" s="1">
        <v>98.214285714285694</v>
      </c>
      <c r="DB108" s="1">
        <v>85.714285714285694</v>
      </c>
      <c r="DC108" s="1">
        <v>97.619047619047606</v>
      </c>
      <c r="DD108" s="1">
        <v>85.714285714285694</v>
      </c>
      <c r="DE108" s="1">
        <v>83.3333333333333</v>
      </c>
      <c r="DF108" s="1">
        <v>88.8888888888888</v>
      </c>
      <c r="DG108" s="1">
        <v>85.821441639224204</v>
      </c>
      <c r="DH108" s="1">
        <v>97.584246853430699</v>
      </c>
      <c r="DI108" s="1">
        <v>98.252369668246402</v>
      </c>
      <c r="DJ108" s="1">
        <v>97.752247752247698</v>
      </c>
      <c r="DK108" s="1">
        <v>90.628166160080994</v>
      </c>
      <c r="DL108" s="1">
        <v>77.235354573484102</v>
      </c>
      <c r="DM108" s="1">
        <v>86.936475409836007</v>
      </c>
      <c r="DN108" s="1">
        <v>86.2854251012145</v>
      </c>
      <c r="DO108" s="1">
        <v>96.514047866805399</v>
      </c>
      <c r="DP108" s="1">
        <v>86.811254396248501</v>
      </c>
      <c r="DQ108" s="1">
        <v>78.231797919762201</v>
      </c>
      <c r="DR108" s="1">
        <v>75.227272727272705</v>
      </c>
      <c r="DS108" s="1">
        <v>67.602427921092499</v>
      </c>
      <c r="DT108" s="1">
        <v>36.694915254237202</v>
      </c>
      <c r="DU108" s="1">
        <v>15.2680652680652</v>
      </c>
      <c r="DV108" s="1">
        <v>78.979143798024097</v>
      </c>
      <c r="DW108" s="1">
        <v>77.933414535119695</v>
      </c>
      <c r="DX108" s="1">
        <v>77.577014218009396</v>
      </c>
      <c r="DY108" s="1">
        <v>77.972027972027902</v>
      </c>
      <c r="DZ108" s="1">
        <v>72.897669706180295</v>
      </c>
      <c r="EA108" s="1">
        <v>66.341212744090399</v>
      </c>
      <c r="EB108" s="1">
        <v>67.776639344262193</v>
      </c>
      <c r="EC108" s="1">
        <v>78.593117408906807</v>
      </c>
      <c r="ED108" s="1">
        <v>63.007284079084201</v>
      </c>
      <c r="EE108" s="1">
        <v>57.268464243845202</v>
      </c>
      <c r="EF108" s="1">
        <v>61.144130757800902</v>
      </c>
      <c r="EG108" s="1">
        <v>42.803030303030297</v>
      </c>
      <c r="EH108" s="1">
        <v>57.738998482549299</v>
      </c>
      <c r="EI108" s="1">
        <v>44.322033898305101</v>
      </c>
      <c r="EJ108" s="1">
        <v>48.6013986013986</v>
      </c>
      <c r="EK108" s="1">
        <v>99.981705085986107</v>
      </c>
      <c r="EL108" s="1">
        <v>99.979699553390105</v>
      </c>
      <c r="EM108" s="1">
        <v>99.970379146919399</v>
      </c>
      <c r="EN108" s="1">
        <v>99.950049950049902</v>
      </c>
      <c r="EO108" s="1">
        <v>99.949341438703101</v>
      </c>
      <c r="EP108" s="1">
        <v>99.537512846865297</v>
      </c>
      <c r="EQ108" s="1">
        <v>98.258196721311407</v>
      </c>
      <c r="ER108" s="1">
        <v>98.684210526315695</v>
      </c>
      <c r="ES108" s="1">
        <v>95.889698231009305</v>
      </c>
      <c r="ET108" s="1">
        <v>97.069167643610697</v>
      </c>
      <c r="EU108" s="1">
        <v>90.490341753343202</v>
      </c>
      <c r="EV108" s="1">
        <v>96.818181818181799</v>
      </c>
      <c r="EW108" s="1">
        <v>90.440060698027295</v>
      </c>
      <c r="EX108" s="1">
        <v>41.610169491525397</v>
      </c>
      <c r="EY108" s="1">
        <v>40.675990675990597</v>
      </c>
    </row>
    <row r="109" spans="1:155" ht="15">
      <c r="A109" s="11" t="s">
        <v>231</v>
      </c>
      <c r="B109" s="1" t="s">
        <v>706</v>
      </c>
      <c r="C109" s="1" t="s">
        <v>1054</v>
      </c>
      <c r="D109" s="11" t="s">
        <v>1055</v>
      </c>
      <c r="E109" s="11" t="s">
        <v>1056</v>
      </c>
      <c r="F109" s="1">
        <v>88.319672131147499</v>
      </c>
      <c r="G109" s="1">
        <v>90.801886792452805</v>
      </c>
      <c r="H109" s="1">
        <v>92.051282051282001</v>
      </c>
      <c r="I109" s="1">
        <v>93.859649122806999</v>
      </c>
      <c r="J109" s="1">
        <v>92.4460431654676</v>
      </c>
      <c r="K109" s="1">
        <v>91.353383458646604</v>
      </c>
      <c r="L109" s="1">
        <v>88.582677165354298</v>
      </c>
      <c r="M109" s="1">
        <v>96.186440677966104</v>
      </c>
      <c r="N109" s="1">
        <v>99.549549549549496</v>
      </c>
      <c r="O109" s="1">
        <v>94.5</v>
      </c>
      <c r="P109" s="1">
        <v>70.987654320987602</v>
      </c>
      <c r="Q109" s="1">
        <v>73.188405797101396</v>
      </c>
      <c r="R109" s="1">
        <v>68.032786885245898</v>
      </c>
      <c r="S109" s="1">
        <v>63.114754098360599</v>
      </c>
      <c r="T109" s="1">
        <v>77.380952380952294</v>
      </c>
      <c r="U109" s="1">
        <v>98.155737704917996</v>
      </c>
      <c r="V109" s="1">
        <v>98.820754716981099</v>
      </c>
      <c r="W109" s="1">
        <v>99.230769230769198</v>
      </c>
      <c r="X109" s="1">
        <v>99.707602339181193</v>
      </c>
      <c r="Y109" s="1">
        <v>99.640287769784095</v>
      </c>
      <c r="Z109" s="1">
        <v>99.624060150375897</v>
      </c>
      <c r="AA109" s="1">
        <v>98.031496062992105</v>
      </c>
      <c r="AB109" s="1">
        <v>97.881355932203306</v>
      </c>
      <c r="AC109" s="1">
        <v>97.747747747747695</v>
      </c>
      <c r="AD109" s="1">
        <v>99.5</v>
      </c>
      <c r="AE109" s="1">
        <v>99.382716049382694</v>
      </c>
      <c r="AF109" s="1">
        <v>86.231884057971001</v>
      </c>
      <c r="AG109" s="1">
        <v>86.065573770491795</v>
      </c>
      <c r="AH109" s="1">
        <v>79.508196721311407</v>
      </c>
      <c r="AI109" s="1">
        <v>89.285714285714207</v>
      </c>
      <c r="AJ109" s="1">
        <v>10.4508196721311</v>
      </c>
      <c r="AK109" s="1">
        <v>9.1981132075471592</v>
      </c>
      <c r="AL109" s="1">
        <v>37.692307692307601</v>
      </c>
      <c r="AM109" s="1">
        <v>38.5964912280701</v>
      </c>
      <c r="AN109" s="1">
        <v>34.532374100719402</v>
      </c>
      <c r="AO109" s="1">
        <v>33.834586466165398</v>
      </c>
      <c r="AP109" s="1">
        <v>32.677165354330697</v>
      </c>
      <c r="AQ109" s="1">
        <v>33.4745762711864</v>
      </c>
      <c r="AR109" s="1">
        <v>33.783783783783697</v>
      </c>
      <c r="AS109" s="1">
        <v>77</v>
      </c>
      <c r="AT109" s="1">
        <v>83.950617283950606</v>
      </c>
      <c r="AU109" s="1">
        <v>48.5507246376811</v>
      </c>
      <c r="AV109" s="1">
        <v>59.016393442622899</v>
      </c>
      <c r="AW109" s="1">
        <v>50</v>
      </c>
      <c r="AX109" s="1">
        <v>52.380952380952301</v>
      </c>
      <c r="AY109" s="1">
        <v>98.975409836065495</v>
      </c>
      <c r="AZ109" s="1">
        <v>95.518867924528294</v>
      </c>
      <c r="BA109" s="1">
        <v>98.205128205128204</v>
      </c>
      <c r="BB109" s="1">
        <v>93.859649122806999</v>
      </c>
      <c r="BC109" s="1">
        <v>99.640287769784095</v>
      </c>
      <c r="BD109" s="1">
        <v>99.624060150375897</v>
      </c>
      <c r="BE109" s="1">
        <v>97.244094488188907</v>
      </c>
      <c r="BF109" s="1">
        <v>97.033898305084705</v>
      </c>
      <c r="BG109" s="1">
        <v>98.648648648648603</v>
      </c>
      <c r="BH109" s="1">
        <v>98.5</v>
      </c>
      <c r="BI109" s="1">
        <v>94.4444444444444</v>
      </c>
      <c r="BJ109" s="1">
        <v>97.826086956521706</v>
      </c>
      <c r="BK109" s="1">
        <v>90.983606557377001</v>
      </c>
      <c r="BL109" s="1">
        <v>87.704918032786793</v>
      </c>
      <c r="BM109" s="1">
        <v>89.285714285714207</v>
      </c>
      <c r="BN109" s="1">
        <v>85.245901639344197</v>
      </c>
      <c r="BO109" s="1">
        <v>86.320754716981099</v>
      </c>
      <c r="BP109" s="1">
        <v>87.948717948717899</v>
      </c>
      <c r="BQ109" s="1">
        <v>73.099415204678294</v>
      </c>
      <c r="BR109" s="1">
        <v>73.381294964028697</v>
      </c>
      <c r="BS109" s="1">
        <v>80.075187969924798</v>
      </c>
      <c r="BT109" s="1">
        <v>83.070866141732196</v>
      </c>
      <c r="BU109" s="1">
        <v>86.440677966101703</v>
      </c>
      <c r="BV109" s="1">
        <v>90.090090090090101</v>
      </c>
      <c r="BW109" s="1">
        <v>89</v>
      </c>
      <c r="BX109" s="1">
        <v>63.580246913580197</v>
      </c>
      <c r="BY109" s="1">
        <v>28.260869565217298</v>
      </c>
      <c r="BZ109" s="1">
        <v>36.065573770491802</v>
      </c>
      <c r="CA109" s="1">
        <v>34.426229508196698</v>
      </c>
      <c r="CB109" s="1">
        <v>36.904761904761898</v>
      </c>
      <c r="CC109" s="1">
        <v>96.926229508196698</v>
      </c>
      <c r="CD109" s="1">
        <v>96.462264150943398</v>
      </c>
      <c r="CE109" s="1">
        <v>95.641025641025607</v>
      </c>
      <c r="CF109" s="1">
        <v>96.783625730994103</v>
      </c>
      <c r="CG109" s="1">
        <v>97.482014388489205</v>
      </c>
      <c r="CH109" s="1">
        <v>89.849624060150305</v>
      </c>
      <c r="CI109" s="1">
        <v>97.244094488188907</v>
      </c>
      <c r="CJ109" s="1">
        <v>90.254237288135599</v>
      </c>
      <c r="CK109" s="1">
        <v>89.639639639639597</v>
      </c>
      <c r="CL109" s="1">
        <v>91.5</v>
      </c>
      <c r="CM109" s="1">
        <v>98.148148148148096</v>
      </c>
      <c r="CN109" s="1">
        <v>94.927536231884005</v>
      </c>
      <c r="CO109" s="1">
        <v>83.6065573770491</v>
      </c>
      <c r="CP109" s="1">
        <v>86.065573770491795</v>
      </c>
      <c r="CQ109" s="1">
        <v>63.095238095238102</v>
      </c>
      <c r="CR109" s="1">
        <v>81.762295081967196</v>
      </c>
      <c r="CS109" s="1">
        <v>83.254716981132106</v>
      </c>
      <c r="CT109" s="1">
        <v>84.871794871794805</v>
      </c>
      <c r="CU109" s="1">
        <v>90.935672514619796</v>
      </c>
      <c r="CV109" s="1">
        <v>77.697841726618705</v>
      </c>
      <c r="CW109" s="1">
        <v>77.067669172932298</v>
      </c>
      <c r="CX109" s="1">
        <v>91.732283464566905</v>
      </c>
      <c r="CY109" s="1">
        <v>94.491525423728802</v>
      </c>
      <c r="CZ109" s="1">
        <v>95.495495495495504</v>
      </c>
      <c r="DA109" s="1">
        <v>95</v>
      </c>
      <c r="DB109" s="1">
        <v>95.679012345678998</v>
      </c>
      <c r="DC109" s="1">
        <v>94.927536231884005</v>
      </c>
      <c r="DD109" s="1">
        <v>81.967213114754102</v>
      </c>
      <c r="DE109" s="1">
        <v>66.393442622950801</v>
      </c>
      <c r="DF109" s="1">
        <v>75</v>
      </c>
      <c r="DG109" s="1">
        <v>75</v>
      </c>
      <c r="DH109" s="1">
        <v>62.367361873399197</v>
      </c>
      <c r="DI109" s="1">
        <v>53.735282176207797</v>
      </c>
      <c r="DJ109" s="1">
        <v>78.347156398104204</v>
      </c>
      <c r="DK109" s="1">
        <v>70.379620379620306</v>
      </c>
      <c r="DL109" s="1">
        <v>95.491388044579494</v>
      </c>
      <c r="DM109" s="1">
        <v>99.126413155190093</v>
      </c>
      <c r="DN109" s="1">
        <v>94.9282786885245</v>
      </c>
      <c r="DO109" s="1">
        <v>91.447368421052602</v>
      </c>
      <c r="DP109" s="1">
        <v>78.407908428720106</v>
      </c>
      <c r="DQ109" s="1">
        <v>79.308323563892102</v>
      </c>
      <c r="DR109" s="1">
        <v>79.866270430906297</v>
      </c>
      <c r="DS109" s="1">
        <v>67.651515151515099</v>
      </c>
      <c r="DT109" s="1">
        <v>66.236722306524996</v>
      </c>
      <c r="DU109" s="1">
        <v>55.169491525423702</v>
      </c>
      <c r="DV109" s="1">
        <v>33.143800440205403</v>
      </c>
      <c r="DW109" s="1">
        <v>30.3146725210391</v>
      </c>
      <c r="DX109" s="1">
        <v>26.857490864799001</v>
      </c>
      <c r="DY109" s="1">
        <v>26.3329383886255</v>
      </c>
      <c r="DZ109" s="1">
        <v>33.816183816183802</v>
      </c>
      <c r="EA109" s="1">
        <v>34.295845997973601</v>
      </c>
      <c r="EB109" s="1">
        <v>46.300102774922898</v>
      </c>
      <c r="EC109" s="1">
        <v>55.993852459016303</v>
      </c>
      <c r="ED109" s="1">
        <v>65.941295546558706</v>
      </c>
      <c r="EE109" s="1">
        <v>74.6618106139438</v>
      </c>
      <c r="EF109" s="1">
        <v>94.431418522860398</v>
      </c>
      <c r="EG109" s="1">
        <v>93.536404160475399</v>
      </c>
      <c r="EH109" s="1">
        <v>72.5</v>
      </c>
      <c r="EI109" s="1">
        <v>5.84218512898331</v>
      </c>
      <c r="EJ109" s="1">
        <v>6.1864406779661003</v>
      </c>
      <c r="EK109" s="1">
        <v>97.817314746881806</v>
      </c>
      <c r="EL109" s="1">
        <v>99.121844127332594</v>
      </c>
      <c r="EM109" s="1">
        <v>92.671538773853001</v>
      </c>
      <c r="EN109" s="1">
        <v>90.284360189573405</v>
      </c>
      <c r="EO109" s="1">
        <v>85.714285714285694</v>
      </c>
      <c r="EP109" s="1">
        <v>90.2228976697061</v>
      </c>
      <c r="EQ109" s="1">
        <v>90.339157245632094</v>
      </c>
      <c r="ER109" s="1">
        <v>94.620901639344197</v>
      </c>
      <c r="ES109" s="1">
        <v>95.850202429149803</v>
      </c>
      <c r="ET109" s="1">
        <v>95.889698231009305</v>
      </c>
      <c r="EU109" s="1">
        <v>97.069167643610697</v>
      </c>
      <c r="EV109" s="1">
        <v>89.227340267459098</v>
      </c>
      <c r="EW109" s="1">
        <v>83.030303030303003</v>
      </c>
      <c r="EX109" s="1">
        <v>93.171471927162301</v>
      </c>
      <c r="EY109" s="1">
        <v>95.084745762711805</v>
      </c>
    </row>
    <row r="110" spans="1:155" ht="15">
      <c r="A110" s="11" t="s">
        <v>236</v>
      </c>
      <c r="B110" s="1" t="s">
        <v>710</v>
      </c>
      <c r="C110" s="1" t="s">
        <v>1078</v>
      </c>
      <c r="D110" s="11" t="s">
        <v>1062</v>
      </c>
      <c r="E110" s="11" t="s">
        <v>1063</v>
      </c>
      <c r="F110" s="1">
        <v>37.797619047619001</v>
      </c>
      <c r="G110" s="1">
        <v>39</v>
      </c>
      <c r="H110" s="1">
        <v>32.462686567164099</v>
      </c>
      <c r="I110" s="1">
        <v>15.677966101694899</v>
      </c>
      <c r="J110" s="1">
        <v>12.857142857142801</v>
      </c>
      <c r="K110" s="1">
        <v>14.3564356435643</v>
      </c>
      <c r="L110" s="1">
        <v>16.6666666666666</v>
      </c>
      <c r="M110" s="1">
        <v>20.707070707070699</v>
      </c>
      <c r="N110" s="1">
        <v>21.578947368421101</v>
      </c>
      <c r="O110" s="1">
        <v>12.8378378378378</v>
      </c>
      <c r="P110" s="1">
        <v>13.0769230769231</v>
      </c>
      <c r="Q110" s="1">
        <v>11.607142857142801</v>
      </c>
      <c r="R110" s="1">
        <v>8.4905660377358405</v>
      </c>
      <c r="S110" s="1">
        <v>14.150943396226401</v>
      </c>
      <c r="T110" s="1">
        <v>15.3846153846153</v>
      </c>
      <c r="U110" s="1">
        <v>80.654761904761898</v>
      </c>
      <c r="V110" s="1">
        <v>86.3333333333333</v>
      </c>
      <c r="W110" s="1">
        <v>24.253731343283501</v>
      </c>
      <c r="X110" s="1">
        <v>8.0508474576271105</v>
      </c>
      <c r="Y110" s="1">
        <v>8.0952380952380896</v>
      </c>
      <c r="Z110" s="1">
        <v>9.4059405940594107</v>
      </c>
      <c r="AA110" s="1">
        <v>8.5858585858585794</v>
      </c>
      <c r="AB110" s="1">
        <v>9.5959595959595898</v>
      </c>
      <c r="AC110" s="1">
        <v>10.5263157894736</v>
      </c>
      <c r="AD110" s="1">
        <v>8.1081081081081106</v>
      </c>
      <c r="AE110" s="1">
        <v>6.9230769230769198</v>
      </c>
      <c r="AF110" s="1">
        <v>7.1428571428571397</v>
      </c>
      <c r="AG110" s="1">
        <v>16.037735849056599</v>
      </c>
      <c r="AH110" s="1">
        <v>16.037735849056599</v>
      </c>
      <c r="AI110" s="1">
        <v>11.538461538461499</v>
      </c>
      <c r="AJ110" s="1">
        <v>8.3333333333333304</v>
      </c>
      <c r="AK110" s="1">
        <v>19.6666666666666</v>
      </c>
      <c r="AL110" s="1">
        <v>8.9552238805970106</v>
      </c>
      <c r="AM110" s="1">
        <v>7.2033898305084696</v>
      </c>
      <c r="AN110" s="1">
        <v>10</v>
      </c>
      <c r="AO110" s="1">
        <v>8.9108910891089099</v>
      </c>
      <c r="AP110" s="1">
        <v>8.0808080808080796</v>
      </c>
      <c r="AQ110" s="1">
        <v>9.0909090909090899</v>
      </c>
      <c r="AR110" s="1">
        <v>10</v>
      </c>
      <c r="AS110" s="1">
        <v>9.4594594594594597</v>
      </c>
      <c r="AT110" s="1">
        <v>10</v>
      </c>
      <c r="AU110" s="1">
        <v>10.714285714285699</v>
      </c>
      <c r="AV110" s="1">
        <v>18.867924528301799</v>
      </c>
      <c r="AW110" s="1">
        <v>22.641509433962199</v>
      </c>
      <c r="AX110" s="1">
        <v>23.076923076923102</v>
      </c>
      <c r="AY110" s="1">
        <v>11.011904761904701</v>
      </c>
      <c r="AZ110" s="1">
        <v>21.6666666666666</v>
      </c>
      <c r="BA110" s="1">
        <v>9.3283582089552208</v>
      </c>
      <c r="BB110" s="1">
        <v>11.4406779661016</v>
      </c>
      <c r="BC110" s="1">
        <v>20.4761904761904</v>
      </c>
      <c r="BD110" s="1">
        <v>26.237623762376199</v>
      </c>
      <c r="BE110" s="1">
        <v>22.727272727272702</v>
      </c>
      <c r="BF110" s="1">
        <v>18.6868686868686</v>
      </c>
      <c r="BG110" s="1">
        <v>21.578947368421101</v>
      </c>
      <c r="BH110" s="1">
        <v>23.648648648648599</v>
      </c>
      <c r="BI110" s="1">
        <v>17.692307692307601</v>
      </c>
      <c r="BJ110" s="1">
        <v>16.964285714285701</v>
      </c>
      <c r="BK110" s="1">
        <v>10.377358490565999</v>
      </c>
      <c r="BL110" s="1">
        <v>36.792452830188601</v>
      </c>
      <c r="BM110" s="1">
        <v>21.7948717948717</v>
      </c>
      <c r="BN110" s="1">
        <v>30.0595238095238</v>
      </c>
      <c r="BO110" s="1">
        <v>14.6666666666666</v>
      </c>
      <c r="BP110" s="1">
        <v>17.164179104477601</v>
      </c>
      <c r="BQ110" s="1">
        <v>20.7627118644067</v>
      </c>
      <c r="BR110" s="1">
        <v>20.952380952380899</v>
      </c>
      <c r="BS110" s="1">
        <v>22.277227722772199</v>
      </c>
      <c r="BT110" s="1">
        <v>22.727272727272702</v>
      </c>
      <c r="BU110" s="1">
        <v>26.767676767676701</v>
      </c>
      <c r="BV110" s="1">
        <v>28.947368421052602</v>
      </c>
      <c r="BW110" s="1">
        <v>25</v>
      </c>
      <c r="BX110" s="1">
        <v>25.384615384615302</v>
      </c>
      <c r="BY110" s="1">
        <v>28.571428571428498</v>
      </c>
      <c r="BZ110" s="1">
        <v>37.735849056603698</v>
      </c>
      <c r="CA110" s="1">
        <v>36.792452830188601</v>
      </c>
      <c r="CB110" s="1">
        <v>35.897435897435898</v>
      </c>
      <c r="CC110" s="1">
        <v>64.5833333333333</v>
      </c>
      <c r="CD110" s="1">
        <v>69</v>
      </c>
      <c r="CE110" s="1">
        <v>50</v>
      </c>
      <c r="CF110" s="1">
        <v>51.271186440677901</v>
      </c>
      <c r="CG110" s="1">
        <v>60</v>
      </c>
      <c r="CH110" s="1">
        <v>62.871287128712801</v>
      </c>
      <c r="CI110" s="1">
        <v>64.646464646464594</v>
      </c>
      <c r="CJ110" s="1">
        <v>67.676767676767597</v>
      </c>
      <c r="CK110" s="1">
        <v>67.894736842105203</v>
      </c>
      <c r="CL110" s="1">
        <v>74.324324324324294</v>
      </c>
      <c r="CM110" s="1">
        <v>69.230769230769198</v>
      </c>
      <c r="CN110" s="1">
        <v>65.178571428571402</v>
      </c>
      <c r="CO110" s="1">
        <v>25.471698113207498</v>
      </c>
      <c r="CP110" s="1">
        <v>78.301886792452805</v>
      </c>
      <c r="CQ110" s="1">
        <v>79.487179487179404</v>
      </c>
      <c r="CR110" s="1">
        <v>14.8809523809523</v>
      </c>
      <c r="CS110" s="1">
        <v>17.6666666666666</v>
      </c>
      <c r="CT110" s="1">
        <v>18.656716417910399</v>
      </c>
      <c r="CU110" s="1">
        <v>22.033898305084701</v>
      </c>
      <c r="CV110" s="1">
        <v>21.904761904761902</v>
      </c>
      <c r="CW110" s="1">
        <v>23.762376237623702</v>
      </c>
      <c r="CX110" s="1">
        <v>22.2222222222222</v>
      </c>
      <c r="CY110" s="1">
        <v>25.252525252525199</v>
      </c>
      <c r="CZ110" s="1">
        <v>27.368421052631501</v>
      </c>
      <c r="DA110" s="1">
        <v>25</v>
      </c>
      <c r="DB110" s="1">
        <v>23.846153846153801</v>
      </c>
      <c r="DC110" s="1">
        <v>36.607142857142797</v>
      </c>
      <c r="DD110" s="1">
        <v>24.528301886792399</v>
      </c>
      <c r="DE110" s="1">
        <v>27.358490566037698</v>
      </c>
      <c r="DF110" s="1">
        <v>32.051282051282101</v>
      </c>
      <c r="DG110" s="1">
        <v>87.142333088774706</v>
      </c>
      <c r="DH110" s="1">
        <v>80.369557263080793</v>
      </c>
      <c r="DI110" s="1">
        <v>77.202598457166104</v>
      </c>
      <c r="DJ110" s="1">
        <v>53.939573459715596</v>
      </c>
      <c r="DK110" s="1">
        <v>40.209790209790199</v>
      </c>
      <c r="DL110" s="1">
        <v>23.0496453900709</v>
      </c>
      <c r="DM110" s="1">
        <v>9.0955806783144908</v>
      </c>
      <c r="DN110" s="1">
        <v>21.7725409836065</v>
      </c>
      <c r="DO110" s="1">
        <v>16.8522267206477</v>
      </c>
      <c r="DP110" s="1">
        <v>40.842872008324598</v>
      </c>
      <c r="DQ110" s="1">
        <v>14.4783118405627</v>
      </c>
      <c r="DR110" s="1">
        <v>7.6523031203566099</v>
      </c>
      <c r="DS110" s="1">
        <v>3.4090909090909101</v>
      </c>
      <c r="DT110" s="1">
        <v>9.3323216995447602</v>
      </c>
      <c r="DU110" s="1">
        <v>18.220338983050802</v>
      </c>
      <c r="DV110" s="1">
        <v>36.151870873074103</v>
      </c>
      <c r="DW110" s="1">
        <v>35.473838272960101</v>
      </c>
      <c r="DX110" s="1">
        <v>32.054405196914303</v>
      </c>
      <c r="DY110" s="1">
        <v>27.873222748815099</v>
      </c>
      <c r="DZ110" s="1">
        <v>28.121878121878101</v>
      </c>
      <c r="EA110" s="1">
        <v>20.314083080040501</v>
      </c>
      <c r="EB110" s="1">
        <v>24.306269270297999</v>
      </c>
      <c r="EC110" s="1">
        <v>26.3831967213114</v>
      </c>
      <c r="ED110" s="1">
        <v>17.054655870445298</v>
      </c>
      <c r="EE110" s="1">
        <v>24.921956295525401</v>
      </c>
      <c r="EF110" s="1">
        <v>66.529894490035105</v>
      </c>
      <c r="EG110" s="1">
        <v>36.775631500742897</v>
      </c>
      <c r="EH110" s="1">
        <v>11.8939393939393</v>
      </c>
      <c r="EI110" s="1">
        <v>58.649468892260998</v>
      </c>
      <c r="EJ110" s="1">
        <v>28.0508474576271</v>
      </c>
      <c r="EK110" s="1">
        <v>96.239911958914107</v>
      </c>
      <c r="EL110" s="1">
        <v>96.487376509330403</v>
      </c>
      <c r="EM110" s="1">
        <v>35.749086479902502</v>
      </c>
      <c r="EN110" s="1">
        <v>30.9537914691943</v>
      </c>
      <c r="EO110" s="1">
        <v>22.0779220779221</v>
      </c>
      <c r="EP110" s="1">
        <v>21.681864235055698</v>
      </c>
      <c r="EQ110" s="1">
        <v>21.891058581706101</v>
      </c>
      <c r="ER110" s="1">
        <v>25.768442622950801</v>
      </c>
      <c r="ES110" s="1">
        <v>33.350202429149803</v>
      </c>
      <c r="ET110" s="1">
        <v>28.876170655567101</v>
      </c>
      <c r="EU110" s="1">
        <v>38.628370457209797</v>
      </c>
      <c r="EV110" s="1">
        <v>47.696879643387803</v>
      </c>
      <c r="EW110" s="1">
        <v>38.939393939393902</v>
      </c>
      <c r="EX110" s="1">
        <v>40.819423368740502</v>
      </c>
      <c r="EY110" s="1">
        <v>41.610169491525397</v>
      </c>
    </row>
    <row r="111" spans="1:155" ht="15">
      <c r="A111" s="11" t="s">
        <v>230</v>
      </c>
      <c r="B111" s="1" t="s">
        <v>705</v>
      </c>
      <c r="C111" s="1" t="s">
        <v>1156</v>
      </c>
      <c r="D111" s="11" t="s">
        <v>1046</v>
      </c>
      <c r="E111" s="11" t="s">
        <v>1047</v>
      </c>
      <c r="F111" s="1">
        <v>98.873873873873805</v>
      </c>
      <c r="G111" s="1">
        <v>99.0322580645161</v>
      </c>
      <c r="H111" s="1">
        <v>98.0263157894736</v>
      </c>
      <c r="I111" s="1">
        <v>92.857142857142804</v>
      </c>
      <c r="J111" s="1">
        <v>87.5</v>
      </c>
      <c r="K111" s="1">
        <v>90</v>
      </c>
      <c r="L111" s="1">
        <v>93.75</v>
      </c>
      <c r="M111" s="1">
        <v>93.75</v>
      </c>
      <c r="N111" s="1">
        <v>86</v>
      </c>
      <c r="O111" s="1">
        <v>66.6666666666666</v>
      </c>
      <c r="P111" s="1">
        <v>69.4444444444444</v>
      </c>
      <c r="Q111" s="1">
        <v>43.75</v>
      </c>
      <c r="R111" s="1">
        <v>44.117647058823501</v>
      </c>
      <c r="S111" s="1">
        <v>0</v>
      </c>
      <c r="T111" s="1">
        <v>0</v>
      </c>
      <c r="U111" s="1">
        <v>99.774774774774698</v>
      </c>
      <c r="V111" s="1">
        <v>99.0322580645161</v>
      </c>
      <c r="W111" s="1">
        <v>92.763157894736807</v>
      </c>
      <c r="X111" s="1">
        <v>90</v>
      </c>
      <c r="Y111" s="1">
        <v>73.214285714285694</v>
      </c>
      <c r="Z111" s="1">
        <v>70</v>
      </c>
      <c r="AA111" s="1">
        <v>72.9166666666666</v>
      </c>
      <c r="AB111" s="1">
        <v>35.4166666666666</v>
      </c>
      <c r="AC111" s="1">
        <v>38</v>
      </c>
      <c r="AD111" s="1">
        <v>33.3333333333333</v>
      </c>
      <c r="AE111" s="1">
        <v>36.1111111111111</v>
      </c>
      <c r="AF111" s="1">
        <v>43.75</v>
      </c>
      <c r="AG111" s="1">
        <v>44.117647058823501</v>
      </c>
      <c r="AH111" s="1">
        <v>0</v>
      </c>
      <c r="AI111" s="1">
        <v>0</v>
      </c>
      <c r="AJ111" s="1">
        <v>49.099099099099099</v>
      </c>
      <c r="AK111" s="1">
        <v>49.354838709677402</v>
      </c>
      <c r="AL111" s="1">
        <v>47.368421052631497</v>
      </c>
      <c r="AM111" s="1">
        <v>45.714285714285701</v>
      </c>
      <c r="AN111" s="1">
        <v>44.642857142857103</v>
      </c>
      <c r="AO111" s="1">
        <v>44</v>
      </c>
      <c r="AP111" s="1">
        <v>43.75</v>
      </c>
      <c r="AQ111" s="1">
        <v>43.75</v>
      </c>
      <c r="AR111" s="1">
        <v>44</v>
      </c>
      <c r="AS111" s="1">
        <v>44.4444444444444</v>
      </c>
      <c r="AT111" s="1">
        <v>47.2222222222222</v>
      </c>
      <c r="AU111" s="1">
        <v>50</v>
      </c>
      <c r="AV111" s="1">
        <v>50</v>
      </c>
      <c r="AW111" s="1">
        <v>0</v>
      </c>
      <c r="AX111" s="1">
        <v>0</v>
      </c>
      <c r="AY111" s="1">
        <v>95.720720720720706</v>
      </c>
      <c r="AZ111" s="1">
        <v>93.225806451612897</v>
      </c>
      <c r="BA111" s="1">
        <v>96.710526315789394</v>
      </c>
      <c r="BB111" s="1">
        <v>95.714285714285694</v>
      </c>
      <c r="BC111" s="1">
        <v>41.071428571428498</v>
      </c>
      <c r="BD111" s="1">
        <v>34</v>
      </c>
      <c r="BE111" s="1">
        <v>39.5833333333333</v>
      </c>
      <c r="BF111" s="1">
        <v>18.75</v>
      </c>
      <c r="BG111" s="1">
        <v>30</v>
      </c>
      <c r="BH111" s="1">
        <v>8.3333333333333304</v>
      </c>
      <c r="BI111" s="1">
        <v>8.3333333333333304</v>
      </c>
      <c r="BJ111" s="1">
        <v>78.125</v>
      </c>
      <c r="BK111" s="1">
        <v>38.235294117647101</v>
      </c>
      <c r="BL111" s="1">
        <v>0</v>
      </c>
      <c r="BM111" s="1">
        <v>0</v>
      </c>
      <c r="BN111" s="1">
        <v>98.198198198198099</v>
      </c>
      <c r="BO111" s="1">
        <v>99.0322580645161</v>
      </c>
      <c r="BP111" s="1">
        <v>97.368421052631504</v>
      </c>
      <c r="BQ111" s="1">
        <v>98.571428571428498</v>
      </c>
      <c r="BR111" s="1">
        <v>92.857142857142804</v>
      </c>
      <c r="BS111" s="1">
        <v>92</v>
      </c>
      <c r="BT111" s="1">
        <v>95.8333333333333</v>
      </c>
      <c r="BU111" s="1">
        <v>43.75</v>
      </c>
      <c r="BV111" s="1">
        <v>48</v>
      </c>
      <c r="BW111" s="1">
        <v>47.2222222222222</v>
      </c>
      <c r="BX111" s="1">
        <v>47.2222222222222</v>
      </c>
      <c r="BY111" s="1">
        <v>50</v>
      </c>
      <c r="BZ111" s="1">
        <v>47.058823529411697</v>
      </c>
      <c r="CA111" s="1">
        <v>0</v>
      </c>
      <c r="CB111" s="1">
        <v>0</v>
      </c>
      <c r="CC111" s="1">
        <v>99.774774774774698</v>
      </c>
      <c r="CD111" s="1">
        <v>99.677419354838705</v>
      </c>
      <c r="CE111" s="1">
        <v>99.342105263157904</v>
      </c>
      <c r="CF111" s="1">
        <v>98.571428571428498</v>
      </c>
      <c r="CG111" s="1">
        <v>98.214285714285694</v>
      </c>
      <c r="CH111" s="1">
        <v>98</v>
      </c>
      <c r="CI111" s="1">
        <v>97.9166666666666</v>
      </c>
      <c r="CJ111" s="1">
        <v>91.6666666666666</v>
      </c>
      <c r="CK111" s="1">
        <v>92</v>
      </c>
      <c r="CL111" s="1">
        <v>80.5555555555555</v>
      </c>
      <c r="CM111" s="1">
        <v>88.8888888888888</v>
      </c>
      <c r="CN111" s="1">
        <v>90.625</v>
      </c>
      <c r="CO111" s="1">
        <v>44.117647058823501</v>
      </c>
      <c r="CP111" s="1">
        <v>0</v>
      </c>
      <c r="CQ111" s="1">
        <v>0</v>
      </c>
      <c r="CR111" s="1">
        <v>99.099099099099107</v>
      </c>
      <c r="CS111" s="1">
        <v>99.0322580645161</v>
      </c>
      <c r="CT111" s="1">
        <v>93.421052631578902</v>
      </c>
      <c r="CU111" s="1">
        <v>87.142857142857096</v>
      </c>
      <c r="CV111" s="1">
        <v>82.142857142857096</v>
      </c>
      <c r="CW111" s="1">
        <v>82</v>
      </c>
      <c r="CX111" s="1">
        <v>83.3333333333333</v>
      </c>
      <c r="CY111" s="1">
        <v>68.75</v>
      </c>
      <c r="CZ111" s="1">
        <v>60</v>
      </c>
      <c r="DA111" s="1">
        <v>55.5555555555555</v>
      </c>
      <c r="DB111" s="1">
        <v>63.8888888888888</v>
      </c>
      <c r="DC111" s="1">
        <v>90.625</v>
      </c>
      <c r="DD111" s="1">
        <v>35.294117647058798</v>
      </c>
      <c r="DE111" s="1">
        <v>0</v>
      </c>
      <c r="DF111" s="1">
        <v>0</v>
      </c>
      <c r="DG111" s="1">
        <v>86.260519575557893</v>
      </c>
      <c r="DH111" s="1">
        <v>84.591961023142503</v>
      </c>
      <c r="DI111" s="1">
        <v>95.2310426540284</v>
      </c>
      <c r="DJ111" s="1">
        <v>90.059940059940004</v>
      </c>
      <c r="DK111" s="1">
        <v>93.566362715298794</v>
      </c>
      <c r="DL111" s="1">
        <v>78.160328879753294</v>
      </c>
      <c r="DM111" s="1">
        <v>72.899590163934405</v>
      </c>
      <c r="DN111" s="1">
        <v>61.791497975708502</v>
      </c>
      <c r="DO111" s="1">
        <v>66.649323621227794</v>
      </c>
      <c r="DP111" s="1">
        <v>50.937866354044502</v>
      </c>
      <c r="DQ111" s="1">
        <v>90.564635958395201</v>
      </c>
      <c r="DR111" s="1">
        <v>92.954545454545396</v>
      </c>
      <c r="DS111" s="1">
        <v>95.220030349013598</v>
      </c>
      <c r="DT111" s="1">
        <v>0</v>
      </c>
      <c r="DU111" s="1">
        <v>0</v>
      </c>
      <c r="DV111" s="1">
        <v>42.060007317965599</v>
      </c>
      <c r="DW111" s="1">
        <v>56.739748274462002</v>
      </c>
      <c r="DX111" s="1">
        <v>38.418246445497601</v>
      </c>
      <c r="DY111" s="1">
        <v>41.708291708291704</v>
      </c>
      <c r="DZ111" s="1">
        <v>46.352583586626103</v>
      </c>
      <c r="EA111" s="1">
        <v>47.636176772867401</v>
      </c>
      <c r="EB111" s="1">
        <v>34.682377049180303</v>
      </c>
      <c r="EC111" s="1">
        <v>22.520242914979701</v>
      </c>
      <c r="ED111" s="1">
        <v>44.276795005202899</v>
      </c>
      <c r="EE111" s="1">
        <v>54.2203985932004</v>
      </c>
      <c r="EF111" s="1">
        <v>60.698365527488797</v>
      </c>
      <c r="EG111" s="1">
        <v>46.893939393939299</v>
      </c>
      <c r="EH111" s="1">
        <v>30.576631259484099</v>
      </c>
      <c r="EI111" s="1">
        <v>0</v>
      </c>
      <c r="EJ111" s="1">
        <v>0</v>
      </c>
      <c r="EK111" s="1">
        <v>95.810464690815905</v>
      </c>
      <c r="EL111" s="1">
        <v>91.189606171335697</v>
      </c>
      <c r="EM111" s="1">
        <v>70.882701421800903</v>
      </c>
      <c r="EN111" s="1">
        <v>50.799200799200698</v>
      </c>
      <c r="EO111" s="1">
        <v>51.0131712259371</v>
      </c>
      <c r="EP111" s="1">
        <v>50.770811921891003</v>
      </c>
      <c r="EQ111" s="1">
        <v>57.4282786885245</v>
      </c>
      <c r="ER111" s="1">
        <v>62.0445344129554</v>
      </c>
      <c r="ES111" s="1">
        <v>63.995837669094598</v>
      </c>
      <c r="ET111" s="1">
        <v>9.3200468933177003</v>
      </c>
      <c r="EU111" s="1">
        <v>18.4992570579494</v>
      </c>
      <c r="EV111" s="1">
        <v>38.939393939393902</v>
      </c>
      <c r="EW111" s="1">
        <v>40.819423368740502</v>
      </c>
      <c r="EX111" s="1">
        <v>0</v>
      </c>
      <c r="EY111" s="1">
        <v>0</v>
      </c>
    </row>
    <row r="112" spans="1:155" ht="15">
      <c r="A112" s="11" t="s">
        <v>240</v>
      </c>
      <c r="B112" s="1" t="s">
        <v>713</v>
      </c>
      <c r="C112" s="1" t="s">
        <v>1129</v>
      </c>
      <c r="D112" s="11" t="s">
        <v>1142</v>
      </c>
      <c r="E112" s="11" t="s">
        <v>1157</v>
      </c>
      <c r="F112" s="1">
        <v>92.419354838709594</v>
      </c>
      <c r="G112" s="1">
        <v>91.992882562277501</v>
      </c>
      <c r="H112" s="1">
        <v>89.183673469387699</v>
      </c>
      <c r="I112" s="1">
        <v>88.861386138613796</v>
      </c>
      <c r="J112" s="1">
        <v>87.688442211055204</v>
      </c>
      <c r="K112" s="1">
        <v>73.076923076923094</v>
      </c>
      <c r="L112" s="1">
        <v>73.834196891191695</v>
      </c>
      <c r="M112" s="1">
        <v>60.3626943005181</v>
      </c>
      <c r="N112" s="1">
        <v>59.5541401273885</v>
      </c>
      <c r="O112" s="1">
        <v>49.280575539568297</v>
      </c>
      <c r="P112" s="1">
        <v>25.206611570247901</v>
      </c>
      <c r="Q112" s="1">
        <v>25</v>
      </c>
      <c r="R112" s="1">
        <v>28.632478632478598</v>
      </c>
      <c r="S112" s="1">
        <v>29.255319148936099</v>
      </c>
      <c r="T112" s="1">
        <v>28.571428571428498</v>
      </c>
      <c r="U112" s="1">
        <v>89.838709677419303</v>
      </c>
      <c r="V112" s="1">
        <v>90.925266903914505</v>
      </c>
      <c r="W112" s="1">
        <v>86.734693877550995</v>
      </c>
      <c r="X112" s="1">
        <v>82.425742574257399</v>
      </c>
      <c r="Y112" s="1">
        <v>75.376884422110507</v>
      </c>
      <c r="Z112" s="1">
        <v>21.025641025641001</v>
      </c>
      <c r="AA112" s="1">
        <v>24.0932642487046</v>
      </c>
      <c r="AB112" s="1">
        <v>25.6476683937823</v>
      </c>
      <c r="AC112" s="1">
        <v>23.248407643312099</v>
      </c>
      <c r="AD112" s="1">
        <v>19.424460431654602</v>
      </c>
      <c r="AE112" s="1">
        <v>34.710743801652796</v>
      </c>
      <c r="AF112" s="1">
        <v>48.7068965517241</v>
      </c>
      <c r="AG112" s="1">
        <v>24.358974358974301</v>
      </c>
      <c r="AH112" s="1">
        <v>26.063829787233999</v>
      </c>
      <c r="AI112" s="1">
        <v>23.8095238095238</v>
      </c>
      <c r="AJ112" s="1">
        <v>50</v>
      </c>
      <c r="AK112" s="1">
        <v>38.967971530249102</v>
      </c>
      <c r="AL112" s="1">
        <v>33.061224489795897</v>
      </c>
      <c r="AM112" s="1">
        <v>25.990099009900899</v>
      </c>
      <c r="AN112" s="1">
        <v>26.130653266331599</v>
      </c>
      <c r="AO112" s="1">
        <v>24.871794871794801</v>
      </c>
      <c r="AP112" s="1">
        <v>29.015544041450699</v>
      </c>
      <c r="AQ112" s="1">
        <v>51.554404145077697</v>
      </c>
      <c r="AR112" s="1">
        <v>51.592356687898103</v>
      </c>
      <c r="AS112" s="1">
        <v>80.935251798561097</v>
      </c>
      <c r="AT112" s="1">
        <v>15.702479338842901</v>
      </c>
      <c r="AU112" s="1">
        <v>36.637931034482698</v>
      </c>
      <c r="AV112" s="1">
        <v>37.179487179487097</v>
      </c>
      <c r="AW112" s="1">
        <v>40.957446808510603</v>
      </c>
      <c r="AX112" s="1">
        <v>38.095238095238102</v>
      </c>
      <c r="AY112" s="1">
        <v>63.387096774193502</v>
      </c>
      <c r="AZ112" s="1">
        <v>54.6263345195729</v>
      </c>
      <c r="BA112" s="1">
        <v>52.857142857142797</v>
      </c>
      <c r="BB112" s="1">
        <v>31.435643564356401</v>
      </c>
      <c r="BC112" s="1">
        <v>40.954773869346702</v>
      </c>
      <c r="BD112" s="1">
        <v>48.461538461538403</v>
      </c>
      <c r="BE112" s="1">
        <v>43.782383419689097</v>
      </c>
      <c r="BF112" s="1">
        <v>42.746113989637301</v>
      </c>
      <c r="BG112" s="1">
        <v>49.363057324840703</v>
      </c>
      <c r="BH112" s="1">
        <v>37.050359712230197</v>
      </c>
      <c r="BI112" s="1">
        <v>80.578512396694194</v>
      </c>
      <c r="BJ112" s="1">
        <v>77.155172413793096</v>
      </c>
      <c r="BK112" s="1">
        <v>67.948717948717899</v>
      </c>
      <c r="BL112" s="1">
        <v>89.893617021276597</v>
      </c>
      <c r="BM112" s="1">
        <v>44.047619047619001</v>
      </c>
      <c r="BN112" s="1">
        <v>80.967741935483801</v>
      </c>
      <c r="BO112" s="1">
        <v>85.409252669039105</v>
      </c>
      <c r="BP112" s="1">
        <v>88.163265306122398</v>
      </c>
      <c r="BQ112" s="1">
        <v>91.5841584158415</v>
      </c>
      <c r="BR112" s="1">
        <v>94.9748743718593</v>
      </c>
      <c r="BS112" s="1">
        <v>24.615384615384599</v>
      </c>
      <c r="BT112" s="1">
        <v>27.202072538860101</v>
      </c>
      <c r="BU112" s="1">
        <v>31.088082901554401</v>
      </c>
      <c r="BV112" s="1">
        <v>28.980891719745198</v>
      </c>
      <c r="BW112" s="1">
        <v>28.417266187050298</v>
      </c>
      <c r="BX112" s="1">
        <v>33.471074380165199</v>
      </c>
      <c r="BY112" s="1">
        <v>41.810344827586199</v>
      </c>
      <c r="BZ112" s="1">
        <v>42.735042735042697</v>
      </c>
      <c r="CA112" s="1">
        <v>44.680851063829699</v>
      </c>
      <c r="CB112" s="1">
        <v>44.047619047619001</v>
      </c>
      <c r="CC112" s="1">
        <v>86.612903225806406</v>
      </c>
      <c r="CD112" s="1">
        <v>85.587188612099595</v>
      </c>
      <c r="CE112" s="1">
        <v>96.938775510204096</v>
      </c>
      <c r="CF112" s="1">
        <v>97.772277227722697</v>
      </c>
      <c r="CG112" s="1">
        <v>93.216080402009993</v>
      </c>
      <c r="CH112" s="1">
        <v>92.051282051282001</v>
      </c>
      <c r="CI112" s="1">
        <v>96.632124352331601</v>
      </c>
      <c r="CJ112" s="1">
        <v>92.487046632124304</v>
      </c>
      <c r="CK112" s="1">
        <v>96.496815286624198</v>
      </c>
      <c r="CL112" s="1">
        <v>92.4460431654676</v>
      </c>
      <c r="CM112" s="1">
        <v>85.537190082644599</v>
      </c>
      <c r="CN112" s="1">
        <v>76.724137931034406</v>
      </c>
      <c r="CO112" s="1">
        <v>74.786324786324698</v>
      </c>
      <c r="CP112" s="1">
        <v>45.212765957446798</v>
      </c>
      <c r="CQ112" s="1">
        <v>21.428571428571399</v>
      </c>
      <c r="CR112" s="1">
        <v>54.0322580645161</v>
      </c>
      <c r="CS112" s="1">
        <v>55.8718861209964</v>
      </c>
      <c r="CT112" s="1">
        <v>52.653061224489697</v>
      </c>
      <c r="CU112" s="1">
        <v>54.950495049504902</v>
      </c>
      <c r="CV112" s="1">
        <v>80.402010050251207</v>
      </c>
      <c r="CW112" s="1">
        <v>80.256410256410206</v>
      </c>
      <c r="CX112" s="1">
        <v>82.901554404145102</v>
      </c>
      <c r="CY112" s="1">
        <v>83.419689119170897</v>
      </c>
      <c r="CZ112" s="1">
        <v>84.076433121019093</v>
      </c>
      <c r="DA112" s="1">
        <v>84.8920863309352</v>
      </c>
      <c r="DB112" s="1">
        <v>78.925619834710702</v>
      </c>
      <c r="DC112" s="1">
        <v>68.534482758620598</v>
      </c>
      <c r="DD112" s="1">
        <v>29.914529914529901</v>
      </c>
      <c r="DE112" s="1">
        <v>36.702127659574401</v>
      </c>
      <c r="DF112" s="1">
        <v>27.380952380952301</v>
      </c>
      <c r="DG112" s="1">
        <v>65.843395536040902</v>
      </c>
      <c r="DH112" s="1">
        <v>68.635809987819698</v>
      </c>
      <c r="DI112" s="1">
        <v>78.050947867298504</v>
      </c>
      <c r="DJ112" s="1">
        <v>48.201798201798198</v>
      </c>
      <c r="DK112" s="1">
        <v>85.055724417426504</v>
      </c>
      <c r="DL112" s="1">
        <v>79.290853031860195</v>
      </c>
      <c r="DM112" s="1">
        <v>80.993852459016296</v>
      </c>
      <c r="DN112" s="1">
        <v>84.058704453441194</v>
      </c>
      <c r="DO112" s="1">
        <v>72.892819979188303</v>
      </c>
      <c r="DP112" s="1">
        <v>73.798358733880406</v>
      </c>
      <c r="DQ112" s="1">
        <v>48.365527488855797</v>
      </c>
      <c r="DR112" s="1">
        <v>79.318181818181799</v>
      </c>
      <c r="DS112" s="1">
        <v>17.374810318664601</v>
      </c>
      <c r="DT112" s="1">
        <v>48.559322033898297</v>
      </c>
      <c r="DU112" s="1">
        <v>47.2027972027972</v>
      </c>
      <c r="DV112" s="1">
        <v>81.028174167581398</v>
      </c>
      <c r="DW112" s="1">
        <v>73.304912708079499</v>
      </c>
      <c r="DX112" s="1">
        <v>66.380331753554501</v>
      </c>
      <c r="DY112" s="1">
        <v>84.865134865134806</v>
      </c>
      <c r="DZ112" s="1">
        <v>84.042553191489304</v>
      </c>
      <c r="EA112" s="1">
        <v>83.196300102774899</v>
      </c>
      <c r="EB112" s="1">
        <v>84.7848360655737</v>
      </c>
      <c r="EC112" s="1">
        <v>89.827935222672096</v>
      </c>
      <c r="ED112" s="1">
        <v>90.894901144640897</v>
      </c>
      <c r="EE112" s="1">
        <v>61.019929660023401</v>
      </c>
      <c r="EF112" s="1">
        <v>74.071322436849897</v>
      </c>
      <c r="EG112" s="1">
        <v>95.530303030303003</v>
      </c>
      <c r="EH112" s="1">
        <v>93.399089529590199</v>
      </c>
      <c r="EI112" s="1">
        <v>34.322033898305101</v>
      </c>
      <c r="EJ112" s="1">
        <v>60.256410256410199</v>
      </c>
      <c r="EK112" s="1">
        <v>83.552872301500102</v>
      </c>
      <c r="EL112" s="1">
        <v>88.834754364595995</v>
      </c>
      <c r="EM112" s="1">
        <v>81.042654028436004</v>
      </c>
      <c r="EN112" s="1">
        <v>71.678321678321595</v>
      </c>
      <c r="EO112" s="1">
        <v>71.428571428571402</v>
      </c>
      <c r="EP112" s="1">
        <v>70.657759506680307</v>
      </c>
      <c r="EQ112" s="1">
        <v>57.4282786885245</v>
      </c>
      <c r="ER112" s="1">
        <v>2.17611336032388</v>
      </c>
      <c r="ES112" s="1">
        <v>28.876170655567101</v>
      </c>
      <c r="ET112" s="1">
        <v>66.647127784290703</v>
      </c>
      <c r="EU112" s="1">
        <v>65.824665676077203</v>
      </c>
      <c r="EV112" s="1">
        <v>38.939393939393902</v>
      </c>
      <c r="EW112" s="1">
        <v>40.819423368740502</v>
      </c>
      <c r="EX112" s="1">
        <v>41.610169491525397</v>
      </c>
      <c r="EY112" s="1">
        <v>40.675990675990597</v>
      </c>
    </row>
    <row r="113" spans="1:155" ht="15">
      <c r="A113" s="11" t="s">
        <v>241</v>
      </c>
      <c r="B113" s="1" t="s">
        <v>714</v>
      </c>
      <c r="C113" s="1" t="s">
        <v>1067</v>
      </c>
      <c r="D113" s="11" t="s">
        <v>1158</v>
      </c>
      <c r="E113" s="11" t="s">
        <v>1159</v>
      </c>
      <c r="F113" s="1">
        <v>71.283783783783704</v>
      </c>
      <c r="G113" s="1">
        <v>43.006993006993</v>
      </c>
      <c r="H113" s="1">
        <v>17.578125</v>
      </c>
      <c r="I113" s="1">
        <v>72.608695652173907</v>
      </c>
      <c r="J113" s="1">
        <v>77.941176470588204</v>
      </c>
      <c r="K113" s="1">
        <v>85.2040816326531</v>
      </c>
      <c r="L113" s="1">
        <v>86.842105263157904</v>
      </c>
      <c r="M113" s="1">
        <v>85.9375</v>
      </c>
      <c r="N113" s="1">
        <v>81.6666666666666</v>
      </c>
      <c r="O113" s="1">
        <v>77.325581395348806</v>
      </c>
      <c r="P113" s="1">
        <v>91.975308641975303</v>
      </c>
      <c r="Q113" s="1">
        <v>89.516129032258107</v>
      </c>
      <c r="R113" s="1">
        <v>97.2222222222222</v>
      </c>
      <c r="S113" s="1">
        <v>81.481481481481396</v>
      </c>
      <c r="T113" s="1">
        <v>79.411764705882305</v>
      </c>
      <c r="U113" s="1">
        <v>96.283783783783704</v>
      </c>
      <c r="V113" s="1">
        <v>92.657342657342596</v>
      </c>
      <c r="W113" s="1">
        <v>94.921875</v>
      </c>
      <c r="X113" s="1">
        <v>88.260869565217305</v>
      </c>
      <c r="Y113" s="1">
        <v>81.862745098039198</v>
      </c>
      <c r="Z113" s="1">
        <v>88.265306122448905</v>
      </c>
      <c r="AA113" s="1">
        <v>86.842105263157904</v>
      </c>
      <c r="AB113" s="1">
        <v>88.0208333333333</v>
      </c>
      <c r="AC113" s="1">
        <v>71.6666666666666</v>
      </c>
      <c r="AD113" s="1">
        <v>72.674418604651095</v>
      </c>
      <c r="AE113" s="1">
        <v>85.802469135802397</v>
      </c>
      <c r="AF113" s="1">
        <v>87.903225806451601</v>
      </c>
      <c r="AG113" s="1">
        <v>99.074074074074105</v>
      </c>
      <c r="AH113" s="1">
        <v>85.185185185185105</v>
      </c>
      <c r="AI113" s="1">
        <v>87.254901960784295</v>
      </c>
      <c r="AJ113" s="1">
        <v>98.310810810810807</v>
      </c>
      <c r="AK113" s="1">
        <v>98.251748251748197</v>
      </c>
      <c r="AL113" s="1">
        <v>98.046875</v>
      </c>
      <c r="AM113" s="1">
        <v>97.826086956521706</v>
      </c>
      <c r="AN113" s="1">
        <v>97.549019607843107</v>
      </c>
      <c r="AO113" s="1">
        <v>96.938775510204096</v>
      </c>
      <c r="AP113" s="1">
        <v>97.368421052631504</v>
      </c>
      <c r="AQ113" s="1">
        <v>98.4375</v>
      </c>
      <c r="AR113" s="1">
        <v>95.5555555555555</v>
      </c>
      <c r="AS113" s="1">
        <v>95.348837209302303</v>
      </c>
      <c r="AT113" s="1">
        <v>87.654320987654302</v>
      </c>
      <c r="AU113" s="1">
        <v>44.354838709677402</v>
      </c>
      <c r="AV113" s="1">
        <v>50</v>
      </c>
      <c r="AW113" s="1">
        <v>50</v>
      </c>
      <c r="AX113" s="1">
        <v>99.019607843137194</v>
      </c>
      <c r="AY113" s="1">
        <v>95.608108108108098</v>
      </c>
      <c r="AZ113" s="1">
        <v>85.664335664335596</v>
      </c>
      <c r="BA113" s="1">
        <v>60.546875</v>
      </c>
      <c r="BB113" s="1">
        <v>90.869565217391298</v>
      </c>
      <c r="BC113" s="1">
        <v>73.039215686274503</v>
      </c>
      <c r="BD113" s="1">
        <v>89.285714285714207</v>
      </c>
      <c r="BE113" s="1">
        <v>87.894736842105203</v>
      </c>
      <c r="BF113" s="1">
        <v>94.2708333333333</v>
      </c>
      <c r="BG113" s="1">
        <v>97.2222222222222</v>
      </c>
      <c r="BH113" s="1">
        <v>95.930232558139494</v>
      </c>
      <c r="BI113" s="1">
        <v>90.740740740740705</v>
      </c>
      <c r="BJ113" s="1">
        <v>91.129032258064498</v>
      </c>
      <c r="BK113" s="1">
        <v>76.851851851851805</v>
      </c>
      <c r="BL113" s="1">
        <v>89.814814814814795</v>
      </c>
      <c r="BM113" s="1">
        <v>16.6666666666666</v>
      </c>
      <c r="BN113" s="1">
        <v>90.878378378378301</v>
      </c>
      <c r="BO113" s="1">
        <v>89.160839160839103</v>
      </c>
      <c r="BP113" s="1">
        <v>93.75</v>
      </c>
      <c r="BQ113" s="1">
        <v>93.478260869565204</v>
      </c>
      <c r="BR113" s="1">
        <v>91.6666666666666</v>
      </c>
      <c r="BS113" s="1">
        <v>80.102040816326493</v>
      </c>
      <c r="BT113" s="1">
        <v>82.631578947368396</v>
      </c>
      <c r="BU113" s="1">
        <v>86.4583333333333</v>
      </c>
      <c r="BV113" s="1">
        <v>90</v>
      </c>
      <c r="BW113" s="1">
        <v>90.116279069767401</v>
      </c>
      <c r="BX113" s="1">
        <v>89.506172839506107</v>
      </c>
      <c r="BY113" s="1">
        <v>93.548387096774107</v>
      </c>
      <c r="BZ113" s="1">
        <v>99.074074074074105</v>
      </c>
      <c r="CA113" s="1">
        <v>42.592592592592503</v>
      </c>
      <c r="CB113" s="1">
        <v>46.078431372548998</v>
      </c>
      <c r="CC113" s="1">
        <v>96.959459459459396</v>
      </c>
      <c r="CD113" s="1">
        <v>97.552447552447504</v>
      </c>
      <c r="CE113" s="1">
        <v>97.265625</v>
      </c>
      <c r="CF113" s="1">
        <v>96.956521739130395</v>
      </c>
      <c r="CG113" s="1">
        <v>87.745098039215605</v>
      </c>
      <c r="CH113" s="1">
        <v>91.326530612244795</v>
      </c>
      <c r="CI113" s="1">
        <v>94.210526315789394</v>
      </c>
      <c r="CJ113" s="1">
        <v>99.4791666666666</v>
      </c>
      <c r="CK113" s="1">
        <v>99.4444444444444</v>
      </c>
      <c r="CL113" s="1">
        <v>99.418604651162696</v>
      </c>
      <c r="CM113" s="1">
        <v>99.382716049382694</v>
      </c>
      <c r="CN113" s="1">
        <v>94.354838709677395</v>
      </c>
      <c r="CO113" s="1">
        <v>99.074074074074105</v>
      </c>
      <c r="CP113" s="1">
        <v>99.074074074074105</v>
      </c>
      <c r="CQ113" s="1">
        <v>47.058823529411697</v>
      </c>
      <c r="CR113" s="1">
        <v>96.959459459459396</v>
      </c>
      <c r="CS113" s="1">
        <v>80.419580419580399</v>
      </c>
      <c r="CT113" s="1">
        <v>78.515625</v>
      </c>
      <c r="CU113" s="1">
        <v>75.2173913043478</v>
      </c>
      <c r="CV113" s="1">
        <v>74.509803921568604</v>
      </c>
      <c r="CW113" s="1">
        <v>75</v>
      </c>
      <c r="CX113" s="1">
        <v>92.105263157894697</v>
      </c>
      <c r="CY113" s="1">
        <v>93.75</v>
      </c>
      <c r="CZ113" s="1">
        <v>93.3333333333333</v>
      </c>
      <c r="DA113" s="1">
        <v>92.441860465116207</v>
      </c>
      <c r="DB113" s="1">
        <v>93.827160493827094</v>
      </c>
      <c r="DC113" s="1">
        <v>96.774193548387103</v>
      </c>
      <c r="DD113" s="1">
        <v>99.074074074074105</v>
      </c>
      <c r="DE113" s="1">
        <v>87.962962962962905</v>
      </c>
      <c r="DF113" s="1">
        <v>37.254901960784302</v>
      </c>
      <c r="DG113" s="1">
        <v>66.159207630227399</v>
      </c>
      <c r="DH113" s="1">
        <v>66.575192096597107</v>
      </c>
      <c r="DI113" s="1">
        <v>65.956151035322705</v>
      </c>
      <c r="DJ113" s="1">
        <v>46.001184834123201</v>
      </c>
      <c r="DK113" s="1">
        <v>18.131868131868099</v>
      </c>
      <c r="DL113" s="1">
        <v>83.839918946301907</v>
      </c>
      <c r="DM113" s="1">
        <v>69.630010277492204</v>
      </c>
      <c r="DN113" s="1">
        <v>65.420081967213093</v>
      </c>
      <c r="DO113" s="1">
        <v>57.641700404858298</v>
      </c>
      <c r="DP113" s="1">
        <v>35.848074921956197</v>
      </c>
      <c r="DQ113" s="1">
        <v>88.686987104337604</v>
      </c>
      <c r="DR113" s="1">
        <v>80.312035661218403</v>
      </c>
      <c r="DS113" s="1">
        <v>73.257575757575694</v>
      </c>
      <c r="DT113" s="1">
        <v>82.6251896813353</v>
      </c>
      <c r="DU113" s="1">
        <v>83.813559322033896</v>
      </c>
      <c r="DV113" s="1">
        <v>79.585473220836306</v>
      </c>
      <c r="DW113" s="1">
        <v>72.832052689352295</v>
      </c>
      <c r="DX113" s="1">
        <v>51.664636622005602</v>
      </c>
      <c r="DY113" s="1">
        <v>57.079383886255897</v>
      </c>
      <c r="DZ113" s="1">
        <v>61.888111888111801</v>
      </c>
      <c r="EA113" s="1">
        <v>76.646403242147898</v>
      </c>
      <c r="EB113" s="1">
        <v>79.599177800616602</v>
      </c>
      <c r="EC113" s="1">
        <v>81.096311475409806</v>
      </c>
      <c r="ED113" s="1">
        <v>67.358299595141702</v>
      </c>
      <c r="EE113" s="1">
        <v>73.621227887617096</v>
      </c>
      <c r="EF113" s="1">
        <v>51.758499413833498</v>
      </c>
      <c r="EG113" s="1">
        <v>85.809806835066794</v>
      </c>
      <c r="EH113" s="1">
        <v>71.136363636363598</v>
      </c>
      <c r="EI113" s="1">
        <v>94.309559939301906</v>
      </c>
      <c r="EJ113" s="1">
        <v>40.084745762711798</v>
      </c>
      <c r="EK113" s="1">
        <v>91.232575201760795</v>
      </c>
      <c r="EL113" s="1">
        <v>85.400658616904494</v>
      </c>
      <c r="EM113" s="1">
        <v>85.891189606171295</v>
      </c>
      <c r="EN113" s="1">
        <v>85.159952606635102</v>
      </c>
      <c r="EO113" s="1">
        <v>85.714285714285694</v>
      </c>
      <c r="EP113" s="1">
        <v>84.903748733535906</v>
      </c>
      <c r="EQ113" s="1">
        <v>84.840698869475801</v>
      </c>
      <c r="ER113" s="1">
        <v>94.620901639344197</v>
      </c>
      <c r="ES113" s="1">
        <v>95.850202429149803</v>
      </c>
      <c r="ET113" s="1">
        <v>95.889698231009305</v>
      </c>
      <c r="EU113" s="1">
        <v>97.069167643610697</v>
      </c>
      <c r="EV113" s="1">
        <v>99.034175334323905</v>
      </c>
      <c r="EW113" s="1">
        <v>98.712121212121204</v>
      </c>
      <c r="EX113" s="1">
        <v>90.440060698027295</v>
      </c>
      <c r="EY113" s="1">
        <v>87.966101694915196</v>
      </c>
    </row>
    <row r="114" spans="1:155" ht="15">
      <c r="A114" s="11" t="s">
        <v>250</v>
      </c>
      <c r="B114" s="1" t="s">
        <v>723</v>
      </c>
      <c r="C114" s="1" t="s">
        <v>1160</v>
      </c>
      <c r="D114" s="11" t="s">
        <v>1033</v>
      </c>
      <c r="E114" s="11" t="s">
        <v>1161</v>
      </c>
      <c r="F114" s="1">
        <v>66.964285714285694</v>
      </c>
      <c r="G114" s="1">
        <v>66.3333333333333</v>
      </c>
      <c r="H114" s="1">
        <v>66.791044776119406</v>
      </c>
      <c r="I114" s="1">
        <v>75</v>
      </c>
      <c r="J114" s="1">
        <v>43.3333333333333</v>
      </c>
      <c r="K114" s="1">
        <v>43.069306930693102</v>
      </c>
      <c r="L114" s="1">
        <v>51.010101010101003</v>
      </c>
      <c r="M114" s="1">
        <v>57.070707070707101</v>
      </c>
      <c r="N114" s="1">
        <v>43.684210526315702</v>
      </c>
      <c r="O114" s="1">
        <v>41.216216216216203</v>
      </c>
      <c r="P114" s="1">
        <v>40.769230769230703</v>
      </c>
      <c r="Q114" s="1">
        <v>25.8928571428571</v>
      </c>
      <c r="R114" s="1">
        <v>8.4905660377358405</v>
      </c>
      <c r="S114" s="1">
        <v>14.150943396226401</v>
      </c>
      <c r="T114" s="1">
        <v>0</v>
      </c>
      <c r="U114" s="1">
        <v>83.630952380952294</v>
      </c>
      <c r="V114" s="1">
        <v>76.3333333333333</v>
      </c>
      <c r="W114" s="1">
        <v>77.238805970149201</v>
      </c>
      <c r="X114" s="1">
        <v>75.847457627118601</v>
      </c>
      <c r="Y114" s="1">
        <v>44.285714285714199</v>
      </c>
      <c r="Z114" s="1">
        <v>54.950495049504902</v>
      </c>
      <c r="AA114" s="1">
        <v>55.050505050505002</v>
      </c>
      <c r="AB114" s="1">
        <v>59.090909090909101</v>
      </c>
      <c r="AC114" s="1">
        <v>56.315789473684198</v>
      </c>
      <c r="AD114" s="1">
        <v>38.513513513513502</v>
      </c>
      <c r="AE114" s="1">
        <v>32.307692307692299</v>
      </c>
      <c r="AF114" s="1">
        <v>19.6428571428571</v>
      </c>
      <c r="AG114" s="1">
        <v>16.037735849056599</v>
      </c>
      <c r="AH114" s="1">
        <v>16.037735849056599</v>
      </c>
      <c r="AI114" s="1">
        <v>0</v>
      </c>
      <c r="AJ114" s="1">
        <v>30.654761904761902</v>
      </c>
      <c r="AK114" s="1">
        <v>33</v>
      </c>
      <c r="AL114" s="1">
        <v>29.477611940298502</v>
      </c>
      <c r="AM114" s="1">
        <v>27.966101694915199</v>
      </c>
      <c r="AN114" s="1">
        <v>10</v>
      </c>
      <c r="AO114" s="1">
        <v>19.801980198019798</v>
      </c>
      <c r="AP114" s="1">
        <v>18.181818181818102</v>
      </c>
      <c r="AQ114" s="1">
        <v>21.2121212121212</v>
      </c>
      <c r="AR114" s="1">
        <v>23.157894736842099</v>
      </c>
      <c r="AS114" s="1">
        <v>22.972972972972901</v>
      </c>
      <c r="AT114" s="1">
        <v>25.384615384615302</v>
      </c>
      <c r="AU114" s="1">
        <v>30.357142857142801</v>
      </c>
      <c r="AV114" s="1">
        <v>18.867924528301799</v>
      </c>
      <c r="AW114" s="1">
        <v>22.641509433962199</v>
      </c>
      <c r="AX114" s="1">
        <v>0</v>
      </c>
      <c r="AY114" s="1">
        <v>13.3928571428571</v>
      </c>
      <c r="AZ114" s="1">
        <v>10.3333333333333</v>
      </c>
      <c r="BA114" s="1">
        <v>19.776119402985099</v>
      </c>
      <c r="BB114" s="1">
        <v>26.694915254237198</v>
      </c>
      <c r="BC114" s="1">
        <v>16.6666666666666</v>
      </c>
      <c r="BD114" s="1">
        <v>14.3564356435643</v>
      </c>
      <c r="BE114" s="1">
        <v>17.6767676767676</v>
      </c>
      <c r="BF114" s="1">
        <v>10.6060606060606</v>
      </c>
      <c r="BG114" s="1">
        <v>8.9473684210526301</v>
      </c>
      <c r="BH114" s="1">
        <v>19.594594594594501</v>
      </c>
      <c r="BI114" s="1">
        <v>14.615384615384601</v>
      </c>
      <c r="BJ114" s="1">
        <v>9.8214285714285694</v>
      </c>
      <c r="BK114" s="1">
        <v>46.2264150943396</v>
      </c>
      <c r="BL114" s="1">
        <v>51.8867924528301</v>
      </c>
      <c r="BM114" s="1">
        <v>0</v>
      </c>
      <c r="BN114" s="1">
        <v>55.654761904761898</v>
      </c>
      <c r="BO114" s="1">
        <v>66.6666666666666</v>
      </c>
      <c r="BP114" s="1">
        <v>71.641791044776099</v>
      </c>
      <c r="BQ114" s="1">
        <v>66.525423728813493</v>
      </c>
      <c r="BR114" s="1">
        <v>61.904761904761898</v>
      </c>
      <c r="BS114" s="1">
        <v>68.811881188118804</v>
      </c>
      <c r="BT114" s="1">
        <v>71.212121212121204</v>
      </c>
      <c r="BU114" s="1">
        <v>73.737373737373701</v>
      </c>
      <c r="BV114" s="1">
        <v>65.789473684210506</v>
      </c>
      <c r="BW114" s="1">
        <v>58.108108108108098</v>
      </c>
      <c r="BX114" s="1">
        <v>59.230769230769198</v>
      </c>
      <c r="BY114" s="1">
        <v>28.571428571428498</v>
      </c>
      <c r="BZ114" s="1">
        <v>37.735849056603698</v>
      </c>
      <c r="CA114" s="1">
        <v>36.792452830188601</v>
      </c>
      <c r="CB114" s="1">
        <v>0</v>
      </c>
      <c r="CC114" s="1">
        <v>64.5833333333333</v>
      </c>
      <c r="CD114" s="1">
        <v>69</v>
      </c>
      <c r="CE114" s="1">
        <v>67.537313432835802</v>
      </c>
      <c r="CF114" s="1">
        <v>65.254237288135599</v>
      </c>
      <c r="CG114" s="1">
        <v>76.6666666666666</v>
      </c>
      <c r="CH114" s="1">
        <v>80.693069306930695</v>
      </c>
      <c r="CI114" s="1">
        <v>81.313131313131294</v>
      </c>
      <c r="CJ114" s="1">
        <v>57.070707070707101</v>
      </c>
      <c r="CK114" s="1">
        <v>95.789473684210506</v>
      </c>
      <c r="CL114" s="1">
        <v>98.648648648648603</v>
      </c>
      <c r="CM114" s="1">
        <v>97.692307692307594</v>
      </c>
      <c r="CN114" s="1">
        <v>91.964285714285694</v>
      </c>
      <c r="CO114" s="1">
        <v>85.849056603773505</v>
      </c>
      <c r="CP114" s="1">
        <v>87.735849056603698</v>
      </c>
      <c r="CQ114" s="1">
        <v>0</v>
      </c>
      <c r="CR114" s="1">
        <v>36.011904761904702</v>
      </c>
      <c r="CS114" s="1">
        <v>41.6666666666666</v>
      </c>
      <c r="CT114" s="1">
        <v>40.298507462686501</v>
      </c>
      <c r="CU114" s="1">
        <v>44.067796610169403</v>
      </c>
      <c r="CV114" s="1">
        <v>42.857142857142797</v>
      </c>
      <c r="CW114" s="1">
        <v>42.574257425742502</v>
      </c>
      <c r="CX114" s="1">
        <v>41.919191919191903</v>
      </c>
      <c r="CY114" s="1">
        <v>46.4646464646464</v>
      </c>
      <c r="CZ114" s="1">
        <v>51.052631578947299</v>
      </c>
      <c r="DA114" s="1">
        <v>45.945945945945901</v>
      </c>
      <c r="DB114" s="1">
        <v>49.230769230769198</v>
      </c>
      <c r="DC114" s="1">
        <v>36.607142857142797</v>
      </c>
      <c r="DD114" s="1">
        <v>24.528301886792399</v>
      </c>
      <c r="DE114" s="1">
        <v>27.358490566037698</v>
      </c>
      <c r="DF114" s="1">
        <v>0</v>
      </c>
      <c r="DG114" s="1">
        <v>79.915627292736602</v>
      </c>
      <c r="DH114" s="1">
        <v>72.722283205268894</v>
      </c>
      <c r="DI114" s="1">
        <v>45.209094600081201</v>
      </c>
      <c r="DJ114" s="1">
        <v>35.278436018957301</v>
      </c>
      <c r="DK114" s="1">
        <v>33.216783216783199</v>
      </c>
      <c r="DL114" s="1">
        <v>31.1550151975683</v>
      </c>
      <c r="DM114" s="1">
        <v>20.914696813977301</v>
      </c>
      <c r="DN114" s="1">
        <v>53.739754098360599</v>
      </c>
      <c r="DO114" s="1">
        <v>40.030364372469599</v>
      </c>
      <c r="DP114" s="1">
        <v>52.393340270551498</v>
      </c>
      <c r="DQ114" s="1">
        <v>33.821805392731498</v>
      </c>
      <c r="DR114" s="1">
        <v>33.506686478454597</v>
      </c>
      <c r="DS114" s="1">
        <v>35.8333333333333</v>
      </c>
      <c r="DT114" s="1">
        <v>50.758725341426398</v>
      </c>
      <c r="DU114" s="1">
        <v>0</v>
      </c>
      <c r="DV114" s="1">
        <v>23.092443140132101</v>
      </c>
      <c r="DW114" s="1">
        <v>26.838638858397299</v>
      </c>
      <c r="DX114" s="1">
        <v>22.5943970767356</v>
      </c>
      <c r="DY114" s="1">
        <v>29.887440758293799</v>
      </c>
      <c r="DZ114" s="1">
        <v>35.014985014985001</v>
      </c>
      <c r="EA114" s="1">
        <v>30.344478216818601</v>
      </c>
      <c r="EB114" s="1">
        <v>9.50668036998972</v>
      </c>
      <c r="EC114" s="1">
        <v>16.752049180327798</v>
      </c>
      <c r="ED114" s="1">
        <v>7.1356275303643697</v>
      </c>
      <c r="EE114" s="1">
        <v>19.6149843912591</v>
      </c>
      <c r="EF114" s="1">
        <v>11.5474794841735</v>
      </c>
      <c r="EG114" s="1">
        <v>37.072808320950898</v>
      </c>
      <c r="EH114" s="1">
        <v>24.6212121212121</v>
      </c>
      <c r="EI114" s="1">
        <v>20.106221547799599</v>
      </c>
      <c r="EJ114" s="1">
        <v>0</v>
      </c>
      <c r="EK114" s="1">
        <v>87.637564196625107</v>
      </c>
      <c r="EL114" s="1">
        <v>88.144895718990099</v>
      </c>
      <c r="EM114" s="1">
        <v>88.834754364595995</v>
      </c>
      <c r="EN114" s="1">
        <v>95.734597156398095</v>
      </c>
      <c r="EO114" s="1">
        <v>71.678321678321595</v>
      </c>
      <c r="EP114" s="1">
        <v>71.428571428571402</v>
      </c>
      <c r="EQ114" s="1">
        <v>70.657759506680307</v>
      </c>
      <c r="ER114" s="1">
        <v>68.084016393442596</v>
      </c>
      <c r="ES114" s="1">
        <v>70.647773279352194</v>
      </c>
      <c r="ET114" s="1">
        <v>56.607700312174799</v>
      </c>
      <c r="EU114" s="1">
        <v>74.736225087924893</v>
      </c>
      <c r="EV114" s="1">
        <v>47.696879643387803</v>
      </c>
      <c r="EW114" s="1">
        <v>38.939393939393902</v>
      </c>
      <c r="EX114" s="1">
        <v>40.819423368740502</v>
      </c>
      <c r="EY114" s="1">
        <v>0</v>
      </c>
    </row>
    <row r="115" spans="1:155" ht="15">
      <c r="A115" s="11" t="s">
        <v>170</v>
      </c>
      <c r="B115" s="1" t="s">
        <v>648</v>
      </c>
      <c r="C115" s="1" t="s">
        <v>1013</v>
      </c>
      <c r="D115" s="11" t="s">
        <v>1014</v>
      </c>
      <c r="E115" s="11" t="s">
        <v>1015</v>
      </c>
      <c r="F115" s="1">
        <v>0.28089887640449401</v>
      </c>
      <c r="G115" s="1">
        <v>39.4578313253012</v>
      </c>
      <c r="H115" s="1">
        <v>48.972602739726</v>
      </c>
      <c r="I115" s="1">
        <v>18.6868686868686</v>
      </c>
      <c r="J115" s="1">
        <v>35.074626865671597</v>
      </c>
      <c r="K115" s="1">
        <v>49.21875</v>
      </c>
      <c r="L115" s="1">
        <v>44.53125</v>
      </c>
      <c r="M115" s="1">
        <v>42.307692307692299</v>
      </c>
      <c r="N115" s="1">
        <v>45.522388059701399</v>
      </c>
      <c r="O115" s="1">
        <v>48.461538461538403</v>
      </c>
      <c r="P115" s="1">
        <v>60.5263157894736</v>
      </c>
      <c r="Q115" s="1">
        <v>55</v>
      </c>
      <c r="R115" s="1">
        <v>76.0416666666666</v>
      </c>
      <c r="S115" s="1">
        <v>72.549019607843107</v>
      </c>
      <c r="T115" s="1">
        <v>0</v>
      </c>
      <c r="U115" s="1">
        <v>75.842696629213407</v>
      </c>
      <c r="V115" s="1">
        <v>84.337349397590302</v>
      </c>
      <c r="W115" s="1">
        <v>85.273972602739704</v>
      </c>
      <c r="X115" s="1">
        <v>75.252525252525203</v>
      </c>
      <c r="Y115" s="1">
        <v>70.149253731343194</v>
      </c>
      <c r="Z115" s="1">
        <v>66.40625</v>
      </c>
      <c r="AA115" s="1">
        <v>37.5</v>
      </c>
      <c r="AB115" s="1">
        <v>43.846153846153797</v>
      </c>
      <c r="AC115" s="1">
        <v>18.656716417910399</v>
      </c>
      <c r="AD115" s="1">
        <v>19.230769230769202</v>
      </c>
      <c r="AE115" s="1">
        <v>17.543859649122801</v>
      </c>
      <c r="AF115" s="1">
        <v>20</v>
      </c>
      <c r="AG115" s="1">
        <v>30.2083333333333</v>
      </c>
      <c r="AH115" s="1">
        <v>28.431372549019599</v>
      </c>
      <c r="AI115" s="1">
        <v>0</v>
      </c>
      <c r="AJ115" s="1">
        <v>92.4157303370786</v>
      </c>
      <c r="AK115" s="1">
        <v>90.060240963855406</v>
      </c>
      <c r="AL115" s="1">
        <v>86.643835616438295</v>
      </c>
      <c r="AM115" s="1">
        <v>86.363636363636303</v>
      </c>
      <c r="AN115" s="1">
        <v>81.343283582089498</v>
      </c>
      <c r="AO115" s="1">
        <v>78.90625</v>
      </c>
      <c r="AP115" s="1">
        <v>75.78125</v>
      </c>
      <c r="AQ115" s="1">
        <v>74.615384615384599</v>
      </c>
      <c r="AR115" s="1">
        <v>88.0597014925373</v>
      </c>
      <c r="AS115" s="1">
        <v>91.538461538461505</v>
      </c>
      <c r="AT115" s="1">
        <v>93.859649122806999</v>
      </c>
      <c r="AU115" s="1">
        <v>98</v>
      </c>
      <c r="AV115" s="1">
        <v>63.5416666666666</v>
      </c>
      <c r="AW115" s="1">
        <v>55.8823529411764</v>
      </c>
      <c r="AX115" s="1">
        <v>0</v>
      </c>
      <c r="AY115" s="1">
        <v>72.752808988764002</v>
      </c>
      <c r="AZ115" s="1">
        <v>78.012048192771104</v>
      </c>
      <c r="BA115" s="1">
        <v>63.356164383561598</v>
      </c>
      <c r="BB115" s="1">
        <v>66.161616161616095</v>
      </c>
      <c r="BC115" s="1">
        <v>57.462686567164099</v>
      </c>
      <c r="BD115" s="1">
        <v>55.46875</v>
      </c>
      <c r="BE115" s="1">
        <v>33.59375</v>
      </c>
      <c r="BF115" s="1">
        <v>37.692307692307601</v>
      </c>
      <c r="BG115" s="1">
        <v>41.044776119402897</v>
      </c>
      <c r="BH115" s="1">
        <v>37.692307692307601</v>
      </c>
      <c r="BI115" s="1">
        <v>42.982456140350799</v>
      </c>
      <c r="BJ115" s="1">
        <v>33</v>
      </c>
      <c r="BK115" s="1">
        <v>63.5416666666666</v>
      </c>
      <c r="BL115" s="1">
        <v>36.274509803921497</v>
      </c>
      <c r="BM115" s="1">
        <v>0</v>
      </c>
      <c r="BN115" s="1">
        <v>89.606741573033702</v>
      </c>
      <c r="BO115" s="1">
        <v>92.168674698795101</v>
      </c>
      <c r="BP115" s="1">
        <v>84.931506849315099</v>
      </c>
      <c r="BQ115" s="1">
        <v>64.141414141414103</v>
      </c>
      <c r="BR115" s="1">
        <v>61.194029850746197</v>
      </c>
      <c r="BS115" s="1">
        <v>66.40625</v>
      </c>
      <c r="BT115" s="1">
        <v>70.3125</v>
      </c>
      <c r="BU115" s="1">
        <v>80</v>
      </c>
      <c r="BV115" s="1">
        <v>35.074626865671597</v>
      </c>
      <c r="BW115" s="1">
        <v>36.923076923076898</v>
      </c>
      <c r="BX115" s="1">
        <v>37.719298245613999</v>
      </c>
      <c r="BY115" s="1">
        <v>37</v>
      </c>
      <c r="BZ115" s="1">
        <v>43.75</v>
      </c>
      <c r="CA115" s="1">
        <v>43.137254901960702</v>
      </c>
      <c r="CB115" s="1">
        <v>0</v>
      </c>
      <c r="CC115" s="1">
        <v>91.292134831460601</v>
      </c>
      <c r="CD115" s="1">
        <v>72.590361445783103</v>
      </c>
      <c r="CE115" s="1">
        <v>70.890410958904098</v>
      </c>
      <c r="CF115" s="1">
        <v>66.161616161616095</v>
      </c>
      <c r="CG115" s="1">
        <v>70.149253731343194</v>
      </c>
      <c r="CH115" s="1">
        <v>75.78125</v>
      </c>
      <c r="CI115" s="1">
        <v>48.4375</v>
      </c>
      <c r="CJ115" s="1">
        <v>33.846153846153797</v>
      </c>
      <c r="CK115" s="1">
        <v>29.8507462686567</v>
      </c>
      <c r="CL115" s="1">
        <v>30</v>
      </c>
      <c r="CM115" s="1">
        <v>28.070175438596401</v>
      </c>
      <c r="CN115" s="1">
        <v>52</v>
      </c>
      <c r="CO115" s="1">
        <v>45.8333333333333</v>
      </c>
      <c r="CP115" s="1">
        <v>59.803921568627402</v>
      </c>
      <c r="CQ115" s="1">
        <v>0</v>
      </c>
      <c r="CR115" s="1">
        <v>75.5617977528089</v>
      </c>
      <c r="CS115" s="1">
        <v>79.216867469879503</v>
      </c>
      <c r="CT115" s="1">
        <v>79.794520547945197</v>
      </c>
      <c r="CU115" s="1">
        <v>72.727272727272705</v>
      </c>
      <c r="CV115" s="1">
        <v>64.179104477611901</v>
      </c>
      <c r="CW115" s="1">
        <v>64.84375</v>
      </c>
      <c r="CX115" s="1">
        <v>64.84375</v>
      </c>
      <c r="CY115" s="1">
        <v>67.692307692307693</v>
      </c>
      <c r="CZ115" s="1">
        <v>44.0298507462686</v>
      </c>
      <c r="DA115" s="1">
        <v>48.461538461538403</v>
      </c>
      <c r="DB115" s="1">
        <v>22.807017543859601</v>
      </c>
      <c r="DC115" s="1">
        <v>37</v>
      </c>
      <c r="DD115" s="1">
        <v>67.7083333333333</v>
      </c>
      <c r="DE115" s="1">
        <v>70.588235294117595</v>
      </c>
      <c r="DF115" s="1">
        <v>0</v>
      </c>
      <c r="DG115" s="1">
        <v>71.3683052090975</v>
      </c>
      <c r="DH115" s="1">
        <v>52.268569337724102</v>
      </c>
      <c r="DI115" s="1">
        <v>65.834348355663806</v>
      </c>
      <c r="DJ115" s="1">
        <v>69.164691943127906</v>
      </c>
      <c r="DK115" s="1">
        <v>56.993006993006901</v>
      </c>
      <c r="DL115" s="1">
        <v>43.414387031408303</v>
      </c>
      <c r="DM115" s="1">
        <v>28.2117163412127</v>
      </c>
      <c r="DN115" s="1">
        <v>30.0717213114754</v>
      </c>
      <c r="DO115" s="1">
        <v>16.346153846153801</v>
      </c>
      <c r="DP115" s="1">
        <v>11.498439125910499</v>
      </c>
      <c r="DQ115" s="1">
        <v>19.402110199296601</v>
      </c>
      <c r="DR115" s="1">
        <v>34.101040118870699</v>
      </c>
      <c r="DS115" s="1">
        <v>56.439393939393902</v>
      </c>
      <c r="DT115" s="1">
        <v>75.948406676782994</v>
      </c>
      <c r="DU115" s="1">
        <v>0</v>
      </c>
      <c r="DV115" s="1">
        <v>21.661775495231101</v>
      </c>
      <c r="DW115" s="1">
        <v>24.826198316867899</v>
      </c>
      <c r="DX115" s="1">
        <v>24.096630125862699</v>
      </c>
      <c r="DY115" s="1">
        <v>25.622037914691902</v>
      </c>
      <c r="DZ115" s="1">
        <v>28.721278721278701</v>
      </c>
      <c r="EA115" s="1">
        <v>26.190476190476101</v>
      </c>
      <c r="EB115" s="1">
        <v>32.733812949640203</v>
      </c>
      <c r="EC115" s="1">
        <v>35.604508196721298</v>
      </c>
      <c r="ED115" s="1">
        <v>33.653846153846096</v>
      </c>
      <c r="EE115" s="1">
        <v>41.259105098855301</v>
      </c>
      <c r="EF115" s="1">
        <v>50.234466588511097</v>
      </c>
      <c r="EG115" s="1">
        <v>40.044576523031203</v>
      </c>
      <c r="EH115" s="1">
        <v>26.136363636363601</v>
      </c>
      <c r="EI115" s="1">
        <v>27.389984825493102</v>
      </c>
      <c r="EJ115" s="1">
        <v>0</v>
      </c>
      <c r="EK115" s="1">
        <v>96.239911958914107</v>
      </c>
      <c r="EL115" s="1">
        <v>90.669593852908804</v>
      </c>
      <c r="EM115" s="1">
        <v>91.189606171335697</v>
      </c>
      <c r="EN115" s="1">
        <v>88.270142180094695</v>
      </c>
      <c r="EO115" s="1">
        <v>81.868131868131798</v>
      </c>
      <c r="EP115" s="1">
        <v>71.428571428571402</v>
      </c>
      <c r="EQ115" s="1">
        <v>21.891058581706101</v>
      </c>
      <c r="ER115" s="1">
        <v>25.768442622950801</v>
      </c>
      <c r="ES115" s="1">
        <v>33.350202429149803</v>
      </c>
      <c r="ET115" s="1">
        <v>28.876170655567101</v>
      </c>
      <c r="EU115" s="1">
        <v>9.3200468933177003</v>
      </c>
      <c r="EV115" s="1">
        <v>18.4992570579494</v>
      </c>
      <c r="EW115" s="1">
        <v>38.939393939393902</v>
      </c>
      <c r="EX115" s="1">
        <v>40.819423368740502</v>
      </c>
      <c r="EY115" s="1">
        <v>0</v>
      </c>
    </row>
    <row r="116" spans="1:155" ht="15">
      <c r="A116" s="11" t="s">
        <v>242</v>
      </c>
      <c r="B116" s="1" t="s">
        <v>715</v>
      </c>
      <c r="C116" s="1" t="s">
        <v>1162</v>
      </c>
      <c r="D116" s="11" t="s">
        <v>1016</v>
      </c>
      <c r="E116" s="11" t="s">
        <v>1163</v>
      </c>
      <c r="F116" s="1">
        <v>93.589743589743506</v>
      </c>
      <c r="G116" s="1">
        <v>91.935483870967701</v>
      </c>
      <c r="H116" s="1">
        <v>78</v>
      </c>
      <c r="I116" s="1">
        <v>69.4444444444444</v>
      </c>
      <c r="J116" s="1">
        <v>71.875</v>
      </c>
      <c r="K116" s="1">
        <v>76.6666666666666</v>
      </c>
      <c r="L116" s="1">
        <v>96.6666666666666</v>
      </c>
      <c r="M116" s="1">
        <v>96.428571428571402</v>
      </c>
      <c r="N116" s="1">
        <v>77.272727272727195</v>
      </c>
      <c r="O116" s="1">
        <v>80</v>
      </c>
      <c r="P116" s="1">
        <v>85</v>
      </c>
      <c r="Q116" s="1">
        <v>83.3333333333333</v>
      </c>
      <c r="R116" s="1">
        <v>68.75</v>
      </c>
      <c r="S116" s="1">
        <v>64.285714285714207</v>
      </c>
      <c r="T116" s="1">
        <v>50</v>
      </c>
      <c r="U116" s="1">
        <v>96.153846153846104</v>
      </c>
      <c r="V116" s="1">
        <v>95.161290322580598</v>
      </c>
      <c r="W116" s="1">
        <v>98</v>
      </c>
      <c r="X116" s="1">
        <v>97.2222222222222</v>
      </c>
      <c r="Y116" s="1">
        <v>96.875</v>
      </c>
      <c r="Z116" s="1">
        <v>96.6666666666666</v>
      </c>
      <c r="AA116" s="1">
        <v>96.6666666666666</v>
      </c>
      <c r="AB116" s="1">
        <v>96.428571428571402</v>
      </c>
      <c r="AC116" s="1">
        <v>95.454545454545396</v>
      </c>
      <c r="AD116" s="1">
        <v>85</v>
      </c>
      <c r="AE116" s="1">
        <v>95</v>
      </c>
      <c r="AF116" s="1">
        <v>33.3333333333333</v>
      </c>
      <c r="AG116" s="1">
        <v>50</v>
      </c>
      <c r="AH116" s="1">
        <v>35.714285714285701</v>
      </c>
      <c r="AI116" s="1">
        <v>50</v>
      </c>
      <c r="AJ116" s="1">
        <v>34.615384615384599</v>
      </c>
      <c r="AK116" s="1">
        <v>32.258064516128997</v>
      </c>
      <c r="AL116" s="1">
        <v>34</v>
      </c>
      <c r="AM116" s="1">
        <v>30.5555555555555</v>
      </c>
      <c r="AN116" s="1">
        <v>31.25</v>
      </c>
      <c r="AO116" s="1">
        <v>30</v>
      </c>
      <c r="AP116" s="1">
        <v>33.3333333333333</v>
      </c>
      <c r="AQ116" s="1">
        <v>35.714285714285701</v>
      </c>
      <c r="AR116" s="1">
        <v>40.909090909090899</v>
      </c>
      <c r="AS116" s="1">
        <v>40</v>
      </c>
      <c r="AT116" s="1">
        <v>50</v>
      </c>
      <c r="AU116" s="1">
        <v>50</v>
      </c>
      <c r="AV116" s="1">
        <v>50</v>
      </c>
      <c r="AW116" s="1">
        <v>50</v>
      </c>
      <c r="AX116" s="1">
        <v>50</v>
      </c>
      <c r="AY116" s="1">
        <v>96.153846153846104</v>
      </c>
      <c r="AZ116" s="1">
        <v>98.387096774193495</v>
      </c>
      <c r="BA116" s="1">
        <v>98</v>
      </c>
      <c r="BB116" s="1">
        <v>69.4444444444444</v>
      </c>
      <c r="BC116" s="1">
        <v>46.875</v>
      </c>
      <c r="BD116" s="1">
        <v>70</v>
      </c>
      <c r="BE116" s="1">
        <v>90</v>
      </c>
      <c r="BF116" s="1">
        <v>89.285714285714207</v>
      </c>
      <c r="BG116" s="1">
        <v>95.454545454545396</v>
      </c>
      <c r="BH116" s="1">
        <v>85</v>
      </c>
      <c r="BI116" s="1">
        <v>95</v>
      </c>
      <c r="BJ116" s="1">
        <v>11.1111111111111</v>
      </c>
      <c r="BK116" s="1">
        <v>75</v>
      </c>
      <c r="BL116" s="1">
        <v>21.428571428571399</v>
      </c>
      <c r="BM116" s="1">
        <v>12.5</v>
      </c>
      <c r="BN116" s="1">
        <v>93.589743589743506</v>
      </c>
      <c r="BO116" s="1">
        <v>95.161290322580598</v>
      </c>
      <c r="BP116" s="1">
        <v>80</v>
      </c>
      <c r="BQ116" s="1">
        <v>83.3333333333333</v>
      </c>
      <c r="BR116" s="1">
        <v>87.5</v>
      </c>
      <c r="BS116" s="1">
        <v>90</v>
      </c>
      <c r="BT116" s="1">
        <v>90</v>
      </c>
      <c r="BU116" s="1">
        <v>89.285714285714207</v>
      </c>
      <c r="BV116" s="1">
        <v>90.909090909090907</v>
      </c>
      <c r="BW116" s="1">
        <v>95</v>
      </c>
      <c r="BX116" s="1">
        <v>95</v>
      </c>
      <c r="BY116" s="1">
        <v>38.8888888888888</v>
      </c>
      <c r="BZ116" s="1">
        <v>43.75</v>
      </c>
      <c r="CA116" s="1">
        <v>50</v>
      </c>
      <c r="CB116" s="1">
        <v>50</v>
      </c>
      <c r="CC116" s="1">
        <v>98.717948717948701</v>
      </c>
      <c r="CD116" s="1">
        <v>98.387096774193495</v>
      </c>
      <c r="CE116" s="1">
        <v>98</v>
      </c>
      <c r="CF116" s="1">
        <v>97.2222222222222</v>
      </c>
      <c r="CG116" s="1">
        <v>96.875</v>
      </c>
      <c r="CH116" s="1">
        <v>96.6666666666666</v>
      </c>
      <c r="CI116" s="1">
        <v>96.6666666666666</v>
      </c>
      <c r="CJ116" s="1">
        <v>67.857142857142804</v>
      </c>
      <c r="CK116" s="1">
        <v>86.363636363636303</v>
      </c>
      <c r="CL116" s="1">
        <v>95</v>
      </c>
      <c r="CM116" s="1">
        <v>85</v>
      </c>
      <c r="CN116" s="1">
        <v>83.3333333333333</v>
      </c>
      <c r="CO116" s="1">
        <v>75</v>
      </c>
      <c r="CP116" s="1">
        <v>28.571428571428498</v>
      </c>
      <c r="CQ116" s="1">
        <v>25</v>
      </c>
      <c r="CR116" s="1">
        <v>92.307692307692307</v>
      </c>
      <c r="CS116" s="1">
        <v>90.322580645161196</v>
      </c>
      <c r="CT116" s="1">
        <v>92</v>
      </c>
      <c r="CU116" s="1">
        <v>86.1111111111111</v>
      </c>
      <c r="CV116" s="1">
        <v>90.625</v>
      </c>
      <c r="CW116" s="1">
        <v>76.6666666666666</v>
      </c>
      <c r="CX116" s="1">
        <v>76.6666666666666</v>
      </c>
      <c r="CY116" s="1">
        <v>85.714285714285694</v>
      </c>
      <c r="CZ116" s="1">
        <v>90.909090909090907</v>
      </c>
      <c r="DA116" s="1">
        <v>90</v>
      </c>
      <c r="DB116" s="1">
        <v>75</v>
      </c>
      <c r="DC116" s="1">
        <v>33.3333333333333</v>
      </c>
      <c r="DD116" s="1">
        <v>37.5</v>
      </c>
      <c r="DE116" s="1">
        <v>35.714285714285701</v>
      </c>
      <c r="DF116" s="1">
        <v>37.5</v>
      </c>
      <c r="DG116" s="1">
        <v>94.200512257592393</v>
      </c>
      <c r="DH116" s="1">
        <v>86.053593179049898</v>
      </c>
      <c r="DI116" s="1">
        <v>95.882701421800903</v>
      </c>
      <c r="DJ116" s="1">
        <v>83.366633366633295</v>
      </c>
      <c r="DK116" s="1">
        <v>89.614994934143795</v>
      </c>
      <c r="DL116" s="1">
        <v>96.454265159301102</v>
      </c>
      <c r="DM116" s="1">
        <v>83.965163934426201</v>
      </c>
      <c r="DN116" s="1">
        <v>75.050607287449296</v>
      </c>
      <c r="DO116" s="1">
        <v>40.946930280957297</v>
      </c>
      <c r="DP116" s="1">
        <v>30.656506447831099</v>
      </c>
      <c r="DQ116" s="1">
        <v>65.898959881129201</v>
      </c>
      <c r="DR116" s="1">
        <v>51.287878787878697</v>
      </c>
      <c r="DS116" s="1">
        <v>59.8634294385432</v>
      </c>
      <c r="DT116" s="1">
        <v>53.813559322033903</v>
      </c>
      <c r="DU116" s="1">
        <v>34.382284382284297</v>
      </c>
      <c r="DV116" s="1">
        <v>87.541163556531203</v>
      </c>
      <c r="DW116" s="1">
        <v>89.058059277304096</v>
      </c>
      <c r="DX116" s="1">
        <v>89.306872037914701</v>
      </c>
      <c r="DY116" s="1">
        <v>86.963036963036899</v>
      </c>
      <c r="DZ116" s="1">
        <v>31.3576494427558</v>
      </c>
      <c r="EA116" s="1">
        <v>28.006166495375101</v>
      </c>
      <c r="EB116" s="1">
        <v>31.711065573770401</v>
      </c>
      <c r="EC116" s="1">
        <v>22.2165991902834</v>
      </c>
      <c r="ED116" s="1">
        <v>30.645161290322498</v>
      </c>
      <c r="EE116" s="1">
        <v>17.6436107854631</v>
      </c>
      <c r="EF116" s="1">
        <v>42.570579494799397</v>
      </c>
      <c r="EG116" s="1">
        <v>40.984848484848399</v>
      </c>
      <c r="EH116" s="1">
        <v>46.358118361153203</v>
      </c>
      <c r="EI116" s="1">
        <v>56.694915254237202</v>
      </c>
      <c r="EJ116" s="1">
        <v>60.489510489510401</v>
      </c>
      <c r="EK116" s="1">
        <v>94.383461397731395</v>
      </c>
      <c r="EL116" s="1">
        <v>85.891189606171295</v>
      </c>
      <c r="EM116" s="1">
        <v>90.284360189573405</v>
      </c>
      <c r="EN116" s="1">
        <v>85.714285714285694</v>
      </c>
      <c r="EO116" s="1">
        <v>84.903748733535906</v>
      </c>
      <c r="EP116" s="1">
        <v>84.840698869475801</v>
      </c>
      <c r="EQ116" s="1">
        <v>89.4467213114754</v>
      </c>
      <c r="ER116" s="1">
        <v>51.012145748987798</v>
      </c>
      <c r="ES116" s="1">
        <v>63.995837669094598</v>
      </c>
      <c r="ET116" s="1">
        <v>69.929660023446601</v>
      </c>
      <c r="EU116" s="1">
        <v>73.625557206537906</v>
      </c>
      <c r="EV116" s="1">
        <v>83.030303030303003</v>
      </c>
      <c r="EW116" s="1">
        <v>84.977238239757199</v>
      </c>
      <c r="EX116" s="1">
        <v>87.966101694915196</v>
      </c>
      <c r="EY116" s="1">
        <v>86.829836829836793</v>
      </c>
    </row>
    <row r="117" spans="1:155" ht="15">
      <c r="A117" s="11" t="s">
        <v>253</v>
      </c>
      <c r="B117" s="1" t="s">
        <v>726</v>
      </c>
      <c r="C117" s="1" t="s">
        <v>1164</v>
      </c>
      <c r="D117" s="11" t="s">
        <v>1158</v>
      </c>
      <c r="E117" s="11" t="s">
        <v>1159</v>
      </c>
      <c r="F117" s="1">
        <v>32.978723404255298</v>
      </c>
      <c r="G117" s="1">
        <v>33.783783783783697</v>
      </c>
      <c r="H117" s="1">
        <v>33.916083916083899</v>
      </c>
      <c r="I117" s="1">
        <v>47.265625</v>
      </c>
      <c r="J117" s="1">
        <v>43.913043478260803</v>
      </c>
      <c r="K117" s="1">
        <v>7.3529411764705799</v>
      </c>
      <c r="L117" s="1">
        <v>8.6734693877550999</v>
      </c>
      <c r="M117" s="1">
        <v>5.7894736842105203</v>
      </c>
      <c r="N117" s="1">
        <v>7.8125</v>
      </c>
      <c r="O117" s="1">
        <v>11.6666666666666</v>
      </c>
      <c r="P117" s="1">
        <v>12.2093023255813</v>
      </c>
      <c r="Q117" s="1">
        <v>9.2592592592592506</v>
      </c>
      <c r="R117" s="1">
        <v>16.935483870967701</v>
      </c>
      <c r="S117" s="1">
        <v>0</v>
      </c>
      <c r="T117" s="1">
        <v>0</v>
      </c>
      <c r="U117" s="1">
        <v>15.9574468085106</v>
      </c>
      <c r="V117" s="1">
        <v>16.554054054053999</v>
      </c>
      <c r="W117" s="1">
        <v>19.930069930069902</v>
      </c>
      <c r="X117" s="1">
        <v>19.921875</v>
      </c>
      <c r="Y117" s="1">
        <v>17.826086956521699</v>
      </c>
      <c r="Z117" s="1">
        <v>17.156862745098</v>
      </c>
      <c r="AA117" s="1">
        <v>15.8163265306122</v>
      </c>
      <c r="AB117" s="1">
        <v>14.736842105263101</v>
      </c>
      <c r="AC117" s="1">
        <v>16.6666666666666</v>
      </c>
      <c r="AD117" s="1">
        <v>17.7777777777777</v>
      </c>
      <c r="AE117" s="1">
        <v>22.0930232558139</v>
      </c>
      <c r="AF117" s="1">
        <v>25.3086419753086</v>
      </c>
      <c r="AG117" s="1">
        <v>31.451612903225801</v>
      </c>
      <c r="AH117" s="1">
        <v>0</v>
      </c>
      <c r="AI117" s="1">
        <v>0</v>
      </c>
      <c r="AJ117" s="1">
        <v>39.007092198581503</v>
      </c>
      <c r="AK117" s="1">
        <v>38.175675675675599</v>
      </c>
      <c r="AL117" s="1">
        <v>37.412587412587399</v>
      </c>
      <c r="AM117" s="1">
        <v>38.28125</v>
      </c>
      <c r="AN117" s="1">
        <v>37.3913043478261</v>
      </c>
      <c r="AO117" s="1">
        <v>36.764705882352899</v>
      </c>
      <c r="AP117" s="1">
        <v>36.224489795918302</v>
      </c>
      <c r="AQ117" s="1">
        <v>34.210526315789402</v>
      </c>
      <c r="AR117" s="1">
        <v>36.4583333333333</v>
      </c>
      <c r="AS117" s="1">
        <v>38.8888888888888</v>
      </c>
      <c r="AT117" s="1">
        <v>40.116279069767401</v>
      </c>
      <c r="AU117" s="1">
        <v>40.123456790123399</v>
      </c>
      <c r="AV117" s="1">
        <v>44.354838709677402</v>
      </c>
      <c r="AW117" s="1">
        <v>0</v>
      </c>
      <c r="AX117" s="1">
        <v>0</v>
      </c>
      <c r="AY117" s="1">
        <v>15.9574468085106</v>
      </c>
      <c r="AZ117" s="1">
        <v>42.905405405405403</v>
      </c>
      <c r="BA117" s="1">
        <v>46.5034965034965</v>
      </c>
      <c r="BB117" s="1">
        <v>18.359375</v>
      </c>
      <c r="BC117" s="1">
        <v>10</v>
      </c>
      <c r="BD117" s="1">
        <v>9.3137254901960702</v>
      </c>
      <c r="BE117" s="1">
        <v>9.6938775510204103</v>
      </c>
      <c r="BF117" s="1">
        <v>2.6315789473684199</v>
      </c>
      <c r="BG117" s="1">
        <v>8.8541666666666607</v>
      </c>
      <c r="BH117" s="1">
        <v>3.88888888888888</v>
      </c>
      <c r="BI117" s="1">
        <v>1.7441860465116199</v>
      </c>
      <c r="BJ117" s="1">
        <v>1.8518518518518501</v>
      </c>
      <c r="BK117" s="1">
        <v>15.322580645161199</v>
      </c>
      <c r="BL117" s="1">
        <v>0</v>
      </c>
      <c r="BM117" s="1">
        <v>0</v>
      </c>
      <c r="BN117" s="1">
        <v>21.985815602836801</v>
      </c>
      <c r="BO117" s="1">
        <v>22.635135135135101</v>
      </c>
      <c r="BP117" s="1">
        <v>27.972027972027899</v>
      </c>
      <c r="BQ117" s="1">
        <v>32.03125</v>
      </c>
      <c r="BR117" s="1">
        <v>31.3043478260869</v>
      </c>
      <c r="BS117" s="1">
        <v>33.3333333333333</v>
      </c>
      <c r="BT117" s="1">
        <v>33.673469387755098</v>
      </c>
      <c r="BU117" s="1">
        <v>33.157894736842103</v>
      </c>
      <c r="BV117" s="1">
        <v>35.9375</v>
      </c>
      <c r="BW117" s="1">
        <v>36.6666666666666</v>
      </c>
      <c r="BX117" s="1">
        <v>38.953488372092998</v>
      </c>
      <c r="BY117" s="1">
        <v>38.271604938271601</v>
      </c>
      <c r="BZ117" s="1">
        <v>35.4838709677419</v>
      </c>
      <c r="CA117" s="1">
        <v>0</v>
      </c>
      <c r="CB117" s="1">
        <v>0</v>
      </c>
      <c r="CC117" s="1">
        <v>66.6666666666666</v>
      </c>
      <c r="CD117" s="1">
        <v>66.891891891891902</v>
      </c>
      <c r="CE117" s="1">
        <v>66.783216783216702</v>
      </c>
      <c r="CF117" s="1">
        <v>36.71875</v>
      </c>
      <c r="CG117" s="1">
        <v>30.434782608695599</v>
      </c>
      <c r="CH117" s="1">
        <v>41.6666666666666</v>
      </c>
      <c r="CI117" s="1">
        <v>29.5918367346938</v>
      </c>
      <c r="CJ117" s="1">
        <v>26.842105263157801</v>
      </c>
      <c r="CK117" s="1">
        <v>34.8958333333333</v>
      </c>
      <c r="CL117" s="1">
        <v>54.4444444444444</v>
      </c>
      <c r="CM117" s="1">
        <v>55.8139534883721</v>
      </c>
      <c r="CN117" s="1">
        <v>54.938271604938201</v>
      </c>
      <c r="CO117" s="1">
        <v>66.129032258064498</v>
      </c>
      <c r="CP117" s="1">
        <v>0</v>
      </c>
      <c r="CQ117" s="1">
        <v>0</v>
      </c>
      <c r="CR117" s="1">
        <v>35.8156028368794</v>
      </c>
      <c r="CS117" s="1">
        <v>36.148648648648603</v>
      </c>
      <c r="CT117" s="1">
        <v>37.762237762237703</v>
      </c>
      <c r="CU117" s="1">
        <v>40.234375</v>
      </c>
      <c r="CV117" s="1">
        <v>34.782608695652101</v>
      </c>
      <c r="CW117" s="1">
        <v>38.235294117647101</v>
      </c>
      <c r="CX117" s="1">
        <v>8.6734693877550999</v>
      </c>
      <c r="CY117" s="1">
        <v>7.8947368421052602</v>
      </c>
      <c r="CZ117" s="1">
        <v>8.3333333333333304</v>
      </c>
      <c r="DA117" s="1">
        <v>9.4444444444444393</v>
      </c>
      <c r="DB117" s="1">
        <v>9.8837209302325508</v>
      </c>
      <c r="DC117" s="1">
        <v>11.7283950617283</v>
      </c>
      <c r="DD117" s="1">
        <v>18.5483870967741</v>
      </c>
      <c r="DE117" s="1">
        <v>0</v>
      </c>
      <c r="DF117" s="1">
        <v>0</v>
      </c>
      <c r="DG117" s="1">
        <v>55.454192546583798</v>
      </c>
      <c r="DH117" s="1">
        <v>54.016874541452601</v>
      </c>
      <c r="DI117" s="1">
        <v>44.255396999634101</v>
      </c>
      <c r="DJ117" s="1">
        <v>45.3308972797401</v>
      </c>
      <c r="DK117" s="1">
        <v>68.4537914691943</v>
      </c>
      <c r="DL117" s="1">
        <v>13.7362637362637</v>
      </c>
      <c r="DM117" s="1">
        <v>13.829787234042501</v>
      </c>
      <c r="DN117" s="1">
        <v>15.5704008221993</v>
      </c>
      <c r="DO117" s="1">
        <v>22.0799180327868</v>
      </c>
      <c r="DP117" s="1">
        <v>15.637651821862301</v>
      </c>
      <c r="DQ117" s="1">
        <v>15.7648283038501</v>
      </c>
      <c r="DR117" s="1">
        <v>36.987104337631799</v>
      </c>
      <c r="DS117" s="1">
        <v>17.607726597325399</v>
      </c>
      <c r="DT117" s="1">
        <v>0</v>
      </c>
      <c r="DU117" s="1">
        <v>0</v>
      </c>
      <c r="DV117" s="1">
        <v>38.295807453416103</v>
      </c>
      <c r="DW117" s="1">
        <v>45.102714600146697</v>
      </c>
      <c r="DX117" s="1">
        <v>44.401756311745302</v>
      </c>
      <c r="DY117" s="1">
        <v>37.779131140885099</v>
      </c>
      <c r="DZ117" s="1">
        <v>20.5272511848341</v>
      </c>
      <c r="EA117" s="1">
        <v>9.0409590409590397</v>
      </c>
      <c r="EB117" s="1">
        <v>15.754812563323201</v>
      </c>
      <c r="EC117" s="1">
        <v>22.456320657759498</v>
      </c>
      <c r="ED117" s="1">
        <v>27.9200819672131</v>
      </c>
      <c r="EE117" s="1">
        <v>5.3137651821862297</v>
      </c>
      <c r="EF117" s="1">
        <v>10.249739854318401</v>
      </c>
      <c r="EG117" s="1">
        <v>14.595545134818201</v>
      </c>
      <c r="EH117" s="1">
        <v>20.579494799405602</v>
      </c>
      <c r="EI117" s="1">
        <v>0</v>
      </c>
      <c r="EJ117" s="1">
        <v>0</v>
      </c>
      <c r="EK117" s="1">
        <v>34.704968944099299</v>
      </c>
      <c r="EL117" s="1">
        <v>35.399853264856901</v>
      </c>
      <c r="EM117" s="1">
        <v>36.1873399195023</v>
      </c>
      <c r="EN117" s="1">
        <v>35.749086479902502</v>
      </c>
      <c r="EO117" s="1">
        <v>30.9537914691943</v>
      </c>
      <c r="EP117" s="1">
        <v>22.0779220779221</v>
      </c>
      <c r="EQ117" s="1">
        <v>21.681864235055698</v>
      </c>
      <c r="ER117" s="1">
        <v>21.891058581706101</v>
      </c>
      <c r="ES117" s="1">
        <v>2.4077868852458999</v>
      </c>
      <c r="ET117" s="1">
        <v>33.350202429149803</v>
      </c>
      <c r="EU117" s="1">
        <v>28.876170655567101</v>
      </c>
      <c r="EV117" s="1">
        <v>38.628370457209797</v>
      </c>
      <c r="EW117" s="1">
        <v>47.696879643387803</v>
      </c>
      <c r="EX117" s="1">
        <v>0</v>
      </c>
      <c r="EY117" s="1">
        <v>0</v>
      </c>
    </row>
    <row r="118" spans="1:155" ht="15">
      <c r="A118" s="11" t="s">
        <v>284</v>
      </c>
      <c r="B118" s="1" t="s">
        <v>756</v>
      </c>
      <c r="C118" s="1" t="s">
        <v>1059</v>
      </c>
      <c r="D118" s="11" t="s">
        <v>1046</v>
      </c>
      <c r="E118" s="11" t="s">
        <v>1093</v>
      </c>
      <c r="F118" s="1">
        <v>41.6666666666666</v>
      </c>
      <c r="G118" s="1">
        <v>42.741935483870897</v>
      </c>
      <c r="H118" s="1">
        <v>44.312169312169303</v>
      </c>
      <c r="I118" s="1">
        <v>38.8036809815951</v>
      </c>
      <c r="J118" s="1">
        <v>33.928571428571402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26.811594202898501</v>
      </c>
      <c r="V118" s="1">
        <v>27.764976958525299</v>
      </c>
      <c r="W118" s="1">
        <v>29.3650793650793</v>
      </c>
      <c r="X118" s="1">
        <v>28.0674846625766</v>
      </c>
      <c r="Y118" s="1">
        <v>25.198412698412699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40.2173913043478</v>
      </c>
      <c r="AK118" s="1">
        <v>40.207373271889402</v>
      </c>
      <c r="AL118" s="1">
        <v>39.153439153439102</v>
      </c>
      <c r="AM118" s="1">
        <v>39.110429447852702</v>
      </c>
      <c r="AN118" s="1">
        <v>36.706349206349202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11.9565217391304</v>
      </c>
      <c r="AZ118" s="1">
        <v>14.170506912442301</v>
      </c>
      <c r="BA118" s="1">
        <v>15.2116402116402</v>
      </c>
      <c r="BB118" s="1">
        <v>13.0368098159509</v>
      </c>
      <c r="BC118" s="1">
        <v>19.246031746031701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28.502415458937101</v>
      </c>
      <c r="BO118" s="1">
        <v>29.493087557603602</v>
      </c>
      <c r="BP118" s="1">
        <v>32.804232804232797</v>
      </c>
      <c r="BQ118" s="1">
        <v>34.662576687116498</v>
      </c>
      <c r="BR118" s="1">
        <v>35.714285714285701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46.618357487922701</v>
      </c>
      <c r="CD118" s="1">
        <v>46.889400921658897</v>
      </c>
      <c r="CE118" s="1">
        <v>43.650793650793602</v>
      </c>
      <c r="CF118" s="1">
        <v>41.871165644171697</v>
      </c>
      <c r="CG118" s="1">
        <v>44.841269841269799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41.545893719806699</v>
      </c>
      <c r="CS118" s="1">
        <v>41.244239631336399</v>
      </c>
      <c r="CT118" s="1">
        <v>41.402116402116398</v>
      </c>
      <c r="CU118" s="1">
        <v>42.791411042944702</v>
      </c>
      <c r="CV118" s="1">
        <v>43.253968253968203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41.9836956521739</v>
      </c>
      <c r="DH118" s="1">
        <v>19.424064563462899</v>
      </c>
      <c r="DI118" s="1">
        <v>8.6169045005488396</v>
      </c>
      <c r="DJ118" s="1">
        <v>11.713357693869201</v>
      </c>
      <c r="DK118" s="1">
        <v>1.0367298578199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97.224378881987505</v>
      </c>
      <c r="DW118" s="1">
        <v>98.1841526045487</v>
      </c>
      <c r="DX118" s="1">
        <v>79.710940358580302</v>
      </c>
      <c r="DY118" s="1">
        <v>87.007714169711704</v>
      </c>
      <c r="DZ118" s="1">
        <v>62.825829383886202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34.704968944099299</v>
      </c>
      <c r="EL118" s="1">
        <v>35.399853264856901</v>
      </c>
      <c r="EM118" s="1">
        <v>36.1873399195023</v>
      </c>
      <c r="EN118" s="1">
        <v>35.749086479902502</v>
      </c>
      <c r="EO118" s="1">
        <v>30.9537914691943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</row>
    <row r="119" spans="1:155" ht="15">
      <c r="A119" s="11" t="s">
        <v>260</v>
      </c>
      <c r="B119" s="1" t="s">
        <v>733</v>
      </c>
      <c r="C119" s="1" t="s">
        <v>1054</v>
      </c>
      <c r="D119" s="11" t="s">
        <v>1055</v>
      </c>
      <c r="E119" s="11" t="s">
        <v>1165</v>
      </c>
      <c r="F119" s="1">
        <v>98.975409836065495</v>
      </c>
      <c r="G119" s="1">
        <v>99.764150943396203</v>
      </c>
      <c r="H119" s="1">
        <v>95.641025641025607</v>
      </c>
      <c r="I119" s="1">
        <v>95.614035087719301</v>
      </c>
      <c r="J119" s="1">
        <v>91.007194244604307</v>
      </c>
      <c r="K119" s="1">
        <v>97.368421052631504</v>
      </c>
      <c r="L119" s="1">
        <v>97.244094488188907</v>
      </c>
      <c r="M119" s="1">
        <v>94.491525423728802</v>
      </c>
      <c r="N119" s="1">
        <v>96.846846846846802</v>
      </c>
      <c r="O119" s="1">
        <v>93.5</v>
      </c>
      <c r="P119" s="1">
        <v>61.1111111111111</v>
      </c>
      <c r="Q119" s="1">
        <v>63.043478260869499</v>
      </c>
      <c r="R119" s="1">
        <v>32.786885245901601</v>
      </c>
      <c r="S119" s="1">
        <v>30.327868852459002</v>
      </c>
      <c r="T119" s="1">
        <v>35.714285714285701</v>
      </c>
      <c r="U119" s="1">
        <v>93.237704918032705</v>
      </c>
      <c r="V119" s="1">
        <v>95.518867924528294</v>
      </c>
      <c r="W119" s="1">
        <v>98.205128205128204</v>
      </c>
      <c r="X119" s="1">
        <v>95.029239766081801</v>
      </c>
      <c r="Y119" s="1">
        <v>95.323741007194201</v>
      </c>
      <c r="Z119" s="1">
        <v>83.082706766917198</v>
      </c>
      <c r="AA119" s="1">
        <v>71.259842519684994</v>
      </c>
      <c r="AB119" s="1">
        <v>65.677966101694906</v>
      </c>
      <c r="AC119" s="1">
        <v>92.792792792792696</v>
      </c>
      <c r="AD119" s="1">
        <v>84.5</v>
      </c>
      <c r="AE119" s="1">
        <v>76.543209876543202</v>
      </c>
      <c r="AF119" s="1">
        <v>76.811594202898505</v>
      </c>
      <c r="AG119" s="1">
        <v>35.245901639344197</v>
      </c>
      <c r="AH119" s="1">
        <v>33.6065573770491</v>
      </c>
      <c r="AI119" s="1">
        <v>30.952380952380899</v>
      </c>
      <c r="AJ119" s="1">
        <v>37.2950819672131</v>
      </c>
      <c r="AK119" s="1">
        <v>37.735849056603698</v>
      </c>
      <c r="AL119" s="1">
        <v>37.692307692307601</v>
      </c>
      <c r="AM119" s="1">
        <v>38.5964912280701</v>
      </c>
      <c r="AN119" s="1">
        <v>34.532374100719402</v>
      </c>
      <c r="AO119" s="1">
        <v>69.548872180451099</v>
      </c>
      <c r="AP119" s="1">
        <v>66.929133858267704</v>
      </c>
      <c r="AQ119" s="1">
        <v>71.186440677966104</v>
      </c>
      <c r="AR119" s="1">
        <v>73.423423423423401</v>
      </c>
      <c r="AS119" s="1">
        <v>77</v>
      </c>
      <c r="AT119" s="1">
        <v>83.950617283950606</v>
      </c>
      <c r="AU119" s="1">
        <v>86.956521739130395</v>
      </c>
      <c r="AV119" s="1">
        <v>59.016393442622899</v>
      </c>
      <c r="AW119" s="1">
        <v>50</v>
      </c>
      <c r="AX119" s="1">
        <v>52.380952380952301</v>
      </c>
      <c r="AY119" s="1">
        <v>66.598360655737693</v>
      </c>
      <c r="AZ119" s="1">
        <v>66.745283018867894</v>
      </c>
      <c r="BA119" s="1">
        <v>79.743589743589695</v>
      </c>
      <c r="BB119" s="1">
        <v>73.391812865497101</v>
      </c>
      <c r="BC119" s="1">
        <v>80.2158273381295</v>
      </c>
      <c r="BD119" s="1">
        <v>81.578947368421098</v>
      </c>
      <c r="BE119" s="1">
        <v>75.1968503937007</v>
      </c>
      <c r="BF119" s="1">
        <v>69.067796610169495</v>
      </c>
      <c r="BG119" s="1">
        <v>39.189189189189101</v>
      </c>
      <c r="BH119" s="1">
        <v>50.5</v>
      </c>
      <c r="BI119" s="1">
        <v>57.407407407407398</v>
      </c>
      <c r="BJ119" s="1">
        <v>16.6666666666666</v>
      </c>
      <c r="BK119" s="1">
        <v>56.557377049180303</v>
      </c>
      <c r="BL119" s="1">
        <v>22.131147540983601</v>
      </c>
      <c r="BM119" s="1">
        <v>70.238095238095198</v>
      </c>
      <c r="BN119" s="1">
        <v>85.245901639344197</v>
      </c>
      <c r="BO119" s="1">
        <v>86.320754716981099</v>
      </c>
      <c r="BP119" s="1">
        <v>87.948717948717899</v>
      </c>
      <c r="BQ119" s="1">
        <v>82.456140350877106</v>
      </c>
      <c r="BR119" s="1">
        <v>83.812949640287698</v>
      </c>
      <c r="BS119" s="1">
        <v>71.804511278195406</v>
      </c>
      <c r="BT119" s="1">
        <v>62.5984251968503</v>
      </c>
      <c r="BU119" s="1">
        <v>67.372881355932194</v>
      </c>
      <c r="BV119" s="1">
        <v>71.171171171171096</v>
      </c>
      <c r="BW119" s="1">
        <v>71.5</v>
      </c>
      <c r="BX119" s="1">
        <v>63.580246913580197</v>
      </c>
      <c r="BY119" s="1">
        <v>66.6666666666666</v>
      </c>
      <c r="BZ119" s="1">
        <v>36.065573770491802</v>
      </c>
      <c r="CA119" s="1">
        <v>34.426229508196698</v>
      </c>
      <c r="CB119" s="1">
        <v>36.904761904761898</v>
      </c>
      <c r="CC119" s="1">
        <v>95.286885245901601</v>
      </c>
      <c r="CD119" s="1">
        <v>94.103773584905596</v>
      </c>
      <c r="CE119" s="1">
        <v>94.102564102564102</v>
      </c>
      <c r="CF119" s="1">
        <v>95.029239766081801</v>
      </c>
      <c r="CG119" s="1">
        <v>93.165467625899197</v>
      </c>
      <c r="CH119" s="1">
        <v>86.842105263157904</v>
      </c>
      <c r="CI119" s="1">
        <v>86.220472440944803</v>
      </c>
      <c r="CJ119" s="1">
        <v>85.169491525423695</v>
      </c>
      <c r="CK119" s="1">
        <v>94.144144144144093</v>
      </c>
      <c r="CL119" s="1">
        <v>95.5</v>
      </c>
      <c r="CM119" s="1">
        <v>61.7283950617283</v>
      </c>
      <c r="CN119" s="1">
        <v>63.768115942028899</v>
      </c>
      <c r="CO119" s="1">
        <v>95.081967213114694</v>
      </c>
      <c r="CP119" s="1">
        <v>90.163934426229503</v>
      </c>
      <c r="CQ119" s="1">
        <v>82.142857142857096</v>
      </c>
      <c r="CR119" s="1">
        <v>81.762295081967196</v>
      </c>
      <c r="CS119" s="1">
        <v>83.254716981132106</v>
      </c>
      <c r="CT119" s="1">
        <v>84.871794871794805</v>
      </c>
      <c r="CU119" s="1">
        <v>85.087719298245602</v>
      </c>
      <c r="CV119" s="1">
        <v>97.841726618704996</v>
      </c>
      <c r="CW119" s="1">
        <v>86.842105263157904</v>
      </c>
      <c r="CX119" s="1">
        <v>82.283464566929098</v>
      </c>
      <c r="CY119" s="1">
        <v>86.016949152542296</v>
      </c>
      <c r="CZ119" s="1">
        <v>88.2882882882882</v>
      </c>
      <c r="DA119" s="1">
        <v>85</v>
      </c>
      <c r="DB119" s="1">
        <v>12.9629629629629</v>
      </c>
      <c r="DC119" s="1">
        <v>7.2463768115942004</v>
      </c>
      <c r="DD119" s="1">
        <v>22.131147540983601</v>
      </c>
      <c r="DE119" s="1">
        <v>28.688524590163901</v>
      </c>
      <c r="DF119" s="1">
        <v>32.142857142857103</v>
      </c>
      <c r="DG119" s="1">
        <v>67.589875275128406</v>
      </c>
      <c r="DH119" s="1">
        <v>79.710940358580302</v>
      </c>
      <c r="DI119" s="1">
        <v>82.521315468940301</v>
      </c>
      <c r="DJ119" s="1">
        <v>75.148104265402793</v>
      </c>
      <c r="DK119" s="1">
        <v>70.5794205794205</v>
      </c>
      <c r="DL119" s="1">
        <v>71.985815602836794</v>
      </c>
      <c r="DM119" s="1">
        <v>64.388489208633104</v>
      </c>
      <c r="DN119" s="1">
        <v>60.297131147540902</v>
      </c>
      <c r="DO119" s="1">
        <v>86.082995951417004</v>
      </c>
      <c r="DP119" s="1">
        <v>87.877211238293398</v>
      </c>
      <c r="DQ119" s="1">
        <v>53.634232121922601</v>
      </c>
      <c r="DR119" s="1">
        <v>57.132243684992503</v>
      </c>
      <c r="DS119" s="1">
        <v>61.287878787878697</v>
      </c>
      <c r="DT119" s="1">
        <v>79.135053110773896</v>
      </c>
      <c r="DU119" s="1">
        <v>80.932203389830505</v>
      </c>
      <c r="DV119" s="1">
        <v>13.7380777696258</v>
      </c>
      <c r="DW119" s="1">
        <v>1.07939992682034</v>
      </c>
      <c r="DX119" s="1">
        <v>2.6593585058871199</v>
      </c>
      <c r="DY119" s="1">
        <v>7.9680094786729798</v>
      </c>
      <c r="DZ119" s="1">
        <v>9.9400599400599408</v>
      </c>
      <c r="EA119" s="1">
        <v>14.640324214792299</v>
      </c>
      <c r="EB119" s="1">
        <v>9.3011305241521107</v>
      </c>
      <c r="EC119" s="1">
        <v>24.538934426229499</v>
      </c>
      <c r="ED119" s="1">
        <v>15.232793522267199</v>
      </c>
      <c r="EE119" s="1">
        <v>18.366285119667001</v>
      </c>
      <c r="EF119" s="1">
        <v>5.0996483001172299</v>
      </c>
      <c r="EG119" s="1">
        <v>6.7607726597325399</v>
      </c>
      <c r="EH119" s="1">
        <v>28.7121212121212</v>
      </c>
      <c r="EI119" s="1">
        <v>18.437025796661601</v>
      </c>
      <c r="EJ119" s="1">
        <v>25.508474576271102</v>
      </c>
      <c r="EK119" s="1">
        <v>84.702861335289796</v>
      </c>
      <c r="EL119" s="1">
        <v>85.400658616904494</v>
      </c>
      <c r="EM119" s="1">
        <v>85.891189606171295</v>
      </c>
      <c r="EN119" s="1">
        <v>85.159952606635102</v>
      </c>
      <c r="EO119" s="1">
        <v>77.772227772227694</v>
      </c>
      <c r="EP119" s="1">
        <v>77.304964539007102</v>
      </c>
      <c r="EQ119" s="1">
        <v>84.840698869475801</v>
      </c>
      <c r="ER119" s="1">
        <v>89.4467213114754</v>
      </c>
      <c r="ES119" s="1">
        <v>76.720647773279296</v>
      </c>
      <c r="ET119" s="1">
        <v>89.281997918834506</v>
      </c>
      <c r="EU119" s="1">
        <v>9.3200468933177003</v>
      </c>
      <c r="EV119" s="1">
        <v>18.4992570579494</v>
      </c>
      <c r="EW119" s="1">
        <v>38.939393939393902</v>
      </c>
      <c r="EX119" s="1">
        <v>40.819423368740502</v>
      </c>
      <c r="EY119" s="1">
        <v>41.610169491525397</v>
      </c>
    </row>
    <row r="120" spans="1:155" ht="15">
      <c r="A120" s="11" t="s">
        <v>194</v>
      </c>
      <c r="B120" s="1" t="s">
        <v>671</v>
      </c>
      <c r="C120" s="1" t="s">
        <v>1050</v>
      </c>
      <c r="D120" s="11" t="s">
        <v>1014</v>
      </c>
      <c r="E120" s="11" t="s">
        <v>1015</v>
      </c>
      <c r="F120" s="1">
        <v>19.6378830083565</v>
      </c>
      <c r="G120" s="1">
        <v>24.0322580645161</v>
      </c>
      <c r="H120" s="1">
        <v>37.188612099644097</v>
      </c>
      <c r="I120" s="1">
        <v>34.8979591836734</v>
      </c>
      <c r="J120" s="1">
        <v>25.990099009900899</v>
      </c>
      <c r="K120" s="1">
        <v>40.954773869346702</v>
      </c>
      <c r="L120" s="1">
        <v>50.512820512820497</v>
      </c>
      <c r="M120" s="1">
        <v>62.435233160621699</v>
      </c>
      <c r="N120" s="1">
        <v>65.025906735751207</v>
      </c>
      <c r="O120" s="1">
        <v>62.101910828025403</v>
      </c>
      <c r="P120" s="1">
        <v>70.143884892086305</v>
      </c>
      <c r="Q120" s="1">
        <v>77.272727272727195</v>
      </c>
      <c r="R120" s="1">
        <v>81.465517241379303</v>
      </c>
      <c r="S120" s="1">
        <v>77.350427350427296</v>
      </c>
      <c r="T120" s="1">
        <v>95.212765957446805</v>
      </c>
      <c r="U120" s="1">
        <v>64.206128133704695</v>
      </c>
      <c r="V120" s="1">
        <v>65</v>
      </c>
      <c r="W120" s="1">
        <v>66.370106761565793</v>
      </c>
      <c r="X120" s="1">
        <v>48.775510204081598</v>
      </c>
      <c r="Y120" s="1">
        <v>41.8316831683168</v>
      </c>
      <c r="Z120" s="1">
        <v>47.738693467336603</v>
      </c>
      <c r="AA120" s="1">
        <v>46.6666666666666</v>
      </c>
      <c r="AB120" s="1">
        <v>50</v>
      </c>
      <c r="AC120" s="1">
        <v>51.2953367875647</v>
      </c>
      <c r="AD120" s="1">
        <v>59.872611464968102</v>
      </c>
      <c r="AE120" s="1">
        <v>59.712230215827297</v>
      </c>
      <c r="AF120" s="1">
        <v>66.115702479338793</v>
      </c>
      <c r="AG120" s="1">
        <v>63.362068965517203</v>
      </c>
      <c r="AH120" s="1">
        <v>70.085470085470106</v>
      </c>
      <c r="AI120" s="1">
        <v>75.531914893617</v>
      </c>
      <c r="AJ120" s="1">
        <v>94.986072423398298</v>
      </c>
      <c r="AK120" s="1">
        <v>94.0322580645161</v>
      </c>
      <c r="AL120" s="1">
        <v>94.306049822063997</v>
      </c>
      <c r="AM120" s="1">
        <v>93.673469387755105</v>
      </c>
      <c r="AN120" s="1">
        <v>93.069306930693102</v>
      </c>
      <c r="AO120" s="1">
        <v>73.618090452261299</v>
      </c>
      <c r="AP120" s="1">
        <v>71.282051282051199</v>
      </c>
      <c r="AQ120" s="1">
        <v>74.611398963730494</v>
      </c>
      <c r="AR120" s="1">
        <v>93.264248704663203</v>
      </c>
      <c r="AS120" s="1">
        <v>94.904458598726094</v>
      </c>
      <c r="AT120" s="1">
        <v>96.762589928057494</v>
      </c>
      <c r="AU120" s="1">
        <v>95.867768595041298</v>
      </c>
      <c r="AV120" s="1">
        <v>36.637931034482698</v>
      </c>
      <c r="AW120" s="1">
        <v>37.179487179487097</v>
      </c>
      <c r="AX120" s="1">
        <v>40.957446808510603</v>
      </c>
      <c r="AY120" s="1">
        <v>83.983286908077901</v>
      </c>
      <c r="AZ120" s="1">
        <v>82.419354838709594</v>
      </c>
      <c r="BA120" s="1">
        <v>79.181494661921704</v>
      </c>
      <c r="BB120" s="1">
        <v>78.979591836734699</v>
      </c>
      <c r="BC120" s="1">
        <v>64.108910891089096</v>
      </c>
      <c r="BD120" s="1">
        <v>56.532663316582898</v>
      </c>
      <c r="BE120" s="1">
        <v>73.589743589743605</v>
      </c>
      <c r="BF120" s="1">
        <v>70.207253886010307</v>
      </c>
      <c r="BG120" s="1">
        <v>65.025906735751207</v>
      </c>
      <c r="BH120" s="1">
        <v>55.732484076433103</v>
      </c>
      <c r="BI120" s="1">
        <v>55.035971223021498</v>
      </c>
      <c r="BJ120" s="1">
        <v>20.247933884297499</v>
      </c>
      <c r="BK120" s="1">
        <v>37.5</v>
      </c>
      <c r="BL120" s="1">
        <v>5.55555555555555</v>
      </c>
      <c r="BM120" s="1">
        <v>29.255319148936099</v>
      </c>
      <c r="BN120" s="1">
        <v>72.841225626740894</v>
      </c>
      <c r="BO120" s="1">
        <v>80.967741935483801</v>
      </c>
      <c r="BP120" s="1">
        <v>85.409252669039105</v>
      </c>
      <c r="BQ120" s="1">
        <v>88.163265306122398</v>
      </c>
      <c r="BR120" s="1">
        <v>63.861386138613803</v>
      </c>
      <c r="BS120" s="1">
        <v>68.090452261306496</v>
      </c>
      <c r="BT120" s="1">
        <v>71.025641025640994</v>
      </c>
      <c r="BU120" s="1">
        <v>78.497409326424801</v>
      </c>
      <c r="BV120" s="1">
        <v>81.606217616580295</v>
      </c>
      <c r="BW120" s="1">
        <v>81.528662420382105</v>
      </c>
      <c r="BX120" s="1">
        <v>67.266187050359704</v>
      </c>
      <c r="BY120" s="1">
        <v>33.471074380165199</v>
      </c>
      <c r="BZ120" s="1">
        <v>41.810344827586199</v>
      </c>
      <c r="CA120" s="1">
        <v>42.735042735042697</v>
      </c>
      <c r="CB120" s="1">
        <v>44.680851063829699</v>
      </c>
      <c r="CC120" s="1">
        <v>95.682451253481801</v>
      </c>
      <c r="CD120" s="1">
        <v>96.935483870967701</v>
      </c>
      <c r="CE120" s="1">
        <v>96.619217081850493</v>
      </c>
      <c r="CF120" s="1">
        <v>88.775510204081598</v>
      </c>
      <c r="CG120" s="1">
        <v>57.178217821782098</v>
      </c>
      <c r="CH120" s="1">
        <v>63.065326633165803</v>
      </c>
      <c r="CI120" s="1">
        <v>64.871794871794805</v>
      </c>
      <c r="CJ120" s="1">
        <v>80.569948186528507</v>
      </c>
      <c r="CK120" s="1">
        <v>80.569948186528507</v>
      </c>
      <c r="CL120" s="1">
        <v>85.031847133757907</v>
      </c>
      <c r="CM120" s="1">
        <v>91.726618705035904</v>
      </c>
      <c r="CN120" s="1">
        <v>83.884297520661093</v>
      </c>
      <c r="CO120" s="1">
        <v>94.396551724137893</v>
      </c>
      <c r="CP120" s="1">
        <v>96.153846153846104</v>
      </c>
      <c r="CQ120" s="1">
        <v>99.468085106382901</v>
      </c>
      <c r="CR120" s="1">
        <v>80.222841225626695</v>
      </c>
      <c r="CS120" s="1">
        <v>80.967741935483801</v>
      </c>
      <c r="CT120" s="1">
        <v>80.2491103202847</v>
      </c>
      <c r="CU120" s="1">
        <v>52.653061224489697</v>
      </c>
      <c r="CV120" s="1">
        <v>54.950495049504902</v>
      </c>
      <c r="CW120" s="1">
        <v>54.2713567839196</v>
      </c>
      <c r="CX120" s="1">
        <v>55.6410256410256</v>
      </c>
      <c r="CY120" s="1">
        <v>58.031088082901498</v>
      </c>
      <c r="CZ120" s="1">
        <v>62.953367875647601</v>
      </c>
      <c r="DA120" s="1">
        <v>60.5095541401273</v>
      </c>
      <c r="DB120" s="1">
        <v>62.589928057553898</v>
      </c>
      <c r="DC120" s="1">
        <v>11.1570247933884</v>
      </c>
      <c r="DD120" s="1">
        <v>24.137931034482701</v>
      </c>
      <c r="DE120" s="1">
        <v>29.914529914529901</v>
      </c>
      <c r="DF120" s="1">
        <v>36.702127659574401</v>
      </c>
      <c r="DG120" s="1">
        <v>79.6955245781364</v>
      </c>
      <c r="DH120" s="1">
        <v>70.087815587266704</v>
      </c>
      <c r="DI120" s="1">
        <v>44.0316686967113</v>
      </c>
      <c r="DJ120" s="1">
        <v>37.174170616113699</v>
      </c>
      <c r="DK120" s="1">
        <v>24.325674325674299</v>
      </c>
      <c r="DL120" s="1">
        <v>7.5481256332320097</v>
      </c>
      <c r="DM120" s="1">
        <v>10.226104830421299</v>
      </c>
      <c r="DN120" s="1">
        <v>16.752049180327798</v>
      </c>
      <c r="DO120" s="1">
        <v>15.232793522267199</v>
      </c>
      <c r="DP120" s="1">
        <v>13.371488033298601</v>
      </c>
      <c r="DQ120" s="1">
        <v>14.2438452520515</v>
      </c>
      <c r="DR120" s="1">
        <v>5.1263001485884097</v>
      </c>
      <c r="DS120" s="1">
        <v>3.5606060606060601</v>
      </c>
      <c r="DT120" s="1">
        <v>3.56600910470409</v>
      </c>
      <c r="DU120" s="1">
        <v>4.8305084745762699</v>
      </c>
      <c r="DV120" s="1">
        <v>26.0454878943507</v>
      </c>
      <c r="DW120" s="1">
        <v>36.2788144895719</v>
      </c>
      <c r="DX120" s="1">
        <v>36.804709703613398</v>
      </c>
      <c r="DY120" s="1">
        <v>33.9158767772511</v>
      </c>
      <c r="DZ120" s="1">
        <v>33.616383616383601</v>
      </c>
      <c r="EA120" s="1">
        <v>28.115501519756801</v>
      </c>
      <c r="EB120" s="1">
        <v>48.150051387461403</v>
      </c>
      <c r="EC120" s="1">
        <v>32.018442622950801</v>
      </c>
      <c r="ED120" s="1">
        <v>14.8279352226721</v>
      </c>
      <c r="EE120" s="1">
        <v>36.9927159209157</v>
      </c>
      <c r="EF120" s="1">
        <v>21.512309495896801</v>
      </c>
      <c r="EG120" s="1">
        <v>13.7444279346211</v>
      </c>
      <c r="EH120" s="1">
        <v>65.227272727272705</v>
      </c>
      <c r="EI120" s="1">
        <v>60.015174506828501</v>
      </c>
      <c r="EJ120" s="1">
        <v>29.745762711864401</v>
      </c>
      <c r="EK120" s="1">
        <v>82.685253118121693</v>
      </c>
      <c r="EL120" s="1">
        <v>83.552872301500102</v>
      </c>
      <c r="EM120" s="1">
        <v>83.516037352821698</v>
      </c>
      <c r="EN120" s="1">
        <v>81.042654028436004</v>
      </c>
      <c r="EO120" s="1">
        <v>50.799200799200698</v>
      </c>
      <c r="EP120" s="1">
        <v>51.0131712259371</v>
      </c>
      <c r="EQ120" s="1">
        <v>50.770811921891003</v>
      </c>
      <c r="ER120" s="1">
        <v>57.4282786885245</v>
      </c>
      <c r="ES120" s="1">
        <v>53.289473684210499</v>
      </c>
      <c r="ET120" s="1">
        <v>63.995837669094598</v>
      </c>
      <c r="EU120" s="1">
        <v>69.929660023446601</v>
      </c>
      <c r="EV120" s="1">
        <v>73.625557206537906</v>
      </c>
      <c r="EW120" s="1">
        <v>83.030303030303003</v>
      </c>
      <c r="EX120" s="1">
        <v>84.977238239757199</v>
      </c>
      <c r="EY120" s="1">
        <v>87.966101694915196</v>
      </c>
    </row>
    <row r="121" spans="1:155" ht="15">
      <c r="A121" s="11" t="s">
        <v>247</v>
      </c>
      <c r="B121" s="1" t="s">
        <v>720</v>
      </c>
      <c r="C121" s="1" t="s">
        <v>1038</v>
      </c>
      <c r="D121" s="11" t="s">
        <v>1101</v>
      </c>
      <c r="E121" s="11" t="s">
        <v>1102</v>
      </c>
      <c r="F121" s="1">
        <v>76.481481481481396</v>
      </c>
      <c r="G121" s="1">
        <v>78.125</v>
      </c>
      <c r="H121" s="1">
        <v>69.157088122605302</v>
      </c>
      <c r="I121" s="1">
        <v>66.735537190082596</v>
      </c>
      <c r="J121" s="1">
        <v>53.196347031963398</v>
      </c>
      <c r="K121" s="1">
        <v>52.142857142857103</v>
      </c>
      <c r="L121" s="1">
        <v>43.6868686868686</v>
      </c>
      <c r="M121" s="1">
        <v>43.846153846153797</v>
      </c>
      <c r="N121" s="1">
        <v>47.487437185929601</v>
      </c>
      <c r="O121" s="1">
        <v>38.7283236994219</v>
      </c>
      <c r="P121" s="1">
        <v>38.1410256410256</v>
      </c>
      <c r="Q121" s="1">
        <v>0</v>
      </c>
      <c r="R121" s="1">
        <v>0</v>
      </c>
      <c r="S121" s="1">
        <v>0</v>
      </c>
      <c r="T121" s="1">
        <v>0</v>
      </c>
      <c r="U121" s="1">
        <v>54.259259259259203</v>
      </c>
      <c r="V121" s="1">
        <v>58.639705882352899</v>
      </c>
      <c r="W121" s="1">
        <v>54.597701149425198</v>
      </c>
      <c r="X121" s="1">
        <v>29.545454545454501</v>
      </c>
      <c r="Y121" s="1">
        <v>27.625570776255699</v>
      </c>
      <c r="Z121" s="1">
        <v>28.8095238095238</v>
      </c>
      <c r="AA121" s="1">
        <v>12.373737373737301</v>
      </c>
      <c r="AB121" s="1">
        <v>13.589743589743501</v>
      </c>
      <c r="AC121" s="1">
        <v>15.0753768844221</v>
      </c>
      <c r="AD121" s="1">
        <v>14.7398843930635</v>
      </c>
      <c r="AE121" s="1">
        <v>13.4615384615384</v>
      </c>
      <c r="AF121" s="1">
        <v>0</v>
      </c>
      <c r="AG121" s="1">
        <v>0</v>
      </c>
      <c r="AH121" s="1">
        <v>0</v>
      </c>
      <c r="AI121" s="1">
        <v>0</v>
      </c>
      <c r="AJ121" s="1">
        <v>38.8888888888888</v>
      </c>
      <c r="AK121" s="1">
        <v>40.441176470588204</v>
      </c>
      <c r="AL121" s="1">
        <v>39.846743295019103</v>
      </c>
      <c r="AM121" s="1">
        <v>40.289256198347097</v>
      </c>
      <c r="AN121" s="1">
        <v>39.269406392694101</v>
      </c>
      <c r="AO121" s="1">
        <v>38.095238095238102</v>
      </c>
      <c r="AP121" s="1">
        <v>36.616161616161598</v>
      </c>
      <c r="AQ121" s="1">
        <v>37.435897435897402</v>
      </c>
      <c r="AR121" s="1">
        <v>39.698492462311499</v>
      </c>
      <c r="AS121" s="1">
        <v>40.462427745664698</v>
      </c>
      <c r="AT121" s="1">
        <v>39.743589743589702</v>
      </c>
      <c r="AU121" s="1">
        <v>0</v>
      </c>
      <c r="AV121" s="1">
        <v>0</v>
      </c>
      <c r="AW121" s="1">
        <v>0</v>
      </c>
      <c r="AX121" s="1">
        <v>0</v>
      </c>
      <c r="AY121" s="1">
        <v>39.074074074074097</v>
      </c>
      <c r="AZ121" s="1">
        <v>47.242647058823501</v>
      </c>
      <c r="BA121" s="1">
        <v>40.804597701149397</v>
      </c>
      <c r="BB121" s="1">
        <v>41.1157024793388</v>
      </c>
      <c r="BC121" s="1">
        <v>9.8173515981735093</v>
      </c>
      <c r="BD121" s="1">
        <v>13.5714285714285</v>
      </c>
      <c r="BE121" s="1">
        <v>9.3434343434343408</v>
      </c>
      <c r="BF121" s="1">
        <v>8.9743589743589691</v>
      </c>
      <c r="BG121" s="1">
        <v>12.3115577889447</v>
      </c>
      <c r="BH121" s="1">
        <v>34.971098265895897</v>
      </c>
      <c r="BI121" s="1">
        <v>18.910256410256402</v>
      </c>
      <c r="BJ121" s="1">
        <v>0</v>
      </c>
      <c r="BK121" s="1">
        <v>0</v>
      </c>
      <c r="BL121" s="1">
        <v>0</v>
      </c>
      <c r="BM121" s="1">
        <v>0</v>
      </c>
      <c r="BN121" s="1">
        <v>26.851851851851801</v>
      </c>
      <c r="BO121" s="1">
        <v>29.227941176470502</v>
      </c>
      <c r="BP121" s="1">
        <v>30.076628352490399</v>
      </c>
      <c r="BQ121" s="1">
        <v>31.404958677685901</v>
      </c>
      <c r="BR121" s="1">
        <v>31.963470319634698</v>
      </c>
      <c r="BS121" s="1">
        <v>32.380952380952301</v>
      </c>
      <c r="BT121" s="1">
        <v>31.313131313131301</v>
      </c>
      <c r="BU121" s="1">
        <v>32.051282051282101</v>
      </c>
      <c r="BV121" s="1">
        <v>34.170854271356703</v>
      </c>
      <c r="BW121" s="1">
        <v>33.526011560693597</v>
      </c>
      <c r="BX121" s="1">
        <v>33.3333333333333</v>
      </c>
      <c r="BY121" s="1">
        <v>0</v>
      </c>
      <c r="BZ121" s="1">
        <v>0</v>
      </c>
      <c r="CA121" s="1">
        <v>0</v>
      </c>
      <c r="CB121" s="1">
        <v>0</v>
      </c>
      <c r="CC121" s="1">
        <v>77.592592592592496</v>
      </c>
      <c r="CD121" s="1">
        <v>78.860294117647001</v>
      </c>
      <c r="CE121" s="1">
        <v>77.586206896551701</v>
      </c>
      <c r="CF121" s="1">
        <v>50.206611570247901</v>
      </c>
      <c r="CG121" s="1">
        <v>52.283105022831002</v>
      </c>
      <c r="CH121" s="1">
        <v>32.619047619047599</v>
      </c>
      <c r="CI121" s="1">
        <v>44.4444444444444</v>
      </c>
      <c r="CJ121" s="1">
        <v>46.410256410256402</v>
      </c>
      <c r="CK121" s="1">
        <v>46.984924623115504</v>
      </c>
      <c r="CL121" s="1">
        <v>55.491329479768702</v>
      </c>
      <c r="CM121" s="1">
        <v>49.358974358974301</v>
      </c>
      <c r="CN121" s="1">
        <v>0</v>
      </c>
      <c r="CO121" s="1">
        <v>0</v>
      </c>
      <c r="CP121" s="1">
        <v>0</v>
      </c>
      <c r="CQ121" s="1">
        <v>0</v>
      </c>
      <c r="CR121" s="1">
        <v>47.407407407407398</v>
      </c>
      <c r="CS121" s="1">
        <v>52.022058823529399</v>
      </c>
      <c r="CT121" s="1">
        <v>54.022988505747101</v>
      </c>
      <c r="CU121" s="1">
        <v>55.578512396694201</v>
      </c>
      <c r="CV121" s="1">
        <v>58.219178082191704</v>
      </c>
      <c r="CW121" s="1">
        <v>59.523809523809497</v>
      </c>
      <c r="CX121" s="1">
        <v>57.5757575757575</v>
      </c>
      <c r="CY121" s="1">
        <v>20.256410256410199</v>
      </c>
      <c r="CZ121" s="1">
        <v>20.3517587939698</v>
      </c>
      <c r="DA121" s="1">
        <v>20.520231213872801</v>
      </c>
      <c r="DB121" s="1">
        <v>19.551282051282101</v>
      </c>
      <c r="DC121" s="1">
        <v>0</v>
      </c>
      <c r="DD121" s="1">
        <v>0</v>
      </c>
      <c r="DE121" s="1">
        <v>0</v>
      </c>
      <c r="DF121" s="1">
        <v>0</v>
      </c>
      <c r="DG121" s="1">
        <v>95.066030814379999</v>
      </c>
      <c r="DH121" s="1">
        <v>61.8185144529821</v>
      </c>
      <c r="DI121" s="1">
        <v>63.398294762484703</v>
      </c>
      <c r="DJ121" s="1">
        <v>60.930094786729804</v>
      </c>
      <c r="DK121" s="1">
        <v>79.170829170829094</v>
      </c>
      <c r="DL121" s="1">
        <v>30.4457953394123</v>
      </c>
      <c r="DM121" s="1">
        <v>24.614594039054399</v>
      </c>
      <c r="DN121" s="1">
        <v>10.3995901639344</v>
      </c>
      <c r="DO121" s="1">
        <v>51.670040485829901</v>
      </c>
      <c r="DP121" s="1">
        <v>63.215400624349599</v>
      </c>
      <c r="DQ121" s="1">
        <v>17.291910902696301</v>
      </c>
      <c r="DR121" s="1">
        <v>0</v>
      </c>
      <c r="DS121" s="1">
        <v>0</v>
      </c>
      <c r="DT121" s="1">
        <v>0</v>
      </c>
      <c r="DU121" s="1">
        <v>0</v>
      </c>
      <c r="DV121" s="1">
        <v>46.313279530447502</v>
      </c>
      <c r="DW121" s="1">
        <v>48.426637394804203</v>
      </c>
      <c r="DX121" s="1">
        <v>51.218026796589498</v>
      </c>
      <c r="DY121" s="1">
        <v>53.998815165876699</v>
      </c>
      <c r="DZ121" s="1">
        <v>75.874125874125795</v>
      </c>
      <c r="EA121" s="1">
        <v>77.4569402228976</v>
      </c>
      <c r="EB121" s="1">
        <v>79.496402877697804</v>
      </c>
      <c r="EC121" s="1">
        <v>57.838114754098299</v>
      </c>
      <c r="ED121" s="1">
        <v>63.714574898785401</v>
      </c>
      <c r="EE121" s="1">
        <v>71.019771071800207</v>
      </c>
      <c r="EF121" s="1">
        <v>49.413833528722101</v>
      </c>
      <c r="EG121" s="1">
        <v>0</v>
      </c>
      <c r="EH121" s="1">
        <v>0</v>
      </c>
      <c r="EI121" s="1">
        <v>0</v>
      </c>
      <c r="EJ121" s="1">
        <v>0</v>
      </c>
      <c r="EK121" s="1">
        <v>87.637564196625107</v>
      </c>
      <c r="EL121" s="1">
        <v>88.144895718990099</v>
      </c>
      <c r="EM121" s="1">
        <v>72.310190824198102</v>
      </c>
      <c r="EN121" s="1">
        <v>70.882701421800903</v>
      </c>
      <c r="EO121" s="1">
        <v>50.799200799200698</v>
      </c>
      <c r="EP121" s="1">
        <v>51.0131712259371</v>
      </c>
      <c r="EQ121" s="1">
        <v>50.770811921891003</v>
      </c>
      <c r="ER121" s="1">
        <v>57.4282786885245</v>
      </c>
      <c r="ES121" s="1">
        <v>62.0445344129554</v>
      </c>
      <c r="ET121" s="1">
        <v>63.995837669094598</v>
      </c>
      <c r="EU121" s="1">
        <v>69.929660023446601</v>
      </c>
      <c r="EV121" s="1">
        <v>0</v>
      </c>
      <c r="EW121" s="1">
        <v>0</v>
      </c>
      <c r="EX121" s="1">
        <v>0</v>
      </c>
      <c r="EY121" s="1">
        <v>0</v>
      </c>
    </row>
    <row r="122" spans="1:155" ht="15">
      <c r="A122" s="11" t="s">
        <v>203</v>
      </c>
      <c r="B122" s="1" t="s">
        <v>680</v>
      </c>
      <c r="C122" s="1" t="s">
        <v>1013</v>
      </c>
      <c r="D122" s="11" t="s">
        <v>1014</v>
      </c>
      <c r="E122" s="11" t="s">
        <v>1015</v>
      </c>
      <c r="F122" s="1">
        <v>99.719101123595493</v>
      </c>
      <c r="G122" s="1">
        <v>98.493975903614398</v>
      </c>
      <c r="H122" s="1">
        <v>97.602739726027394</v>
      </c>
      <c r="I122" s="1">
        <v>80.303030303030297</v>
      </c>
      <c r="J122" s="1">
        <v>26.119402985074601</v>
      </c>
      <c r="K122" s="1">
        <v>21.09375</v>
      </c>
      <c r="L122" s="1">
        <v>24.21875</v>
      </c>
      <c r="M122" s="1">
        <v>13.0769230769231</v>
      </c>
      <c r="N122" s="1">
        <v>27.611940298507399</v>
      </c>
      <c r="O122" s="1">
        <v>23.846153846153801</v>
      </c>
      <c r="P122" s="1">
        <v>25.4385964912281</v>
      </c>
      <c r="Q122" s="1">
        <v>0</v>
      </c>
      <c r="R122" s="1">
        <v>0</v>
      </c>
      <c r="S122" s="1">
        <v>0</v>
      </c>
      <c r="T122" s="1">
        <v>0</v>
      </c>
      <c r="U122" s="1">
        <v>95.224719101123597</v>
      </c>
      <c r="V122" s="1">
        <v>95.481927710843294</v>
      </c>
      <c r="W122" s="1">
        <v>96.917808219178099</v>
      </c>
      <c r="X122" s="1">
        <v>95.454545454545396</v>
      </c>
      <c r="Y122" s="1">
        <v>29.1044776119403</v>
      </c>
      <c r="Z122" s="1">
        <v>33.59375</v>
      </c>
      <c r="AA122" s="1">
        <v>33.59375</v>
      </c>
      <c r="AB122" s="1">
        <v>34.615384615384599</v>
      </c>
      <c r="AC122" s="1">
        <v>45.522388059701399</v>
      </c>
      <c r="AD122" s="1">
        <v>44.615384615384599</v>
      </c>
      <c r="AE122" s="1">
        <v>44.736842105263101</v>
      </c>
      <c r="AF122" s="1">
        <v>0</v>
      </c>
      <c r="AG122" s="1">
        <v>0</v>
      </c>
      <c r="AH122" s="1">
        <v>0</v>
      </c>
      <c r="AI122" s="1">
        <v>0</v>
      </c>
      <c r="AJ122" s="1">
        <v>10.112359550561701</v>
      </c>
      <c r="AK122" s="1">
        <v>8.7349397590361395</v>
      </c>
      <c r="AL122" s="1">
        <v>8.5616438356164295</v>
      </c>
      <c r="AM122" s="1">
        <v>6.0606060606060597</v>
      </c>
      <c r="AN122" s="1">
        <v>6.7164179104477597</v>
      </c>
      <c r="AO122" s="1">
        <v>7.8125</v>
      </c>
      <c r="AP122" s="1">
        <v>7.8125</v>
      </c>
      <c r="AQ122" s="1">
        <v>8.4615384615384599</v>
      </c>
      <c r="AR122" s="1">
        <v>9.7014925373134293</v>
      </c>
      <c r="AS122" s="1">
        <v>11.538461538461499</v>
      </c>
      <c r="AT122" s="1">
        <v>14.0350877192982</v>
      </c>
      <c r="AU122" s="1">
        <v>0</v>
      </c>
      <c r="AV122" s="1">
        <v>0</v>
      </c>
      <c r="AW122" s="1">
        <v>0</v>
      </c>
      <c r="AX122" s="1">
        <v>0</v>
      </c>
      <c r="AY122" s="1">
        <v>92.977528089887599</v>
      </c>
      <c r="AZ122" s="1">
        <v>91.867469879518097</v>
      </c>
      <c r="BA122" s="1">
        <v>81.849315068493098</v>
      </c>
      <c r="BB122" s="1">
        <v>72.2222222222222</v>
      </c>
      <c r="BC122" s="1">
        <v>29.1044776119403</v>
      </c>
      <c r="BD122" s="1">
        <v>35.15625</v>
      </c>
      <c r="BE122" s="1">
        <v>35.15625</v>
      </c>
      <c r="BF122" s="1">
        <v>42.307692307692299</v>
      </c>
      <c r="BG122" s="1">
        <v>42.537313432835802</v>
      </c>
      <c r="BH122" s="1">
        <v>28.4615384615384</v>
      </c>
      <c r="BI122" s="1">
        <v>27.1929824561403</v>
      </c>
      <c r="BJ122" s="1">
        <v>0</v>
      </c>
      <c r="BK122" s="1">
        <v>0</v>
      </c>
      <c r="BL122" s="1">
        <v>0</v>
      </c>
      <c r="BM122" s="1">
        <v>0</v>
      </c>
      <c r="BN122" s="1">
        <v>73.595505617977494</v>
      </c>
      <c r="BO122" s="1">
        <v>78.614457831325296</v>
      </c>
      <c r="BP122" s="1">
        <v>84.931506849315099</v>
      </c>
      <c r="BQ122" s="1">
        <v>84.848484848484802</v>
      </c>
      <c r="BR122" s="1">
        <v>61.194029850746197</v>
      </c>
      <c r="BS122" s="1">
        <v>66.40625</v>
      </c>
      <c r="BT122" s="1">
        <v>70.3125</v>
      </c>
      <c r="BU122" s="1">
        <v>67.692307692307693</v>
      </c>
      <c r="BV122" s="1">
        <v>76.865671641790996</v>
      </c>
      <c r="BW122" s="1">
        <v>78.461538461538396</v>
      </c>
      <c r="BX122" s="1">
        <v>79.824561403508696</v>
      </c>
      <c r="BY122" s="1">
        <v>0</v>
      </c>
      <c r="BZ122" s="1">
        <v>0</v>
      </c>
      <c r="CA122" s="1">
        <v>0</v>
      </c>
      <c r="CB122" s="1">
        <v>0</v>
      </c>
      <c r="CC122" s="1">
        <v>96.910112359550496</v>
      </c>
      <c r="CD122" s="1">
        <v>96.686746987951807</v>
      </c>
      <c r="CE122" s="1">
        <v>85.958904109589</v>
      </c>
      <c r="CF122" s="1">
        <v>80.303030303030297</v>
      </c>
      <c r="CG122" s="1">
        <v>84.328358208955194</v>
      </c>
      <c r="CH122" s="1">
        <v>36.71875</v>
      </c>
      <c r="CI122" s="1">
        <v>72.65625</v>
      </c>
      <c r="CJ122" s="1">
        <v>86.923076923076906</v>
      </c>
      <c r="CK122" s="1">
        <v>58.955223880597003</v>
      </c>
      <c r="CL122" s="1">
        <v>88.461538461538396</v>
      </c>
      <c r="CM122" s="1">
        <v>64.035087719298204</v>
      </c>
      <c r="CN122" s="1">
        <v>0</v>
      </c>
      <c r="CO122" s="1">
        <v>0</v>
      </c>
      <c r="CP122" s="1">
        <v>0</v>
      </c>
      <c r="CQ122" s="1">
        <v>0</v>
      </c>
      <c r="CR122" s="1">
        <v>89.044943820224702</v>
      </c>
      <c r="CS122" s="1">
        <v>90.963855421686702</v>
      </c>
      <c r="CT122" s="1">
        <v>93.150684931506802</v>
      </c>
      <c r="CU122" s="1">
        <v>53.030303030303003</v>
      </c>
      <c r="CV122" s="1">
        <v>41.044776119402897</v>
      </c>
      <c r="CW122" s="1">
        <v>42.1875</v>
      </c>
      <c r="CX122" s="1">
        <v>41.40625</v>
      </c>
      <c r="CY122" s="1">
        <v>45.384615384615302</v>
      </c>
      <c r="CZ122" s="1">
        <v>44.0298507462686</v>
      </c>
      <c r="DA122" s="1">
        <v>48.461538461538403</v>
      </c>
      <c r="DB122" s="1">
        <v>53.508771929824498</v>
      </c>
      <c r="DC122" s="1">
        <v>0</v>
      </c>
      <c r="DD122" s="1">
        <v>0</v>
      </c>
      <c r="DE122" s="1">
        <v>0</v>
      </c>
      <c r="DF122" s="1">
        <v>0</v>
      </c>
      <c r="DG122" s="1">
        <v>80.7226705796038</v>
      </c>
      <c r="DH122" s="1">
        <v>83.882180753750404</v>
      </c>
      <c r="DI122" s="1">
        <v>87.7182298010556</v>
      </c>
      <c r="DJ122" s="1">
        <v>84.330568720379105</v>
      </c>
      <c r="DK122" s="1">
        <v>63.7862137862137</v>
      </c>
      <c r="DL122" s="1">
        <v>79.989868287740606</v>
      </c>
      <c r="DM122" s="1">
        <v>88.9516957862281</v>
      </c>
      <c r="DN122" s="1">
        <v>84.272540983606504</v>
      </c>
      <c r="DO122" s="1">
        <v>66.852226720647707</v>
      </c>
      <c r="DP122" s="1">
        <v>65.712799167533802</v>
      </c>
      <c r="DQ122" s="1">
        <v>52.696365767878099</v>
      </c>
      <c r="DR122" s="1">
        <v>0</v>
      </c>
      <c r="DS122" s="1">
        <v>0</v>
      </c>
      <c r="DT122" s="1">
        <v>0</v>
      </c>
      <c r="DU122" s="1">
        <v>0</v>
      </c>
      <c r="DV122" s="1">
        <v>8.7490829053558308</v>
      </c>
      <c r="DW122" s="1">
        <v>49.0120746432491</v>
      </c>
      <c r="DX122" s="1">
        <v>9.6833130328867192</v>
      </c>
      <c r="DY122" s="1">
        <v>8.7381516587677694</v>
      </c>
      <c r="DZ122" s="1">
        <v>36.813186813186803</v>
      </c>
      <c r="EA122" s="1">
        <v>56.3829787234042</v>
      </c>
      <c r="EB122" s="1">
        <v>12.0760534429599</v>
      </c>
      <c r="EC122" s="1">
        <v>19.108606557377101</v>
      </c>
      <c r="ED122" s="1">
        <v>52.176113360323797</v>
      </c>
      <c r="EE122" s="1">
        <v>36.680541103017603</v>
      </c>
      <c r="EF122" s="1">
        <v>40.269636576787804</v>
      </c>
      <c r="EG122" s="1">
        <v>0</v>
      </c>
      <c r="EH122" s="1">
        <v>0</v>
      </c>
      <c r="EI122" s="1">
        <v>0</v>
      </c>
      <c r="EJ122" s="1">
        <v>0</v>
      </c>
      <c r="EK122" s="1">
        <v>93.580337490828995</v>
      </c>
      <c r="EL122" s="1">
        <v>94.383461397731395</v>
      </c>
      <c r="EM122" s="1">
        <v>85.891189606171295</v>
      </c>
      <c r="EN122" s="1">
        <v>85.159952606635102</v>
      </c>
      <c r="EO122" s="1">
        <v>50.799200799200698</v>
      </c>
      <c r="EP122" s="1">
        <v>51.0131712259371</v>
      </c>
      <c r="EQ122" s="1">
        <v>50.770811921891003</v>
      </c>
      <c r="ER122" s="1">
        <v>57.4282786885245</v>
      </c>
      <c r="ES122" s="1">
        <v>62.0445344129554</v>
      </c>
      <c r="ET122" s="1">
        <v>28.876170655567101</v>
      </c>
      <c r="EU122" s="1">
        <v>38.628370457209797</v>
      </c>
      <c r="EV122" s="1">
        <v>0</v>
      </c>
      <c r="EW122" s="1">
        <v>0</v>
      </c>
      <c r="EX122" s="1">
        <v>0</v>
      </c>
      <c r="EY122" s="1">
        <v>0</v>
      </c>
    </row>
    <row r="123" spans="1:155" ht="15">
      <c r="A123" s="11" t="s">
        <v>245</v>
      </c>
      <c r="B123" s="1" t="s">
        <v>718</v>
      </c>
      <c r="C123" s="1" t="s">
        <v>1166</v>
      </c>
      <c r="D123" s="11" t="s">
        <v>1167</v>
      </c>
      <c r="E123" s="11" t="s">
        <v>1168</v>
      </c>
      <c r="F123" s="1">
        <v>94.502617801047094</v>
      </c>
      <c r="G123" s="1">
        <v>91.340782122904997</v>
      </c>
      <c r="H123" s="1">
        <v>94.311377245508893</v>
      </c>
      <c r="I123" s="1">
        <v>95.255474452554694</v>
      </c>
      <c r="J123" s="1">
        <v>92.148760330578497</v>
      </c>
      <c r="K123" s="1">
        <v>91.1016949152542</v>
      </c>
      <c r="L123" s="1">
        <v>90.707964601769902</v>
      </c>
      <c r="M123" s="1">
        <v>95.794392523364394</v>
      </c>
      <c r="N123" s="1">
        <v>99.514563106796103</v>
      </c>
      <c r="O123" s="1">
        <v>98.314606741573002</v>
      </c>
      <c r="P123" s="1">
        <v>94.303797468354404</v>
      </c>
      <c r="Q123" s="1">
        <v>96.428571428571402</v>
      </c>
      <c r="R123" s="1">
        <v>94.776119402985103</v>
      </c>
      <c r="S123" s="1">
        <v>96.923076923076906</v>
      </c>
      <c r="T123" s="1">
        <v>97.959183673469298</v>
      </c>
      <c r="U123" s="1">
        <v>91.361256544502595</v>
      </c>
      <c r="V123" s="1">
        <v>92.458100558659197</v>
      </c>
      <c r="W123" s="1">
        <v>96.407185628742496</v>
      </c>
      <c r="X123" s="1">
        <v>94.525547445255398</v>
      </c>
      <c r="Y123" s="1">
        <v>92.975206611570201</v>
      </c>
      <c r="Z123" s="1">
        <v>87.288135593220304</v>
      </c>
      <c r="AA123" s="1">
        <v>87.168141592920307</v>
      </c>
      <c r="AB123" s="1">
        <v>65.420560747663501</v>
      </c>
      <c r="AC123" s="1">
        <v>66.990291262135898</v>
      </c>
      <c r="AD123" s="1">
        <v>67.4157303370786</v>
      </c>
      <c r="AE123" s="1">
        <v>68.987341772151893</v>
      </c>
      <c r="AF123" s="1">
        <v>77.142857142857096</v>
      </c>
      <c r="AG123" s="1">
        <v>90.298507462686501</v>
      </c>
      <c r="AH123" s="1">
        <v>92.307692307692307</v>
      </c>
      <c r="AI123" s="1">
        <v>95.918367346938695</v>
      </c>
      <c r="AJ123" s="1">
        <v>96.073298429319294</v>
      </c>
      <c r="AK123" s="1">
        <v>95.810055865921697</v>
      </c>
      <c r="AL123" s="1">
        <v>95.808383233532894</v>
      </c>
      <c r="AM123" s="1">
        <v>86.1313868613138</v>
      </c>
      <c r="AN123" s="1">
        <v>84.297520661156994</v>
      </c>
      <c r="AO123" s="1">
        <v>68.644067796610102</v>
      </c>
      <c r="AP123" s="1">
        <v>68.141592920353901</v>
      </c>
      <c r="AQ123" s="1">
        <v>71.028037383177505</v>
      </c>
      <c r="AR123" s="1">
        <v>71.844660194174693</v>
      </c>
      <c r="AS123" s="1">
        <v>71.348314606741496</v>
      </c>
      <c r="AT123" s="1">
        <v>74.683544303797404</v>
      </c>
      <c r="AU123" s="1">
        <v>79.285714285714207</v>
      </c>
      <c r="AV123" s="1">
        <v>97.014925373134304</v>
      </c>
      <c r="AW123" s="1">
        <v>95.384615384615302</v>
      </c>
      <c r="AX123" s="1">
        <v>96.938775510204096</v>
      </c>
      <c r="AY123" s="1">
        <v>82.984293193717207</v>
      </c>
      <c r="AZ123" s="1">
        <v>86.312849162011105</v>
      </c>
      <c r="BA123" s="1">
        <v>86.526946107784397</v>
      </c>
      <c r="BB123" s="1">
        <v>66.788321167883197</v>
      </c>
      <c r="BC123" s="1">
        <v>70.661157024793297</v>
      </c>
      <c r="BD123" s="1">
        <v>63.983050847457598</v>
      </c>
      <c r="BE123" s="1">
        <v>76.548672566371593</v>
      </c>
      <c r="BF123" s="1">
        <v>54.672897196261601</v>
      </c>
      <c r="BG123" s="1">
        <v>53.883495145631102</v>
      </c>
      <c r="BH123" s="1">
        <v>66.8539325842696</v>
      </c>
      <c r="BI123" s="1">
        <v>74.050632911392398</v>
      </c>
      <c r="BJ123" s="1">
        <v>75</v>
      </c>
      <c r="BK123" s="1">
        <v>90.298507462686501</v>
      </c>
      <c r="BL123" s="1">
        <v>96.153846153846104</v>
      </c>
      <c r="BM123" s="1">
        <v>96.938775510204096</v>
      </c>
      <c r="BN123" s="1">
        <v>69.633507853403103</v>
      </c>
      <c r="BO123" s="1">
        <v>74.301675977653602</v>
      </c>
      <c r="BP123" s="1">
        <v>76.047904191616695</v>
      </c>
      <c r="BQ123" s="1">
        <v>78.832116788321102</v>
      </c>
      <c r="BR123" s="1">
        <v>79.338842975206603</v>
      </c>
      <c r="BS123" s="1">
        <v>84.745762711864401</v>
      </c>
      <c r="BT123" s="1">
        <v>88.938053097345104</v>
      </c>
      <c r="BU123" s="1">
        <v>84.5794392523364</v>
      </c>
      <c r="BV123" s="1">
        <v>85.922330097087297</v>
      </c>
      <c r="BW123" s="1">
        <v>87.640449438202197</v>
      </c>
      <c r="BX123" s="1">
        <v>89.240506329113899</v>
      </c>
      <c r="BY123" s="1">
        <v>28.571428571428498</v>
      </c>
      <c r="BZ123" s="1">
        <v>36.567164179104402</v>
      </c>
      <c r="CA123" s="1">
        <v>37.692307692307601</v>
      </c>
      <c r="CB123" s="1">
        <v>41.836734693877503</v>
      </c>
      <c r="CC123" s="1">
        <v>94.764397905759097</v>
      </c>
      <c r="CD123" s="1">
        <v>95.251396648044704</v>
      </c>
      <c r="CE123" s="1">
        <v>96.407185628742496</v>
      </c>
      <c r="CF123" s="1">
        <v>97.445255474452495</v>
      </c>
      <c r="CG123" s="1">
        <v>93.801652892561904</v>
      </c>
      <c r="CH123" s="1">
        <v>96.186440677966104</v>
      </c>
      <c r="CI123" s="1">
        <v>71.2389380530973</v>
      </c>
      <c r="CJ123" s="1">
        <v>54.672897196261601</v>
      </c>
      <c r="CK123" s="1">
        <v>69.417475728155296</v>
      </c>
      <c r="CL123" s="1">
        <v>72.471910112359495</v>
      </c>
      <c r="CM123" s="1">
        <v>63.291139240506297</v>
      </c>
      <c r="CN123" s="1">
        <v>59.285714285714199</v>
      </c>
      <c r="CO123" s="1">
        <v>96.268656716417894</v>
      </c>
      <c r="CP123" s="1">
        <v>99.230769230769198</v>
      </c>
      <c r="CQ123" s="1">
        <v>98.979591836734599</v>
      </c>
      <c r="CR123" s="1">
        <v>88.7434554973822</v>
      </c>
      <c r="CS123" s="1">
        <v>89.664804469273705</v>
      </c>
      <c r="CT123" s="1">
        <v>91.317365269461106</v>
      </c>
      <c r="CU123" s="1">
        <v>90.510948905109402</v>
      </c>
      <c r="CV123" s="1">
        <v>91.322314049586694</v>
      </c>
      <c r="CW123" s="1">
        <v>77.118644067796595</v>
      </c>
      <c r="CX123" s="1">
        <v>76.106194690265397</v>
      </c>
      <c r="CY123" s="1">
        <v>80.373831775700907</v>
      </c>
      <c r="CZ123" s="1">
        <v>81.553398058252398</v>
      </c>
      <c r="DA123" s="1">
        <v>80.337078651685303</v>
      </c>
      <c r="DB123" s="1">
        <v>82.911392405063197</v>
      </c>
      <c r="DC123" s="1">
        <v>88.571428571428498</v>
      </c>
      <c r="DD123" s="1">
        <v>86.567164179104395</v>
      </c>
      <c r="DE123" s="1">
        <v>90</v>
      </c>
      <c r="DF123" s="1">
        <v>92.857142857142804</v>
      </c>
      <c r="DG123" s="1">
        <v>74.559794570799696</v>
      </c>
      <c r="DH123" s="1">
        <v>92.407610684229695</v>
      </c>
      <c r="DI123" s="1">
        <v>79.841656516443294</v>
      </c>
      <c r="DJ123" s="1">
        <v>55.065165876777201</v>
      </c>
      <c r="DK123" s="1">
        <v>88.661338661338604</v>
      </c>
      <c r="DL123" s="1">
        <v>74.5187436676798</v>
      </c>
      <c r="DM123" s="1">
        <v>77.029804727646393</v>
      </c>
      <c r="DN123" s="1">
        <v>65.522540983606504</v>
      </c>
      <c r="DO123" s="1">
        <v>78.289473684210506</v>
      </c>
      <c r="DP123" s="1">
        <v>76.430801248699197</v>
      </c>
      <c r="DQ123" s="1">
        <v>67.233294255568495</v>
      </c>
      <c r="DR123" s="1">
        <v>51.634472511144097</v>
      </c>
      <c r="DS123" s="1">
        <v>47.954545454545404</v>
      </c>
      <c r="DT123" s="1">
        <v>56.069802731411201</v>
      </c>
      <c r="DU123" s="1">
        <v>69.915254237288096</v>
      </c>
      <c r="DV123" s="1">
        <v>65.242112986060107</v>
      </c>
      <c r="DW123" s="1">
        <v>65.440907427735098</v>
      </c>
      <c r="DX123" s="1">
        <v>68.392204628501801</v>
      </c>
      <c r="DY123" s="1">
        <v>63.595971563981003</v>
      </c>
      <c r="DZ123" s="1">
        <v>67.7822177822177</v>
      </c>
      <c r="EA123" s="1">
        <v>52.836879432624102</v>
      </c>
      <c r="EB123" s="1">
        <v>77.235354573484102</v>
      </c>
      <c r="EC123" s="1">
        <v>90.112704918032705</v>
      </c>
      <c r="ED123" s="1">
        <v>85.6781376518218</v>
      </c>
      <c r="EE123" s="1">
        <v>86.9927159209157</v>
      </c>
      <c r="EF123" s="1">
        <v>65.123094958968295</v>
      </c>
      <c r="EG123" s="1">
        <v>69.316493313521505</v>
      </c>
      <c r="EH123" s="1">
        <v>82.121212121212096</v>
      </c>
      <c r="EI123" s="1">
        <v>64.567526555386905</v>
      </c>
      <c r="EJ123" s="1">
        <v>22.2881355932203</v>
      </c>
      <c r="EK123" s="1">
        <v>91.232575201760795</v>
      </c>
      <c r="EL123" s="1">
        <v>92.1331869740212</v>
      </c>
      <c r="EM123" s="1">
        <v>92.671538773853001</v>
      </c>
      <c r="EN123" s="1">
        <v>81.042654028436004</v>
      </c>
      <c r="EO123" s="1">
        <v>71.678321678321595</v>
      </c>
      <c r="EP123" s="1">
        <v>71.428571428571402</v>
      </c>
      <c r="EQ123" s="1">
        <v>70.657759506680307</v>
      </c>
      <c r="ER123" s="1">
        <v>57.4282786885245</v>
      </c>
      <c r="ES123" s="1">
        <v>53.289473684210499</v>
      </c>
      <c r="ET123" s="1">
        <v>63.995837669094598</v>
      </c>
      <c r="EU123" s="1">
        <v>38.628370457209797</v>
      </c>
      <c r="EV123" s="1">
        <v>47.696879643387803</v>
      </c>
      <c r="EW123" s="1">
        <v>38.939393939393902</v>
      </c>
      <c r="EX123" s="1">
        <v>40.819423368740502</v>
      </c>
      <c r="EY123" s="1">
        <v>41.610169491525397</v>
      </c>
    </row>
    <row r="124" spans="1:155" ht="15">
      <c r="A124" s="11" t="s">
        <v>257</v>
      </c>
      <c r="B124" s="1" t="s">
        <v>730</v>
      </c>
      <c r="C124" s="1" t="s">
        <v>1054</v>
      </c>
      <c r="D124" s="11" t="s">
        <v>1055</v>
      </c>
      <c r="E124" s="11" t="s">
        <v>1169</v>
      </c>
      <c r="F124" s="1">
        <v>52.254098360655703</v>
      </c>
      <c r="G124" s="1">
        <v>60.6132075471698</v>
      </c>
      <c r="H124" s="1">
        <v>58.205128205128197</v>
      </c>
      <c r="I124" s="1">
        <v>45.321637426900502</v>
      </c>
      <c r="J124" s="1">
        <v>49.280575539568297</v>
      </c>
      <c r="K124" s="1">
        <v>72.556390977443598</v>
      </c>
      <c r="L124" s="1">
        <v>64.173228346456597</v>
      </c>
      <c r="M124" s="1">
        <v>56.355932203389798</v>
      </c>
      <c r="N124" s="1">
        <v>43.693693693693596</v>
      </c>
      <c r="O124" s="1">
        <v>47.5</v>
      </c>
      <c r="P124" s="1">
        <v>45.061728395061699</v>
      </c>
      <c r="Q124" s="1">
        <v>57.246376811594203</v>
      </c>
      <c r="R124" s="1">
        <v>0</v>
      </c>
      <c r="S124" s="1">
        <v>0</v>
      </c>
      <c r="T124" s="1">
        <v>0</v>
      </c>
      <c r="U124" s="1">
        <v>97.336065573770398</v>
      </c>
      <c r="V124" s="1">
        <v>98.349056603773505</v>
      </c>
      <c r="W124" s="1">
        <v>95.128205128205096</v>
      </c>
      <c r="X124" s="1">
        <v>93.859649122806999</v>
      </c>
      <c r="Y124" s="1">
        <v>90.287769784172596</v>
      </c>
      <c r="Z124" s="1">
        <v>88.345864661654105</v>
      </c>
      <c r="AA124" s="1">
        <v>87.7952755905511</v>
      </c>
      <c r="AB124" s="1">
        <v>87.711864406779597</v>
      </c>
      <c r="AC124" s="1">
        <v>80.630630630630606</v>
      </c>
      <c r="AD124" s="1">
        <v>68.5</v>
      </c>
      <c r="AE124" s="1">
        <v>79.629629629629605</v>
      </c>
      <c r="AF124" s="1">
        <v>76.811594202898505</v>
      </c>
      <c r="AG124" s="1">
        <v>0</v>
      </c>
      <c r="AH124" s="1">
        <v>0</v>
      </c>
      <c r="AI124" s="1">
        <v>0</v>
      </c>
      <c r="AJ124" s="1">
        <v>37.2950819672131</v>
      </c>
      <c r="AK124" s="1">
        <v>37.735849056603698</v>
      </c>
      <c r="AL124" s="1">
        <v>4.6153846153846096</v>
      </c>
      <c r="AM124" s="1">
        <v>4.6783625730994096</v>
      </c>
      <c r="AN124" s="1">
        <v>34.532374100719402</v>
      </c>
      <c r="AO124" s="1">
        <v>33.834586466165398</v>
      </c>
      <c r="AP124" s="1">
        <v>32.677165354330697</v>
      </c>
      <c r="AQ124" s="1">
        <v>33.4745762711864</v>
      </c>
      <c r="AR124" s="1">
        <v>33.783783783783697</v>
      </c>
      <c r="AS124" s="1">
        <v>36</v>
      </c>
      <c r="AT124" s="1">
        <v>41.975308641975303</v>
      </c>
      <c r="AU124" s="1">
        <v>48.5507246376811</v>
      </c>
      <c r="AV124" s="1">
        <v>0</v>
      </c>
      <c r="AW124" s="1">
        <v>0</v>
      </c>
      <c r="AX124" s="1">
        <v>0</v>
      </c>
      <c r="AY124" s="1">
        <v>83.401639344262193</v>
      </c>
      <c r="AZ124" s="1">
        <v>71.933962264150907</v>
      </c>
      <c r="BA124" s="1">
        <v>86.410256410256395</v>
      </c>
      <c r="BB124" s="1">
        <v>71.637426900584799</v>
      </c>
      <c r="BC124" s="1">
        <v>82.374100719424405</v>
      </c>
      <c r="BD124" s="1">
        <v>77.067669172932298</v>
      </c>
      <c r="BE124" s="1">
        <v>85.433070866141705</v>
      </c>
      <c r="BF124" s="1">
        <v>73.305084745762699</v>
      </c>
      <c r="BG124" s="1">
        <v>92.342342342342306</v>
      </c>
      <c r="BH124" s="1">
        <v>77.5</v>
      </c>
      <c r="BI124" s="1">
        <v>75.925925925925895</v>
      </c>
      <c r="BJ124" s="1">
        <v>70.289855072463695</v>
      </c>
      <c r="BK124" s="1">
        <v>0</v>
      </c>
      <c r="BL124" s="1">
        <v>0</v>
      </c>
      <c r="BM124" s="1">
        <v>0</v>
      </c>
      <c r="BN124" s="1">
        <v>95.491803278688494</v>
      </c>
      <c r="BO124" s="1">
        <v>95.754716981132106</v>
      </c>
      <c r="BP124" s="1">
        <v>87.948717948717899</v>
      </c>
      <c r="BQ124" s="1">
        <v>73.099415204678294</v>
      </c>
      <c r="BR124" s="1">
        <v>73.381294964028697</v>
      </c>
      <c r="BS124" s="1">
        <v>80.075187969924798</v>
      </c>
      <c r="BT124" s="1">
        <v>83.070866141732196</v>
      </c>
      <c r="BU124" s="1">
        <v>77.542372881355902</v>
      </c>
      <c r="BV124" s="1">
        <v>71.171171171171096</v>
      </c>
      <c r="BW124" s="1">
        <v>81</v>
      </c>
      <c r="BX124" s="1">
        <v>74.691358024691297</v>
      </c>
      <c r="BY124" s="1">
        <v>28.260869565217298</v>
      </c>
      <c r="BZ124" s="1">
        <v>0</v>
      </c>
      <c r="CA124" s="1">
        <v>0</v>
      </c>
      <c r="CB124" s="1">
        <v>0</v>
      </c>
      <c r="CC124" s="1">
        <v>99.385245901639294</v>
      </c>
      <c r="CD124" s="1">
        <v>99.764150943396203</v>
      </c>
      <c r="CE124" s="1">
        <v>97.692307692307594</v>
      </c>
      <c r="CF124" s="1">
        <v>97.368421052631504</v>
      </c>
      <c r="CG124" s="1">
        <v>98.201438848920802</v>
      </c>
      <c r="CH124" s="1">
        <v>90.601503759398398</v>
      </c>
      <c r="CI124" s="1">
        <v>89.370078740157396</v>
      </c>
      <c r="CJ124" s="1">
        <v>91.1016949152542</v>
      </c>
      <c r="CK124" s="1">
        <v>55.405405405405403</v>
      </c>
      <c r="CL124" s="1">
        <v>52.5</v>
      </c>
      <c r="CM124" s="1">
        <v>53.703703703703702</v>
      </c>
      <c r="CN124" s="1">
        <v>63.768115942028899</v>
      </c>
      <c r="CO124" s="1">
        <v>0</v>
      </c>
      <c r="CP124" s="1">
        <v>0</v>
      </c>
      <c r="CQ124" s="1">
        <v>0</v>
      </c>
      <c r="CR124" s="1">
        <v>94.672131147540895</v>
      </c>
      <c r="CS124" s="1">
        <v>94.339622641509393</v>
      </c>
      <c r="CT124" s="1">
        <v>94.615384615384599</v>
      </c>
      <c r="CU124" s="1">
        <v>94.4444444444444</v>
      </c>
      <c r="CV124" s="1">
        <v>83.453237410071907</v>
      </c>
      <c r="CW124" s="1">
        <v>86.842105263157904</v>
      </c>
      <c r="CX124" s="1">
        <v>82.283464566929098</v>
      </c>
      <c r="CY124" s="1">
        <v>86.016949152542296</v>
      </c>
      <c r="CZ124" s="1">
        <v>72.972972972972897</v>
      </c>
      <c r="DA124" s="1">
        <v>71.5</v>
      </c>
      <c r="DB124" s="1">
        <v>54.320987654320902</v>
      </c>
      <c r="DC124" s="1">
        <v>70.289855072463695</v>
      </c>
      <c r="DD124" s="1">
        <v>0</v>
      </c>
      <c r="DE124" s="1">
        <v>0</v>
      </c>
      <c r="DF124" s="1">
        <v>0</v>
      </c>
      <c r="DG124" s="1">
        <v>38.829787234042499</v>
      </c>
      <c r="DH124" s="1">
        <v>34.083424807903398</v>
      </c>
      <c r="DI124" s="1">
        <v>36.561104344295501</v>
      </c>
      <c r="DJ124" s="1">
        <v>22.186018957345901</v>
      </c>
      <c r="DK124" s="1">
        <v>9.8401598401598402</v>
      </c>
      <c r="DL124" s="1">
        <v>44.832826747720297</v>
      </c>
      <c r="DM124" s="1">
        <v>45.889003083247601</v>
      </c>
      <c r="DN124" s="1">
        <v>43.391393442622899</v>
      </c>
      <c r="DO124" s="1">
        <v>61.082995951416997</v>
      </c>
      <c r="DP124" s="1">
        <v>40.738813735691899</v>
      </c>
      <c r="DQ124" s="1">
        <v>28.311840562719802</v>
      </c>
      <c r="DR124" s="1">
        <v>11.0698365527488</v>
      </c>
      <c r="DS124" s="1">
        <v>0</v>
      </c>
      <c r="DT124" s="1">
        <v>0</v>
      </c>
      <c r="DU124" s="1">
        <v>0</v>
      </c>
      <c r="DV124" s="1">
        <v>40.920763022743898</v>
      </c>
      <c r="DW124" s="1">
        <v>67.581412367361807</v>
      </c>
      <c r="DX124" s="1">
        <v>64.535119772634999</v>
      </c>
      <c r="DY124" s="1">
        <v>10.5154028436018</v>
      </c>
      <c r="DZ124" s="1">
        <v>33.216783216783199</v>
      </c>
      <c r="EA124" s="1">
        <v>45.1367781155015</v>
      </c>
      <c r="EB124" s="1">
        <v>45.683453237410099</v>
      </c>
      <c r="EC124" s="1">
        <v>49.846311475409799</v>
      </c>
      <c r="ED124" s="1">
        <v>36.336032388663902</v>
      </c>
      <c r="EE124" s="1">
        <v>36.576482830384997</v>
      </c>
      <c r="EF124" s="1">
        <v>70.867526377491203</v>
      </c>
      <c r="EG124" s="1">
        <v>60.995542347696798</v>
      </c>
      <c r="EH124" s="1">
        <v>0</v>
      </c>
      <c r="EI124" s="1">
        <v>0</v>
      </c>
      <c r="EJ124" s="1">
        <v>0</v>
      </c>
      <c r="EK124" s="1">
        <v>84.702861335289796</v>
      </c>
      <c r="EL124" s="1">
        <v>85.400658616904494</v>
      </c>
      <c r="EM124" s="1">
        <v>85.891189606171295</v>
      </c>
      <c r="EN124" s="1">
        <v>85.159952606635102</v>
      </c>
      <c r="EO124" s="1">
        <v>77.772227772227694</v>
      </c>
      <c r="EP124" s="1">
        <v>77.304964539007102</v>
      </c>
      <c r="EQ124" s="1">
        <v>84.840698869475801</v>
      </c>
      <c r="ER124" s="1">
        <v>83.709016393442596</v>
      </c>
      <c r="ES124" s="1">
        <v>76.720647773279296</v>
      </c>
      <c r="ET124" s="1">
        <v>77.263267429760603</v>
      </c>
      <c r="EU124" s="1">
        <v>77.373974208675193</v>
      </c>
      <c r="EV124" s="1">
        <v>83.506686478454597</v>
      </c>
      <c r="EW124" s="1">
        <v>0</v>
      </c>
      <c r="EX124" s="1">
        <v>0</v>
      </c>
      <c r="EY124" s="1">
        <v>0</v>
      </c>
    </row>
    <row r="125" spans="1:155" ht="15">
      <c r="A125" s="11" t="s">
        <v>261</v>
      </c>
      <c r="B125" s="1" t="s">
        <v>734</v>
      </c>
      <c r="C125" s="1" t="s">
        <v>1084</v>
      </c>
      <c r="D125" s="11" t="s">
        <v>1091</v>
      </c>
      <c r="E125" s="11" t="s">
        <v>1170</v>
      </c>
      <c r="F125" s="1">
        <v>99.504950495049499</v>
      </c>
      <c r="G125" s="1">
        <v>99.484536082474193</v>
      </c>
      <c r="H125" s="1">
        <v>99.456521739130395</v>
      </c>
      <c r="I125" s="1">
        <v>99.315068493150605</v>
      </c>
      <c r="J125" s="1">
        <v>97.115384615384599</v>
      </c>
      <c r="K125" s="1">
        <v>98.8888888888888</v>
      </c>
      <c r="L125" s="1">
        <v>98.809523809523796</v>
      </c>
      <c r="M125" s="1">
        <v>98.75</v>
      </c>
      <c r="N125" s="1">
        <v>92.2222222222222</v>
      </c>
      <c r="O125" s="1">
        <v>85.897435897435798</v>
      </c>
      <c r="P125" s="1">
        <v>86.363636363636303</v>
      </c>
      <c r="Q125" s="1">
        <v>75.925925925925895</v>
      </c>
      <c r="R125" s="1">
        <v>43.478260869565197</v>
      </c>
      <c r="S125" s="1">
        <v>43.75</v>
      </c>
      <c r="T125" s="1">
        <v>50</v>
      </c>
      <c r="U125" s="1">
        <v>82.673267326732599</v>
      </c>
      <c r="V125" s="1">
        <v>89.175257731958695</v>
      </c>
      <c r="W125" s="1">
        <v>87.5</v>
      </c>
      <c r="X125" s="1">
        <v>91.095890410958901</v>
      </c>
      <c r="Y125" s="1">
        <v>85.576923076923094</v>
      </c>
      <c r="Z125" s="1">
        <v>83.3333333333333</v>
      </c>
      <c r="AA125" s="1">
        <v>77.380952380952294</v>
      </c>
      <c r="AB125" s="1">
        <v>78.75</v>
      </c>
      <c r="AC125" s="1">
        <v>63.3333333333333</v>
      </c>
      <c r="AD125" s="1">
        <v>69.230769230769198</v>
      </c>
      <c r="AE125" s="1">
        <v>69.696969696969703</v>
      </c>
      <c r="AF125" s="1">
        <v>68.518518518518505</v>
      </c>
      <c r="AG125" s="1">
        <v>41.304347826086897</v>
      </c>
      <c r="AH125" s="1">
        <v>43.75</v>
      </c>
      <c r="AI125" s="1">
        <v>47.619047619047599</v>
      </c>
      <c r="AJ125" s="1">
        <v>47.029702970297002</v>
      </c>
      <c r="AK125" s="1">
        <v>48.453608247422601</v>
      </c>
      <c r="AL125" s="1">
        <v>49.456521739130402</v>
      </c>
      <c r="AM125" s="1">
        <v>50</v>
      </c>
      <c r="AN125" s="1">
        <v>49.038461538461497</v>
      </c>
      <c r="AO125" s="1">
        <v>48.8888888888888</v>
      </c>
      <c r="AP125" s="1">
        <v>48.809523809523803</v>
      </c>
      <c r="AQ125" s="1">
        <v>48.75</v>
      </c>
      <c r="AR125" s="1">
        <v>45.5555555555555</v>
      </c>
      <c r="AS125" s="1">
        <v>47.435897435897402</v>
      </c>
      <c r="AT125" s="1">
        <v>46.969696969696898</v>
      </c>
      <c r="AU125" s="1">
        <v>48.148148148148103</v>
      </c>
      <c r="AV125" s="1">
        <v>50</v>
      </c>
      <c r="AW125" s="1">
        <v>50</v>
      </c>
      <c r="AX125" s="1">
        <v>50</v>
      </c>
      <c r="AY125" s="1">
        <v>76.732673267326703</v>
      </c>
      <c r="AZ125" s="1">
        <v>94.329896907216394</v>
      </c>
      <c r="BA125" s="1">
        <v>89.673913043478194</v>
      </c>
      <c r="BB125" s="1">
        <v>92.465753424657507</v>
      </c>
      <c r="BC125" s="1">
        <v>91.346153846153797</v>
      </c>
      <c r="BD125" s="1">
        <v>87.7777777777777</v>
      </c>
      <c r="BE125" s="1">
        <v>46.428571428571402</v>
      </c>
      <c r="BF125" s="1">
        <v>43.75</v>
      </c>
      <c r="BG125" s="1">
        <v>14.4444444444444</v>
      </c>
      <c r="BH125" s="1">
        <v>14.1025641025641</v>
      </c>
      <c r="BI125" s="1">
        <v>25.757575757575701</v>
      </c>
      <c r="BJ125" s="1">
        <v>12.9629629629629</v>
      </c>
      <c r="BK125" s="1">
        <v>76.086956521739097</v>
      </c>
      <c r="BL125" s="1">
        <v>77.0833333333333</v>
      </c>
      <c r="BM125" s="1">
        <v>40.476190476190403</v>
      </c>
      <c r="BN125" s="1">
        <v>91.089108910891099</v>
      </c>
      <c r="BO125" s="1">
        <v>86.597938144329902</v>
      </c>
      <c r="BP125" s="1">
        <v>94.021739130434696</v>
      </c>
      <c r="BQ125" s="1">
        <v>95.205479452054803</v>
      </c>
      <c r="BR125" s="1">
        <v>88.461538461538396</v>
      </c>
      <c r="BS125" s="1">
        <v>88.8888888888888</v>
      </c>
      <c r="BT125" s="1">
        <v>88.095238095238102</v>
      </c>
      <c r="BU125" s="1">
        <v>91.25</v>
      </c>
      <c r="BV125" s="1">
        <v>44.4444444444444</v>
      </c>
      <c r="BW125" s="1">
        <v>47.435897435897402</v>
      </c>
      <c r="BX125" s="1">
        <v>46.969696969696898</v>
      </c>
      <c r="BY125" s="1">
        <v>46.296296296296198</v>
      </c>
      <c r="BZ125" s="1">
        <v>47.826086956521699</v>
      </c>
      <c r="CA125" s="1">
        <v>47.9166666666666</v>
      </c>
      <c r="CB125" s="1">
        <v>45.238095238095198</v>
      </c>
      <c r="CC125" s="1">
        <v>88.613861386138595</v>
      </c>
      <c r="CD125" s="1">
        <v>87.628865979381402</v>
      </c>
      <c r="CE125" s="1">
        <v>87.5</v>
      </c>
      <c r="CF125" s="1">
        <v>82.876712328767098</v>
      </c>
      <c r="CG125" s="1">
        <v>77.884615384615302</v>
      </c>
      <c r="CH125" s="1">
        <v>81.1111111111111</v>
      </c>
      <c r="CI125" s="1">
        <v>82.142857142857096</v>
      </c>
      <c r="CJ125" s="1">
        <v>95</v>
      </c>
      <c r="CK125" s="1">
        <v>86.6666666666666</v>
      </c>
      <c r="CL125" s="1">
        <v>82.051282051282001</v>
      </c>
      <c r="CM125" s="1">
        <v>93.939393939393895</v>
      </c>
      <c r="CN125" s="1">
        <v>37.037037037037003</v>
      </c>
      <c r="CO125" s="1">
        <v>65.2173913043478</v>
      </c>
      <c r="CP125" s="1">
        <v>66.6666666666666</v>
      </c>
      <c r="CQ125" s="1">
        <v>88.095238095238102</v>
      </c>
      <c r="CR125" s="1">
        <v>86.633663366336606</v>
      </c>
      <c r="CS125" s="1">
        <v>87.113402061855595</v>
      </c>
      <c r="CT125" s="1">
        <v>76.086956521739097</v>
      </c>
      <c r="CU125" s="1">
        <v>60.958904109589</v>
      </c>
      <c r="CV125" s="1">
        <v>50.961538461538403</v>
      </c>
      <c r="CW125" s="1">
        <v>41.1111111111111</v>
      </c>
      <c r="CX125" s="1">
        <v>54.761904761904702</v>
      </c>
      <c r="CY125" s="1">
        <v>55</v>
      </c>
      <c r="CZ125" s="1">
        <v>58.8888888888888</v>
      </c>
      <c r="DA125" s="1">
        <v>57.692307692307601</v>
      </c>
      <c r="DB125" s="1">
        <v>60.606060606060602</v>
      </c>
      <c r="DC125" s="1">
        <v>83.3333333333333</v>
      </c>
      <c r="DD125" s="1">
        <v>89.130434782608603</v>
      </c>
      <c r="DE125" s="1">
        <v>87.5</v>
      </c>
      <c r="DF125" s="1">
        <v>90.476190476190396</v>
      </c>
      <c r="DG125" s="1">
        <v>97.890682318415202</v>
      </c>
      <c r="DH125" s="1">
        <v>98.9937797292352</v>
      </c>
      <c r="DI125" s="1">
        <v>99.248883475436401</v>
      </c>
      <c r="DJ125" s="1">
        <v>99.259478672985693</v>
      </c>
      <c r="DK125" s="1">
        <v>96.953046953046893</v>
      </c>
      <c r="DL125" s="1">
        <v>40.780141843971599</v>
      </c>
      <c r="DM125" s="1">
        <v>63.257965056526203</v>
      </c>
      <c r="DN125" s="1">
        <v>69.620901639344197</v>
      </c>
      <c r="DO125" s="1">
        <v>82.742914979757103</v>
      </c>
      <c r="DP125" s="1">
        <v>69.042663891779398</v>
      </c>
      <c r="DQ125" s="1">
        <v>95.720984759671694</v>
      </c>
      <c r="DR125" s="1">
        <v>78.380386329866198</v>
      </c>
      <c r="DS125" s="1">
        <v>93.409090909090907</v>
      </c>
      <c r="DT125" s="1">
        <v>74.430955993930098</v>
      </c>
      <c r="DU125" s="1">
        <v>80.254237288135499</v>
      </c>
      <c r="DV125" s="1">
        <v>55.227439471753399</v>
      </c>
      <c r="DW125" s="1">
        <v>53.476033662641697</v>
      </c>
      <c r="DX125" s="1">
        <v>70.259845716605696</v>
      </c>
      <c r="DY125" s="1">
        <v>65.787914691943101</v>
      </c>
      <c r="DZ125" s="1">
        <v>68.481518481518407</v>
      </c>
      <c r="EA125" s="1">
        <v>58.713272543059702</v>
      </c>
      <c r="EB125" s="1">
        <v>79.393627954779006</v>
      </c>
      <c r="EC125" s="1">
        <v>84.989754098360606</v>
      </c>
      <c r="ED125" s="1">
        <v>93.066801619433207</v>
      </c>
      <c r="EE125" s="1">
        <v>95.161290322580598</v>
      </c>
      <c r="EF125" s="1">
        <v>83.528722157092602</v>
      </c>
      <c r="EG125" s="1">
        <v>91.604754829123294</v>
      </c>
      <c r="EH125" s="1">
        <v>34.469696969696898</v>
      </c>
      <c r="EI125" s="1">
        <v>27.541729893778399</v>
      </c>
      <c r="EJ125" s="1">
        <v>91.949152542372801</v>
      </c>
      <c r="EK125" s="1">
        <v>93.580337490828995</v>
      </c>
      <c r="EL125" s="1">
        <v>98.0607391145261</v>
      </c>
      <c r="EM125" s="1">
        <v>91.189606171335697</v>
      </c>
      <c r="EN125" s="1">
        <v>85.159952606635102</v>
      </c>
      <c r="EO125" s="1">
        <v>77.772227772227694</v>
      </c>
      <c r="EP125" s="1">
        <v>77.304964539007102</v>
      </c>
      <c r="EQ125" s="1">
        <v>80.626927029804705</v>
      </c>
      <c r="ER125" s="1">
        <v>89.4467213114754</v>
      </c>
      <c r="ES125" s="1">
        <v>70.647773279352194</v>
      </c>
      <c r="ET125" s="1">
        <v>85.431841831425601</v>
      </c>
      <c r="EU125" s="1">
        <v>9.3200468933177003</v>
      </c>
      <c r="EV125" s="1">
        <v>18.4992570579494</v>
      </c>
      <c r="EW125" s="1">
        <v>38.939393939393902</v>
      </c>
      <c r="EX125" s="1">
        <v>40.819423368740502</v>
      </c>
      <c r="EY125" s="1">
        <v>41.610169491525397</v>
      </c>
    </row>
    <row r="126" spans="1:155" ht="15">
      <c r="A126" s="11" t="s">
        <v>282</v>
      </c>
      <c r="B126" s="1" t="s">
        <v>754</v>
      </c>
      <c r="C126" s="1" t="s">
        <v>1087</v>
      </c>
      <c r="D126" s="11" t="s">
        <v>1171</v>
      </c>
      <c r="E126" s="11" t="s">
        <v>1172</v>
      </c>
      <c r="F126" s="1">
        <v>46.120689655172399</v>
      </c>
      <c r="G126" s="1">
        <v>35.585585585585498</v>
      </c>
      <c r="H126" s="1">
        <v>35.5</v>
      </c>
      <c r="I126" s="1">
        <v>27.647058823529399</v>
      </c>
      <c r="J126" s="1">
        <v>19.841269841269799</v>
      </c>
      <c r="K126" s="1">
        <v>18.8524590163934</v>
      </c>
      <c r="L126" s="1">
        <v>17.213114754098299</v>
      </c>
      <c r="M126" s="1">
        <v>45.8333333333333</v>
      </c>
      <c r="N126" s="1">
        <v>44.736842105263101</v>
      </c>
      <c r="O126" s="1">
        <v>40.2173913043478</v>
      </c>
      <c r="P126" s="1">
        <v>45.348837209302303</v>
      </c>
      <c r="Q126" s="1">
        <v>0</v>
      </c>
      <c r="R126" s="1">
        <v>0</v>
      </c>
      <c r="S126" s="1">
        <v>0</v>
      </c>
      <c r="T126" s="1">
        <v>0</v>
      </c>
      <c r="U126" s="1">
        <v>31.034482758620602</v>
      </c>
      <c r="V126" s="1">
        <v>33.3333333333333</v>
      </c>
      <c r="W126" s="1">
        <v>31</v>
      </c>
      <c r="X126" s="1">
        <v>26.470588235294102</v>
      </c>
      <c r="Y126" s="1">
        <v>14.285714285714199</v>
      </c>
      <c r="Z126" s="1">
        <v>18.032786885245901</v>
      </c>
      <c r="AA126" s="1">
        <v>18.8524590163934</v>
      </c>
      <c r="AB126" s="1">
        <v>20</v>
      </c>
      <c r="AC126" s="1">
        <v>22.807017543859601</v>
      </c>
      <c r="AD126" s="1">
        <v>28.260869565217298</v>
      </c>
      <c r="AE126" s="1">
        <v>33.720930232558104</v>
      </c>
      <c r="AF126" s="1">
        <v>0</v>
      </c>
      <c r="AG126" s="1">
        <v>0</v>
      </c>
      <c r="AH126" s="1">
        <v>0</v>
      </c>
      <c r="AI126" s="1">
        <v>0</v>
      </c>
      <c r="AJ126" s="1">
        <v>84.482758620689594</v>
      </c>
      <c r="AK126" s="1">
        <v>83.783783783783704</v>
      </c>
      <c r="AL126" s="1">
        <v>83</v>
      </c>
      <c r="AM126" s="1">
        <v>82.941176470588204</v>
      </c>
      <c r="AN126" s="1">
        <v>76.984126984126902</v>
      </c>
      <c r="AO126" s="1">
        <v>79.508196721311407</v>
      </c>
      <c r="AP126" s="1">
        <v>79.508196721311407</v>
      </c>
      <c r="AQ126" s="1">
        <v>85.8333333333333</v>
      </c>
      <c r="AR126" s="1">
        <v>91.228070175438503</v>
      </c>
      <c r="AS126" s="1">
        <v>90.2173913043478</v>
      </c>
      <c r="AT126" s="1">
        <v>91.860465116279101</v>
      </c>
      <c r="AU126" s="1">
        <v>0</v>
      </c>
      <c r="AV126" s="1">
        <v>0</v>
      </c>
      <c r="AW126" s="1">
        <v>0</v>
      </c>
      <c r="AX126" s="1">
        <v>0</v>
      </c>
      <c r="AY126" s="1">
        <v>52.155172413793103</v>
      </c>
      <c r="AZ126" s="1">
        <v>78.828828828828804</v>
      </c>
      <c r="BA126" s="1">
        <v>72.5</v>
      </c>
      <c r="BB126" s="1">
        <v>67.647058823529406</v>
      </c>
      <c r="BC126" s="1">
        <v>38.8888888888888</v>
      </c>
      <c r="BD126" s="1">
        <v>45.081967213114702</v>
      </c>
      <c r="BE126" s="1">
        <v>40.163934426229503</v>
      </c>
      <c r="BF126" s="1">
        <v>25.8333333333333</v>
      </c>
      <c r="BG126" s="1">
        <v>39.473684210526301</v>
      </c>
      <c r="BH126" s="1">
        <v>35.869565217391298</v>
      </c>
      <c r="BI126" s="1">
        <v>22.0930232558139</v>
      </c>
      <c r="BJ126" s="1">
        <v>0</v>
      </c>
      <c r="BK126" s="1">
        <v>0</v>
      </c>
      <c r="BL126" s="1">
        <v>0</v>
      </c>
      <c r="BM126" s="1">
        <v>0</v>
      </c>
      <c r="BN126" s="1">
        <v>22.413793103448199</v>
      </c>
      <c r="BO126" s="1">
        <v>26.5765765765765</v>
      </c>
      <c r="BP126" s="1">
        <v>27.5</v>
      </c>
      <c r="BQ126" s="1">
        <v>29.411764705882302</v>
      </c>
      <c r="BR126" s="1">
        <v>27.7777777777777</v>
      </c>
      <c r="BS126" s="1">
        <v>29.5081967213114</v>
      </c>
      <c r="BT126" s="1">
        <v>31.967213114754099</v>
      </c>
      <c r="BU126" s="1">
        <v>34.1666666666666</v>
      </c>
      <c r="BV126" s="1">
        <v>36.842105263157798</v>
      </c>
      <c r="BW126" s="1">
        <v>36.956521739130402</v>
      </c>
      <c r="BX126" s="1">
        <v>38.3720930232558</v>
      </c>
      <c r="BY126" s="1">
        <v>0</v>
      </c>
      <c r="BZ126" s="1">
        <v>0</v>
      </c>
      <c r="CA126" s="1">
        <v>0</v>
      </c>
      <c r="CB126" s="1">
        <v>0</v>
      </c>
      <c r="CC126" s="1">
        <v>66.810344827586206</v>
      </c>
      <c r="CD126" s="1">
        <v>89.189189189189094</v>
      </c>
      <c r="CE126" s="1">
        <v>88.5</v>
      </c>
      <c r="CF126" s="1">
        <v>87.058823529411697</v>
      </c>
      <c r="CG126" s="1">
        <v>92.063492063492006</v>
      </c>
      <c r="CH126" s="1">
        <v>91.8032786885245</v>
      </c>
      <c r="CI126" s="1">
        <v>76.229508196721298</v>
      </c>
      <c r="CJ126" s="1">
        <v>65.8333333333333</v>
      </c>
      <c r="CK126" s="1">
        <v>97.368421052631504</v>
      </c>
      <c r="CL126" s="1">
        <v>79.347826086956502</v>
      </c>
      <c r="CM126" s="1">
        <v>73.2558139534883</v>
      </c>
      <c r="CN126" s="1">
        <v>0</v>
      </c>
      <c r="CO126" s="1">
        <v>0</v>
      </c>
      <c r="CP126" s="1">
        <v>0</v>
      </c>
      <c r="CQ126" s="1">
        <v>0</v>
      </c>
      <c r="CR126" s="1">
        <v>73.7068965517241</v>
      </c>
      <c r="CS126" s="1">
        <v>38.738738738738697</v>
      </c>
      <c r="CT126" s="1">
        <v>41</v>
      </c>
      <c r="CU126" s="1">
        <v>41.764705882352899</v>
      </c>
      <c r="CV126" s="1">
        <v>34.920634920634903</v>
      </c>
      <c r="CW126" s="1">
        <v>8.1967213114754092</v>
      </c>
      <c r="CX126" s="1">
        <v>9.8360655737704903</v>
      </c>
      <c r="CY126" s="1">
        <v>10</v>
      </c>
      <c r="CZ126" s="1">
        <v>12.2807017543859</v>
      </c>
      <c r="DA126" s="1">
        <v>15.2173913043478</v>
      </c>
      <c r="DB126" s="1">
        <v>15.116279069767399</v>
      </c>
      <c r="DC126" s="1">
        <v>0</v>
      </c>
      <c r="DD126" s="1">
        <v>0</v>
      </c>
      <c r="DE126" s="1">
        <v>0</v>
      </c>
      <c r="DF126" s="1">
        <v>0</v>
      </c>
      <c r="DG126" s="1">
        <v>57.465150403521598</v>
      </c>
      <c r="DH126" s="1">
        <v>69.795096963044202</v>
      </c>
      <c r="DI126" s="1">
        <v>66.3215590742996</v>
      </c>
      <c r="DJ126" s="1">
        <v>49.792654028435997</v>
      </c>
      <c r="DK126" s="1">
        <v>39.7102897102897</v>
      </c>
      <c r="DL126" s="1">
        <v>68.6423505572441</v>
      </c>
      <c r="DM126" s="1">
        <v>19.578622816032802</v>
      </c>
      <c r="DN126" s="1">
        <v>19.9282786885245</v>
      </c>
      <c r="DO126" s="1">
        <v>14.929149797570799</v>
      </c>
      <c r="DP126" s="1">
        <v>30.1248699271592</v>
      </c>
      <c r="DQ126" s="1">
        <v>26.787807737397401</v>
      </c>
      <c r="DR126" s="1">
        <v>0</v>
      </c>
      <c r="DS126" s="1">
        <v>0</v>
      </c>
      <c r="DT126" s="1">
        <v>0</v>
      </c>
      <c r="DU126" s="1">
        <v>0</v>
      </c>
      <c r="DV126" s="1">
        <v>67.589875275128406</v>
      </c>
      <c r="DW126" s="1">
        <v>65.550676911818499</v>
      </c>
      <c r="DX126" s="1">
        <v>61.774259033698698</v>
      </c>
      <c r="DY126" s="1">
        <v>98.489336492890999</v>
      </c>
      <c r="DZ126" s="1">
        <v>98.551448551448502</v>
      </c>
      <c r="EA126" s="1">
        <v>95.491388044579494</v>
      </c>
      <c r="EB126" s="1">
        <v>86.587872559095501</v>
      </c>
      <c r="EC126" s="1">
        <v>99.2315573770491</v>
      </c>
      <c r="ED126" s="1">
        <v>97.722672064777299</v>
      </c>
      <c r="EE126" s="1">
        <v>92.559833506763695</v>
      </c>
      <c r="EF126" s="1">
        <v>74.267291910902699</v>
      </c>
      <c r="EG126" s="1">
        <v>0</v>
      </c>
      <c r="EH126" s="1">
        <v>0</v>
      </c>
      <c r="EI126" s="1">
        <v>0</v>
      </c>
      <c r="EJ126" s="1">
        <v>0</v>
      </c>
      <c r="EK126" s="1">
        <v>35.399853264856901</v>
      </c>
      <c r="EL126" s="1">
        <v>36.1873399195023</v>
      </c>
      <c r="EM126" s="1">
        <v>35.749086479902502</v>
      </c>
      <c r="EN126" s="1">
        <v>30.9537914691943</v>
      </c>
      <c r="EO126" s="1">
        <v>50.799200799200698</v>
      </c>
      <c r="EP126" s="1">
        <v>51.0131712259371</v>
      </c>
      <c r="EQ126" s="1">
        <v>50.770811921891003</v>
      </c>
      <c r="ER126" s="1">
        <v>25.768442622950801</v>
      </c>
      <c r="ES126" s="1">
        <v>33.350202429149803</v>
      </c>
      <c r="ET126" s="1">
        <v>28.876170655567101</v>
      </c>
      <c r="EU126" s="1">
        <v>38.628370457209797</v>
      </c>
      <c r="EV126" s="1">
        <v>0</v>
      </c>
      <c r="EW126" s="1">
        <v>0</v>
      </c>
      <c r="EX126" s="1">
        <v>0</v>
      </c>
      <c r="EY126" s="1">
        <v>0</v>
      </c>
    </row>
    <row r="127" spans="1:155" ht="15">
      <c r="A127" s="11" t="s">
        <v>111</v>
      </c>
      <c r="B127" s="1" t="s">
        <v>586</v>
      </c>
      <c r="C127" s="1" t="s">
        <v>1030</v>
      </c>
      <c r="D127" s="11" t="s">
        <v>1046</v>
      </c>
      <c r="E127" s="11" t="s">
        <v>1047</v>
      </c>
      <c r="F127" s="1">
        <v>85.824742268041206</v>
      </c>
      <c r="G127" s="1">
        <v>90.236686390532498</v>
      </c>
      <c r="H127" s="1">
        <v>92.803030303030297</v>
      </c>
      <c r="I127" s="1">
        <v>85.169491525423695</v>
      </c>
      <c r="J127" s="1">
        <v>88.383838383838295</v>
      </c>
      <c r="K127" s="1">
        <v>84.239130434782595</v>
      </c>
      <c r="L127" s="1">
        <v>70.348837209302303</v>
      </c>
      <c r="M127" s="1">
        <v>74.404761904761898</v>
      </c>
      <c r="N127" s="1">
        <v>72.435897435897402</v>
      </c>
      <c r="O127" s="1">
        <v>69.285714285714207</v>
      </c>
      <c r="P127" s="1">
        <v>44.354838709677402</v>
      </c>
      <c r="Q127" s="1">
        <v>28.4482758620689</v>
      </c>
      <c r="R127" s="1">
        <v>21.818181818181799</v>
      </c>
      <c r="S127" s="1">
        <v>22.641509433962199</v>
      </c>
      <c r="T127" s="1">
        <v>26.595744680851102</v>
      </c>
      <c r="U127" s="1">
        <v>89.432989690721598</v>
      </c>
      <c r="V127" s="1">
        <v>89.053254437869796</v>
      </c>
      <c r="W127" s="1">
        <v>88.257575757575694</v>
      </c>
      <c r="X127" s="1">
        <v>97.033898305084705</v>
      </c>
      <c r="Y127" s="1">
        <v>94.4444444444444</v>
      </c>
      <c r="Z127" s="1">
        <v>92.934782608695599</v>
      </c>
      <c r="AA127" s="1">
        <v>91.279069767441797</v>
      </c>
      <c r="AB127" s="1">
        <v>89.880952380952294</v>
      </c>
      <c r="AC127" s="1">
        <v>95.512820512820497</v>
      </c>
      <c r="AD127" s="1">
        <v>95</v>
      </c>
      <c r="AE127" s="1">
        <v>36.290322580645103</v>
      </c>
      <c r="AF127" s="1">
        <v>16.379310344827498</v>
      </c>
      <c r="AG127" s="1">
        <v>26.363636363636299</v>
      </c>
      <c r="AH127" s="1">
        <v>30.188679245283002</v>
      </c>
      <c r="AI127" s="1">
        <v>27.659574468085101</v>
      </c>
      <c r="AJ127" s="1">
        <v>21.649484536082401</v>
      </c>
      <c r="AK127" s="1">
        <v>20.414201183431899</v>
      </c>
      <c r="AL127" s="1">
        <v>21.2121212121212</v>
      </c>
      <c r="AM127" s="1">
        <v>21.1864406779661</v>
      </c>
      <c r="AN127" s="1">
        <v>22.2222222222222</v>
      </c>
      <c r="AO127" s="1">
        <v>22.282608695652101</v>
      </c>
      <c r="AP127" s="1">
        <v>23.2558139534883</v>
      </c>
      <c r="AQ127" s="1">
        <v>26.785714285714199</v>
      </c>
      <c r="AR127" s="1">
        <v>24.358974358974301</v>
      </c>
      <c r="AS127" s="1">
        <v>26.428571428571399</v>
      </c>
      <c r="AT127" s="1">
        <v>26.612903225806399</v>
      </c>
      <c r="AU127" s="1">
        <v>34.482758620689602</v>
      </c>
      <c r="AV127" s="1">
        <v>37.272727272727202</v>
      </c>
      <c r="AW127" s="1">
        <v>23.584905660377299</v>
      </c>
      <c r="AX127" s="1">
        <v>72.340425531914903</v>
      </c>
      <c r="AY127" s="1">
        <v>92.010309278350505</v>
      </c>
      <c r="AZ127" s="1">
        <v>96.745562130177504</v>
      </c>
      <c r="BA127" s="1">
        <v>95.8333333333333</v>
      </c>
      <c r="BB127" s="1">
        <v>92.796610169491501</v>
      </c>
      <c r="BC127" s="1">
        <v>79.292929292929202</v>
      </c>
      <c r="BD127" s="1">
        <v>87.5</v>
      </c>
      <c r="BE127" s="1">
        <v>75</v>
      </c>
      <c r="BF127" s="1">
        <v>70.8333333333333</v>
      </c>
      <c r="BG127" s="1">
        <v>40.384615384615302</v>
      </c>
      <c r="BH127" s="1">
        <v>46.428571428571402</v>
      </c>
      <c r="BI127" s="1">
        <v>44.354838709677402</v>
      </c>
      <c r="BJ127" s="1">
        <v>42.241379310344797</v>
      </c>
      <c r="BK127" s="1">
        <v>50</v>
      </c>
      <c r="BL127" s="1">
        <v>4.7169811320754702</v>
      </c>
      <c r="BM127" s="1">
        <v>32.978723404255298</v>
      </c>
      <c r="BN127" s="1">
        <v>83.247422680412299</v>
      </c>
      <c r="BO127" s="1">
        <v>84.319526627218906</v>
      </c>
      <c r="BP127" s="1">
        <v>83.3333333333333</v>
      </c>
      <c r="BQ127" s="1">
        <v>22.457627118644101</v>
      </c>
      <c r="BR127" s="1">
        <v>21.717171717171698</v>
      </c>
      <c r="BS127" s="1">
        <v>22.826086956521699</v>
      </c>
      <c r="BT127" s="1">
        <v>24.418604651162699</v>
      </c>
      <c r="BU127" s="1">
        <v>27.380952380952301</v>
      </c>
      <c r="BV127" s="1">
        <v>26.923076923076898</v>
      </c>
      <c r="BW127" s="1">
        <v>30</v>
      </c>
      <c r="BX127" s="1">
        <v>29.0322580645161</v>
      </c>
      <c r="BY127" s="1">
        <v>36.2068965517241</v>
      </c>
      <c r="BZ127" s="1">
        <v>40.909090909090899</v>
      </c>
      <c r="CA127" s="1">
        <v>43.396226415094297</v>
      </c>
      <c r="CB127" s="1">
        <v>42.553191489361701</v>
      </c>
      <c r="CC127" s="1">
        <v>86.855670103092706</v>
      </c>
      <c r="CD127" s="1">
        <v>77.218934911242599</v>
      </c>
      <c r="CE127" s="1">
        <v>83.712121212121204</v>
      </c>
      <c r="CF127" s="1">
        <v>75.847457627118601</v>
      </c>
      <c r="CG127" s="1">
        <v>57.070707070707101</v>
      </c>
      <c r="CH127" s="1">
        <v>78.804347826086897</v>
      </c>
      <c r="CI127" s="1">
        <v>88.953488372093005</v>
      </c>
      <c r="CJ127" s="1">
        <v>91.071428571428498</v>
      </c>
      <c r="CK127" s="1">
        <v>92.948717948717899</v>
      </c>
      <c r="CL127" s="1">
        <v>92.142857142857096</v>
      </c>
      <c r="CM127" s="1">
        <v>92.741935483870904</v>
      </c>
      <c r="CN127" s="1">
        <v>68.965517241379303</v>
      </c>
      <c r="CO127" s="1">
        <v>80.909090909090907</v>
      </c>
      <c r="CP127" s="1">
        <v>84.905660377358402</v>
      </c>
      <c r="CQ127" s="1">
        <v>88.297872340425499</v>
      </c>
      <c r="CR127" s="1">
        <v>73.453608247422594</v>
      </c>
      <c r="CS127" s="1">
        <v>73.668639053254395</v>
      </c>
      <c r="CT127" s="1">
        <v>72.348484848484802</v>
      </c>
      <c r="CU127" s="1">
        <v>71.610169491525397</v>
      </c>
      <c r="CV127" s="1">
        <v>68.686868686868607</v>
      </c>
      <c r="CW127" s="1">
        <v>83.695652173913004</v>
      </c>
      <c r="CX127" s="1">
        <v>80.813953488372107</v>
      </c>
      <c r="CY127" s="1">
        <v>95.8333333333333</v>
      </c>
      <c r="CZ127" s="1">
        <v>97.435897435897402</v>
      </c>
      <c r="DA127" s="1">
        <v>95</v>
      </c>
      <c r="DB127" s="1">
        <v>66.129032258064498</v>
      </c>
      <c r="DC127" s="1">
        <v>38.793103448275801</v>
      </c>
      <c r="DD127" s="1">
        <v>76.363636363636303</v>
      </c>
      <c r="DE127" s="1">
        <v>38.679245283018801</v>
      </c>
      <c r="DF127" s="1">
        <v>36.170212765957402</v>
      </c>
      <c r="DG127" s="1">
        <v>96.3499633162142</v>
      </c>
      <c r="DH127" s="1">
        <v>90.980607391145199</v>
      </c>
      <c r="DI127" s="1">
        <v>92.915144133170898</v>
      </c>
      <c r="DJ127" s="1">
        <v>88.714454976303301</v>
      </c>
      <c r="DK127" s="1">
        <v>74.875124875124797</v>
      </c>
      <c r="DL127" s="1">
        <v>89.108409321175202</v>
      </c>
      <c r="DM127" s="1">
        <v>87.101747173689603</v>
      </c>
      <c r="DN127" s="1">
        <v>95.850409836065495</v>
      </c>
      <c r="DO127" s="1">
        <v>88.512145748987805</v>
      </c>
      <c r="DP127" s="1">
        <v>88.085327783558796</v>
      </c>
      <c r="DQ127" s="1">
        <v>50.703399765533398</v>
      </c>
      <c r="DR127" s="1">
        <v>26.374442793462102</v>
      </c>
      <c r="DS127" s="1">
        <v>32.954545454545404</v>
      </c>
      <c r="DT127" s="1">
        <v>97.192716236722305</v>
      </c>
      <c r="DU127" s="1">
        <v>7.8813559322033901</v>
      </c>
      <c r="DV127" s="1">
        <v>97.670579603815099</v>
      </c>
      <c r="DW127" s="1">
        <v>99.103549213318701</v>
      </c>
      <c r="DX127" s="1">
        <v>61.9366626065773</v>
      </c>
      <c r="DY127" s="1">
        <v>83.9158767772511</v>
      </c>
      <c r="DZ127" s="1">
        <v>88.661338661338604</v>
      </c>
      <c r="EA127" s="1">
        <v>79.280648429584602</v>
      </c>
      <c r="EB127" s="1">
        <v>69.116135662898202</v>
      </c>
      <c r="EC127" s="1">
        <v>72.182377049180303</v>
      </c>
      <c r="ED127" s="1">
        <v>15.7388663967611</v>
      </c>
      <c r="EE127" s="1">
        <v>33.038501560874103</v>
      </c>
      <c r="EF127" s="1">
        <v>45.427901524032798</v>
      </c>
      <c r="EG127" s="1">
        <v>53.863298662704302</v>
      </c>
      <c r="EH127" s="1">
        <v>45.8333333333333</v>
      </c>
      <c r="EI127" s="1">
        <v>36.949924127465799</v>
      </c>
      <c r="EJ127" s="1">
        <v>32.118644067796602</v>
      </c>
      <c r="EK127" s="1">
        <v>99.009537784299297</v>
      </c>
      <c r="EL127" s="1">
        <v>94.383461397731395</v>
      </c>
      <c r="EM127" s="1">
        <v>94.904587900933805</v>
      </c>
      <c r="EN127" s="1">
        <v>93.246445497630305</v>
      </c>
      <c r="EO127" s="1">
        <v>90.909090909090907</v>
      </c>
      <c r="EP127" s="1">
        <v>90.2228976697061</v>
      </c>
      <c r="EQ127" s="1">
        <v>90.339157245632094</v>
      </c>
      <c r="ER127" s="1">
        <v>94.620901639344197</v>
      </c>
      <c r="ES127" s="1">
        <v>95.850202429149803</v>
      </c>
      <c r="ET127" s="1">
        <v>89.281997918834506</v>
      </c>
      <c r="EU127" s="1">
        <v>9.3200468933177003</v>
      </c>
      <c r="EV127" s="1">
        <v>18.4992570579494</v>
      </c>
      <c r="EW127" s="1">
        <v>38.939393939393902</v>
      </c>
      <c r="EX127" s="1">
        <v>40.819423368740502</v>
      </c>
      <c r="EY127" s="1">
        <v>41.610169491525397</v>
      </c>
    </row>
    <row r="128" spans="1:155" ht="15">
      <c r="A128" s="11" t="s">
        <v>335</v>
      </c>
      <c r="B128" s="1" t="s">
        <v>807</v>
      </c>
      <c r="C128" s="1" t="s">
        <v>1173</v>
      </c>
      <c r="D128" s="11" t="s">
        <v>1024</v>
      </c>
      <c r="E128" s="11" t="s">
        <v>1141</v>
      </c>
      <c r="F128" s="1">
        <v>54.651162790697597</v>
      </c>
      <c r="G128" s="1">
        <v>58.0729166666666</v>
      </c>
      <c r="H128" s="1">
        <v>58.1967213114754</v>
      </c>
      <c r="I128" s="1">
        <v>77.218934911242599</v>
      </c>
      <c r="J128" s="1">
        <v>87.931034482758605</v>
      </c>
      <c r="K128" s="1">
        <v>75.704225352112601</v>
      </c>
      <c r="L128" s="1">
        <v>75.724637681159393</v>
      </c>
      <c r="M128" s="1">
        <v>69.548872180451099</v>
      </c>
      <c r="N128" s="1">
        <v>86.328125</v>
      </c>
      <c r="O128" s="1">
        <v>38.942307692307601</v>
      </c>
      <c r="P128" s="1">
        <v>19.0217391304347</v>
      </c>
      <c r="Q128" s="1">
        <v>36.6279069767441</v>
      </c>
      <c r="R128" s="1">
        <v>27.439024390243901</v>
      </c>
      <c r="S128" s="1">
        <v>33.132530120481903</v>
      </c>
      <c r="T128" s="1">
        <v>0</v>
      </c>
      <c r="U128" s="1">
        <v>59.767441860465098</v>
      </c>
      <c r="V128" s="1">
        <v>62.2395833333333</v>
      </c>
      <c r="W128" s="1">
        <v>64.207650273224004</v>
      </c>
      <c r="X128" s="1">
        <v>67.159763313609403</v>
      </c>
      <c r="Y128" s="1">
        <v>65.862068965517196</v>
      </c>
      <c r="Z128" s="1">
        <v>54.577464788732399</v>
      </c>
      <c r="AA128" s="1">
        <v>43.115942028985501</v>
      </c>
      <c r="AB128" s="1">
        <v>56.0150375939849</v>
      </c>
      <c r="AC128" s="1">
        <v>62.890625</v>
      </c>
      <c r="AD128" s="1">
        <v>45.673076923076898</v>
      </c>
      <c r="AE128" s="1">
        <v>26.630434782608699</v>
      </c>
      <c r="AF128" s="1">
        <v>9.8837209302325508</v>
      </c>
      <c r="AG128" s="1">
        <v>22.560975609756099</v>
      </c>
      <c r="AH128" s="1">
        <v>40.963855421686702</v>
      </c>
      <c r="AI128" s="1">
        <v>0</v>
      </c>
      <c r="AJ128" s="1">
        <v>9.0697674418604599</v>
      </c>
      <c r="AK128" s="1">
        <v>12.2395833333333</v>
      </c>
      <c r="AL128" s="1">
        <v>25.683060109289599</v>
      </c>
      <c r="AM128" s="1">
        <v>24.5562130177514</v>
      </c>
      <c r="AN128" s="1">
        <v>22.068965517241299</v>
      </c>
      <c r="AO128" s="1">
        <v>21.478873239436599</v>
      </c>
      <c r="AP128" s="1">
        <v>21.739130434782599</v>
      </c>
      <c r="AQ128" s="1">
        <v>22.556390977443598</v>
      </c>
      <c r="AR128" s="1">
        <v>24.609375</v>
      </c>
      <c r="AS128" s="1">
        <v>6.7307692307692299</v>
      </c>
      <c r="AT128" s="1">
        <v>8.1521739130434696</v>
      </c>
      <c r="AU128" s="1">
        <v>44.767441860465098</v>
      </c>
      <c r="AV128" s="1">
        <v>65.8536585365853</v>
      </c>
      <c r="AW128" s="1">
        <v>63.253012048192701</v>
      </c>
      <c r="AX128" s="1">
        <v>0</v>
      </c>
      <c r="AY128" s="1">
        <v>67.209302325581405</v>
      </c>
      <c r="AZ128" s="1">
        <v>41.40625</v>
      </c>
      <c r="BA128" s="1">
        <v>61.475409836065502</v>
      </c>
      <c r="BB128" s="1">
        <v>74.852071005917097</v>
      </c>
      <c r="BC128" s="1">
        <v>54.137931034482698</v>
      </c>
      <c r="BD128" s="1">
        <v>74.295774647887299</v>
      </c>
      <c r="BE128" s="1">
        <v>58.3333333333333</v>
      </c>
      <c r="BF128" s="1">
        <v>28.947368421052602</v>
      </c>
      <c r="BG128" s="1">
        <v>38.671875</v>
      </c>
      <c r="BH128" s="1">
        <v>59.134615384615302</v>
      </c>
      <c r="BI128" s="1">
        <v>8.1521739130434696</v>
      </c>
      <c r="BJ128" s="1">
        <v>6.3953488372093004</v>
      </c>
      <c r="BK128" s="1">
        <v>3.0487804878048701</v>
      </c>
      <c r="BL128" s="1">
        <v>25.903614457831299</v>
      </c>
      <c r="BM128" s="1">
        <v>0</v>
      </c>
      <c r="BN128" s="1">
        <v>82.093023255813904</v>
      </c>
      <c r="BO128" s="1">
        <v>83.8541666666666</v>
      </c>
      <c r="BP128" s="1">
        <v>89.890710382513603</v>
      </c>
      <c r="BQ128" s="1">
        <v>86.686390532544294</v>
      </c>
      <c r="BR128" s="1">
        <v>89.655172413793096</v>
      </c>
      <c r="BS128" s="1">
        <v>84.507042253521107</v>
      </c>
      <c r="BT128" s="1">
        <v>69.565217391304301</v>
      </c>
      <c r="BU128" s="1">
        <v>24.436090225563898</v>
      </c>
      <c r="BV128" s="1">
        <v>26.5625</v>
      </c>
      <c r="BW128" s="1">
        <v>26.923076923076898</v>
      </c>
      <c r="BX128" s="1">
        <v>26.630434782608699</v>
      </c>
      <c r="BY128" s="1">
        <v>30.232558139534799</v>
      </c>
      <c r="BZ128" s="1">
        <v>36.585365853658502</v>
      </c>
      <c r="CA128" s="1">
        <v>36.746987951807199</v>
      </c>
      <c r="CB128" s="1">
        <v>0</v>
      </c>
      <c r="CC128" s="1">
        <v>99.767441860465098</v>
      </c>
      <c r="CD128" s="1">
        <v>99.7395833333333</v>
      </c>
      <c r="CE128" s="1">
        <v>96.448087431693907</v>
      </c>
      <c r="CF128" s="1">
        <v>97.337278106508805</v>
      </c>
      <c r="CG128" s="1">
        <v>97.586206896551701</v>
      </c>
      <c r="CH128" s="1">
        <v>98.943661971830906</v>
      </c>
      <c r="CI128" s="1">
        <v>92.391304347826093</v>
      </c>
      <c r="CJ128" s="1">
        <v>90.601503759398398</v>
      </c>
      <c r="CK128" s="1">
        <v>87.109375</v>
      </c>
      <c r="CL128" s="1">
        <v>46.153846153846096</v>
      </c>
      <c r="CM128" s="1">
        <v>33.152173913043399</v>
      </c>
      <c r="CN128" s="1">
        <v>29.0697674418604</v>
      </c>
      <c r="CO128" s="1">
        <v>58.536585365853597</v>
      </c>
      <c r="CP128" s="1">
        <v>60.240963855421597</v>
      </c>
      <c r="CQ128" s="1">
        <v>0</v>
      </c>
      <c r="CR128" s="1">
        <v>67.674418604651095</v>
      </c>
      <c r="CS128" s="1">
        <v>68.75</v>
      </c>
      <c r="CT128" s="1">
        <v>60.382513661202097</v>
      </c>
      <c r="CU128" s="1">
        <v>76.035502958579798</v>
      </c>
      <c r="CV128" s="1">
        <v>51.034482758620598</v>
      </c>
      <c r="CW128" s="1">
        <v>60.915492957746402</v>
      </c>
      <c r="CX128" s="1">
        <v>68.478260869565204</v>
      </c>
      <c r="CY128" s="1">
        <v>70.676691729323295</v>
      </c>
      <c r="CZ128" s="1">
        <v>75.78125</v>
      </c>
      <c r="DA128" s="1">
        <v>74.038461538461505</v>
      </c>
      <c r="DB128" s="1">
        <v>52.173913043478201</v>
      </c>
      <c r="DC128" s="1">
        <v>31.395348837209301</v>
      </c>
      <c r="DD128" s="1">
        <v>57.9268292682926</v>
      </c>
      <c r="DE128" s="1">
        <v>64.4578313253012</v>
      </c>
      <c r="DF128" s="1">
        <v>0</v>
      </c>
      <c r="DG128" s="1">
        <v>86.298606016140795</v>
      </c>
      <c r="DH128" s="1">
        <v>88.638858397365496</v>
      </c>
      <c r="DI128" s="1">
        <v>80.572472594397098</v>
      </c>
      <c r="DJ128" s="1">
        <v>85.574644549762994</v>
      </c>
      <c r="DK128" s="1">
        <v>91.458541458541404</v>
      </c>
      <c r="DL128" s="1">
        <v>75.734549138804397</v>
      </c>
      <c r="DM128" s="1">
        <v>82.476875642343202</v>
      </c>
      <c r="DN128" s="1">
        <v>41.854508196721298</v>
      </c>
      <c r="DO128" s="1">
        <v>48.32995951417</v>
      </c>
      <c r="DP128" s="1">
        <v>10.8740894901144</v>
      </c>
      <c r="DQ128" s="1">
        <v>31.5943728018757</v>
      </c>
      <c r="DR128" s="1">
        <v>13.7444279346211</v>
      </c>
      <c r="DS128" s="1">
        <v>5.8333333333333304</v>
      </c>
      <c r="DT128" s="1">
        <v>0.83459787556904397</v>
      </c>
      <c r="DU128" s="1">
        <v>0</v>
      </c>
      <c r="DV128" s="1">
        <v>60.509904622157002</v>
      </c>
      <c r="DW128" s="1">
        <v>55.8177826564215</v>
      </c>
      <c r="DX128" s="1">
        <v>50.933820544051898</v>
      </c>
      <c r="DY128" s="1">
        <v>75.266587677725099</v>
      </c>
      <c r="DZ128" s="1">
        <v>86.063936063936097</v>
      </c>
      <c r="EA128" s="1">
        <v>43.009118541033402</v>
      </c>
      <c r="EB128" s="1">
        <v>42.600205549845803</v>
      </c>
      <c r="EC128" s="1">
        <v>2.8176229508196702</v>
      </c>
      <c r="ED128" s="1">
        <v>5.0101214574898698</v>
      </c>
      <c r="EE128" s="1">
        <v>7.23204994797086</v>
      </c>
      <c r="EF128" s="1">
        <v>0.52754982415005802</v>
      </c>
      <c r="EG128" s="1">
        <v>1.2630014858841001</v>
      </c>
      <c r="EH128" s="1">
        <v>4.9242424242424203</v>
      </c>
      <c r="EI128" s="1">
        <v>35.432473444613102</v>
      </c>
      <c r="EJ128" s="1">
        <v>0</v>
      </c>
      <c r="EK128" s="1">
        <v>99.798239178283197</v>
      </c>
      <c r="EL128" s="1">
        <v>99.780461031833099</v>
      </c>
      <c r="EM128" s="1">
        <v>99.756394640682103</v>
      </c>
      <c r="EN128" s="1">
        <v>99.674170616113699</v>
      </c>
      <c r="EO128" s="1">
        <v>99.500499500499501</v>
      </c>
      <c r="EP128" s="1">
        <v>99.442755825734494</v>
      </c>
      <c r="EQ128" s="1">
        <v>99.537512846865297</v>
      </c>
      <c r="ER128" s="1">
        <v>83.709016393442596</v>
      </c>
      <c r="ES128" s="1">
        <v>87.398785425101195</v>
      </c>
      <c r="ET128" s="1">
        <v>89.281997918834506</v>
      </c>
      <c r="EU128" s="1">
        <v>74.736225087924893</v>
      </c>
      <c r="EV128" s="1">
        <v>78.603268945022194</v>
      </c>
      <c r="EW128" s="1">
        <v>91.818181818181799</v>
      </c>
      <c r="EX128" s="1">
        <v>93.171471927162301</v>
      </c>
      <c r="EY128" s="1">
        <v>0</v>
      </c>
    </row>
    <row r="129" spans="1:155" ht="15">
      <c r="A129" s="11" t="s">
        <v>265</v>
      </c>
      <c r="B129" s="1" t="s">
        <v>737</v>
      </c>
      <c r="C129" s="1" t="s">
        <v>1129</v>
      </c>
      <c r="D129" s="11" t="s">
        <v>1052</v>
      </c>
      <c r="E129" s="11" t="s">
        <v>1147</v>
      </c>
      <c r="F129" s="1">
        <v>60.584958217270099</v>
      </c>
      <c r="G129" s="1">
        <v>5.6451612903225801</v>
      </c>
      <c r="H129" s="1">
        <v>6.2277580071174299</v>
      </c>
      <c r="I129" s="1">
        <v>27.1428571428571</v>
      </c>
      <c r="J129" s="1">
        <v>6.6831683168316802</v>
      </c>
      <c r="K129" s="1">
        <v>8.7939698492462295</v>
      </c>
      <c r="L129" s="1">
        <v>24.871794871794801</v>
      </c>
      <c r="M129" s="1">
        <v>14.248704663212401</v>
      </c>
      <c r="N129" s="1">
        <v>9.0673575129533592</v>
      </c>
      <c r="O129" s="1">
        <v>27.0700636942675</v>
      </c>
      <c r="P129" s="1">
        <v>9.7122302158273293</v>
      </c>
      <c r="Q129" s="1">
        <v>0</v>
      </c>
      <c r="R129" s="1">
        <v>0</v>
      </c>
      <c r="S129" s="1">
        <v>0</v>
      </c>
      <c r="T129" s="1">
        <v>0</v>
      </c>
      <c r="U129" s="1">
        <v>87.743732590529206</v>
      </c>
      <c r="V129" s="1">
        <v>11.451612903225801</v>
      </c>
      <c r="W129" s="1">
        <v>11.209964412811299</v>
      </c>
      <c r="X129" s="1">
        <v>29.183673469387699</v>
      </c>
      <c r="Y129" s="1">
        <v>28.465346534653399</v>
      </c>
      <c r="Z129" s="1">
        <v>32.914572864321599</v>
      </c>
      <c r="AA129" s="1">
        <v>32.564102564102498</v>
      </c>
      <c r="AB129" s="1">
        <v>28.756476683937802</v>
      </c>
      <c r="AC129" s="1">
        <v>37.564766839378201</v>
      </c>
      <c r="AD129" s="1">
        <v>23.248407643312099</v>
      </c>
      <c r="AE129" s="1">
        <v>19.424460431654602</v>
      </c>
      <c r="AF129" s="1">
        <v>0</v>
      </c>
      <c r="AG129" s="1">
        <v>0</v>
      </c>
      <c r="AH129" s="1">
        <v>0</v>
      </c>
      <c r="AI129" s="1">
        <v>0</v>
      </c>
      <c r="AJ129" s="1">
        <v>61.699164345403901</v>
      </c>
      <c r="AK129" s="1">
        <v>59.838709677419303</v>
      </c>
      <c r="AL129" s="1">
        <v>57.829181494661903</v>
      </c>
      <c r="AM129" s="1">
        <v>52.653061224489697</v>
      </c>
      <c r="AN129" s="1">
        <v>46.534653465346501</v>
      </c>
      <c r="AO129" s="1">
        <v>26.130653266331599</v>
      </c>
      <c r="AP129" s="1">
        <v>24.871794871794801</v>
      </c>
      <c r="AQ129" s="1">
        <v>29.015544041450699</v>
      </c>
      <c r="AR129" s="1">
        <v>30.8290155440414</v>
      </c>
      <c r="AS129" s="1">
        <v>31.8471337579617</v>
      </c>
      <c r="AT129" s="1">
        <v>18.3453237410071</v>
      </c>
      <c r="AU129" s="1">
        <v>0</v>
      </c>
      <c r="AV129" s="1">
        <v>0</v>
      </c>
      <c r="AW129" s="1">
        <v>0</v>
      </c>
      <c r="AX129" s="1">
        <v>0</v>
      </c>
      <c r="AY129" s="1">
        <v>74.233983286908099</v>
      </c>
      <c r="AZ129" s="1">
        <v>35.322580645161203</v>
      </c>
      <c r="BA129" s="1">
        <v>48.220640569395002</v>
      </c>
      <c r="BB129" s="1">
        <v>38.979591836734599</v>
      </c>
      <c r="BC129" s="1">
        <v>25.990099009900899</v>
      </c>
      <c r="BD129" s="1">
        <v>33.9195979899497</v>
      </c>
      <c r="BE129" s="1">
        <v>27.948717948717899</v>
      </c>
      <c r="BF129" s="1">
        <v>33.937823834196799</v>
      </c>
      <c r="BG129" s="1">
        <v>39.119170984455899</v>
      </c>
      <c r="BH129" s="1">
        <v>16.242038216560498</v>
      </c>
      <c r="BI129" s="1">
        <v>32.014388489208599</v>
      </c>
      <c r="BJ129" s="1">
        <v>0</v>
      </c>
      <c r="BK129" s="1">
        <v>0</v>
      </c>
      <c r="BL129" s="1">
        <v>0</v>
      </c>
      <c r="BM129" s="1">
        <v>0</v>
      </c>
      <c r="BN129" s="1">
        <v>58.495821727019496</v>
      </c>
      <c r="BO129" s="1">
        <v>16.2903225806451</v>
      </c>
      <c r="BP129" s="1">
        <v>19.039145907473301</v>
      </c>
      <c r="BQ129" s="1">
        <v>18.367346938775501</v>
      </c>
      <c r="BR129" s="1">
        <v>19.554455445544502</v>
      </c>
      <c r="BS129" s="1">
        <v>22.110552763819101</v>
      </c>
      <c r="BT129" s="1">
        <v>24.615384615384599</v>
      </c>
      <c r="BU129" s="1">
        <v>27.202072538860101</v>
      </c>
      <c r="BV129" s="1">
        <v>31.088082901554401</v>
      </c>
      <c r="BW129" s="1">
        <v>28.980891719745198</v>
      </c>
      <c r="BX129" s="1">
        <v>28.417266187050298</v>
      </c>
      <c r="BY129" s="1">
        <v>0</v>
      </c>
      <c r="BZ129" s="1">
        <v>0</v>
      </c>
      <c r="CA129" s="1">
        <v>0</v>
      </c>
      <c r="CB129" s="1">
        <v>0</v>
      </c>
      <c r="CC129" s="1">
        <v>55.571030640668504</v>
      </c>
      <c r="CD129" s="1">
        <v>55.967741935483801</v>
      </c>
      <c r="CE129" s="1">
        <v>57.473309608540902</v>
      </c>
      <c r="CF129" s="1">
        <v>67.551020408163197</v>
      </c>
      <c r="CG129" s="1">
        <v>77.970297029702905</v>
      </c>
      <c r="CH129" s="1">
        <v>63.065326633165803</v>
      </c>
      <c r="CI129" s="1">
        <v>64.871794871794805</v>
      </c>
      <c r="CJ129" s="1">
        <v>71.502590673575099</v>
      </c>
      <c r="CK129" s="1">
        <v>68.911917098445599</v>
      </c>
      <c r="CL129" s="1">
        <v>53.1847133757961</v>
      </c>
      <c r="CM129" s="1">
        <v>50.719424460431597</v>
      </c>
      <c r="CN129" s="1">
        <v>0</v>
      </c>
      <c r="CO129" s="1">
        <v>0</v>
      </c>
      <c r="CP129" s="1">
        <v>0</v>
      </c>
      <c r="CQ129" s="1">
        <v>0</v>
      </c>
      <c r="CR129" s="1">
        <v>50.974930362116901</v>
      </c>
      <c r="CS129" s="1">
        <v>54.0322580645161</v>
      </c>
      <c r="CT129" s="1">
        <v>55.8718861209964</v>
      </c>
      <c r="CU129" s="1">
        <v>52.653061224489697</v>
      </c>
      <c r="CV129" s="1">
        <v>54.950495049504902</v>
      </c>
      <c r="CW129" s="1">
        <v>54.2713567839196</v>
      </c>
      <c r="CX129" s="1">
        <v>55.6410256410256</v>
      </c>
      <c r="CY129" s="1">
        <v>58.031088082901498</v>
      </c>
      <c r="CZ129" s="1">
        <v>62.953367875647601</v>
      </c>
      <c r="DA129" s="1">
        <v>60.5095541401273</v>
      </c>
      <c r="DB129" s="1">
        <v>62.589928057553898</v>
      </c>
      <c r="DC129" s="1">
        <v>0</v>
      </c>
      <c r="DD129" s="1">
        <v>0</v>
      </c>
      <c r="DE129" s="1">
        <v>0</v>
      </c>
      <c r="DF129" s="1">
        <v>0</v>
      </c>
      <c r="DG129" s="1">
        <v>86.738811445341099</v>
      </c>
      <c r="DH129" s="1">
        <v>89.443834613977302</v>
      </c>
      <c r="DI129" s="1">
        <v>81.343889565570393</v>
      </c>
      <c r="DJ129" s="1">
        <v>92.979857819905206</v>
      </c>
      <c r="DK129" s="1">
        <v>60.689310689310602</v>
      </c>
      <c r="DL129" s="1">
        <v>61.043566362715303</v>
      </c>
      <c r="DM129" s="1">
        <v>73.946557040082197</v>
      </c>
      <c r="DN129" s="1">
        <v>49.948770491803202</v>
      </c>
      <c r="DO129" s="1">
        <v>80.212550607287397</v>
      </c>
      <c r="DP129" s="1">
        <v>64.255983350676303</v>
      </c>
      <c r="DQ129" s="1">
        <v>34.056271981242602</v>
      </c>
      <c r="DR129" s="1">
        <v>0</v>
      </c>
      <c r="DS129" s="1">
        <v>0</v>
      </c>
      <c r="DT129" s="1">
        <v>0</v>
      </c>
      <c r="DU129" s="1">
        <v>0</v>
      </c>
      <c r="DV129" s="1">
        <v>13.297872340425499</v>
      </c>
      <c r="DW129" s="1">
        <v>14.873765093304099</v>
      </c>
      <c r="DX129" s="1">
        <v>23.122208688591101</v>
      </c>
      <c r="DY129" s="1">
        <v>20.349526066350698</v>
      </c>
      <c r="DZ129" s="1">
        <v>23.7262737262737</v>
      </c>
      <c r="EA129" s="1">
        <v>26.089159067882399</v>
      </c>
      <c r="EB129" s="1">
        <v>34.378211716341198</v>
      </c>
      <c r="EC129" s="1">
        <v>62.346311475409799</v>
      </c>
      <c r="ED129" s="1">
        <v>80.010121457489802</v>
      </c>
      <c r="EE129" s="1">
        <v>54.3704474505723</v>
      </c>
      <c r="EF129" s="1">
        <v>9.7889800703399708</v>
      </c>
      <c r="EG129" s="1">
        <v>0</v>
      </c>
      <c r="EH129" s="1">
        <v>0</v>
      </c>
      <c r="EI129" s="1">
        <v>0</v>
      </c>
      <c r="EJ129" s="1">
        <v>0</v>
      </c>
      <c r="EK129" s="1">
        <v>99.559794570799696</v>
      </c>
      <c r="EL129" s="1">
        <v>90.669593852908804</v>
      </c>
      <c r="EM129" s="1">
        <v>78.197320341047501</v>
      </c>
      <c r="EN129" s="1">
        <v>70.882701421800903</v>
      </c>
      <c r="EO129" s="1">
        <v>58.791208791208703</v>
      </c>
      <c r="EP129" s="1">
        <v>59.8277608915906</v>
      </c>
      <c r="EQ129" s="1">
        <v>59.455292908530303</v>
      </c>
      <c r="ER129" s="1">
        <v>57.4282786885245</v>
      </c>
      <c r="ES129" s="1">
        <v>68.370445344129493</v>
      </c>
      <c r="ET129" s="1">
        <v>28.876170655567101</v>
      </c>
      <c r="EU129" s="1">
        <v>38.628370457209797</v>
      </c>
      <c r="EV129" s="1">
        <v>0</v>
      </c>
      <c r="EW129" s="1">
        <v>0</v>
      </c>
      <c r="EX129" s="1">
        <v>0</v>
      </c>
      <c r="EY129" s="1">
        <v>0</v>
      </c>
    </row>
    <row r="130" spans="1:155" ht="15">
      <c r="A130" s="11" t="s">
        <v>264</v>
      </c>
      <c r="B130" s="1" t="s">
        <v>736</v>
      </c>
      <c r="C130" s="1" t="s">
        <v>1022</v>
      </c>
      <c r="D130" s="11" t="s">
        <v>1046</v>
      </c>
      <c r="E130" s="11" t="s">
        <v>1174</v>
      </c>
      <c r="F130" s="1">
        <v>19.578313253011999</v>
      </c>
      <c r="G130" s="1">
        <v>17.4657534246575</v>
      </c>
      <c r="H130" s="1">
        <v>19.6969696969696</v>
      </c>
      <c r="I130" s="1">
        <v>14.179104477611901</v>
      </c>
      <c r="J130" s="1">
        <v>13.28125</v>
      </c>
      <c r="K130" s="1">
        <v>16.40625</v>
      </c>
      <c r="L130" s="1">
        <v>17.692307692307601</v>
      </c>
      <c r="M130" s="1">
        <v>15.671641791044699</v>
      </c>
      <c r="N130" s="1">
        <v>17.692307692307601</v>
      </c>
      <c r="O130" s="1">
        <v>13.157894736842101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53.614457831325304</v>
      </c>
      <c r="V130" s="1">
        <v>57.534246575342401</v>
      </c>
      <c r="W130" s="1">
        <v>43.939393939393902</v>
      </c>
      <c r="X130" s="1">
        <v>34.328358208955201</v>
      </c>
      <c r="Y130" s="1">
        <v>13.28125</v>
      </c>
      <c r="Z130" s="1">
        <v>13.28125</v>
      </c>
      <c r="AA130" s="1">
        <v>14.615384615384601</v>
      </c>
      <c r="AB130" s="1">
        <v>18.656716417910399</v>
      </c>
      <c r="AC130" s="1">
        <v>19.230769230769202</v>
      </c>
      <c r="AD130" s="1">
        <v>17.543859649122801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52.710843373493901</v>
      </c>
      <c r="AK130" s="1">
        <v>8.5616438356164295</v>
      </c>
      <c r="AL130" s="1">
        <v>6.0606060606060597</v>
      </c>
      <c r="AM130" s="1">
        <v>6.7164179104477597</v>
      </c>
      <c r="AN130" s="1">
        <v>7.8125</v>
      </c>
      <c r="AO130" s="1">
        <v>7.8125</v>
      </c>
      <c r="AP130" s="1">
        <v>8.4615384615384599</v>
      </c>
      <c r="AQ130" s="1">
        <v>9.7014925373134293</v>
      </c>
      <c r="AR130" s="1">
        <v>53.076923076923102</v>
      </c>
      <c r="AS130" s="1">
        <v>57.894736842105203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35.240963855421597</v>
      </c>
      <c r="AZ130" s="1">
        <v>25</v>
      </c>
      <c r="BA130" s="1">
        <v>20.707070707070699</v>
      </c>
      <c r="BB130" s="1">
        <v>9.7014925373134293</v>
      </c>
      <c r="BC130" s="1">
        <v>8.59375</v>
      </c>
      <c r="BD130" s="1">
        <v>3.90625</v>
      </c>
      <c r="BE130" s="1">
        <v>2.3076923076923102</v>
      </c>
      <c r="BF130" s="1">
        <v>1.4925373134328299</v>
      </c>
      <c r="BG130" s="1">
        <v>8.4615384615384599</v>
      </c>
      <c r="BH130" s="1">
        <v>2.6315789473684199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26.204819277108399</v>
      </c>
      <c r="BO130" s="1">
        <v>26.369863013698598</v>
      </c>
      <c r="BP130" s="1">
        <v>23.737373737373701</v>
      </c>
      <c r="BQ130" s="1">
        <v>20.8955223880597</v>
      </c>
      <c r="BR130" s="1">
        <v>23.4375</v>
      </c>
      <c r="BS130" s="1">
        <v>26.5625</v>
      </c>
      <c r="BT130" s="1">
        <v>30</v>
      </c>
      <c r="BU130" s="1">
        <v>35.074626865671597</v>
      </c>
      <c r="BV130" s="1">
        <v>36.923076923076898</v>
      </c>
      <c r="BW130" s="1">
        <v>37.719298245613999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72.590361445783103</v>
      </c>
      <c r="CD130" s="1">
        <v>70.890410958904098</v>
      </c>
      <c r="CE130" s="1">
        <v>66.161616161616095</v>
      </c>
      <c r="CF130" s="1">
        <v>70.149253731343194</v>
      </c>
      <c r="CG130" s="1">
        <v>46.875</v>
      </c>
      <c r="CH130" s="1">
        <v>81.25</v>
      </c>
      <c r="CI130" s="1">
        <v>33.846153846153797</v>
      </c>
      <c r="CJ130" s="1">
        <v>29.8507462686567</v>
      </c>
      <c r="CK130" s="1">
        <v>30</v>
      </c>
      <c r="CL130" s="1">
        <v>28.070175438596401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57.2289156626506</v>
      </c>
      <c r="CS130" s="1">
        <v>58.219178082191704</v>
      </c>
      <c r="CT130" s="1">
        <v>53.030303030303003</v>
      </c>
      <c r="CU130" s="1">
        <v>41.044776119402897</v>
      </c>
      <c r="CV130" s="1">
        <v>42.1875</v>
      </c>
      <c r="CW130" s="1">
        <v>41.40625</v>
      </c>
      <c r="CX130" s="1">
        <v>45.384615384615302</v>
      </c>
      <c r="CY130" s="1">
        <v>44.0298507462686</v>
      </c>
      <c r="CZ130" s="1">
        <v>23.846153846153801</v>
      </c>
      <c r="DA130" s="1">
        <v>22.807017543859601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67.270398829125497</v>
      </c>
      <c r="DH130" s="1">
        <v>72.4928948436865</v>
      </c>
      <c r="DI130" s="1">
        <v>82.612559241706094</v>
      </c>
      <c r="DJ130" s="1">
        <v>69.480519480519405</v>
      </c>
      <c r="DK130" s="1">
        <v>46.149949341438699</v>
      </c>
      <c r="DL130" s="1">
        <v>35.714285714285701</v>
      </c>
      <c r="DM130" s="1">
        <v>27.100409836065499</v>
      </c>
      <c r="DN130" s="1">
        <v>26.366396761133601</v>
      </c>
      <c r="DO130" s="1">
        <v>48.022892819979099</v>
      </c>
      <c r="DP130" s="1">
        <v>53.399765533411397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38.876692279546198</v>
      </c>
      <c r="DW130" s="1">
        <v>29.334145351197702</v>
      </c>
      <c r="DX130" s="1">
        <v>28.6433649289099</v>
      </c>
      <c r="DY130" s="1">
        <v>28.021978021978001</v>
      </c>
      <c r="DZ130" s="1">
        <v>45.947315096251202</v>
      </c>
      <c r="EA130" s="1">
        <v>54.213771839671097</v>
      </c>
      <c r="EB130" s="1">
        <v>44.620901639344197</v>
      </c>
      <c r="EC130" s="1">
        <v>63.006072874493903</v>
      </c>
      <c r="ED130" s="1">
        <v>39.594172736732503</v>
      </c>
      <c r="EE130" s="1">
        <v>33.821805392731498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36.1873399195023</v>
      </c>
      <c r="EL130" s="1">
        <v>35.749086479902502</v>
      </c>
      <c r="EM130" s="1">
        <v>30.9537914691943</v>
      </c>
      <c r="EN130" s="1">
        <v>22.0779220779221</v>
      </c>
      <c r="EO130" s="1">
        <v>21.681864235055698</v>
      </c>
      <c r="EP130" s="1">
        <v>21.891058581706101</v>
      </c>
      <c r="EQ130" s="1">
        <v>25.768442622950801</v>
      </c>
      <c r="ER130" s="1">
        <v>33.350202429149803</v>
      </c>
      <c r="ES130" s="1">
        <v>1.87304890738813</v>
      </c>
      <c r="ET130" s="1">
        <v>38.628370457209797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</row>
    <row r="131" spans="1:155" ht="15">
      <c r="A131" s="11" t="s">
        <v>280</v>
      </c>
      <c r="B131" s="1" t="s">
        <v>752</v>
      </c>
      <c r="C131" s="1" t="s">
        <v>1032</v>
      </c>
      <c r="D131" s="11" t="s">
        <v>1033</v>
      </c>
      <c r="E131" s="11" t="s">
        <v>1079</v>
      </c>
      <c r="F131" s="1">
        <v>1.0416666666666601</v>
      </c>
      <c r="G131" s="1">
        <v>16.6666666666666</v>
      </c>
      <c r="H131" s="1">
        <v>22.0930232558139</v>
      </c>
      <c r="I131" s="1">
        <v>24.418604651162699</v>
      </c>
      <c r="J131" s="1">
        <v>20.731707317073099</v>
      </c>
      <c r="K131" s="1">
        <v>30.487804878048699</v>
      </c>
      <c r="L131" s="1">
        <v>35.365853658536501</v>
      </c>
      <c r="M131" s="1">
        <v>47.435897435897402</v>
      </c>
      <c r="N131" s="1">
        <v>54.1666666666666</v>
      </c>
      <c r="O131" s="1">
        <v>37.5</v>
      </c>
      <c r="P131" s="1">
        <v>30.357142857142801</v>
      </c>
      <c r="Q131" s="1">
        <v>21.428571428571399</v>
      </c>
      <c r="R131" s="1">
        <v>11.9047619047619</v>
      </c>
      <c r="S131" s="1">
        <v>9.5238095238095202</v>
      </c>
      <c r="T131" s="1">
        <v>6.6666666666666599</v>
      </c>
      <c r="U131" s="1">
        <v>46.875</v>
      </c>
      <c r="V131" s="1">
        <v>54.4444444444444</v>
      </c>
      <c r="W131" s="1">
        <v>54.651162790697597</v>
      </c>
      <c r="X131" s="1">
        <v>50</v>
      </c>
      <c r="Y131" s="1">
        <v>54.878048780487802</v>
      </c>
      <c r="Z131" s="1">
        <v>62.195121951219498</v>
      </c>
      <c r="AA131" s="1">
        <v>57.317073170731703</v>
      </c>
      <c r="AB131" s="1">
        <v>55.128205128205103</v>
      </c>
      <c r="AC131" s="1">
        <v>54.1666666666666</v>
      </c>
      <c r="AD131" s="1">
        <v>33.928571428571402</v>
      </c>
      <c r="AE131" s="1">
        <v>33.928571428571402</v>
      </c>
      <c r="AF131" s="1">
        <v>45.238095238095198</v>
      </c>
      <c r="AG131" s="1">
        <v>16.6666666666666</v>
      </c>
      <c r="AH131" s="1">
        <v>16.6666666666666</v>
      </c>
      <c r="AI131" s="1">
        <v>13.3333333333333</v>
      </c>
      <c r="AJ131" s="1">
        <v>35.4166666666666</v>
      </c>
      <c r="AK131" s="1">
        <v>35.5555555555555</v>
      </c>
      <c r="AL131" s="1">
        <v>39.534883720930203</v>
      </c>
      <c r="AM131" s="1">
        <v>37.209302325581298</v>
      </c>
      <c r="AN131" s="1">
        <v>34.146341463414601</v>
      </c>
      <c r="AO131" s="1">
        <v>34.146341463414601</v>
      </c>
      <c r="AP131" s="1">
        <v>34.146341463414601</v>
      </c>
      <c r="AQ131" s="1">
        <v>37.179487179487097</v>
      </c>
      <c r="AR131" s="1">
        <v>51.3888888888888</v>
      </c>
      <c r="AS131" s="1">
        <v>48.214285714285701</v>
      </c>
      <c r="AT131" s="1">
        <v>66.071428571428498</v>
      </c>
      <c r="AU131" s="1">
        <v>42.857142857142797</v>
      </c>
      <c r="AV131" s="1">
        <v>26.190476190476101</v>
      </c>
      <c r="AW131" s="1">
        <v>33.3333333333333</v>
      </c>
      <c r="AX131" s="1">
        <v>40</v>
      </c>
      <c r="AY131" s="1">
        <v>28.125</v>
      </c>
      <c r="AZ131" s="1">
        <v>32.2222222222222</v>
      </c>
      <c r="BA131" s="1">
        <v>36.046511627906902</v>
      </c>
      <c r="BB131" s="1">
        <v>29.0697674418604</v>
      </c>
      <c r="BC131" s="1">
        <v>30.487804878048699</v>
      </c>
      <c r="BD131" s="1">
        <v>28.048780487804802</v>
      </c>
      <c r="BE131" s="1">
        <v>42.682926829268197</v>
      </c>
      <c r="BF131" s="1">
        <v>65.384615384615302</v>
      </c>
      <c r="BG131" s="1">
        <v>70.8333333333333</v>
      </c>
      <c r="BH131" s="1">
        <v>44.642857142857103</v>
      </c>
      <c r="BI131" s="1">
        <v>51.785714285714199</v>
      </c>
      <c r="BJ131" s="1">
        <v>69.047619047618994</v>
      </c>
      <c r="BK131" s="1">
        <v>73.809523809523796</v>
      </c>
      <c r="BL131" s="1">
        <v>26.190476190476101</v>
      </c>
      <c r="BM131" s="1">
        <v>36.6666666666666</v>
      </c>
      <c r="BN131" s="1">
        <v>47.9166666666666</v>
      </c>
      <c r="BO131" s="1">
        <v>47.7777777777777</v>
      </c>
      <c r="BP131" s="1">
        <v>50</v>
      </c>
      <c r="BQ131" s="1">
        <v>60.465116279069697</v>
      </c>
      <c r="BR131" s="1">
        <v>62.195121951219498</v>
      </c>
      <c r="BS131" s="1">
        <v>62.195121951219498</v>
      </c>
      <c r="BT131" s="1">
        <v>67.073170731707293</v>
      </c>
      <c r="BU131" s="1">
        <v>60.256410256410199</v>
      </c>
      <c r="BV131" s="1">
        <v>27.7777777777777</v>
      </c>
      <c r="BW131" s="1">
        <v>25</v>
      </c>
      <c r="BX131" s="1">
        <v>25</v>
      </c>
      <c r="BY131" s="1">
        <v>21.428571428571399</v>
      </c>
      <c r="BZ131" s="1">
        <v>26.190476190476101</v>
      </c>
      <c r="CA131" s="1">
        <v>35.714285714285701</v>
      </c>
      <c r="CB131" s="1">
        <v>36.6666666666666</v>
      </c>
      <c r="CC131" s="1">
        <v>71.875</v>
      </c>
      <c r="CD131" s="1">
        <v>94.4444444444444</v>
      </c>
      <c r="CE131" s="1">
        <v>91.860465116279101</v>
      </c>
      <c r="CF131" s="1">
        <v>94.186046511627893</v>
      </c>
      <c r="CG131" s="1">
        <v>76.829268292682897</v>
      </c>
      <c r="CH131" s="1">
        <v>89.024390243902403</v>
      </c>
      <c r="CI131" s="1">
        <v>89.024390243902403</v>
      </c>
      <c r="CJ131" s="1">
        <v>78.205128205128204</v>
      </c>
      <c r="CK131" s="1">
        <v>68.0555555555555</v>
      </c>
      <c r="CL131" s="1">
        <v>64.285714285714207</v>
      </c>
      <c r="CM131" s="1">
        <v>76.785714285714207</v>
      </c>
      <c r="CN131" s="1">
        <v>54.761904761904702</v>
      </c>
      <c r="CO131" s="1">
        <v>57.142857142857103</v>
      </c>
      <c r="CP131" s="1">
        <v>45.238095238095198</v>
      </c>
      <c r="CQ131" s="1">
        <v>30</v>
      </c>
      <c r="CR131" s="1">
        <v>43.75</v>
      </c>
      <c r="CS131" s="1">
        <v>46.6666666666666</v>
      </c>
      <c r="CT131" s="1">
        <v>50</v>
      </c>
      <c r="CU131" s="1">
        <v>55.8139534883721</v>
      </c>
      <c r="CV131" s="1">
        <v>56.097560975609703</v>
      </c>
      <c r="CW131" s="1">
        <v>57.317073170731703</v>
      </c>
      <c r="CX131" s="1">
        <v>53.658536585365802</v>
      </c>
      <c r="CY131" s="1">
        <v>55.128205128205103</v>
      </c>
      <c r="CZ131" s="1">
        <v>34.7222222222222</v>
      </c>
      <c r="DA131" s="1">
        <v>26.785714285714199</v>
      </c>
      <c r="DB131" s="1">
        <v>30.357142857142801</v>
      </c>
      <c r="DC131" s="1">
        <v>38.095238095238102</v>
      </c>
      <c r="DD131" s="1">
        <v>45.238095238095198</v>
      </c>
      <c r="DE131" s="1">
        <v>21.428571428571399</v>
      </c>
      <c r="DF131" s="1">
        <v>30</v>
      </c>
      <c r="DG131" s="1">
        <v>89.123257520176097</v>
      </c>
      <c r="DH131" s="1">
        <v>80.991584339553597</v>
      </c>
      <c r="DI131" s="1">
        <v>82.602517255379595</v>
      </c>
      <c r="DJ131" s="1">
        <v>69.757109004739306</v>
      </c>
      <c r="DK131" s="1">
        <v>31.918081918081899</v>
      </c>
      <c r="DL131" s="1">
        <v>69.858156028368697</v>
      </c>
      <c r="DM131" s="1">
        <v>47.533401849948604</v>
      </c>
      <c r="DN131" s="1">
        <v>88.883196721311407</v>
      </c>
      <c r="DO131" s="1">
        <v>73.431174089068804</v>
      </c>
      <c r="DP131" s="1">
        <v>53.433922996878202</v>
      </c>
      <c r="DQ131" s="1">
        <v>93.1418522860492</v>
      </c>
      <c r="DR131" s="1">
        <v>76.448736998514093</v>
      </c>
      <c r="DS131" s="1">
        <v>63.106060606060602</v>
      </c>
      <c r="DT131" s="1">
        <v>51.517450682852797</v>
      </c>
      <c r="DU131" s="1">
        <v>89.406779661016898</v>
      </c>
      <c r="DV131" s="1">
        <v>58.969185619955901</v>
      </c>
      <c r="DW131" s="1">
        <v>75.210391511159898</v>
      </c>
      <c r="DX131" s="1">
        <v>62.708079577750702</v>
      </c>
      <c r="DY131" s="1">
        <v>45.2310426540284</v>
      </c>
      <c r="DZ131" s="1">
        <v>49.200799200799203</v>
      </c>
      <c r="EA131" s="1">
        <v>42.806484295845998</v>
      </c>
      <c r="EB131" s="1">
        <v>47.430626927029799</v>
      </c>
      <c r="EC131" s="1">
        <v>53.637295081967203</v>
      </c>
      <c r="ED131" s="1">
        <v>40.637651821862299</v>
      </c>
      <c r="EE131" s="1">
        <v>53.017689906347499</v>
      </c>
      <c r="EF131" s="1">
        <v>62.778429073856898</v>
      </c>
      <c r="EG131" s="1">
        <v>65.898959881129201</v>
      </c>
      <c r="EH131" s="1">
        <v>62.954545454545404</v>
      </c>
      <c r="EI131" s="1">
        <v>26.934749620637302</v>
      </c>
      <c r="EJ131" s="1">
        <v>47.881355932203299</v>
      </c>
      <c r="EK131" s="1">
        <v>87.637564196625107</v>
      </c>
      <c r="EL131" s="1">
        <v>74.624954262714894</v>
      </c>
      <c r="EM131" s="1">
        <v>73.792123426715307</v>
      </c>
      <c r="EN131" s="1">
        <v>64.869668246445499</v>
      </c>
      <c r="EO131" s="1">
        <v>58.791208791208703</v>
      </c>
      <c r="EP131" s="1">
        <v>59.8277608915906</v>
      </c>
      <c r="EQ131" s="1">
        <v>59.455292908530303</v>
      </c>
      <c r="ER131" s="1">
        <v>65.983606557377001</v>
      </c>
      <c r="ES131" s="1">
        <v>68.370445344129493</v>
      </c>
      <c r="ET131" s="1">
        <v>74.401664932362095</v>
      </c>
      <c r="EU131" s="1">
        <v>0.52754982415005802</v>
      </c>
      <c r="EV131" s="1">
        <v>0.668647845468053</v>
      </c>
      <c r="EW131" s="1">
        <v>38.939393939393902</v>
      </c>
      <c r="EX131" s="1">
        <v>40.819423368740502</v>
      </c>
      <c r="EY131" s="1">
        <v>41.610169491525397</v>
      </c>
    </row>
    <row r="132" spans="1:155" ht="15">
      <c r="A132" s="11" t="s">
        <v>268</v>
      </c>
      <c r="B132" s="1" t="s">
        <v>740</v>
      </c>
      <c r="C132" s="1" t="s">
        <v>1156</v>
      </c>
      <c r="D132" s="11" t="s">
        <v>1046</v>
      </c>
      <c r="E132" s="11" t="s">
        <v>1047</v>
      </c>
      <c r="F132" s="1">
        <v>96.259842519684994</v>
      </c>
      <c r="G132" s="1">
        <v>96.171171171171096</v>
      </c>
      <c r="H132" s="1">
        <v>94.516129032258107</v>
      </c>
      <c r="I132" s="1">
        <v>74.342105263157904</v>
      </c>
      <c r="J132" s="1">
        <v>61.428571428571402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92.322834645669204</v>
      </c>
      <c r="V132" s="1">
        <v>91.441441441441398</v>
      </c>
      <c r="W132" s="1">
        <v>44.5161290322581</v>
      </c>
      <c r="X132" s="1">
        <v>42.105263157894697</v>
      </c>
      <c r="Y132" s="1">
        <v>37.142857142857103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49.212598425196802</v>
      </c>
      <c r="AK132" s="1">
        <v>49.099099099099099</v>
      </c>
      <c r="AL132" s="1">
        <v>49.354838709677402</v>
      </c>
      <c r="AM132" s="1">
        <v>47.368421052631497</v>
      </c>
      <c r="AN132" s="1">
        <v>45.714285714285701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87.992125984251899</v>
      </c>
      <c r="AZ132" s="1">
        <v>84.009009009009006</v>
      </c>
      <c r="BA132" s="1">
        <v>86.774193548387103</v>
      </c>
      <c r="BB132" s="1">
        <v>40.131578947368403</v>
      </c>
      <c r="BC132" s="1">
        <v>30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43.8976377952755</v>
      </c>
      <c r="BO132" s="1">
        <v>45.495495495495398</v>
      </c>
      <c r="BP132" s="1">
        <v>44.838709677419303</v>
      </c>
      <c r="BQ132" s="1">
        <v>41.447368421052602</v>
      </c>
      <c r="BR132" s="1">
        <v>38.571428571428498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81.2992125984252</v>
      </c>
      <c r="CD132" s="1">
        <v>90.990990990990895</v>
      </c>
      <c r="CE132" s="1">
        <v>90</v>
      </c>
      <c r="CF132" s="1">
        <v>81.578947368421098</v>
      </c>
      <c r="CG132" s="1">
        <v>71.428571428571402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43.307086614173201</v>
      </c>
      <c r="CS132" s="1">
        <v>48.648648648648603</v>
      </c>
      <c r="CT132" s="1">
        <v>51.290322580645103</v>
      </c>
      <c r="CU132" s="1">
        <v>53.947368421052602</v>
      </c>
      <c r="CV132" s="1">
        <v>57.142857142857103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99.761555392516499</v>
      </c>
      <c r="DH132" s="1">
        <v>94.749359678009498</v>
      </c>
      <c r="DI132" s="1">
        <v>48.863174989849703</v>
      </c>
      <c r="DJ132" s="1">
        <v>18.4537914691943</v>
      </c>
      <c r="DK132" s="1">
        <v>9.0409590409590397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50.165077035950098</v>
      </c>
      <c r="DW132" s="1">
        <v>74.954262714965196</v>
      </c>
      <c r="DX132" s="1">
        <v>52.720259845716598</v>
      </c>
      <c r="DY132" s="1">
        <v>25.4443127962085</v>
      </c>
      <c r="DZ132" s="1">
        <v>14.8351648351648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35.399853264856901</v>
      </c>
      <c r="EL132" s="1">
        <v>36.1873399195023</v>
      </c>
      <c r="EM132" s="1">
        <v>35.749086479902502</v>
      </c>
      <c r="EN132" s="1">
        <v>30.9537914691943</v>
      </c>
      <c r="EO132" s="1">
        <v>50.799200799200698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</row>
    <row r="133" spans="1:155" ht="15">
      <c r="A133" s="11" t="s">
        <v>449</v>
      </c>
      <c r="B133" s="1" t="s">
        <v>1175</v>
      </c>
      <c r="C133" s="1" t="s">
        <v>1129</v>
      </c>
      <c r="D133" s="11" t="s">
        <v>1052</v>
      </c>
      <c r="E133" s="11" t="s">
        <v>1176</v>
      </c>
      <c r="F133" s="1">
        <v>87.325905292479106</v>
      </c>
      <c r="G133" s="1">
        <v>71.451612903225794</v>
      </c>
      <c r="H133" s="1">
        <v>70.996441281138701</v>
      </c>
      <c r="I133" s="1">
        <v>64.693877551020407</v>
      </c>
      <c r="J133" s="1">
        <v>73.514851485148498</v>
      </c>
      <c r="K133" s="1">
        <v>74.623115577889394</v>
      </c>
      <c r="L133" s="1">
        <v>4.3589743589743497</v>
      </c>
      <c r="M133" s="1">
        <v>76.424870466321195</v>
      </c>
      <c r="N133" s="1">
        <v>78.497409326424801</v>
      </c>
      <c r="O133" s="1">
        <v>89.490445859872594</v>
      </c>
      <c r="P133" s="1">
        <v>95.323741007194201</v>
      </c>
      <c r="Q133" s="1">
        <v>71.4876033057851</v>
      </c>
      <c r="R133" s="1">
        <v>81.465517241379303</v>
      </c>
      <c r="S133" s="1">
        <v>64.957264957264897</v>
      </c>
      <c r="T133" s="1">
        <v>0</v>
      </c>
      <c r="U133" s="1">
        <v>99.860724233983206</v>
      </c>
      <c r="V133" s="1">
        <v>91.129032258064498</v>
      </c>
      <c r="W133" s="1">
        <v>91.637010676156507</v>
      </c>
      <c r="X133" s="1">
        <v>83.469387755102005</v>
      </c>
      <c r="Y133" s="1">
        <v>79.950495049504894</v>
      </c>
      <c r="Z133" s="1">
        <v>79.648241206030093</v>
      </c>
      <c r="AA133" s="1">
        <v>8.4615384615384599</v>
      </c>
      <c r="AB133" s="1">
        <v>82.124352331606204</v>
      </c>
      <c r="AC133" s="1">
        <v>96.113989637305707</v>
      </c>
      <c r="AD133" s="1">
        <v>74.840764331210096</v>
      </c>
      <c r="AE133" s="1">
        <v>73.741007194244602</v>
      </c>
      <c r="AF133" s="1">
        <v>47.933884297520599</v>
      </c>
      <c r="AG133" s="1">
        <v>72.844827586206904</v>
      </c>
      <c r="AH133" s="1">
        <v>77.350427350427296</v>
      </c>
      <c r="AI133" s="1">
        <v>0</v>
      </c>
      <c r="AJ133" s="1">
        <v>51.671309192200503</v>
      </c>
      <c r="AK133" s="1">
        <v>59.838709677419303</v>
      </c>
      <c r="AL133" s="1">
        <v>57.829181494661903</v>
      </c>
      <c r="AM133" s="1">
        <v>52.653061224489697</v>
      </c>
      <c r="AN133" s="1">
        <v>46.534653465346501</v>
      </c>
      <c r="AO133" s="1">
        <v>46.482412060301499</v>
      </c>
      <c r="AP133" s="1">
        <v>6.6666666666666599</v>
      </c>
      <c r="AQ133" s="1">
        <v>93.264248704663203</v>
      </c>
      <c r="AR133" s="1">
        <v>93.264248704663203</v>
      </c>
      <c r="AS133" s="1">
        <v>75.796178343949094</v>
      </c>
      <c r="AT133" s="1">
        <v>80.935251798561097</v>
      </c>
      <c r="AU133" s="1">
        <v>85.950413223140501</v>
      </c>
      <c r="AV133" s="1">
        <v>97.844827586206904</v>
      </c>
      <c r="AW133" s="1">
        <v>85.042735042735004</v>
      </c>
      <c r="AX133" s="1">
        <v>0</v>
      </c>
      <c r="AY133" s="1">
        <v>99.025069637883007</v>
      </c>
      <c r="AZ133" s="1">
        <v>95.322580645161196</v>
      </c>
      <c r="BA133" s="1">
        <v>88.790035587188598</v>
      </c>
      <c r="BB133" s="1">
        <v>87.142857142857096</v>
      </c>
      <c r="BC133" s="1">
        <v>95.792079207920693</v>
      </c>
      <c r="BD133" s="1">
        <v>77.135678391959701</v>
      </c>
      <c r="BE133" s="1">
        <v>0.76923076923076905</v>
      </c>
      <c r="BF133" s="1">
        <v>88.860103626943001</v>
      </c>
      <c r="BG133" s="1">
        <v>82.124352331606204</v>
      </c>
      <c r="BH133" s="1">
        <v>86.942675159235606</v>
      </c>
      <c r="BI133" s="1">
        <v>98.201438848920802</v>
      </c>
      <c r="BJ133" s="1">
        <v>34.297520661157002</v>
      </c>
      <c r="BK133" s="1">
        <v>57.327586206896498</v>
      </c>
      <c r="BL133" s="1">
        <v>86.752136752136707</v>
      </c>
      <c r="BM133" s="1">
        <v>0</v>
      </c>
      <c r="BN133" s="1">
        <v>95.264623955431702</v>
      </c>
      <c r="BO133" s="1">
        <v>68.387096774193495</v>
      </c>
      <c r="BP133" s="1">
        <v>74.021352313167199</v>
      </c>
      <c r="BQ133" s="1">
        <v>78.163265306122398</v>
      </c>
      <c r="BR133" s="1">
        <v>63.861386138613803</v>
      </c>
      <c r="BS133" s="1">
        <v>68.090452261306496</v>
      </c>
      <c r="BT133" s="1">
        <v>24.615384615384599</v>
      </c>
      <c r="BU133" s="1">
        <v>78.497409326424801</v>
      </c>
      <c r="BV133" s="1">
        <v>81.606217616580295</v>
      </c>
      <c r="BW133" s="1">
        <v>90.764331210191102</v>
      </c>
      <c r="BX133" s="1">
        <v>91.366906474820098</v>
      </c>
      <c r="BY133" s="1">
        <v>33.471074380165199</v>
      </c>
      <c r="BZ133" s="1">
        <v>41.810344827586199</v>
      </c>
      <c r="CA133" s="1">
        <v>42.735042735042697</v>
      </c>
      <c r="CB133" s="1">
        <v>0</v>
      </c>
      <c r="CC133" s="1">
        <v>96.796657381615603</v>
      </c>
      <c r="CD133" s="1">
        <v>94.354838709677395</v>
      </c>
      <c r="CE133" s="1">
        <v>94.839857651245495</v>
      </c>
      <c r="CF133" s="1">
        <v>92.448979591836704</v>
      </c>
      <c r="CG133" s="1">
        <v>92.079207920792101</v>
      </c>
      <c r="CH133" s="1">
        <v>84.170854271356703</v>
      </c>
      <c r="CI133" s="1">
        <v>2.3076923076923102</v>
      </c>
      <c r="CJ133" s="1">
        <v>91.968911917098396</v>
      </c>
      <c r="CK133" s="1">
        <v>86.269430051813401</v>
      </c>
      <c r="CL133" s="1">
        <v>73.248407643312106</v>
      </c>
      <c r="CM133" s="1">
        <v>67.625899280575496</v>
      </c>
      <c r="CN133" s="1">
        <v>73.966942148760296</v>
      </c>
      <c r="CO133" s="1">
        <v>88.362068965517196</v>
      </c>
      <c r="CP133" s="1">
        <v>45.726495726495699</v>
      </c>
      <c r="CQ133" s="1">
        <v>0</v>
      </c>
      <c r="CR133" s="1">
        <v>50.974930362116901</v>
      </c>
      <c r="CS133" s="1">
        <v>54.0322580645161</v>
      </c>
      <c r="CT133" s="1">
        <v>55.8718861209964</v>
      </c>
      <c r="CU133" s="1">
        <v>52.653061224489697</v>
      </c>
      <c r="CV133" s="1">
        <v>54.950495049504902</v>
      </c>
      <c r="CW133" s="1">
        <v>54.2713567839196</v>
      </c>
      <c r="CX133" s="1">
        <v>4.6153846153846096</v>
      </c>
      <c r="CY133" s="1">
        <v>58.031088082901498</v>
      </c>
      <c r="CZ133" s="1">
        <v>83.419689119170897</v>
      </c>
      <c r="DA133" s="1">
        <v>84.076433121019093</v>
      </c>
      <c r="DB133" s="1">
        <v>84.8920863309352</v>
      </c>
      <c r="DC133" s="1">
        <v>78.925619834710702</v>
      </c>
      <c r="DD133" s="1">
        <v>93.534482758620598</v>
      </c>
      <c r="DE133" s="1">
        <v>95.726495726495699</v>
      </c>
      <c r="DF133" s="1">
        <v>0</v>
      </c>
      <c r="DG133" s="1">
        <v>92.553191489361694</v>
      </c>
      <c r="DH133" s="1">
        <v>98.809523809523796</v>
      </c>
      <c r="DI133" s="1">
        <v>98.837209302325505</v>
      </c>
      <c r="DJ133" s="1">
        <v>98.863636363636303</v>
      </c>
      <c r="DK133" s="1">
        <v>96.25</v>
      </c>
      <c r="DL133" s="1">
        <v>98.684210526315695</v>
      </c>
      <c r="DM133" s="1">
        <v>20.270270270270199</v>
      </c>
      <c r="DN133" s="1">
        <v>90</v>
      </c>
      <c r="DO133" s="1">
        <v>73.6111111111111</v>
      </c>
      <c r="DP133" s="1">
        <v>92.857142857142804</v>
      </c>
      <c r="DQ133" s="1">
        <v>59.7222222222222</v>
      </c>
      <c r="DR133" s="1">
        <v>88.709677419354804</v>
      </c>
      <c r="DS133" s="1">
        <v>82.8125</v>
      </c>
      <c r="DT133" s="1">
        <v>60.9375</v>
      </c>
      <c r="DU133" s="1">
        <v>0</v>
      </c>
      <c r="DV133" s="1">
        <v>15.9574468085106</v>
      </c>
      <c r="DW133" s="1">
        <v>13.0952380952381</v>
      </c>
      <c r="DX133" s="1">
        <v>12.790697674418601</v>
      </c>
      <c r="DY133" s="1">
        <v>19.318181818181799</v>
      </c>
      <c r="DZ133" s="1">
        <v>16.25</v>
      </c>
      <c r="EA133" s="1">
        <v>14.473684210526301</v>
      </c>
      <c r="EB133" s="1">
        <v>1.35135135135135</v>
      </c>
      <c r="EC133" s="1">
        <v>50</v>
      </c>
      <c r="ED133" s="1">
        <v>81.9444444444444</v>
      </c>
      <c r="EE133" s="1">
        <v>55.714285714285701</v>
      </c>
      <c r="EF133" s="1">
        <v>84.7222222222222</v>
      </c>
      <c r="EG133" s="1">
        <v>53.225806451612897</v>
      </c>
      <c r="EH133" s="1">
        <v>35.9375</v>
      </c>
      <c r="EI133" s="1">
        <v>42.1875</v>
      </c>
      <c r="EJ133" s="1">
        <v>0</v>
      </c>
      <c r="EK133" s="1">
        <v>63.829787234042499</v>
      </c>
      <c r="EL133" s="1">
        <v>75</v>
      </c>
      <c r="EM133" s="1">
        <v>79.069767441860407</v>
      </c>
      <c r="EN133" s="1">
        <v>80.681818181818102</v>
      </c>
      <c r="EO133" s="1">
        <v>77.5</v>
      </c>
      <c r="EP133" s="1">
        <v>81.578947368421098</v>
      </c>
      <c r="EQ133" s="1">
        <v>14.864864864864799</v>
      </c>
      <c r="ER133" s="1">
        <v>85.714285714285694</v>
      </c>
      <c r="ES133" s="1">
        <v>87.5</v>
      </c>
      <c r="ET133" s="1">
        <v>81.428571428571402</v>
      </c>
      <c r="EU133" s="1">
        <v>83.3333333333333</v>
      </c>
      <c r="EV133" s="1">
        <v>82.258064516128997</v>
      </c>
      <c r="EW133" s="1">
        <v>76.5625</v>
      </c>
      <c r="EX133" s="1">
        <v>78.125</v>
      </c>
      <c r="EY133" s="1">
        <v>0</v>
      </c>
    </row>
    <row r="134" spans="1:155" ht="15">
      <c r="A134" s="11" t="s">
        <v>218</v>
      </c>
      <c r="B134" s="1" t="s">
        <v>695</v>
      </c>
      <c r="C134" s="1" t="s">
        <v>1048</v>
      </c>
      <c r="D134" s="11" t="s">
        <v>1014</v>
      </c>
      <c r="E134" s="11" t="s">
        <v>1015</v>
      </c>
      <c r="F134" s="1">
        <v>34.090909090909101</v>
      </c>
      <c r="G134" s="1">
        <v>34.677419354838698</v>
      </c>
      <c r="H134" s="1">
        <v>34.259259259259203</v>
      </c>
      <c r="I134" s="1">
        <v>22.619047619047599</v>
      </c>
      <c r="J134" s="1">
        <v>18.965517241379299</v>
      </c>
      <c r="K134" s="1">
        <v>22.413793103448199</v>
      </c>
      <c r="L134" s="1">
        <v>12.5</v>
      </c>
      <c r="M134" s="1">
        <v>21.1538461538461</v>
      </c>
      <c r="N134" s="1">
        <v>17.307692307692299</v>
      </c>
      <c r="O134" s="1">
        <v>19.565217391304301</v>
      </c>
      <c r="P134" s="1">
        <v>18.421052631578899</v>
      </c>
      <c r="Q134" s="1">
        <v>0</v>
      </c>
      <c r="R134" s="1">
        <v>0</v>
      </c>
      <c r="S134" s="1">
        <v>0</v>
      </c>
      <c r="T134" s="1">
        <v>0</v>
      </c>
      <c r="U134" s="1">
        <v>56.060606060606098</v>
      </c>
      <c r="V134" s="1">
        <v>58.064516129032199</v>
      </c>
      <c r="W134" s="1">
        <v>58.3333333333333</v>
      </c>
      <c r="X134" s="1">
        <v>14.285714285714199</v>
      </c>
      <c r="Y134" s="1">
        <v>10.344827586206801</v>
      </c>
      <c r="Z134" s="1">
        <v>13.793103448275801</v>
      </c>
      <c r="AA134" s="1">
        <v>10.714285714285699</v>
      </c>
      <c r="AB134" s="1">
        <v>13.4615384615384</v>
      </c>
      <c r="AC134" s="1">
        <v>11.538461538461499</v>
      </c>
      <c r="AD134" s="1">
        <v>8.6956521739130395</v>
      </c>
      <c r="AE134" s="1">
        <v>7.8947368421052602</v>
      </c>
      <c r="AF134" s="1">
        <v>0</v>
      </c>
      <c r="AG134" s="1">
        <v>0</v>
      </c>
      <c r="AH134" s="1">
        <v>0</v>
      </c>
      <c r="AI134" s="1">
        <v>0</v>
      </c>
      <c r="AJ134" s="1">
        <v>21.969696969696901</v>
      </c>
      <c r="AK134" s="1">
        <v>20.161290322580601</v>
      </c>
      <c r="AL134" s="1">
        <v>21.296296296296202</v>
      </c>
      <c r="AM134" s="1">
        <v>19.047619047619001</v>
      </c>
      <c r="AN134" s="1">
        <v>13.793103448275801</v>
      </c>
      <c r="AO134" s="1">
        <v>15.517241379310301</v>
      </c>
      <c r="AP134" s="1">
        <v>12.5</v>
      </c>
      <c r="AQ134" s="1">
        <v>13.4615384615384</v>
      </c>
      <c r="AR134" s="1">
        <v>13.4615384615384</v>
      </c>
      <c r="AS134" s="1">
        <v>13.043478260869501</v>
      </c>
      <c r="AT134" s="1">
        <v>15.789473684210501</v>
      </c>
      <c r="AU134" s="1">
        <v>0</v>
      </c>
      <c r="AV134" s="1">
        <v>0</v>
      </c>
      <c r="AW134" s="1">
        <v>0</v>
      </c>
      <c r="AX134" s="1">
        <v>0</v>
      </c>
      <c r="AY134" s="1">
        <v>27.272727272727199</v>
      </c>
      <c r="AZ134" s="1">
        <v>21.7741935483871</v>
      </c>
      <c r="BA134" s="1">
        <v>39.814814814814802</v>
      </c>
      <c r="BB134" s="1">
        <v>17.857142857142801</v>
      </c>
      <c r="BC134" s="1">
        <v>1.72413793103448</v>
      </c>
      <c r="BD134" s="1">
        <v>5.1724137931034404</v>
      </c>
      <c r="BE134" s="1">
        <v>1.78571428571428</v>
      </c>
      <c r="BF134" s="1">
        <v>5.7692307692307603</v>
      </c>
      <c r="BG134" s="1">
        <v>25</v>
      </c>
      <c r="BH134" s="1">
        <v>19.565217391304301</v>
      </c>
      <c r="BI134" s="1">
        <v>7.8947368421052602</v>
      </c>
      <c r="BJ134" s="1">
        <v>0</v>
      </c>
      <c r="BK134" s="1">
        <v>0</v>
      </c>
      <c r="BL134" s="1">
        <v>0</v>
      </c>
      <c r="BM134" s="1">
        <v>0</v>
      </c>
      <c r="BN134" s="1">
        <v>81.060606060606105</v>
      </c>
      <c r="BO134" s="1">
        <v>80.645161290322505</v>
      </c>
      <c r="BP134" s="1">
        <v>81.481481481481396</v>
      </c>
      <c r="BQ134" s="1">
        <v>13.0952380952381</v>
      </c>
      <c r="BR134" s="1">
        <v>13.793103448275801</v>
      </c>
      <c r="BS134" s="1">
        <v>20.689655172413701</v>
      </c>
      <c r="BT134" s="1">
        <v>21.428571428571399</v>
      </c>
      <c r="BU134" s="1">
        <v>25</v>
      </c>
      <c r="BV134" s="1">
        <v>32.692307692307601</v>
      </c>
      <c r="BW134" s="1">
        <v>30.434782608695599</v>
      </c>
      <c r="BX134" s="1">
        <v>31.578947368421101</v>
      </c>
      <c r="BY134" s="1">
        <v>0</v>
      </c>
      <c r="BZ134" s="1">
        <v>0</v>
      </c>
      <c r="CA134" s="1">
        <v>0</v>
      </c>
      <c r="CB134" s="1">
        <v>0</v>
      </c>
      <c r="CC134" s="1">
        <v>70.454545454545396</v>
      </c>
      <c r="CD134" s="1">
        <v>66.129032258064498</v>
      </c>
      <c r="CE134" s="1">
        <v>66.6666666666666</v>
      </c>
      <c r="CF134" s="1">
        <v>59.523809523809497</v>
      </c>
      <c r="CG134" s="1">
        <v>58.620689655172399</v>
      </c>
      <c r="CH134" s="1">
        <v>74.137931034482705</v>
      </c>
      <c r="CI134" s="1">
        <v>71.428571428571402</v>
      </c>
      <c r="CJ134" s="1">
        <v>73.076923076923094</v>
      </c>
      <c r="CK134" s="1">
        <v>76.923076923076906</v>
      </c>
      <c r="CL134" s="1">
        <v>54.347826086956502</v>
      </c>
      <c r="CM134" s="1">
        <v>44.736842105263101</v>
      </c>
      <c r="CN134" s="1">
        <v>0</v>
      </c>
      <c r="CO134" s="1">
        <v>0</v>
      </c>
      <c r="CP134" s="1">
        <v>0</v>
      </c>
      <c r="CQ134" s="1">
        <v>0</v>
      </c>
      <c r="CR134" s="1">
        <v>79.545454545454504</v>
      </c>
      <c r="CS134" s="1">
        <v>82.258064516128997</v>
      </c>
      <c r="CT134" s="1">
        <v>82.407407407407405</v>
      </c>
      <c r="CU134" s="1">
        <v>77.380952380952294</v>
      </c>
      <c r="CV134" s="1">
        <v>72.413793103448199</v>
      </c>
      <c r="CW134" s="1">
        <v>53.448275862068897</v>
      </c>
      <c r="CX134" s="1">
        <v>55.357142857142797</v>
      </c>
      <c r="CY134" s="1">
        <v>63.461538461538403</v>
      </c>
      <c r="CZ134" s="1">
        <v>65.384615384615302</v>
      </c>
      <c r="DA134" s="1">
        <v>47.826086956521699</v>
      </c>
      <c r="DB134" s="1">
        <v>42.105263157894697</v>
      </c>
      <c r="DC134" s="1">
        <v>0</v>
      </c>
      <c r="DD134" s="1">
        <v>0</v>
      </c>
      <c r="DE134" s="1">
        <v>0</v>
      </c>
      <c r="DF134" s="1">
        <v>0</v>
      </c>
      <c r="DG134" s="1">
        <v>44.845928099779798</v>
      </c>
      <c r="DH134" s="1">
        <v>30.9001097694841</v>
      </c>
      <c r="DI134" s="1">
        <v>38.591149005278098</v>
      </c>
      <c r="DJ134" s="1">
        <v>26.6291469194312</v>
      </c>
      <c r="DK134" s="1">
        <v>13.636363636363599</v>
      </c>
      <c r="DL134" s="1">
        <v>14.3363728470111</v>
      </c>
      <c r="DM134" s="1">
        <v>10.637204522096599</v>
      </c>
      <c r="DN134" s="1">
        <v>9.375</v>
      </c>
      <c r="DO134" s="1">
        <v>16.042510121457401</v>
      </c>
      <c r="DP134" s="1">
        <v>36.368366285119599</v>
      </c>
      <c r="DQ134" s="1">
        <v>17.760844079718598</v>
      </c>
      <c r="DR134" s="1">
        <v>0</v>
      </c>
      <c r="DS134" s="1">
        <v>0</v>
      </c>
      <c r="DT134" s="1">
        <v>0</v>
      </c>
      <c r="DU134" s="1">
        <v>0</v>
      </c>
      <c r="DV134" s="1">
        <v>34.6478356566397</v>
      </c>
      <c r="DW134" s="1">
        <v>44.072447859495099</v>
      </c>
      <c r="DX134" s="1">
        <v>43.382054405196897</v>
      </c>
      <c r="DY134" s="1">
        <v>41.558056872037902</v>
      </c>
      <c r="DZ134" s="1">
        <v>49.900099900099903</v>
      </c>
      <c r="EA134" s="1">
        <v>42.502532928064802</v>
      </c>
      <c r="EB134" s="1">
        <v>40.236382322713197</v>
      </c>
      <c r="EC134" s="1">
        <v>21.6700819672131</v>
      </c>
      <c r="ED134" s="1">
        <v>61.5890688259109</v>
      </c>
      <c r="EE134" s="1">
        <v>21.592091571279902</v>
      </c>
      <c r="EF134" s="1">
        <v>13.4232121922626</v>
      </c>
      <c r="EG134" s="1">
        <v>0</v>
      </c>
      <c r="EH134" s="1">
        <v>0</v>
      </c>
      <c r="EI134" s="1">
        <v>0</v>
      </c>
      <c r="EJ134" s="1">
        <v>0</v>
      </c>
      <c r="EK134" s="1">
        <v>35.399853264856901</v>
      </c>
      <c r="EL134" s="1">
        <v>36.1873399195023</v>
      </c>
      <c r="EM134" s="1">
        <v>35.749086479902502</v>
      </c>
      <c r="EN134" s="1">
        <v>30.9537914691943</v>
      </c>
      <c r="EO134" s="1">
        <v>22.0779220779221</v>
      </c>
      <c r="EP134" s="1">
        <v>21.681864235055698</v>
      </c>
      <c r="EQ134" s="1">
        <v>21.891058581706101</v>
      </c>
      <c r="ER134" s="1">
        <v>25.768442622950801</v>
      </c>
      <c r="ES134" s="1">
        <v>33.350202429149803</v>
      </c>
      <c r="ET134" s="1">
        <v>28.876170655567101</v>
      </c>
      <c r="EU134" s="1">
        <v>38.628370457209797</v>
      </c>
      <c r="EV134" s="1">
        <v>0</v>
      </c>
      <c r="EW134" s="1">
        <v>0</v>
      </c>
      <c r="EX134" s="1">
        <v>0</v>
      </c>
      <c r="EY134" s="1">
        <v>0</v>
      </c>
    </row>
    <row r="135" spans="1:155" ht="15">
      <c r="A135" s="11" t="s">
        <v>263</v>
      </c>
      <c r="B135" s="1" t="s">
        <v>735</v>
      </c>
      <c r="C135" s="1" t="s">
        <v>1059</v>
      </c>
      <c r="D135" s="11" t="s">
        <v>1046</v>
      </c>
      <c r="E135" s="11" t="s">
        <v>1093</v>
      </c>
      <c r="F135" s="1">
        <v>95.370370370370296</v>
      </c>
      <c r="G135" s="1">
        <v>96.165644171779107</v>
      </c>
      <c r="H135" s="1">
        <v>94.642857142857096</v>
      </c>
      <c r="I135" s="1">
        <v>85.502958579881593</v>
      </c>
      <c r="J135" s="1">
        <v>91</v>
      </c>
      <c r="K135" s="1">
        <v>81.25</v>
      </c>
      <c r="L135" s="1">
        <v>88.846153846153797</v>
      </c>
      <c r="M135" s="1">
        <v>92.105263157894697</v>
      </c>
      <c r="N135" s="1">
        <v>84.322033898305094</v>
      </c>
      <c r="O135" s="1">
        <v>84.020618556700995</v>
      </c>
      <c r="P135" s="1">
        <v>93.75</v>
      </c>
      <c r="Q135" s="1">
        <v>88.953488372093005</v>
      </c>
      <c r="R135" s="1">
        <v>98.2558139534883</v>
      </c>
      <c r="S135" s="1">
        <v>99.206349206349202</v>
      </c>
      <c r="T135" s="1">
        <v>95.945945945945894</v>
      </c>
      <c r="U135" s="1">
        <v>98.280423280423193</v>
      </c>
      <c r="V135" s="1">
        <v>97.392638036809799</v>
      </c>
      <c r="W135" s="1">
        <v>93.452380952380906</v>
      </c>
      <c r="X135" s="1">
        <v>92.011834319526599</v>
      </c>
      <c r="Y135" s="1">
        <v>87.6666666666666</v>
      </c>
      <c r="Z135" s="1">
        <v>88.602941176470495</v>
      </c>
      <c r="AA135" s="1">
        <v>94.230769230769198</v>
      </c>
      <c r="AB135" s="1">
        <v>95.864661654135304</v>
      </c>
      <c r="AC135" s="1">
        <v>92.796610169491501</v>
      </c>
      <c r="AD135" s="1">
        <v>92.268041237113394</v>
      </c>
      <c r="AE135" s="1">
        <v>93.75</v>
      </c>
      <c r="AF135" s="1">
        <v>99.418604651162696</v>
      </c>
      <c r="AG135" s="1">
        <v>98.2558139534883</v>
      </c>
      <c r="AH135" s="1">
        <v>97.619047619047606</v>
      </c>
      <c r="AI135" s="1">
        <v>95.945945945945894</v>
      </c>
      <c r="AJ135" s="1">
        <v>99.735449735449706</v>
      </c>
      <c r="AK135" s="1">
        <v>99.693251533742298</v>
      </c>
      <c r="AL135" s="1">
        <v>97.420634920634896</v>
      </c>
      <c r="AM135" s="1">
        <v>95.857988165680396</v>
      </c>
      <c r="AN135" s="1">
        <v>95</v>
      </c>
      <c r="AO135" s="1">
        <v>94.485294117647001</v>
      </c>
      <c r="AP135" s="1">
        <v>98.461538461538396</v>
      </c>
      <c r="AQ135" s="1">
        <v>98.120300751879697</v>
      </c>
      <c r="AR135" s="1">
        <v>98.305084745762699</v>
      </c>
      <c r="AS135" s="1">
        <v>98.9690721649484</v>
      </c>
      <c r="AT135" s="1">
        <v>99.431818181818102</v>
      </c>
      <c r="AU135" s="1">
        <v>50</v>
      </c>
      <c r="AV135" s="1">
        <v>98.837209302325505</v>
      </c>
      <c r="AW135" s="1">
        <v>49.206349206349202</v>
      </c>
      <c r="AX135" s="1">
        <v>47.297297297297199</v>
      </c>
      <c r="AY135" s="1">
        <v>97.486772486772395</v>
      </c>
      <c r="AZ135" s="1">
        <v>97.392638036809799</v>
      </c>
      <c r="BA135" s="1">
        <v>97.420634920634896</v>
      </c>
      <c r="BB135" s="1">
        <v>94.970414201183402</v>
      </c>
      <c r="BC135" s="1">
        <v>95.6666666666666</v>
      </c>
      <c r="BD135" s="1">
        <v>90.875912408759106</v>
      </c>
      <c r="BE135" s="1">
        <v>96.538461538461505</v>
      </c>
      <c r="BF135" s="1">
        <v>96.616541353383397</v>
      </c>
      <c r="BG135" s="1">
        <v>96.186440677966104</v>
      </c>
      <c r="BH135" s="1">
        <v>97.422680412371093</v>
      </c>
      <c r="BI135" s="1">
        <v>99.431818181818102</v>
      </c>
      <c r="BJ135" s="1">
        <v>99.418604651162696</v>
      </c>
      <c r="BK135" s="1">
        <v>99.418604651162696</v>
      </c>
      <c r="BL135" s="1">
        <v>97.619047619047606</v>
      </c>
      <c r="BM135" s="1">
        <v>77.027027027027003</v>
      </c>
      <c r="BN135" s="1">
        <v>92.460317460317398</v>
      </c>
      <c r="BO135" s="1">
        <v>94.171779141104295</v>
      </c>
      <c r="BP135" s="1">
        <v>91.6666666666666</v>
      </c>
      <c r="BQ135" s="1">
        <v>95.266272189349095</v>
      </c>
      <c r="BR135" s="1">
        <v>88</v>
      </c>
      <c r="BS135" s="1">
        <v>88.235294117647001</v>
      </c>
      <c r="BT135" s="1">
        <v>90.769230769230703</v>
      </c>
      <c r="BU135" s="1">
        <v>97.744360902255593</v>
      </c>
      <c r="BV135" s="1">
        <v>98.728813559322006</v>
      </c>
      <c r="BW135" s="1">
        <v>97.422680412371093</v>
      </c>
      <c r="BX135" s="1">
        <v>98.295454545454504</v>
      </c>
      <c r="BY135" s="1">
        <v>99.418604651162696</v>
      </c>
      <c r="BZ135" s="1">
        <v>99.418604651162696</v>
      </c>
      <c r="CA135" s="1">
        <v>96.825396825396794</v>
      </c>
      <c r="CB135" s="1">
        <v>45.945945945945901</v>
      </c>
      <c r="CC135" s="1">
        <v>98.015873015872998</v>
      </c>
      <c r="CD135" s="1">
        <v>97.392638036809799</v>
      </c>
      <c r="CE135" s="1">
        <v>96.626984126984098</v>
      </c>
      <c r="CF135" s="1">
        <v>97.337278106508805</v>
      </c>
      <c r="CG135" s="1">
        <v>93.6666666666666</v>
      </c>
      <c r="CH135" s="1">
        <v>96.691176470588204</v>
      </c>
      <c r="CI135" s="1">
        <v>98.076923076923094</v>
      </c>
      <c r="CJ135" s="1">
        <v>97.368421052631504</v>
      </c>
      <c r="CK135" s="1">
        <v>94.491525423728802</v>
      </c>
      <c r="CL135" s="1">
        <v>84.020618556700995</v>
      </c>
      <c r="CM135" s="1">
        <v>86.931818181818102</v>
      </c>
      <c r="CN135" s="1">
        <v>97.093023255813904</v>
      </c>
      <c r="CO135" s="1">
        <v>98.2558139534883</v>
      </c>
      <c r="CP135" s="1">
        <v>89.682539682539598</v>
      </c>
      <c r="CQ135" s="1">
        <v>89.189189189189094</v>
      </c>
      <c r="CR135" s="1">
        <v>99.470899470899397</v>
      </c>
      <c r="CS135" s="1">
        <v>99.233128834355796</v>
      </c>
      <c r="CT135" s="1">
        <v>99.404761904761898</v>
      </c>
      <c r="CU135" s="1">
        <v>99.4082840236686</v>
      </c>
      <c r="CV135" s="1">
        <v>97.3333333333333</v>
      </c>
      <c r="CW135" s="1">
        <v>97.426470588235205</v>
      </c>
      <c r="CX135" s="1">
        <v>98.461538461538396</v>
      </c>
      <c r="CY135" s="1">
        <v>98.872180451127804</v>
      </c>
      <c r="CZ135" s="1">
        <v>99.576271186440593</v>
      </c>
      <c r="DA135" s="1">
        <v>94.329896907216394</v>
      </c>
      <c r="DB135" s="1">
        <v>94.318181818181799</v>
      </c>
      <c r="DC135" s="1">
        <v>98.2558139534883</v>
      </c>
      <c r="DD135" s="1">
        <v>98.837209302325505</v>
      </c>
      <c r="DE135" s="1">
        <v>96.825396825396794</v>
      </c>
      <c r="DF135" s="1">
        <v>98.648648648648603</v>
      </c>
      <c r="DG135" s="1">
        <v>78.576655689718194</v>
      </c>
      <c r="DH135" s="1">
        <v>76.958993097848094</v>
      </c>
      <c r="DI135" s="1">
        <v>88.536729857819907</v>
      </c>
      <c r="DJ135" s="1">
        <v>62.087912087912102</v>
      </c>
      <c r="DK135" s="1">
        <v>57.598784194528797</v>
      </c>
      <c r="DL135" s="1">
        <v>34.5837615621788</v>
      </c>
      <c r="DM135" s="1">
        <v>36.5266393442622</v>
      </c>
      <c r="DN135" s="1">
        <v>43.168016194331898</v>
      </c>
      <c r="DO135" s="1">
        <v>54.578563995837598</v>
      </c>
      <c r="DP135" s="1">
        <v>69.929660023446601</v>
      </c>
      <c r="DQ135" s="1">
        <v>56.240713224368498</v>
      </c>
      <c r="DR135" s="1">
        <v>74.621212121212096</v>
      </c>
      <c r="DS135" s="1">
        <v>64.871016691957493</v>
      </c>
      <c r="DT135" s="1">
        <v>70.932203389830505</v>
      </c>
      <c r="DU135" s="1">
        <v>94.522144522144501</v>
      </c>
      <c r="DV135" s="1">
        <v>68.331503841931905</v>
      </c>
      <c r="DW135" s="1">
        <v>59.4600081201786</v>
      </c>
      <c r="DX135" s="1">
        <v>61.581753554502299</v>
      </c>
      <c r="DY135" s="1">
        <v>66.483516483516397</v>
      </c>
      <c r="DZ135" s="1">
        <v>57.700101317122602</v>
      </c>
      <c r="EA135" s="1">
        <v>70.3494347379239</v>
      </c>
      <c r="EB135" s="1">
        <v>57.6331967213114</v>
      </c>
      <c r="EC135" s="1">
        <v>72.317813765182095</v>
      </c>
      <c r="ED135" s="1">
        <v>53.537981269510901</v>
      </c>
      <c r="EE135" s="1">
        <v>44.2555685814771</v>
      </c>
      <c r="EF135" s="1">
        <v>24.2942050520059</v>
      </c>
      <c r="EG135" s="1">
        <v>37.196969696969603</v>
      </c>
      <c r="EH135" s="1">
        <v>43.626707132018197</v>
      </c>
      <c r="EI135" s="1">
        <v>4.1525423728813502</v>
      </c>
      <c r="EJ135" s="1">
        <v>68.881118881118795</v>
      </c>
      <c r="EK135" s="1">
        <v>85.400658616904494</v>
      </c>
      <c r="EL135" s="1">
        <v>85.891189606171295</v>
      </c>
      <c r="EM135" s="1">
        <v>85.159952606635102</v>
      </c>
      <c r="EN135" s="1">
        <v>77.772227772227694</v>
      </c>
      <c r="EO135" s="1">
        <v>77.304964539007102</v>
      </c>
      <c r="EP135" s="1">
        <v>76.618705035971203</v>
      </c>
      <c r="EQ135" s="1">
        <v>83.709016393442596</v>
      </c>
      <c r="ER135" s="1">
        <v>87.398785425101195</v>
      </c>
      <c r="ES135" s="1">
        <v>89.281997918834506</v>
      </c>
      <c r="ET135" s="1">
        <v>91.500586166471194</v>
      </c>
      <c r="EU135" s="1">
        <v>93.016344725111395</v>
      </c>
      <c r="EV135" s="1">
        <v>76.742424242424207</v>
      </c>
      <c r="EW135" s="1">
        <v>90.440060698027295</v>
      </c>
      <c r="EX135" s="1">
        <v>87.966101694915196</v>
      </c>
      <c r="EY135" s="1">
        <v>93.939393939393895</v>
      </c>
    </row>
    <row r="136" spans="1:155" ht="15">
      <c r="A136" s="11" t="s">
        <v>266</v>
      </c>
      <c r="B136" s="1" t="s">
        <v>738</v>
      </c>
      <c r="C136" s="1" t="s">
        <v>1054</v>
      </c>
      <c r="D136" s="11" t="s">
        <v>1055</v>
      </c>
      <c r="E136" s="11" t="s">
        <v>1177</v>
      </c>
      <c r="F136" s="1">
        <v>53.483606557377101</v>
      </c>
      <c r="G136" s="1">
        <v>57.783018867924497</v>
      </c>
      <c r="H136" s="1">
        <v>51.538461538461497</v>
      </c>
      <c r="I136" s="1">
        <v>52.923976608187097</v>
      </c>
      <c r="J136" s="1">
        <v>52.877697841726601</v>
      </c>
      <c r="K136" s="1">
        <v>62.030075187969899</v>
      </c>
      <c r="L136" s="1">
        <v>57.086614173228298</v>
      </c>
      <c r="M136" s="1">
        <v>58.898305084745701</v>
      </c>
      <c r="N136" s="1">
        <v>45.495495495495398</v>
      </c>
      <c r="O136" s="1">
        <v>9.5</v>
      </c>
      <c r="P136" s="1">
        <v>10.493827160493799</v>
      </c>
      <c r="Q136" s="1">
        <v>22.463768115941999</v>
      </c>
      <c r="R136" s="1">
        <v>32.786885245901601</v>
      </c>
      <c r="S136" s="1">
        <v>30.327868852459002</v>
      </c>
      <c r="T136" s="1">
        <v>35.714285714285701</v>
      </c>
      <c r="U136" s="1">
        <v>92.827868852459005</v>
      </c>
      <c r="V136" s="1">
        <v>93.632075471698101</v>
      </c>
      <c r="W136" s="1">
        <v>92.564102564102498</v>
      </c>
      <c r="X136" s="1">
        <v>77.485380116959107</v>
      </c>
      <c r="Y136" s="1">
        <v>78.057553956834496</v>
      </c>
      <c r="Z136" s="1">
        <v>68.045112781954799</v>
      </c>
      <c r="AA136" s="1">
        <v>70.472440944881797</v>
      </c>
      <c r="AB136" s="1">
        <v>73.305084745762699</v>
      </c>
      <c r="AC136" s="1">
        <v>75.225225225225202</v>
      </c>
      <c r="AD136" s="1">
        <v>8.5</v>
      </c>
      <c r="AE136" s="1">
        <v>11.7283950617283</v>
      </c>
      <c r="AF136" s="1">
        <v>18.115942028985501</v>
      </c>
      <c r="AG136" s="1">
        <v>35.245901639344197</v>
      </c>
      <c r="AH136" s="1">
        <v>33.6065573770491</v>
      </c>
      <c r="AI136" s="1">
        <v>30.952380952380899</v>
      </c>
      <c r="AJ136" s="1">
        <v>65.778688524590095</v>
      </c>
      <c r="AK136" s="1">
        <v>66.981132075471606</v>
      </c>
      <c r="AL136" s="1">
        <v>37.692307692307601</v>
      </c>
      <c r="AM136" s="1">
        <v>91.228070175438503</v>
      </c>
      <c r="AN136" s="1">
        <v>88.848920863309303</v>
      </c>
      <c r="AO136" s="1">
        <v>87.969924812030101</v>
      </c>
      <c r="AP136" s="1">
        <v>87.007874015748001</v>
      </c>
      <c r="AQ136" s="1">
        <v>71.186440677966104</v>
      </c>
      <c r="AR136" s="1">
        <v>91.891891891891902</v>
      </c>
      <c r="AS136" s="1">
        <v>36</v>
      </c>
      <c r="AT136" s="1">
        <v>41.975308641975303</v>
      </c>
      <c r="AU136" s="1">
        <v>48.5507246376811</v>
      </c>
      <c r="AV136" s="1">
        <v>59.016393442622899</v>
      </c>
      <c r="AW136" s="1">
        <v>50</v>
      </c>
      <c r="AX136" s="1">
        <v>52.380952380952301</v>
      </c>
      <c r="AY136" s="1">
        <v>79.3032786885245</v>
      </c>
      <c r="AZ136" s="1">
        <v>58.7264150943396</v>
      </c>
      <c r="BA136" s="1">
        <v>57.692307692307601</v>
      </c>
      <c r="BB136" s="1">
        <v>68.128654970760195</v>
      </c>
      <c r="BC136" s="1">
        <v>72.302158273381195</v>
      </c>
      <c r="BD136" s="1">
        <v>69.548872180451099</v>
      </c>
      <c r="BE136" s="1">
        <v>60.236220472440898</v>
      </c>
      <c r="BF136" s="1">
        <v>70.762711864406697</v>
      </c>
      <c r="BG136" s="1">
        <v>74.324324324324294</v>
      </c>
      <c r="BH136" s="1">
        <v>39.5</v>
      </c>
      <c r="BI136" s="1">
        <v>42.592592592592503</v>
      </c>
      <c r="BJ136" s="1">
        <v>47.101449275362299</v>
      </c>
      <c r="BK136" s="1">
        <v>15.5737704918032</v>
      </c>
      <c r="BL136" s="1">
        <v>30.327868852459002</v>
      </c>
      <c r="BM136" s="1">
        <v>1.19047619047619</v>
      </c>
      <c r="BN136" s="1">
        <v>95.491803278688494</v>
      </c>
      <c r="BO136" s="1">
        <v>95.754716981132106</v>
      </c>
      <c r="BP136" s="1">
        <v>96.923076923076906</v>
      </c>
      <c r="BQ136" s="1">
        <v>91.520467836257296</v>
      </c>
      <c r="BR136" s="1">
        <v>83.812949640287698</v>
      </c>
      <c r="BS136" s="1">
        <v>80.075187969924798</v>
      </c>
      <c r="BT136" s="1">
        <v>83.070866141732196</v>
      </c>
      <c r="BU136" s="1">
        <v>57.203389830508399</v>
      </c>
      <c r="BV136" s="1">
        <v>27.4774774774774</v>
      </c>
      <c r="BW136" s="1">
        <v>30.5</v>
      </c>
      <c r="BX136" s="1">
        <v>28.395061728395099</v>
      </c>
      <c r="BY136" s="1">
        <v>28.260869565217298</v>
      </c>
      <c r="BZ136" s="1">
        <v>36.065573770491802</v>
      </c>
      <c r="CA136" s="1">
        <v>34.426229508196698</v>
      </c>
      <c r="CB136" s="1">
        <v>36.904761904761898</v>
      </c>
      <c r="CC136" s="1">
        <v>88.319672131147499</v>
      </c>
      <c r="CD136" s="1">
        <v>87.735849056603698</v>
      </c>
      <c r="CE136" s="1">
        <v>68.461538461538396</v>
      </c>
      <c r="CF136" s="1">
        <v>69.298245614035096</v>
      </c>
      <c r="CG136" s="1">
        <v>88.848920863309303</v>
      </c>
      <c r="CH136" s="1">
        <v>79.699248120300695</v>
      </c>
      <c r="CI136" s="1">
        <v>81.889763779527499</v>
      </c>
      <c r="CJ136" s="1">
        <v>66.949152542372801</v>
      </c>
      <c r="CK136" s="1">
        <v>77.027027027027003</v>
      </c>
      <c r="CL136" s="1">
        <v>80</v>
      </c>
      <c r="CM136" s="1">
        <v>77.160493827160394</v>
      </c>
      <c r="CN136" s="1">
        <v>82.608695652173907</v>
      </c>
      <c r="CO136" s="1">
        <v>60.655737704918003</v>
      </c>
      <c r="CP136" s="1">
        <v>20.491803278688501</v>
      </c>
      <c r="CQ136" s="1">
        <v>19.047619047619001</v>
      </c>
      <c r="CR136" s="1">
        <v>50.614754098360599</v>
      </c>
      <c r="CS136" s="1">
        <v>62.028301886792399</v>
      </c>
      <c r="CT136" s="1">
        <v>63.076923076923102</v>
      </c>
      <c r="CU136" s="1">
        <v>66.6666666666666</v>
      </c>
      <c r="CV136" s="1">
        <v>62.949640287769697</v>
      </c>
      <c r="CW136" s="1">
        <v>73.308270676691706</v>
      </c>
      <c r="CX136" s="1">
        <v>53.1496062992126</v>
      </c>
      <c r="CY136" s="1">
        <v>56.355932203389798</v>
      </c>
      <c r="CZ136" s="1">
        <v>46.396396396396298</v>
      </c>
      <c r="DA136" s="1">
        <v>26</v>
      </c>
      <c r="DB136" s="1">
        <v>28.395061728395099</v>
      </c>
      <c r="DC136" s="1">
        <v>23.188405797101399</v>
      </c>
      <c r="DD136" s="1">
        <v>22.131147540983601</v>
      </c>
      <c r="DE136" s="1">
        <v>28.688524590163901</v>
      </c>
      <c r="DF136" s="1">
        <v>32.142857142857103</v>
      </c>
      <c r="DG136" s="1">
        <v>85.638297872340402</v>
      </c>
      <c r="DH136" s="1">
        <v>88.236370289059593</v>
      </c>
      <c r="DI136" s="1">
        <v>79.110840438489603</v>
      </c>
      <c r="DJ136" s="1">
        <v>93.868483412322206</v>
      </c>
      <c r="DK136" s="1">
        <v>81.668331668331604</v>
      </c>
      <c r="DL136" s="1">
        <v>85.764944275582494</v>
      </c>
      <c r="DM136" s="1">
        <v>88.335046248715301</v>
      </c>
      <c r="DN136" s="1">
        <v>90.420081967213093</v>
      </c>
      <c r="DO136" s="1">
        <v>78.795546558704402</v>
      </c>
      <c r="DP136" s="1">
        <v>95.265348595213297</v>
      </c>
      <c r="DQ136" s="1">
        <v>80.480656506447801</v>
      </c>
      <c r="DR136" s="1">
        <v>44.502228826151502</v>
      </c>
      <c r="DS136" s="1">
        <v>77.348484848484802</v>
      </c>
      <c r="DT136" s="1">
        <v>97.799696509863395</v>
      </c>
      <c r="DU136" s="1">
        <v>83.983050847457605</v>
      </c>
      <c r="DV136" s="1">
        <v>90.187087307410096</v>
      </c>
      <c r="DW136" s="1">
        <v>96.542261251372096</v>
      </c>
      <c r="DX136" s="1">
        <v>98.477466504263106</v>
      </c>
      <c r="DY136" s="1">
        <v>93.216824644549703</v>
      </c>
      <c r="DZ136" s="1">
        <v>50.999000999000998</v>
      </c>
      <c r="EA136" s="1">
        <v>48.784194528875297</v>
      </c>
      <c r="EB136" s="1">
        <v>48.458376156217803</v>
      </c>
      <c r="EC136" s="1">
        <v>46.362704918032698</v>
      </c>
      <c r="ED136" s="1">
        <v>42.257085020242897</v>
      </c>
      <c r="EE136" s="1">
        <v>46.045785639958297</v>
      </c>
      <c r="EF136" s="1">
        <v>62.6611957796014</v>
      </c>
      <c r="EG136" s="1">
        <v>35.1411589895988</v>
      </c>
      <c r="EH136" s="1">
        <v>24.318181818181799</v>
      </c>
      <c r="EI136" s="1">
        <v>16.7678300455235</v>
      </c>
      <c r="EJ136" s="1">
        <v>49.067796610169403</v>
      </c>
      <c r="EK136" s="1">
        <v>97.817314746881806</v>
      </c>
      <c r="EL136" s="1">
        <v>98.0607391145261</v>
      </c>
      <c r="EM136" s="1">
        <v>98.233861144945095</v>
      </c>
      <c r="EN136" s="1">
        <v>97.600710900473899</v>
      </c>
      <c r="EO136" s="1">
        <v>90.909090909090907</v>
      </c>
      <c r="EP136" s="1">
        <v>90.2228976697061</v>
      </c>
      <c r="EQ136" s="1">
        <v>90.339157245632094</v>
      </c>
      <c r="ER136" s="1">
        <v>94.620901639344197</v>
      </c>
      <c r="ES136" s="1">
        <v>87.398785425101195</v>
      </c>
      <c r="ET136" s="1">
        <v>28.876170655567101</v>
      </c>
      <c r="EU136" s="1">
        <v>38.628370457209797</v>
      </c>
      <c r="EV136" s="1">
        <v>47.696879643387803</v>
      </c>
      <c r="EW136" s="1">
        <v>38.939393939393902</v>
      </c>
      <c r="EX136" s="1">
        <v>40.819423368740502</v>
      </c>
      <c r="EY136" s="1">
        <v>87.966101694915196</v>
      </c>
    </row>
    <row r="137" spans="1:155" ht="15">
      <c r="A137" s="11" t="s">
        <v>272</v>
      </c>
      <c r="B137" s="1" t="s">
        <v>744</v>
      </c>
      <c r="C137" s="1" t="s">
        <v>1178</v>
      </c>
      <c r="D137" s="11" t="s">
        <v>1065</v>
      </c>
      <c r="E137" s="11" t="s">
        <v>1179</v>
      </c>
      <c r="F137" s="1">
        <v>98.9583333333333</v>
      </c>
      <c r="G137" s="1">
        <v>98.863636363636303</v>
      </c>
      <c r="H137" s="1">
        <v>96.590909090909093</v>
      </c>
      <c r="I137" s="1">
        <v>98.837209302325505</v>
      </c>
      <c r="J137" s="1">
        <v>98.75</v>
      </c>
      <c r="K137" s="1">
        <v>95.945945945945894</v>
      </c>
      <c r="L137" s="1">
        <v>98.571428571428498</v>
      </c>
      <c r="M137" s="1">
        <v>98.4375</v>
      </c>
      <c r="N137" s="1">
        <v>87.931034482758605</v>
      </c>
      <c r="O137" s="1">
        <v>88.3333333333333</v>
      </c>
      <c r="P137" s="1">
        <v>78.846153846153797</v>
      </c>
      <c r="Q137" s="1">
        <v>93.181818181818102</v>
      </c>
      <c r="R137" s="1">
        <v>97.368421052631504</v>
      </c>
      <c r="S137" s="1">
        <v>97.368421052631504</v>
      </c>
      <c r="T137" s="1">
        <v>0</v>
      </c>
      <c r="U137" s="1">
        <v>94.7916666666666</v>
      </c>
      <c r="V137" s="1">
        <v>92.045454545454504</v>
      </c>
      <c r="W137" s="1">
        <v>80.681818181818102</v>
      </c>
      <c r="X137" s="1">
        <v>84.883720930232499</v>
      </c>
      <c r="Y137" s="1">
        <v>86.25</v>
      </c>
      <c r="Z137" s="1">
        <v>87.837837837837796</v>
      </c>
      <c r="AA137" s="1">
        <v>95.714285714285694</v>
      </c>
      <c r="AB137" s="1">
        <v>82.8125</v>
      </c>
      <c r="AC137" s="1">
        <v>70.689655172413694</v>
      </c>
      <c r="AD137" s="1">
        <v>66.6666666666666</v>
      </c>
      <c r="AE137" s="1">
        <v>55.769230769230703</v>
      </c>
      <c r="AF137" s="1">
        <v>84.090909090909093</v>
      </c>
      <c r="AG137" s="1">
        <v>97.368421052631504</v>
      </c>
      <c r="AH137" s="1">
        <v>97.368421052631504</v>
      </c>
      <c r="AI137" s="1">
        <v>0</v>
      </c>
      <c r="AJ137" s="1">
        <v>56.25</v>
      </c>
      <c r="AK137" s="1">
        <v>57.954545454545404</v>
      </c>
      <c r="AL137" s="1">
        <v>61.363636363636303</v>
      </c>
      <c r="AM137" s="1">
        <v>60.465116279069697</v>
      </c>
      <c r="AN137" s="1">
        <v>62.5</v>
      </c>
      <c r="AO137" s="1">
        <v>59.459459459459403</v>
      </c>
      <c r="AP137" s="1">
        <v>58.571428571428498</v>
      </c>
      <c r="AQ137" s="1">
        <v>60.9375</v>
      </c>
      <c r="AR137" s="1">
        <v>29.310344827586199</v>
      </c>
      <c r="AS137" s="1">
        <v>15</v>
      </c>
      <c r="AT137" s="1">
        <v>17.307692307692299</v>
      </c>
      <c r="AU137" s="1">
        <v>34.090909090909101</v>
      </c>
      <c r="AV137" s="1">
        <v>50</v>
      </c>
      <c r="AW137" s="1">
        <v>50</v>
      </c>
      <c r="AX137" s="1">
        <v>0</v>
      </c>
      <c r="AY137" s="1">
        <v>55.2083333333333</v>
      </c>
      <c r="AZ137" s="1">
        <v>78.409090909090907</v>
      </c>
      <c r="BA137" s="1">
        <v>51.136363636363598</v>
      </c>
      <c r="BB137" s="1">
        <v>50</v>
      </c>
      <c r="BC137" s="1">
        <v>53.75</v>
      </c>
      <c r="BD137" s="1">
        <v>58.108108108108098</v>
      </c>
      <c r="BE137" s="1">
        <v>75.714285714285694</v>
      </c>
      <c r="BF137" s="1">
        <v>73.4375</v>
      </c>
      <c r="BG137" s="1">
        <v>81.034482758620598</v>
      </c>
      <c r="BH137" s="1">
        <v>15</v>
      </c>
      <c r="BI137" s="1">
        <v>25</v>
      </c>
      <c r="BJ137" s="1">
        <v>43.181818181818102</v>
      </c>
      <c r="BK137" s="1">
        <v>86.842105263157904</v>
      </c>
      <c r="BL137" s="1">
        <v>86.842105263157904</v>
      </c>
      <c r="BM137" s="1">
        <v>0</v>
      </c>
      <c r="BN137" s="1">
        <v>92.7083333333333</v>
      </c>
      <c r="BO137" s="1">
        <v>93.181818181818102</v>
      </c>
      <c r="BP137" s="1">
        <v>73.863636363636303</v>
      </c>
      <c r="BQ137" s="1">
        <v>75.581395348837205</v>
      </c>
      <c r="BR137" s="1">
        <v>83.75</v>
      </c>
      <c r="BS137" s="1">
        <v>66.216216216216196</v>
      </c>
      <c r="BT137" s="1">
        <v>62.857142857142797</v>
      </c>
      <c r="BU137" s="1">
        <v>54.6875</v>
      </c>
      <c r="BV137" s="1">
        <v>25.862068965517199</v>
      </c>
      <c r="BW137" s="1">
        <v>26.6666666666666</v>
      </c>
      <c r="BX137" s="1">
        <v>30.769230769230699</v>
      </c>
      <c r="BY137" s="1">
        <v>38.636363636363598</v>
      </c>
      <c r="BZ137" s="1">
        <v>44.736842105263101</v>
      </c>
      <c r="CA137" s="1">
        <v>42.105263157894697</v>
      </c>
      <c r="CB137" s="1">
        <v>0</v>
      </c>
      <c r="CC137" s="1">
        <v>92.7083333333333</v>
      </c>
      <c r="CD137" s="1">
        <v>96.590909090909093</v>
      </c>
      <c r="CE137" s="1">
        <v>96.590909090909093</v>
      </c>
      <c r="CF137" s="1">
        <v>94.186046511627893</v>
      </c>
      <c r="CG137" s="1">
        <v>82.5</v>
      </c>
      <c r="CH137" s="1">
        <v>68.918918918918905</v>
      </c>
      <c r="CI137" s="1">
        <v>84.285714285714207</v>
      </c>
      <c r="CJ137" s="1">
        <v>76.5625</v>
      </c>
      <c r="CK137" s="1">
        <v>82.758620689655103</v>
      </c>
      <c r="CL137" s="1">
        <v>81.6666666666666</v>
      </c>
      <c r="CM137" s="1">
        <v>42.307692307692299</v>
      </c>
      <c r="CN137" s="1">
        <v>97.727272727272705</v>
      </c>
      <c r="CO137" s="1">
        <v>86.842105263157904</v>
      </c>
      <c r="CP137" s="1">
        <v>76.315789473684205</v>
      </c>
      <c r="CQ137" s="1">
        <v>0</v>
      </c>
      <c r="CR137" s="1">
        <v>48.9583333333333</v>
      </c>
      <c r="CS137" s="1">
        <v>48.863636363636303</v>
      </c>
      <c r="CT137" s="1">
        <v>50</v>
      </c>
      <c r="CU137" s="1">
        <v>47.674418604651102</v>
      </c>
      <c r="CV137" s="1">
        <v>50</v>
      </c>
      <c r="CW137" s="1">
        <v>52.702702702702702</v>
      </c>
      <c r="CX137" s="1">
        <v>50</v>
      </c>
      <c r="CY137" s="1">
        <v>26.5625</v>
      </c>
      <c r="CZ137" s="1">
        <v>27.586206896551701</v>
      </c>
      <c r="DA137" s="1">
        <v>35</v>
      </c>
      <c r="DB137" s="1">
        <v>40.384615384615302</v>
      </c>
      <c r="DC137" s="1">
        <v>56.818181818181799</v>
      </c>
      <c r="DD137" s="1">
        <v>34.210526315789402</v>
      </c>
      <c r="DE137" s="1">
        <v>39.473684210526301</v>
      </c>
      <c r="DF137" s="1">
        <v>0</v>
      </c>
      <c r="DG137" s="1">
        <v>70.891415994130497</v>
      </c>
      <c r="DH137" s="1">
        <v>52.049030369557201</v>
      </c>
      <c r="DI137" s="1">
        <v>85.688185140073102</v>
      </c>
      <c r="DJ137" s="1">
        <v>76.273696682464404</v>
      </c>
      <c r="DK137" s="1">
        <v>42.107892107892098</v>
      </c>
      <c r="DL137" s="1">
        <v>81.914893617021207</v>
      </c>
      <c r="DM137" s="1">
        <v>90.904419321685495</v>
      </c>
      <c r="DN137" s="1">
        <v>72.387295081967196</v>
      </c>
      <c r="DO137" s="1">
        <v>72.621457489878495</v>
      </c>
      <c r="DP137" s="1">
        <v>94.640998959417203</v>
      </c>
      <c r="DQ137" s="1">
        <v>91.969519343493502</v>
      </c>
      <c r="DR137" s="1">
        <v>87.444279346211005</v>
      </c>
      <c r="DS137" s="1">
        <v>71.136363636363598</v>
      </c>
      <c r="DT137" s="1">
        <v>63.657056145675199</v>
      </c>
      <c r="DU137" s="1">
        <v>0</v>
      </c>
      <c r="DV137" s="1">
        <v>65.168745414526697</v>
      </c>
      <c r="DW137" s="1">
        <v>38.144895718990099</v>
      </c>
      <c r="DX137" s="1">
        <v>86.825010150223306</v>
      </c>
      <c r="DY137" s="1">
        <v>72.956161137440702</v>
      </c>
      <c r="DZ137" s="1">
        <v>74.475524475524395</v>
      </c>
      <c r="EA137" s="1">
        <v>82.320162107396101</v>
      </c>
      <c r="EB137" s="1">
        <v>88.335046248715301</v>
      </c>
      <c r="EC137" s="1">
        <v>74.026639344262193</v>
      </c>
      <c r="ED137" s="1">
        <v>78.694331983805597</v>
      </c>
      <c r="EE137" s="1">
        <v>95.785639958376606</v>
      </c>
      <c r="EF137" s="1">
        <v>79.425556858147701</v>
      </c>
      <c r="EG137" s="1">
        <v>93.164933135215406</v>
      </c>
      <c r="EH137" s="1">
        <v>95.075757575757507</v>
      </c>
      <c r="EI137" s="1">
        <v>93.095599393019697</v>
      </c>
      <c r="EJ137" s="1">
        <v>0</v>
      </c>
      <c r="EK137" s="1">
        <v>84.702861335289796</v>
      </c>
      <c r="EL137" s="1">
        <v>85.400658616904494</v>
      </c>
      <c r="EM137" s="1">
        <v>85.891189606171295</v>
      </c>
      <c r="EN137" s="1">
        <v>85.159952606635102</v>
      </c>
      <c r="EO137" s="1">
        <v>77.772227772227694</v>
      </c>
      <c r="EP137" s="1">
        <v>77.304964539007102</v>
      </c>
      <c r="EQ137" s="1">
        <v>84.840698869475801</v>
      </c>
      <c r="ER137" s="1">
        <v>83.709016393442596</v>
      </c>
      <c r="ES137" s="1">
        <v>87.398785425101195</v>
      </c>
      <c r="ET137" s="1">
        <v>63.995837669094598</v>
      </c>
      <c r="EU137" s="1">
        <v>69.929660023446601</v>
      </c>
      <c r="EV137" s="1">
        <v>73.625557206537906</v>
      </c>
      <c r="EW137" s="1">
        <v>89.393939393939306</v>
      </c>
      <c r="EX137" s="1">
        <v>89.605462822458193</v>
      </c>
      <c r="EY137" s="1">
        <v>0</v>
      </c>
    </row>
    <row r="138" spans="1:155" ht="15">
      <c r="A138" s="11" t="s">
        <v>273</v>
      </c>
      <c r="B138" s="1" t="s">
        <v>745</v>
      </c>
      <c r="C138" s="1" t="s">
        <v>1180</v>
      </c>
      <c r="D138" s="11" t="s">
        <v>1046</v>
      </c>
      <c r="E138" s="11" t="s">
        <v>1181</v>
      </c>
      <c r="F138" s="1">
        <v>93.870967741935402</v>
      </c>
      <c r="G138" s="1">
        <v>89.310344827586206</v>
      </c>
      <c r="H138" s="1">
        <v>91.353383458646604</v>
      </c>
      <c r="I138" s="1">
        <v>85.5263157894736</v>
      </c>
      <c r="J138" s="1">
        <v>78.125</v>
      </c>
      <c r="K138" s="1">
        <v>70.560747663551396</v>
      </c>
      <c r="L138" s="1">
        <v>74.019607843137194</v>
      </c>
      <c r="M138" s="1">
        <v>58.5</v>
      </c>
      <c r="N138" s="1">
        <v>59.239130434782602</v>
      </c>
      <c r="O138" s="1">
        <v>45.061728395061699</v>
      </c>
      <c r="P138" s="1">
        <v>48.0263157894736</v>
      </c>
      <c r="Q138" s="1">
        <v>33.9743589743589</v>
      </c>
      <c r="R138" s="1">
        <v>39.743589743589702</v>
      </c>
      <c r="S138" s="1">
        <v>38.0597014925373</v>
      </c>
      <c r="T138" s="1">
        <v>38.095238095238102</v>
      </c>
      <c r="U138" s="1">
        <v>74.516129032258107</v>
      </c>
      <c r="V138" s="1">
        <v>74.137931034482705</v>
      </c>
      <c r="W138" s="1">
        <v>75.563909774436098</v>
      </c>
      <c r="X138" s="1">
        <v>76.754385964912203</v>
      </c>
      <c r="Y138" s="1">
        <v>71.428571428571402</v>
      </c>
      <c r="Z138" s="1">
        <v>69.158878504672799</v>
      </c>
      <c r="AA138" s="1">
        <v>68.627450980392098</v>
      </c>
      <c r="AB138" s="1">
        <v>79.5</v>
      </c>
      <c r="AC138" s="1">
        <v>79.347826086956502</v>
      </c>
      <c r="AD138" s="1">
        <v>18.518518518518501</v>
      </c>
      <c r="AE138" s="1">
        <v>23.684210526315699</v>
      </c>
      <c r="AF138" s="1">
        <v>37.820512820512803</v>
      </c>
      <c r="AG138" s="1">
        <v>38.461538461538403</v>
      </c>
      <c r="AH138" s="1">
        <v>35.074626865671597</v>
      </c>
      <c r="AI138" s="1">
        <v>32.142857142857103</v>
      </c>
      <c r="AJ138" s="1">
        <v>40.967741935483801</v>
      </c>
      <c r="AK138" s="1">
        <v>41.034482758620598</v>
      </c>
      <c r="AL138" s="1">
        <v>40.601503759398398</v>
      </c>
      <c r="AM138" s="1">
        <v>42.105263157894697</v>
      </c>
      <c r="AN138" s="1">
        <v>43.303571428571402</v>
      </c>
      <c r="AO138" s="1">
        <v>42.990654205607399</v>
      </c>
      <c r="AP138" s="1">
        <v>44.117647058823501</v>
      </c>
      <c r="AQ138" s="1">
        <v>45.5</v>
      </c>
      <c r="AR138" s="1">
        <v>46.739130434782602</v>
      </c>
      <c r="AS138" s="1">
        <v>46.296296296296198</v>
      </c>
      <c r="AT138" s="1">
        <v>50</v>
      </c>
      <c r="AU138" s="1">
        <v>50</v>
      </c>
      <c r="AV138" s="1">
        <v>50</v>
      </c>
      <c r="AW138" s="1">
        <v>50</v>
      </c>
      <c r="AX138" s="1">
        <v>50</v>
      </c>
      <c r="AY138" s="1">
        <v>66.774193548387103</v>
      </c>
      <c r="AZ138" s="1">
        <v>67.241379310344797</v>
      </c>
      <c r="BA138" s="1">
        <v>71.804511278195406</v>
      </c>
      <c r="BB138" s="1">
        <v>81.140350877192901</v>
      </c>
      <c r="BC138" s="1">
        <v>44.196428571428498</v>
      </c>
      <c r="BD138" s="1">
        <v>56.5420560747663</v>
      </c>
      <c r="BE138" s="1">
        <v>58.3333333333333</v>
      </c>
      <c r="BF138" s="1">
        <v>76.5</v>
      </c>
      <c r="BG138" s="1">
        <v>50.543478260869499</v>
      </c>
      <c r="BH138" s="1">
        <v>66.049382716049294</v>
      </c>
      <c r="BI138" s="1">
        <v>7.2368421052631504</v>
      </c>
      <c r="BJ138" s="1">
        <v>4.4871794871794801</v>
      </c>
      <c r="BK138" s="1">
        <v>4.4871794871794801</v>
      </c>
      <c r="BL138" s="1">
        <v>5.2238805970149196</v>
      </c>
      <c r="BM138" s="1">
        <v>8.3333333333333304</v>
      </c>
      <c r="BN138" s="1">
        <v>82.580645161290306</v>
      </c>
      <c r="BO138" s="1">
        <v>85.172413793103402</v>
      </c>
      <c r="BP138" s="1">
        <v>89.097744360902198</v>
      </c>
      <c r="BQ138" s="1">
        <v>92.543859649122794</v>
      </c>
      <c r="BR138" s="1">
        <v>79.910714285714207</v>
      </c>
      <c r="BS138" s="1">
        <v>80.841121495327101</v>
      </c>
      <c r="BT138" s="1">
        <v>80.392156862745097</v>
      </c>
      <c r="BU138" s="1">
        <v>37</v>
      </c>
      <c r="BV138" s="1">
        <v>36.413043478260803</v>
      </c>
      <c r="BW138" s="1">
        <v>38.271604938271601</v>
      </c>
      <c r="BX138" s="1">
        <v>40.789473684210499</v>
      </c>
      <c r="BY138" s="1">
        <v>46.153846153846096</v>
      </c>
      <c r="BZ138" s="1">
        <v>46.153846153846096</v>
      </c>
      <c r="CA138" s="1">
        <v>47.014925373134297</v>
      </c>
      <c r="CB138" s="1">
        <v>41.6666666666666</v>
      </c>
      <c r="CC138" s="1">
        <v>74.193548387096698</v>
      </c>
      <c r="CD138" s="1">
        <v>72.068965517241296</v>
      </c>
      <c r="CE138" s="1">
        <v>90.977443609022501</v>
      </c>
      <c r="CF138" s="1">
        <v>75.438596491228097</v>
      </c>
      <c r="CG138" s="1">
        <v>58.482142857142797</v>
      </c>
      <c r="CH138" s="1">
        <v>77.570093457943898</v>
      </c>
      <c r="CI138" s="1">
        <v>81.862745098039198</v>
      </c>
      <c r="CJ138" s="1">
        <v>94.5</v>
      </c>
      <c r="CK138" s="1">
        <v>84.782608695652101</v>
      </c>
      <c r="CL138" s="1">
        <v>93.209876543209802</v>
      </c>
      <c r="CM138" s="1">
        <v>70.394736842105203</v>
      </c>
      <c r="CN138" s="1">
        <v>84.615384615384599</v>
      </c>
      <c r="CO138" s="1">
        <v>80.769230769230703</v>
      </c>
      <c r="CP138" s="1">
        <v>79.850746268656707</v>
      </c>
      <c r="CQ138" s="1">
        <v>88.095238095238102</v>
      </c>
      <c r="CR138" s="1">
        <v>45.806451612903203</v>
      </c>
      <c r="CS138" s="1">
        <v>44.827586206896498</v>
      </c>
      <c r="CT138" s="1">
        <v>47.368421052631497</v>
      </c>
      <c r="CU138" s="1">
        <v>49.561403508771903</v>
      </c>
      <c r="CV138" s="1">
        <v>52.232142857142797</v>
      </c>
      <c r="CW138" s="1">
        <v>51.401869158878498</v>
      </c>
      <c r="CX138" s="1">
        <v>52.450980392156801</v>
      </c>
      <c r="CY138" s="1">
        <v>56.5</v>
      </c>
      <c r="CZ138" s="1">
        <v>59.239130434782602</v>
      </c>
      <c r="DA138" s="1">
        <v>62.962962962962898</v>
      </c>
      <c r="DB138" s="1">
        <v>67.105263157894697</v>
      </c>
      <c r="DC138" s="1">
        <v>41.025641025641001</v>
      </c>
      <c r="DD138" s="1">
        <v>42.948717948717899</v>
      </c>
      <c r="DE138" s="1">
        <v>41.791044776119399</v>
      </c>
      <c r="DF138" s="1">
        <v>39.285714285714199</v>
      </c>
      <c r="DG138" s="1">
        <v>92.993047932674699</v>
      </c>
      <c r="DH138" s="1">
        <v>92.874543239951194</v>
      </c>
      <c r="DI138" s="1">
        <v>91.676540284360101</v>
      </c>
      <c r="DJ138" s="1">
        <v>71.778221778221706</v>
      </c>
      <c r="DK138" s="1">
        <v>97.922998986828702</v>
      </c>
      <c r="DL138" s="1">
        <v>83.915724563206496</v>
      </c>
      <c r="DM138" s="1">
        <v>86.424180327868797</v>
      </c>
      <c r="DN138" s="1">
        <v>80.516194331983797</v>
      </c>
      <c r="DO138" s="1">
        <v>61.446409989594102</v>
      </c>
      <c r="DP138" s="1">
        <v>59.378663540445402</v>
      </c>
      <c r="DQ138" s="1">
        <v>50.445765230311999</v>
      </c>
      <c r="DR138" s="1">
        <v>37.5</v>
      </c>
      <c r="DS138" s="1">
        <v>46.358118361153203</v>
      </c>
      <c r="DT138" s="1">
        <v>23.644067796610098</v>
      </c>
      <c r="DU138" s="1">
        <v>12.237762237762199</v>
      </c>
      <c r="DV138" s="1">
        <v>62.221002561287897</v>
      </c>
      <c r="DW138" s="1">
        <v>60.718635809987802</v>
      </c>
      <c r="DX138" s="1">
        <v>61.640995260663502</v>
      </c>
      <c r="DY138" s="1">
        <v>66.3836163836163</v>
      </c>
      <c r="DZ138" s="1">
        <v>61.7527862208713</v>
      </c>
      <c r="EA138" s="1">
        <v>73.124357656731704</v>
      </c>
      <c r="EB138" s="1">
        <v>77.817622950819597</v>
      </c>
      <c r="EC138" s="1">
        <v>60.9817813765182</v>
      </c>
      <c r="ED138" s="1">
        <v>72.788761706555604</v>
      </c>
      <c r="EE138" s="1">
        <v>40.504103165298901</v>
      </c>
      <c r="EF138" s="1">
        <v>92.942050520059396</v>
      </c>
      <c r="EG138" s="1">
        <v>69.1666666666666</v>
      </c>
      <c r="EH138" s="1">
        <v>71.851289833080401</v>
      </c>
      <c r="EI138" s="1">
        <v>80.932203389830505</v>
      </c>
      <c r="EJ138" s="1">
        <v>47.2027972027972</v>
      </c>
      <c r="EK138" s="1">
        <v>92.1331869740212</v>
      </c>
      <c r="EL138" s="1">
        <v>92.671538773853001</v>
      </c>
      <c r="EM138" s="1">
        <v>90.284360189573405</v>
      </c>
      <c r="EN138" s="1">
        <v>66.533466533466495</v>
      </c>
      <c r="EO138" s="1">
        <v>21.681864235055698</v>
      </c>
      <c r="EP138" s="1">
        <v>21.891058581706101</v>
      </c>
      <c r="EQ138" s="1">
        <v>25.768442622950801</v>
      </c>
      <c r="ER138" s="1">
        <v>1.16396761133603</v>
      </c>
      <c r="ES138" s="1">
        <v>28.876170655567101</v>
      </c>
      <c r="ET138" s="1">
        <v>61.957796014068002</v>
      </c>
      <c r="EU138" s="1">
        <v>62.3328380386329</v>
      </c>
      <c r="EV138" s="1">
        <v>38.939393939393902</v>
      </c>
      <c r="EW138" s="1">
        <v>40.819423368740502</v>
      </c>
      <c r="EX138" s="1">
        <v>41.610169491525397</v>
      </c>
      <c r="EY138" s="1">
        <v>40.675990675990597</v>
      </c>
    </row>
    <row r="139" spans="1:155" ht="15">
      <c r="A139" s="11" t="s">
        <v>271</v>
      </c>
      <c r="B139" s="1" t="s">
        <v>743</v>
      </c>
      <c r="C139" s="1" t="s">
        <v>1021</v>
      </c>
      <c r="D139" s="11" t="s">
        <v>1019</v>
      </c>
      <c r="E139" s="11" t="s">
        <v>1020</v>
      </c>
      <c r="F139" s="1">
        <v>99.423963133640498</v>
      </c>
      <c r="G139" s="1">
        <v>99.867724867724803</v>
      </c>
      <c r="H139" s="1">
        <v>99.846625766871099</v>
      </c>
      <c r="I139" s="1">
        <v>98.6111111111111</v>
      </c>
      <c r="J139" s="1">
        <v>99.112426035502907</v>
      </c>
      <c r="K139" s="1">
        <v>99</v>
      </c>
      <c r="L139" s="1">
        <v>98.897058823529406</v>
      </c>
      <c r="M139" s="1">
        <v>96.538461538461505</v>
      </c>
      <c r="N139" s="1">
        <v>95.112781954887197</v>
      </c>
      <c r="O139" s="1">
        <v>95.338983050847403</v>
      </c>
      <c r="P139" s="1">
        <v>74.742268041237097</v>
      </c>
      <c r="Q139" s="1">
        <v>21.022727272727199</v>
      </c>
      <c r="R139" s="1">
        <v>39.534883720930203</v>
      </c>
      <c r="S139" s="1">
        <v>44.1860465116279</v>
      </c>
      <c r="T139" s="1">
        <v>43.650793650793602</v>
      </c>
      <c r="U139" s="1">
        <v>98.847926267281096</v>
      </c>
      <c r="V139" s="1">
        <v>96.825396825396794</v>
      </c>
      <c r="W139" s="1">
        <v>95.398773006134903</v>
      </c>
      <c r="X139" s="1">
        <v>95.039682539682502</v>
      </c>
      <c r="Y139" s="1">
        <v>94.378698224852101</v>
      </c>
      <c r="Z139" s="1">
        <v>96</v>
      </c>
      <c r="AA139" s="1">
        <v>95.220588235294102</v>
      </c>
      <c r="AB139" s="1">
        <v>95.769230769230703</v>
      </c>
      <c r="AC139" s="1">
        <v>84.586466165413498</v>
      </c>
      <c r="AD139" s="1">
        <v>87.711864406779597</v>
      </c>
      <c r="AE139" s="1">
        <v>70.103092783505105</v>
      </c>
      <c r="AF139" s="1">
        <v>26.7045454545454</v>
      </c>
      <c r="AG139" s="1">
        <v>39.534883720930203</v>
      </c>
      <c r="AH139" s="1">
        <v>40.697674418604599</v>
      </c>
      <c r="AI139" s="1">
        <v>43.650793650793602</v>
      </c>
      <c r="AJ139" s="1">
        <v>89.861751152073694</v>
      </c>
      <c r="AK139" s="1">
        <v>88.624338624338606</v>
      </c>
      <c r="AL139" s="1">
        <v>88.803680981595093</v>
      </c>
      <c r="AM139" s="1">
        <v>86.706349206349202</v>
      </c>
      <c r="AN139" s="1">
        <v>82.248520710059097</v>
      </c>
      <c r="AO139" s="1">
        <v>80.3333333333333</v>
      </c>
      <c r="AP139" s="1">
        <v>78.308823529411697</v>
      </c>
      <c r="AQ139" s="1">
        <v>80.769230769230703</v>
      </c>
      <c r="AR139" s="1">
        <v>81.954887218045101</v>
      </c>
      <c r="AS139" s="1">
        <v>82.627118644067806</v>
      </c>
      <c r="AT139" s="1">
        <v>32.989690721649403</v>
      </c>
      <c r="AU139" s="1">
        <v>42.613636363636303</v>
      </c>
      <c r="AV139" s="1">
        <v>50</v>
      </c>
      <c r="AW139" s="1">
        <v>48.2558139534883</v>
      </c>
      <c r="AX139" s="1">
        <v>49.206349206349202</v>
      </c>
      <c r="AY139" s="1">
        <v>84.447004608294904</v>
      </c>
      <c r="AZ139" s="1">
        <v>72.354497354497298</v>
      </c>
      <c r="BA139" s="1">
        <v>84.202453987730095</v>
      </c>
      <c r="BB139" s="1">
        <v>85.119047619047606</v>
      </c>
      <c r="BC139" s="1">
        <v>54.733727810650798</v>
      </c>
      <c r="BD139" s="1">
        <v>54.3333333333333</v>
      </c>
      <c r="BE139" s="1">
        <v>52.919708029197103</v>
      </c>
      <c r="BF139" s="1">
        <v>51.923076923076898</v>
      </c>
      <c r="BG139" s="1">
        <v>62.781954887217999</v>
      </c>
      <c r="BH139" s="1">
        <v>61.440677966101703</v>
      </c>
      <c r="BI139" s="1">
        <v>50</v>
      </c>
      <c r="BJ139" s="1">
        <v>59.659090909090899</v>
      </c>
      <c r="BK139" s="1">
        <v>12.2093023255813</v>
      </c>
      <c r="BL139" s="1">
        <v>11.0465116279069</v>
      </c>
      <c r="BM139" s="1">
        <v>15.873015873015801</v>
      </c>
      <c r="BN139" s="1">
        <v>92.281105990783402</v>
      </c>
      <c r="BO139" s="1">
        <v>79.232804232804199</v>
      </c>
      <c r="BP139" s="1">
        <v>83.128834355828204</v>
      </c>
      <c r="BQ139" s="1">
        <v>85.714285714285694</v>
      </c>
      <c r="BR139" s="1">
        <v>87.573964497041402</v>
      </c>
      <c r="BS139" s="1">
        <v>88</v>
      </c>
      <c r="BT139" s="1">
        <v>88.235294117647001</v>
      </c>
      <c r="BU139" s="1">
        <v>36.923076923076898</v>
      </c>
      <c r="BV139" s="1">
        <v>40.225563909774401</v>
      </c>
      <c r="BW139" s="1">
        <v>39.830508474576199</v>
      </c>
      <c r="BX139" s="1">
        <v>40.206185567010301</v>
      </c>
      <c r="BY139" s="1">
        <v>40.340909090909101</v>
      </c>
      <c r="BZ139" s="1">
        <v>46.511627906976699</v>
      </c>
      <c r="CA139" s="1">
        <v>47.093023255813897</v>
      </c>
      <c r="CB139" s="1">
        <v>46.031746031746003</v>
      </c>
      <c r="CC139" s="1">
        <v>98.271889400921594</v>
      </c>
      <c r="CD139" s="1">
        <v>93.121693121693099</v>
      </c>
      <c r="CE139" s="1">
        <v>92.791411042944702</v>
      </c>
      <c r="CF139" s="1">
        <v>72.420634920634896</v>
      </c>
      <c r="CG139" s="1">
        <v>76.627218934911198</v>
      </c>
      <c r="CH139" s="1">
        <v>56.3333333333333</v>
      </c>
      <c r="CI139" s="1">
        <v>38.235294117647101</v>
      </c>
      <c r="CJ139" s="1">
        <v>78.461538461538396</v>
      </c>
      <c r="CK139" s="1">
        <v>75.563909774436098</v>
      </c>
      <c r="CL139" s="1">
        <v>83.898305084745701</v>
      </c>
      <c r="CM139" s="1">
        <v>67.010309278350505</v>
      </c>
      <c r="CN139" s="1">
        <v>59.659090909090899</v>
      </c>
      <c r="CO139" s="1">
        <v>78.488372093023202</v>
      </c>
      <c r="CP139" s="1">
        <v>86.046511627906895</v>
      </c>
      <c r="CQ139" s="1">
        <v>76.984126984126902</v>
      </c>
      <c r="CR139" s="1">
        <v>83.640552995391701</v>
      </c>
      <c r="CS139" s="1">
        <v>84.920634920634896</v>
      </c>
      <c r="CT139" s="1">
        <v>84.202453987730095</v>
      </c>
      <c r="CU139" s="1">
        <v>84.325396825396794</v>
      </c>
      <c r="CV139" s="1">
        <v>79.289940828402294</v>
      </c>
      <c r="CW139" s="1">
        <v>76</v>
      </c>
      <c r="CX139" s="1">
        <v>75</v>
      </c>
      <c r="CY139" s="1">
        <v>73.846153846153797</v>
      </c>
      <c r="CZ139" s="1">
        <v>77.443609022556302</v>
      </c>
      <c r="DA139" s="1">
        <v>80.084745762711805</v>
      </c>
      <c r="DB139" s="1">
        <v>46.391752577319501</v>
      </c>
      <c r="DC139" s="1">
        <v>56.25</v>
      </c>
      <c r="DD139" s="1">
        <v>30.232558139534799</v>
      </c>
      <c r="DE139" s="1">
        <v>33.720930232558104</v>
      </c>
      <c r="DF139" s="1">
        <v>35.714285714285701</v>
      </c>
      <c r="DG139" s="1">
        <v>96.239911958914107</v>
      </c>
      <c r="DH139" s="1">
        <v>90.614709110867096</v>
      </c>
      <c r="DI139" s="1">
        <v>99.005278116118504</v>
      </c>
      <c r="DJ139" s="1">
        <v>98.904028436018905</v>
      </c>
      <c r="DK139" s="1">
        <v>98.351648351648294</v>
      </c>
      <c r="DL139" s="1">
        <v>91.843971631205605</v>
      </c>
      <c r="DM139" s="1">
        <v>93.884892086330893</v>
      </c>
      <c r="DN139" s="1">
        <v>93.596311475409806</v>
      </c>
      <c r="DO139" s="1">
        <v>65.232793522267201</v>
      </c>
      <c r="DP139" s="1">
        <v>27.731529656607702</v>
      </c>
      <c r="DQ139" s="1">
        <v>43.200468933177</v>
      </c>
      <c r="DR139" s="1">
        <v>65.156017830609201</v>
      </c>
      <c r="DS139" s="1">
        <v>52.954545454545404</v>
      </c>
      <c r="DT139" s="1">
        <v>51.820940819423299</v>
      </c>
      <c r="DU139" s="1">
        <v>65</v>
      </c>
      <c r="DV139" s="1">
        <v>74.413059427732904</v>
      </c>
      <c r="DW139" s="1">
        <v>82.235638492499106</v>
      </c>
      <c r="DX139" s="1">
        <v>90.438489646772197</v>
      </c>
      <c r="DY139" s="1">
        <v>84.5082938388625</v>
      </c>
      <c r="DZ139" s="1">
        <v>91.858141858141806</v>
      </c>
      <c r="EA139" s="1">
        <v>91.540020263424495</v>
      </c>
      <c r="EB139" s="1">
        <v>92.548818088386398</v>
      </c>
      <c r="EC139" s="1">
        <v>94.313524590163894</v>
      </c>
      <c r="ED139" s="1">
        <v>95.900809716599099</v>
      </c>
      <c r="EE139" s="1">
        <v>90.166493236212204</v>
      </c>
      <c r="EF139" s="1">
        <v>81.535756154747901</v>
      </c>
      <c r="EG139" s="1">
        <v>68.350668647845396</v>
      </c>
      <c r="EH139" s="1">
        <v>77.196969696969703</v>
      </c>
      <c r="EI139" s="1">
        <v>64.415781487101597</v>
      </c>
      <c r="EJ139" s="1">
        <v>21.1016949152542</v>
      </c>
      <c r="EK139" s="1">
        <v>71.239911958914107</v>
      </c>
      <c r="EL139" s="1">
        <v>36.1873399195023</v>
      </c>
      <c r="EM139" s="1">
        <v>35.749086479902502</v>
      </c>
      <c r="EN139" s="1">
        <v>30.9537914691943</v>
      </c>
      <c r="EO139" s="1">
        <v>50.799200799200698</v>
      </c>
      <c r="EP139" s="1">
        <v>51.0131712259371</v>
      </c>
      <c r="EQ139" s="1">
        <v>50.770811921891003</v>
      </c>
      <c r="ER139" s="1">
        <v>63.575819672131097</v>
      </c>
      <c r="ES139" s="1">
        <v>62.0445344129554</v>
      </c>
      <c r="ET139" s="1">
        <v>63.995837669094598</v>
      </c>
      <c r="EU139" s="1">
        <v>9.3200468933177003</v>
      </c>
      <c r="EV139" s="1">
        <v>18.4992570579494</v>
      </c>
      <c r="EW139" s="1">
        <v>38.939393939393902</v>
      </c>
      <c r="EX139" s="1">
        <v>40.819423368740502</v>
      </c>
      <c r="EY139" s="1">
        <v>41.610169491525397</v>
      </c>
    </row>
    <row r="140" spans="1:155" ht="15">
      <c r="A140" s="11" t="s">
        <v>281</v>
      </c>
      <c r="B140" s="1" t="s">
        <v>753</v>
      </c>
      <c r="C140" s="1" t="s">
        <v>1182</v>
      </c>
      <c r="D140" s="11" t="s">
        <v>1046</v>
      </c>
      <c r="E140" s="11" t="s">
        <v>1183</v>
      </c>
      <c r="F140" s="1">
        <v>42.258064516128997</v>
      </c>
      <c r="G140" s="1">
        <v>78.571428571428498</v>
      </c>
      <c r="H140" s="1">
        <v>75.619834710743802</v>
      </c>
      <c r="I140" s="1">
        <v>83.3333333333333</v>
      </c>
      <c r="J140" s="1">
        <v>75</v>
      </c>
      <c r="K140" s="1">
        <v>79.702970297029694</v>
      </c>
      <c r="L140" s="1">
        <v>74.742268041237097</v>
      </c>
      <c r="M140" s="1">
        <v>79.0322580645161</v>
      </c>
      <c r="N140" s="1">
        <v>71.022727272727195</v>
      </c>
      <c r="O140" s="1">
        <v>64.492753623188406</v>
      </c>
      <c r="P140" s="1">
        <v>9.3220338983050794</v>
      </c>
      <c r="Q140" s="1">
        <v>6.86274509803921</v>
      </c>
      <c r="R140" s="1">
        <v>21.590909090909101</v>
      </c>
      <c r="S140" s="1">
        <v>21.590909090909101</v>
      </c>
      <c r="T140" s="1">
        <v>30.8823529411764</v>
      </c>
      <c r="U140" s="1">
        <v>43.225806451612897</v>
      </c>
      <c r="V140" s="1">
        <v>63.533834586466099</v>
      </c>
      <c r="W140" s="1">
        <v>64.049586776859499</v>
      </c>
      <c r="X140" s="1">
        <v>50.900900900900901</v>
      </c>
      <c r="Y140" s="1">
        <v>47.5490196078431</v>
      </c>
      <c r="Z140" s="1">
        <v>48.019801980197997</v>
      </c>
      <c r="AA140" s="1">
        <v>52.0618556701031</v>
      </c>
      <c r="AB140" s="1">
        <v>56.451612903225801</v>
      </c>
      <c r="AC140" s="1">
        <v>52.272727272727202</v>
      </c>
      <c r="AD140" s="1">
        <v>47.826086956521699</v>
      </c>
      <c r="AE140" s="1">
        <v>27.966101694915199</v>
      </c>
      <c r="AF140" s="1">
        <v>36.274509803921497</v>
      </c>
      <c r="AG140" s="1">
        <v>25</v>
      </c>
      <c r="AH140" s="1">
        <v>31.818181818181799</v>
      </c>
      <c r="AI140" s="1">
        <v>29.411764705882302</v>
      </c>
      <c r="AJ140" s="1">
        <v>10.6451612903225</v>
      </c>
      <c r="AK140" s="1">
        <v>91.353383458646604</v>
      </c>
      <c r="AL140" s="1">
        <v>91.322314049586694</v>
      </c>
      <c r="AM140" s="1">
        <v>90.990990990990895</v>
      </c>
      <c r="AN140" s="1">
        <v>90.196078431372499</v>
      </c>
      <c r="AO140" s="1">
        <v>89.603960396039597</v>
      </c>
      <c r="AP140" s="1">
        <v>89.175257731958695</v>
      </c>
      <c r="AQ140" s="1">
        <v>93.010752688172005</v>
      </c>
      <c r="AR140" s="1">
        <v>70.454545454545396</v>
      </c>
      <c r="AS140" s="1">
        <v>69.565217391304301</v>
      </c>
      <c r="AT140" s="1">
        <v>77.966101694915196</v>
      </c>
      <c r="AU140" s="1">
        <v>72.549019607843107</v>
      </c>
      <c r="AV140" s="1">
        <v>46.590909090909101</v>
      </c>
      <c r="AW140" s="1">
        <v>50</v>
      </c>
      <c r="AX140" s="1">
        <v>50</v>
      </c>
      <c r="AY140" s="1">
        <v>45.4838709677419</v>
      </c>
      <c r="AZ140" s="1">
        <v>21.428571428571399</v>
      </c>
      <c r="BA140" s="1">
        <v>27.6859504132231</v>
      </c>
      <c r="BB140" s="1">
        <v>31.081081081081098</v>
      </c>
      <c r="BC140" s="1">
        <v>56.372549019607803</v>
      </c>
      <c r="BD140" s="1">
        <v>72.772277227722697</v>
      </c>
      <c r="BE140" s="1">
        <v>63.402061855670098</v>
      </c>
      <c r="BF140" s="1">
        <v>65.053763440860195</v>
      </c>
      <c r="BG140" s="1">
        <v>65.340909090909093</v>
      </c>
      <c r="BH140" s="1">
        <v>50</v>
      </c>
      <c r="BI140" s="1">
        <v>70.338983050847403</v>
      </c>
      <c r="BJ140" s="1">
        <v>46.078431372548998</v>
      </c>
      <c r="BK140" s="1">
        <v>51.136363636363598</v>
      </c>
      <c r="BL140" s="1">
        <v>71.590909090909093</v>
      </c>
      <c r="BM140" s="1">
        <v>66.176470588235205</v>
      </c>
      <c r="BN140" s="1">
        <v>60.645161290322498</v>
      </c>
      <c r="BO140" s="1">
        <v>69.924812030075103</v>
      </c>
      <c r="BP140" s="1">
        <v>73.553719008264395</v>
      </c>
      <c r="BQ140" s="1">
        <v>76.126126126126096</v>
      </c>
      <c r="BR140" s="1">
        <v>80.392156862745097</v>
      </c>
      <c r="BS140" s="1">
        <v>82.178217821782098</v>
      </c>
      <c r="BT140" s="1">
        <v>86.082474226804095</v>
      </c>
      <c r="BU140" s="1">
        <v>89.784946236559094</v>
      </c>
      <c r="BV140" s="1">
        <v>82.954545454545396</v>
      </c>
      <c r="BW140" s="1">
        <v>78.260869565217405</v>
      </c>
      <c r="BX140" s="1">
        <v>32.203389830508399</v>
      </c>
      <c r="BY140" s="1">
        <v>34.313725490196099</v>
      </c>
      <c r="BZ140" s="1">
        <v>38.636363636363598</v>
      </c>
      <c r="CA140" s="1">
        <v>39.772727272727202</v>
      </c>
      <c r="CB140" s="1">
        <v>42.647058823529399</v>
      </c>
      <c r="CC140" s="1">
        <v>66.774193548387103</v>
      </c>
      <c r="CD140" s="1">
        <v>69.172932330827095</v>
      </c>
      <c r="CE140" s="1">
        <v>68.595041322314103</v>
      </c>
      <c r="CF140" s="1">
        <v>88.2882882882882</v>
      </c>
      <c r="CG140" s="1">
        <v>90.686274509803894</v>
      </c>
      <c r="CH140" s="1">
        <v>66.8316831683168</v>
      </c>
      <c r="CI140" s="1">
        <v>63.917525773195798</v>
      </c>
      <c r="CJ140" s="1">
        <v>68.817204301075193</v>
      </c>
      <c r="CK140" s="1">
        <v>81.818181818181799</v>
      </c>
      <c r="CL140" s="1">
        <v>80.434782608695599</v>
      </c>
      <c r="CM140" s="1">
        <v>81.355932203389798</v>
      </c>
      <c r="CN140" s="1">
        <v>70.588235294117595</v>
      </c>
      <c r="CO140" s="1">
        <v>87.5</v>
      </c>
      <c r="CP140" s="1">
        <v>94.318181818181799</v>
      </c>
      <c r="CQ140" s="1">
        <v>95.588235294117595</v>
      </c>
      <c r="CR140" s="1">
        <v>64.838709677419303</v>
      </c>
      <c r="CS140" s="1">
        <v>91.353383458646604</v>
      </c>
      <c r="CT140" s="1">
        <v>89.2561983471074</v>
      </c>
      <c r="CU140" s="1">
        <v>96.846846846846802</v>
      </c>
      <c r="CV140" s="1">
        <v>96.568627450980301</v>
      </c>
      <c r="CW140" s="1">
        <v>95.544554455445507</v>
      </c>
      <c r="CX140" s="1">
        <v>96.391752577319494</v>
      </c>
      <c r="CY140" s="1">
        <v>91.935483870967701</v>
      </c>
      <c r="CZ140" s="1">
        <v>92.613636363636303</v>
      </c>
      <c r="DA140" s="1">
        <v>92.028985507246304</v>
      </c>
      <c r="DB140" s="1">
        <v>94.915254237288096</v>
      </c>
      <c r="DC140" s="1">
        <v>34.313725490196099</v>
      </c>
      <c r="DD140" s="1">
        <v>48.863636363636303</v>
      </c>
      <c r="DE140" s="1">
        <v>60.227272727272698</v>
      </c>
      <c r="DF140" s="1">
        <v>66.176470588235205</v>
      </c>
      <c r="DG140" s="1">
        <v>91.104181951577402</v>
      </c>
      <c r="DH140" s="1">
        <v>97.383827296011702</v>
      </c>
      <c r="DI140" s="1">
        <v>81.993503857084804</v>
      </c>
      <c r="DJ140" s="1">
        <v>36.048578199052102</v>
      </c>
      <c r="DK140" s="1">
        <v>44.205794205794199</v>
      </c>
      <c r="DL140" s="1">
        <v>46.656534954407199</v>
      </c>
      <c r="DM140" s="1">
        <v>48.2528263103802</v>
      </c>
      <c r="DN140" s="1">
        <v>34.887295081967203</v>
      </c>
      <c r="DO140" s="1">
        <v>16.953441295546501</v>
      </c>
      <c r="DP140" s="1">
        <v>22.944849115504599</v>
      </c>
      <c r="DQ140" s="1">
        <v>29.132473622508702</v>
      </c>
      <c r="DR140" s="1">
        <v>43.759286775631502</v>
      </c>
      <c r="DS140" s="1">
        <v>20.8333333333333</v>
      </c>
      <c r="DT140" s="1">
        <v>11.1532625189681</v>
      </c>
      <c r="DU140" s="1">
        <v>11.779661016949101</v>
      </c>
      <c r="DV140" s="1">
        <v>28.998532648569299</v>
      </c>
      <c r="DW140" s="1">
        <v>15.239663373582101</v>
      </c>
      <c r="DX140" s="1">
        <v>14.1088103938286</v>
      </c>
      <c r="DY140" s="1">
        <v>11.0485781990521</v>
      </c>
      <c r="DZ140" s="1">
        <v>9.7402597402597397</v>
      </c>
      <c r="EA140" s="1">
        <v>22.239108409321101</v>
      </c>
      <c r="EB140" s="1">
        <v>21.839671120246599</v>
      </c>
      <c r="EC140" s="1">
        <v>29.969262295081901</v>
      </c>
      <c r="ED140" s="1">
        <v>2.2773279352226701</v>
      </c>
      <c r="EE140" s="1">
        <v>6.5036420395421404</v>
      </c>
      <c r="EF140" s="1">
        <v>6.1547479484173504</v>
      </c>
      <c r="EG140" s="1">
        <v>7.05794947994056</v>
      </c>
      <c r="EH140" s="1">
        <v>14.0151515151515</v>
      </c>
      <c r="EI140" s="1">
        <v>22.382397572078901</v>
      </c>
      <c r="EJ140" s="1">
        <v>30.593220338983102</v>
      </c>
      <c r="EK140" s="1">
        <v>77.549523110785003</v>
      </c>
      <c r="EL140" s="1">
        <v>78.851079399926803</v>
      </c>
      <c r="EM140" s="1">
        <v>78.197320341047501</v>
      </c>
      <c r="EN140" s="1">
        <v>75.740521327014207</v>
      </c>
      <c r="EO140" s="1">
        <v>63.136863136863099</v>
      </c>
      <c r="EP140" s="1">
        <v>77.304964539007102</v>
      </c>
      <c r="EQ140" s="1">
        <v>76.618705035971203</v>
      </c>
      <c r="ER140" s="1">
        <v>83.709016393442596</v>
      </c>
      <c r="ES140" s="1">
        <v>87.398785425101195</v>
      </c>
      <c r="ET140" s="1">
        <v>89.281997918834506</v>
      </c>
      <c r="EU140" s="1">
        <v>38.628370457209797</v>
      </c>
      <c r="EV140" s="1">
        <v>47.696879643387803</v>
      </c>
      <c r="EW140" s="1">
        <v>38.939393939393902</v>
      </c>
      <c r="EX140" s="1">
        <v>40.819423368740502</v>
      </c>
      <c r="EY140" s="1">
        <v>41.610169491525397</v>
      </c>
    </row>
    <row r="141" spans="1:155" ht="15">
      <c r="A141" s="11" t="s">
        <v>285</v>
      </c>
      <c r="B141" s="1" t="s">
        <v>757</v>
      </c>
      <c r="C141" s="1" t="s">
        <v>1030</v>
      </c>
      <c r="D141" s="11" t="s">
        <v>1024</v>
      </c>
      <c r="E141" s="11" t="s">
        <v>1031</v>
      </c>
      <c r="F141" s="1">
        <v>92.525773195876198</v>
      </c>
      <c r="G141" s="1">
        <v>94.970414201183402</v>
      </c>
      <c r="H141" s="1">
        <v>93.560606060606005</v>
      </c>
      <c r="I141" s="1">
        <v>91.949152542372801</v>
      </c>
      <c r="J141" s="1">
        <v>90.404040404040401</v>
      </c>
      <c r="K141" s="1">
        <v>96.195652173913004</v>
      </c>
      <c r="L141" s="1">
        <v>92.441860465116207</v>
      </c>
      <c r="M141" s="1">
        <v>98.214285714285694</v>
      </c>
      <c r="N141" s="1">
        <v>92.948717948717899</v>
      </c>
      <c r="O141" s="1">
        <v>93.571428571428498</v>
      </c>
      <c r="P141" s="1">
        <v>99.193548387096698</v>
      </c>
      <c r="Q141" s="1">
        <v>99.137931034482705</v>
      </c>
      <c r="R141" s="1">
        <v>97.272727272727195</v>
      </c>
      <c r="S141" s="1">
        <v>97.169811320754704</v>
      </c>
      <c r="T141" s="1">
        <v>92.553191489361694</v>
      </c>
      <c r="U141" s="1">
        <v>98.195876288659704</v>
      </c>
      <c r="V141" s="1">
        <v>97.928994082840205</v>
      </c>
      <c r="W141" s="1">
        <v>96.590909090909093</v>
      </c>
      <c r="X141" s="1">
        <v>95.338983050847403</v>
      </c>
      <c r="Y141" s="1">
        <v>96.464646464646407</v>
      </c>
      <c r="Z141" s="1">
        <v>97.282608695652101</v>
      </c>
      <c r="AA141" s="1">
        <v>99.418604651162696</v>
      </c>
      <c r="AB141" s="1">
        <v>99.404761904761898</v>
      </c>
      <c r="AC141" s="1">
        <v>99.358974358974294</v>
      </c>
      <c r="AD141" s="1">
        <v>99.285714285714207</v>
      </c>
      <c r="AE141" s="1">
        <v>97.580645161290306</v>
      </c>
      <c r="AF141" s="1">
        <v>99.137931034482705</v>
      </c>
      <c r="AG141" s="1">
        <v>99.090909090909093</v>
      </c>
      <c r="AH141" s="1">
        <v>97.169811320754704</v>
      </c>
      <c r="AI141" s="1">
        <v>98.936170212765902</v>
      </c>
      <c r="AJ141" s="1">
        <v>96.134020618556704</v>
      </c>
      <c r="AK141" s="1">
        <v>96.153846153846104</v>
      </c>
      <c r="AL141" s="1">
        <v>94.696969696969703</v>
      </c>
      <c r="AM141" s="1">
        <v>67.372881355932194</v>
      </c>
      <c r="AN141" s="1">
        <v>66.6666666666666</v>
      </c>
      <c r="AO141" s="1">
        <v>66.304347826086897</v>
      </c>
      <c r="AP141" s="1">
        <v>66.860465116279101</v>
      </c>
      <c r="AQ141" s="1">
        <v>69.642857142857096</v>
      </c>
      <c r="AR141" s="1">
        <v>68.589743589743506</v>
      </c>
      <c r="AS141" s="1">
        <v>71.428571428571402</v>
      </c>
      <c r="AT141" s="1">
        <v>76.612903225806406</v>
      </c>
      <c r="AU141" s="1">
        <v>83.620689655172399</v>
      </c>
      <c r="AV141" s="1">
        <v>87.272727272727195</v>
      </c>
      <c r="AW141" s="1">
        <v>23.584905660377299</v>
      </c>
      <c r="AX141" s="1">
        <v>22.3404255319148</v>
      </c>
      <c r="AY141" s="1">
        <v>99.742268041237097</v>
      </c>
      <c r="AZ141" s="1">
        <v>99.704142011834307</v>
      </c>
      <c r="BA141" s="1">
        <v>98.106060606060595</v>
      </c>
      <c r="BB141" s="1">
        <v>97.881355932203306</v>
      </c>
      <c r="BC141" s="1">
        <v>98.484848484848399</v>
      </c>
      <c r="BD141" s="1">
        <v>98.369565217391298</v>
      </c>
      <c r="BE141" s="1">
        <v>99.418604651162696</v>
      </c>
      <c r="BF141" s="1">
        <v>95.8333333333333</v>
      </c>
      <c r="BG141" s="1">
        <v>94.230769230769198</v>
      </c>
      <c r="BH141" s="1">
        <v>77.857142857142804</v>
      </c>
      <c r="BI141" s="1">
        <v>99.193548387096698</v>
      </c>
      <c r="BJ141" s="1">
        <v>90.517241379310306</v>
      </c>
      <c r="BK141" s="1">
        <v>99.090909090909093</v>
      </c>
      <c r="BL141" s="1">
        <v>99.056603773584897</v>
      </c>
      <c r="BM141" s="1">
        <v>92.553191489361694</v>
      </c>
      <c r="BN141" s="1">
        <v>96.391752577319494</v>
      </c>
      <c r="BO141" s="1">
        <v>96.745562130177504</v>
      </c>
      <c r="BP141" s="1">
        <v>96.969696969696898</v>
      </c>
      <c r="BQ141" s="1">
        <v>97.457627118644098</v>
      </c>
      <c r="BR141" s="1">
        <v>97.474747474747403</v>
      </c>
      <c r="BS141" s="1">
        <v>94.565217391304301</v>
      </c>
      <c r="BT141" s="1">
        <v>93.604651162790702</v>
      </c>
      <c r="BU141" s="1">
        <v>94.642857142857096</v>
      </c>
      <c r="BV141" s="1">
        <v>97.435897435897402</v>
      </c>
      <c r="BW141" s="1">
        <v>97.142857142857096</v>
      </c>
      <c r="BX141" s="1">
        <v>97.580645161290306</v>
      </c>
      <c r="BY141" s="1">
        <v>98.275862068965495</v>
      </c>
      <c r="BZ141" s="1">
        <v>98.181818181818102</v>
      </c>
      <c r="CA141" s="1">
        <v>43.396226415094297</v>
      </c>
      <c r="CB141" s="1">
        <v>42.553191489361701</v>
      </c>
      <c r="CC141" s="1">
        <v>98.711340206185497</v>
      </c>
      <c r="CD141" s="1">
        <v>96.153846153846104</v>
      </c>
      <c r="CE141" s="1">
        <v>91.287878787878697</v>
      </c>
      <c r="CF141" s="1">
        <v>95.338983050847403</v>
      </c>
      <c r="CG141" s="1">
        <v>92.424242424242394</v>
      </c>
      <c r="CH141" s="1">
        <v>79.891304347826093</v>
      </c>
      <c r="CI141" s="1">
        <v>77.325581395348806</v>
      </c>
      <c r="CJ141" s="1">
        <v>88.690476190476105</v>
      </c>
      <c r="CK141" s="1">
        <v>77.564102564102498</v>
      </c>
      <c r="CL141" s="1">
        <v>73.571428571428498</v>
      </c>
      <c r="CM141" s="1">
        <v>63.709677419354797</v>
      </c>
      <c r="CN141" s="1">
        <v>52.586206896551701</v>
      </c>
      <c r="CO141" s="1">
        <v>89.090909090909093</v>
      </c>
      <c r="CP141" s="1">
        <v>87.735849056603698</v>
      </c>
      <c r="CQ141" s="1">
        <v>96.808510638297804</v>
      </c>
      <c r="CR141" s="1">
        <v>96.907216494845301</v>
      </c>
      <c r="CS141" s="1">
        <v>97.633136094674498</v>
      </c>
      <c r="CT141" s="1">
        <v>97.348484848484802</v>
      </c>
      <c r="CU141" s="1">
        <v>97.033898305084705</v>
      </c>
      <c r="CV141" s="1">
        <v>96.969696969696898</v>
      </c>
      <c r="CW141" s="1">
        <v>97.282608695652101</v>
      </c>
      <c r="CX141" s="1">
        <v>95.348837209302303</v>
      </c>
      <c r="CY141" s="1">
        <v>95.8333333333333</v>
      </c>
      <c r="CZ141" s="1">
        <v>97.435897435897402</v>
      </c>
      <c r="DA141" s="1">
        <v>82.857142857142804</v>
      </c>
      <c r="DB141" s="1">
        <v>77.419354838709594</v>
      </c>
      <c r="DC141" s="1">
        <v>76.724137931034406</v>
      </c>
      <c r="DD141" s="1">
        <v>90.909090909090907</v>
      </c>
      <c r="DE141" s="1">
        <v>88.679245283018801</v>
      </c>
      <c r="DF141" s="1">
        <v>75.531914893617</v>
      </c>
      <c r="DG141" s="1">
        <v>78.154805575935399</v>
      </c>
      <c r="DH141" s="1">
        <v>80.735455543358896</v>
      </c>
      <c r="DI141" s="1">
        <v>89.139261063743405</v>
      </c>
      <c r="DJ141" s="1">
        <v>89.129146919431193</v>
      </c>
      <c r="DK141" s="1">
        <v>89.060939060939106</v>
      </c>
      <c r="DL141" s="1">
        <v>85.663627152988795</v>
      </c>
      <c r="DM141" s="1">
        <v>57.091469681397697</v>
      </c>
      <c r="DN141" s="1">
        <v>87.653688524590095</v>
      </c>
      <c r="DO141" s="1">
        <v>92.763157894736807</v>
      </c>
      <c r="DP141" s="1">
        <v>92.455775234131096</v>
      </c>
      <c r="DQ141" s="1">
        <v>84.935521688159398</v>
      </c>
      <c r="DR141" s="1">
        <v>36.775631500742897</v>
      </c>
      <c r="DS141" s="1">
        <v>54.469696969696898</v>
      </c>
      <c r="DT141" s="1">
        <v>86.722306525037894</v>
      </c>
      <c r="DU141" s="1">
        <v>60.254237288135499</v>
      </c>
      <c r="DV141" s="1">
        <v>39.636830520909697</v>
      </c>
      <c r="DW141" s="1">
        <v>40.303695572630801</v>
      </c>
      <c r="DX141" s="1">
        <v>37.251319529029601</v>
      </c>
      <c r="DY141" s="1">
        <v>84.982227488151594</v>
      </c>
      <c r="DZ141" s="1">
        <v>44.905094905094899</v>
      </c>
      <c r="EA141" s="1">
        <v>40.476190476190403</v>
      </c>
      <c r="EB141" s="1">
        <v>39.414182939362703</v>
      </c>
      <c r="EC141" s="1">
        <v>48.514344262295097</v>
      </c>
      <c r="ED141" s="1">
        <v>96.811740890688199</v>
      </c>
      <c r="EE141" s="1">
        <v>86.836628511966694</v>
      </c>
      <c r="EF141" s="1">
        <v>22.567409144196901</v>
      </c>
      <c r="EG141" s="1">
        <v>41.084695393759198</v>
      </c>
      <c r="EH141" s="1">
        <v>50.227272727272698</v>
      </c>
      <c r="EI141" s="1">
        <v>60.622154779969598</v>
      </c>
      <c r="EJ141" s="1">
        <v>80.084745762711805</v>
      </c>
      <c r="EK141" s="1">
        <v>97.817314746881806</v>
      </c>
      <c r="EL141" s="1">
        <v>98.0607391145261</v>
      </c>
      <c r="EM141" s="1">
        <v>98.233861144945095</v>
      </c>
      <c r="EN141" s="1">
        <v>97.600710900473899</v>
      </c>
      <c r="EO141" s="1">
        <v>97.852147852147795</v>
      </c>
      <c r="EP141" s="1">
        <v>98.226950354609897</v>
      </c>
      <c r="EQ141" s="1">
        <v>84.840698869475801</v>
      </c>
      <c r="ER141" s="1">
        <v>83.709016393442596</v>
      </c>
      <c r="ES141" s="1">
        <v>87.398785425101195</v>
      </c>
      <c r="ET141" s="1">
        <v>89.281997918834506</v>
      </c>
      <c r="EU141" s="1">
        <v>91.500586166471194</v>
      </c>
      <c r="EV141" s="1">
        <v>93.016344725111395</v>
      </c>
      <c r="EW141" s="1">
        <v>93.560606060606005</v>
      </c>
      <c r="EX141" s="1">
        <v>96.509863429438496</v>
      </c>
      <c r="EY141" s="1">
        <v>98.559322033898297</v>
      </c>
    </row>
    <row r="142" spans="1:155" ht="15">
      <c r="A142" s="11" t="s">
        <v>292</v>
      </c>
      <c r="B142" s="1" t="s">
        <v>764</v>
      </c>
      <c r="C142" s="1" t="s">
        <v>1051</v>
      </c>
      <c r="D142" s="11" t="s">
        <v>1052</v>
      </c>
      <c r="E142" s="11" t="s">
        <v>1053</v>
      </c>
      <c r="F142" s="1">
        <v>83.219178082191704</v>
      </c>
      <c r="G142" s="1">
        <v>88.698630136986296</v>
      </c>
      <c r="H142" s="1">
        <v>83.858267716535394</v>
      </c>
      <c r="I142" s="1">
        <v>73.660714285714207</v>
      </c>
      <c r="J142" s="1">
        <v>70</v>
      </c>
      <c r="K142" s="1">
        <v>72.580645161290306</v>
      </c>
      <c r="L142" s="1">
        <v>69.021739130434696</v>
      </c>
      <c r="M142" s="1">
        <v>76.373626373626294</v>
      </c>
      <c r="N142" s="1">
        <v>73.936170212765902</v>
      </c>
      <c r="O142" s="1">
        <v>50.78125</v>
      </c>
      <c r="P142" s="1">
        <v>50.892857142857103</v>
      </c>
      <c r="Q142" s="1">
        <v>40.2173913043478</v>
      </c>
      <c r="R142" s="1">
        <v>27.0833333333333</v>
      </c>
      <c r="S142" s="1">
        <v>26.595744680851102</v>
      </c>
      <c r="T142" s="1">
        <v>34.285714285714199</v>
      </c>
      <c r="U142" s="1">
        <v>60.616438356164302</v>
      </c>
      <c r="V142" s="1">
        <v>60.616438356164302</v>
      </c>
      <c r="W142" s="1">
        <v>64.960629921259795</v>
      </c>
      <c r="X142" s="1">
        <v>73.660714285714207</v>
      </c>
      <c r="Y142" s="1">
        <v>56.315789473684198</v>
      </c>
      <c r="Z142" s="1">
        <v>47.8494623655914</v>
      </c>
      <c r="AA142" s="1">
        <v>48.369565217391298</v>
      </c>
      <c r="AB142" s="1">
        <v>50</v>
      </c>
      <c r="AC142" s="1">
        <v>54.787234042553102</v>
      </c>
      <c r="AD142" s="1">
        <v>53.90625</v>
      </c>
      <c r="AE142" s="1">
        <v>54.464285714285701</v>
      </c>
      <c r="AF142" s="1">
        <v>51.086956521739097</v>
      </c>
      <c r="AG142" s="1">
        <v>58.3333333333333</v>
      </c>
      <c r="AH142" s="1">
        <v>55.319148936170201</v>
      </c>
      <c r="AI142" s="1">
        <v>65.714285714285694</v>
      </c>
      <c r="AJ142" s="1">
        <v>59.931506849315099</v>
      </c>
      <c r="AK142" s="1">
        <v>63.013698630136901</v>
      </c>
      <c r="AL142" s="1">
        <v>59.842519685039299</v>
      </c>
      <c r="AM142" s="1">
        <v>56.696428571428498</v>
      </c>
      <c r="AN142" s="1">
        <v>55.2631578947368</v>
      </c>
      <c r="AO142" s="1">
        <v>87.096774193548299</v>
      </c>
      <c r="AP142" s="1">
        <v>86.956521739130395</v>
      </c>
      <c r="AQ142" s="1">
        <v>86.813186813186803</v>
      </c>
      <c r="AR142" s="1">
        <v>92.021276595744595</v>
      </c>
      <c r="AS142" s="1">
        <v>13.28125</v>
      </c>
      <c r="AT142" s="1">
        <v>16.964285714285701</v>
      </c>
      <c r="AU142" s="1">
        <v>26.086956521739101</v>
      </c>
      <c r="AV142" s="1">
        <v>47.9166666666666</v>
      </c>
      <c r="AW142" s="1">
        <v>47.872340425531902</v>
      </c>
      <c r="AX142" s="1">
        <v>45.714285714285701</v>
      </c>
      <c r="AY142" s="1">
        <v>39.383561643835598</v>
      </c>
      <c r="AZ142" s="1">
        <v>40.068493150684901</v>
      </c>
      <c r="BA142" s="1">
        <v>42.125984251968497</v>
      </c>
      <c r="BB142" s="1">
        <v>41.517857142857103</v>
      </c>
      <c r="BC142" s="1">
        <v>36.315789473684198</v>
      </c>
      <c r="BD142" s="1">
        <v>34.946236559139699</v>
      </c>
      <c r="BE142" s="1">
        <v>28.8043478260869</v>
      </c>
      <c r="BF142" s="1">
        <v>51.098901098901102</v>
      </c>
      <c r="BG142" s="1">
        <v>25</v>
      </c>
      <c r="BH142" s="1">
        <v>42.96875</v>
      </c>
      <c r="BI142" s="1">
        <v>49.107142857142797</v>
      </c>
      <c r="BJ142" s="1">
        <v>66.304347826086897</v>
      </c>
      <c r="BK142" s="1">
        <v>46.875</v>
      </c>
      <c r="BL142" s="1">
        <v>62.7659574468085</v>
      </c>
      <c r="BM142" s="1">
        <v>78.571428571428498</v>
      </c>
      <c r="BN142" s="1">
        <v>86.643835616438295</v>
      </c>
      <c r="BO142" s="1">
        <v>80.479452054794507</v>
      </c>
      <c r="BP142" s="1">
        <v>81.4960629921259</v>
      </c>
      <c r="BQ142" s="1">
        <v>82.142857142857096</v>
      </c>
      <c r="BR142" s="1">
        <v>87.368421052631504</v>
      </c>
      <c r="BS142" s="1">
        <v>85.483870967741893</v>
      </c>
      <c r="BT142" s="1">
        <v>90.2173913043478</v>
      </c>
      <c r="BU142" s="1">
        <v>74.725274725274701</v>
      </c>
      <c r="BV142" s="1">
        <v>31.9148936170212</v>
      </c>
      <c r="BW142" s="1">
        <v>33.59375</v>
      </c>
      <c r="BX142" s="1">
        <v>36.607142857142797</v>
      </c>
      <c r="BY142" s="1">
        <v>38.043478260869499</v>
      </c>
      <c r="BZ142" s="1">
        <v>42.7083333333333</v>
      </c>
      <c r="CA142" s="1">
        <v>44.680851063829699</v>
      </c>
      <c r="CB142" s="1">
        <v>45.714285714285701</v>
      </c>
      <c r="CC142" s="1">
        <v>60.616438356164302</v>
      </c>
      <c r="CD142" s="1">
        <v>63.698630136986303</v>
      </c>
      <c r="CE142" s="1">
        <v>62.204724409448801</v>
      </c>
      <c r="CF142" s="1">
        <v>84.821428571428498</v>
      </c>
      <c r="CG142" s="1">
        <v>73.684210526315695</v>
      </c>
      <c r="CH142" s="1">
        <v>79.569892473118202</v>
      </c>
      <c r="CI142" s="1">
        <v>82.065217391304301</v>
      </c>
      <c r="CJ142" s="1">
        <v>83.516483516483504</v>
      </c>
      <c r="CK142" s="1">
        <v>82.446808510638306</v>
      </c>
      <c r="CL142" s="1">
        <v>82.8125</v>
      </c>
      <c r="CM142" s="1">
        <v>72.321428571428498</v>
      </c>
      <c r="CN142" s="1">
        <v>77.173913043478194</v>
      </c>
      <c r="CO142" s="1">
        <v>64.5833333333333</v>
      </c>
      <c r="CP142" s="1">
        <v>74.468085106382901</v>
      </c>
      <c r="CQ142" s="1">
        <v>82.857142857142804</v>
      </c>
      <c r="CR142" s="1">
        <v>14.041095890410899</v>
      </c>
      <c r="CS142" s="1">
        <v>16.438356164383499</v>
      </c>
      <c r="CT142" s="1">
        <v>15.354330708661401</v>
      </c>
      <c r="CU142" s="1">
        <v>16.964285714285701</v>
      </c>
      <c r="CV142" s="1">
        <v>20</v>
      </c>
      <c r="CW142" s="1">
        <v>21.505376344085999</v>
      </c>
      <c r="CX142" s="1">
        <v>21.739130434782599</v>
      </c>
      <c r="CY142" s="1">
        <v>27.4725274725274</v>
      </c>
      <c r="CZ142" s="1">
        <v>26.063829787233999</v>
      </c>
      <c r="DA142" s="1">
        <v>24.21875</v>
      </c>
      <c r="DB142" s="1">
        <v>25</v>
      </c>
      <c r="DC142" s="1">
        <v>6.5217391304347796</v>
      </c>
      <c r="DD142" s="1">
        <v>19.7916666666666</v>
      </c>
      <c r="DE142" s="1">
        <v>24.468085106382901</v>
      </c>
      <c r="DF142" s="1">
        <v>32.857142857142797</v>
      </c>
      <c r="DG142" s="1">
        <v>56.5113719735876</v>
      </c>
      <c r="DH142" s="1">
        <v>71.112330772045297</v>
      </c>
      <c r="DI142" s="1">
        <v>88.652050345107497</v>
      </c>
      <c r="DJ142" s="1">
        <v>42.387440758293799</v>
      </c>
      <c r="DK142" s="1">
        <v>43.006993006993</v>
      </c>
      <c r="DL142" s="1">
        <v>68.135764944275493</v>
      </c>
      <c r="DM142" s="1">
        <v>36.3309352517985</v>
      </c>
      <c r="DN142" s="1">
        <v>36.116803278688501</v>
      </c>
      <c r="DO142" s="1">
        <v>48.6336032388663</v>
      </c>
      <c r="DP142" s="1">
        <v>46.774193548387103</v>
      </c>
      <c r="DQ142" s="1">
        <v>71.922626025791303</v>
      </c>
      <c r="DR142" s="1">
        <v>51.485884101040099</v>
      </c>
      <c r="DS142" s="1">
        <v>4.7727272727272698</v>
      </c>
      <c r="DT142" s="1">
        <v>68.209408194233603</v>
      </c>
      <c r="DU142" s="1">
        <v>38.0508474576271</v>
      </c>
      <c r="DV142" s="1">
        <v>23.679383712399101</v>
      </c>
      <c r="DW142" s="1">
        <v>20.801317233809002</v>
      </c>
      <c r="DX142" s="1">
        <v>16.747868453105902</v>
      </c>
      <c r="DY142" s="1">
        <v>19.757109004739299</v>
      </c>
      <c r="DZ142" s="1">
        <v>24.725274725274701</v>
      </c>
      <c r="EA142" s="1">
        <v>11.702127659574399</v>
      </c>
      <c r="EB142" s="1">
        <v>8.1706063720452207</v>
      </c>
      <c r="EC142" s="1">
        <v>2.7151639344262199</v>
      </c>
      <c r="ED142" s="1">
        <v>7.6417004048582999</v>
      </c>
      <c r="EE142" s="1">
        <v>14.203954214359999</v>
      </c>
      <c r="EF142" s="1">
        <v>31.5943728018757</v>
      </c>
      <c r="EG142" s="1">
        <v>59.509658246656699</v>
      </c>
      <c r="EH142" s="1">
        <v>45.378787878787797</v>
      </c>
      <c r="EI142" s="1">
        <v>28.300455235204801</v>
      </c>
      <c r="EJ142" s="1">
        <v>12.457627118644099</v>
      </c>
      <c r="EK142" s="1">
        <v>71.239911958914107</v>
      </c>
      <c r="EL142" s="1">
        <v>73.124771313574797</v>
      </c>
      <c r="EM142" s="1">
        <v>83.516037352821698</v>
      </c>
      <c r="EN142" s="1">
        <v>77.784360189573405</v>
      </c>
      <c r="EO142" s="1">
        <v>66.533466533466495</v>
      </c>
      <c r="EP142" s="1">
        <v>66.6666666666666</v>
      </c>
      <c r="EQ142" s="1">
        <v>59.455292908530303</v>
      </c>
      <c r="ER142" s="1">
        <v>2.4077868852458999</v>
      </c>
      <c r="ES142" s="1">
        <v>33.350202429149803</v>
      </c>
      <c r="ET142" s="1">
        <v>63.995837669094598</v>
      </c>
      <c r="EU142" s="1">
        <v>69.929660023446601</v>
      </c>
      <c r="EV142" s="1">
        <v>73.625557206537906</v>
      </c>
      <c r="EW142" s="1">
        <v>38.939393939393902</v>
      </c>
      <c r="EX142" s="1">
        <v>40.819423368740502</v>
      </c>
      <c r="EY142" s="1">
        <v>41.610169491525397</v>
      </c>
    </row>
    <row r="143" spans="1:155" ht="15">
      <c r="A143" s="11" t="s">
        <v>299</v>
      </c>
      <c r="B143" s="1" t="s">
        <v>771</v>
      </c>
      <c r="C143" s="1" t="s">
        <v>1087</v>
      </c>
      <c r="D143" s="11" t="s">
        <v>1088</v>
      </c>
      <c r="E143" s="11" t="s">
        <v>1089</v>
      </c>
      <c r="F143" s="1">
        <v>70.258620689655103</v>
      </c>
      <c r="G143" s="1">
        <v>79.729729729729698</v>
      </c>
      <c r="H143" s="1">
        <v>67.5</v>
      </c>
      <c r="I143" s="1">
        <v>62.941176470588204</v>
      </c>
      <c r="J143" s="1">
        <v>45.238095238095198</v>
      </c>
      <c r="K143" s="1">
        <v>38.524590163934398</v>
      </c>
      <c r="L143" s="1">
        <v>45.081967213114702</v>
      </c>
      <c r="M143" s="1">
        <v>47.5</v>
      </c>
      <c r="N143" s="1">
        <v>64.035087719298204</v>
      </c>
      <c r="O143" s="1">
        <v>42.3913043478261</v>
      </c>
      <c r="P143" s="1">
        <v>47.674418604651102</v>
      </c>
      <c r="Q143" s="1">
        <v>0</v>
      </c>
      <c r="R143" s="1">
        <v>0</v>
      </c>
      <c r="S143" s="1">
        <v>0</v>
      </c>
      <c r="T143" s="1">
        <v>0</v>
      </c>
      <c r="U143" s="1">
        <v>75.431034482758605</v>
      </c>
      <c r="V143" s="1">
        <v>77.027027027027003</v>
      </c>
      <c r="W143" s="1">
        <v>71.5</v>
      </c>
      <c r="X143" s="1">
        <v>84.705882352941103</v>
      </c>
      <c r="Y143" s="1">
        <v>80.952380952380906</v>
      </c>
      <c r="Z143" s="1">
        <v>74.590163934426201</v>
      </c>
      <c r="AA143" s="1">
        <v>77.868852459016296</v>
      </c>
      <c r="AB143" s="1">
        <v>45.8333333333333</v>
      </c>
      <c r="AC143" s="1">
        <v>53.508771929824498</v>
      </c>
      <c r="AD143" s="1">
        <v>57.6086956521739</v>
      </c>
      <c r="AE143" s="1">
        <v>61.6279069767441</v>
      </c>
      <c r="AF143" s="1">
        <v>0</v>
      </c>
      <c r="AG143" s="1">
        <v>0</v>
      </c>
      <c r="AH143" s="1">
        <v>0</v>
      </c>
      <c r="AI143" s="1">
        <v>0</v>
      </c>
      <c r="AJ143" s="1">
        <v>31.8965517241379</v>
      </c>
      <c r="AK143" s="1">
        <v>32.4324324324324</v>
      </c>
      <c r="AL143" s="1">
        <v>33</v>
      </c>
      <c r="AM143" s="1">
        <v>82.941176470588204</v>
      </c>
      <c r="AN143" s="1">
        <v>76.984126984126902</v>
      </c>
      <c r="AO143" s="1">
        <v>30.327868852459002</v>
      </c>
      <c r="AP143" s="1">
        <v>29.5081967213114</v>
      </c>
      <c r="AQ143" s="1">
        <v>36.6666666666666</v>
      </c>
      <c r="AR143" s="1">
        <v>39.473684210526301</v>
      </c>
      <c r="AS143" s="1">
        <v>40.2173913043478</v>
      </c>
      <c r="AT143" s="1">
        <v>41.860465116279101</v>
      </c>
      <c r="AU143" s="1">
        <v>0</v>
      </c>
      <c r="AV143" s="1">
        <v>0</v>
      </c>
      <c r="AW143" s="1">
        <v>0</v>
      </c>
      <c r="AX143" s="1">
        <v>0</v>
      </c>
      <c r="AY143" s="1">
        <v>62.5</v>
      </c>
      <c r="AZ143" s="1">
        <v>77.927927927927897</v>
      </c>
      <c r="BA143" s="1">
        <v>92.5</v>
      </c>
      <c r="BB143" s="1">
        <v>52.352941176470502</v>
      </c>
      <c r="BC143" s="1">
        <v>26.190476190476101</v>
      </c>
      <c r="BD143" s="1">
        <v>27.0491803278688</v>
      </c>
      <c r="BE143" s="1">
        <v>23.770491803278599</v>
      </c>
      <c r="BF143" s="1">
        <v>40.8333333333333</v>
      </c>
      <c r="BG143" s="1">
        <v>51.754385964912203</v>
      </c>
      <c r="BH143" s="1">
        <v>53.260869565217398</v>
      </c>
      <c r="BI143" s="1">
        <v>40.697674418604599</v>
      </c>
      <c r="BJ143" s="1">
        <v>0</v>
      </c>
      <c r="BK143" s="1">
        <v>0</v>
      </c>
      <c r="BL143" s="1">
        <v>0</v>
      </c>
      <c r="BM143" s="1">
        <v>0</v>
      </c>
      <c r="BN143" s="1">
        <v>22.413793103448199</v>
      </c>
      <c r="BO143" s="1">
        <v>26.5765765765765</v>
      </c>
      <c r="BP143" s="1">
        <v>27.5</v>
      </c>
      <c r="BQ143" s="1">
        <v>29.411764705882302</v>
      </c>
      <c r="BR143" s="1">
        <v>27.7777777777777</v>
      </c>
      <c r="BS143" s="1">
        <v>29.5081967213114</v>
      </c>
      <c r="BT143" s="1">
        <v>31.967213114754099</v>
      </c>
      <c r="BU143" s="1">
        <v>34.1666666666666</v>
      </c>
      <c r="BV143" s="1">
        <v>36.842105263157798</v>
      </c>
      <c r="BW143" s="1">
        <v>36.956521739130402</v>
      </c>
      <c r="BX143" s="1">
        <v>38.3720930232558</v>
      </c>
      <c r="BY143" s="1">
        <v>0</v>
      </c>
      <c r="BZ143" s="1">
        <v>0</v>
      </c>
      <c r="CA143" s="1">
        <v>0</v>
      </c>
      <c r="CB143" s="1">
        <v>0</v>
      </c>
      <c r="CC143" s="1">
        <v>87.5</v>
      </c>
      <c r="CD143" s="1">
        <v>82.432432432432407</v>
      </c>
      <c r="CE143" s="1">
        <v>62.5</v>
      </c>
      <c r="CF143" s="1">
        <v>66.470588235294102</v>
      </c>
      <c r="CG143" s="1">
        <v>68.253968253968196</v>
      </c>
      <c r="CH143" s="1">
        <v>71.311475409836007</v>
      </c>
      <c r="CI143" s="1">
        <v>76.229508196721298</v>
      </c>
      <c r="CJ143" s="1">
        <v>78.3333333333333</v>
      </c>
      <c r="CK143" s="1">
        <v>77.1929824561403</v>
      </c>
      <c r="CL143" s="1">
        <v>79.347826086956502</v>
      </c>
      <c r="CM143" s="1">
        <v>90.697674418604606</v>
      </c>
      <c r="CN143" s="1">
        <v>0</v>
      </c>
      <c r="CO143" s="1">
        <v>0</v>
      </c>
      <c r="CP143" s="1">
        <v>0</v>
      </c>
      <c r="CQ143" s="1">
        <v>0</v>
      </c>
      <c r="CR143" s="1">
        <v>35.344827586206797</v>
      </c>
      <c r="CS143" s="1">
        <v>38.738738738738697</v>
      </c>
      <c r="CT143" s="1">
        <v>41</v>
      </c>
      <c r="CU143" s="1">
        <v>41.764705882352899</v>
      </c>
      <c r="CV143" s="1">
        <v>34.920634920634903</v>
      </c>
      <c r="CW143" s="1">
        <v>36.885245901639301</v>
      </c>
      <c r="CX143" s="1">
        <v>39.344262295081897</v>
      </c>
      <c r="CY143" s="1">
        <v>37.5</v>
      </c>
      <c r="CZ143" s="1">
        <v>40.350877192982402</v>
      </c>
      <c r="DA143" s="1">
        <v>42.3913043478261</v>
      </c>
      <c r="DB143" s="1">
        <v>46.511627906976699</v>
      </c>
      <c r="DC143" s="1">
        <v>0</v>
      </c>
      <c r="DD143" s="1">
        <v>0</v>
      </c>
      <c r="DE143" s="1">
        <v>0</v>
      </c>
      <c r="DF143" s="1">
        <v>0</v>
      </c>
      <c r="DG143" s="1">
        <v>54.750550256786497</v>
      </c>
      <c r="DH143" s="1">
        <v>52.707647274057798</v>
      </c>
      <c r="DI143" s="1">
        <v>54.669102720259801</v>
      </c>
      <c r="DJ143" s="1">
        <v>29.650473933649199</v>
      </c>
      <c r="DK143" s="1">
        <v>54.495504495504498</v>
      </c>
      <c r="DL143" s="1">
        <v>20.415400202634199</v>
      </c>
      <c r="DM143" s="1">
        <v>18.0369989722507</v>
      </c>
      <c r="DN143" s="1">
        <v>13.370901639344201</v>
      </c>
      <c r="DO143" s="1">
        <v>24.746963562752999</v>
      </c>
      <c r="DP143" s="1">
        <v>27.419354838709602</v>
      </c>
      <c r="DQ143" s="1">
        <v>15.2989449003517</v>
      </c>
      <c r="DR143" s="1">
        <v>0</v>
      </c>
      <c r="DS143" s="1">
        <v>0</v>
      </c>
      <c r="DT143" s="1">
        <v>0</v>
      </c>
      <c r="DU143" s="1">
        <v>0</v>
      </c>
      <c r="DV143" s="1">
        <v>75.990462215700603</v>
      </c>
      <c r="DW143" s="1">
        <v>76.198316867910705</v>
      </c>
      <c r="DX143" s="1">
        <v>71.071863580998695</v>
      </c>
      <c r="DY143" s="1">
        <v>65.550947867298504</v>
      </c>
      <c r="DZ143" s="1">
        <v>71.178821178821096</v>
      </c>
      <c r="EA143" s="1">
        <v>75.025329280648407</v>
      </c>
      <c r="EB143" s="1">
        <v>76.413155190133594</v>
      </c>
      <c r="EC143" s="1">
        <v>61.219262295081897</v>
      </c>
      <c r="ED143" s="1">
        <v>81.427125506072798</v>
      </c>
      <c r="EE143" s="1">
        <v>66.337148803329796</v>
      </c>
      <c r="EF143" s="1">
        <v>69.929660023446601</v>
      </c>
      <c r="EG143" s="1">
        <v>0</v>
      </c>
      <c r="EH143" s="1">
        <v>0</v>
      </c>
      <c r="EI143" s="1">
        <v>0</v>
      </c>
      <c r="EJ143" s="1">
        <v>0</v>
      </c>
      <c r="EK143" s="1">
        <v>84.702861335289796</v>
      </c>
      <c r="EL143" s="1">
        <v>85.400658616904494</v>
      </c>
      <c r="EM143" s="1">
        <v>85.891189606171295</v>
      </c>
      <c r="EN143" s="1">
        <v>62.766587677725099</v>
      </c>
      <c r="EO143" s="1">
        <v>61.738261738261698</v>
      </c>
      <c r="EP143" s="1">
        <v>21.681864235055698</v>
      </c>
      <c r="EQ143" s="1">
        <v>21.891058581706101</v>
      </c>
      <c r="ER143" s="1">
        <v>48.155737704918003</v>
      </c>
      <c r="ES143" s="1">
        <v>57.692307692307601</v>
      </c>
      <c r="ET143" s="1">
        <v>63.995837669094598</v>
      </c>
      <c r="EU143" s="1">
        <v>63.599062133645901</v>
      </c>
      <c r="EV143" s="1">
        <v>0</v>
      </c>
      <c r="EW143" s="1">
        <v>0</v>
      </c>
      <c r="EX143" s="1">
        <v>0</v>
      </c>
      <c r="EY143" s="1">
        <v>0</v>
      </c>
    </row>
    <row r="144" spans="1:155" ht="15">
      <c r="A144" s="11" t="s">
        <v>288</v>
      </c>
      <c r="B144" s="1" t="s">
        <v>760</v>
      </c>
      <c r="C144" s="1" t="s">
        <v>1054</v>
      </c>
      <c r="D144" s="11" t="s">
        <v>1055</v>
      </c>
      <c r="E144" s="11" t="s">
        <v>1056</v>
      </c>
      <c r="F144" s="1">
        <v>72.745901639344197</v>
      </c>
      <c r="G144" s="1">
        <v>70.0471698113207</v>
      </c>
      <c r="H144" s="1">
        <v>65.384615384615302</v>
      </c>
      <c r="I144" s="1">
        <v>67.543859649122794</v>
      </c>
      <c r="J144" s="1">
        <v>90.287769784172596</v>
      </c>
      <c r="K144" s="1">
        <v>74.060150375939799</v>
      </c>
      <c r="L144" s="1">
        <v>66.535433070866105</v>
      </c>
      <c r="M144" s="1">
        <v>79.237288135593204</v>
      </c>
      <c r="N144" s="1">
        <v>72.522522522522493</v>
      </c>
      <c r="O144" s="1">
        <v>69.5</v>
      </c>
      <c r="P144" s="1">
        <v>80.864197530864203</v>
      </c>
      <c r="Q144" s="1">
        <v>90.579710144927503</v>
      </c>
      <c r="R144" s="1">
        <v>0.81967213114754101</v>
      </c>
      <c r="S144" s="1">
        <v>0.81967213114754101</v>
      </c>
      <c r="T144" s="1">
        <v>35.714285714285701</v>
      </c>
      <c r="U144" s="1">
        <v>96.926229508196698</v>
      </c>
      <c r="V144" s="1">
        <v>97.405660377358402</v>
      </c>
      <c r="W144" s="1">
        <v>98.717948717948701</v>
      </c>
      <c r="X144" s="1">
        <v>96.783625730994103</v>
      </c>
      <c r="Y144" s="1">
        <v>92.4460431654676</v>
      </c>
      <c r="Z144" s="1">
        <v>92.105263157894697</v>
      </c>
      <c r="AA144" s="1">
        <v>92.519685039370103</v>
      </c>
      <c r="AB144" s="1">
        <v>96.186440677966104</v>
      </c>
      <c r="AC144" s="1">
        <v>98.648648648648603</v>
      </c>
      <c r="AD144" s="1">
        <v>94.5</v>
      </c>
      <c r="AE144" s="1">
        <v>94.4444444444444</v>
      </c>
      <c r="AF144" s="1">
        <v>93.478260869565204</v>
      </c>
      <c r="AG144" s="1">
        <v>4.0983606557377001</v>
      </c>
      <c r="AH144" s="1">
        <v>4.0983606557377001</v>
      </c>
      <c r="AI144" s="1">
        <v>30.952380952380899</v>
      </c>
      <c r="AJ144" s="1">
        <v>37.2950819672131</v>
      </c>
      <c r="AK144" s="1">
        <v>37.735849056603698</v>
      </c>
      <c r="AL144" s="1">
        <v>37.692307692307601</v>
      </c>
      <c r="AM144" s="1">
        <v>38.5964912280701</v>
      </c>
      <c r="AN144" s="1">
        <v>34.532374100719402</v>
      </c>
      <c r="AO144" s="1">
        <v>33.834586466165398</v>
      </c>
      <c r="AP144" s="1">
        <v>32.677165354330697</v>
      </c>
      <c r="AQ144" s="1">
        <v>33.4745762711864</v>
      </c>
      <c r="AR144" s="1">
        <v>33.783783783783697</v>
      </c>
      <c r="AS144" s="1">
        <v>36</v>
      </c>
      <c r="AT144" s="1">
        <v>41.975308641975303</v>
      </c>
      <c r="AU144" s="1">
        <v>48.5507246376811</v>
      </c>
      <c r="AV144" s="1">
        <v>13.114754098360599</v>
      </c>
      <c r="AW144" s="1">
        <v>50</v>
      </c>
      <c r="AX144" s="1">
        <v>52.380952380952301</v>
      </c>
      <c r="AY144" s="1">
        <v>87.090163934426201</v>
      </c>
      <c r="AZ144" s="1">
        <v>68.632075471698101</v>
      </c>
      <c r="BA144" s="1">
        <v>89.487179487179404</v>
      </c>
      <c r="BB144" s="1">
        <v>98.538011695906405</v>
      </c>
      <c r="BC144" s="1">
        <v>87.410071942445995</v>
      </c>
      <c r="BD144" s="1">
        <v>87.593984962405997</v>
      </c>
      <c r="BE144" s="1">
        <v>96.456692913385794</v>
      </c>
      <c r="BF144" s="1">
        <v>94.491525423728802</v>
      </c>
      <c r="BG144" s="1">
        <v>81.531531531531499</v>
      </c>
      <c r="BH144" s="1">
        <v>78.5</v>
      </c>
      <c r="BI144" s="1">
        <v>87.037037037036995</v>
      </c>
      <c r="BJ144" s="1">
        <v>44.202898550724598</v>
      </c>
      <c r="BK144" s="1">
        <v>64.754098360655703</v>
      </c>
      <c r="BL144" s="1">
        <v>41.8032786885245</v>
      </c>
      <c r="BM144" s="1">
        <v>15.4761904761904</v>
      </c>
      <c r="BN144" s="1">
        <v>85.245901639344197</v>
      </c>
      <c r="BO144" s="1">
        <v>86.320754716981099</v>
      </c>
      <c r="BP144" s="1">
        <v>87.948717948717899</v>
      </c>
      <c r="BQ144" s="1">
        <v>64.035087719298204</v>
      </c>
      <c r="BR144" s="1">
        <v>64.388489208633104</v>
      </c>
      <c r="BS144" s="1">
        <v>59.398496240601503</v>
      </c>
      <c r="BT144" s="1">
        <v>62.5984251968503</v>
      </c>
      <c r="BU144" s="1">
        <v>67.372881355932194</v>
      </c>
      <c r="BV144" s="1">
        <v>71.171171171171096</v>
      </c>
      <c r="BW144" s="1">
        <v>71.5</v>
      </c>
      <c r="BX144" s="1">
        <v>74.691358024691297</v>
      </c>
      <c r="BY144" s="1">
        <v>66.6666666666666</v>
      </c>
      <c r="BZ144" s="1">
        <v>36.065573770491802</v>
      </c>
      <c r="CA144" s="1">
        <v>34.426229508196698</v>
      </c>
      <c r="CB144" s="1">
        <v>36.904761904761898</v>
      </c>
      <c r="CC144" s="1">
        <v>98.565573770491795</v>
      </c>
      <c r="CD144" s="1">
        <v>98.820754716981099</v>
      </c>
      <c r="CE144" s="1">
        <v>99.230769230769198</v>
      </c>
      <c r="CF144" s="1">
        <v>95.614035087719301</v>
      </c>
      <c r="CG144" s="1">
        <v>94.604316546762504</v>
      </c>
      <c r="CH144" s="1">
        <v>89.097744360902198</v>
      </c>
      <c r="CI144" s="1">
        <v>87.7952755905511</v>
      </c>
      <c r="CJ144" s="1">
        <v>86.864406779660996</v>
      </c>
      <c r="CK144" s="1">
        <v>86.036036036035995</v>
      </c>
      <c r="CL144" s="1">
        <v>68.5</v>
      </c>
      <c r="CM144" s="1">
        <v>87.037037037036995</v>
      </c>
      <c r="CN144" s="1">
        <v>93.478260869565204</v>
      </c>
      <c r="CO144" s="1">
        <v>33.6065573770491</v>
      </c>
      <c r="CP144" s="1">
        <v>41.8032786885245</v>
      </c>
      <c r="CQ144" s="1">
        <v>19.047619047619001</v>
      </c>
      <c r="CR144" s="1">
        <v>94.672131147540895</v>
      </c>
      <c r="CS144" s="1">
        <v>94.339622641509393</v>
      </c>
      <c r="CT144" s="1">
        <v>94.615384615384599</v>
      </c>
      <c r="CU144" s="1">
        <v>94.4444444444444</v>
      </c>
      <c r="CV144" s="1">
        <v>93.884892086330893</v>
      </c>
      <c r="CW144" s="1">
        <v>95.488721804511201</v>
      </c>
      <c r="CX144" s="1">
        <v>94.881889763779498</v>
      </c>
      <c r="CY144" s="1">
        <v>94.491525423728802</v>
      </c>
      <c r="CZ144" s="1">
        <v>95.495495495495504</v>
      </c>
      <c r="DA144" s="1">
        <v>95</v>
      </c>
      <c r="DB144" s="1">
        <v>95.679012345678998</v>
      </c>
      <c r="DC144" s="1">
        <v>86.231884057971001</v>
      </c>
      <c r="DD144" s="1">
        <v>59.016393442622899</v>
      </c>
      <c r="DE144" s="1">
        <v>28.688524590163901</v>
      </c>
      <c r="DF144" s="1">
        <v>32.142857142857103</v>
      </c>
      <c r="DG144" s="1">
        <v>78.264856933235507</v>
      </c>
      <c r="DH144" s="1">
        <v>74.771313574826195</v>
      </c>
      <c r="DI144" s="1">
        <v>73.751522533495702</v>
      </c>
      <c r="DJ144" s="1">
        <v>60.041469194312697</v>
      </c>
      <c r="DK144" s="1">
        <v>31.218781218781199</v>
      </c>
      <c r="DL144" s="1">
        <v>42.097264437689901</v>
      </c>
      <c r="DM144" s="1">
        <v>27.9033915724563</v>
      </c>
      <c r="DN144" s="1">
        <v>23.002049180327798</v>
      </c>
      <c r="DO144" s="1">
        <v>17.1558704453441</v>
      </c>
      <c r="DP144" s="1">
        <v>23.5691987513007</v>
      </c>
      <c r="DQ144" s="1">
        <v>38.159437280187497</v>
      </c>
      <c r="DR144" s="1">
        <v>44.9479940564635</v>
      </c>
      <c r="DS144" s="1">
        <v>60.530303030303003</v>
      </c>
      <c r="DT144" s="1">
        <v>83.839150227617594</v>
      </c>
      <c r="DU144" s="1">
        <v>58.728813559321999</v>
      </c>
      <c r="DV144" s="1">
        <v>19.167278063096099</v>
      </c>
      <c r="DW144" s="1">
        <v>23.618733991950201</v>
      </c>
      <c r="DX144" s="1">
        <v>14.2306130734876</v>
      </c>
      <c r="DY144" s="1">
        <v>71.178909952606602</v>
      </c>
      <c r="DZ144" s="1">
        <v>20.429570429570401</v>
      </c>
      <c r="EA144" s="1">
        <v>28.2168186423505</v>
      </c>
      <c r="EB144" s="1">
        <v>28.5200411099691</v>
      </c>
      <c r="EC144" s="1">
        <v>26.0758196721311</v>
      </c>
      <c r="ED144" s="1">
        <v>6.7307692307692299</v>
      </c>
      <c r="EE144" s="1">
        <v>11.6024973985431</v>
      </c>
      <c r="EF144" s="1">
        <v>12.602579132473601</v>
      </c>
      <c r="EG144" s="1">
        <v>27.265973254086099</v>
      </c>
      <c r="EH144" s="1">
        <v>25.378787878787801</v>
      </c>
      <c r="EI144" s="1">
        <v>31.942336874051499</v>
      </c>
      <c r="EJ144" s="1">
        <v>36.5254237288135</v>
      </c>
      <c r="EK144" s="1">
        <v>97.817314746881806</v>
      </c>
      <c r="EL144" s="1">
        <v>98.0607391145261</v>
      </c>
      <c r="EM144" s="1">
        <v>98.233861144945095</v>
      </c>
      <c r="EN144" s="1">
        <v>93.246445497630305</v>
      </c>
      <c r="EO144" s="1">
        <v>77.772227772227694</v>
      </c>
      <c r="EP144" s="1">
        <v>94.478216818642295</v>
      </c>
      <c r="EQ144" s="1">
        <v>76.618705035971203</v>
      </c>
      <c r="ER144" s="1">
        <v>83.709016393442596</v>
      </c>
      <c r="ES144" s="1">
        <v>87.398785425101195</v>
      </c>
      <c r="ET144" s="1">
        <v>89.281997918834506</v>
      </c>
      <c r="EU144" s="1">
        <v>91.500586166471194</v>
      </c>
      <c r="EV144" s="1">
        <v>81.277860326894498</v>
      </c>
      <c r="EW144" s="1">
        <v>83.030303030303003</v>
      </c>
      <c r="EX144" s="1">
        <v>84.977238239757199</v>
      </c>
      <c r="EY144" s="1">
        <v>87.966101694915196</v>
      </c>
    </row>
    <row r="145" spans="1:155" ht="15">
      <c r="A145" s="11" t="s">
        <v>293</v>
      </c>
      <c r="B145" s="1" t="s">
        <v>765</v>
      </c>
      <c r="C145" s="1" t="s">
        <v>1110</v>
      </c>
      <c r="D145" s="11" t="s">
        <v>1024</v>
      </c>
      <c r="E145" s="11" t="s">
        <v>1104</v>
      </c>
      <c r="F145" s="1">
        <v>73.295454545454504</v>
      </c>
      <c r="G145" s="1">
        <v>71.341463414634106</v>
      </c>
      <c r="H145" s="1">
        <v>73.717948717948701</v>
      </c>
      <c r="I145" s="1">
        <v>65.441176470588204</v>
      </c>
      <c r="J145" s="1">
        <v>66.964285714285694</v>
      </c>
      <c r="K145" s="1">
        <v>64.545454545454504</v>
      </c>
      <c r="L145" s="1">
        <v>62.5</v>
      </c>
      <c r="M145" s="1">
        <v>72.448979591836704</v>
      </c>
      <c r="N145" s="1">
        <v>63.5416666666666</v>
      </c>
      <c r="O145" s="1">
        <v>82.558139534883693</v>
      </c>
      <c r="P145" s="1">
        <v>79.1666666666666</v>
      </c>
      <c r="Q145" s="1">
        <v>78.3333333333333</v>
      </c>
      <c r="R145" s="1">
        <v>91.071428571428498</v>
      </c>
      <c r="S145" s="1">
        <v>94.642857142857096</v>
      </c>
      <c r="T145" s="1">
        <v>83.3333333333333</v>
      </c>
      <c r="U145" s="1">
        <v>68.75</v>
      </c>
      <c r="V145" s="1">
        <v>68.902439024390205</v>
      </c>
      <c r="W145" s="1">
        <v>60.897435897435798</v>
      </c>
      <c r="X145" s="1">
        <v>56.617647058823501</v>
      </c>
      <c r="Y145" s="1">
        <v>45.535714285714199</v>
      </c>
      <c r="Z145" s="1">
        <v>66.363636363636303</v>
      </c>
      <c r="AA145" s="1">
        <v>64.423076923076906</v>
      </c>
      <c r="AB145" s="1">
        <v>72.448979591836704</v>
      </c>
      <c r="AC145" s="1">
        <v>76.0416666666666</v>
      </c>
      <c r="AD145" s="1">
        <v>70.930232558139494</v>
      </c>
      <c r="AE145" s="1">
        <v>70.8333333333333</v>
      </c>
      <c r="AF145" s="1">
        <v>85</v>
      </c>
      <c r="AG145" s="1">
        <v>87.5</v>
      </c>
      <c r="AH145" s="1">
        <v>91.071428571428498</v>
      </c>
      <c r="AI145" s="1">
        <v>73.809523809523796</v>
      </c>
      <c r="AJ145" s="1">
        <v>2.8409090909090899</v>
      </c>
      <c r="AK145" s="1">
        <v>1.82926829268292</v>
      </c>
      <c r="AL145" s="1">
        <v>1.92307692307692</v>
      </c>
      <c r="AM145" s="1">
        <v>2.20588235294117</v>
      </c>
      <c r="AN145" s="1">
        <v>2.6785714285714199</v>
      </c>
      <c r="AO145" s="1">
        <v>29.090909090909101</v>
      </c>
      <c r="AP145" s="1">
        <v>28.846153846153801</v>
      </c>
      <c r="AQ145" s="1">
        <v>89.7959183673469</v>
      </c>
      <c r="AR145" s="1">
        <v>88.5416666666666</v>
      </c>
      <c r="AS145" s="1">
        <v>87.209302325581405</v>
      </c>
      <c r="AT145" s="1">
        <v>34.7222222222222</v>
      </c>
      <c r="AU145" s="1">
        <v>11.6666666666666</v>
      </c>
      <c r="AV145" s="1">
        <v>21.428571428571399</v>
      </c>
      <c r="AW145" s="1">
        <v>94.642857142857096</v>
      </c>
      <c r="AX145" s="1">
        <v>64.285714285714207</v>
      </c>
      <c r="AY145" s="1">
        <v>58.522727272727202</v>
      </c>
      <c r="AZ145" s="1">
        <v>60.365853658536501</v>
      </c>
      <c r="BA145" s="1">
        <v>60.897435897435798</v>
      </c>
      <c r="BB145" s="1">
        <v>61.029411764705799</v>
      </c>
      <c r="BC145" s="1">
        <v>47.321428571428498</v>
      </c>
      <c r="BD145" s="1">
        <v>60.909090909090899</v>
      </c>
      <c r="BE145" s="1">
        <v>60.576923076923102</v>
      </c>
      <c r="BF145" s="1">
        <v>78.571428571428498</v>
      </c>
      <c r="BG145" s="1">
        <v>76.0416666666666</v>
      </c>
      <c r="BH145" s="1">
        <v>73.2558139534883</v>
      </c>
      <c r="BI145" s="1">
        <v>62.5</v>
      </c>
      <c r="BJ145" s="1">
        <v>68.3333333333333</v>
      </c>
      <c r="BK145" s="1">
        <v>83.928571428571402</v>
      </c>
      <c r="BL145" s="1">
        <v>80.357142857142804</v>
      </c>
      <c r="BM145" s="1">
        <v>97.619047619047606</v>
      </c>
      <c r="BN145" s="1">
        <v>94.886363636363598</v>
      </c>
      <c r="BO145" s="1">
        <v>95.121951219512098</v>
      </c>
      <c r="BP145" s="1">
        <v>97.435897435897402</v>
      </c>
      <c r="BQ145" s="1">
        <v>97.794117647058798</v>
      </c>
      <c r="BR145" s="1">
        <v>95.535714285714207</v>
      </c>
      <c r="BS145" s="1">
        <v>96.363636363636303</v>
      </c>
      <c r="BT145" s="1">
        <v>96.153846153846104</v>
      </c>
      <c r="BU145" s="1">
        <v>96.938775510204096</v>
      </c>
      <c r="BV145" s="1">
        <v>94.7916666666666</v>
      </c>
      <c r="BW145" s="1">
        <v>94.186046511627893</v>
      </c>
      <c r="BX145" s="1">
        <v>88.8888888888888</v>
      </c>
      <c r="BY145" s="1">
        <v>95</v>
      </c>
      <c r="BZ145" s="1">
        <v>96.428571428571402</v>
      </c>
      <c r="CA145" s="1">
        <v>98.214285714285694</v>
      </c>
      <c r="CB145" s="1">
        <v>97.619047619047606</v>
      </c>
      <c r="CC145" s="1">
        <v>89.204545454545396</v>
      </c>
      <c r="CD145" s="1">
        <v>76.219512195121894</v>
      </c>
      <c r="CE145" s="1">
        <v>78.846153846153797</v>
      </c>
      <c r="CF145" s="1">
        <v>72.794117647058798</v>
      </c>
      <c r="CG145" s="1">
        <v>81.25</v>
      </c>
      <c r="CH145" s="1">
        <v>75.454545454545396</v>
      </c>
      <c r="CI145" s="1">
        <v>81.730769230769198</v>
      </c>
      <c r="CJ145" s="1">
        <v>78.571428571428498</v>
      </c>
      <c r="CK145" s="1">
        <v>59.375</v>
      </c>
      <c r="CL145" s="1">
        <v>40.697674418604599</v>
      </c>
      <c r="CM145" s="1">
        <v>59.7222222222222</v>
      </c>
      <c r="CN145" s="1">
        <v>91.6666666666666</v>
      </c>
      <c r="CO145" s="1">
        <v>69.642857142857096</v>
      </c>
      <c r="CP145" s="1">
        <v>62.5</v>
      </c>
      <c r="CQ145" s="1">
        <v>59.523809523809497</v>
      </c>
      <c r="CR145" s="1">
        <v>75.568181818181799</v>
      </c>
      <c r="CS145" s="1">
        <v>80.487804878048706</v>
      </c>
      <c r="CT145" s="1">
        <v>81.410256410256395</v>
      </c>
      <c r="CU145" s="1">
        <v>59.558823529411697</v>
      </c>
      <c r="CV145" s="1">
        <v>59.821428571428498</v>
      </c>
      <c r="CW145" s="1">
        <v>53.636363636363598</v>
      </c>
      <c r="CX145" s="1">
        <v>57.692307692307601</v>
      </c>
      <c r="CY145" s="1">
        <v>84.693877551020407</v>
      </c>
      <c r="CZ145" s="1">
        <v>79.1666666666666</v>
      </c>
      <c r="DA145" s="1">
        <v>79.069767441860407</v>
      </c>
      <c r="DB145" s="1">
        <v>70.8333333333333</v>
      </c>
      <c r="DC145" s="1">
        <v>71.6666666666666</v>
      </c>
      <c r="DD145" s="1">
        <v>58.928571428571402</v>
      </c>
      <c r="DE145" s="1">
        <v>62.5</v>
      </c>
      <c r="DF145" s="1">
        <v>23.8095238095238</v>
      </c>
      <c r="DG145" s="1">
        <v>95.542920029347002</v>
      </c>
      <c r="DH145" s="1">
        <v>93.578485181119603</v>
      </c>
      <c r="DI145" s="1">
        <v>94.092570036540806</v>
      </c>
      <c r="DJ145" s="1">
        <v>94.0462085308056</v>
      </c>
      <c r="DK145" s="1">
        <v>91.158841158841099</v>
      </c>
      <c r="DL145" s="1">
        <v>82.624113475177296</v>
      </c>
      <c r="DM145" s="1">
        <v>82.065775950668097</v>
      </c>
      <c r="DN145" s="1">
        <v>82.633196721311407</v>
      </c>
      <c r="DO145" s="1">
        <v>67.763157894736807</v>
      </c>
      <c r="DP145" s="1">
        <v>47.0863683662851</v>
      </c>
      <c r="DQ145" s="1">
        <v>44.138335287221501</v>
      </c>
      <c r="DR145" s="1">
        <v>27.265973254086099</v>
      </c>
      <c r="DS145" s="1">
        <v>22.803030303030301</v>
      </c>
      <c r="DT145" s="1">
        <v>80.804248861911901</v>
      </c>
      <c r="DU145" s="1">
        <v>87.203389830508399</v>
      </c>
      <c r="DV145" s="1">
        <v>37.582538517975102</v>
      </c>
      <c r="DW145" s="1">
        <v>34.083424807903398</v>
      </c>
      <c r="DX145" s="1">
        <v>33.353633779943102</v>
      </c>
      <c r="DY145" s="1">
        <v>27.636255924170602</v>
      </c>
      <c r="DZ145" s="1">
        <v>28.6213786213786</v>
      </c>
      <c r="EA145" s="1">
        <v>22.036474164133701</v>
      </c>
      <c r="EB145" s="1">
        <v>28.314491264131501</v>
      </c>
      <c r="EC145" s="1">
        <v>33.145491803278603</v>
      </c>
      <c r="ED145" s="1">
        <v>20.495951417004001</v>
      </c>
      <c r="EE145" s="1">
        <v>49.687825182101903</v>
      </c>
      <c r="EF145" s="1">
        <v>40.855803048065603</v>
      </c>
      <c r="EG145" s="1">
        <v>52.5260029717682</v>
      </c>
      <c r="EH145" s="1">
        <v>61.287878787878697</v>
      </c>
      <c r="EI145" s="1">
        <v>65.933232169954394</v>
      </c>
      <c r="EJ145" s="1">
        <v>40.254237288135499</v>
      </c>
      <c r="EK145" s="1">
        <v>97.817314746881806</v>
      </c>
      <c r="EL145" s="1">
        <v>98.0607391145261</v>
      </c>
      <c r="EM145" s="1">
        <v>98.233861144945095</v>
      </c>
      <c r="EN145" s="1">
        <v>97.600710900473899</v>
      </c>
      <c r="EO145" s="1">
        <v>90.909090909090907</v>
      </c>
      <c r="EP145" s="1">
        <v>96.859169199594703</v>
      </c>
      <c r="EQ145" s="1">
        <v>97.995889003083207</v>
      </c>
      <c r="ER145" s="1">
        <v>98.258196721311407</v>
      </c>
      <c r="ES145" s="1">
        <v>98.684210526315695</v>
      </c>
      <c r="ET145" s="1">
        <v>95.889698231009305</v>
      </c>
      <c r="EU145" s="1">
        <v>91.500586166471194</v>
      </c>
      <c r="EV145" s="1">
        <v>94.9479940564635</v>
      </c>
      <c r="EW145" s="1">
        <v>91.818181818181799</v>
      </c>
      <c r="EX145" s="1">
        <v>97.723823975720705</v>
      </c>
      <c r="EY145" s="1">
        <v>87.966101694915196</v>
      </c>
    </row>
    <row r="146" spans="1:155" ht="15">
      <c r="A146" s="11" t="s">
        <v>298</v>
      </c>
      <c r="B146" s="1" t="s">
        <v>770</v>
      </c>
      <c r="C146" s="1" t="s">
        <v>1146</v>
      </c>
      <c r="D146" s="11" t="s">
        <v>1124</v>
      </c>
      <c r="E146" s="11" t="s">
        <v>1125</v>
      </c>
      <c r="F146" s="1">
        <v>76.6666666666666</v>
      </c>
      <c r="G146" s="1">
        <v>71.153846153846104</v>
      </c>
      <c r="H146" s="1">
        <v>67.808219178082197</v>
      </c>
      <c r="I146" s="1">
        <v>81.8840579710144</v>
      </c>
      <c r="J146" s="1">
        <v>89.130434782608603</v>
      </c>
      <c r="K146" s="1">
        <v>84.821428571428498</v>
      </c>
      <c r="L146" s="1">
        <v>86.842105263157904</v>
      </c>
      <c r="M146" s="1">
        <v>83.962264150943398</v>
      </c>
      <c r="N146" s="1">
        <v>75.961538461538396</v>
      </c>
      <c r="O146" s="1">
        <v>80.612244897959101</v>
      </c>
      <c r="P146" s="1">
        <v>82.432432432432407</v>
      </c>
      <c r="Q146" s="1">
        <v>62.857142857142797</v>
      </c>
      <c r="R146" s="1">
        <v>75.806451612903203</v>
      </c>
      <c r="S146" s="1">
        <v>41.071428571428498</v>
      </c>
      <c r="T146" s="1">
        <v>42.592592592592503</v>
      </c>
      <c r="U146" s="1">
        <v>84.6666666666666</v>
      </c>
      <c r="V146" s="1">
        <v>85.256410256410206</v>
      </c>
      <c r="W146" s="1">
        <v>87.671232876712295</v>
      </c>
      <c r="X146" s="1">
        <v>85.507246376811594</v>
      </c>
      <c r="Y146" s="1">
        <v>98.5507246376811</v>
      </c>
      <c r="Z146" s="1">
        <v>78.571428571428498</v>
      </c>
      <c r="AA146" s="1">
        <v>97.368421052631504</v>
      </c>
      <c r="AB146" s="1">
        <v>99.056603773584897</v>
      </c>
      <c r="AC146" s="1">
        <v>99.038461538461505</v>
      </c>
      <c r="AD146" s="1">
        <v>90.816326530612201</v>
      </c>
      <c r="AE146" s="1">
        <v>86.486486486486399</v>
      </c>
      <c r="AF146" s="1">
        <v>72.857142857142804</v>
      </c>
      <c r="AG146" s="1">
        <v>61.290322580645103</v>
      </c>
      <c r="AH146" s="1">
        <v>64.285714285714207</v>
      </c>
      <c r="AI146" s="1">
        <v>37.037037037037003</v>
      </c>
      <c r="AJ146" s="1">
        <v>68</v>
      </c>
      <c r="AK146" s="1">
        <v>67.948717948717899</v>
      </c>
      <c r="AL146" s="1">
        <v>35.616438356164302</v>
      </c>
      <c r="AM146" s="1">
        <v>34.782608695652101</v>
      </c>
      <c r="AN146" s="1">
        <v>39.855072463768103</v>
      </c>
      <c r="AO146" s="1">
        <v>34.821428571428498</v>
      </c>
      <c r="AP146" s="1">
        <v>71.052631578947299</v>
      </c>
      <c r="AQ146" s="1">
        <v>68.867924528301799</v>
      </c>
      <c r="AR146" s="1">
        <v>69.230769230769198</v>
      </c>
      <c r="AS146" s="1">
        <v>71.428571428571402</v>
      </c>
      <c r="AT146" s="1">
        <v>68.918918918918905</v>
      </c>
      <c r="AU146" s="1">
        <v>32.857142857142797</v>
      </c>
      <c r="AV146" s="1">
        <v>35.4838709677419</v>
      </c>
      <c r="AW146" s="1">
        <v>44.642857142857103</v>
      </c>
      <c r="AX146" s="1">
        <v>48.148148148148103</v>
      </c>
      <c r="AY146" s="1">
        <v>83.3333333333333</v>
      </c>
      <c r="AZ146" s="1">
        <v>90.384615384615302</v>
      </c>
      <c r="BA146" s="1">
        <v>91.095890410958901</v>
      </c>
      <c r="BB146" s="1">
        <v>67.391304347826093</v>
      </c>
      <c r="BC146" s="1">
        <v>58.695652173912997</v>
      </c>
      <c r="BD146" s="1">
        <v>58.035714285714199</v>
      </c>
      <c r="BE146" s="1">
        <v>76.315789473684205</v>
      </c>
      <c r="BF146" s="1">
        <v>85.849056603773505</v>
      </c>
      <c r="BG146" s="1">
        <v>79.807692307692307</v>
      </c>
      <c r="BH146" s="1">
        <v>90.816326530612201</v>
      </c>
      <c r="BI146" s="1">
        <v>85.135135135135101</v>
      </c>
      <c r="BJ146" s="1">
        <v>52.857142857142797</v>
      </c>
      <c r="BK146" s="1">
        <v>53.225806451612897</v>
      </c>
      <c r="BL146" s="1">
        <v>26.785714285714199</v>
      </c>
      <c r="BM146" s="1">
        <v>50</v>
      </c>
      <c r="BN146" s="1">
        <v>66.6666666666666</v>
      </c>
      <c r="BO146" s="1">
        <v>68.589743589743506</v>
      </c>
      <c r="BP146" s="1">
        <v>74.657534246575295</v>
      </c>
      <c r="BQ146" s="1">
        <v>76.811594202898505</v>
      </c>
      <c r="BR146" s="1">
        <v>84.782608695652101</v>
      </c>
      <c r="BS146" s="1">
        <v>82.142857142857096</v>
      </c>
      <c r="BT146" s="1">
        <v>86.842105263157904</v>
      </c>
      <c r="BU146" s="1">
        <v>87.735849056603698</v>
      </c>
      <c r="BV146" s="1">
        <v>90.384615384615302</v>
      </c>
      <c r="BW146" s="1">
        <v>96.938775510204096</v>
      </c>
      <c r="BX146" s="1">
        <v>90.540540540540505</v>
      </c>
      <c r="BY146" s="1">
        <v>64.285714285714207</v>
      </c>
      <c r="BZ146" s="1">
        <v>79.0322580645161</v>
      </c>
      <c r="CA146" s="1">
        <v>83.928571428571402</v>
      </c>
      <c r="CB146" s="1">
        <v>94.4444444444444</v>
      </c>
      <c r="CC146" s="1">
        <v>90.6666666666666</v>
      </c>
      <c r="CD146" s="1">
        <v>92.948717948717899</v>
      </c>
      <c r="CE146" s="1">
        <v>93.835616438356098</v>
      </c>
      <c r="CF146" s="1">
        <v>92.028985507246304</v>
      </c>
      <c r="CG146" s="1">
        <v>92.028985507246304</v>
      </c>
      <c r="CH146" s="1">
        <v>90.178571428571402</v>
      </c>
      <c r="CI146" s="1">
        <v>88.596491228070093</v>
      </c>
      <c r="CJ146" s="1">
        <v>91.509433962264097</v>
      </c>
      <c r="CK146" s="1">
        <v>91.346153846153797</v>
      </c>
      <c r="CL146" s="1">
        <v>90.816326530612201</v>
      </c>
      <c r="CM146" s="1">
        <v>93.243243243243199</v>
      </c>
      <c r="CN146" s="1">
        <v>90</v>
      </c>
      <c r="CO146" s="1">
        <v>95.161290322580598</v>
      </c>
      <c r="CP146" s="1">
        <v>91.071428571428498</v>
      </c>
      <c r="CQ146" s="1">
        <v>94.4444444444444</v>
      </c>
      <c r="CR146" s="1">
        <v>74</v>
      </c>
      <c r="CS146" s="1">
        <v>74.358974358974294</v>
      </c>
      <c r="CT146" s="1">
        <v>80.136986301369802</v>
      </c>
      <c r="CU146" s="1">
        <v>81.8840579710144</v>
      </c>
      <c r="CV146" s="1">
        <v>94.202898550724598</v>
      </c>
      <c r="CW146" s="1">
        <v>83.035714285714207</v>
      </c>
      <c r="CX146" s="1">
        <v>96.491228070175396</v>
      </c>
      <c r="CY146" s="1">
        <v>94.339622641509393</v>
      </c>
      <c r="CZ146" s="1">
        <v>88.461538461538396</v>
      </c>
      <c r="DA146" s="1">
        <v>88.775510204081598</v>
      </c>
      <c r="DB146" s="1">
        <v>67.567567567567494</v>
      </c>
      <c r="DC146" s="1">
        <v>85.714285714285694</v>
      </c>
      <c r="DD146" s="1">
        <v>79.0322580645161</v>
      </c>
      <c r="DE146" s="1">
        <v>82.142857142857096</v>
      </c>
      <c r="DF146" s="1">
        <v>40.740740740740698</v>
      </c>
      <c r="DG146" s="1">
        <v>88.295807453416103</v>
      </c>
      <c r="DH146" s="1">
        <v>99.211298606016101</v>
      </c>
      <c r="DI146" s="1">
        <v>99.615806805708004</v>
      </c>
      <c r="DJ146" s="1">
        <v>98.883475436459605</v>
      </c>
      <c r="DK146" s="1">
        <v>98.667061611374393</v>
      </c>
      <c r="DL146" s="1">
        <v>97.352647352647296</v>
      </c>
      <c r="DM146" s="1">
        <v>63.373860182370798</v>
      </c>
      <c r="DN146" s="1">
        <v>66.649537512846805</v>
      </c>
      <c r="DO146" s="1">
        <v>72.592213114754102</v>
      </c>
      <c r="DP146" s="1">
        <v>52.884615384615302</v>
      </c>
      <c r="DQ146" s="1">
        <v>21.592091571279902</v>
      </c>
      <c r="DR146" s="1">
        <v>19.167643610785401</v>
      </c>
      <c r="DS146" s="1">
        <v>15.9732540861812</v>
      </c>
      <c r="DT146" s="1">
        <v>17.5</v>
      </c>
      <c r="DU146" s="1">
        <v>22.837632776934701</v>
      </c>
      <c r="DV146" s="1">
        <v>19.235248447204899</v>
      </c>
      <c r="DW146" s="1">
        <v>20.304475421863501</v>
      </c>
      <c r="DX146" s="1">
        <v>20.252469813391802</v>
      </c>
      <c r="DY146" s="1">
        <v>18.0064961429151</v>
      </c>
      <c r="DZ146" s="1">
        <v>19.0462085308056</v>
      </c>
      <c r="EA146" s="1">
        <v>17.332667332667299</v>
      </c>
      <c r="EB146" s="1">
        <v>21.1246200607902</v>
      </c>
      <c r="EC146" s="1">
        <v>52.363823227132499</v>
      </c>
      <c r="ED146" s="1">
        <v>66.239754098360606</v>
      </c>
      <c r="EE146" s="1">
        <v>26.062753036437201</v>
      </c>
      <c r="EF146" s="1">
        <v>67.898022892819895</v>
      </c>
      <c r="EG146" s="1">
        <v>72.977725674091403</v>
      </c>
      <c r="EH146" s="1">
        <v>60.846953937592801</v>
      </c>
      <c r="EI146" s="1">
        <v>35.378787878787797</v>
      </c>
      <c r="EJ146" s="1">
        <v>44.688922610015098</v>
      </c>
      <c r="EK146" s="1">
        <v>96.0403726708074</v>
      </c>
      <c r="EL146" s="1">
        <v>96.239911958914107</v>
      </c>
      <c r="EM146" s="1">
        <v>96.487376509330403</v>
      </c>
      <c r="EN146" s="1">
        <v>96.711327649208201</v>
      </c>
      <c r="EO146" s="1">
        <v>90.284360189573405</v>
      </c>
      <c r="EP146" s="1">
        <v>85.714285714285694</v>
      </c>
      <c r="EQ146" s="1">
        <v>84.903748733535906</v>
      </c>
      <c r="ER146" s="1">
        <v>84.840698869475801</v>
      </c>
      <c r="ES146" s="1">
        <v>91.649590163934405</v>
      </c>
      <c r="ET146" s="1">
        <v>81.022267206477693</v>
      </c>
      <c r="EU146" s="1">
        <v>80.957336108220602</v>
      </c>
      <c r="EV146" s="1">
        <v>74.736225087924893</v>
      </c>
      <c r="EW146" s="1">
        <v>18.4992570579494</v>
      </c>
      <c r="EX146" s="1">
        <v>38.939393939393902</v>
      </c>
      <c r="EY146" s="1">
        <v>40.819423368740502</v>
      </c>
    </row>
    <row r="147" spans="1:155" ht="15">
      <c r="A147" s="11" t="s">
        <v>297</v>
      </c>
      <c r="B147" s="1" t="s">
        <v>769</v>
      </c>
      <c r="C147" s="1" t="s">
        <v>1184</v>
      </c>
      <c r="D147" s="11" t="s">
        <v>1185</v>
      </c>
      <c r="E147" s="11" t="s">
        <v>1186</v>
      </c>
      <c r="F147" s="1">
        <v>81.531531531531499</v>
      </c>
      <c r="G147" s="1">
        <v>82.589285714285694</v>
      </c>
      <c r="H147" s="1">
        <v>53.883495145631102</v>
      </c>
      <c r="I147" s="1">
        <v>61.956521739130402</v>
      </c>
      <c r="J147" s="1">
        <v>60.119047619047599</v>
      </c>
      <c r="K147" s="1">
        <v>61.8055555555555</v>
      </c>
      <c r="L147" s="1">
        <v>61.8055555555555</v>
      </c>
      <c r="M147" s="1">
        <v>61.594202898550698</v>
      </c>
      <c r="N147" s="1">
        <v>68.382352941176407</v>
      </c>
      <c r="O147" s="1">
        <v>67.460317460317398</v>
      </c>
      <c r="P147" s="1">
        <v>65.178571428571402</v>
      </c>
      <c r="Q147" s="1">
        <v>74.489795918367307</v>
      </c>
      <c r="R147" s="1">
        <v>86.904761904761898</v>
      </c>
      <c r="S147" s="1">
        <v>29.761904761904699</v>
      </c>
      <c r="T147" s="1">
        <v>28.205128205128201</v>
      </c>
      <c r="U147" s="1">
        <v>99.549549549549496</v>
      </c>
      <c r="V147" s="1">
        <v>99.553571428571402</v>
      </c>
      <c r="W147" s="1">
        <v>92.718446601941693</v>
      </c>
      <c r="X147" s="1">
        <v>87.5</v>
      </c>
      <c r="Y147" s="1">
        <v>69.642857142857096</v>
      </c>
      <c r="Z147" s="1">
        <v>74.3055555555555</v>
      </c>
      <c r="AA147" s="1">
        <v>82.6388888888888</v>
      </c>
      <c r="AB147" s="1">
        <v>81.8840579710144</v>
      </c>
      <c r="AC147" s="1">
        <v>78.676470588235205</v>
      </c>
      <c r="AD147" s="1">
        <v>84.126984126984098</v>
      </c>
      <c r="AE147" s="1">
        <v>82.142857142857096</v>
      </c>
      <c r="AF147" s="1">
        <v>50</v>
      </c>
      <c r="AG147" s="1">
        <v>52.380952380952301</v>
      </c>
      <c r="AH147" s="1">
        <v>72.619047619047606</v>
      </c>
      <c r="AI147" s="1">
        <v>73.076923076923094</v>
      </c>
      <c r="AJ147" s="1">
        <v>56.306306306306297</v>
      </c>
      <c r="AK147" s="1">
        <v>71.428571428571402</v>
      </c>
      <c r="AL147" s="1">
        <v>93.6893203883495</v>
      </c>
      <c r="AM147" s="1">
        <v>91.847826086956502</v>
      </c>
      <c r="AN147" s="1">
        <v>70.238095238095198</v>
      </c>
      <c r="AO147" s="1">
        <v>93.75</v>
      </c>
      <c r="AP147" s="1">
        <v>91.6666666666666</v>
      </c>
      <c r="AQ147" s="1">
        <v>90.579710144927503</v>
      </c>
      <c r="AR147" s="1">
        <v>90.441176470588204</v>
      </c>
      <c r="AS147" s="1">
        <v>89.682539682539598</v>
      </c>
      <c r="AT147" s="1">
        <v>89.285714285714207</v>
      </c>
      <c r="AU147" s="1">
        <v>91.836734693877503</v>
      </c>
      <c r="AV147" s="1">
        <v>67.857142857142804</v>
      </c>
      <c r="AW147" s="1">
        <v>90.476190476190396</v>
      </c>
      <c r="AX147" s="1">
        <v>85.897435897435798</v>
      </c>
      <c r="AY147" s="1">
        <v>68.918918918918905</v>
      </c>
      <c r="AZ147" s="1">
        <v>62.946428571428498</v>
      </c>
      <c r="BA147" s="1">
        <v>33.495145631067899</v>
      </c>
      <c r="BB147" s="1">
        <v>45.1086956521739</v>
      </c>
      <c r="BC147" s="1">
        <v>45.8333333333333</v>
      </c>
      <c r="BD147" s="1">
        <v>53.4722222222222</v>
      </c>
      <c r="BE147" s="1">
        <v>59.0277777777777</v>
      </c>
      <c r="BF147" s="1">
        <v>64.492753623188406</v>
      </c>
      <c r="BG147" s="1">
        <v>53.676470588235198</v>
      </c>
      <c r="BH147" s="1">
        <v>53.174603174603099</v>
      </c>
      <c r="BI147" s="1">
        <v>63.392857142857103</v>
      </c>
      <c r="BJ147" s="1">
        <v>74.489795918367307</v>
      </c>
      <c r="BK147" s="1">
        <v>58.3333333333333</v>
      </c>
      <c r="BL147" s="1">
        <v>77.380952380952294</v>
      </c>
      <c r="BM147" s="1">
        <v>78.205128205128204</v>
      </c>
      <c r="BN147" s="1">
        <v>90.090090090090101</v>
      </c>
      <c r="BO147" s="1">
        <v>91.964285714285694</v>
      </c>
      <c r="BP147" s="1">
        <v>81.553398058252398</v>
      </c>
      <c r="BQ147" s="1">
        <v>83.695652173913004</v>
      </c>
      <c r="BR147" s="1">
        <v>87.5</v>
      </c>
      <c r="BS147" s="1">
        <v>88.1944444444444</v>
      </c>
      <c r="BT147" s="1">
        <v>89.5833333333333</v>
      </c>
      <c r="BU147" s="1">
        <v>67.391304347826093</v>
      </c>
      <c r="BV147" s="1">
        <v>68.382352941176407</v>
      </c>
      <c r="BW147" s="1">
        <v>69.047619047618994</v>
      </c>
      <c r="BX147" s="1">
        <v>91.071428571428498</v>
      </c>
      <c r="BY147" s="1">
        <v>85.714285714285694</v>
      </c>
      <c r="BZ147" s="1">
        <v>78.571428571428498</v>
      </c>
      <c r="CA147" s="1">
        <v>89.285714285714207</v>
      </c>
      <c r="CB147" s="1">
        <v>88.461538461538396</v>
      </c>
      <c r="CC147" s="1">
        <v>95.045045045045001</v>
      </c>
      <c r="CD147" s="1">
        <v>96.875</v>
      </c>
      <c r="CE147" s="1">
        <v>91.7475728155339</v>
      </c>
      <c r="CF147" s="1">
        <v>91.304347826086897</v>
      </c>
      <c r="CG147" s="1">
        <v>98.214285714285694</v>
      </c>
      <c r="CH147" s="1">
        <v>99.3055555555555</v>
      </c>
      <c r="CI147" s="1">
        <v>97.9166666666666</v>
      </c>
      <c r="CJ147" s="1">
        <v>93.478260869565204</v>
      </c>
      <c r="CK147" s="1">
        <v>91.911764705882305</v>
      </c>
      <c r="CL147" s="1">
        <v>93.650793650793602</v>
      </c>
      <c r="CM147" s="1">
        <v>94.642857142857096</v>
      </c>
      <c r="CN147" s="1">
        <v>90.816326530612201</v>
      </c>
      <c r="CO147" s="1">
        <v>89.285714285714207</v>
      </c>
      <c r="CP147" s="1">
        <v>98.809523809523796</v>
      </c>
      <c r="CQ147" s="1">
        <v>88.461538461538396</v>
      </c>
      <c r="CR147" s="1">
        <v>97.747747747747695</v>
      </c>
      <c r="CS147" s="1">
        <v>97.767857142857096</v>
      </c>
      <c r="CT147" s="1">
        <v>62.135922330097102</v>
      </c>
      <c r="CU147" s="1">
        <v>61.956521739130402</v>
      </c>
      <c r="CV147" s="1">
        <v>86.904761904761898</v>
      </c>
      <c r="CW147" s="1">
        <v>84.7222222222222</v>
      </c>
      <c r="CX147" s="1">
        <v>84.7222222222222</v>
      </c>
      <c r="CY147" s="1">
        <v>73.188405797101396</v>
      </c>
      <c r="CZ147" s="1">
        <v>88.970588235294102</v>
      </c>
      <c r="DA147" s="1">
        <v>88.095238095238102</v>
      </c>
      <c r="DB147" s="1">
        <v>86.607142857142804</v>
      </c>
      <c r="DC147" s="1">
        <v>78.571428571428498</v>
      </c>
      <c r="DD147" s="1">
        <v>47.619047619047599</v>
      </c>
      <c r="DE147" s="1">
        <v>78.571428571428498</v>
      </c>
      <c r="DF147" s="1">
        <v>83.3333333333333</v>
      </c>
      <c r="DG147" s="1">
        <v>63.528726708074501</v>
      </c>
      <c r="DH147" s="1">
        <v>94.112252384446094</v>
      </c>
      <c r="DI147" s="1">
        <v>94.346871569703595</v>
      </c>
      <c r="DJ147" s="1">
        <v>93.8895655704425</v>
      </c>
      <c r="DK147" s="1">
        <v>69.697867298578203</v>
      </c>
      <c r="DL147" s="1">
        <v>40.709290709290698</v>
      </c>
      <c r="DM147" s="1">
        <v>58.105369807497397</v>
      </c>
      <c r="DN147" s="1">
        <v>72.816032887975297</v>
      </c>
      <c r="DO147" s="1">
        <v>30.4815573770491</v>
      </c>
      <c r="DP147" s="1">
        <v>35.273279352226702</v>
      </c>
      <c r="DQ147" s="1">
        <v>44.276795005202899</v>
      </c>
      <c r="DR147" s="1">
        <v>8.1477139507620109</v>
      </c>
      <c r="DS147" s="1">
        <v>11.664190193164901</v>
      </c>
      <c r="DT147" s="1">
        <v>14.4696969696969</v>
      </c>
      <c r="DU147" s="1">
        <v>51.365705614567503</v>
      </c>
      <c r="DV147" s="1">
        <v>85.345496894409905</v>
      </c>
      <c r="DW147" s="1">
        <v>86.775495231107797</v>
      </c>
      <c r="DX147" s="1">
        <v>83.809001097694804</v>
      </c>
      <c r="DY147" s="1">
        <v>90.560292326431096</v>
      </c>
      <c r="DZ147" s="1">
        <v>72.186018957345894</v>
      </c>
      <c r="EA147" s="1">
        <v>85.164835164835097</v>
      </c>
      <c r="EB147" s="1">
        <v>93.161094224924</v>
      </c>
      <c r="EC147" s="1">
        <v>90.493319630010205</v>
      </c>
      <c r="ED147" s="1">
        <v>88.883196721311407</v>
      </c>
      <c r="EE147" s="1">
        <v>64.625506072874501</v>
      </c>
      <c r="EF147" s="1">
        <v>75.286160249739794</v>
      </c>
      <c r="EG147" s="1">
        <v>55.041031652989403</v>
      </c>
      <c r="EH147" s="1">
        <v>53.714710252600298</v>
      </c>
      <c r="EI147" s="1">
        <v>37.651515151515099</v>
      </c>
      <c r="EJ147" s="1">
        <v>48.0273141122913</v>
      </c>
      <c r="EK147" s="1">
        <v>84.045031055900594</v>
      </c>
      <c r="EL147" s="1">
        <v>84.702861335289796</v>
      </c>
      <c r="EM147" s="1">
        <v>92.1331869740212</v>
      </c>
      <c r="EN147" s="1">
        <v>92.671538773853001</v>
      </c>
      <c r="EO147" s="1">
        <v>90.284360189573405</v>
      </c>
      <c r="EP147" s="1">
        <v>85.714285714285694</v>
      </c>
      <c r="EQ147" s="1">
        <v>84.903748733535906</v>
      </c>
      <c r="ER147" s="1">
        <v>84.840698869475801</v>
      </c>
      <c r="ES147" s="1">
        <v>75.051229508196698</v>
      </c>
      <c r="ET147" s="1">
        <v>73.582995951417004</v>
      </c>
      <c r="EU147" s="1">
        <v>80.957336108220602</v>
      </c>
      <c r="EV147" s="1">
        <v>79.777256740914396</v>
      </c>
      <c r="EW147" s="1">
        <v>78.603268945022194</v>
      </c>
      <c r="EX147" s="1">
        <v>83.030303030303003</v>
      </c>
      <c r="EY147" s="1">
        <v>84.977238239757199</v>
      </c>
    </row>
    <row r="148" spans="1:155" ht="15">
      <c r="A148" s="11" t="s">
        <v>304</v>
      </c>
      <c r="B148" s="1" t="s">
        <v>776</v>
      </c>
      <c r="C148" s="1" t="s">
        <v>1090</v>
      </c>
      <c r="D148" s="11" t="s">
        <v>1091</v>
      </c>
      <c r="E148" s="11" t="s">
        <v>1187</v>
      </c>
      <c r="F148" s="1">
        <v>43.069306930693102</v>
      </c>
      <c r="G148" s="1">
        <v>42.783505154639101</v>
      </c>
      <c r="H148" s="1">
        <v>41.304347826086897</v>
      </c>
      <c r="I148" s="1">
        <v>33.561643835616401</v>
      </c>
      <c r="J148" s="1">
        <v>31.730769230769202</v>
      </c>
      <c r="K148" s="1">
        <v>30</v>
      </c>
      <c r="L148" s="1">
        <v>25</v>
      </c>
      <c r="M148" s="1">
        <v>23.75</v>
      </c>
      <c r="N148" s="1">
        <v>23.3333333333333</v>
      </c>
      <c r="O148" s="1">
        <v>32.051282051282101</v>
      </c>
      <c r="P148" s="1">
        <v>19.6969696969696</v>
      </c>
      <c r="Q148" s="1">
        <v>24.074074074074101</v>
      </c>
      <c r="R148" s="1">
        <v>43.478260869565197</v>
      </c>
      <c r="S148" s="1">
        <v>43.75</v>
      </c>
      <c r="T148" s="1">
        <v>50</v>
      </c>
      <c r="U148" s="1">
        <v>22.277227722772199</v>
      </c>
      <c r="V148" s="1">
        <v>26.2886597938144</v>
      </c>
      <c r="W148" s="1">
        <v>28.260869565217298</v>
      </c>
      <c r="X148" s="1">
        <v>22.602739726027298</v>
      </c>
      <c r="Y148" s="1">
        <v>19.230769230769202</v>
      </c>
      <c r="Z148" s="1">
        <v>21.1111111111111</v>
      </c>
      <c r="AA148" s="1">
        <v>21.428571428571399</v>
      </c>
      <c r="AB148" s="1">
        <v>21.25</v>
      </c>
      <c r="AC148" s="1">
        <v>23.3333333333333</v>
      </c>
      <c r="AD148" s="1">
        <v>29.4871794871794</v>
      </c>
      <c r="AE148" s="1">
        <v>30.303030303030301</v>
      </c>
      <c r="AF148" s="1">
        <v>27.7777777777777</v>
      </c>
      <c r="AG148" s="1">
        <v>41.304347826086897</v>
      </c>
      <c r="AH148" s="1">
        <v>43.75</v>
      </c>
      <c r="AI148" s="1">
        <v>47.619047619047599</v>
      </c>
      <c r="AJ148" s="1">
        <v>47.029702970297002</v>
      </c>
      <c r="AK148" s="1">
        <v>48.453608247422601</v>
      </c>
      <c r="AL148" s="1">
        <v>49.456521739130402</v>
      </c>
      <c r="AM148" s="1">
        <v>50</v>
      </c>
      <c r="AN148" s="1">
        <v>49.038461538461497</v>
      </c>
      <c r="AO148" s="1">
        <v>48.8888888888888</v>
      </c>
      <c r="AP148" s="1">
        <v>48.809523809523803</v>
      </c>
      <c r="AQ148" s="1">
        <v>48.75</v>
      </c>
      <c r="AR148" s="1">
        <v>45.5555555555555</v>
      </c>
      <c r="AS148" s="1">
        <v>47.435897435897402</v>
      </c>
      <c r="AT148" s="1">
        <v>46.969696969696898</v>
      </c>
      <c r="AU148" s="1">
        <v>48.148148148148103</v>
      </c>
      <c r="AV148" s="1">
        <v>50</v>
      </c>
      <c r="AW148" s="1">
        <v>50</v>
      </c>
      <c r="AX148" s="1">
        <v>50</v>
      </c>
      <c r="AY148" s="1">
        <v>66.8316831683168</v>
      </c>
      <c r="AZ148" s="1">
        <v>69.587628865979298</v>
      </c>
      <c r="BA148" s="1">
        <v>64.673913043478194</v>
      </c>
      <c r="BB148" s="1">
        <v>81.506849315068493</v>
      </c>
      <c r="BC148" s="1">
        <v>81.730769230769198</v>
      </c>
      <c r="BD148" s="1">
        <v>72.2222222222222</v>
      </c>
      <c r="BE148" s="1">
        <v>84.523809523809504</v>
      </c>
      <c r="BF148" s="1">
        <v>76.25</v>
      </c>
      <c r="BG148" s="1">
        <v>83.3333333333333</v>
      </c>
      <c r="BH148" s="1">
        <v>78.205128205128204</v>
      </c>
      <c r="BI148" s="1">
        <v>80.303030303030297</v>
      </c>
      <c r="BJ148" s="1">
        <v>38.8888888888888</v>
      </c>
      <c r="BK148" s="1">
        <v>63.043478260869499</v>
      </c>
      <c r="BL148" s="1">
        <v>54.1666666666666</v>
      </c>
      <c r="BM148" s="1">
        <v>64.285714285714207</v>
      </c>
      <c r="BN148" s="1">
        <v>96.534653465346494</v>
      </c>
      <c r="BO148" s="1">
        <v>97.9381443298969</v>
      </c>
      <c r="BP148" s="1">
        <v>42.3913043478261</v>
      </c>
      <c r="BQ148" s="1">
        <v>43.150684931506802</v>
      </c>
      <c r="BR148" s="1">
        <v>41.346153846153797</v>
      </c>
      <c r="BS148" s="1">
        <v>42.2222222222222</v>
      </c>
      <c r="BT148" s="1">
        <v>42.857142857142797</v>
      </c>
      <c r="BU148" s="1">
        <v>43.75</v>
      </c>
      <c r="BV148" s="1">
        <v>44.4444444444444</v>
      </c>
      <c r="BW148" s="1">
        <v>47.435897435897402</v>
      </c>
      <c r="BX148" s="1">
        <v>46.969696969696898</v>
      </c>
      <c r="BY148" s="1">
        <v>46.296296296296198</v>
      </c>
      <c r="BZ148" s="1">
        <v>47.826086956521699</v>
      </c>
      <c r="CA148" s="1">
        <v>47.9166666666666</v>
      </c>
      <c r="CB148" s="1">
        <v>45.238095238095198</v>
      </c>
      <c r="CC148" s="1">
        <v>66.8316831683168</v>
      </c>
      <c r="CD148" s="1">
        <v>67.525773195876198</v>
      </c>
      <c r="CE148" s="1">
        <v>72.282608695652101</v>
      </c>
      <c r="CF148" s="1">
        <v>65.753424657534197</v>
      </c>
      <c r="CG148" s="1">
        <v>62.5</v>
      </c>
      <c r="CH148" s="1">
        <v>66.6666666666666</v>
      </c>
      <c r="CI148" s="1">
        <v>66.6666666666666</v>
      </c>
      <c r="CJ148" s="1">
        <v>71.25</v>
      </c>
      <c r="CK148" s="1">
        <v>72.2222222222222</v>
      </c>
      <c r="CL148" s="1">
        <v>82.051282051282001</v>
      </c>
      <c r="CM148" s="1">
        <v>69.696969696969703</v>
      </c>
      <c r="CN148" s="1">
        <v>72.2222222222222</v>
      </c>
      <c r="CO148" s="1">
        <v>36.956521739130402</v>
      </c>
      <c r="CP148" s="1">
        <v>33.3333333333333</v>
      </c>
      <c r="CQ148" s="1">
        <v>50</v>
      </c>
      <c r="CR148" s="1">
        <v>86.633663366336606</v>
      </c>
      <c r="CS148" s="1">
        <v>87.113402061855595</v>
      </c>
      <c r="CT148" s="1">
        <v>88.043478260869506</v>
      </c>
      <c r="CU148" s="1">
        <v>86.986301369863</v>
      </c>
      <c r="CV148" s="1">
        <v>81.730769230769198</v>
      </c>
      <c r="CW148" s="1">
        <v>80</v>
      </c>
      <c r="CX148" s="1">
        <v>79.761904761904702</v>
      </c>
      <c r="CY148" s="1">
        <v>78.75</v>
      </c>
      <c r="CZ148" s="1">
        <v>82.2222222222222</v>
      </c>
      <c r="DA148" s="1">
        <v>82.051282051282001</v>
      </c>
      <c r="DB148" s="1">
        <v>30.303030303030301</v>
      </c>
      <c r="DC148" s="1">
        <v>11.1111111111111</v>
      </c>
      <c r="DD148" s="1">
        <v>32.6086956521739</v>
      </c>
      <c r="DE148" s="1">
        <v>35.4166666666666</v>
      </c>
      <c r="DF148" s="1">
        <v>35.714285714285701</v>
      </c>
      <c r="DG148" s="1">
        <v>94.332355099046197</v>
      </c>
      <c r="DH148" s="1">
        <v>91.822173435784805</v>
      </c>
      <c r="DI148" s="1">
        <v>92.671538773853001</v>
      </c>
      <c r="DJ148" s="1">
        <v>90.550947867298504</v>
      </c>
      <c r="DK148" s="1">
        <v>93.756243756243705</v>
      </c>
      <c r="DL148" s="1">
        <v>80.597771023302897</v>
      </c>
      <c r="DM148" s="1">
        <v>89.671120246659797</v>
      </c>
      <c r="DN148" s="1">
        <v>96.977459016393396</v>
      </c>
      <c r="DO148" s="1">
        <v>94.180161943319803</v>
      </c>
      <c r="DP148" s="1">
        <v>78.095733610822094</v>
      </c>
      <c r="DQ148" s="1">
        <v>74.736225087924893</v>
      </c>
      <c r="DR148" s="1">
        <v>88.484398216939098</v>
      </c>
      <c r="DS148" s="1">
        <v>99.1666666666666</v>
      </c>
      <c r="DT148" s="1">
        <v>83.232169954476404</v>
      </c>
      <c r="DU148" s="1">
        <v>93.305084745762699</v>
      </c>
      <c r="DV148" s="1">
        <v>54.530447542186302</v>
      </c>
      <c r="DW148" s="1">
        <v>47.9875594584705</v>
      </c>
      <c r="DX148" s="1">
        <v>48.335363377994298</v>
      </c>
      <c r="DY148" s="1">
        <v>44.3424170616113</v>
      </c>
      <c r="DZ148" s="1">
        <v>82.167832167832103</v>
      </c>
      <c r="EA148" s="1">
        <v>92.451874366767896</v>
      </c>
      <c r="EB148" s="1">
        <v>81.449126413155099</v>
      </c>
      <c r="EC148" s="1">
        <v>93.288934426229503</v>
      </c>
      <c r="ED148" s="1">
        <v>82.338056680161898</v>
      </c>
      <c r="EE148" s="1">
        <v>83.194588969823101</v>
      </c>
      <c r="EF148" s="1">
        <v>81.301289566236804</v>
      </c>
      <c r="EG148" s="1">
        <v>68.870728083209499</v>
      </c>
      <c r="EH148" s="1">
        <v>64.469696969696898</v>
      </c>
      <c r="EI148" s="1">
        <v>84.749620637329201</v>
      </c>
      <c r="EJ148" s="1">
        <v>82.288135593220304</v>
      </c>
      <c r="EK148" s="1">
        <v>35.399853264856901</v>
      </c>
      <c r="EL148" s="1">
        <v>36.1873399195023</v>
      </c>
      <c r="EM148" s="1">
        <v>35.749086479902502</v>
      </c>
      <c r="EN148" s="1">
        <v>30.9537914691943</v>
      </c>
      <c r="EO148" s="1">
        <v>22.0779220779221</v>
      </c>
      <c r="EP148" s="1">
        <v>21.681864235055698</v>
      </c>
      <c r="EQ148" s="1">
        <v>21.891058581706101</v>
      </c>
      <c r="ER148" s="1">
        <v>25.768442622950801</v>
      </c>
      <c r="ES148" s="1">
        <v>33.350202429149803</v>
      </c>
      <c r="ET148" s="1">
        <v>28.876170655567101</v>
      </c>
      <c r="EU148" s="1">
        <v>38.628370457209797</v>
      </c>
      <c r="EV148" s="1">
        <v>47.696879643387803</v>
      </c>
      <c r="EW148" s="1">
        <v>38.939393939393902</v>
      </c>
      <c r="EX148" s="1">
        <v>40.819423368740502</v>
      </c>
      <c r="EY148" s="1">
        <v>41.610169491525397</v>
      </c>
    </row>
    <row r="149" spans="1:155" ht="15">
      <c r="A149" s="11" t="s">
        <v>312</v>
      </c>
      <c r="B149" s="1" t="s">
        <v>784</v>
      </c>
      <c r="C149" s="1" t="s">
        <v>1051</v>
      </c>
      <c r="D149" s="11" t="s">
        <v>1052</v>
      </c>
      <c r="E149" s="11" t="s">
        <v>1053</v>
      </c>
      <c r="F149" s="1">
        <v>94.863013698630098</v>
      </c>
      <c r="G149" s="1">
        <v>94.178082191780803</v>
      </c>
      <c r="H149" s="1">
        <v>94.881889763779498</v>
      </c>
      <c r="I149" s="1">
        <v>86.160714285714207</v>
      </c>
      <c r="J149" s="1">
        <v>71.052631578947299</v>
      </c>
      <c r="K149" s="1">
        <v>70.430107526881699</v>
      </c>
      <c r="L149" s="1">
        <v>63.586956521739097</v>
      </c>
      <c r="M149" s="1">
        <v>66.483516483516397</v>
      </c>
      <c r="N149" s="1">
        <v>49.468085106382901</v>
      </c>
      <c r="O149" s="1">
        <v>41.40625</v>
      </c>
      <c r="P149" s="1">
        <v>54.464285714285701</v>
      </c>
      <c r="Q149" s="1">
        <v>59.782608695652101</v>
      </c>
      <c r="R149" s="1">
        <v>27.0833333333333</v>
      </c>
      <c r="S149" s="1">
        <v>26.595744680851102</v>
      </c>
      <c r="T149" s="1">
        <v>0</v>
      </c>
      <c r="U149" s="1">
        <v>99.657534246575295</v>
      </c>
      <c r="V149" s="1">
        <v>90.753424657534197</v>
      </c>
      <c r="W149" s="1">
        <v>84.645669291338507</v>
      </c>
      <c r="X149" s="1">
        <v>72.767857142857096</v>
      </c>
      <c r="Y149" s="1">
        <v>81.578947368421098</v>
      </c>
      <c r="Z149" s="1">
        <v>61.827956989247298</v>
      </c>
      <c r="AA149" s="1">
        <v>53.804347826086897</v>
      </c>
      <c r="AB149" s="1">
        <v>53.296703296703299</v>
      </c>
      <c r="AC149" s="1">
        <v>32.446808510638299</v>
      </c>
      <c r="AD149" s="1">
        <v>30.46875</v>
      </c>
      <c r="AE149" s="1">
        <v>29.464285714285701</v>
      </c>
      <c r="AF149" s="1">
        <v>38.043478260869499</v>
      </c>
      <c r="AG149" s="1">
        <v>23.9583333333333</v>
      </c>
      <c r="AH149" s="1">
        <v>25.531914893617</v>
      </c>
      <c r="AI149" s="1">
        <v>0</v>
      </c>
      <c r="AJ149" s="1">
        <v>59.931506849315099</v>
      </c>
      <c r="AK149" s="1">
        <v>63.013698630136901</v>
      </c>
      <c r="AL149" s="1">
        <v>59.842519685039299</v>
      </c>
      <c r="AM149" s="1">
        <v>56.696428571428498</v>
      </c>
      <c r="AN149" s="1">
        <v>55.2631578947368</v>
      </c>
      <c r="AO149" s="1">
        <v>54.3010752688172</v>
      </c>
      <c r="AP149" s="1">
        <v>13.586956521739101</v>
      </c>
      <c r="AQ149" s="1">
        <v>15.3846153846153</v>
      </c>
      <c r="AR149" s="1">
        <v>14.8936170212765</v>
      </c>
      <c r="AS149" s="1">
        <v>13.28125</v>
      </c>
      <c r="AT149" s="1">
        <v>16.964285714285701</v>
      </c>
      <c r="AU149" s="1">
        <v>26.086956521739101</v>
      </c>
      <c r="AV149" s="1">
        <v>47.9166666666666</v>
      </c>
      <c r="AW149" s="1">
        <v>47.872340425531902</v>
      </c>
      <c r="AX149" s="1">
        <v>0</v>
      </c>
      <c r="AY149" s="1">
        <v>80.479452054794507</v>
      </c>
      <c r="AZ149" s="1">
        <v>72.945205479452</v>
      </c>
      <c r="BA149" s="1">
        <v>68.110236220472402</v>
      </c>
      <c r="BB149" s="1">
        <v>73.660714285714207</v>
      </c>
      <c r="BC149" s="1">
        <v>50</v>
      </c>
      <c r="BD149" s="1">
        <v>58.602150537634401</v>
      </c>
      <c r="BE149" s="1">
        <v>53.804347826086897</v>
      </c>
      <c r="BF149" s="1">
        <v>37.912087912087898</v>
      </c>
      <c r="BG149" s="1">
        <v>30.319148936170201</v>
      </c>
      <c r="BH149" s="1">
        <v>7.03125</v>
      </c>
      <c r="BI149" s="1">
        <v>22.321428571428498</v>
      </c>
      <c r="BJ149" s="1">
        <v>22.826086956521699</v>
      </c>
      <c r="BK149" s="1">
        <v>30.2083333333333</v>
      </c>
      <c r="BL149" s="1">
        <v>20.212765957446798</v>
      </c>
      <c r="BM149" s="1">
        <v>0</v>
      </c>
      <c r="BN149" s="1">
        <v>53.767123287671197</v>
      </c>
      <c r="BO149" s="1">
        <v>64.041095890410901</v>
      </c>
      <c r="BP149" s="1">
        <v>64.960629921259795</v>
      </c>
      <c r="BQ149" s="1">
        <v>58.482142857142797</v>
      </c>
      <c r="BR149" s="1">
        <v>63.684210526315702</v>
      </c>
      <c r="BS149" s="1">
        <v>73.655913978494596</v>
      </c>
      <c r="BT149" s="1">
        <v>80.978260869565204</v>
      </c>
      <c r="BU149" s="1">
        <v>87.362637362637301</v>
      </c>
      <c r="BV149" s="1">
        <v>31.9148936170212</v>
      </c>
      <c r="BW149" s="1">
        <v>33.59375</v>
      </c>
      <c r="BX149" s="1">
        <v>36.607142857142797</v>
      </c>
      <c r="BY149" s="1">
        <v>38.043478260869499</v>
      </c>
      <c r="BZ149" s="1">
        <v>42.7083333333333</v>
      </c>
      <c r="CA149" s="1">
        <v>44.680851063829699</v>
      </c>
      <c r="CB149" s="1">
        <v>0</v>
      </c>
      <c r="CC149" s="1">
        <v>77.739726027397197</v>
      </c>
      <c r="CD149" s="1">
        <v>24.315068493150601</v>
      </c>
      <c r="CE149" s="1">
        <v>23.228346456692901</v>
      </c>
      <c r="CF149" s="1">
        <v>47.767857142857103</v>
      </c>
      <c r="CG149" s="1">
        <v>22.6315789473684</v>
      </c>
      <c r="CH149" s="1">
        <v>40.322580645161203</v>
      </c>
      <c r="CI149" s="1">
        <v>26.630434782608699</v>
      </c>
      <c r="CJ149" s="1">
        <v>24.175824175824101</v>
      </c>
      <c r="CK149" s="1">
        <v>35.638297872340402</v>
      </c>
      <c r="CL149" s="1">
        <v>16.40625</v>
      </c>
      <c r="CM149" s="1">
        <v>22.321428571428498</v>
      </c>
      <c r="CN149" s="1">
        <v>22.826086956521699</v>
      </c>
      <c r="CO149" s="1">
        <v>51.0416666666666</v>
      </c>
      <c r="CP149" s="1">
        <v>88.297872340425499</v>
      </c>
      <c r="CQ149" s="1">
        <v>0</v>
      </c>
      <c r="CR149" s="1">
        <v>91.780821917808197</v>
      </c>
      <c r="CS149" s="1">
        <v>93.835616438356098</v>
      </c>
      <c r="CT149" s="1">
        <v>94.0944881889763</v>
      </c>
      <c r="CU149" s="1">
        <v>92.410714285714207</v>
      </c>
      <c r="CV149" s="1">
        <v>92.631578947368396</v>
      </c>
      <c r="CW149" s="1">
        <v>91.935483870967701</v>
      </c>
      <c r="CX149" s="1">
        <v>36.413043478260803</v>
      </c>
      <c r="CY149" s="1">
        <v>27.4725274725274</v>
      </c>
      <c r="CZ149" s="1">
        <v>26.063829787233999</v>
      </c>
      <c r="DA149" s="1">
        <v>24.21875</v>
      </c>
      <c r="DB149" s="1">
        <v>25</v>
      </c>
      <c r="DC149" s="1">
        <v>38.043478260869499</v>
      </c>
      <c r="DD149" s="1">
        <v>59.375</v>
      </c>
      <c r="DE149" s="1">
        <v>24.468085106382901</v>
      </c>
      <c r="DF149" s="1">
        <v>0</v>
      </c>
      <c r="DG149" s="1">
        <v>63.8114453411592</v>
      </c>
      <c r="DH149" s="1">
        <v>68.111964873765103</v>
      </c>
      <c r="DI149" s="1">
        <v>76.187576126674699</v>
      </c>
      <c r="DJ149" s="1">
        <v>35.337677725118397</v>
      </c>
      <c r="DK149" s="1">
        <v>29.720279720279699</v>
      </c>
      <c r="DL149" s="1">
        <v>17.6798378926038</v>
      </c>
      <c r="DM149" s="1">
        <v>11.4594039054471</v>
      </c>
      <c r="DN149" s="1">
        <v>45.645491803278603</v>
      </c>
      <c r="DO149" s="1">
        <v>29.706477732793498</v>
      </c>
      <c r="DP149" s="1">
        <v>42.299687825182097</v>
      </c>
      <c r="DQ149" s="1">
        <v>47.772567409144102</v>
      </c>
      <c r="DR149" s="1">
        <v>52.5260029717682</v>
      </c>
      <c r="DS149" s="1">
        <v>36.590909090909101</v>
      </c>
      <c r="DT149" s="1">
        <v>17.830045523520401</v>
      </c>
      <c r="DU149" s="1">
        <v>0</v>
      </c>
      <c r="DV149" s="1">
        <v>74.779897285399798</v>
      </c>
      <c r="DW149" s="1">
        <v>71.770947676545902</v>
      </c>
      <c r="DX149" s="1">
        <v>60.921640276086102</v>
      </c>
      <c r="DY149" s="1">
        <v>72.837677725118397</v>
      </c>
      <c r="DZ149" s="1">
        <v>71.578421578421498</v>
      </c>
      <c r="EA149" s="1">
        <v>69.148936170212707</v>
      </c>
      <c r="EB149" s="1">
        <v>59.763617677286703</v>
      </c>
      <c r="EC149" s="1">
        <v>75.973360655737693</v>
      </c>
      <c r="ED149" s="1">
        <v>71.204453441295499</v>
      </c>
      <c r="EE149" s="1">
        <v>48.855359001040497</v>
      </c>
      <c r="EF149" s="1">
        <v>79.191090269636504</v>
      </c>
      <c r="EG149" s="1">
        <v>87.592867756315002</v>
      </c>
      <c r="EH149" s="1">
        <v>92.196969696969703</v>
      </c>
      <c r="EI149" s="1">
        <v>98.103186646433898</v>
      </c>
      <c r="EJ149" s="1">
        <v>0</v>
      </c>
      <c r="EK149" s="1">
        <v>93.580337490828995</v>
      </c>
      <c r="EL149" s="1">
        <v>85.400658616904494</v>
      </c>
      <c r="EM149" s="1">
        <v>85.891189606171295</v>
      </c>
      <c r="EN149" s="1">
        <v>85.159952606635102</v>
      </c>
      <c r="EO149" s="1">
        <v>66.533466533466495</v>
      </c>
      <c r="EP149" s="1">
        <v>66.6666666666666</v>
      </c>
      <c r="EQ149" s="1">
        <v>59.455292908530303</v>
      </c>
      <c r="ER149" s="1">
        <v>65.983606557377001</v>
      </c>
      <c r="ES149" s="1">
        <v>33.350202429149803</v>
      </c>
      <c r="ET149" s="1">
        <v>28.876170655567101</v>
      </c>
      <c r="EU149" s="1">
        <v>38.628370457209797</v>
      </c>
      <c r="EV149" s="1">
        <v>18.4992570579494</v>
      </c>
      <c r="EW149" s="1">
        <v>38.939393939393902</v>
      </c>
      <c r="EX149" s="1">
        <v>40.819423368740502</v>
      </c>
      <c r="EY149" s="1">
        <v>0</v>
      </c>
    </row>
    <row r="150" spans="1:155" ht="15">
      <c r="A150" s="11" t="s">
        <v>192</v>
      </c>
      <c r="B150" s="1" t="s">
        <v>669</v>
      </c>
      <c r="C150" s="1" t="s">
        <v>1110</v>
      </c>
      <c r="D150" s="11" t="s">
        <v>1024</v>
      </c>
      <c r="E150" s="11" t="s">
        <v>1104</v>
      </c>
      <c r="F150" s="1">
        <v>98.192771084337295</v>
      </c>
      <c r="G150" s="1">
        <v>98.295454545454504</v>
      </c>
      <c r="H150" s="1">
        <v>98.170731707317103</v>
      </c>
      <c r="I150" s="1">
        <v>96.794871794871796</v>
      </c>
      <c r="J150" s="1">
        <v>97.794117647058798</v>
      </c>
      <c r="K150" s="1">
        <v>86.607142857142804</v>
      </c>
      <c r="L150" s="1">
        <v>84.545454545454504</v>
      </c>
      <c r="M150" s="1">
        <v>74.038461538461505</v>
      </c>
      <c r="N150" s="1">
        <v>70.408163265306101</v>
      </c>
      <c r="O150" s="1">
        <v>71.875</v>
      </c>
      <c r="P150" s="1">
        <v>68.604651162790702</v>
      </c>
      <c r="Q150" s="1">
        <v>65.2777777777777</v>
      </c>
      <c r="R150" s="1">
        <v>65</v>
      </c>
      <c r="S150" s="1">
        <v>1.78571428571428</v>
      </c>
      <c r="T150" s="1">
        <v>1.78571428571428</v>
      </c>
      <c r="U150" s="1">
        <v>93.3734939759036</v>
      </c>
      <c r="V150" s="1">
        <v>93.75</v>
      </c>
      <c r="W150" s="1">
        <v>94.512195121951194</v>
      </c>
      <c r="X150" s="1">
        <v>76.282051282051199</v>
      </c>
      <c r="Y150" s="1">
        <v>74.264705882352899</v>
      </c>
      <c r="Z150" s="1">
        <v>75.892857142857096</v>
      </c>
      <c r="AA150" s="1">
        <v>70</v>
      </c>
      <c r="AB150" s="1">
        <v>68.269230769230703</v>
      </c>
      <c r="AC150" s="1">
        <v>68.367346938775498</v>
      </c>
      <c r="AD150" s="1">
        <v>73.9583333333333</v>
      </c>
      <c r="AE150" s="1">
        <v>98.837209302325505</v>
      </c>
      <c r="AF150" s="1">
        <v>76.3888888888888</v>
      </c>
      <c r="AG150" s="1">
        <v>78.3333333333333</v>
      </c>
      <c r="AH150" s="1">
        <v>48.214285714285701</v>
      </c>
      <c r="AI150" s="1">
        <v>55.357142857142797</v>
      </c>
      <c r="AJ150" s="1">
        <v>95.783132530120398</v>
      </c>
      <c r="AK150" s="1">
        <v>86.931818181818102</v>
      </c>
      <c r="AL150" s="1">
        <v>87.195121951219505</v>
      </c>
      <c r="AM150" s="1">
        <v>89.743589743589695</v>
      </c>
      <c r="AN150" s="1">
        <v>88.970588235294102</v>
      </c>
      <c r="AO150" s="1">
        <v>88.392857142857096</v>
      </c>
      <c r="AP150" s="1">
        <v>88.181818181818102</v>
      </c>
      <c r="AQ150" s="1">
        <v>86.538461538461505</v>
      </c>
      <c r="AR150" s="1">
        <v>89.7959183673469</v>
      </c>
      <c r="AS150" s="1">
        <v>88.5416666666666</v>
      </c>
      <c r="AT150" s="1">
        <v>87.209302325581405</v>
      </c>
      <c r="AU150" s="1">
        <v>79.1666666666666</v>
      </c>
      <c r="AV150" s="1">
        <v>53.3333333333333</v>
      </c>
      <c r="AW150" s="1">
        <v>67.857142857142804</v>
      </c>
      <c r="AX150" s="1">
        <v>58.928571428571402</v>
      </c>
      <c r="AY150" s="1">
        <v>95.783132530120398</v>
      </c>
      <c r="AZ150" s="1">
        <v>96.022727272727195</v>
      </c>
      <c r="BA150" s="1">
        <v>94.512195121951194</v>
      </c>
      <c r="BB150" s="1">
        <v>94.230769230769198</v>
      </c>
      <c r="BC150" s="1">
        <v>83.088235294117595</v>
      </c>
      <c r="BD150" s="1">
        <v>81.25</v>
      </c>
      <c r="BE150" s="1">
        <v>70</v>
      </c>
      <c r="BF150" s="1">
        <v>68.269230769230703</v>
      </c>
      <c r="BG150" s="1">
        <v>56.122448979591802</v>
      </c>
      <c r="BH150" s="1">
        <v>53.125</v>
      </c>
      <c r="BI150" s="1">
        <v>50</v>
      </c>
      <c r="BJ150" s="1">
        <v>59.7222222222222</v>
      </c>
      <c r="BK150" s="1">
        <v>71.6666666666666</v>
      </c>
      <c r="BL150" s="1">
        <v>37.5</v>
      </c>
      <c r="BM150" s="1">
        <v>14.285714285714199</v>
      </c>
      <c r="BN150" s="1">
        <v>80.722891566265105</v>
      </c>
      <c r="BO150" s="1">
        <v>82.386363636363598</v>
      </c>
      <c r="BP150" s="1">
        <v>84.756097560975604</v>
      </c>
      <c r="BQ150" s="1">
        <v>89.743589743589695</v>
      </c>
      <c r="BR150" s="1">
        <v>90.441176470588204</v>
      </c>
      <c r="BS150" s="1">
        <v>89.285714285714207</v>
      </c>
      <c r="BT150" s="1">
        <v>91.818181818181799</v>
      </c>
      <c r="BU150" s="1">
        <v>80.769230769230703</v>
      </c>
      <c r="BV150" s="1">
        <v>74.489795918367307</v>
      </c>
      <c r="BW150" s="1">
        <v>80.2083333333333</v>
      </c>
      <c r="BX150" s="1">
        <v>82.558139534883693</v>
      </c>
      <c r="BY150" s="1">
        <v>83.3333333333333</v>
      </c>
      <c r="BZ150" s="1">
        <v>90</v>
      </c>
      <c r="CA150" s="1">
        <v>33.928571428571402</v>
      </c>
      <c r="CB150" s="1">
        <v>35.714285714285701</v>
      </c>
      <c r="CC150" s="1">
        <v>93.3734939759036</v>
      </c>
      <c r="CD150" s="1">
        <v>92.613636363636303</v>
      </c>
      <c r="CE150" s="1">
        <v>95.731707317073102</v>
      </c>
      <c r="CF150" s="1">
        <v>92.948717948717899</v>
      </c>
      <c r="CG150" s="1">
        <v>47.794117647058798</v>
      </c>
      <c r="CH150" s="1">
        <v>62.5</v>
      </c>
      <c r="CI150" s="1">
        <v>61.818181818181799</v>
      </c>
      <c r="CJ150" s="1">
        <v>69.230769230769198</v>
      </c>
      <c r="CK150" s="1">
        <v>69.387755102040799</v>
      </c>
      <c r="CL150" s="1">
        <v>69.7916666666666</v>
      </c>
      <c r="CM150" s="1">
        <v>68.604651162790702</v>
      </c>
      <c r="CN150" s="1">
        <v>79.1666666666666</v>
      </c>
      <c r="CO150" s="1">
        <v>81.6666666666666</v>
      </c>
      <c r="CP150" s="1">
        <v>16.071428571428498</v>
      </c>
      <c r="CQ150" s="1">
        <v>12.5</v>
      </c>
      <c r="CR150" s="1">
        <v>57.2289156626506</v>
      </c>
      <c r="CS150" s="1">
        <v>60.795454545454497</v>
      </c>
      <c r="CT150" s="1">
        <v>63.414634146341399</v>
      </c>
      <c r="CU150" s="1">
        <v>62.820512820512803</v>
      </c>
      <c r="CV150" s="1">
        <v>78.676470588235205</v>
      </c>
      <c r="CW150" s="1">
        <v>76.785714285714207</v>
      </c>
      <c r="CX150" s="1">
        <v>63.636363636363598</v>
      </c>
      <c r="CY150" s="1">
        <v>57.692307692307601</v>
      </c>
      <c r="CZ150" s="1">
        <v>41.836734693877503</v>
      </c>
      <c r="DA150" s="1">
        <v>48.9583333333333</v>
      </c>
      <c r="DB150" s="1">
        <v>45.348837209302303</v>
      </c>
      <c r="DC150" s="1">
        <v>51.3888888888888</v>
      </c>
      <c r="DD150" s="1">
        <v>71.6666666666666</v>
      </c>
      <c r="DE150" s="1">
        <v>23.214285714285701</v>
      </c>
      <c r="DF150" s="1">
        <v>25</v>
      </c>
      <c r="DG150" s="1">
        <v>70.516304347826093</v>
      </c>
      <c r="DH150" s="1">
        <v>80.245781364636798</v>
      </c>
      <c r="DI150" s="1">
        <v>82.308818148554707</v>
      </c>
      <c r="DJ150" s="1">
        <v>77.771010962241107</v>
      </c>
      <c r="DK150" s="1">
        <v>60.396919431279599</v>
      </c>
      <c r="DL150" s="1">
        <v>59.290709290709202</v>
      </c>
      <c r="DM150" s="1">
        <v>40.577507598784102</v>
      </c>
      <c r="DN150" s="1">
        <v>39.003083247687499</v>
      </c>
      <c r="DO150" s="1">
        <v>36.834016393442603</v>
      </c>
      <c r="DP150" s="1">
        <v>50.657894736842103</v>
      </c>
      <c r="DQ150" s="1">
        <v>70.603537981269497</v>
      </c>
      <c r="DR150" s="1">
        <v>40.973036342321201</v>
      </c>
      <c r="DS150" s="1">
        <v>42.867756315007398</v>
      </c>
      <c r="DT150" s="1">
        <v>23.106060606060598</v>
      </c>
      <c r="DU150" s="1">
        <v>27.845220030349001</v>
      </c>
      <c r="DV150" s="1">
        <v>0.174689440993788</v>
      </c>
      <c r="DW150" s="1">
        <v>0.34849596478356498</v>
      </c>
      <c r="DX150" s="1">
        <v>0.34760336626417798</v>
      </c>
      <c r="DY150" s="1">
        <v>0.46691027202598401</v>
      </c>
      <c r="DZ150" s="1">
        <v>0.26658767772511799</v>
      </c>
      <c r="EA150" s="1">
        <v>0.74925074925074897</v>
      </c>
      <c r="EB150" s="1">
        <v>1.16514690982776</v>
      </c>
      <c r="EC150" s="1">
        <v>1.4902363823227101</v>
      </c>
      <c r="ED150" s="1">
        <v>2.4077868852458999</v>
      </c>
      <c r="EE150" s="1">
        <v>4.5040485829959502</v>
      </c>
      <c r="EF150" s="1">
        <v>5.25494276795005</v>
      </c>
      <c r="EG150" s="1">
        <v>9.55451348182884</v>
      </c>
      <c r="EH150" s="1">
        <v>15.9732540861812</v>
      </c>
      <c r="EI150" s="1">
        <v>6.2878787878787801</v>
      </c>
      <c r="EJ150" s="1">
        <v>7.05614567526555</v>
      </c>
      <c r="EK150" s="1">
        <v>93.264751552795005</v>
      </c>
      <c r="EL150" s="1">
        <v>95.432868672046894</v>
      </c>
      <c r="EM150" s="1">
        <v>96.487376509330403</v>
      </c>
      <c r="EN150" s="1">
        <v>96.711327649208201</v>
      </c>
      <c r="EO150" s="1">
        <v>95.734597156398095</v>
      </c>
      <c r="EP150" s="1">
        <v>85.714285714285694</v>
      </c>
      <c r="EQ150" s="1">
        <v>80.952380952380906</v>
      </c>
      <c r="ER150" s="1">
        <v>76.618705035971203</v>
      </c>
      <c r="ES150" s="1">
        <v>73.0532786885245</v>
      </c>
      <c r="ET150" s="1">
        <v>87.398785425101195</v>
      </c>
      <c r="EU150" s="1">
        <v>89.281997918834506</v>
      </c>
      <c r="EV150" s="1">
        <v>74.736225087924893</v>
      </c>
      <c r="EW150" s="1">
        <v>81.277860326894498</v>
      </c>
      <c r="EX150" s="1">
        <v>38.939393939393902</v>
      </c>
      <c r="EY150" s="1">
        <v>40.819423368740502</v>
      </c>
    </row>
    <row r="151" spans="1:155" ht="15">
      <c r="A151" s="11" t="s">
        <v>302</v>
      </c>
      <c r="B151" s="1" t="s">
        <v>774</v>
      </c>
      <c r="C151" s="1" t="s">
        <v>1188</v>
      </c>
      <c r="D151" s="11" t="s">
        <v>1189</v>
      </c>
      <c r="E151" s="11" t="s">
        <v>1190</v>
      </c>
      <c r="F151" s="1">
        <v>31.395348837209301</v>
      </c>
      <c r="G151" s="1">
        <v>32.051282051282101</v>
      </c>
      <c r="H151" s="1">
        <v>29.411764705882302</v>
      </c>
      <c r="I151" s="1">
        <v>57.142857142857103</v>
      </c>
      <c r="J151" s="1">
        <v>56.818181818181799</v>
      </c>
      <c r="K151" s="1">
        <v>21.428571428571399</v>
      </c>
      <c r="L151" s="1">
        <v>21.428571428571399</v>
      </c>
      <c r="M151" s="1">
        <v>50</v>
      </c>
      <c r="N151" s="1">
        <v>32.5</v>
      </c>
      <c r="O151" s="1">
        <v>39.473684210526301</v>
      </c>
      <c r="P151" s="1">
        <v>50</v>
      </c>
      <c r="Q151" s="1">
        <v>39.285714285714199</v>
      </c>
      <c r="R151" s="1">
        <v>42.857142857142797</v>
      </c>
      <c r="S151" s="1">
        <v>19.230769230769202</v>
      </c>
      <c r="T151" s="1">
        <v>30</v>
      </c>
      <c r="U151" s="1">
        <v>66.279069767441797</v>
      </c>
      <c r="V151" s="1">
        <v>65.384615384615302</v>
      </c>
      <c r="W151" s="1">
        <v>60.294117647058798</v>
      </c>
      <c r="X151" s="1">
        <v>44.642857142857103</v>
      </c>
      <c r="Y151" s="1">
        <v>34.090909090909101</v>
      </c>
      <c r="Z151" s="1">
        <v>30.952380952380899</v>
      </c>
      <c r="AA151" s="1">
        <v>30.952380952380899</v>
      </c>
      <c r="AB151" s="1">
        <v>28.571428571428498</v>
      </c>
      <c r="AC151" s="1">
        <v>27.5</v>
      </c>
      <c r="AD151" s="1">
        <v>36.842105263157798</v>
      </c>
      <c r="AE151" s="1">
        <v>8.8235294117647101</v>
      </c>
      <c r="AF151" s="1">
        <v>7.1428571428571397</v>
      </c>
      <c r="AG151" s="1">
        <v>50</v>
      </c>
      <c r="AH151" s="1">
        <v>23.076923076923102</v>
      </c>
      <c r="AI151" s="1">
        <v>20</v>
      </c>
      <c r="AJ151" s="1">
        <v>88.3720930232558</v>
      </c>
      <c r="AK151" s="1">
        <v>89.743589743589695</v>
      </c>
      <c r="AL151" s="1">
        <v>86.764705882352899</v>
      </c>
      <c r="AM151" s="1">
        <v>83.928571428571402</v>
      </c>
      <c r="AN151" s="1">
        <v>81.818181818181799</v>
      </c>
      <c r="AO151" s="1">
        <v>78.571428571428498</v>
      </c>
      <c r="AP151" s="1">
        <v>76.190476190476105</v>
      </c>
      <c r="AQ151" s="1">
        <v>80.952380952380906</v>
      </c>
      <c r="AR151" s="1">
        <v>17.5</v>
      </c>
      <c r="AS151" s="1">
        <v>15.789473684210501</v>
      </c>
      <c r="AT151" s="1">
        <v>14.705882352941099</v>
      </c>
      <c r="AU151" s="1">
        <v>32.142857142857103</v>
      </c>
      <c r="AV151" s="1">
        <v>50</v>
      </c>
      <c r="AW151" s="1">
        <v>42.307692307692299</v>
      </c>
      <c r="AX151" s="1">
        <v>50</v>
      </c>
      <c r="AY151" s="1">
        <v>45.348837209302303</v>
      </c>
      <c r="AZ151" s="1">
        <v>57.692307692307601</v>
      </c>
      <c r="BA151" s="1">
        <v>42.647058823529399</v>
      </c>
      <c r="BB151" s="1">
        <v>37.5</v>
      </c>
      <c r="BC151" s="1">
        <v>29.545454545454501</v>
      </c>
      <c r="BD151" s="1">
        <v>21.428571428571399</v>
      </c>
      <c r="BE151" s="1">
        <v>26.190476190476101</v>
      </c>
      <c r="BF151" s="1">
        <v>16.6666666666666</v>
      </c>
      <c r="BG151" s="1">
        <v>2.5</v>
      </c>
      <c r="BH151" s="1">
        <v>2.6315789473684199</v>
      </c>
      <c r="BI151" s="1">
        <v>8.8235294117647101</v>
      </c>
      <c r="BJ151" s="1">
        <v>3.5714285714285698</v>
      </c>
      <c r="BK151" s="1">
        <v>39.285714285714199</v>
      </c>
      <c r="BL151" s="1">
        <v>19.230769230769202</v>
      </c>
      <c r="BM151" s="1">
        <v>45</v>
      </c>
      <c r="BN151" s="1">
        <v>70.930232558139494</v>
      </c>
      <c r="BO151" s="1">
        <v>70.512820512820497</v>
      </c>
      <c r="BP151" s="1">
        <v>70.588235294117595</v>
      </c>
      <c r="BQ151" s="1">
        <v>67.857142857142804</v>
      </c>
      <c r="BR151" s="1">
        <v>68.181818181818102</v>
      </c>
      <c r="BS151" s="1">
        <v>66.6666666666666</v>
      </c>
      <c r="BT151" s="1">
        <v>54.761904761904702</v>
      </c>
      <c r="BU151" s="1">
        <v>54.761904761904702</v>
      </c>
      <c r="BV151" s="1">
        <v>25</v>
      </c>
      <c r="BW151" s="1">
        <v>21.052631578947299</v>
      </c>
      <c r="BX151" s="1">
        <v>17.647058823529399</v>
      </c>
      <c r="BY151" s="1">
        <v>28.571428571428498</v>
      </c>
      <c r="BZ151" s="1">
        <v>35.714285714285701</v>
      </c>
      <c r="CA151" s="1">
        <v>42.307692307692299</v>
      </c>
      <c r="CB151" s="1">
        <v>45</v>
      </c>
      <c r="CC151" s="1">
        <v>53.488372093023202</v>
      </c>
      <c r="CD151" s="1">
        <v>52.564102564102498</v>
      </c>
      <c r="CE151" s="1">
        <v>45.588235294117602</v>
      </c>
      <c r="CF151" s="1">
        <v>66.071428571428498</v>
      </c>
      <c r="CG151" s="1">
        <v>59.090909090909101</v>
      </c>
      <c r="CH151" s="1">
        <v>73.809523809523796</v>
      </c>
      <c r="CI151" s="1">
        <v>45.238095238095198</v>
      </c>
      <c r="CJ151" s="1">
        <v>54.761904761904702</v>
      </c>
      <c r="CK151" s="1">
        <v>52.5</v>
      </c>
      <c r="CL151" s="1">
        <v>50</v>
      </c>
      <c r="CM151" s="1">
        <v>38.235294117647101</v>
      </c>
      <c r="CN151" s="1">
        <v>32.142857142857103</v>
      </c>
      <c r="CO151" s="1">
        <v>60.714285714285701</v>
      </c>
      <c r="CP151" s="1">
        <v>38.461538461538403</v>
      </c>
      <c r="CQ151" s="1">
        <v>35</v>
      </c>
      <c r="CR151" s="1">
        <v>36.046511627906902</v>
      </c>
      <c r="CS151" s="1">
        <v>41.025641025641001</v>
      </c>
      <c r="CT151" s="1">
        <v>51.470588235294102</v>
      </c>
      <c r="CU151" s="1">
        <v>75</v>
      </c>
      <c r="CV151" s="1">
        <v>70.454545454545396</v>
      </c>
      <c r="CW151" s="1">
        <v>66.6666666666666</v>
      </c>
      <c r="CX151" s="1">
        <v>59.523809523809497</v>
      </c>
      <c r="CY151" s="1">
        <v>54.761904761904702</v>
      </c>
      <c r="CZ151" s="1">
        <v>62.5</v>
      </c>
      <c r="DA151" s="1">
        <v>55.2631578947368</v>
      </c>
      <c r="DB151" s="1">
        <v>55.8823529411764</v>
      </c>
      <c r="DC151" s="1">
        <v>21.428571428571399</v>
      </c>
      <c r="DD151" s="1">
        <v>32.142857142857103</v>
      </c>
      <c r="DE151" s="1">
        <v>38.461538461538403</v>
      </c>
      <c r="DF151" s="1">
        <v>35</v>
      </c>
      <c r="DG151" s="1">
        <v>74.706529713866402</v>
      </c>
      <c r="DH151" s="1">
        <v>68.624222466154393</v>
      </c>
      <c r="DI151" s="1">
        <v>64.169711733658104</v>
      </c>
      <c r="DJ151" s="1">
        <v>34.567535545023702</v>
      </c>
      <c r="DK151" s="1">
        <v>28.221778221778202</v>
      </c>
      <c r="DL151" s="1">
        <v>36.524822695035397</v>
      </c>
      <c r="DM151" s="1">
        <v>52.363823227132499</v>
      </c>
      <c r="DN151" s="1">
        <v>64.702868852459005</v>
      </c>
      <c r="DO151" s="1">
        <v>57.034412955465498</v>
      </c>
      <c r="DP151" s="1">
        <v>68.418314255983304</v>
      </c>
      <c r="DQ151" s="1">
        <v>51.0550996483001</v>
      </c>
      <c r="DR151" s="1">
        <v>14.190193164933101</v>
      </c>
      <c r="DS151" s="1">
        <v>3.2575757575757498</v>
      </c>
      <c r="DT151" s="1">
        <v>51.213960546282202</v>
      </c>
      <c r="DU151" s="1">
        <v>64.491525423728802</v>
      </c>
      <c r="DV151" s="1">
        <v>30.2824651504035</v>
      </c>
      <c r="DW151" s="1">
        <v>30.3878521770947</v>
      </c>
      <c r="DX151" s="1">
        <v>29.8619569630531</v>
      </c>
      <c r="DY151" s="1">
        <v>35.100710900473899</v>
      </c>
      <c r="DZ151" s="1">
        <v>30.119880119880101</v>
      </c>
      <c r="EA151" s="1">
        <v>31.053698074974601</v>
      </c>
      <c r="EB151" s="1">
        <v>32.939362795477898</v>
      </c>
      <c r="EC151" s="1">
        <v>29.354508196721302</v>
      </c>
      <c r="ED151" s="1">
        <v>22.419028340080899</v>
      </c>
      <c r="EE151" s="1">
        <v>34.8074921956295</v>
      </c>
      <c r="EF151" s="1">
        <v>18.464243845252099</v>
      </c>
      <c r="EG151" s="1">
        <v>7.8008915304606203</v>
      </c>
      <c r="EH151" s="1">
        <v>15.2272727272727</v>
      </c>
      <c r="EI151" s="1">
        <v>56.676783004552298</v>
      </c>
      <c r="EJ151" s="1">
        <v>25.3389830508474</v>
      </c>
      <c r="EK151" s="1">
        <v>35.399853264856901</v>
      </c>
      <c r="EL151" s="1">
        <v>36.1873399195023</v>
      </c>
      <c r="EM151" s="1">
        <v>35.749086479902502</v>
      </c>
      <c r="EN151" s="1">
        <v>30.9537914691943</v>
      </c>
      <c r="EO151" s="1">
        <v>22.0779220779221</v>
      </c>
      <c r="EP151" s="1">
        <v>21.681864235055698</v>
      </c>
      <c r="EQ151" s="1">
        <v>21.891058581706101</v>
      </c>
      <c r="ER151" s="1">
        <v>25.768442622950801</v>
      </c>
      <c r="ES151" s="1">
        <v>33.350202429149803</v>
      </c>
      <c r="ET151" s="1">
        <v>28.876170655567101</v>
      </c>
      <c r="EU151" s="1">
        <v>9.3200468933177003</v>
      </c>
      <c r="EV151" s="1">
        <v>18.4992570579494</v>
      </c>
      <c r="EW151" s="1">
        <v>38.939393939393902</v>
      </c>
      <c r="EX151" s="1">
        <v>40.819423368740502</v>
      </c>
      <c r="EY151" s="1">
        <v>41.610169491525397</v>
      </c>
    </row>
    <row r="152" spans="1:155" ht="15">
      <c r="A152" s="11" t="s">
        <v>303</v>
      </c>
      <c r="B152" s="1" t="s">
        <v>775</v>
      </c>
      <c r="C152" s="1" t="s">
        <v>1117</v>
      </c>
      <c r="D152" s="11" t="s">
        <v>1118</v>
      </c>
      <c r="E152" s="11" t="s">
        <v>1119</v>
      </c>
      <c r="F152" s="1">
        <v>48.095238095238102</v>
      </c>
      <c r="G152" s="1">
        <v>49.468085106382901</v>
      </c>
      <c r="H152" s="1">
        <v>50</v>
      </c>
      <c r="I152" s="1">
        <v>37.5</v>
      </c>
      <c r="J152" s="1">
        <v>20.588235294117599</v>
      </c>
      <c r="K152" s="1">
        <v>14.705882352941099</v>
      </c>
      <c r="L152" s="1">
        <v>10.784313725490099</v>
      </c>
      <c r="M152" s="1">
        <v>11.2244897959183</v>
      </c>
      <c r="N152" s="1">
        <v>13.2653061224489</v>
      </c>
      <c r="O152" s="1">
        <v>7.6086956521739104</v>
      </c>
      <c r="P152" s="1">
        <v>1.2195121951219501</v>
      </c>
      <c r="Q152" s="1">
        <v>14.864864864864799</v>
      </c>
      <c r="R152" s="1">
        <v>31.578947368421101</v>
      </c>
      <c r="S152" s="1">
        <v>22.5</v>
      </c>
      <c r="T152" s="1">
        <v>22.857142857142801</v>
      </c>
      <c r="U152" s="1">
        <v>19.047619047619001</v>
      </c>
      <c r="V152" s="1">
        <v>20.744680851063801</v>
      </c>
      <c r="W152" s="1">
        <v>20.879120879120801</v>
      </c>
      <c r="X152" s="1">
        <v>16.911764705882302</v>
      </c>
      <c r="Y152" s="1">
        <v>9.8039215686274499</v>
      </c>
      <c r="Z152" s="1">
        <v>9.8039215686274499</v>
      </c>
      <c r="AA152" s="1">
        <v>6.86274509803921</v>
      </c>
      <c r="AB152" s="1">
        <v>6.1224489795918302</v>
      </c>
      <c r="AC152" s="1">
        <v>6.1224489795918302</v>
      </c>
      <c r="AD152" s="1">
        <v>5.4347826086956497</v>
      </c>
      <c r="AE152" s="1">
        <v>6.09756097560975</v>
      </c>
      <c r="AF152" s="1">
        <v>10.8108108108108</v>
      </c>
      <c r="AG152" s="1">
        <v>21.052631578947299</v>
      </c>
      <c r="AH152" s="1">
        <v>26.25</v>
      </c>
      <c r="AI152" s="1">
        <v>22.857142857142801</v>
      </c>
      <c r="AJ152" s="1">
        <v>32.857142857142797</v>
      </c>
      <c r="AK152" s="1">
        <v>32.978723404255298</v>
      </c>
      <c r="AL152" s="1">
        <v>32.417582417582402</v>
      </c>
      <c r="AM152" s="1">
        <v>33.088235294117602</v>
      </c>
      <c r="AN152" s="1">
        <v>25.4901960784313</v>
      </c>
      <c r="AO152" s="1">
        <v>24.509803921568601</v>
      </c>
      <c r="AP152" s="1">
        <v>27.450980392156801</v>
      </c>
      <c r="AQ152" s="1">
        <v>29.5918367346938</v>
      </c>
      <c r="AR152" s="1">
        <v>5.1020408163265296</v>
      </c>
      <c r="AS152" s="1">
        <v>5.4347826086956497</v>
      </c>
      <c r="AT152" s="1">
        <v>7.3170731707317103</v>
      </c>
      <c r="AU152" s="1">
        <v>16.2162162162162</v>
      </c>
      <c r="AV152" s="1">
        <v>43.421052631578902</v>
      </c>
      <c r="AW152" s="1">
        <v>42.5</v>
      </c>
      <c r="AX152" s="1">
        <v>44.285714285714199</v>
      </c>
      <c r="AY152" s="1">
        <v>32.857142857142797</v>
      </c>
      <c r="AZ152" s="1">
        <v>33.510638297872298</v>
      </c>
      <c r="BA152" s="1">
        <v>26.923076923076898</v>
      </c>
      <c r="BB152" s="1">
        <v>28.676470588235201</v>
      </c>
      <c r="BC152" s="1">
        <v>16.6666666666666</v>
      </c>
      <c r="BD152" s="1">
        <v>16.6666666666666</v>
      </c>
      <c r="BE152" s="1">
        <v>12.7450980392156</v>
      </c>
      <c r="BF152" s="1">
        <v>7.1428571428571397</v>
      </c>
      <c r="BG152" s="1">
        <v>17.3469387755102</v>
      </c>
      <c r="BH152" s="1">
        <v>1.0869565217391299</v>
      </c>
      <c r="BI152" s="1">
        <v>1.2195121951219501</v>
      </c>
      <c r="BJ152" s="1">
        <v>1.35135135135135</v>
      </c>
      <c r="BK152" s="1">
        <v>6.5789473684210504</v>
      </c>
      <c r="BL152" s="1">
        <v>30</v>
      </c>
      <c r="BM152" s="1">
        <v>67.142857142857096</v>
      </c>
      <c r="BN152" s="1">
        <v>25.238095238095202</v>
      </c>
      <c r="BO152" s="1">
        <v>27.659574468085101</v>
      </c>
      <c r="BP152" s="1">
        <v>29.120879120879099</v>
      </c>
      <c r="BQ152" s="1">
        <v>30.147058823529399</v>
      </c>
      <c r="BR152" s="1">
        <v>24.509803921568601</v>
      </c>
      <c r="BS152" s="1">
        <v>23.529411764705799</v>
      </c>
      <c r="BT152" s="1">
        <v>23.529411764705799</v>
      </c>
      <c r="BU152" s="1">
        <v>28.571428571428498</v>
      </c>
      <c r="BV152" s="1">
        <v>30.612244897959101</v>
      </c>
      <c r="BW152" s="1">
        <v>31.5217391304347</v>
      </c>
      <c r="BX152" s="1">
        <v>32.9268292682926</v>
      </c>
      <c r="BY152" s="1">
        <v>39.189189189189101</v>
      </c>
      <c r="BZ152" s="1">
        <v>46.052631578947299</v>
      </c>
      <c r="CA152" s="1">
        <v>48.75</v>
      </c>
      <c r="CB152" s="1">
        <v>50</v>
      </c>
      <c r="CC152" s="1">
        <v>70.952380952380906</v>
      </c>
      <c r="CD152" s="1">
        <v>72.340425531914903</v>
      </c>
      <c r="CE152" s="1">
        <v>69.780219780219696</v>
      </c>
      <c r="CF152" s="1">
        <v>67.647058823529406</v>
      </c>
      <c r="CG152" s="1">
        <v>70.588235294117595</v>
      </c>
      <c r="CH152" s="1">
        <v>81.372549019607803</v>
      </c>
      <c r="CI152" s="1">
        <v>80.392156862745097</v>
      </c>
      <c r="CJ152" s="1">
        <v>76.530612244897895</v>
      </c>
      <c r="CK152" s="1">
        <v>82.653061224489804</v>
      </c>
      <c r="CL152" s="1">
        <v>81.521739130434696</v>
      </c>
      <c r="CM152" s="1">
        <v>78.048780487804805</v>
      </c>
      <c r="CN152" s="1">
        <v>55.405405405405403</v>
      </c>
      <c r="CO152" s="1">
        <v>81.578947368421098</v>
      </c>
      <c r="CP152" s="1">
        <v>45</v>
      </c>
      <c r="CQ152" s="1">
        <v>67.142857142857096</v>
      </c>
      <c r="CR152" s="1">
        <v>30.4761904761904</v>
      </c>
      <c r="CS152" s="1">
        <v>36.170212765957402</v>
      </c>
      <c r="CT152" s="1">
        <v>34.615384615384599</v>
      </c>
      <c r="CU152" s="1">
        <v>36.764705882352899</v>
      </c>
      <c r="CV152" s="1">
        <v>33.3333333333333</v>
      </c>
      <c r="CW152" s="1">
        <v>36.274509803921497</v>
      </c>
      <c r="CX152" s="1">
        <v>38.235294117647101</v>
      </c>
      <c r="CY152" s="1">
        <v>42.857142857142797</v>
      </c>
      <c r="CZ152" s="1">
        <v>16.326530612244799</v>
      </c>
      <c r="DA152" s="1">
        <v>9.7826086956521703</v>
      </c>
      <c r="DB152" s="1">
        <v>10.9756097560975</v>
      </c>
      <c r="DC152" s="1">
        <v>21.6216216216216</v>
      </c>
      <c r="DD152" s="1">
        <v>31.578947368421101</v>
      </c>
      <c r="DE152" s="1">
        <v>35</v>
      </c>
      <c r="DF152" s="1">
        <v>37.142857142857103</v>
      </c>
      <c r="DG152" s="1">
        <v>32.887013939838504</v>
      </c>
      <c r="DH152" s="1">
        <v>79.3450420783022</v>
      </c>
      <c r="DI152" s="1">
        <v>63.195290296386503</v>
      </c>
      <c r="DJ152" s="1">
        <v>68.394549763033098</v>
      </c>
      <c r="DK152" s="1">
        <v>66.783216783216702</v>
      </c>
      <c r="DL152" s="1">
        <v>36.727456940222801</v>
      </c>
      <c r="DM152" s="1">
        <v>43.216855087358603</v>
      </c>
      <c r="DN152" s="1">
        <v>57.120901639344197</v>
      </c>
      <c r="DO152" s="1">
        <v>77.176113360323797</v>
      </c>
      <c r="DP152" s="1">
        <v>82.778355879292405</v>
      </c>
      <c r="DQ152" s="1">
        <v>59.144196951934298</v>
      </c>
      <c r="DR152" s="1">
        <v>58.320950965824601</v>
      </c>
      <c r="DS152" s="1">
        <v>41.893939393939299</v>
      </c>
      <c r="DT152" s="1">
        <v>47.268588770864902</v>
      </c>
      <c r="DU152" s="1">
        <v>18.3898305084745</v>
      </c>
      <c r="DV152" s="1">
        <v>4.2736610418195102</v>
      </c>
      <c r="DW152" s="1">
        <v>1.2989388949871901</v>
      </c>
      <c r="DX152" s="1">
        <v>3.6337799431587401</v>
      </c>
      <c r="DY152" s="1">
        <v>2.2808056872037898</v>
      </c>
      <c r="DZ152" s="1">
        <v>3.6463536463536399</v>
      </c>
      <c r="EA152" s="1">
        <v>8.5612968591692002</v>
      </c>
      <c r="EB152" s="1">
        <v>21.325796505652601</v>
      </c>
      <c r="EC152" s="1">
        <v>24.743852459016299</v>
      </c>
      <c r="ED152" s="1">
        <v>7.2368421052631504</v>
      </c>
      <c r="EE152" s="1">
        <v>6.2955254942767898</v>
      </c>
      <c r="EF152" s="1">
        <v>4.9824150058616601</v>
      </c>
      <c r="EG152" s="1">
        <v>2.15453194650817</v>
      </c>
      <c r="EH152" s="1">
        <v>2.5</v>
      </c>
      <c r="EI152" s="1">
        <v>1.44157814871016</v>
      </c>
      <c r="EJ152" s="1">
        <v>1.44067796610169</v>
      </c>
      <c r="EK152" s="1">
        <v>35.399853264856901</v>
      </c>
      <c r="EL152" s="1">
        <v>36.1873399195023</v>
      </c>
      <c r="EM152" s="1">
        <v>35.749086479902502</v>
      </c>
      <c r="EN152" s="1">
        <v>30.9537914691943</v>
      </c>
      <c r="EO152" s="1">
        <v>22.0779220779221</v>
      </c>
      <c r="EP152" s="1">
        <v>21.681864235055698</v>
      </c>
      <c r="EQ152" s="1">
        <v>21.891058581706101</v>
      </c>
      <c r="ER152" s="1">
        <v>25.768442622950801</v>
      </c>
      <c r="ES152" s="1">
        <v>33.350202429149803</v>
      </c>
      <c r="ET152" s="1">
        <v>28.876170655567101</v>
      </c>
      <c r="EU152" s="1">
        <v>9.3200468933177003</v>
      </c>
      <c r="EV152" s="1">
        <v>18.4992570579494</v>
      </c>
      <c r="EW152" s="1">
        <v>38.939393939393902</v>
      </c>
      <c r="EX152" s="1">
        <v>40.819423368740502</v>
      </c>
      <c r="EY152" s="1">
        <v>41.610169491525397</v>
      </c>
    </row>
    <row r="153" spans="1:155" ht="15">
      <c r="A153" s="11" t="s">
        <v>308</v>
      </c>
      <c r="B153" s="1" t="s">
        <v>780</v>
      </c>
      <c r="C153" s="1" t="s">
        <v>1030</v>
      </c>
      <c r="D153" s="11" t="s">
        <v>1024</v>
      </c>
      <c r="E153" s="11" t="s">
        <v>1031</v>
      </c>
      <c r="F153" s="1">
        <v>79.639175257731907</v>
      </c>
      <c r="G153" s="1">
        <v>93.786982248520701</v>
      </c>
      <c r="H153" s="1">
        <v>92.045454545454504</v>
      </c>
      <c r="I153" s="1">
        <v>82.627118644067806</v>
      </c>
      <c r="J153" s="1">
        <v>86.363636363636303</v>
      </c>
      <c r="K153" s="1">
        <v>85.326086956521706</v>
      </c>
      <c r="L153" s="1">
        <v>79.651162790697597</v>
      </c>
      <c r="M153" s="1">
        <v>87.5</v>
      </c>
      <c r="N153" s="1">
        <v>85.256410256410206</v>
      </c>
      <c r="O153" s="1">
        <v>90.714285714285694</v>
      </c>
      <c r="P153" s="1">
        <v>83.064516129032199</v>
      </c>
      <c r="Q153" s="1">
        <v>56.034482758620598</v>
      </c>
      <c r="R153" s="1">
        <v>59.090909090909101</v>
      </c>
      <c r="S153" s="1">
        <v>99.056603773584897</v>
      </c>
      <c r="T153" s="1">
        <v>3.1914893617021201</v>
      </c>
      <c r="U153" s="1">
        <v>87.886597938144305</v>
      </c>
      <c r="V153" s="1">
        <v>84.911242603550306</v>
      </c>
      <c r="W153" s="1">
        <v>87.5</v>
      </c>
      <c r="X153" s="1">
        <v>80.932203389830505</v>
      </c>
      <c r="Y153" s="1">
        <v>82.323232323232304</v>
      </c>
      <c r="Z153" s="1">
        <v>83.152173913043399</v>
      </c>
      <c r="AA153" s="1">
        <v>87.790697674418595</v>
      </c>
      <c r="AB153" s="1">
        <v>87.5</v>
      </c>
      <c r="AC153" s="1">
        <v>90.384615384615302</v>
      </c>
      <c r="AD153" s="1">
        <v>86.428571428571402</v>
      </c>
      <c r="AE153" s="1">
        <v>84.677419354838705</v>
      </c>
      <c r="AF153" s="1">
        <v>76.724137931034406</v>
      </c>
      <c r="AG153" s="1">
        <v>70</v>
      </c>
      <c r="AH153" s="1">
        <v>72.641509433962199</v>
      </c>
      <c r="AI153" s="1">
        <v>1.0638297872340401</v>
      </c>
      <c r="AJ153" s="1">
        <v>94.072164948453604</v>
      </c>
      <c r="AK153" s="1">
        <v>67.159763313609403</v>
      </c>
      <c r="AL153" s="1">
        <v>65.909090909090907</v>
      </c>
      <c r="AM153" s="1">
        <v>21.1864406779661</v>
      </c>
      <c r="AN153" s="1">
        <v>66.6666666666666</v>
      </c>
      <c r="AO153" s="1">
        <v>66.304347826086897</v>
      </c>
      <c r="AP153" s="1">
        <v>66.860465116279101</v>
      </c>
      <c r="AQ153" s="1">
        <v>26.785714285714199</v>
      </c>
      <c r="AR153" s="1">
        <v>24.358974358974301</v>
      </c>
      <c r="AS153" s="1">
        <v>26.428571428571399</v>
      </c>
      <c r="AT153" s="1">
        <v>26.612903225806399</v>
      </c>
      <c r="AU153" s="1">
        <v>34.482758620689602</v>
      </c>
      <c r="AV153" s="1">
        <v>37.272727272727202</v>
      </c>
      <c r="AW153" s="1">
        <v>44.339622641509401</v>
      </c>
      <c r="AX153" s="1">
        <v>72.340425531914903</v>
      </c>
      <c r="AY153" s="1">
        <v>95.103092783505105</v>
      </c>
      <c r="AZ153" s="1">
        <v>89.053254437869796</v>
      </c>
      <c r="BA153" s="1">
        <v>92.803030303030297</v>
      </c>
      <c r="BB153" s="1">
        <v>91.1016949152542</v>
      </c>
      <c r="BC153" s="1">
        <v>93.434343434343404</v>
      </c>
      <c r="BD153" s="1">
        <v>86.413043478260803</v>
      </c>
      <c r="BE153" s="1">
        <v>70.348837209302303</v>
      </c>
      <c r="BF153" s="1">
        <v>88.690476190476105</v>
      </c>
      <c r="BG153" s="1">
        <v>81.410256410256395</v>
      </c>
      <c r="BH153" s="1">
        <v>82.142857142857096</v>
      </c>
      <c r="BI153" s="1">
        <v>81.451612903225794</v>
      </c>
      <c r="BJ153" s="1">
        <v>57.758620689655103</v>
      </c>
      <c r="BK153" s="1">
        <v>79.090909090909093</v>
      </c>
      <c r="BL153" s="1">
        <v>83.962264150943398</v>
      </c>
      <c r="BM153" s="1">
        <v>50</v>
      </c>
      <c r="BN153" s="1">
        <v>83.247422680412299</v>
      </c>
      <c r="BO153" s="1">
        <v>84.319526627218906</v>
      </c>
      <c r="BP153" s="1">
        <v>83.3333333333333</v>
      </c>
      <c r="BQ153" s="1">
        <v>65.677966101694906</v>
      </c>
      <c r="BR153" s="1">
        <v>61.616161616161598</v>
      </c>
      <c r="BS153" s="1">
        <v>63.043478260869499</v>
      </c>
      <c r="BT153" s="1">
        <v>65.697674418604606</v>
      </c>
      <c r="BU153" s="1">
        <v>67.857142857142804</v>
      </c>
      <c r="BV153" s="1">
        <v>72.435897435897402</v>
      </c>
      <c r="BW153" s="1">
        <v>75.714285714285694</v>
      </c>
      <c r="BX153" s="1">
        <v>66.129032258064498</v>
      </c>
      <c r="BY153" s="1">
        <v>36.2068965517241</v>
      </c>
      <c r="BZ153" s="1">
        <v>40.909090909090899</v>
      </c>
      <c r="CA153" s="1">
        <v>43.396226415094297</v>
      </c>
      <c r="CB153" s="1">
        <v>89.361702127659498</v>
      </c>
      <c r="CC153" s="1">
        <v>93.556701030927798</v>
      </c>
      <c r="CD153" s="1">
        <v>92.6035502958579</v>
      </c>
      <c r="CE153" s="1">
        <v>92.803030303030297</v>
      </c>
      <c r="CF153" s="1">
        <v>96.186440677966104</v>
      </c>
      <c r="CG153" s="1">
        <v>95.454545454545396</v>
      </c>
      <c r="CH153" s="1">
        <v>88.586956521739097</v>
      </c>
      <c r="CI153" s="1">
        <v>92.441860465116207</v>
      </c>
      <c r="CJ153" s="1">
        <v>89.880952380952294</v>
      </c>
      <c r="CK153" s="1">
        <v>90.384615384615302</v>
      </c>
      <c r="CL153" s="1">
        <v>96.428571428571402</v>
      </c>
      <c r="CM153" s="1">
        <v>94.354838709677395</v>
      </c>
      <c r="CN153" s="1">
        <v>97.413793103448199</v>
      </c>
      <c r="CO153" s="1">
        <v>93.636363636363598</v>
      </c>
      <c r="CP153" s="1">
        <v>95.283018867924497</v>
      </c>
      <c r="CQ153" s="1">
        <v>73.404255319148902</v>
      </c>
      <c r="CR153" s="1">
        <v>96.907216494845301</v>
      </c>
      <c r="CS153" s="1">
        <v>97.633136094674498</v>
      </c>
      <c r="CT153" s="1">
        <v>97.348484848484802</v>
      </c>
      <c r="CU153" s="1">
        <v>86.864406779660996</v>
      </c>
      <c r="CV153" s="1">
        <v>85.353535353535307</v>
      </c>
      <c r="CW153" s="1">
        <v>83.695652173913004</v>
      </c>
      <c r="CX153" s="1">
        <v>95.348837209302303</v>
      </c>
      <c r="CY153" s="1">
        <v>95.8333333333333</v>
      </c>
      <c r="CZ153" s="1">
        <v>97.435897435897402</v>
      </c>
      <c r="DA153" s="1">
        <v>95</v>
      </c>
      <c r="DB153" s="1">
        <v>91.129032258064498</v>
      </c>
      <c r="DC153" s="1">
        <v>87.931034482758605</v>
      </c>
      <c r="DD153" s="1">
        <v>90.909090909090907</v>
      </c>
      <c r="DE153" s="1">
        <v>95.283018867924497</v>
      </c>
      <c r="DF153" s="1">
        <v>88.297872340425499</v>
      </c>
      <c r="DG153" s="1">
        <v>65.022010271460005</v>
      </c>
      <c r="DH153" s="1">
        <v>60.940358580314602</v>
      </c>
      <c r="DI153" s="1">
        <v>81.222086885911395</v>
      </c>
      <c r="DJ153" s="1">
        <v>85.633886255924097</v>
      </c>
      <c r="DK153" s="1">
        <v>80.969030969030896</v>
      </c>
      <c r="DL153" s="1">
        <v>80.800405268490294</v>
      </c>
      <c r="DM153" s="1">
        <v>90.493319630010205</v>
      </c>
      <c r="DN153" s="1">
        <v>77.817622950819597</v>
      </c>
      <c r="DO153" s="1">
        <v>81.528340080971603</v>
      </c>
      <c r="DP153" s="1">
        <v>91.935483870967701</v>
      </c>
      <c r="DQ153" s="1">
        <v>54.2203985932004</v>
      </c>
      <c r="DR153" s="1">
        <v>68.1277860326894</v>
      </c>
      <c r="DS153" s="1">
        <v>75.8333333333333</v>
      </c>
      <c r="DT153" s="1">
        <v>55.766312594840599</v>
      </c>
      <c r="DU153" s="1">
        <v>59.067796610169403</v>
      </c>
      <c r="DV153" s="1">
        <v>22.615553925165099</v>
      </c>
      <c r="DW153" s="1">
        <v>5.2872301500182903</v>
      </c>
      <c r="DX153" s="1">
        <v>10.089321965083199</v>
      </c>
      <c r="DY153" s="1">
        <v>9.9229857819905192</v>
      </c>
      <c r="DZ153" s="1">
        <v>13.4365634365634</v>
      </c>
      <c r="EA153" s="1">
        <v>21.529888551165101</v>
      </c>
      <c r="EB153" s="1">
        <v>20.400822199383299</v>
      </c>
      <c r="EC153" s="1">
        <v>12.5512295081967</v>
      </c>
      <c r="ED153" s="1">
        <v>36.791497975708502</v>
      </c>
      <c r="EE153" s="1">
        <v>18.1581685744016</v>
      </c>
      <c r="EF153" s="1">
        <v>11.4302461899179</v>
      </c>
      <c r="EG153" s="1">
        <v>10.3268945022288</v>
      </c>
      <c r="EH153" s="1">
        <v>7.0454545454545396</v>
      </c>
      <c r="EI153" s="1">
        <v>16.3125948406676</v>
      </c>
      <c r="EJ153" s="1">
        <v>17.203389830508399</v>
      </c>
      <c r="EK153" s="1">
        <v>95.432868672046894</v>
      </c>
      <c r="EL153" s="1">
        <v>99.377972923527196</v>
      </c>
      <c r="EM153" s="1">
        <v>99.390986601705194</v>
      </c>
      <c r="EN153" s="1">
        <v>99.229857819905206</v>
      </c>
      <c r="EO153" s="1">
        <v>98.951048951048904</v>
      </c>
      <c r="EP153" s="1">
        <v>98.834853090172203</v>
      </c>
      <c r="EQ153" s="1">
        <v>97.995889003083207</v>
      </c>
      <c r="ER153" s="1">
        <v>94.620901639344197</v>
      </c>
      <c r="ES153" s="1">
        <v>95.850202429149803</v>
      </c>
      <c r="ET153" s="1">
        <v>97.970863683662799</v>
      </c>
      <c r="EU153" s="1">
        <v>94.255568581477107</v>
      </c>
      <c r="EV153" s="1">
        <v>94.9479940564635</v>
      </c>
      <c r="EW153" s="1">
        <v>83.030303030303003</v>
      </c>
      <c r="EX153" s="1">
        <v>95.5235204855842</v>
      </c>
      <c r="EY153" s="1">
        <v>87.966101694915196</v>
      </c>
    </row>
    <row r="154" spans="1:155" ht="15">
      <c r="A154" s="11" t="s">
        <v>300</v>
      </c>
      <c r="B154" s="1" t="s">
        <v>772</v>
      </c>
      <c r="C154" s="1" t="s">
        <v>1151</v>
      </c>
      <c r="D154" s="11" t="s">
        <v>1152</v>
      </c>
      <c r="E154" s="11" t="s">
        <v>1153</v>
      </c>
      <c r="F154" s="1">
        <v>78.415300546448094</v>
      </c>
      <c r="G154" s="1">
        <v>80.890052356020902</v>
      </c>
      <c r="H154" s="1">
        <v>84.636871508379798</v>
      </c>
      <c r="I154" s="1">
        <v>85.928143712574794</v>
      </c>
      <c r="J154" s="1">
        <v>93.795620437956202</v>
      </c>
      <c r="K154" s="1">
        <v>95.454545454545396</v>
      </c>
      <c r="L154" s="1">
        <v>91.949152542372801</v>
      </c>
      <c r="M154" s="1">
        <v>96.902654867256601</v>
      </c>
      <c r="N154" s="1">
        <v>74.299065420560694</v>
      </c>
      <c r="O154" s="1">
        <v>83.980582524271796</v>
      </c>
      <c r="P154" s="1">
        <v>85.955056179775198</v>
      </c>
      <c r="Q154" s="1">
        <v>77.848101265822706</v>
      </c>
      <c r="R154" s="1">
        <v>82.142857142857096</v>
      </c>
      <c r="S154" s="1">
        <v>88.0597014925373</v>
      </c>
      <c r="T154" s="1">
        <v>88.461538461538396</v>
      </c>
      <c r="U154" s="1">
        <v>92.076502732240399</v>
      </c>
      <c r="V154" s="1">
        <v>91.361256544502595</v>
      </c>
      <c r="W154" s="1">
        <v>92.458100558659197</v>
      </c>
      <c r="X154" s="1">
        <v>93.413173652694596</v>
      </c>
      <c r="Y154" s="1">
        <v>91.605839416058402</v>
      </c>
      <c r="Z154" s="1">
        <v>89.669421487603302</v>
      </c>
      <c r="AA154" s="1">
        <v>87.288135593220304</v>
      </c>
      <c r="AB154" s="1">
        <v>87.168141592920307</v>
      </c>
      <c r="AC154" s="1">
        <v>86.9158878504672</v>
      </c>
      <c r="AD154" s="1">
        <v>86.407766990291194</v>
      </c>
      <c r="AE154" s="1">
        <v>87.078651685393197</v>
      </c>
      <c r="AF154" s="1">
        <v>87.341772151898695</v>
      </c>
      <c r="AG154" s="1">
        <v>93.571428571428498</v>
      </c>
      <c r="AH154" s="1">
        <v>96.268656716417894</v>
      </c>
      <c r="AI154" s="1">
        <v>97.692307692307594</v>
      </c>
      <c r="AJ154" s="1">
        <v>34.153005464480799</v>
      </c>
      <c r="AK154" s="1">
        <v>35.078534031413596</v>
      </c>
      <c r="AL154" s="1">
        <v>34.636871508379798</v>
      </c>
      <c r="AM154" s="1">
        <v>32.934131736526901</v>
      </c>
      <c r="AN154" s="1">
        <v>32.846715328467099</v>
      </c>
      <c r="AO154" s="1">
        <v>28.925619834710702</v>
      </c>
      <c r="AP154" s="1">
        <v>29.2372881355932</v>
      </c>
      <c r="AQ154" s="1">
        <v>28.318584070796401</v>
      </c>
      <c r="AR154" s="1">
        <v>29.906542056074699</v>
      </c>
      <c r="AS154" s="1">
        <v>71.844660194174693</v>
      </c>
      <c r="AT154" s="1">
        <v>71.348314606741496</v>
      </c>
      <c r="AU154" s="1">
        <v>74.683544303797404</v>
      </c>
      <c r="AV154" s="1">
        <v>79.285714285714207</v>
      </c>
      <c r="AW154" s="1">
        <v>97.014925373134304</v>
      </c>
      <c r="AX154" s="1">
        <v>95.384615384615302</v>
      </c>
      <c r="AY154" s="1">
        <v>84.972677595628397</v>
      </c>
      <c r="AZ154" s="1">
        <v>85.602094240837701</v>
      </c>
      <c r="BA154" s="1">
        <v>80.726256983240205</v>
      </c>
      <c r="BB154" s="1">
        <v>91.916167664670596</v>
      </c>
      <c r="BC154" s="1">
        <v>84.306569343065703</v>
      </c>
      <c r="BD154" s="1">
        <v>68.181818181818102</v>
      </c>
      <c r="BE154" s="1">
        <v>93.644067796610102</v>
      </c>
      <c r="BF154" s="1">
        <v>83.628318584070698</v>
      </c>
      <c r="BG154" s="1">
        <v>51.869158878504599</v>
      </c>
      <c r="BH154" s="1">
        <v>40.291262135922302</v>
      </c>
      <c r="BI154" s="1">
        <v>41.011235955056101</v>
      </c>
      <c r="BJ154" s="1">
        <v>28.481012658227801</v>
      </c>
      <c r="BK154" s="1">
        <v>47.857142857142797</v>
      </c>
      <c r="BL154" s="1">
        <v>5.2238805970149196</v>
      </c>
      <c r="BM154" s="1">
        <v>3.84615384615384</v>
      </c>
      <c r="BN154" s="1">
        <v>68.306010928961697</v>
      </c>
      <c r="BO154" s="1">
        <v>69.633507853403103</v>
      </c>
      <c r="BP154" s="1">
        <v>74.301675977653602</v>
      </c>
      <c r="BQ154" s="1">
        <v>76.047904191616695</v>
      </c>
      <c r="BR154" s="1">
        <v>78.832116788321102</v>
      </c>
      <c r="BS154" s="1">
        <v>67.355371900826398</v>
      </c>
      <c r="BT154" s="1">
        <v>61.016949152542303</v>
      </c>
      <c r="BU154" s="1">
        <v>64.601769911504405</v>
      </c>
      <c r="BV154" s="1">
        <v>70.560747663551396</v>
      </c>
      <c r="BW154" s="1">
        <v>73.786407766990195</v>
      </c>
      <c r="BX154" s="1">
        <v>77.528089887640405</v>
      </c>
      <c r="BY154" s="1">
        <v>64.556962025316395</v>
      </c>
      <c r="BZ154" s="1">
        <v>65.714285714285694</v>
      </c>
      <c r="CA154" s="1">
        <v>36.567164179104402</v>
      </c>
      <c r="CB154" s="1">
        <v>37.692307692307601</v>
      </c>
      <c r="CC154" s="1">
        <v>43.715846994535497</v>
      </c>
      <c r="CD154" s="1">
        <v>44.240837696335099</v>
      </c>
      <c r="CE154" s="1">
        <v>74.581005586592099</v>
      </c>
      <c r="CF154" s="1">
        <v>76.646706586826298</v>
      </c>
      <c r="CG154" s="1">
        <v>78.102189781021906</v>
      </c>
      <c r="CH154" s="1">
        <v>59.917355371900797</v>
      </c>
      <c r="CI154" s="1">
        <v>84.745762711864401</v>
      </c>
      <c r="CJ154" s="1">
        <v>63.274336283185797</v>
      </c>
      <c r="CK154" s="1">
        <v>82.242990654205599</v>
      </c>
      <c r="CL154" s="1">
        <v>99.514563106796103</v>
      </c>
      <c r="CM154" s="1">
        <v>99.438202247191001</v>
      </c>
      <c r="CN154" s="1">
        <v>91.772151898734094</v>
      </c>
      <c r="CO154" s="1">
        <v>90.714285714285694</v>
      </c>
      <c r="CP154" s="1">
        <v>87.313432835820805</v>
      </c>
      <c r="CQ154" s="1">
        <v>77.692307692307594</v>
      </c>
      <c r="CR154" s="1">
        <v>87.158469945355094</v>
      </c>
      <c r="CS154" s="1">
        <v>88.7434554973822</v>
      </c>
      <c r="CT154" s="1">
        <v>89.664804469273705</v>
      </c>
      <c r="CU154" s="1">
        <v>91.317365269461106</v>
      </c>
      <c r="CV154" s="1">
        <v>90.510948905109402</v>
      </c>
      <c r="CW154" s="1">
        <v>91.322314049586694</v>
      </c>
      <c r="CX154" s="1">
        <v>77.118644067796595</v>
      </c>
      <c r="CY154" s="1">
        <v>76.106194690265397</v>
      </c>
      <c r="CZ154" s="1">
        <v>80.373831775700907</v>
      </c>
      <c r="DA154" s="1">
        <v>81.553398058252398</v>
      </c>
      <c r="DB154" s="1">
        <v>80.337078651685303</v>
      </c>
      <c r="DC154" s="1">
        <v>82.911392405063197</v>
      </c>
      <c r="DD154" s="1">
        <v>65</v>
      </c>
      <c r="DE154" s="1">
        <v>86.567164179104395</v>
      </c>
      <c r="DF154" s="1">
        <v>40.769230769230703</v>
      </c>
      <c r="DG154" s="1">
        <v>72.418478260869506</v>
      </c>
      <c r="DH154" s="1">
        <v>58.712399119589101</v>
      </c>
      <c r="DI154" s="1">
        <v>58.964507866813001</v>
      </c>
      <c r="DJ154" s="1">
        <v>64.413317092976001</v>
      </c>
      <c r="DK154" s="1">
        <v>37.411137440758203</v>
      </c>
      <c r="DL154" s="1">
        <v>51.798201798201703</v>
      </c>
      <c r="DM154" s="1">
        <v>47.264437689969597</v>
      </c>
      <c r="DN154" s="1">
        <v>40.339157245632101</v>
      </c>
      <c r="DO154" s="1">
        <v>52.715163934426201</v>
      </c>
      <c r="DP154" s="1">
        <v>68.674089068825893</v>
      </c>
      <c r="DQ154" s="1">
        <v>74.141519250780405</v>
      </c>
      <c r="DR154" s="1">
        <v>38.862837045720902</v>
      </c>
      <c r="DS154" s="1">
        <v>48.662704309063798</v>
      </c>
      <c r="DT154" s="1">
        <v>66.439393939393895</v>
      </c>
      <c r="DU154" s="1">
        <v>19.499241274658502</v>
      </c>
      <c r="DV154" s="1">
        <v>58.249223602484399</v>
      </c>
      <c r="DW154" s="1">
        <v>50.2751283932501</v>
      </c>
      <c r="DX154" s="1">
        <v>60.464690815953098</v>
      </c>
      <c r="DY154" s="1">
        <v>45.046691027202598</v>
      </c>
      <c r="DZ154" s="1">
        <v>68.098341232227398</v>
      </c>
      <c r="EA154" s="1">
        <v>47.302697302697297</v>
      </c>
      <c r="EB154" s="1">
        <v>44.326241134751697</v>
      </c>
      <c r="EC154" s="1">
        <v>47.841726618705003</v>
      </c>
      <c r="ED154" s="1">
        <v>44.825819672131097</v>
      </c>
      <c r="EE154" s="1">
        <v>72.925101214574894</v>
      </c>
      <c r="EF154" s="1">
        <v>89.750260145681494</v>
      </c>
      <c r="EG154" s="1">
        <v>88.218053927315296</v>
      </c>
      <c r="EH154" s="1">
        <v>73.1797919762258</v>
      </c>
      <c r="EI154" s="1">
        <v>95.227272727272705</v>
      </c>
      <c r="EJ154" s="1">
        <v>95.220030349013598</v>
      </c>
      <c r="EK154" s="1">
        <v>34.704968944099299</v>
      </c>
      <c r="EL154" s="1">
        <v>35.399853264856901</v>
      </c>
      <c r="EM154" s="1">
        <v>36.1873399195023</v>
      </c>
      <c r="EN154" s="1">
        <v>78.197320341047501</v>
      </c>
      <c r="EO154" s="1">
        <v>30.9537914691943</v>
      </c>
      <c r="EP154" s="1">
        <v>50.799200799200698</v>
      </c>
      <c r="EQ154" s="1">
        <v>51.0131712259371</v>
      </c>
      <c r="ER154" s="1">
        <v>50.770811921891003</v>
      </c>
      <c r="ES154" s="1">
        <v>57.4282786885245</v>
      </c>
      <c r="ET154" s="1">
        <v>62.0445344129554</v>
      </c>
      <c r="EU154" s="1">
        <v>63.995837669094598</v>
      </c>
      <c r="EV154" s="1">
        <v>38.628370457209797</v>
      </c>
      <c r="EW154" s="1">
        <v>47.696879643387803</v>
      </c>
      <c r="EX154" s="1">
        <v>38.939393939393902</v>
      </c>
      <c r="EY154" s="1">
        <v>1.0622154779969599</v>
      </c>
    </row>
    <row r="155" spans="1:155" ht="15">
      <c r="A155" s="11" t="s">
        <v>309</v>
      </c>
      <c r="B155" s="1" t="s">
        <v>781</v>
      </c>
      <c r="C155" s="1" t="s">
        <v>1077</v>
      </c>
      <c r="D155" s="11" t="s">
        <v>1033</v>
      </c>
      <c r="E155" s="11" t="s">
        <v>1034</v>
      </c>
      <c r="F155" s="1">
        <v>98</v>
      </c>
      <c r="G155" s="1">
        <v>97.9166666666666</v>
      </c>
      <c r="H155" s="1">
        <v>97.65625</v>
      </c>
      <c r="I155" s="1">
        <v>93.636363636363598</v>
      </c>
      <c r="J155" s="1">
        <v>91.463414634146304</v>
      </c>
      <c r="K155" s="1">
        <v>86.585365853658502</v>
      </c>
      <c r="L155" s="1">
        <v>79.268292682926798</v>
      </c>
      <c r="M155" s="1">
        <v>71.951219512195095</v>
      </c>
      <c r="N155" s="1">
        <v>93.421052631578902</v>
      </c>
      <c r="O155" s="1">
        <v>95.714285714285694</v>
      </c>
      <c r="P155" s="1">
        <v>98.387096774193495</v>
      </c>
      <c r="Q155" s="1">
        <v>70.689655172413694</v>
      </c>
      <c r="R155" s="1">
        <v>94.827586206896498</v>
      </c>
      <c r="S155" s="1">
        <v>94.642857142857096</v>
      </c>
      <c r="T155" s="1">
        <v>82</v>
      </c>
      <c r="U155" s="1">
        <v>99.3333333333333</v>
      </c>
      <c r="V155" s="1">
        <v>99.3055555555555</v>
      </c>
      <c r="W155" s="1">
        <v>99.21875</v>
      </c>
      <c r="X155" s="1">
        <v>99.090909090909093</v>
      </c>
      <c r="Y155" s="1">
        <v>98.780487804878007</v>
      </c>
      <c r="Z155" s="1">
        <v>91.463414634146304</v>
      </c>
      <c r="AA155" s="1">
        <v>93.902439024390205</v>
      </c>
      <c r="AB155" s="1">
        <v>91.463414634146304</v>
      </c>
      <c r="AC155" s="1">
        <v>93.421052631578902</v>
      </c>
      <c r="AD155" s="1">
        <v>92.857142857142804</v>
      </c>
      <c r="AE155" s="1">
        <v>98.387096774193495</v>
      </c>
      <c r="AF155" s="1">
        <v>84.482758620689594</v>
      </c>
      <c r="AG155" s="1">
        <v>86.2068965517241</v>
      </c>
      <c r="AH155" s="1">
        <v>91.071428571428498</v>
      </c>
      <c r="AI155" s="1">
        <v>86</v>
      </c>
      <c r="AJ155" s="1">
        <v>93.3333333333333</v>
      </c>
      <c r="AK155" s="1">
        <v>94.4444444444444</v>
      </c>
      <c r="AL155" s="1">
        <v>92.1875</v>
      </c>
      <c r="AM155" s="1">
        <v>89.090909090909093</v>
      </c>
      <c r="AN155" s="1">
        <v>86.585365853658502</v>
      </c>
      <c r="AO155" s="1">
        <v>41.463414634146297</v>
      </c>
      <c r="AP155" s="1">
        <v>15.8536585365853</v>
      </c>
      <c r="AQ155" s="1">
        <v>17.0731707317073</v>
      </c>
      <c r="AR155" s="1">
        <v>13.157894736842101</v>
      </c>
      <c r="AS155" s="1">
        <v>17.1428571428571</v>
      </c>
      <c r="AT155" s="1">
        <v>22.580645161290299</v>
      </c>
      <c r="AU155" s="1">
        <v>31.034482758620602</v>
      </c>
      <c r="AV155" s="1">
        <v>39.655172413793103</v>
      </c>
      <c r="AW155" s="1">
        <v>41.071428571428498</v>
      </c>
      <c r="AX155" s="1">
        <v>50</v>
      </c>
      <c r="AY155" s="1">
        <v>87.3333333333333</v>
      </c>
      <c r="AZ155" s="1">
        <v>90.9722222222222</v>
      </c>
      <c r="BA155" s="1">
        <v>80.46875</v>
      </c>
      <c r="BB155" s="1">
        <v>86.363636363636303</v>
      </c>
      <c r="BC155" s="1">
        <v>50</v>
      </c>
      <c r="BD155" s="1">
        <v>30.487804878048699</v>
      </c>
      <c r="BE155" s="1">
        <v>35.365853658536501</v>
      </c>
      <c r="BF155" s="1">
        <v>62.195121951219498</v>
      </c>
      <c r="BG155" s="1">
        <v>56.578947368420998</v>
      </c>
      <c r="BH155" s="1">
        <v>84.285714285714207</v>
      </c>
      <c r="BI155" s="1">
        <v>91.935483870967701</v>
      </c>
      <c r="BJ155" s="1">
        <v>94.827586206896498</v>
      </c>
      <c r="BK155" s="1">
        <v>98.275862068965495</v>
      </c>
      <c r="BL155" s="1">
        <v>83.928571428571402</v>
      </c>
      <c r="BM155" s="1">
        <v>78</v>
      </c>
      <c r="BN155" s="1">
        <v>70</v>
      </c>
      <c r="BO155" s="1">
        <v>81.9444444444444</v>
      </c>
      <c r="BP155" s="1">
        <v>84.375</v>
      </c>
      <c r="BQ155" s="1">
        <v>54.545454545454497</v>
      </c>
      <c r="BR155" s="1">
        <v>65.8536585365853</v>
      </c>
      <c r="BS155" s="1">
        <v>53.658536585365802</v>
      </c>
      <c r="BT155" s="1">
        <v>60.975609756097498</v>
      </c>
      <c r="BU155" s="1">
        <v>65.8536585365853</v>
      </c>
      <c r="BV155" s="1">
        <v>34.210526315789402</v>
      </c>
      <c r="BW155" s="1">
        <v>35.714285714285701</v>
      </c>
      <c r="BX155" s="1">
        <v>40.322580645161203</v>
      </c>
      <c r="BY155" s="1">
        <v>44.827586206896498</v>
      </c>
      <c r="BZ155" s="1">
        <v>46.551724137930997</v>
      </c>
      <c r="CA155" s="1">
        <v>44.642857142857103</v>
      </c>
      <c r="CB155" s="1">
        <v>44</v>
      </c>
      <c r="CC155" s="1">
        <v>96.6666666666666</v>
      </c>
      <c r="CD155" s="1">
        <v>79.8611111111111</v>
      </c>
      <c r="CE155" s="1">
        <v>75.78125</v>
      </c>
      <c r="CF155" s="1">
        <v>91.818181818181799</v>
      </c>
      <c r="CG155" s="1">
        <v>80.487804878048706</v>
      </c>
      <c r="CH155" s="1">
        <v>59.756097560975597</v>
      </c>
      <c r="CI155" s="1">
        <v>71.951219512195095</v>
      </c>
      <c r="CJ155" s="1">
        <v>79.268292682926798</v>
      </c>
      <c r="CK155" s="1">
        <v>80.263157894736807</v>
      </c>
      <c r="CL155" s="1">
        <v>90</v>
      </c>
      <c r="CM155" s="1">
        <v>98.387096774193495</v>
      </c>
      <c r="CN155" s="1">
        <v>98.275862068965495</v>
      </c>
      <c r="CO155" s="1">
        <v>72.413793103448199</v>
      </c>
      <c r="CP155" s="1">
        <v>42.857142857142797</v>
      </c>
      <c r="CQ155" s="1">
        <v>66</v>
      </c>
      <c r="CR155" s="1">
        <v>85.3333333333333</v>
      </c>
      <c r="CS155" s="1">
        <v>87.5</v>
      </c>
      <c r="CT155" s="1">
        <v>85.9375</v>
      </c>
      <c r="CU155" s="1">
        <v>82.727272727272705</v>
      </c>
      <c r="CV155" s="1">
        <v>76.829268292682897</v>
      </c>
      <c r="CW155" s="1">
        <v>78.048780487804805</v>
      </c>
      <c r="CX155" s="1">
        <v>76.829268292682897</v>
      </c>
      <c r="CY155" s="1">
        <v>76.829268292682897</v>
      </c>
      <c r="CZ155" s="1">
        <v>81.578947368421098</v>
      </c>
      <c r="DA155" s="1">
        <v>84.285714285714207</v>
      </c>
      <c r="DB155" s="1">
        <v>30.645161290322498</v>
      </c>
      <c r="DC155" s="1">
        <v>17.241379310344801</v>
      </c>
      <c r="DD155" s="1">
        <v>31.034482758620602</v>
      </c>
      <c r="DE155" s="1">
        <v>33.928571428571402</v>
      </c>
      <c r="DF155" s="1">
        <v>36</v>
      </c>
      <c r="DG155" s="1">
        <v>85.601614086573704</v>
      </c>
      <c r="DH155" s="1">
        <v>96.139773143066193</v>
      </c>
      <c r="DI155" s="1">
        <v>92.103126268777899</v>
      </c>
      <c r="DJ155" s="1">
        <v>92.387440758293806</v>
      </c>
      <c r="DK155" s="1">
        <v>92.657342657342596</v>
      </c>
      <c r="DL155" s="1">
        <v>23.657548125633198</v>
      </c>
      <c r="DM155" s="1">
        <v>40.853031860226103</v>
      </c>
      <c r="DN155" s="1">
        <v>80.276639344262193</v>
      </c>
      <c r="DO155" s="1">
        <v>91.244939271255006</v>
      </c>
      <c r="DP155" s="1">
        <v>89.750260145681494</v>
      </c>
      <c r="DQ155" s="1">
        <v>92.672919109026907</v>
      </c>
      <c r="DR155" s="1">
        <v>58.915304606240703</v>
      </c>
      <c r="DS155" s="1">
        <v>62.5</v>
      </c>
      <c r="DT155" s="1">
        <v>38.1638846737481</v>
      </c>
      <c r="DU155" s="1">
        <v>0.25423728813559299</v>
      </c>
      <c r="DV155" s="1">
        <v>55.557593543653702</v>
      </c>
      <c r="DW155" s="1">
        <v>58.379070618368097</v>
      </c>
      <c r="DX155" s="1">
        <v>53.857084855866802</v>
      </c>
      <c r="DY155" s="1">
        <v>46.475118483412302</v>
      </c>
      <c r="DZ155" s="1">
        <v>47.602397602397602</v>
      </c>
      <c r="EA155" s="1">
        <v>56.990881458966498</v>
      </c>
      <c r="EB155" s="1">
        <v>57.194244604316502</v>
      </c>
      <c r="EC155" s="1">
        <v>65.522540983606504</v>
      </c>
      <c r="ED155" s="1">
        <v>44.989878542510098</v>
      </c>
      <c r="EE155" s="1">
        <v>37.7211238293444</v>
      </c>
      <c r="EF155" s="1">
        <v>36.283704572098401</v>
      </c>
      <c r="EG155" s="1">
        <v>13.447251114413101</v>
      </c>
      <c r="EH155" s="1">
        <v>14.1666666666666</v>
      </c>
      <c r="EI155" s="1">
        <v>59.559939301972598</v>
      </c>
      <c r="EJ155" s="1">
        <v>13.9830508474576</v>
      </c>
      <c r="EK155" s="1">
        <v>97.817314746881806</v>
      </c>
      <c r="EL155" s="1">
        <v>98.0607391145261</v>
      </c>
      <c r="EM155" s="1">
        <v>98.233861144945095</v>
      </c>
      <c r="EN155" s="1">
        <v>97.600710900473899</v>
      </c>
      <c r="EO155" s="1">
        <v>97.852147852147795</v>
      </c>
      <c r="EP155" s="1">
        <v>90.2228976697061</v>
      </c>
      <c r="EQ155" s="1">
        <v>90.339157245632094</v>
      </c>
      <c r="ER155" s="1">
        <v>87.448770491803202</v>
      </c>
      <c r="ES155" s="1">
        <v>87.398785425101195</v>
      </c>
      <c r="ET155" s="1">
        <v>97.970863683662799</v>
      </c>
      <c r="EU155" s="1">
        <v>94.255568581477107</v>
      </c>
      <c r="EV155" s="1">
        <v>93.016344725111395</v>
      </c>
      <c r="EW155" s="1">
        <v>96.818181818181799</v>
      </c>
      <c r="EX155" s="1">
        <v>96.509863429438496</v>
      </c>
      <c r="EY155" s="1">
        <v>87.966101694915196</v>
      </c>
    </row>
    <row r="156" spans="1:155" ht="15">
      <c r="A156" s="11" t="s">
        <v>311</v>
      </c>
      <c r="B156" s="1" t="s">
        <v>783</v>
      </c>
      <c r="C156" s="1" t="s">
        <v>1166</v>
      </c>
      <c r="D156" s="11" t="s">
        <v>1167</v>
      </c>
      <c r="E156" s="11" t="s">
        <v>1168</v>
      </c>
      <c r="F156" s="1">
        <v>91.361256544502595</v>
      </c>
      <c r="G156" s="1">
        <v>92.458100558659197</v>
      </c>
      <c r="H156" s="1">
        <v>85.329341317365206</v>
      </c>
      <c r="I156" s="1">
        <v>82.846715328467099</v>
      </c>
      <c r="J156" s="1">
        <v>97.107438016528903</v>
      </c>
      <c r="K156" s="1">
        <v>96.186440677966104</v>
      </c>
      <c r="L156" s="1">
        <v>95.132743362831803</v>
      </c>
      <c r="M156" s="1">
        <v>94.859813084112105</v>
      </c>
      <c r="N156" s="1">
        <v>94.660194174757194</v>
      </c>
      <c r="O156" s="1">
        <v>93.820224719101105</v>
      </c>
      <c r="P156" s="1">
        <v>96.835443037974599</v>
      </c>
      <c r="Q156" s="1">
        <v>93.571428571428498</v>
      </c>
      <c r="R156" s="1">
        <v>37.313432835820898</v>
      </c>
      <c r="S156" s="1">
        <v>40</v>
      </c>
      <c r="T156" s="1">
        <v>77.551020408163197</v>
      </c>
      <c r="U156" s="1">
        <v>81.937172774869097</v>
      </c>
      <c r="V156" s="1">
        <v>83.519553072625698</v>
      </c>
      <c r="W156" s="1">
        <v>79.341317365269404</v>
      </c>
      <c r="X156" s="1">
        <v>77.737226277372201</v>
      </c>
      <c r="Y156" s="1">
        <v>80.991735537190095</v>
      </c>
      <c r="Z156" s="1">
        <v>75.423728813559293</v>
      </c>
      <c r="AA156" s="1">
        <v>72.123893805309706</v>
      </c>
      <c r="AB156" s="1">
        <v>86.9158878504672</v>
      </c>
      <c r="AC156" s="1">
        <v>86.407766990291194</v>
      </c>
      <c r="AD156" s="1">
        <v>87.078651685393197</v>
      </c>
      <c r="AE156" s="1">
        <v>87.341772151898695</v>
      </c>
      <c r="AF156" s="1">
        <v>85.714285714285694</v>
      </c>
      <c r="AG156" s="1">
        <v>30.597014925373099</v>
      </c>
      <c r="AH156" s="1">
        <v>76.153846153846104</v>
      </c>
      <c r="AI156" s="1">
        <v>87.755102040816297</v>
      </c>
      <c r="AJ156" s="1">
        <v>84.293193717277404</v>
      </c>
      <c r="AK156" s="1">
        <v>84.078212290502805</v>
      </c>
      <c r="AL156" s="1">
        <v>83.832335329341305</v>
      </c>
      <c r="AM156" s="1">
        <v>86.1313868613138</v>
      </c>
      <c r="AN156" s="1">
        <v>84.297520661156994</v>
      </c>
      <c r="AO156" s="1">
        <v>86.864406779660996</v>
      </c>
      <c r="AP156" s="1">
        <v>87.168141592920307</v>
      </c>
      <c r="AQ156" s="1">
        <v>88.785046728971906</v>
      </c>
      <c r="AR156" s="1">
        <v>88.349514563106794</v>
      </c>
      <c r="AS156" s="1">
        <v>87.078651685393197</v>
      </c>
      <c r="AT156" s="1">
        <v>88.607594936708793</v>
      </c>
      <c r="AU156" s="1">
        <v>79.285714285714207</v>
      </c>
      <c r="AV156" s="1">
        <v>47.014925373134297</v>
      </c>
      <c r="AW156" s="1">
        <v>46.153846153846096</v>
      </c>
      <c r="AX156" s="1">
        <v>46.938775510204103</v>
      </c>
      <c r="AY156" s="1">
        <v>86.125654450261706</v>
      </c>
      <c r="AZ156" s="1">
        <v>84.636871508379798</v>
      </c>
      <c r="BA156" s="1">
        <v>84.730538922155603</v>
      </c>
      <c r="BB156" s="1">
        <v>79.197080291970806</v>
      </c>
      <c r="BC156" s="1">
        <v>78.925619834710702</v>
      </c>
      <c r="BD156" s="1">
        <v>44.491525423728802</v>
      </c>
      <c r="BE156" s="1">
        <v>62.389380530973398</v>
      </c>
      <c r="BF156" s="1">
        <v>71.495327102803699</v>
      </c>
      <c r="BG156" s="1">
        <v>89.805825242718399</v>
      </c>
      <c r="BH156" s="1">
        <v>94.943820224719104</v>
      </c>
      <c r="BI156" s="1">
        <v>57.5949367088607</v>
      </c>
      <c r="BJ156" s="1">
        <v>69.285714285714207</v>
      </c>
      <c r="BK156" s="1">
        <v>60.447761194029802</v>
      </c>
      <c r="BL156" s="1">
        <v>57.692307692307601</v>
      </c>
      <c r="BM156" s="1">
        <v>29.5918367346938</v>
      </c>
      <c r="BN156" s="1">
        <v>84.293193717277404</v>
      </c>
      <c r="BO156" s="1">
        <v>74.301675977653602</v>
      </c>
      <c r="BP156" s="1">
        <v>76.047904191616695</v>
      </c>
      <c r="BQ156" s="1">
        <v>78.832116788321102</v>
      </c>
      <c r="BR156" s="1">
        <v>79.338842975206603</v>
      </c>
      <c r="BS156" s="1">
        <v>61.016949152542303</v>
      </c>
      <c r="BT156" s="1">
        <v>64.601769911504405</v>
      </c>
      <c r="BU156" s="1">
        <v>24.766355140186899</v>
      </c>
      <c r="BV156" s="1">
        <v>25.242718446601899</v>
      </c>
      <c r="BW156" s="1">
        <v>26.404494382022399</v>
      </c>
      <c r="BX156" s="1">
        <v>27.848101265822699</v>
      </c>
      <c r="BY156" s="1">
        <v>28.571428571428498</v>
      </c>
      <c r="BZ156" s="1">
        <v>36.567164179104402</v>
      </c>
      <c r="CA156" s="1">
        <v>37.692307692307601</v>
      </c>
      <c r="CB156" s="1">
        <v>41.836734693877503</v>
      </c>
      <c r="CC156" s="1">
        <v>94.764397905759097</v>
      </c>
      <c r="CD156" s="1">
        <v>95.251396648044704</v>
      </c>
      <c r="CE156" s="1">
        <v>96.407185628742496</v>
      </c>
      <c r="CF156" s="1">
        <v>95.255474452554694</v>
      </c>
      <c r="CG156" s="1">
        <v>80.991735537190095</v>
      </c>
      <c r="CH156" s="1">
        <v>73.305084745762699</v>
      </c>
      <c r="CI156" s="1">
        <v>93.362831858407105</v>
      </c>
      <c r="CJ156" s="1">
        <v>99.532710280373806</v>
      </c>
      <c r="CK156" s="1">
        <v>98.543689320388296</v>
      </c>
      <c r="CL156" s="1">
        <v>89.325842696629195</v>
      </c>
      <c r="CM156" s="1">
        <v>96.835443037974599</v>
      </c>
      <c r="CN156" s="1">
        <v>96.428571428571402</v>
      </c>
      <c r="CO156" s="1">
        <v>99.253731343283505</v>
      </c>
      <c r="CP156" s="1">
        <v>95.384615384615302</v>
      </c>
      <c r="CQ156" s="1">
        <v>81.632653061224403</v>
      </c>
      <c r="CR156" s="1">
        <v>95.549738219895204</v>
      </c>
      <c r="CS156" s="1">
        <v>96.368715083798804</v>
      </c>
      <c r="CT156" s="1">
        <v>96.706586826347305</v>
      </c>
      <c r="CU156" s="1">
        <v>97.080291970802904</v>
      </c>
      <c r="CV156" s="1">
        <v>96.694214876033001</v>
      </c>
      <c r="CW156" s="1">
        <v>77.118644067796595</v>
      </c>
      <c r="CX156" s="1">
        <v>90.707964601769902</v>
      </c>
      <c r="CY156" s="1">
        <v>50</v>
      </c>
      <c r="CZ156" s="1">
        <v>51.456310679611597</v>
      </c>
      <c r="DA156" s="1">
        <v>53.932584269662897</v>
      </c>
      <c r="DB156" s="1">
        <v>18.354430379746798</v>
      </c>
      <c r="DC156" s="1">
        <v>23.571428571428498</v>
      </c>
      <c r="DD156" s="1">
        <v>38.0597014925373</v>
      </c>
      <c r="DE156" s="1">
        <v>40.769230769230703</v>
      </c>
      <c r="DF156" s="1">
        <v>92.857142857142804</v>
      </c>
      <c r="DG156" s="1">
        <v>87.068965517241296</v>
      </c>
      <c r="DH156" s="1">
        <v>86.699597511891596</v>
      </c>
      <c r="DI156" s="1">
        <v>81.5468940316686</v>
      </c>
      <c r="DJ156" s="1">
        <v>90.669431279620795</v>
      </c>
      <c r="DK156" s="1">
        <v>75.774225774225698</v>
      </c>
      <c r="DL156" s="1">
        <v>48.682877406281598</v>
      </c>
      <c r="DM156" s="1">
        <v>66.238437821171601</v>
      </c>
      <c r="DN156" s="1">
        <v>32.530737704918003</v>
      </c>
      <c r="DO156" s="1">
        <v>39.423076923076898</v>
      </c>
      <c r="DP156" s="1">
        <v>23.673257023933399</v>
      </c>
      <c r="DQ156" s="1">
        <v>33.118405627198101</v>
      </c>
      <c r="DR156" s="1">
        <v>51.188707280832098</v>
      </c>
      <c r="DS156" s="1">
        <v>20.378787878787801</v>
      </c>
      <c r="DT156" s="1">
        <v>33.763277693474897</v>
      </c>
      <c r="DU156" s="1">
        <v>15.847457627118599</v>
      </c>
      <c r="DV156" s="1">
        <v>72.175348495964698</v>
      </c>
      <c r="DW156" s="1">
        <v>69.904866447127702</v>
      </c>
      <c r="DX156" s="1">
        <v>20.1989443767762</v>
      </c>
      <c r="DY156" s="1">
        <v>30.7168246445497</v>
      </c>
      <c r="DZ156" s="1">
        <v>55.994005994005903</v>
      </c>
      <c r="EA156" s="1">
        <v>83.130699088145903</v>
      </c>
      <c r="EB156" s="1">
        <v>84.172661870503603</v>
      </c>
      <c r="EC156" s="1">
        <v>77.407786885245898</v>
      </c>
      <c r="ED156" s="1">
        <v>68.775303643724698</v>
      </c>
      <c r="EE156" s="1">
        <v>81.945889698230999</v>
      </c>
      <c r="EF156" s="1">
        <v>63.071512309495802</v>
      </c>
      <c r="EG156" s="1">
        <v>83.283803863298601</v>
      </c>
      <c r="EH156" s="1">
        <v>78.3333333333333</v>
      </c>
      <c r="EI156" s="1">
        <v>36.191198786039401</v>
      </c>
      <c r="EJ156" s="1">
        <v>47.288135593220296</v>
      </c>
      <c r="EK156" s="1">
        <v>93.580337490828995</v>
      </c>
      <c r="EL156" s="1">
        <v>94.383461397731395</v>
      </c>
      <c r="EM156" s="1">
        <v>92.671538773853001</v>
      </c>
      <c r="EN156" s="1">
        <v>90.284360189573405</v>
      </c>
      <c r="EO156" s="1">
        <v>66.533466533466495</v>
      </c>
      <c r="EP156" s="1">
        <v>71.428571428571402</v>
      </c>
      <c r="EQ156" s="1">
        <v>70.657759506680307</v>
      </c>
      <c r="ER156" s="1">
        <v>65.983606557377001</v>
      </c>
      <c r="ES156" s="1">
        <v>68.370445344129493</v>
      </c>
      <c r="ET156" s="1">
        <v>71.383975026014497</v>
      </c>
      <c r="EU156" s="1">
        <v>74.736225087924893</v>
      </c>
      <c r="EV156" s="1">
        <v>78.603268945022194</v>
      </c>
      <c r="EW156" s="1">
        <v>83.030303030303003</v>
      </c>
      <c r="EX156" s="1">
        <v>40.819423368740502</v>
      </c>
      <c r="EY156" s="1">
        <v>41.610169491525397</v>
      </c>
    </row>
    <row r="157" spans="1:155" ht="15">
      <c r="A157" s="11" t="s">
        <v>328</v>
      </c>
      <c r="B157" s="1" t="s">
        <v>800</v>
      </c>
      <c r="C157" s="1" t="s">
        <v>1191</v>
      </c>
      <c r="D157" s="11" t="s">
        <v>1192</v>
      </c>
      <c r="E157" s="11" t="s">
        <v>1193</v>
      </c>
      <c r="F157" s="1">
        <v>93.556701030927798</v>
      </c>
      <c r="G157" s="1">
        <v>74.728260869565204</v>
      </c>
      <c r="H157" s="1">
        <v>70.915032679738502</v>
      </c>
      <c r="I157" s="1">
        <v>52.1929824561403</v>
      </c>
      <c r="J157" s="1">
        <v>68.691588785046704</v>
      </c>
      <c r="K157" s="1">
        <v>65.533980582524194</v>
      </c>
      <c r="L157" s="1">
        <v>71.3541666666666</v>
      </c>
      <c r="M157" s="1">
        <v>34.615384615384599</v>
      </c>
      <c r="N157" s="1">
        <v>40.8536585365853</v>
      </c>
      <c r="O157" s="1">
        <v>46.428571428571402</v>
      </c>
      <c r="P157" s="1">
        <v>21.1864406779661</v>
      </c>
      <c r="Q157" s="1">
        <v>32.142857142857103</v>
      </c>
      <c r="R157" s="1">
        <v>33.3333333333333</v>
      </c>
      <c r="S157" s="1">
        <v>37.5</v>
      </c>
      <c r="T157" s="1">
        <v>38.461538461538403</v>
      </c>
      <c r="U157" s="1">
        <v>97.9381443298969</v>
      </c>
      <c r="V157" s="1">
        <v>82.336956521739097</v>
      </c>
      <c r="W157" s="1">
        <v>91.830065359477103</v>
      </c>
      <c r="X157" s="1">
        <v>89.912280701754298</v>
      </c>
      <c r="Y157" s="1">
        <v>81.775700934579405</v>
      </c>
      <c r="Z157" s="1">
        <v>81.067961165048501</v>
      </c>
      <c r="AA157" s="1">
        <v>88.0208333333333</v>
      </c>
      <c r="AB157" s="1">
        <v>78.571428571428498</v>
      </c>
      <c r="AC157" s="1">
        <v>76.219512195121894</v>
      </c>
      <c r="AD157" s="1">
        <v>46.428571428571402</v>
      </c>
      <c r="AE157" s="1">
        <v>24.5762711864406</v>
      </c>
      <c r="AF157" s="1">
        <v>29.464285714285701</v>
      </c>
      <c r="AG157" s="1">
        <v>29.629629629629601</v>
      </c>
      <c r="AH157" s="1">
        <v>35.227272727272698</v>
      </c>
      <c r="AI157" s="1">
        <v>30.769230769230699</v>
      </c>
      <c r="AJ157" s="1">
        <v>92.525773195876198</v>
      </c>
      <c r="AK157" s="1">
        <v>91.847826086956502</v>
      </c>
      <c r="AL157" s="1">
        <v>91.176470588235205</v>
      </c>
      <c r="AM157" s="1">
        <v>88.157894736842096</v>
      </c>
      <c r="AN157" s="1">
        <v>88.785046728971906</v>
      </c>
      <c r="AO157" s="1">
        <v>41.7475728155339</v>
      </c>
      <c r="AP157" s="1">
        <v>42.1875</v>
      </c>
      <c r="AQ157" s="1">
        <v>41.758241758241702</v>
      </c>
      <c r="AR157" s="1">
        <v>42.0731707317073</v>
      </c>
      <c r="AS157" s="1">
        <v>41.428571428571402</v>
      </c>
      <c r="AT157" s="1">
        <v>45.762711864406697</v>
      </c>
      <c r="AU157" s="1">
        <v>49.107142857142797</v>
      </c>
      <c r="AV157" s="1">
        <v>50</v>
      </c>
      <c r="AW157" s="1">
        <v>48.863636363636303</v>
      </c>
      <c r="AX157" s="1">
        <v>48.076923076923102</v>
      </c>
      <c r="AY157" s="1">
        <v>85.824742268041206</v>
      </c>
      <c r="AZ157" s="1">
        <v>92.663043478260803</v>
      </c>
      <c r="BA157" s="1">
        <v>74.183006535947698</v>
      </c>
      <c r="BB157" s="1">
        <v>74.122807017543806</v>
      </c>
      <c r="BC157" s="1">
        <v>62.149532710280297</v>
      </c>
      <c r="BD157" s="1">
        <v>52.912621359223301</v>
      </c>
      <c r="BE157" s="1">
        <v>55.7291666666666</v>
      </c>
      <c r="BF157" s="1">
        <v>44.505494505494497</v>
      </c>
      <c r="BG157" s="1">
        <v>49.390243902439003</v>
      </c>
      <c r="BH157" s="1">
        <v>60.714285714285701</v>
      </c>
      <c r="BI157" s="1">
        <v>41.5254237288135</v>
      </c>
      <c r="BJ157" s="1">
        <v>63.392857142857103</v>
      </c>
      <c r="BK157" s="1">
        <v>86.1111111111111</v>
      </c>
      <c r="BL157" s="1">
        <v>35.227272727272698</v>
      </c>
      <c r="BM157" s="1">
        <v>63.461538461538403</v>
      </c>
      <c r="BN157" s="1">
        <v>27.8350515463917</v>
      </c>
      <c r="BO157" s="1">
        <v>28.532608695652101</v>
      </c>
      <c r="BP157" s="1">
        <v>30.3921568627451</v>
      </c>
      <c r="BQ157" s="1">
        <v>27.6315789473684</v>
      </c>
      <c r="BR157" s="1">
        <v>29.906542056074699</v>
      </c>
      <c r="BS157" s="1">
        <v>28.6407766990291</v>
      </c>
      <c r="BT157" s="1">
        <v>31.25</v>
      </c>
      <c r="BU157" s="1">
        <v>34.065934065934101</v>
      </c>
      <c r="BV157" s="1">
        <v>35.975609756097498</v>
      </c>
      <c r="BW157" s="1">
        <v>35</v>
      </c>
      <c r="BX157" s="1">
        <v>36.440677966101603</v>
      </c>
      <c r="BY157" s="1">
        <v>43.75</v>
      </c>
      <c r="BZ157" s="1">
        <v>45.370370370370303</v>
      </c>
      <c r="CA157" s="1">
        <v>44.318181818181799</v>
      </c>
      <c r="CB157" s="1">
        <v>40.384615384615302</v>
      </c>
      <c r="CC157" s="1">
        <v>97.164948453608204</v>
      </c>
      <c r="CD157" s="1">
        <v>90.489130434782595</v>
      </c>
      <c r="CE157" s="1">
        <v>85.294117647058798</v>
      </c>
      <c r="CF157" s="1">
        <v>88.157894736842096</v>
      </c>
      <c r="CG157" s="1">
        <v>91.121495327102807</v>
      </c>
      <c r="CH157" s="1">
        <v>99.514563106796103</v>
      </c>
      <c r="CI157" s="1">
        <v>80.2083333333333</v>
      </c>
      <c r="CJ157" s="1">
        <v>87.362637362637301</v>
      </c>
      <c r="CK157" s="1">
        <v>89.024390243902403</v>
      </c>
      <c r="CL157" s="1">
        <v>97.857142857142804</v>
      </c>
      <c r="CM157" s="1">
        <v>88.983050847457605</v>
      </c>
      <c r="CN157" s="1">
        <v>94.642857142857096</v>
      </c>
      <c r="CO157" s="1">
        <v>96.296296296296205</v>
      </c>
      <c r="CP157" s="1">
        <v>72.727272727272705</v>
      </c>
      <c r="CQ157" s="1">
        <v>17.307692307692299</v>
      </c>
      <c r="CR157" s="1">
        <v>36.597938144329802</v>
      </c>
      <c r="CS157" s="1">
        <v>36.1413043478261</v>
      </c>
      <c r="CT157" s="1">
        <v>36.928104575163403</v>
      </c>
      <c r="CU157" s="1">
        <v>32.456140350877099</v>
      </c>
      <c r="CV157" s="1">
        <v>34.112149532710198</v>
      </c>
      <c r="CW157" s="1">
        <v>35.4368932038834</v>
      </c>
      <c r="CX157" s="1">
        <v>36.9791666666666</v>
      </c>
      <c r="CY157" s="1">
        <v>38.461538461538403</v>
      </c>
      <c r="CZ157" s="1">
        <v>33.536585365853597</v>
      </c>
      <c r="DA157" s="1">
        <v>30</v>
      </c>
      <c r="DB157" s="1">
        <v>32.203389830508399</v>
      </c>
      <c r="DC157" s="1">
        <v>75</v>
      </c>
      <c r="DD157" s="1">
        <v>75.925925925925895</v>
      </c>
      <c r="DE157" s="1">
        <v>35.227272727272698</v>
      </c>
      <c r="DF157" s="1">
        <v>30.769230769230699</v>
      </c>
      <c r="DG157" s="1">
        <v>73.856567874131002</v>
      </c>
      <c r="DH157" s="1">
        <v>69.650832318311004</v>
      </c>
      <c r="DI157" s="1">
        <v>62.292654028435997</v>
      </c>
      <c r="DJ157" s="1">
        <v>53.196803196803202</v>
      </c>
      <c r="DK157" s="1">
        <v>36.119554204660503</v>
      </c>
      <c r="DL157" s="1">
        <v>76.515930113052406</v>
      </c>
      <c r="DM157" s="1">
        <v>65.317622950819597</v>
      </c>
      <c r="DN157" s="1">
        <v>22.520242914979701</v>
      </c>
      <c r="DO157" s="1">
        <v>18.1581685744016</v>
      </c>
      <c r="DP157" s="1">
        <v>35.580304806565103</v>
      </c>
      <c r="DQ157" s="1">
        <v>15.081723625557199</v>
      </c>
      <c r="DR157" s="1">
        <v>3.10606060606061</v>
      </c>
      <c r="DS157" s="1">
        <v>20.7132018209408</v>
      </c>
      <c r="DT157" s="1">
        <v>17.542372881355899</v>
      </c>
      <c r="DU157" s="1">
        <v>1.98135198135198</v>
      </c>
      <c r="DV157" s="1">
        <v>29.802414928649799</v>
      </c>
      <c r="DW157" s="1">
        <v>64.169711733658104</v>
      </c>
      <c r="DX157" s="1">
        <v>67.268957345971501</v>
      </c>
      <c r="DY157" s="1">
        <v>49.700299700299702</v>
      </c>
      <c r="DZ157" s="1">
        <v>71.985815602836794</v>
      </c>
      <c r="EA157" s="1">
        <v>64.594039054470699</v>
      </c>
      <c r="EB157" s="1">
        <v>78.842213114754102</v>
      </c>
      <c r="EC157" s="1">
        <v>63.309716599190203</v>
      </c>
      <c r="ED157" s="1">
        <v>71.227887617065505</v>
      </c>
      <c r="EE157" s="1">
        <v>10.726846424384499</v>
      </c>
      <c r="EF157" s="1">
        <v>28.157503714710199</v>
      </c>
      <c r="EG157" s="1">
        <v>80.530303030303003</v>
      </c>
      <c r="EH157" s="1">
        <v>69.119878603945295</v>
      </c>
      <c r="EI157" s="1">
        <v>67.203389830508399</v>
      </c>
      <c r="EJ157" s="1">
        <v>67.482517482517395</v>
      </c>
      <c r="EK157" s="1">
        <v>88.144895718990099</v>
      </c>
      <c r="EL157" s="1">
        <v>88.834754364595995</v>
      </c>
      <c r="EM157" s="1">
        <v>81.042654028436004</v>
      </c>
      <c r="EN157" s="1">
        <v>71.678321678321595</v>
      </c>
      <c r="EO157" s="1">
        <v>71.428571428571402</v>
      </c>
      <c r="EP157" s="1">
        <v>70.657759506680307</v>
      </c>
      <c r="EQ157" s="1">
        <v>68.084016393442596</v>
      </c>
      <c r="ER157" s="1">
        <v>1.16396761133603</v>
      </c>
      <c r="ES157" s="1">
        <v>28.876170655567101</v>
      </c>
      <c r="ET157" s="1">
        <v>1.7584994138335199</v>
      </c>
      <c r="EU157" s="1">
        <v>2.4517087667161901</v>
      </c>
      <c r="EV157" s="1">
        <v>38.939393939393902</v>
      </c>
      <c r="EW157" s="1">
        <v>40.819423368740502</v>
      </c>
      <c r="EX157" s="1">
        <v>87.966101694915196</v>
      </c>
      <c r="EY157" s="1">
        <v>40.675990675990597</v>
      </c>
    </row>
    <row r="158" spans="1:155" ht="15">
      <c r="A158" s="11" t="s">
        <v>320</v>
      </c>
      <c r="B158" s="1" t="s">
        <v>792</v>
      </c>
      <c r="C158" s="1" t="s">
        <v>1096</v>
      </c>
      <c r="D158" s="11" t="s">
        <v>1192</v>
      </c>
      <c r="E158" s="11" t="s">
        <v>1193</v>
      </c>
      <c r="F158" s="1">
        <v>98.842592592592496</v>
      </c>
      <c r="G158" s="1">
        <v>99.226804123711304</v>
      </c>
      <c r="H158" s="1">
        <v>97.554347826086897</v>
      </c>
      <c r="I158" s="1">
        <v>89.869281045751606</v>
      </c>
      <c r="J158" s="1">
        <v>84.649122807017505</v>
      </c>
      <c r="K158" s="1">
        <v>79.906542056074699</v>
      </c>
      <c r="L158" s="1">
        <v>83.009708737864102</v>
      </c>
      <c r="M158" s="1">
        <v>90.1041666666666</v>
      </c>
      <c r="N158" s="1">
        <v>88.461538461538396</v>
      </c>
      <c r="O158" s="1">
        <v>87.195121951219505</v>
      </c>
      <c r="P158" s="1">
        <v>82.142857142857096</v>
      </c>
      <c r="Q158" s="1">
        <v>85.593220338983002</v>
      </c>
      <c r="R158" s="1">
        <v>92.857142857142804</v>
      </c>
      <c r="S158" s="1">
        <v>93.518518518518505</v>
      </c>
      <c r="T158" s="1">
        <v>78.409090909090907</v>
      </c>
      <c r="U158" s="1">
        <v>82.175925925925895</v>
      </c>
      <c r="V158" s="1">
        <v>84.278350515463899</v>
      </c>
      <c r="W158" s="1">
        <v>83.423913043478194</v>
      </c>
      <c r="X158" s="1">
        <v>83.986928104575099</v>
      </c>
      <c r="Y158" s="1">
        <v>82.894736842105203</v>
      </c>
      <c r="Z158" s="1">
        <v>89.252336448598101</v>
      </c>
      <c r="AA158" s="1">
        <v>89.805825242718399</v>
      </c>
      <c r="AB158" s="1">
        <v>89.0625</v>
      </c>
      <c r="AC158" s="1">
        <v>89.560439560439505</v>
      </c>
      <c r="AD158" s="1">
        <v>88.414634146341399</v>
      </c>
      <c r="AE158" s="1">
        <v>87.857142857142804</v>
      </c>
      <c r="AF158" s="1">
        <v>88.983050847457605</v>
      </c>
      <c r="AG158" s="1">
        <v>29.464285714285701</v>
      </c>
      <c r="AH158" s="1">
        <v>29.629629629629601</v>
      </c>
      <c r="AI158" s="1">
        <v>35.227272727272698</v>
      </c>
      <c r="AJ158" s="1">
        <v>43.0555555555555</v>
      </c>
      <c r="AK158" s="1">
        <v>43.556701030927798</v>
      </c>
      <c r="AL158" s="1">
        <v>43.478260869565197</v>
      </c>
      <c r="AM158" s="1">
        <v>42.810457516339802</v>
      </c>
      <c r="AN158" s="1">
        <v>40.350877192982402</v>
      </c>
      <c r="AO158" s="1">
        <v>40.654205607476598</v>
      </c>
      <c r="AP158" s="1">
        <v>41.7475728155339</v>
      </c>
      <c r="AQ158" s="1">
        <v>42.1875</v>
      </c>
      <c r="AR158" s="1">
        <v>41.758241758241702</v>
      </c>
      <c r="AS158" s="1">
        <v>42.0731707317073</v>
      </c>
      <c r="AT158" s="1">
        <v>41.428571428571402</v>
      </c>
      <c r="AU158" s="1">
        <v>45.762711864406697</v>
      </c>
      <c r="AV158" s="1">
        <v>49.107142857142797</v>
      </c>
      <c r="AW158" s="1">
        <v>50</v>
      </c>
      <c r="AX158" s="1">
        <v>48.863636363636303</v>
      </c>
      <c r="AY158" s="1">
        <v>95.601851851851805</v>
      </c>
      <c r="AZ158" s="1">
        <v>86.855670103092706</v>
      </c>
      <c r="BA158" s="1">
        <v>97.010869565217405</v>
      </c>
      <c r="BB158" s="1">
        <v>91.176470588235205</v>
      </c>
      <c r="BC158" s="1">
        <v>90.789473684210506</v>
      </c>
      <c r="BD158" s="1">
        <v>74.299065420560694</v>
      </c>
      <c r="BE158" s="1">
        <v>96.601941747572795</v>
      </c>
      <c r="BF158" s="1">
        <v>92.1875</v>
      </c>
      <c r="BG158" s="1">
        <v>81.868131868131798</v>
      </c>
      <c r="BH158" s="1">
        <v>83.536585365853597</v>
      </c>
      <c r="BI158" s="1">
        <v>49.285714285714199</v>
      </c>
      <c r="BJ158" s="1">
        <v>43.220338983050802</v>
      </c>
      <c r="BK158" s="1">
        <v>68.75</v>
      </c>
      <c r="BL158" s="1">
        <v>71.296296296296205</v>
      </c>
      <c r="BM158" s="1">
        <v>78.409090909090907</v>
      </c>
      <c r="BN158" s="1">
        <v>99.074074074074105</v>
      </c>
      <c r="BO158" s="1">
        <v>99.226804123711304</v>
      </c>
      <c r="BP158" s="1">
        <v>99.456521739130395</v>
      </c>
      <c r="BQ158" s="1">
        <v>93.464052287581694</v>
      </c>
      <c r="BR158" s="1">
        <v>96.052631578947299</v>
      </c>
      <c r="BS158" s="1">
        <v>95.794392523364394</v>
      </c>
      <c r="BT158" s="1">
        <v>93.203883495145604</v>
      </c>
      <c r="BU158" s="1">
        <v>95.3125</v>
      </c>
      <c r="BV158" s="1">
        <v>96.153846153846104</v>
      </c>
      <c r="BW158" s="1">
        <v>97.560975609756099</v>
      </c>
      <c r="BX158" s="1">
        <v>97.857142857142804</v>
      </c>
      <c r="BY158" s="1">
        <v>98.305084745762699</v>
      </c>
      <c r="BZ158" s="1">
        <v>99.107142857142804</v>
      </c>
      <c r="CA158" s="1">
        <v>45.370370370370303</v>
      </c>
      <c r="CB158" s="1">
        <v>44.318181818181799</v>
      </c>
      <c r="CC158" s="1">
        <v>97.9166666666666</v>
      </c>
      <c r="CD158" s="1">
        <v>97.680412371133997</v>
      </c>
      <c r="CE158" s="1">
        <v>97.554347826086897</v>
      </c>
      <c r="CF158" s="1">
        <v>97.058823529411697</v>
      </c>
      <c r="CG158" s="1">
        <v>97.807017543859601</v>
      </c>
      <c r="CH158" s="1">
        <v>85.514018691588703</v>
      </c>
      <c r="CI158" s="1">
        <v>86.893203883495104</v>
      </c>
      <c r="CJ158" s="1">
        <v>90.1041666666666</v>
      </c>
      <c r="CK158" s="1">
        <v>74.725274725274701</v>
      </c>
      <c r="CL158" s="1">
        <v>78.658536585365795</v>
      </c>
      <c r="CM158" s="1">
        <v>75</v>
      </c>
      <c r="CN158" s="1">
        <v>64.406779661016898</v>
      </c>
      <c r="CO158" s="1">
        <v>83.035714285714207</v>
      </c>
      <c r="CP158" s="1">
        <v>87.962962962962905</v>
      </c>
      <c r="CQ158" s="1">
        <v>60.227272727272698</v>
      </c>
      <c r="CR158" s="1">
        <v>63.425925925925903</v>
      </c>
      <c r="CS158" s="1">
        <v>63.917525773195798</v>
      </c>
      <c r="CT158" s="1">
        <v>63.043478260869499</v>
      </c>
      <c r="CU158" s="1">
        <v>36.928104575163403</v>
      </c>
      <c r="CV158" s="1">
        <v>32.456140350877099</v>
      </c>
      <c r="CW158" s="1">
        <v>50</v>
      </c>
      <c r="CX158" s="1">
        <v>53.883495145631102</v>
      </c>
      <c r="CY158" s="1">
        <v>52.6041666666666</v>
      </c>
      <c r="CZ158" s="1">
        <v>21.428571428571399</v>
      </c>
      <c r="DA158" s="1">
        <v>17.682926829268201</v>
      </c>
      <c r="DB158" s="1">
        <v>45</v>
      </c>
      <c r="DC158" s="1">
        <v>32.203389830508399</v>
      </c>
      <c r="DD158" s="1">
        <v>75</v>
      </c>
      <c r="DE158" s="1">
        <v>75.925925925925895</v>
      </c>
      <c r="DF158" s="1">
        <v>35.227272727272698</v>
      </c>
      <c r="DG158" s="1">
        <v>73.936170212765902</v>
      </c>
      <c r="DH158" s="1">
        <v>72.466154409074207</v>
      </c>
      <c r="DI158" s="1">
        <v>80.166463662200499</v>
      </c>
      <c r="DJ158" s="1">
        <v>88.122037914691902</v>
      </c>
      <c r="DK158" s="1">
        <v>77.072927072927101</v>
      </c>
      <c r="DL158" s="1">
        <v>52.127659574468098</v>
      </c>
      <c r="DM158" s="1">
        <v>58.221993833504598</v>
      </c>
      <c r="DN158" s="1">
        <v>67.9815573770491</v>
      </c>
      <c r="DO158" s="1">
        <v>64.827935222672096</v>
      </c>
      <c r="DP158" s="1">
        <v>82.049947970863599</v>
      </c>
      <c r="DQ158" s="1">
        <v>81.652989449003499</v>
      </c>
      <c r="DR158" s="1">
        <v>82.540861812778601</v>
      </c>
      <c r="DS158" s="1">
        <v>67.5</v>
      </c>
      <c r="DT158" s="1">
        <v>74.886191198785994</v>
      </c>
      <c r="DU158" s="1">
        <v>53.135593220338897</v>
      </c>
      <c r="DV158" s="1">
        <v>34.134262655906099</v>
      </c>
      <c r="DW158" s="1">
        <v>24.130991584339501</v>
      </c>
      <c r="DX158" s="1">
        <v>39.890377588306897</v>
      </c>
      <c r="DY158" s="1">
        <v>39.306872037914601</v>
      </c>
      <c r="DZ158" s="1">
        <v>47.502497502497498</v>
      </c>
      <c r="EA158" s="1">
        <v>11.094224924012099</v>
      </c>
      <c r="EB158" s="1">
        <v>14.5426515930113</v>
      </c>
      <c r="EC158" s="1">
        <v>25.665983606557301</v>
      </c>
      <c r="ED158" s="1">
        <v>44.686234817813698</v>
      </c>
      <c r="EE158" s="1">
        <v>59.157127991675303</v>
      </c>
      <c r="EF158" s="1">
        <v>60.082063305978799</v>
      </c>
      <c r="EG158" s="1">
        <v>60.549777117384799</v>
      </c>
      <c r="EH158" s="1">
        <v>69.924242424242394</v>
      </c>
      <c r="EI158" s="1">
        <v>80.500758725341399</v>
      </c>
      <c r="EJ158" s="1">
        <v>80.593220338983002</v>
      </c>
      <c r="EK158" s="1">
        <v>93.580337490828995</v>
      </c>
      <c r="EL158" s="1">
        <v>94.383461397731395</v>
      </c>
      <c r="EM158" s="1">
        <v>94.904587900933805</v>
      </c>
      <c r="EN158" s="1">
        <v>99.229857819905206</v>
      </c>
      <c r="EO158" s="1">
        <v>90.909090909090907</v>
      </c>
      <c r="EP158" s="1">
        <v>77.304964539007102</v>
      </c>
      <c r="EQ158" s="1">
        <v>94.655704008222003</v>
      </c>
      <c r="ER158" s="1">
        <v>89.4467213114754</v>
      </c>
      <c r="ES158" s="1">
        <v>76.720647773279296</v>
      </c>
      <c r="ET158" s="1">
        <v>77.263267429760603</v>
      </c>
      <c r="EU158" s="1">
        <v>66.647127784290703</v>
      </c>
      <c r="EV158" s="1">
        <v>65.824665676077203</v>
      </c>
      <c r="EW158" s="1">
        <v>38.939393939393902</v>
      </c>
      <c r="EX158" s="1">
        <v>40.819423368740502</v>
      </c>
      <c r="EY158" s="1">
        <v>41.610169491525397</v>
      </c>
    </row>
    <row r="159" spans="1:155" ht="15">
      <c r="A159" s="11" t="s">
        <v>331</v>
      </c>
      <c r="B159" s="1" t="s">
        <v>803</v>
      </c>
      <c r="C159" s="1" t="s">
        <v>1194</v>
      </c>
      <c r="D159" s="11" t="s">
        <v>1149</v>
      </c>
      <c r="E159" s="11" t="s">
        <v>1195</v>
      </c>
      <c r="F159" s="1">
        <v>63.28125</v>
      </c>
      <c r="G159" s="1">
        <v>39.830508474576199</v>
      </c>
      <c r="H159" s="1">
        <v>30</v>
      </c>
      <c r="I159" s="1">
        <v>19.387755102040799</v>
      </c>
      <c r="J159" s="1">
        <v>12.790697674418601</v>
      </c>
      <c r="K159" s="1">
        <v>17.857142857142801</v>
      </c>
      <c r="L159" s="1">
        <v>15.8536585365853</v>
      </c>
      <c r="M159" s="1">
        <v>18.292682926829201</v>
      </c>
      <c r="N159" s="1">
        <v>25</v>
      </c>
      <c r="O159" s="1">
        <v>19.6428571428571</v>
      </c>
      <c r="P159" s="1">
        <v>6.5217391304347796</v>
      </c>
      <c r="Q159" s="1">
        <v>32.5</v>
      </c>
      <c r="R159" s="1">
        <v>10</v>
      </c>
      <c r="S159" s="1">
        <v>17.5</v>
      </c>
      <c r="T159" s="1">
        <v>15.3846153846153</v>
      </c>
      <c r="U159" s="1">
        <v>32.8125</v>
      </c>
      <c r="V159" s="1">
        <v>31.355932203389798</v>
      </c>
      <c r="W159" s="1">
        <v>39.090909090909101</v>
      </c>
      <c r="X159" s="1">
        <v>23.469387755102002</v>
      </c>
      <c r="Y159" s="1">
        <v>12.790697674418601</v>
      </c>
      <c r="Z159" s="1">
        <v>15.4761904761904</v>
      </c>
      <c r="AA159" s="1">
        <v>14.634146341463399</v>
      </c>
      <c r="AB159" s="1">
        <v>17.0731707317073</v>
      </c>
      <c r="AC159" s="1">
        <v>21.428571428571399</v>
      </c>
      <c r="AD159" s="1">
        <v>19.6428571428571</v>
      </c>
      <c r="AE159" s="1">
        <v>13.043478260869501</v>
      </c>
      <c r="AF159" s="1">
        <v>20</v>
      </c>
      <c r="AG159" s="1">
        <v>40</v>
      </c>
      <c r="AH159" s="1">
        <v>50</v>
      </c>
      <c r="AI159" s="1">
        <v>34.615384615384599</v>
      </c>
      <c r="AJ159" s="1">
        <v>17.96875</v>
      </c>
      <c r="AK159" s="1">
        <v>19.491525423728799</v>
      </c>
      <c r="AL159" s="1">
        <v>20</v>
      </c>
      <c r="AM159" s="1">
        <v>20.408163265306101</v>
      </c>
      <c r="AN159" s="1">
        <v>18.604651162790599</v>
      </c>
      <c r="AO159" s="1">
        <v>17.857142857142801</v>
      </c>
      <c r="AP159" s="1">
        <v>18.292682926829201</v>
      </c>
      <c r="AQ159" s="1">
        <v>19.512195121951201</v>
      </c>
      <c r="AR159" s="1">
        <v>25</v>
      </c>
      <c r="AS159" s="1">
        <v>21.428571428571399</v>
      </c>
      <c r="AT159" s="1">
        <v>15.2173913043478</v>
      </c>
      <c r="AU159" s="1">
        <v>25</v>
      </c>
      <c r="AV159" s="1">
        <v>42.5</v>
      </c>
      <c r="AW159" s="1">
        <v>47.5</v>
      </c>
      <c r="AX159" s="1">
        <v>50</v>
      </c>
      <c r="AY159" s="1">
        <v>16.40625</v>
      </c>
      <c r="AZ159" s="1">
        <v>14.4067796610169</v>
      </c>
      <c r="BA159" s="1">
        <v>17.272727272727199</v>
      </c>
      <c r="BB159" s="1">
        <v>15.306122448979499</v>
      </c>
      <c r="BC159" s="1">
        <v>26.744186046511601</v>
      </c>
      <c r="BD159" s="1">
        <v>13.0952380952381</v>
      </c>
      <c r="BE159" s="1">
        <v>18.292682926829201</v>
      </c>
      <c r="BF159" s="1">
        <v>15.8536585365853</v>
      </c>
      <c r="BG159" s="1">
        <v>15.4761904761904</v>
      </c>
      <c r="BH159" s="1">
        <v>16.071428571428498</v>
      </c>
      <c r="BI159" s="1">
        <v>6.5217391304347796</v>
      </c>
      <c r="BJ159" s="1">
        <v>12.5</v>
      </c>
      <c r="BK159" s="1">
        <v>2.5</v>
      </c>
      <c r="BL159" s="1">
        <v>7.5</v>
      </c>
      <c r="BM159" s="1">
        <v>11.538461538461499</v>
      </c>
      <c r="BN159" s="1">
        <v>53.125</v>
      </c>
      <c r="BO159" s="1">
        <v>20.3389830508474</v>
      </c>
      <c r="BP159" s="1">
        <v>24.545454545454501</v>
      </c>
      <c r="BQ159" s="1">
        <v>26.530612244897899</v>
      </c>
      <c r="BR159" s="1">
        <v>25.581395348837201</v>
      </c>
      <c r="BS159" s="1">
        <v>27.380952380952301</v>
      </c>
      <c r="BT159" s="1">
        <v>28.048780487804802</v>
      </c>
      <c r="BU159" s="1">
        <v>28.048780487804802</v>
      </c>
      <c r="BV159" s="1">
        <v>29.761904761904699</v>
      </c>
      <c r="BW159" s="1">
        <v>28.571428571428498</v>
      </c>
      <c r="BX159" s="1">
        <v>26.086956521739101</v>
      </c>
      <c r="BY159" s="1">
        <v>27.5</v>
      </c>
      <c r="BZ159" s="1">
        <v>32.5</v>
      </c>
      <c r="CA159" s="1">
        <v>35</v>
      </c>
      <c r="CB159" s="1">
        <v>34.615384615384599</v>
      </c>
      <c r="CC159" s="1">
        <v>51.5625</v>
      </c>
      <c r="CD159" s="1">
        <v>88.983050847457605</v>
      </c>
      <c r="CE159" s="1">
        <v>87.272727272727195</v>
      </c>
      <c r="CF159" s="1">
        <v>81.632653061224403</v>
      </c>
      <c r="CG159" s="1">
        <v>84.883720930232499</v>
      </c>
      <c r="CH159" s="1">
        <v>89.285714285714207</v>
      </c>
      <c r="CI159" s="1">
        <v>87.804878048780395</v>
      </c>
      <c r="CJ159" s="1">
        <v>85.365853658536494</v>
      </c>
      <c r="CK159" s="1">
        <v>79.761904761904702</v>
      </c>
      <c r="CL159" s="1">
        <v>89.285714285714207</v>
      </c>
      <c r="CM159" s="1">
        <v>78.260869565217405</v>
      </c>
      <c r="CN159" s="1">
        <v>97.5</v>
      </c>
      <c r="CO159" s="1">
        <v>42.5</v>
      </c>
      <c r="CP159" s="1">
        <v>75</v>
      </c>
      <c r="CQ159" s="1">
        <v>46.153846153846096</v>
      </c>
      <c r="CR159" s="1">
        <v>24.21875</v>
      </c>
      <c r="CS159" s="1">
        <v>29.661016949152501</v>
      </c>
      <c r="CT159" s="1">
        <v>38.181818181818102</v>
      </c>
      <c r="CU159" s="1">
        <v>34.6938775510204</v>
      </c>
      <c r="CV159" s="1">
        <v>34.883720930232499</v>
      </c>
      <c r="CW159" s="1">
        <v>32.142857142857103</v>
      </c>
      <c r="CX159" s="1">
        <v>32.9268292682926</v>
      </c>
      <c r="CY159" s="1">
        <v>40.243902439024303</v>
      </c>
      <c r="CZ159" s="1">
        <v>48.809523809523803</v>
      </c>
      <c r="DA159" s="1">
        <v>12.5</v>
      </c>
      <c r="DB159" s="1">
        <v>15.2173913043478</v>
      </c>
      <c r="DC159" s="1">
        <v>20</v>
      </c>
      <c r="DD159" s="1">
        <v>27.5</v>
      </c>
      <c r="DE159" s="1">
        <v>37.5</v>
      </c>
      <c r="DF159" s="1">
        <v>26.923076923076898</v>
      </c>
      <c r="DG159" s="1">
        <v>91.177549523110699</v>
      </c>
      <c r="DH159" s="1">
        <v>94.968898646176299</v>
      </c>
      <c r="DI159" s="1">
        <v>94.1737718229801</v>
      </c>
      <c r="DJ159" s="1">
        <v>83.204976303317494</v>
      </c>
      <c r="DK159" s="1">
        <v>69.580419580419502</v>
      </c>
      <c r="DL159" s="1">
        <v>48.176291793313098</v>
      </c>
      <c r="DM159" s="1">
        <v>89.260020554984493</v>
      </c>
      <c r="DN159" s="1">
        <v>89.497950819672099</v>
      </c>
      <c r="DO159" s="1">
        <v>83.755060728744894</v>
      </c>
      <c r="DP159" s="1">
        <v>88.189386056191395</v>
      </c>
      <c r="DQ159" s="1">
        <v>71.1019929660023</v>
      </c>
      <c r="DR159" s="1">
        <v>88.187221396731005</v>
      </c>
      <c r="DS159" s="1">
        <v>91.136363636363598</v>
      </c>
      <c r="DT159" s="1">
        <v>94.4613050075872</v>
      </c>
      <c r="DU159" s="1">
        <v>79.067796610169395</v>
      </c>
      <c r="DV159" s="1">
        <v>97.303741746148205</v>
      </c>
      <c r="DW159" s="1">
        <v>98.115623856567794</v>
      </c>
      <c r="DX159" s="1">
        <v>65.468940316686897</v>
      </c>
      <c r="DY159" s="1">
        <v>21.6528436018957</v>
      </c>
      <c r="DZ159" s="1">
        <v>17.832167832167801</v>
      </c>
      <c r="EA159" s="1">
        <v>38.652482269503501</v>
      </c>
      <c r="EB159" s="1">
        <v>25.231243576567302</v>
      </c>
      <c r="EC159" s="1">
        <v>22.2848360655737</v>
      </c>
      <c r="ED159" s="1">
        <v>17.864372469635601</v>
      </c>
      <c r="EE159" s="1">
        <v>35.223725286160203</v>
      </c>
      <c r="EF159" s="1">
        <v>24.677608440797101</v>
      </c>
      <c r="EG159" s="1">
        <v>26.523031203566099</v>
      </c>
      <c r="EH159" s="1">
        <v>21.136363636363601</v>
      </c>
      <c r="EI159" s="1">
        <v>41.502276176024203</v>
      </c>
      <c r="EJ159" s="1">
        <v>55.338983050847403</v>
      </c>
      <c r="EK159" s="1">
        <v>96.239911958914107</v>
      </c>
      <c r="EL159" s="1">
        <v>96.487376509330403</v>
      </c>
      <c r="EM159" s="1">
        <v>96.711327649208201</v>
      </c>
      <c r="EN159" s="1">
        <v>95.734597156398095</v>
      </c>
      <c r="EO159" s="1">
        <v>81.868131868131798</v>
      </c>
      <c r="EP159" s="1">
        <v>80.952380952380906</v>
      </c>
      <c r="EQ159" s="1">
        <v>80.626927029804705</v>
      </c>
      <c r="ER159" s="1">
        <v>73.0532786885245</v>
      </c>
      <c r="ES159" s="1">
        <v>79.504048582995907</v>
      </c>
      <c r="ET159" s="1">
        <v>63.995837669094598</v>
      </c>
      <c r="EU159" s="1">
        <v>63.599062133645901</v>
      </c>
      <c r="EV159" s="1">
        <v>65.824665676077203</v>
      </c>
      <c r="EW159" s="1">
        <v>38.939393939393902</v>
      </c>
      <c r="EX159" s="1">
        <v>40.819423368740502</v>
      </c>
      <c r="EY159" s="1">
        <v>41.610169491525397</v>
      </c>
    </row>
    <row r="160" spans="1:155" ht="15">
      <c r="A160" s="11" t="s">
        <v>321</v>
      </c>
      <c r="B160" s="1" t="s">
        <v>793</v>
      </c>
      <c r="C160" s="1" t="s">
        <v>1196</v>
      </c>
      <c r="D160" s="11" t="s">
        <v>1068</v>
      </c>
      <c r="E160" s="11" t="s">
        <v>1130</v>
      </c>
      <c r="F160" s="1">
        <v>64.285714285714207</v>
      </c>
      <c r="G160" s="1">
        <v>63.297872340425499</v>
      </c>
      <c r="H160" s="1">
        <v>68.681318681318601</v>
      </c>
      <c r="I160" s="1">
        <v>59.558823529411697</v>
      </c>
      <c r="J160" s="1">
        <v>32.352941176470502</v>
      </c>
      <c r="K160" s="1">
        <v>97.058823529411697</v>
      </c>
      <c r="L160" s="1">
        <v>81.372549019607803</v>
      </c>
      <c r="M160" s="1">
        <v>96.938775510204096</v>
      </c>
      <c r="N160" s="1">
        <v>92.857142857142804</v>
      </c>
      <c r="O160" s="1">
        <v>94.565217391304301</v>
      </c>
      <c r="P160" s="1">
        <v>81.707317073170699</v>
      </c>
      <c r="Q160" s="1">
        <v>90.540540540540505</v>
      </c>
      <c r="R160" s="1">
        <v>80.263157894736807</v>
      </c>
      <c r="S160" s="1">
        <v>83.75</v>
      </c>
      <c r="T160" s="1">
        <v>81.428571428571402</v>
      </c>
      <c r="U160" s="1">
        <v>65.238095238095198</v>
      </c>
      <c r="V160" s="1">
        <v>65.425531914893597</v>
      </c>
      <c r="W160" s="1">
        <v>66.483516483516397</v>
      </c>
      <c r="X160" s="1">
        <v>53.676470588235198</v>
      </c>
      <c r="Y160" s="1">
        <v>36.274509803921497</v>
      </c>
      <c r="Z160" s="1">
        <v>95.0980392156862</v>
      </c>
      <c r="AA160" s="1">
        <v>95.0980392156862</v>
      </c>
      <c r="AB160" s="1">
        <v>94.897959183673393</v>
      </c>
      <c r="AC160" s="1">
        <v>86.734693877550995</v>
      </c>
      <c r="AD160" s="1">
        <v>85.869565217391298</v>
      </c>
      <c r="AE160" s="1">
        <v>69.512195121951194</v>
      </c>
      <c r="AF160" s="1">
        <v>60.8108108108108</v>
      </c>
      <c r="AG160" s="1">
        <v>59.210526315789402</v>
      </c>
      <c r="AH160" s="1">
        <v>68.75</v>
      </c>
      <c r="AI160" s="1">
        <v>94.285714285714207</v>
      </c>
      <c r="AJ160" s="1">
        <v>87.619047619047606</v>
      </c>
      <c r="AK160" s="1">
        <v>87.234042553191401</v>
      </c>
      <c r="AL160" s="1">
        <v>60.9890109890109</v>
      </c>
      <c r="AM160" s="1">
        <v>58.823529411764703</v>
      </c>
      <c r="AN160" s="1">
        <v>5.8823529411764701</v>
      </c>
      <c r="AO160" s="1">
        <v>81.372549019607803</v>
      </c>
      <c r="AP160" s="1">
        <v>78.431372549019599</v>
      </c>
      <c r="AQ160" s="1">
        <v>80.612244897959101</v>
      </c>
      <c r="AR160" s="1">
        <v>77.551020408163197</v>
      </c>
      <c r="AS160" s="1">
        <v>83.695652173913004</v>
      </c>
      <c r="AT160" s="1">
        <v>84.146341463414601</v>
      </c>
      <c r="AU160" s="1">
        <v>72.972972972972897</v>
      </c>
      <c r="AV160" s="1">
        <v>43.421052631578902</v>
      </c>
      <c r="AW160" s="1">
        <v>42.5</v>
      </c>
      <c r="AX160" s="1">
        <v>44.285714285714199</v>
      </c>
      <c r="AY160" s="1">
        <v>18.571428571428498</v>
      </c>
      <c r="AZ160" s="1">
        <v>19.680851063829699</v>
      </c>
      <c r="BA160" s="1">
        <v>23.626373626373599</v>
      </c>
      <c r="BB160" s="1">
        <v>8.0882352941176396</v>
      </c>
      <c r="BC160" s="1">
        <v>10.784313725490099</v>
      </c>
      <c r="BD160" s="1">
        <v>75.490196078431296</v>
      </c>
      <c r="BE160" s="1">
        <v>55.8823529411764</v>
      </c>
      <c r="BF160" s="1">
        <v>66.326530612244795</v>
      </c>
      <c r="BG160" s="1">
        <v>70.408163265306101</v>
      </c>
      <c r="BH160" s="1">
        <v>72.826086956521706</v>
      </c>
      <c r="BI160" s="1">
        <v>59.756097560975597</v>
      </c>
      <c r="BJ160" s="1">
        <v>44.594594594594497</v>
      </c>
      <c r="BK160" s="1">
        <v>38.157894736842103</v>
      </c>
      <c r="BL160" s="1">
        <v>33.75</v>
      </c>
      <c r="BM160" s="1">
        <v>92.857142857142804</v>
      </c>
      <c r="BN160" s="1">
        <v>63.809523809523803</v>
      </c>
      <c r="BO160" s="1">
        <v>72.872340425531902</v>
      </c>
      <c r="BP160" s="1">
        <v>76.923076923076906</v>
      </c>
      <c r="BQ160" s="1">
        <v>30.147058823529399</v>
      </c>
      <c r="BR160" s="1">
        <v>24.509803921568601</v>
      </c>
      <c r="BS160" s="1">
        <v>91.176470588235205</v>
      </c>
      <c r="BT160" s="1">
        <v>93.137254901960702</v>
      </c>
      <c r="BU160" s="1">
        <v>92.857142857142804</v>
      </c>
      <c r="BV160" s="1">
        <v>93.877551020408106</v>
      </c>
      <c r="BW160" s="1">
        <v>93.478260869565204</v>
      </c>
      <c r="BX160" s="1">
        <v>75.609756097560904</v>
      </c>
      <c r="BY160" s="1">
        <v>86.486486486486399</v>
      </c>
      <c r="BZ160" s="1">
        <v>46.052631578947299</v>
      </c>
      <c r="CA160" s="1">
        <v>48.75</v>
      </c>
      <c r="CB160" s="1">
        <v>50</v>
      </c>
      <c r="CC160" s="1">
        <v>70.952380952380906</v>
      </c>
      <c r="CD160" s="1">
        <v>93.617021276595693</v>
      </c>
      <c r="CE160" s="1">
        <v>91.758241758241695</v>
      </c>
      <c r="CF160" s="1">
        <v>91.176470588235205</v>
      </c>
      <c r="CG160" s="1">
        <v>70.588235294117595</v>
      </c>
      <c r="CH160" s="1">
        <v>53.921568627450903</v>
      </c>
      <c r="CI160" s="1">
        <v>55.8823529411764</v>
      </c>
      <c r="CJ160" s="1">
        <v>60.2040816326531</v>
      </c>
      <c r="CK160" s="1">
        <v>71.428571428571402</v>
      </c>
      <c r="CL160" s="1">
        <v>81.521739130434696</v>
      </c>
      <c r="CM160" s="1">
        <v>56.097560975609703</v>
      </c>
      <c r="CN160" s="1">
        <v>72.972972972972897</v>
      </c>
      <c r="CO160" s="1">
        <v>81.578947368421098</v>
      </c>
      <c r="CP160" s="1">
        <v>83.75</v>
      </c>
      <c r="CQ160" s="1">
        <v>92.857142857142804</v>
      </c>
      <c r="CR160" s="1">
        <v>86.6666666666666</v>
      </c>
      <c r="CS160" s="1">
        <v>89.361702127659498</v>
      </c>
      <c r="CT160" s="1">
        <v>69.780219780219696</v>
      </c>
      <c r="CU160" s="1">
        <v>67.647058823529406</v>
      </c>
      <c r="CV160" s="1">
        <v>63.725490196078397</v>
      </c>
      <c r="CW160" s="1">
        <v>86.274509803921504</v>
      </c>
      <c r="CX160" s="1">
        <v>84.313725490196106</v>
      </c>
      <c r="CY160" s="1">
        <v>83.673469387755105</v>
      </c>
      <c r="CZ160" s="1">
        <v>84.693877551020407</v>
      </c>
      <c r="DA160" s="1">
        <v>89.130434782608603</v>
      </c>
      <c r="DB160" s="1">
        <v>70.731707317073102</v>
      </c>
      <c r="DC160" s="1">
        <v>64.864864864864799</v>
      </c>
      <c r="DD160" s="1">
        <v>31.578947368421101</v>
      </c>
      <c r="DE160" s="1">
        <v>35</v>
      </c>
      <c r="DF160" s="1">
        <v>84.285714285714207</v>
      </c>
      <c r="DG160" s="1">
        <v>77.641232575201698</v>
      </c>
      <c r="DH160" s="1">
        <v>81.467252103915101</v>
      </c>
      <c r="DI160" s="1">
        <v>76.025172553796097</v>
      </c>
      <c r="DJ160" s="1">
        <v>39.247630331753498</v>
      </c>
      <c r="DK160" s="1">
        <v>50.6993006993007</v>
      </c>
      <c r="DL160" s="1">
        <v>44.427558257345403</v>
      </c>
      <c r="DM160" s="1">
        <v>63.566289825282603</v>
      </c>
      <c r="DN160" s="1">
        <v>79.661885245901601</v>
      </c>
      <c r="DO160" s="1">
        <v>80.921052631578902</v>
      </c>
      <c r="DP160" s="1">
        <v>76.222684703433899</v>
      </c>
      <c r="DQ160" s="1">
        <v>29.601406799531102</v>
      </c>
      <c r="DR160" s="1">
        <v>38.112927191678999</v>
      </c>
      <c r="DS160" s="1">
        <v>72.5</v>
      </c>
      <c r="DT160" s="1">
        <v>42.261001517450602</v>
      </c>
      <c r="DU160" s="1">
        <v>51.1016949152542</v>
      </c>
      <c r="DV160" s="1">
        <v>18.800440205429201</v>
      </c>
      <c r="DW160" s="1">
        <v>23.655323819978001</v>
      </c>
      <c r="DX160" s="1">
        <v>60.596833130328797</v>
      </c>
      <c r="DY160" s="1">
        <v>41.735781990521303</v>
      </c>
      <c r="DZ160" s="1">
        <v>54.595404595404602</v>
      </c>
      <c r="EA160" s="1">
        <v>45.339412360688897</v>
      </c>
      <c r="EB160" s="1">
        <v>17.0092497430626</v>
      </c>
      <c r="EC160" s="1">
        <v>26.1782786885245</v>
      </c>
      <c r="ED160" s="1">
        <v>32.439271255060703</v>
      </c>
      <c r="EE160" s="1">
        <v>34.495317377731503</v>
      </c>
      <c r="EF160" s="1">
        <v>68.053927315357498</v>
      </c>
      <c r="EG160" s="1">
        <v>85.958395245170806</v>
      </c>
      <c r="EH160" s="1">
        <v>75.530303030303003</v>
      </c>
      <c r="EI160" s="1">
        <v>92.033383915022696</v>
      </c>
      <c r="EJ160" s="1">
        <v>56.5254237288135</v>
      </c>
      <c r="EK160" s="1">
        <v>84.702861335289796</v>
      </c>
      <c r="EL160" s="1">
        <v>85.400658616904494</v>
      </c>
      <c r="EM160" s="1">
        <v>85.891189606171295</v>
      </c>
      <c r="EN160" s="1">
        <v>85.159952606635102</v>
      </c>
      <c r="EO160" s="1">
        <v>81.868131868131798</v>
      </c>
      <c r="EP160" s="1">
        <v>80.952380952380906</v>
      </c>
      <c r="EQ160" s="1">
        <v>80.626927029804705</v>
      </c>
      <c r="ER160" s="1">
        <v>91.649590163934405</v>
      </c>
      <c r="ES160" s="1">
        <v>68.370445344129493</v>
      </c>
      <c r="ET160" s="1">
        <v>89.281997918834506</v>
      </c>
      <c r="EU160" s="1">
        <v>69.929660023446601</v>
      </c>
      <c r="EV160" s="1">
        <v>70.950965824665602</v>
      </c>
      <c r="EW160" s="1">
        <v>83.030303030303003</v>
      </c>
      <c r="EX160" s="1">
        <v>40.819423368740502</v>
      </c>
      <c r="EY160" s="1">
        <v>82.118644067796595</v>
      </c>
    </row>
    <row r="161" spans="1:155" ht="15">
      <c r="A161" s="11" t="s">
        <v>227</v>
      </c>
      <c r="B161" s="1" t="s">
        <v>702</v>
      </c>
      <c r="C161" s="1" t="s">
        <v>1129</v>
      </c>
      <c r="D161" s="11" t="s">
        <v>1014</v>
      </c>
      <c r="E161" s="11" t="s">
        <v>1015</v>
      </c>
      <c r="F161" s="1">
        <v>75.348189415041702</v>
      </c>
      <c r="G161" s="1">
        <v>15.322580645161199</v>
      </c>
      <c r="H161" s="1">
        <v>15.4804270462633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70.055710306406596</v>
      </c>
      <c r="V161" s="1">
        <v>43.5483870967741</v>
      </c>
      <c r="W161" s="1">
        <v>43.416370106761498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13.9275766016713</v>
      </c>
      <c r="AK161" s="1">
        <v>14.677419354838699</v>
      </c>
      <c r="AL161" s="1">
        <v>13.8790035587188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32.729805013927503</v>
      </c>
      <c r="AZ161" s="1">
        <v>26.2903225806451</v>
      </c>
      <c r="BA161" s="1">
        <v>30.782918149466099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58.495821727019496</v>
      </c>
      <c r="BO161" s="1">
        <v>68.387096774193495</v>
      </c>
      <c r="BP161" s="1">
        <v>74.021352313167199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0</v>
      </c>
      <c r="BZ161" s="1">
        <v>0</v>
      </c>
      <c r="CA161" s="1">
        <v>0</v>
      </c>
      <c r="CB161" s="1">
        <v>0</v>
      </c>
      <c r="CC161" s="1">
        <v>68.523676880222794</v>
      </c>
      <c r="CD161" s="1">
        <v>40.967741935483801</v>
      </c>
      <c r="CE161" s="1">
        <v>43.060498220640497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0</v>
      </c>
      <c r="CM161" s="1">
        <v>0</v>
      </c>
      <c r="CN161" s="1">
        <v>0</v>
      </c>
      <c r="CO161" s="1">
        <v>0</v>
      </c>
      <c r="CP161" s="1">
        <v>0</v>
      </c>
      <c r="CQ161" s="1">
        <v>0</v>
      </c>
      <c r="CR161" s="1">
        <v>50.974930362116901</v>
      </c>
      <c r="CS161" s="1">
        <v>54.0322580645161</v>
      </c>
      <c r="CT161" s="1">
        <v>55.8718861209964</v>
      </c>
      <c r="CU161" s="1">
        <v>0</v>
      </c>
      <c r="CV161" s="1">
        <v>0</v>
      </c>
      <c r="CW161" s="1">
        <v>0</v>
      </c>
      <c r="CX161" s="1">
        <v>0</v>
      </c>
      <c r="CY161" s="1">
        <v>0</v>
      </c>
      <c r="CZ161" s="1">
        <v>0</v>
      </c>
      <c r="DA161" s="1">
        <v>0</v>
      </c>
      <c r="DB161" s="1">
        <v>0</v>
      </c>
      <c r="DC161" s="1">
        <v>0</v>
      </c>
      <c r="DD161" s="1">
        <v>0</v>
      </c>
      <c r="DE161" s="1">
        <v>0</v>
      </c>
      <c r="DF161" s="1">
        <v>0</v>
      </c>
      <c r="DG161" s="1">
        <v>24.706529713866399</v>
      </c>
      <c r="DH161" s="1">
        <v>26.655689718258301</v>
      </c>
      <c r="DI161" s="1">
        <v>10.982541615915499</v>
      </c>
      <c r="DJ161" s="1">
        <v>0</v>
      </c>
      <c r="DK161" s="1">
        <v>0</v>
      </c>
      <c r="DL161" s="1">
        <v>0</v>
      </c>
      <c r="DM161" s="1">
        <v>0</v>
      </c>
      <c r="DN161" s="1">
        <v>0</v>
      </c>
      <c r="DO161" s="1">
        <v>0</v>
      </c>
      <c r="DP161" s="1">
        <v>0</v>
      </c>
      <c r="DQ161" s="1">
        <v>0</v>
      </c>
      <c r="DR161" s="1">
        <v>0</v>
      </c>
      <c r="DS161" s="1">
        <v>0</v>
      </c>
      <c r="DT161" s="1">
        <v>0</v>
      </c>
      <c r="DU161" s="1">
        <v>0</v>
      </c>
      <c r="DV161" s="1">
        <v>30.7960381511371</v>
      </c>
      <c r="DW161" s="1">
        <v>41.1452616172704</v>
      </c>
      <c r="DX161" s="1">
        <v>54.222492894843597</v>
      </c>
      <c r="DY161" s="1">
        <v>0</v>
      </c>
      <c r="DZ161" s="1">
        <v>0</v>
      </c>
      <c r="EA161" s="1">
        <v>0</v>
      </c>
      <c r="EB161" s="1">
        <v>0</v>
      </c>
      <c r="EC161" s="1">
        <v>0</v>
      </c>
      <c r="ED161" s="1">
        <v>0</v>
      </c>
      <c r="EE161" s="1">
        <v>0</v>
      </c>
      <c r="EF161" s="1">
        <v>0</v>
      </c>
      <c r="EG161" s="1">
        <v>0</v>
      </c>
      <c r="EH161" s="1">
        <v>0</v>
      </c>
      <c r="EI161" s="1">
        <v>0</v>
      </c>
      <c r="EJ161" s="1">
        <v>0</v>
      </c>
      <c r="EK161" s="1">
        <v>87.637564196625107</v>
      </c>
      <c r="EL161" s="1">
        <v>36.1873399195023</v>
      </c>
      <c r="EM161" s="1">
        <v>35.749086479902502</v>
      </c>
      <c r="EN161" s="1">
        <v>0</v>
      </c>
      <c r="EO161" s="1">
        <v>0</v>
      </c>
      <c r="EP161" s="1">
        <v>0</v>
      </c>
      <c r="EQ161" s="1">
        <v>0</v>
      </c>
      <c r="ER161" s="1">
        <v>0</v>
      </c>
      <c r="ES161" s="1">
        <v>0</v>
      </c>
      <c r="ET161" s="1">
        <v>0</v>
      </c>
      <c r="EU161" s="1">
        <v>0</v>
      </c>
      <c r="EV161" s="1">
        <v>0</v>
      </c>
      <c r="EW161" s="1">
        <v>0</v>
      </c>
      <c r="EX161" s="1">
        <v>0</v>
      </c>
      <c r="EY161" s="1">
        <v>0</v>
      </c>
    </row>
    <row r="162" spans="1:155" ht="15">
      <c r="A162" s="11" t="s">
        <v>330</v>
      </c>
      <c r="B162" s="1" t="s">
        <v>802</v>
      </c>
      <c r="C162" s="1" t="s">
        <v>1054</v>
      </c>
      <c r="D162" s="11" t="s">
        <v>1055</v>
      </c>
      <c r="E162" s="11" t="s">
        <v>1177</v>
      </c>
      <c r="F162" s="1">
        <v>63.443396226415103</v>
      </c>
      <c r="G162" s="1">
        <v>72.051282051282001</v>
      </c>
      <c r="H162" s="1">
        <v>57.017543859649102</v>
      </c>
      <c r="I162" s="1">
        <v>60.071942446043103</v>
      </c>
      <c r="J162" s="1">
        <v>65.789473684210506</v>
      </c>
      <c r="K162" s="1">
        <v>51.574803149606304</v>
      </c>
      <c r="L162" s="1">
        <v>52.966101694915203</v>
      </c>
      <c r="M162" s="1">
        <v>51.801801801801801</v>
      </c>
      <c r="N162" s="1">
        <v>73.5</v>
      </c>
      <c r="O162" s="1">
        <v>26.543209876543202</v>
      </c>
      <c r="P162" s="1">
        <v>18.115942028985501</v>
      </c>
      <c r="Q162" s="1">
        <v>32.786885245901601</v>
      </c>
      <c r="R162" s="1">
        <v>30.327868852459002</v>
      </c>
      <c r="S162" s="1">
        <v>35.714285714285701</v>
      </c>
      <c r="T162" s="1">
        <v>44.4444444444444</v>
      </c>
      <c r="U162" s="1">
        <v>75.235849056603698</v>
      </c>
      <c r="V162" s="1">
        <v>78.717948717948701</v>
      </c>
      <c r="W162" s="1">
        <v>80.116959064327403</v>
      </c>
      <c r="X162" s="1">
        <v>84.532374100719395</v>
      </c>
      <c r="Y162" s="1">
        <v>82.330827067669105</v>
      </c>
      <c r="Z162" s="1">
        <v>82.283464566929098</v>
      </c>
      <c r="AA162" s="1">
        <v>69.067796610169495</v>
      </c>
      <c r="AB162" s="1">
        <v>55.405405405405403</v>
      </c>
      <c r="AC162" s="1">
        <v>51.5</v>
      </c>
      <c r="AD162" s="1">
        <v>54.938271604938201</v>
      </c>
      <c r="AE162" s="1">
        <v>41.304347826086897</v>
      </c>
      <c r="AF162" s="1">
        <v>35.245901639344197</v>
      </c>
      <c r="AG162" s="1">
        <v>33.6065573770491</v>
      </c>
      <c r="AH162" s="1">
        <v>30.952380952380899</v>
      </c>
      <c r="AI162" s="1">
        <v>40.740740740740698</v>
      </c>
      <c r="AJ162" s="1">
        <v>37.735849056603698</v>
      </c>
      <c r="AK162" s="1">
        <v>37.692307692307601</v>
      </c>
      <c r="AL162" s="1">
        <v>38.5964912280701</v>
      </c>
      <c r="AM162" s="1">
        <v>71.582733812949598</v>
      </c>
      <c r="AN162" s="1">
        <v>69.548872180451099</v>
      </c>
      <c r="AO162" s="1">
        <v>66.929133858267704</v>
      </c>
      <c r="AP162" s="1">
        <v>71.186440677966104</v>
      </c>
      <c r="AQ162" s="1">
        <v>33.783783783783697</v>
      </c>
      <c r="AR162" s="1">
        <v>36</v>
      </c>
      <c r="AS162" s="1">
        <v>41.975308641975303</v>
      </c>
      <c r="AT162" s="1">
        <v>48.5507246376811</v>
      </c>
      <c r="AU162" s="1">
        <v>59.016393442622899</v>
      </c>
      <c r="AV162" s="1">
        <v>50</v>
      </c>
      <c r="AW162" s="1">
        <v>52.380952380952301</v>
      </c>
      <c r="AX162" s="1">
        <v>50</v>
      </c>
      <c r="AY162" s="1">
        <v>63.915094339622598</v>
      </c>
      <c r="AZ162" s="1">
        <v>72.564102564102498</v>
      </c>
      <c r="BA162" s="1">
        <v>48.245614035087698</v>
      </c>
      <c r="BB162" s="1">
        <v>39.208633093525101</v>
      </c>
      <c r="BC162" s="1">
        <v>38.721804511278101</v>
      </c>
      <c r="BD162" s="1">
        <v>27.9527559055118</v>
      </c>
      <c r="BE162" s="1">
        <v>33.4745762711864</v>
      </c>
      <c r="BF162" s="1">
        <v>25.675675675675599</v>
      </c>
      <c r="BG162" s="1">
        <v>31.5</v>
      </c>
      <c r="BH162" s="1">
        <v>38.8888888888888</v>
      </c>
      <c r="BI162" s="1">
        <v>31.159420289855099</v>
      </c>
      <c r="BJ162" s="1">
        <v>2.4590163934426199</v>
      </c>
      <c r="BK162" s="1">
        <v>32.786885245901601</v>
      </c>
      <c r="BL162" s="1">
        <v>17.857142857142801</v>
      </c>
      <c r="BM162" s="1">
        <v>5.55555555555555</v>
      </c>
      <c r="BN162" s="1">
        <v>66.981132075471606</v>
      </c>
      <c r="BO162" s="1">
        <v>70.256410256410206</v>
      </c>
      <c r="BP162" s="1">
        <v>54.970760233918099</v>
      </c>
      <c r="BQ162" s="1">
        <v>54.316546762589901</v>
      </c>
      <c r="BR162" s="1">
        <v>59.398496240601503</v>
      </c>
      <c r="BS162" s="1">
        <v>62.5984251968503</v>
      </c>
      <c r="BT162" s="1">
        <v>67.372881355932194</v>
      </c>
      <c r="BU162" s="1">
        <v>27.4774774774774</v>
      </c>
      <c r="BV162" s="1">
        <v>30.5</v>
      </c>
      <c r="BW162" s="1">
        <v>28.395061728395099</v>
      </c>
      <c r="BX162" s="1">
        <v>28.260869565217298</v>
      </c>
      <c r="BY162" s="1">
        <v>36.065573770491802</v>
      </c>
      <c r="BZ162" s="1">
        <v>34.426229508196698</v>
      </c>
      <c r="CA162" s="1">
        <v>36.904761904761898</v>
      </c>
      <c r="CB162" s="1">
        <v>38.8888888888888</v>
      </c>
      <c r="CC162" s="1">
        <v>87.735849056603698</v>
      </c>
      <c r="CD162" s="1">
        <v>93.589743589743506</v>
      </c>
      <c r="CE162" s="1">
        <v>87.719298245613999</v>
      </c>
      <c r="CF162" s="1">
        <v>83.093525179856101</v>
      </c>
      <c r="CG162" s="1">
        <v>87.593984962405997</v>
      </c>
      <c r="CH162" s="1">
        <v>75.1968503937007</v>
      </c>
      <c r="CI162" s="1">
        <v>76.694915254237202</v>
      </c>
      <c r="CJ162" s="1">
        <v>83.3333333333333</v>
      </c>
      <c r="CK162" s="1">
        <v>93.5</v>
      </c>
      <c r="CL162" s="1">
        <v>91.975308641975303</v>
      </c>
      <c r="CM162" s="1">
        <v>82.608695652173907</v>
      </c>
      <c r="CN162" s="1">
        <v>74.590163934426201</v>
      </c>
      <c r="CO162" s="1">
        <v>67.213114754098299</v>
      </c>
      <c r="CP162" s="1">
        <v>19.047619047619001</v>
      </c>
      <c r="CQ162" s="1">
        <v>64.814814814814795</v>
      </c>
      <c r="CR162" s="1">
        <v>62.028301886792399</v>
      </c>
      <c r="CS162" s="1">
        <v>63.076923076923102</v>
      </c>
      <c r="CT162" s="1">
        <v>66.6666666666666</v>
      </c>
      <c r="CU162" s="1">
        <v>62.949640287769697</v>
      </c>
      <c r="CV162" s="1">
        <v>62.781954887217999</v>
      </c>
      <c r="CW162" s="1">
        <v>62.992125984251899</v>
      </c>
      <c r="CX162" s="1">
        <v>43.644067796610102</v>
      </c>
      <c r="CY162" s="1">
        <v>46.396396396396298</v>
      </c>
      <c r="CZ162" s="1">
        <v>48.5</v>
      </c>
      <c r="DA162" s="1">
        <v>54.320987654320902</v>
      </c>
      <c r="DB162" s="1">
        <v>47.101449275362299</v>
      </c>
      <c r="DC162" s="1">
        <v>22.131147540983601</v>
      </c>
      <c r="DD162" s="1">
        <v>28.688524590163901</v>
      </c>
      <c r="DE162" s="1">
        <v>32.142857142857103</v>
      </c>
      <c r="DF162" s="1">
        <v>35.185185185185098</v>
      </c>
      <c r="DG162" s="1">
        <v>54.646908159531598</v>
      </c>
      <c r="DH162" s="1">
        <v>54.019488428745397</v>
      </c>
      <c r="DI162" s="1">
        <v>63.418246445497601</v>
      </c>
      <c r="DJ162" s="1">
        <v>60.489510489510401</v>
      </c>
      <c r="DK162" s="1">
        <v>62.056737588652403</v>
      </c>
      <c r="DL162" s="1">
        <v>48.663926002055398</v>
      </c>
      <c r="DM162" s="1">
        <v>58.555327868852402</v>
      </c>
      <c r="DN162" s="1">
        <v>84.159919028340099</v>
      </c>
      <c r="DO162" s="1">
        <v>62.278876170655501</v>
      </c>
      <c r="DP162" s="1">
        <v>18.229777256740899</v>
      </c>
      <c r="DQ162" s="1">
        <v>11.218424962852801</v>
      </c>
      <c r="DR162" s="1">
        <v>62.045454545454497</v>
      </c>
      <c r="DS162" s="1">
        <v>45.751138088012098</v>
      </c>
      <c r="DT162" s="1">
        <v>35</v>
      </c>
      <c r="DU162" s="1">
        <v>23.426573426573398</v>
      </c>
      <c r="DV162" s="1">
        <v>22.081961214782201</v>
      </c>
      <c r="DW162" s="1">
        <v>26.1266747868453</v>
      </c>
      <c r="DX162" s="1">
        <v>23.9632701421801</v>
      </c>
      <c r="DY162" s="1">
        <v>34.515484515484502</v>
      </c>
      <c r="DZ162" s="1">
        <v>25.177304964539001</v>
      </c>
      <c r="EA162" s="1">
        <v>12.384378211716299</v>
      </c>
      <c r="EB162" s="1">
        <v>24.948770491803199</v>
      </c>
      <c r="EC162" s="1">
        <v>16.6497975708502</v>
      </c>
      <c r="ED162" s="1">
        <v>33.246618106139401</v>
      </c>
      <c r="EE162" s="1">
        <v>21.0433763188745</v>
      </c>
      <c r="EF162" s="1">
        <v>21.9167904903417</v>
      </c>
      <c r="EG162" s="1">
        <v>19.924242424242401</v>
      </c>
      <c r="EH162" s="1">
        <v>5.53869499241274</v>
      </c>
      <c r="EI162" s="1">
        <v>13.135593220338899</v>
      </c>
      <c r="EJ162" s="1">
        <v>22.261072261072201</v>
      </c>
      <c r="EK162" s="1">
        <v>92.1331869740212</v>
      </c>
      <c r="EL162" s="1">
        <v>85.891189606171295</v>
      </c>
      <c r="EM162" s="1">
        <v>70.882701421800903</v>
      </c>
      <c r="EN162" s="1">
        <v>66.533466533466495</v>
      </c>
      <c r="EO162" s="1">
        <v>51.0131712259371</v>
      </c>
      <c r="EP162" s="1">
        <v>66.187050359712202</v>
      </c>
      <c r="EQ162" s="1">
        <v>57.4282786885245</v>
      </c>
      <c r="ER162" s="1">
        <v>62.0445344129554</v>
      </c>
      <c r="ES162" s="1">
        <v>63.995837669094598</v>
      </c>
      <c r="ET162" s="1">
        <v>38.628370457209797</v>
      </c>
      <c r="EU162" s="1">
        <v>47.696879643387803</v>
      </c>
      <c r="EV162" s="1">
        <v>38.939393939393902</v>
      </c>
      <c r="EW162" s="1">
        <v>40.819423368740502</v>
      </c>
      <c r="EX162" s="1">
        <v>41.610169491525397</v>
      </c>
      <c r="EY162" s="1">
        <v>40.675990675990597</v>
      </c>
    </row>
    <row r="163" spans="1:155" ht="15">
      <c r="A163" s="11" t="s">
        <v>322</v>
      </c>
      <c r="B163" s="1" t="s">
        <v>794</v>
      </c>
      <c r="C163" s="1" t="s">
        <v>1120</v>
      </c>
      <c r="D163" s="11" t="s">
        <v>1121</v>
      </c>
      <c r="E163" s="11" t="s">
        <v>1197</v>
      </c>
      <c r="F163" s="1">
        <v>86.855670103092706</v>
      </c>
      <c r="G163" s="1">
        <v>71.4673913043478</v>
      </c>
      <c r="H163" s="1">
        <v>65.686274509803894</v>
      </c>
      <c r="I163" s="1">
        <v>61.842105263157897</v>
      </c>
      <c r="J163" s="1">
        <v>54.672897196261601</v>
      </c>
      <c r="K163" s="1">
        <v>66.504854368932001</v>
      </c>
      <c r="L163" s="1">
        <v>70.3125</v>
      </c>
      <c r="M163" s="1">
        <v>71.9780219780219</v>
      </c>
      <c r="N163" s="1">
        <v>73.780487804878007</v>
      </c>
      <c r="O163" s="1">
        <v>79.285714285714207</v>
      </c>
      <c r="P163" s="1">
        <v>60.169491525423702</v>
      </c>
      <c r="Q163" s="1">
        <v>84.821428571428498</v>
      </c>
      <c r="R163" s="1">
        <v>83.3333333333333</v>
      </c>
      <c r="S163" s="1">
        <v>78.409090909090907</v>
      </c>
      <c r="T163" s="1">
        <v>38.461538461538403</v>
      </c>
      <c r="U163" s="1">
        <v>97.164948453608204</v>
      </c>
      <c r="V163" s="1">
        <v>89.402173913043399</v>
      </c>
      <c r="W163" s="1">
        <v>87.908496732026094</v>
      </c>
      <c r="X163" s="1">
        <v>94.298245614035096</v>
      </c>
      <c r="Y163" s="1">
        <v>95.794392523364394</v>
      </c>
      <c r="Z163" s="1">
        <v>96.601941747572795</v>
      </c>
      <c r="AA163" s="1">
        <v>97.3958333333333</v>
      </c>
      <c r="AB163" s="1">
        <v>95.604395604395606</v>
      </c>
      <c r="AC163" s="1">
        <v>96.951219512195095</v>
      </c>
      <c r="AD163" s="1">
        <v>96.428571428571402</v>
      </c>
      <c r="AE163" s="1">
        <v>97.457627118644098</v>
      </c>
      <c r="AF163" s="1">
        <v>97.321428571428498</v>
      </c>
      <c r="AG163" s="1">
        <v>97.2222222222222</v>
      </c>
      <c r="AH163" s="1">
        <v>84.090909090909093</v>
      </c>
      <c r="AI163" s="1">
        <v>84.615384615384599</v>
      </c>
      <c r="AJ163" s="1">
        <v>92.525773195876198</v>
      </c>
      <c r="AK163" s="1">
        <v>91.847826086956502</v>
      </c>
      <c r="AL163" s="1">
        <v>91.176470588235205</v>
      </c>
      <c r="AM163" s="1">
        <v>40.350877192982402</v>
      </c>
      <c r="AN163" s="1">
        <v>40.654205607476598</v>
      </c>
      <c r="AO163" s="1">
        <v>41.7475728155339</v>
      </c>
      <c r="AP163" s="1">
        <v>42.1875</v>
      </c>
      <c r="AQ163" s="1">
        <v>41.758241758241702</v>
      </c>
      <c r="AR163" s="1">
        <v>42.0731707317073</v>
      </c>
      <c r="AS163" s="1">
        <v>41.428571428571402</v>
      </c>
      <c r="AT163" s="1">
        <v>45.762711864406697</v>
      </c>
      <c r="AU163" s="1">
        <v>0.89285714285714202</v>
      </c>
      <c r="AV163" s="1">
        <v>0.92592592592592504</v>
      </c>
      <c r="AW163" s="1">
        <v>48.863636363636303</v>
      </c>
      <c r="AX163" s="1">
        <v>48.076923076923102</v>
      </c>
      <c r="AY163" s="1">
        <v>56.958762886597903</v>
      </c>
      <c r="AZ163" s="1">
        <v>74.728260869565204</v>
      </c>
      <c r="BA163" s="1">
        <v>65.686274509803894</v>
      </c>
      <c r="BB163" s="1">
        <v>58.3333333333333</v>
      </c>
      <c r="BC163" s="1">
        <v>46.261682242990602</v>
      </c>
      <c r="BD163" s="1">
        <v>50.970873786407701</v>
      </c>
      <c r="BE163" s="1">
        <v>90.1041666666666</v>
      </c>
      <c r="BF163" s="1">
        <v>90.6593406593406</v>
      </c>
      <c r="BG163" s="1">
        <v>88.414634146341399</v>
      </c>
      <c r="BH163" s="1">
        <v>80.714285714285694</v>
      </c>
      <c r="BI163" s="1">
        <v>77.118644067796595</v>
      </c>
      <c r="BJ163" s="1">
        <v>95.535714285714207</v>
      </c>
      <c r="BK163" s="1">
        <v>84.259259259259196</v>
      </c>
      <c r="BL163" s="1">
        <v>73.863636363636303</v>
      </c>
      <c r="BM163" s="1">
        <v>86.538461538461505</v>
      </c>
      <c r="BN163" s="1">
        <v>89.432989690721598</v>
      </c>
      <c r="BO163" s="1">
        <v>91.032608695652101</v>
      </c>
      <c r="BP163" s="1">
        <v>84.967320261437905</v>
      </c>
      <c r="BQ163" s="1">
        <v>89.912280701754298</v>
      </c>
      <c r="BR163" s="1">
        <v>91.588785046728901</v>
      </c>
      <c r="BS163" s="1">
        <v>93.203883495145604</v>
      </c>
      <c r="BT163" s="1">
        <v>95.3125</v>
      </c>
      <c r="BU163" s="1">
        <v>96.153846153846104</v>
      </c>
      <c r="BV163" s="1">
        <v>85.365853658536494</v>
      </c>
      <c r="BW163" s="1">
        <v>84.285714285714207</v>
      </c>
      <c r="BX163" s="1">
        <v>79.661016949152497</v>
      </c>
      <c r="BY163" s="1">
        <v>92.857142857142804</v>
      </c>
      <c r="BZ163" s="1">
        <v>45.370370370370303</v>
      </c>
      <c r="CA163" s="1">
        <v>44.318181818181799</v>
      </c>
      <c r="CB163" s="1">
        <v>40.384615384615302</v>
      </c>
      <c r="CC163" s="1">
        <v>72.680412371133997</v>
      </c>
      <c r="CD163" s="1">
        <v>72.554347826086897</v>
      </c>
      <c r="CE163" s="1">
        <v>62.418300653594699</v>
      </c>
      <c r="CF163" s="1">
        <v>91.6666666666666</v>
      </c>
      <c r="CG163" s="1">
        <v>92.990654205607399</v>
      </c>
      <c r="CH163" s="1">
        <v>83.980582524271796</v>
      </c>
      <c r="CI163" s="1">
        <v>73.4375</v>
      </c>
      <c r="CJ163" s="1">
        <v>88.461538461538396</v>
      </c>
      <c r="CK163" s="1">
        <v>83.536585365853597</v>
      </c>
      <c r="CL163" s="1">
        <v>82.142857142857096</v>
      </c>
      <c r="CM163" s="1">
        <v>94.067796610169495</v>
      </c>
      <c r="CN163" s="1">
        <v>99.107142857142804</v>
      </c>
      <c r="CO163" s="1">
        <v>99.074074074074105</v>
      </c>
      <c r="CP163" s="1">
        <v>96.590909090909093</v>
      </c>
      <c r="CQ163" s="1">
        <v>98.076923076923094</v>
      </c>
      <c r="CR163" s="1">
        <v>80.927835051546296</v>
      </c>
      <c r="CS163" s="1">
        <v>91.847826086956502</v>
      </c>
      <c r="CT163" s="1">
        <v>96.405228758169898</v>
      </c>
      <c r="CU163" s="1">
        <v>95.175438596491205</v>
      </c>
      <c r="CV163" s="1">
        <v>95.794392523364394</v>
      </c>
      <c r="CW163" s="1">
        <v>96.116504854368898</v>
      </c>
      <c r="CX163" s="1">
        <v>98.4375</v>
      </c>
      <c r="CY163" s="1">
        <v>98.901098901098905</v>
      </c>
      <c r="CZ163" s="1">
        <v>98.780487804878007</v>
      </c>
      <c r="DA163" s="1">
        <v>99.285714285714207</v>
      </c>
      <c r="DB163" s="1">
        <v>99.1525423728813</v>
      </c>
      <c r="DC163" s="1">
        <v>99.107142857142804</v>
      </c>
      <c r="DD163" s="1">
        <v>98.148148148148096</v>
      </c>
      <c r="DE163" s="1">
        <v>90.909090909090907</v>
      </c>
      <c r="DF163" s="1">
        <v>90.384615384615302</v>
      </c>
      <c r="DG163" s="1">
        <v>89.809732894255404</v>
      </c>
      <c r="DH163" s="1">
        <v>89.5046691027202</v>
      </c>
      <c r="DI163" s="1">
        <v>66.913507109004698</v>
      </c>
      <c r="DJ163" s="1">
        <v>78.571428571428498</v>
      </c>
      <c r="DK163" s="1">
        <v>85.359675785207699</v>
      </c>
      <c r="DL163" s="1">
        <v>56.474820143884898</v>
      </c>
      <c r="DM163" s="1">
        <v>80.0717213114754</v>
      </c>
      <c r="DN163" s="1">
        <v>96.002024291497904</v>
      </c>
      <c r="DO163" s="1">
        <v>69.771071800208105</v>
      </c>
      <c r="DP163" s="1">
        <v>68.053927315357498</v>
      </c>
      <c r="DQ163" s="1">
        <v>77.191679049034093</v>
      </c>
      <c r="DR163" s="1">
        <v>88.409090909090907</v>
      </c>
      <c r="DS163" s="1">
        <v>51.9726858877086</v>
      </c>
      <c r="DT163" s="1">
        <v>25</v>
      </c>
      <c r="DU163" s="1">
        <v>47.9020979020979</v>
      </c>
      <c r="DV163" s="1">
        <v>18.971825832418499</v>
      </c>
      <c r="DW163" s="1">
        <v>33.394234673162799</v>
      </c>
      <c r="DX163" s="1">
        <v>27.103080568720301</v>
      </c>
      <c r="DY163" s="1">
        <v>26.5234765234765</v>
      </c>
      <c r="DZ163" s="1">
        <v>34.701114488348502</v>
      </c>
      <c r="EA163" s="1">
        <v>18.3453237410071</v>
      </c>
      <c r="EB163" s="1">
        <v>31.096311475409799</v>
      </c>
      <c r="EC163" s="1">
        <v>35.273279352226702</v>
      </c>
      <c r="ED163" s="1">
        <v>35.5359001040582</v>
      </c>
      <c r="EE163" s="1">
        <v>50.820633059788904</v>
      </c>
      <c r="EF163" s="1">
        <v>20.1337295690936</v>
      </c>
      <c r="EG163" s="1">
        <v>29.924242424242401</v>
      </c>
      <c r="EH163" s="1">
        <v>34.522003034901303</v>
      </c>
      <c r="EI163" s="1">
        <v>58.728813559321999</v>
      </c>
      <c r="EJ163" s="1">
        <v>69.930069930069905</v>
      </c>
      <c r="EK163" s="1">
        <v>96.487376509330403</v>
      </c>
      <c r="EL163" s="1">
        <v>96.711327649208201</v>
      </c>
      <c r="EM163" s="1">
        <v>95.734597156398095</v>
      </c>
      <c r="EN163" s="1">
        <v>77.772227772227694</v>
      </c>
      <c r="EO163" s="1">
        <v>77.304964539007102</v>
      </c>
      <c r="EP163" s="1">
        <v>76.618705035971203</v>
      </c>
      <c r="EQ163" s="1">
        <v>75.051229508196698</v>
      </c>
      <c r="ER163" s="1">
        <v>76.720647773279296</v>
      </c>
      <c r="ES163" s="1">
        <v>77.263267429760603</v>
      </c>
      <c r="ET163" s="1">
        <v>81.770222743259097</v>
      </c>
      <c r="EU163" s="1">
        <v>87.147102526002897</v>
      </c>
      <c r="EV163" s="1">
        <v>91.818181818181799</v>
      </c>
      <c r="EW163" s="1">
        <v>93.171471927162301</v>
      </c>
      <c r="EX163" s="1">
        <v>87.966101694915196</v>
      </c>
      <c r="EY163" s="1">
        <v>86.829836829836793</v>
      </c>
    </row>
    <row r="164" spans="1:155" ht="15">
      <c r="A164" s="11" t="s">
        <v>427</v>
      </c>
      <c r="B164" s="1" t="s">
        <v>895</v>
      </c>
      <c r="C164" s="1" t="s">
        <v>1134</v>
      </c>
      <c r="D164" s="11" t="s">
        <v>1112</v>
      </c>
      <c r="E164" s="11" t="s">
        <v>1113</v>
      </c>
      <c r="F164" s="1">
        <v>95.866141732283396</v>
      </c>
      <c r="G164" s="1">
        <v>83.617021276595693</v>
      </c>
      <c r="H164" s="1">
        <v>83.640552995391701</v>
      </c>
      <c r="I164" s="1">
        <v>70.338983050847403</v>
      </c>
      <c r="J164" s="1">
        <v>67.518248175182407</v>
      </c>
      <c r="K164" s="1">
        <v>67.322834645669204</v>
      </c>
      <c r="L164" s="1">
        <v>71.848739495798299</v>
      </c>
      <c r="M164" s="1">
        <v>72.457627118644098</v>
      </c>
      <c r="N164" s="1">
        <v>74.122807017543806</v>
      </c>
      <c r="O164" s="1">
        <v>70.560747663551396</v>
      </c>
      <c r="P164" s="1">
        <v>63.8888888888888</v>
      </c>
      <c r="Q164" s="1">
        <v>17.469879518072201</v>
      </c>
      <c r="R164" s="1">
        <v>31.410256410256402</v>
      </c>
      <c r="S164" s="1">
        <v>33.552631578947299</v>
      </c>
      <c r="T164" s="1">
        <v>0</v>
      </c>
      <c r="U164" s="1">
        <v>97.834645669291305</v>
      </c>
      <c r="V164" s="1">
        <v>94.680851063829707</v>
      </c>
      <c r="W164" s="1">
        <v>92.857142857142804</v>
      </c>
      <c r="X164" s="1">
        <v>95.197740112994296</v>
      </c>
      <c r="Y164" s="1">
        <v>95.985401459854003</v>
      </c>
      <c r="Z164" s="1">
        <v>92.519685039370103</v>
      </c>
      <c r="AA164" s="1">
        <v>93.697478991596597</v>
      </c>
      <c r="AB164" s="1">
        <v>94.491525423728802</v>
      </c>
      <c r="AC164" s="1">
        <v>96.052631578947299</v>
      </c>
      <c r="AD164" s="1">
        <v>89.252336448598101</v>
      </c>
      <c r="AE164" s="1">
        <v>89.4444444444444</v>
      </c>
      <c r="AF164" s="1">
        <v>89.156626506024097</v>
      </c>
      <c r="AG164" s="1">
        <v>73.076923076923094</v>
      </c>
      <c r="AH164" s="1">
        <v>84.210526315789394</v>
      </c>
      <c r="AI164" s="1">
        <v>0</v>
      </c>
      <c r="AJ164" s="1">
        <v>76.574803149606296</v>
      </c>
      <c r="AK164" s="1">
        <v>77.234042553191401</v>
      </c>
      <c r="AL164" s="1">
        <v>78.801843317972299</v>
      </c>
      <c r="AM164" s="1">
        <v>78.248587570621396</v>
      </c>
      <c r="AN164" s="1">
        <v>74.817518248175105</v>
      </c>
      <c r="AO164" s="1">
        <v>72.834645669291305</v>
      </c>
      <c r="AP164" s="1">
        <v>71.428571428571402</v>
      </c>
      <c r="AQ164" s="1">
        <v>32.203389830508399</v>
      </c>
      <c r="AR164" s="1">
        <v>30.7017543859649</v>
      </c>
      <c r="AS164" s="1">
        <v>30.3738317757009</v>
      </c>
      <c r="AT164" s="1">
        <v>34.4444444444444</v>
      </c>
      <c r="AU164" s="1">
        <v>42.168674698795101</v>
      </c>
      <c r="AV164" s="1">
        <v>50</v>
      </c>
      <c r="AW164" s="1">
        <v>50.657894736842103</v>
      </c>
      <c r="AX164" s="1">
        <v>0</v>
      </c>
      <c r="AY164" s="1">
        <v>96.259842519684994</v>
      </c>
      <c r="AZ164" s="1">
        <v>93.829787234042499</v>
      </c>
      <c r="BA164" s="1">
        <v>95.161290322580598</v>
      </c>
      <c r="BB164" s="1">
        <v>92.372881355932194</v>
      </c>
      <c r="BC164" s="1">
        <v>91.605839416058402</v>
      </c>
      <c r="BD164" s="1">
        <v>58.661417322834602</v>
      </c>
      <c r="BE164" s="1">
        <v>83.613445378151198</v>
      </c>
      <c r="BF164" s="1">
        <v>69.067796610169495</v>
      </c>
      <c r="BG164" s="1">
        <v>60.964912280701697</v>
      </c>
      <c r="BH164" s="1">
        <v>78.971962616822395</v>
      </c>
      <c r="BI164" s="1">
        <v>59.4444444444444</v>
      </c>
      <c r="BJ164" s="1">
        <v>59.638554216867398</v>
      </c>
      <c r="BK164" s="1">
        <v>7.0512820512820502</v>
      </c>
      <c r="BL164" s="1">
        <v>33.552631578947299</v>
      </c>
      <c r="BM164" s="1">
        <v>0</v>
      </c>
      <c r="BN164" s="1">
        <v>98.031496062992105</v>
      </c>
      <c r="BO164" s="1">
        <v>94.468085106382901</v>
      </c>
      <c r="BP164" s="1">
        <v>68.433179723502306</v>
      </c>
      <c r="BQ164" s="1">
        <v>70.056497175141203</v>
      </c>
      <c r="BR164" s="1">
        <v>72.262773722627699</v>
      </c>
      <c r="BS164" s="1">
        <v>76.377952755905497</v>
      </c>
      <c r="BT164" s="1">
        <v>75.210084033613398</v>
      </c>
      <c r="BU164" s="1">
        <v>81.355932203389798</v>
      </c>
      <c r="BV164" s="1">
        <v>85.964912280701697</v>
      </c>
      <c r="BW164" s="1">
        <v>36.9158878504672</v>
      </c>
      <c r="BX164" s="1">
        <v>35.5555555555555</v>
      </c>
      <c r="BY164" s="1">
        <v>37.349397590361399</v>
      </c>
      <c r="BZ164" s="1">
        <v>42.948717948717899</v>
      </c>
      <c r="CA164" s="1">
        <v>43.421052631578902</v>
      </c>
      <c r="CB164" s="1">
        <v>0</v>
      </c>
      <c r="CC164" s="1">
        <v>86.417322834645603</v>
      </c>
      <c r="CD164" s="1">
        <v>51.276595744680797</v>
      </c>
      <c r="CE164" s="1">
        <v>49.539170506912399</v>
      </c>
      <c r="CF164" s="1">
        <v>42.090395480225901</v>
      </c>
      <c r="CG164" s="1">
        <v>80.656934306569298</v>
      </c>
      <c r="CH164" s="1">
        <v>64.173228346456597</v>
      </c>
      <c r="CI164" s="1">
        <v>71.008403361344506</v>
      </c>
      <c r="CJ164" s="1">
        <v>75.847457627118601</v>
      </c>
      <c r="CK164" s="1">
        <v>73.245614035087698</v>
      </c>
      <c r="CL164" s="1">
        <v>53.738317757009298</v>
      </c>
      <c r="CM164" s="1">
        <v>55.5555555555555</v>
      </c>
      <c r="CN164" s="1">
        <v>89.759036144578303</v>
      </c>
      <c r="CO164" s="1">
        <v>15.3846153846153</v>
      </c>
      <c r="CP164" s="1">
        <v>19.736842105263101</v>
      </c>
      <c r="CQ164" s="1">
        <v>0</v>
      </c>
      <c r="CR164" s="1">
        <v>93.307086614173201</v>
      </c>
      <c r="CS164" s="1">
        <v>94.893617021276597</v>
      </c>
      <c r="CT164" s="1">
        <v>95.622119815668199</v>
      </c>
      <c r="CU164" s="1">
        <v>94.915254237288096</v>
      </c>
      <c r="CV164" s="1">
        <v>92.700729927007302</v>
      </c>
      <c r="CW164" s="1">
        <v>92.125984251968504</v>
      </c>
      <c r="CX164" s="1">
        <v>89.915966386554601</v>
      </c>
      <c r="CY164" s="1">
        <v>75.423728813559293</v>
      </c>
      <c r="CZ164" s="1">
        <v>74.561403508771903</v>
      </c>
      <c r="DA164" s="1">
        <v>42.990654205607399</v>
      </c>
      <c r="DB164" s="1">
        <v>48.3333333333333</v>
      </c>
      <c r="DC164" s="1">
        <v>58.433734939758999</v>
      </c>
      <c r="DD164" s="1">
        <v>32.051282051282101</v>
      </c>
      <c r="DE164" s="1">
        <v>35.5263157894736</v>
      </c>
      <c r="DF164" s="1">
        <v>0</v>
      </c>
      <c r="DG164" s="1">
        <v>91.837857666911205</v>
      </c>
      <c r="DH164" s="1">
        <v>91.602634467618003</v>
      </c>
      <c r="DI164" s="1">
        <v>93.848964677222895</v>
      </c>
      <c r="DJ164" s="1">
        <v>73.252369668246402</v>
      </c>
      <c r="DK164" s="1">
        <v>29.020979020978999</v>
      </c>
      <c r="DL164" s="1">
        <v>38.551165146909803</v>
      </c>
      <c r="DM164" s="1">
        <v>41.264131551901301</v>
      </c>
      <c r="DN164" s="1">
        <v>43.493852459016303</v>
      </c>
      <c r="DO164" s="1">
        <v>54.605263157894697</v>
      </c>
      <c r="DP164" s="1">
        <v>51.873048907388103</v>
      </c>
      <c r="DQ164" s="1">
        <v>63.364595545134797</v>
      </c>
      <c r="DR164" s="1">
        <v>50.297176820208001</v>
      </c>
      <c r="DS164" s="1">
        <v>65.984848484848399</v>
      </c>
      <c r="DT164" s="1">
        <v>66.995447647951394</v>
      </c>
      <c r="DU164" s="1">
        <v>0</v>
      </c>
      <c r="DV164" s="1">
        <v>55.667644900953697</v>
      </c>
      <c r="DW164" s="1">
        <v>55.561653860226798</v>
      </c>
      <c r="DX164" s="1">
        <v>69.650832318311004</v>
      </c>
      <c r="DY164" s="1">
        <v>76.155213270142099</v>
      </c>
      <c r="DZ164" s="1">
        <v>73.276723276723203</v>
      </c>
      <c r="EA164" s="1">
        <v>77.558257345491299</v>
      </c>
      <c r="EB164" s="1">
        <v>60.894141829393597</v>
      </c>
      <c r="EC164" s="1">
        <v>15.8299180327868</v>
      </c>
      <c r="ED164" s="1">
        <v>20.192307692307601</v>
      </c>
      <c r="EE164" s="1">
        <v>2.6534859521331899</v>
      </c>
      <c r="EF164" s="1">
        <v>3.2239155920281299</v>
      </c>
      <c r="EG164" s="1">
        <v>3.19465081723625</v>
      </c>
      <c r="EH164" s="1">
        <v>5.37878787878787</v>
      </c>
      <c r="EI164" s="1">
        <v>23.141122913505299</v>
      </c>
      <c r="EJ164" s="1">
        <v>0</v>
      </c>
      <c r="EK164" s="1">
        <v>97.817314746881806</v>
      </c>
      <c r="EL164" s="1">
        <v>98.0607391145261</v>
      </c>
      <c r="EM164" s="1">
        <v>98.233861144945095</v>
      </c>
      <c r="EN164" s="1">
        <v>97.600710900473899</v>
      </c>
      <c r="EO164" s="1">
        <v>77.772227772227694</v>
      </c>
      <c r="EP164" s="1">
        <v>63.931104356636197</v>
      </c>
      <c r="EQ164" s="1">
        <v>66.187050359712202</v>
      </c>
      <c r="ER164" s="1">
        <v>75.051229508196698</v>
      </c>
      <c r="ES164" s="1">
        <v>82.995951417004093</v>
      </c>
      <c r="ET164" s="1">
        <v>63.995837669094598</v>
      </c>
      <c r="EU164" s="1">
        <v>38.628370457209797</v>
      </c>
      <c r="EV164" s="1">
        <v>47.696879643387803</v>
      </c>
      <c r="EW164" s="1">
        <v>38.939393939393902</v>
      </c>
      <c r="EX164" s="1">
        <v>40.819423368740502</v>
      </c>
      <c r="EY164" s="1">
        <v>0</v>
      </c>
    </row>
    <row r="165" spans="1:155" ht="15">
      <c r="A165" s="11" t="s">
        <v>324</v>
      </c>
      <c r="B165" s="1" t="s">
        <v>796</v>
      </c>
      <c r="C165" s="1" t="s">
        <v>1095</v>
      </c>
      <c r="D165" s="11" t="s">
        <v>1042</v>
      </c>
      <c r="E165" s="11" t="s">
        <v>1043</v>
      </c>
      <c r="F165" s="1">
        <v>89.732142857142804</v>
      </c>
      <c r="G165" s="1">
        <v>80.097087378640694</v>
      </c>
      <c r="H165" s="1">
        <v>71.195652173913004</v>
      </c>
      <c r="I165" s="1">
        <v>74.404761904761898</v>
      </c>
      <c r="J165" s="1">
        <v>67.3611111111111</v>
      </c>
      <c r="K165" s="1">
        <v>67.3611111111111</v>
      </c>
      <c r="L165" s="1">
        <v>64.492753623188406</v>
      </c>
      <c r="M165" s="1">
        <v>72.794117647058798</v>
      </c>
      <c r="N165" s="1">
        <v>65.873015873015802</v>
      </c>
      <c r="O165" s="1">
        <v>61.607142857142797</v>
      </c>
      <c r="P165" s="1">
        <v>56.122448979591802</v>
      </c>
      <c r="Q165" s="1">
        <v>29.761904761904699</v>
      </c>
      <c r="R165" s="1">
        <v>29.761904761904699</v>
      </c>
      <c r="S165" s="1">
        <v>28.205128205128201</v>
      </c>
      <c r="T165" s="1">
        <v>0</v>
      </c>
      <c r="U165" s="1">
        <v>87.053571428571402</v>
      </c>
      <c r="V165" s="1">
        <v>94.660194174757194</v>
      </c>
      <c r="W165" s="1">
        <v>89.673913043478194</v>
      </c>
      <c r="X165" s="1">
        <v>86.904761904761898</v>
      </c>
      <c r="Y165" s="1">
        <v>81.25</v>
      </c>
      <c r="Z165" s="1">
        <v>71.5277777777777</v>
      </c>
      <c r="AA165" s="1">
        <v>70.289855072463695</v>
      </c>
      <c r="AB165" s="1">
        <v>75.735294117647001</v>
      </c>
      <c r="AC165" s="1">
        <v>96.031746031745996</v>
      </c>
      <c r="AD165" s="1">
        <v>93.75</v>
      </c>
      <c r="AE165" s="1">
        <v>72.448979591836704</v>
      </c>
      <c r="AF165" s="1">
        <v>70.238095238095198</v>
      </c>
      <c r="AG165" s="1">
        <v>67.857142857142804</v>
      </c>
      <c r="AH165" s="1">
        <v>83.3333333333333</v>
      </c>
      <c r="AI165" s="1">
        <v>0</v>
      </c>
      <c r="AJ165" s="1">
        <v>54.910714285714199</v>
      </c>
      <c r="AK165" s="1">
        <v>57.766990291262097</v>
      </c>
      <c r="AL165" s="1">
        <v>27.173913043478201</v>
      </c>
      <c r="AM165" s="1">
        <v>26.190476190476101</v>
      </c>
      <c r="AN165" s="1">
        <v>30.5555555555555</v>
      </c>
      <c r="AO165" s="1">
        <v>22.9166666666666</v>
      </c>
      <c r="AP165" s="1">
        <v>23.188405797101399</v>
      </c>
      <c r="AQ165" s="1">
        <v>23.529411764705799</v>
      </c>
      <c r="AR165" s="1">
        <v>23.015873015873002</v>
      </c>
      <c r="AS165" s="1">
        <v>24.107142857142801</v>
      </c>
      <c r="AT165" s="1">
        <v>23.469387755102002</v>
      </c>
      <c r="AU165" s="1">
        <v>25</v>
      </c>
      <c r="AV165" s="1">
        <v>38.095238095238102</v>
      </c>
      <c r="AW165" s="1">
        <v>35.897435897435898</v>
      </c>
      <c r="AX165" s="1">
        <v>0</v>
      </c>
      <c r="AY165" s="1">
        <v>65.625</v>
      </c>
      <c r="AZ165" s="1">
        <v>80.097087378640694</v>
      </c>
      <c r="BA165" s="1">
        <v>59.239130434782602</v>
      </c>
      <c r="BB165" s="1">
        <v>87.5</v>
      </c>
      <c r="BC165" s="1">
        <v>68.75</v>
      </c>
      <c r="BD165" s="1">
        <v>78.4722222222222</v>
      </c>
      <c r="BE165" s="1">
        <v>73.188405797101396</v>
      </c>
      <c r="BF165" s="1">
        <v>88.970588235294102</v>
      </c>
      <c r="BG165" s="1">
        <v>78.571428571428498</v>
      </c>
      <c r="BH165" s="1">
        <v>84.821428571428498</v>
      </c>
      <c r="BI165" s="1">
        <v>76.530612244897895</v>
      </c>
      <c r="BJ165" s="1">
        <v>86.904761904761898</v>
      </c>
      <c r="BK165" s="1">
        <v>70.238095238095198</v>
      </c>
      <c r="BL165" s="1">
        <v>70.512820512820497</v>
      </c>
      <c r="BM165" s="1">
        <v>0</v>
      </c>
      <c r="BN165" s="1">
        <v>57.142857142857103</v>
      </c>
      <c r="BO165" s="1">
        <v>26.213592233009699</v>
      </c>
      <c r="BP165" s="1">
        <v>27.7173913043478</v>
      </c>
      <c r="BQ165" s="1">
        <v>27.9761904761904</v>
      </c>
      <c r="BR165" s="1">
        <v>26.3888888888888</v>
      </c>
      <c r="BS165" s="1">
        <v>29.1666666666666</v>
      </c>
      <c r="BT165" s="1">
        <v>30.434782608695599</v>
      </c>
      <c r="BU165" s="1">
        <v>30.8823529411764</v>
      </c>
      <c r="BV165" s="1">
        <v>32.539682539682502</v>
      </c>
      <c r="BW165" s="1">
        <v>33.035714285714199</v>
      </c>
      <c r="BX165" s="1">
        <v>31.632653061224399</v>
      </c>
      <c r="BY165" s="1">
        <v>32.142857142857103</v>
      </c>
      <c r="BZ165" s="1">
        <v>38.095238095238102</v>
      </c>
      <c r="CA165" s="1">
        <v>35.897435897435898</v>
      </c>
      <c r="CB165" s="1">
        <v>0</v>
      </c>
      <c r="CC165" s="1">
        <v>84.375</v>
      </c>
      <c r="CD165" s="1">
        <v>83.980582524271796</v>
      </c>
      <c r="CE165" s="1">
        <v>79.891304347826093</v>
      </c>
      <c r="CF165" s="1">
        <v>79.1666666666666</v>
      </c>
      <c r="CG165" s="1">
        <v>82.6388888888888</v>
      </c>
      <c r="CH165" s="1">
        <v>75.6944444444444</v>
      </c>
      <c r="CI165" s="1">
        <v>77.536231884057898</v>
      </c>
      <c r="CJ165" s="1">
        <v>91.911764705882305</v>
      </c>
      <c r="CK165" s="1">
        <v>93.650793650793602</v>
      </c>
      <c r="CL165" s="1">
        <v>94.642857142857096</v>
      </c>
      <c r="CM165" s="1">
        <v>92.857142857142804</v>
      </c>
      <c r="CN165" s="1">
        <v>92.857142857142804</v>
      </c>
      <c r="CO165" s="1">
        <v>79.761904761904702</v>
      </c>
      <c r="CP165" s="1">
        <v>79.487179487179404</v>
      </c>
      <c r="CQ165" s="1">
        <v>0</v>
      </c>
      <c r="CR165" s="1">
        <v>59.821428571428498</v>
      </c>
      <c r="CS165" s="1">
        <v>62.135922330097102</v>
      </c>
      <c r="CT165" s="1">
        <v>61.956521739130402</v>
      </c>
      <c r="CU165" s="1">
        <v>66.6666666666666</v>
      </c>
      <c r="CV165" s="1">
        <v>61.8055555555555</v>
      </c>
      <c r="CW165" s="1">
        <v>61.1111111111111</v>
      </c>
      <c r="CX165" s="1">
        <v>50.7246376811594</v>
      </c>
      <c r="CY165" s="1">
        <v>52.205882352941103</v>
      </c>
      <c r="CZ165" s="1">
        <v>51.587301587301504</v>
      </c>
      <c r="DA165" s="1">
        <v>52.678571428571402</v>
      </c>
      <c r="DB165" s="1">
        <v>58.163265306122398</v>
      </c>
      <c r="DC165" s="1">
        <v>47.619047619047599</v>
      </c>
      <c r="DD165" s="1">
        <v>60.714285714285701</v>
      </c>
      <c r="DE165" s="1">
        <v>30.769230769230699</v>
      </c>
      <c r="DF165" s="1">
        <v>0</v>
      </c>
      <c r="DG165" s="1">
        <v>93.195157740278802</v>
      </c>
      <c r="DH165" s="1">
        <v>94.054152945481107</v>
      </c>
      <c r="DI165" s="1">
        <v>87.515225334957293</v>
      </c>
      <c r="DJ165" s="1">
        <v>73.963270142180093</v>
      </c>
      <c r="DK165" s="1">
        <v>84.465534465534404</v>
      </c>
      <c r="DL165" s="1">
        <v>84.650455927051595</v>
      </c>
      <c r="DM165" s="1">
        <v>84.018499486125293</v>
      </c>
      <c r="DN165" s="1">
        <v>84.989754098360606</v>
      </c>
      <c r="DO165" s="1">
        <v>92.257085020242897</v>
      </c>
      <c r="DP165" s="1">
        <v>94.224765868886493</v>
      </c>
      <c r="DQ165" s="1">
        <v>77.784290738569695</v>
      </c>
      <c r="DR165" s="1">
        <v>64.858841010401093</v>
      </c>
      <c r="DS165" s="1">
        <v>94.1666666666666</v>
      </c>
      <c r="DT165" s="1">
        <v>89.605462822458193</v>
      </c>
      <c r="DU165" s="1">
        <v>0</v>
      </c>
      <c r="DV165" s="1">
        <v>72.285399853264806</v>
      </c>
      <c r="DW165" s="1">
        <v>89.590193926088503</v>
      </c>
      <c r="DX165" s="1">
        <v>79.476248477466498</v>
      </c>
      <c r="DY165" s="1">
        <v>76.095971563980996</v>
      </c>
      <c r="DZ165" s="1">
        <v>64.4855144855144</v>
      </c>
      <c r="EA165" s="1">
        <v>83.3333333333333</v>
      </c>
      <c r="EB165" s="1">
        <v>51.952723535457302</v>
      </c>
      <c r="EC165" s="1">
        <v>69.006147540983605</v>
      </c>
      <c r="ED165" s="1">
        <v>84.463562753036399</v>
      </c>
      <c r="EE165" s="1">
        <v>41.571279916753298</v>
      </c>
      <c r="EF165" s="1">
        <v>52.227432590855798</v>
      </c>
      <c r="EG165" s="1">
        <v>84.472511144130706</v>
      </c>
      <c r="EH165" s="1">
        <v>79.621212121212096</v>
      </c>
      <c r="EI165" s="1">
        <v>39.9848254931714</v>
      </c>
      <c r="EJ165" s="1">
        <v>0</v>
      </c>
      <c r="EK165" s="1">
        <v>84.702861335289796</v>
      </c>
      <c r="EL165" s="1">
        <v>85.400658616904494</v>
      </c>
      <c r="EM165" s="1">
        <v>85.891189606171295</v>
      </c>
      <c r="EN165" s="1">
        <v>90.284360189573405</v>
      </c>
      <c r="EO165" s="1">
        <v>66.533466533466495</v>
      </c>
      <c r="EP165" s="1">
        <v>66.6666666666666</v>
      </c>
      <c r="EQ165" s="1">
        <v>66.187050359712202</v>
      </c>
      <c r="ER165" s="1">
        <v>70.645491803278603</v>
      </c>
      <c r="ES165" s="1">
        <v>76.720647773279296</v>
      </c>
      <c r="ET165" s="1">
        <v>77.263267429760603</v>
      </c>
      <c r="EU165" s="1">
        <v>74.736225087924893</v>
      </c>
      <c r="EV165" s="1">
        <v>63.001485884101001</v>
      </c>
      <c r="EW165" s="1">
        <v>0.45454545454545398</v>
      </c>
      <c r="EX165" s="1">
        <v>40.819423368740502</v>
      </c>
      <c r="EY165" s="1">
        <v>0</v>
      </c>
    </row>
    <row r="166" spans="1:155" ht="15">
      <c r="A166" s="11" t="s">
        <v>228</v>
      </c>
      <c r="B166" s="1" t="s">
        <v>703</v>
      </c>
      <c r="C166" s="1" t="s">
        <v>1077</v>
      </c>
      <c r="D166" s="11" t="s">
        <v>1014</v>
      </c>
      <c r="E166" s="11" t="s">
        <v>1015</v>
      </c>
      <c r="F166" s="1">
        <v>75.6944444444444</v>
      </c>
      <c r="G166" s="1">
        <v>91.40625</v>
      </c>
      <c r="H166" s="1">
        <v>84.545454545454504</v>
      </c>
      <c r="I166" s="1">
        <v>71.951219512195095</v>
      </c>
      <c r="J166" s="1">
        <v>62.195121951219498</v>
      </c>
      <c r="K166" s="1">
        <v>59.756097560975597</v>
      </c>
      <c r="L166" s="1">
        <v>76.829268292682897</v>
      </c>
      <c r="M166" s="1">
        <v>82.894736842105203</v>
      </c>
      <c r="N166" s="1">
        <v>78.571428571428498</v>
      </c>
      <c r="O166" s="1">
        <v>62.903225806451601</v>
      </c>
      <c r="P166" s="1">
        <v>53.448275862068897</v>
      </c>
      <c r="Q166" s="1">
        <v>36.2068965517241</v>
      </c>
      <c r="R166" s="1">
        <v>44.642857142857103</v>
      </c>
      <c r="S166" s="1">
        <v>36</v>
      </c>
      <c r="T166" s="1">
        <v>32.5</v>
      </c>
      <c r="U166" s="1">
        <v>72.9166666666666</v>
      </c>
      <c r="V166" s="1">
        <v>71.09375</v>
      </c>
      <c r="W166" s="1">
        <v>64.545454545454504</v>
      </c>
      <c r="X166" s="1">
        <v>60.975609756097498</v>
      </c>
      <c r="Y166" s="1">
        <v>64.634146341463406</v>
      </c>
      <c r="Z166" s="1">
        <v>69.512195121951194</v>
      </c>
      <c r="AA166" s="1">
        <v>74.390243902438996</v>
      </c>
      <c r="AB166" s="1">
        <v>57.894736842105203</v>
      </c>
      <c r="AC166" s="1">
        <v>62.857142857142797</v>
      </c>
      <c r="AD166" s="1">
        <v>46.774193548387103</v>
      </c>
      <c r="AE166" s="1">
        <v>74.137931034482705</v>
      </c>
      <c r="AF166" s="1">
        <v>67.241379310344797</v>
      </c>
      <c r="AG166" s="1">
        <v>55.357142857142797</v>
      </c>
      <c r="AH166" s="1">
        <v>38</v>
      </c>
      <c r="AI166" s="1">
        <v>42.5</v>
      </c>
      <c r="AJ166" s="1">
        <v>50.6944444444444</v>
      </c>
      <c r="AK166" s="1">
        <v>47.65625</v>
      </c>
      <c r="AL166" s="1">
        <v>42.727272727272698</v>
      </c>
      <c r="AM166" s="1">
        <v>32.9268292682926</v>
      </c>
      <c r="AN166" s="1">
        <v>41.463414634146297</v>
      </c>
      <c r="AO166" s="1">
        <v>42.682926829268197</v>
      </c>
      <c r="AP166" s="1">
        <v>47.560975609756099</v>
      </c>
      <c r="AQ166" s="1">
        <v>13.157894736842101</v>
      </c>
      <c r="AR166" s="1">
        <v>17.1428571428571</v>
      </c>
      <c r="AS166" s="1">
        <v>22.580645161290299</v>
      </c>
      <c r="AT166" s="1">
        <v>31.034482758620602</v>
      </c>
      <c r="AU166" s="1">
        <v>39.655172413793103</v>
      </c>
      <c r="AV166" s="1">
        <v>41.071428571428498</v>
      </c>
      <c r="AW166" s="1">
        <v>50</v>
      </c>
      <c r="AX166" s="1">
        <v>42.5</v>
      </c>
      <c r="AY166" s="1">
        <v>82.6388888888888</v>
      </c>
      <c r="AZ166" s="1">
        <v>82.03125</v>
      </c>
      <c r="BA166" s="1">
        <v>88.181818181818102</v>
      </c>
      <c r="BB166" s="1">
        <v>81.707317073170699</v>
      </c>
      <c r="BC166" s="1">
        <v>79.268292682926798</v>
      </c>
      <c r="BD166" s="1">
        <v>79.268292682926798</v>
      </c>
      <c r="BE166" s="1">
        <v>81.707317073170699</v>
      </c>
      <c r="BF166" s="1">
        <v>40.789473684210499</v>
      </c>
      <c r="BG166" s="1">
        <v>50</v>
      </c>
      <c r="BH166" s="1">
        <v>20.967741935483801</v>
      </c>
      <c r="BI166" s="1">
        <v>12.068965517241301</v>
      </c>
      <c r="BJ166" s="1">
        <v>1.72413793103448</v>
      </c>
      <c r="BK166" s="1">
        <v>1.78571428571428</v>
      </c>
      <c r="BL166" s="1">
        <v>54</v>
      </c>
      <c r="BM166" s="1">
        <v>32.5</v>
      </c>
      <c r="BN166" s="1">
        <v>52.7777777777777</v>
      </c>
      <c r="BO166" s="1">
        <v>37.5</v>
      </c>
      <c r="BP166" s="1">
        <v>35.454545454545404</v>
      </c>
      <c r="BQ166" s="1">
        <v>43.902439024390198</v>
      </c>
      <c r="BR166" s="1">
        <v>20.731707317073099</v>
      </c>
      <c r="BS166" s="1">
        <v>24.390243902439</v>
      </c>
      <c r="BT166" s="1">
        <v>25.609756097560901</v>
      </c>
      <c r="BU166" s="1">
        <v>34.210526315789402</v>
      </c>
      <c r="BV166" s="1">
        <v>35.714285714285701</v>
      </c>
      <c r="BW166" s="1">
        <v>40.322580645161203</v>
      </c>
      <c r="BX166" s="1">
        <v>44.827586206896498</v>
      </c>
      <c r="BY166" s="1">
        <v>46.551724137930997</v>
      </c>
      <c r="BZ166" s="1">
        <v>44.642857142857103</v>
      </c>
      <c r="CA166" s="1">
        <v>44</v>
      </c>
      <c r="CB166" s="1">
        <v>42.5</v>
      </c>
      <c r="CC166" s="1">
        <v>88.1944444444444</v>
      </c>
      <c r="CD166" s="1">
        <v>86.71875</v>
      </c>
      <c r="CE166" s="1">
        <v>80</v>
      </c>
      <c r="CF166" s="1">
        <v>48.780487804878</v>
      </c>
      <c r="CG166" s="1">
        <v>70.731707317073102</v>
      </c>
      <c r="CH166" s="1">
        <v>60.975609756097498</v>
      </c>
      <c r="CI166" s="1">
        <v>69.512195121951194</v>
      </c>
      <c r="CJ166" s="1">
        <v>85.5263157894736</v>
      </c>
      <c r="CK166" s="1">
        <v>72.857142857142804</v>
      </c>
      <c r="CL166" s="1">
        <v>90.322580645161196</v>
      </c>
      <c r="CM166" s="1">
        <v>89.655172413793096</v>
      </c>
      <c r="CN166" s="1">
        <v>55.172413793103402</v>
      </c>
      <c r="CO166" s="1">
        <v>42.857142857142797</v>
      </c>
      <c r="CP166" s="1">
        <v>66</v>
      </c>
      <c r="CQ166" s="1">
        <v>25</v>
      </c>
      <c r="CR166" s="1">
        <v>87.5</v>
      </c>
      <c r="CS166" s="1">
        <v>85.9375</v>
      </c>
      <c r="CT166" s="1">
        <v>82.727272727272705</v>
      </c>
      <c r="CU166" s="1">
        <v>76.829268292682897</v>
      </c>
      <c r="CV166" s="1">
        <v>78.048780487804805</v>
      </c>
      <c r="CW166" s="1">
        <v>76.829268292682897</v>
      </c>
      <c r="CX166" s="1">
        <v>95.121951219512098</v>
      </c>
      <c r="CY166" s="1">
        <v>81.578947368421098</v>
      </c>
      <c r="CZ166" s="1">
        <v>84.285714285714207</v>
      </c>
      <c r="DA166" s="1">
        <v>30.645161290322498</v>
      </c>
      <c r="DB166" s="1">
        <v>58.620689655172399</v>
      </c>
      <c r="DC166" s="1">
        <v>31.034482758620602</v>
      </c>
      <c r="DD166" s="1">
        <v>33.928571428571402</v>
      </c>
      <c r="DE166" s="1">
        <v>86</v>
      </c>
      <c r="DF166" s="1">
        <v>40</v>
      </c>
      <c r="DG166" s="1">
        <v>88.785217709476697</v>
      </c>
      <c r="DH166" s="1">
        <v>89.667072675598803</v>
      </c>
      <c r="DI166" s="1">
        <v>90.491706161137401</v>
      </c>
      <c r="DJ166" s="1">
        <v>72.077922077922096</v>
      </c>
      <c r="DK166" s="1">
        <v>51.317122593718302</v>
      </c>
      <c r="DL166" s="1">
        <v>36.947584789311399</v>
      </c>
      <c r="DM166" s="1">
        <v>61.014344262295097</v>
      </c>
      <c r="DN166" s="1">
        <v>28.289473684210499</v>
      </c>
      <c r="DO166" s="1">
        <v>17.950052029136302</v>
      </c>
      <c r="DP166" s="1">
        <v>39.4490035169988</v>
      </c>
      <c r="DQ166" s="1">
        <v>33.3580980683506</v>
      </c>
      <c r="DR166" s="1">
        <v>93.863636363636303</v>
      </c>
      <c r="DS166" s="1">
        <v>77.465857359635805</v>
      </c>
      <c r="DT166" s="1">
        <v>76.694915254237202</v>
      </c>
      <c r="DU166" s="1">
        <v>99.650349650349597</v>
      </c>
      <c r="DV166" s="1">
        <v>84.467618002195294</v>
      </c>
      <c r="DW166" s="1">
        <v>87.231019082419806</v>
      </c>
      <c r="DX166" s="1">
        <v>88.359004739336399</v>
      </c>
      <c r="DY166" s="1">
        <v>90.259740259740198</v>
      </c>
      <c r="DZ166" s="1">
        <v>81.104356636271504</v>
      </c>
      <c r="EA166" s="1">
        <v>94.398766700924895</v>
      </c>
      <c r="EB166" s="1">
        <v>95.133196721311407</v>
      </c>
      <c r="EC166" s="1">
        <v>86.5890688259109</v>
      </c>
      <c r="ED166" s="1">
        <v>93.288241415192502</v>
      </c>
      <c r="EE166" s="1">
        <v>83.059788980070294</v>
      </c>
      <c r="EF166" s="1">
        <v>83.580980683506596</v>
      </c>
      <c r="EG166" s="1">
        <v>79.318181818181799</v>
      </c>
      <c r="EH166" s="1">
        <v>76.403641881638805</v>
      </c>
      <c r="EI166" s="1">
        <v>81.1016949152542</v>
      </c>
      <c r="EJ166" s="1">
        <v>95.687645687645599</v>
      </c>
      <c r="EK166" s="1">
        <v>78.851079399926803</v>
      </c>
      <c r="EL166" s="1">
        <v>35.749086479902502</v>
      </c>
      <c r="EM166" s="1">
        <v>30.9537914691943</v>
      </c>
      <c r="EN166" s="1">
        <v>58.791208791208703</v>
      </c>
      <c r="EO166" s="1">
        <v>21.681864235055698</v>
      </c>
      <c r="EP166" s="1">
        <v>21.891058581706101</v>
      </c>
      <c r="EQ166" s="1">
        <v>50.2049180327868</v>
      </c>
      <c r="ER166" s="1">
        <v>56.123481781376498</v>
      </c>
      <c r="ES166" s="1">
        <v>3.38189386056191</v>
      </c>
      <c r="ET166" s="1">
        <v>38.628370457209797</v>
      </c>
      <c r="EU166" s="1">
        <v>47.696879643387803</v>
      </c>
      <c r="EV166" s="1">
        <v>38.939393939393902</v>
      </c>
      <c r="EW166" s="1">
        <v>40.819423368740502</v>
      </c>
      <c r="EX166" s="1">
        <v>41.610169491525397</v>
      </c>
      <c r="EY166" s="1">
        <v>40.675990675990597</v>
      </c>
    </row>
    <row r="167" spans="1:155" ht="15">
      <c r="A167" s="11" t="s">
        <v>340</v>
      </c>
      <c r="B167" s="1" t="s">
        <v>812</v>
      </c>
      <c r="C167" s="1" t="s">
        <v>1021</v>
      </c>
      <c r="D167" s="11" t="s">
        <v>1019</v>
      </c>
      <c r="E167" s="11" t="s">
        <v>1020</v>
      </c>
      <c r="F167" s="1">
        <v>85.368663594470107</v>
      </c>
      <c r="G167" s="1">
        <v>85.052910052910093</v>
      </c>
      <c r="H167" s="1">
        <v>84.815950920245399</v>
      </c>
      <c r="I167" s="1">
        <v>85.912698412698404</v>
      </c>
      <c r="J167" s="1">
        <v>78.994082840236601</v>
      </c>
      <c r="K167" s="1">
        <v>89.6666666666666</v>
      </c>
      <c r="L167" s="1">
        <v>89.338235294117595</v>
      </c>
      <c r="M167" s="1">
        <v>89.615384615384599</v>
      </c>
      <c r="N167" s="1">
        <v>86.842105263157904</v>
      </c>
      <c r="O167" s="1">
        <v>89.406779661016898</v>
      </c>
      <c r="P167" s="1">
        <v>87.113402061855595</v>
      </c>
      <c r="Q167" s="1">
        <v>99.431818181818102</v>
      </c>
      <c r="R167" s="1">
        <v>97.093023255813904</v>
      </c>
      <c r="S167" s="1">
        <v>95.930232558139494</v>
      </c>
      <c r="T167" s="1">
        <v>96.031746031745996</v>
      </c>
      <c r="U167" s="1">
        <v>99.193548387096698</v>
      </c>
      <c r="V167" s="1">
        <v>99.603174603174594</v>
      </c>
      <c r="W167" s="1">
        <v>99.846625766871099</v>
      </c>
      <c r="X167" s="1">
        <v>99.007936507936506</v>
      </c>
      <c r="Y167" s="1">
        <v>98.520710059171606</v>
      </c>
      <c r="Z167" s="1">
        <v>97.6666666666666</v>
      </c>
      <c r="AA167" s="1">
        <v>98.897058823529406</v>
      </c>
      <c r="AB167" s="1">
        <v>99.615384615384599</v>
      </c>
      <c r="AC167" s="1">
        <v>99.624060150375897</v>
      </c>
      <c r="AD167" s="1">
        <v>97.881355932203306</v>
      </c>
      <c r="AE167" s="1">
        <v>98.453608247422594</v>
      </c>
      <c r="AF167" s="1">
        <v>99.431818181818102</v>
      </c>
      <c r="AG167" s="1">
        <v>83.720930232558104</v>
      </c>
      <c r="AH167" s="1">
        <v>40.697674418604599</v>
      </c>
      <c r="AI167" s="1">
        <v>43.650793650793602</v>
      </c>
      <c r="AJ167" s="1">
        <v>96.658986175115203</v>
      </c>
      <c r="AK167" s="1">
        <v>81.878306878306802</v>
      </c>
      <c r="AL167" s="1">
        <v>88.803680981595093</v>
      </c>
      <c r="AM167" s="1">
        <v>86.706349206349202</v>
      </c>
      <c r="AN167" s="1">
        <v>82.248520710059097</v>
      </c>
      <c r="AO167" s="1">
        <v>80.3333333333333</v>
      </c>
      <c r="AP167" s="1">
        <v>78.308823529411697</v>
      </c>
      <c r="AQ167" s="1">
        <v>80.769230769230703</v>
      </c>
      <c r="AR167" s="1">
        <v>81.954887218045101</v>
      </c>
      <c r="AS167" s="1">
        <v>82.627118644067806</v>
      </c>
      <c r="AT167" s="1">
        <v>86.597938144329902</v>
      </c>
      <c r="AU167" s="1">
        <v>97.727272727272705</v>
      </c>
      <c r="AV167" s="1">
        <v>50</v>
      </c>
      <c r="AW167" s="1">
        <v>48.2558139534883</v>
      </c>
      <c r="AX167" s="1">
        <v>49.206349206349202</v>
      </c>
      <c r="AY167" s="1">
        <v>98.502304147465395</v>
      </c>
      <c r="AZ167" s="1">
        <v>99.074074074074105</v>
      </c>
      <c r="BA167" s="1">
        <v>98.926380368098094</v>
      </c>
      <c r="BB167" s="1">
        <v>91.468253968253904</v>
      </c>
      <c r="BC167" s="1">
        <v>99.704142011834307</v>
      </c>
      <c r="BD167" s="1">
        <v>99</v>
      </c>
      <c r="BE167" s="1">
        <v>96.715328467153199</v>
      </c>
      <c r="BF167" s="1">
        <v>92.692307692307693</v>
      </c>
      <c r="BG167" s="1">
        <v>95.864661654135304</v>
      </c>
      <c r="BH167" s="1">
        <v>97.881355932203306</v>
      </c>
      <c r="BI167" s="1">
        <v>93.298969072164894</v>
      </c>
      <c r="BJ167" s="1">
        <v>96.022727272727195</v>
      </c>
      <c r="BK167" s="1">
        <v>98.2558139534883</v>
      </c>
      <c r="BL167" s="1">
        <v>90.116279069767401</v>
      </c>
      <c r="BM167" s="1">
        <v>92.857142857142804</v>
      </c>
      <c r="BN167" s="1">
        <v>99.193548387096698</v>
      </c>
      <c r="BO167" s="1">
        <v>96.693121693121697</v>
      </c>
      <c r="BP167" s="1">
        <v>97.852760736196302</v>
      </c>
      <c r="BQ167" s="1">
        <v>98.214285714285694</v>
      </c>
      <c r="BR167" s="1">
        <v>98.224852071005898</v>
      </c>
      <c r="BS167" s="1">
        <v>98.6666666666666</v>
      </c>
      <c r="BT167" s="1">
        <v>99.264705882352899</v>
      </c>
      <c r="BU167" s="1">
        <v>98.846153846153797</v>
      </c>
      <c r="BV167" s="1">
        <v>99.248120300751793</v>
      </c>
      <c r="BW167" s="1">
        <v>97.033898305084705</v>
      </c>
      <c r="BX167" s="1">
        <v>94.329896907216394</v>
      </c>
      <c r="BY167" s="1">
        <v>84.659090909090907</v>
      </c>
      <c r="BZ167" s="1">
        <v>46.511627906976699</v>
      </c>
      <c r="CA167" s="1">
        <v>47.093023255813897</v>
      </c>
      <c r="CB167" s="1">
        <v>46.031746031746003</v>
      </c>
      <c r="CC167" s="1">
        <v>98.502304147465395</v>
      </c>
      <c r="CD167" s="1">
        <v>88.227513227513199</v>
      </c>
      <c r="CE167" s="1">
        <v>87.883435582822102</v>
      </c>
      <c r="CF167" s="1">
        <v>99.801587301587304</v>
      </c>
      <c r="CG167" s="1">
        <v>99.112426035502907</v>
      </c>
      <c r="CH167" s="1">
        <v>98.3333333333333</v>
      </c>
      <c r="CI167" s="1">
        <v>98.897058823529406</v>
      </c>
      <c r="CJ167" s="1">
        <v>89.615384615384599</v>
      </c>
      <c r="CK167" s="1">
        <v>87.593984962405997</v>
      </c>
      <c r="CL167" s="1">
        <v>71.610169491525397</v>
      </c>
      <c r="CM167" s="1">
        <v>85.051546391752495</v>
      </c>
      <c r="CN167" s="1">
        <v>89.204545454545396</v>
      </c>
      <c r="CO167" s="1">
        <v>89.534883720930196</v>
      </c>
      <c r="CP167" s="1">
        <v>91.279069767441797</v>
      </c>
      <c r="CQ167" s="1">
        <v>94.4444444444444</v>
      </c>
      <c r="CR167" s="1">
        <v>99.423963133640498</v>
      </c>
      <c r="CS167" s="1">
        <v>99.470899470899397</v>
      </c>
      <c r="CT167" s="1">
        <v>99.233128834355796</v>
      </c>
      <c r="CU167" s="1">
        <v>95.634920634920604</v>
      </c>
      <c r="CV167" s="1">
        <v>94.378698224852101</v>
      </c>
      <c r="CW167" s="1">
        <v>97.3333333333333</v>
      </c>
      <c r="CX167" s="1">
        <v>97.426470588235205</v>
      </c>
      <c r="CY167" s="1">
        <v>98.461538461538396</v>
      </c>
      <c r="CZ167" s="1">
        <v>98.872180451127804</v>
      </c>
      <c r="DA167" s="1">
        <v>95.338983050847403</v>
      </c>
      <c r="DB167" s="1">
        <v>94.329896907216394</v>
      </c>
      <c r="DC167" s="1">
        <v>94.318181818181799</v>
      </c>
      <c r="DD167" s="1">
        <v>76.744186046511601</v>
      </c>
      <c r="DE167" s="1">
        <v>33.720930232558104</v>
      </c>
      <c r="DF167" s="1">
        <v>35.714285714285701</v>
      </c>
      <c r="DG167" s="1">
        <v>99.064563462949295</v>
      </c>
      <c r="DH167" s="1">
        <v>98.774240761068398</v>
      </c>
      <c r="DI167" s="1">
        <v>99.451887941534693</v>
      </c>
      <c r="DJ167" s="1">
        <v>93.335308056871995</v>
      </c>
      <c r="DK167" s="1">
        <v>92.957042957042901</v>
      </c>
      <c r="DL167" s="1">
        <v>90.526849037487295</v>
      </c>
      <c r="DM167" s="1">
        <v>63.6690647482014</v>
      </c>
      <c r="DN167" s="1">
        <v>86.014344262295097</v>
      </c>
      <c r="DO167" s="1">
        <v>89.625506072874501</v>
      </c>
      <c r="DP167" s="1">
        <v>90.166493236212204</v>
      </c>
      <c r="DQ167" s="1">
        <v>74.501758499413796</v>
      </c>
      <c r="DR167" s="1">
        <v>68.870728083209499</v>
      </c>
      <c r="DS167" s="1">
        <v>33.560606060606098</v>
      </c>
      <c r="DT167" s="1">
        <v>60.318664643399103</v>
      </c>
      <c r="DU167" s="1">
        <v>56.694915254237202</v>
      </c>
      <c r="DV167" s="1">
        <v>78.448275862068897</v>
      </c>
      <c r="DW167" s="1">
        <v>80.296377607025207</v>
      </c>
      <c r="DX167" s="1">
        <v>81.262687779131099</v>
      </c>
      <c r="DY167" s="1">
        <v>82.020142180094695</v>
      </c>
      <c r="DZ167" s="1">
        <v>89.460539460539394</v>
      </c>
      <c r="EA167" s="1">
        <v>86.575481256332296</v>
      </c>
      <c r="EB167" s="1">
        <v>90.596094552929102</v>
      </c>
      <c r="EC167" s="1">
        <v>91.547131147540895</v>
      </c>
      <c r="ED167" s="1">
        <v>92.155870445344107</v>
      </c>
      <c r="EE167" s="1">
        <v>94.432882414151905</v>
      </c>
      <c r="EF167" s="1">
        <v>48.475967174677599</v>
      </c>
      <c r="EG167" s="1">
        <v>58.766716196136699</v>
      </c>
      <c r="EH167" s="1">
        <v>81.742424242424207</v>
      </c>
      <c r="EI167" s="1">
        <v>75.644916540212407</v>
      </c>
      <c r="EJ167" s="1">
        <v>36.694915254237202</v>
      </c>
      <c r="EK167" s="1">
        <v>99.009537784299297</v>
      </c>
      <c r="EL167" s="1">
        <v>99.121844127332594</v>
      </c>
      <c r="EM167" s="1">
        <v>99.187982135606902</v>
      </c>
      <c r="EN167" s="1">
        <v>98.815165876777201</v>
      </c>
      <c r="EO167" s="1">
        <v>96.503496503496507</v>
      </c>
      <c r="EP167" s="1">
        <v>90.2228976697061</v>
      </c>
      <c r="EQ167" s="1">
        <v>90.339157245632094</v>
      </c>
      <c r="ER167" s="1">
        <v>83.709016393442596</v>
      </c>
      <c r="ES167" s="1">
        <v>87.398785425101195</v>
      </c>
      <c r="ET167" s="1">
        <v>95.889698231009305</v>
      </c>
      <c r="EU167" s="1">
        <v>91.500586166471194</v>
      </c>
      <c r="EV167" s="1">
        <v>93.016344725111395</v>
      </c>
      <c r="EW167" s="1">
        <v>95.075757575757507</v>
      </c>
      <c r="EX167" s="1">
        <v>96.509863429438496</v>
      </c>
      <c r="EY167" s="1">
        <v>87.966101694915196</v>
      </c>
    </row>
    <row r="168" spans="1:155" ht="15">
      <c r="A168" s="11" t="s">
        <v>239</v>
      </c>
      <c r="B168" s="1" t="s">
        <v>712</v>
      </c>
      <c r="C168" s="1" t="s">
        <v>1077</v>
      </c>
      <c r="D168" s="11" t="s">
        <v>1014</v>
      </c>
      <c r="E168" s="11" t="s">
        <v>1015</v>
      </c>
      <c r="F168" s="1">
        <v>81.25</v>
      </c>
      <c r="G168" s="1">
        <v>83.59375</v>
      </c>
      <c r="H168" s="1">
        <v>60.909090909090899</v>
      </c>
      <c r="I168" s="1">
        <v>57.317073170731703</v>
      </c>
      <c r="J168" s="1">
        <v>32.9268292682926</v>
      </c>
      <c r="K168" s="1">
        <v>52.439024390243901</v>
      </c>
      <c r="L168" s="1">
        <v>45.121951219512098</v>
      </c>
      <c r="M168" s="1">
        <v>40.789473684210499</v>
      </c>
      <c r="N168" s="1">
        <v>27.1428571428571</v>
      </c>
      <c r="O168" s="1">
        <v>37.096774193548299</v>
      </c>
      <c r="P168" s="1">
        <v>22.413793103448199</v>
      </c>
      <c r="Q168" s="1">
        <v>20.689655172413701</v>
      </c>
      <c r="R168" s="1">
        <v>25</v>
      </c>
      <c r="S168" s="1">
        <v>36</v>
      </c>
      <c r="T168" s="1">
        <v>0</v>
      </c>
      <c r="U168" s="1">
        <v>96.5277777777777</v>
      </c>
      <c r="V168" s="1">
        <v>97.65625</v>
      </c>
      <c r="W168" s="1">
        <v>93.636363636363598</v>
      </c>
      <c r="X168" s="1">
        <v>91.463414634146304</v>
      </c>
      <c r="Y168" s="1">
        <v>73.170731707317103</v>
      </c>
      <c r="Z168" s="1">
        <v>84.146341463414601</v>
      </c>
      <c r="AA168" s="1">
        <v>40.243902439024303</v>
      </c>
      <c r="AB168" s="1">
        <v>43.421052631578902</v>
      </c>
      <c r="AC168" s="1">
        <v>10</v>
      </c>
      <c r="AD168" s="1">
        <v>6.4516129032258096</v>
      </c>
      <c r="AE168" s="1">
        <v>12.068965517241301</v>
      </c>
      <c r="AF168" s="1">
        <v>29.310344827586199</v>
      </c>
      <c r="AG168" s="1">
        <v>28.571428571428498</v>
      </c>
      <c r="AH168" s="1">
        <v>38</v>
      </c>
      <c r="AI168" s="1">
        <v>0</v>
      </c>
      <c r="AJ168" s="1">
        <v>50.6944444444444</v>
      </c>
      <c r="AK168" s="1">
        <v>47.65625</v>
      </c>
      <c r="AL168" s="1">
        <v>42.727272727272698</v>
      </c>
      <c r="AM168" s="1">
        <v>32.9268292682926</v>
      </c>
      <c r="AN168" s="1">
        <v>41.463414634146297</v>
      </c>
      <c r="AO168" s="1">
        <v>42.682926829268197</v>
      </c>
      <c r="AP168" s="1">
        <v>47.560975609756099</v>
      </c>
      <c r="AQ168" s="1">
        <v>43.421052631578902</v>
      </c>
      <c r="AR168" s="1">
        <v>17.1428571428571</v>
      </c>
      <c r="AS168" s="1">
        <v>22.580645161290299</v>
      </c>
      <c r="AT168" s="1">
        <v>31.034482758620602</v>
      </c>
      <c r="AU168" s="1">
        <v>39.655172413793103</v>
      </c>
      <c r="AV168" s="1">
        <v>41.071428571428498</v>
      </c>
      <c r="AW168" s="1">
        <v>50</v>
      </c>
      <c r="AX168" s="1">
        <v>0</v>
      </c>
      <c r="AY168" s="1">
        <v>81.25</v>
      </c>
      <c r="AZ168" s="1">
        <v>71.09375</v>
      </c>
      <c r="BA168" s="1">
        <v>73.636363636363598</v>
      </c>
      <c r="BB168" s="1">
        <v>52.439024390243901</v>
      </c>
      <c r="BC168" s="1">
        <v>23.170731707317099</v>
      </c>
      <c r="BD168" s="1">
        <v>25.609756097560901</v>
      </c>
      <c r="BE168" s="1">
        <v>6.09756097560975</v>
      </c>
      <c r="BF168" s="1">
        <v>9.2105263157894708</v>
      </c>
      <c r="BG168" s="1">
        <v>7.1428571428571397</v>
      </c>
      <c r="BH168" s="1">
        <v>4.8387096774193497</v>
      </c>
      <c r="BI168" s="1">
        <v>8.6206896551724093</v>
      </c>
      <c r="BJ168" s="1">
        <v>22.413793103448199</v>
      </c>
      <c r="BK168" s="1">
        <v>19.6428571428571</v>
      </c>
      <c r="BL168" s="1">
        <v>18</v>
      </c>
      <c r="BM168" s="1">
        <v>0</v>
      </c>
      <c r="BN168" s="1">
        <v>69.4444444444444</v>
      </c>
      <c r="BO168" s="1">
        <v>71.09375</v>
      </c>
      <c r="BP168" s="1">
        <v>72.727272727272705</v>
      </c>
      <c r="BQ168" s="1">
        <v>82.926829268292593</v>
      </c>
      <c r="BR168" s="1">
        <v>84.146341463414601</v>
      </c>
      <c r="BS168" s="1">
        <v>84.146341463414601</v>
      </c>
      <c r="BT168" s="1">
        <v>25.609756097560901</v>
      </c>
      <c r="BU168" s="1">
        <v>34.210526315789402</v>
      </c>
      <c r="BV168" s="1">
        <v>35.714285714285701</v>
      </c>
      <c r="BW168" s="1">
        <v>40.322580645161203</v>
      </c>
      <c r="BX168" s="1">
        <v>44.827586206896498</v>
      </c>
      <c r="BY168" s="1">
        <v>46.551724137930997</v>
      </c>
      <c r="BZ168" s="1">
        <v>44.642857142857103</v>
      </c>
      <c r="CA168" s="1">
        <v>44</v>
      </c>
      <c r="CB168" s="1">
        <v>0</v>
      </c>
      <c r="CC168" s="1">
        <v>88.1944444444444</v>
      </c>
      <c r="CD168" s="1">
        <v>86.71875</v>
      </c>
      <c r="CE168" s="1">
        <v>80</v>
      </c>
      <c r="CF168" s="1">
        <v>92.682926829268297</v>
      </c>
      <c r="CG168" s="1">
        <v>96.341463414634106</v>
      </c>
      <c r="CH168" s="1">
        <v>96.341463414634106</v>
      </c>
      <c r="CI168" s="1">
        <v>35.365853658536501</v>
      </c>
      <c r="CJ168" s="1">
        <v>35.5263157894736</v>
      </c>
      <c r="CK168" s="1">
        <v>34.285714285714199</v>
      </c>
      <c r="CL168" s="1">
        <v>37.096774193548299</v>
      </c>
      <c r="CM168" s="1">
        <v>89.655172413793096</v>
      </c>
      <c r="CN168" s="1">
        <v>55.172413793103402</v>
      </c>
      <c r="CO168" s="1">
        <v>73.214285714285694</v>
      </c>
      <c r="CP168" s="1">
        <v>38</v>
      </c>
      <c r="CQ168" s="1">
        <v>0</v>
      </c>
      <c r="CR168" s="1">
        <v>56.9444444444444</v>
      </c>
      <c r="CS168" s="1">
        <v>54.6875</v>
      </c>
      <c r="CT168" s="1">
        <v>51.818181818181799</v>
      </c>
      <c r="CU168" s="1">
        <v>51.219512195121901</v>
      </c>
      <c r="CV168" s="1">
        <v>52.439024390243901</v>
      </c>
      <c r="CW168" s="1">
        <v>50</v>
      </c>
      <c r="CX168" s="1">
        <v>51.219512195121901</v>
      </c>
      <c r="CY168" s="1">
        <v>55.2631578947368</v>
      </c>
      <c r="CZ168" s="1">
        <v>84.285714285714207</v>
      </c>
      <c r="DA168" s="1">
        <v>91.935483870967701</v>
      </c>
      <c r="DB168" s="1">
        <v>89.655172413793096</v>
      </c>
      <c r="DC168" s="1">
        <v>96.551724137931004</v>
      </c>
      <c r="DD168" s="1">
        <v>83.928571428571402</v>
      </c>
      <c r="DE168" s="1">
        <v>86</v>
      </c>
      <c r="DF168" s="1">
        <v>0</v>
      </c>
      <c r="DG168" s="1">
        <v>51.176470588235198</v>
      </c>
      <c r="DH168" s="1">
        <v>51.265822784810098</v>
      </c>
      <c r="DI168" s="1">
        <v>43.670886075949298</v>
      </c>
      <c r="DJ168" s="1">
        <v>63.924050632911303</v>
      </c>
      <c r="DK168" s="1">
        <v>32.692307692307601</v>
      </c>
      <c r="DL168" s="1">
        <v>61.184210526315702</v>
      </c>
      <c r="DM168" s="1">
        <v>59.0277777777777</v>
      </c>
      <c r="DN168" s="1">
        <v>68.243243243243199</v>
      </c>
      <c r="DO168" s="1">
        <v>36.8055555555555</v>
      </c>
      <c r="DP168" s="1">
        <v>36.153846153846096</v>
      </c>
      <c r="DQ168" s="1">
        <v>42.063492063492099</v>
      </c>
      <c r="DR168" s="1">
        <v>44.339622641509401</v>
      </c>
      <c r="DS168" s="1">
        <v>16.346153846153801</v>
      </c>
      <c r="DT168" s="1">
        <v>9.7826086956521703</v>
      </c>
      <c r="DU168" s="1">
        <v>0</v>
      </c>
      <c r="DV168" s="1">
        <v>40.588235294117602</v>
      </c>
      <c r="DW168" s="1">
        <v>46.2025316455696</v>
      </c>
      <c r="DX168" s="1">
        <v>42.4050632911392</v>
      </c>
      <c r="DY168" s="1">
        <v>43.670886075949298</v>
      </c>
      <c r="DZ168" s="1">
        <v>46.794871794871703</v>
      </c>
      <c r="EA168" s="1">
        <v>44.078947368420998</v>
      </c>
      <c r="EB168" s="1">
        <v>45.1388888888888</v>
      </c>
      <c r="EC168" s="1">
        <v>41.216216216216203</v>
      </c>
      <c r="ED168" s="1">
        <v>22.9166666666666</v>
      </c>
      <c r="EE168" s="1">
        <v>33.076923076923102</v>
      </c>
      <c r="EF168" s="1">
        <v>27.7777777777777</v>
      </c>
      <c r="EG168" s="1">
        <v>48.1132075471698</v>
      </c>
      <c r="EH168" s="1">
        <v>50.961538461538403</v>
      </c>
      <c r="EI168" s="1">
        <v>31.5217391304347</v>
      </c>
      <c r="EJ168" s="1">
        <v>0</v>
      </c>
      <c r="EK168" s="1">
        <v>10</v>
      </c>
      <c r="EL168" s="1">
        <v>34.177215189873401</v>
      </c>
      <c r="EM168" s="1">
        <v>12.6582278481012</v>
      </c>
      <c r="EN168" s="1">
        <v>46.2025316455696</v>
      </c>
      <c r="EO168" s="1">
        <v>12.8205128205128</v>
      </c>
      <c r="EP168" s="1">
        <v>40.131578947368403</v>
      </c>
      <c r="EQ168" s="1">
        <v>16.6666666666666</v>
      </c>
      <c r="ER168" s="1">
        <v>24.324324324324301</v>
      </c>
      <c r="ES168" s="1">
        <v>22.2222222222222</v>
      </c>
      <c r="ET168" s="1">
        <v>32.307692307692299</v>
      </c>
      <c r="EU168" s="1">
        <v>14.285714285714199</v>
      </c>
      <c r="EV168" s="1">
        <v>30.188679245283002</v>
      </c>
      <c r="EW168" s="1">
        <v>27.884615384615302</v>
      </c>
      <c r="EX168" s="1">
        <v>32.6086956521739</v>
      </c>
      <c r="EY168" s="1">
        <v>0</v>
      </c>
    </row>
    <row r="169" spans="1:155" ht="15">
      <c r="A169" s="11" t="s">
        <v>251</v>
      </c>
      <c r="B169" s="1" t="s">
        <v>724</v>
      </c>
      <c r="C169" s="1" t="s">
        <v>1013</v>
      </c>
      <c r="D169" s="11" t="s">
        <v>1014</v>
      </c>
      <c r="E169" s="11" t="s">
        <v>1015</v>
      </c>
      <c r="F169" s="1">
        <v>84.550561797752806</v>
      </c>
      <c r="G169" s="1">
        <v>88.253012048192701</v>
      </c>
      <c r="H169" s="1">
        <v>88.698630136986296</v>
      </c>
      <c r="I169" s="1">
        <v>50</v>
      </c>
      <c r="J169" s="1">
        <v>32.089552238805901</v>
      </c>
      <c r="K169" s="1">
        <v>27.34375</v>
      </c>
      <c r="L169" s="1">
        <v>19.53125</v>
      </c>
      <c r="M169" s="1">
        <v>23.846153846153801</v>
      </c>
      <c r="N169" s="1">
        <v>30.597014925373099</v>
      </c>
      <c r="O169" s="1">
        <v>40.769230769230703</v>
      </c>
      <c r="P169" s="1">
        <v>41.228070175438503</v>
      </c>
      <c r="Q169" s="1">
        <v>19</v>
      </c>
      <c r="R169" s="1">
        <v>35.4166666666666</v>
      </c>
      <c r="S169" s="1">
        <v>31.372549019607799</v>
      </c>
      <c r="T169" s="1">
        <v>0</v>
      </c>
      <c r="U169" s="1">
        <v>70.224719101123597</v>
      </c>
      <c r="V169" s="1">
        <v>74.096385542168605</v>
      </c>
      <c r="W169" s="1">
        <v>72.945205479452</v>
      </c>
      <c r="X169" s="1">
        <v>18.6868686868686</v>
      </c>
      <c r="Y169" s="1">
        <v>14.179104477611901</v>
      </c>
      <c r="Z169" s="1">
        <v>13.28125</v>
      </c>
      <c r="AA169" s="1">
        <v>13.28125</v>
      </c>
      <c r="AB169" s="1">
        <v>14.615384615384601</v>
      </c>
      <c r="AC169" s="1">
        <v>18.656716417910399</v>
      </c>
      <c r="AD169" s="1">
        <v>19.230769230769202</v>
      </c>
      <c r="AE169" s="1">
        <v>17.543859649122801</v>
      </c>
      <c r="AF169" s="1">
        <v>20</v>
      </c>
      <c r="AG169" s="1">
        <v>30.2083333333333</v>
      </c>
      <c r="AH169" s="1">
        <v>28.431372549019599</v>
      </c>
      <c r="AI169" s="1">
        <v>0</v>
      </c>
      <c r="AJ169" s="1">
        <v>10.112359550561701</v>
      </c>
      <c r="AK169" s="1">
        <v>8.7349397590361395</v>
      </c>
      <c r="AL169" s="1">
        <v>51.369863013698598</v>
      </c>
      <c r="AM169" s="1">
        <v>48.484848484848399</v>
      </c>
      <c r="AN169" s="1">
        <v>46.268656716417901</v>
      </c>
      <c r="AO169" s="1">
        <v>46.09375</v>
      </c>
      <c r="AP169" s="1">
        <v>44.53125</v>
      </c>
      <c r="AQ169" s="1">
        <v>44.615384615384599</v>
      </c>
      <c r="AR169" s="1">
        <v>49.253731343283498</v>
      </c>
      <c r="AS169" s="1">
        <v>53.076923076923102</v>
      </c>
      <c r="AT169" s="1">
        <v>57.894736842105203</v>
      </c>
      <c r="AU169" s="1">
        <v>63</v>
      </c>
      <c r="AV169" s="1">
        <v>63.5416666666666</v>
      </c>
      <c r="AW169" s="1">
        <v>55.8823529411764</v>
      </c>
      <c r="AX169" s="1">
        <v>0</v>
      </c>
      <c r="AY169" s="1">
        <v>91.8539325842696</v>
      </c>
      <c r="AZ169" s="1">
        <v>93.072289156626496</v>
      </c>
      <c r="BA169" s="1">
        <v>77.054794520547901</v>
      </c>
      <c r="BB169" s="1">
        <v>33.838383838383798</v>
      </c>
      <c r="BC169" s="1">
        <v>30.597014925373099</v>
      </c>
      <c r="BD169" s="1">
        <v>28.90625</v>
      </c>
      <c r="BE169" s="1">
        <v>52.34375</v>
      </c>
      <c r="BF169" s="1">
        <v>57.692307692307601</v>
      </c>
      <c r="BG169" s="1">
        <v>54.477611940298502</v>
      </c>
      <c r="BH169" s="1">
        <v>50</v>
      </c>
      <c r="BI169" s="1">
        <v>64.035087719298204</v>
      </c>
      <c r="BJ169" s="1">
        <v>77</v>
      </c>
      <c r="BK169" s="1">
        <v>55.2083333333333</v>
      </c>
      <c r="BL169" s="1">
        <v>30.3921568627451</v>
      </c>
      <c r="BM169" s="1">
        <v>0</v>
      </c>
      <c r="BN169" s="1">
        <v>21.910112359550499</v>
      </c>
      <c r="BO169" s="1">
        <v>26.204819277108399</v>
      </c>
      <c r="BP169" s="1">
        <v>26.369863013698598</v>
      </c>
      <c r="BQ169" s="1">
        <v>23.737373737373701</v>
      </c>
      <c r="BR169" s="1">
        <v>20.8955223880597</v>
      </c>
      <c r="BS169" s="1">
        <v>23.4375</v>
      </c>
      <c r="BT169" s="1">
        <v>26.5625</v>
      </c>
      <c r="BU169" s="1">
        <v>30</v>
      </c>
      <c r="BV169" s="1">
        <v>35.074626865671597</v>
      </c>
      <c r="BW169" s="1">
        <v>36.923076923076898</v>
      </c>
      <c r="BX169" s="1">
        <v>37.719298245613999</v>
      </c>
      <c r="BY169" s="1">
        <v>37</v>
      </c>
      <c r="BZ169" s="1">
        <v>43.75</v>
      </c>
      <c r="CA169" s="1">
        <v>43.137254901960702</v>
      </c>
      <c r="CB169" s="1">
        <v>0</v>
      </c>
      <c r="CC169" s="1">
        <v>33.9887640449438</v>
      </c>
      <c r="CD169" s="1">
        <v>33.433734939758999</v>
      </c>
      <c r="CE169" s="1">
        <v>33.219178082191704</v>
      </c>
      <c r="CF169" s="1">
        <v>34.848484848484802</v>
      </c>
      <c r="CG169" s="1">
        <v>24.626865671641699</v>
      </c>
      <c r="CH169" s="1">
        <v>26.5625</v>
      </c>
      <c r="CI169" s="1">
        <v>29.6875</v>
      </c>
      <c r="CJ169" s="1">
        <v>19.230769230769202</v>
      </c>
      <c r="CK169" s="1">
        <v>19.402985074626798</v>
      </c>
      <c r="CL169" s="1">
        <v>20</v>
      </c>
      <c r="CM169" s="1">
        <v>16.6666666666666</v>
      </c>
      <c r="CN169" s="1">
        <v>10</v>
      </c>
      <c r="CO169" s="1">
        <v>45.8333333333333</v>
      </c>
      <c r="CP169" s="1">
        <v>59.803921568627402</v>
      </c>
      <c r="CQ169" s="1">
        <v>0</v>
      </c>
      <c r="CR169" s="1">
        <v>19.382022471910101</v>
      </c>
      <c r="CS169" s="1">
        <v>22.891566265060199</v>
      </c>
      <c r="CT169" s="1">
        <v>25</v>
      </c>
      <c r="CU169" s="1">
        <v>21.717171717171698</v>
      </c>
      <c r="CV169" s="1">
        <v>20.149253731343201</v>
      </c>
      <c r="CW169" s="1">
        <v>21.09375</v>
      </c>
      <c r="CX169" s="1">
        <v>21.875</v>
      </c>
      <c r="CY169" s="1">
        <v>24.615384615384599</v>
      </c>
      <c r="CZ169" s="1">
        <v>22.388059701492502</v>
      </c>
      <c r="DA169" s="1">
        <v>23.846153846153801</v>
      </c>
      <c r="DB169" s="1">
        <v>22.807017543859601</v>
      </c>
      <c r="DC169" s="1">
        <v>37</v>
      </c>
      <c r="DD169" s="1">
        <v>25</v>
      </c>
      <c r="DE169" s="1">
        <v>29.411764705882302</v>
      </c>
      <c r="DF169" s="1">
        <v>0</v>
      </c>
      <c r="DG169" s="1">
        <v>98.991195891415998</v>
      </c>
      <c r="DH169" s="1">
        <v>99.688986461763605</v>
      </c>
      <c r="DI169" s="1">
        <v>99.776695087291898</v>
      </c>
      <c r="DJ169" s="1">
        <v>94.579383886255897</v>
      </c>
      <c r="DK169" s="1">
        <v>88.761238761238701</v>
      </c>
      <c r="DL169" s="1">
        <v>90.2228976697061</v>
      </c>
      <c r="DM169" s="1">
        <v>89.773895169578594</v>
      </c>
      <c r="DN169" s="1">
        <v>89.293032786885206</v>
      </c>
      <c r="DO169" s="1">
        <v>46.912955465586997</v>
      </c>
      <c r="DP169" s="1">
        <v>70.707596253902096</v>
      </c>
      <c r="DQ169" s="1">
        <v>11.1957796014068</v>
      </c>
      <c r="DR169" s="1">
        <v>11.5156017830609</v>
      </c>
      <c r="DS169" s="1">
        <v>9.3181818181818095</v>
      </c>
      <c r="DT169" s="1">
        <v>18.2852807283763</v>
      </c>
      <c r="DU169" s="1">
        <v>0</v>
      </c>
      <c r="DV169" s="1">
        <v>45.359501100513498</v>
      </c>
      <c r="DW169" s="1">
        <v>45.609220636662997</v>
      </c>
      <c r="DX169" s="1">
        <v>36.155095412099101</v>
      </c>
      <c r="DY169" s="1">
        <v>14.4253554502369</v>
      </c>
      <c r="DZ169" s="1">
        <v>10.139860139860099</v>
      </c>
      <c r="EA169" s="1">
        <v>53.546099290780099</v>
      </c>
      <c r="EB169" s="1">
        <v>30.575539568345299</v>
      </c>
      <c r="EC169" s="1">
        <v>55.584016393442603</v>
      </c>
      <c r="ED169" s="1">
        <v>32.034412955465498</v>
      </c>
      <c r="EE169" s="1">
        <v>64.360041623309002</v>
      </c>
      <c r="EF169" s="1">
        <v>71.1019929660023</v>
      </c>
      <c r="EG169" s="1">
        <v>27.414561664190099</v>
      </c>
      <c r="EH169" s="1">
        <v>44.772727272727202</v>
      </c>
      <c r="EI169" s="1">
        <v>44.840667678300399</v>
      </c>
      <c r="EJ169" s="1">
        <v>0</v>
      </c>
      <c r="EK169" s="1">
        <v>35.399853264856901</v>
      </c>
      <c r="EL169" s="1">
        <v>36.1873399195023</v>
      </c>
      <c r="EM169" s="1">
        <v>35.749086479902502</v>
      </c>
      <c r="EN169" s="1">
        <v>30.9537914691943</v>
      </c>
      <c r="EO169" s="1">
        <v>22.0779220779221</v>
      </c>
      <c r="EP169" s="1">
        <v>21.681864235055698</v>
      </c>
      <c r="EQ169" s="1">
        <v>21.891058581706101</v>
      </c>
      <c r="ER169" s="1">
        <v>25.768442622950801</v>
      </c>
      <c r="ES169" s="1">
        <v>33.350202429149803</v>
      </c>
      <c r="ET169" s="1">
        <v>28.876170655567101</v>
      </c>
      <c r="EU169" s="1">
        <v>9.3200468933177003</v>
      </c>
      <c r="EV169" s="1">
        <v>18.4992570579494</v>
      </c>
      <c r="EW169" s="1">
        <v>38.939393939393902</v>
      </c>
      <c r="EX169" s="1">
        <v>40.819423368740502</v>
      </c>
      <c r="EY169" s="1">
        <v>0</v>
      </c>
    </row>
    <row r="170" spans="1:155" ht="15">
      <c r="A170" s="11" t="s">
        <v>332</v>
      </c>
      <c r="B170" s="11" t="s">
        <v>804</v>
      </c>
      <c r="C170" s="1" t="s">
        <v>1032</v>
      </c>
      <c r="D170" s="11" t="s">
        <v>1114</v>
      </c>
      <c r="E170" s="11" t="s">
        <v>1198</v>
      </c>
      <c r="F170" s="1">
        <v>69.7916666666666</v>
      </c>
      <c r="G170" s="1">
        <v>65.5555555555555</v>
      </c>
      <c r="H170" s="1">
        <v>82.558139534883693</v>
      </c>
      <c r="I170" s="1">
        <v>73.2558139534883</v>
      </c>
      <c r="J170" s="1">
        <v>69.512195121951194</v>
      </c>
      <c r="K170" s="1">
        <v>64.634146341463406</v>
      </c>
      <c r="L170" s="1">
        <v>71.951219512195095</v>
      </c>
      <c r="M170" s="1">
        <v>73.076923076923094</v>
      </c>
      <c r="N170" s="1">
        <v>68.0555555555555</v>
      </c>
      <c r="O170" s="1">
        <v>73.214285714285694</v>
      </c>
      <c r="P170" s="1">
        <v>73.214285714285694</v>
      </c>
      <c r="Q170" s="1">
        <v>69.047619047618994</v>
      </c>
      <c r="R170" s="1">
        <v>69.047619047618994</v>
      </c>
      <c r="S170" s="1">
        <v>78.571428571428498</v>
      </c>
      <c r="T170" s="1">
        <v>83.3333333333333</v>
      </c>
      <c r="U170" s="1">
        <v>90.625</v>
      </c>
      <c r="V170" s="1">
        <v>94.4444444444444</v>
      </c>
      <c r="W170" s="1">
        <v>98.837209302325505</v>
      </c>
      <c r="X170" s="1">
        <v>98.837209302325505</v>
      </c>
      <c r="Y170" s="1">
        <v>98.780487804878007</v>
      </c>
      <c r="Z170" s="1">
        <v>96.341463414634106</v>
      </c>
      <c r="AA170" s="1">
        <v>96.341463414634106</v>
      </c>
      <c r="AB170" s="1">
        <v>98.717948717948701</v>
      </c>
      <c r="AC170" s="1">
        <v>95.8333333333333</v>
      </c>
      <c r="AD170" s="1">
        <v>80.357142857142804</v>
      </c>
      <c r="AE170" s="1">
        <v>80.357142857142804</v>
      </c>
      <c r="AF170" s="1">
        <v>78.571428571428498</v>
      </c>
      <c r="AG170" s="1">
        <v>78.571428571428498</v>
      </c>
      <c r="AH170" s="1">
        <v>83.3333333333333</v>
      </c>
      <c r="AI170" s="1">
        <v>70</v>
      </c>
      <c r="AJ170" s="1">
        <v>91.6666666666666</v>
      </c>
      <c r="AK170" s="1">
        <v>91.1111111111111</v>
      </c>
      <c r="AL170" s="1">
        <v>90.697674418604606</v>
      </c>
      <c r="AM170" s="1">
        <v>86.046511627906895</v>
      </c>
      <c r="AN170" s="1">
        <v>89.024390243902403</v>
      </c>
      <c r="AO170" s="1">
        <v>87.804878048780395</v>
      </c>
      <c r="AP170" s="1">
        <v>90.243902439024296</v>
      </c>
      <c r="AQ170" s="1">
        <v>91.025641025640994</v>
      </c>
      <c r="AR170" s="1">
        <v>87.5</v>
      </c>
      <c r="AS170" s="1">
        <v>87.5</v>
      </c>
      <c r="AT170" s="1">
        <v>87.5</v>
      </c>
      <c r="AU170" s="1">
        <v>66.6666666666666</v>
      </c>
      <c r="AV170" s="1">
        <v>78.571428571428498</v>
      </c>
      <c r="AW170" s="1">
        <v>80.952380952380906</v>
      </c>
      <c r="AX170" s="1">
        <v>40</v>
      </c>
      <c r="AY170" s="1">
        <v>88.5416666666666</v>
      </c>
      <c r="AZ170" s="1">
        <v>83.3333333333333</v>
      </c>
      <c r="BA170" s="1">
        <v>82.558139534883693</v>
      </c>
      <c r="BB170" s="1">
        <v>82.558139534883693</v>
      </c>
      <c r="BC170" s="1">
        <v>86.585365853658502</v>
      </c>
      <c r="BD170" s="1">
        <v>93.902439024390205</v>
      </c>
      <c r="BE170" s="1">
        <v>93.902439024390205</v>
      </c>
      <c r="BF170" s="1">
        <v>83.3333333333333</v>
      </c>
      <c r="BG170" s="1">
        <v>81.9444444444444</v>
      </c>
      <c r="BH170" s="1">
        <v>69.642857142857096</v>
      </c>
      <c r="BI170" s="1">
        <v>83.928571428571402</v>
      </c>
      <c r="BJ170" s="1">
        <v>40.476190476190403</v>
      </c>
      <c r="BK170" s="1">
        <v>83.3333333333333</v>
      </c>
      <c r="BL170" s="1">
        <v>59.523809523809497</v>
      </c>
      <c r="BM170" s="1">
        <v>63.3333333333333</v>
      </c>
      <c r="BN170" s="1">
        <v>96.875</v>
      </c>
      <c r="BO170" s="1">
        <v>96.6666666666666</v>
      </c>
      <c r="BP170" s="1">
        <v>95.348837209302303</v>
      </c>
      <c r="BQ170" s="1">
        <v>97.674418604651095</v>
      </c>
      <c r="BR170" s="1">
        <v>96.341463414634106</v>
      </c>
      <c r="BS170" s="1">
        <v>89.024390243902403</v>
      </c>
      <c r="BT170" s="1">
        <v>90.243902439024296</v>
      </c>
      <c r="BU170" s="1">
        <v>91.025641025640994</v>
      </c>
      <c r="BV170" s="1">
        <v>83.3333333333333</v>
      </c>
      <c r="BW170" s="1">
        <v>78.571428571428498</v>
      </c>
      <c r="BX170" s="1">
        <v>82.142857142857096</v>
      </c>
      <c r="BY170" s="1">
        <v>80.952380952380906</v>
      </c>
      <c r="BZ170" s="1">
        <v>83.3333333333333</v>
      </c>
      <c r="CA170" s="1">
        <v>92.857142857142804</v>
      </c>
      <c r="CB170" s="1">
        <v>80</v>
      </c>
      <c r="CC170" s="1">
        <v>98.9583333333333</v>
      </c>
      <c r="CD170" s="1">
        <v>98.8888888888888</v>
      </c>
      <c r="CE170" s="1">
        <v>96.511627906976699</v>
      </c>
      <c r="CF170" s="1">
        <v>96.511627906976699</v>
      </c>
      <c r="CG170" s="1">
        <v>96.341463414634106</v>
      </c>
      <c r="CH170" s="1">
        <v>98.780487804878007</v>
      </c>
      <c r="CI170" s="1">
        <v>96.341463414634106</v>
      </c>
      <c r="CJ170" s="1">
        <v>91.025641025640994</v>
      </c>
      <c r="CK170" s="1">
        <v>98.6111111111111</v>
      </c>
      <c r="CL170" s="1">
        <v>98.214285714285694</v>
      </c>
      <c r="CM170" s="1">
        <v>94.642857142857096</v>
      </c>
      <c r="CN170" s="1">
        <v>97.619047619047606</v>
      </c>
      <c r="CO170" s="1">
        <v>88.095238095238102</v>
      </c>
      <c r="CP170" s="1">
        <v>92.857142857142804</v>
      </c>
      <c r="CQ170" s="1">
        <v>83.3333333333333</v>
      </c>
      <c r="CR170" s="1">
        <v>95.8333333333333</v>
      </c>
      <c r="CS170" s="1">
        <v>97.7777777777777</v>
      </c>
      <c r="CT170" s="1">
        <v>97.674418604651095</v>
      </c>
      <c r="CU170" s="1">
        <v>97.674418604651095</v>
      </c>
      <c r="CV170" s="1">
        <v>97.560975609756099</v>
      </c>
      <c r="CW170" s="1">
        <v>97.560975609756099</v>
      </c>
      <c r="CX170" s="1">
        <v>96.341463414634106</v>
      </c>
      <c r="CY170" s="1">
        <v>78.205128205128204</v>
      </c>
      <c r="CZ170" s="1">
        <v>87.5</v>
      </c>
      <c r="DA170" s="1">
        <v>69.642857142857096</v>
      </c>
      <c r="DB170" s="1">
        <v>76.785714285714207</v>
      </c>
      <c r="DC170" s="1">
        <v>85.714285714285694</v>
      </c>
      <c r="DD170" s="1">
        <v>76.190476190476105</v>
      </c>
      <c r="DE170" s="1">
        <v>85.714285714285694</v>
      </c>
      <c r="DF170" s="1">
        <v>83.3333333333333</v>
      </c>
      <c r="DG170" s="1">
        <v>71.918561995597898</v>
      </c>
      <c r="DH170" s="1">
        <v>88.419319429198595</v>
      </c>
      <c r="DI170" s="1">
        <v>95.594803085667806</v>
      </c>
      <c r="DJ170" s="1">
        <v>90.432464454976298</v>
      </c>
      <c r="DK170" s="1">
        <v>96.453546453546394</v>
      </c>
      <c r="DL170" s="1">
        <v>91.742654508611906</v>
      </c>
      <c r="DM170" s="1">
        <v>95.015416238437794</v>
      </c>
      <c r="DN170" s="1">
        <v>98.309426229508205</v>
      </c>
      <c r="DO170" s="1">
        <v>97.317813765182095</v>
      </c>
      <c r="DP170" s="1">
        <v>91.727367325702303</v>
      </c>
      <c r="DQ170" s="1">
        <v>96.3071512309496</v>
      </c>
      <c r="DR170" s="1">
        <v>97.399702823179695</v>
      </c>
      <c r="DS170" s="1">
        <v>86.136363636363598</v>
      </c>
      <c r="DT170" s="1">
        <v>91.5781487101669</v>
      </c>
      <c r="DU170" s="1">
        <v>95</v>
      </c>
      <c r="DV170" s="1">
        <v>49.468085106382901</v>
      </c>
      <c r="DW170" s="1">
        <v>49.853640687888699</v>
      </c>
      <c r="DX170" s="1">
        <v>43.300852618757602</v>
      </c>
      <c r="DY170" s="1">
        <v>39.366113744075797</v>
      </c>
      <c r="DZ170" s="1">
        <v>60.2897102897102</v>
      </c>
      <c r="EA170" s="1">
        <v>59.929078014184398</v>
      </c>
      <c r="EB170" s="1">
        <v>52.672147995888999</v>
      </c>
      <c r="EC170" s="1">
        <v>58.760245901639301</v>
      </c>
      <c r="ED170" s="1">
        <v>74.443319838056595</v>
      </c>
      <c r="EE170" s="1">
        <v>57.804370447450502</v>
      </c>
      <c r="EF170" s="1">
        <v>61.137162954278999</v>
      </c>
      <c r="EG170" s="1">
        <v>81.203566121842499</v>
      </c>
      <c r="EH170" s="1">
        <v>84.924242424242394</v>
      </c>
      <c r="EI170" s="1">
        <v>51.365705614567503</v>
      </c>
      <c r="EJ170" s="1">
        <v>96.864406779660996</v>
      </c>
      <c r="EK170" s="1">
        <v>97.817314746881806</v>
      </c>
      <c r="EL170" s="1">
        <v>98.0607391145261</v>
      </c>
      <c r="EM170" s="1">
        <v>98.233861144945095</v>
      </c>
      <c r="EN170" s="1">
        <v>97.600710900473899</v>
      </c>
      <c r="EO170" s="1">
        <v>97.852147852147795</v>
      </c>
      <c r="EP170" s="1">
        <v>90.2228976697061</v>
      </c>
      <c r="EQ170" s="1">
        <v>90.339157245632094</v>
      </c>
      <c r="ER170" s="1">
        <v>94.620901639344197</v>
      </c>
      <c r="ES170" s="1">
        <v>95.850202429149803</v>
      </c>
      <c r="ET170" s="1">
        <v>95.889698231009305</v>
      </c>
      <c r="EU170" s="1">
        <v>97.069167643610697</v>
      </c>
      <c r="EV170" s="1">
        <v>87.147102526002897</v>
      </c>
      <c r="EW170" s="1">
        <v>83.030303030303003</v>
      </c>
      <c r="EX170" s="1">
        <v>90.440060698027295</v>
      </c>
      <c r="EY170" s="1">
        <v>99.915254237288096</v>
      </c>
    </row>
    <row r="171" spans="1:155" ht="15">
      <c r="A171" s="11" t="s">
        <v>329</v>
      </c>
      <c r="B171" s="1" t="s">
        <v>801</v>
      </c>
      <c r="C171" s="1" t="s">
        <v>1188</v>
      </c>
      <c r="D171" s="11" t="s">
        <v>1199</v>
      </c>
      <c r="E171" s="11" t="s">
        <v>1200</v>
      </c>
      <c r="F171" s="1">
        <v>68.604651162790702</v>
      </c>
      <c r="G171" s="1">
        <v>83.3333333333333</v>
      </c>
      <c r="H171" s="1">
        <v>69.117647058823493</v>
      </c>
      <c r="I171" s="1">
        <v>69.642857142857096</v>
      </c>
      <c r="J171" s="1">
        <v>61.363636363636303</v>
      </c>
      <c r="K171" s="1">
        <v>64.285714285714207</v>
      </c>
      <c r="L171" s="1">
        <v>45.238095238095198</v>
      </c>
      <c r="M171" s="1">
        <v>64.285714285714207</v>
      </c>
      <c r="N171" s="1">
        <v>47.5</v>
      </c>
      <c r="O171" s="1">
        <v>81.578947368421098</v>
      </c>
      <c r="P171" s="1">
        <v>85.294117647058798</v>
      </c>
      <c r="Q171" s="1">
        <v>75</v>
      </c>
      <c r="R171" s="1">
        <v>17.857142857142801</v>
      </c>
      <c r="S171" s="1">
        <v>19.230769230769202</v>
      </c>
      <c r="T171" s="1">
        <v>30</v>
      </c>
      <c r="U171" s="1">
        <v>98.837209302325505</v>
      </c>
      <c r="V171" s="1">
        <v>98.717948717948701</v>
      </c>
      <c r="W171" s="1">
        <v>80.882352941176407</v>
      </c>
      <c r="X171" s="1">
        <v>76.785714285714207</v>
      </c>
      <c r="Y171" s="1">
        <v>56.818181818181799</v>
      </c>
      <c r="Z171" s="1">
        <v>69.047619047618994</v>
      </c>
      <c r="AA171" s="1">
        <v>59.523809523809497</v>
      </c>
      <c r="AB171" s="1">
        <v>64.285714285714207</v>
      </c>
      <c r="AC171" s="1">
        <v>72.5</v>
      </c>
      <c r="AD171" s="1">
        <v>86.842105263157904</v>
      </c>
      <c r="AE171" s="1">
        <v>76.470588235294102</v>
      </c>
      <c r="AF171" s="1">
        <v>64.285714285714207</v>
      </c>
      <c r="AG171" s="1">
        <v>14.285714285714199</v>
      </c>
      <c r="AH171" s="1">
        <v>23.076923076923102</v>
      </c>
      <c r="AI171" s="1">
        <v>20</v>
      </c>
      <c r="AJ171" s="1">
        <v>48.837209302325498</v>
      </c>
      <c r="AK171" s="1">
        <v>58.9743589743589</v>
      </c>
      <c r="AL171" s="1">
        <v>57.352941176470502</v>
      </c>
      <c r="AM171" s="1">
        <v>48.214285714285701</v>
      </c>
      <c r="AN171" s="1">
        <v>40.909090909090899</v>
      </c>
      <c r="AO171" s="1">
        <v>38.095238095238102</v>
      </c>
      <c r="AP171" s="1">
        <v>42.857142857142797</v>
      </c>
      <c r="AQ171" s="1">
        <v>42.857142857142797</v>
      </c>
      <c r="AR171" s="1">
        <v>50</v>
      </c>
      <c r="AS171" s="1">
        <v>47.368421052631497</v>
      </c>
      <c r="AT171" s="1">
        <v>44.117647058823501</v>
      </c>
      <c r="AU171" s="1">
        <v>32.142857142857103</v>
      </c>
      <c r="AV171" s="1">
        <v>50</v>
      </c>
      <c r="AW171" s="1">
        <v>42.307692307692299</v>
      </c>
      <c r="AX171" s="1">
        <v>50</v>
      </c>
      <c r="AY171" s="1">
        <v>36.046511627906902</v>
      </c>
      <c r="AZ171" s="1">
        <v>83.3333333333333</v>
      </c>
      <c r="BA171" s="1">
        <v>63.235294117647001</v>
      </c>
      <c r="BB171" s="1">
        <v>76.785714285714207</v>
      </c>
      <c r="BC171" s="1">
        <v>61.363636363636303</v>
      </c>
      <c r="BD171" s="1">
        <v>59.523809523809497</v>
      </c>
      <c r="BE171" s="1">
        <v>50</v>
      </c>
      <c r="BF171" s="1">
        <v>40.476190476190403</v>
      </c>
      <c r="BG171" s="1">
        <v>52.5</v>
      </c>
      <c r="BH171" s="1">
        <v>39.473684210526301</v>
      </c>
      <c r="BI171" s="1">
        <v>32.352941176470502</v>
      </c>
      <c r="BJ171" s="1">
        <v>25</v>
      </c>
      <c r="BK171" s="1">
        <v>10.714285714285699</v>
      </c>
      <c r="BL171" s="1">
        <v>42.307692307692299</v>
      </c>
      <c r="BM171" s="1">
        <v>5</v>
      </c>
      <c r="BN171" s="1">
        <v>70.930232558139494</v>
      </c>
      <c r="BO171" s="1">
        <v>89.743589743589695</v>
      </c>
      <c r="BP171" s="1">
        <v>88.235294117647001</v>
      </c>
      <c r="BQ171" s="1">
        <v>94.642857142857096</v>
      </c>
      <c r="BR171" s="1">
        <v>90.909090909090907</v>
      </c>
      <c r="BS171" s="1">
        <v>95.238095238095198</v>
      </c>
      <c r="BT171" s="1">
        <v>85.714285714285694</v>
      </c>
      <c r="BU171" s="1">
        <v>85.714285714285694</v>
      </c>
      <c r="BV171" s="1">
        <v>70</v>
      </c>
      <c r="BW171" s="1">
        <v>47.368421052631497</v>
      </c>
      <c r="BX171" s="1">
        <v>47.058823529411697</v>
      </c>
      <c r="BY171" s="1">
        <v>28.571428571428498</v>
      </c>
      <c r="BZ171" s="1">
        <v>35.714285714285701</v>
      </c>
      <c r="CA171" s="1">
        <v>42.307692307692299</v>
      </c>
      <c r="CB171" s="1">
        <v>45</v>
      </c>
      <c r="CC171" s="1">
        <v>75.581395348837205</v>
      </c>
      <c r="CD171" s="1">
        <v>74.358974358974294</v>
      </c>
      <c r="CE171" s="1">
        <v>72.058823529411697</v>
      </c>
      <c r="CF171" s="1">
        <v>89.285714285714207</v>
      </c>
      <c r="CG171" s="1">
        <v>90.909090909090907</v>
      </c>
      <c r="CH171" s="1">
        <v>95.238095238095198</v>
      </c>
      <c r="CI171" s="1">
        <v>92.857142857142804</v>
      </c>
      <c r="CJ171" s="1">
        <v>97.619047619047606</v>
      </c>
      <c r="CK171" s="1">
        <v>97.5</v>
      </c>
      <c r="CL171" s="1">
        <v>92.105263157894697</v>
      </c>
      <c r="CM171" s="1">
        <v>94.117647058823493</v>
      </c>
      <c r="CN171" s="1">
        <v>96.428571428571402</v>
      </c>
      <c r="CO171" s="1">
        <v>60.714285714285701</v>
      </c>
      <c r="CP171" s="1">
        <v>57.692307692307601</v>
      </c>
      <c r="CQ171" s="1">
        <v>90</v>
      </c>
      <c r="CR171" s="1">
        <v>66.279069767441797</v>
      </c>
      <c r="CS171" s="1">
        <v>70.512820512820497</v>
      </c>
      <c r="CT171" s="1">
        <v>73.529411764705799</v>
      </c>
      <c r="CU171" s="1">
        <v>50</v>
      </c>
      <c r="CV171" s="1">
        <v>45.454545454545404</v>
      </c>
      <c r="CW171" s="1">
        <v>40.476190476190403</v>
      </c>
      <c r="CX171" s="1">
        <v>38.095238095238102</v>
      </c>
      <c r="CY171" s="1">
        <v>54.761904761904702</v>
      </c>
      <c r="CZ171" s="1">
        <v>62.5</v>
      </c>
      <c r="DA171" s="1">
        <v>55.2631578947368</v>
      </c>
      <c r="DB171" s="1">
        <v>55.8823529411764</v>
      </c>
      <c r="DC171" s="1">
        <v>67.857142857142804</v>
      </c>
      <c r="DD171" s="1">
        <v>32.142857142857103</v>
      </c>
      <c r="DE171" s="1">
        <v>38.461538461538403</v>
      </c>
      <c r="DF171" s="1">
        <v>35</v>
      </c>
      <c r="DG171" s="1">
        <v>52.366104181951499</v>
      </c>
      <c r="DH171" s="1">
        <v>41.1086717892425</v>
      </c>
      <c r="DI171" s="1">
        <v>48.0105562322371</v>
      </c>
      <c r="DJ171" s="1">
        <v>37.885071090047298</v>
      </c>
      <c r="DK171" s="1">
        <v>38.111888111888099</v>
      </c>
      <c r="DL171" s="1">
        <v>24.468085106382901</v>
      </c>
      <c r="DM171" s="1">
        <v>36.536485097636103</v>
      </c>
      <c r="DN171" s="1">
        <v>28.3299180327868</v>
      </c>
      <c r="DO171" s="1">
        <v>18.471659919028301</v>
      </c>
      <c r="DP171" s="1">
        <v>14.099895941727301</v>
      </c>
      <c r="DQ171" s="1">
        <v>24.7948417350527</v>
      </c>
      <c r="DR171" s="1">
        <v>25.631500742941999</v>
      </c>
      <c r="DS171" s="1">
        <v>21.2878787878787</v>
      </c>
      <c r="DT171" s="1">
        <v>14.491654021244299</v>
      </c>
      <c r="DU171" s="1">
        <v>54.661016949152497</v>
      </c>
      <c r="DV171" s="1">
        <v>64.471753484959606</v>
      </c>
      <c r="DW171" s="1">
        <v>72.868642517380096</v>
      </c>
      <c r="DX171" s="1">
        <v>58.810393828664203</v>
      </c>
      <c r="DY171" s="1">
        <v>84.745260663507096</v>
      </c>
      <c r="DZ171" s="1">
        <v>67.582417582417506</v>
      </c>
      <c r="EA171" s="1">
        <v>67.527862208713202</v>
      </c>
      <c r="EB171" s="1">
        <v>72.713257965056499</v>
      </c>
      <c r="EC171" s="1">
        <v>63.268442622950801</v>
      </c>
      <c r="ED171" s="1">
        <v>73.431174089068804</v>
      </c>
      <c r="EE171" s="1">
        <v>50.520291363163302</v>
      </c>
      <c r="EF171" s="1">
        <v>70.867526377491203</v>
      </c>
      <c r="EG171" s="1">
        <v>56.612184249628498</v>
      </c>
      <c r="EH171" s="1">
        <v>38.560606060606098</v>
      </c>
      <c r="EI171" s="1">
        <v>69.878603945371694</v>
      </c>
      <c r="EJ171" s="1">
        <v>91.610169491525397</v>
      </c>
      <c r="EK171" s="1">
        <v>96.239911958914107</v>
      </c>
      <c r="EL171" s="1">
        <v>96.487376509330403</v>
      </c>
      <c r="EM171" s="1">
        <v>94.904587900933805</v>
      </c>
      <c r="EN171" s="1">
        <v>93.246445497630305</v>
      </c>
      <c r="EO171" s="1">
        <v>90.909090909090907</v>
      </c>
      <c r="EP171" s="1">
        <v>90.2228976697061</v>
      </c>
      <c r="EQ171" s="1">
        <v>90.339157245632094</v>
      </c>
      <c r="ER171" s="1">
        <v>94.620901639344197</v>
      </c>
      <c r="ES171" s="1">
        <v>95.850202429149803</v>
      </c>
      <c r="ET171" s="1">
        <v>92.8199791883454</v>
      </c>
      <c r="EU171" s="1">
        <v>87.690504103165296</v>
      </c>
      <c r="EV171" s="1">
        <v>18.4992570579494</v>
      </c>
      <c r="EW171" s="1">
        <v>38.939393939393902</v>
      </c>
      <c r="EX171" s="1">
        <v>40.819423368740502</v>
      </c>
      <c r="EY171" s="1">
        <v>41.610169491525397</v>
      </c>
    </row>
    <row r="172" spans="1:155" ht="15">
      <c r="A172" s="11" t="s">
        <v>254</v>
      </c>
      <c r="B172" s="1" t="s">
        <v>727</v>
      </c>
      <c r="C172" s="1" t="s">
        <v>1201</v>
      </c>
      <c r="D172" s="11" t="s">
        <v>1014</v>
      </c>
      <c r="E172" s="11" t="s">
        <v>1202</v>
      </c>
      <c r="F172" s="1">
        <v>88.356164383561605</v>
      </c>
      <c r="G172" s="1">
        <v>87.5</v>
      </c>
      <c r="H172" s="1">
        <v>74.590163934426201</v>
      </c>
      <c r="I172" s="1">
        <v>65.686274509803894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89.726027397260196</v>
      </c>
      <c r="V172" s="1">
        <v>86.029411764705799</v>
      </c>
      <c r="W172" s="1">
        <v>84.426229508196698</v>
      </c>
      <c r="X172" s="1">
        <v>75.490196078431296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88.356164383561605</v>
      </c>
      <c r="AK172" s="1">
        <v>87.5</v>
      </c>
      <c r="AL172" s="1">
        <v>63.114754098360599</v>
      </c>
      <c r="AM172" s="1">
        <v>59.803921568627402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91.095890410958901</v>
      </c>
      <c r="AZ172" s="1">
        <v>62.5</v>
      </c>
      <c r="BA172" s="1">
        <v>76.229508196721298</v>
      </c>
      <c r="BB172" s="1">
        <v>83.3333333333333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82.876712328767098</v>
      </c>
      <c r="BO172" s="1">
        <v>83.088235294117595</v>
      </c>
      <c r="BP172" s="1">
        <v>87.704918032786793</v>
      </c>
      <c r="BQ172" s="1">
        <v>90.196078431372499</v>
      </c>
      <c r="BR172" s="1">
        <v>0</v>
      </c>
      <c r="BS172" s="1">
        <v>0</v>
      </c>
      <c r="BT172" s="1">
        <v>0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91.095890410958901</v>
      </c>
      <c r="CD172" s="1">
        <v>86.029411764705799</v>
      </c>
      <c r="CE172" s="1">
        <v>90.983606557377001</v>
      </c>
      <c r="CF172" s="1">
        <v>91.176470588235205</v>
      </c>
      <c r="CG172" s="1">
        <v>0</v>
      </c>
      <c r="CH172" s="1">
        <v>0</v>
      </c>
      <c r="CI172" s="1">
        <v>0</v>
      </c>
      <c r="CJ172" s="1">
        <v>0</v>
      </c>
      <c r="CK172" s="1">
        <v>0</v>
      </c>
      <c r="CL172" s="1">
        <v>0</v>
      </c>
      <c r="CM172" s="1">
        <v>0</v>
      </c>
      <c r="CN172" s="1">
        <v>0</v>
      </c>
      <c r="CO172" s="1">
        <v>0</v>
      </c>
      <c r="CP172" s="1">
        <v>0</v>
      </c>
      <c r="CQ172" s="1">
        <v>0</v>
      </c>
      <c r="CR172" s="1">
        <v>19.863013698630098</v>
      </c>
      <c r="CS172" s="1">
        <v>20.588235294117599</v>
      </c>
      <c r="CT172" s="1">
        <v>21.311475409836099</v>
      </c>
      <c r="CU172" s="1">
        <v>23.529411764705799</v>
      </c>
      <c r="CV172" s="1">
        <v>0</v>
      </c>
      <c r="CW172" s="1">
        <v>0</v>
      </c>
      <c r="CX172" s="1">
        <v>0</v>
      </c>
      <c r="CY172" s="1">
        <v>0</v>
      </c>
      <c r="CZ172" s="1">
        <v>0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  <c r="DF172" s="1">
        <v>0</v>
      </c>
      <c r="DG172" s="1">
        <v>64.838591342626501</v>
      </c>
      <c r="DH172" s="1">
        <v>89.480424442005102</v>
      </c>
      <c r="DI172" s="1">
        <v>93.442955745026296</v>
      </c>
      <c r="DJ172" s="1">
        <v>99.555687203791393</v>
      </c>
      <c r="DK172" s="1">
        <v>0</v>
      </c>
      <c r="DL172" s="1">
        <v>0</v>
      </c>
      <c r="DM172" s="1">
        <v>0</v>
      </c>
      <c r="DN172" s="1">
        <v>0</v>
      </c>
      <c r="DO172" s="1">
        <v>0</v>
      </c>
      <c r="DP172" s="1">
        <v>0</v>
      </c>
      <c r="DQ172" s="1">
        <v>0</v>
      </c>
      <c r="DR172" s="1">
        <v>0</v>
      </c>
      <c r="DS172" s="1">
        <v>0</v>
      </c>
      <c r="DT172" s="1">
        <v>0</v>
      </c>
      <c r="DU172" s="1">
        <v>0</v>
      </c>
      <c r="DV172" s="1">
        <v>58.4556126192223</v>
      </c>
      <c r="DW172" s="1">
        <v>61.7819246249542</v>
      </c>
      <c r="DX172" s="1">
        <v>66.483962647178203</v>
      </c>
      <c r="DY172" s="1">
        <v>69.697867298578203</v>
      </c>
      <c r="DZ172" s="1">
        <v>0</v>
      </c>
      <c r="EA172" s="1">
        <v>0</v>
      </c>
      <c r="EB172" s="1">
        <v>0</v>
      </c>
      <c r="EC172" s="1">
        <v>0</v>
      </c>
      <c r="ED172" s="1">
        <v>0</v>
      </c>
      <c r="EE172" s="1">
        <v>0</v>
      </c>
      <c r="EF172" s="1">
        <v>0</v>
      </c>
      <c r="EG172" s="1">
        <v>0</v>
      </c>
      <c r="EH172" s="1">
        <v>0</v>
      </c>
      <c r="EI172" s="1">
        <v>0</v>
      </c>
      <c r="EJ172" s="1">
        <v>0</v>
      </c>
      <c r="EK172" s="1">
        <v>97.817314746881806</v>
      </c>
      <c r="EL172" s="1">
        <v>98.0607391145261</v>
      </c>
      <c r="EM172" s="1">
        <v>94.904587900933805</v>
      </c>
      <c r="EN172" s="1">
        <v>97.600710900473899</v>
      </c>
      <c r="EO172" s="1">
        <v>0</v>
      </c>
      <c r="EP172" s="1">
        <v>0</v>
      </c>
      <c r="EQ172" s="1">
        <v>0</v>
      </c>
      <c r="ER172" s="1">
        <v>0</v>
      </c>
      <c r="ES172" s="1">
        <v>0</v>
      </c>
      <c r="ET172" s="1">
        <v>0</v>
      </c>
      <c r="EU172" s="1">
        <v>0</v>
      </c>
      <c r="EV172" s="1">
        <v>0</v>
      </c>
      <c r="EW172" s="1">
        <v>0</v>
      </c>
      <c r="EX172" s="1">
        <v>0</v>
      </c>
      <c r="EY172" s="1">
        <v>0</v>
      </c>
    </row>
    <row r="173" spans="1:155" ht="15">
      <c r="A173" s="11" t="s">
        <v>345</v>
      </c>
      <c r="B173" s="1" t="s">
        <v>817</v>
      </c>
      <c r="C173" s="1" t="s">
        <v>1030</v>
      </c>
      <c r="D173" s="11" t="s">
        <v>1024</v>
      </c>
      <c r="E173" s="11" t="s">
        <v>1031</v>
      </c>
      <c r="F173" s="1">
        <v>71.907216494845301</v>
      </c>
      <c r="G173" s="1">
        <v>67.751479289940804</v>
      </c>
      <c r="H173" s="1">
        <v>62.5</v>
      </c>
      <c r="I173" s="1">
        <v>54.661016949152497</v>
      </c>
      <c r="J173" s="1">
        <v>50</v>
      </c>
      <c r="K173" s="1">
        <v>15.7608695652173</v>
      </c>
      <c r="L173" s="1">
        <v>12.2093023255813</v>
      </c>
      <c r="M173" s="1">
        <v>13.690476190476099</v>
      </c>
      <c r="N173" s="1">
        <v>17.307692307692299</v>
      </c>
      <c r="O173" s="1">
        <v>10.714285714285699</v>
      </c>
      <c r="P173" s="1">
        <v>12.096774193548301</v>
      </c>
      <c r="Q173" s="1">
        <v>4.31034482758621</v>
      </c>
      <c r="R173" s="1">
        <v>21.818181818181799</v>
      </c>
      <c r="S173" s="1">
        <v>22.641509433962199</v>
      </c>
      <c r="T173" s="1">
        <v>26.595744680851102</v>
      </c>
      <c r="U173" s="1">
        <v>65.206185567010294</v>
      </c>
      <c r="V173" s="1">
        <v>64.2011834319526</v>
      </c>
      <c r="W173" s="1">
        <v>57.954545454545404</v>
      </c>
      <c r="X173" s="1">
        <v>50.4237288135593</v>
      </c>
      <c r="Y173" s="1">
        <v>42.424242424242401</v>
      </c>
      <c r="Z173" s="1">
        <v>9.2391304347826093</v>
      </c>
      <c r="AA173" s="1">
        <v>8.7209302325581408</v>
      </c>
      <c r="AB173" s="1">
        <v>9.5238095238095202</v>
      </c>
      <c r="AC173" s="1">
        <v>12.179487179487101</v>
      </c>
      <c r="AD173" s="1">
        <v>15</v>
      </c>
      <c r="AE173" s="1">
        <v>12.9032258064516</v>
      </c>
      <c r="AF173" s="1">
        <v>16.379310344827498</v>
      </c>
      <c r="AG173" s="1">
        <v>26.363636363636299</v>
      </c>
      <c r="AH173" s="1">
        <v>30.188679245283002</v>
      </c>
      <c r="AI173" s="1">
        <v>27.659574468085101</v>
      </c>
      <c r="AJ173" s="1">
        <v>21.649484536082401</v>
      </c>
      <c r="AK173" s="1">
        <v>20.414201183431899</v>
      </c>
      <c r="AL173" s="1">
        <v>65.909090909090907</v>
      </c>
      <c r="AM173" s="1">
        <v>67.372881355932194</v>
      </c>
      <c r="AN173" s="1">
        <v>66.6666666666666</v>
      </c>
      <c r="AO173" s="1">
        <v>66.304347826086897</v>
      </c>
      <c r="AP173" s="1">
        <v>66.860465116279101</v>
      </c>
      <c r="AQ173" s="1">
        <v>69.642857142857096</v>
      </c>
      <c r="AR173" s="1">
        <v>68.589743589743506</v>
      </c>
      <c r="AS173" s="1">
        <v>71.428571428571402</v>
      </c>
      <c r="AT173" s="1">
        <v>76.612903225806406</v>
      </c>
      <c r="AU173" s="1">
        <v>83.620689655172399</v>
      </c>
      <c r="AV173" s="1">
        <v>87.272727272727195</v>
      </c>
      <c r="AW173" s="1">
        <v>73.584905660377302</v>
      </c>
      <c r="AX173" s="1">
        <v>72.340425531914903</v>
      </c>
      <c r="AY173" s="1">
        <v>57.474226804123703</v>
      </c>
      <c r="AZ173" s="1">
        <v>63.609467455621299</v>
      </c>
      <c r="BA173" s="1">
        <v>73.106060606060595</v>
      </c>
      <c r="BB173" s="1">
        <v>68.220338983050794</v>
      </c>
      <c r="BC173" s="1">
        <v>59.090909090909101</v>
      </c>
      <c r="BD173" s="1">
        <v>40.760869565217298</v>
      </c>
      <c r="BE173" s="1">
        <v>41.279069767441797</v>
      </c>
      <c r="BF173" s="1">
        <v>45.8333333333333</v>
      </c>
      <c r="BG173" s="1">
        <v>35.256410256410199</v>
      </c>
      <c r="BH173" s="1">
        <v>40.714285714285701</v>
      </c>
      <c r="BI173" s="1">
        <v>25</v>
      </c>
      <c r="BJ173" s="1">
        <v>14.6551724137931</v>
      </c>
      <c r="BK173" s="1">
        <v>2.72727272727272</v>
      </c>
      <c r="BL173" s="1">
        <v>34.905660377358402</v>
      </c>
      <c r="BM173" s="1">
        <v>56.3829787234042</v>
      </c>
      <c r="BN173" s="1">
        <v>74.742268041237097</v>
      </c>
      <c r="BO173" s="1">
        <v>77.514792899408206</v>
      </c>
      <c r="BP173" s="1">
        <v>21.969696969696901</v>
      </c>
      <c r="BQ173" s="1">
        <v>22.457627118644101</v>
      </c>
      <c r="BR173" s="1">
        <v>21.717171717171698</v>
      </c>
      <c r="BS173" s="1">
        <v>22.826086956521699</v>
      </c>
      <c r="BT173" s="1">
        <v>24.418604651162699</v>
      </c>
      <c r="BU173" s="1">
        <v>27.380952380952301</v>
      </c>
      <c r="BV173" s="1">
        <v>26.923076923076898</v>
      </c>
      <c r="BW173" s="1">
        <v>30</v>
      </c>
      <c r="BX173" s="1">
        <v>29.0322580645161</v>
      </c>
      <c r="BY173" s="1">
        <v>36.2068965517241</v>
      </c>
      <c r="BZ173" s="1">
        <v>40.909090909090899</v>
      </c>
      <c r="CA173" s="1">
        <v>43.396226415094297</v>
      </c>
      <c r="CB173" s="1">
        <v>42.553191489361701</v>
      </c>
      <c r="CC173" s="1">
        <v>83.762886597938106</v>
      </c>
      <c r="CD173" s="1">
        <v>83.431952662721898</v>
      </c>
      <c r="CE173" s="1">
        <v>87.878787878787804</v>
      </c>
      <c r="CF173" s="1">
        <v>86.864406779660996</v>
      </c>
      <c r="CG173" s="1">
        <v>87.373737373737299</v>
      </c>
      <c r="CH173" s="1">
        <v>55.434782608695599</v>
      </c>
      <c r="CI173" s="1">
        <v>51.162790697674403</v>
      </c>
      <c r="CJ173" s="1">
        <v>45.8333333333333</v>
      </c>
      <c r="CK173" s="1">
        <v>55.769230769230703</v>
      </c>
      <c r="CL173" s="1">
        <v>55</v>
      </c>
      <c r="CM173" s="1">
        <v>41.129032258064498</v>
      </c>
      <c r="CN173" s="1">
        <v>37.068965517241303</v>
      </c>
      <c r="CO173" s="1">
        <v>52.727272727272698</v>
      </c>
      <c r="CP173" s="1">
        <v>67.924528301886696</v>
      </c>
      <c r="CQ173" s="1">
        <v>65.957446808510596</v>
      </c>
      <c r="CR173" s="1">
        <v>51.804123711340203</v>
      </c>
      <c r="CS173" s="1">
        <v>53.550295857988097</v>
      </c>
      <c r="CT173" s="1">
        <v>51.136363636363598</v>
      </c>
      <c r="CU173" s="1">
        <v>51.271186440677901</v>
      </c>
      <c r="CV173" s="1">
        <v>45.959595959595902</v>
      </c>
      <c r="CW173" s="1">
        <v>46.739130434782602</v>
      </c>
      <c r="CX173" s="1">
        <v>41.860465116279101</v>
      </c>
      <c r="CY173" s="1">
        <v>46.428571428571402</v>
      </c>
      <c r="CZ173" s="1">
        <v>24.358974358974301</v>
      </c>
      <c r="DA173" s="1">
        <v>27.857142857142801</v>
      </c>
      <c r="DB173" s="1">
        <v>6.4516129032258096</v>
      </c>
      <c r="DC173" s="1">
        <v>11.2068965517241</v>
      </c>
      <c r="DD173" s="1">
        <v>76.363636363636303</v>
      </c>
      <c r="DE173" s="1">
        <v>38.679245283018801</v>
      </c>
      <c r="DF173" s="1">
        <v>36.170212765957402</v>
      </c>
      <c r="DG173" s="1">
        <v>66.071428571428498</v>
      </c>
      <c r="DH173" s="1">
        <v>41.8032786885245</v>
      </c>
      <c r="DI173" s="1">
        <v>48.360655737704903</v>
      </c>
      <c r="DJ173" s="1">
        <v>41.5254237288135</v>
      </c>
      <c r="DK173" s="1">
        <v>49.074074074074097</v>
      </c>
      <c r="DL173" s="1">
        <v>44.339622641509401</v>
      </c>
      <c r="DM173" s="1">
        <v>43</v>
      </c>
      <c r="DN173" s="1">
        <v>56.3829787234042</v>
      </c>
      <c r="DO173" s="1">
        <v>66.304347826086897</v>
      </c>
      <c r="DP173" s="1">
        <v>58.75</v>
      </c>
      <c r="DQ173" s="1">
        <v>42.307692307692299</v>
      </c>
      <c r="DR173" s="1">
        <v>46.052631578947299</v>
      </c>
      <c r="DS173" s="1">
        <v>60.256410256410199</v>
      </c>
      <c r="DT173" s="1">
        <v>68.75</v>
      </c>
      <c r="DU173" s="1">
        <v>92.647058823529406</v>
      </c>
      <c r="DV173" s="1">
        <v>32.738095238095198</v>
      </c>
      <c r="DW173" s="1">
        <v>77.868852459016296</v>
      </c>
      <c r="DX173" s="1">
        <v>10.655737704918</v>
      </c>
      <c r="DY173" s="1">
        <v>55.084745762711798</v>
      </c>
      <c r="DZ173" s="1">
        <v>17.592592592592499</v>
      </c>
      <c r="EA173" s="1">
        <v>48.1132075471698</v>
      </c>
      <c r="EB173" s="1">
        <v>67</v>
      </c>
      <c r="EC173" s="1">
        <v>26.595744680851102</v>
      </c>
      <c r="ED173" s="1">
        <v>14.130434782608599</v>
      </c>
      <c r="EE173" s="1">
        <v>23.75</v>
      </c>
      <c r="EF173" s="1">
        <v>55.128205128205103</v>
      </c>
      <c r="EG173" s="1">
        <v>72.368421052631504</v>
      </c>
      <c r="EH173" s="1">
        <v>14.1025641025641</v>
      </c>
      <c r="EI173" s="1">
        <v>76.25</v>
      </c>
      <c r="EJ173" s="1">
        <v>66.176470588235205</v>
      </c>
      <c r="EK173" s="1">
        <v>84.523809523809504</v>
      </c>
      <c r="EL173" s="1">
        <v>45.081967213114702</v>
      </c>
      <c r="EM173" s="1">
        <v>26.229508196721302</v>
      </c>
      <c r="EN173" s="1">
        <v>20.3389830508474</v>
      </c>
      <c r="EO173" s="1">
        <v>18.518518518518501</v>
      </c>
      <c r="EP173" s="1">
        <v>6.6037735849056602</v>
      </c>
      <c r="EQ173" s="1">
        <v>7</v>
      </c>
      <c r="ER173" s="1">
        <v>9.5744680851063801</v>
      </c>
      <c r="ES173" s="1">
        <v>7.6086956521739104</v>
      </c>
      <c r="ET173" s="1">
        <v>3.75</v>
      </c>
      <c r="EU173" s="1">
        <v>12.8205128205128</v>
      </c>
      <c r="EV173" s="1">
        <v>19.736842105263101</v>
      </c>
      <c r="EW173" s="1">
        <v>23.076923076923102</v>
      </c>
      <c r="EX173" s="1">
        <v>25</v>
      </c>
      <c r="EY173" s="1">
        <v>20.588235294117599</v>
      </c>
    </row>
    <row r="174" spans="1:155" ht="15">
      <c r="A174" s="11" t="s">
        <v>364</v>
      </c>
      <c r="B174" s="1" t="s">
        <v>836</v>
      </c>
      <c r="C174" s="1" t="s">
        <v>1117</v>
      </c>
      <c r="D174" s="11" t="s">
        <v>1118</v>
      </c>
      <c r="E174" s="11" t="s">
        <v>1119</v>
      </c>
      <c r="F174" s="1">
        <v>25.238095238095202</v>
      </c>
      <c r="G174" s="1">
        <v>31.3829787234042</v>
      </c>
      <c r="H174" s="1">
        <v>32.417582417582402</v>
      </c>
      <c r="I174" s="1">
        <v>26.470588235294102</v>
      </c>
      <c r="J174" s="1">
        <v>18.627450980392101</v>
      </c>
      <c r="K174" s="1">
        <v>16.6666666666666</v>
      </c>
      <c r="L174" s="1">
        <v>12.7450980392156</v>
      </c>
      <c r="M174" s="1">
        <v>15.306122448979499</v>
      </c>
      <c r="N174" s="1">
        <v>15.306122448979499</v>
      </c>
      <c r="O174" s="1">
        <v>9.7826086956521703</v>
      </c>
      <c r="P174" s="1">
        <v>8.5365853658536501</v>
      </c>
      <c r="Q174" s="1">
        <v>12.162162162162099</v>
      </c>
      <c r="R174" s="1">
        <v>31.578947368421101</v>
      </c>
      <c r="S174" s="1">
        <v>22.5</v>
      </c>
      <c r="T174" s="1">
        <v>22.857142857142801</v>
      </c>
      <c r="U174" s="1">
        <v>19.047619047619001</v>
      </c>
      <c r="V174" s="1">
        <v>20.744680851063801</v>
      </c>
      <c r="W174" s="1">
        <v>20.879120879120801</v>
      </c>
      <c r="X174" s="1">
        <v>16.911764705882302</v>
      </c>
      <c r="Y174" s="1">
        <v>9.8039215686274499</v>
      </c>
      <c r="Z174" s="1">
        <v>9.8039215686274499</v>
      </c>
      <c r="AA174" s="1">
        <v>6.86274509803921</v>
      </c>
      <c r="AB174" s="1">
        <v>6.1224489795918302</v>
      </c>
      <c r="AC174" s="1">
        <v>6.1224489795918302</v>
      </c>
      <c r="AD174" s="1">
        <v>5.4347826086956497</v>
      </c>
      <c r="AE174" s="1">
        <v>6.09756097560975</v>
      </c>
      <c r="AF174" s="1">
        <v>10.8108108108108</v>
      </c>
      <c r="AG174" s="1">
        <v>21.052631578947299</v>
      </c>
      <c r="AH174" s="1">
        <v>26.25</v>
      </c>
      <c r="AI174" s="1">
        <v>22.857142857142801</v>
      </c>
      <c r="AJ174" s="1">
        <v>10.952380952380899</v>
      </c>
      <c r="AK174" s="1">
        <v>10.106382978723399</v>
      </c>
      <c r="AL174" s="1">
        <v>8.7912087912087902</v>
      </c>
      <c r="AM174" s="1">
        <v>7.3529411764705799</v>
      </c>
      <c r="AN174" s="1">
        <v>5.8823529411764701</v>
      </c>
      <c r="AO174" s="1">
        <v>3.9215686274509798</v>
      </c>
      <c r="AP174" s="1">
        <v>3.9215686274509798</v>
      </c>
      <c r="AQ174" s="1">
        <v>4.0816326530612201</v>
      </c>
      <c r="AR174" s="1">
        <v>5.1020408163265296</v>
      </c>
      <c r="AS174" s="1">
        <v>5.4347826086956497</v>
      </c>
      <c r="AT174" s="1">
        <v>7.3170731707317103</v>
      </c>
      <c r="AU174" s="1">
        <v>16.2162162162162</v>
      </c>
      <c r="AV174" s="1">
        <v>43.421052631578902</v>
      </c>
      <c r="AW174" s="1">
        <v>42.5</v>
      </c>
      <c r="AX174" s="1">
        <v>44.285714285714199</v>
      </c>
      <c r="AY174" s="1">
        <v>37.619047619047599</v>
      </c>
      <c r="AZ174" s="1">
        <v>40.957446808510603</v>
      </c>
      <c r="BA174" s="1">
        <v>52.197802197802197</v>
      </c>
      <c r="BB174" s="1">
        <v>41.911764705882298</v>
      </c>
      <c r="BC174" s="1">
        <v>28.431372549019599</v>
      </c>
      <c r="BD174" s="1">
        <v>28.431372549019599</v>
      </c>
      <c r="BE174" s="1">
        <v>30.3921568627451</v>
      </c>
      <c r="BF174" s="1">
        <v>19.387755102040799</v>
      </c>
      <c r="BG174" s="1">
        <v>25.510204081632601</v>
      </c>
      <c r="BH174" s="1">
        <v>18.478260869565201</v>
      </c>
      <c r="BI174" s="1">
        <v>10.9756097560975</v>
      </c>
      <c r="BJ174" s="1">
        <v>14.864864864864799</v>
      </c>
      <c r="BK174" s="1">
        <v>1.31578947368421</v>
      </c>
      <c r="BL174" s="1">
        <v>36.25</v>
      </c>
      <c r="BM174" s="1">
        <v>15.714285714285699</v>
      </c>
      <c r="BN174" s="1">
        <v>25.238095238095202</v>
      </c>
      <c r="BO174" s="1">
        <v>27.659574468085101</v>
      </c>
      <c r="BP174" s="1">
        <v>29.120879120879099</v>
      </c>
      <c r="BQ174" s="1">
        <v>30.147058823529399</v>
      </c>
      <c r="BR174" s="1">
        <v>24.509803921568601</v>
      </c>
      <c r="BS174" s="1">
        <v>23.529411764705799</v>
      </c>
      <c r="BT174" s="1">
        <v>23.529411764705799</v>
      </c>
      <c r="BU174" s="1">
        <v>28.571428571428498</v>
      </c>
      <c r="BV174" s="1">
        <v>30.612244897959101</v>
      </c>
      <c r="BW174" s="1">
        <v>31.5217391304347</v>
      </c>
      <c r="BX174" s="1">
        <v>32.9268292682926</v>
      </c>
      <c r="BY174" s="1">
        <v>39.189189189189101</v>
      </c>
      <c r="BZ174" s="1">
        <v>46.052631578947299</v>
      </c>
      <c r="CA174" s="1">
        <v>48.75</v>
      </c>
      <c r="CB174" s="1">
        <v>50</v>
      </c>
      <c r="CC174" s="1">
        <v>19.523809523809501</v>
      </c>
      <c r="CD174" s="1">
        <v>17.553191489361701</v>
      </c>
      <c r="CE174" s="1">
        <v>18.681318681318601</v>
      </c>
      <c r="CF174" s="1">
        <v>22.058823529411701</v>
      </c>
      <c r="CG174" s="1">
        <v>31.372549019607799</v>
      </c>
      <c r="CH174" s="1">
        <v>32.352941176470502</v>
      </c>
      <c r="CI174" s="1">
        <v>32.352941176470502</v>
      </c>
      <c r="CJ174" s="1">
        <v>31.632653061224399</v>
      </c>
      <c r="CK174" s="1">
        <v>32.653061224489697</v>
      </c>
      <c r="CL174" s="1">
        <v>50</v>
      </c>
      <c r="CM174" s="1">
        <v>43.902439024390198</v>
      </c>
      <c r="CN174" s="1">
        <v>35.135135135135101</v>
      </c>
      <c r="CO174" s="1">
        <v>31.578947368421101</v>
      </c>
      <c r="CP174" s="1">
        <v>67.5</v>
      </c>
      <c r="CQ174" s="1">
        <v>51.428571428571402</v>
      </c>
      <c r="CR174" s="1">
        <v>30.4761904761904</v>
      </c>
      <c r="CS174" s="1">
        <v>36.170212765957402</v>
      </c>
      <c r="CT174" s="1">
        <v>34.615384615384599</v>
      </c>
      <c r="CU174" s="1">
        <v>36.764705882352899</v>
      </c>
      <c r="CV174" s="1">
        <v>33.3333333333333</v>
      </c>
      <c r="CW174" s="1">
        <v>36.274509803921497</v>
      </c>
      <c r="CX174" s="1">
        <v>38.235294117647101</v>
      </c>
      <c r="CY174" s="1">
        <v>42.857142857142797</v>
      </c>
      <c r="CZ174" s="1">
        <v>38.775510204081598</v>
      </c>
      <c r="DA174" s="1">
        <v>35.869565217391298</v>
      </c>
      <c r="DB174" s="1">
        <v>36.585365853658502</v>
      </c>
      <c r="DC174" s="1">
        <v>64.864864864864799</v>
      </c>
      <c r="DD174" s="1">
        <v>31.578947368421101</v>
      </c>
      <c r="DE174" s="1">
        <v>35</v>
      </c>
      <c r="DF174" s="1">
        <v>37.142857142857103</v>
      </c>
      <c r="DG174" s="1">
        <v>87.325752017608195</v>
      </c>
      <c r="DH174" s="1">
        <v>92.480790340285395</v>
      </c>
      <c r="DI174" s="1">
        <v>70.097442143727093</v>
      </c>
      <c r="DJ174" s="1">
        <v>61.1670616113744</v>
      </c>
      <c r="DK174" s="1">
        <v>38.411588411588397</v>
      </c>
      <c r="DL174" s="1">
        <v>16.058763931104298</v>
      </c>
      <c r="DM174" s="1">
        <v>30.6783144912641</v>
      </c>
      <c r="DN174" s="1">
        <v>53.3299180327868</v>
      </c>
      <c r="DO174" s="1">
        <v>48.836032388663902</v>
      </c>
      <c r="DP174" s="1">
        <v>13.0593132154006</v>
      </c>
      <c r="DQ174" s="1">
        <v>28.077373974208601</v>
      </c>
      <c r="DR174" s="1">
        <v>32.020802377414498</v>
      </c>
      <c r="DS174" s="1">
        <v>33.712121212121197</v>
      </c>
      <c r="DT174" s="1">
        <v>50.606980273141097</v>
      </c>
      <c r="DU174" s="1">
        <v>7.71186440677966</v>
      </c>
      <c r="DV174" s="1">
        <v>83.565663976522302</v>
      </c>
      <c r="DW174" s="1">
        <v>84.376143432125801</v>
      </c>
      <c r="DX174" s="1">
        <v>88.124238733252099</v>
      </c>
      <c r="DY174" s="1">
        <v>83.293838862559198</v>
      </c>
      <c r="DZ174" s="1">
        <v>83.6663336663336</v>
      </c>
      <c r="EA174" s="1">
        <v>75.683890577507597</v>
      </c>
      <c r="EB174" s="1">
        <v>75.436793422404904</v>
      </c>
      <c r="EC174" s="1">
        <v>85.655737704917996</v>
      </c>
      <c r="ED174" s="1">
        <v>88.006072874493896</v>
      </c>
      <c r="EE174" s="1">
        <v>74.869927159209098</v>
      </c>
      <c r="EF174" s="1">
        <v>62.075029308323501</v>
      </c>
      <c r="EG174" s="1">
        <v>70.728083209509606</v>
      </c>
      <c r="EH174" s="1">
        <v>42.954545454545404</v>
      </c>
      <c r="EI174" s="1">
        <v>50</v>
      </c>
      <c r="EJ174" s="1">
        <v>47.288135593220296</v>
      </c>
      <c r="EK174" s="1">
        <v>35.399853264856901</v>
      </c>
      <c r="EL174" s="1">
        <v>36.1873399195023</v>
      </c>
      <c r="EM174" s="1">
        <v>35.749086479902502</v>
      </c>
      <c r="EN174" s="1">
        <v>30.9537914691943</v>
      </c>
      <c r="EO174" s="1">
        <v>22.0779220779221</v>
      </c>
      <c r="EP174" s="1">
        <v>21.681864235055698</v>
      </c>
      <c r="EQ174" s="1">
        <v>21.891058581706101</v>
      </c>
      <c r="ER174" s="1">
        <v>25.768442622950801</v>
      </c>
      <c r="ES174" s="1">
        <v>33.350202429149803</v>
      </c>
      <c r="ET174" s="1">
        <v>28.876170655567101</v>
      </c>
      <c r="EU174" s="1">
        <v>38.628370457209797</v>
      </c>
      <c r="EV174" s="1">
        <v>18.4992570579494</v>
      </c>
      <c r="EW174" s="1">
        <v>38.939393939393902</v>
      </c>
      <c r="EX174" s="1">
        <v>40.819423368740502</v>
      </c>
      <c r="EY174" s="1">
        <v>41.610169491525397</v>
      </c>
    </row>
    <row r="175" spans="1:155" ht="15">
      <c r="A175" s="11" t="s">
        <v>255</v>
      </c>
      <c r="B175" s="1" t="s">
        <v>728</v>
      </c>
      <c r="C175" s="1" t="s">
        <v>1201</v>
      </c>
      <c r="D175" s="11" t="s">
        <v>1014</v>
      </c>
      <c r="E175" s="11" t="s">
        <v>1202</v>
      </c>
      <c r="F175" s="1">
        <v>82.876712328767098</v>
      </c>
      <c r="G175" s="1">
        <v>83.088235294117595</v>
      </c>
      <c r="H175" s="1">
        <v>84.426229508196698</v>
      </c>
      <c r="I175" s="1">
        <v>83.3333333333333</v>
      </c>
      <c r="J175" s="1">
        <v>76.136363636363598</v>
      </c>
      <c r="K175" s="1">
        <v>83.3333333333333</v>
      </c>
      <c r="L175" s="1">
        <v>87.5</v>
      </c>
      <c r="M175" s="1">
        <v>80.681818181818102</v>
      </c>
      <c r="N175" s="1">
        <v>82.142857142857096</v>
      </c>
      <c r="O175" s="1">
        <v>80.357142857142804</v>
      </c>
      <c r="P175" s="1">
        <v>86</v>
      </c>
      <c r="Q175" s="1">
        <v>97.368421052631504</v>
      </c>
      <c r="R175" s="1">
        <v>97.368421052631504</v>
      </c>
      <c r="S175" s="1">
        <v>97.5</v>
      </c>
      <c r="T175" s="1">
        <v>78.125</v>
      </c>
      <c r="U175" s="1">
        <v>97.945205479452</v>
      </c>
      <c r="V175" s="1">
        <v>96.323529411764696</v>
      </c>
      <c r="W175" s="1">
        <v>97.540983606557305</v>
      </c>
      <c r="X175" s="1">
        <v>95.0980392156862</v>
      </c>
      <c r="Y175" s="1">
        <v>89.772727272727195</v>
      </c>
      <c r="Z175" s="1">
        <v>98.8888888888888</v>
      </c>
      <c r="AA175" s="1">
        <v>98.863636363636303</v>
      </c>
      <c r="AB175" s="1">
        <v>98.863636363636303</v>
      </c>
      <c r="AC175" s="1">
        <v>77.380952380952294</v>
      </c>
      <c r="AD175" s="1">
        <v>98.214285714285694</v>
      </c>
      <c r="AE175" s="1">
        <v>98</v>
      </c>
      <c r="AF175" s="1">
        <v>97.368421052631504</v>
      </c>
      <c r="AG175" s="1">
        <v>97.368421052631504</v>
      </c>
      <c r="AH175" s="1">
        <v>97.5</v>
      </c>
      <c r="AI175" s="1">
        <v>65.625</v>
      </c>
      <c r="AJ175" s="1">
        <v>91.095890410958901</v>
      </c>
      <c r="AK175" s="1">
        <v>90.441176470588204</v>
      </c>
      <c r="AL175" s="1">
        <v>35.245901639344197</v>
      </c>
      <c r="AM175" s="1">
        <v>31.372549019607799</v>
      </c>
      <c r="AN175" s="1">
        <v>59.090909090909101</v>
      </c>
      <c r="AO175" s="1">
        <v>62.2222222222222</v>
      </c>
      <c r="AP175" s="1">
        <v>57.954545454545404</v>
      </c>
      <c r="AQ175" s="1">
        <v>61.363636363636303</v>
      </c>
      <c r="AR175" s="1">
        <v>60.714285714285701</v>
      </c>
      <c r="AS175" s="1">
        <v>62.5</v>
      </c>
      <c r="AT175" s="1">
        <v>68</v>
      </c>
      <c r="AU175" s="1">
        <v>92.105263157894697</v>
      </c>
      <c r="AV175" s="1">
        <v>76.315789473684205</v>
      </c>
      <c r="AW175" s="1">
        <v>82.5</v>
      </c>
      <c r="AX175" s="1">
        <v>37.5</v>
      </c>
      <c r="AY175" s="1">
        <v>97.945205479452</v>
      </c>
      <c r="AZ175" s="1">
        <v>97.794117647058798</v>
      </c>
      <c r="BA175" s="1">
        <v>94.262295081967196</v>
      </c>
      <c r="BB175" s="1">
        <v>79.411764705882305</v>
      </c>
      <c r="BC175" s="1">
        <v>87.5</v>
      </c>
      <c r="BD175" s="1">
        <v>92.2222222222222</v>
      </c>
      <c r="BE175" s="1">
        <v>94.318181818181799</v>
      </c>
      <c r="BF175" s="1">
        <v>98.863636363636303</v>
      </c>
      <c r="BG175" s="1">
        <v>89.285714285714207</v>
      </c>
      <c r="BH175" s="1">
        <v>91.071428571428498</v>
      </c>
      <c r="BI175" s="1">
        <v>98</v>
      </c>
      <c r="BJ175" s="1">
        <v>97.368421052631504</v>
      </c>
      <c r="BK175" s="1">
        <v>97.368421052631504</v>
      </c>
      <c r="BL175" s="1">
        <v>92.5</v>
      </c>
      <c r="BM175" s="1">
        <v>96.875</v>
      </c>
      <c r="BN175" s="1">
        <v>95.205479452054803</v>
      </c>
      <c r="BO175" s="1">
        <v>96.323529411764696</v>
      </c>
      <c r="BP175" s="1">
        <v>87.704918032786793</v>
      </c>
      <c r="BQ175" s="1">
        <v>90.196078431372499</v>
      </c>
      <c r="BR175" s="1">
        <v>93.181818181818102</v>
      </c>
      <c r="BS175" s="1">
        <v>90</v>
      </c>
      <c r="BT175" s="1">
        <v>88.636363636363598</v>
      </c>
      <c r="BU175" s="1">
        <v>80.681818181818102</v>
      </c>
      <c r="BV175" s="1">
        <v>84.523809523809504</v>
      </c>
      <c r="BW175" s="1">
        <v>80.357142857142804</v>
      </c>
      <c r="BX175" s="1">
        <v>98</v>
      </c>
      <c r="BY175" s="1">
        <v>97.368421052631504</v>
      </c>
      <c r="BZ175" s="1">
        <v>97.368421052631504</v>
      </c>
      <c r="CA175" s="1">
        <v>97.5</v>
      </c>
      <c r="CB175" s="1">
        <v>96.875</v>
      </c>
      <c r="CC175" s="1">
        <v>88.356164383561605</v>
      </c>
      <c r="CD175" s="1">
        <v>75.735294117647001</v>
      </c>
      <c r="CE175" s="1">
        <v>72.950819672131104</v>
      </c>
      <c r="CF175" s="1">
        <v>89.215686274509807</v>
      </c>
      <c r="CG175" s="1">
        <v>96.590909090909093</v>
      </c>
      <c r="CH175" s="1">
        <v>98.8888888888888</v>
      </c>
      <c r="CI175" s="1">
        <v>98.863636363636303</v>
      </c>
      <c r="CJ175" s="1">
        <v>92.045454545454504</v>
      </c>
      <c r="CK175" s="1">
        <v>89.285714285714207</v>
      </c>
      <c r="CL175" s="1">
        <v>83.928571428571402</v>
      </c>
      <c r="CM175" s="1">
        <v>90</v>
      </c>
      <c r="CN175" s="1">
        <v>92.105263157894697</v>
      </c>
      <c r="CO175" s="1">
        <v>97.368421052631504</v>
      </c>
      <c r="CP175" s="1">
        <v>97.5</v>
      </c>
      <c r="CQ175" s="1">
        <v>96.875</v>
      </c>
      <c r="CR175" s="1">
        <v>50</v>
      </c>
      <c r="CS175" s="1">
        <v>50</v>
      </c>
      <c r="CT175" s="1">
        <v>47.540983606557297</v>
      </c>
      <c r="CU175" s="1">
        <v>45.0980392156862</v>
      </c>
      <c r="CV175" s="1">
        <v>62.5</v>
      </c>
      <c r="CW175" s="1">
        <v>62.2222222222222</v>
      </c>
      <c r="CX175" s="1">
        <v>63.636363636363598</v>
      </c>
      <c r="CY175" s="1">
        <v>64.772727272727195</v>
      </c>
      <c r="CZ175" s="1">
        <v>69.047619047618994</v>
      </c>
      <c r="DA175" s="1">
        <v>64.285714285714207</v>
      </c>
      <c r="DB175" s="1">
        <v>94</v>
      </c>
      <c r="DC175" s="1">
        <v>92.105263157894697</v>
      </c>
      <c r="DD175" s="1">
        <v>97.368421052631504</v>
      </c>
      <c r="DE175" s="1">
        <v>87.5</v>
      </c>
      <c r="DF175" s="1">
        <v>62.5</v>
      </c>
      <c r="DG175" s="1">
        <v>91.544387380777593</v>
      </c>
      <c r="DH175" s="1">
        <v>55.342114892060003</v>
      </c>
      <c r="DI175" s="1">
        <v>84.673162809581797</v>
      </c>
      <c r="DJ175" s="1">
        <v>85.100710900473899</v>
      </c>
      <c r="DK175" s="1">
        <v>77.372627372627306</v>
      </c>
      <c r="DL175" s="1">
        <v>77.355623100303902</v>
      </c>
      <c r="DM175" s="1">
        <v>80.524152106885893</v>
      </c>
      <c r="DN175" s="1">
        <v>83.247950819672099</v>
      </c>
      <c r="DO175" s="1">
        <v>96.305668016194304</v>
      </c>
      <c r="DP175" s="1">
        <v>89.438085327783497</v>
      </c>
      <c r="DQ175" s="1">
        <v>88.921453692848701</v>
      </c>
      <c r="DR175" s="1">
        <v>78.528974739970195</v>
      </c>
      <c r="DS175" s="1">
        <v>85.227272727272705</v>
      </c>
      <c r="DT175" s="1">
        <v>73.065250379362595</v>
      </c>
      <c r="DU175" s="1">
        <v>82.627118644067806</v>
      </c>
      <c r="DV175" s="1">
        <v>42.498165810711598</v>
      </c>
      <c r="DW175" s="1">
        <v>43.377241126966702</v>
      </c>
      <c r="DX175" s="1">
        <v>40.377588306942698</v>
      </c>
      <c r="DY175" s="1">
        <v>38.8329383886255</v>
      </c>
      <c r="DZ175" s="1">
        <v>59.690309690309697</v>
      </c>
      <c r="EA175" s="1">
        <v>59.625126646403203</v>
      </c>
      <c r="EB175" s="1">
        <v>71.479958890030801</v>
      </c>
      <c r="EC175" s="1">
        <v>67.161885245901601</v>
      </c>
      <c r="ED175" s="1">
        <v>69.989878542510098</v>
      </c>
      <c r="EE175" s="1">
        <v>35.744016649323598</v>
      </c>
      <c r="EF175" s="1">
        <v>30.422039859320002</v>
      </c>
      <c r="EG175" s="1">
        <v>44.650817236255499</v>
      </c>
      <c r="EH175" s="1">
        <v>64.015151515151501</v>
      </c>
      <c r="EI175" s="1">
        <v>9.9393019726858807</v>
      </c>
      <c r="EJ175" s="1">
        <v>90.932203389830505</v>
      </c>
      <c r="EK175" s="1">
        <v>97.817314746881806</v>
      </c>
      <c r="EL175" s="1">
        <v>98.0607391145261</v>
      </c>
      <c r="EM175" s="1">
        <v>98.233861144945095</v>
      </c>
      <c r="EN175" s="1">
        <v>97.600710900473899</v>
      </c>
      <c r="EO175" s="1">
        <v>97.852147852147795</v>
      </c>
      <c r="EP175" s="1">
        <v>96.859169199594703</v>
      </c>
      <c r="EQ175" s="1">
        <v>97.995889003083207</v>
      </c>
      <c r="ER175" s="1">
        <v>98.258196721311407</v>
      </c>
      <c r="ES175" s="1">
        <v>98.684210526315695</v>
      </c>
      <c r="ET175" s="1">
        <v>98.751300728407898</v>
      </c>
      <c r="EU175" s="1">
        <v>98.9449003516998</v>
      </c>
      <c r="EV175" s="1">
        <v>97.994056463595797</v>
      </c>
      <c r="EW175" s="1">
        <v>99.318181818181799</v>
      </c>
      <c r="EX175" s="1">
        <v>99.013657056145604</v>
      </c>
      <c r="EY175" s="1">
        <v>99.237288135593204</v>
      </c>
    </row>
    <row r="176" spans="1:155" ht="15">
      <c r="A176" s="11" t="s">
        <v>350</v>
      </c>
      <c r="B176" s="1" t="s">
        <v>822</v>
      </c>
      <c r="C176" s="1" t="s">
        <v>1203</v>
      </c>
      <c r="D176" s="11" t="s">
        <v>1149</v>
      </c>
      <c r="E176" s="11" t="s">
        <v>1150</v>
      </c>
      <c r="F176" s="1">
        <v>77.470930232558104</v>
      </c>
      <c r="G176" s="1">
        <v>71.958456973293707</v>
      </c>
      <c r="H176" s="1">
        <v>70.884146341463406</v>
      </c>
      <c r="I176" s="1">
        <v>68.892508143322402</v>
      </c>
      <c r="J176" s="1">
        <v>64.814814814814795</v>
      </c>
      <c r="K176" s="1">
        <v>62.4579124579124</v>
      </c>
      <c r="L176" s="1">
        <v>62.157534246575302</v>
      </c>
      <c r="M176" s="1">
        <v>67.314487632508801</v>
      </c>
      <c r="N176" s="1">
        <v>65.992647058823493</v>
      </c>
      <c r="O176" s="1">
        <v>55.303030303030297</v>
      </c>
      <c r="P176" s="1">
        <v>51.273885350318402</v>
      </c>
      <c r="Q176" s="1">
        <v>57.368421052631497</v>
      </c>
      <c r="R176" s="1">
        <v>73.3333333333333</v>
      </c>
      <c r="S176" s="1">
        <v>84.459459459459396</v>
      </c>
      <c r="T176" s="1">
        <v>0</v>
      </c>
      <c r="U176" s="1">
        <v>99.273255813953398</v>
      </c>
      <c r="V176" s="1">
        <v>97.477744807121596</v>
      </c>
      <c r="W176" s="1">
        <v>98.018292682926798</v>
      </c>
      <c r="X176" s="1">
        <v>96.579804560260499</v>
      </c>
      <c r="Y176" s="1">
        <v>91.077441077441094</v>
      </c>
      <c r="Z176" s="1">
        <v>89.730639730639695</v>
      </c>
      <c r="AA176" s="1">
        <v>89.212328767123196</v>
      </c>
      <c r="AB176" s="1">
        <v>90.282685512367394</v>
      </c>
      <c r="AC176" s="1">
        <v>87.316176470588204</v>
      </c>
      <c r="AD176" s="1">
        <v>81.565656565656496</v>
      </c>
      <c r="AE176" s="1">
        <v>95.222929936305704</v>
      </c>
      <c r="AF176" s="1">
        <v>85.789473684210506</v>
      </c>
      <c r="AG176" s="1">
        <v>76.6666666666666</v>
      </c>
      <c r="AH176" s="1">
        <v>93.918918918918905</v>
      </c>
      <c r="AI176" s="1">
        <v>0</v>
      </c>
      <c r="AJ176" s="1">
        <v>81.540697674418595</v>
      </c>
      <c r="AK176" s="1">
        <v>42.729970326409401</v>
      </c>
      <c r="AL176" s="1">
        <v>42.682926829268197</v>
      </c>
      <c r="AM176" s="1">
        <v>42.182410423452701</v>
      </c>
      <c r="AN176" s="1">
        <v>88.552188552188497</v>
      </c>
      <c r="AO176" s="1">
        <v>42.760942760942697</v>
      </c>
      <c r="AP176" s="1">
        <v>42.4657534246575</v>
      </c>
      <c r="AQ176" s="1">
        <v>42.226148409893902</v>
      </c>
      <c r="AR176" s="1">
        <v>42.279411764705799</v>
      </c>
      <c r="AS176" s="1">
        <v>39.393939393939299</v>
      </c>
      <c r="AT176" s="1">
        <v>38.535031847133702</v>
      </c>
      <c r="AU176" s="1">
        <v>42.631578947368403</v>
      </c>
      <c r="AV176" s="1">
        <v>48.6666666666666</v>
      </c>
      <c r="AW176" s="1">
        <v>0.67567567567567499</v>
      </c>
      <c r="AX176" s="1">
        <v>0</v>
      </c>
      <c r="AY176" s="1">
        <v>90.261627906976699</v>
      </c>
      <c r="AZ176" s="1">
        <v>96.884272997032596</v>
      </c>
      <c r="BA176" s="1">
        <v>98.323170731707293</v>
      </c>
      <c r="BB176" s="1">
        <v>97.231270358306105</v>
      </c>
      <c r="BC176" s="1">
        <v>85.016835016835003</v>
      </c>
      <c r="BD176" s="1">
        <v>77.609427609427598</v>
      </c>
      <c r="BE176" s="1">
        <v>82.705479452054803</v>
      </c>
      <c r="BF176" s="1">
        <v>86.395759717314405</v>
      </c>
      <c r="BG176" s="1">
        <v>85.110294117647001</v>
      </c>
      <c r="BH176" s="1">
        <v>98.232323232323196</v>
      </c>
      <c r="BI176" s="1">
        <v>92.675159235668701</v>
      </c>
      <c r="BJ176" s="1">
        <v>84.736842105263094</v>
      </c>
      <c r="BK176" s="1">
        <v>94</v>
      </c>
      <c r="BL176" s="1">
        <v>97.972972972972897</v>
      </c>
      <c r="BM176" s="1">
        <v>0</v>
      </c>
      <c r="BN176" s="1">
        <v>86.046511627906895</v>
      </c>
      <c r="BO176" s="1">
        <v>72.403560830860499</v>
      </c>
      <c r="BP176" s="1">
        <v>81.097560975609696</v>
      </c>
      <c r="BQ176" s="1">
        <v>78.827361563517897</v>
      </c>
      <c r="BR176" s="1">
        <v>83.501683501683502</v>
      </c>
      <c r="BS176" s="1">
        <v>84.175084175084095</v>
      </c>
      <c r="BT176" s="1">
        <v>85.102739726027394</v>
      </c>
      <c r="BU176" s="1">
        <v>87.632508833922202</v>
      </c>
      <c r="BV176" s="1">
        <v>90.073529411764696</v>
      </c>
      <c r="BW176" s="1">
        <v>88.131313131313107</v>
      </c>
      <c r="BX176" s="1">
        <v>86.624203821656096</v>
      </c>
      <c r="BY176" s="1">
        <v>89.473684210526301</v>
      </c>
      <c r="BZ176" s="1">
        <v>91.3333333333333</v>
      </c>
      <c r="CA176" s="1">
        <v>94.594594594594497</v>
      </c>
      <c r="CB176" s="1">
        <v>0</v>
      </c>
      <c r="CC176" s="1">
        <v>99.1279069767441</v>
      </c>
      <c r="CD176" s="1">
        <v>87.388724035608305</v>
      </c>
      <c r="CE176" s="1">
        <v>88.262195121951194</v>
      </c>
      <c r="CF176" s="1">
        <v>90.716612377850097</v>
      </c>
      <c r="CG176" s="1">
        <v>98.148148148148096</v>
      </c>
      <c r="CH176" s="1">
        <v>99.158249158249106</v>
      </c>
      <c r="CI176" s="1">
        <v>99.143835616438295</v>
      </c>
      <c r="CJ176" s="1">
        <v>99.469964664310893</v>
      </c>
      <c r="CK176" s="1">
        <v>98.713235294117595</v>
      </c>
      <c r="CL176" s="1">
        <v>98.737373737373701</v>
      </c>
      <c r="CM176" s="1">
        <v>98.407643312101897</v>
      </c>
      <c r="CN176" s="1">
        <v>98.421052631578902</v>
      </c>
      <c r="CO176" s="1">
        <v>84.6666666666666</v>
      </c>
      <c r="CP176" s="1">
        <v>69.594594594594497</v>
      </c>
      <c r="CQ176" s="1">
        <v>0</v>
      </c>
      <c r="CR176" s="1">
        <v>47.529069767441797</v>
      </c>
      <c r="CS176" s="1">
        <v>14.540059347181</v>
      </c>
      <c r="CT176" s="1">
        <v>15.8536585365853</v>
      </c>
      <c r="CU176" s="1">
        <v>54.234527687296399</v>
      </c>
      <c r="CV176" s="1">
        <v>58.080808080808097</v>
      </c>
      <c r="CW176" s="1">
        <v>83.3333333333333</v>
      </c>
      <c r="CX176" s="1">
        <v>83.732876712328704</v>
      </c>
      <c r="CY176" s="1">
        <v>85.689045936395701</v>
      </c>
      <c r="CZ176" s="1">
        <v>87.132352941176407</v>
      </c>
      <c r="DA176" s="1">
        <v>86.616161616161605</v>
      </c>
      <c r="DB176" s="1">
        <v>59.872611464968102</v>
      </c>
      <c r="DC176" s="1">
        <v>62.631578947368403</v>
      </c>
      <c r="DD176" s="1">
        <v>74.6666666666666</v>
      </c>
      <c r="DE176" s="1">
        <v>31.756756756756701</v>
      </c>
      <c r="DF176" s="1">
        <v>0</v>
      </c>
      <c r="DG176" s="1">
        <v>98.661041819515702</v>
      </c>
      <c r="DH176" s="1">
        <v>99.432857665568903</v>
      </c>
      <c r="DI176" s="1">
        <v>98.964677222898899</v>
      </c>
      <c r="DJ176" s="1">
        <v>98.963270142180093</v>
      </c>
      <c r="DK176" s="1">
        <v>97.952047952047906</v>
      </c>
      <c r="DL176" s="1">
        <v>92.553191489361694</v>
      </c>
      <c r="DM176" s="1">
        <v>78.674203494347296</v>
      </c>
      <c r="DN176" s="1">
        <v>88.370901639344197</v>
      </c>
      <c r="DO176" s="1">
        <v>89.423076923076906</v>
      </c>
      <c r="DP176" s="1">
        <v>98.595213319458907</v>
      </c>
      <c r="DQ176" s="1">
        <v>92.203985932004599</v>
      </c>
      <c r="DR176" s="1">
        <v>49.851411589895903</v>
      </c>
      <c r="DS176" s="1">
        <v>31.136363636363601</v>
      </c>
      <c r="DT176" s="1">
        <v>38.619119878603897</v>
      </c>
      <c r="DU176" s="1">
        <v>0</v>
      </c>
      <c r="DV176" s="1">
        <v>96.056493030080702</v>
      </c>
      <c r="DW176" s="1">
        <v>97.347237467983902</v>
      </c>
      <c r="DX176" s="1">
        <v>72.817701989443705</v>
      </c>
      <c r="DY176" s="1">
        <v>82.197867298578203</v>
      </c>
      <c r="DZ176" s="1">
        <v>94.955044955044897</v>
      </c>
      <c r="EA176" s="1">
        <v>92.654508611955407</v>
      </c>
      <c r="EB176" s="1">
        <v>92.4460431654676</v>
      </c>
      <c r="EC176" s="1">
        <v>94.415983606557305</v>
      </c>
      <c r="ED176" s="1">
        <v>77.985829959514106</v>
      </c>
      <c r="EE176" s="1">
        <v>96.514047866805399</v>
      </c>
      <c r="EF176" s="1">
        <v>53.634232121922601</v>
      </c>
      <c r="EG176" s="1">
        <v>78.083209509658204</v>
      </c>
      <c r="EH176" s="1">
        <v>92.954545454545396</v>
      </c>
      <c r="EI176" s="1">
        <v>99.924127465857296</v>
      </c>
      <c r="EJ176" s="1">
        <v>0</v>
      </c>
      <c r="EK176" s="1">
        <v>99.798239178283197</v>
      </c>
      <c r="EL176" s="1">
        <v>99.780461031833099</v>
      </c>
      <c r="EM176" s="1">
        <v>99.756394640682103</v>
      </c>
      <c r="EN176" s="1">
        <v>99.674170616113699</v>
      </c>
      <c r="EO176" s="1">
        <v>99.500499500499501</v>
      </c>
      <c r="EP176" s="1">
        <v>99.442755825734494</v>
      </c>
      <c r="EQ176" s="1">
        <v>99.537512846865297</v>
      </c>
      <c r="ER176" s="1">
        <v>99.692622950819597</v>
      </c>
      <c r="ES176" s="1">
        <v>99.645748987854205</v>
      </c>
      <c r="ET176" s="1">
        <v>99.531737773152898</v>
      </c>
      <c r="EU176" s="1">
        <v>99.706916764361097</v>
      </c>
      <c r="EV176" s="1">
        <v>99.479940564635896</v>
      </c>
      <c r="EW176" s="1">
        <v>99.318181818181799</v>
      </c>
      <c r="EX176" s="1">
        <v>99.013657056145604</v>
      </c>
      <c r="EY176" s="1">
        <v>0</v>
      </c>
    </row>
    <row r="177" spans="1:155" ht="15">
      <c r="A177" s="11" t="s">
        <v>353</v>
      </c>
      <c r="B177" s="1" t="s">
        <v>825</v>
      </c>
      <c r="C177" s="1" t="s">
        <v>1204</v>
      </c>
      <c r="D177" s="11" t="s">
        <v>1205</v>
      </c>
      <c r="E177" s="11" t="s">
        <v>1206</v>
      </c>
      <c r="F177" s="1">
        <v>75</v>
      </c>
      <c r="G177" s="1">
        <v>62.878787878787797</v>
      </c>
      <c r="H177" s="1">
        <v>65.789473684210506</v>
      </c>
      <c r="I177" s="1">
        <v>86.1111111111111</v>
      </c>
      <c r="J177" s="1">
        <v>90.816326530612201</v>
      </c>
      <c r="K177" s="1">
        <v>90.425531914893597</v>
      </c>
      <c r="L177" s="1">
        <v>85.227272727272705</v>
      </c>
      <c r="M177" s="1">
        <v>96.590909090909093</v>
      </c>
      <c r="N177" s="1">
        <v>93.902439024390205</v>
      </c>
      <c r="O177" s="1">
        <v>88.3333333333333</v>
      </c>
      <c r="P177" s="1">
        <v>87.5</v>
      </c>
      <c r="Q177" s="1">
        <v>83.3333333333333</v>
      </c>
      <c r="R177" s="1">
        <v>94.230769230769198</v>
      </c>
      <c r="S177" s="1">
        <v>34</v>
      </c>
      <c r="T177" s="1">
        <v>0</v>
      </c>
      <c r="U177" s="1">
        <v>68.589743589743506</v>
      </c>
      <c r="V177" s="1">
        <v>71.969696969696898</v>
      </c>
      <c r="W177" s="1">
        <v>67.543859649122794</v>
      </c>
      <c r="X177" s="1">
        <v>89.814814814814795</v>
      </c>
      <c r="Y177" s="1">
        <v>88.775510204081598</v>
      </c>
      <c r="Z177" s="1">
        <v>77.659574468085097</v>
      </c>
      <c r="AA177" s="1">
        <v>82.954545454545396</v>
      </c>
      <c r="AB177" s="1">
        <v>94.318181818181799</v>
      </c>
      <c r="AC177" s="1">
        <v>89.024390243902403</v>
      </c>
      <c r="AD177" s="1">
        <v>88.3333333333333</v>
      </c>
      <c r="AE177" s="1">
        <v>80.357142857142804</v>
      </c>
      <c r="AF177" s="1">
        <v>83.3333333333333</v>
      </c>
      <c r="AG177" s="1">
        <v>90.384615384615302</v>
      </c>
      <c r="AH177" s="1">
        <v>68</v>
      </c>
      <c r="AI177" s="1">
        <v>0</v>
      </c>
      <c r="AJ177" s="1">
        <v>89.102564102564102</v>
      </c>
      <c r="AK177" s="1">
        <v>89.393939393939306</v>
      </c>
      <c r="AL177" s="1">
        <v>91.228070175438503</v>
      </c>
      <c r="AM177" s="1">
        <v>93.518518518518505</v>
      </c>
      <c r="AN177" s="1">
        <v>92.857142857142804</v>
      </c>
      <c r="AO177" s="1">
        <v>94.680851063829707</v>
      </c>
      <c r="AP177" s="1">
        <v>93.181818181818102</v>
      </c>
      <c r="AQ177" s="1">
        <v>95.454545454545396</v>
      </c>
      <c r="AR177" s="1">
        <v>93.902439024390205</v>
      </c>
      <c r="AS177" s="1">
        <v>95</v>
      </c>
      <c r="AT177" s="1">
        <v>98.214285714285694</v>
      </c>
      <c r="AU177" s="1">
        <v>90.740740740740705</v>
      </c>
      <c r="AV177" s="1">
        <v>98.076923076923094</v>
      </c>
      <c r="AW177" s="1">
        <v>50</v>
      </c>
      <c r="AX177" s="1">
        <v>0</v>
      </c>
      <c r="AY177" s="1">
        <v>60.897435897435798</v>
      </c>
      <c r="AZ177" s="1">
        <v>71.969696969696898</v>
      </c>
      <c r="BA177" s="1">
        <v>65.789473684210506</v>
      </c>
      <c r="BB177" s="1">
        <v>87.962962962962905</v>
      </c>
      <c r="BC177" s="1">
        <v>86.734693877550995</v>
      </c>
      <c r="BD177" s="1">
        <v>96.808510638297804</v>
      </c>
      <c r="BE177" s="1">
        <v>96.590909090909093</v>
      </c>
      <c r="BF177" s="1">
        <v>96.590909090909093</v>
      </c>
      <c r="BG177" s="1">
        <v>96.341463414634106</v>
      </c>
      <c r="BH177" s="1">
        <v>95</v>
      </c>
      <c r="BI177" s="1">
        <v>87.5</v>
      </c>
      <c r="BJ177" s="1">
        <v>50</v>
      </c>
      <c r="BK177" s="1">
        <v>82.692307692307594</v>
      </c>
      <c r="BL177" s="1">
        <v>70</v>
      </c>
      <c r="BM177" s="1">
        <v>0</v>
      </c>
      <c r="BN177" s="1">
        <v>93.589743589743506</v>
      </c>
      <c r="BO177" s="1">
        <v>93.939393939393895</v>
      </c>
      <c r="BP177" s="1">
        <v>59.649122807017498</v>
      </c>
      <c r="BQ177" s="1">
        <v>62.962962962962898</v>
      </c>
      <c r="BR177" s="1">
        <v>60.2040816326531</v>
      </c>
      <c r="BS177" s="1">
        <v>65.957446808510596</v>
      </c>
      <c r="BT177" s="1">
        <v>54.545454545454497</v>
      </c>
      <c r="BU177" s="1">
        <v>56.818181818181799</v>
      </c>
      <c r="BV177" s="1">
        <v>41.463414634146297</v>
      </c>
      <c r="BW177" s="1">
        <v>35</v>
      </c>
      <c r="BX177" s="1">
        <v>57.142857142857103</v>
      </c>
      <c r="BY177" s="1">
        <v>68.518518518518505</v>
      </c>
      <c r="BZ177" s="1">
        <v>92.307692307692307</v>
      </c>
      <c r="CA177" s="1">
        <v>82</v>
      </c>
      <c r="CB177" s="1">
        <v>0</v>
      </c>
      <c r="CC177" s="1">
        <v>71.794871794871796</v>
      </c>
      <c r="CD177" s="1">
        <v>68.939393939393895</v>
      </c>
      <c r="CE177" s="1">
        <v>75.438596491228097</v>
      </c>
      <c r="CF177" s="1">
        <v>60.185185185185098</v>
      </c>
      <c r="CG177" s="1">
        <v>92.857142857142804</v>
      </c>
      <c r="CH177" s="1">
        <v>94.680851063829707</v>
      </c>
      <c r="CI177" s="1">
        <v>73.863636363636303</v>
      </c>
      <c r="CJ177" s="1">
        <v>94.318181818181799</v>
      </c>
      <c r="CK177" s="1">
        <v>93.902439024390205</v>
      </c>
      <c r="CL177" s="1">
        <v>95</v>
      </c>
      <c r="CM177" s="1">
        <v>98.214285714285694</v>
      </c>
      <c r="CN177" s="1">
        <v>64.814814814814795</v>
      </c>
      <c r="CO177" s="1">
        <v>90.384615384615302</v>
      </c>
      <c r="CP177" s="1">
        <v>42</v>
      </c>
      <c r="CQ177" s="1">
        <v>0</v>
      </c>
      <c r="CR177" s="1">
        <v>87.820512820512803</v>
      </c>
      <c r="CS177" s="1">
        <v>87.121212121212096</v>
      </c>
      <c r="CT177" s="1">
        <v>87.719298245613999</v>
      </c>
      <c r="CU177" s="1">
        <v>89.814814814814795</v>
      </c>
      <c r="CV177" s="1">
        <v>91.836734693877503</v>
      </c>
      <c r="CW177" s="1">
        <v>94.680851063829707</v>
      </c>
      <c r="CX177" s="1">
        <v>94.318181818181799</v>
      </c>
      <c r="CY177" s="1">
        <v>93.181818181818102</v>
      </c>
      <c r="CZ177" s="1">
        <v>84.146341463414601</v>
      </c>
      <c r="DA177" s="1">
        <v>78.3333333333333</v>
      </c>
      <c r="DB177" s="1">
        <v>78.571428571428498</v>
      </c>
      <c r="DC177" s="1">
        <v>83.3333333333333</v>
      </c>
      <c r="DD177" s="1">
        <v>32.692307692307601</v>
      </c>
      <c r="DE177" s="1">
        <v>34</v>
      </c>
      <c r="DF177" s="1">
        <v>0</v>
      </c>
      <c r="DG177" s="1">
        <v>45.542920029347002</v>
      </c>
      <c r="DH177" s="1">
        <v>37.376509330406101</v>
      </c>
      <c r="DI177" s="1">
        <v>48.578968737312202</v>
      </c>
      <c r="DJ177" s="1">
        <v>48.133886255924097</v>
      </c>
      <c r="DK177" s="1">
        <v>20.629370629370602</v>
      </c>
      <c r="DL177" s="1">
        <v>25.2786220871327</v>
      </c>
      <c r="DM177" s="1">
        <v>22.559095580678299</v>
      </c>
      <c r="DN177" s="1">
        <v>32.120901639344197</v>
      </c>
      <c r="DO177" s="1">
        <v>32.236842105263101</v>
      </c>
      <c r="DP177" s="1">
        <v>42.507804370447403</v>
      </c>
      <c r="DQ177" s="1">
        <v>25.615474794841699</v>
      </c>
      <c r="DR177" s="1">
        <v>41.381872213967299</v>
      </c>
      <c r="DS177" s="1">
        <v>61.893939393939299</v>
      </c>
      <c r="DT177" s="1">
        <v>50.9104704097116</v>
      </c>
      <c r="DU177" s="1">
        <v>0</v>
      </c>
      <c r="DV177" s="1">
        <v>46.460014673514301</v>
      </c>
      <c r="DW177" s="1">
        <v>46.0848884010245</v>
      </c>
      <c r="DX177" s="1">
        <v>47.1173365814047</v>
      </c>
      <c r="DY177" s="1">
        <v>44.0462085308056</v>
      </c>
      <c r="DZ177" s="1">
        <v>39.7102897102897</v>
      </c>
      <c r="EA177" s="1">
        <v>41.6919959473151</v>
      </c>
      <c r="EB177" s="1">
        <v>16.187050359712199</v>
      </c>
      <c r="EC177" s="1">
        <v>2.2028688524590101</v>
      </c>
      <c r="ED177" s="1">
        <v>4.0991902834008096</v>
      </c>
      <c r="EE177" s="1">
        <v>6.39958376690947</v>
      </c>
      <c r="EF177" s="1">
        <v>7.0926143024619002</v>
      </c>
      <c r="EG177" s="1">
        <v>3.9375928677563099</v>
      </c>
      <c r="EH177" s="1">
        <v>10.2272727272727</v>
      </c>
      <c r="EI177" s="1">
        <v>12.8224582701062</v>
      </c>
      <c r="EJ177" s="1">
        <v>0</v>
      </c>
      <c r="EK177" s="1">
        <v>97.817314746881806</v>
      </c>
      <c r="EL177" s="1">
        <v>94.383461397731395</v>
      </c>
      <c r="EM177" s="1">
        <v>97.360941940722697</v>
      </c>
      <c r="EN177" s="1">
        <v>98.815165876777201</v>
      </c>
      <c r="EO177" s="1">
        <v>96.103896103896105</v>
      </c>
      <c r="EP177" s="1">
        <v>90.2228976697061</v>
      </c>
      <c r="EQ177" s="1">
        <v>94.655704008222003</v>
      </c>
      <c r="ER177" s="1">
        <v>94.620901639344197</v>
      </c>
      <c r="ES177" s="1">
        <v>93.016194331983797</v>
      </c>
      <c r="ET177" s="1">
        <v>95.889698231009305</v>
      </c>
      <c r="EU177" s="1">
        <v>95.603751465416096</v>
      </c>
      <c r="EV177" s="1">
        <v>95.765230312035598</v>
      </c>
      <c r="EW177" s="1">
        <v>98.030303030303003</v>
      </c>
      <c r="EX177" s="1">
        <v>99.013657056145604</v>
      </c>
      <c r="EY177" s="1">
        <v>0</v>
      </c>
    </row>
    <row r="178" spans="1:155" ht="15">
      <c r="A178" s="11" t="s">
        <v>347</v>
      </c>
      <c r="B178" s="1" t="s">
        <v>819</v>
      </c>
      <c r="C178" s="1" t="s">
        <v>1049</v>
      </c>
      <c r="D178" s="11" t="s">
        <v>1039</v>
      </c>
      <c r="E178" s="11" t="s">
        <v>1040</v>
      </c>
      <c r="F178" s="1">
        <v>89.4444444444444</v>
      </c>
      <c r="G178" s="1">
        <v>79.963235294117595</v>
      </c>
      <c r="H178" s="1">
        <v>75.670498084291097</v>
      </c>
      <c r="I178" s="1">
        <v>79.545454545454504</v>
      </c>
      <c r="J178" s="1">
        <v>84.246575342465704</v>
      </c>
      <c r="K178" s="1">
        <v>77.857142857142804</v>
      </c>
      <c r="L178" s="1">
        <v>81.060606060606105</v>
      </c>
      <c r="M178" s="1">
        <v>70</v>
      </c>
      <c r="N178" s="1">
        <v>65.829145728643198</v>
      </c>
      <c r="O178" s="1">
        <v>54.624277456647398</v>
      </c>
      <c r="P178" s="1">
        <v>61.217948717948701</v>
      </c>
      <c r="Q178" s="1">
        <v>14.6017699115044</v>
      </c>
      <c r="R178" s="1">
        <v>17.613636363636299</v>
      </c>
      <c r="S178" s="1">
        <v>23.493975903614398</v>
      </c>
      <c r="T178" s="1">
        <v>25.342465753424602</v>
      </c>
      <c r="U178" s="1">
        <v>57.962962962962898</v>
      </c>
      <c r="V178" s="1">
        <v>42.830882352941103</v>
      </c>
      <c r="W178" s="1">
        <v>42.720306513409902</v>
      </c>
      <c r="X178" s="1">
        <v>42.355371900826398</v>
      </c>
      <c r="Y178" s="1">
        <v>44.977168949771603</v>
      </c>
      <c r="Z178" s="1">
        <v>44.047619047619001</v>
      </c>
      <c r="AA178" s="1">
        <v>43.6868686868686</v>
      </c>
      <c r="AB178" s="1">
        <v>51.025641025641001</v>
      </c>
      <c r="AC178" s="1">
        <v>54.020100502512499</v>
      </c>
      <c r="AD178" s="1">
        <v>38.150289017341002</v>
      </c>
      <c r="AE178" s="1">
        <v>36.217948717948701</v>
      </c>
      <c r="AF178" s="1">
        <v>17.699115044247701</v>
      </c>
      <c r="AG178" s="1">
        <v>23.863636363636299</v>
      </c>
      <c r="AH178" s="1">
        <v>30.722891566265002</v>
      </c>
      <c r="AI178" s="1">
        <v>32.191780821917803</v>
      </c>
      <c r="AJ178" s="1">
        <v>38.8888888888888</v>
      </c>
      <c r="AK178" s="1">
        <v>40.441176470588204</v>
      </c>
      <c r="AL178" s="1">
        <v>39.846743295019103</v>
      </c>
      <c r="AM178" s="1">
        <v>40.289256198347097</v>
      </c>
      <c r="AN178" s="1">
        <v>39.269406392694101</v>
      </c>
      <c r="AO178" s="1">
        <v>38.095238095238102</v>
      </c>
      <c r="AP178" s="1">
        <v>36.616161616161598</v>
      </c>
      <c r="AQ178" s="1">
        <v>37.435897435897402</v>
      </c>
      <c r="AR178" s="1">
        <v>39.698492462311499</v>
      </c>
      <c r="AS178" s="1">
        <v>40.462427745664698</v>
      </c>
      <c r="AT178" s="1">
        <v>39.743589743589702</v>
      </c>
      <c r="AU178" s="1">
        <v>41.592920353982301</v>
      </c>
      <c r="AV178" s="1">
        <v>50</v>
      </c>
      <c r="AW178" s="1">
        <v>50</v>
      </c>
      <c r="AX178" s="1">
        <v>50</v>
      </c>
      <c r="AY178" s="1">
        <v>37.592592592592503</v>
      </c>
      <c r="AZ178" s="1">
        <v>48.345588235294102</v>
      </c>
      <c r="BA178" s="1">
        <v>46.168582375478898</v>
      </c>
      <c r="BB178" s="1">
        <v>50.206611570247901</v>
      </c>
      <c r="BC178" s="1">
        <v>60.045662100456603</v>
      </c>
      <c r="BD178" s="1">
        <v>56.904761904761898</v>
      </c>
      <c r="BE178" s="1">
        <v>56.313131313131301</v>
      </c>
      <c r="BF178" s="1">
        <v>71.025641025640994</v>
      </c>
      <c r="BG178" s="1">
        <v>81.155778894472306</v>
      </c>
      <c r="BH178" s="1">
        <v>50</v>
      </c>
      <c r="BI178" s="1">
        <v>52.884615384615302</v>
      </c>
      <c r="BJ178" s="1">
        <v>19.911504424778698</v>
      </c>
      <c r="BK178" s="1">
        <v>40.340909090909101</v>
      </c>
      <c r="BL178" s="1">
        <v>45.180722891566198</v>
      </c>
      <c r="BM178" s="1">
        <v>7.5342465753424603</v>
      </c>
      <c r="BN178" s="1">
        <v>90.740740740740705</v>
      </c>
      <c r="BO178" s="1">
        <v>92.279411764705799</v>
      </c>
      <c r="BP178" s="1">
        <v>80.842911877394599</v>
      </c>
      <c r="BQ178" s="1">
        <v>82.231404958677601</v>
      </c>
      <c r="BR178" s="1">
        <v>73.059360730593596</v>
      </c>
      <c r="BS178" s="1">
        <v>75.714285714285694</v>
      </c>
      <c r="BT178" s="1">
        <v>77.272727272727195</v>
      </c>
      <c r="BU178" s="1">
        <v>78.461538461538396</v>
      </c>
      <c r="BV178" s="1">
        <v>80.904522613065296</v>
      </c>
      <c r="BW178" s="1">
        <v>33.526011560693597</v>
      </c>
      <c r="BX178" s="1">
        <v>33.3333333333333</v>
      </c>
      <c r="BY178" s="1">
        <v>33.628318584070797</v>
      </c>
      <c r="BZ178" s="1">
        <v>36.931818181818102</v>
      </c>
      <c r="CA178" s="1">
        <v>40.361445783132503</v>
      </c>
      <c r="CB178" s="1">
        <v>43.150684931506802</v>
      </c>
      <c r="CC178" s="1">
        <v>95.740740740740705</v>
      </c>
      <c r="CD178" s="1">
        <v>96.139705882352899</v>
      </c>
      <c r="CE178" s="1">
        <v>94.827586206896498</v>
      </c>
      <c r="CF178" s="1">
        <v>92.7685950413223</v>
      </c>
      <c r="CG178" s="1">
        <v>81.963470319634695</v>
      </c>
      <c r="CH178" s="1">
        <v>58.3333333333333</v>
      </c>
      <c r="CI178" s="1">
        <v>57.323232323232297</v>
      </c>
      <c r="CJ178" s="1">
        <v>84.358974358974294</v>
      </c>
      <c r="CK178" s="1">
        <v>73.115577889447195</v>
      </c>
      <c r="CL178" s="1">
        <v>82.658959537572201</v>
      </c>
      <c r="CM178" s="1">
        <v>70.8333333333333</v>
      </c>
      <c r="CN178" s="1">
        <v>32.300884955752203</v>
      </c>
      <c r="CO178" s="1">
        <v>36.931818181818102</v>
      </c>
      <c r="CP178" s="1">
        <v>13.855421686746899</v>
      </c>
      <c r="CQ178" s="1">
        <v>17.123287671232799</v>
      </c>
      <c r="CR178" s="1">
        <v>47.407407407407398</v>
      </c>
      <c r="CS178" s="1">
        <v>13.6029411764705</v>
      </c>
      <c r="CT178" s="1">
        <v>14.9425287356321</v>
      </c>
      <c r="CU178" s="1">
        <v>16.735537190082599</v>
      </c>
      <c r="CV178" s="1">
        <v>18.721461187214601</v>
      </c>
      <c r="CW178" s="1">
        <v>20.714285714285701</v>
      </c>
      <c r="CX178" s="1">
        <v>19.191919191919101</v>
      </c>
      <c r="CY178" s="1">
        <v>20.256410256410199</v>
      </c>
      <c r="CZ178" s="1">
        <v>20.3517587939698</v>
      </c>
      <c r="DA178" s="1">
        <v>20.520231213872801</v>
      </c>
      <c r="DB178" s="1">
        <v>19.551282051282101</v>
      </c>
      <c r="DC178" s="1">
        <v>25.663716814159201</v>
      </c>
      <c r="DD178" s="1">
        <v>39.204545454545404</v>
      </c>
      <c r="DE178" s="1">
        <v>40.963855421686702</v>
      </c>
      <c r="DF178" s="1">
        <v>42.4657534246575</v>
      </c>
      <c r="DG178" s="1">
        <v>84.537784299339606</v>
      </c>
      <c r="DH178" s="1">
        <v>57.317965605561596</v>
      </c>
      <c r="DI178" s="1">
        <v>58.769792935444499</v>
      </c>
      <c r="DJ178" s="1">
        <v>33.0272511848341</v>
      </c>
      <c r="DK178" s="1">
        <v>36.313686313686297</v>
      </c>
      <c r="DL178" s="1">
        <v>66.514690982776102</v>
      </c>
      <c r="DM178" s="1">
        <v>62.127440904419302</v>
      </c>
      <c r="DN178" s="1">
        <v>69.825819672131104</v>
      </c>
      <c r="DO178" s="1">
        <v>81.427125506072798</v>
      </c>
      <c r="DP178" s="1">
        <v>42.0915712799167</v>
      </c>
      <c r="DQ178" s="1">
        <v>60.433763188745601</v>
      </c>
      <c r="DR178" s="1">
        <v>46.879643387815698</v>
      </c>
      <c r="DS178" s="1">
        <v>68.863636363636303</v>
      </c>
      <c r="DT178" s="1">
        <v>55.007587253414201</v>
      </c>
      <c r="DU178" s="1">
        <v>18.0508474576271</v>
      </c>
      <c r="DV178" s="1">
        <v>86.7204695524578</v>
      </c>
      <c r="DW178" s="1">
        <v>88.327844859129101</v>
      </c>
      <c r="DX178" s="1">
        <v>69.569630531871695</v>
      </c>
      <c r="DY178" s="1">
        <v>47.245260663507104</v>
      </c>
      <c r="DZ178" s="1">
        <v>92.707292707292694</v>
      </c>
      <c r="EA178" s="1">
        <v>89.209726443769</v>
      </c>
      <c r="EB178" s="1">
        <v>73.638232271325805</v>
      </c>
      <c r="EC178" s="1">
        <v>83.247950819672099</v>
      </c>
      <c r="ED178" s="1">
        <v>98.886639676113305</v>
      </c>
      <c r="EE178" s="1">
        <v>67.273673257023901</v>
      </c>
      <c r="EF178" s="1">
        <v>86.459554513481805</v>
      </c>
      <c r="EG178" s="1">
        <v>95.616641901931601</v>
      </c>
      <c r="EH178" s="1">
        <v>65.075757575757507</v>
      </c>
      <c r="EI178" s="1">
        <v>70.030349013657002</v>
      </c>
      <c r="EJ178" s="1">
        <v>61.610169491525397</v>
      </c>
      <c r="EK178" s="1">
        <v>84.702861335289796</v>
      </c>
      <c r="EL178" s="1">
        <v>85.400658616904494</v>
      </c>
      <c r="EM178" s="1">
        <v>85.891189606171295</v>
      </c>
      <c r="EN178" s="1">
        <v>85.159952606635102</v>
      </c>
      <c r="EO178" s="1">
        <v>77.772227772227694</v>
      </c>
      <c r="EP178" s="1">
        <v>77.304964539007102</v>
      </c>
      <c r="EQ178" s="1">
        <v>90.339157245632094</v>
      </c>
      <c r="ER178" s="1">
        <v>70.645491803278603</v>
      </c>
      <c r="ES178" s="1">
        <v>49.797570850202398</v>
      </c>
      <c r="ET178" s="1">
        <v>63.995837669094598</v>
      </c>
      <c r="EU178" s="1">
        <v>69.929660023446601</v>
      </c>
      <c r="EV178" s="1">
        <v>73.625557206537906</v>
      </c>
      <c r="EW178" s="1">
        <v>83.030303030303003</v>
      </c>
      <c r="EX178" s="1">
        <v>84.977238239757199</v>
      </c>
      <c r="EY178" s="1">
        <v>87.966101694915196</v>
      </c>
    </row>
    <row r="179" spans="1:155" ht="15">
      <c r="A179" s="11" t="s">
        <v>287</v>
      </c>
      <c r="B179" s="1" t="s">
        <v>759</v>
      </c>
      <c r="C179" s="1" t="s">
        <v>1146</v>
      </c>
      <c r="D179" s="11" t="s">
        <v>1152</v>
      </c>
      <c r="E179" s="11" t="s">
        <v>1153</v>
      </c>
      <c r="F179" s="1">
        <v>67.3333333333333</v>
      </c>
      <c r="G179" s="1">
        <v>68.589743589743506</v>
      </c>
      <c r="H179" s="1">
        <v>70.547945205479394</v>
      </c>
      <c r="I179" s="1">
        <v>70.289855072463695</v>
      </c>
      <c r="J179" s="1">
        <v>78.985507246376798</v>
      </c>
      <c r="K179" s="1">
        <v>70.535714285714207</v>
      </c>
      <c r="L179" s="1">
        <v>71.052631578947299</v>
      </c>
      <c r="M179" s="1">
        <v>74.528301886792406</v>
      </c>
      <c r="N179" s="1">
        <v>66.346153846153797</v>
      </c>
      <c r="O179" s="1">
        <v>71.428571428571402</v>
      </c>
      <c r="P179" s="1">
        <v>66.216216216216196</v>
      </c>
      <c r="Q179" s="1">
        <v>84.285714285714207</v>
      </c>
      <c r="R179" s="1">
        <v>46.774193548387103</v>
      </c>
      <c r="S179" s="1">
        <v>41.071428571428498</v>
      </c>
      <c r="T179" s="1">
        <v>42.592592592592503</v>
      </c>
      <c r="U179" s="1">
        <v>99.3333333333333</v>
      </c>
      <c r="V179" s="1">
        <v>99.358974358974294</v>
      </c>
      <c r="W179" s="1">
        <v>99.315068493150605</v>
      </c>
      <c r="X179" s="1">
        <v>97.826086956521706</v>
      </c>
      <c r="Y179" s="1">
        <v>98.5507246376811</v>
      </c>
      <c r="Z179" s="1">
        <v>98.214285714285694</v>
      </c>
      <c r="AA179" s="1">
        <v>97.368421052631504</v>
      </c>
      <c r="AB179" s="1">
        <v>96.2264150943396</v>
      </c>
      <c r="AC179" s="1">
        <v>95.192307692307594</v>
      </c>
      <c r="AD179" s="1">
        <v>96.938775510204096</v>
      </c>
      <c r="AE179" s="1">
        <v>97.297297297297305</v>
      </c>
      <c r="AF179" s="1">
        <v>88.571428571428498</v>
      </c>
      <c r="AG179" s="1">
        <v>61.290322580645103</v>
      </c>
      <c r="AH179" s="1">
        <v>64.285714285714207</v>
      </c>
      <c r="AI179" s="1">
        <v>37.037037037037003</v>
      </c>
      <c r="AJ179" s="1">
        <v>94.6666666666666</v>
      </c>
      <c r="AK179" s="1">
        <v>94.230769230769198</v>
      </c>
      <c r="AL179" s="1">
        <v>93.835616438356098</v>
      </c>
      <c r="AM179" s="1">
        <v>94.927536231884005</v>
      </c>
      <c r="AN179" s="1">
        <v>94.927536231884005</v>
      </c>
      <c r="AO179" s="1">
        <v>94.642857142857096</v>
      </c>
      <c r="AP179" s="1">
        <v>93.859649122806999</v>
      </c>
      <c r="AQ179" s="1">
        <v>92.452830188679201</v>
      </c>
      <c r="AR179" s="1">
        <v>92.307692307692307</v>
      </c>
      <c r="AS179" s="1">
        <v>94.897959183673393</v>
      </c>
      <c r="AT179" s="1">
        <v>94.594594594594497</v>
      </c>
      <c r="AU179" s="1">
        <v>87.142857142857096</v>
      </c>
      <c r="AV179" s="1">
        <v>79.0322580645161</v>
      </c>
      <c r="AW179" s="1">
        <v>44.642857142857103</v>
      </c>
      <c r="AX179" s="1">
        <v>48.148148148148103</v>
      </c>
      <c r="AY179" s="1">
        <v>96.6666666666666</v>
      </c>
      <c r="AZ179" s="1">
        <v>89.102564102564102</v>
      </c>
      <c r="BA179" s="1">
        <v>93.835616438356098</v>
      </c>
      <c r="BB179" s="1">
        <v>94.927536231884005</v>
      </c>
      <c r="BC179" s="1">
        <v>90.579710144927503</v>
      </c>
      <c r="BD179" s="1">
        <v>81.25</v>
      </c>
      <c r="BE179" s="1">
        <v>69.298245614035096</v>
      </c>
      <c r="BF179" s="1">
        <v>72.641509433962199</v>
      </c>
      <c r="BG179" s="1">
        <v>74.038461538461505</v>
      </c>
      <c r="BH179" s="1">
        <v>80.612244897959101</v>
      </c>
      <c r="BI179" s="1">
        <v>87.837837837837796</v>
      </c>
      <c r="BJ179" s="1">
        <v>61.428571428571402</v>
      </c>
      <c r="BK179" s="1">
        <v>40.322580645161203</v>
      </c>
      <c r="BL179" s="1">
        <v>55.357142857142797</v>
      </c>
      <c r="BM179" s="1">
        <v>46.296296296296198</v>
      </c>
      <c r="BN179" s="1">
        <v>92</v>
      </c>
      <c r="BO179" s="1">
        <v>93.589743589743506</v>
      </c>
      <c r="BP179" s="1">
        <v>95.890410958904098</v>
      </c>
      <c r="BQ179" s="1">
        <v>95.652173913043399</v>
      </c>
      <c r="BR179" s="1">
        <v>95.652173913043399</v>
      </c>
      <c r="BS179" s="1">
        <v>94.642857142857096</v>
      </c>
      <c r="BT179" s="1">
        <v>97.368421052631504</v>
      </c>
      <c r="BU179" s="1">
        <v>97.169811320754704</v>
      </c>
      <c r="BV179" s="1">
        <v>90.384615384615302</v>
      </c>
      <c r="BW179" s="1">
        <v>90.816326530612201</v>
      </c>
      <c r="BX179" s="1">
        <v>90.540540540540505</v>
      </c>
      <c r="BY179" s="1">
        <v>82.857142857142804</v>
      </c>
      <c r="BZ179" s="1">
        <v>79.0322580645161</v>
      </c>
      <c r="CA179" s="1">
        <v>83.928571428571402</v>
      </c>
      <c r="CB179" s="1">
        <v>42.592592592592503</v>
      </c>
      <c r="CC179" s="1">
        <v>83.3333333333333</v>
      </c>
      <c r="CD179" s="1">
        <v>71.794871794871796</v>
      </c>
      <c r="CE179" s="1">
        <v>70.547945205479394</v>
      </c>
      <c r="CF179" s="1">
        <v>71.739130434782595</v>
      </c>
      <c r="CG179" s="1">
        <v>71.739130434782595</v>
      </c>
      <c r="CH179" s="1">
        <v>75</v>
      </c>
      <c r="CI179" s="1">
        <v>75.438596491228097</v>
      </c>
      <c r="CJ179" s="1">
        <v>91.509433962264097</v>
      </c>
      <c r="CK179" s="1">
        <v>91.346153846153797</v>
      </c>
      <c r="CL179" s="1">
        <v>90.816326530612201</v>
      </c>
      <c r="CM179" s="1">
        <v>72.972972972972897</v>
      </c>
      <c r="CN179" s="1">
        <v>90</v>
      </c>
      <c r="CO179" s="1">
        <v>95.161290322580598</v>
      </c>
      <c r="CP179" s="1">
        <v>66.071428571428498</v>
      </c>
      <c r="CQ179" s="1">
        <v>20.370370370370299</v>
      </c>
      <c r="CR179" s="1">
        <v>74</v>
      </c>
      <c r="CS179" s="1">
        <v>74.358974358974294</v>
      </c>
      <c r="CT179" s="1">
        <v>80.136986301369802</v>
      </c>
      <c r="CU179" s="1">
        <v>81.8840579710144</v>
      </c>
      <c r="CV179" s="1">
        <v>85.507246376811594</v>
      </c>
      <c r="CW179" s="1">
        <v>83.035714285714207</v>
      </c>
      <c r="CX179" s="1">
        <v>82.456140350877106</v>
      </c>
      <c r="CY179" s="1">
        <v>83.018867924528294</v>
      </c>
      <c r="CZ179" s="1">
        <v>70.192307692307594</v>
      </c>
      <c r="DA179" s="1">
        <v>72.448979591836704</v>
      </c>
      <c r="DB179" s="1">
        <v>67.567567567567494</v>
      </c>
      <c r="DC179" s="1">
        <v>67.142857142857096</v>
      </c>
      <c r="DD179" s="1">
        <v>53.225806451612897</v>
      </c>
      <c r="DE179" s="1">
        <v>35.714285714285701</v>
      </c>
      <c r="DF179" s="1">
        <v>40.740740740740698</v>
      </c>
      <c r="DG179" s="1">
        <v>78.008540372670794</v>
      </c>
      <c r="DH179" s="1">
        <v>67.663242846661703</v>
      </c>
      <c r="DI179" s="1">
        <v>64.745700695206693</v>
      </c>
      <c r="DJ179" s="1">
        <v>58.688591149005198</v>
      </c>
      <c r="DK179" s="1">
        <v>44.164691943127899</v>
      </c>
      <c r="DL179" s="1">
        <v>27.8221778221778</v>
      </c>
      <c r="DM179" s="1">
        <v>46.352583586626103</v>
      </c>
      <c r="DN179" s="1">
        <v>51.336073997944503</v>
      </c>
      <c r="DO179" s="1">
        <v>63.8831967213114</v>
      </c>
      <c r="DP179" s="1">
        <v>90.941295546558706</v>
      </c>
      <c r="DQ179" s="1">
        <v>88.709677419354804</v>
      </c>
      <c r="DR179" s="1">
        <v>96.424384525205099</v>
      </c>
      <c r="DS179" s="1">
        <v>81.054977711738402</v>
      </c>
      <c r="DT179" s="1">
        <v>76.893939393939306</v>
      </c>
      <c r="DU179" s="1">
        <v>91.426403641881606</v>
      </c>
      <c r="DV179" s="1">
        <v>72.9231366459627</v>
      </c>
      <c r="DW179" s="1">
        <v>45.249449743213503</v>
      </c>
      <c r="DX179" s="1">
        <v>88.638858397365496</v>
      </c>
      <c r="DY179" s="1">
        <v>85.688185140073102</v>
      </c>
      <c r="DZ179" s="1">
        <v>82.612559241706094</v>
      </c>
      <c r="EA179" s="1">
        <v>81.968031968031895</v>
      </c>
      <c r="EB179" s="1">
        <v>78.672745694022296</v>
      </c>
      <c r="EC179" s="1">
        <v>72.404933196300107</v>
      </c>
      <c r="ED179" s="1">
        <v>84.170081967213093</v>
      </c>
      <c r="EE179" s="1">
        <v>66.751012145748902</v>
      </c>
      <c r="EF179" s="1">
        <v>39.1779396462018</v>
      </c>
      <c r="EG179" s="1">
        <v>34.173505275498201</v>
      </c>
      <c r="EH179" s="1">
        <v>24.888558692421899</v>
      </c>
      <c r="EI179" s="1">
        <v>53.257575757575701</v>
      </c>
      <c r="EJ179" s="1">
        <v>61.684370257966599</v>
      </c>
      <c r="EK179" s="1">
        <v>87.131211180124197</v>
      </c>
      <c r="EL179" s="1">
        <v>87.637564196625107</v>
      </c>
      <c r="EM179" s="1">
        <v>88.144895718990099</v>
      </c>
      <c r="EN179" s="1">
        <v>88.834754364595995</v>
      </c>
      <c r="EO179" s="1">
        <v>81.042654028436004</v>
      </c>
      <c r="EP179" s="1">
        <v>71.678321678321595</v>
      </c>
      <c r="EQ179" s="1">
        <v>71.428571428571402</v>
      </c>
      <c r="ER179" s="1">
        <v>70.657759506680307</v>
      </c>
      <c r="ES179" s="1">
        <v>57.4282786885245</v>
      </c>
      <c r="ET179" s="1">
        <v>50.202429149797503</v>
      </c>
      <c r="EU179" s="1">
        <v>63.995837669094598</v>
      </c>
      <c r="EV179" s="1">
        <v>69.929660023446601</v>
      </c>
      <c r="EW179" s="1">
        <v>73.625557206537906</v>
      </c>
      <c r="EX179" s="1">
        <v>38.939393939393902</v>
      </c>
      <c r="EY179" s="1">
        <v>40.819423368740502</v>
      </c>
    </row>
    <row r="180" spans="1:155" ht="15">
      <c r="A180" s="11" t="s">
        <v>360</v>
      </c>
      <c r="B180" s="1" t="s">
        <v>832</v>
      </c>
      <c r="C180" s="1" t="s">
        <v>1087</v>
      </c>
      <c r="D180" s="11" t="s">
        <v>1088</v>
      </c>
      <c r="E180" s="11" t="s">
        <v>1089</v>
      </c>
      <c r="F180" s="1">
        <v>90.948275862068897</v>
      </c>
      <c r="G180" s="1">
        <v>98.648648648648603</v>
      </c>
      <c r="H180" s="1">
        <v>99.5</v>
      </c>
      <c r="I180" s="1">
        <v>99.411764705882305</v>
      </c>
      <c r="J180" s="1">
        <v>99.206349206349202</v>
      </c>
      <c r="K180" s="1">
        <v>99.180327868852402</v>
      </c>
      <c r="L180" s="1">
        <v>99.180327868852402</v>
      </c>
      <c r="M180" s="1">
        <v>99.1666666666666</v>
      </c>
      <c r="N180" s="1">
        <v>99.122807017543806</v>
      </c>
      <c r="O180" s="1">
        <v>96.739130434782595</v>
      </c>
      <c r="P180" s="1">
        <v>98.837209302325505</v>
      </c>
      <c r="Q180" s="1">
        <v>79.729729729729698</v>
      </c>
      <c r="R180" s="1">
        <v>68.75</v>
      </c>
      <c r="S180" s="1">
        <v>60.9375</v>
      </c>
      <c r="T180" s="1">
        <v>0</v>
      </c>
      <c r="U180" s="1">
        <v>78.017241379310306</v>
      </c>
      <c r="V180" s="1">
        <v>87.837837837837796</v>
      </c>
      <c r="W180" s="1">
        <v>90.5</v>
      </c>
      <c r="X180" s="1">
        <v>88.235294117647001</v>
      </c>
      <c r="Y180" s="1">
        <v>65.873015873015802</v>
      </c>
      <c r="Z180" s="1">
        <v>45.081967213114702</v>
      </c>
      <c r="AA180" s="1">
        <v>48.360655737704903</v>
      </c>
      <c r="AB180" s="1">
        <v>54.1666666666666</v>
      </c>
      <c r="AC180" s="1">
        <v>71.052631578947299</v>
      </c>
      <c r="AD180" s="1">
        <v>72.826086956521706</v>
      </c>
      <c r="AE180" s="1">
        <v>80.232558139534802</v>
      </c>
      <c r="AF180" s="1">
        <v>79.729729729729698</v>
      </c>
      <c r="AG180" s="1">
        <v>68.75</v>
      </c>
      <c r="AH180" s="1">
        <v>28.125</v>
      </c>
      <c r="AI180" s="1">
        <v>0</v>
      </c>
      <c r="AJ180" s="1">
        <v>97.844827586206904</v>
      </c>
      <c r="AK180" s="1">
        <v>97.747747747747695</v>
      </c>
      <c r="AL180" s="1">
        <v>83</v>
      </c>
      <c r="AM180" s="1">
        <v>82.941176470588204</v>
      </c>
      <c r="AN180" s="1">
        <v>76.984126984126902</v>
      </c>
      <c r="AO180" s="1">
        <v>79.508196721311407</v>
      </c>
      <c r="AP180" s="1">
        <v>79.508196721311407</v>
      </c>
      <c r="AQ180" s="1">
        <v>85.8333333333333</v>
      </c>
      <c r="AR180" s="1">
        <v>91.228070175438503</v>
      </c>
      <c r="AS180" s="1">
        <v>90.2173913043478</v>
      </c>
      <c r="AT180" s="1">
        <v>41.860465116279101</v>
      </c>
      <c r="AU180" s="1">
        <v>95.945945945945894</v>
      </c>
      <c r="AV180" s="1">
        <v>50</v>
      </c>
      <c r="AW180" s="1">
        <v>50</v>
      </c>
      <c r="AX180" s="1">
        <v>0</v>
      </c>
      <c r="AY180" s="1">
        <v>58.189655172413701</v>
      </c>
      <c r="AZ180" s="1">
        <v>56.306306306306297</v>
      </c>
      <c r="BA180" s="1">
        <v>51.5</v>
      </c>
      <c r="BB180" s="1">
        <v>71.176470588235304</v>
      </c>
      <c r="BC180" s="1">
        <v>56.349206349206298</v>
      </c>
      <c r="BD180" s="1">
        <v>59.836065573770398</v>
      </c>
      <c r="BE180" s="1">
        <v>43.442622950819597</v>
      </c>
      <c r="BF180" s="1">
        <v>60.8333333333333</v>
      </c>
      <c r="BG180" s="1">
        <v>71.052631578947299</v>
      </c>
      <c r="BH180" s="1">
        <v>64.130434782608603</v>
      </c>
      <c r="BI180" s="1">
        <v>80.232558139534802</v>
      </c>
      <c r="BJ180" s="1">
        <v>71.6216216216216</v>
      </c>
      <c r="BK180" s="1">
        <v>57.8125</v>
      </c>
      <c r="BL180" s="1">
        <v>60.9375</v>
      </c>
      <c r="BM180" s="1">
        <v>0</v>
      </c>
      <c r="BN180" s="1">
        <v>22.413793103448199</v>
      </c>
      <c r="BO180" s="1">
        <v>26.5765765765765</v>
      </c>
      <c r="BP180" s="1">
        <v>27.5</v>
      </c>
      <c r="BQ180" s="1">
        <v>29.411764705882302</v>
      </c>
      <c r="BR180" s="1">
        <v>27.7777777777777</v>
      </c>
      <c r="BS180" s="1">
        <v>29.5081967213114</v>
      </c>
      <c r="BT180" s="1">
        <v>31.967213114754099</v>
      </c>
      <c r="BU180" s="1">
        <v>34.1666666666666</v>
      </c>
      <c r="BV180" s="1">
        <v>36.842105263157798</v>
      </c>
      <c r="BW180" s="1">
        <v>36.956521739130402</v>
      </c>
      <c r="BX180" s="1">
        <v>38.3720930232558</v>
      </c>
      <c r="BY180" s="1">
        <v>41.891891891891802</v>
      </c>
      <c r="BZ180" s="1">
        <v>46.875</v>
      </c>
      <c r="CA180" s="1">
        <v>46.875</v>
      </c>
      <c r="CB180" s="1">
        <v>0</v>
      </c>
      <c r="CC180" s="1">
        <v>95.258620689655103</v>
      </c>
      <c r="CD180" s="1">
        <v>95.945945945945894</v>
      </c>
      <c r="CE180" s="1">
        <v>93.5</v>
      </c>
      <c r="CF180" s="1">
        <v>94.705882352941103</v>
      </c>
      <c r="CG180" s="1">
        <v>96.031746031745996</v>
      </c>
      <c r="CH180" s="1">
        <v>95.901639344262193</v>
      </c>
      <c r="CI180" s="1">
        <v>95.901639344262193</v>
      </c>
      <c r="CJ180" s="1">
        <v>94.1666666666666</v>
      </c>
      <c r="CK180" s="1">
        <v>93.859649122806999</v>
      </c>
      <c r="CL180" s="1">
        <v>94.565217391304301</v>
      </c>
      <c r="CM180" s="1">
        <v>96.511627906976699</v>
      </c>
      <c r="CN180" s="1">
        <v>95.945945945945894</v>
      </c>
      <c r="CO180" s="1">
        <v>78.125</v>
      </c>
      <c r="CP180" s="1">
        <v>85.9375</v>
      </c>
      <c r="CQ180" s="1">
        <v>0</v>
      </c>
      <c r="CR180" s="1">
        <v>35.344827586206797</v>
      </c>
      <c r="CS180" s="1">
        <v>38.738738738738697</v>
      </c>
      <c r="CT180" s="1">
        <v>41</v>
      </c>
      <c r="CU180" s="1">
        <v>41.764705882352899</v>
      </c>
      <c r="CV180" s="1">
        <v>34.920634920634903</v>
      </c>
      <c r="CW180" s="1">
        <v>36.885245901639301</v>
      </c>
      <c r="CX180" s="1">
        <v>68.852459016393396</v>
      </c>
      <c r="CY180" s="1">
        <v>65.8333333333333</v>
      </c>
      <c r="CZ180" s="1">
        <v>68.421052631578902</v>
      </c>
      <c r="DA180" s="1">
        <v>67.391304347826093</v>
      </c>
      <c r="DB180" s="1">
        <v>75.581395348837205</v>
      </c>
      <c r="DC180" s="1">
        <v>83.783783783783704</v>
      </c>
      <c r="DD180" s="1">
        <v>32.8125</v>
      </c>
      <c r="DE180" s="1">
        <v>29.6875</v>
      </c>
      <c r="DF180" s="1">
        <v>0</v>
      </c>
      <c r="DG180" s="1">
        <v>84.6478356566397</v>
      </c>
      <c r="DH180" s="1">
        <v>90.541529454811496</v>
      </c>
      <c r="DI180" s="1">
        <v>82.115306536743802</v>
      </c>
      <c r="DJ180" s="1">
        <v>66.261848341232195</v>
      </c>
      <c r="DK180" s="1">
        <v>49.3006993006993</v>
      </c>
      <c r="DL180" s="1">
        <v>68.743667679837799</v>
      </c>
      <c r="DM180" s="1">
        <v>61.9218910585817</v>
      </c>
      <c r="DN180" s="1">
        <v>70.645491803278603</v>
      </c>
      <c r="DO180" s="1">
        <v>52.176113360323797</v>
      </c>
      <c r="DP180" s="1">
        <v>37.929240374609698</v>
      </c>
      <c r="DQ180" s="1">
        <v>45.545134818288297</v>
      </c>
      <c r="DR180" s="1">
        <v>45.096582466567597</v>
      </c>
      <c r="DS180" s="1">
        <v>75.530303030303003</v>
      </c>
      <c r="DT180" s="1">
        <v>67.450682852807205</v>
      </c>
      <c r="DU180" s="1">
        <v>0</v>
      </c>
      <c r="DV180" s="1">
        <v>68.396918561995605</v>
      </c>
      <c r="DW180" s="1">
        <v>74.661544090742694</v>
      </c>
      <c r="DX180" s="1">
        <v>79.232643118148602</v>
      </c>
      <c r="DY180" s="1">
        <v>50.681279620853097</v>
      </c>
      <c r="DZ180" s="1">
        <v>64.685314685314594</v>
      </c>
      <c r="EA180" s="1">
        <v>76.342451874366702</v>
      </c>
      <c r="EB180" s="1">
        <v>73.432682425488096</v>
      </c>
      <c r="EC180" s="1">
        <v>48.924180327868797</v>
      </c>
      <c r="ED180" s="1">
        <v>36.336032388663902</v>
      </c>
      <c r="EE180" s="1">
        <v>68.938605619146699</v>
      </c>
      <c r="EF180" s="1">
        <v>63.071512309495802</v>
      </c>
      <c r="EG180" s="1">
        <v>32.169390787518502</v>
      </c>
      <c r="EH180" s="1">
        <v>83.560606060606005</v>
      </c>
      <c r="EI180" s="1">
        <v>81.259484066767797</v>
      </c>
      <c r="EJ180" s="1">
        <v>0</v>
      </c>
      <c r="EK180" s="1">
        <v>97.817314746881806</v>
      </c>
      <c r="EL180" s="1">
        <v>98.0607391145261</v>
      </c>
      <c r="EM180" s="1">
        <v>98.233861144945095</v>
      </c>
      <c r="EN180" s="1">
        <v>97.600710900473899</v>
      </c>
      <c r="EO180" s="1">
        <v>97.852147852147795</v>
      </c>
      <c r="EP180" s="1">
        <v>90.2228976697061</v>
      </c>
      <c r="EQ180" s="1">
        <v>90.339157245632094</v>
      </c>
      <c r="ER180" s="1">
        <v>94.620901639344197</v>
      </c>
      <c r="ES180" s="1">
        <v>76.720647773279296</v>
      </c>
      <c r="ET180" s="1">
        <v>74.973985431841797</v>
      </c>
      <c r="EU180" s="1">
        <v>79.601406799531105</v>
      </c>
      <c r="EV180" s="1">
        <v>84.101040118870699</v>
      </c>
      <c r="EW180" s="1">
        <v>38.939393939393902</v>
      </c>
      <c r="EX180" s="1">
        <v>40.819423368740502</v>
      </c>
      <c r="EY180" s="1">
        <v>0</v>
      </c>
    </row>
    <row r="181" spans="1:155" ht="15">
      <c r="A181" s="11" t="s">
        <v>196</v>
      </c>
      <c r="B181" s="1" t="s">
        <v>675</v>
      </c>
      <c r="C181" s="1" t="s">
        <v>1010</v>
      </c>
      <c r="D181" s="11" t="s">
        <v>1011</v>
      </c>
      <c r="E181" s="11" t="s">
        <v>1012</v>
      </c>
      <c r="F181" s="1">
        <v>86.797752808988704</v>
      </c>
      <c r="G181" s="1">
        <v>90.236686390532498</v>
      </c>
      <c r="H181" s="1">
        <v>81.372549019607803</v>
      </c>
      <c r="I181" s="1">
        <v>76.538461538461505</v>
      </c>
      <c r="J181" s="1">
        <v>54.435483870967701</v>
      </c>
      <c r="K181" s="1">
        <v>47.9166666666666</v>
      </c>
      <c r="L181" s="1">
        <v>75</v>
      </c>
      <c r="M181" s="1">
        <v>90.157480314960594</v>
      </c>
      <c r="N181" s="1">
        <v>78.971962616822395</v>
      </c>
      <c r="O181" s="1">
        <v>63.297872340425499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95.224719101123597</v>
      </c>
      <c r="V181" s="1">
        <v>96.153846153846104</v>
      </c>
      <c r="W181" s="1">
        <v>92.483660130718903</v>
      </c>
      <c r="X181" s="1">
        <v>95.769230769230703</v>
      </c>
      <c r="Y181" s="1">
        <v>87.5</v>
      </c>
      <c r="Z181" s="1">
        <v>87.0833333333333</v>
      </c>
      <c r="AA181" s="1">
        <v>80.737704918032705</v>
      </c>
      <c r="AB181" s="1">
        <v>84.645669291338507</v>
      </c>
      <c r="AC181" s="1">
        <v>42.523364485981297</v>
      </c>
      <c r="AD181" s="1">
        <v>39.893617021276498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45.786516853932497</v>
      </c>
      <c r="AK181" s="1">
        <v>38.165680473372703</v>
      </c>
      <c r="AL181" s="1">
        <v>45.751633986928098</v>
      </c>
      <c r="AM181" s="1">
        <v>50.769230769230703</v>
      </c>
      <c r="AN181" s="1">
        <v>53.629032258064498</v>
      </c>
      <c r="AO181" s="1">
        <v>58.3333333333333</v>
      </c>
      <c r="AP181" s="1">
        <v>67.213114754098299</v>
      </c>
      <c r="AQ181" s="1">
        <v>53.1496062992126</v>
      </c>
      <c r="AR181" s="1">
        <v>26.1682242990654</v>
      </c>
      <c r="AS181" s="1">
        <v>25.531914893617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27.247191011235898</v>
      </c>
      <c r="AZ181" s="1">
        <v>61.834319526627198</v>
      </c>
      <c r="BA181" s="1">
        <v>50</v>
      </c>
      <c r="BB181" s="1">
        <v>49.615384615384599</v>
      </c>
      <c r="BC181" s="1">
        <v>52.822580645161203</v>
      </c>
      <c r="BD181" s="1">
        <v>51.25</v>
      </c>
      <c r="BE181" s="1">
        <v>50.4098360655737</v>
      </c>
      <c r="BF181" s="1">
        <v>60.236220472440898</v>
      </c>
      <c r="BG181" s="1">
        <v>46.261682242990602</v>
      </c>
      <c r="BH181" s="1">
        <v>70.744680851063805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64.325842696629195</v>
      </c>
      <c r="BO181" s="1">
        <v>68.639053254437798</v>
      </c>
      <c r="BP181" s="1">
        <v>61.437908496732</v>
      </c>
      <c r="BQ181" s="1">
        <v>60.384615384615302</v>
      </c>
      <c r="BR181" s="1">
        <v>61.290322580645103</v>
      </c>
      <c r="BS181" s="1">
        <v>60.4166666666666</v>
      </c>
      <c r="BT181" s="1">
        <v>63.934426229508198</v>
      </c>
      <c r="BU181" s="1">
        <v>65.748031496063007</v>
      </c>
      <c r="BV181" s="1">
        <v>34.5794392523364</v>
      </c>
      <c r="BW181" s="1">
        <v>33.510638297872298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78.370786516853897</v>
      </c>
      <c r="CD181" s="1">
        <v>79.585798816568001</v>
      </c>
      <c r="CE181" s="1">
        <v>73.856209150326805</v>
      </c>
      <c r="CF181" s="1">
        <v>75</v>
      </c>
      <c r="CG181" s="1">
        <v>79.838709677419303</v>
      </c>
      <c r="CH181" s="1">
        <v>77.9166666666666</v>
      </c>
      <c r="CI181" s="1">
        <v>90.573770491803202</v>
      </c>
      <c r="CJ181" s="1">
        <v>78.346456692913307</v>
      </c>
      <c r="CK181" s="1">
        <v>56.5420560747663</v>
      </c>
      <c r="CL181" s="1">
        <v>75</v>
      </c>
      <c r="CM181" s="1">
        <v>0</v>
      </c>
      <c r="CN181" s="1">
        <v>0</v>
      </c>
      <c r="CO181" s="1">
        <v>0</v>
      </c>
      <c r="CP181" s="1">
        <v>0</v>
      </c>
      <c r="CQ181" s="1">
        <v>0</v>
      </c>
      <c r="CR181" s="1">
        <v>73.314606741573002</v>
      </c>
      <c r="CS181" s="1">
        <v>75.147928994082804</v>
      </c>
      <c r="CT181" s="1">
        <v>73.202614379084906</v>
      </c>
      <c r="CU181" s="1">
        <v>67.692307692307693</v>
      </c>
      <c r="CV181" s="1">
        <v>65.725806451612897</v>
      </c>
      <c r="CW181" s="1">
        <v>59.5833333333333</v>
      </c>
      <c r="CX181" s="1">
        <v>37.2950819672131</v>
      </c>
      <c r="CY181" s="1">
        <v>38.188976377952699</v>
      </c>
      <c r="CZ181" s="1">
        <v>38.785046728971899</v>
      </c>
      <c r="DA181" s="1">
        <v>40.957446808510603</v>
      </c>
      <c r="DB181" s="1">
        <v>0</v>
      </c>
      <c r="DC181" s="1">
        <v>0</v>
      </c>
      <c r="DD181" s="1">
        <v>0</v>
      </c>
      <c r="DE181" s="1">
        <v>0</v>
      </c>
      <c r="DF181" s="1">
        <v>0</v>
      </c>
      <c r="DG181" s="1">
        <v>77.515550676911801</v>
      </c>
      <c r="DH181" s="1">
        <v>61.084043848964598</v>
      </c>
      <c r="DI181" s="1">
        <v>84.152843601895697</v>
      </c>
      <c r="DJ181" s="1">
        <v>48.801198801198801</v>
      </c>
      <c r="DK181" s="1">
        <v>49.696048632218798</v>
      </c>
      <c r="DL181" s="1">
        <v>76.618705035971203</v>
      </c>
      <c r="DM181" s="1">
        <v>91.752049180327802</v>
      </c>
      <c r="DN181" s="1">
        <v>96.508097165991899</v>
      </c>
      <c r="DO181" s="1">
        <v>95.057232049947899</v>
      </c>
      <c r="DP181" s="1">
        <v>98.886283704572094</v>
      </c>
      <c r="DQ181" s="1">
        <v>0</v>
      </c>
      <c r="DR181" s="1">
        <v>0</v>
      </c>
      <c r="DS181" s="1">
        <v>0</v>
      </c>
      <c r="DT181" s="1">
        <v>0</v>
      </c>
      <c r="DU181" s="1">
        <v>0</v>
      </c>
      <c r="DV181" s="1">
        <v>82.638126600804895</v>
      </c>
      <c r="DW181" s="1">
        <v>84.957369062119298</v>
      </c>
      <c r="DX181" s="1">
        <v>88.299763033175296</v>
      </c>
      <c r="DY181" s="1">
        <v>89.060939060939106</v>
      </c>
      <c r="DZ181" s="1">
        <v>90.2228976697061</v>
      </c>
      <c r="EA181" s="1">
        <v>91.829393627954701</v>
      </c>
      <c r="EB181" s="1">
        <v>65.420081967213093</v>
      </c>
      <c r="EC181" s="1">
        <v>88.4109311740891</v>
      </c>
      <c r="ED181" s="1">
        <v>84.131113423517107</v>
      </c>
      <c r="EE181" s="1">
        <v>71.688159437280106</v>
      </c>
      <c r="EF181" s="1">
        <v>0</v>
      </c>
      <c r="EG181" s="1">
        <v>0</v>
      </c>
      <c r="EH181" s="1">
        <v>0</v>
      </c>
      <c r="EI181" s="1">
        <v>0</v>
      </c>
      <c r="EJ181" s="1">
        <v>0</v>
      </c>
      <c r="EK181" s="1">
        <v>85.400658616904494</v>
      </c>
      <c r="EL181" s="1">
        <v>81.831100284206201</v>
      </c>
      <c r="EM181" s="1">
        <v>77.784360189573405</v>
      </c>
      <c r="EN181" s="1">
        <v>66.533466533466495</v>
      </c>
      <c r="EO181" s="1">
        <v>66.6666666666666</v>
      </c>
      <c r="EP181" s="1">
        <v>66.187050359712202</v>
      </c>
      <c r="EQ181" s="1">
        <v>89.4467213114754</v>
      </c>
      <c r="ER181" s="1">
        <v>87.398785425101195</v>
      </c>
      <c r="ES181" s="1">
        <v>83.870967741935402</v>
      </c>
      <c r="ET181" s="1">
        <v>95.193434935521594</v>
      </c>
      <c r="EU181" s="1">
        <v>0</v>
      </c>
      <c r="EV181" s="1">
        <v>0</v>
      </c>
      <c r="EW181" s="1">
        <v>0</v>
      </c>
      <c r="EX181" s="1">
        <v>0</v>
      </c>
      <c r="EY181" s="1">
        <v>0</v>
      </c>
    </row>
    <row r="182" spans="1:155" ht="15">
      <c r="A182" s="11" t="s">
        <v>491</v>
      </c>
      <c r="B182" s="1" t="s">
        <v>954</v>
      </c>
      <c r="C182" s="1" t="s">
        <v>1010</v>
      </c>
      <c r="D182" s="11" t="s">
        <v>1011</v>
      </c>
      <c r="E182" s="11" t="s">
        <v>1012</v>
      </c>
      <c r="F182" s="1">
        <v>55.898876404494303</v>
      </c>
      <c r="G182" s="1">
        <v>57.1005917159763</v>
      </c>
      <c r="H182" s="1">
        <v>61.764705882352899</v>
      </c>
      <c r="I182" s="1">
        <v>51.153846153846096</v>
      </c>
      <c r="J182" s="1">
        <v>46.370967741935402</v>
      </c>
      <c r="K182" s="1">
        <v>39.5833333333333</v>
      </c>
      <c r="L182" s="1">
        <v>56.967213114754102</v>
      </c>
      <c r="M182" s="1">
        <v>56.2992125984252</v>
      </c>
      <c r="N182" s="1">
        <v>73.364485981308405</v>
      </c>
      <c r="O182" s="1">
        <v>88.829787234042499</v>
      </c>
      <c r="P182" s="1">
        <v>54.545454545454497</v>
      </c>
      <c r="Q182" s="1">
        <v>79.1666666666666</v>
      </c>
      <c r="R182" s="1">
        <v>84.745762711864401</v>
      </c>
      <c r="S182" s="1">
        <v>25</v>
      </c>
      <c r="T182" s="1">
        <v>63.793103448275801</v>
      </c>
      <c r="U182" s="1">
        <v>87.359550561797704</v>
      </c>
      <c r="V182" s="1">
        <v>80.177514792899402</v>
      </c>
      <c r="W182" s="1">
        <v>65.686274509803894</v>
      </c>
      <c r="X182" s="1">
        <v>65</v>
      </c>
      <c r="Y182" s="1">
        <v>70.564516129032199</v>
      </c>
      <c r="Z182" s="1">
        <v>70.4166666666666</v>
      </c>
      <c r="AA182" s="1">
        <v>75.819672131147499</v>
      </c>
      <c r="AB182" s="1">
        <v>66.535433070866105</v>
      </c>
      <c r="AC182" s="1">
        <v>71.495327102803699</v>
      </c>
      <c r="AD182" s="1">
        <v>73.936170212765902</v>
      </c>
      <c r="AE182" s="1">
        <v>46.212121212121197</v>
      </c>
      <c r="AF182" s="1">
        <v>59.1666666666666</v>
      </c>
      <c r="AG182" s="1">
        <v>29.661016949152501</v>
      </c>
      <c r="AH182" s="1">
        <v>1.0416666666666601</v>
      </c>
      <c r="AI182" s="1">
        <v>32.758620689655103</v>
      </c>
      <c r="AJ182" s="1">
        <v>86.235955056179705</v>
      </c>
      <c r="AK182" s="1">
        <v>77.8106508875739</v>
      </c>
      <c r="AL182" s="1">
        <v>82.679738562091501</v>
      </c>
      <c r="AM182" s="1">
        <v>86.923076923076906</v>
      </c>
      <c r="AN182" s="1">
        <v>87.903225806451601</v>
      </c>
      <c r="AO182" s="1">
        <v>90</v>
      </c>
      <c r="AP182" s="1">
        <v>94.672131147540895</v>
      </c>
      <c r="AQ182" s="1">
        <v>96.850393700787393</v>
      </c>
      <c r="AR182" s="1">
        <v>96.728971962616797</v>
      </c>
      <c r="AS182" s="1">
        <v>96.808510638297804</v>
      </c>
      <c r="AT182" s="1">
        <v>85.606060606060595</v>
      </c>
      <c r="AU182" s="1">
        <v>50</v>
      </c>
      <c r="AV182" s="1">
        <v>50</v>
      </c>
      <c r="AW182" s="1">
        <v>50</v>
      </c>
      <c r="AX182" s="1">
        <v>50</v>
      </c>
      <c r="AY182" s="1">
        <v>37.359550561797697</v>
      </c>
      <c r="AZ182" s="1">
        <v>34.023668639053199</v>
      </c>
      <c r="BA182" s="1">
        <v>47.385620915032597</v>
      </c>
      <c r="BB182" s="1">
        <v>41.923076923076898</v>
      </c>
      <c r="BC182" s="1">
        <v>39.112903225806399</v>
      </c>
      <c r="BD182" s="1">
        <v>28.75</v>
      </c>
      <c r="BE182" s="1">
        <v>41.393442622950801</v>
      </c>
      <c r="BF182" s="1">
        <v>53.937007874015698</v>
      </c>
      <c r="BG182" s="1">
        <v>47.196261682242898</v>
      </c>
      <c r="BH182" s="1">
        <v>50.531914893617</v>
      </c>
      <c r="BI182" s="1">
        <v>52.272727272727202</v>
      </c>
      <c r="BJ182" s="1">
        <v>44.1666666666666</v>
      </c>
      <c r="BK182" s="1">
        <v>38.135593220338897</v>
      </c>
      <c r="BL182" s="1">
        <v>28.125</v>
      </c>
      <c r="BM182" s="1">
        <v>12.068965517241301</v>
      </c>
      <c r="BN182" s="1">
        <v>24.157303370786501</v>
      </c>
      <c r="BO182" s="1">
        <v>26.331360946745502</v>
      </c>
      <c r="BP182" s="1">
        <v>28.1045751633986</v>
      </c>
      <c r="BQ182" s="1">
        <v>26.923076923076898</v>
      </c>
      <c r="BR182" s="1">
        <v>27.419354838709602</v>
      </c>
      <c r="BS182" s="1">
        <v>27.0833333333333</v>
      </c>
      <c r="BT182" s="1">
        <v>28.688524590163901</v>
      </c>
      <c r="BU182" s="1">
        <v>29.9212598425196</v>
      </c>
      <c r="BV182" s="1">
        <v>34.5794392523364</v>
      </c>
      <c r="BW182" s="1">
        <v>33.510638297872298</v>
      </c>
      <c r="BX182" s="1">
        <v>34.848484848484802</v>
      </c>
      <c r="BY182" s="1">
        <v>40</v>
      </c>
      <c r="BZ182" s="1">
        <v>44.067796610169403</v>
      </c>
      <c r="CA182" s="1">
        <v>45.8333333333333</v>
      </c>
      <c r="CB182" s="1">
        <v>48.275862068965502</v>
      </c>
      <c r="CC182" s="1">
        <v>97.471910112359495</v>
      </c>
      <c r="CD182" s="1">
        <v>97.337278106508805</v>
      </c>
      <c r="CE182" s="1">
        <v>97.712418300653496</v>
      </c>
      <c r="CF182" s="1">
        <v>96.538461538461505</v>
      </c>
      <c r="CG182" s="1">
        <v>95.564516129032199</v>
      </c>
      <c r="CH182" s="1">
        <v>85.4166666666666</v>
      </c>
      <c r="CI182" s="1">
        <v>81.557377049180303</v>
      </c>
      <c r="CJ182" s="1">
        <v>79.921259842519603</v>
      </c>
      <c r="CK182" s="1">
        <v>86.448598130841106</v>
      </c>
      <c r="CL182" s="1">
        <v>81.382978723404193</v>
      </c>
      <c r="CM182" s="1">
        <v>64.393939393939306</v>
      </c>
      <c r="CN182" s="1">
        <v>84.1666666666666</v>
      </c>
      <c r="CO182" s="1">
        <v>23.728813559321999</v>
      </c>
      <c r="CP182" s="1">
        <v>46.875</v>
      </c>
      <c r="CQ182" s="1">
        <v>18.965517241379299</v>
      </c>
      <c r="CR182" s="1">
        <v>82.022471910112301</v>
      </c>
      <c r="CS182" s="1">
        <v>97.337278106508805</v>
      </c>
      <c r="CT182" s="1">
        <v>95.751633986928098</v>
      </c>
      <c r="CU182" s="1">
        <v>95.769230769230703</v>
      </c>
      <c r="CV182" s="1">
        <v>93.145161290322505</v>
      </c>
      <c r="CW182" s="1">
        <v>91.25</v>
      </c>
      <c r="CX182" s="1">
        <v>95.491803278688494</v>
      </c>
      <c r="CY182" s="1">
        <v>95.669291338582596</v>
      </c>
      <c r="CZ182" s="1">
        <v>95.794392523364394</v>
      </c>
      <c r="DA182" s="1">
        <v>87.7659574468085</v>
      </c>
      <c r="DB182" s="1">
        <v>77.272727272727195</v>
      </c>
      <c r="DC182" s="1">
        <v>30.8333333333333</v>
      </c>
      <c r="DD182" s="1">
        <v>36.440677966101603</v>
      </c>
      <c r="DE182" s="1">
        <v>34.375</v>
      </c>
      <c r="DF182" s="1">
        <v>31.034482758620602</v>
      </c>
      <c r="DG182" s="1">
        <v>87.467983900475602</v>
      </c>
      <c r="DH182" s="1">
        <v>91.981323589118901</v>
      </c>
      <c r="DI182" s="1">
        <v>91.498815165876707</v>
      </c>
      <c r="DJ182" s="1">
        <v>94.355644355644301</v>
      </c>
      <c r="DK182" s="1">
        <v>83.738601823708194</v>
      </c>
      <c r="DL182" s="1">
        <v>86.998972250770805</v>
      </c>
      <c r="DM182" s="1">
        <v>68.084016393442596</v>
      </c>
      <c r="DN182" s="1">
        <v>81.730769230769198</v>
      </c>
      <c r="DO182" s="1">
        <v>42.403746097814697</v>
      </c>
      <c r="DP182" s="1">
        <v>80.246189917936604</v>
      </c>
      <c r="DQ182" s="1">
        <v>81.203566121842499</v>
      </c>
      <c r="DR182" s="1">
        <v>92.196969696969703</v>
      </c>
      <c r="DS182" s="1">
        <v>99.924127465857296</v>
      </c>
      <c r="DT182" s="1">
        <v>83.135593220338905</v>
      </c>
      <c r="DU182" s="1">
        <v>79.603729603729604</v>
      </c>
      <c r="DV182" s="1">
        <v>75.173801683132098</v>
      </c>
      <c r="DW182" s="1">
        <v>69.041818920016198</v>
      </c>
      <c r="DX182" s="1">
        <v>72.600710900473899</v>
      </c>
      <c r="DY182" s="1">
        <v>73.3766233766233</v>
      </c>
      <c r="DZ182" s="1">
        <v>69.6555217831813</v>
      </c>
      <c r="EA182" s="1">
        <v>82.579650565262099</v>
      </c>
      <c r="EB182" s="1">
        <v>94.9282786885245</v>
      </c>
      <c r="EC182" s="1">
        <v>94.686234817813698</v>
      </c>
      <c r="ED182" s="1">
        <v>87.565036420395401</v>
      </c>
      <c r="EE182" s="1">
        <v>85.873388042203899</v>
      </c>
      <c r="EF182" s="1">
        <v>75.260029717682002</v>
      </c>
      <c r="EG182" s="1">
        <v>44.621212121212103</v>
      </c>
      <c r="EH182" s="1">
        <v>45.751138088012098</v>
      </c>
      <c r="EI182" s="1">
        <v>90.084745762711805</v>
      </c>
      <c r="EJ182" s="1">
        <v>56.293706293706201</v>
      </c>
      <c r="EK182" s="1">
        <v>98.0607391145261</v>
      </c>
      <c r="EL182" s="1">
        <v>98.233861144945095</v>
      </c>
      <c r="EM182" s="1">
        <v>97.600710900473899</v>
      </c>
      <c r="EN182" s="1">
        <v>90.909090909090907</v>
      </c>
      <c r="EO182" s="1">
        <v>90.2228976697061</v>
      </c>
      <c r="EP182" s="1">
        <v>90.339157245632094</v>
      </c>
      <c r="EQ182" s="1">
        <v>97.2848360655737</v>
      </c>
      <c r="ER182" s="1">
        <v>95.850202429149803</v>
      </c>
      <c r="ES182" s="1">
        <v>95.889698231009305</v>
      </c>
      <c r="ET182" s="1">
        <v>97.069167643610697</v>
      </c>
      <c r="EU182" s="1">
        <v>84.398216939078694</v>
      </c>
      <c r="EV182" s="1">
        <v>83.030303030303003</v>
      </c>
      <c r="EW182" s="1">
        <v>84.977238239757199</v>
      </c>
      <c r="EX182" s="1">
        <v>87.966101694915196</v>
      </c>
      <c r="EY182" s="1">
        <v>40.675990675990597</v>
      </c>
    </row>
    <row r="183" spans="1:155" ht="15">
      <c r="A183" s="11" t="s">
        <v>267</v>
      </c>
      <c r="B183" s="1" t="s">
        <v>739</v>
      </c>
      <c r="C183" s="1" t="s">
        <v>1013</v>
      </c>
      <c r="D183" s="11" t="s">
        <v>1014</v>
      </c>
      <c r="E183" s="11" t="s">
        <v>1015</v>
      </c>
      <c r="F183" s="1">
        <v>77.808988764044898</v>
      </c>
      <c r="G183" s="1">
        <v>84.036144578313198</v>
      </c>
      <c r="H183" s="1">
        <v>67.465753424657507</v>
      </c>
      <c r="I183" s="1">
        <v>48.989898989898897</v>
      </c>
      <c r="J183" s="1">
        <v>36.567164179104402</v>
      </c>
      <c r="K183" s="1">
        <v>28.90625</v>
      </c>
      <c r="L183" s="1">
        <v>25.78125</v>
      </c>
      <c r="M183" s="1">
        <v>28.4615384615384</v>
      </c>
      <c r="N183" s="1">
        <v>35.074626865671597</v>
      </c>
      <c r="O183" s="1">
        <v>37.692307692307601</v>
      </c>
      <c r="P183" s="1">
        <v>39.473684210526301</v>
      </c>
      <c r="Q183" s="1">
        <v>0</v>
      </c>
      <c r="R183" s="1">
        <v>0</v>
      </c>
      <c r="S183" s="1">
        <v>0</v>
      </c>
      <c r="T183" s="1">
        <v>0</v>
      </c>
      <c r="U183" s="1">
        <v>79.213483146067404</v>
      </c>
      <c r="V183" s="1">
        <v>64.759036144578303</v>
      </c>
      <c r="W183" s="1">
        <v>26.7123287671232</v>
      </c>
      <c r="X183" s="1">
        <v>18.6868686868686</v>
      </c>
      <c r="Y183" s="1">
        <v>14.179104477611901</v>
      </c>
      <c r="Z183" s="1">
        <v>13.28125</v>
      </c>
      <c r="AA183" s="1">
        <v>13.28125</v>
      </c>
      <c r="AB183" s="1">
        <v>14.615384615384601</v>
      </c>
      <c r="AC183" s="1">
        <v>18.656716417910399</v>
      </c>
      <c r="AD183" s="1">
        <v>19.230769230769202</v>
      </c>
      <c r="AE183" s="1">
        <v>17.543859649122801</v>
      </c>
      <c r="AF183" s="1">
        <v>0</v>
      </c>
      <c r="AG183" s="1">
        <v>0</v>
      </c>
      <c r="AH183" s="1">
        <v>0</v>
      </c>
      <c r="AI183" s="1">
        <v>0</v>
      </c>
      <c r="AJ183" s="1">
        <v>52.247191011235898</v>
      </c>
      <c r="AK183" s="1">
        <v>52.710843373493901</v>
      </c>
      <c r="AL183" s="1">
        <v>51.369863013698598</v>
      </c>
      <c r="AM183" s="1">
        <v>48.484848484848399</v>
      </c>
      <c r="AN183" s="1">
        <v>46.268656716417901</v>
      </c>
      <c r="AO183" s="1">
        <v>46.09375</v>
      </c>
      <c r="AP183" s="1">
        <v>44.53125</v>
      </c>
      <c r="AQ183" s="1">
        <v>44.615384615384599</v>
      </c>
      <c r="AR183" s="1">
        <v>49.253731343283498</v>
      </c>
      <c r="AS183" s="1">
        <v>53.076923076923102</v>
      </c>
      <c r="AT183" s="1">
        <v>57.894736842105203</v>
      </c>
      <c r="AU183" s="1">
        <v>0</v>
      </c>
      <c r="AV183" s="1">
        <v>0</v>
      </c>
      <c r="AW183" s="1">
        <v>0</v>
      </c>
      <c r="AX183" s="1">
        <v>0</v>
      </c>
      <c r="AY183" s="1">
        <v>88.483146067415703</v>
      </c>
      <c r="AZ183" s="1">
        <v>80.421686746987902</v>
      </c>
      <c r="BA183" s="1">
        <v>16.095890410958901</v>
      </c>
      <c r="BB183" s="1">
        <v>12.6262626262626</v>
      </c>
      <c r="BC183" s="1">
        <v>12.686567164179101</v>
      </c>
      <c r="BD183" s="1">
        <v>25.78125</v>
      </c>
      <c r="BE183" s="1">
        <v>13.28125</v>
      </c>
      <c r="BF183" s="1">
        <v>3.84615384615384</v>
      </c>
      <c r="BG183" s="1">
        <v>33.582089552238799</v>
      </c>
      <c r="BH183" s="1">
        <v>36.153846153846096</v>
      </c>
      <c r="BI183" s="1">
        <v>32.456140350877099</v>
      </c>
      <c r="BJ183" s="1">
        <v>0</v>
      </c>
      <c r="BK183" s="1">
        <v>0</v>
      </c>
      <c r="BL183" s="1">
        <v>0</v>
      </c>
      <c r="BM183" s="1">
        <v>0</v>
      </c>
      <c r="BN183" s="1">
        <v>64.044943820224702</v>
      </c>
      <c r="BO183" s="1">
        <v>70.180722891566205</v>
      </c>
      <c r="BP183" s="1">
        <v>75.684931506849296</v>
      </c>
      <c r="BQ183" s="1">
        <v>73.737373737373701</v>
      </c>
      <c r="BR183" s="1">
        <v>61.194029850746197</v>
      </c>
      <c r="BS183" s="1">
        <v>66.40625</v>
      </c>
      <c r="BT183" s="1">
        <v>82.8125</v>
      </c>
      <c r="BU183" s="1">
        <v>30</v>
      </c>
      <c r="BV183" s="1">
        <v>35.074626865671597</v>
      </c>
      <c r="BW183" s="1">
        <v>36.923076923076898</v>
      </c>
      <c r="BX183" s="1">
        <v>37.719298245613999</v>
      </c>
      <c r="BY183" s="1">
        <v>0</v>
      </c>
      <c r="BZ183" s="1">
        <v>0</v>
      </c>
      <c r="CA183" s="1">
        <v>0</v>
      </c>
      <c r="CB183" s="1">
        <v>0</v>
      </c>
      <c r="CC183" s="1">
        <v>54.775280898876403</v>
      </c>
      <c r="CD183" s="1">
        <v>56.927710843373397</v>
      </c>
      <c r="CE183" s="1">
        <v>12.671232876712301</v>
      </c>
      <c r="CF183" s="1">
        <v>16.6666666666666</v>
      </c>
      <c r="CG183" s="1">
        <v>17.164179104477601</v>
      </c>
      <c r="CH183" s="1">
        <v>14.0625</v>
      </c>
      <c r="CI183" s="1">
        <v>16.40625</v>
      </c>
      <c r="CJ183" s="1">
        <v>33.846153846153797</v>
      </c>
      <c r="CK183" s="1">
        <v>19.402985074626798</v>
      </c>
      <c r="CL183" s="1">
        <v>20</v>
      </c>
      <c r="CM183" s="1">
        <v>16.6666666666666</v>
      </c>
      <c r="CN183" s="1">
        <v>0</v>
      </c>
      <c r="CO183" s="1">
        <v>0</v>
      </c>
      <c r="CP183" s="1">
        <v>0</v>
      </c>
      <c r="CQ183" s="1">
        <v>0</v>
      </c>
      <c r="CR183" s="1">
        <v>89.044943820224702</v>
      </c>
      <c r="CS183" s="1">
        <v>90.963855421686702</v>
      </c>
      <c r="CT183" s="1">
        <v>58.219178082191704</v>
      </c>
      <c r="CU183" s="1">
        <v>53.030303030303003</v>
      </c>
      <c r="CV183" s="1">
        <v>3.7313432835820799</v>
      </c>
      <c r="CW183" s="1">
        <v>21.09375</v>
      </c>
      <c r="CX183" s="1">
        <v>21.875</v>
      </c>
      <c r="CY183" s="1">
        <v>4.6153846153846096</v>
      </c>
      <c r="CZ183" s="1">
        <v>5.2238805970149196</v>
      </c>
      <c r="DA183" s="1">
        <v>4.6153846153846096</v>
      </c>
      <c r="DB183" s="1">
        <v>2.6315789473684199</v>
      </c>
      <c r="DC183" s="1">
        <v>0</v>
      </c>
      <c r="DD183" s="1">
        <v>0</v>
      </c>
      <c r="DE183" s="1">
        <v>0</v>
      </c>
      <c r="DF183" s="1">
        <v>0</v>
      </c>
      <c r="DG183" s="1">
        <v>25.110051357300101</v>
      </c>
      <c r="DH183" s="1">
        <v>32.912550311013497</v>
      </c>
      <c r="DI183" s="1">
        <v>4.8924076329679203</v>
      </c>
      <c r="DJ183" s="1">
        <v>12.8258293838862</v>
      </c>
      <c r="DK183" s="1">
        <v>2.9470529470529399</v>
      </c>
      <c r="DL183" s="1">
        <v>54.154002026342397</v>
      </c>
      <c r="DM183" s="1">
        <v>58.119218910585801</v>
      </c>
      <c r="DN183" s="1">
        <v>44.211065573770398</v>
      </c>
      <c r="DO183" s="1">
        <v>35.880566801619402</v>
      </c>
      <c r="DP183" s="1">
        <v>63.1113423517169</v>
      </c>
      <c r="DQ183" s="1">
        <v>39.214536928487597</v>
      </c>
      <c r="DR183" s="1">
        <v>0</v>
      </c>
      <c r="DS183" s="1">
        <v>0</v>
      </c>
      <c r="DT183" s="1">
        <v>0</v>
      </c>
      <c r="DU183" s="1">
        <v>0</v>
      </c>
      <c r="DV183" s="1">
        <v>63.701393983859099</v>
      </c>
      <c r="DW183" s="1">
        <v>67.453347969264499</v>
      </c>
      <c r="DX183" s="1">
        <v>71.437271619975604</v>
      </c>
      <c r="DY183" s="1">
        <v>58.3234597156398</v>
      </c>
      <c r="DZ183" s="1">
        <v>98.951048951048904</v>
      </c>
      <c r="EA183" s="1">
        <v>28.014184397163099</v>
      </c>
      <c r="EB183" s="1">
        <v>51.336073997944503</v>
      </c>
      <c r="EC183" s="1">
        <v>58.965163934426201</v>
      </c>
      <c r="ED183" s="1">
        <v>45.698380566801603</v>
      </c>
      <c r="EE183" s="1">
        <v>69.354838709677395</v>
      </c>
      <c r="EF183" s="1">
        <v>68.640093786635404</v>
      </c>
      <c r="EG183" s="1">
        <v>0</v>
      </c>
      <c r="EH183" s="1">
        <v>0</v>
      </c>
      <c r="EI183" s="1">
        <v>0</v>
      </c>
      <c r="EJ183" s="1">
        <v>0</v>
      </c>
      <c r="EK183" s="1">
        <v>35.399853264856901</v>
      </c>
      <c r="EL183" s="1">
        <v>36.1873399195023</v>
      </c>
      <c r="EM183" s="1">
        <v>35.749086479902502</v>
      </c>
      <c r="EN183" s="1">
        <v>30.9537914691943</v>
      </c>
      <c r="EO183" s="1">
        <v>22.0779220779221</v>
      </c>
      <c r="EP183" s="1">
        <v>21.681864235055698</v>
      </c>
      <c r="EQ183" s="1">
        <v>21.891058581706101</v>
      </c>
      <c r="ER183" s="1">
        <v>25.768442622950801</v>
      </c>
      <c r="ES183" s="1">
        <v>9.6659919028340102</v>
      </c>
      <c r="ET183" s="1">
        <v>28.876170655567101</v>
      </c>
      <c r="EU183" s="1">
        <v>38.628370457209797</v>
      </c>
      <c r="EV183" s="1">
        <v>0</v>
      </c>
      <c r="EW183" s="1">
        <v>0</v>
      </c>
      <c r="EX183" s="1">
        <v>0</v>
      </c>
      <c r="EY183" s="1">
        <v>0</v>
      </c>
    </row>
    <row r="184" spans="1:155" ht="15">
      <c r="A184" s="11" t="s">
        <v>362</v>
      </c>
      <c r="B184" s="1" t="s">
        <v>834</v>
      </c>
      <c r="C184" s="1" t="s">
        <v>1207</v>
      </c>
      <c r="D184" s="11" t="s">
        <v>1036</v>
      </c>
      <c r="E184" s="11" t="s">
        <v>1208</v>
      </c>
      <c r="F184" s="1">
        <v>53.052325581395301</v>
      </c>
      <c r="G184" s="1">
        <v>55.637982195845602</v>
      </c>
      <c r="H184" s="1">
        <v>50.914634146341399</v>
      </c>
      <c r="I184" s="1">
        <v>50.977198697068403</v>
      </c>
      <c r="J184" s="1">
        <v>50.336700336700297</v>
      </c>
      <c r="K184" s="1">
        <v>76.936026936026906</v>
      </c>
      <c r="L184" s="1">
        <v>66.267123287671197</v>
      </c>
      <c r="M184" s="1">
        <v>72.614840989399298</v>
      </c>
      <c r="N184" s="1">
        <v>68.933823529411697</v>
      </c>
      <c r="O184" s="1">
        <v>55.808080808080803</v>
      </c>
      <c r="P184" s="1">
        <v>51.910828025477699</v>
      </c>
      <c r="Q184" s="1">
        <v>45.789473684210499</v>
      </c>
      <c r="R184" s="1">
        <v>2</v>
      </c>
      <c r="S184" s="1">
        <v>19.594594594594501</v>
      </c>
      <c r="T184" s="1">
        <v>26.724137931034399</v>
      </c>
      <c r="U184" s="1">
        <v>76.598837209302303</v>
      </c>
      <c r="V184" s="1">
        <v>79.376854599406499</v>
      </c>
      <c r="W184" s="1">
        <v>82.164634146341399</v>
      </c>
      <c r="X184" s="1">
        <v>84.201954397394104</v>
      </c>
      <c r="Y184" s="1">
        <v>86.700336700336706</v>
      </c>
      <c r="Z184" s="1">
        <v>90.404040404040401</v>
      </c>
      <c r="AA184" s="1">
        <v>91.952054794520507</v>
      </c>
      <c r="AB184" s="1">
        <v>88.869257950529999</v>
      </c>
      <c r="AC184" s="1">
        <v>85.845588235294102</v>
      </c>
      <c r="AD184" s="1">
        <v>83.585858585858503</v>
      </c>
      <c r="AE184" s="1">
        <v>63.375796178343897</v>
      </c>
      <c r="AF184" s="1">
        <v>61.578947368421098</v>
      </c>
      <c r="AG184" s="1">
        <v>24.6666666666666</v>
      </c>
      <c r="AH184" s="1">
        <v>26.351351351351301</v>
      </c>
      <c r="AI184" s="1">
        <v>26.724137931034399</v>
      </c>
      <c r="AJ184" s="1">
        <v>42.151162790697597</v>
      </c>
      <c r="AK184" s="1">
        <v>42.729970326409401</v>
      </c>
      <c r="AL184" s="1">
        <v>42.682926829268197</v>
      </c>
      <c r="AM184" s="1">
        <v>42.182410423452701</v>
      </c>
      <c r="AN184" s="1">
        <v>42.592592592592503</v>
      </c>
      <c r="AO184" s="1">
        <v>42.760942760942697</v>
      </c>
      <c r="AP184" s="1">
        <v>42.4657534246575</v>
      </c>
      <c r="AQ184" s="1">
        <v>87.632508833922202</v>
      </c>
      <c r="AR184" s="1">
        <v>87.867647058823493</v>
      </c>
      <c r="AS184" s="1">
        <v>85.353535353535307</v>
      </c>
      <c r="AT184" s="1">
        <v>85.668789808917197</v>
      </c>
      <c r="AU184" s="1">
        <v>42.631578947368403</v>
      </c>
      <c r="AV184" s="1">
        <v>48.6666666666666</v>
      </c>
      <c r="AW184" s="1">
        <v>49.324324324324301</v>
      </c>
      <c r="AX184" s="1">
        <v>48.275862068965502</v>
      </c>
      <c r="AY184" s="1">
        <v>38.808139534883701</v>
      </c>
      <c r="AZ184" s="1">
        <v>44.362017804154299</v>
      </c>
      <c r="BA184" s="1">
        <v>30.640243902439</v>
      </c>
      <c r="BB184" s="1">
        <v>27.198697068403899</v>
      </c>
      <c r="BC184" s="1">
        <v>42.255892255892199</v>
      </c>
      <c r="BD184" s="1">
        <v>56.397306397306401</v>
      </c>
      <c r="BE184" s="1">
        <v>58.390410958904098</v>
      </c>
      <c r="BF184" s="1">
        <v>68.3745583038869</v>
      </c>
      <c r="BG184" s="1">
        <v>76.654411764705799</v>
      </c>
      <c r="BH184" s="1">
        <v>75.505050505050505</v>
      </c>
      <c r="BI184" s="1">
        <v>81.210191082802496</v>
      </c>
      <c r="BJ184" s="1">
        <v>90</v>
      </c>
      <c r="BK184" s="1">
        <v>22</v>
      </c>
      <c r="BL184" s="1">
        <v>37.162162162162097</v>
      </c>
      <c r="BM184" s="1">
        <v>12.9310344827586</v>
      </c>
      <c r="BN184" s="1">
        <v>64.680232558139494</v>
      </c>
      <c r="BO184" s="1">
        <v>72.403560830860499</v>
      </c>
      <c r="BP184" s="1">
        <v>81.097560975609696</v>
      </c>
      <c r="BQ184" s="1">
        <v>85.993485342019497</v>
      </c>
      <c r="BR184" s="1">
        <v>74.579124579124496</v>
      </c>
      <c r="BS184" s="1">
        <v>76.430976430976401</v>
      </c>
      <c r="BT184" s="1">
        <v>77.910958904109506</v>
      </c>
      <c r="BU184" s="1">
        <v>80.388692579505303</v>
      </c>
      <c r="BV184" s="1">
        <v>82.720588235294102</v>
      </c>
      <c r="BW184" s="1">
        <v>80.303030303030297</v>
      </c>
      <c r="BX184" s="1">
        <v>78.980891719745202</v>
      </c>
      <c r="BY184" s="1">
        <v>81.578947368421098</v>
      </c>
      <c r="BZ184" s="1">
        <v>38.6666666666666</v>
      </c>
      <c r="CA184" s="1">
        <v>39.864864864864799</v>
      </c>
      <c r="CB184" s="1">
        <v>41.379310344827502</v>
      </c>
      <c r="CC184" s="1">
        <v>79.215116279069704</v>
      </c>
      <c r="CD184" s="1">
        <v>80.860534124629098</v>
      </c>
      <c r="CE184" s="1">
        <v>90.548780487804805</v>
      </c>
      <c r="CF184" s="1">
        <v>87.947882736156302</v>
      </c>
      <c r="CG184" s="1">
        <v>63.1313131313131</v>
      </c>
      <c r="CH184" s="1">
        <v>66.6666666666666</v>
      </c>
      <c r="CI184" s="1">
        <v>65.239726027397197</v>
      </c>
      <c r="CJ184" s="1">
        <v>52.826855123674903</v>
      </c>
      <c r="CK184" s="1">
        <v>78.125</v>
      </c>
      <c r="CL184" s="1">
        <v>85.606060606060595</v>
      </c>
      <c r="CM184" s="1">
        <v>76.751592356687894</v>
      </c>
      <c r="CN184" s="1">
        <v>80.5263157894736</v>
      </c>
      <c r="CO184" s="1">
        <v>76.6666666666666</v>
      </c>
      <c r="CP184" s="1">
        <v>83.108108108108098</v>
      </c>
      <c r="CQ184" s="1">
        <v>49.137931034482698</v>
      </c>
      <c r="CR184" s="1">
        <v>81.686046511627893</v>
      </c>
      <c r="CS184" s="1">
        <v>82.195845697329304</v>
      </c>
      <c r="CT184" s="1">
        <v>83.536585365853597</v>
      </c>
      <c r="CU184" s="1">
        <v>83.061889250814303</v>
      </c>
      <c r="CV184" s="1">
        <v>83.838383838383805</v>
      </c>
      <c r="CW184" s="1">
        <v>83.3333333333333</v>
      </c>
      <c r="CX184" s="1">
        <v>83.732876712328704</v>
      </c>
      <c r="CY184" s="1">
        <v>85.689045936395701</v>
      </c>
      <c r="CZ184" s="1">
        <v>87.132352941176407</v>
      </c>
      <c r="DA184" s="1">
        <v>86.616161616161605</v>
      </c>
      <c r="DB184" s="1">
        <v>21.019108280254699</v>
      </c>
      <c r="DC184" s="1">
        <v>21.052631578947299</v>
      </c>
      <c r="DD184" s="1">
        <v>28</v>
      </c>
      <c r="DE184" s="1">
        <v>31.756756756756701</v>
      </c>
      <c r="DF184" s="1">
        <v>35.344827586206797</v>
      </c>
      <c r="DG184" s="1">
        <v>33.840792369772501</v>
      </c>
      <c r="DH184" s="1">
        <v>63.245517746066497</v>
      </c>
      <c r="DI184" s="1">
        <v>83.536337799431493</v>
      </c>
      <c r="DJ184" s="1">
        <v>86.167061611374393</v>
      </c>
      <c r="DK184" s="1">
        <v>47.9020979020979</v>
      </c>
      <c r="DL184" s="1">
        <v>8.1560283687943205</v>
      </c>
      <c r="DM184" s="1">
        <v>2.5179856115107899</v>
      </c>
      <c r="DN184" s="1">
        <v>1.8954918032786801</v>
      </c>
      <c r="DO184" s="1">
        <v>16.447368421052602</v>
      </c>
      <c r="DP184" s="1">
        <v>43.4443288241415</v>
      </c>
      <c r="DQ184" s="1">
        <v>29.4841735052754</v>
      </c>
      <c r="DR184" s="1">
        <v>27.860326894502201</v>
      </c>
      <c r="DS184" s="1">
        <v>15.984848484848399</v>
      </c>
      <c r="DT184" s="1">
        <v>32.245827010622101</v>
      </c>
      <c r="DU184" s="1">
        <v>29.5762711864406</v>
      </c>
      <c r="DV184" s="1">
        <v>45.763022743947097</v>
      </c>
      <c r="DW184" s="1">
        <v>46.304427369191302</v>
      </c>
      <c r="DX184" s="1">
        <v>44.762484774664998</v>
      </c>
      <c r="DY184" s="1">
        <v>46.7120853080568</v>
      </c>
      <c r="DZ184" s="1">
        <v>41.608391608391599</v>
      </c>
      <c r="EA184" s="1">
        <v>44.528875379939201</v>
      </c>
      <c r="EB184" s="1">
        <v>44.244604316546699</v>
      </c>
      <c r="EC184" s="1">
        <v>48.411885245901601</v>
      </c>
      <c r="ED184" s="1">
        <v>53.997975708501997</v>
      </c>
      <c r="EE184" s="1">
        <v>65.192507804370393</v>
      </c>
      <c r="EF184" s="1">
        <v>63.7162954279015</v>
      </c>
      <c r="EG184" s="1">
        <v>45.988112927191601</v>
      </c>
      <c r="EH184" s="1">
        <v>21.2878787878787</v>
      </c>
      <c r="EI184" s="1">
        <v>41.198786039453701</v>
      </c>
      <c r="EJ184" s="1">
        <v>46.186440677966097</v>
      </c>
      <c r="EK184" s="1">
        <v>35.399853264856901</v>
      </c>
      <c r="EL184" s="1">
        <v>73.124771313574797</v>
      </c>
      <c r="EM184" s="1">
        <v>35.749086479902502</v>
      </c>
      <c r="EN184" s="1">
        <v>62.766587677725099</v>
      </c>
      <c r="EO184" s="1">
        <v>22.0779220779221</v>
      </c>
      <c r="EP184" s="1">
        <v>62.411347517730498</v>
      </c>
      <c r="EQ184" s="1">
        <v>50.770811921891003</v>
      </c>
      <c r="ER184" s="1">
        <v>75.051229508196698</v>
      </c>
      <c r="ES184" s="1">
        <v>53.289473684210499</v>
      </c>
      <c r="ET184" s="1">
        <v>77.263267429760603</v>
      </c>
      <c r="EU184" s="1">
        <v>63.599062133645901</v>
      </c>
      <c r="EV184" s="1">
        <v>18.4992570579494</v>
      </c>
      <c r="EW184" s="1">
        <v>38.939393939393902</v>
      </c>
      <c r="EX184" s="1">
        <v>40.819423368740502</v>
      </c>
      <c r="EY184" s="1">
        <v>41.610169491525397</v>
      </c>
    </row>
    <row r="185" spans="1:155" ht="15">
      <c r="A185" s="11" t="s">
        <v>375</v>
      </c>
      <c r="B185" s="1" t="s">
        <v>845</v>
      </c>
      <c r="C185" s="1" t="s">
        <v>1049</v>
      </c>
      <c r="D185" s="11" t="s">
        <v>1039</v>
      </c>
      <c r="E185" s="11" t="s">
        <v>1040</v>
      </c>
      <c r="F185" s="1">
        <v>84.259259259259196</v>
      </c>
      <c r="G185" s="1">
        <v>68.933823529411697</v>
      </c>
      <c r="H185" s="1">
        <v>70.689655172413694</v>
      </c>
      <c r="I185" s="1">
        <v>72.933884297520606</v>
      </c>
      <c r="J185" s="1">
        <v>71.004566210045596</v>
      </c>
      <c r="K185" s="1">
        <v>84.047619047618994</v>
      </c>
      <c r="L185" s="1">
        <v>79.545454545454504</v>
      </c>
      <c r="M185" s="1">
        <v>77.692307692307594</v>
      </c>
      <c r="N185" s="1">
        <v>73.115577889447195</v>
      </c>
      <c r="O185" s="1">
        <v>76.011560693641599</v>
      </c>
      <c r="P185" s="1">
        <v>77.243589743589695</v>
      </c>
      <c r="Q185" s="1">
        <v>69.469026548672502</v>
      </c>
      <c r="R185" s="1">
        <v>84.659090909090907</v>
      </c>
      <c r="S185" s="1">
        <v>77.710843373493901</v>
      </c>
      <c r="T185" s="1">
        <v>85.616438356164295</v>
      </c>
      <c r="U185" s="1">
        <v>80.5555555555555</v>
      </c>
      <c r="V185" s="1">
        <v>75.551470588235205</v>
      </c>
      <c r="W185" s="1">
        <v>77.586206896551701</v>
      </c>
      <c r="X185" s="1">
        <v>74.173553719008197</v>
      </c>
      <c r="Y185" s="1">
        <v>83.3333333333333</v>
      </c>
      <c r="Z185" s="1">
        <v>84.047619047618994</v>
      </c>
      <c r="AA185" s="1">
        <v>80.5555555555555</v>
      </c>
      <c r="AB185" s="1">
        <v>82.820512820512803</v>
      </c>
      <c r="AC185" s="1">
        <v>86.683417085427095</v>
      </c>
      <c r="AD185" s="1">
        <v>87.572254335260098</v>
      </c>
      <c r="AE185" s="1">
        <v>56.730769230769198</v>
      </c>
      <c r="AF185" s="1">
        <v>35.840707964601698</v>
      </c>
      <c r="AG185" s="1">
        <v>74.431818181818102</v>
      </c>
      <c r="AH185" s="1">
        <v>85.542168674698701</v>
      </c>
      <c r="AI185" s="1">
        <v>69.863013698630098</v>
      </c>
      <c r="AJ185" s="1">
        <v>38.8888888888888</v>
      </c>
      <c r="AK185" s="1">
        <v>40.441176470588204</v>
      </c>
      <c r="AL185" s="1">
        <v>39.846743295019103</v>
      </c>
      <c r="AM185" s="1">
        <v>40.289256198347097</v>
      </c>
      <c r="AN185" s="1">
        <v>39.269406392694101</v>
      </c>
      <c r="AO185" s="1">
        <v>38.095238095238102</v>
      </c>
      <c r="AP185" s="1">
        <v>82.575757575757507</v>
      </c>
      <c r="AQ185" s="1">
        <v>83.3333333333333</v>
      </c>
      <c r="AR185" s="1">
        <v>39.698492462311499</v>
      </c>
      <c r="AS185" s="1">
        <v>40.462427745664698</v>
      </c>
      <c r="AT185" s="1">
        <v>39.743589743589702</v>
      </c>
      <c r="AU185" s="1">
        <v>41.592920353982301</v>
      </c>
      <c r="AV185" s="1">
        <v>50</v>
      </c>
      <c r="AW185" s="1">
        <v>96.987951807228896</v>
      </c>
      <c r="AX185" s="1">
        <v>50</v>
      </c>
      <c r="AY185" s="1">
        <v>68.703703703703695</v>
      </c>
      <c r="AZ185" s="1">
        <v>76.286764705882305</v>
      </c>
      <c r="BA185" s="1">
        <v>74.137931034482705</v>
      </c>
      <c r="BB185" s="1">
        <v>74.586776859504099</v>
      </c>
      <c r="BC185" s="1">
        <v>57.3059360730593</v>
      </c>
      <c r="BD185" s="1">
        <v>81.6666666666666</v>
      </c>
      <c r="BE185" s="1">
        <v>82.070707070707101</v>
      </c>
      <c r="BF185" s="1">
        <v>87.435897435897402</v>
      </c>
      <c r="BG185" s="1">
        <v>67.587939698492406</v>
      </c>
      <c r="BH185" s="1">
        <v>78.323699421965301</v>
      </c>
      <c r="BI185" s="1">
        <v>74.038461538461505</v>
      </c>
      <c r="BJ185" s="1">
        <v>84.513274336283104</v>
      </c>
      <c r="BK185" s="1">
        <v>98.295454545454504</v>
      </c>
      <c r="BL185" s="1">
        <v>95.783132530120398</v>
      </c>
      <c r="BM185" s="1">
        <v>88.356164383561605</v>
      </c>
      <c r="BN185" s="1">
        <v>97.7777777777777</v>
      </c>
      <c r="BO185" s="1">
        <v>92.279411764705799</v>
      </c>
      <c r="BP185" s="1">
        <v>89.655172413793096</v>
      </c>
      <c r="BQ185" s="1">
        <v>89.876033057851203</v>
      </c>
      <c r="BR185" s="1">
        <v>89.269406392694094</v>
      </c>
      <c r="BS185" s="1">
        <v>90</v>
      </c>
      <c r="BT185" s="1">
        <v>91.414141414141397</v>
      </c>
      <c r="BU185" s="1">
        <v>93.076923076923094</v>
      </c>
      <c r="BV185" s="1">
        <v>89.698492462311506</v>
      </c>
      <c r="BW185" s="1">
        <v>91.907514450866998</v>
      </c>
      <c r="BX185" s="1">
        <v>89.743589743589695</v>
      </c>
      <c r="BY185" s="1">
        <v>91.592920353982294</v>
      </c>
      <c r="BZ185" s="1">
        <v>94.318181818181799</v>
      </c>
      <c r="CA185" s="1">
        <v>93.975903614457806</v>
      </c>
      <c r="CB185" s="1">
        <v>98.630136986301295</v>
      </c>
      <c r="CC185" s="1">
        <v>90.185185185185105</v>
      </c>
      <c r="CD185" s="1">
        <v>90.625</v>
      </c>
      <c r="CE185" s="1">
        <v>87.164750957854395</v>
      </c>
      <c r="CF185" s="1">
        <v>84.504132231404895</v>
      </c>
      <c r="CG185" s="1">
        <v>60.502283105022798</v>
      </c>
      <c r="CH185" s="1">
        <v>80.238095238095198</v>
      </c>
      <c r="CI185" s="1">
        <v>65.909090909090907</v>
      </c>
      <c r="CJ185" s="1">
        <v>59.743589743589702</v>
      </c>
      <c r="CK185" s="1">
        <v>73.115577889447195</v>
      </c>
      <c r="CL185" s="1">
        <v>55.491329479768702</v>
      </c>
      <c r="CM185" s="1">
        <v>70.8333333333333</v>
      </c>
      <c r="CN185" s="1">
        <v>56.194690265486699</v>
      </c>
      <c r="CO185" s="1">
        <v>80.681818181818102</v>
      </c>
      <c r="CP185" s="1">
        <v>84.939759036144494</v>
      </c>
      <c r="CQ185" s="1">
        <v>78.767123287671197</v>
      </c>
      <c r="CR185" s="1">
        <v>98.703703703703695</v>
      </c>
      <c r="CS185" s="1">
        <v>98.529411764705799</v>
      </c>
      <c r="CT185" s="1">
        <v>98.467432950191494</v>
      </c>
      <c r="CU185" s="1">
        <v>91.942148760330497</v>
      </c>
      <c r="CV185" s="1">
        <v>92.237442922374399</v>
      </c>
      <c r="CW185" s="1">
        <v>91.6666666666666</v>
      </c>
      <c r="CX185" s="1">
        <v>91.6666666666666</v>
      </c>
      <c r="CY185" s="1">
        <v>91.538461538461505</v>
      </c>
      <c r="CZ185" s="1">
        <v>61.055276381909501</v>
      </c>
      <c r="DA185" s="1">
        <v>63.294797687861198</v>
      </c>
      <c r="DB185" s="1">
        <v>62.820512820512803</v>
      </c>
      <c r="DC185" s="1">
        <v>25.663716814159201</v>
      </c>
      <c r="DD185" s="1">
        <v>39.204545454545404</v>
      </c>
      <c r="DE185" s="1">
        <v>40.963855421686702</v>
      </c>
      <c r="DF185" s="1">
        <v>42.4657534246575</v>
      </c>
      <c r="DG185" s="1">
        <v>93.268525311812098</v>
      </c>
      <c r="DH185" s="1">
        <v>84.211489206000707</v>
      </c>
      <c r="DI185" s="1">
        <v>63.317092976045402</v>
      </c>
      <c r="DJ185" s="1">
        <v>80.124407582938304</v>
      </c>
      <c r="DK185" s="1">
        <v>95.654345654345605</v>
      </c>
      <c r="DL185" s="1">
        <v>91.134751773049601</v>
      </c>
      <c r="DM185" s="1">
        <v>79.0853031860226</v>
      </c>
      <c r="DN185" s="1">
        <v>59.5799180327868</v>
      </c>
      <c r="DO185" s="1">
        <v>53.491902834008101</v>
      </c>
      <c r="DP185" s="1">
        <v>68.106139438085293</v>
      </c>
      <c r="DQ185" s="1">
        <v>77.080890973036304</v>
      </c>
      <c r="DR185" s="1">
        <v>37.667161961367</v>
      </c>
      <c r="DS185" s="1">
        <v>71.742424242424207</v>
      </c>
      <c r="DT185" s="1">
        <v>70.7890743550834</v>
      </c>
      <c r="DU185" s="1">
        <v>27.711864406779601</v>
      </c>
      <c r="DV185" s="1">
        <v>95.139398385913395</v>
      </c>
      <c r="DW185" s="1">
        <v>79.4182217343578</v>
      </c>
      <c r="DX185" s="1">
        <v>92.630937880633297</v>
      </c>
      <c r="DY185" s="1">
        <v>94.845971563980996</v>
      </c>
      <c r="DZ185" s="1">
        <v>75.774225774225698</v>
      </c>
      <c r="EA185" s="1">
        <v>96.504559270516694</v>
      </c>
      <c r="EB185" s="1">
        <v>77.543679342240395</v>
      </c>
      <c r="EC185" s="1">
        <v>84.887295081967196</v>
      </c>
      <c r="ED185" s="1">
        <v>73.32995951417</v>
      </c>
      <c r="EE185" s="1">
        <v>83.038501560874096</v>
      </c>
      <c r="EF185" s="1">
        <v>85.580304806565096</v>
      </c>
      <c r="EG185" s="1">
        <v>92.570579494799404</v>
      </c>
      <c r="EH185" s="1">
        <v>83.3333333333333</v>
      </c>
      <c r="EI185" s="1">
        <v>88.770864946889205</v>
      </c>
      <c r="EJ185" s="1">
        <v>98.559322033898297</v>
      </c>
      <c r="EK185" s="1">
        <v>93.580337490828995</v>
      </c>
      <c r="EL185" s="1">
        <v>92.1331869740212</v>
      </c>
      <c r="EM185" s="1">
        <v>85.891189606171295</v>
      </c>
      <c r="EN185" s="1">
        <v>90.284360189573405</v>
      </c>
      <c r="EO185" s="1">
        <v>85.714285714285694</v>
      </c>
      <c r="EP185" s="1">
        <v>84.903748733535906</v>
      </c>
      <c r="EQ185" s="1">
        <v>90.339157245632094</v>
      </c>
      <c r="ER185" s="1">
        <v>94.620901639344197</v>
      </c>
      <c r="ES185" s="1">
        <v>95.850202429149803</v>
      </c>
      <c r="ET185" s="1">
        <v>89.281997918834506</v>
      </c>
      <c r="EU185" s="1">
        <v>91.500586166471194</v>
      </c>
      <c r="EV185" s="1">
        <v>95.765230312035598</v>
      </c>
      <c r="EW185" s="1">
        <v>91.818181818181799</v>
      </c>
      <c r="EX185" s="1">
        <v>93.171471927162301</v>
      </c>
      <c r="EY185" s="1">
        <v>97.711864406779597</v>
      </c>
    </row>
    <row r="186" spans="1:155" ht="15">
      <c r="A186" s="11" t="s">
        <v>369</v>
      </c>
      <c r="B186" s="1" t="s">
        <v>840</v>
      </c>
      <c r="C186" s="1" t="s">
        <v>1087</v>
      </c>
      <c r="D186" s="11" t="s">
        <v>1171</v>
      </c>
      <c r="E186" s="11" t="s">
        <v>1172</v>
      </c>
      <c r="F186" s="1">
        <v>63.362068965517203</v>
      </c>
      <c r="G186" s="1">
        <v>37.387387387387299</v>
      </c>
      <c r="H186" s="1">
        <v>5.5</v>
      </c>
      <c r="I186" s="1">
        <v>4.1176470588235201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52.155172413793103</v>
      </c>
      <c r="V186" s="1">
        <v>33.3333333333333</v>
      </c>
      <c r="W186" s="1">
        <v>12.5</v>
      </c>
      <c r="X186" s="1">
        <v>10.588235294117601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31.8965517241379</v>
      </c>
      <c r="AK186" s="1">
        <v>32.4324324324324</v>
      </c>
      <c r="AL186" s="1">
        <v>33</v>
      </c>
      <c r="AM186" s="1">
        <v>33.529411764705799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42.672413793103402</v>
      </c>
      <c r="AZ186" s="1">
        <v>14.864864864864799</v>
      </c>
      <c r="BA186" s="1">
        <v>6.5</v>
      </c>
      <c r="BB186" s="1">
        <v>14.705882352941099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69.827586206896498</v>
      </c>
      <c r="BO186" s="1">
        <v>26.5765765765765</v>
      </c>
      <c r="BP186" s="1">
        <v>27.5</v>
      </c>
      <c r="BQ186" s="1">
        <v>29.411764705882302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0</v>
      </c>
      <c r="BX186" s="1">
        <v>0</v>
      </c>
      <c r="BY186" s="1">
        <v>0</v>
      </c>
      <c r="BZ186" s="1">
        <v>0</v>
      </c>
      <c r="CA186" s="1">
        <v>0</v>
      </c>
      <c r="CB186" s="1">
        <v>0</v>
      </c>
      <c r="CC186" s="1">
        <v>87.5</v>
      </c>
      <c r="CD186" s="1">
        <v>68.918918918918905</v>
      </c>
      <c r="CE186" s="1">
        <v>71</v>
      </c>
      <c r="CF186" s="1">
        <v>66.470588235294102</v>
      </c>
      <c r="CG186" s="1">
        <v>0</v>
      </c>
      <c r="CH186" s="1">
        <v>0</v>
      </c>
      <c r="CI186" s="1">
        <v>0</v>
      </c>
      <c r="CJ186" s="1">
        <v>0</v>
      </c>
      <c r="CK186" s="1">
        <v>0</v>
      </c>
      <c r="CL186" s="1">
        <v>0</v>
      </c>
      <c r="CM186" s="1">
        <v>0</v>
      </c>
      <c r="CN186" s="1">
        <v>0</v>
      </c>
      <c r="CO186" s="1">
        <v>0</v>
      </c>
      <c r="CP186" s="1">
        <v>0</v>
      </c>
      <c r="CQ186" s="1">
        <v>0</v>
      </c>
      <c r="CR186" s="1">
        <v>35.344827586206797</v>
      </c>
      <c r="CS186" s="1">
        <v>38.738738738738697</v>
      </c>
      <c r="CT186" s="1">
        <v>41</v>
      </c>
      <c r="CU186" s="1">
        <v>41.764705882352899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  <c r="DF186" s="1">
        <v>0</v>
      </c>
      <c r="DG186" s="1">
        <v>40.150403521643398</v>
      </c>
      <c r="DH186" s="1">
        <v>27.3874862788144</v>
      </c>
      <c r="DI186" s="1">
        <v>29.9025578562728</v>
      </c>
      <c r="DJ186" s="1">
        <v>14.010663507108999</v>
      </c>
      <c r="DK186" s="1">
        <v>0</v>
      </c>
      <c r="DL186" s="1">
        <v>0</v>
      </c>
      <c r="DM186" s="1">
        <v>0</v>
      </c>
      <c r="DN186" s="1">
        <v>0</v>
      </c>
      <c r="DO186" s="1">
        <v>0</v>
      </c>
      <c r="DP186" s="1">
        <v>0</v>
      </c>
      <c r="DQ186" s="1">
        <v>0</v>
      </c>
      <c r="DR186" s="1">
        <v>0</v>
      </c>
      <c r="DS186" s="1">
        <v>0</v>
      </c>
      <c r="DT186" s="1">
        <v>0</v>
      </c>
      <c r="DU186" s="1">
        <v>0</v>
      </c>
      <c r="DV186" s="1">
        <v>61.665443873807703</v>
      </c>
      <c r="DW186" s="1">
        <v>54.098060739114501</v>
      </c>
      <c r="DX186" s="1">
        <v>52.314250913520098</v>
      </c>
      <c r="DY186" s="1">
        <v>29.798578199052098</v>
      </c>
      <c r="DZ186" s="1">
        <v>0</v>
      </c>
      <c r="EA186" s="1">
        <v>0</v>
      </c>
      <c r="EB186" s="1">
        <v>0</v>
      </c>
      <c r="EC186" s="1">
        <v>0</v>
      </c>
      <c r="ED186" s="1">
        <v>0</v>
      </c>
      <c r="EE186" s="1">
        <v>0</v>
      </c>
      <c r="EF186" s="1">
        <v>0</v>
      </c>
      <c r="EG186" s="1">
        <v>0</v>
      </c>
      <c r="EH186" s="1">
        <v>0</v>
      </c>
      <c r="EI186" s="1">
        <v>0</v>
      </c>
      <c r="EJ186" s="1">
        <v>0</v>
      </c>
      <c r="EK186" s="1">
        <v>35.399853264856901</v>
      </c>
      <c r="EL186" s="1">
        <v>36.1873399195023</v>
      </c>
      <c r="EM186" s="1">
        <v>35.749086479902502</v>
      </c>
      <c r="EN186" s="1">
        <v>30.9537914691943</v>
      </c>
      <c r="EO186" s="1">
        <v>0</v>
      </c>
      <c r="EP186" s="1">
        <v>0</v>
      </c>
      <c r="EQ186" s="1">
        <v>0</v>
      </c>
      <c r="ER186" s="1">
        <v>0</v>
      </c>
      <c r="ES186" s="1">
        <v>0</v>
      </c>
      <c r="ET186" s="1">
        <v>0</v>
      </c>
      <c r="EU186" s="1">
        <v>0</v>
      </c>
      <c r="EV186" s="1">
        <v>0</v>
      </c>
      <c r="EW186" s="1">
        <v>0</v>
      </c>
      <c r="EX186" s="1">
        <v>0</v>
      </c>
      <c r="EY186" s="1">
        <v>0</v>
      </c>
    </row>
    <row r="187" spans="1:155" ht="15">
      <c r="A187" s="11" t="s">
        <v>371</v>
      </c>
      <c r="B187" s="1" t="s">
        <v>842</v>
      </c>
      <c r="C187" s="1" t="s">
        <v>1180</v>
      </c>
      <c r="D187" s="11" t="s">
        <v>1046</v>
      </c>
      <c r="E187" s="11" t="s">
        <v>1181</v>
      </c>
      <c r="F187" s="1">
        <v>90.880503144654099</v>
      </c>
      <c r="G187" s="1">
        <v>86.774193548387103</v>
      </c>
      <c r="H187" s="1">
        <v>87.241379310344797</v>
      </c>
      <c r="I187" s="1">
        <v>86.090225563909698</v>
      </c>
      <c r="J187" s="1">
        <v>68.859649122806999</v>
      </c>
      <c r="K187" s="1">
        <v>62.946428571428498</v>
      </c>
      <c r="L187" s="1">
        <v>69.626168224299093</v>
      </c>
      <c r="M187" s="1">
        <v>84.803921568627402</v>
      </c>
      <c r="N187" s="1">
        <v>89.5</v>
      </c>
      <c r="O187" s="1">
        <v>82.065217391304301</v>
      </c>
      <c r="P187" s="1">
        <v>12.9629629629629</v>
      </c>
      <c r="Q187" s="1">
        <v>51.973684210526301</v>
      </c>
      <c r="R187" s="1">
        <v>33.9743589743589</v>
      </c>
      <c r="S187" s="1">
        <v>39.743589743589702</v>
      </c>
      <c r="T187" s="1">
        <v>0</v>
      </c>
      <c r="U187" s="1">
        <v>58.176100628930797</v>
      </c>
      <c r="V187" s="1">
        <v>55.806451612903203</v>
      </c>
      <c r="W187" s="1">
        <v>54.137931034482698</v>
      </c>
      <c r="X187" s="1">
        <v>53.0075187969924</v>
      </c>
      <c r="Y187" s="1">
        <v>43.859649122806999</v>
      </c>
      <c r="Z187" s="1">
        <v>40.178571428571402</v>
      </c>
      <c r="AA187" s="1">
        <v>57.009345794392502</v>
      </c>
      <c r="AB187" s="1">
        <v>68.627450980392098</v>
      </c>
      <c r="AC187" s="1">
        <v>69</v>
      </c>
      <c r="AD187" s="1">
        <v>70.108695652173907</v>
      </c>
      <c r="AE187" s="1">
        <v>54.320987654320902</v>
      </c>
      <c r="AF187" s="1">
        <v>53.947368421052602</v>
      </c>
      <c r="AG187" s="1">
        <v>37.820512820512803</v>
      </c>
      <c r="AH187" s="1">
        <v>38.461538461538403</v>
      </c>
      <c r="AI187" s="1">
        <v>0</v>
      </c>
      <c r="AJ187" s="1">
        <v>40.880503144654099</v>
      </c>
      <c r="AK187" s="1">
        <v>40.967741935483801</v>
      </c>
      <c r="AL187" s="1">
        <v>41.034482758620598</v>
      </c>
      <c r="AM187" s="1">
        <v>40.601503759398398</v>
      </c>
      <c r="AN187" s="1">
        <v>42.105263157894697</v>
      </c>
      <c r="AO187" s="1">
        <v>43.303571428571402</v>
      </c>
      <c r="AP187" s="1">
        <v>42.990654205607399</v>
      </c>
      <c r="AQ187" s="1">
        <v>44.117647058823501</v>
      </c>
      <c r="AR187" s="1">
        <v>45.5</v>
      </c>
      <c r="AS187" s="1">
        <v>46.739130434782602</v>
      </c>
      <c r="AT187" s="1">
        <v>46.296296296296198</v>
      </c>
      <c r="AU187" s="1">
        <v>50</v>
      </c>
      <c r="AV187" s="1">
        <v>50</v>
      </c>
      <c r="AW187" s="1">
        <v>50</v>
      </c>
      <c r="AX187" s="1">
        <v>0</v>
      </c>
      <c r="AY187" s="1">
        <v>39.308176100628899</v>
      </c>
      <c r="AZ187" s="1">
        <v>60.967741935483801</v>
      </c>
      <c r="BA187" s="1">
        <v>56.2068965517241</v>
      </c>
      <c r="BB187" s="1">
        <v>53.0075187969924</v>
      </c>
      <c r="BC187" s="1">
        <v>45.175438596491198</v>
      </c>
      <c r="BD187" s="1">
        <v>27.232142857142801</v>
      </c>
      <c r="BE187" s="1">
        <v>39.719626168224302</v>
      </c>
      <c r="BF187" s="1">
        <v>75.980392156862706</v>
      </c>
      <c r="BG187" s="1">
        <v>70.5</v>
      </c>
      <c r="BH187" s="1">
        <v>71.195652173913004</v>
      </c>
      <c r="BI187" s="1">
        <v>54.938271604938201</v>
      </c>
      <c r="BJ187" s="1">
        <v>26.973684210526301</v>
      </c>
      <c r="BK187" s="1">
        <v>5.7692307692307603</v>
      </c>
      <c r="BL187" s="1">
        <v>9.6153846153846096</v>
      </c>
      <c r="BM187" s="1">
        <v>0</v>
      </c>
      <c r="BN187" s="1">
        <v>77.358490566037702</v>
      </c>
      <c r="BO187" s="1">
        <v>30</v>
      </c>
      <c r="BP187" s="1">
        <v>30.344827586206801</v>
      </c>
      <c r="BQ187" s="1">
        <v>30.827067669172902</v>
      </c>
      <c r="BR187" s="1">
        <v>30.2631578947368</v>
      </c>
      <c r="BS187" s="1">
        <v>32.142857142857103</v>
      </c>
      <c r="BT187" s="1">
        <v>32.710280373831701</v>
      </c>
      <c r="BU187" s="1">
        <v>33.823529411764703</v>
      </c>
      <c r="BV187" s="1">
        <v>37</v>
      </c>
      <c r="BW187" s="1">
        <v>36.413043478260803</v>
      </c>
      <c r="BX187" s="1">
        <v>38.271604938271601</v>
      </c>
      <c r="BY187" s="1">
        <v>40.789473684210499</v>
      </c>
      <c r="BZ187" s="1">
        <v>46.153846153846096</v>
      </c>
      <c r="CA187" s="1">
        <v>46.153846153846096</v>
      </c>
      <c r="CB187" s="1">
        <v>0</v>
      </c>
      <c r="CC187" s="1">
        <v>72.641509433962199</v>
      </c>
      <c r="CD187" s="1">
        <v>74.193548387096698</v>
      </c>
      <c r="CE187" s="1">
        <v>72.068965517241296</v>
      </c>
      <c r="CF187" s="1">
        <v>69.924812030075103</v>
      </c>
      <c r="CG187" s="1">
        <v>75.438596491228097</v>
      </c>
      <c r="CH187" s="1">
        <v>58.482142857142797</v>
      </c>
      <c r="CI187" s="1">
        <v>24.766355140186899</v>
      </c>
      <c r="CJ187" s="1">
        <v>39.2156862745098</v>
      </c>
      <c r="CK187" s="1">
        <v>32.5</v>
      </c>
      <c r="CL187" s="1">
        <v>36.413043478260803</v>
      </c>
      <c r="CM187" s="1">
        <v>35.185185185185098</v>
      </c>
      <c r="CN187" s="1">
        <v>54.605263157894697</v>
      </c>
      <c r="CO187" s="1">
        <v>52.564102564102498</v>
      </c>
      <c r="CP187" s="1">
        <v>47.435897435897402</v>
      </c>
      <c r="CQ187" s="1">
        <v>0</v>
      </c>
      <c r="CR187" s="1">
        <v>44.339622641509401</v>
      </c>
      <c r="CS187" s="1">
        <v>45.806451612903203</v>
      </c>
      <c r="CT187" s="1">
        <v>44.827586206896498</v>
      </c>
      <c r="CU187" s="1">
        <v>47.368421052631497</v>
      </c>
      <c r="CV187" s="1">
        <v>49.561403508771903</v>
      </c>
      <c r="CW187" s="1">
        <v>52.232142857142797</v>
      </c>
      <c r="CX187" s="1">
        <v>51.401869158878498</v>
      </c>
      <c r="CY187" s="1">
        <v>52.450980392156801</v>
      </c>
      <c r="CZ187" s="1">
        <v>56.5</v>
      </c>
      <c r="DA187" s="1">
        <v>59.239130434782602</v>
      </c>
      <c r="DB187" s="1">
        <v>62.962962962962898</v>
      </c>
      <c r="DC187" s="1">
        <v>67.105263157894697</v>
      </c>
      <c r="DD187" s="1">
        <v>41.025641025641001</v>
      </c>
      <c r="DE187" s="1">
        <v>42.948717948717899</v>
      </c>
      <c r="DF187" s="1">
        <v>0</v>
      </c>
      <c r="DG187" s="1">
        <v>97.780630961115094</v>
      </c>
      <c r="DH187" s="1">
        <v>94.237102085620194</v>
      </c>
      <c r="DI187" s="1">
        <v>88.611449451887907</v>
      </c>
      <c r="DJ187" s="1">
        <v>94.105450236966803</v>
      </c>
      <c r="DK187" s="1">
        <v>77.672327672327597</v>
      </c>
      <c r="DL187" s="1">
        <v>83.941236068895606</v>
      </c>
      <c r="DM187" s="1">
        <v>81.449126413155099</v>
      </c>
      <c r="DN187" s="1">
        <v>68.801229508196698</v>
      </c>
      <c r="DO187" s="1">
        <v>61.993927125506097</v>
      </c>
      <c r="DP187" s="1">
        <v>54.3704474505723</v>
      </c>
      <c r="DQ187" s="1">
        <v>97.010550996483005</v>
      </c>
      <c r="DR187" s="1">
        <v>89.078751857355101</v>
      </c>
      <c r="DS187" s="1">
        <v>82.5</v>
      </c>
      <c r="DT187" s="1">
        <v>82.473444613050106</v>
      </c>
      <c r="DU187" s="1">
        <v>0</v>
      </c>
      <c r="DV187" s="1">
        <v>81.529713866470999</v>
      </c>
      <c r="DW187" s="1">
        <v>83.699231613611403</v>
      </c>
      <c r="DX187" s="1">
        <v>82.358911896061699</v>
      </c>
      <c r="DY187" s="1">
        <v>86.344786729857802</v>
      </c>
      <c r="DZ187" s="1">
        <v>89.2607392607392</v>
      </c>
      <c r="EA187" s="1">
        <v>91.641337386018193</v>
      </c>
      <c r="EB187" s="1">
        <v>41.469681397738903</v>
      </c>
      <c r="EC187" s="1">
        <v>35.092213114754102</v>
      </c>
      <c r="ED187" s="1">
        <v>49.139676113360302</v>
      </c>
      <c r="EE187" s="1">
        <v>61.134235171696098</v>
      </c>
      <c r="EF187" s="1">
        <v>76.611957796014096</v>
      </c>
      <c r="EG187" s="1">
        <v>58.469539375928598</v>
      </c>
      <c r="EH187" s="1">
        <v>52.045454545454497</v>
      </c>
      <c r="EI187" s="1">
        <v>68.816388467374793</v>
      </c>
      <c r="EJ187" s="1">
        <v>0</v>
      </c>
      <c r="EK187" s="1">
        <v>91.232575201760795</v>
      </c>
      <c r="EL187" s="1">
        <v>83.552872301500102</v>
      </c>
      <c r="EM187" s="1">
        <v>83.516037352821698</v>
      </c>
      <c r="EN187" s="1">
        <v>90.284360189573405</v>
      </c>
      <c r="EO187" s="1">
        <v>22.0779220779221</v>
      </c>
      <c r="EP187" s="1">
        <v>21.681864235055698</v>
      </c>
      <c r="EQ187" s="1">
        <v>80.626927029804705</v>
      </c>
      <c r="ER187" s="1">
        <v>78.278688524590095</v>
      </c>
      <c r="ES187" s="1">
        <v>70.647773279352194</v>
      </c>
      <c r="ET187" s="1">
        <v>80.957336108220602</v>
      </c>
      <c r="EU187" s="1">
        <v>38.628370457209797</v>
      </c>
      <c r="EV187" s="1">
        <v>47.696879643387803</v>
      </c>
      <c r="EW187" s="1">
        <v>38.939393939393902</v>
      </c>
      <c r="EX187" s="1">
        <v>40.819423368740502</v>
      </c>
      <c r="EY187" s="1">
        <v>0</v>
      </c>
    </row>
    <row r="188" spans="1:155" ht="15">
      <c r="A188" s="11" t="s">
        <v>370</v>
      </c>
      <c r="B188" s="1" t="s">
        <v>841</v>
      </c>
      <c r="C188" s="1" t="s">
        <v>1209</v>
      </c>
      <c r="D188" s="11" t="s">
        <v>1039</v>
      </c>
      <c r="E188" s="11" t="s">
        <v>1040</v>
      </c>
      <c r="F188" s="1">
        <v>91.554054054054006</v>
      </c>
      <c r="G188" s="1">
        <v>89.860139860139796</v>
      </c>
      <c r="H188" s="1">
        <v>93.359375</v>
      </c>
      <c r="I188" s="1">
        <v>93.478260869565204</v>
      </c>
      <c r="J188" s="1">
        <v>85.784313725490094</v>
      </c>
      <c r="K188" s="1">
        <v>66.836734693877503</v>
      </c>
      <c r="L188" s="1">
        <v>64.736842105263094</v>
      </c>
      <c r="M188" s="1">
        <v>64.0625</v>
      </c>
      <c r="N188" s="1">
        <v>71.6666666666666</v>
      </c>
      <c r="O188" s="1">
        <v>48.2558139534883</v>
      </c>
      <c r="P188" s="1">
        <v>64.814814814814795</v>
      </c>
      <c r="Q188" s="1">
        <v>58.870967741935402</v>
      </c>
      <c r="R188" s="1">
        <v>0</v>
      </c>
      <c r="S188" s="1">
        <v>0</v>
      </c>
      <c r="T188" s="1">
        <v>0</v>
      </c>
      <c r="U188" s="1">
        <v>82.770270270270203</v>
      </c>
      <c r="V188" s="1">
        <v>74.125874125874105</v>
      </c>
      <c r="W188" s="1">
        <v>75</v>
      </c>
      <c r="X188" s="1">
        <v>74.782608695652101</v>
      </c>
      <c r="Y188" s="1">
        <v>74.019607843137194</v>
      </c>
      <c r="Z188" s="1">
        <v>74.489795918367307</v>
      </c>
      <c r="AA188" s="1">
        <v>71.578947368421098</v>
      </c>
      <c r="AB188" s="1">
        <v>75.5208333333333</v>
      </c>
      <c r="AC188" s="1">
        <v>77.7777777777777</v>
      </c>
      <c r="AD188" s="1">
        <v>22.0930232558139</v>
      </c>
      <c r="AE188" s="1">
        <v>25.3086419753086</v>
      </c>
      <c r="AF188" s="1">
        <v>31.451612903225801</v>
      </c>
      <c r="AG188" s="1">
        <v>0</v>
      </c>
      <c r="AH188" s="1">
        <v>0</v>
      </c>
      <c r="AI188" s="1">
        <v>0</v>
      </c>
      <c r="AJ188" s="1">
        <v>38.175675675675599</v>
      </c>
      <c r="AK188" s="1">
        <v>37.412587412587399</v>
      </c>
      <c r="AL188" s="1">
        <v>38.28125</v>
      </c>
      <c r="AM188" s="1">
        <v>37.3913043478261</v>
      </c>
      <c r="AN188" s="1">
        <v>36.764705882352899</v>
      </c>
      <c r="AO188" s="1">
        <v>36.224489795918302</v>
      </c>
      <c r="AP188" s="1">
        <v>34.210526315789402</v>
      </c>
      <c r="AQ188" s="1">
        <v>36.4583333333333</v>
      </c>
      <c r="AR188" s="1">
        <v>38.8888888888888</v>
      </c>
      <c r="AS188" s="1">
        <v>40.116279069767401</v>
      </c>
      <c r="AT188" s="1">
        <v>40.123456790123399</v>
      </c>
      <c r="AU188" s="1">
        <v>44.354838709677402</v>
      </c>
      <c r="AV188" s="1">
        <v>0</v>
      </c>
      <c r="AW188" s="1">
        <v>0</v>
      </c>
      <c r="AX188" s="1">
        <v>0</v>
      </c>
      <c r="AY188" s="1">
        <v>64.527027027027003</v>
      </c>
      <c r="AZ188" s="1">
        <v>63.286713286713201</v>
      </c>
      <c r="BA188" s="1">
        <v>70.703125</v>
      </c>
      <c r="BB188" s="1">
        <v>76.956521739130395</v>
      </c>
      <c r="BC188" s="1">
        <v>56.372549019607803</v>
      </c>
      <c r="BD188" s="1">
        <v>31.122448979591798</v>
      </c>
      <c r="BE188" s="1">
        <v>23.684210526315699</v>
      </c>
      <c r="BF188" s="1">
        <v>15.1041666666666</v>
      </c>
      <c r="BG188" s="1">
        <v>21.6666666666666</v>
      </c>
      <c r="BH188" s="1">
        <v>11.0465116279069</v>
      </c>
      <c r="BI188" s="1">
        <v>14.1975308641975</v>
      </c>
      <c r="BJ188" s="1">
        <v>25</v>
      </c>
      <c r="BK188" s="1">
        <v>0</v>
      </c>
      <c r="BL188" s="1">
        <v>0</v>
      </c>
      <c r="BM188" s="1">
        <v>0</v>
      </c>
      <c r="BN188" s="1">
        <v>51.689189189189101</v>
      </c>
      <c r="BO188" s="1">
        <v>27.972027972027899</v>
      </c>
      <c r="BP188" s="1">
        <v>32.03125</v>
      </c>
      <c r="BQ188" s="1">
        <v>31.3043478260869</v>
      </c>
      <c r="BR188" s="1">
        <v>33.3333333333333</v>
      </c>
      <c r="BS188" s="1">
        <v>33.673469387755098</v>
      </c>
      <c r="BT188" s="1">
        <v>33.157894736842103</v>
      </c>
      <c r="BU188" s="1">
        <v>35.9375</v>
      </c>
      <c r="BV188" s="1">
        <v>36.6666666666666</v>
      </c>
      <c r="BW188" s="1">
        <v>38.953488372092998</v>
      </c>
      <c r="BX188" s="1">
        <v>38.271604938271601</v>
      </c>
      <c r="BY188" s="1">
        <v>35.4838709677419</v>
      </c>
      <c r="BZ188" s="1">
        <v>0</v>
      </c>
      <c r="CA188" s="1">
        <v>0</v>
      </c>
      <c r="CB188" s="1">
        <v>0</v>
      </c>
      <c r="CC188" s="1">
        <v>86.824324324324294</v>
      </c>
      <c r="CD188" s="1">
        <v>83.566433566433503</v>
      </c>
      <c r="CE188" s="1">
        <v>91.796875</v>
      </c>
      <c r="CF188" s="1">
        <v>91.739130434782595</v>
      </c>
      <c r="CG188" s="1">
        <v>96.568627450980301</v>
      </c>
      <c r="CH188" s="1">
        <v>98.469387755102005</v>
      </c>
      <c r="CI188" s="1">
        <v>98.421052631578902</v>
      </c>
      <c r="CJ188" s="1">
        <v>94.2708333333333</v>
      </c>
      <c r="CK188" s="1">
        <v>89.4444444444444</v>
      </c>
      <c r="CL188" s="1">
        <v>91.279069767441797</v>
      </c>
      <c r="CM188" s="1">
        <v>87.037037037036995</v>
      </c>
      <c r="CN188" s="1">
        <v>79.838709677419303</v>
      </c>
      <c r="CO188" s="1">
        <v>0</v>
      </c>
      <c r="CP188" s="1">
        <v>0</v>
      </c>
      <c r="CQ188" s="1">
        <v>0</v>
      </c>
      <c r="CR188" s="1">
        <v>36.148648648648603</v>
      </c>
      <c r="CS188" s="1">
        <v>37.762237762237703</v>
      </c>
      <c r="CT188" s="1">
        <v>40.234375</v>
      </c>
      <c r="CU188" s="1">
        <v>34.782608695652101</v>
      </c>
      <c r="CV188" s="1">
        <v>38.235294117647101</v>
      </c>
      <c r="CW188" s="1">
        <v>39.7959183673469</v>
      </c>
      <c r="CX188" s="1">
        <v>36.842105263157798</v>
      </c>
      <c r="CY188" s="1">
        <v>40.625</v>
      </c>
      <c r="CZ188" s="1">
        <v>42.2222222222222</v>
      </c>
      <c r="DA188" s="1">
        <v>42.4418604651162</v>
      </c>
      <c r="DB188" s="1">
        <v>44.4444444444444</v>
      </c>
      <c r="DC188" s="1">
        <v>58.870967741935402</v>
      </c>
      <c r="DD188" s="1">
        <v>0</v>
      </c>
      <c r="DE188" s="1">
        <v>0</v>
      </c>
      <c r="DF188" s="1">
        <v>0</v>
      </c>
      <c r="DG188" s="1">
        <v>74.156272927366103</v>
      </c>
      <c r="DH188" s="1">
        <v>88.382729601170794</v>
      </c>
      <c r="DI188" s="1">
        <v>73.304912708079499</v>
      </c>
      <c r="DJ188" s="1">
        <v>57.908767772511801</v>
      </c>
      <c r="DK188" s="1">
        <v>59.390609390609399</v>
      </c>
      <c r="DL188" s="1">
        <v>95.997973657548101</v>
      </c>
      <c r="DM188" s="1">
        <v>92.754367934224007</v>
      </c>
      <c r="DN188" s="1">
        <v>89.600409836065495</v>
      </c>
      <c r="DO188" s="1">
        <v>82.540485829959493</v>
      </c>
      <c r="DP188" s="1">
        <v>85.900104058272603</v>
      </c>
      <c r="DQ188" s="1">
        <v>91.617819460726807</v>
      </c>
      <c r="DR188" s="1">
        <v>82.838038632986596</v>
      </c>
      <c r="DS188" s="1">
        <v>0</v>
      </c>
      <c r="DT188" s="1">
        <v>0</v>
      </c>
      <c r="DU188" s="1">
        <v>0</v>
      </c>
      <c r="DV188" s="1">
        <v>80.575935436536994</v>
      </c>
      <c r="DW188" s="1">
        <v>42.864983534577298</v>
      </c>
      <c r="DX188" s="1">
        <v>63.520097442143701</v>
      </c>
      <c r="DY188" s="1">
        <v>86.226303317535496</v>
      </c>
      <c r="DZ188" s="1">
        <v>92.457542457542402</v>
      </c>
      <c r="EA188" s="1">
        <v>93.262411347517698</v>
      </c>
      <c r="EB188" s="1">
        <v>87.512846865364807</v>
      </c>
      <c r="EC188" s="1">
        <v>97.489754098360606</v>
      </c>
      <c r="ED188" s="1">
        <v>98.32995951417</v>
      </c>
      <c r="EE188" s="1">
        <v>95.473465140478595</v>
      </c>
      <c r="EF188" s="1">
        <v>94.1969519343493</v>
      </c>
      <c r="EG188" s="1">
        <v>50.891530460624097</v>
      </c>
      <c r="EH188" s="1">
        <v>0</v>
      </c>
      <c r="EI188" s="1">
        <v>0</v>
      </c>
      <c r="EJ188" s="1">
        <v>0</v>
      </c>
      <c r="EK188" s="1">
        <v>91.232575201760795</v>
      </c>
      <c r="EL188" s="1">
        <v>83.552872301500102</v>
      </c>
      <c r="EM188" s="1">
        <v>83.516037352821698</v>
      </c>
      <c r="EN188" s="1">
        <v>77.784360189573405</v>
      </c>
      <c r="EO188" s="1">
        <v>66.533466533466495</v>
      </c>
      <c r="EP188" s="1">
        <v>66.6666666666666</v>
      </c>
      <c r="EQ188" s="1">
        <v>66.187050359712202</v>
      </c>
      <c r="ER188" s="1">
        <v>75.051229508196698</v>
      </c>
      <c r="ES188" s="1">
        <v>82.995951417004093</v>
      </c>
      <c r="ET188" s="1">
        <v>77.263267429760603</v>
      </c>
      <c r="EU188" s="1">
        <v>85.228604923798301</v>
      </c>
      <c r="EV188" s="1">
        <v>73.625557206537906</v>
      </c>
      <c r="EW188" s="1">
        <v>0</v>
      </c>
      <c r="EX188" s="1">
        <v>0</v>
      </c>
      <c r="EY188" s="1">
        <v>0</v>
      </c>
    </row>
    <row r="189" spans="1:155" ht="15">
      <c r="A189" s="11" t="s">
        <v>372</v>
      </c>
      <c r="B189" s="1" t="s">
        <v>843</v>
      </c>
      <c r="C189" s="1" t="s">
        <v>1021</v>
      </c>
      <c r="D189" s="11" t="s">
        <v>1019</v>
      </c>
      <c r="E189" s="11" t="s">
        <v>1020</v>
      </c>
      <c r="F189" s="1">
        <v>95.276497695852498</v>
      </c>
      <c r="G189" s="1">
        <v>99.603174603174594</v>
      </c>
      <c r="H189" s="1">
        <v>99.539877300613497</v>
      </c>
      <c r="I189" s="1">
        <v>97.420634920634896</v>
      </c>
      <c r="J189" s="1">
        <v>94.970414201183402</v>
      </c>
      <c r="K189" s="1">
        <v>91.6666666666666</v>
      </c>
      <c r="L189" s="1">
        <v>92.279411764705799</v>
      </c>
      <c r="M189" s="1">
        <v>91.923076923076906</v>
      </c>
      <c r="N189" s="1">
        <v>89.097744360902198</v>
      </c>
      <c r="O189" s="1">
        <v>80.084745762711805</v>
      </c>
      <c r="P189" s="1">
        <v>93.298969072164894</v>
      </c>
      <c r="Q189" s="1">
        <v>91.477272727272705</v>
      </c>
      <c r="R189" s="1">
        <v>95.348837209302303</v>
      </c>
      <c r="S189" s="1">
        <v>95.930232558139494</v>
      </c>
      <c r="T189" s="1">
        <v>43.650793650793602</v>
      </c>
      <c r="U189" s="1">
        <v>99.423963133640498</v>
      </c>
      <c r="V189" s="1">
        <v>99.867724867724803</v>
      </c>
      <c r="W189" s="1">
        <v>98.926380368098094</v>
      </c>
      <c r="X189" s="1">
        <v>99.801587301587304</v>
      </c>
      <c r="Y189" s="1">
        <v>99.704142011834307</v>
      </c>
      <c r="Z189" s="1">
        <v>99.6666666666666</v>
      </c>
      <c r="AA189" s="1">
        <v>99.632352941176407</v>
      </c>
      <c r="AB189" s="1">
        <v>98.846153846153797</v>
      </c>
      <c r="AC189" s="1">
        <v>91.353383458646604</v>
      </c>
      <c r="AD189" s="1">
        <v>91.949152542372801</v>
      </c>
      <c r="AE189" s="1">
        <v>97.422680412371093</v>
      </c>
      <c r="AF189" s="1">
        <v>97.159090909090907</v>
      </c>
      <c r="AG189" s="1">
        <v>95.930232558139494</v>
      </c>
      <c r="AH189" s="1">
        <v>97.093023255813904</v>
      </c>
      <c r="AI189" s="1">
        <v>43.650793650793602</v>
      </c>
      <c r="AJ189" s="1">
        <v>83.294930875576</v>
      </c>
      <c r="AK189" s="1">
        <v>97.751322751322704</v>
      </c>
      <c r="AL189" s="1">
        <v>97.699386503067402</v>
      </c>
      <c r="AM189" s="1">
        <v>97.420634920634896</v>
      </c>
      <c r="AN189" s="1">
        <v>95.857988165680396</v>
      </c>
      <c r="AO189" s="1">
        <v>95</v>
      </c>
      <c r="AP189" s="1">
        <v>94.485294117647001</v>
      </c>
      <c r="AQ189" s="1">
        <v>95</v>
      </c>
      <c r="AR189" s="1">
        <v>94.360902255639104</v>
      </c>
      <c r="AS189" s="1">
        <v>94.067796610169495</v>
      </c>
      <c r="AT189" s="1">
        <v>94.845360824742201</v>
      </c>
      <c r="AU189" s="1">
        <v>42.613636363636303</v>
      </c>
      <c r="AV189" s="1">
        <v>50</v>
      </c>
      <c r="AW189" s="1">
        <v>48.2558139534883</v>
      </c>
      <c r="AX189" s="1">
        <v>49.206349206349202</v>
      </c>
      <c r="AY189" s="1">
        <v>94.124423963133594</v>
      </c>
      <c r="AZ189" s="1">
        <v>96.957671957671906</v>
      </c>
      <c r="BA189" s="1">
        <v>86.349693251533694</v>
      </c>
      <c r="BB189" s="1">
        <v>93.452380952380906</v>
      </c>
      <c r="BC189" s="1">
        <v>74.852071005917097</v>
      </c>
      <c r="BD189" s="1">
        <v>75.6666666666666</v>
      </c>
      <c r="BE189" s="1">
        <v>89.416058394160501</v>
      </c>
      <c r="BF189" s="1">
        <v>89.615384615384599</v>
      </c>
      <c r="BG189" s="1">
        <v>85.338345864661605</v>
      </c>
      <c r="BH189" s="1">
        <v>68.220338983050794</v>
      </c>
      <c r="BI189" s="1">
        <v>68.556701030927798</v>
      </c>
      <c r="BJ189" s="1">
        <v>83.522727272727195</v>
      </c>
      <c r="BK189" s="1">
        <v>72.674418604651095</v>
      </c>
      <c r="BL189" s="1">
        <v>72.674418604651095</v>
      </c>
      <c r="BM189" s="1">
        <v>34.126984126984098</v>
      </c>
      <c r="BN189" s="1">
        <v>96.774193548387103</v>
      </c>
      <c r="BO189" s="1">
        <v>86.772486772486701</v>
      </c>
      <c r="BP189" s="1">
        <v>76.533742331288295</v>
      </c>
      <c r="BQ189" s="1">
        <v>73.809523809523796</v>
      </c>
      <c r="BR189" s="1">
        <v>71.597633136094601</v>
      </c>
      <c r="BS189" s="1">
        <v>71.3333333333333</v>
      </c>
      <c r="BT189" s="1">
        <v>72.058823529411697</v>
      </c>
      <c r="BU189" s="1">
        <v>76.923076923076906</v>
      </c>
      <c r="BV189" s="1">
        <v>40.225563909774401</v>
      </c>
      <c r="BW189" s="1">
        <v>39.830508474576199</v>
      </c>
      <c r="BX189" s="1">
        <v>40.206185567010301</v>
      </c>
      <c r="BY189" s="1">
        <v>40.340909090909101</v>
      </c>
      <c r="BZ189" s="1">
        <v>46.511627906976699</v>
      </c>
      <c r="CA189" s="1">
        <v>47.093023255813897</v>
      </c>
      <c r="CB189" s="1">
        <v>46.031746031746003</v>
      </c>
      <c r="CC189" s="1">
        <v>89.516129032258107</v>
      </c>
      <c r="CD189" s="1">
        <v>59.126984126984098</v>
      </c>
      <c r="CE189" s="1">
        <v>87.576687116564401</v>
      </c>
      <c r="CF189" s="1">
        <v>87.5</v>
      </c>
      <c r="CG189" s="1">
        <v>92.6035502958579</v>
      </c>
      <c r="CH189" s="1">
        <v>81.3333333333333</v>
      </c>
      <c r="CI189" s="1">
        <v>81.25</v>
      </c>
      <c r="CJ189" s="1">
        <v>90.384615384615302</v>
      </c>
      <c r="CK189" s="1">
        <v>65.037593984962399</v>
      </c>
      <c r="CL189" s="1">
        <v>73.305084745762699</v>
      </c>
      <c r="CM189" s="1">
        <v>54.1237113402061</v>
      </c>
      <c r="CN189" s="1">
        <v>69.886363636363598</v>
      </c>
      <c r="CO189" s="1">
        <v>94.767441860465098</v>
      </c>
      <c r="CP189" s="1">
        <v>95.348837209302303</v>
      </c>
      <c r="CQ189" s="1">
        <v>63.492063492063401</v>
      </c>
      <c r="CR189" s="1">
        <v>41.244239631336399</v>
      </c>
      <c r="CS189" s="1">
        <v>41.402116402116398</v>
      </c>
      <c r="CT189" s="1">
        <v>42.791411042944702</v>
      </c>
      <c r="CU189" s="1">
        <v>43.253968253968203</v>
      </c>
      <c r="CV189" s="1">
        <v>40.532544378698198</v>
      </c>
      <c r="CW189" s="1">
        <v>40</v>
      </c>
      <c r="CX189" s="1">
        <v>37.5</v>
      </c>
      <c r="CY189" s="1">
        <v>38.846153846153797</v>
      </c>
      <c r="CZ189" s="1">
        <v>43.984962406015001</v>
      </c>
      <c r="DA189" s="1">
        <v>47.033898305084698</v>
      </c>
      <c r="DB189" s="1">
        <v>46.391752577319501</v>
      </c>
      <c r="DC189" s="1">
        <v>56.25</v>
      </c>
      <c r="DD189" s="1">
        <v>76.744186046511601</v>
      </c>
      <c r="DE189" s="1">
        <v>80.813953488372107</v>
      </c>
      <c r="DF189" s="1">
        <v>35.714285714285701</v>
      </c>
      <c r="DG189" s="1">
        <v>47.450476889214897</v>
      </c>
      <c r="DH189" s="1">
        <v>36.2422246615441</v>
      </c>
      <c r="DI189" s="1">
        <v>30.1461632155907</v>
      </c>
      <c r="DJ189" s="1">
        <v>27.932464454976301</v>
      </c>
      <c r="DK189" s="1">
        <v>41.308691308691301</v>
      </c>
      <c r="DL189" s="1">
        <v>55.3698074974671</v>
      </c>
      <c r="DM189" s="1">
        <v>45.991778006166399</v>
      </c>
      <c r="DN189" s="1">
        <v>54.456967213114702</v>
      </c>
      <c r="DO189" s="1">
        <v>56.427125506072798</v>
      </c>
      <c r="DP189" s="1">
        <v>72.060353798126897</v>
      </c>
      <c r="DQ189" s="1">
        <v>63.012895662368102</v>
      </c>
      <c r="DR189" s="1">
        <v>53.120356612184203</v>
      </c>
      <c r="DS189" s="1">
        <v>71.590909090909093</v>
      </c>
      <c r="DT189" s="1">
        <v>63.201820940819402</v>
      </c>
      <c r="DU189" s="1">
        <v>46.186440677966097</v>
      </c>
      <c r="DV189" s="1">
        <v>38.976522377109298</v>
      </c>
      <c r="DW189" s="1">
        <v>57.720453713867499</v>
      </c>
      <c r="DX189" s="1">
        <v>56.455542021924401</v>
      </c>
      <c r="DY189" s="1">
        <v>48.015402843601798</v>
      </c>
      <c r="DZ189" s="1">
        <v>67.282717282717201</v>
      </c>
      <c r="EA189" s="1">
        <v>72.391084093211703</v>
      </c>
      <c r="EB189" s="1">
        <v>72.0966084275436</v>
      </c>
      <c r="EC189" s="1">
        <v>85.809426229508205</v>
      </c>
      <c r="ED189" s="1">
        <v>71.811740890688199</v>
      </c>
      <c r="EE189" s="1">
        <v>77.679500520291299</v>
      </c>
      <c r="EF189" s="1">
        <v>85.580304806565096</v>
      </c>
      <c r="EG189" s="1">
        <v>47.176820208023699</v>
      </c>
      <c r="EH189" s="1">
        <v>46.590909090909101</v>
      </c>
      <c r="EI189" s="1">
        <v>80.804248861911901</v>
      </c>
      <c r="EJ189" s="1">
        <v>49.745762711864401</v>
      </c>
      <c r="EK189" s="1">
        <v>77.549523110785003</v>
      </c>
      <c r="EL189" s="1">
        <v>85.400658616904494</v>
      </c>
      <c r="EM189" s="1">
        <v>78.197320341047501</v>
      </c>
      <c r="EN189" s="1">
        <v>70.882701421800903</v>
      </c>
      <c r="EO189" s="1">
        <v>66.533466533466495</v>
      </c>
      <c r="EP189" s="1">
        <v>51.0131712259371</v>
      </c>
      <c r="EQ189" s="1">
        <v>66.187050359712202</v>
      </c>
      <c r="ER189" s="1">
        <v>78.278688524590095</v>
      </c>
      <c r="ES189" s="1">
        <v>82.995951417004093</v>
      </c>
      <c r="ET189" s="1">
        <v>83.870967741935402</v>
      </c>
      <c r="EU189" s="1">
        <v>87.690504103165296</v>
      </c>
      <c r="EV189" s="1">
        <v>18.4992570579494</v>
      </c>
      <c r="EW189" s="1">
        <v>38.939393939393902</v>
      </c>
      <c r="EX189" s="1">
        <v>40.819423368740502</v>
      </c>
      <c r="EY189" s="1">
        <v>41.610169491525397</v>
      </c>
    </row>
    <row r="190" spans="1:155" ht="15">
      <c r="A190" s="11" t="s">
        <v>373</v>
      </c>
      <c r="B190" s="1" t="s">
        <v>844</v>
      </c>
      <c r="C190" s="1" t="s">
        <v>1061</v>
      </c>
      <c r="D190" s="11" t="s">
        <v>1062</v>
      </c>
      <c r="E190" s="11" t="s">
        <v>1063</v>
      </c>
      <c r="F190" s="1">
        <v>36.387434554973801</v>
      </c>
      <c r="G190" s="1">
        <v>41.340782122904997</v>
      </c>
      <c r="H190" s="1">
        <v>17.065868263473099</v>
      </c>
      <c r="I190" s="1">
        <v>9.8540145985401395</v>
      </c>
      <c r="J190" s="1">
        <v>7.8512396694214797</v>
      </c>
      <c r="K190" s="1">
        <v>8.0508474576271105</v>
      </c>
      <c r="L190" s="1">
        <v>5.7522123893805297</v>
      </c>
      <c r="M190" s="1">
        <v>4.2056074766355103</v>
      </c>
      <c r="N190" s="1">
        <v>4.3689320388349504</v>
      </c>
      <c r="O190" s="1">
        <v>3.9325842696629199</v>
      </c>
      <c r="P190" s="1">
        <v>3.1645569620253098</v>
      </c>
      <c r="Q190" s="1">
        <v>0</v>
      </c>
      <c r="R190" s="1">
        <v>0</v>
      </c>
      <c r="S190" s="1">
        <v>0</v>
      </c>
      <c r="T190" s="1">
        <v>0</v>
      </c>
      <c r="U190" s="1">
        <v>17.2774869109947</v>
      </c>
      <c r="V190" s="1">
        <v>17.877094972066999</v>
      </c>
      <c r="W190" s="1">
        <v>16.766467065868198</v>
      </c>
      <c r="X190" s="1">
        <v>14.2335766423357</v>
      </c>
      <c r="Y190" s="1">
        <v>14.049586776859501</v>
      </c>
      <c r="Z190" s="1">
        <v>13.559322033898299</v>
      </c>
      <c r="AA190" s="1">
        <v>15.044247787610599</v>
      </c>
      <c r="AB190" s="1">
        <v>16.355140186915801</v>
      </c>
      <c r="AC190" s="1">
        <v>16.990291262135901</v>
      </c>
      <c r="AD190" s="1">
        <v>17.4157303370786</v>
      </c>
      <c r="AE190" s="1">
        <v>18.9873417721519</v>
      </c>
      <c r="AF190" s="1">
        <v>0</v>
      </c>
      <c r="AG190" s="1">
        <v>0</v>
      </c>
      <c r="AH190" s="1">
        <v>0</v>
      </c>
      <c r="AI190" s="1">
        <v>0</v>
      </c>
      <c r="AJ190" s="1">
        <v>35.078534031413596</v>
      </c>
      <c r="AK190" s="1">
        <v>34.636871508379798</v>
      </c>
      <c r="AL190" s="1">
        <v>32.934131736526901</v>
      </c>
      <c r="AM190" s="1">
        <v>32.846715328467099</v>
      </c>
      <c r="AN190" s="1">
        <v>28.925619834710702</v>
      </c>
      <c r="AO190" s="1">
        <v>29.2372881355932</v>
      </c>
      <c r="AP190" s="1">
        <v>28.318584070796401</v>
      </c>
      <c r="AQ190" s="1">
        <v>29.906542056074699</v>
      </c>
      <c r="AR190" s="1">
        <v>31.067961165048501</v>
      </c>
      <c r="AS190" s="1">
        <v>30.337078651685299</v>
      </c>
      <c r="AT190" s="1">
        <v>32.911392405063197</v>
      </c>
      <c r="AU190" s="1">
        <v>0</v>
      </c>
      <c r="AV190" s="1">
        <v>0</v>
      </c>
      <c r="AW190" s="1">
        <v>0</v>
      </c>
      <c r="AX190" s="1">
        <v>0</v>
      </c>
      <c r="AY190" s="1">
        <v>69.3717277486911</v>
      </c>
      <c r="AZ190" s="1">
        <v>70.670391061452506</v>
      </c>
      <c r="BA190" s="1">
        <v>64.970059880239504</v>
      </c>
      <c r="BB190" s="1">
        <v>64.598540145985396</v>
      </c>
      <c r="BC190" s="1">
        <v>58.264462809917298</v>
      </c>
      <c r="BD190" s="1">
        <v>43.644067796610102</v>
      </c>
      <c r="BE190" s="1">
        <v>55.3097345132743</v>
      </c>
      <c r="BF190" s="1">
        <v>67.757009345794401</v>
      </c>
      <c r="BG190" s="1">
        <v>73.300970873786397</v>
      </c>
      <c r="BH190" s="1">
        <v>46.629213483146103</v>
      </c>
      <c r="BI190" s="1">
        <v>61.3924050632911</v>
      </c>
      <c r="BJ190" s="1">
        <v>0</v>
      </c>
      <c r="BK190" s="1">
        <v>0</v>
      </c>
      <c r="BL190" s="1">
        <v>0</v>
      </c>
      <c r="BM190" s="1">
        <v>0</v>
      </c>
      <c r="BN190" s="1">
        <v>42.146596858638702</v>
      </c>
      <c r="BO190" s="1">
        <v>45.251396648044597</v>
      </c>
      <c r="BP190" s="1">
        <v>20.359281437125698</v>
      </c>
      <c r="BQ190" s="1">
        <v>21.167883211678799</v>
      </c>
      <c r="BR190" s="1">
        <v>20.661157024793301</v>
      </c>
      <c r="BS190" s="1">
        <v>22.033898305084701</v>
      </c>
      <c r="BT190" s="1">
        <v>22.566371681415902</v>
      </c>
      <c r="BU190" s="1">
        <v>24.766355140186899</v>
      </c>
      <c r="BV190" s="1">
        <v>25.242718446601899</v>
      </c>
      <c r="BW190" s="1">
        <v>26.404494382022399</v>
      </c>
      <c r="BX190" s="1">
        <v>27.848101265822699</v>
      </c>
      <c r="BY190" s="1">
        <v>0</v>
      </c>
      <c r="BZ190" s="1">
        <v>0</v>
      </c>
      <c r="CA190" s="1">
        <v>0</v>
      </c>
      <c r="CB190" s="1">
        <v>0</v>
      </c>
      <c r="CC190" s="1">
        <v>44.240837696335099</v>
      </c>
      <c r="CD190" s="1">
        <v>46.927374301675897</v>
      </c>
      <c r="CE190" s="1">
        <v>47.904191616766397</v>
      </c>
      <c r="CF190" s="1">
        <v>40.145985401459797</v>
      </c>
      <c r="CG190" s="1">
        <v>48.347107438016501</v>
      </c>
      <c r="CH190" s="1">
        <v>50.4237288135593</v>
      </c>
      <c r="CI190" s="1">
        <v>63.274336283185797</v>
      </c>
      <c r="CJ190" s="1">
        <v>61.214953271028001</v>
      </c>
      <c r="CK190" s="1">
        <v>61.650485436893199</v>
      </c>
      <c r="CL190" s="1">
        <v>33.7078651685393</v>
      </c>
      <c r="CM190" s="1">
        <v>32.278481012658197</v>
      </c>
      <c r="CN190" s="1">
        <v>0</v>
      </c>
      <c r="CO190" s="1">
        <v>0</v>
      </c>
      <c r="CP190" s="1">
        <v>0</v>
      </c>
      <c r="CQ190" s="1">
        <v>0</v>
      </c>
      <c r="CR190" s="1">
        <v>43.979057591622997</v>
      </c>
      <c r="CS190" s="1">
        <v>44.972067039106101</v>
      </c>
      <c r="CT190" s="1">
        <v>46.107784431137702</v>
      </c>
      <c r="CU190" s="1">
        <v>48.175182481751797</v>
      </c>
      <c r="CV190" s="1">
        <v>44.6280991735537</v>
      </c>
      <c r="CW190" s="1">
        <v>46.186440677966097</v>
      </c>
      <c r="CX190" s="1">
        <v>46.902654867256601</v>
      </c>
      <c r="CY190" s="1">
        <v>50</v>
      </c>
      <c r="CZ190" s="1">
        <v>51.456310679611597</v>
      </c>
      <c r="DA190" s="1">
        <v>53.932584269662897</v>
      </c>
      <c r="DB190" s="1">
        <v>56.962025316455701</v>
      </c>
      <c r="DC190" s="1">
        <v>0</v>
      </c>
      <c r="DD190" s="1">
        <v>0</v>
      </c>
      <c r="DE190" s="1">
        <v>0</v>
      </c>
      <c r="DF190" s="1">
        <v>0</v>
      </c>
      <c r="DG190" s="1">
        <v>74.523110785032998</v>
      </c>
      <c r="DH190" s="1">
        <v>53.512623490669597</v>
      </c>
      <c r="DI190" s="1">
        <v>48.660170523751503</v>
      </c>
      <c r="DJ190" s="1">
        <v>49.496445497630297</v>
      </c>
      <c r="DK190" s="1">
        <v>76.273726273726197</v>
      </c>
      <c r="DL190" s="1">
        <v>69.959473150962495</v>
      </c>
      <c r="DM190" s="1">
        <v>54.624871531346301</v>
      </c>
      <c r="DN190" s="1">
        <v>57.2233606557377</v>
      </c>
      <c r="DO190" s="1">
        <v>64.321862348178101</v>
      </c>
      <c r="DP190" s="1">
        <v>17.845993756503599</v>
      </c>
      <c r="DQ190" s="1">
        <v>58.323563892145302</v>
      </c>
      <c r="DR190" s="1">
        <v>0</v>
      </c>
      <c r="DS190" s="1">
        <v>0</v>
      </c>
      <c r="DT190" s="1">
        <v>0</v>
      </c>
      <c r="DU190" s="1">
        <v>0</v>
      </c>
      <c r="DV190" s="1">
        <v>48.257520176082103</v>
      </c>
      <c r="DW190" s="1">
        <v>61.598975484815199</v>
      </c>
      <c r="DX190" s="1">
        <v>54.263093788063301</v>
      </c>
      <c r="DY190" s="1">
        <v>37.411137440758203</v>
      </c>
      <c r="DZ190" s="1">
        <v>45.304695304695301</v>
      </c>
      <c r="EA190" s="1">
        <v>41.489361702127603</v>
      </c>
      <c r="EB190" s="1">
        <v>45.3751284686536</v>
      </c>
      <c r="EC190" s="1">
        <v>31.915983606557301</v>
      </c>
      <c r="ED190" s="1">
        <v>35.475708502024197</v>
      </c>
      <c r="EE190" s="1">
        <v>11.186264308012399</v>
      </c>
      <c r="EF190" s="1">
        <v>23.9742086752637</v>
      </c>
      <c r="EG190" s="1">
        <v>0</v>
      </c>
      <c r="EH190" s="1">
        <v>0</v>
      </c>
      <c r="EI190" s="1">
        <v>0</v>
      </c>
      <c r="EJ190" s="1">
        <v>0</v>
      </c>
      <c r="EK190" s="1">
        <v>77.549523110785003</v>
      </c>
      <c r="EL190" s="1">
        <v>36.1873399195023</v>
      </c>
      <c r="EM190" s="1">
        <v>35.749086479902502</v>
      </c>
      <c r="EN190" s="1">
        <v>30.9537914691943</v>
      </c>
      <c r="EO190" s="1">
        <v>22.0779220779221</v>
      </c>
      <c r="EP190" s="1">
        <v>21.681864235055698</v>
      </c>
      <c r="EQ190" s="1">
        <v>21.891058581706101</v>
      </c>
      <c r="ER190" s="1">
        <v>25.768442622950801</v>
      </c>
      <c r="ES190" s="1">
        <v>33.350202429149803</v>
      </c>
      <c r="ET190" s="1">
        <v>28.876170655567101</v>
      </c>
      <c r="EU190" s="1">
        <v>38.628370457209797</v>
      </c>
      <c r="EV190" s="1">
        <v>0</v>
      </c>
      <c r="EW190" s="1">
        <v>0</v>
      </c>
      <c r="EX190" s="1">
        <v>0</v>
      </c>
      <c r="EY190" s="1">
        <v>0</v>
      </c>
    </row>
    <row r="191" spans="1:155" ht="15">
      <c r="A191" s="11" t="s">
        <v>204</v>
      </c>
      <c r="B191" s="1" t="s">
        <v>681</v>
      </c>
      <c r="C191" s="1" t="s">
        <v>1010</v>
      </c>
      <c r="D191" s="11" t="s">
        <v>1011</v>
      </c>
      <c r="E191" s="11" t="s">
        <v>1012</v>
      </c>
      <c r="F191" s="1">
        <v>98.595505617977494</v>
      </c>
      <c r="G191" s="1">
        <v>93.786982248520701</v>
      </c>
      <c r="H191" s="1">
        <v>93.137254901960702</v>
      </c>
      <c r="I191" s="1">
        <v>91.923076923076906</v>
      </c>
      <c r="J191" s="1">
        <v>92.338709677419303</v>
      </c>
      <c r="K191" s="1">
        <v>82.0833333333333</v>
      </c>
      <c r="L191" s="1">
        <v>91.393442622950801</v>
      </c>
      <c r="M191" s="1">
        <v>94.881889763779498</v>
      </c>
      <c r="N191" s="1">
        <v>86.448598130841106</v>
      </c>
      <c r="O191" s="1">
        <v>85.638297872340402</v>
      </c>
      <c r="P191" s="1">
        <v>88.636363636363598</v>
      </c>
      <c r="Q191" s="1">
        <v>95.8333333333333</v>
      </c>
      <c r="R191" s="1">
        <v>95.762711864406697</v>
      </c>
      <c r="S191" s="1">
        <v>83.3333333333333</v>
      </c>
      <c r="T191" s="1">
        <v>94.827586206896498</v>
      </c>
      <c r="U191" s="1">
        <v>68.820224719101105</v>
      </c>
      <c r="V191" s="1">
        <v>77.218934911242599</v>
      </c>
      <c r="W191" s="1">
        <v>87.254901960784295</v>
      </c>
      <c r="X191" s="1">
        <v>79.615384615384599</v>
      </c>
      <c r="Y191" s="1">
        <v>88.306451612903203</v>
      </c>
      <c r="Z191" s="1">
        <v>86.25</v>
      </c>
      <c r="AA191" s="1">
        <v>91.393442622950801</v>
      </c>
      <c r="AB191" s="1">
        <v>89.370078740157396</v>
      </c>
      <c r="AC191" s="1">
        <v>87.383177570093395</v>
      </c>
      <c r="AD191" s="1">
        <v>86.702127659574401</v>
      </c>
      <c r="AE191" s="1">
        <v>70.454545454545396</v>
      </c>
      <c r="AF191" s="1">
        <v>94.1666666666666</v>
      </c>
      <c r="AG191" s="1">
        <v>61.864406779661003</v>
      </c>
      <c r="AH191" s="1">
        <v>96.875</v>
      </c>
      <c r="AI191" s="1">
        <v>15.517241379310301</v>
      </c>
      <c r="AJ191" s="1">
        <v>25</v>
      </c>
      <c r="AK191" s="1">
        <v>26.627218934911198</v>
      </c>
      <c r="AL191" s="1">
        <v>31.0457516339869</v>
      </c>
      <c r="AM191" s="1">
        <v>31.923076923076898</v>
      </c>
      <c r="AN191" s="1">
        <v>33.467741935483801</v>
      </c>
      <c r="AO191" s="1">
        <v>33.75</v>
      </c>
      <c r="AP191" s="1">
        <v>41.393442622950801</v>
      </c>
      <c r="AQ191" s="1">
        <v>0.39370078740157399</v>
      </c>
      <c r="AR191" s="1">
        <v>0.467289719626168</v>
      </c>
      <c r="AS191" s="1">
        <v>0.53191489361702105</v>
      </c>
      <c r="AT191" s="1">
        <v>85.606060606060595</v>
      </c>
      <c r="AU191" s="1">
        <v>50</v>
      </c>
      <c r="AV191" s="1">
        <v>50</v>
      </c>
      <c r="AW191" s="1">
        <v>50</v>
      </c>
      <c r="AX191" s="1">
        <v>50</v>
      </c>
      <c r="AY191" s="1">
        <v>78.932584269662897</v>
      </c>
      <c r="AZ191" s="1">
        <v>86.094674556212993</v>
      </c>
      <c r="BA191" s="1">
        <v>63.725490196078397</v>
      </c>
      <c r="BB191" s="1">
        <v>58.076923076923102</v>
      </c>
      <c r="BC191" s="1">
        <v>53.629032258064498</v>
      </c>
      <c r="BD191" s="1">
        <v>82.0833333333333</v>
      </c>
      <c r="BE191" s="1">
        <v>81.557377049180303</v>
      </c>
      <c r="BF191" s="1">
        <v>69.685039370078698</v>
      </c>
      <c r="BG191" s="1">
        <v>64.953271028037307</v>
      </c>
      <c r="BH191" s="1">
        <v>80.319148936170194</v>
      </c>
      <c r="BI191" s="1">
        <v>87.121212121212096</v>
      </c>
      <c r="BJ191" s="1">
        <v>92.5</v>
      </c>
      <c r="BK191" s="1">
        <v>94.067796610169495</v>
      </c>
      <c r="BL191" s="1">
        <v>59.375</v>
      </c>
      <c r="BM191" s="1">
        <v>56.8965517241379</v>
      </c>
      <c r="BN191" s="1">
        <v>24.157303370786501</v>
      </c>
      <c r="BO191" s="1">
        <v>26.331360946745502</v>
      </c>
      <c r="BP191" s="1">
        <v>28.1045751633986</v>
      </c>
      <c r="BQ191" s="1">
        <v>26.923076923076898</v>
      </c>
      <c r="BR191" s="1">
        <v>27.419354838709602</v>
      </c>
      <c r="BS191" s="1">
        <v>27.0833333333333</v>
      </c>
      <c r="BT191" s="1">
        <v>28.688524590163901</v>
      </c>
      <c r="BU191" s="1">
        <v>29.9212598425196</v>
      </c>
      <c r="BV191" s="1">
        <v>34.5794392523364</v>
      </c>
      <c r="BW191" s="1">
        <v>33.510638297872298</v>
      </c>
      <c r="BX191" s="1">
        <v>34.848484848484802</v>
      </c>
      <c r="BY191" s="1">
        <v>40</v>
      </c>
      <c r="BZ191" s="1">
        <v>44.067796610169403</v>
      </c>
      <c r="CA191" s="1">
        <v>45.8333333333333</v>
      </c>
      <c r="CB191" s="1">
        <v>48.275862068965502</v>
      </c>
      <c r="CC191" s="1">
        <v>71.629213483146103</v>
      </c>
      <c r="CD191" s="1">
        <v>69.526627218934905</v>
      </c>
      <c r="CE191" s="1">
        <v>80.718954248366003</v>
      </c>
      <c r="CF191" s="1">
        <v>78.846153846153797</v>
      </c>
      <c r="CG191" s="1">
        <v>83.467741935483801</v>
      </c>
      <c r="CH191" s="1">
        <v>57.0833333333333</v>
      </c>
      <c r="CI191" s="1">
        <v>75</v>
      </c>
      <c r="CJ191" s="1">
        <v>81.4960629921259</v>
      </c>
      <c r="CK191" s="1">
        <v>87.383177570093395</v>
      </c>
      <c r="CL191" s="1">
        <v>90.957446808510596</v>
      </c>
      <c r="CM191" s="1">
        <v>82.575757575757507</v>
      </c>
      <c r="CN191" s="1">
        <v>99.1666666666666</v>
      </c>
      <c r="CO191" s="1">
        <v>99.1525423728813</v>
      </c>
      <c r="CP191" s="1">
        <v>84.375</v>
      </c>
      <c r="CQ191" s="1">
        <v>32.758620689655103</v>
      </c>
      <c r="CR191" s="1">
        <v>98.033707865168495</v>
      </c>
      <c r="CS191" s="1">
        <v>97.928994082840205</v>
      </c>
      <c r="CT191" s="1">
        <v>96.405228758169898</v>
      </c>
      <c r="CU191" s="1">
        <v>97.307692307692307</v>
      </c>
      <c r="CV191" s="1">
        <v>93.951612903225794</v>
      </c>
      <c r="CW191" s="1">
        <v>89.5833333333333</v>
      </c>
      <c r="CX191" s="1">
        <v>85.655737704917996</v>
      </c>
      <c r="CY191" s="1">
        <v>78.346456692913307</v>
      </c>
      <c r="CZ191" s="1">
        <v>85.514018691588703</v>
      </c>
      <c r="DA191" s="1">
        <v>87.7659574468085</v>
      </c>
      <c r="DB191" s="1">
        <v>94.696969696969703</v>
      </c>
      <c r="DC191" s="1">
        <v>72.5</v>
      </c>
      <c r="DD191" s="1">
        <v>83.0508474576271</v>
      </c>
      <c r="DE191" s="1">
        <v>83.3333333333333</v>
      </c>
      <c r="DF191" s="1">
        <v>31.034482758620602</v>
      </c>
      <c r="DG191" s="1">
        <v>97.347237467983902</v>
      </c>
      <c r="DH191" s="1">
        <v>96.122614697523304</v>
      </c>
      <c r="DI191" s="1">
        <v>77.695497630331701</v>
      </c>
      <c r="DJ191" s="1">
        <v>89.2607392607392</v>
      </c>
      <c r="DK191" s="1">
        <v>84.3465045592705</v>
      </c>
      <c r="DL191" s="1">
        <v>54.727646454265098</v>
      </c>
      <c r="DM191" s="1">
        <v>86.834016393442596</v>
      </c>
      <c r="DN191" s="1">
        <v>94.686234817813698</v>
      </c>
      <c r="DO191" s="1">
        <v>97.346514047866805</v>
      </c>
      <c r="DP191" s="1">
        <v>60.316529894490003</v>
      </c>
      <c r="DQ191" s="1">
        <v>38.707280832095101</v>
      </c>
      <c r="DR191" s="1">
        <v>58.863636363636303</v>
      </c>
      <c r="DS191" s="1">
        <v>61.987860394537101</v>
      </c>
      <c r="DT191" s="1">
        <v>91.779661016949106</v>
      </c>
      <c r="DU191" s="1">
        <v>95.221445221445194</v>
      </c>
      <c r="DV191" s="1">
        <v>82.016099524332205</v>
      </c>
      <c r="DW191" s="1">
        <v>74.725943970767304</v>
      </c>
      <c r="DX191" s="1">
        <v>75.622037914691902</v>
      </c>
      <c r="DY191" s="1">
        <v>77.372627372627306</v>
      </c>
      <c r="DZ191" s="1">
        <v>83.232016210739602</v>
      </c>
      <c r="EA191" s="1">
        <v>78.674203494347296</v>
      </c>
      <c r="EB191" s="1">
        <v>84.579918032786793</v>
      </c>
      <c r="EC191" s="1">
        <v>75.354251012145696</v>
      </c>
      <c r="ED191" s="1">
        <v>81.217481789802207</v>
      </c>
      <c r="EE191" s="1">
        <v>70.281359906213297</v>
      </c>
      <c r="EF191" s="1">
        <v>73.476968796433795</v>
      </c>
      <c r="EG191" s="1">
        <v>97.196969696969603</v>
      </c>
      <c r="EH191" s="1">
        <v>92.488619119878607</v>
      </c>
      <c r="EI191" s="1">
        <v>99.237288135593204</v>
      </c>
      <c r="EJ191" s="1">
        <v>93.356643356643303</v>
      </c>
      <c r="EK191" s="1">
        <v>98.0607391145261</v>
      </c>
      <c r="EL191" s="1">
        <v>98.233861144945095</v>
      </c>
      <c r="EM191" s="1">
        <v>97.600710900473899</v>
      </c>
      <c r="EN191" s="1">
        <v>97.852147852147795</v>
      </c>
      <c r="EO191" s="1">
        <v>96.859169199594703</v>
      </c>
      <c r="EP191" s="1">
        <v>97.995889003083207</v>
      </c>
      <c r="EQ191" s="1">
        <v>98.258196721311407</v>
      </c>
      <c r="ER191" s="1">
        <v>87.398785425101195</v>
      </c>
      <c r="ES191" s="1">
        <v>89.281997918834506</v>
      </c>
      <c r="ET191" s="1">
        <v>81.770222743259097</v>
      </c>
      <c r="EU191" s="1">
        <v>82.763744427934597</v>
      </c>
      <c r="EV191" s="1">
        <v>83.030303030303003</v>
      </c>
      <c r="EW191" s="1">
        <v>84.977238239757199</v>
      </c>
      <c r="EX191" s="1">
        <v>41.610169491525397</v>
      </c>
      <c r="EY191" s="1">
        <v>40.675990675990597</v>
      </c>
    </row>
    <row r="192" spans="1:155" ht="15">
      <c r="A192" s="11" t="s">
        <v>393</v>
      </c>
      <c r="B192" s="1" t="s">
        <v>863</v>
      </c>
      <c r="C192" s="1" t="s">
        <v>1041</v>
      </c>
      <c r="D192" s="11" t="s">
        <v>1011</v>
      </c>
      <c r="E192" s="11" t="s">
        <v>1012</v>
      </c>
      <c r="F192" s="1">
        <v>73.863636363636303</v>
      </c>
      <c r="G192" s="1">
        <v>61.956521739130402</v>
      </c>
      <c r="H192" s="1">
        <v>57.954545454545404</v>
      </c>
      <c r="I192" s="1">
        <v>65.476190476190396</v>
      </c>
      <c r="J192" s="1">
        <v>58.571428571428498</v>
      </c>
      <c r="K192" s="1">
        <v>36.764705882352899</v>
      </c>
      <c r="L192" s="1">
        <v>54.6875</v>
      </c>
      <c r="M192" s="1">
        <v>46.774193548387103</v>
      </c>
      <c r="N192" s="1">
        <v>46.774193548387103</v>
      </c>
      <c r="O192" s="1">
        <v>43.1034482758621</v>
      </c>
      <c r="P192" s="1">
        <v>41.071428571428498</v>
      </c>
      <c r="Q192" s="1">
        <v>59.615384615384599</v>
      </c>
      <c r="R192" s="1">
        <v>79.545454545454504</v>
      </c>
      <c r="S192" s="1">
        <v>54.347826086956502</v>
      </c>
      <c r="T192" s="1">
        <v>67.5</v>
      </c>
      <c r="U192" s="1">
        <v>78.409090909090907</v>
      </c>
      <c r="V192" s="1">
        <v>85.869565217391298</v>
      </c>
      <c r="W192" s="1">
        <v>80.681818181818102</v>
      </c>
      <c r="X192" s="1">
        <v>86.904761904761898</v>
      </c>
      <c r="Y192" s="1">
        <v>70</v>
      </c>
      <c r="Z192" s="1">
        <v>75</v>
      </c>
      <c r="AA192" s="1">
        <v>64.0625</v>
      </c>
      <c r="AB192" s="1">
        <v>79.0322580645161</v>
      </c>
      <c r="AC192" s="1">
        <v>85.483870967741893</v>
      </c>
      <c r="AD192" s="1">
        <v>77.586206896551701</v>
      </c>
      <c r="AE192" s="1">
        <v>94.642857142857096</v>
      </c>
      <c r="AF192" s="1">
        <v>94.230769230769198</v>
      </c>
      <c r="AG192" s="1">
        <v>84.090909090909093</v>
      </c>
      <c r="AH192" s="1">
        <v>54.347826086956502</v>
      </c>
      <c r="AI192" s="1">
        <v>42.5</v>
      </c>
      <c r="AJ192" s="1">
        <v>14.772727272727201</v>
      </c>
      <c r="AK192" s="1">
        <v>20.652173913043399</v>
      </c>
      <c r="AL192" s="1">
        <v>14.772727272727201</v>
      </c>
      <c r="AM192" s="1">
        <v>16.6666666666666</v>
      </c>
      <c r="AN192" s="1">
        <v>32.857142857142797</v>
      </c>
      <c r="AO192" s="1">
        <v>33.823529411764703</v>
      </c>
      <c r="AP192" s="1">
        <v>64.0625</v>
      </c>
      <c r="AQ192" s="1">
        <v>72.580645161290306</v>
      </c>
      <c r="AR192" s="1">
        <v>72.580645161290306</v>
      </c>
      <c r="AS192" s="1">
        <v>70.689655172413694</v>
      </c>
      <c r="AT192" s="1">
        <v>51.785714285714199</v>
      </c>
      <c r="AU192" s="1">
        <v>88.461538461538396</v>
      </c>
      <c r="AV192" s="1">
        <v>50</v>
      </c>
      <c r="AW192" s="1">
        <v>50</v>
      </c>
      <c r="AX192" s="1">
        <v>50</v>
      </c>
      <c r="AY192" s="1">
        <v>46.590909090909101</v>
      </c>
      <c r="AZ192" s="1">
        <v>51.086956521739097</v>
      </c>
      <c r="BA192" s="1">
        <v>67.045454545454504</v>
      </c>
      <c r="BB192" s="1">
        <v>41.6666666666666</v>
      </c>
      <c r="BC192" s="1">
        <v>35.714285714285701</v>
      </c>
      <c r="BD192" s="1">
        <v>45.588235294117602</v>
      </c>
      <c r="BE192" s="1">
        <v>42.1875</v>
      </c>
      <c r="BF192" s="1">
        <v>62.903225806451601</v>
      </c>
      <c r="BG192" s="1">
        <v>59.677419354838698</v>
      </c>
      <c r="BH192" s="1">
        <v>63.793103448275801</v>
      </c>
      <c r="BI192" s="1">
        <v>73.214285714285694</v>
      </c>
      <c r="BJ192" s="1">
        <v>44.230769230769198</v>
      </c>
      <c r="BK192" s="1">
        <v>70.454545454545396</v>
      </c>
      <c r="BL192" s="1">
        <v>63.043478260869499</v>
      </c>
      <c r="BM192" s="1">
        <v>27.5</v>
      </c>
      <c r="BN192" s="1">
        <v>76.136363636363598</v>
      </c>
      <c r="BO192" s="1">
        <v>57.6086956521739</v>
      </c>
      <c r="BP192" s="1">
        <v>65.909090909090907</v>
      </c>
      <c r="BQ192" s="1">
        <v>70.238095238095198</v>
      </c>
      <c r="BR192" s="1">
        <v>30</v>
      </c>
      <c r="BS192" s="1">
        <v>29.411764705882302</v>
      </c>
      <c r="BT192" s="1">
        <v>29.6875</v>
      </c>
      <c r="BU192" s="1">
        <v>30.645161290322498</v>
      </c>
      <c r="BV192" s="1">
        <v>32.258064516128997</v>
      </c>
      <c r="BW192" s="1">
        <v>67.241379310344797</v>
      </c>
      <c r="BX192" s="1">
        <v>32.142857142857103</v>
      </c>
      <c r="BY192" s="1">
        <v>30.769230769230699</v>
      </c>
      <c r="BZ192" s="1">
        <v>36.363636363636303</v>
      </c>
      <c r="CA192" s="1">
        <v>36.956521739130402</v>
      </c>
      <c r="CB192" s="1">
        <v>47.5</v>
      </c>
      <c r="CC192" s="1">
        <v>80.681818181818102</v>
      </c>
      <c r="CD192" s="1">
        <v>88.043478260869506</v>
      </c>
      <c r="CE192" s="1">
        <v>82.954545454545396</v>
      </c>
      <c r="CF192" s="1">
        <v>88.095238095238102</v>
      </c>
      <c r="CG192" s="1">
        <v>71.428571428571402</v>
      </c>
      <c r="CH192" s="1">
        <v>88.235294117647001</v>
      </c>
      <c r="CI192" s="1">
        <v>56.25</v>
      </c>
      <c r="CJ192" s="1">
        <v>79.0322580645161</v>
      </c>
      <c r="CK192" s="1">
        <v>82.258064516128997</v>
      </c>
      <c r="CL192" s="1">
        <v>87.931034482758605</v>
      </c>
      <c r="CM192" s="1">
        <v>87.5</v>
      </c>
      <c r="CN192" s="1">
        <v>86.538461538461505</v>
      </c>
      <c r="CO192" s="1">
        <v>97.727272727272705</v>
      </c>
      <c r="CP192" s="1">
        <v>97.826086956521706</v>
      </c>
      <c r="CQ192" s="1">
        <v>37.5</v>
      </c>
      <c r="CR192" s="1">
        <v>64.772727272727195</v>
      </c>
      <c r="CS192" s="1">
        <v>67.391304347826093</v>
      </c>
      <c r="CT192" s="1">
        <v>68.181818181818102</v>
      </c>
      <c r="CU192" s="1">
        <v>70.238095238095198</v>
      </c>
      <c r="CV192" s="1">
        <v>61.428571428571402</v>
      </c>
      <c r="CW192" s="1">
        <v>55.8823529411764</v>
      </c>
      <c r="CX192" s="1">
        <v>90.625</v>
      </c>
      <c r="CY192" s="1">
        <v>87.096774193548299</v>
      </c>
      <c r="CZ192" s="1">
        <v>90.322580645161196</v>
      </c>
      <c r="DA192" s="1">
        <v>94.827586206896498</v>
      </c>
      <c r="DB192" s="1">
        <v>73.214285714285694</v>
      </c>
      <c r="DC192" s="1">
        <v>82.692307692307594</v>
      </c>
      <c r="DD192" s="1">
        <v>93.181818181818102</v>
      </c>
      <c r="DE192" s="1">
        <v>78.260869565217405</v>
      </c>
      <c r="DF192" s="1">
        <v>32.5</v>
      </c>
      <c r="DG192" s="1">
        <v>82.887013939838496</v>
      </c>
      <c r="DH192" s="1">
        <v>71.624588364434601</v>
      </c>
      <c r="DI192" s="1">
        <v>78.298822574096604</v>
      </c>
      <c r="DJ192" s="1">
        <v>93.039099526066295</v>
      </c>
      <c r="DK192" s="1">
        <v>76.473526473526405</v>
      </c>
      <c r="DL192" s="1">
        <v>69.047619047618994</v>
      </c>
      <c r="DM192" s="1">
        <v>47.738951695786199</v>
      </c>
      <c r="DN192" s="1">
        <v>38.4733606557377</v>
      </c>
      <c r="DO192" s="1">
        <v>93.674089068825893</v>
      </c>
      <c r="DP192" s="1">
        <v>74.869927159209098</v>
      </c>
      <c r="DQ192" s="1">
        <v>61.840562719812397</v>
      </c>
      <c r="DR192" s="1">
        <v>32.317979197622499</v>
      </c>
      <c r="DS192" s="1">
        <v>38.257575757575701</v>
      </c>
      <c r="DT192" s="1">
        <v>21.168437025796599</v>
      </c>
      <c r="DU192" s="1">
        <v>57.881355932203299</v>
      </c>
      <c r="DV192" s="1">
        <v>80.7226705796038</v>
      </c>
      <c r="DW192" s="1">
        <v>42.023417489937799</v>
      </c>
      <c r="DX192" s="1">
        <v>37.8603329273244</v>
      </c>
      <c r="DY192" s="1">
        <v>57.7310426540284</v>
      </c>
      <c r="DZ192" s="1">
        <v>67.182817182817104</v>
      </c>
      <c r="EA192" s="1">
        <v>90.020263424518703</v>
      </c>
      <c r="EB192" s="1">
        <v>63.9773895169578</v>
      </c>
      <c r="EC192" s="1">
        <v>77.612704918032705</v>
      </c>
      <c r="ED192" s="1">
        <v>28.896761133603199</v>
      </c>
      <c r="EE192" s="1">
        <v>82.362122788761695</v>
      </c>
      <c r="EF192" s="1">
        <v>77.080890973036304</v>
      </c>
      <c r="EG192" s="1">
        <v>95.765230312035598</v>
      </c>
      <c r="EH192" s="1">
        <v>94.015151515151501</v>
      </c>
      <c r="EI192" s="1">
        <v>87.936267071320103</v>
      </c>
      <c r="EJ192" s="1">
        <v>69.237288135593204</v>
      </c>
      <c r="EK192" s="1">
        <v>81.401320616287606</v>
      </c>
      <c r="EL192" s="1">
        <v>73.124771313574797</v>
      </c>
      <c r="EM192" s="1">
        <v>72.310190824198102</v>
      </c>
      <c r="EN192" s="1">
        <v>61.966824644549703</v>
      </c>
      <c r="EO192" s="1">
        <v>61.738261738261698</v>
      </c>
      <c r="EP192" s="1">
        <v>62.411347517730498</v>
      </c>
      <c r="EQ192" s="1">
        <v>70.657759506680307</v>
      </c>
      <c r="ER192" s="1">
        <v>78.278688524590095</v>
      </c>
      <c r="ES192" s="1">
        <v>70.647773279352194</v>
      </c>
      <c r="ET192" s="1">
        <v>80.957336108220602</v>
      </c>
      <c r="EU192" s="1">
        <v>88.921453692848701</v>
      </c>
      <c r="EV192" s="1">
        <v>87.147102526002897</v>
      </c>
      <c r="EW192" s="1">
        <v>93.560606060606005</v>
      </c>
      <c r="EX192" s="1">
        <v>95.5235204855842</v>
      </c>
      <c r="EY192" s="1">
        <v>41.610169491525397</v>
      </c>
    </row>
    <row r="193" spans="1:155" ht="15">
      <c r="A193" s="11" t="s">
        <v>392</v>
      </c>
      <c r="B193" s="1" t="s">
        <v>862</v>
      </c>
      <c r="C193" s="1" t="s">
        <v>1023</v>
      </c>
      <c r="D193" s="11" t="s">
        <v>1024</v>
      </c>
      <c r="E193" s="11" t="s">
        <v>1210</v>
      </c>
      <c r="F193" s="1">
        <v>52.325581395348799</v>
      </c>
      <c r="G193" s="1">
        <v>55.46875</v>
      </c>
      <c r="H193" s="1">
        <v>59.836065573770398</v>
      </c>
      <c r="I193" s="1">
        <v>57.1005917159763</v>
      </c>
      <c r="J193" s="1">
        <v>83.793103448275801</v>
      </c>
      <c r="K193" s="1">
        <v>91.197183098591495</v>
      </c>
      <c r="L193" s="1">
        <v>80.797101449275303</v>
      </c>
      <c r="M193" s="1">
        <v>77.819548872180405</v>
      </c>
      <c r="N193" s="1">
        <v>77.734375</v>
      </c>
      <c r="O193" s="1">
        <v>78.365384615384599</v>
      </c>
      <c r="P193" s="1">
        <v>85.326086956521706</v>
      </c>
      <c r="Q193" s="1">
        <v>94.767441860465098</v>
      </c>
      <c r="R193" s="1">
        <v>60.365853658536501</v>
      </c>
      <c r="S193" s="1">
        <v>52.409638554216798</v>
      </c>
      <c r="T193" s="1">
        <v>27.205882352941099</v>
      </c>
      <c r="U193" s="1">
        <v>88.604651162790603</v>
      </c>
      <c r="V193" s="1">
        <v>81.5104166666666</v>
      </c>
      <c r="W193" s="1">
        <v>83.3333333333333</v>
      </c>
      <c r="X193" s="1">
        <v>92.6035502958579</v>
      </c>
      <c r="Y193" s="1">
        <v>92.758620689655103</v>
      </c>
      <c r="Z193" s="1">
        <v>94.014084507042199</v>
      </c>
      <c r="AA193" s="1">
        <v>93.115942028985501</v>
      </c>
      <c r="AB193" s="1">
        <v>74.812030075187906</v>
      </c>
      <c r="AC193" s="1">
        <v>64.453125</v>
      </c>
      <c r="AD193" s="1">
        <v>71.634615384615302</v>
      </c>
      <c r="AE193" s="1">
        <v>62.5</v>
      </c>
      <c r="AF193" s="1">
        <v>62.209302325581397</v>
      </c>
      <c r="AG193" s="1">
        <v>17.682926829268201</v>
      </c>
      <c r="AH193" s="1">
        <v>57.2289156626506</v>
      </c>
      <c r="AI193" s="1">
        <v>50</v>
      </c>
      <c r="AJ193" s="1">
        <v>80.232558139534802</v>
      </c>
      <c r="AK193" s="1">
        <v>79.6875</v>
      </c>
      <c r="AL193" s="1">
        <v>80.601092896174805</v>
      </c>
      <c r="AM193" s="1">
        <v>80.177514792899402</v>
      </c>
      <c r="AN193" s="1">
        <v>74.827586206896498</v>
      </c>
      <c r="AO193" s="1">
        <v>75.704225352112601</v>
      </c>
      <c r="AP193" s="1">
        <v>77.536231884057898</v>
      </c>
      <c r="AQ193" s="1">
        <v>80.827067669172905</v>
      </c>
      <c r="AR193" s="1">
        <v>93.75</v>
      </c>
      <c r="AS193" s="1">
        <v>76.442307692307594</v>
      </c>
      <c r="AT193" s="1">
        <v>53.804347826086897</v>
      </c>
      <c r="AU193" s="1">
        <v>79.069767441860407</v>
      </c>
      <c r="AV193" s="1">
        <v>17.682926829268201</v>
      </c>
      <c r="AW193" s="1">
        <v>63.253012048192701</v>
      </c>
      <c r="AX193" s="1">
        <v>58.088235294117602</v>
      </c>
      <c r="AY193" s="1">
        <v>61.162790697674403</v>
      </c>
      <c r="AZ193" s="1">
        <v>57.5520833333333</v>
      </c>
      <c r="BA193" s="1">
        <v>54.918032786885199</v>
      </c>
      <c r="BB193" s="1">
        <v>80.177514792899402</v>
      </c>
      <c r="BC193" s="1">
        <v>78.965517241379303</v>
      </c>
      <c r="BD193" s="1">
        <v>70.774647887323894</v>
      </c>
      <c r="BE193" s="1">
        <v>47.463768115942003</v>
      </c>
      <c r="BF193" s="1">
        <v>43.233082706766901</v>
      </c>
      <c r="BG193" s="1">
        <v>57.421875</v>
      </c>
      <c r="BH193" s="1">
        <v>61.057692307692299</v>
      </c>
      <c r="BI193" s="1">
        <v>90.760869565217405</v>
      </c>
      <c r="BJ193" s="1">
        <v>85.465116279069704</v>
      </c>
      <c r="BK193" s="1">
        <v>39.634146341463399</v>
      </c>
      <c r="BL193" s="1">
        <v>18.674698795180699</v>
      </c>
      <c r="BM193" s="1">
        <v>6.6176470588235299</v>
      </c>
      <c r="BN193" s="1">
        <v>82.093023255813904</v>
      </c>
      <c r="BO193" s="1">
        <v>83.8541666666666</v>
      </c>
      <c r="BP193" s="1">
        <v>51.092896174863299</v>
      </c>
      <c r="BQ193" s="1">
        <v>60.650887573964503</v>
      </c>
      <c r="BR193" s="1">
        <v>20.344827586206801</v>
      </c>
      <c r="BS193" s="1">
        <v>22.1830985915492</v>
      </c>
      <c r="BT193" s="1">
        <v>23.188405797101399</v>
      </c>
      <c r="BU193" s="1">
        <v>24.436090225563898</v>
      </c>
      <c r="BV193" s="1">
        <v>26.5625</v>
      </c>
      <c r="BW193" s="1">
        <v>26.923076923076898</v>
      </c>
      <c r="BX193" s="1">
        <v>26.630434782608699</v>
      </c>
      <c r="BY193" s="1">
        <v>30.232558139534799</v>
      </c>
      <c r="BZ193" s="1">
        <v>36.585365853658502</v>
      </c>
      <c r="CA193" s="1">
        <v>36.746987951807199</v>
      </c>
      <c r="CB193" s="1">
        <v>41.911764705882298</v>
      </c>
      <c r="CC193" s="1">
        <v>90.930232558139494</v>
      </c>
      <c r="CD193" s="1">
        <v>91.9270833333333</v>
      </c>
      <c r="CE193" s="1">
        <v>92.622950819672099</v>
      </c>
      <c r="CF193" s="1">
        <v>91.420118343195199</v>
      </c>
      <c r="CG193" s="1">
        <v>61.724137931034399</v>
      </c>
      <c r="CH193" s="1">
        <v>72.887323943661897</v>
      </c>
      <c r="CI193" s="1">
        <v>71.376811594202806</v>
      </c>
      <c r="CJ193" s="1">
        <v>64.285714285714207</v>
      </c>
      <c r="CK193" s="1">
        <v>89.0625</v>
      </c>
      <c r="CL193" s="1">
        <v>92.788461538461505</v>
      </c>
      <c r="CM193" s="1">
        <v>67.934782608695599</v>
      </c>
      <c r="CN193" s="1">
        <v>78.488372093023202</v>
      </c>
      <c r="CO193" s="1">
        <v>66.463414634146304</v>
      </c>
      <c r="CP193" s="1">
        <v>44.578313253011999</v>
      </c>
      <c r="CQ193" s="1">
        <v>45.588235294117602</v>
      </c>
      <c r="CR193" s="1">
        <v>19.5348837209302</v>
      </c>
      <c r="CS193" s="1">
        <v>18.75</v>
      </c>
      <c r="CT193" s="1">
        <v>20.218579234972601</v>
      </c>
      <c r="CU193" s="1">
        <v>20.710059171597599</v>
      </c>
      <c r="CV193" s="1">
        <v>20.344827586206801</v>
      </c>
      <c r="CW193" s="1">
        <v>43.309859154929498</v>
      </c>
      <c r="CX193" s="1">
        <v>43.115942028985501</v>
      </c>
      <c r="CY193" s="1">
        <v>46.9924812030075</v>
      </c>
      <c r="CZ193" s="1">
        <v>26.5625</v>
      </c>
      <c r="DA193" s="1">
        <v>23.557692307692299</v>
      </c>
      <c r="DB193" s="1">
        <v>22.282608695652101</v>
      </c>
      <c r="DC193" s="1">
        <v>31.395348837209301</v>
      </c>
      <c r="DD193" s="1">
        <v>20.731707317073099</v>
      </c>
      <c r="DE193" s="1">
        <v>24.096385542168601</v>
      </c>
      <c r="DF193" s="1">
        <v>27.205882352941099</v>
      </c>
      <c r="DG193" s="1">
        <v>98.220836390315398</v>
      </c>
      <c r="DH193" s="1">
        <v>91.748993779729204</v>
      </c>
      <c r="DI193" s="1">
        <v>91.128704831506198</v>
      </c>
      <c r="DJ193" s="1">
        <v>87.114928909952596</v>
      </c>
      <c r="DK193" s="1">
        <v>94.255744255744204</v>
      </c>
      <c r="DL193" s="1">
        <v>78.571428571428498</v>
      </c>
      <c r="DM193" s="1">
        <v>77.852004110996901</v>
      </c>
      <c r="DN193" s="1">
        <v>92.469262295081904</v>
      </c>
      <c r="DO193" s="1">
        <v>94.989878542510098</v>
      </c>
      <c r="DP193" s="1">
        <v>93.080124869927104</v>
      </c>
      <c r="DQ193" s="1">
        <v>94.548651817115996</v>
      </c>
      <c r="DR193" s="1">
        <v>97.8454680534918</v>
      </c>
      <c r="DS193" s="1">
        <v>84.772727272727195</v>
      </c>
      <c r="DT193" s="1">
        <v>77.921092564491602</v>
      </c>
      <c r="DU193" s="1">
        <v>9.7457627118644101</v>
      </c>
      <c r="DV193" s="1">
        <v>51.595744680851098</v>
      </c>
      <c r="DW193" s="1">
        <v>56.256860592755203</v>
      </c>
      <c r="DX193" s="1">
        <v>50.284206252537501</v>
      </c>
      <c r="DY193" s="1">
        <v>47.778436018957301</v>
      </c>
      <c r="DZ193" s="1">
        <v>48.501498501498503</v>
      </c>
      <c r="EA193" s="1">
        <v>13.525835866261399</v>
      </c>
      <c r="EB193" s="1">
        <v>15.2620760534429</v>
      </c>
      <c r="EC193" s="1">
        <v>17.6741803278688</v>
      </c>
      <c r="ED193" s="1">
        <v>31.730769230769202</v>
      </c>
      <c r="EE193" s="1">
        <v>31.269510926118599</v>
      </c>
      <c r="EF193" s="1">
        <v>39.331770222743202</v>
      </c>
      <c r="EG193" s="1">
        <v>44.9479940564635</v>
      </c>
      <c r="EH193" s="1">
        <v>17.803030303030301</v>
      </c>
      <c r="EI193" s="1">
        <v>19.954476479514401</v>
      </c>
      <c r="EJ193" s="1">
        <v>53.983050847457598</v>
      </c>
      <c r="EK193" s="1">
        <v>84.702861335289796</v>
      </c>
      <c r="EL193" s="1">
        <v>85.400658616904494</v>
      </c>
      <c r="EM193" s="1">
        <v>85.891189606171295</v>
      </c>
      <c r="EN193" s="1">
        <v>85.159952606635102</v>
      </c>
      <c r="EO193" s="1">
        <v>85.714285714285694</v>
      </c>
      <c r="EP193" s="1">
        <v>84.903748733535906</v>
      </c>
      <c r="EQ193" s="1">
        <v>84.840698869475801</v>
      </c>
      <c r="ER193" s="1">
        <v>89.4467213114754</v>
      </c>
      <c r="ES193" s="1">
        <v>92.257085020242897</v>
      </c>
      <c r="ET193" s="1">
        <v>93.4963579604578</v>
      </c>
      <c r="EU193" s="1">
        <v>95.193434935521594</v>
      </c>
      <c r="EV193" s="1">
        <v>73.625557206537906</v>
      </c>
      <c r="EW193" s="1">
        <v>83.030303030303003</v>
      </c>
      <c r="EX193" s="1">
        <v>40.819423368740502</v>
      </c>
      <c r="EY193" s="1">
        <v>41.610169491525397</v>
      </c>
    </row>
    <row r="194" spans="1:155" ht="15">
      <c r="A194" s="11" t="s">
        <v>378</v>
      </c>
      <c r="B194" s="1" t="s">
        <v>848</v>
      </c>
      <c r="C194" s="1" t="s">
        <v>1099</v>
      </c>
      <c r="D194" s="11" t="s">
        <v>1033</v>
      </c>
      <c r="E194" s="11" t="s">
        <v>1211</v>
      </c>
      <c r="F194" s="1">
        <v>98.189415041782695</v>
      </c>
      <c r="G194" s="1">
        <v>98.870967741935402</v>
      </c>
      <c r="H194" s="1">
        <v>95.907473309608505</v>
      </c>
      <c r="I194" s="1">
        <v>97.346938775510196</v>
      </c>
      <c r="J194" s="1">
        <v>92.821782178217802</v>
      </c>
      <c r="K194" s="1">
        <v>82.663316582914504</v>
      </c>
      <c r="L194" s="1">
        <v>81.794871794871696</v>
      </c>
      <c r="M194" s="1">
        <v>85.751295336787507</v>
      </c>
      <c r="N194" s="1">
        <v>70.725388601036201</v>
      </c>
      <c r="O194" s="1">
        <v>67.197452229299302</v>
      </c>
      <c r="P194" s="1">
        <v>50.719424460431597</v>
      </c>
      <c r="Q194" s="1">
        <v>51.6528925619834</v>
      </c>
      <c r="R194" s="1">
        <v>25</v>
      </c>
      <c r="S194" s="1">
        <v>28.632478632478598</v>
      </c>
      <c r="T194" s="1">
        <v>29.255319148936099</v>
      </c>
      <c r="U194" s="1">
        <v>83.426183844011106</v>
      </c>
      <c r="V194" s="1">
        <v>84.677419354838705</v>
      </c>
      <c r="W194" s="1">
        <v>84.875444839857593</v>
      </c>
      <c r="X194" s="1">
        <v>83.877551020408106</v>
      </c>
      <c r="Y194" s="1">
        <v>29.455445544554401</v>
      </c>
      <c r="Z194" s="1">
        <v>25.3768844221105</v>
      </c>
      <c r="AA194" s="1">
        <v>35.128205128205103</v>
      </c>
      <c r="AB194" s="1">
        <v>38.860103626943001</v>
      </c>
      <c r="AC194" s="1">
        <v>33.160621761658</v>
      </c>
      <c r="AD194" s="1">
        <v>32.165605095541402</v>
      </c>
      <c r="AE194" s="1">
        <v>19.424460431654602</v>
      </c>
      <c r="AF194" s="1">
        <v>34.710743801652796</v>
      </c>
      <c r="AG194" s="1">
        <v>18.534482758620602</v>
      </c>
      <c r="AH194" s="1">
        <v>24.358974358974301</v>
      </c>
      <c r="AI194" s="1">
        <v>26.063829787233999</v>
      </c>
      <c r="AJ194" s="1">
        <v>82.311977715877404</v>
      </c>
      <c r="AK194" s="1">
        <v>79.838709677419303</v>
      </c>
      <c r="AL194" s="1">
        <v>78.647686832740206</v>
      </c>
      <c r="AM194" s="1">
        <v>75.714285714285694</v>
      </c>
      <c r="AN194" s="1">
        <v>73.019801980197997</v>
      </c>
      <c r="AO194" s="1">
        <v>73.618090452261299</v>
      </c>
      <c r="AP194" s="1">
        <v>71.282051282051199</v>
      </c>
      <c r="AQ194" s="1">
        <v>74.611398963730494</v>
      </c>
      <c r="AR194" s="1">
        <v>51.554404145077697</v>
      </c>
      <c r="AS194" s="1">
        <v>51.592356687898103</v>
      </c>
      <c r="AT194" s="1">
        <v>56.834532374100696</v>
      </c>
      <c r="AU194" s="1">
        <v>68.595041322314103</v>
      </c>
      <c r="AV194" s="1">
        <v>36.637931034482698</v>
      </c>
      <c r="AW194" s="1">
        <v>37.179487179487097</v>
      </c>
      <c r="AX194" s="1">
        <v>40.957446808510603</v>
      </c>
      <c r="AY194" s="1">
        <v>41.364902506963702</v>
      </c>
      <c r="AZ194" s="1">
        <v>40.806451612903203</v>
      </c>
      <c r="BA194" s="1">
        <v>35.409252669039098</v>
      </c>
      <c r="BB194" s="1">
        <v>27.959183673469301</v>
      </c>
      <c r="BC194" s="1">
        <v>34.405940594059402</v>
      </c>
      <c r="BD194" s="1">
        <v>13.3165829145728</v>
      </c>
      <c r="BE194" s="1">
        <v>10.5128205128205</v>
      </c>
      <c r="BF194" s="1">
        <v>19.948186528497398</v>
      </c>
      <c r="BG194" s="1">
        <v>36.528497409326398</v>
      </c>
      <c r="BH194" s="1">
        <v>17.5159235668789</v>
      </c>
      <c r="BI194" s="1">
        <v>14.0287769784172</v>
      </c>
      <c r="BJ194" s="1">
        <v>3.71900826446281</v>
      </c>
      <c r="BK194" s="1">
        <v>4.7413793103448203</v>
      </c>
      <c r="BL194" s="1">
        <v>32.905982905982903</v>
      </c>
      <c r="BM194" s="1">
        <v>51.063829787233999</v>
      </c>
      <c r="BN194" s="1">
        <v>58.495821727019496</v>
      </c>
      <c r="BO194" s="1">
        <v>48.709677419354797</v>
      </c>
      <c r="BP194" s="1">
        <v>54.270462633451899</v>
      </c>
      <c r="BQ194" s="1">
        <v>55.306122448979501</v>
      </c>
      <c r="BR194" s="1">
        <v>63.861386138613803</v>
      </c>
      <c r="BS194" s="1">
        <v>22.110552763819101</v>
      </c>
      <c r="BT194" s="1">
        <v>24.615384615384599</v>
      </c>
      <c r="BU194" s="1">
        <v>27.202072538860101</v>
      </c>
      <c r="BV194" s="1">
        <v>31.088082901554401</v>
      </c>
      <c r="BW194" s="1">
        <v>28.980891719745198</v>
      </c>
      <c r="BX194" s="1">
        <v>28.417266187050298</v>
      </c>
      <c r="BY194" s="1">
        <v>33.471074380165199</v>
      </c>
      <c r="BZ194" s="1">
        <v>41.810344827586199</v>
      </c>
      <c r="CA194" s="1">
        <v>42.735042735042697</v>
      </c>
      <c r="CB194" s="1">
        <v>44.680851063829699</v>
      </c>
      <c r="CC194" s="1">
        <v>96.518105849582099</v>
      </c>
      <c r="CD194" s="1">
        <v>90.806451612903203</v>
      </c>
      <c r="CE194" s="1">
        <v>90.569395017793596</v>
      </c>
      <c r="CF194" s="1">
        <v>88.775510204081598</v>
      </c>
      <c r="CG194" s="1">
        <v>86.881188118811806</v>
      </c>
      <c r="CH194" s="1">
        <v>92.713567839195903</v>
      </c>
      <c r="CI194" s="1">
        <v>76.6666666666666</v>
      </c>
      <c r="CJ194" s="1">
        <v>97.668393782383404</v>
      </c>
      <c r="CK194" s="1">
        <v>90.673575129533603</v>
      </c>
      <c r="CL194" s="1">
        <v>73.248407643312106</v>
      </c>
      <c r="CM194" s="1">
        <v>83.093525179856101</v>
      </c>
      <c r="CN194" s="1">
        <v>73.966942148760296</v>
      </c>
      <c r="CO194" s="1">
        <v>76.724137931034406</v>
      </c>
      <c r="CP194" s="1">
        <v>66.239316239316196</v>
      </c>
      <c r="CQ194" s="1">
        <v>20.744680851063801</v>
      </c>
      <c r="CR194" s="1">
        <v>50.974930362116901</v>
      </c>
      <c r="CS194" s="1">
        <v>54.0322580645161</v>
      </c>
      <c r="CT194" s="1">
        <v>55.8718861209964</v>
      </c>
      <c r="CU194" s="1">
        <v>52.653061224489697</v>
      </c>
      <c r="CV194" s="1">
        <v>54.950495049504902</v>
      </c>
      <c r="CW194" s="1">
        <v>54.2713567839196</v>
      </c>
      <c r="CX194" s="1">
        <v>55.6410256410256</v>
      </c>
      <c r="CY194" s="1">
        <v>58.031088082901498</v>
      </c>
      <c r="CZ194" s="1">
        <v>62.953367875647601</v>
      </c>
      <c r="DA194" s="1">
        <v>60.5095541401273</v>
      </c>
      <c r="DB194" s="1">
        <v>62.589928057553898</v>
      </c>
      <c r="DC194" s="1">
        <v>45.454545454545404</v>
      </c>
      <c r="DD194" s="1">
        <v>68.534482758620598</v>
      </c>
      <c r="DE194" s="1">
        <v>76.068376068376097</v>
      </c>
      <c r="DF194" s="1">
        <v>84.042553191489304</v>
      </c>
      <c r="DG194" s="1">
        <v>71.184886280264095</v>
      </c>
      <c r="DH194" s="1">
        <v>72.795462861324495</v>
      </c>
      <c r="DI194" s="1">
        <v>64.819326025172501</v>
      </c>
      <c r="DJ194" s="1">
        <v>41.202606635071099</v>
      </c>
      <c r="DK194" s="1">
        <v>22.827172827172799</v>
      </c>
      <c r="DL194" s="1">
        <v>33.687943262411302</v>
      </c>
      <c r="DM194" s="1">
        <v>50.924974306269199</v>
      </c>
      <c r="DN194" s="1">
        <v>32.838114754098299</v>
      </c>
      <c r="DO194" s="1">
        <v>2.17611336032388</v>
      </c>
      <c r="DP194" s="1">
        <v>1.7169614984391199</v>
      </c>
      <c r="DQ194" s="1">
        <v>8.4994138335287204</v>
      </c>
      <c r="DR194" s="1">
        <v>35.1411589895988</v>
      </c>
      <c r="DS194" s="1">
        <v>70.8333333333333</v>
      </c>
      <c r="DT194" s="1">
        <v>22.6858877086494</v>
      </c>
      <c r="DU194" s="1">
        <v>15.5084745762711</v>
      </c>
      <c r="DV194" s="1">
        <v>17.626559060895101</v>
      </c>
      <c r="DW194" s="1">
        <v>22.0087815587266</v>
      </c>
      <c r="DX194" s="1">
        <v>20.929760454730001</v>
      </c>
      <c r="DY194" s="1">
        <v>17.505924170616101</v>
      </c>
      <c r="DZ194" s="1">
        <v>20.629370629370602</v>
      </c>
      <c r="EA194" s="1">
        <v>4.7112462006079001</v>
      </c>
      <c r="EB194" s="1">
        <v>8.0678314491264107</v>
      </c>
      <c r="EC194" s="1">
        <v>5.2766393442622901</v>
      </c>
      <c r="ED194" s="1">
        <v>5.6174089068825896</v>
      </c>
      <c r="EE194" s="1">
        <v>15.4526534859521</v>
      </c>
      <c r="EF194" s="1">
        <v>8.6166471277842902</v>
      </c>
      <c r="EG194" s="1">
        <v>17.459138187221299</v>
      </c>
      <c r="EH194" s="1">
        <v>31.136363636363601</v>
      </c>
      <c r="EI194" s="1">
        <v>6.7526555386949898</v>
      </c>
      <c r="EJ194" s="1">
        <v>25.677966101694899</v>
      </c>
      <c r="EK194" s="1">
        <v>72.835656639765205</v>
      </c>
      <c r="EL194" s="1">
        <v>74.624954262714894</v>
      </c>
      <c r="EM194" s="1">
        <v>35.749086479902502</v>
      </c>
      <c r="EN194" s="1">
        <v>30.9537914691943</v>
      </c>
      <c r="EO194" s="1">
        <v>22.0779220779221</v>
      </c>
      <c r="EP194" s="1">
        <v>21.681864235055698</v>
      </c>
      <c r="EQ194" s="1">
        <v>21.891058581706101</v>
      </c>
      <c r="ER194" s="1">
        <v>25.768442622950801</v>
      </c>
      <c r="ES194" s="1">
        <v>33.350202429149803</v>
      </c>
      <c r="ET194" s="1">
        <v>28.876170655567101</v>
      </c>
      <c r="EU194" s="1">
        <v>9.3200468933177003</v>
      </c>
      <c r="EV194" s="1">
        <v>18.4992570579494</v>
      </c>
      <c r="EW194" s="1">
        <v>38.939393939393902</v>
      </c>
      <c r="EX194" s="1">
        <v>40.819423368740502</v>
      </c>
      <c r="EY194" s="1">
        <v>41.610169491525397</v>
      </c>
    </row>
    <row r="195" spans="1:155" ht="15">
      <c r="A195" s="11" t="s">
        <v>384</v>
      </c>
      <c r="B195" s="1" t="s">
        <v>854</v>
      </c>
      <c r="C195" s="1" t="s">
        <v>1129</v>
      </c>
      <c r="D195" s="11" t="s">
        <v>1068</v>
      </c>
      <c r="E195" s="11" t="s">
        <v>1130</v>
      </c>
      <c r="F195" s="1">
        <v>65.877437325905305</v>
      </c>
      <c r="G195" s="1">
        <v>66.935483870967701</v>
      </c>
      <c r="H195" s="1">
        <v>61.032028469750799</v>
      </c>
      <c r="I195" s="1">
        <v>52.040816326530603</v>
      </c>
      <c r="J195" s="1">
        <v>43.811881188118797</v>
      </c>
      <c r="K195" s="1">
        <v>42.462311557788901</v>
      </c>
      <c r="L195" s="1">
        <v>39.743589743589702</v>
      </c>
      <c r="M195" s="1">
        <v>46.891191709844499</v>
      </c>
      <c r="N195" s="1">
        <v>19.948186528497398</v>
      </c>
      <c r="O195" s="1">
        <v>6.6878980891719699</v>
      </c>
      <c r="P195" s="1">
        <v>12.5899280575539</v>
      </c>
      <c r="Q195" s="1">
        <v>11.1570247933884</v>
      </c>
      <c r="R195" s="1">
        <v>25</v>
      </c>
      <c r="S195" s="1">
        <v>28.632478632478598</v>
      </c>
      <c r="T195" s="1">
        <v>29.255319148936099</v>
      </c>
      <c r="U195" s="1">
        <v>76.462395543175404</v>
      </c>
      <c r="V195" s="1">
        <v>78.225806451612897</v>
      </c>
      <c r="W195" s="1">
        <v>79.0035587188612</v>
      </c>
      <c r="X195" s="1">
        <v>76.530612244897895</v>
      </c>
      <c r="Y195" s="1">
        <v>55.198019801980202</v>
      </c>
      <c r="Z195" s="1">
        <v>46.482412060301499</v>
      </c>
      <c r="AA195" s="1">
        <v>43.846153846153797</v>
      </c>
      <c r="AB195" s="1">
        <v>47.4093264248704</v>
      </c>
      <c r="AC195" s="1">
        <v>50</v>
      </c>
      <c r="AD195" s="1">
        <v>43.6305732484076</v>
      </c>
      <c r="AE195" s="1">
        <v>51.4388489208633</v>
      </c>
      <c r="AF195" s="1">
        <v>14.049586776859501</v>
      </c>
      <c r="AG195" s="1">
        <v>18.534482758620602</v>
      </c>
      <c r="AH195" s="1">
        <v>24.358974358974301</v>
      </c>
      <c r="AI195" s="1">
        <v>26.063829787233999</v>
      </c>
      <c r="AJ195" s="1">
        <v>82.311977715877404</v>
      </c>
      <c r="AK195" s="1">
        <v>79.838709677419303</v>
      </c>
      <c r="AL195" s="1">
        <v>78.647686832740206</v>
      </c>
      <c r="AM195" s="1">
        <v>75.714285714285694</v>
      </c>
      <c r="AN195" s="1">
        <v>73.019801980197997</v>
      </c>
      <c r="AO195" s="1">
        <v>73.618090452261299</v>
      </c>
      <c r="AP195" s="1">
        <v>71.282051282051199</v>
      </c>
      <c r="AQ195" s="1">
        <v>93.264248704663203</v>
      </c>
      <c r="AR195" s="1">
        <v>77.202072538860094</v>
      </c>
      <c r="AS195" s="1">
        <v>75.796178343949094</v>
      </c>
      <c r="AT195" s="1">
        <v>34.8920863309352</v>
      </c>
      <c r="AU195" s="1">
        <v>68.595041322314103</v>
      </c>
      <c r="AV195" s="1">
        <v>36.637931034482698</v>
      </c>
      <c r="AW195" s="1">
        <v>37.179487179487097</v>
      </c>
      <c r="AX195" s="1">
        <v>40.957446808510603</v>
      </c>
      <c r="AY195" s="1">
        <v>44.986072423398298</v>
      </c>
      <c r="AZ195" s="1">
        <v>65.322580645161196</v>
      </c>
      <c r="BA195" s="1">
        <v>56.405693950177898</v>
      </c>
      <c r="BB195" s="1">
        <v>56.530612244897902</v>
      </c>
      <c r="BC195" s="1">
        <v>64.603960396039597</v>
      </c>
      <c r="BD195" s="1">
        <v>55.527638190954697</v>
      </c>
      <c r="BE195" s="1">
        <v>63.3333333333333</v>
      </c>
      <c r="BF195" s="1">
        <v>71.761658031088103</v>
      </c>
      <c r="BG195" s="1">
        <v>82.642487046632098</v>
      </c>
      <c r="BH195" s="1">
        <v>77.388535031847098</v>
      </c>
      <c r="BI195" s="1">
        <v>86.690647482014299</v>
      </c>
      <c r="BJ195" s="1">
        <v>63.223140495867703</v>
      </c>
      <c r="BK195" s="1">
        <v>46.120689655172399</v>
      </c>
      <c r="BL195" s="1">
        <v>27.7777777777777</v>
      </c>
      <c r="BM195" s="1">
        <v>21.8085106382978</v>
      </c>
      <c r="BN195" s="1">
        <v>58.495821727019496</v>
      </c>
      <c r="BO195" s="1">
        <v>68.387096774193495</v>
      </c>
      <c r="BP195" s="1">
        <v>74.021352313167199</v>
      </c>
      <c r="BQ195" s="1">
        <v>78.163265306122398</v>
      </c>
      <c r="BR195" s="1">
        <v>77.722772277227705</v>
      </c>
      <c r="BS195" s="1">
        <v>68.090452261306496</v>
      </c>
      <c r="BT195" s="1">
        <v>24.615384615384599</v>
      </c>
      <c r="BU195" s="1">
        <v>27.202072538860101</v>
      </c>
      <c r="BV195" s="1">
        <v>31.088082901554401</v>
      </c>
      <c r="BW195" s="1">
        <v>28.980891719745198</v>
      </c>
      <c r="BX195" s="1">
        <v>28.417266187050298</v>
      </c>
      <c r="BY195" s="1">
        <v>33.471074380165199</v>
      </c>
      <c r="BZ195" s="1">
        <v>41.810344827586199</v>
      </c>
      <c r="CA195" s="1">
        <v>42.735042735042697</v>
      </c>
      <c r="CB195" s="1">
        <v>44.680851063829699</v>
      </c>
      <c r="CC195" s="1">
        <v>80.362116991643404</v>
      </c>
      <c r="CD195" s="1">
        <v>83.709677419354804</v>
      </c>
      <c r="CE195" s="1">
        <v>80.960854092526603</v>
      </c>
      <c r="CF195" s="1">
        <v>80.204081632653001</v>
      </c>
      <c r="CG195" s="1">
        <v>77.970297029702905</v>
      </c>
      <c r="CH195" s="1">
        <v>63.065326633165803</v>
      </c>
      <c r="CI195" s="1">
        <v>80.256410256410206</v>
      </c>
      <c r="CJ195" s="1">
        <v>71.502590673575099</v>
      </c>
      <c r="CK195" s="1">
        <v>68.911917098445599</v>
      </c>
      <c r="CL195" s="1">
        <v>73.248407643312106</v>
      </c>
      <c r="CM195" s="1">
        <v>83.093525179856101</v>
      </c>
      <c r="CN195" s="1">
        <v>73.966942148760296</v>
      </c>
      <c r="CO195" s="1">
        <v>88.362068965517196</v>
      </c>
      <c r="CP195" s="1">
        <v>17.521367521367502</v>
      </c>
      <c r="CQ195" s="1">
        <v>20.744680851063801</v>
      </c>
      <c r="CR195" s="1">
        <v>50.974930362116901</v>
      </c>
      <c r="CS195" s="1">
        <v>54.0322580645161</v>
      </c>
      <c r="CT195" s="1">
        <v>55.8718861209964</v>
      </c>
      <c r="CU195" s="1">
        <v>52.653061224489697</v>
      </c>
      <c r="CV195" s="1">
        <v>54.950495049504902</v>
      </c>
      <c r="CW195" s="1">
        <v>54.2713567839196</v>
      </c>
      <c r="CX195" s="1">
        <v>55.6410256410256</v>
      </c>
      <c r="CY195" s="1">
        <v>82.901554404145102</v>
      </c>
      <c r="CZ195" s="1">
        <v>62.953367875647601</v>
      </c>
      <c r="DA195" s="1">
        <v>60.5095541401273</v>
      </c>
      <c r="DB195" s="1">
        <v>31.294964028776899</v>
      </c>
      <c r="DC195" s="1">
        <v>45.454545454545404</v>
      </c>
      <c r="DD195" s="1">
        <v>24.137931034482701</v>
      </c>
      <c r="DE195" s="1">
        <v>29.914529914529901</v>
      </c>
      <c r="DF195" s="1">
        <v>36.702127659574401</v>
      </c>
      <c r="DG195" s="1">
        <v>40.333822450476802</v>
      </c>
      <c r="DH195" s="1">
        <v>31.3391877058177</v>
      </c>
      <c r="DI195" s="1">
        <v>27.9537149817296</v>
      </c>
      <c r="DJ195" s="1">
        <v>15.9656398104265</v>
      </c>
      <c r="DK195" s="1">
        <v>45.604395604395599</v>
      </c>
      <c r="DL195" s="1">
        <v>25.785207700101299</v>
      </c>
      <c r="DM195" s="1">
        <v>33.658787255909502</v>
      </c>
      <c r="DN195" s="1">
        <v>26.0758196721311</v>
      </c>
      <c r="DO195" s="1">
        <v>30.921052631578899</v>
      </c>
      <c r="DP195" s="1">
        <v>9.5213319458896901</v>
      </c>
      <c r="DQ195" s="1">
        <v>18.347010550996401</v>
      </c>
      <c r="DR195" s="1">
        <v>16.419019316493301</v>
      </c>
      <c r="DS195" s="1">
        <v>1.89393939393939</v>
      </c>
      <c r="DT195" s="1">
        <v>9.0288315629742009</v>
      </c>
      <c r="DU195" s="1">
        <v>12.6271186440677</v>
      </c>
      <c r="DV195" s="1">
        <v>78.998532648569295</v>
      </c>
      <c r="DW195" s="1">
        <v>70.929381631906296</v>
      </c>
      <c r="DX195" s="1">
        <v>80.816077953714895</v>
      </c>
      <c r="DY195" s="1">
        <v>21.771327014217999</v>
      </c>
      <c r="DZ195" s="1">
        <v>21.928071928071901</v>
      </c>
      <c r="EA195" s="1">
        <v>9.0678824721377893</v>
      </c>
      <c r="EB195" s="1">
        <v>8.7872559095580591</v>
      </c>
      <c r="EC195" s="1">
        <v>19.9282786885245</v>
      </c>
      <c r="ED195" s="1">
        <v>43.3704453441295</v>
      </c>
      <c r="EE195" s="1">
        <v>39.802289281997901</v>
      </c>
      <c r="EF195" s="1">
        <v>39.683470105509898</v>
      </c>
      <c r="EG195" s="1">
        <v>9.7325408618127707</v>
      </c>
      <c r="EH195" s="1">
        <v>6.4393939393939297</v>
      </c>
      <c r="EI195" s="1">
        <v>0.53110773899848196</v>
      </c>
      <c r="EJ195" s="1">
        <v>3.6440677966101598</v>
      </c>
      <c r="EK195" s="1">
        <v>89.416727806309595</v>
      </c>
      <c r="EL195" s="1">
        <v>89.846322722283205</v>
      </c>
      <c r="EM195" s="1">
        <v>90.499390986601696</v>
      </c>
      <c r="EN195" s="1">
        <v>87.381516587677694</v>
      </c>
      <c r="EO195" s="1">
        <v>95.8041958041958</v>
      </c>
      <c r="EP195" s="1">
        <v>94.478216818642295</v>
      </c>
      <c r="EQ195" s="1">
        <v>94.655704008222003</v>
      </c>
      <c r="ER195" s="1">
        <v>87.448770491803202</v>
      </c>
      <c r="ES195" s="1">
        <v>81.022267206477693</v>
      </c>
      <c r="ET195" s="1">
        <v>55.1508844953173</v>
      </c>
      <c r="EU195" s="1">
        <v>38.628370457209797</v>
      </c>
      <c r="EV195" s="1">
        <v>47.696879643387803</v>
      </c>
      <c r="EW195" s="1">
        <v>38.939393939393902</v>
      </c>
      <c r="EX195" s="1">
        <v>40.819423368740502</v>
      </c>
      <c r="EY195" s="1">
        <v>41.610169491525397</v>
      </c>
    </row>
    <row r="196" spans="1:155" ht="15">
      <c r="A196" s="11" t="s">
        <v>377</v>
      </c>
      <c r="B196" s="1" t="s">
        <v>847</v>
      </c>
      <c r="C196" s="1" t="s">
        <v>1212</v>
      </c>
      <c r="D196" s="11" t="s">
        <v>1046</v>
      </c>
      <c r="E196" s="11" t="s">
        <v>1060</v>
      </c>
      <c r="F196" s="1">
        <v>52.904564315352701</v>
      </c>
      <c r="G196" s="1">
        <v>38.779527559055097</v>
      </c>
      <c r="H196" s="1">
        <v>43.191489361702097</v>
      </c>
      <c r="I196" s="1">
        <v>43.087557603686598</v>
      </c>
      <c r="J196" s="1">
        <v>38.700564971751398</v>
      </c>
      <c r="K196" s="1">
        <v>30.2919708029197</v>
      </c>
      <c r="L196" s="1">
        <v>25.590551181102299</v>
      </c>
      <c r="M196" s="1">
        <v>23.949579831932699</v>
      </c>
      <c r="N196" s="1">
        <v>24.5762711864406</v>
      </c>
      <c r="O196" s="1">
        <v>26.315789473684202</v>
      </c>
      <c r="P196" s="1">
        <v>30.3738317757009</v>
      </c>
      <c r="Q196" s="1">
        <v>31.6666666666666</v>
      </c>
      <c r="R196" s="1">
        <v>41.566265060240902</v>
      </c>
      <c r="S196" s="1">
        <v>31.410256410256402</v>
      </c>
      <c r="T196" s="1">
        <v>33.552631578947299</v>
      </c>
      <c r="U196" s="1">
        <v>54.149377593360903</v>
      </c>
      <c r="V196" s="1">
        <v>16.929133858267701</v>
      </c>
      <c r="W196" s="1">
        <v>18.297872340425499</v>
      </c>
      <c r="X196" s="1">
        <v>18.202764976958498</v>
      </c>
      <c r="Y196" s="1">
        <v>15.254237288135499</v>
      </c>
      <c r="Z196" s="1">
        <v>13.1386861313868</v>
      </c>
      <c r="AA196" s="1">
        <v>12.5984251968503</v>
      </c>
      <c r="AB196" s="1">
        <v>10.0840336134453</v>
      </c>
      <c r="AC196" s="1">
        <v>12.2881355932203</v>
      </c>
      <c r="AD196" s="1">
        <v>14.9122807017543</v>
      </c>
      <c r="AE196" s="1">
        <v>16.355140186915801</v>
      </c>
      <c r="AF196" s="1">
        <v>16.1111111111111</v>
      </c>
      <c r="AG196" s="1">
        <v>19.277108433734899</v>
      </c>
      <c r="AH196" s="1">
        <v>32.692307692307601</v>
      </c>
      <c r="AI196" s="1">
        <v>38.815789473684198</v>
      </c>
      <c r="AJ196" s="1">
        <v>33.402489626555997</v>
      </c>
      <c r="AK196" s="1">
        <v>33.267716535433102</v>
      </c>
      <c r="AL196" s="1">
        <v>32.978723404255298</v>
      </c>
      <c r="AM196" s="1">
        <v>33.4101382488479</v>
      </c>
      <c r="AN196" s="1">
        <v>33.898305084745701</v>
      </c>
      <c r="AO196" s="1">
        <v>31.751824817518202</v>
      </c>
      <c r="AP196" s="1">
        <v>31.1023622047244</v>
      </c>
      <c r="AQ196" s="1">
        <v>29.831932773109202</v>
      </c>
      <c r="AR196" s="1">
        <v>32.203389830508399</v>
      </c>
      <c r="AS196" s="1">
        <v>30.7017543859649</v>
      </c>
      <c r="AT196" s="1">
        <v>30.3738317757009</v>
      </c>
      <c r="AU196" s="1">
        <v>34.4444444444444</v>
      </c>
      <c r="AV196" s="1">
        <v>42.168674698795101</v>
      </c>
      <c r="AW196" s="1">
        <v>50</v>
      </c>
      <c r="AX196" s="1">
        <v>50.657894736842103</v>
      </c>
      <c r="AY196" s="1">
        <v>81.120331950207401</v>
      </c>
      <c r="AZ196" s="1">
        <v>35.629921259842497</v>
      </c>
      <c r="BA196" s="1">
        <v>33.829787234042499</v>
      </c>
      <c r="BB196" s="1">
        <v>55.069124423963103</v>
      </c>
      <c r="BC196" s="1">
        <v>53.954802259887003</v>
      </c>
      <c r="BD196" s="1">
        <v>50.729927007299203</v>
      </c>
      <c r="BE196" s="1">
        <v>21.653543307086601</v>
      </c>
      <c r="BF196" s="1">
        <v>21.428571428571399</v>
      </c>
      <c r="BG196" s="1">
        <v>26.694915254237198</v>
      </c>
      <c r="BH196" s="1">
        <v>28.508771929824501</v>
      </c>
      <c r="BI196" s="1">
        <v>36.9158878504672</v>
      </c>
      <c r="BJ196" s="1">
        <v>17.2222222222222</v>
      </c>
      <c r="BK196" s="1">
        <v>11.445783132530099</v>
      </c>
      <c r="BL196" s="1">
        <v>13.4615384615384</v>
      </c>
      <c r="BM196" s="1">
        <v>11.184210526315701</v>
      </c>
      <c r="BN196" s="1">
        <v>59.3360995850622</v>
      </c>
      <c r="BO196" s="1">
        <v>20.4724409448818</v>
      </c>
      <c r="BP196" s="1">
        <v>25.531914893617</v>
      </c>
      <c r="BQ196" s="1">
        <v>27.1889400921659</v>
      </c>
      <c r="BR196" s="1">
        <v>25.1412429378531</v>
      </c>
      <c r="BS196" s="1">
        <v>24.817518248175102</v>
      </c>
      <c r="BT196" s="1">
        <v>26.3779527559055</v>
      </c>
      <c r="BU196" s="1">
        <v>26.890756302521002</v>
      </c>
      <c r="BV196" s="1">
        <v>29.2372881355932</v>
      </c>
      <c r="BW196" s="1">
        <v>32.894736842105203</v>
      </c>
      <c r="BX196" s="1">
        <v>36.9158878504672</v>
      </c>
      <c r="BY196" s="1">
        <v>35.5555555555555</v>
      </c>
      <c r="BZ196" s="1">
        <v>37.349397590361399</v>
      </c>
      <c r="CA196" s="1">
        <v>42.948717948717899</v>
      </c>
      <c r="CB196" s="1">
        <v>43.421052631578902</v>
      </c>
      <c r="CC196" s="1">
        <v>90.041493775933603</v>
      </c>
      <c r="CD196" s="1">
        <v>64.763779527559095</v>
      </c>
      <c r="CE196" s="1">
        <v>65.744680851063805</v>
      </c>
      <c r="CF196" s="1">
        <v>90.092165898617495</v>
      </c>
      <c r="CG196" s="1">
        <v>89.548022598870006</v>
      </c>
      <c r="CH196" s="1">
        <v>90.875912408759106</v>
      </c>
      <c r="CI196" s="1">
        <v>92.125984251968504</v>
      </c>
      <c r="CJ196" s="1">
        <v>94.537815126050404</v>
      </c>
      <c r="CK196" s="1">
        <v>95.338983050847403</v>
      </c>
      <c r="CL196" s="1">
        <v>81.140350877192901</v>
      </c>
      <c r="CM196" s="1">
        <v>95.794392523364394</v>
      </c>
      <c r="CN196" s="1">
        <v>80.5555555555555</v>
      </c>
      <c r="CO196" s="1">
        <v>57.2289156626506</v>
      </c>
      <c r="CP196" s="1">
        <v>80.769230769230703</v>
      </c>
      <c r="CQ196" s="1">
        <v>65.789473684210506</v>
      </c>
      <c r="CR196" s="1">
        <v>35.062240663900397</v>
      </c>
      <c r="CS196" s="1">
        <v>36.614173228346402</v>
      </c>
      <c r="CT196" s="1">
        <v>39.361702127659498</v>
      </c>
      <c r="CU196" s="1">
        <v>38.940092165898598</v>
      </c>
      <c r="CV196" s="1">
        <v>38.700564971751398</v>
      </c>
      <c r="CW196" s="1">
        <v>40.875912408759099</v>
      </c>
      <c r="CX196" s="1">
        <v>41.732283464566898</v>
      </c>
      <c r="CY196" s="1">
        <v>39.915966386554601</v>
      </c>
      <c r="CZ196" s="1">
        <v>41.1016949152542</v>
      </c>
      <c r="DA196" s="1">
        <v>43.859649122806999</v>
      </c>
      <c r="DB196" s="1">
        <v>42.990654205607399</v>
      </c>
      <c r="DC196" s="1">
        <v>48.3333333333333</v>
      </c>
      <c r="DD196" s="1">
        <v>20.481927710843301</v>
      </c>
      <c r="DE196" s="1">
        <v>32.051282051282101</v>
      </c>
      <c r="DF196" s="1">
        <v>35.5263157894736</v>
      </c>
      <c r="DG196" s="1">
        <v>45.5163043478261</v>
      </c>
      <c r="DH196" s="1">
        <v>82.483492296404904</v>
      </c>
      <c r="DI196" s="1">
        <v>83.040614709110798</v>
      </c>
      <c r="DJ196" s="1">
        <v>68.717011774259007</v>
      </c>
      <c r="DK196" s="1">
        <v>55.539099526066302</v>
      </c>
      <c r="DL196" s="1">
        <v>31.518481518481501</v>
      </c>
      <c r="DM196" s="1">
        <v>52.4316109422492</v>
      </c>
      <c r="DN196" s="1">
        <v>73.329907502569299</v>
      </c>
      <c r="DO196" s="1">
        <v>66.239754098360606</v>
      </c>
      <c r="DP196" s="1">
        <v>77.277327935222601</v>
      </c>
      <c r="DQ196" s="1">
        <v>72.164412070759596</v>
      </c>
      <c r="DR196" s="1">
        <v>80.597889800703399</v>
      </c>
      <c r="DS196" s="1">
        <v>21.619613670133699</v>
      </c>
      <c r="DT196" s="1">
        <v>50.8333333333333</v>
      </c>
      <c r="DU196" s="1">
        <v>71.244309559939296</v>
      </c>
      <c r="DV196" s="1">
        <v>99.437111801242196</v>
      </c>
      <c r="DW196" s="1">
        <v>94.699192956713105</v>
      </c>
      <c r="DX196" s="1">
        <v>92.627149652396596</v>
      </c>
      <c r="DY196" s="1">
        <v>87.637028014616305</v>
      </c>
      <c r="DZ196" s="1">
        <v>94.0462085308056</v>
      </c>
      <c r="EA196" s="1">
        <v>94.055944055943996</v>
      </c>
      <c r="EB196" s="1">
        <v>65.096251266463995</v>
      </c>
      <c r="EC196" s="1">
        <v>93.216855087358596</v>
      </c>
      <c r="ED196" s="1">
        <v>49.948770491803202</v>
      </c>
      <c r="EE196" s="1">
        <v>67.661943319838002</v>
      </c>
      <c r="EF196" s="1">
        <v>90.998959417273596</v>
      </c>
      <c r="EG196" s="1">
        <v>89.566236811254399</v>
      </c>
      <c r="EH196" s="1">
        <v>75.111441307578005</v>
      </c>
      <c r="EI196" s="1">
        <v>94.393939393939405</v>
      </c>
      <c r="EJ196" s="1">
        <v>66.691957511380807</v>
      </c>
      <c r="EK196" s="1">
        <v>34.704968944099299</v>
      </c>
      <c r="EL196" s="1">
        <v>35.399853264856901</v>
      </c>
      <c r="EM196" s="1">
        <v>36.1873399195023</v>
      </c>
      <c r="EN196" s="1">
        <v>35.749086479902502</v>
      </c>
      <c r="EO196" s="1">
        <v>30.9537914691943</v>
      </c>
      <c r="EP196" s="1">
        <v>22.0779220779221</v>
      </c>
      <c r="EQ196" s="1">
        <v>21.681864235055698</v>
      </c>
      <c r="ER196" s="1">
        <v>21.891058581706101</v>
      </c>
      <c r="ES196" s="1">
        <v>2.4077868852458999</v>
      </c>
      <c r="ET196" s="1">
        <v>33.350202429149803</v>
      </c>
      <c r="EU196" s="1">
        <v>28.876170655567101</v>
      </c>
      <c r="EV196" s="1">
        <v>9.3200468933177003</v>
      </c>
      <c r="EW196" s="1">
        <v>18.4992570579494</v>
      </c>
      <c r="EX196" s="1">
        <v>38.939393939393902</v>
      </c>
      <c r="EY196" s="1">
        <v>40.819423368740502</v>
      </c>
    </row>
    <row r="197" spans="1:155" ht="15">
      <c r="A197" s="11" t="s">
        <v>390</v>
      </c>
      <c r="B197" s="1" t="s">
        <v>860</v>
      </c>
      <c r="C197" s="1" t="s">
        <v>1129</v>
      </c>
      <c r="D197" s="11" t="s">
        <v>1068</v>
      </c>
      <c r="E197" s="11" t="s">
        <v>1130</v>
      </c>
      <c r="F197" s="1">
        <v>46.657381615598801</v>
      </c>
      <c r="G197" s="1">
        <v>54.677419354838698</v>
      </c>
      <c r="H197" s="1">
        <v>56.405693950177898</v>
      </c>
      <c r="I197" s="1">
        <v>21.836734693877499</v>
      </c>
      <c r="J197" s="1">
        <v>24.504950495049499</v>
      </c>
      <c r="K197" s="1">
        <v>41.457286432160799</v>
      </c>
      <c r="L197" s="1">
        <v>36.153846153846096</v>
      </c>
      <c r="M197" s="1">
        <v>41.191709844559497</v>
      </c>
      <c r="N197" s="1">
        <v>43.5233160621761</v>
      </c>
      <c r="O197" s="1">
        <v>32.165605095541402</v>
      </c>
      <c r="P197" s="1">
        <v>42.086330935251802</v>
      </c>
      <c r="Q197" s="1">
        <v>11.9834710743801</v>
      </c>
      <c r="R197" s="1">
        <v>25</v>
      </c>
      <c r="S197" s="1">
        <v>28.632478632478598</v>
      </c>
      <c r="T197" s="1">
        <v>29.255319148936099</v>
      </c>
      <c r="U197" s="1">
        <v>73.955431754874596</v>
      </c>
      <c r="V197" s="1">
        <v>67.258064516128997</v>
      </c>
      <c r="W197" s="1">
        <v>69.572953736654796</v>
      </c>
      <c r="X197" s="1">
        <v>66.326530612244795</v>
      </c>
      <c r="Y197" s="1">
        <v>64.108910891089096</v>
      </c>
      <c r="Z197" s="1">
        <v>54.2713567839196</v>
      </c>
      <c r="AA197" s="1">
        <v>54.102564102564102</v>
      </c>
      <c r="AB197" s="1">
        <v>50</v>
      </c>
      <c r="AC197" s="1">
        <v>52.331606217616503</v>
      </c>
      <c r="AD197" s="1">
        <v>59.872611464968102</v>
      </c>
      <c r="AE197" s="1">
        <v>70.503597122302097</v>
      </c>
      <c r="AF197" s="1">
        <v>14.049586776859501</v>
      </c>
      <c r="AG197" s="1">
        <v>18.534482758620602</v>
      </c>
      <c r="AH197" s="1">
        <v>24.358974358974301</v>
      </c>
      <c r="AI197" s="1">
        <v>26.063829787233999</v>
      </c>
      <c r="AJ197" s="1">
        <v>61.699164345403901</v>
      </c>
      <c r="AK197" s="1">
        <v>59.838709677419303</v>
      </c>
      <c r="AL197" s="1">
        <v>57.829181494661903</v>
      </c>
      <c r="AM197" s="1">
        <v>52.653061224489697</v>
      </c>
      <c r="AN197" s="1">
        <v>46.534653465346501</v>
      </c>
      <c r="AO197" s="1">
        <v>73.618090452261299</v>
      </c>
      <c r="AP197" s="1">
        <v>71.282051282051199</v>
      </c>
      <c r="AQ197" s="1">
        <v>74.611398963730494</v>
      </c>
      <c r="AR197" s="1">
        <v>77.202072538860094</v>
      </c>
      <c r="AS197" s="1">
        <v>75.796178343949094</v>
      </c>
      <c r="AT197" s="1">
        <v>80.935251798561097</v>
      </c>
      <c r="AU197" s="1">
        <v>85.950413223140501</v>
      </c>
      <c r="AV197" s="1">
        <v>36.637931034482698</v>
      </c>
      <c r="AW197" s="1">
        <v>37.179487179487097</v>
      </c>
      <c r="AX197" s="1">
        <v>40.957446808510603</v>
      </c>
      <c r="AY197" s="1">
        <v>52.785515320334198</v>
      </c>
      <c r="AZ197" s="1">
        <v>52.741935483870897</v>
      </c>
      <c r="BA197" s="1">
        <v>72.775800711743699</v>
      </c>
      <c r="BB197" s="1">
        <v>28.367346938775501</v>
      </c>
      <c r="BC197" s="1">
        <v>30.445544554455399</v>
      </c>
      <c r="BD197" s="1">
        <v>28.3919597989949</v>
      </c>
      <c r="BE197" s="1">
        <v>51.025641025641001</v>
      </c>
      <c r="BF197" s="1">
        <v>32.383419689119101</v>
      </c>
      <c r="BG197" s="1">
        <v>38.082901554404103</v>
      </c>
      <c r="BH197" s="1">
        <v>52.547770700636903</v>
      </c>
      <c r="BI197" s="1">
        <v>50</v>
      </c>
      <c r="BJ197" s="1">
        <v>25.206611570247901</v>
      </c>
      <c r="BK197" s="1">
        <v>16.810344827586199</v>
      </c>
      <c r="BL197" s="1">
        <v>50</v>
      </c>
      <c r="BM197" s="1">
        <v>65.425531914893597</v>
      </c>
      <c r="BN197" s="1">
        <v>58.495821727019496</v>
      </c>
      <c r="BO197" s="1">
        <v>68.387096774193495</v>
      </c>
      <c r="BP197" s="1">
        <v>74.021352313167199</v>
      </c>
      <c r="BQ197" s="1">
        <v>78.163265306122398</v>
      </c>
      <c r="BR197" s="1">
        <v>77.722772277227705</v>
      </c>
      <c r="BS197" s="1">
        <v>82.663316582914504</v>
      </c>
      <c r="BT197" s="1">
        <v>84.358974358974294</v>
      </c>
      <c r="BU197" s="1">
        <v>89.6373056994818</v>
      </c>
      <c r="BV197" s="1">
        <v>89.896373056994804</v>
      </c>
      <c r="BW197" s="1">
        <v>28.980891719745198</v>
      </c>
      <c r="BX197" s="1">
        <v>28.417266187050298</v>
      </c>
      <c r="BY197" s="1">
        <v>33.471074380165199</v>
      </c>
      <c r="BZ197" s="1">
        <v>41.810344827586199</v>
      </c>
      <c r="CA197" s="1">
        <v>42.735042735042697</v>
      </c>
      <c r="CB197" s="1">
        <v>44.680851063829699</v>
      </c>
      <c r="CC197" s="1">
        <v>95.403899721448397</v>
      </c>
      <c r="CD197" s="1">
        <v>95.967741935483801</v>
      </c>
      <c r="CE197" s="1">
        <v>96.263345195729499</v>
      </c>
      <c r="CF197" s="1">
        <v>67.551020408163197</v>
      </c>
      <c r="CG197" s="1">
        <v>57.178217821782098</v>
      </c>
      <c r="CH197" s="1">
        <v>63.065326633165803</v>
      </c>
      <c r="CI197" s="1">
        <v>64.871794871794805</v>
      </c>
      <c r="CJ197" s="1">
        <v>87.564766839378194</v>
      </c>
      <c r="CK197" s="1">
        <v>93.005181347150199</v>
      </c>
      <c r="CL197" s="1">
        <v>88.853503184713304</v>
      </c>
      <c r="CM197" s="1">
        <v>94.964028776978395</v>
      </c>
      <c r="CN197" s="1">
        <v>73.966942148760296</v>
      </c>
      <c r="CO197" s="1">
        <v>76.724137931034406</v>
      </c>
      <c r="CP197" s="1">
        <v>97.008547008546998</v>
      </c>
      <c r="CQ197" s="1">
        <v>80.319148936170194</v>
      </c>
      <c r="CR197" s="1">
        <v>50.974930362116901</v>
      </c>
      <c r="CS197" s="1">
        <v>54.0322580645161</v>
      </c>
      <c r="CT197" s="1">
        <v>55.8718861209964</v>
      </c>
      <c r="CU197" s="1">
        <v>52.653061224489697</v>
      </c>
      <c r="CV197" s="1">
        <v>54.950495049504902</v>
      </c>
      <c r="CW197" s="1">
        <v>54.2713567839196</v>
      </c>
      <c r="CX197" s="1">
        <v>55.6410256410256</v>
      </c>
      <c r="CY197" s="1">
        <v>28.2383419689119</v>
      </c>
      <c r="CZ197" s="1">
        <v>32.383419689119101</v>
      </c>
      <c r="DA197" s="1">
        <v>60.5095541401273</v>
      </c>
      <c r="DB197" s="1">
        <v>62.589928057553898</v>
      </c>
      <c r="DC197" s="1">
        <v>45.454545454545404</v>
      </c>
      <c r="DD197" s="1">
        <v>68.534482758620598</v>
      </c>
      <c r="DE197" s="1">
        <v>76.068376068376097</v>
      </c>
      <c r="DF197" s="1">
        <v>36.702127659574401</v>
      </c>
      <c r="DG197" s="1">
        <v>98.936170212765902</v>
      </c>
      <c r="DH197" s="1">
        <v>46.428571428571402</v>
      </c>
      <c r="DI197" s="1">
        <v>70.930232558139494</v>
      </c>
      <c r="DJ197" s="1">
        <v>78.409090909090907</v>
      </c>
      <c r="DK197" s="1">
        <v>71.25</v>
      </c>
      <c r="DL197" s="1">
        <v>75</v>
      </c>
      <c r="DM197" s="1">
        <v>58.108108108108098</v>
      </c>
      <c r="DN197" s="1">
        <v>64.285714285714207</v>
      </c>
      <c r="DO197" s="1">
        <v>62.5</v>
      </c>
      <c r="DP197" s="1">
        <v>84.285714285714207</v>
      </c>
      <c r="DQ197" s="1">
        <v>54.1666666666666</v>
      </c>
      <c r="DR197" s="1">
        <v>56.451612903225801</v>
      </c>
      <c r="DS197" s="1">
        <v>60.9375</v>
      </c>
      <c r="DT197" s="1">
        <v>51.5625</v>
      </c>
      <c r="DU197" s="1">
        <v>84.090909090909093</v>
      </c>
      <c r="DV197" s="1">
        <v>5.31914893617021</v>
      </c>
      <c r="DW197" s="1">
        <v>3.5714285714285698</v>
      </c>
      <c r="DX197" s="1">
        <v>3.48837209302325</v>
      </c>
      <c r="DY197" s="1">
        <v>21.590909090909101</v>
      </c>
      <c r="DZ197" s="1">
        <v>13.75</v>
      </c>
      <c r="EA197" s="1">
        <v>9.2105263157894708</v>
      </c>
      <c r="EB197" s="1">
        <v>12.162162162162099</v>
      </c>
      <c r="EC197" s="1">
        <v>21.428571428571399</v>
      </c>
      <c r="ED197" s="1">
        <v>59.7222222222222</v>
      </c>
      <c r="EE197" s="1">
        <v>35.714285714285701</v>
      </c>
      <c r="EF197" s="1">
        <v>23.6111111111111</v>
      </c>
      <c r="EG197" s="1">
        <v>59.677419354838698</v>
      </c>
      <c r="EH197" s="1">
        <v>45.3125</v>
      </c>
      <c r="EI197" s="1">
        <v>26.5625</v>
      </c>
      <c r="EJ197" s="1">
        <v>38.636363636363598</v>
      </c>
      <c r="EK197" s="1">
        <v>37.234042553191401</v>
      </c>
      <c r="EL197" s="1">
        <v>36.904761904761898</v>
      </c>
      <c r="EM197" s="1">
        <v>33.720930232558104</v>
      </c>
      <c r="EN197" s="1">
        <v>21.590909090909101</v>
      </c>
      <c r="EO197" s="1">
        <v>17.5</v>
      </c>
      <c r="EP197" s="1">
        <v>15.789473684210501</v>
      </c>
      <c r="EQ197" s="1">
        <v>37.837837837837803</v>
      </c>
      <c r="ER197" s="1">
        <v>38.571428571428498</v>
      </c>
      <c r="ES197" s="1">
        <v>29.1666666666666</v>
      </c>
      <c r="ET197" s="1">
        <v>48.571428571428498</v>
      </c>
      <c r="EU197" s="1">
        <v>59.7222222222222</v>
      </c>
      <c r="EV197" s="1">
        <v>37.096774193548299</v>
      </c>
      <c r="EW197" s="1">
        <v>34.375</v>
      </c>
      <c r="EX197" s="1">
        <v>35.9375</v>
      </c>
      <c r="EY197" s="1">
        <v>40.909090909090899</v>
      </c>
    </row>
    <row r="198" spans="1:155" ht="15">
      <c r="A198" s="11" t="s">
        <v>381</v>
      </c>
      <c r="B198" s="1" t="s">
        <v>851</v>
      </c>
      <c r="C198" s="1" t="s">
        <v>1109</v>
      </c>
      <c r="D198" s="11" t="s">
        <v>1081</v>
      </c>
      <c r="E198" s="11" t="s">
        <v>1082</v>
      </c>
      <c r="F198" s="1">
        <v>87.857142857142804</v>
      </c>
      <c r="G198" s="1">
        <v>81.617647058823493</v>
      </c>
      <c r="H198" s="1">
        <v>81.25</v>
      </c>
      <c r="I198" s="1">
        <v>73.636363636363598</v>
      </c>
      <c r="J198" s="1">
        <v>54.807692307692299</v>
      </c>
      <c r="K198" s="1">
        <v>66.981132075471606</v>
      </c>
      <c r="L198" s="1">
        <v>57</v>
      </c>
      <c r="M198" s="1">
        <v>88.5416666666666</v>
      </c>
      <c r="N198" s="1">
        <v>76.6666666666666</v>
      </c>
      <c r="O198" s="1">
        <v>70.512820512820497</v>
      </c>
      <c r="P198" s="1">
        <v>76.3888888888888</v>
      </c>
      <c r="Q198" s="1">
        <v>69.354838709677395</v>
      </c>
      <c r="R198" s="1">
        <v>89.655172413793096</v>
      </c>
      <c r="S198" s="1">
        <v>91.071428571428498</v>
      </c>
      <c r="T198" s="1">
        <v>69.565217391304301</v>
      </c>
      <c r="U198" s="1">
        <v>80.714285714285694</v>
      </c>
      <c r="V198" s="1">
        <v>78.676470588235205</v>
      </c>
      <c r="W198" s="1">
        <v>93.75</v>
      </c>
      <c r="X198" s="1">
        <v>90</v>
      </c>
      <c r="Y198" s="1">
        <v>97.115384615384599</v>
      </c>
      <c r="Z198" s="1">
        <v>91.509433962264097</v>
      </c>
      <c r="AA198" s="1">
        <v>85</v>
      </c>
      <c r="AB198" s="1">
        <v>96.875</v>
      </c>
      <c r="AC198" s="1">
        <v>94.4444444444444</v>
      </c>
      <c r="AD198" s="1">
        <v>96.153846153846104</v>
      </c>
      <c r="AE198" s="1">
        <v>98.6111111111111</v>
      </c>
      <c r="AF198" s="1">
        <v>98.387096774193495</v>
      </c>
      <c r="AG198" s="1">
        <v>98.275862068965495</v>
      </c>
      <c r="AH198" s="1">
        <v>98.214285714285694</v>
      </c>
      <c r="AI198" s="1">
        <v>97.826086956521706</v>
      </c>
      <c r="AJ198" s="1">
        <v>42.142857142857103</v>
      </c>
      <c r="AK198" s="1">
        <v>40.441176470588204</v>
      </c>
      <c r="AL198" s="1">
        <v>49.107142857142797</v>
      </c>
      <c r="AM198" s="1">
        <v>19.090909090909101</v>
      </c>
      <c r="AN198" s="1">
        <v>20.192307692307601</v>
      </c>
      <c r="AO198" s="1">
        <v>53.7735849056603</v>
      </c>
      <c r="AP198" s="1">
        <v>84</v>
      </c>
      <c r="AQ198" s="1">
        <v>83.3333333333333</v>
      </c>
      <c r="AR198" s="1">
        <v>83.3333333333333</v>
      </c>
      <c r="AS198" s="1">
        <v>87.179487179487097</v>
      </c>
      <c r="AT198" s="1">
        <v>91.6666666666666</v>
      </c>
      <c r="AU198" s="1">
        <v>98.387096774193495</v>
      </c>
      <c r="AV198" s="1">
        <v>91.379310344827502</v>
      </c>
      <c r="AW198" s="1">
        <v>91.071428571428498</v>
      </c>
      <c r="AX198" s="1">
        <v>43.478260869565197</v>
      </c>
      <c r="AY198" s="1">
        <v>99.285714285714207</v>
      </c>
      <c r="AZ198" s="1">
        <v>99.264705882352899</v>
      </c>
      <c r="BA198" s="1">
        <v>99.107142857142804</v>
      </c>
      <c r="BB198" s="1">
        <v>99.090909090909093</v>
      </c>
      <c r="BC198" s="1">
        <v>99.038461538461505</v>
      </c>
      <c r="BD198" s="1">
        <v>95.283018867924497</v>
      </c>
      <c r="BE198" s="1">
        <v>87</v>
      </c>
      <c r="BF198" s="1">
        <v>98.9583333333333</v>
      </c>
      <c r="BG198" s="1">
        <v>98.8888888888888</v>
      </c>
      <c r="BH198" s="1">
        <v>96.153846153846104</v>
      </c>
      <c r="BI198" s="1">
        <v>87.5</v>
      </c>
      <c r="BJ198" s="1">
        <v>88.709677419354804</v>
      </c>
      <c r="BK198" s="1">
        <v>98.275862068965495</v>
      </c>
      <c r="BL198" s="1">
        <v>98.214285714285694</v>
      </c>
      <c r="BM198" s="1">
        <v>84.782608695652101</v>
      </c>
      <c r="BN198" s="1">
        <v>90</v>
      </c>
      <c r="BO198" s="1">
        <v>74.264705882352899</v>
      </c>
      <c r="BP198" s="1">
        <v>75</v>
      </c>
      <c r="BQ198" s="1">
        <v>66.363636363636303</v>
      </c>
      <c r="BR198" s="1">
        <v>74.038461538461505</v>
      </c>
      <c r="BS198" s="1">
        <v>71.698113207547095</v>
      </c>
      <c r="BT198" s="1">
        <v>61</v>
      </c>
      <c r="BU198" s="1">
        <v>82.2916666666666</v>
      </c>
      <c r="BV198" s="1">
        <v>82.2222222222222</v>
      </c>
      <c r="BW198" s="1">
        <v>80.769230769230703</v>
      </c>
      <c r="BX198" s="1">
        <v>79.1666666666666</v>
      </c>
      <c r="BY198" s="1">
        <v>74.193548387096698</v>
      </c>
      <c r="BZ198" s="1">
        <v>84.482758620689594</v>
      </c>
      <c r="CA198" s="1">
        <v>41.071428571428498</v>
      </c>
      <c r="CB198" s="1">
        <v>43.478260869565197</v>
      </c>
      <c r="CC198" s="1">
        <v>99.285714285714207</v>
      </c>
      <c r="CD198" s="1">
        <v>99.264705882352899</v>
      </c>
      <c r="CE198" s="1">
        <v>99.107142857142804</v>
      </c>
      <c r="CF198" s="1">
        <v>91.818181818181799</v>
      </c>
      <c r="CG198" s="1">
        <v>91.346153846153797</v>
      </c>
      <c r="CH198" s="1">
        <v>72.641509433962199</v>
      </c>
      <c r="CI198" s="1">
        <v>69</v>
      </c>
      <c r="CJ198" s="1">
        <v>82.2916666666666</v>
      </c>
      <c r="CK198" s="1">
        <v>70</v>
      </c>
      <c r="CL198" s="1">
        <v>70.512820512820497</v>
      </c>
      <c r="CM198" s="1">
        <v>68.0555555555555</v>
      </c>
      <c r="CN198" s="1">
        <v>59.677419354838698</v>
      </c>
      <c r="CO198" s="1">
        <v>94.827586206896498</v>
      </c>
      <c r="CP198" s="1">
        <v>94.642857142857096</v>
      </c>
      <c r="CQ198" s="1">
        <v>97.826086956521706</v>
      </c>
      <c r="CR198" s="1">
        <v>73.571428571428498</v>
      </c>
      <c r="CS198" s="1">
        <v>93.382352941176407</v>
      </c>
      <c r="CT198" s="1">
        <v>93.75</v>
      </c>
      <c r="CU198" s="1">
        <v>92.727272727272705</v>
      </c>
      <c r="CV198" s="1">
        <v>77.884615384615302</v>
      </c>
      <c r="CW198" s="1">
        <v>77.358490566037702</v>
      </c>
      <c r="CX198" s="1">
        <v>93</v>
      </c>
      <c r="CY198" s="1">
        <v>94.7916666666666</v>
      </c>
      <c r="CZ198" s="1">
        <v>94.4444444444444</v>
      </c>
      <c r="DA198" s="1">
        <v>83.3333333333333</v>
      </c>
      <c r="DB198" s="1">
        <v>87.5</v>
      </c>
      <c r="DC198" s="1">
        <v>91.935483870967701</v>
      </c>
      <c r="DD198" s="1">
        <v>96.551724137931004</v>
      </c>
      <c r="DE198" s="1">
        <v>96.428571428571402</v>
      </c>
      <c r="DF198" s="1">
        <v>93.478260869565204</v>
      </c>
      <c r="DG198" s="1">
        <v>98.074101247248706</v>
      </c>
      <c r="DH198" s="1">
        <v>98.627881448957098</v>
      </c>
      <c r="DI198" s="1">
        <v>96.975233455136006</v>
      </c>
      <c r="DJ198" s="1">
        <v>90.195497630331701</v>
      </c>
      <c r="DK198" s="1">
        <v>97.252747252747199</v>
      </c>
      <c r="DL198" s="1">
        <v>99.645390070921906</v>
      </c>
      <c r="DM198" s="1">
        <v>99.4347379239465</v>
      </c>
      <c r="DN198" s="1">
        <v>98.8217213114754</v>
      </c>
      <c r="DO198" s="1">
        <v>99.5445344129554</v>
      </c>
      <c r="DP198" s="1">
        <v>97.450572320499404</v>
      </c>
      <c r="DQ198" s="1">
        <v>91.500586166471194</v>
      </c>
      <c r="DR198" s="1">
        <v>91.456166419019297</v>
      </c>
      <c r="DS198" s="1">
        <v>85.8333333333333</v>
      </c>
      <c r="DT198" s="1">
        <v>95.675265553869494</v>
      </c>
      <c r="DU198" s="1">
        <v>91.1016949152542</v>
      </c>
      <c r="DV198" s="1">
        <v>70.524578136463603</v>
      </c>
      <c r="DW198" s="1">
        <v>69.758507135016401</v>
      </c>
      <c r="DX198" s="1">
        <v>63.9261063743402</v>
      </c>
      <c r="DY198" s="1">
        <v>56.960900473933599</v>
      </c>
      <c r="DZ198" s="1">
        <v>63.186813186813097</v>
      </c>
      <c r="EA198" s="1">
        <v>69.959473150962495</v>
      </c>
      <c r="EB198" s="1">
        <v>80.626927029804705</v>
      </c>
      <c r="EC198" s="1">
        <v>75.153688524590095</v>
      </c>
      <c r="ED198" s="1">
        <v>83.856275303643699</v>
      </c>
      <c r="EE198" s="1">
        <v>92.351716961498397</v>
      </c>
      <c r="EF198" s="1">
        <v>25.967174677608401</v>
      </c>
      <c r="EG198" s="1">
        <v>68.722139673105502</v>
      </c>
      <c r="EH198" s="1">
        <v>60.681818181818102</v>
      </c>
      <c r="EI198" s="1">
        <v>91.729893778452194</v>
      </c>
      <c r="EJ198" s="1">
        <v>95.169491525423695</v>
      </c>
      <c r="EK198" s="1">
        <v>99.798239178283197</v>
      </c>
      <c r="EL198" s="1">
        <v>99.780461031833099</v>
      </c>
      <c r="EM198" s="1">
        <v>99.756394640682103</v>
      </c>
      <c r="EN198" s="1">
        <v>99.674170616113699</v>
      </c>
      <c r="EO198" s="1">
        <v>99.500499500499501</v>
      </c>
      <c r="EP198" s="1">
        <v>99.442755825734494</v>
      </c>
      <c r="EQ198" s="1">
        <v>99.537512846865297</v>
      </c>
      <c r="ER198" s="1">
        <v>99.334016393442596</v>
      </c>
      <c r="ES198" s="1">
        <v>99.645748987854205</v>
      </c>
      <c r="ET198" s="1">
        <v>99.531737773152898</v>
      </c>
      <c r="EU198" s="1">
        <v>99.706916764361097</v>
      </c>
      <c r="EV198" s="1">
        <v>97.994056463595797</v>
      </c>
      <c r="EW198" s="1">
        <v>96.818181818181799</v>
      </c>
      <c r="EX198" s="1">
        <v>96.509863429438496</v>
      </c>
      <c r="EY198" s="1">
        <v>87.966101694915196</v>
      </c>
    </row>
    <row r="199" spans="1:155" ht="15">
      <c r="A199" s="11" t="s">
        <v>394</v>
      </c>
      <c r="B199" s="1" t="s">
        <v>864</v>
      </c>
      <c r="C199" s="1" t="s">
        <v>1030</v>
      </c>
      <c r="D199" s="11" t="s">
        <v>1024</v>
      </c>
      <c r="E199" s="11" t="s">
        <v>1031</v>
      </c>
      <c r="F199" s="1">
        <v>83.136094674556205</v>
      </c>
      <c r="G199" s="1">
        <v>45.0757575757575</v>
      </c>
      <c r="H199" s="1">
        <v>52.118644067796602</v>
      </c>
      <c r="I199" s="1">
        <v>77.272727272727195</v>
      </c>
      <c r="J199" s="1">
        <v>42.934782608695599</v>
      </c>
      <c r="K199" s="1">
        <v>48.2558139534883</v>
      </c>
      <c r="L199" s="1">
        <v>6.5476190476190403</v>
      </c>
      <c r="M199" s="1">
        <v>12.179487179487101</v>
      </c>
      <c r="N199" s="1">
        <v>5</v>
      </c>
      <c r="O199" s="1">
        <v>7.2580645161290303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91.420118343195199</v>
      </c>
      <c r="V199" s="1">
        <v>92.045454545454504</v>
      </c>
      <c r="W199" s="1">
        <v>75</v>
      </c>
      <c r="X199" s="1">
        <v>80.303030303030297</v>
      </c>
      <c r="Y199" s="1">
        <v>64.673913043478194</v>
      </c>
      <c r="Z199" s="1">
        <v>56.395348837209298</v>
      </c>
      <c r="AA199" s="1">
        <v>19.6428571428571</v>
      </c>
      <c r="AB199" s="1">
        <v>12.179487179487101</v>
      </c>
      <c r="AC199" s="1">
        <v>15</v>
      </c>
      <c r="AD199" s="1">
        <v>12.9032258064516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67.159763313609403</v>
      </c>
      <c r="AK199" s="1">
        <v>65.909090909090907</v>
      </c>
      <c r="AL199" s="1">
        <v>67.372881355932194</v>
      </c>
      <c r="AM199" s="1">
        <v>22.2222222222222</v>
      </c>
      <c r="AN199" s="1">
        <v>22.282608695652101</v>
      </c>
      <c r="AO199" s="1">
        <v>23.2558139534883</v>
      </c>
      <c r="AP199" s="1">
        <v>26.785714285714199</v>
      </c>
      <c r="AQ199" s="1">
        <v>68.589743589743506</v>
      </c>
      <c r="AR199" s="1">
        <v>71.428571428571402</v>
      </c>
      <c r="AS199" s="1">
        <v>76.612903225806406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59.467455621301703</v>
      </c>
      <c r="AZ199" s="1">
        <v>64.772727272727195</v>
      </c>
      <c r="BA199" s="1">
        <v>83.474576271186393</v>
      </c>
      <c r="BB199" s="1">
        <v>80.303030303030297</v>
      </c>
      <c r="BC199" s="1">
        <v>39.673913043478201</v>
      </c>
      <c r="BD199" s="1">
        <v>33.139534883720899</v>
      </c>
      <c r="BE199" s="1">
        <v>20.8333333333333</v>
      </c>
      <c r="BF199" s="1">
        <v>25</v>
      </c>
      <c r="BG199" s="1">
        <v>20.714285714285701</v>
      </c>
      <c r="BH199" s="1">
        <v>8.8709677419354804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84.319526627218906</v>
      </c>
      <c r="BO199" s="1">
        <v>83.3333333333333</v>
      </c>
      <c r="BP199" s="1">
        <v>85.593220338983002</v>
      </c>
      <c r="BQ199" s="1">
        <v>86.363636363636303</v>
      </c>
      <c r="BR199" s="1">
        <v>74.456521739130395</v>
      </c>
      <c r="BS199" s="1">
        <v>65.697674418604606</v>
      </c>
      <c r="BT199" s="1">
        <v>27.380952380952301</v>
      </c>
      <c r="BU199" s="1">
        <v>26.923076923076898</v>
      </c>
      <c r="BV199" s="1">
        <v>30</v>
      </c>
      <c r="BW199" s="1">
        <v>29.0322580645161</v>
      </c>
      <c r="BX199" s="1">
        <v>0</v>
      </c>
      <c r="BY199" s="1">
        <v>0</v>
      </c>
      <c r="BZ199" s="1">
        <v>0</v>
      </c>
      <c r="CA199" s="1">
        <v>0</v>
      </c>
      <c r="CB199" s="1">
        <v>0</v>
      </c>
      <c r="CC199" s="1">
        <v>77.8106508875739</v>
      </c>
      <c r="CD199" s="1">
        <v>80.681818181818102</v>
      </c>
      <c r="CE199" s="1">
        <v>11.4406779661016</v>
      </c>
      <c r="CF199" s="1">
        <v>58.080808080808097</v>
      </c>
      <c r="CG199" s="1">
        <v>46.195652173912997</v>
      </c>
      <c r="CH199" s="1">
        <v>64.534883720930196</v>
      </c>
      <c r="CI199" s="1">
        <v>45.8333333333333</v>
      </c>
      <c r="CJ199" s="1">
        <v>41.6666666666666</v>
      </c>
      <c r="CK199" s="1">
        <v>31.428571428571399</v>
      </c>
      <c r="CL199" s="1">
        <v>29.838709677419299</v>
      </c>
      <c r="CM199" s="1">
        <v>0</v>
      </c>
      <c r="CN199" s="1">
        <v>0</v>
      </c>
      <c r="CO199" s="1">
        <v>0</v>
      </c>
      <c r="CP199" s="1">
        <v>0</v>
      </c>
      <c r="CQ199" s="1">
        <v>0</v>
      </c>
      <c r="CR199" s="1">
        <v>88.757396449704103</v>
      </c>
      <c r="CS199" s="1">
        <v>87.5</v>
      </c>
      <c r="CT199" s="1">
        <v>71.610169491525397</v>
      </c>
      <c r="CU199" s="1">
        <v>68.686868686868607</v>
      </c>
      <c r="CV199" s="1">
        <v>46.739130434782602</v>
      </c>
      <c r="CW199" s="1">
        <v>41.860465116279101</v>
      </c>
      <c r="CX199" s="1">
        <v>46.428571428571402</v>
      </c>
      <c r="CY199" s="1">
        <v>50.6410256410256</v>
      </c>
      <c r="CZ199" s="1">
        <v>27.857142857142801</v>
      </c>
      <c r="DA199" s="1">
        <v>25</v>
      </c>
      <c r="DB199" s="1">
        <v>0</v>
      </c>
      <c r="DC199" s="1">
        <v>0</v>
      </c>
      <c r="DD199" s="1">
        <v>0</v>
      </c>
      <c r="DE199" s="1">
        <v>0</v>
      </c>
      <c r="DF199" s="1">
        <v>0</v>
      </c>
      <c r="DG199" s="1">
        <v>89.285714285714207</v>
      </c>
      <c r="DH199" s="1">
        <v>82.558139534883693</v>
      </c>
      <c r="DI199" s="1">
        <v>92.045454545454504</v>
      </c>
      <c r="DJ199" s="1">
        <v>58.75</v>
      </c>
      <c r="DK199" s="1">
        <v>46.052631578947299</v>
      </c>
      <c r="DL199" s="1">
        <v>47.297297297297199</v>
      </c>
      <c r="DM199" s="1">
        <v>15.714285714285699</v>
      </c>
      <c r="DN199" s="1">
        <v>15.2777777777777</v>
      </c>
      <c r="DO199" s="1">
        <v>44.285714285714199</v>
      </c>
      <c r="DP199" s="1">
        <v>45.8333333333333</v>
      </c>
      <c r="DQ199" s="1">
        <v>0</v>
      </c>
      <c r="DR199" s="1">
        <v>0</v>
      </c>
      <c r="DS199" s="1">
        <v>0</v>
      </c>
      <c r="DT199" s="1">
        <v>0</v>
      </c>
      <c r="DU199" s="1">
        <v>0</v>
      </c>
      <c r="DV199" s="1">
        <v>25</v>
      </c>
      <c r="DW199" s="1">
        <v>24.418604651162699</v>
      </c>
      <c r="DX199" s="1">
        <v>73.863636363636303</v>
      </c>
      <c r="DY199" s="1">
        <v>66.25</v>
      </c>
      <c r="DZ199" s="1">
        <v>53.947368421052602</v>
      </c>
      <c r="EA199" s="1">
        <v>47.297297297297199</v>
      </c>
      <c r="EB199" s="1">
        <v>4.2857142857142803</v>
      </c>
      <c r="EC199" s="1">
        <v>23.6111111111111</v>
      </c>
      <c r="ED199" s="1">
        <v>1.4285714285714199</v>
      </c>
      <c r="EE199" s="1">
        <v>45.8333333333333</v>
      </c>
      <c r="EF199" s="1">
        <v>0</v>
      </c>
      <c r="EG199" s="1">
        <v>0</v>
      </c>
      <c r="EH199" s="1">
        <v>0</v>
      </c>
      <c r="EI199" s="1">
        <v>0</v>
      </c>
      <c r="EJ199" s="1">
        <v>0</v>
      </c>
      <c r="EK199" s="1">
        <v>32.142857142857103</v>
      </c>
      <c r="EL199" s="1">
        <v>40.697674418604599</v>
      </c>
      <c r="EM199" s="1">
        <v>51.136363636363598</v>
      </c>
      <c r="EN199" s="1">
        <v>47.5</v>
      </c>
      <c r="EO199" s="1">
        <v>51.315789473684198</v>
      </c>
      <c r="EP199" s="1">
        <v>51.351351351351298</v>
      </c>
      <c r="EQ199" s="1">
        <v>4.2857142857142803</v>
      </c>
      <c r="ER199" s="1">
        <v>15.2777777777777</v>
      </c>
      <c r="ES199" s="1">
        <v>17.1428571428571</v>
      </c>
      <c r="ET199" s="1">
        <v>33.3333333333333</v>
      </c>
      <c r="EU199" s="1">
        <v>0</v>
      </c>
      <c r="EV199" s="1">
        <v>0</v>
      </c>
      <c r="EW199" s="1">
        <v>0</v>
      </c>
      <c r="EX199" s="1">
        <v>0</v>
      </c>
      <c r="EY199" s="1">
        <v>0</v>
      </c>
    </row>
    <row r="200" spans="1:155" ht="15">
      <c r="A200" s="11" t="s">
        <v>382</v>
      </c>
      <c r="B200" s="1" t="s">
        <v>852</v>
      </c>
      <c r="C200" s="1" t="s">
        <v>1030</v>
      </c>
      <c r="D200" s="11" t="s">
        <v>1024</v>
      </c>
      <c r="E200" s="11" t="s">
        <v>1031</v>
      </c>
      <c r="F200" s="1">
        <v>93.041237113402104</v>
      </c>
      <c r="G200" s="1">
        <v>81.360946745562103</v>
      </c>
      <c r="H200" s="1">
        <v>82.954545454545396</v>
      </c>
      <c r="I200" s="1">
        <v>78.389830508474503</v>
      </c>
      <c r="J200" s="1">
        <v>73.232323232323196</v>
      </c>
      <c r="K200" s="1">
        <v>66.847826086956502</v>
      </c>
      <c r="L200" s="1">
        <v>81.976744186046503</v>
      </c>
      <c r="M200" s="1">
        <v>82.738095238095198</v>
      </c>
      <c r="N200" s="1">
        <v>80.128205128205096</v>
      </c>
      <c r="O200" s="1">
        <v>76.428571428571402</v>
      </c>
      <c r="P200" s="1">
        <v>68.548387096774107</v>
      </c>
      <c r="Q200" s="1">
        <v>71.551724137931004</v>
      </c>
      <c r="R200" s="1">
        <v>91.818181818181799</v>
      </c>
      <c r="S200" s="1">
        <v>91.509433962264097</v>
      </c>
      <c r="T200" s="1">
        <v>88.297872340425499</v>
      </c>
      <c r="U200" s="1">
        <v>91.494845360824698</v>
      </c>
      <c r="V200" s="1">
        <v>89.644970414201097</v>
      </c>
      <c r="W200" s="1">
        <v>89.015151515151501</v>
      </c>
      <c r="X200" s="1">
        <v>88.559322033898297</v>
      </c>
      <c r="Y200" s="1">
        <v>87.373737373737299</v>
      </c>
      <c r="Z200" s="1">
        <v>85.326086956521706</v>
      </c>
      <c r="AA200" s="1">
        <v>88.953488372093005</v>
      </c>
      <c r="AB200" s="1">
        <v>67.261904761904702</v>
      </c>
      <c r="AC200" s="1">
        <v>68.589743589743506</v>
      </c>
      <c r="AD200" s="1">
        <v>73.571428571428498</v>
      </c>
      <c r="AE200" s="1">
        <v>79.838709677419303</v>
      </c>
      <c r="AF200" s="1">
        <v>80.172413793103402</v>
      </c>
      <c r="AG200" s="1">
        <v>90</v>
      </c>
      <c r="AH200" s="1">
        <v>83.962264150943398</v>
      </c>
      <c r="AI200" s="1">
        <v>88.297872340425499</v>
      </c>
      <c r="AJ200" s="1">
        <v>66.494845360824698</v>
      </c>
      <c r="AK200" s="1">
        <v>67.159763313609403</v>
      </c>
      <c r="AL200" s="1">
        <v>65.909090909090907</v>
      </c>
      <c r="AM200" s="1">
        <v>67.372881355932194</v>
      </c>
      <c r="AN200" s="1">
        <v>66.6666666666666</v>
      </c>
      <c r="AO200" s="1">
        <v>66.304347826086897</v>
      </c>
      <c r="AP200" s="1">
        <v>66.860465116279101</v>
      </c>
      <c r="AQ200" s="1">
        <v>69.642857142857096</v>
      </c>
      <c r="AR200" s="1">
        <v>68.589743589743506</v>
      </c>
      <c r="AS200" s="1">
        <v>71.428571428571402</v>
      </c>
      <c r="AT200" s="1">
        <v>76.612903225806406</v>
      </c>
      <c r="AU200" s="1">
        <v>83.620689655172399</v>
      </c>
      <c r="AV200" s="1">
        <v>37.272727272727202</v>
      </c>
      <c r="AW200" s="1">
        <v>23.584905660377299</v>
      </c>
      <c r="AX200" s="1">
        <v>22.3404255319148</v>
      </c>
      <c r="AY200" s="1">
        <v>72.9381443298969</v>
      </c>
      <c r="AZ200" s="1">
        <v>77.8106508875739</v>
      </c>
      <c r="BA200" s="1">
        <v>89.015151515151501</v>
      </c>
      <c r="BB200" s="1">
        <v>93.644067796610102</v>
      </c>
      <c r="BC200" s="1">
        <v>85.353535353535307</v>
      </c>
      <c r="BD200" s="1">
        <v>79.891304347826093</v>
      </c>
      <c r="BE200" s="1">
        <v>79.651162790697597</v>
      </c>
      <c r="BF200" s="1">
        <v>86.309523809523796</v>
      </c>
      <c r="BG200" s="1">
        <v>72.435897435897402</v>
      </c>
      <c r="BH200" s="1">
        <v>97.857142857142804</v>
      </c>
      <c r="BI200" s="1">
        <v>94.354838709677395</v>
      </c>
      <c r="BJ200" s="1">
        <v>75</v>
      </c>
      <c r="BK200" s="1">
        <v>26.363636363636299</v>
      </c>
      <c r="BL200" s="1">
        <v>33.018867924528301</v>
      </c>
      <c r="BM200" s="1">
        <v>73.404255319148902</v>
      </c>
      <c r="BN200" s="1">
        <v>83.247422680412299</v>
      </c>
      <c r="BO200" s="1">
        <v>84.319526627218906</v>
      </c>
      <c r="BP200" s="1">
        <v>83.3333333333333</v>
      </c>
      <c r="BQ200" s="1">
        <v>85.593220338983002</v>
      </c>
      <c r="BR200" s="1">
        <v>86.363636363636303</v>
      </c>
      <c r="BS200" s="1">
        <v>74.456521739130395</v>
      </c>
      <c r="BT200" s="1">
        <v>76.744186046511601</v>
      </c>
      <c r="BU200" s="1">
        <v>78.571428571428498</v>
      </c>
      <c r="BV200" s="1">
        <v>80.128205128205096</v>
      </c>
      <c r="BW200" s="1">
        <v>80</v>
      </c>
      <c r="BX200" s="1">
        <v>83.064516129032199</v>
      </c>
      <c r="BY200" s="1">
        <v>82.758620689655103</v>
      </c>
      <c r="BZ200" s="1">
        <v>83.636363636363598</v>
      </c>
      <c r="CA200" s="1">
        <v>43.396226415094297</v>
      </c>
      <c r="CB200" s="1">
        <v>42.553191489361701</v>
      </c>
      <c r="CC200" s="1">
        <v>94.329896907216394</v>
      </c>
      <c r="CD200" s="1">
        <v>94.082840236686295</v>
      </c>
      <c r="CE200" s="1">
        <v>93.560606060606005</v>
      </c>
      <c r="CF200" s="1">
        <v>92.372881355932194</v>
      </c>
      <c r="CG200" s="1">
        <v>87.373737373737299</v>
      </c>
      <c r="CH200" s="1">
        <v>93.478260869565204</v>
      </c>
      <c r="CI200" s="1">
        <v>90.697674418604606</v>
      </c>
      <c r="CJ200" s="1">
        <v>85.714285714285694</v>
      </c>
      <c r="CK200" s="1">
        <v>82.051282051282001</v>
      </c>
      <c r="CL200" s="1">
        <v>75</v>
      </c>
      <c r="CM200" s="1">
        <v>81.451612903225794</v>
      </c>
      <c r="CN200" s="1">
        <v>75</v>
      </c>
      <c r="CO200" s="1">
        <v>86.363636363636303</v>
      </c>
      <c r="CP200" s="1">
        <v>84.905660377358402</v>
      </c>
      <c r="CQ200" s="1">
        <v>88.297872340425499</v>
      </c>
      <c r="CR200" s="1">
        <v>51.804123711340203</v>
      </c>
      <c r="CS200" s="1">
        <v>53.550295857988097</v>
      </c>
      <c r="CT200" s="1">
        <v>22.348484848484802</v>
      </c>
      <c r="CU200" s="1">
        <v>23.728813559321999</v>
      </c>
      <c r="CV200" s="1">
        <v>20.202020202020201</v>
      </c>
      <c r="CW200" s="1">
        <v>21.739130434782599</v>
      </c>
      <c r="CX200" s="1">
        <v>17.4418604651162</v>
      </c>
      <c r="CY200" s="1">
        <v>85.119047619047606</v>
      </c>
      <c r="CZ200" s="1">
        <v>87.179487179487097</v>
      </c>
      <c r="DA200" s="1">
        <v>95</v>
      </c>
      <c r="DB200" s="1">
        <v>91.129032258064498</v>
      </c>
      <c r="DC200" s="1">
        <v>87.931034482758605</v>
      </c>
      <c r="DD200" s="1">
        <v>34.545454545454497</v>
      </c>
      <c r="DE200" s="1">
        <v>3.7735849056603699</v>
      </c>
      <c r="DF200" s="1">
        <v>2.1276595744680802</v>
      </c>
      <c r="DG200" s="1">
        <v>54.493763756419597</v>
      </c>
      <c r="DH200" s="1">
        <v>84.028540065861606</v>
      </c>
      <c r="DI200" s="1">
        <v>96.203816483962598</v>
      </c>
      <c r="DJ200" s="1">
        <v>97.956161137440702</v>
      </c>
      <c r="DK200" s="1">
        <v>93.656343656343594</v>
      </c>
      <c r="DL200" s="1">
        <v>90.729483282674707</v>
      </c>
      <c r="DM200" s="1">
        <v>86.896197327851993</v>
      </c>
      <c r="DN200" s="1">
        <v>85.194672131147499</v>
      </c>
      <c r="DO200" s="1">
        <v>84.767206477732699</v>
      </c>
      <c r="DP200" s="1">
        <v>96.930280957336095</v>
      </c>
      <c r="DQ200" s="1">
        <v>98.182883939038604</v>
      </c>
      <c r="DR200" s="1">
        <v>75.260029717682002</v>
      </c>
      <c r="DS200" s="1">
        <v>63.712121212121197</v>
      </c>
      <c r="DT200" s="1">
        <v>96.433990895295906</v>
      </c>
      <c r="DU200" s="1">
        <v>73.644067796610102</v>
      </c>
      <c r="DV200" s="1">
        <v>31.016140865737299</v>
      </c>
      <c r="DW200" s="1">
        <v>33.937065495792098</v>
      </c>
      <c r="DX200" s="1">
        <v>21.254567600487199</v>
      </c>
      <c r="DY200" s="1">
        <v>19.283175355450201</v>
      </c>
      <c r="DZ200" s="1">
        <v>19.130869130869101</v>
      </c>
      <c r="EA200" s="1">
        <v>61.550151975683796</v>
      </c>
      <c r="EB200" s="1">
        <v>11.253854059609401</v>
      </c>
      <c r="EC200" s="1">
        <v>20.235655737704899</v>
      </c>
      <c r="ED200" s="1">
        <v>20.293522267206399</v>
      </c>
      <c r="EE200" s="1">
        <v>10.7700312174817</v>
      </c>
      <c r="EF200" s="1">
        <v>5.5685814771395101</v>
      </c>
      <c r="EG200" s="1">
        <v>24.591381872213901</v>
      </c>
      <c r="EH200" s="1">
        <v>9.3181818181818095</v>
      </c>
      <c r="EI200" s="1">
        <v>43.171471927162301</v>
      </c>
      <c r="EJ200" s="1">
        <v>3.9830508474576201</v>
      </c>
      <c r="EK200" s="1">
        <v>99.009537784299297</v>
      </c>
      <c r="EL200" s="1">
        <v>99.121844127332594</v>
      </c>
      <c r="EM200" s="1">
        <v>92.671538773853001</v>
      </c>
      <c r="EN200" s="1">
        <v>90.284360189573405</v>
      </c>
      <c r="EO200" s="1">
        <v>85.714285714285694</v>
      </c>
      <c r="EP200" s="1">
        <v>84.903748733535906</v>
      </c>
      <c r="EQ200" s="1">
        <v>84.840698869475801</v>
      </c>
      <c r="ER200" s="1">
        <v>89.4467213114754</v>
      </c>
      <c r="ES200" s="1">
        <v>87.398785425101195</v>
      </c>
      <c r="ET200" s="1">
        <v>98.283038501560796</v>
      </c>
      <c r="EU200" s="1">
        <v>97.069167643610697</v>
      </c>
      <c r="EV200" s="1">
        <v>69.687964338781498</v>
      </c>
      <c r="EW200" s="1">
        <v>83.030303030303003</v>
      </c>
      <c r="EX200" s="1">
        <v>93.171471927162301</v>
      </c>
      <c r="EY200" s="1">
        <v>87.966101694915196</v>
      </c>
    </row>
    <row r="201" spans="1:155" ht="15">
      <c r="A201" s="11" t="s">
        <v>334</v>
      </c>
      <c r="B201" s="1" t="s">
        <v>806</v>
      </c>
      <c r="C201" s="1" t="s">
        <v>1213</v>
      </c>
      <c r="D201" s="11" t="s">
        <v>1081</v>
      </c>
      <c r="E201" s="11" t="s">
        <v>1214</v>
      </c>
      <c r="F201" s="1">
        <v>99.795081967213093</v>
      </c>
      <c r="G201" s="1">
        <v>98.820754716981099</v>
      </c>
      <c r="H201" s="1">
        <v>98.205128205128204</v>
      </c>
      <c r="I201" s="1">
        <v>99.122807017543806</v>
      </c>
      <c r="J201" s="1">
        <v>99.640287769784095</v>
      </c>
      <c r="K201" s="1">
        <v>98.872180451127804</v>
      </c>
      <c r="L201" s="1">
        <v>98.818897637795203</v>
      </c>
      <c r="M201" s="1">
        <v>99.576271186440593</v>
      </c>
      <c r="N201" s="1">
        <v>95.945945945945894</v>
      </c>
      <c r="O201" s="1">
        <v>85.5</v>
      </c>
      <c r="P201" s="1">
        <v>68.518518518518505</v>
      </c>
      <c r="Q201" s="1">
        <v>52.898550724637602</v>
      </c>
      <c r="R201" s="1">
        <v>32.786885245901601</v>
      </c>
      <c r="S201" s="1">
        <v>30.327868852459002</v>
      </c>
      <c r="T201" s="1">
        <v>35.714285714285701</v>
      </c>
      <c r="U201" s="1">
        <v>84.221311475409806</v>
      </c>
      <c r="V201" s="1">
        <v>76.179245283018801</v>
      </c>
      <c r="W201" s="1">
        <v>77.179487179487097</v>
      </c>
      <c r="X201" s="1">
        <v>94.4444444444444</v>
      </c>
      <c r="Y201" s="1">
        <v>97.482014388489205</v>
      </c>
      <c r="Z201" s="1">
        <v>98.872180451127804</v>
      </c>
      <c r="AA201" s="1">
        <v>98.818897637795203</v>
      </c>
      <c r="AB201" s="1">
        <v>99.576271186440593</v>
      </c>
      <c r="AC201" s="1">
        <v>95.045045045045001</v>
      </c>
      <c r="AD201" s="1">
        <v>59.5</v>
      </c>
      <c r="AE201" s="1">
        <v>58.024691358024597</v>
      </c>
      <c r="AF201" s="1">
        <v>52.173913043478201</v>
      </c>
      <c r="AG201" s="1">
        <v>35.245901639344197</v>
      </c>
      <c r="AH201" s="1">
        <v>33.6065573770491</v>
      </c>
      <c r="AI201" s="1">
        <v>30.952380952380899</v>
      </c>
      <c r="AJ201" s="1">
        <v>8.8114754098360599</v>
      </c>
      <c r="AK201" s="1">
        <v>37.735849056603698</v>
      </c>
      <c r="AL201" s="1">
        <v>37.692307692307601</v>
      </c>
      <c r="AM201" s="1">
        <v>38.5964912280701</v>
      </c>
      <c r="AN201" s="1">
        <v>4.3165467625899199</v>
      </c>
      <c r="AO201" s="1">
        <v>4.5112781954887202</v>
      </c>
      <c r="AP201" s="1">
        <v>4.7244094488188901</v>
      </c>
      <c r="AQ201" s="1">
        <v>5.5084745762711798</v>
      </c>
      <c r="AR201" s="1">
        <v>4.5045045045045002</v>
      </c>
      <c r="AS201" s="1">
        <v>4.5</v>
      </c>
      <c r="AT201" s="1">
        <v>6.7901234567901199</v>
      </c>
      <c r="AU201" s="1">
        <v>9.4202898550724594</v>
      </c>
      <c r="AV201" s="1">
        <v>13.114754098360599</v>
      </c>
      <c r="AW201" s="1">
        <v>50</v>
      </c>
      <c r="AX201" s="1">
        <v>52.380952380952301</v>
      </c>
      <c r="AY201" s="1">
        <v>95.6967213114754</v>
      </c>
      <c r="AZ201" s="1">
        <v>84.669811320754704</v>
      </c>
      <c r="BA201" s="1">
        <v>79.230769230769198</v>
      </c>
      <c r="BB201" s="1">
        <v>72.807017543859601</v>
      </c>
      <c r="BC201" s="1">
        <v>47.841726618705003</v>
      </c>
      <c r="BD201" s="1">
        <v>55.2631578947368</v>
      </c>
      <c r="BE201" s="1">
        <v>53.1496062992126</v>
      </c>
      <c r="BF201" s="1">
        <v>61.440677966101703</v>
      </c>
      <c r="BG201" s="1">
        <v>68.918918918918905</v>
      </c>
      <c r="BH201" s="1">
        <v>37.5</v>
      </c>
      <c r="BI201" s="1">
        <v>37.654320987654302</v>
      </c>
      <c r="BJ201" s="1">
        <v>61.594202898550698</v>
      </c>
      <c r="BK201" s="1">
        <v>71.311475409836007</v>
      </c>
      <c r="BL201" s="1">
        <v>77.868852459016296</v>
      </c>
      <c r="BM201" s="1">
        <v>53.571428571428498</v>
      </c>
      <c r="BN201" s="1">
        <v>95.491803278688494</v>
      </c>
      <c r="BO201" s="1">
        <v>95.754716981132106</v>
      </c>
      <c r="BP201" s="1">
        <v>96.923076923076906</v>
      </c>
      <c r="BQ201" s="1">
        <v>91.520467836257296</v>
      </c>
      <c r="BR201" s="1">
        <v>92.086330935251794</v>
      </c>
      <c r="BS201" s="1">
        <v>93.233082706766893</v>
      </c>
      <c r="BT201" s="1">
        <v>94.488188976377899</v>
      </c>
      <c r="BU201" s="1">
        <v>94.915254237288096</v>
      </c>
      <c r="BV201" s="1">
        <v>93.693693693693604</v>
      </c>
      <c r="BW201" s="1">
        <v>81</v>
      </c>
      <c r="BX201" s="1">
        <v>74.691358024691297</v>
      </c>
      <c r="BY201" s="1">
        <v>78.985507246376798</v>
      </c>
      <c r="BZ201" s="1">
        <v>90.983606557377001</v>
      </c>
      <c r="CA201" s="1">
        <v>90.983606557377001</v>
      </c>
      <c r="CB201" s="1">
        <v>91.6666666666666</v>
      </c>
      <c r="CC201" s="1">
        <v>95.6967213114754</v>
      </c>
      <c r="CD201" s="1">
        <v>78.537735849056602</v>
      </c>
      <c r="CE201" s="1">
        <v>82.307692307692307</v>
      </c>
      <c r="CF201" s="1">
        <v>93.859649122806999</v>
      </c>
      <c r="CG201" s="1">
        <v>83.812949640287698</v>
      </c>
      <c r="CH201" s="1">
        <v>95.864661654135304</v>
      </c>
      <c r="CI201" s="1">
        <v>94.881889763779498</v>
      </c>
      <c r="CJ201" s="1">
        <v>86.016949152542296</v>
      </c>
      <c r="CK201" s="1">
        <v>95.945945945945894</v>
      </c>
      <c r="CL201" s="1">
        <v>96.5</v>
      </c>
      <c r="CM201" s="1">
        <v>88.271604938271594</v>
      </c>
      <c r="CN201" s="1">
        <v>82.608695652173907</v>
      </c>
      <c r="CO201" s="1">
        <v>99.180327868852402</v>
      </c>
      <c r="CP201" s="1">
        <v>95.081967213114694</v>
      </c>
      <c r="CQ201" s="1">
        <v>95.238095238095198</v>
      </c>
      <c r="CR201" s="1">
        <v>81.762295081967196</v>
      </c>
      <c r="CS201" s="1">
        <v>83.254716981132106</v>
      </c>
      <c r="CT201" s="1">
        <v>74.102564102564102</v>
      </c>
      <c r="CU201" s="1">
        <v>51.754385964912203</v>
      </c>
      <c r="CV201" s="1">
        <v>71.942446043165404</v>
      </c>
      <c r="CW201" s="1">
        <v>86.842105263157904</v>
      </c>
      <c r="CX201" s="1">
        <v>94.881889763779498</v>
      </c>
      <c r="CY201" s="1">
        <v>94.491525423728802</v>
      </c>
      <c r="CZ201" s="1">
        <v>88.2882882882882</v>
      </c>
      <c r="DA201" s="1">
        <v>48.5</v>
      </c>
      <c r="DB201" s="1">
        <v>54.320987654320902</v>
      </c>
      <c r="DC201" s="1">
        <v>47.101449275362299</v>
      </c>
      <c r="DD201" s="1">
        <v>81.967213114754102</v>
      </c>
      <c r="DE201" s="1">
        <v>95.901639344262193</v>
      </c>
      <c r="DF201" s="1">
        <v>32.142857142857103</v>
      </c>
      <c r="DG201" s="1">
        <v>64.728539985326407</v>
      </c>
      <c r="DH201" s="1">
        <v>80.076838638858305</v>
      </c>
      <c r="DI201" s="1">
        <v>79.313844904587896</v>
      </c>
      <c r="DJ201" s="1">
        <v>73.489336492890999</v>
      </c>
      <c r="DK201" s="1">
        <v>70.679320679320597</v>
      </c>
      <c r="DL201" s="1">
        <v>81.205673758865203</v>
      </c>
      <c r="DM201" s="1">
        <v>54.830421377183903</v>
      </c>
      <c r="DN201" s="1">
        <v>82.838114754098299</v>
      </c>
      <c r="DO201" s="1">
        <v>57.540485829959501</v>
      </c>
      <c r="DP201" s="1">
        <v>46.3579604578564</v>
      </c>
      <c r="DQ201" s="1">
        <v>71.453692848768995</v>
      </c>
      <c r="DR201" s="1">
        <v>67.682020802377394</v>
      </c>
      <c r="DS201" s="1">
        <v>95.075757575757507</v>
      </c>
      <c r="DT201" s="1">
        <v>85.963581183611495</v>
      </c>
      <c r="DU201" s="1">
        <v>66.694915254237202</v>
      </c>
      <c r="DV201" s="1">
        <v>59.6294937637564</v>
      </c>
      <c r="DW201" s="1">
        <v>72.905232345407896</v>
      </c>
      <c r="DX201" s="1">
        <v>48.294762484774601</v>
      </c>
      <c r="DY201" s="1">
        <v>48.607819905213198</v>
      </c>
      <c r="DZ201" s="1">
        <v>68.881118881118795</v>
      </c>
      <c r="EA201" s="1">
        <v>76.443768996960401</v>
      </c>
      <c r="EB201" s="1">
        <v>74.871531346351404</v>
      </c>
      <c r="EC201" s="1">
        <v>74.436475409836007</v>
      </c>
      <c r="ED201" s="1">
        <v>86.082995951417004</v>
      </c>
      <c r="EE201" s="1">
        <v>93.184183142559803</v>
      </c>
      <c r="EF201" s="1">
        <v>88.804220398593202</v>
      </c>
      <c r="EG201" s="1">
        <v>48.365527488855797</v>
      </c>
      <c r="EH201" s="1">
        <v>69.621212121212096</v>
      </c>
      <c r="EI201" s="1">
        <v>57.587253414263998</v>
      </c>
      <c r="EJ201" s="1">
        <v>74.322033898305094</v>
      </c>
      <c r="EK201" s="1">
        <v>93.580337490828995</v>
      </c>
      <c r="EL201" s="1">
        <v>94.383461397731395</v>
      </c>
      <c r="EM201" s="1">
        <v>94.904587900933805</v>
      </c>
      <c r="EN201" s="1">
        <v>93.246445497630305</v>
      </c>
      <c r="EO201" s="1">
        <v>90.909090909090907</v>
      </c>
      <c r="EP201" s="1">
        <v>90.2228976697061</v>
      </c>
      <c r="EQ201" s="1">
        <v>84.840698869475801</v>
      </c>
      <c r="ER201" s="1">
        <v>89.4467213114754</v>
      </c>
      <c r="ES201" s="1">
        <v>92.257085020242897</v>
      </c>
      <c r="ET201" s="1">
        <v>83.870967741935402</v>
      </c>
      <c r="EU201" s="1">
        <v>87.690504103165296</v>
      </c>
      <c r="EV201" s="1">
        <v>78.603268945022194</v>
      </c>
      <c r="EW201" s="1">
        <v>91.818181818181799</v>
      </c>
      <c r="EX201" s="1">
        <v>93.171471927162301</v>
      </c>
      <c r="EY201" s="1">
        <v>87.966101694915196</v>
      </c>
    </row>
    <row r="202" spans="1:155" ht="15">
      <c r="A202" s="11" t="s">
        <v>146</v>
      </c>
      <c r="B202" s="1" t="s">
        <v>622</v>
      </c>
      <c r="C202" s="1" t="s">
        <v>1049</v>
      </c>
      <c r="D202" s="11" t="s">
        <v>1039</v>
      </c>
      <c r="E202" s="11" t="s">
        <v>1040</v>
      </c>
      <c r="F202" s="1">
        <v>77.962962962962905</v>
      </c>
      <c r="G202" s="1">
        <v>85.110294117647001</v>
      </c>
      <c r="H202" s="1">
        <v>89.846743295019095</v>
      </c>
      <c r="I202" s="1">
        <v>95.247933884297495</v>
      </c>
      <c r="J202" s="1">
        <v>97.945205479452</v>
      </c>
      <c r="K202" s="1">
        <v>94.047619047618994</v>
      </c>
      <c r="L202" s="1">
        <v>91.6666666666666</v>
      </c>
      <c r="M202" s="1">
        <v>91.538461538461505</v>
      </c>
      <c r="N202" s="1">
        <v>91.206030150753705</v>
      </c>
      <c r="O202" s="1">
        <v>96.242774566473898</v>
      </c>
      <c r="P202" s="1">
        <v>88.782051282051199</v>
      </c>
      <c r="Q202" s="1">
        <v>90.707964601769902</v>
      </c>
      <c r="R202" s="1">
        <v>73.295454545454504</v>
      </c>
      <c r="S202" s="1">
        <v>70.481927710843294</v>
      </c>
      <c r="T202" s="1">
        <v>63.698630136986303</v>
      </c>
      <c r="U202" s="1">
        <v>84.629629629629605</v>
      </c>
      <c r="V202" s="1">
        <v>86.948529411764696</v>
      </c>
      <c r="W202" s="1">
        <v>89.846743295019095</v>
      </c>
      <c r="X202" s="1">
        <v>93.181818181818102</v>
      </c>
      <c r="Y202" s="1">
        <v>96.118721461187207</v>
      </c>
      <c r="Z202" s="1">
        <v>95.952380952380906</v>
      </c>
      <c r="AA202" s="1">
        <v>95.202020202020194</v>
      </c>
      <c r="AB202" s="1">
        <v>95.641025641025607</v>
      </c>
      <c r="AC202" s="1">
        <v>93.718592964824097</v>
      </c>
      <c r="AD202" s="1">
        <v>93.930635838150195</v>
      </c>
      <c r="AE202" s="1">
        <v>90.064102564102498</v>
      </c>
      <c r="AF202" s="1">
        <v>85.398230088495495</v>
      </c>
      <c r="AG202" s="1">
        <v>93.75</v>
      </c>
      <c r="AH202" s="1">
        <v>85.542168674698701</v>
      </c>
      <c r="AI202" s="1">
        <v>81.506849315068493</v>
      </c>
      <c r="AJ202" s="1">
        <v>38.8888888888888</v>
      </c>
      <c r="AK202" s="1">
        <v>40.441176470588204</v>
      </c>
      <c r="AL202" s="1">
        <v>96.934865900383102</v>
      </c>
      <c r="AM202" s="1">
        <v>96.4876033057851</v>
      </c>
      <c r="AN202" s="1">
        <v>95.662100456621005</v>
      </c>
      <c r="AO202" s="1">
        <v>95.714285714285694</v>
      </c>
      <c r="AP202" s="1">
        <v>95.707070707070699</v>
      </c>
      <c r="AQ202" s="1">
        <v>95.384615384615302</v>
      </c>
      <c r="AR202" s="1">
        <v>95.979899497487395</v>
      </c>
      <c r="AS202" s="1">
        <v>95.086705202312103</v>
      </c>
      <c r="AT202" s="1">
        <v>96.153846153846104</v>
      </c>
      <c r="AU202" s="1">
        <v>90.707964601769902</v>
      </c>
      <c r="AV202" s="1">
        <v>50</v>
      </c>
      <c r="AW202" s="1">
        <v>50</v>
      </c>
      <c r="AX202" s="1">
        <v>50</v>
      </c>
      <c r="AY202" s="1">
        <v>94.629629629629605</v>
      </c>
      <c r="AZ202" s="1">
        <v>96.875</v>
      </c>
      <c r="BA202" s="1">
        <v>99.808429118773901</v>
      </c>
      <c r="BB202" s="1">
        <v>99.380165289256198</v>
      </c>
      <c r="BC202" s="1">
        <v>99.315068493150605</v>
      </c>
      <c r="BD202" s="1">
        <v>99.285714285714207</v>
      </c>
      <c r="BE202" s="1">
        <v>95.202020202020194</v>
      </c>
      <c r="BF202" s="1">
        <v>95.128205128205096</v>
      </c>
      <c r="BG202" s="1">
        <v>97.236180904522598</v>
      </c>
      <c r="BH202" s="1">
        <v>95.6647398843931</v>
      </c>
      <c r="BI202" s="1">
        <v>95.8333333333333</v>
      </c>
      <c r="BJ202" s="1">
        <v>67.699115044247705</v>
      </c>
      <c r="BK202" s="1">
        <v>84.659090909090907</v>
      </c>
      <c r="BL202" s="1">
        <v>84.939759036144494</v>
      </c>
      <c r="BM202" s="1">
        <v>60.958904109589</v>
      </c>
      <c r="BN202" s="1">
        <v>81.6666666666666</v>
      </c>
      <c r="BO202" s="1">
        <v>85.477941176470495</v>
      </c>
      <c r="BP202" s="1">
        <v>80.842911877394599</v>
      </c>
      <c r="BQ202" s="1">
        <v>82.231404958677601</v>
      </c>
      <c r="BR202" s="1">
        <v>81.050228310502206</v>
      </c>
      <c r="BS202" s="1">
        <v>83.3333333333333</v>
      </c>
      <c r="BT202" s="1">
        <v>84.848484848484802</v>
      </c>
      <c r="BU202" s="1">
        <v>86.923076923076906</v>
      </c>
      <c r="BV202" s="1">
        <v>89.698492462311506</v>
      </c>
      <c r="BW202" s="1">
        <v>84.104046242774501</v>
      </c>
      <c r="BX202" s="1">
        <v>83.012820512820497</v>
      </c>
      <c r="BY202" s="1">
        <v>84.955752212389299</v>
      </c>
      <c r="BZ202" s="1">
        <v>81.818181818181799</v>
      </c>
      <c r="CA202" s="1">
        <v>84.337349397590302</v>
      </c>
      <c r="CB202" s="1">
        <v>43.150684931506802</v>
      </c>
      <c r="CC202" s="1">
        <v>98.703703703703695</v>
      </c>
      <c r="CD202" s="1">
        <v>99.816176470588204</v>
      </c>
      <c r="CE202" s="1">
        <v>99.808429118773901</v>
      </c>
      <c r="CF202" s="1">
        <v>99.793388429752099</v>
      </c>
      <c r="CG202" s="1">
        <v>98.401826484018201</v>
      </c>
      <c r="CH202" s="1">
        <v>98.809523809523796</v>
      </c>
      <c r="CI202" s="1">
        <v>98.737373737373701</v>
      </c>
      <c r="CJ202" s="1">
        <v>98.717948717948701</v>
      </c>
      <c r="CK202" s="1">
        <v>97.738693467336603</v>
      </c>
      <c r="CL202" s="1">
        <v>95.086705202312103</v>
      </c>
      <c r="CM202" s="1">
        <v>88.141025641025607</v>
      </c>
      <c r="CN202" s="1">
        <v>69.469026548672502</v>
      </c>
      <c r="CO202" s="1">
        <v>89.204545454545396</v>
      </c>
      <c r="CP202" s="1">
        <v>89.759036144578303</v>
      </c>
      <c r="CQ202" s="1">
        <v>83.561643835616394</v>
      </c>
      <c r="CR202" s="1">
        <v>47.407407407407398</v>
      </c>
      <c r="CS202" s="1">
        <v>52.022058823529399</v>
      </c>
      <c r="CT202" s="1">
        <v>54.022988505747101</v>
      </c>
      <c r="CU202" s="1">
        <v>82.438016528925601</v>
      </c>
      <c r="CV202" s="1">
        <v>82.648401826484005</v>
      </c>
      <c r="CW202" s="1">
        <v>82.142857142857096</v>
      </c>
      <c r="CX202" s="1">
        <v>80.808080808080803</v>
      </c>
      <c r="CY202" s="1">
        <v>82.051282051282001</v>
      </c>
      <c r="CZ202" s="1">
        <v>84.924623115577802</v>
      </c>
      <c r="DA202" s="1">
        <v>20.520231213872801</v>
      </c>
      <c r="DB202" s="1">
        <v>19.551282051282101</v>
      </c>
      <c r="DC202" s="1">
        <v>25.663716814159201</v>
      </c>
      <c r="DD202" s="1">
        <v>39.204545454545404</v>
      </c>
      <c r="DE202" s="1">
        <v>40.963855421686702</v>
      </c>
      <c r="DF202" s="1">
        <v>42.4657534246575</v>
      </c>
      <c r="DG202" s="1">
        <v>67.296404988994794</v>
      </c>
      <c r="DH202" s="1">
        <v>79.564581046469101</v>
      </c>
      <c r="DI202" s="1">
        <v>88.043036946812805</v>
      </c>
      <c r="DJ202" s="1">
        <v>86.700236966824605</v>
      </c>
      <c r="DK202" s="1">
        <v>86.4635364635364</v>
      </c>
      <c r="DL202" s="1">
        <v>95.694022289766906</v>
      </c>
      <c r="DM202" s="1">
        <v>84.121274409044105</v>
      </c>
      <c r="DN202" s="1">
        <v>90.317622950819597</v>
      </c>
      <c r="DO202" s="1">
        <v>89.018218623481701</v>
      </c>
      <c r="DP202" s="1">
        <v>96.097814776274703</v>
      </c>
      <c r="DQ202" s="1">
        <v>79.191090269636504</v>
      </c>
      <c r="DR202" s="1">
        <v>55.349182763744402</v>
      </c>
      <c r="DS202" s="1">
        <v>73.409090909090907</v>
      </c>
      <c r="DT202" s="1">
        <v>78.679817905918</v>
      </c>
      <c r="DU202" s="1">
        <v>47.372881355932201</v>
      </c>
      <c r="DV202" s="1">
        <v>44.864269992663203</v>
      </c>
      <c r="DW202" s="1">
        <v>44.145627515550601</v>
      </c>
      <c r="DX202" s="1">
        <v>48.781973203410402</v>
      </c>
      <c r="DY202" s="1">
        <v>54.531990521327003</v>
      </c>
      <c r="DZ202" s="1">
        <v>55.694305694305598</v>
      </c>
      <c r="EA202" s="1">
        <v>56.585612968591597</v>
      </c>
      <c r="EB202" s="1">
        <v>47.225077081192097</v>
      </c>
      <c r="EC202" s="1">
        <v>35.297131147540902</v>
      </c>
      <c r="ED202" s="1">
        <v>71.103238866396694</v>
      </c>
      <c r="EE202" s="1">
        <v>44.901144640998901</v>
      </c>
      <c r="EF202" s="1">
        <v>35.463071512309398</v>
      </c>
      <c r="EG202" s="1">
        <v>34.546805349182698</v>
      </c>
      <c r="EH202" s="1">
        <v>52.954545454545404</v>
      </c>
      <c r="EI202" s="1">
        <v>45.599393019726797</v>
      </c>
      <c r="EJ202" s="1">
        <v>45.847457627118601</v>
      </c>
      <c r="EK202" s="1">
        <v>97.817314746881806</v>
      </c>
      <c r="EL202" s="1">
        <v>98.0607391145261</v>
      </c>
      <c r="EM202" s="1">
        <v>98.233861144945095</v>
      </c>
      <c r="EN202" s="1">
        <v>93.246445497630305</v>
      </c>
      <c r="EO202" s="1">
        <v>97.852147852147795</v>
      </c>
      <c r="EP202" s="1">
        <v>96.859169199594703</v>
      </c>
      <c r="EQ202" s="1">
        <v>90.339157245632094</v>
      </c>
      <c r="ER202" s="1">
        <v>99.2315573770491</v>
      </c>
      <c r="ES202" s="1">
        <v>99.139676113360295</v>
      </c>
      <c r="ET202" s="1">
        <v>99.115504682622202</v>
      </c>
      <c r="EU202" s="1">
        <v>99.355216881594302</v>
      </c>
      <c r="EV202" s="1">
        <v>78.603268945022194</v>
      </c>
      <c r="EW202" s="1">
        <v>91.818181818181799</v>
      </c>
      <c r="EX202" s="1">
        <v>93.171471927162301</v>
      </c>
      <c r="EY202" s="1">
        <v>97.711864406779597</v>
      </c>
    </row>
    <row r="203" spans="1:155" ht="15">
      <c r="A203" s="11" t="s">
        <v>397</v>
      </c>
      <c r="B203" s="1" t="s">
        <v>867</v>
      </c>
      <c r="C203" s="1" t="s">
        <v>1215</v>
      </c>
      <c r="D203" s="11" t="s">
        <v>1216</v>
      </c>
      <c r="E203" s="11" t="s">
        <v>1217</v>
      </c>
      <c r="F203" s="1">
        <v>75</v>
      </c>
      <c r="G203" s="1">
        <v>62.179487179487097</v>
      </c>
      <c r="H203" s="1">
        <v>67.424242424242394</v>
      </c>
      <c r="I203" s="1">
        <v>83.3333333333333</v>
      </c>
      <c r="J203" s="1">
        <v>82.407407407407405</v>
      </c>
      <c r="K203" s="1">
        <v>62.244897959183596</v>
      </c>
      <c r="L203" s="1">
        <v>62.7659574468085</v>
      </c>
      <c r="M203" s="1">
        <v>71.590909090909093</v>
      </c>
      <c r="N203" s="1">
        <v>57.954545454545404</v>
      </c>
      <c r="O203" s="1">
        <v>52.439024390243901</v>
      </c>
      <c r="P203" s="1">
        <v>51.6666666666666</v>
      </c>
      <c r="Q203" s="1">
        <v>58.928571428571402</v>
      </c>
      <c r="R203" s="1">
        <v>0</v>
      </c>
      <c r="S203" s="1">
        <v>0</v>
      </c>
      <c r="T203" s="1">
        <v>0</v>
      </c>
      <c r="U203" s="1">
        <v>87.820512820512803</v>
      </c>
      <c r="V203" s="1">
        <v>90.384615384615302</v>
      </c>
      <c r="W203" s="1">
        <v>88.636363636363598</v>
      </c>
      <c r="X203" s="1">
        <v>69.298245614035096</v>
      </c>
      <c r="Y203" s="1">
        <v>84.259259259259196</v>
      </c>
      <c r="Z203" s="1">
        <v>78.571428571428498</v>
      </c>
      <c r="AA203" s="1">
        <v>84.042553191489304</v>
      </c>
      <c r="AB203" s="1">
        <v>85.227272727272705</v>
      </c>
      <c r="AC203" s="1">
        <v>86.363636363636303</v>
      </c>
      <c r="AD203" s="1">
        <v>86.585365853658502</v>
      </c>
      <c r="AE203" s="1">
        <v>81.6666666666666</v>
      </c>
      <c r="AF203" s="1">
        <v>87.5</v>
      </c>
      <c r="AG203" s="1">
        <v>0</v>
      </c>
      <c r="AH203" s="1">
        <v>0</v>
      </c>
      <c r="AI203" s="1">
        <v>0</v>
      </c>
      <c r="AJ203" s="1">
        <v>89.743589743589695</v>
      </c>
      <c r="AK203" s="1">
        <v>89.102564102564102</v>
      </c>
      <c r="AL203" s="1">
        <v>89.393939393939306</v>
      </c>
      <c r="AM203" s="1">
        <v>69.298245614035096</v>
      </c>
      <c r="AN203" s="1">
        <v>71.296296296296205</v>
      </c>
      <c r="AO203" s="1">
        <v>69.387755102040799</v>
      </c>
      <c r="AP203" s="1">
        <v>29.787234042553099</v>
      </c>
      <c r="AQ203" s="1">
        <v>30.681818181818102</v>
      </c>
      <c r="AR203" s="1">
        <v>32.954545454545404</v>
      </c>
      <c r="AS203" s="1">
        <v>35.365853658536501</v>
      </c>
      <c r="AT203" s="1">
        <v>33.3333333333333</v>
      </c>
      <c r="AU203" s="1">
        <v>39.285714285714199</v>
      </c>
      <c r="AV203" s="1">
        <v>0</v>
      </c>
      <c r="AW203" s="1">
        <v>0</v>
      </c>
      <c r="AX203" s="1">
        <v>0</v>
      </c>
      <c r="AY203" s="1">
        <v>64.743589743589695</v>
      </c>
      <c r="AZ203" s="1">
        <v>73.717948717948701</v>
      </c>
      <c r="BA203" s="1">
        <v>67.424242424242394</v>
      </c>
      <c r="BB203" s="1">
        <v>93.859649122806999</v>
      </c>
      <c r="BC203" s="1">
        <v>71.296296296296205</v>
      </c>
      <c r="BD203" s="1">
        <v>96.938775510204096</v>
      </c>
      <c r="BE203" s="1">
        <v>98.936170212765902</v>
      </c>
      <c r="BF203" s="1">
        <v>98.863636363636303</v>
      </c>
      <c r="BG203" s="1">
        <v>98.863636363636303</v>
      </c>
      <c r="BH203" s="1">
        <v>98.780487804878007</v>
      </c>
      <c r="BI203" s="1">
        <v>91.6666666666666</v>
      </c>
      <c r="BJ203" s="1">
        <v>98.214285714285694</v>
      </c>
      <c r="BK203" s="1">
        <v>0</v>
      </c>
      <c r="BL203" s="1">
        <v>0</v>
      </c>
      <c r="BM203" s="1">
        <v>0</v>
      </c>
      <c r="BN203" s="1">
        <v>92.948717948717899</v>
      </c>
      <c r="BO203" s="1">
        <v>93.589743589743506</v>
      </c>
      <c r="BP203" s="1">
        <v>93.939393939393895</v>
      </c>
      <c r="BQ203" s="1">
        <v>95.614035087719301</v>
      </c>
      <c r="BR203" s="1">
        <v>80.5555555555555</v>
      </c>
      <c r="BS203" s="1">
        <v>83.673469387755105</v>
      </c>
      <c r="BT203" s="1">
        <v>85.106382978723403</v>
      </c>
      <c r="BU203" s="1">
        <v>89.772727272727195</v>
      </c>
      <c r="BV203" s="1">
        <v>84.090909090909093</v>
      </c>
      <c r="BW203" s="1">
        <v>84.146341463414601</v>
      </c>
      <c r="BX203" s="1">
        <v>75</v>
      </c>
      <c r="BY203" s="1">
        <v>78.571428571428498</v>
      </c>
      <c r="BZ203" s="1">
        <v>0</v>
      </c>
      <c r="CA203" s="1">
        <v>0</v>
      </c>
      <c r="CB203" s="1">
        <v>0</v>
      </c>
      <c r="CC203" s="1">
        <v>94.230769230769198</v>
      </c>
      <c r="CD203" s="1">
        <v>89.743589743589695</v>
      </c>
      <c r="CE203" s="1">
        <v>96.212121212121204</v>
      </c>
      <c r="CF203" s="1">
        <v>97.368421052631504</v>
      </c>
      <c r="CG203" s="1">
        <v>97.2222222222222</v>
      </c>
      <c r="CH203" s="1">
        <v>98.979591836734599</v>
      </c>
      <c r="CI203" s="1">
        <v>96.808510638297804</v>
      </c>
      <c r="CJ203" s="1">
        <v>96.590909090909093</v>
      </c>
      <c r="CK203" s="1">
        <v>96.590909090909093</v>
      </c>
      <c r="CL203" s="1">
        <v>76.829268292682897</v>
      </c>
      <c r="CM203" s="1">
        <v>78.3333333333333</v>
      </c>
      <c r="CN203" s="1">
        <v>76.785714285714207</v>
      </c>
      <c r="CO203" s="1">
        <v>0</v>
      </c>
      <c r="CP203" s="1">
        <v>0</v>
      </c>
      <c r="CQ203" s="1">
        <v>0</v>
      </c>
      <c r="CR203" s="1">
        <v>66.025641025640994</v>
      </c>
      <c r="CS203" s="1">
        <v>67.948717948717899</v>
      </c>
      <c r="CT203" s="1">
        <v>69.696969696969703</v>
      </c>
      <c r="CU203" s="1">
        <v>68.421052631578902</v>
      </c>
      <c r="CV203" s="1">
        <v>50</v>
      </c>
      <c r="CW203" s="1">
        <v>77.551020408163197</v>
      </c>
      <c r="CX203" s="1">
        <v>82.978723404255305</v>
      </c>
      <c r="CY203" s="1">
        <v>81.818181818181799</v>
      </c>
      <c r="CZ203" s="1">
        <v>70.454545454545396</v>
      </c>
      <c r="DA203" s="1">
        <v>71.951219512195095</v>
      </c>
      <c r="DB203" s="1">
        <v>61.6666666666666</v>
      </c>
      <c r="DC203" s="1">
        <v>78.571428571428498</v>
      </c>
      <c r="DD203" s="1">
        <v>0</v>
      </c>
      <c r="DE203" s="1">
        <v>0</v>
      </c>
      <c r="DF203" s="1">
        <v>0</v>
      </c>
      <c r="DG203" s="1">
        <v>60.927795031055901</v>
      </c>
      <c r="DH203" s="1">
        <v>69.754218635363102</v>
      </c>
      <c r="DI203" s="1">
        <v>66.026344676180003</v>
      </c>
      <c r="DJ203" s="1">
        <v>76.999593991067798</v>
      </c>
      <c r="DK203" s="1">
        <v>52.695497630331701</v>
      </c>
      <c r="DL203" s="1">
        <v>28.5214785214785</v>
      </c>
      <c r="DM203" s="1">
        <v>18.490374873353499</v>
      </c>
      <c r="DN203" s="1">
        <v>14.953751284686501</v>
      </c>
      <c r="DO203" s="1">
        <v>7.53073770491803</v>
      </c>
      <c r="DP203" s="1">
        <v>37.702429149797503</v>
      </c>
      <c r="DQ203" s="1">
        <v>28.147762747138401</v>
      </c>
      <c r="DR203" s="1">
        <v>48.9449003516998</v>
      </c>
      <c r="DS203" s="1">
        <v>0</v>
      </c>
      <c r="DT203" s="1">
        <v>0</v>
      </c>
      <c r="DU203" s="1">
        <v>0</v>
      </c>
      <c r="DV203" s="1">
        <v>33.4433229813664</v>
      </c>
      <c r="DW203" s="1">
        <v>35.454878943506898</v>
      </c>
      <c r="DX203" s="1">
        <v>37.156970362239299</v>
      </c>
      <c r="DY203" s="1">
        <v>30.349167681689</v>
      </c>
      <c r="DZ203" s="1">
        <v>17.150473933649199</v>
      </c>
      <c r="EA203" s="1">
        <v>20.729270729270699</v>
      </c>
      <c r="EB203" s="1">
        <v>20.719351570415402</v>
      </c>
      <c r="EC203" s="1">
        <v>31.603288797533398</v>
      </c>
      <c r="ED203" s="1">
        <v>11.936475409836101</v>
      </c>
      <c r="EE203" s="1">
        <v>39.321862348178101</v>
      </c>
      <c r="EF203" s="1">
        <v>32.414151925078002</v>
      </c>
      <c r="EG203" s="1">
        <v>27.1395076201641</v>
      </c>
      <c r="EH203" s="1">
        <v>0</v>
      </c>
      <c r="EI203" s="1">
        <v>0</v>
      </c>
      <c r="EJ203" s="1">
        <v>0</v>
      </c>
      <c r="EK203" s="1">
        <v>90.896739130434696</v>
      </c>
      <c r="EL203" s="1">
        <v>91.232575201760795</v>
      </c>
      <c r="EM203" s="1">
        <v>92.1331869740212</v>
      </c>
      <c r="EN203" s="1">
        <v>92.671538773853001</v>
      </c>
      <c r="EO203" s="1">
        <v>98.815165876777201</v>
      </c>
      <c r="EP203" s="1">
        <v>85.714285714285694</v>
      </c>
      <c r="EQ203" s="1">
        <v>84.903748733535906</v>
      </c>
      <c r="ER203" s="1">
        <v>84.840698869475801</v>
      </c>
      <c r="ES203" s="1">
        <v>89.4467213114754</v>
      </c>
      <c r="ET203" s="1">
        <v>92.257085020242897</v>
      </c>
      <c r="EU203" s="1">
        <v>93.4963579604578</v>
      </c>
      <c r="EV203" s="1">
        <v>91.500586166471194</v>
      </c>
      <c r="EW203" s="1">
        <v>0</v>
      </c>
      <c r="EX203" s="1">
        <v>0</v>
      </c>
      <c r="EY203" s="1">
        <v>0</v>
      </c>
    </row>
    <row r="204" spans="1:155" ht="15">
      <c r="A204" s="11" t="s">
        <v>391</v>
      </c>
      <c r="B204" s="1" t="s">
        <v>861</v>
      </c>
      <c r="C204" s="1" t="s">
        <v>1010</v>
      </c>
      <c r="D204" s="11" t="s">
        <v>1011</v>
      </c>
      <c r="E204" s="11" t="s">
        <v>1012</v>
      </c>
      <c r="F204" s="1">
        <v>75.396825396825406</v>
      </c>
      <c r="G204" s="1">
        <v>85.674157303370706</v>
      </c>
      <c r="H204" s="1">
        <v>76.035502958579798</v>
      </c>
      <c r="I204" s="1">
        <v>75.490196078431296</v>
      </c>
      <c r="J204" s="1">
        <v>65</v>
      </c>
      <c r="K204" s="1">
        <v>75.403225806451601</v>
      </c>
      <c r="L204" s="1">
        <v>84.5833333333333</v>
      </c>
      <c r="M204" s="1">
        <v>81.557377049180303</v>
      </c>
      <c r="N204" s="1">
        <v>83.858267716535394</v>
      </c>
      <c r="O204" s="1">
        <v>88.317757009345797</v>
      </c>
      <c r="P204" s="1">
        <v>81.382978723404193</v>
      </c>
      <c r="Q204" s="1">
        <v>84.090909090909093</v>
      </c>
      <c r="R204" s="1">
        <v>56.6666666666666</v>
      </c>
      <c r="S204" s="1">
        <v>46.610169491525397</v>
      </c>
      <c r="T204" s="1">
        <v>71.875</v>
      </c>
      <c r="U204" s="1">
        <v>98.677248677248599</v>
      </c>
      <c r="V204" s="1">
        <v>96.348314606741496</v>
      </c>
      <c r="W204" s="1">
        <v>99.704142011834307</v>
      </c>
      <c r="X204" s="1">
        <v>99.673202614379093</v>
      </c>
      <c r="Y204" s="1">
        <v>99.615384615384599</v>
      </c>
      <c r="Z204" s="1">
        <v>97.983870967741893</v>
      </c>
      <c r="AA204" s="1">
        <v>97.9166666666666</v>
      </c>
      <c r="AB204" s="1">
        <v>98.770491803278603</v>
      </c>
      <c r="AC204" s="1">
        <v>95.669291338582596</v>
      </c>
      <c r="AD204" s="1">
        <v>94.859813084112105</v>
      </c>
      <c r="AE204" s="1">
        <v>96.276595744680805</v>
      </c>
      <c r="AF204" s="1">
        <v>85.606060606060595</v>
      </c>
      <c r="AG204" s="1">
        <v>69.1666666666666</v>
      </c>
      <c r="AH204" s="1">
        <v>73.728813559322006</v>
      </c>
      <c r="AI204" s="1">
        <v>82.2916666666666</v>
      </c>
      <c r="AJ204" s="1">
        <v>35.185185185185098</v>
      </c>
      <c r="AK204" s="1">
        <v>20.5056179775281</v>
      </c>
      <c r="AL204" s="1">
        <v>29.289940828402301</v>
      </c>
      <c r="AM204" s="1">
        <v>36.274509803921497</v>
      </c>
      <c r="AN204" s="1">
        <v>38.846153846153797</v>
      </c>
      <c r="AO204" s="1">
        <v>40.725806451612897</v>
      </c>
      <c r="AP204" s="1">
        <v>44.5833333333333</v>
      </c>
      <c r="AQ204" s="1">
        <v>52.868852459016303</v>
      </c>
      <c r="AR204" s="1">
        <v>84.645669291338507</v>
      </c>
      <c r="AS204" s="1">
        <v>89.252336448598101</v>
      </c>
      <c r="AT204" s="1">
        <v>66.489361702127596</v>
      </c>
      <c r="AU204" s="1">
        <v>70.454545454545396</v>
      </c>
      <c r="AV204" s="1">
        <v>50</v>
      </c>
      <c r="AW204" s="1">
        <v>50</v>
      </c>
      <c r="AX204" s="1">
        <v>50</v>
      </c>
      <c r="AY204" s="1">
        <v>79.100529100529101</v>
      </c>
      <c r="AZ204" s="1">
        <v>51.404494382022399</v>
      </c>
      <c r="BA204" s="1">
        <v>22.189349112426001</v>
      </c>
      <c r="BB204" s="1">
        <v>53.921568627450903</v>
      </c>
      <c r="BC204" s="1">
        <v>31.1538461538461</v>
      </c>
      <c r="BD204" s="1">
        <v>56.854838709677402</v>
      </c>
      <c r="BE204" s="1">
        <v>46.25</v>
      </c>
      <c r="BF204" s="1">
        <v>56.967213114754102</v>
      </c>
      <c r="BG204" s="1">
        <v>42.913385826771602</v>
      </c>
      <c r="BH204" s="1">
        <v>67.757009345794401</v>
      </c>
      <c r="BI204" s="1">
        <v>86.702127659574401</v>
      </c>
      <c r="BJ204" s="1">
        <v>78.030303030303003</v>
      </c>
      <c r="BK204" s="1">
        <v>77.5</v>
      </c>
      <c r="BL204" s="1">
        <v>90.677966101694906</v>
      </c>
      <c r="BM204" s="1">
        <v>86.4583333333333</v>
      </c>
      <c r="BN204" s="1">
        <v>62.433862433862402</v>
      </c>
      <c r="BO204" s="1">
        <v>73.595505617977494</v>
      </c>
      <c r="BP204" s="1">
        <v>77.514792899408206</v>
      </c>
      <c r="BQ204" s="1">
        <v>85.947712418300597</v>
      </c>
      <c r="BR204" s="1">
        <v>81.538461538461505</v>
      </c>
      <c r="BS204" s="1">
        <v>27.419354838709602</v>
      </c>
      <c r="BT204" s="1">
        <v>27.0833333333333</v>
      </c>
      <c r="BU204" s="1">
        <v>63.934426229508198</v>
      </c>
      <c r="BV204" s="1">
        <v>65.748031496063007</v>
      </c>
      <c r="BW204" s="1">
        <v>73.364485981308405</v>
      </c>
      <c r="BX204" s="1">
        <v>73.404255319148902</v>
      </c>
      <c r="BY204" s="1">
        <v>78.030303030303003</v>
      </c>
      <c r="BZ204" s="1">
        <v>40</v>
      </c>
      <c r="CA204" s="1">
        <v>44.067796610169403</v>
      </c>
      <c r="CB204" s="1">
        <v>45.8333333333333</v>
      </c>
      <c r="CC204" s="1">
        <v>93.386243386243294</v>
      </c>
      <c r="CD204" s="1">
        <v>95.224719101123597</v>
      </c>
      <c r="CE204" s="1">
        <v>94.970414201183402</v>
      </c>
      <c r="CF204" s="1">
        <v>95.751633986928098</v>
      </c>
      <c r="CG204" s="1">
        <v>94.230769230769198</v>
      </c>
      <c r="CH204" s="1">
        <v>94.758064516128997</v>
      </c>
      <c r="CI204" s="1">
        <v>94.5833333333333</v>
      </c>
      <c r="CJ204" s="1">
        <v>93.032786885245898</v>
      </c>
      <c r="CK204" s="1">
        <v>93.307086614173201</v>
      </c>
      <c r="CL204" s="1">
        <v>97.6635514018691</v>
      </c>
      <c r="CM204" s="1">
        <v>95.212765957446805</v>
      </c>
      <c r="CN204" s="1">
        <v>97.727272727272705</v>
      </c>
      <c r="CO204" s="1">
        <v>50.8333333333333</v>
      </c>
      <c r="CP204" s="1">
        <v>78.813559322033896</v>
      </c>
      <c r="CQ204" s="1">
        <v>57.2916666666666</v>
      </c>
      <c r="CR204" s="1">
        <v>70.105820105820101</v>
      </c>
      <c r="CS204" s="1">
        <v>73.314606741573002</v>
      </c>
      <c r="CT204" s="1">
        <v>75.147928994082804</v>
      </c>
      <c r="CU204" s="1">
        <v>73.202614379084906</v>
      </c>
      <c r="CV204" s="1">
        <v>67.692307692307693</v>
      </c>
      <c r="CW204" s="1">
        <v>65.725806451612897</v>
      </c>
      <c r="CX204" s="1">
        <v>75.8333333333333</v>
      </c>
      <c r="CY204" s="1">
        <v>63.524590163934398</v>
      </c>
      <c r="CZ204" s="1">
        <v>64.960629921259795</v>
      </c>
      <c r="DA204" s="1">
        <v>68.691588785046704</v>
      </c>
      <c r="DB204" s="1">
        <v>72.872340425531902</v>
      </c>
      <c r="DC204" s="1">
        <v>47.727272727272698</v>
      </c>
      <c r="DD204" s="1">
        <v>30.8333333333333</v>
      </c>
      <c r="DE204" s="1">
        <v>36.440677966101603</v>
      </c>
      <c r="DF204" s="1">
        <v>34.375</v>
      </c>
      <c r="DG204" s="1">
        <v>55.961115187087302</v>
      </c>
      <c r="DH204" s="1">
        <v>71.295279912184398</v>
      </c>
      <c r="DI204" s="1">
        <v>84.794965489240695</v>
      </c>
      <c r="DJ204" s="1">
        <v>85.278436018957294</v>
      </c>
      <c r="DK204" s="1">
        <v>54.395604395604302</v>
      </c>
      <c r="DL204" s="1">
        <v>77.760891590678796</v>
      </c>
      <c r="DM204" s="1">
        <v>88.848920863309303</v>
      </c>
      <c r="DN204" s="1">
        <v>82.940573770491795</v>
      </c>
      <c r="DO204" s="1">
        <v>86.791497975708495</v>
      </c>
      <c r="DP204" s="1">
        <v>81.217481789802207</v>
      </c>
      <c r="DQ204" s="1">
        <v>70.281359906213297</v>
      </c>
      <c r="DR204" s="1">
        <v>67.3848439821694</v>
      </c>
      <c r="DS204" s="1">
        <v>49.015151515151501</v>
      </c>
      <c r="DT204" s="1">
        <v>80.045523520485503</v>
      </c>
      <c r="DU204" s="1">
        <v>90.254237288135599</v>
      </c>
      <c r="DV204" s="1">
        <v>63.371239911958902</v>
      </c>
      <c r="DW204" s="1">
        <v>64.270032930845204</v>
      </c>
      <c r="DX204" s="1">
        <v>61.855460820137999</v>
      </c>
      <c r="DY204" s="1">
        <v>31.190758293838801</v>
      </c>
      <c r="DZ204" s="1">
        <v>60.089910089910099</v>
      </c>
      <c r="EA204" s="1">
        <v>53.140830800405197</v>
      </c>
      <c r="EB204" s="1">
        <v>62.744090441932101</v>
      </c>
      <c r="EC204" s="1">
        <v>70.030737704917996</v>
      </c>
      <c r="ED204" s="1">
        <v>79.605263157894697</v>
      </c>
      <c r="EE204" s="1">
        <v>86.9927159209157</v>
      </c>
      <c r="EF204" s="1">
        <v>54.103165298944901</v>
      </c>
      <c r="EG204" s="1">
        <v>43.907875185735499</v>
      </c>
      <c r="EH204" s="1">
        <v>11.136363636363599</v>
      </c>
      <c r="EI204" s="1">
        <v>15.8573596358118</v>
      </c>
      <c r="EJ204" s="1">
        <v>10.7627118644067</v>
      </c>
      <c r="EK204" s="1">
        <v>93.580337490828995</v>
      </c>
      <c r="EL204" s="1">
        <v>94.383461397731395</v>
      </c>
      <c r="EM204" s="1">
        <v>94.904587900933805</v>
      </c>
      <c r="EN204" s="1">
        <v>85.159952606635102</v>
      </c>
      <c r="EO204" s="1">
        <v>77.772227772227694</v>
      </c>
      <c r="EP204" s="1">
        <v>77.304964539007102</v>
      </c>
      <c r="EQ204" s="1">
        <v>76.618705035971203</v>
      </c>
      <c r="ER204" s="1">
        <v>83.709016393442596</v>
      </c>
      <c r="ES204" s="1">
        <v>95.850202429149803</v>
      </c>
      <c r="ET204" s="1">
        <v>89.281997918834506</v>
      </c>
      <c r="EU204" s="1">
        <v>91.500586166471194</v>
      </c>
      <c r="EV204" s="1">
        <v>93.016344725111395</v>
      </c>
      <c r="EW204" s="1">
        <v>95.075757575757507</v>
      </c>
      <c r="EX204" s="1">
        <v>97.723823975720705</v>
      </c>
      <c r="EY204" s="1">
        <v>96.864406779660996</v>
      </c>
    </row>
    <row r="205" spans="1:155" ht="15">
      <c r="A205" s="11" t="s">
        <v>399</v>
      </c>
      <c r="B205" s="1" t="s">
        <v>869</v>
      </c>
      <c r="C205" s="1" t="s">
        <v>1049</v>
      </c>
      <c r="D205" s="11" t="s">
        <v>1039</v>
      </c>
      <c r="E205" s="11" t="s">
        <v>1040</v>
      </c>
      <c r="F205" s="1">
        <v>70.185185185185105</v>
      </c>
      <c r="G205" s="1">
        <v>45.404411764705799</v>
      </c>
      <c r="H205" s="1">
        <v>36.2068965517241</v>
      </c>
      <c r="I205" s="1">
        <v>23.760330578512299</v>
      </c>
      <c r="J205" s="1">
        <v>35.844748858447403</v>
      </c>
      <c r="K205" s="1">
        <v>21.6666666666666</v>
      </c>
      <c r="L205" s="1">
        <v>19.4444444444444</v>
      </c>
      <c r="M205" s="1">
        <v>16.1538461538461</v>
      </c>
      <c r="N205" s="1">
        <v>21.356783919597898</v>
      </c>
      <c r="O205" s="1">
        <v>22.8323699421965</v>
      </c>
      <c r="P205" s="1">
        <v>20.192307692307601</v>
      </c>
      <c r="Q205" s="1">
        <v>21.681415929203499</v>
      </c>
      <c r="R205" s="1">
        <v>44.886363636363598</v>
      </c>
      <c r="S205" s="1">
        <v>23.493975903614398</v>
      </c>
      <c r="T205" s="1">
        <v>25.342465753424602</v>
      </c>
      <c r="U205" s="1">
        <v>63.518518518518498</v>
      </c>
      <c r="V205" s="1">
        <v>67.830882352941103</v>
      </c>
      <c r="W205" s="1">
        <v>66.475095785440601</v>
      </c>
      <c r="X205" s="1">
        <v>49.586776859504099</v>
      </c>
      <c r="Y205" s="1">
        <v>50.684931506849303</v>
      </c>
      <c r="Z205" s="1">
        <v>49.523809523809497</v>
      </c>
      <c r="AA205" s="1">
        <v>46.717171717171702</v>
      </c>
      <c r="AB205" s="1">
        <v>47.435897435897402</v>
      </c>
      <c r="AC205" s="1">
        <v>39.698492462311499</v>
      </c>
      <c r="AD205" s="1">
        <v>38.150289017341002</v>
      </c>
      <c r="AE205" s="1">
        <v>36.217948717948701</v>
      </c>
      <c r="AF205" s="1">
        <v>17.699115044247701</v>
      </c>
      <c r="AG205" s="1">
        <v>23.863636363636299</v>
      </c>
      <c r="AH205" s="1">
        <v>30.722891566265002</v>
      </c>
      <c r="AI205" s="1">
        <v>32.191780821917803</v>
      </c>
      <c r="AJ205" s="1">
        <v>38.8888888888888</v>
      </c>
      <c r="AK205" s="1">
        <v>40.441176470588204</v>
      </c>
      <c r="AL205" s="1">
        <v>39.846743295019103</v>
      </c>
      <c r="AM205" s="1">
        <v>40.289256198347097</v>
      </c>
      <c r="AN205" s="1">
        <v>39.269406392694101</v>
      </c>
      <c r="AO205" s="1">
        <v>38.095238095238102</v>
      </c>
      <c r="AP205" s="1">
        <v>36.616161616161598</v>
      </c>
      <c r="AQ205" s="1">
        <v>37.435897435897402</v>
      </c>
      <c r="AR205" s="1">
        <v>39.698492462311499</v>
      </c>
      <c r="AS205" s="1">
        <v>40.462427745664698</v>
      </c>
      <c r="AT205" s="1">
        <v>39.743589743589702</v>
      </c>
      <c r="AU205" s="1">
        <v>41.592920353982301</v>
      </c>
      <c r="AV205" s="1">
        <v>50</v>
      </c>
      <c r="AW205" s="1">
        <v>50</v>
      </c>
      <c r="AX205" s="1">
        <v>50</v>
      </c>
      <c r="AY205" s="1">
        <v>37.2222222222222</v>
      </c>
      <c r="AZ205" s="1">
        <v>58.272058823529399</v>
      </c>
      <c r="BA205" s="1">
        <v>60.727969348659002</v>
      </c>
      <c r="BB205" s="1">
        <v>53.925619834710702</v>
      </c>
      <c r="BC205" s="1">
        <v>76.027397260273901</v>
      </c>
      <c r="BD205" s="1">
        <v>64.047619047618994</v>
      </c>
      <c r="BE205" s="1">
        <v>54.292929292929202</v>
      </c>
      <c r="BF205" s="1">
        <v>65.384615384615302</v>
      </c>
      <c r="BG205" s="1">
        <v>68.090452261306496</v>
      </c>
      <c r="BH205" s="1">
        <v>60.982658959537503</v>
      </c>
      <c r="BI205" s="1">
        <v>61.217948717948701</v>
      </c>
      <c r="BJ205" s="1">
        <v>56.194690265486699</v>
      </c>
      <c r="BK205" s="1">
        <v>2.8409090909090899</v>
      </c>
      <c r="BL205" s="1">
        <v>19.879518072289098</v>
      </c>
      <c r="BM205" s="1">
        <v>48.630136986301302</v>
      </c>
      <c r="BN205" s="1">
        <v>26.851851851851801</v>
      </c>
      <c r="BO205" s="1">
        <v>29.227941176470502</v>
      </c>
      <c r="BP205" s="1">
        <v>30.076628352490399</v>
      </c>
      <c r="BQ205" s="1">
        <v>31.404958677685901</v>
      </c>
      <c r="BR205" s="1">
        <v>31.963470319634698</v>
      </c>
      <c r="BS205" s="1">
        <v>32.380952380952301</v>
      </c>
      <c r="BT205" s="1">
        <v>31.313131313131301</v>
      </c>
      <c r="BU205" s="1">
        <v>32.051282051282101</v>
      </c>
      <c r="BV205" s="1">
        <v>34.170854271356703</v>
      </c>
      <c r="BW205" s="1">
        <v>33.526011560693597</v>
      </c>
      <c r="BX205" s="1">
        <v>33.3333333333333</v>
      </c>
      <c r="BY205" s="1">
        <v>33.628318584070797</v>
      </c>
      <c r="BZ205" s="1">
        <v>36.931818181818102</v>
      </c>
      <c r="CA205" s="1">
        <v>40.361445783132503</v>
      </c>
      <c r="CB205" s="1">
        <v>43.150684931506802</v>
      </c>
      <c r="CC205" s="1">
        <v>85.5555555555555</v>
      </c>
      <c r="CD205" s="1">
        <v>88.419117647058798</v>
      </c>
      <c r="CE205" s="1">
        <v>87.931034482758605</v>
      </c>
      <c r="CF205" s="1">
        <v>87.809917355371894</v>
      </c>
      <c r="CG205" s="1">
        <v>89.954337899543305</v>
      </c>
      <c r="CH205" s="1">
        <v>91.6666666666666</v>
      </c>
      <c r="CI205" s="1">
        <v>74.242424242424207</v>
      </c>
      <c r="CJ205" s="1">
        <v>46.410256410256402</v>
      </c>
      <c r="CK205" s="1">
        <v>46.984924623115504</v>
      </c>
      <c r="CL205" s="1">
        <v>55.491329479768702</v>
      </c>
      <c r="CM205" s="1">
        <v>49.358974358974301</v>
      </c>
      <c r="CN205" s="1">
        <v>81.858407079646</v>
      </c>
      <c r="CO205" s="1">
        <v>67.613636363636303</v>
      </c>
      <c r="CP205" s="1">
        <v>72.289156626505999</v>
      </c>
      <c r="CQ205" s="1">
        <v>78.767123287671197</v>
      </c>
      <c r="CR205" s="1">
        <v>47.407407407407398</v>
      </c>
      <c r="CS205" s="1">
        <v>13.6029411764705</v>
      </c>
      <c r="CT205" s="1">
        <v>14.9425287356321</v>
      </c>
      <c r="CU205" s="1">
        <v>55.578512396694201</v>
      </c>
      <c r="CV205" s="1">
        <v>18.721461187214601</v>
      </c>
      <c r="CW205" s="1">
        <v>20.714285714285701</v>
      </c>
      <c r="CX205" s="1">
        <v>19.191919191919101</v>
      </c>
      <c r="CY205" s="1">
        <v>20.256410256410199</v>
      </c>
      <c r="CZ205" s="1">
        <v>61.055276381909501</v>
      </c>
      <c r="DA205" s="1">
        <v>63.294797687861198</v>
      </c>
      <c r="DB205" s="1">
        <v>62.820512820512803</v>
      </c>
      <c r="DC205" s="1">
        <v>69.469026548672502</v>
      </c>
      <c r="DD205" s="1">
        <v>39.204545454545404</v>
      </c>
      <c r="DE205" s="1">
        <v>40.963855421686702</v>
      </c>
      <c r="DF205" s="1">
        <v>42.4657534246575</v>
      </c>
      <c r="DG205" s="1">
        <v>86.518708730740997</v>
      </c>
      <c r="DH205" s="1">
        <v>75.4299304793267</v>
      </c>
      <c r="DI205" s="1">
        <v>74.969549330085201</v>
      </c>
      <c r="DJ205" s="1">
        <v>60.456161137440702</v>
      </c>
      <c r="DK205" s="1">
        <v>24.125874125874098</v>
      </c>
      <c r="DL205" s="1">
        <v>17.578520770010101</v>
      </c>
      <c r="DM205" s="1">
        <v>7.5539568345323698</v>
      </c>
      <c r="DN205" s="1">
        <v>6.6086065573770396</v>
      </c>
      <c r="DO205" s="1">
        <v>7.33805668016194</v>
      </c>
      <c r="DP205" s="1">
        <v>53.6420395421436</v>
      </c>
      <c r="DQ205" s="1">
        <v>64.654161781946101</v>
      </c>
      <c r="DR205" s="1">
        <v>31.277860326894501</v>
      </c>
      <c r="DS205" s="1">
        <v>26.590909090909101</v>
      </c>
      <c r="DT205" s="1">
        <v>15.0986342943854</v>
      </c>
      <c r="DU205" s="1">
        <v>49.915254237288103</v>
      </c>
      <c r="DV205" s="1">
        <v>57.978723404255298</v>
      </c>
      <c r="DW205" s="1">
        <v>66.319063300402405</v>
      </c>
      <c r="DX205" s="1">
        <v>67.174177831912303</v>
      </c>
      <c r="DY205" s="1">
        <v>71.652843601895697</v>
      </c>
      <c r="DZ205" s="1">
        <v>55.194805194805198</v>
      </c>
      <c r="EA205" s="1">
        <v>59.3211752786221</v>
      </c>
      <c r="EB205" s="1">
        <v>56.885919835560102</v>
      </c>
      <c r="EC205" s="1">
        <v>51.588114754098299</v>
      </c>
      <c r="ED205" s="1">
        <v>21.710526315789402</v>
      </c>
      <c r="EE205" s="1">
        <v>30.541103017689899</v>
      </c>
      <c r="EF205" s="1">
        <v>33.939038686987097</v>
      </c>
      <c r="EG205" s="1">
        <v>54.903417533432403</v>
      </c>
      <c r="EH205" s="1">
        <v>18.409090909090899</v>
      </c>
      <c r="EI205" s="1">
        <v>28.7556904400607</v>
      </c>
      <c r="EJ205" s="1">
        <v>28.3898305084745</v>
      </c>
      <c r="EK205" s="1">
        <v>91.232575201760795</v>
      </c>
      <c r="EL205" s="1">
        <v>92.1331869740212</v>
      </c>
      <c r="EM205" s="1">
        <v>92.671538773853001</v>
      </c>
      <c r="EN205" s="1">
        <v>88.270142180094695</v>
      </c>
      <c r="EO205" s="1">
        <v>81.868131868131798</v>
      </c>
      <c r="EP205" s="1">
        <v>51.0131712259371</v>
      </c>
      <c r="EQ205" s="1">
        <v>50.770811921891003</v>
      </c>
      <c r="ER205" s="1">
        <v>57.4282786885245</v>
      </c>
      <c r="ES205" s="1">
        <v>33.350202429149803</v>
      </c>
      <c r="ET205" s="1">
        <v>28.876170655567101</v>
      </c>
      <c r="EU205" s="1">
        <v>38.628370457209797</v>
      </c>
      <c r="EV205" s="1">
        <v>47.696879643387803</v>
      </c>
      <c r="EW205" s="1">
        <v>38.939393939393902</v>
      </c>
      <c r="EX205" s="1">
        <v>40.819423368740502</v>
      </c>
      <c r="EY205" s="1">
        <v>41.610169491525397</v>
      </c>
    </row>
    <row r="206" spans="1:155" ht="15">
      <c r="A206" s="11" t="s">
        <v>383</v>
      </c>
      <c r="B206" s="1" t="s">
        <v>853</v>
      </c>
      <c r="C206" s="1" t="s">
        <v>1110</v>
      </c>
      <c r="D206" s="11" t="s">
        <v>1024</v>
      </c>
      <c r="E206" s="11" t="s">
        <v>1104</v>
      </c>
      <c r="F206" s="1">
        <v>72.891566265060206</v>
      </c>
      <c r="G206" s="1">
        <v>72.159090909090907</v>
      </c>
      <c r="H206" s="1">
        <v>73.780487804878007</v>
      </c>
      <c r="I206" s="1">
        <v>66.025641025640994</v>
      </c>
      <c r="J206" s="1">
        <v>75.735294117647001</v>
      </c>
      <c r="K206" s="1">
        <v>79.464285714285694</v>
      </c>
      <c r="L206" s="1">
        <v>77.272727272727195</v>
      </c>
      <c r="M206" s="1">
        <v>75.961538461538396</v>
      </c>
      <c r="N206" s="1">
        <v>64.285714285714207</v>
      </c>
      <c r="O206" s="1">
        <v>61.4583333333333</v>
      </c>
      <c r="P206" s="1">
        <v>63.953488372092998</v>
      </c>
      <c r="Q206" s="1">
        <v>62.5</v>
      </c>
      <c r="R206" s="1">
        <v>61.6666666666666</v>
      </c>
      <c r="S206" s="1">
        <v>69.642857142857096</v>
      </c>
      <c r="T206" s="1">
        <v>66.071428571428498</v>
      </c>
      <c r="U206" s="1">
        <v>84.939759036144494</v>
      </c>
      <c r="V206" s="1">
        <v>83.522727272727195</v>
      </c>
      <c r="W206" s="1">
        <v>92.073170731707293</v>
      </c>
      <c r="X206" s="1">
        <v>92.948717948717899</v>
      </c>
      <c r="Y206" s="1">
        <v>91.911764705882305</v>
      </c>
      <c r="Z206" s="1">
        <v>93.75</v>
      </c>
      <c r="AA206" s="1">
        <v>91.818181818181799</v>
      </c>
      <c r="AB206" s="1">
        <v>85.576923076923094</v>
      </c>
      <c r="AC206" s="1">
        <v>84.693877551020407</v>
      </c>
      <c r="AD206" s="1">
        <v>90.625</v>
      </c>
      <c r="AE206" s="1">
        <v>80.232558139534802</v>
      </c>
      <c r="AF206" s="1">
        <v>65.2777777777777</v>
      </c>
      <c r="AG206" s="1">
        <v>61.6666666666666</v>
      </c>
      <c r="AH206" s="1">
        <v>69.642857142857096</v>
      </c>
      <c r="AI206" s="1">
        <v>62.5</v>
      </c>
      <c r="AJ206" s="1">
        <v>65.060240963855406</v>
      </c>
      <c r="AK206" s="1">
        <v>65.340909090909093</v>
      </c>
      <c r="AL206" s="1">
        <v>65.8536585365853</v>
      </c>
      <c r="AM206" s="1">
        <v>70.512820512820497</v>
      </c>
      <c r="AN206" s="1">
        <v>71.323529411764696</v>
      </c>
      <c r="AO206" s="1">
        <v>69.642857142857096</v>
      </c>
      <c r="AP206" s="1">
        <v>68.181818181818102</v>
      </c>
      <c r="AQ206" s="1">
        <v>67.307692307692307</v>
      </c>
      <c r="AR206" s="1">
        <v>69.387755102040799</v>
      </c>
      <c r="AS206" s="1">
        <v>31.25</v>
      </c>
      <c r="AT206" s="1">
        <v>26.744186046511601</v>
      </c>
      <c r="AU206" s="1">
        <v>34.7222222222222</v>
      </c>
      <c r="AV206" s="1">
        <v>11.6666666666666</v>
      </c>
      <c r="AW206" s="1">
        <v>5.3571428571428497</v>
      </c>
      <c r="AX206" s="1">
        <v>17.857142857142801</v>
      </c>
      <c r="AY206" s="1">
        <v>94.578313253011999</v>
      </c>
      <c r="AZ206" s="1">
        <v>82.386363636363598</v>
      </c>
      <c r="BA206" s="1">
        <v>95.731707317073102</v>
      </c>
      <c r="BB206" s="1">
        <v>98.076923076923094</v>
      </c>
      <c r="BC206" s="1">
        <v>99.264705882352899</v>
      </c>
      <c r="BD206" s="1">
        <v>99.107142857142804</v>
      </c>
      <c r="BE206" s="1">
        <v>97.272727272727195</v>
      </c>
      <c r="BF206" s="1">
        <v>89.423076923076906</v>
      </c>
      <c r="BG206" s="1">
        <v>94.897959183673393</v>
      </c>
      <c r="BH206" s="1">
        <v>80.2083333333333</v>
      </c>
      <c r="BI206" s="1">
        <v>75.581395348837205</v>
      </c>
      <c r="BJ206" s="1">
        <v>68.0555555555555</v>
      </c>
      <c r="BK206" s="1">
        <v>91.6666666666666</v>
      </c>
      <c r="BL206" s="1">
        <v>91.071428571428498</v>
      </c>
      <c r="BM206" s="1">
        <v>91.071428571428498</v>
      </c>
      <c r="BN206" s="1">
        <v>93.975903614457806</v>
      </c>
      <c r="BO206" s="1">
        <v>94.886363636363598</v>
      </c>
      <c r="BP206" s="1">
        <v>95.121951219512098</v>
      </c>
      <c r="BQ206" s="1">
        <v>97.435897435897402</v>
      </c>
      <c r="BR206" s="1">
        <v>90.441176470588204</v>
      </c>
      <c r="BS206" s="1">
        <v>66.071428571428498</v>
      </c>
      <c r="BT206" s="1">
        <v>68.181818181818102</v>
      </c>
      <c r="BU206" s="1">
        <v>69.230769230769198</v>
      </c>
      <c r="BV206" s="1">
        <v>74.489795918367307</v>
      </c>
      <c r="BW206" s="1">
        <v>80.2083333333333</v>
      </c>
      <c r="BX206" s="1">
        <v>82.558139534883693</v>
      </c>
      <c r="BY206" s="1">
        <v>72.2222222222222</v>
      </c>
      <c r="BZ206" s="1">
        <v>78.3333333333333</v>
      </c>
      <c r="CA206" s="1">
        <v>82.142857142857096</v>
      </c>
      <c r="CB206" s="1">
        <v>83.928571428571402</v>
      </c>
      <c r="CC206" s="1">
        <v>82.530120481927696</v>
      </c>
      <c r="CD206" s="1">
        <v>83.522727272727195</v>
      </c>
      <c r="CE206" s="1">
        <v>84.756097560975604</v>
      </c>
      <c r="CF206" s="1">
        <v>83.974358974358907</v>
      </c>
      <c r="CG206" s="1">
        <v>80.882352941176407</v>
      </c>
      <c r="CH206" s="1">
        <v>62.5</v>
      </c>
      <c r="CI206" s="1">
        <v>61.818181818181799</v>
      </c>
      <c r="CJ206" s="1">
        <v>69.230769230769198</v>
      </c>
      <c r="CK206" s="1">
        <v>69.387755102040799</v>
      </c>
      <c r="CL206" s="1">
        <v>69.7916666666666</v>
      </c>
      <c r="CM206" s="1">
        <v>75.581395348837205</v>
      </c>
      <c r="CN206" s="1">
        <v>70.8333333333333</v>
      </c>
      <c r="CO206" s="1">
        <v>68.3333333333333</v>
      </c>
      <c r="CP206" s="1">
        <v>98.214285714285694</v>
      </c>
      <c r="CQ206" s="1">
        <v>98.214285714285694</v>
      </c>
      <c r="CR206" s="1">
        <v>71.686746987951807</v>
      </c>
      <c r="CS206" s="1">
        <v>60.795454545454497</v>
      </c>
      <c r="CT206" s="1">
        <v>63.414634146341399</v>
      </c>
      <c r="CU206" s="1">
        <v>62.820512820512803</v>
      </c>
      <c r="CV206" s="1">
        <v>78.676470588235205</v>
      </c>
      <c r="CW206" s="1">
        <v>59.821428571428498</v>
      </c>
      <c r="CX206" s="1">
        <v>63.636363636363598</v>
      </c>
      <c r="CY206" s="1">
        <v>74.038461538461505</v>
      </c>
      <c r="CZ206" s="1">
        <v>88.775510204081598</v>
      </c>
      <c r="DA206" s="1">
        <v>89.5833333333333</v>
      </c>
      <c r="DB206" s="1">
        <v>89.534883720930196</v>
      </c>
      <c r="DC206" s="1">
        <v>51.3888888888888</v>
      </c>
      <c r="DD206" s="1">
        <v>71.6666666666666</v>
      </c>
      <c r="DE206" s="1">
        <v>80.357142857142804</v>
      </c>
      <c r="DF206" s="1">
        <v>62.5</v>
      </c>
      <c r="DG206" s="1">
        <v>67.2942546583851</v>
      </c>
      <c r="DH206" s="1">
        <v>59.1159207630227</v>
      </c>
      <c r="DI206" s="1">
        <v>57.135016465422602</v>
      </c>
      <c r="DJ206" s="1">
        <v>78.177019894437606</v>
      </c>
      <c r="DK206" s="1">
        <v>86.226303317535496</v>
      </c>
      <c r="DL206" s="1">
        <v>83.266733266733198</v>
      </c>
      <c r="DM206" s="1">
        <v>75.835866261398095</v>
      </c>
      <c r="DN206" s="1">
        <v>86.279547790339095</v>
      </c>
      <c r="DO206" s="1">
        <v>91.137295081967196</v>
      </c>
      <c r="DP206" s="1">
        <v>52.378542510121399</v>
      </c>
      <c r="DQ206" s="1">
        <v>74.557752341311101</v>
      </c>
      <c r="DR206" s="1">
        <v>82.121922626025693</v>
      </c>
      <c r="DS206" s="1">
        <v>15.824665676077201</v>
      </c>
      <c r="DT206" s="1">
        <v>30.227272727272702</v>
      </c>
      <c r="DU206" s="1">
        <v>24.2033383915022</v>
      </c>
      <c r="DV206" s="1">
        <v>65.625</v>
      </c>
      <c r="DW206" s="1">
        <v>68.837123991195796</v>
      </c>
      <c r="DX206" s="1">
        <v>68.587632638126607</v>
      </c>
      <c r="DY206" s="1">
        <v>65.022330491270793</v>
      </c>
      <c r="DZ206" s="1">
        <v>66.202606635071106</v>
      </c>
      <c r="EA206" s="1">
        <v>69.380619380619294</v>
      </c>
      <c r="EB206" s="1">
        <v>63.7791286727456</v>
      </c>
      <c r="EC206" s="1">
        <v>72.302158273381195</v>
      </c>
      <c r="ED206" s="1">
        <v>70.338114754098299</v>
      </c>
      <c r="EE206" s="1">
        <v>56.831983805668003</v>
      </c>
      <c r="EF206" s="1">
        <v>32.6222684703433</v>
      </c>
      <c r="EG206" s="1">
        <v>41.207502930832298</v>
      </c>
      <c r="EH206" s="1">
        <v>21.173848439821601</v>
      </c>
      <c r="EI206" s="1">
        <v>12.5</v>
      </c>
      <c r="EJ206" s="1">
        <v>15.402124430955899</v>
      </c>
      <c r="EK206" s="1">
        <v>98.951863354037201</v>
      </c>
      <c r="EL206" s="1">
        <v>91.232575201760795</v>
      </c>
      <c r="EM206" s="1">
        <v>92.1331869740212</v>
      </c>
      <c r="EN206" s="1">
        <v>92.671538773853001</v>
      </c>
      <c r="EO206" s="1">
        <v>90.284360189573405</v>
      </c>
      <c r="EP206" s="1">
        <v>85.714285714285694</v>
      </c>
      <c r="EQ206" s="1">
        <v>84.903748733535906</v>
      </c>
      <c r="ER206" s="1">
        <v>84.840698869475801</v>
      </c>
      <c r="ES206" s="1">
        <v>89.4467213114754</v>
      </c>
      <c r="ET206" s="1">
        <v>92.257085020242897</v>
      </c>
      <c r="EU206" s="1">
        <v>93.4963579604578</v>
      </c>
      <c r="EV206" s="1">
        <v>95.193434935521594</v>
      </c>
      <c r="EW206" s="1">
        <v>95.765230312035598</v>
      </c>
      <c r="EX206" s="1">
        <v>98.030303030303003</v>
      </c>
      <c r="EY206" s="1">
        <v>97.723823975720705</v>
      </c>
    </row>
    <row r="207" spans="1:155" ht="15">
      <c r="A207" s="11" t="s">
        <v>380</v>
      </c>
      <c r="B207" s="1" t="s">
        <v>850</v>
      </c>
      <c r="C207" s="1" t="s">
        <v>1010</v>
      </c>
      <c r="D207" s="11" t="s">
        <v>1011</v>
      </c>
      <c r="E207" s="11" t="s">
        <v>1012</v>
      </c>
      <c r="F207" s="1">
        <v>96.348314606741496</v>
      </c>
      <c r="G207" s="1">
        <v>91.420118343195199</v>
      </c>
      <c r="H207" s="1">
        <v>87.908496732026094</v>
      </c>
      <c r="I207" s="1">
        <v>95.769230769230703</v>
      </c>
      <c r="J207" s="1">
        <v>97.177419354838705</v>
      </c>
      <c r="K207" s="1">
        <v>99.5833333333333</v>
      </c>
      <c r="L207" s="1">
        <v>98.770491803278603</v>
      </c>
      <c r="M207" s="1">
        <v>98.818897637795203</v>
      </c>
      <c r="N207" s="1">
        <v>99.532710280373806</v>
      </c>
      <c r="O207" s="1">
        <v>99.468085106382901</v>
      </c>
      <c r="P207" s="1">
        <v>93.181818181818102</v>
      </c>
      <c r="Q207" s="1">
        <v>70.8333333333333</v>
      </c>
      <c r="R207" s="1">
        <v>72.033898305084705</v>
      </c>
      <c r="S207" s="1">
        <v>65.625</v>
      </c>
      <c r="T207" s="1">
        <v>81.034482758620598</v>
      </c>
      <c r="U207" s="1">
        <v>77.247191011235898</v>
      </c>
      <c r="V207" s="1">
        <v>67.751479289940804</v>
      </c>
      <c r="W207" s="1">
        <v>64.379084967320196</v>
      </c>
      <c r="X207" s="1">
        <v>74.230769230769198</v>
      </c>
      <c r="Y207" s="1">
        <v>89.112903225806406</v>
      </c>
      <c r="Z207" s="1">
        <v>96.25</v>
      </c>
      <c r="AA207" s="1">
        <v>97.950819672131104</v>
      </c>
      <c r="AB207" s="1">
        <v>97.244094488188907</v>
      </c>
      <c r="AC207" s="1">
        <v>98.598130841121502</v>
      </c>
      <c r="AD207" s="1">
        <v>92.021276595744595</v>
      </c>
      <c r="AE207" s="1">
        <v>79.545454545454504</v>
      </c>
      <c r="AF207" s="1">
        <v>60.8333333333333</v>
      </c>
      <c r="AG207" s="1">
        <v>14.4067796610169</v>
      </c>
      <c r="AH207" s="1">
        <v>16.6666666666666</v>
      </c>
      <c r="AI207" s="1">
        <v>15.517241379310301</v>
      </c>
      <c r="AJ207" s="1">
        <v>23.876404494382001</v>
      </c>
      <c r="AK207" s="1">
        <v>44.378698224852101</v>
      </c>
      <c r="AL207" s="1">
        <v>53.267973856209103</v>
      </c>
      <c r="AM207" s="1">
        <v>59.615384615384599</v>
      </c>
      <c r="AN207" s="1">
        <v>63.306451612903203</v>
      </c>
      <c r="AO207" s="1">
        <v>68.3333333333333</v>
      </c>
      <c r="AP207" s="1">
        <v>56.967213114754102</v>
      </c>
      <c r="AQ207" s="1">
        <v>79.921259842519603</v>
      </c>
      <c r="AR207" s="1">
        <v>78.971962616822395</v>
      </c>
      <c r="AS207" s="1">
        <v>3.72340425531914</v>
      </c>
      <c r="AT207" s="1">
        <v>3.7878787878787801</v>
      </c>
      <c r="AU207" s="1">
        <v>50</v>
      </c>
      <c r="AV207" s="1">
        <v>50</v>
      </c>
      <c r="AW207" s="1">
        <v>50</v>
      </c>
      <c r="AX207" s="1">
        <v>50</v>
      </c>
      <c r="AY207" s="1">
        <v>74.438202247191001</v>
      </c>
      <c r="AZ207" s="1">
        <v>81.360946745562103</v>
      </c>
      <c r="BA207" s="1">
        <v>86.601307189542396</v>
      </c>
      <c r="BB207" s="1">
        <v>91.923076923076906</v>
      </c>
      <c r="BC207" s="1">
        <v>76.209677419354804</v>
      </c>
      <c r="BD207" s="1">
        <v>87.0833333333333</v>
      </c>
      <c r="BE207" s="1">
        <v>70.901639344262193</v>
      </c>
      <c r="BF207" s="1">
        <v>92.519685039370103</v>
      </c>
      <c r="BG207" s="1">
        <v>84.5794392523364</v>
      </c>
      <c r="BH207" s="1">
        <v>64.361702127659498</v>
      </c>
      <c r="BI207" s="1">
        <v>58.3333333333333</v>
      </c>
      <c r="BJ207" s="1">
        <v>54.1666666666666</v>
      </c>
      <c r="BK207" s="1">
        <v>82.203389830508399</v>
      </c>
      <c r="BL207" s="1">
        <v>17.7083333333333</v>
      </c>
      <c r="BM207" s="1">
        <v>1.72413793103448</v>
      </c>
      <c r="BN207" s="1">
        <v>53.089887640449398</v>
      </c>
      <c r="BO207" s="1">
        <v>26.331360946745502</v>
      </c>
      <c r="BP207" s="1">
        <v>28.1045751633986</v>
      </c>
      <c r="BQ207" s="1">
        <v>26.923076923076898</v>
      </c>
      <c r="BR207" s="1">
        <v>27.419354838709602</v>
      </c>
      <c r="BS207" s="1">
        <v>27.0833333333333</v>
      </c>
      <c r="BT207" s="1">
        <v>63.934426229508198</v>
      </c>
      <c r="BU207" s="1">
        <v>65.748031496063007</v>
      </c>
      <c r="BV207" s="1">
        <v>73.364485981308405</v>
      </c>
      <c r="BW207" s="1">
        <v>33.510638297872298</v>
      </c>
      <c r="BX207" s="1">
        <v>34.848484848484802</v>
      </c>
      <c r="BY207" s="1">
        <v>40</v>
      </c>
      <c r="BZ207" s="1">
        <v>44.067796610169403</v>
      </c>
      <c r="CA207" s="1">
        <v>45.8333333333333</v>
      </c>
      <c r="CB207" s="1">
        <v>48.275862068965502</v>
      </c>
      <c r="CC207" s="1">
        <v>58.7078651685393</v>
      </c>
      <c r="CD207" s="1">
        <v>82.248520710059097</v>
      </c>
      <c r="CE207" s="1">
        <v>75.816993464052203</v>
      </c>
      <c r="CF207" s="1">
        <v>75.769230769230703</v>
      </c>
      <c r="CG207" s="1">
        <v>81.048387096774107</v>
      </c>
      <c r="CH207" s="1">
        <v>80.4166666666666</v>
      </c>
      <c r="CI207" s="1">
        <v>80.737704918032705</v>
      </c>
      <c r="CJ207" s="1">
        <v>76.771653543307096</v>
      </c>
      <c r="CK207" s="1">
        <v>84.5794392523364</v>
      </c>
      <c r="CL207" s="1">
        <v>76.063829787233999</v>
      </c>
      <c r="CM207" s="1">
        <v>78.030303030303003</v>
      </c>
      <c r="CN207" s="1">
        <v>79.1666666666666</v>
      </c>
      <c r="CO207" s="1">
        <v>77.118644067796595</v>
      </c>
      <c r="CP207" s="1">
        <v>88.5416666666666</v>
      </c>
      <c r="CQ207" s="1">
        <v>84.482758620689594</v>
      </c>
      <c r="CR207" s="1">
        <v>73.314606741573002</v>
      </c>
      <c r="CS207" s="1">
        <v>39.644970414201097</v>
      </c>
      <c r="CT207" s="1">
        <v>40.196078431372499</v>
      </c>
      <c r="CU207" s="1">
        <v>67.692307692307693</v>
      </c>
      <c r="CV207" s="1">
        <v>78.629032258064498</v>
      </c>
      <c r="CW207" s="1">
        <v>74.5833333333333</v>
      </c>
      <c r="CX207" s="1">
        <v>84.426229508196698</v>
      </c>
      <c r="CY207" s="1">
        <v>88.582677165354298</v>
      </c>
      <c r="CZ207" s="1">
        <v>89.252336448598101</v>
      </c>
      <c r="DA207" s="1">
        <v>93.085106382978694</v>
      </c>
      <c r="DB207" s="1">
        <v>88.636363636363598</v>
      </c>
      <c r="DC207" s="1">
        <v>87.5</v>
      </c>
      <c r="DD207" s="1">
        <v>83.0508474576271</v>
      </c>
      <c r="DE207" s="1">
        <v>34.375</v>
      </c>
      <c r="DF207" s="1">
        <v>31.034482758620602</v>
      </c>
      <c r="DG207" s="1">
        <v>88.163190633004007</v>
      </c>
      <c r="DH207" s="1">
        <v>90.479090539991802</v>
      </c>
      <c r="DI207" s="1">
        <v>88.892180094786696</v>
      </c>
      <c r="DJ207" s="1">
        <v>86.063936063936097</v>
      </c>
      <c r="DK207" s="1">
        <v>86.2715298885511</v>
      </c>
      <c r="DL207" s="1">
        <v>78.571428571428498</v>
      </c>
      <c r="DM207" s="1">
        <v>90.829918032786793</v>
      </c>
      <c r="DN207" s="1">
        <v>93.370445344129493</v>
      </c>
      <c r="DO207" s="1">
        <v>89.1259105098855</v>
      </c>
      <c r="DP207" s="1">
        <v>98.769050410316495</v>
      </c>
      <c r="DQ207" s="1">
        <v>78.677563150074207</v>
      </c>
      <c r="DR207" s="1">
        <v>45.227272727272698</v>
      </c>
      <c r="DS207" s="1">
        <v>87.936267071320103</v>
      </c>
      <c r="DT207" s="1">
        <v>65.169491525423695</v>
      </c>
      <c r="DU207" s="1">
        <v>66.783216783216702</v>
      </c>
      <c r="DV207" s="1">
        <v>60.537870472008699</v>
      </c>
      <c r="DW207" s="1">
        <v>77.202598457166104</v>
      </c>
      <c r="DX207" s="1">
        <v>49.5556872037914</v>
      </c>
      <c r="DY207" s="1">
        <v>24.925074925074899</v>
      </c>
      <c r="DZ207" s="1">
        <v>48.581560283687899</v>
      </c>
      <c r="EA207" s="1">
        <v>48.869475847893099</v>
      </c>
      <c r="EB207" s="1">
        <v>39.702868852458998</v>
      </c>
      <c r="EC207" s="1">
        <v>28.694331983805601</v>
      </c>
      <c r="ED207" s="1">
        <v>61.758584807492198</v>
      </c>
      <c r="EE207" s="1">
        <v>24.325908558030399</v>
      </c>
      <c r="EF207" s="1">
        <v>48.2169390787518</v>
      </c>
      <c r="EG207" s="1">
        <v>44.924242424242401</v>
      </c>
      <c r="EH207" s="1">
        <v>56.9802731411229</v>
      </c>
      <c r="EI207" s="1">
        <v>15.3389830508474</v>
      </c>
      <c r="EJ207" s="1">
        <v>35.780885780885697</v>
      </c>
      <c r="EK207" s="1">
        <v>92.1331869740212</v>
      </c>
      <c r="EL207" s="1">
        <v>92.671538773853001</v>
      </c>
      <c r="EM207" s="1">
        <v>95.734597156398095</v>
      </c>
      <c r="EN207" s="1">
        <v>85.714285714285694</v>
      </c>
      <c r="EO207" s="1">
        <v>84.903748733535906</v>
      </c>
      <c r="EP207" s="1">
        <v>76.618705035971203</v>
      </c>
      <c r="EQ207" s="1">
        <v>83.709016393442596</v>
      </c>
      <c r="ER207" s="1">
        <v>87.398785425101195</v>
      </c>
      <c r="ES207" s="1">
        <v>89.281997918834506</v>
      </c>
      <c r="ET207" s="1">
        <v>81.770222743259097</v>
      </c>
      <c r="EU207" s="1">
        <v>65.824665676077203</v>
      </c>
      <c r="EV207" s="1">
        <v>83.030303030303003</v>
      </c>
      <c r="EW207" s="1">
        <v>84.977238239757199</v>
      </c>
      <c r="EX207" s="1">
        <v>41.610169491525397</v>
      </c>
      <c r="EY207" s="1">
        <v>40.675990675990597</v>
      </c>
    </row>
    <row r="208" spans="1:155" ht="15">
      <c r="A208" s="11" t="s">
        <v>385</v>
      </c>
      <c r="B208" s="1" t="s">
        <v>855</v>
      </c>
      <c r="C208" s="1" t="s">
        <v>1117</v>
      </c>
      <c r="D208" s="11" t="s">
        <v>1118</v>
      </c>
      <c r="E208" s="11" t="s">
        <v>1119</v>
      </c>
      <c r="F208" s="1">
        <v>77.619047619047606</v>
      </c>
      <c r="G208" s="1">
        <v>80.319148936170194</v>
      </c>
      <c r="H208" s="1">
        <v>78.571428571428498</v>
      </c>
      <c r="I208" s="1">
        <v>53.676470588235198</v>
      </c>
      <c r="J208" s="1">
        <v>46.078431372548998</v>
      </c>
      <c r="K208" s="1">
        <v>48.039215686274503</v>
      </c>
      <c r="L208" s="1">
        <v>48.039215686274503</v>
      </c>
      <c r="M208" s="1">
        <v>45.918367346938702</v>
      </c>
      <c r="N208" s="1">
        <v>43.877551020408099</v>
      </c>
      <c r="O208" s="1">
        <v>46.739130434782602</v>
      </c>
      <c r="P208" s="1">
        <v>42.682926829268197</v>
      </c>
      <c r="Q208" s="1">
        <v>31.081081081081098</v>
      </c>
      <c r="R208" s="1">
        <v>31.578947368421101</v>
      </c>
      <c r="S208" s="1">
        <v>22.5</v>
      </c>
      <c r="T208" s="1">
        <v>22.857142857142801</v>
      </c>
      <c r="U208" s="1">
        <v>19.047619047619001</v>
      </c>
      <c r="V208" s="1">
        <v>20.744680851063801</v>
      </c>
      <c r="W208" s="1">
        <v>20.879120879120801</v>
      </c>
      <c r="X208" s="1">
        <v>38.235294117647101</v>
      </c>
      <c r="Y208" s="1">
        <v>24.509803921568601</v>
      </c>
      <c r="Z208" s="1">
        <v>24.509803921568601</v>
      </c>
      <c r="AA208" s="1">
        <v>19.6078431372549</v>
      </c>
      <c r="AB208" s="1">
        <v>20.408163265306101</v>
      </c>
      <c r="AC208" s="1">
        <v>24.4897959183673</v>
      </c>
      <c r="AD208" s="1">
        <v>25</v>
      </c>
      <c r="AE208" s="1">
        <v>24.390243902439</v>
      </c>
      <c r="AF208" s="1">
        <v>10.8108108108108</v>
      </c>
      <c r="AG208" s="1">
        <v>21.052631578947299</v>
      </c>
      <c r="AH208" s="1">
        <v>26.25</v>
      </c>
      <c r="AI208" s="1">
        <v>22.857142857142801</v>
      </c>
      <c r="AJ208" s="1">
        <v>32.857142857142797</v>
      </c>
      <c r="AK208" s="1">
        <v>32.978723404255298</v>
      </c>
      <c r="AL208" s="1">
        <v>32.417582417582402</v>
      </c>
      <c r="AM208" s="1">
        <v>33.088235294117602</v>
      </c>
      <c r="AN208" s="1">
        <v>25.4901960784313</v>
      </c>
      <c r="AO208" s="1">
        <v>24.509803921568601</v>
      </c>
      <c r="AP208" s="1">
        <v>27.450980392156801</v>
      </c>
      <c r="AQ208" s="1">
        <v>29.5918367346938</v>
      </c>
      <c r="AR208" s="1">
        <v>17.3469387755102</v>
      </c>
      <c r="AS208" s="1">
        <v>17.3913043478261</v>
      </c>
      <c r="AT208" s="1">
        <v>26.829268292682901</v>
      </c>
      <c r="AU208" s="1">
        <v>45.945945945945901</v>
      </c>
      <c r="AV208" s="1">
        <v>43.421052631578902</v>
      </c>
      <c r="AW208" s="1">
        <v>42.5</v>
      </c>
      <c r="AX208" s="1">
        <v>44.285714285714199</v>
      </c>
      <c r="AY208" s="1">
        <v>49.047619047619001</v>
      </c>
      <c r="AZ208" s="1">
        <v>44.1489361702127</v>
      </c>
      <c r="BA208" s="1">
        <v>50</v>
      </c>
      <c r="BB208" s="1">
        <v>56.617647058823501</v>
      </c>
      <c r="BC208" s="1">
        <v>53.921568627450903</v>
      </c>
      <c r="BD208" s="1">
        <v>67.647058823529406</v>
      </c>
      <c r="BE208" s="1">
        <v>59.803921568627402</v>
      </c>
      <c r="BF208" s="1">
        <v>54.081632653061199</v>
      </c>
      <c r="BG208" s="1">
        <v>50</v>
      </c>
      <c r="BH208" s="1">
        <v>77.173913043478194</v>
      </c>
      <c r="BI208" s="1">
        <v>76.829268292682897</v>
      </c>
      <c r="BJ208" s="1">
        <v>22.972972972972901</v>
      </c>
      <c r="BK208" s="1">
        <v>3.9473684210526301</v>
      </c>
      <c r="BL208" s="1">
        <v>6.25</v>
      </c>
      <c r="BM208" s="1">
        <v>27.1428571428571</v>
      </c>
      <c r="BN208" s="1">
        <v>25.238095238095202</v>
      </c>
      <c r="BO208" s="1">
        <v>27.659574468085101</v>
      </c>
      <c r="BP208" s="1">
        <v>29.120879120879099</v>
      </c>
      <c r="BQ208" s="1">
        <v>30.147058823529399</v>
      </c>
      <c r="BR208" s="1">
        <v>24.509803921568601</v>
      </c>
      <c r="BS208" s="1">
        <v>23.529411764705799</v>
      </c>
      <c r="BT208" s="1">
        <v>23.529411764705799</v>
      </c>
      <c r="BU208" s="1">
        <v>28.571428571428498</v>
      </c>
      <c r="BV208" s="1">
        <v>30.612244897959101</v>
      </c>
      <c r="BW208" s="1">
        <v>31.5217391304347</v>
      </c>
      <c r="BX208" s="1">
        <v>32.9268292682926</v>
      </c>
      <c r="BY208" s="1">
        <v>39.189189189189101</v>
      </c>
      <c r="BZ208" s="1">
        <v>46.052631578947299</v>
      </c>
      <c r="CA208" s="1">
        <v>48.75</v>
      </c>
      <c r="CB208" s="1">
        <v>50</v>
      </c>
      <c r="CC208" s="1">
        <v>70.952380952380906</v>
      </c>
      <c r="CD208" s="1">
        <v>72.340425531914903</v>
      </c>
      <c r="CE208" s="1">
        <v>69.780219780219696</v>
      </c>
      <c r="CF208" s="1">
        <v>67.647058823529406</v>
      </c>
      <c r="CG208" s="1">
        <v>70.588235294117595</v>
      </c>
      <c r="CH208" s="1">
        <v>81.372549019607803</v>
      </c>
      <c r="CI208" s="1">
        <v>80.392156862745097</v>
      </c>
      <c r="CJ208" s="1">
        <v>76.530612244897895</v>
      </c>
      <c r="CK208" s="1">
        <v>71.428571428571402</v>
      </c>
      <c r="CL208" s="1">
        <v>81.521739130434696</v>
      </c>
      <c r="CM208" s="1">
        <v>78.048780487804805</v>
      </c>
      <c r="CN208" s="1">
        <v>95.945945945945894</v>
      </c>
      <c r="CO208" s="1">
        <v>31.578947368421101</v>
      </c>
      <c r="CP208" s="1">
        <v>45</v>
      </c>
      <c r="CQ208" s="1">
        <v>51.428571428571402</v>
      </c>
      <c r="CR208" s="1">
        <v>30.4761904761904</v>
      </c>
      <c r="CS208" s="1">
        <v>36.170212765957402</v>
      </c>
      <c r="CT208" s="1">
        <v>34.615384615384599</v>
      </c>
      <c r="CU208" s="1">
        <v>36.764705882352899</v>
      </c>
      <c r="CV208" s="1">
        <v>33.3333333333333</v>
      </c>
      <c r="CW208" s="1">
        <v>66.6666666666666</v>
      </c>
      <c r="CX208" s="1">
        <v>62.745098039215598</v>
      </c>
      <c r="CY208" s="1">
        <v>67.346938775510196</v>
      </c>
      <c r="CZ208" s="1">
        <v>67.346938775510196</v>
      </c>
      <c r="DA208" s="1">
        <v>69.565217391304301</v>
      </c>
      <c r="DB208" s="1">
        <v>70.731707317073102</v>
      </c>
      <c r="DC208" s="1">
        <v>64.864864864864799</v>
      </c>
      <c r="DD208" s="1">
        <v>31.578947368421101</v>
      </c>
      <c r="DE208" s="1">
        <v>35</v>
      </c>
      <c r="DF208" s="1">
        <v>37.142857142857103</v>
      </c>
      <c r="DG208" s="1">
        <v>94.589141599413097</v>
      </c>
      <c r="DH208" s="1">
        <v>34.2663739480424</v>
      </c>
      <c r="DI208" s="1">
        <v>38.2663418595209</v>
      </c>
      <c r="DJ208" s="1">
        <v>83.797393364928894</v>
      </c>
      <c r="DK208" s="1">
        <v>85.864135864135804</v>
      </c>
      <c r="DL208" s="1">
        <v>89.412360688956397</v>
      </c>
      <c r="DM208" s="1">
        <v>95.220966084275403</v>
      </c>
      <c r="DN208" s="1">
        <v>97.489754098360606</v>
      </c>
      <c r="DO208" s="1">
        <v>54.402834008097102</v>
      </c>
      <c r="DP208" s="1">
        <v>9.7294484911550398</v>
      </c>
      <c r="DQ208" s="1">
        <v>51.992966002344602</v>
      </c>
      <c r="DR208" s="1">
        <v>46.433878157503699</v>
      </c>
      <c r="DS208" s="1">
        <v>26.893939393939299</v>
      </c>
      <c r="DT208" s="1">
        <v>43.626707132018197</v>
      </c>
      <c r="DU208" s="1">
        <v>37.542372881355902</v>
      </c>
      <c r="DV208" s="1">
        <v>66.012472487160593</v>
      </c>
      <c r="DW208" s="1">
        <v>57.610684229784098</v>
      </c>
      <c r="DX208" s="1">
        <v>43.057247259439698</v>
      </c>
      <c r="DY208" s="1">
        <v>36.107819905213198</v>
      </c>
      <c r="DZ208" s="1">
        <v>59.390609390609399</v>
      </c>
      <c r="EA208" s="1">
        <v>32.776089159067801</v>
      </c>
      <c r="EB208" s="1">
        <v>39.619732785200398</v>
      </c>
      <c r="EC208" s="1">
        <v>43.084016393442603</v>
      </c>
      <c r="ED208" s="1">
        <v>25.759109311740801</v>
      </c>
      <c r="EE208" s="1">
        <v>39.698231009365202</v>
      </c>
      <c r="EF208" s="1">
        <v>40.386869871043302</v>
      </c>
      <c r="EG208" s="1">
        <v>24.442793462109901</v>
      </c>
      <c r="EH208" s="1">
        <v>41.136363636363598</v>
      </c>
      <c r="EI208" s="1">
        <v>71.547799696509799</v>
      </c>
      <c r="EJ208" s="1">
        <v>51.440677966101703</v>
      </c>
      <c r="EK208" s="1">
        <v>77.549523110785003</v>
      </c>
      <c r="EL208" s="1">
        <v>78.851079399926803</v>
      </c>
      <c r="EM208" s="1">
        <v>78.197320341047501</v>
      </c>
      <c r="EN208" s="1">
        <v>70.882701421800903</v>
      </c>
      <c r="EO208" s="1">
        <v>50.799200799200698</v>
      </c>
      <c r="EP208" s="1">
        <v>51.0131712259371</v>
      </c>
      <c r="EQ208" s="1">
        <v>50.770811921891003</v>
      </c>
      <c r="ER208" s="1">
        <v>48.155737704918003</v>
      </c>
      <c r="ES208" s="1">
        <v>62.0445344129554</v>
      </c>
      <c r="ET208" s="1">
        <v>63.995837669094598</v>
      </c>
      <c r="EU208" s="1">
        <v>38.628370457209797</v>
      </c>
      <c r="EV208" s="1">
        <v>47.696879643387803</v>
      </c>
      <c r="EW208" s="1">
        <v>38.939393939393902</v>
      </c>
      <c r="EX208" s="1">
        <v>40.819423368740502</v>
      </c>
      <c r="EY208" s="1">
        <v>41.610169491525397</v>
      </c>
    </row>
    <row r="209" spans="1:155" ht="15">
      <c r="A209" s="11" t="s">
        <v>270</v>
      </c>
      <c r="B209" s="1" t="s">
        <v>742</v>
      </c>
      <c r="C209" s="1" t="s">
        <v>1044</v>
      </c>
      <c r="D209" s="11" t="s">
        <v>1014</v>
      </c>
      <c r="E209" s="11" t="s">
        <v>1045</v>
      </c>
      <c r="F209" s="1">
        <v>98.972602739726</v>
      </c>
      <c r="G209" s="1">
        <v>98.972602739726</v>
      </c>
      <c r="H209" s="1">
        <v>99.606299212598401</v>
      </c>
      <c r="I209" s="1">
        <v>99.553571428571402</v>
      </c>
      <c r="J209" s="1">
        <v>99.473684210526301</v>
      </c>
      <c r="K209" s="1">
        <v>99.462365591397798</v>
      </c>
      <c r="L209" s="1">
        <v>99.456521739130395</v>
      </c>
      <c r="M209" s="1">
        <v>99.450549450549403</v>
      </c>
      <c r="N209" s="1">
        <v>99.468085106382901</v>
      </c>
      <c r="O209" s="1">
        <v>99.21875</v>
      </c>
      <c r="P209" s="1">
        <v>99.107142857142804</v>
      </c>
      <c r="Q209" s="1">
        <v>94.565217391304301</v>
      </c>
      <c r="R209" s="1">
        <v>98.9583333333333</v>
      </c>
      <c r="S209" s="1">
        <v>96.808510638297804</v>
      </c>
      <c r="T209" s="1">
        <v>97.142857142857096</v>
      </c>
      <c r="U209" s="1">
        <v>97.602739726027394</v>
      </c>
      <c r="V209" s="1">
        <v>98.287671232876704</v>
      </c>
      <c r="W209" s="1">
        <v>99.606299212598401</v>
      </c>
      <c r="X209" s="1">
        <v>99.553571428571402</v>
      </c>
      <c r="Y209" s="1">
        <v>98.421052631578902</v>
      </c>
      <c r="Z209" s="1">
        <v>98.387096774193495</v>
      </c>
      <c r="AA209" s="1">
        <v>97.282608695652101</v>
      </c>
      <c r="AB209" s="1">
        <v>99.450549450549403</v>
      </c>
      <c r="AC209" s="1">
        <v>98.404255319148902</v>
      </c>
      <c r="AD209" s="1">
        <v>94.53125</v>
      </c>
      <c r="AE209" s="1">
        <v>95.535714285714207</v>
      </c>
      <c r="AF209" s="1">
        <v>98.913043478260803</v>
      </c>
      <c r="AG209" s="1">
        <v>92.7083333333333</v>
      </c>
      <c r="AH209" s="1">
        <v>94.680851063829707</v>
      </c>
      <c r="AI209" s="1">
        <v>84.285714285714207</v>
      </c>
      <c r="AJ209" s="1">
        <v>89.383561643835606</v>
      </c>
      <c r="AK209" s="1">
        <v>89.383561643835606</v>
      </c>
      <c r="AL209" s="1">
        <v>88.188976377952699</v>
      </c>
      <c r="AM209" s="1">
        <v>87.946428571428498</v>
      </c>
      <c r="AN209" s="1">
        <v>86.842105263157904</v>
      </c>
      <c r="AO209" s="1">
        <v>87.096774193548299</v>
      </c>
      <c r="AP209" s="1">
        <v>86.956521739130395</v>
      </c>
      <c r="AQ209" s="1">
        <v>86.813186813186803</v>
      </c>
      <c r="AR209" s="1">
        <v>92.021276595744595</v>
      </c>
      <c r="AS209" s="1">
        <v>91.40625</v>
      </c>
      <c r="AT209" s="1">
        <v>95.535714285714207</v>
      </c>
      <c r="AU209" s="1">
        <v>69.565217391304301</v>
      </c>
      <c r="AV209" s="1">
        <v>97.9166666666666</v>
      </c>
      <c r="AW209" s="1">
        <v>97.872340425531902</v>
      </c>
      <c r="AX209" s="1">
        <v>97.142857142857096</v>
      </c>
      <c r="AY209" s="1">
        <v>94.178082191780803</v>
      </c>
      <c r="AZ209" s="1">
        <v>94.863013698630098</v>
      </c>
      <c r="BA209" s="1">
        <v>96.456692913385794</v>
      </c>
      <c r="BB209" s="1">
        <v>98.660714285714207</v>
      </c>
      <c r="BC209" s="1">
        <v>96.315789473684205</v>
      </c>
      <c r="BD209" s="1">
        <v>99.462365591397798</v>
      </c>
      <c r="BE209" s="1">
        <v>99.456521739130395</v>
      </c>
      <c r="BF209" s="1">
        <v>99.450549450549403</v>
      </c>
      <c r="BG209" s="1">
        <v>99.468085106382901</v>
      </c>
      <c r="BH209" s="1">
        <v>99.21875</v>
      </c>
      <c r="BI209" s="1">
        <v>99.107142857142804</v>
      </c>
      <c r="BJ209" s="1">
        <v>98.913043478260803</v>
      </c>
      <c r="BK209" s="1">
        <v>94.7916666666666</v>
      </c>
      <c r="BL209" s="1">
        <v>96.808510638297804</v>
      </c>
      <c r="BM209" s="1">
        <v>98.571428571428498</v>
      </c>
      <c r="BN209" s="1">
        <v>97.602739726027394</v>
      </c>
      <c r="BO209" s="1">
        <v>98.630136986301295</v>
      </c>
      <c r="BP209" s="1">
        <v>98.031496062992105</v>
      </c>
      <c r="BQ209" s="1">
        <v>98.214285714285694</v>
      </c>
      <c r="BR209" s="1">
        <v>98.947368421052602</v>
      </c>
      <c r="BS209" s="1">
        <v>98.924731182795696</v>
      </c>
      <c r="BT209" s="1">
        <v>97.826086956521706</v>
      </c>
      <c r="BU209" s="1">
        <v>97.802197802197796</v>
      </c>
      <c r="BV209" s="1">
        <v>97.340425531914903</v>
      </c>
      <c r="BW209" s="1">
        <v>96.875</v>
      </c>
      <c r="BX209" s="1">
        <v>97.321428571428498</v>
      </c>
      <c r="BY209" s="1">
        <v>97.826086956521706</v>
      </c>
      <c r="BZ209" s="1">
        <v>96.875</v>
      </c>
      <c r="CA209" s="1">
        <v>97.872340425531902</v>
      </c>
      <c r="CB209" s="1">
        <v>45.714285714285701</v>
      </c>
      <c r="CC209" s="1">
        <v>95.547945205479394</v>
      </c>
      <c r="CD209" s="1">
        <v>95.205479452054803</v>
      </c>
      <c r="CE209" s="1">
        <v>94.881889763779498</v>
      </c>
      <c r="CF209" s="1">
        <v>95.089285714285694</v>
      </c>
      <c r="CG209" s="1">
        <v>83.684210526315695</v>
      </c>
      <c r="CH209" s="1">
        <v>89.784946236559094</v>
      </c>
      <c r="CI209" s="1">
        <v>91.847826086956502</v>
      </c>
      <c r="CJ209" s="1">
        <v>96.153846153846104</v>
      </c>
      <c r="CK209" s="1">
        <v>95.212765957446805</v>
      </c>
      <c r="CL209" s="1">
        <v>94.53125</v>
      </c>
      <c r="CM209" s="1">
        <v>95.535714285714207</v>
      </c>
      <c r="CN209" s="1">
        <v>96.739130434782595</v>
      </c>
      <c r="CO209" s="1">
        <v>90.625</v>
      </c>
      <c r="CP209" s="1">
        <v>92.553191489361694</v>
      </c>
      <c r="CQ209" s="1">
        <v>98.571428571428498</v>
      </c>
      <c r="CR209" s="1">
        <v>48.630136986301302</v>
      </c>
      <c r="CS209" s="1">
        <v>48.972602739726</v>
      </c>
      <c r="CT209" s="1">
        <v>72.834645669291305</v>
      </c>
      <c r="CU209" s="1">
        <v>71.428571428571402</v>
      </c>
      <c r="CV209" s="1">
        <v>90</v>
      </c>
      <c r="CW209" s="1">
        <v>89.784946236559094</v>
      </c>
      <c r="CX209" s="1">
        <v>89.673913043478194</v>
      </c>
      <c r="CY209" s="1">
        <v>98.351648351648294</v>
      </c>
      <c r="CZ209" s="1">
        <v>99.468085106382901</v>
      </c>
      <c r="DA209" s="1">
        <v>99.21875</v>
      </c>
      <c r="DB209" s="1">
        <v>98.214285714285694</v>
      </c>
      <c r="DC209" s="1">
        <v>38.043478260869499</v>
      </c>
      <c r="DD209" s="1">
        <v>19.7916666666666</v>
      </c>
      <c r="DE209" s="1">
        <v>24.468085106382901</v>
      </c>
      <c r="DF209" s="1">
        <v>32.857142857142797</v>
      </c>
      <c r="DG209" s="1">
        <v>98.881144534115904</v>
      </c>
      <c r="DH209" s="1">
        <v>88.309549945115194</v>
      </c>
      <c r="DI209" s="1">
        <v>95.513601299228498</v>
      </c>
      <c r="DJ209" s="1">
        <v>93.631516587677694</v>
      </c>
      <c r="DK209" s="1">
        <v>95.254745254745202</v>
      </c>
      <c r="DL209" s="1">
        <v>68.439716312056703</v>
      </c>
      <c r="DM209" s="1">
        <v>93.371017471736906</v>
      </c>
      <c r="DN209" s="1">
        <v>82.4282786885245</v>
      </c>
      <c r="DO209" s="1">
        <v>99.443319838056595</v>
      </c>
      <c r="DP209" s="1">
        <v>99.635796045785597</v>
      </c>
      <c r="DQ209" s="1">
        <v>68.288393903868595</v>
      </c>
      <c r="DR209" s="1">
        <v>59.0638930163447</v>
      </c>
      <c r="DS209" s="1">
        <v>78.560606060606105</v>
      </c>
      <c r="DT209" s="1">
        <v>75.493171471927099</v>
      </c>
      <c r="DU209" s="1">
        <v>40.762711864406697</v>
      </c>
      <c r="DV209" s="1">
        <v>58.749082905355799</v>
      </c>
      <c r="DW209" s="1">
        <v>65.879985364068702</v>
      </c>
      <c r="DX209" s="1">
        <v>60.678034916768098</v>
      </c>
      <c r="DY209" s="1">
        <v>62.885071090047397</v>
      </c>
      <c r="DZ209" s="1">
        <v>59.890109890109798</v>
      </c>
      <c r="EA209" s="1">
        <v>66.109422492401194</v>
      </c>
      <c r="EB209" s="1">
        <v>64.902363823227105</v>
      </c>
      <c r="EC209" s="1">
        <v>71.772540983606504</v>
      </c>
      <c r="ED209" s="1">
        <v>93.876518218623403</v>
      </c>
      <c r="EE209" s="1">
        <v>85.796045785639905</v>
      </c>
      <c r="EF209" s="1">
        <v>92.907385697538103</v>
      </c>
      <c r="EG209" s="1">
        <v>95.913818722139595</v>
      </c>
      <c r="EH209" s="1">
        <v>99.621212121212096</v>
      </c>
      <c r="EI209" s="1">
        <v>44.9924127465857</v>
      </c>
      <c r="EJ209" s="1">
        <v>66.355932203389798</v>
      </c>
      <c r="EK209" s="1">
        <v>97.817314746881806</v>
      </c>
      <c r="EL209" s="1">
        <v>98.0607391145261</v>
      </c>
      <c r="EM209" s="1">
        <v>98.233861144945095</v>
      </c>
      <c r="EN209" s="1">
        <v>97.600710900473899</v>
      </c>
      <c r="EO209" s="1">
        <v>97.852147852147795</v>
      </c>
      <c r="EP209" s="1">
        <v>96.859169199594703</v>
      </c>
      <c r="EQ209" s="1">
        <v>97.995889003083207</v>
      </c>
      <c r="ER209" s="1">
        <v>98.258196721311407</v>
      </c>
      <c r="ES209" s="1">
        <v>98.684210526315695</v>
      </c>
      <c r="ET209" s="1">
        <v>95.889698231009305</v>
      </c>
      <c r="EU209" s="1">
        <v>91.500586166471194</v>
      </c>
      <c r="EV209" s="1">
        <v>93.016344725111395</v>
      </c>
      <c r="EW209" s="1">
        <v>93.560606060606005</v>
      </c>
      <c r="EX209" s="1">
        <v>90.440060698027295</v>
      </c>
      <c r="EY209" s="1">
        <v>96.864406779660996</v>
      </c>
    </row>
    <row r="210" spans="1:155" ht="15">
      <c r="A210" s="11" t="s">
        <v>398</v>
      </c>
      <c r="B210" s="1" t="s">
        <v>868</v>
      </c>
      <c r="C210" s="1" t="s">
        <v>1182</v>
      </c>
      <c r="D210" s="11" t="s">
        <v>1218</v>
      </c>
      <c r="E210" s="11" t="s">
        <v>1219</v>
      </c>
      <c r="F210" s="1">
        <v>33.225806451612897</v>
      </c>
      <c r="G210" s="1">
        <v>34.962406015037502</v>
      </c>
      <c r="H210" s="1">
        <v>38.429752066115697</v>
      </c>
      <c r="I210" s="1">
        <v>37.387387387387299</v>
      </c>
      <c r="J210" s="1">
        <v>22.058823529411701</v>
      </c>
      <c r="K210" s="1">
        <v>30.198019801980099</v>
      </c>
      <c r="L210" s="1">
        <v>24.2268041237113</v>
      </c>
      <c r="M210" s="1">
        <v>31.720430107526798</v>
      </c>
      <c r="N210" s="1">
        <v>31.25</v>
      </c>
      <c r="O210" s="1">
        <v>19.565217391304301</v>
      </c>
      <c r="P210" s="1">
        <v>24.5762711864406</v>
      </c>
      <c r="Q210" s="1">
        <v>0</v>
      </c>
      <c r="R210" s="1">
        <v>0</v>
      </c>
      <c r="S210" s="1">
        <v>0</v>
      </c>
      <c r="T210" s="1">
        <v>0</v>
      </c>
      <c r="U210" s="1">
        <v>7.74193548387096</v>
      </c>
      <c r="V210" s="1">
        <v>8.6466165413533798</v>
      </c>
      <c r="W210" s="1">
        <v>9.0909090909090899</v>
      </c>
      <c r="X210" s="1">
        <v>8.5585585585585502</v>
      </c>
      <c r="Y210" s="1">
        <v>8.3333333333333304</v>
      </c>
      <c r="Z210" s="1">
        <v>7.9207920792079198</v>
      </c>
      <c r="AA210" s="1">
        <v>6.1855670103092697</v>
      </c>
      <c r="AB210" s="1">
        <v>8.0645161290322491</v>
      </c>
      <c r="AC210" s="1">
        <v>8.5227272727272698</v>
      </c>
      <c r="AD210" s="1">
        <v>10.869565217391299</v>
      </c>
      <c r="AE210" s="1">
        <v>11.016949152542299</v>
      </c>
      <c r="AF210" s="1">
        <v>0</v>
      </c>
      <c r="AG210" s="1">
        <v>0</v>
      </c>
      <c r="AH210" s="1">
        <v>0</v>
      </c>
      <c r="AI210" s="1">
        <v>0</v>
      </c>
      <c r="AJ210" s="1">
        <v>51.612903225806399</v>
      </c>
      <c r="AK210" s="1">
        <v>49.624060150375897</v>
      </c>
      <c r="AL210" s="1">
        <v>47.933884297520599</v>
      </c>
      <c r="AM210" s="1">
        <v>50.450450450450397</v>
      </c>
      <c r="AN210" s="1">
        <v>51.470588235294102</v>
      </c>
      <c r="AO210" s="1">
        <v>48.514851485148498</v>
      </c>
      <c r="AP210" s="1">
        <v>49.4845360824742</v>
      </c>
      <c r="AQ210" s="1">
        <v>18.817204301075201</v>
      </c>
      <c r="AR210" s="1">
        <v>18.181818181818102</v>
      </c>
      <c r="AS210" s="1">
        <v>32.6086956521739</v>
      </c>
      <c r="AT210" s="1">
        <v>39.830508474576199</v>
      </c>
      <c r="AU210" s="1">
        <v>0</v>
      </c>
      <c r="AV210" s="1">
        <v>0</v>
      </c>
      <c r="AW210" s="1">
        <v>0</v>
      </c>
      <c r="AX210" s="1">
        <v>0</v>
      </c>
      <c r="AY210" s="1">
        <v>19.677419354838701</v>
      </c>
      <c r="AZ210" s="1">
        <v>30.451127819548802</v>
      </c>
      <c r="BA210" s="1">
        <v>34.297520661157002</v>
      </c>
      <c r="BB210" s="1">
        <v>25.675675675675599</v>
      </c>
      <c r="BC210" s="1">
        <v>48.529411764705799</v>
      </c>
      <c r="BD210" s="1">
        <v>33.1683168316831</v>
      </c>
      <c r="BE210" s="1">
        <v>21.134020618556701</v>
      </c>
      <c r="BF210" s="1">
        <v>16.6666666666666</v>
      </c>
      <c r="BG210" s="1">
        <v>21.022727272727199</v>
      </c>
      <c r="BH210" s="1">
        <v>35.507246376811501</v>
      </c>
      <c r="BI210" s="1">
        <v>26.271186440677901</v>
      </c>
      <c r="BJ210" s="1">
        <v>0</v>
      </c>
      <c r="BK210" s="1">
        <v>0</v>
      </c>
      <c r="BL210" s="1">
        <v>0</v>
      </c>
      <c r="BM210" s="1">
        <v>0</v>
      </c>
      <c r="BN210" s="1">
        <v>38.709677419354797</v>
      </c>
      <c r="BO210" s="1">
        <v>20.300751879699199</v>
      </c>
      <c r="BP210" s="1">
        <v>23.9669421487603</v>
      </c>
      <c r="BQ210" s="1">
        <v>24.774774774774698</v>
      </c>
      <c r="BR210" s="1">
        <v>25.980392156862699</v>
      </c>
      <c r="BS210" s="1">
        <v>27.722772277227701</v>
      </c>
      <c r="BT210" s="1">
        <v>26.8041237113402</v>
      </c>
      <c r="BU210" s="1">
        <v>29.0322580645161</v>
      </c>
      <c r="BV210" s="1">
        <v>31.25</v>
      </c>
      <c r="BW210" s="1">
        <v>31.8840579710144</v>
      </c>
      <c r="BX210" s="1">
        <v>32.203389830508399</v>
      </c>
      <c r="BY210" s="1">
        <v>0</v>
      </c>
      <c r="BZ210" s="1">
        <v>0</v>
      </c>
      <c r="CA210" s="1">
        <v>0</v>
      </c>
      <c r="CB210" s="1">
        <v>0</v>
      </c>
      <c r="CC210" s="1">
        <v>45.4838709677419</v>
      </c>
      <c r="CD210" s="1">
        <v>50.7518796992481</v>
      </c>
      <c r="CE210" s="1">
        <v>48.347107438016501</v>
      </c>
      <c r="CF210" s="1">
        <v>49.549549549549504</v>
      </c>
      <c r="CG210" s="1">
        <v>59.803921568627402</v>
      </c>
      <c r="CH210" s="1">
        <v>66.8316831683168</v>
      </c>
      <c r="CI210" s="1">
        <v>63.917525773195798</v>
      </c>
      <c r="CJ210" s="1">
        <v>68.817204301075193</v>
      </c>
      <c r="CK210" s="1">
        <v>65.909090909090907</v>
      </c>
      <c r="CL210" s="1">
        <v>55.072463768115902</v>
      </c>
      <c r="CM210" s="1">
        <v>51.694915254237202</v>
      </c>
      <c r="CN210" s="1">
        <v>0</v>
      </c>
      <c r="CO210" s="1">
        <v>0</v>
      </c>
      <c r="CP210" s="1">
        <v>0</v>
      </c>
      <c r="CQ210" s="1">
        <v>0</v>
      </c>
      <c r="CR210" s="1">
        <v>27.096774193548299</v>
      </c>
      <c r="CS210" s="1">
        <v>31.203007518796898</v>
      </c>
      <c r="CT210" s="1">
        <v>29.752066115702402</v>
      </c>
      <c r="CU210" s="1">
        <v>30.630630630630598</v>
      </c>
      <c r="CV210" s="1">
        <v>32.352941176470502</v>
      </c>
      <c r="CW210" s="1">
        <v>32.673267326732599</v>
      </c>
      <c r="CX210" s="1">
        <v>29.8969072164948</v>
      </c>
      <c r="CY210" s="1">
        <v>33.3333333333333</v>
      </c>
      <c r="CZ210" s="1">
        <v>31.818181818181799</v>
      </c>
      <c r="DA210" s="1">
        <v>33.3333333333333</v>
      </c>
      <c r="DB210" s="1">
        <v>38.135593220338897</v>
      </c>
      <c r="DC210" s="1">
        <v>0</v>
      </c>
      <c r="DD210" s="1">
        <v>0</v>
      </c>
      <c r="DE210" s="1">
        <v>0</v>
      </c>
      <c r="DF210" s="1">
        <v>0</v>
      </c>
      <c r="DG210" s="1">
        <v>69.937637564196606</v>
      </c>
      <c r="DH210" s="1">
        <v>58.269301134284603</v>
      </c>
      <c r="DI210" s="1">
        <v>59.216402760860703</v>
      </c>
      <c r="DJ210" s="1">
        <v>76.155213270142099</v>
      </c>
      <c r="DK210" s="1">
        <v>74.075924075924107</v>
      </c>
      <c r="DL210" s="1">
        <v>40.476190476190403</v>
      </c>
      <c r="DM210" s="1">
        <v>20.8119218910585</v>
      </c>
      <c r="DN210" s="1">
        <v>29.047131147540899</v>
      </c>
      <c r="DO210" s="1">
        <v>28.3906882591093</v>
      </c>
      <c r="DP210" s="1">
        <v>20.239334027055101</v>
      </c>
      <c r="DQ210" s="1">
        <v>4.9824150058616601</v>
      </c>
      <c r="DR210" s="1">
        <v>0</v>
      </c>
      <c r="DS210" s="1">
        <v>0</v>
      </c>
      <c r="DT210" s="1">
        <v>0</v>
      </c>
      <c r="DU210" s="1">
        <v>0</v>
      </c>
      <c r="DV210" s="1">
        <v>25</v>
      </c>
      <c r="DW210" s="1">
        <v>22.0453713867544</v>
      </c>
      <c r="DX210" s="1">
        <v>56.414941128704797</v>
      </c>
      <c r="DY210" s="1">
        <v>55.124407582938296</v>
      </c>
      <c r="DZ210" s="1">
        <v>71.9780219780219</v>
      </c>
      <c r="EA210" s="1">
        <v>77.051671732522806</v>
      </c>
      <c r="EB210" s="1">
        <v>77.440904419321598</v>
      </c>
      <c r="EC210" s="1">
        <v>36.014344262295097</v>
      </c>
      <c r="ED210" s="1">
        <v>58.350202429149803</v>
      </c>
      <c r="EE210" s="1">
        <v>21.696149843912501</v>
      </c>
      <c r="EF210" s="1">
        <v>30.187573270808901</v>
      </c>
      <c r="EG210" s="1">
        <v>0</v>
      </c>
      <c r="EH210" s="1">
        <v>0</v>
      </c>
      <c r="EI210" s="1">
        <v>0</v>
      </c>
      <c r="EJ210" s="1">
        <v>0</v>
      </c>
      <c r="EK210" s="1">
        <v>35.399853264856901</v>
      </c>
      <c r="EL210" s="1">
        <v>36.1873399195023</v>
      </c>
      <c r="EM210" s="1">
        <v>35.749086479902502</v>
      </c>
      <c r="EN210" s="1">
        <v>30.9537914691943</v>
      </c>
      <c r="EO210" s="1">
        <v>22.0779220779221</v>
      </c>
      <c r="EP210" s="1">
        <v>21.681864235055698</v>
      </c>
      <c r="EQ210" s="1">
        <v>21.891058581706101</v>
      </c>
      <c r="ER210" s="1">
        <v>25.768442622950801</v>
      </c>
      <c r="ES210" s="1">
        <v>9.6659919028340102</v>
      </c>
      <c r="ET210" s="1">
        <v>28.876170655567101</v>
      </c>
      <c r="EU210" s="1">
        <v>38.628370457209797</v>
      </c>
      <c r="EV210" s="1">
        <v>0</v>
      </c>
      <c r="EW210" s="1">
        <v>0</v>
      </c>
      <c r="EX210" s="1">
        <v>0</v>
      </c>
      <c r="EY210" s="1">
        <v>0</v>
      </c>
    </row>
    <row r="211" spans="1:155" ht="15">
      <c r="A211" s="11" t="s">
        <v>405</v>
      </c>
      <c r="B211" s="1" t="s">
        <v>874</v>
      </c>
      <c r="C211" s="1" t="s">
        <v>1156</v>
      </c>
      <c r="D211" s="11" t="s">
        <v>1046</v>
      </c>
      <c r="E211" s="11" t="s">
        <v>1047</v>
      </c>
      <c r="F211" s="1">
        <v>99.803149606299201</v>
      </c>
      <c r="G211" s="1">
        <v>99.324324324324294</v>
      </c>
      <c r="H211" s="1">
        <v>97.741935483870904</v>
      </c>
      <c r="I211" s="1">
        <v>95.394736842105203</v>
      </c>
      <c r="J211" s="1">
        <v>65.714285714285694</v>
      </c>
      <c r="K211" s="1">
        <v>58.928571428571402</v>
      </c>
      <c r="L211" s="1">
        <v>58</v>
      </c>
      <c r="M211" s="1">
        <v>22.9166666666666</v>
      </c>
      <c r="N211" s="1">
        <v>27.0833333333333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99.015748031496102</v>
      </c>
      <c r="V211" s="1">
        <v>98.873873873873805</v>
      </c>
      <c r="W211" s="1">
        <v>97.096774193548299</v>
      </c>
      <c r="X211" s="1">
        <v>98.0263157894736</v>
      </c>
      <c r="Y211" s="1">
        <v>87.142857142857096</v>
      </c>
      <c r="Z211" s="1">
        <v>80.357142857142804</v>
      </c>
      <c r="AA211" s="1">
        <v>78</v>
      </c>
      <c r="AB211" s="1">
        <v>81.25</v>
      </c>
      <c r="AC211" s="1">
        <v>77.0833333333333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0.196850393700787</v>
      </c>
      <c r="AK211" s="1">
        <v>49.099099099099099</v>
      </c>
      <c r="AL211" s="1">
        <v>49.354838709677402</v>
      </c>
      <c r="AM211" s="1">
        <v>47.368421052631497</v>
      </c>
      <c r="AN211" s="1">
        <v>45.714285714285701</v>
      </c>
      <c r="AO211" s="1">
        <v>44.642857142857103</v>
      </c>
      <c r="AP211" s="1">
        <v>44</v>
      </c>
      <c r="AQ211" s="1">
        <v>43.75</v>
      </c>
      <c r="AR211" s="1">
        <v>43.75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95.472440944881797</v>
      </c>
      <c r="AZ211" s="1">
        <v>96.6216216216216</v>
      </c>
      <c r="BA211" s="1">
        <v>55.161290322580598</v>
      </c>
      <c r="BB211" s="1">
        <v>74.342105263157904</v>
      </c>
      <c r="BC211" s="1">
        <v>61.428571428571402</v>
      </c>
      <c r="BD211" s="1">
        <v>76.785714285714207</v>
      </c>
      <c r="BE211" s="1">
        <v>78</v>
      </c>
      <c r="BF211" s="1">
        <v>43.75</v>
      </c>
      <c r="BG211" s="1">
        <v>47.9166666666666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95.078740157480297</v>
      </c>
      <c r="BO211" s="1">
        <v>96.396396396396398</v>
      </c>
      <c r="BP211" s="1">
        <v>44.838709677419303</v>
      </c>
      <c r="BQ211" s="1">
        <v>41.447368421052602</v>
      </c>
      <c r="BR211" s="1">
        <v>38.571428571428498</v>
      </c>
      <c r="BS211" s="1">
        <v>41.071428571428498</v>
      </c>
      <c r="BT211" s="1">
        <v>40</v>
      </c>
      <c r="BU211" s="1">
        <v>43.75</v>
      </c>
      <c r="BV211" s="1">
        <v>43.75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99.015748031496102</v>
      </c>
      <c r="CD211" s="1">
        <v>98.873873873873805</v>
      </c>
      <c r="CE211" s="1">
        <v>90</v>
      </c>
      <c r="CF211" s="1">
        <v>81.578947368421098</v>
      </c>
      <c r="CG211" s="1">
        <v>71.428571428571402</v>
      </c>
      <c r="CH211" s="1">
        <v>78.571428571428498</v>
      </c>
      <c r="CI211" s="1">
        <v>82</v>
      </c>
      <c r="CJ211" s="1">
        <v>81.25</v>
      </c>
      <c r="CK211" s="1">
        <v>79.1666666666666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96.456692913385794</v>
      </c>
      <c r="CS211" s="1">
        <v>97.072072072072103</v>
      </c>
      <c r="CT211" s="1">
        <v>51.290322580645103</v>
      </c>
      <c r="CU211" s="1">
        <v>53.947368421052602</v>
      </c>
      <c r="CV211" s="1">
        <v>57.142857142857103</v>
      </c>
      <c r="CW211" s="1">
        <v>55.357142857142797</v>
      </c>
      <c r="CX211" s="1">
        <v>50</v>
      </c>
      <c r="CY211" s="1">
        <v>18.75</v>
      </c>
      <c r="CZ211" s="1">
        <v>22.9166666666666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  <c r="DF211" s="1">
        <v>0</v>
      </c>
      <c r="DG211" s="1">
        <v>33.327219369038801</v>
      </c>
      <c r="DH211" s="1">
        <v>24.643249176728801</v>
      </c>
      <c r="DI211" s="1">
        <v>37.616727568006397</v>
      </c>
      <c r="DJ211" s="1">
        <v>41.143364928909897</v>
      </c>
      <c r="DK211" s="1">
        <v>15.1348651348651</v>
      </c>
      <c r="DL211" s="1">
        <v>12.5126646403242</v>
      </c>
      <c r="DM211" s="1">
        <v>15.673175745118099</v>
      </c>
      <c r="DN211" s="1">
        <v>20.850409836065499</v>
      </c>
      <c r="DO211" s="1">
        <v>41.143724696356202</v>
      </c>
      <c r="DP211" s="1">
        <v>0</v>
      </c>
      <c r="DQ211" s="1">
        <v>0</v>
      </c>
      <c r="DR211" s="1">
        <v>0</v>
      </c>
      <c r="DS211" s="1">
        <v>0</v>
      </c>
      <c r="DT211" s="1">
        <v>0</v>
      </c>
      <c r="DU211" s="1">
        <v>0</v>
      </c>
      <c r="DV211" s="1">
        <v>20.4512105649303</v>
      </c>
      <c r="DW211" s="1">
        <v>14.837175265276199</v>
      </c>
      <c r="DX211" s="1">
        <v>22.513195290296299</v>
      </c>
      <c r="DY211" s="1">
        <v>26.9253554502369</v>
      </c>
      <c r="DZ211" s="1">
        <v>9.6403596403596392</v>
      </c>
      <c r="EA211" s="1">
        <v>12.6139817629179</v>
      </c>
      <c r="EB211" s="1">
        <v>12.5899280575539</v>
      </c>
      <c r="EC211" s="1">
        <v>14.395491803278601</v>
      </c>
      <c r="ED211" s="1">
        <v>26.5688259109311</v>
      </c>
      <c r="EE211" s="1">
        <v>0</v>
      </c>
      <c r="EF211" s="1">
        <v>0</v>
      </c>
      <c r="EG211" s="1">
        <v>0</v>
      </c>
      <c r="EH211" s="1">
        <v>0</v>
      </c>
      <c r="EI211" s="1">
        <v>0</v>
      </c>
      <c r="EJ211" s="1">
        <v>0</v>
      </c>
      <c r="EK211" s="1">
        <v>89.416727806309595</v>
      </c>
      <c r="EL211" s="1">
        <v>74.624954262714894</v>
      </c>
      <c r="EM211" s="1">
        <v>73.792123426715307</v>
      </c>
      <c r="EN211" s="1">
        <v>64.869668246445499</v>
      </c>
      <c r="EO211" s="1">
        <v>22.0779220779221</v>
      </c>
      <c r="EP211" s="1">
        <v>21.681864235055698</v>
      </c>
      <c r="EQ211" s="1">
        <v>21.891058581706101</v>
      </c>
      <c r="ER211" s="1">
        <v>25.768442622950801</v>
      </c>
      <c r="ES211" s="1">
        <v>9.6659919028340102</v>
      </c>
      <c r="ET211" s="1">
        <v>0</v>
      </c>
      <c r="EU211" s="1">
        <v>0</v>
      </c>
      <c r="EV211" s="1">
        <v>0</v>
      </c>
      <c r="EW211" s="1">
        <v>0</v>
      </c>
      <c r="EX211" s="1">
        <v>0</v>
      </c>
      <c r="EY211" s="1">
        <v>0</v>
      </c>
    </row>
    <row r="212" spans="1:155" ht="15">
      <c r="A212" s="11" t="s">
        <v>274</v>
      </c>
      <c r="B212" s="1" t="s">
        <v>746</v>
      </c>
      <c r="C212" s="1" t="s">
        <v>1105</v>
      </c>
      <c r="D212" s="11" t="s">
        <v>1014</v>
      </c>
      <c r="E212" s="11" t="s">
        <v>1045</v>
      </c>
      <c r="F212" s="1">
        <v>45.967741935483801</v>
      </c>
      <c r="G212" s="1">
        <v>51.785714285714199</v>
      </c>
      <c r="H212" s="1">
        <v>52.2222222222222</v>
      </c>
      <c r="I212" s="1">
        <v>43.0555555555555</v>
      </c>
      <c r="J212" s="1">
        <v>20.3125</v>
      </c>
      <c r="K212" s="1">
        <v>24.193548387096701</v>
      </c>
      <c r="L212" s="1">
        <v>15.517241379310301</v>
      </c>
      <c r="M212" s="1">
        <v>18.965517241379299</v>
      </c>
      <c r="N212" s="1">
        <v>13.4615384615384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17.7419354838709</v>
      </c>
      <c r="V212" s="1">
        <v>39.285714285714199</v>
      </c>
      <c r="W212" s="1">
        <v>40</v>
      </c>
      <c r="X212" s="1">
        <v>41.6666666666666</v>
      </c>
      <c r="Y212" s="1">
        <v>28.125</v>
      </c>
      <c r="Z212" s="1">
        <v>30.645161290322498</v>
      </c>
      <c r="AA212" s="1">
        <v>29.310344827586199</v>
      </c>
      <c r="AB212" s="1">
        <v>29.310344827586199</v>
      </c>
      <c r="AC212" s="1">
        <v>25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93.548387096774107</v>
      </c>
      <c r="AK212" s="1">
        <v>92.857142857142804</v>
      </c>
      <c r="AL212" s="1">
        <v>25.5555555555555</v>
      </c>
      <c r="AM212" s="1">
        <v>25</v>
      </c>
      <c r="AN212" s="1">
        <v>15.625</v>
      </c>
      <c r="AO212" s="1">
        <v>16.129032258064498</v>
      </c>
      <c r="AP212" s="1">
        <v>15.517241379310301</v>
      </c>
      <c r="AQ212" s="1">
        <v>17.241379310344801</v>
      </c>
      <c r="AR212" s="1">
        <v>17.307692307692299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10.4838709677419</v>
      </c>
      <c r="AZ212" s="1">
        <v>27.678571428571399</v>
      </c>
      <c r="BA212" s="1">
        <v>38.8888888888888</v>
      </c>
      <c r="BB212" s="1">
        <v>23.6111111111111</v>
      </c>
      <c r="BC212" s="1">
        <v>10.9375</v>
      </c>
      <c r="BD212" s="1">
        <v>8.0645161290322491</v>
      </c>
      <c r="BE212" s="1">
        <v>5.1724137931034404</v>
      </c>
      <c r="BF212" s="1">
        <v>5.1724137931034404</v>
      </c>
      <c r="BG212" s="1">
        <v>5.7692307692307603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41.935483870967701</v>
      </c>
      <c r="BO212" s="1">
        <v>48.214285714285701</v>
      </c>
      <c r="BP212" s="1">
        <v>35.5555555555555</v>
      </c>
      <c r="BQ212" s="1">
        <v>11.1111111111111</v>
      </c>
      <c r="BR212" s="1">
        <v>12.5</v>
      </c>
      <c r="BS212" s="1">
        <v>17.7419354838709</v>
      </c>
      <c r="BT212" s="1">
        <v>17.241379310344801</v>
      </c>
      <c r="BU212" s="1">
        <v>22.413793103448199</v>
      </c>
      <c r="BV212" s="1">
        <v>23.076923076923102</v>
      </c>
      <c r="BW212" s="1">
        <v>0</v>
      </c>
      <c r="BX212" s="1">
        <v>0</v>
      </c>
      <c r="BY212" s="1">
        <v>0</v>
      </c>
      <c r="BZ212" s="1">
        <v>0</v>
      </c>
      <c r="CA212" s="1">
        <v>0</v>
      </c>
      <c r="CB212" s="1">
        <v>0</v>
      </c>
      <c r="CC212" s="1">
        <v>72.580645161290306</v>
      </c>
      <c r="CD212" s="1">
        <v>73.214285714285694</v>
      </c>
      <c r="CE212" s="1">
        <v>72.2222222222222</v>
      </c>
      <c r="CF212" s="1">
        <v>72.2222222222222</v>
      </c>
      <c r="CG212" s="1">
        <v>42.1875</v>
      </c>
      <c r="CH212" s="1">
        <v>41.935483870967701</v>
      </c>
      <c r="CI212" s="1">
        <v>65.517241379310306</v>
      </c>
      <c r="CJ212" s="1">
        <v>67.241379310344797</v>
      </c>
      <c r="CK212" s="1">
        <v>59.615384615384599</v>
      </c>
      <c r="CL212" s="1">
        <v>0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58.064516129032199</v>
      </c>
      <c r="CS212" s="1">
        <v>63.392857142857103</v>
      </c>
      <c r="CT212" s="1">
        <v>58.8888888888888</v>
      </c>
      <c r="CU212" s="1">
        <v>62.5</v>
      </c>
      <c r="CV212" s="1">
        <v>60.9375</v>
      </c>
      <c r="CW212" s="1">
        <v>64.516129032258107</v>
      </c>
      <c r="CX212" s="1">
        <v>60.344827586206897</v>
      </c>
      <c r="CY212" s="1">
        <v>67.241379310344797</v>
      </c>
      <c r="CZ212" s="1">
        <v>73.076923076923094</v>
      </c>
      <c r="DA212" s="1">
        <v>0</v>
      </c>
      <c r="DB212" s="1">
        <v>0</v>
      </c>
      <c r="DC212" s="1">
        <v>0</v>
      </c>
      <c r="DD212" s="1">
        <v>0</v>
      </c>
      <c r="DE212" s="1">
        <v>0</v>
      </c>
      <c r="DF212" s="1">
        <v>0</v>
      </c>
      <c r="DG212" s="1">
        <v>36.628760088041098</v>
      </c>
      <c r="DH212" s="1">
        <v>17.178924259055901</v>
      </c>
      <c r="DI212" s="1">
        <v>23.365814047909101</v>
      </c>
      <c r="DJ212" s="1">
        <v>43.75</v>
      </c>
      <c r="DK212" s="1">
        <v>25.1248751248751</v>
      </c>
      <c r="DL212" s="1">
        <v>11.2968591691995</v>
      </c>
      <c r="DM212" s="1">
        <v>12.384378211716299</v>
      </c>
      <c r="DN212" s="1">
        <v>2.2028688524590101</v>
      </c>
      <c r="DO212" s="1">
        <v>6.7307692307692299</v>
      </c>
      <c r="DP212" s="1">
        <v>0</v>
      </c>
      <c r="DQ212" s="1">
        <v>0</v>
      </c>
      <c r="DR212" s="1">
        <v>0</v>
      </c>
      <c r="DS212" s="1">
        <v>0</v>
      </c>
      <c r="DT212" s="1">
        <v>0</v>
      </c>
      <c r="DU212" s="1">
        <v>0</v>
      </c>
      <c r="DV212" s="1">
        <v>19.3506969919295</v>
      </c>
      <c r="DW212" s="1">
        <v>22.557628979143701</v>
      </c>
      <c r="DX212" s="1">
        <v>12.5659764514819</v>
      </c>
      <c r="DY212" s="1">
        <v>31.427725118483401</v>
      </c>
      <c r="DZ212" s="1">
        <v>18.831168831168799</v>
      </c>
      <c r="EA212" s="1">
        <v>22.3404255319148</v>
      </c>
      <c r="EB212" s="1">
        <v>53.8026721479958</v>
      </c>
      <c r="EC212" s="1">
        <v>66.700819672131104</v>
      </c>
      <c r="ED212" s="1">
        <v>91.649797570850197</v>
      </c>
      <c r="EE212" s="1">
        <v>0</v>
      </c>
      <c r="EF212" s="1">
        <v>0</v>
      </c>
      <c r="EG212" s="1">
        <v>0</v>
      </c>
      <c r="EH212" s="1">
        <v>0</v>
      </c>
      <c r="EI212" s="1">
        <v>0</v>
      </c>
      <c r="EJ212" s="1">
        <v>0</v>
      </c>
      <c r="EK212" s="1">
        <v>35.399853264856901</v>
      </c>
      <c r="EL212" s="1">
        <v>36.1873399195023</v>
      </c>
      <c r="EM212" s="1">
        <v>35.749086479902502</v>
      </c>
      <c r="EN212" s="1">
        <v>30.9537914691943</v>
      </c>
      <c r="EO212" s="1">
        <v>22.0779220779221</v>
      </c>
      <c r="EP212" s="1">
        <v>21.681864235055698</v>
      </c>
      <c r="EQ212" s="1">
        <v>21.891058581706101</v>
      </c>
      <c r="ER212" s="1">
        <v>25.768442622950801</v>
      </c>
      <c r="ES212" s="1">
        <v>9.6659919028340102</v>
      </c>
      <c r="ET212" s="1">
        <v>0</v>
      </c>
      <c r="EU212" s="1">
        <v>0</v>
      </c>
      <c r="EV212" s="1">
        <v>0</v>
      </c>
      <c r="EW212" s="1">
        <v>0</v>
      </c>
      <c r="EX212" s="1">
        <v>0</v>
      </c>
      <c r="EY212" s="1">
        <v>0</v>
      </c>
    </row>
    <row r="213" spans="1:155" ht="15">
      <c r="A213" s="11" t="s">
        <v>406</v>
      </c>
      <c r="B213" s="1" t="s">
        <v>875</v>
      </c>
      <c r="C213" s="1" t="s">
        <v>1212</v>
      </c>
      <c r="D213" s="11" t="s">
        <v>1135</v>
      </c>
      <c r="E213" s="11" t="s">
        <v>1220</v>
      </c>
      <c r="F213" s="1">
        <v>97.047244094488093</v>
      </c>
      <c r="G213" s="1">
        <v>96.808510638297804</v>
      </c>
      <c r="H213" s="1">
        <v>79.0322580645161</v>
      </c>
      <c r="I213" s="1">
        <v>90.677966101694906</v>
      </c>
      <c r="J213" s="1">
        <v>84.306569343065703</v>
      </c>
      <c r="K213" s="1">
        <v>68.110236220472402</v>
      </c>
      <c r="L213" s="1">
        <v>60.9243697478991</v>
      </c>
      <c r="M213" s="1">
        <v>41.949152542372801</v>
      </c>
      <c r="N213" s="1">
        <v>42.543859649122801</v>
      </c>
      <c r="O213" s="1">
        <v>31.3084112149532</v>
      </c>
      <c r="P213" s="1">
        <v>33.8888888888888</v>
      </c>
      <c r="Q213" s="1">
        <v>43.975903614457799</v>
      </c>
      <c r="R213" s="1">
        <v>31.410256410256402</v>
      </c>
      <c r="S213" s="1">
        <v>33.552631578947299</v>
      </c>
      <c r="T213" s="1">
        <v>39.830508474576199</v>
      </c>
      <c r="U213" s="1">
        <v>82.086614173228298</v>
      </c>
      <c r="V213" s="1">
        <v>60</v>
      </c>
      <c r="W213" s="1">
        <v>58.755760368663502</v>
      </c>
      <c r="X213" s="1">
        <v>58.4745762711864</v>
      </c>
      <c r="Y213" s="1">
        <v>51.0948905109489</v>
      </c>
      <c r="Z213" s="1">
        <v>53.937007874015698</v>
      </c>
      <c r="AA213" s="1">
        <v>52.5210084033613</v>
      </c>
      <c r="AB213" s="1">
        <v>12.2881355932203</v>
      </c>
      <c r="AC213" s="1">
        <v>14.9122807017543</v>
      </c>
      <c r="AD213" s="1">
        <v>16.355140186915801</v>
      </c>
      <c r="AE213" s="1">
        <v>16.1111111111111</v>
      </c>
      <c r="AF213" s="1">
        <v>19.277108433734899</v>
      </c>
      <c r="AG213" s="1">
        <v>32.692307692307601</v>
      </c>
      <c r="AH213" s="1">
        <v>38.815789473684198</v>
      </c>
      <c r="AI213" s="1">
        <v>38.135593220338897</v>
      </c>
      <c r="AJ213" s="1">
        <v>33.267716535433102</v>
      </c>
      <c r="AK213" s="1">
        <v>32.978723404255298</v>
      </c>
      <c r="AL213" s="1">
        <v>33.4101382488479</v>
      </c>
      <c r="AM213" s="1">
        <v>33.898305084745701</v>
      </c>
      <c r="AN213" s="1">
        <v>31.751824817518202</v>
      </c>
      <c r="AO213" s="1">
        <v>31.1023622047244</v>
      </c>
      <c r="AP213" s="1">
        <v>29.831932773109202</v>
      </c>
      <c r="AQ213" s="1">
        <v>32.203389830508399</v>
      </c>
      <c r="AR213" s="1">
        <v>30.7017543859649</v>
      </c>
      <c r="AS213" s="1">
        <v>30.3738317757009</v>
      </c>
      <c r="AT213" s="1">
        <v>34.4444444444444</v>
      </c>
      <c r="AU213" s="1">
        <v>42.168674698795101</v>
      </c>
      <c r="AV213" s="1">
        <v>50</v>
      </c>
      <c r="AW213" s="1">
        <v>50.657894736842103</v>
      </c>
      <c r="AX213" s="1">
        <v>48.305084745762699</v>
      </c>
      <c r="AY213" s="1">
        <v>99.803149606299201</v>
      </c>
      <c r="AZ213" s="1">
        <v>87.446808510638306</v>
      </c>
      <c r="BA213" s="1">
        <v>46.774193548387103</v>
      </c>
      <c r="BB213" s="1">
        <v>60.734463276836102</v>
      </c>
      <c r="BC213" s="1">
        <v>34.671532846715301</v>
      </c>
      <c r="BD213" s="1">
        <v>38.976377952755897</v>
      </c>
      <c r="BE213" s="1">
        <v>33.193277310924302</v>
      </c>
      <c r="BF213" s="1">
        <v>51.271186440677901</v>
      </c>
      <c r="BG213" s="1">
        <v>65.350877192982395</v>
      </c>
      <c r="BH213" s="1">
        <v>30.3738317757009</v>
      </c>
      <c r="BI213" s="1">
        <v>32.2222222222222</v>
      </c>
      <c r="BJ213" s="1">
        <v>25.903614457831299</v>
      </c>
      <c r="BK213" s="1">
        <v>42.948717948717899</v>
      </c>
      <c r="BL213" s="1">
        <v>46.710526315789402</v>
      </c>
      <c r="BM213" s="1">
        <v>56.779661016949099</v>
      </c>
      <c r="BN213" s="1">
        <v>91.732283464566905</v>
      </c>
      <c r="BO213" s="1">
        <v>25.531914893617</v>
      </c>
      <c r="BP213" s="1">
        <v>27.1889400921659</v>
      </c>
      <c r="BQ213" s="1">
        <v>25.1412429378531</v>
      </c>
      <c r="BR213" s="1">
        <v>24.817518248175102</v>
      </c>
      <c r="BS213" s="1">
        <v>26.3779527559055</v>
      </c>
      <c r="BT213" s="1">
        <v>26.890756302521002</v>
      </c>
      <c r="BU213" s="1">
        <v>29.2372881355932</v>
      </c>
      <c r="BV213" s="1">
        <v>32.894736842105203</v>
      </c>
      <c r="BW213" s="1">
        <v>36.9158878504672</v>
      </c>
      <c r="BX213" s="1">
        <v>35.5555555555555</v>
      </c>
      <c r="BY213" s="1">
        <v>37.349397590361399</v>
      </c>
      <c r="BZ213" s="1">
        <v>42.948717948717899</v>
      </c>
      <c r="CA213" s="1">
        <v>43.421052631578902</v>
      </c>
      <c r="CB213" s="1">
        <v>46.610169491525397</v>
      </c>
      <c r="CC213" s="1">
        <v>81.4960629921259</v>
      </c>
      <c r="CD213" s="1">
        <v>91.276595744680805</v>
      </c>
      <c r="CE213" s="1">
        <v>64.055299539170505</v>
      </c>
      <c r="CF213" s="1">
        <v>63.559322033898297</v>
      </c>
      <c r="CG213" s="1">
        <v>69.708029197080194</v>
      </c>
      <c r="CH213" s="1">
        <v>77.559055118110194</v>
      </c>
      <c r="CI213" s="1">
        <v>94.537815126050404</v>
      </c>
      <c r="CJ213" s="1">
        <v>59.322033898305101</v>
      </c>
      <c r="CK213" s="1">
        <v>81.140350877192901</v>
      </c>
      <c r="CL213" s="1">
        <v>60.7476635514018</v>
      </c>
      <c r="CM213" s="1">
        <v>55.5555555555555</v>
      </c>
      <c r="CN213" s="1">
        <v>89.759036144578303</v>
      </c>
      <c r="CO213" s="1">
        <v>90.384615384615302</v>
      </c>
      <c r="CP213" s="1">
        <v>65.789473684210506</v>
      </c>
      <c r="CQ213" s="1">
        <v>73.728813559322006</v>
      </c>
      <c r="CR213" s="1">
        <v>36.614173228346402</v>
      </c>
      <c r="CS213" s="1">
        <v>39.361702127659498</v>
      </c>
      <c r="CT213" s="1">
        <v>38.940092165898598</v>
      </c>
      <c r="CU213" s="1">
        <v>38.700564971751398</v>
      </c>
      <c r="CV213" s="1">
        <v>40.875912408759099</v>
      </c>
      <c r="CW213" s="1">
        <v>41.732283464566898</v>
      </c>
      <c r="CX213" s="1">
        <v>39.915966386554601</v>
      </c>
      <c r="CY213" s="1">
        <v>41.1016949152542</v>
      </c>
      <c r="CZ213" s="1">
        <v>43.859649122806999</v>
      </c>
      <c r="DA213" s="1">
        <v>42.990654205607399</v>
      </c>
      <c r="DB213" s="1">
        <v>48.3333333333333</v>
      </c>
      <c r="DC213" s="1">
        <v>20.481927710843301</v>
      </c>
      <c r="DD213" s="1">
        <v>32.051282051282101</v>
      </c>
      <c r="DE213" s="1">
        <v>35.5263157894736</v>
      </c>
      <c r="DF213" s="1">
        <v>35.593220338983102</v>
      </c>
      <c r="DG213" s="1">
        <v>39.380044020542897</v>
      </c>
      <c r="DH213" s="1">
        <v>42.938163190632999</v>
      </c>
      <c r="DI213" s="1">
        <v>43.219650832318301</v>
      </c>
      <c r="DJ213" s="1">
        <v>24.9111374407582</v>
      </c>
      <c r="DK213" s="1">
        <v>9.2407592407592407</v>
      </c>
      <c r="DL213" s="1">
        <v>14.2350557244174</v>
      </c>
      <c r="DM213" s="1">
        <v>14.3371017471736</v>
      </c>
      <c r="DN213" s="1">
        <v>4.3545081967213104</v>
      </c>
      <c r="DO213" s="1">
        <v>22.8238866396761</v>
      </c>
      <c r="DP213" s="1">
        <v>17.4297606659729</v>
      </c>
      <c r="DQ213" s="1">
        <v>6.7409144196951898</v>
      </c>
      <c r="DR213" s="1">
        <v>19.539375928677501</v>
      </c>
      <c r="DS213" s="1">
        <v>22.1969696969696</v>
      </c>
      <c r="DT213" s="1">
        <v>41.654021244309497</v>
      </c>
      <c r="DU213" s="1">
        <v>27.203389830508399</v>
      </c>
      <c r="DV213" s="1">
        <v>91.214233308877397</v>
      </c>
      <c r="DW213" s="1">
        <v>92.700329308452197</v>
      </c>
      <c r="DX213" s="1">
        <v>96.630125862768907</v>
      </c>
      <c r="DY213" s="1">
        <v>97.719194312796205</v>
      </c>
      <c r="DZ213" s="1">
        <v>98.801198801198794</v>
      </c>
      <c r="EA213" s="1">
        <v>99.088145896656499</v>
      </c>
      <c r="EB213" s="1">
        <v>99.280575539568304</v>
      </c>
      <c r="EC213" s="1">
        <v>93.442622950819597</v>
      </c>
      <c r="ED213" s="1">
        <v>95.495951417004093</v>
      </c>
      <c r="EE213" s="1">
        <v>97.502601456815796</v>
      </c>
      <c r="EF213" s="1">
        <v>97.303634232121894</v>
      </c>
      <c r="EG213" s="1">
        <v>96.582466567607696</v>
      </c>
      <c r="EH213" s="1">
        <v>97.803030303030297</v>
      </c>
      <c r="EI213" s="1">
        <v>93.626707132018197</v>
      </c>
      <c r="EJ213" s="1">
        <v>93.135593220338905</v>
      </c>
      <c r="EK213" s="1">
        <v>72.835656639765205</v>
      </c>
      <c r="EL213" s="1">
        <v>74.624954262714894</v>
      </c>
      <c r="EM213" s="1">
        <v>35.749086479902502</v>
      </c>
      <c r="EN213" s="1">
        <v>30.9537914691943</v>
      </c>
      <c r="EO213" s="1">
        <v>58.791208791208703</v>
      </c>
      <c r="EP213" s="1">
        <v>21.681864235055698</v>
      </c>
      <c r="EQ213" s="1">
        <v>59.455292908530303</v>
      </c>
      <c r="ER213" s="1">
        <v>25.768442622950801</v>
      </c>
      <c r="ES213" s="1">
        <v>33.350202429149803</v>
      </c>
      <c r="ET213" s="1">
        <v>28.876170655567101</v>
      </c>
      <c r="EU213" s="1">
        <v>38.628370457209797</v>
      </c>
      <c r="EV213" s="1">
        <v>18.4992570579494</v>
      </c>
      <c r="EW213" s="1">
        <v>38.939393939393902</v>
      </c>
      <c r="EX213" s="1">
        <v>40.819423368740502</v>
      </c>
      <c r="EY213" s="1">
        <v>41.610169491525397</v>
      </c>
    </row>
    <row r="214" spans="1:155" ht="15">
      <c r="A214" s="11" t="s">
        <v>278</v>
      </c>
      <c r="B214" s="1" t="s">
        <v>750</v>
      </c>
      <c r="C214" s="1" t="s">
        <v>1013</v>
      </c>
      <c r="D214" s="11" t="s">
        <v>1014</v>
      </c>
      <c r="E214" s="11" t="s">
        <v>1015</v>
      </c>
      <c r="F214" s="1">
        <v>62.078651685393197</v>
      </c>
      <c r="G214" s="1">
        <v>69.578313253011999</v>
      </c>
      <c r="H214" s="1">
        <v>70.205479452054803</v>
      </c>
      <c r="I214" s="1">
        <v>53.030303030303003</v>
      </c>
      <c r="J214" s="1">
        <v>38.0597014925373</v>
      </c>
      <c r="K214" s="1">
        <v>33.59375</v>
      </c>
      <c r="L214" s="1">
        <v>32.03125</v>
      </c>
      <c r="M214" s="1">
        <v>33.076923076923102</v>
      </c>
      <c r="N214" s="1">
        <v>41.044776119402897</v>
      </c>
      <c r="O214" s="1">
        <v>43.846153846153797</v>
      </c>
      <c r="P214" s="1">
        <v>46.491228070175403</v>
      </c>
      <c r="Q214" s="1">
        <v>40</v>
      </c>
      <c r="R214" s="1">
        <v>0</v>
      </c>
      <c r="S214" s="1">
        <v>0</v>
      </c>
      <c r="T214" s="1">
        <v>0</v>
      </c>
      <c r="U214" s="1">
        <v>56.179775280898802</v>
      </c>
      <c r="V214" s="1">
        <v>61.746987951807199</v>
      </c>
      <c r="W214" s="1">
        <v>64.726027397260196</v>
      </c>
      <c r="X214" s="1">
        <v>54.040404040403999</v>
      </c>
      <c r="Y214" s="1">
        <v>14.179104477611901</v>
      </c>
      <c r="Z214" s="1">
        <v>13.28125</v>
      </c>
      <c r="AA214" s="1">
        <v>13.28125</v>
      </c>
      <c r="AB214" s="1">
        <v>14.615384615384601</v>
      </c>
      <c r="AC214" s="1">
        <v>18.656716417910399</v>
      </c>
      <c r="AD214" s="1">
        <v>19.230769230769202</v>
      </c>
      <c r="AE214" s="1">
        <v>17.543859649122801</v>
      </c>
      <c r="AF214" s="1">
        <v>20</v>
      </c>
      <c r="AG214" s="1">
        <v>0</v>
      </c>
      <c r="AH214" s="1">
        <v>0</v>
      </c>
      <c r="AI214" s="1">
        <v>0</v>
      </c>
      <c r="AJ214" s="1">
        <v>52.247191011235898</v>
      </c>
      <c r="AK214" s="1">
        <v>52.710843373493901</v>
      </c>
      <c r="AL214" s="1">
        <v>51.369863013698598</v>
      </c>
      <c r="AM214" s="1">
        <v>48.484848484848399</v>
      </c>
      <c r="AN214" s="1">
        <v>46.268656716417901</v>
      </c>
      <c r="AO214" s="1">
        <v>46.09375</v>
      </c>
      <c r="AP214" s="1">
        <v>44.53125</v>
      </c>
      <c r="AQ214" s="1">
        <v>44.615384615384599</v>
      </c>
      <c r="AR214" s="1">
        <v>49.253731343283498</v>
      </c>
      <c r="AS214" s="1">
        <v>53.076923076923102</v>
      </c>
      <c r="AT214" s="1">
        <v>57.894736842105203</v>
      </c>
      <c r="AU214" s="1">
        <v>63</v>
      </c>
      <c r="AV214" s="1">
        <v>0</v>
      </c>
      <c r="AW214" s="1">
        <v>0</v>
      </c>
      <c r="AX214" s="1">
        <v>0</v>
      </c>
      <c r="AY214" s="1">
        <v>62.078651685393197</v>
      </c>
      <c r="AZ214" s="1">
        <v>52.108433734939702</v>
      </c>
      <c r="BA214" s="1">
        <v>35.958904109589</v>
      </c>
      <c r="BB214" s="1">
        <v>21.717171717171698</v>
      </c>
      <c r="BC214" s="1">
        <v>14.179104477611901</v>
      </c>
      <c r="BD214" s="1">
        <v>22.65625</v>
      </c>
      <c r="BE214" s="1">
        <v>22.65625</v>
      </c>
      <c r="BF214" s="1">
        <v>23.846153846153801</v>
      </c>
      <c r="BG214" s="1">
        <v>36.567164179104402</v>
      </c>
      <c r="BH214" s="1">
        <v>39.230769230769198</v>
      </c>
      <c r="BI214" s="1">
        <v>30.7017543859649</v>
      </c>
      <c r="BJ214" s="1">
        <v>27</v>
      </c>
      <c r="BK214" s="1">
        <v>0</v>
      </c>
      <c r="BL214" s="1">
        <v>0</v>
      </c>
      <c r="BM214" s="1">
        <v>0</v>
      </c>
      <c r="BN214" s="1">
        <v>56.741573033707802</v>
      </c>
      <c r="BO214" s="1">
        <v>56.325301204819198</v>
      </c>
      <c r="BP214" s="1">
        <v>57.534246575342401</v>
      </c>
      <c r="BQ214" s="1">
        <v>54.040404040403999</v>
      </c>
      <c r="BR214" s="1">
        <v>47.761194029850699</v>
      </c>
      <c r="BS214" s="1">
        <v>53.90625</v>
      </c>
      <c r="BT214" s="1">
        <v>58.59375</v>
      </c>
      <c r="BU214" s="1">
        <v>30</v>
      </c>
      <c r="BV214" s="1">
        <v>35.074626865671597</v>
      </c>
      <c r="BW214" s="1">
        <v>36.923076923076898</v>
      </c>
      <c r="BX214" s="1">
        <v>37.719298245613999</v>
      </c>
      <c r="BY214" s="1">
        <v>37</v>
      </c>
      <c r="BZ214" s="1">
        <v>0</v>
      </c>
      <c r="CA214" s="1">
        <v>0</v>
      </c>
      <c r="CB214" s="1">
        <v>0</v>
      </c>
      <c r="CC214" s="1">
        <v>69.943820224719104</v>
      </c>
      <c r="CD214" s="1">
        <v>72.590361445783103</v>
      </c>
      <c r="CE214" s="1">
        <v>70.890410958904098</v>
      </c>
      <c r="CF214" s="1">
        <v>66.161616161616095</v>
      </c>
      <c r="CG214" s="1">
        <v>70.149253731343194</v>
      </c>
      <c r="CH214" s="1">
        <v>75.78125</v>
      </c>
      <c r="CI214" s="1">
        <v>81.25</v>
      </c>
      <c r="CJ214" s="1">
        <v>79.230769230769198</v>
      </c>
      <c r="CK214" s="1">
        <v>71.641791044776099</v>
      </c>
      <c r="CL214" s="1">
        <v>55.384615384615302</v>
      </c>
      <c r="CM214" s="1">
        <v>48.245614035087698</v>
      </c>
      <c r="CN214" s="1">
        <v>52</v>
      </c>
      <c r="CO214" s="1">
        <v>0</v>
      </c>
      <c r="CP214" s="1">
        <v>0</v>
      </c>
      <c r="CQ214" s="1">
        <v>0</v>
      </c>
      <c r="CR214" s="1">
        <v>19.382022471910101</v>
      </c>
      <c r="CS214" s="1">
        <v>22.891566265060199</v>
      </c>
      <c r="CT214" s="1">
        <v>25</v>
      </c>
      <c r="CU214" s="1">
        <v>53.030303030303003</v>
      </c>
      <c r="CV214" s="1">
        <v>20.149253731343201</v>
      </c>
      <c r="CW214" s="1">
        <v>21.09375</v>
      </c>
      <c r="CX214" s="1">
        <v>21.875</v>
      </c>
      <c r="CY214" s="1">
        <v>24.615384615384599</v>
      </c>
      <c r="CZ214" s="1">
        <v>22.388059701492502</v>
      </c>
      <c r="DA214" s="1">
        <v>23.846153846153801</v>
      </c>
      <c r="DB214" s="1">
        <v>22.807017543859601</v>
      </c>
      <c r="DC214" s="1">
        <v>85</v>
      </c>
      <c r="DD214" s="1">
        <v>0</v>
      </c>
      <c r="DE214" s="1">
        <v>0</v>
      </c>
      <c r="DF214" s="1">
        <v>0</v>
      </c>
      <c r="DG214" s="1">
        <v>90.297138664710204</v>
      </c>
      <c r="DH214" s="1">
        <v>87.321624588364401</v>
      </c>
      <c r="DI214" s="1">
        <v>89.626471782379198</v>
      </c>
      <c r="DJ214" s="1">
        <v>92.624407582938304</v>
      </c>
      <c r="DK214" s="1">
        <v>72.877122877122801</v>
      </c>
      <c r="DL214" s="1">
        <v>37.7406281661601</v>
      </c>
      <c r="DM214" s="1">
        <v>46.711202466598102</v>
      </c>
      <c r="DN214" s="1">
        <v>22.797131147540899</v>
      </c>
      <c r="DO214" s="1">
        <v>42.358299595141702</v>
      </c>
      <c r="DP214" s="1">
        <v>48.5431841831425</v>
      </c>
      <c r="DQ214" s="1">
        <v>41.207502930832298</v>
      </c>
      <c r="DR214" s="1">
        <v>26.671619613670099</v>
      </c>
      <c r="DS214" s="1">
        <v>0</v>
      </c>
      <c r="DT214" s="1">
        <v>0</v>
      </c>
      <c r="DU214" s="1">
        <v>0</v>
      </c>
      <c r="DV214" s="1">
        <v>71.955245781364596</v>
      </c>
      <c r="DW214" s="1">
        <v>80.918404683497897</v>
      </c>
      <c r="DX214" s="1">
        <v>75.903369874137198</v>
      </c>
      <c r="DY214" s="1">
        <v>69.3424170616113</v>
      </c>
      <c r="DZ214" s="1">
        <v>22.827172827172799</v>
      </c>
      <c r="EA214" s="1">
        <v>60.536980749746697</v>
      </c>
      <c r="EB214" s="1">
        <v>57.605344295991699</v>
      </c>
      <c r="EC214" s="1">
        <v>50.256147540983598</v>
      </c>
      <c r="ED214" s="1">
        <v>74.949392712550605</v>
      </c>
      <c r="EE214" s="1">
        <v>17.221644120707499</v>
      </c>
      <c r="EF214" s="1">
        <v>48.827667057444302</v>
      </c>
      <c r="EG214" s="1">
        <v>25.780089153046099</v>
      </c>
      <c r="EH214" s="1">
        <v>0</v>
      </c>
      <c r="EI214" s="1">
        <v>0</v>
      </c>
      <c r="EJ214" s="1">
        <v>0</v>
      </c>
      <c r="EK214" s="1">
        <v>35.399853264856901</v>
      </c>
      <c r="EL214" s="1">
        <v>36.1873399195023</v>
      </c>
      <c r="EM214" s="1">
        <v>35.749086479902502</v>
      </c>
      <c r="EN214" s="1">
        <v>30.9537914691943</v>
      </c>
      <c r="EO214" s="1">
        <v>22.0779220779221</v>
      </c>
      <c r="EP214" s="1">
        <v>21.681864235055698</v>
      </c>
      <c r="EQ214" s="1">
        <v>21.891058581706101</v>
      </c>
      <c r="ER214" s="1">
        <v>25.768442622950801</v>
      </c>
      <c r="ES214" s="1">
        <v>33.350202429149803</v>
      </c>
      <c r="ET214" s="1">
        <v>28.876170655567101</v>
      </c>
      <c r="EU214" s="1">
        <v>38.628370457209797</v>
      </c>
      <c r="EV214" s="1">
        <v>47.696879643387803</v>
      </c>
      <c r="EW214" s="1">
        <v>0</v>
      </c>
      <c r="EX214" s="1">
        <v>0</v>
      </c>
      <c r="EY214" s="1">
        <v>0</v>
      </c>
    </row>
    <row r="215" spans="1:155" ht="15">
      <c r="A215" s="11" t="s">
        <v>410</v>
      </c>
      <c r="B215" s="1" t="s">
        <v>879</v>
      </c>
      <c r="C215" s="1" t="s">
        <v>1106</v>
      </c>
      <c r="D215" s="11" t="s">
        <v>1135</v>
      </c>
      <c r="E215" s="11" t="s">
        <v>1221</v>
      </c>
      <c r="F215" s="1">
        <v>43.110236220472402</v>
      </c>
      <c r="G215" s="1">
        <v>43.6170212765957</v>
      </c>
      <c r="H215" s="1">
        <v>46.313364055299502</v>
      </c>
      <c r="I215" s="1">
        <v>42.090395480225901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16.929133858267701</v>
      </c>
      <c r="V215" s="1">
        <v>18.297872340425499</v>
      </c>
      <c r="W215" s="1">
        <v>18.202764976958498</v>
      </c>
      <c r="X215" s="1">
        <v>15.254237288135499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33.267716535433102</v>
      </c>
      <c r="AK215" s="1">
        <v>32.978723404255298</v>
      </c>
      <c r="AL215" s="1">
        <v>33.4101382488479</v>
      </c>
      <c r="AM215" s="1">
        <v>33.898305084745701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20.2755905511811</v>
      </c>
      <c r="AZ215" s="1">
        <v>28.297872340425499</v>
      </c>
      <c r="BA215" s="1">
        <v>14.9769585253456</v>
      </c>
      <c r="BB215" s="1">
        <v>9.3220338983050794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20.4724409448818</v>
      </c>
      <c r="BO215" s="1">
        <v>25.531914893617</v>
      </c>
      <c r="BP215" s="1">
        <v>27.1889400921659</v>
      </c>
      <c r="BQ215" s="1">
        <v>25.1412429378531</v>
      </c>
      <c r="BR215" s="1">
        <v>0</v>
      </c>
      <c r="BS215" s="1">
        <v>0</v>
      </c>
      <c r="BT215" s="1">
        <v>0</v>
      </c>
      <c r="BU215" s="1">
        <v>0</v>
      </c>
      <c r="BV215" s="1">
        <v>0</v>
      </c>
      <c r="BW215" s="1">
        <v>0</v>
      </c>
      <c r="BX215" s="1">
        <v>0</v>
      </c>
      <c r="BY215" s="1">
        <v>0</v>
      </c>
      <c r="BZ215" s="1">
        <v>0</v>
      </c>
      <c r="CA215" s="1">
        <v>0</v>
      </c>
      <c r="CB215" s="1">
        <v>0</v>
      </c>
      <c r="CC215" s="1">
        <v>64.763779527559095</v>
      </c>
      <c r="CD215" s="1">
        <v>65.744680851063805</v>
      </c>
      <c r="CE215" s="1">
        <v>64.055299539170505</v>
      </c>
      <c r="CF215" s="1">
        <v>63.559322033898297</v>
      </c>
      <c r="CG215" s="1">
        <v>0</v>
      </c>
      <c r="CH215" s="1">
        <v>0</v>
      </c>
      <c r="CI215" s="1">
        <v>0</v>
      </c>
      <c r="CJ215" s="1">
        <v>0</v>
      </c>
      <c r="CK215" s="1">
        <v>0</v>
      </c>
      <c r="CL215" s="1">
        <v>0</v>
      </c>
      <c r="CM215" s="1">
        <v>0</v>
      </c>
      <c r="CN215" s="1">
        <v>0</v>
      </c>
      <c r="CO215" s="1">
        <v>0</v>
      </c>
      <c r="CP215" s="1">
        <v>0</v>
      </c>
      <c r="CQ215" s="1">
        <v>0</v>
      </c>
      <c r="CR215" s="1">
        <v>36.614173228346402</v>
      </c>
      <c r="CS215" s="1">
        <v>39.361702127659498</v>
      </c>
      <c r="CT215" s="1">
        <v>38.940092165898598</v>
      </c>
      <c r="CU215" s="1">
        <v>38.700564971751398</v>
      </c>
      <c r="CV215" s="1">
        <v>0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  <c r="DF215" s="1">
        <v>0</v>
      </c>
      <c r="DG215" s="1">
        <v>52.182685253118102</v>
      </c>
      <c r="DH215" s="1">
        <v>62.7698499817051</v>
      </c>
      <c r="DI215" s="1">
        <v>59.419407226959002</v>
      </c>
      <c r="DJ215" s="1">
        <v>27.399289099526101</v>
      </c>
      <c r="DK215" s="1">
        <v>0</v>
      </c>
      <c r="DL215" s="1">
        <v>0</v>
      </c>
      <c r="DM215" s="1">
        <v>0</v>
      </c>
      <c r="DN215" s="1">
        <v>0</v>
      </c>
      <c r="DO215" s="1">
        <v>0</v>
      </c>
      <c r="DP215" s="1">
        <v>0</v>
      </c>
      <c r="DQ215" s="1">
        <v>0</v>
      </c>
      <c r="DR215" s="1">
        <v>0</v>
      </c>
      <c r="DS215" s="1">
        <v>0</v>
      </c>
      <c r="DT215" s="1">
        <v>0</v>
      </c>
      <c r="DU215" s="1">
        <v>0</v>
      </c>
      <c r="DV215" s="1">
        <v>48.844460748349199</v>
      </c>
      <c r="DW215" s="1">
        <v>50.585437248444897</v>
      </c>
      <c r="DX215" s="1">
        <v>50.568412505075102</v>
      </c>
      <c r="DY215" s="1">
        <v>55.302132701421797</v>
      </c>
      <c r="DZ215" s="1">
        <v>0</v>
      </c>
      <c r="EA215" s="1">
        <v>0</v>
      </c>
      <c r="EB215" s="1">
        <v>0</v>
      </c>
      <c r="EC215" s="1">
        <v>0</v>
      </c>
      <c r="ED215" s="1">
        <v>0</v>
      </c>
      <c r="EE215" s="1">
        <v>0</v>
      </c>
      <c r="EF215" s="1">
        <v>0</v>
      </c>
      <c r="EG215" s="1">
        <v>0</v>
      </c>
      <c r="EH215" s="1">
        <v>0</v>
      </c>
      <c r="EI215" s="1">
        <v>0</v>
      </c>
      <c r="EJ215" s="1">
        <v>0</v>
      </c>
      <c r="EK215" s="1">
        <v>35.399853264856901</v>
      </c>
      <c r="EL215" s="1">
        <v>36.1873399195023</v>
      </c>
      <c r="EM215" s="1">
        <v>35.749086479902502</v>
      </c>
      <c r="EN215" s="1">
        <v>30.9537914691943</v>
      </c>
      <c r="EO215" s="1">
        <v>0</v>
      </c>
      <c r="EP215" s="1">
        <v>0</v>
      </c>
      <c r="EQ215" s="1">
        <v>0</v>
      </c>
      <c r="ER215" s="1">
        <v>0</v>
      </c>
      <c r="ES215" s="1">
        <v>0</v>
      </c>
      <c r="ET215" s="1">
        <v>0</v>
      </c>
      <c r="EU215" s="1">
        <v>0</v>
      </c>
      <c r="EV215" s="1">
        <v>0</v>
      </c>
      <c r="EW215" s="1">
        <v>0</v>
      </c>
      <c r="EX215" s="1">
        <v>0</v>
      </c>
      <c r="EY215" s="1">
        <v>0</v>
      </c>
    </row>
    <row r="216" spans="1:155" ht="15">
      <c r="A216" s="11" t="s">
        <v>286</v>
      </c>
      <c r="B216" s="1" t="s">
        <v>758</v>
      </c>
      <c r="C216" s="1" t="s">
        <v>1048</v>
      </c>
      <c r="D216" s="11" t="s">
        <v>1014</v>
      </c>
      <c r="E216" s="11" t="s">
        <v>1155</v>
      </c>
      <c r="F216" s="1">
        <v>84.090909090909093</v>
      </c>
      <c r="G216" s="1">
        <v>81.451612903225794</v>
      </c>
      <c r="H216" s="1">
        <v>80.5555555555555</v>
      </c>
      <c r="I216" s="1">
        <v>78.571428571428498</v>
      </c>
      <c r="J216" s="1">
        <v>81.034482758620598</v>
      </c>
      <c r="K216" s="1">
        <v>63.793103448275801</v>
      </c>
      <c r="L216" s="1">
        <v>66.071428571428498</v>
      </c>
      <c r="M216" s="1">
        <v>59.615384615384599</v>
      </c>
      <c r="N216" s="1">
        <v>78.846153846153797</v>
      </c>
      <c r="O216" s="1">
        <v>80.434782608695599</v>
      </c>
      <c r="P216" s="1">
        <v>55.2631578947368</v>
      </c>
      <c r="Q216" s="1">
        <v>69.4444444444444</v>
      </c>
      <c r="R216" s="1">
        <v>30</v>
      </c>
      <c r="S216" s="1">
        <v>27.5</v>
      </c>
      <c r="T216" s="1">
        <v>38.235294117647101</v>
      </c>
      <c r="U216" s="1">
        <v>91.6666666666666</v>
      </c>
      <c r="V216" s="1">
        <v>92.741935483870904</v>
      </c>
      <c r="W216" s="1">
        <v>93.518518518518505</v>
      </c>
      <c r="X216" s="1">
        <v>94.047619047618994</v>
      </c>
      <c r="Y216" s="1">
        <v>87.931034482758605</v>
      </c>
      <c r="Z216" s="1">
        <v>87.931034482758605</v>
      </c>
      <c r="AA216" s="1">
        <v>83.928571428571402</v>
      </c>
      <c r="AB216" s="1">
        <v>86.538461538461505</v>
      </c>
      <c r="AC216" s="1">
        <v>61.538461538461497</v>
      </c>
      <c r="AD216" s="1">
        <v>50</v>
      </c>
      <c r="AE216" s="1">
        <v>47.368421052631497</v>
      </c>
      <c r="AF216" s="1">
        <v>52.7777777777777</v>
      </c>
      <c r="AG216" s="1">
        <v>67.5</v>
      </c>
      <c r="AH216" s="1">
        <v>27.5</v>
      </c>
      <c r="AI216" s="1">
        <v>38.235294117647101</v>
      </c>
      <c r="AJ216" s="1">
        <v>71.969696969696898</v>
      </c>
      <c r="AK216" s="1">
        <v>70.161290322580598</v>
      </c>
      <c r="AL216" s="1">
        <v>71.296296296296205</v>
      </c>
      <c r="AM216" s="1">
        <v>69.047619047618994</v>
      </c>
      <c r="AN216" s="1">
        <v>60.344827586206897</v>
      </c>
      <c r="AO216" s="1">
        <v>60.344827586206897</v>
      </c>
      <c r="AP216" s="1">
        <v>57.142857142857103</v>
      </c>
      <c r="AQ216" s="1">
        <v>59.615384615384599</v>
      </c>
      <c r="AR216" s="1">
        <v>67.307692307692307</v>
      </c>
      <c r="AS216" s="1">
        <v>69.565217391304301</v>
      </c>
      <c r="AT216" s="1">
        <v>44.736842105263101</v>
      </c>
      <c r="AU216" s="1">
        <v>63.8888888888888</v>
      </c>
      <c r="AV216" s="1">
        <v>30</v>
      </c>
      <c r="AW216" s="1">
        <v>27.5</v>
      </c>
      <c r="AX216" s="1">
        <v>41.176470588235198</v>
      </c>
      <c r="AY216" s="1">
        <v>91.6666666666666</v>
      </c>
      <c r="AZ216" s="1">
        <v>83.064516129032199</v>
      </c>
      <c r="BA216" s="1">
        <v>87.962962962962905</v>
      </c>
      <c r="BB216" s="1">
        <v>86.904761904761898</v>
      </c>
      <c r="BC216" s="1">
        <v>63.793103448275801</v>
      </c>
      <c r="BD216" s="1">
        <v>67.241379310344797</v>
      </c>
      <c r="BE216" s="1">
        <v>76.785714285714207</v>
      </c>
      <c r="BF216" s="1">
        <v>75</v>
      </c>
      <c r="BG216" s="1">
        <v>78.846153846153797</v>
      </c>
      <c r="BH216" s="1">
        <v>63.043478260869499</v>
      </c>
      <c r="BI216" s="1">
        <v>50</v>
      </c>
      <c r="BJ216" s="1">
        <v>30.5555555555555</v>
      </c>
      <c r="BK216" s="1">
        <v>57.5</v>
      </c>
      <c r="BL216" s="1">
        <v>57.5</v>
      </c>
      <c r="BM216" s="1">
        <v>50</v>
      </c>
      <c r="BN216" s="1">
        <v>59.848484848484802</v>
      </c>
      <c r="BO216" s="1">
        <v>58.064516129032199</v>
      </c>
      <c r="BP216" s="1">
        <v>60.185185185185098</v>
      </c>
      <c r="BQ216" s="1">
        <v>35.714285714285701</v>
      </c>
      <c r="BR216" s="1">
        <v>56.8965517241379</v>
      </c>
      <c r="BS216" s="1">
        <v>62.068965517241303</v>
      </c>
      <c r="BT216" s="1">
        <v>62.5</v>
      </c>
      <c r="BU216" s="1">
        <v>57.692307692307601</v>
      </c>
      <c r="BV216" s="1">
        <v>32.692307692307601</v>
      </c>
      <c r="BW216" s="1">
        <v>30.434782608695599</v>
      </c>
      <c r="BX216" s="1">
        <v>31.578947368421101</v>
      </c>
      <c r="BY216" s="1">
        <v>33.3333333333333</v>
      </c>
      <c r="BZ216" s="1">
        <v>37.5</v>
      </c>
      <c r="CA216" s="1">
        <v>37.5</v>
      </c>
      <c r="CB216" s="1">
        <v>38.235294117647101</v>
      </c>
      <c r="CC216" s="1">
        <v>90.909090909090907</v>
      </c>
      <c r="CD216" s="1">
        <v>90.322580645161196</v>
      </c>
      <c r="CE216" s="1">
        <v>88.8888888888888</v>
      </c>
      <c r="CF216" s="1">
        <v>88.095238095238102</v>
      </c>
      <c r="CG216" s="1">
        <v>81.034482758620598</v>
      </c>
      <c r="CH216" s="1">
        <v>74.137931034482705</v>
      </c>
      <c r="CI216" s="1">
        <v>55.357142857142797</v>
      </c>
      <c r="CJ216" s="1">
        <v>63.461538461538403</v>
      </c>
      <c r="CK216" s="1">
        <v>63.461538461538403</v>
      </c>
      <c r="CL216" s="1">
        <v>41.304347826086897</v>
      </c>
      <c r="CM216" s="1">
        <v>44.736842105263101</v>
      </c>
      <c r="CN216" s="1">
        <v>75</v>
      </c>
      <c r="CO216" s="1">
        <v>62.5</v>
      </c>
      <c r="CP216" s="1">
        <v>82.5</v>
      </c>
      <c r="CQ216" s="1">
        <v>67.647058823529406</v>
      </c>
      <c r="CR216" s="1">
        <v>55.303030303030297</v>
      </c>
      <c r="CS216" s="1">
        <v>65.322580645161196</v>
      </c>
      <c r="CT216" s="1">
        <v>45.370370370370303</v>
      </c>
      <c r="CU216" s="1">
        <v>53.571428571428498</v>
      </c>
      <c r="CV216" s="1">
        <v>77.586206896551701</v>
      </c>
      <c r="CW216" s="1">
        <v>81.034482758620598</v>
      </c>
      <c r="CX216" s="1">
        <v>80.357142857142804</v>
      </c>
      <c r="CY216" s="1">
        <v>86.538461538461505</v>
      </c>
      <c r="CZ216" s="1">
        <v>51.923076923076898</v>
      </c>
      <c r="DA216" s="1">
        <v>63.043478260869499</v>
      </c>
      <c r="DB216" s="1">
        <v>42.105263157894697</v>
      </c>
      <c r="DC216" s="1">
        <v>58.3333333333333</v>
      </c>
      <c r="DD216" s="1">
        <v>65</v>
      </c>
      <c r="DE216" s="1">
        <v>77.5</v>
      </c>
      <c r="DF216" s="1">
        <v>67.647058823529406</v>
      </c>
      <c r="DG216" s="1">
        <v>80.685986793837102</v>
      </c>
      <c r="DH216" s="1">
        <v>76.564215148188794</v>
      </c>
      <c r="DI216" s="1">
        <v>46.670726755988603</v>
      </c>
      <c r="DJ216" s="1">
        <v>47.067535545023702</v>
      </c>
      <c r="DK216" s="1">
        <v>25.8241758241758</v>
      </c>
      <c r="DL216" s="1">
        <v>53.039513677811499</v>
      </c>
      <c r="DM216" s="1">
        <v>54.316546762589901</v>
      </c>
      <c r="DN216" s="1">
        <v>61.219262295081897</v>
      </c>
      <c r="DO216" s="1">
        <v>30.819838056680101</v>
      </c>
      <c r="DP216" s="1">
        <v>57.596253902185197</v>
      </c>
      <c r="DQ216" s="1">
        <v>16.940211019929599</v>
      </c>
      <c r="DR216" s="1">
        <v>22.362555720653699</v>
      </c>
      <c r="DS216" s="1">
        <v>39.318181818181799</v>
      </c>
      <c r="DT216" s="1">
        <v>24.962063732928598</v>
      </c>
      <c r="DU216" s="1">
        <v>56.355932203389798</v>
      </c>
      <c r="DV216" s="1">
        <v>26.393983859134199</v>
      </c>
      <c r="DW216" s="1">
        <v>39.315770215879901</v>
      </c>
      <c r="DX216" s="1">
        <v>35.789687373122199</v>
      </c>
      <c r="DY216" s="1">
        <v>28.880331753554501</v>
      </c>
      <c r="DZ216" s="1">
        <v>27.2227772227772</v>
      </c>
      <c r="EA216" s="1">
        <v>27.304964539007099</v>
      </c>
      <c r="EB216" s="1">
        <v>53.083247687564203</v>
      </c>
      <c r="EC216" s="1">
        <v>32.4282786885245</v>
      </c>
      <c r="ED216" s="1">
        <v>20.799595141700401</v>
      </c>
      <c r="EE216" s="1">
        <v>8.7929240374609705</v>
      </c>
      <c r="EF216" s="1">
        <v>51.524032825322401</v>
      </c>
      <c r="EG216" s="1">
        <v>41.381872213967299</v>
      </c>
      <c r="EH216" s="1">
        <v>23.560606060606101</v>
      </c>
      <c r="EI216" s="1">
        <v>19.8027314112291</v>
      </c>
      <c r="EJ216" s="1">
        <v>6.5254237288135499</v>
      </c>
      <c r="EK216" s="1">
        <v>84.702861335289796</v>
      </c>
      <c r="EL216" s="1">
        <v>90.669593852908804</v>
      </c>
      <c r="EM216" s="1">
        <v>90.357287860332903</v>
      </c>
      <c r="EN216" s="1">
        <v>88.270142180094695</v>
      </c>
      <c r="EO216" s="1">
        <v>81.868131868131798</v>
      </c>
      <c r="EP216" s="1">
        <v>80.952380952380906</v>
      </c>
      <c r="EQ216" s="1">
        <v>84.840698869475801</v>
      </c>
      <c r="ER216" s="1">
        <v>73.0532786885245</v>
      </c>
      <c r="ES216" s="1">
        <v>87.398785425101195</v>
      </c>
      <c r="ET216" s="1">
        <v>89.281997918834506</v>
      </c>
      <c r="EU216" s="1">
        <v>38.628370457209797</v>
      </c>
      <c r="EV216" s="1">
        <v>47.696879643387803</v>
      </c>
      <c r="EW216" s="1">
        <v>38.939393939393902</v>
      </c>
      <c r="EX216" s="1">
        <v>40.819423368740502</v>
      </c>
      <c r="EY216" s="1">
        <v>41.610169491525397</v>
      </c>
    </row>
    <row r="217" spans="1:155" ht="15">
      <c r="A217" s="11" t="s">
        <v>412</v>
      </c>
      <c r="B217" s="1" t="s">
        <v>881</v>
      </c>
      <c r="C217" s="1" t="s">
        <v>1151</v>
      </c>
      <c r="D217" s="11" t="s">
        <v>1152</v>
      </c>
      <c r="E217" s="11" t="s">
        <v>1153</v>
      </c>
      <c r="F217" s="1">
        <v>46.335078534031403</v>
      </c>
      <c r="G217" s="1">
        <v>46.6480446927374</v>
      </c>
      <c r="H217" s="1">
        <v>47.604790419161603</v>
      </c>
      <c r="I217" s="1">
        <v>62.408759124087503</v>
      </c>
      <c r="J217" s="1">
        <v>71.4876033057851</v>
      </c>
      <c r="K217" s="1">
        <v>70.762711864406697</v>
      </c>
      <c r="L217" s="1">
        <v>65.929203539823007</v>
      </c>
      <c r="M217" s="1">
        <v>40.654205607476598</v>
      </c>
      <c r="N217" s="1">
        <v>37.378640776699001</v>
      </c>
      <c r="O217" s="1">
        <v>38.764044943820203</v>
      </c>
      <c r="P217" s="1">
        <v>41.139240506329102</v>
      </c>
      <c r="Q217" s="1">
        <v>43.571428571428498</v>
      </c>
      <c r="R217" s="1">
        <v>37.313432835820898</v>
      </c>
      <c r="S217" s="1">
        <v>40</v>
      </c>
      <c r="T217" s="1">
        <v>37.755102040816297</v>
      </c>
      <c r="U217" s="1">
        <v>88.7434554973822</v>
      </c>
      <c r="V217" s="1">
        <v>88.268156424580994</v>
      </c>
      <c r="W217" s="1">
        <v>89.820359281437106</v>
      </c>
      <c r="X217" s="1">
        <v>87.2262773722627</v>
      </c>
      <c r="Y217" s="1">
        <v>84.710743801652796</v>
      </c>
      <c r="Z217" s="1">
        <v>68.220338983050794</v>
      </c>
      <c r="AA217" s="1">
        <v>68.141592920353901</v>
      </c>
      <c r="AB217" s="1">
        <v>47.196261682242898</v>
      </c>
      <c r="AC217" s="1">
        <v>50</v>
      </c>
      <c r="AD217" s="1">
        <v>52.808988764044898</v>
      </c>
      <c r="AE217" s="1">
        <v>53.164556962025301</v>
      </c>
      <c r="AF217" s="1">
        <v>21.428571428571399</v>
      </c>
      <c r="AG217" s="1">
        <v>30.597014925373099</v>
      </c>
      <c r="AH217" s="1">
        <v>34.615384615384599</v>
      </c>
      <c r="AI217" s="1">
        <v>38.775510204081598</v>
      </c>
      <c r="AJ217" s="1">
        <v>35.078534031413596</v>
      </c>
      <c r="AK217" s="1">
        <v>34.636871508379798</v>
      </c>
      <c r="AL217" s="1">
        <v>32.934131736526901</v>
      </c>
      <c r="AM217" s="1">
        <v>32.846715328467099</v>
      </c>
      <c r="AN217" s="1">
        <v>28.925619834710702</v>
      </c>
      <c r="AO217" s="1">
        <v>29.2372881355932</v>
      </c>
      <c r="AP217" s="1">
        <v>28.318584070796401</v>
      </c>
      <c r="AQ217" s="1">
        <v>29.906542056074699</v>
      </c>
      <c r="AR217" s="1">
        <v>31.067961165048501</v>
      </c>
      <c r="AS217" s="1">
        <v>30.337078651685299</v>
      </c>
      <c r="AT217" s="1">
        <v>32.911392405063197</v>
      </c>
      <c r="AU217" s="1">
        <v>33.571428571428498</v>
      </c>
      <c r="AV217" s="1">
        <v>47.014925373134297</v>
      </c>
      <c r="AW217" s="1">
        <v>46.153846153846096</v>
      </c>
      <c r="AX217" s="1">
        <v>46.938775510204103</v>
      </c>
      <c r="AY217" s="1">
        <v>53.141361256544499</v>
      </c>
      <c r="AZ217" s="1">
        <v>48.8826815642458</v>
      </c>
      <c r="BA217" s="1">
        <v>47.604790419161603</v>
      </c>
      <c r="BB217" s="1">
        <v>50.729927007299203</v>
      </c>
      <c r="BC217" s="1">
        <v>34.297520661157002</v>
      </c>
      <c r="BD217" s="1">
        <v>29.2372881355932</v>
      </c>
      <c r="BE217" s="1">
        <v>40.265486725663699</v>
      </c>
      <c r="BF217" s="1">
        <v>11.682242990654199</v>
      </c>
      <c r="BG217" s="1">
        <v>11.1650485436893</v>
      </c>
      <c r="BH217" s="1">
        <v>32.022471910112301</v>
      </c>
      <c r="BI217" s="1">
        <v>5.69620253164556</v>
      </c>
      <c r="BJ217" s="1">
        <v>13.5714285714285</v>
      </c>
      <c r="BK217" s="1">
        <v>12.686567164179101</v>
      </c>
      <c r="BL217" s="1">
        <v>39.230769230769198</v>
      </c>
      <c r="BM217" s="1">
        <v>3.0612244897959102</v>
      </c>
      <c r="BN217" s="1">
        <v>69.633507853403103</v>
      </c>
      <c r="BO217" s="1">
        <v>74.301675977653602</v>
      </c>
      <c r="BP217" s="1">
        <v>76.047904191616695</v>
      </c>
      <c r="BQ217" s="1">
        <v>78.832116788321102</v>
      </c>
      <c r="BR217" s="1">
        <v>79.338842975206603</v>
      </c>
      <c r="BS217" s="1">
        <v>76.271186440677894</v>
      </c>
      <c r="BT217" s="1">
        <v>80.973451327433594</v>
      </c>
      <c r="BU217" s="1">
        <v>84.5794392523364</v>
      </c>
      <c r="BV217" s="1">
        <v>85.922330097087297</v>
      </c>
      <c r="BW217" s="1">
        <v>87.640449438202197</v>
      </c>
      <c r="BX217" s="1">
        <v>89.240506329113899</v>
      </c>
      <c r="BY217" s="1">
        <v>65.714285714285694</v>
      </c>
      <c r="BZ217" s="1">
        <v>36.567164179104402</v>
      </c>
      <c r="CA217" s="1">
        <v>37.692307692307601</v>
      </c>
      <c r="CB217" s="1">
        <v>41.836734693877503</v>
      </c>
      <c r="CC217" s="1">
        <v>71.465968586387405</v>
      </c>
      <c r="CD217" s="1">
        <v>74.581005586592099</v>
      </c>
      <c r="CE217" s="1">
        <v>76.646706586826298</v>
      </c>
      <c r="CF217" s="1">
        <v>78.102189781021906</v>
      </c>
      <c r="CG217" s="1">
        <v>80.991735537190095</v>
      </c>
      <c r="CH217" s="1">
        <v>84.745762711864401</v>
      </c>
      <c r="CI217" s="1">
        <v>55.3097345132743</v>
      </c>
      <c r="CJ217" s="1">
        <v>39.719626168224302</v>
      </c>
      <c r="CK217" s="1">
        <v>39.320388349514502</v>
      </c>
      <c r="CL217" s="1">
        <v>43.820224719101098</v>
      </c>
      <c r="CM217" s="1">
        <v>41.139240506329102</v>
      </c>
      <c r="CN217" s="1">
        <v>47.857142857142797</v>
      </c>
      <c r="CO217" s="1">
        <v>55.223880597014897</v>
      </c>
      <c r="CP217" s="1">
        <v>54.615384615384599</v>
      </c>
      <c r="CQ217" s="1">
        <v>56.122448979591802</v>
      </c>
      <c r="CR217" s="1">
        <v>43.979057591622997</v>
      </c>
      <c r="CS217" s="1">
        <v>44.972067039106101</v>
      </c>
      <c r="CT217" s="1">
        <v>46.107784431137702</v>
      </c>
      <c r="CU217" s="1">
        <v>48.175182481751797</v>
      </c>
      <c r="CV217" s="1">
        <v>44.6280991735537</v>
      </c>
      <c r="CW217" s="1">
        <v>46.186440677966097</v>
      </c>
      <c r="CX217" s="1">
        <v>46.902654867256601</v>
      </c>
      <c r="CY217" s="1">
        <v>50</v>
      </c>
      <c r="CZ217" s="1">
        <v>51.456310679611597</v>
      </c>
      <c r="DA217" s="1">
        <v>53.932584269662897</v>
      </c>
      <c r="DB217" s="1">
        <v>56.962025316455701</v>
      </c>
      <c r="DC217" s="1">
        <v>65</v>
      </c>
      <c r="DD217" s="1">
        <v>38.0597014925373</v>
      </c>
      <c r="DE217" s="1">
        <v>40.769230769230703</v>
      </c>
      <c r="DF217" s="1">
        <v>43.877551020408099</v>
      </c>
      <c r="DG217" s="1">
        <v>67.553191489361694</v>
      </c>
      <c r="DH217" s="1">
        <v>55.598243688254598</v>
      </c>
      <c r="DI217" s="1">
        <v>57.226958993097803</v>
      </c>
      <c r="DJ217" s="1">
        <v>49.437203791469102</v>
      </c>
      <c r="DK217" s="1">
        <v>45.1048951048951</v>
      </c>
      <c r="DL217" s="1">
        <v>28.115501519756801</v>
      </c>
      <c r="DM217" s="1">
        <v>29.9588900308324</v>
      </c>
      <c r="DN217" s="1">
        <v>47.0799180327868</v>
      </c>
      <c r="DO217" s="1">
        <v>58.046558704453403</v>
      </c>
      <c r="DP217" s="1">
        <v>33.662851196670097</v>
      </c>
      <c r="DQ217" s="1">
        <v>24.677608440797101</v>
      </c>
      <c r="DR217" s="1">
        <v>39.301634472511097</v>
      </c>
      <c r="DS217" s="1">
        <v>37.803030303030297</v>
      </c>
      <c r="DT217" s="1">
        <v>7.2078907435508297</v>
      </c>
      <c r="DU217" s="1">
        <v>11.2711864406779</v>
      </c>
      <c r="DV217" s="1">
        <v>6.4380044020542897</v>
      </c>
      <c r="DW217" s="1">
        <v>7.5923893157702098</v>
      </c>
      <c r="DX217" s="1">
        <v>6.5164433617539501</v>
      </c>
      <c r="DY217" s="1">
        <v>6.6054502369668198</v>
      </c>
      <c r="DZ217" s="1">
        <v>5.1448551448551401</v>
      </c>
      <c r="EA217" s="1">
        <v>7.2441742654508596</v>
      </c>
      <c r="EB217" s="1">
        <v>6.4234326824254797</v>
      </c>
      <c r="EC217" s="1">
        <v>7.63319672131147</v>
      </c>
      <c r="ED217" s="1">
        <v>5.9210526315789398</v>
      </c>
      <c r="EE217" s="1">
        <v>9.20915712799167</v>
      </c>
      <c r="EF217" s="1">
        <v>17.8780773739742</v>
      </c>
      <c r="EG217" s="1">
        <v>7.5037147102526003</v>
      </c>
      <c r="EH217" s="1">
        <v>10.6818181818181</v>
      </c>
      <c r="EI217" s="1">
        <v>20.561456752655499</v>
      </c>
      <c r="EJ217" s="1">
        <v>9.4067796610169498</v>
      </c>
      <c r="EK217" s="1">
        <v>72.835656639765205</v>
      </c>
      <c r="EL217" s="1">
        <v>74.624954262714894</v>
      </c>
      <c r="EM217" s="1">
        <v>73.792123426715307</v>
      </c>
      <c r="EN217" s="1">
        <v>64.869668246445499</v>
      </c>
      <c r="EO217" s="1">
        <v>58.791208791208703</v>
      </c>
      <c r="EP217" s="1">
        <v>59.8277608915906</v>
      </c>
      <c r="EQ217" s="1">
        <v>43.833504624871502</v>
      </c>
      <c r="ER217" s="1">
        <v>25.768442622950801</v>
      </c>
      <c r="ES217" s="1">
        <v>33.350202429149803</v>
      </c>
      <c r="ET217" s="1">
        <v>28.876170655567101</v>
      </c>
      <c r="EU217" s="1">
        <v>38.628370457209797</v>
      </c>
      <c r="EV217" s="1">
        <v>18.4992570579494</v>
      </c>
      <c r="EW217" s="1">
        <v>38.939393939393902</v>
      </c>
      <c r="EX217" s="1">
        <v>40.819423368740502</v>
      </c>
      <c r="EY217" s="1">
        <v>41.610169491525397</v>
      </c>
    </row>
    <row r="218" spans="1:155" ht="15">
      <c r="A218" s="11" t="s">
        <v>436</v>
      </c>
      <c r="B218" s="1" t="s">
        <v>904</v>
      </c>
      <c r="C218" s="1" t="s">
        <v>1222</v>
      </c>
      <c r="D218" s="11" t="s">
        <v>1071</v>
      </c>
      <c r="E218" s="11" t="s">
        <v>1072</v>
      </c>
      <c r="F218" s="1">
        <v>84.319526627218906</v>
      </c>
      <c r="G218" s="1">
        <v>79.705882352941103</v>
      </c>
      <c r="H218" s="1">
        <v>77.878787878787804</v>
      </c>
      <c r="I218" s="1">
        <v>74.836601307189497</v>
      </c>
      <c r="J218" s="1">
        <v>70.5673758865248</v>
      </c>
      <c r="K218" s="1">
        <v>82.592592592592595</v>
      </c>
      <c r="L218" s="1">
        <v>76.587301587301496</v>
      </c>
      <c r="M218" s="1">
        <v>89.024390243902403</v>
      </c>
      <c r="N218" s="1">
        <v>92.0833333333333</v>
      </c>
      <c r="O218" s="1">
        <v>81.018518518518505</v>
      </c>
      <c r="P218" s="1">
        <v>74.742268041237097</v>
      </c>
      <c r="Q218" s="1">
        <v>73.8805970149253</v>
      </c>
      <c r="R218" s="1">
        <v>94.642857142857096</v>
      </c>
      <c r="S218" s="1">
        <v>84.545454545454504</v>
      </c>
      <c r="T218" s="1">
        <v>35.227272727272698</v>
      </c>
      <c r="U218" s="1">
        <v>99.704142011834307</v>
      </c>
      <c r="V218" s="1">
        <v>99.117647058823493</v>
      </c>
      <c r="W218" s="1">
        <v>99.090909090909093</v>
      </c>
      <c r="X218" s="1">
        <v>98.366013071895395</v>
      </c>
      <c r="Y218" s="1">
        <v>89.007092198581503</v>
      </c>
      <c r="Z218" s="1">
        <v>78.148148148148096</v>
      </c>
      <c r="AA218" s="1">
        <v>78.174603174603106</v>
      </c>
      <c r="AB218" s="1">
        <v>76.829268292682897</v>
      </c>
      <c r="AC218" s="1">
        <v>81.25</v>
      </c>
      <c r="AD218" s="1">
        <v>87.5</v>
      </c>
      <c r="AE218" s="1">
        <v>85.567010309278302</v>
      </c>
      <c r="AF218" s="1">
        <v>82.089552238805894</v>
      </c>
      <c r="AG218" s="1">
        <v>78.571428571428498</v>
      </c>
      <c r="AH218" s="1">
        <v>57.272727272727202</v>
      </c>
      <c r="AI218" s="1">
        <v>34.090909090909101</v>
      </c>
      <c r="AJ218" s="1">
        <v>95.266272189349095</v>
      </c>
      <c r="AK218" s="1">
        <v>95</v>
      </c>
      <c r="AL218" s="1">
        <v>80.606060606060595</v>
      </c>
      <c r="AM218" s="1">
        <v>81.699346405228695</v>
      </c>
      <c r="AN218" s="1">
        <v>80.851063829787194</v>
      </c>
      <c r="AO218" s="1">
        <v>81.1111111111111</v>
      </c>
      <c r="AP218" s="1">
        <v>79.761904761904702</v>
      </c>
      <c r="AQ218" s="1">
        <v>82.520325203252</v>
      </c>
      <c r="AR218" s="1">
        <v>84.5833333333333</v>
      </c>
      <c r="AS218" s="1">
        <v>87.037037037036995</v>
      </c>
      <c r="AT218" s="1">
        <v>73.195876288659704</v>
      </c>
      <c r="AU218" s="1">
        <v>81.343283582089498</v>
      </c>
      <c r="AV218" s="1">
        <v>41.071428571428498</v>
      </c>
      <c r="AW218" s="1">
        <v>43.636363636363598</v>
      </c>
      <c r="AX218" s="1">
        <v>44.318181818181799</v>
      </c>
      <c r="AY218" s="1">
        <v>96.745562130177504</v>
      </c>
      <c r="AZ218" s="1">
        <v>77.352941176470495</v>
      </c>
      <c r="BA218" s="1">
        <v>65.757575757575694</v>
      </c>
      <c r="BB218" s="1">
        <v>90.522875816993405</v>
      </c>
      <c r="BC218" s="1">
        <v>80.496453900709199</v>
      </c>
      <c r="BD218" s="1">
        <v>67.7777777777777</v>
      </c>
      <c r="BE218" s="1">
        <v>69.4444444444444</v>
      </c>
      <c r="BF218" s="1">
        <v>64.634146341463406</v>
      </c>
      <c r="BG218" s="1">
        <v>72.9166666666666</v>
      </c>
      <c r="BH218" s="1">
        <v>81.018518518518505</v>
      </c>
      <c r="BI218" s="1">
        <v>68.556701030927798</v>
      </c>
      <c r="BJ218" s="1">
        <v>84.328358208955194</v>
      </c>
      <c r="BK218" s="1">
        <v>93.75</v>
      </c>
      <c r="BL218" s="1">
        <v>93.636363636363598</v>
      </c>
      <c r="BM218" s="1">
        <v>1.13636363636363</v>
      </c>
      <c r="BN218" s="1">
        <v>61.538461538461497</v>
      </c>
      <c r="BO218" s="1">
        <v>68.529411764705799</v>
      </c>
      <c r="BP218" s="1">
        <v>75.454545454545396</v>
      </c>
      <c r="BQ218" s="1">
        <v>57.843137254901897</v>
      </c>
      <c r="BR218" s="1">
        <v>62.411347517730498</v>
      </c>
      <c r="BS218" s="1">
        <v>67.037037037036995</v>
      </c>
      <c r="BT218" s="1">
        <v>69.047619047618994</v>
      </c>
      <c r="BU218" s="1">
        <v>75.609756097560904</v>
      </c>
      <c r="BV218" s="1">
        <v>64.5833333333333</v>
      </c>
      <c r="BW218" s="1">
        <v>68.981481481481396</v>
      </c>
      <c r="BX218" s="1">
        <v>70.618556701030897</v>
      </c>
      <c r="BY218" s="1">
        <v>32.089552238805901</v>
      </c>
      <c r="BZ218" s="1">
        <v>39.285714285714199</v>
      </c>
      <c r="CA218" s="1">
        <v>36.363636363636303</v>
      </c>
      <c r="CB218" s="1">
        <v>39.772727272727202</v>
      </c>
      <c r="CC218" s="1">
        <v>78.4023668639053</v>
      </c>
      <c r="CD218" s="1">
        <v>79.117647058823493</v>
      </c>
      <c r="CE218" s="1">
        <v>92.424242424242394</v>
      </c>
      <c r="CF218" s="1">
        <v>91.176470588235205</v>
      </c>
      <c r="CG218" s="1">
        <v>74.822695035460995</v>
      </c>
      <c r="CH218" s="1">
        <v>75.185185185185105</v>
      </c>
      <c r="CI218" s="1">
        <v>78.968253968253904</v>
      </c>
      <c r="CJ218" s="1">
        <v>73.577235772357696</v>
      </c>
      <c r="CK218" s="1">
        <v>76.6666666666666</v>
      </c>
      <c r="CL218" s="1">
        <v>82.870370370370296</v>
      </c>
      <c r="CM218" s="1">
        <v>78.865979381443296</v>
      </c>
      <c r="CN218" s="1">
        <v>55.9701492537313</v>
      </c>
      <c r="CO218" s="1">
        <v>97.321428571428498</v>
      </c>
      <c r="CP218" s="1">
        <v>90</v>
      </c>
      <c r="CQ218" s="1">
        <v>14.772727272727201</v>
      </c>
      <c r="CR218" s="1">
        <v>73.668639053254395</v>
      </c>
      <c r="CS218" s="1">
        <v>75.588235294117595</v>
      </c>
      <c r="CT218" s="1">
        <v>73.3333333333333</v>
      </c>
      <c r="CU218" s="1">
        <v>73.529411764705799</v>
      </c>
      <c r="CV218" s="1">
        <v>75.177304964539005</v>
      </c>
      <c r="CW218" s="1">
        <v>70.740740740740705</v>
      </c>
      <c r="CX218" s="1">
        <v>69.047619047618994</v>
      </c>
      <c r="CY218" s="1">
        <v>71.138211382113795</v>
      </c>
      <c r="CZ218" s="1">
        <v>75</v>
      </c>
      <c r="DA218" s="1">
        <v>78.240740740740705</v>
      </c>
      <c r="DB218" s="1">
        <v>80.412371134020603</v>
      </c>
      <c r="DC218" s="1">
        <v>44.0298507462686</v>
      </c>
      <c r="DD218" s="1">
        <v>66.071428571428498</v>
      </c>
      <c r="DE218" s="1">
        <v>73.636363636363598</v>
      </c>
      <c r="DF218" s="1">
        <v>37.5</v>
      </c>
      <c r="DG218" s="1">
        <v>66.746148202494396</v>
      </c>
      <c r="DH218" s="1">
        <v>65.916575192096502</v>
      </c>
      <c r="DI218" s="1">
        <v>50.730816077953698</v>
      </c>
      <c r="DJ218" s="1">
        <v>51.392180094786703</v>
      </c>
      <c r="DK218" s="1">
        <v>54.6953046953046</v>
      </c>
      <c r="DL218" s="1">
        <v>68.541033434650402</v>
      </c>
      <c r="DM218" s="1">
        <v>55.138746145940303</v>
      </c>
      <c r="DN218" s="1">
        <v>47.797131147540902</v>
      </c>
      <c r="DO218" s="1">
        <v>55.7186234817813</v>
      </c>
      <c r="DP218" s="1">
        <v>74.037460978147706</v>
      </c>
      <c r="DQ218" s="1">
        <v>77.549824150058598</v>
      </c>
      <c r="DR218" s="1">
        <v>85.809806835066794</v>
      </c>
      <c r="DS218" s="1">
        <v>84.469696969696898</v>
      </c>
      <c r="DT218" s="1">
        <v>78.224582701062204</v>
      </c>
      <c r="DU218" s="1">
        <v>23.135593220338901</v>
      </c>
      <c r="DV218" s="1">
        <v>37.1056493030081</v>
      </c>
      <c r="DW218" s="1">
        <v>20.362239297475298</v>
      </c>
      <c r="DX218" s="1">
        <v>23.325213154689401</v>
      </c>
      <c r="DY218" s="1">
        <v>15.0177725118483</v>
      </c>
      <c r="DZ218" s="1">
        <v>13.636363636363599</v>
      </c>
      <c r="EA218" s="1">
        <v>23.657548125633198</v>
      </c>
      <c r="EB218" s="1">
        <v>40.955806783144901</v>
      </c>
      <c r="EC218" s="1">
        <v>47.694672131147499</v>
      </c>
      <c r="ED218" s="1">
        <v>72.014170040485794</v>
      </c>
      <c r="EE218" s="1">
        <v>74.349635796045703</v>
      </c>
      <c r="EF218" s="1">
        <v>10.844079718640099</v>
      </c>
      <c r="EG218" s="1">
        <v>19.3907875185735</v>
      </c>
      <c r="EH218" s="1">
        <v>3.8636363636363602</v>
      </c>
      <c r="EI218" s="1">
        <v>11.9119878603945</v>
      </c>
      <c r="EJ218" s="1">
        <v>32.288135593220296</v>
      </c>
      <c r="EK218" s="1">
        <v>93.580337490828995</v>
      </c>
      <c r="EL218" s="1">
        <v>94.383461397731395</v>
      </c>
      <c r="EM218" s="1">
        <v>94.904587900933805</v>
      </c>
      <c r="EN218" s="1">
        <v>93.246445497630305</v>
      </c>
      <c r="EO218" s="1">
        <v>90.909090909090907</v>
      </c>
      <c r="EP218" s="1">
        <v>90.2228976697061</v>
      </c>
      <c r="EQ218" s="1">
        <v>90.339157245632094</v>
      </c>
      <c r="ER218" s="1">
        <v>94.620901639344197</v>
      </c>
      <c r="ES218" s="1">
        <v>76.720647773279296</v>
      </c>
      <c r="ET218" s="1">
        <v>73.152965660769993</v>
      </c>
      <c r="EU218" s="1">
        <v>77.373974208675193</v>
      </c>
      <c r="EV218" s="1">
        <v>69.687964338781498</v>
      </c>
      <c r="EW218" s="1">
        <v>38.939393939393902</v>
      </c>
      <c r="EX218" s="1">
        <v>79.893778452200294</v>
      </c>
      <c r="EY218" s="1">
        <v>87.966101694915196</v>
      </c>
    </row>
    <row r="219" spans="1:155" ht="15">
      <c r="A219" s="11" t="s">
        <v>258</v>
      </c>
      <c r="B219" s="1" t="s">
        <v>731</v>
      </c>
      <c r="C219" s="1" t="s">
        <v>1022</v>
      </c>
      <c r="D219" s="11" t="s">
        <v>1142</v>
      </c>
      <c r="E219" s="11" t="s">
        <v>1223</v>
      </c>
      <c r="F219" s="1">
        <v>96.910112359550496</v>
      </c>
      <c r="G219" s="1">
        <v>94.277108433734895</v>
      </c>
      <c r="H219" s="1">
        <v>95.547945205479394</v>
      </c>
      <c r="I219" s="1">
        <v>93.434343434343404</v>
      </c>
      <c r="J219" s="1">
        <v>88.805970149253696</v>
      </c>
      <c r="K219" s="1">
        <v>75.78125</v>
      </c>
      <c r="L219" s="1">
        <v>75.78125</v>
      </c>
      <c r="M219" s="1">
        <v>71.538461538461505</v>
      </c>
      <c r="N219" s="1">
        <v>73.8805970149253</v>
      </c>
      <c r="O219" s="1">
        <v>82.307692307692307</v>
      </c>
      <c r="P219" s="1">
        <v>37.719298245613999</v>
      </c>
      <c r="Q219" s="1">
        <v>37</v>
      </c>
      <c r="R219" s="1">
        <v>0</v>
      </c>
      <c r="S219" s="1">
        <v>0</v>
      </c>
      <c r="T219" s="1">
        <v>0</v>
      </c>
      <c r="U219" s="1">
        <v>73.033707865168495</v>
      </c>
      <c r="V219" s="1">
        <v>79.216867469879503</v>
      </c>
      <c r="W219" s="1">
        <v>80.479452054794507</v>
      </c>
      <c r="X219" s="1">
        <v>65.656565656565604</v>
      </c>
      <c r="Y219" s="1">
        <v>54.477611940298502</v>
      </c>
      <c r="Z219" s="1">
        <v>46.875</v>
      </c>
      <c r="AA219" s="1">
        <v>44.53125</v>
      </c>
      <c r="AB219" s="1">
        <v>52.307692307692299</v>
      </c>
      <c r="AC219" s="1">
        <v>62.686567164179102</v>
      </c>
      <c r="AD219" s="1">
        <v>66.923076923076906</v>
      </c>
      <c r="AE219" s="1">
        <v>44.736842105263101</v>
      </c>
      <c r="AF219" s="1">
        <v>49</v>
      </c>
      <c r="AG219" s="1">
        <v>0</v>
      </c>
      <c r="AH219" s="1">
        <v>0</v>
      </c>
      <c r="AI219" s="1">
        <v>0</v>
      </c>
      <c r="AJ219" s="1">
        <v>92.4157303370786</v>
      </c>
      <c r="AK219" s="1">
        <v>94.879518072289102</v>
      </c>
      <c r="AL219" s="1">
        <v>92.465753424657507</v>
      </c>
      <c r="AM219" s="1">
        <v>92.424242424242394</v>
      </c>
      <c r="AN219" s="1">
        <v>89.552238805970106</v>
      </c>
      <c r="AO219" s="1">
        <v>88.28125</v>
      </c>
      <c r="AP219" s="1">
        <v>86.71875</v>
      </c>
      <c r="AQ219" s="1">
        <v>86.153846153846104</v>
      </c>
      <c r="AR219" s="1">
        <v>88.0597014925373</v>
      </c>
      <c r="AS219" s="1">
        <v>91.538461538461505</v>
      </c>
      <c r="AT219" s="1">
        <v>57.894736842105203</v>
      </c>
      <c r="AU219" s="1">
        <v>63</v>
      </c>
      <c r="AV219" s="1">
        <v>0</v>
      </c>
      <c r="AW219" s="1">
        <v>0</v>
      </c>
      <c r="AX219" s="1">
        <v>0</v>
      </c>
      <c r="AY219" s="1">
        <v>75.5617977528089</v>
      </c>
      <c r="AZ219" s="1">
        <v>75.602409638554207</v>
      </c>
      <c r="BA219" s="1">
        <v>81.164383561643803</v>
      </c>
      <c r="BB219" s="1">
        <v>64.141414141414103</v>
      </c>
      <c r="BC219" s="1">
        <v>52.985074626865597</v>
      </c>
      <c r="BD219" s="1">
        <v>44.53125</v>
      </c>
      <c r="BE219" s="1">
        <v>16.40625</v>
      </c>
      <c r="BF219" s="1">
        <v>39.230769230769198</v>
      </c>
      <c r="BG219" s="1">
        <v>48.507462686567102</v>
      </c>
      <c r="BH219" s="1">
        <v>51.538461538461497</v>
      </c>
      <c r="BI219" s="1">
        <v>51.754385964912203</v>
      </c>
      <c r="BJ219" s="1">
        <v>51</v>
      </c>
      <c r="BK219" s="1">
        <v>0</v>
      </c>
      <c r="BL219" s="1">
        <v>0</v>
      </c>
      <c r="BM219" s="1">
        <v>0</v>
      </c>
      <c r="BN219" s="1">
        <v>73.595505617977494</v>
      </c>
      <c r="BO219" s="1">
        <v>26.204819277108399</v>
      </c>
      <c r="BP219" s="1">
        <v>26.369863013698598</v>
      </c>
      <c r="BQ219" s="1">
        <v>23.737373737373701</v>
      </c>
      <c r="BR219" s="1">
        <v>20.8955223880597</v>
      </c>
      <c r="BS219" s="1">
        <v>23.4375</v>
      </c>
      <c r="BT219" s="1">
        <v>26.5625</v>
      </c>
      <c r="BU219" s="1">
        <v>30</v>
      </c>
      <c r="BV219" s="1">
        <v>35.074626865671597</v>
      </c>
      <c r="BW219" s="1">
        <v>36.923076923076898</v>
      </c>
      <c r="BX219" s="1">
        <v>37.719298245613999</v>
      </c>
      <c r="BY219" s="1">
        <v>37</v>
      </c>
      <c r="BZ219" s="1">
        <v>0</v>
      </c>
      <c r="CA219" s="1">
        <v>0</v>
      </c>
      <c r="CB219" s="1">
        <v>0</v>
      </c>
      <c r="CC219" s="1">
        <v>84.550561797752806</v>
      </c>
      <c r="CD219" s="1">
        <v>86.445783132530096</v>
      </c>
      <c r="CE219" s="1">
        <v>70.890410958904098</v>
      </c>
      <c r="CF219" s="1">
        <v>90.404040404040401</v>
      </c>
      <c r="CG219" s="1">
        <v>92.537313432835802</v>
      </c>
      <c r="CH219" s="1">
        <v>75.78125</v>
      </c>
      <c r="CI219" s="1">
        <v>48.4375</v>
      </c>
      <c r="CJ219" s="1">
        <v>55.384615384615302</v>
      </c>
      <c r="CK219" s="1">
        <v>48.507462686567102</v>
      </c>
      <c r="CL219" s="1">
        <v>78.461538461538396</v>
      </c>
      <c r="CM219" s="1">
        <v>72.807017543859601</v>
      </c>
      <c r="CN219" s="1">
        <v>89</v>
      </c>
      <c r="CO219" s="1">
        <v>0</v>
      </c>
      <c r="CP219" s="1">
        <v>0</v>
      </c>
      <c r="CQ219" s="1">
        <v>0</v>
      </c>
      <c r="CR219" s="1">
        <v>19.382022471910101</v>
      </c>
      <c r="CS219" s="1">
        <v>22.891566265060199</v>
      </c>
      <c r="CT219" s="1">
        <v>25</v>
      </c>
      <c r="CU219" s="1">
        <v>21.717171717171698</v>
      </c>
      <c r="CV219" s="1">
        <v>20.149253731343201</v>
      </c>
      <c r="CW219" s="1">
        <v>21.09375</v>
      </c>
      <c r="CX219" s="1">
        <v>21.875</v>
      </c>
      <c r="CY219" s="1">
        <v>24.615384615384599</v>
      </c>
      <c r="CZ219" s="1">
        <v>22.388059701492502</v>
      </c>
      <c r="DA219" s="1">
        <v>23.846153846153801</v>
      </c>
      <c r="DB219" s="1">
        <v>22.807017543859601</v>
      </c>
      <c r="DC219" s="1">
        <v>37</v>
      </c>
      <c r="DD219" s="1">
        <v>0</v>
      </c>
      <c r="DE219" s="1">
        <v>0</v>
      </c>
      <c r="DF219" s="1">
        <v>0</v>
      </c>
      <c r="DG219" s="1">
        <v>33.547322083639003</v>
      </c>
      <c r="DH219" s="1">
        <v>42.1331869740212</v>
      </c>
      <c r="DI219" s="1">
        <v>50.974421437271602</v>
      </c>
      <c r="DJ219" s="1">
        <v>36.522511848341203</v>
      </c>
      <c r="DK219" s="1">
        <v>24.725274725274701</v>
      </c>
      <c r="DL219" s="1">
        <v>41.388044579533897</v>
      </c>
      <c r="DM219" s="1">
        <v>32.631038026721399</v>
      </c>
      <c r="DN219" s="1">
        <v>13.780737704918</v>
      </c>
      <c r="DO219" s="1">
        <v>18.3704453441295</v>
      </c>
      <c r="DP219" s="1">
        <v>43.236212278876103</v>
      </c>
      <c r="DQ219" s="1">
        <v>9.3200468933177003</v>
      </c>
      <c r="DR219" s="1">
        <v>1.85735512630014</v>
      </c>
      <c r="DS219" s="1">
        <v>0</v>
      </c>
      <c r="DT219" s="1">
        <v>0</v>
      </c>
      <c r="DU219" s="1">
        <v>0</v>
      </c>
      <c r="DV219" s="1">
        <v>64.765223771093105</v>
      </c>
      <c r="DW219" s="1">
        <v>75.795828759604802</v>
      </c>
      <c r="DX219" s="1">
        <v>78.907835972391297</v>
      </c>
      <c r="DY219" s="1">
        <v>77.162322274881504</v>
      </c>
      <c r="DZ219" s="1">
        <v>70.679320679320597</v>
      </c>
      <c r="EA219" s="1">
        <v>81.306990881458901</v>
      </c>
      <c r="EB219" s="1">
        <v>42.805755395683398</v>
      </c>
      <c r="EC219" s="1">
        <v>59.989754098360599</v>
      </c>
      <c r="ED219" s="1">
        <v>39.423076923076898</v>
      </c>
      <c r="EE219" s="1">
        <v>12.0187304890738</v>
      </c>
      <c r="EF219" s="1">
        <v>18.6987104337631</v>
      </c>
      <c r="EG219" s="1">
        <v>6.4635958395245101</v>
      </c>
      <c r="EH219" s="1">
        <v>0</v>
      </c>
      <c r="EI219" s="1">
        <v>0</v>
      </c>
      <c r="EJ219" s="1">
        <v>0</v>
      </c>
      <c r="EK219" s="1">
        <v>72.835656639765205</v>
      </c>
      <c r="EL219" s="1">
        <v>74.624954262714894</v>
      </c>
      <c r="EM219" s="1">
        <v>73.792123426715307</v>
      </c>
      <c r="EN219" s="1">
        <v>30.9537914691943</v>
      </c>
      <c r="EO219" s="1">
        <v>58.791208791208703</v>
      </c>
      <c r="EP219" s="1">
        <v>59.8277608915906</v>
      </c>
      <c r="EQ219" s="1">
        <v>21.891058581706101</v>
      </c>
      <c r="ER219" s="1">
        <v>25.768442622950801</v>
      </c>
      <c r="ES219" s="1">
        <v>49.493927125506097</v>
      </c>
      <c r="ET219" s="1">
        <v>54.006243496357897</v>
      </c>
      <c r="EU219" s="1">
        <v>38.628370457209797</v>
      </c>
      <c r="EV219" s="1">
        <v>47.696879643387803</v>
      </c>
      <c r="EW219" s="1">
        <v>0</v>
      </c>
      <c r="EX219" s="1">
        <v>0</v>
      </c>
      <c r="EY219" s="1">
        <v>0</v>
      </c>
    </row>
    <row r="220" spans="1:155" ht="15">
      <c r="A220" s="11" t="s">
        <v>421</v>
      </c>
      <c r="B220" s="1" t="s">
        <v>889</v>
      </c>
      <c r="C220" s="1" t="s">
        <v>1067</v>
      </c>
      <c r="D220" s="11" t="s">
        <v>1158</v>
      </c>
      <c r="E220" s="11" t="s">
        <v>1159</v>
      </c>
      <c r="F220" s="1">
        <v>85.472972972972897</v>
      </c>
      <c r="G220" s="1">
        <v>86.363636363636303</v>
      </c>
      <c r="H220" s="1">
        <v>84.765625</v>
      </c>
      <c r="I220" s="1">
        <v>69.130434782608702</v>
      </c>
      <c r="J220" s="1">
        <v>87.745098039215605</v>
      </c>
      <c r="K220" s="1">
        <v>76.020408163265301</v>
      </c>
      <c r="L220" s="1">
        <v>72.105263157894697</v>
      </c>
      <c r="M220" s="1">
        <v>72.3958333333333</v>
      </c>
      <c r="N220" s="1">
        <v>75</v>
      </c>
      <c r="O220" s="1">
        <v>83.139534883720899</v>
      </c>
      <c r="P220" s="1">
        <v>79.629629629629605</v>
      </c>
      <c r="Q220" s="1">
        <v>86.290322580645096</v>
      </c>
      <c r="R220" s="1">
        <v>78.703703703703695</v>
      </c>
      <c r="S220" s="1">
        <v>41.6666666666666</v>
      </c>
      <c r="T220" s="1">
        <v>36.274509803921497</v>
      </c>
      <c r="U220" s="1">
        <v>95.608108108108098</v>
      </c>
      <c r="V220" s="1">
        <v>97.552447552447504</v>
      </c>
      <c r="W220" s="1">
        <v>93.359375</v>
      </c>
      <c r="X220" s="1">
        <v>91.739130434782595</v>
      </c>
      <c r="Y220" s="1">
        <v>90.686274509803894</v>
      </c>
      <c r="Z220" s="1">
        <v>91.326530612244795</v>
      </c>
      <c r="AA220" s="1">
        <v>93.157894736842096</v>
      </c>
      <c r="AB220" s="1">
        <v>92.7083333333333</v>
      </c>
      <c r="AC220" s="1">
        <v>92.2222222222222</v>
      </c>
      <c r="AD220" s="1">
        <v>87.209302325581405</v>
      </c>
      <c r="AE220" s="1">
        <v>90.123456790123399</v>
      </c>
      <c r="AF220" s="1">
        <v>97.580645161290306</v>
      </c>
      <c r="AG220" s="1">
        <v>90.740740740740705</v>
      </c>
      <c r="AH220" s="1">
        <v>39.814814814814802</v>
      </c>
      <c r="AI220" s="1">
        <v>42.156862745098003</v>
      </c>
      <c r="AJ220" s="1">
        <v>92.229729729729698</v>
      </c>
      <c r="AK220" s="1">
        <v>91.958041958041903</v>
      </c>
      <c r="AL220" s="1">
        <v>91.015625</v>
      </c>
      <c r="AM220" s="1">
        <v>90.434782608695599</v>
      </c>
      <c r="AN220" s="1">
        <v>89.215686274509807</v>
      </c>
      <c r="AO220" s="1">
        <v>88.775510204081598</v>
      </c>
      <c r="AP220" s="1">
        <v>89.473684210526301</v>
      </c>
      <c r="AQ220" s="1">
        <v>81.7708333333333</v>
      </c>
      <c r="AR220" s="1">
        <v>85</v>
      </c>
      <c r="AS220" s="1">
        <v>86.046511627906895</v>
      </c>
      <c r="AT220" s="1">
        <v>87.654320987654302</v>
      </c>
      <c r="AU220" s="1">
        <v>44.354838709677402</v>
      </c>
      <c r="AV220" s="1">
        <v>50</v>
      </c>
      <c r="AW220" s="1">
        <v>50</v>
      </c>
      <c r="AX220" s="1">
        <v>50</v>
      </c>
      <c r="AY220" s="1">
        <v>87.5</v>
      </c>
      <c r="AZ220" s="1">
        <v>91.258741258741196</v>
      </c>
      <c r="BA220" s="1">
        <v>80.078125</v>
      </c>
      <c r="BB220" s="1">
        <v>58.695652173912997</v>
      </c>
      <c r="BC220" s="1">
        <v>70.0980392156862</v>
      </c>
      <c r="BD220" s="1">
        <v>95.408163265306101</v>
      </c>
      <c r="BE220" s="1">
        <v>94.210526315789394</v>
      </c>
      <c r="BF220" s="1">
        <v>81.7708333333333</v>
      </c>
      <c r="BG220" s="1">
        <v>95</v>
      </c>
      <c r="BH220" s="1">
        <v>76.162790697674396</v>
      </c>
      <c r="BI220" s="1">
        <v>91.975308641975303</v>
      </c>
      <c r="BJ220" s="1">
        <v>86.290322580645096</v>
      </c>
      <c r="BK220" s="1">
        <v>97.2222222222222</v>
      </c>
      <c r="BL220" s="1">
        <v>87.962962962962905</v>
      </c>
      <c r="BM220" s="1">
        <v>51.960784313725398</v>
      </c>
      <c r="BN220" s="1">
        <v>83.783783783783704</v>
      </c>
      <c r="BO220" s="1">
        <v>75.874125874125795</v>
      </c>
      <c r="BP220" s="1">
        <v>82.8125</v>
      </c>
      <c r="BQ220" s="1">
        <v>66.956521739130395</v>
      </c>
      <c r="BR220" s="1">
        <v>70.588235294117595</v>
      </c>
      <c r="BS220" s="1">
        <v>70.918367346938695</v>
      </c>
      <c r="BT220" s="1">
        <v>71.052631578947299</v>
      </c>
      <c r="BU220" s="1">
        <v>35.9375</v>
      </c>
      <c r="BV220" s="1">
        <v>36.6666666666666</v>
      </c>
      <c r="BW220" s="1">
        <v>38.953488372092998</v>
      </c>
      <c r="BX220" s="1">
        <v>38.271604938271601</v>
      </c>
      <c r="BY220" s="1">
        <v>35.4838709677419</v>
      </c>
      <c r="BZ220" s="1">
        <v>43.518518518518498</v>
      </c>
      <c r="CA220" s="1">
        <v>42.592592592592503</v>
      </c>
      <c r="CB220" s="1">
        <v>46.078431372548998</v>
      </c>
      <c r="CC220" s="1">
        <v>96.283783783783704</v>
      </c>
      <c r="CD220" s="1">
        <v>96.853146853146797</v>
      </c>
      <c r="CE220" s="1">
        <v>96.09375</v>
      </c>
      <c r="CF220" s="1">
        <v>96.086956521739097</v>
      </c>
      <c r="CG220" s="1">
        <v>93.137254901960702</v>
      </c>
      <c r="CH220" s="1">
        <v>56.632653061224403</v>
      </c>
      <c r="CI220" s="1">
        <v>80.5263157894736</v>
      </c>
      <c r="CJ220" s="1">
        <v>60.4166666666666</v>
      </c>
      <c r="CK220" s="1">
        <v>78.3333333333333</v>
      </c>
      <c r="CL220" s="1">
        <v>55.8139534883721</v>
      </c>
      <c r="CM220" s="1">
        <v>54.938271604938201</v>
      </c>
      <c r="CN220" s="1">
        <v>84.677419354838705</v>
      </c>
      <c r="CO220" s="1">
        <v>94.4444444444444</v>
      </c>
      <c r="CP220" s="1">
        <v>93.518518518518505</v>
      </c>
      <c r="CQ220" s="1">
        <v>99.019607843137194</v>
      </c>
      <c r="CR220" s="1">
        <v>79.054054054054006</v>
      </c>
      <c r="CS220" s="1">
        <v>80.419580419580399</v>
      </c>
      <c r="CT220" s="1">
        <v>78.515625</v>
      </c>
      <c r="CU220" s="1">
        <v>75.2173913043478</v>
      </c>
      <c r="CV220" s="1">
        <v>74.509803921568604</v>
      </c>
      <c r="CW220" s="1">
        <v>75</v>
      </c>
      <c r="CX220" s="1">
        <v>75.263157894736807</v>
      </c>
      <c r="CY220" s="1">
        <v>79.6875</v>
      </c>
      <c r="CZ220" s="1">
        <v>78.3333333333333</v>
      </c>
      <c r="DA220" s="1">
        <v>92.441860465116207</v>
      </c>
      <c r="DB220" s="1">
        <v>93.827160493827094</v>
      </c>
      <c r="DC220" s="1">
        <v>87.096774193548299</v>
      </c>
      <c r="DD220" s="1">
        <v>79.629629629629605</v>
      </c>
      <c r="DE220" s="1">
        <v>37.962962962962898</v>
      </c>
      <c r="DF220" s="1">
        <v>85.294117647058798</v>
      </c>
      <c r="DG220" s="1">
        <v>75</v>
      </c>
      <c r="DH220" s="1">
        <v>75</v>
      </c>
      <c r="DI220" s="1">
        <v>75</v>
      </c>
      <c r="DJ220" s="1">
        <v>50</v>
      </c>
      <c r="DK220" s="1">
        <v>50</v>
      </c>
      <c r="DL220" s="1">
        <v>50</v>
      </c>
      <c r="DM220" s="1">
        <v>50</v>
      </c>
      <c r="DN220" s="1">
        <v>50</v>
      </c>
      <c r="DO220" s="1">
        <v>50</v>
      </c>
      <c r="DP220" s="1">
        <v>50</v>
      </c>
      <c r="DQ220" s="1">
        <v>50</v>
      </c>
      <c r="DR220" s="1">
        <v>50</v>
      </c>
      <c r="DS220" s="1">
        <v>50</v>
      </c>
      <c r="DT220" s="1">
        <v>50</v>
      </c>
      <c r="DU220" s="1">
        <v>50</v>
      </c>
      <c r="DV220" s="1">
        <v>75</v>
      </c>
      <c r="DW220" s="1">
        <v>75</v>
      </c>
      <c r="DX220" s="1">
        <v>75</v>
      </c>
      <c r="DY220" s="1">
        <v>50</v>
      </c>
      <c r="DZ220" s="1">
        <v>50</v>
      </c>
      <c r="EA220" s="1">
        <v>50</v>
      </c>
      <c r="EB220" s="1">
        <v>50</v>
      </c>
      <c r="EC220" s="1">
        <v>50</v>
      </c>
      <c r="ED220" s="1">
        <v>50</v>
      </c>
      <c r="EE220" s="1">
        <v>50</v>
      </c>
      <c r="EF220" s="1">
        <v>50</v>
      </c>
      <c r="EG220" s="1">
        <v>50</v>
      </c>
      <c r="EH220" s="1">
        <v>50</v>
      </c>
      <c r="EI220" s="1">
        <v>50</v>
      </c>
      <c r="EJ220" s="1">
        <v>50</v>
      </c>
      <c r="EK220" s="1">
        <v>75</v>
      </c>
      <c r="EL220" s="1">
        <v>75</v>
      </c>
      <c r="EM220" s="1">
        <v>75</v>
      </c>
      <c r="EN220" s="1">
        <v>50</v>
      </c>
      <c r="EO220" s="1">
        <v>50</v>
      </c>
      <c r="EP220" s="1">
        <v>50</v>
      </c>
      <c r="EQ220" s="1">
        <v>50</v>
      </c>
      <c r="ER220" s="1">
        <v>50</v>
      </c>
      <c r="ES220" s="1">
        <v>50</v>
      </c>
      <c r="ET220" s="1">
        <v>50</v>
      </c>
      <c r="EU220" s="1">
        <v>50</v>
      </c>
      <c r="EV220" s="1">
        <v>50</v>
      </c>
      <c r="EW220" s="1">
        <v>50</v>
      </c>
      <c r="EX220" s="1">
        <v>50</v>
      </c>
      <c r="EY220" s="1">
        <v>50</v>
      </c>
    </row>
    <row r="221" spans="1:155" ht="15">
      <c r="A221" s="11" t="s">
        <v>418</v>
      </c>
      <c r="B221" s="1" t="s">
        <v>886</v>
      </c>
      <c r="C221" s="1" t="s">
        <v>1064</v>
      </c>
      <c r="D221" s="11" t="s">
        <v>1224</v>
      </c>
      <c r="E221" s="11" t="s">
        <v>1225</v>
      </c>
      <c r="F221" s="1">
        <v>48.9583333333333</v>
      </c>
      <c r="G221" s="1">
        <v>62.5</v>
      </c>
      <c r="H221" s="1">
        <v>69.318181818181799</v>
      </c>
      <c r="I221" s="1">
        <v>68.604651162790702</v>
      </c>
      <c r="J221" s="1">
        <v>83.75</v>
      </c>
      <c r="K221" s="1">
        <v>82.432432432432407</v>
      </c>
      <c r="L221" s="1">
        <v>78.571428571428498</v>
      </c>
      <c r="M221" s="1">
        <v>51.5625</v>
      </c>
      <c r="N221" s="1">
        <v>46.551724137930997</v>
      </c>
      <c r="O221" s="1">
        <v>51.6666666666666</v>
      </c>
      <c r="P221" s="1">
        <v>25</v>
      </c>
      <c r="Q221" s="1">
        <v>29.545454545454501</v>
      </c>
      <c r="R221" s="1">
        <v>21.052631578947299</v>
      </c>
      <c r="S221" s="1">
        <v>28.947368421052602</v>
      </c>
      <c r="T221" s="1">
        <v>31.25</v>
      </c>
      <c r="U221" s="1">
        <v>77.0833333333333</v>
      </c>
      <c r="V221" s="1">
        <v>94.318181818181799</v>
      </c>
      <c r="W221" s="1">
        <v>98.863636363636303</v>
      </c>
      <c r="X221" s="1">
        <v>98.837209302325505</v>
      </c>
      <c r="Y221" s="1">
        <v>96.25</v>
      </c>
      <c r="Z221" s="1">
        <v>66.216216216216196</v>
      </c>
      <c r="AA221" s="1">
        <v>64.285714285714207</v>
      </c>
      <c r="AB221" s="1">
        <v>28.125</v>
      </c>
      <c r="AC221" s="1">
        <v>24.137931034482701</v>
      </c>
      <c r="AD221" s="1">
        <v>35</v>
      </c>
      <c r="AE221" s="1">
        <v>30.769230769230699</v>
      </c>
      <c r="AF221" s="1">
        <v>45.454545454545404</v>
      </c>
      <c r="AG221" s="1">
        <v>68.421052631578902</v>
      </c>
      <c r="AH221" s="1">
        <v>39.473684210526301</v>
      </c>
      <c r="AI221" s="1">
        <v>28.125</v>
      </c>
      <c r="AJ221" s="1">
        <v>56.25</v>
      </c>
      <c r="AK221" s="1">
        <v>57.954545454545404</v>
      </c>
      <c r="AL221" s="1">
        <v>61.363636363636303</v>
      </c>
      <c r="AM221" s="1">
        <v>60.465116279069697</v>
      </c>
      <c r="AN221" s="1">
        <v>62.5</v>
      </c>
      <c r="AO221" s="1">
        <v>59.459459459459403</v>
      </c>
      <c r="AP221" s="1">
        <v>58.571428571428498</v>
      </c>
      <c r="AQ221" s="1">
        <v>60.9375</v>
      </c>
      <c r="AR221" s="1">
        <v>63.793103448275801</v>
      </c>
      <c r="AS221" s="1">
        <v>15</v>
      </c>
      <c r="AT221" s="1">
        <v>17.307692307692299</v>
      </c>
      <c r="AU221" s="1">
        <v>34.090909090909101</v>
      </c>
      <c r="AV221" s="1">
        <v>50</v>
      </c>
      <c r="AW221" s="1">
        <v>50</v>
      </c>
      <c r="AX221" s="1">
        <v>50</v>
      </c>
      <c r="AY221" s="1">
        <v>15.625</v>
      </c>
      <c r="AZ221" s="1">
        <v>7.9545454545454497</v>
      </c>
      <c r="BA221" s="1">
        <v>17.045454545454501</v>
      </c>
      <c r="BB221" s="1">
        <v>10.465116279069701</v>
      </c>
      <c r="BC221" s="1">
        <v>13.75</v>
      </c>
      <c r="BD221" s="1">
        <v>9.4594594594594597</v>
      </c>
      <c r="BE221" s="1">
        <v>10</v>
      </c>
      <c r="BF221" s="1">
        <v>51.5625</v>
      </c>
      <c r="BG221" s="1">
        <v>32.758620689655103</v>
      </c>
      <c r="BH221" s="1">
        <v>26.6666666666666</v>
      </c>
      <c r="BI221" s="1">
        <v>36.538461538461497</v>
      </c>
      <c r="BJ221" s="1">
        <v>29.545454545454501</v>
      </c>
      <c r="BK221" s="1">
        <v>28.947368421052602</v>
      </c>
      <c r="BL221" s="1">
        <v>55.2631578947368</v>
      </c>
      <c r="BM221" s="1">
        <v>65.625</v>
      </c>
      <c r="BN221" s="1">
        <v>20.8333333333333</v>
      </c>
      <c r="BO221" s="1">
        <v>13.636363636363599</v>
      </c>
      <c r="BP221" s="1">
        <v>19.318181818181799</v>
      </c>
      <c r="BQ221" s="1">
        <v>29.0697674418604</v>
      </c>
      <c r="BR221" s="1">
        <v>32.5</v>
      </c>
      <c r="BS221" s="1">
        <v>44.594594594594497</v>
      </c>
      <c r="BT221" s="1">
        <v>45.714285714285701</v>
      </c>
      <c r="BU221" s="1">
        <v>23.4375</v>
      </c>
      <c r="BV221" s="1">
        <v>25.862068965517199</v>
      </c>
      <c r="BW221" s="1">
        <v>26.6666666666666</v>
      </c>
      <c r="BX221" s="1">
        <v>30.769230769230699</v>
      </c>
      <c r="BY221" s="1">
        <v>38.636363636363598</v>
      </c>
      <c r="BZ221" s="1">
        <v>44.736842105263101</v>
      </c>
      <c r="CA221" s="1">
        <v>42.105263157894697</v>
      </c>
      <c r="CB221" s="1">
        <v>43.75</v>
      </c>
      <c r="CC221" s="1">
        <v>54.1666666666666</v>
      </c>
      <c r="CD221" s="1">
        <v>57.954545454545404</v>
      </c>
      <c r="CE221" s="1">
        <v>57.954545454545404</v>
      </c>
      <c r="CF221" s="1">
        <v>87.209302325581405</v>
      </c>
      <c r="CG221" s="1">
        <v>60</v>
      </c>
      <c r="CH221" s="1">
        <v>48.648648648648603</v>
      </c>
      <c r="CI221" s="1">
        <v>72.857142857142804</v>
      </c>
      <c r="CJ221" s="1">
        <v>54.6875</v>
      </c>
      <c r="CK221" s="1">
        <v>41.379310344827502</v>
      </c>
      <c r="CL221" s="1">
        <v>51.6666666666666</v>
      </c>
      <c r="CM221" s="1">
        <v>67.307692307692307</v>
      </c>
      <c r="CN221" s="1">
        <v>61.363636363636303</v>
      </c>
      <c r="CO221" s="1">
        <v>86.842105263157904</v>
      </c>
      <c r="CP221" s="1">
        <v>28.947368421052602</v>
      </c>
      <c r="CQ221" s="1">
        <v>28.125</v>
      </c>
      <c r="CR221" s="1">
        <v>17.7083333333333</v>
      </c>
      <c r="CS221" s="1">
        <v>17.045454545454501</v>
      </c>
      <c r="CT221" s="1">
        <v>14.772727272727201</v>
      </c>
      <c r="CU221" s="1">
        <v>15.116279069767399</v>
      </c>
      <c r="CV221" s="1">
        <v>16.25</v>
      </c>
      <c r="CW221" s="1">
        <v>18.918918918918902</v>
      </c>
      <c r="CX221" s="1">
        <v>17.1428571428571</v>
      </c>
      <c r="CY221" s="1">
        <v>56.25</v>
      </c>
      <c r="CZ221" s="1">
        <v>67.241379310344797</v>
      </c>
      <c r="DA221" s="1">
        <v>35</v>
      </c>
      <c r="DB221" s="1">
        <v>40.384615384615302</v>
      </c>
      <c r="DC221" s="1">
        <v>15.909090909090899</v>
      </c>
      <c r="DD221" s="1">
        <v>34.210526315789402</v>
      </c>
      <c r="DE221" s="1">
        <v>39.473684210526301</v>
      </c>
      <c r="DF221" s="1">
        <v>40.625</v>
      </c>
      <c r="DG221" s="1">
        <v>67.773294203961797</v>
      </c>
      <c r="DH221" s="1">
        <v>45.682400292718597</v>
      </c>
      <c r="DI221" s="1">
        <v>70.138043036946797</v>
      </c>
      <c r="DJ221" s="1">
        <v>42.683649289099499</v>
      </c>
      <c r="DK221" s="1">
        <v>33.316683316683303</v>
      </c>
      <c r="DL221" s="1">
        <v>75.329280648429503</v>
      </c>
      <c r="DM221" s="1">
        <v>57.913669064748198</v>
      </c>
      <c r="DN221" s="1">
        <v>97.592213114754102</v>
      </c>
      <c r="DO221" s="1">
        <v>96.912955465587004</v>
      </c>
      <c r="DP221" s="1">
        <v>93.392299687825101</v>
      </c>
      <c r="DQ221" s="1">
        <v>90.679953106682305</v>
      </c>
      <c r="DR221" s="1">
        <v>77.786032689450195</v>
      </c>
      <c r="DS221" s="1">
        <v>73.106060606060595</v>
      </c>
      <c r="DT221" s="1">
        <v>99.4688922610015</v>
      </c>
      <c r="DU221" s="1">
        <v>95.338983050847403</v>
      </c>
      <c r="DV221" s="1">
        <v>67.112986060161404</v>
      </c>
      <c r="DW221" s="1">
        <v>65.075009147456996</v>
      </c>
      <c r="DX221" s="1">
        <v>63.154689403166799</v>
      </c>
      <c r="DY221" s="1">
        <v>63.299763033175303</v>
      </c>
      <c r="DZ221" s="1">
        <v>43.306693306693298</v>
      </c>
      <c r="EA221" s="1">
        <v>40.070921985815602</v>
      </c>
      <c r="EB221" s="1">
        <v>41.264131551901301</v>
      </c>
      <c r="EC221" s="1">
        <v>67.366803278688494</v>
      </c>
      <c r="ED221" s="1">
        <v>87.095141700404795</v>
      </c>
      <c r="EE221" s="1">
        <v>90.5827263267429</v>
      </c>
      <c r="EF221" s="1">
        <v>95.134818288393902</v>
      </c>
      <c r="EG221" s="1">
        <v>96.953937592867703</v>
      </c>
      <c r="EH221" s="1">
        <v>93.409090909090907</v>
      </c>
      <c r="EI221" s="1">
        <v>84.294385432473405</v>
      </c>
      <c r="EJ221" s="1">
        <v>66.186440677966104</v>
      </c>
      <c r="EK221" s="1">
        <v>87.637564196625107</v>
      </c>
      <c r="EL221" s="1">
        <v>78.851079399926803</v>
      </c>
      <c r="EM221" s="1">
        <v>88.834754364595995</v>
      </c>
      <c r="EN221" s="1">
        <v>81.042654028436004</v>
      </c>
      <c r="EO221" s="1">
        <v>71.678321678321595</v>
      </c>
      <c r="EP221" s="1">
        <v>51.0131712259371</v>
      </c>
      <c r="EQ221" s="1">
        <v>70.657759506680307</v>
      </c>
      <c r="ER221" s="1">
        <v>48.155737704918003</v>
      </c>
      <c r="ES221" s="1">
        <v>50.202429149797503</v>
      </c>
      <c r="ET221" s="1">
        <v>63.995837669094598</v>
      </c>
      <c r="EU221" s="1">
        <v>38.628370457209797</v>
      </c>
      <c r="EV221" s="1">
        <v>47.696879643387803</v>
      </c>
      <c r="EW221" s="1">
        <v>38.939393939393902</v>
      </c>
      <c r="EX221" s="1">
        <v>40.819423368740502</v>
      </c>
      <c r="EY221" s="1">
        <v>41.610169491525397</v>
      </c>
    </row>
    <row r="222" spans="1:155" ht="15">
      <c r="A222" s="11" t="s">
        <v>428</v>
      </c>
      <c r="B222" s="1" t="s">
        <v>896</v>
      </c>
      <c r="C222" s="1" t="s">
        <v>1041</v>
      </c>
      <c r="D222" s="11" t="s">
        <v>1011</v>
      </c>
      <c r="E222" s="11" t="s">
        <v>1012</v>
      </c>
      <c r="F222" s="1">
        <v>85.227272727272705</v>
      </c>
      <c r="G222" s="1">
        <v>85.869565217391298</v>
      </c>
      <c r="H222" s="1">
        <v>87.5</v>
      </c>
      <c r="I222" s="1">
        <v>82.142857142857096</v>
      </c>
      <c r="J222" s="1">
        <v>75.714285714285694</v>
      </c>
      <c r="K222" s="1">
        <v>51.470588235294102</v>
      </c>
      <c r="L222" s="1">
        <v>39.0625</v>
      </c>
      <c r="M222" s="1">
        <v>53.225806451612897</v>
      </c>
      <c r="N222" s="1">
        <v>66.129032258064498</v>
      </c>
      <c r="O222" s="1">
        <v>53.448275862068897</v>
      </c>
      <c r="P222" s="1">
        <v>58.928571428571402</v>
      </c>
      <c r="Q222" s="1">
        <v>48.076923076923102</v>
      </c>
      <c r="R222" s="1">
        <v>27.272727272727199</v>
      </c>
      <c r="S222" s="1">
        <v>13.043478260869501</v>
      </c>
      <c r="T222" s="1">
        <v>15</v>
      </c>
      <c r="U222" s="1">
        <v>92.045454545454504</v>
      </c>
      <c r="V222" s="1">
        <v>94.565217391304301</v>
      </c>
      <c r="W222" s="1">
        <v>92.045454545454504</v>
      </c>
      <c r="X222" s="1">
        <v>96.428571428571402</v>
      </c>
      <c r="Y222" s="1">
        <v>95.714285714285694</v>
      </c>
      <c r="Z222" s="1">
        <v>98.529411764705799</v>
      </c>
      <c r="AA222" s="1">
        <v>98.4375</v>
      </c>
      <c r="AB222" s="1">
        <v>95.161290322580598</v>
      </c>
      <c r="AC222" s="1">
        <v>82.258064516128997</v>
      </c>
      <c r="AD222" s="1">
        <v>87.931034482758605</v>
      </c>
      <c r="AE222" s="1">
        <v>69.642857142857096</v>
      </c>
      <c r="AF222" s="1">
        <v>75</v>
      </c>
      <c r="AG222" s="1">
        <v>36.363636363636303</v>
      </c>
      <c r="AH222" s="1">
        <v>15.2173913043478</v>
      </c>
      <c r="AI222" s="1">
        <v>20</v>
      </c>
      <c r="AJ222" s="1">
        <v>89.772727272727195</v>
      </c>
      <c r="AK222" s="1">
        <v>96.739130434782595</v>
      </c>
      <c r="AL222" s="1">
        <v>75</v>
      </c>
      <c r="AM222" s="1">
        <v>79.761904761904702</v>
      </c>
      <c r="AN222" s="1">
        <v>48.571428571428498</v>
      </c>
      <c r="AO222" s="1">
        <v>16.176470588235201</v>
      </c>
      <c r="AP222" s="1">
        <v>15.625</v>
      </c>
      <c r="AQ222" s="1">
        <v>19.354838709677399</v>
      </c>
      <c r="AR222" s="1">
        <v>20.967741935483801</v>
      </c>
      <c r="AS222" s="1">
        <v>20.689655172413701</v>
      </c>
      <c r="AT222" s="1">
        <v>25</v>
      </c>
      <c r="AU222" s="1">
        <v>40.384615384615302</v>
      </c>
      <c r="AV222" s="1">
        <v>50</v>
      </c>
      <c r="AW222" s="1">
        <v>50</v>
      </c>
      <c r="AX222" s="1">
        <v>50</v>
      </c>
      <c r="AY222" s="1">
        <v>64.772727272727195</v>
      </c>
      <c r="AZ222" s="1">
        <v>68.478260869565204</v>
      </c>
      <c r="BA222" s="1">
        <v>87.5</v>
      </c>
      <c r="BB222" s="1">
        <v>84.523809523809504</v>
      </c>
      <c r="BC222" s="1">
        <v>72.857142857142804</v>
      </c>
      <c r="BD222" s="1">
        <v>72.058823529411697</v>
      </c>
      <c r="BE222" s="1">
        <v>79.6875</v>
      </c>
      <c r="BF222" s="1">
        <v>95.161290322580598</v>
      </c>
      <c r="BG222" s="1">
        <v>72.580645161290306</v>
      </c>
      <c r="BH222" s="1">
        <v>77.586206896551701</v>
      </c>
      <c r="BI222" s="1">
        <v>41.071428571428498</v>
      </c>
      <c r="BJ222" s="1">
        <v>51.923076923076898</v>
      </c>
      <c r="BK222" s="1">
        <v>47.727272727272698</v>
      </c>
      <c r="BL222" s="1">
        <v>50</v>
      </c>
      <c r="BM222" s="1">
        <v>42.5</v>
      </c>
      <c r="BN222" s="1">
        <v>95.454545454545396</v>
      </c>
      <c r="BO222" s="1">
        <v>96.739130434782595</v>
      </c>
      <c r="BP222" s="1">
        <v>75</v>
      </c>
      <c r="BQ222" s="1">
        <v>78.571428571428498</v>
      </c>
      <c r="BR222" s="1">
        <v>72.857142857142804</v>
      </c>
      <c r="BS222" s="1">
        <v>76.470588235294102</v>
      </c>
      <c r="BT222" s="1">
        <v>75</v>
      </c>
      <c r="BU222" s="1">
        <v>77.419354838709594</v>
      </c>
      <c r="BV222" s="1">
        <v>79.0322580645161</v>
      </c>
      <c r="BW222" s="1">
        <v>77.586206896551701</v>
      </c>
      <c r="BX222" s="1">
        <v>75</v>
      </c>
      <c r="BY222" s="1">
        <v>75</v>
      </c>
      <c r="BZ222" s="1">
        <v>36.363636363636303</v>
      </c>
      <c r="CA222" s="1">
        <v>36.956521739130402</v>
      </c>
      <c r="CB222" s="1">
        <v>47.5</v>
      </c>
      <c r="CC222" s="1">
        <v>92.045454545454504</v>
      </c>
      <c r="CD222" s="1">
        <v>94.565217391304301</v>
      </c>
      <c r="CE222" s="1">
        <v>87.5</v>
      </c>
      <c r="CF222" s="1">
        <v>91.6666666666666</v>
      </c>
      <c r="CG222" s="1">
        <v>87.142857142857096</v>
      </c>
      <c r="CH222" s="1">
        <v>80.882352941176407</v>
      </c>
      <c r="CI222" s="1">
        <v>92.1875</v>
      </c>
      <c r="CJ222" s="1">
        <v>91.935483870967701</v>
      </c>
      <c r="CK222" s="1">
        <v>88.709677419354804</v>
      </c>
      <c r="CL222" s="1">
        <v>91.379310344827502</v>
      </c>
      <c r="CM222" s="1">
        <v>76.785714285714207</v>
      </c>
      <c r="CN222" s="1">
        <v>75</v>
      </c>
      <c r="CO222" s="1">
        <v>54.545454545454497</v>
      </c>
      <c r="CP222" s="1">
        <v>67.391304347826093</v>
      </c>
      <c r="CQ222" s="1">
        <v>82.5</v>
      </c>
      <c r="CR222" s="1">
        <v>64.772727272727195</v>
      </c>
      <c r="CS222" s="1">
        <v>67.391304347826093</v>
      </c>
      <c r="CT222" s="1">
        <v>30.681818181818102</v>
      </c>
      <c r="CU222" s="1">
        <v>34.523809523809497</v>
      </c>
      <c r="CV222" s="1">
        <v>27.1428571428571</v>
      </c>
      <c r="CW222" s="1">
        <v>25</v>
      </c>
      <c r="CX222" s="1">
        <v>17.1875</v>
      </c>
      <c r="CY222" s="1">
        <v>17.7419354838709</v>
      </c>
      <c r="CZ222" s="1">
        <v>50</v>
      </c>
      <c r="DA222" s="1">
        <v>34.482758620689602</v>
      </c>
      <c r="DB222" s="1">
        <v>33.928571428571402</v>
      </c>
      <c r="DC222" s="1">
        <v>42.307692307692299</v>
      </c>
      <c r="DD222" s="1">
        <v>29.545454545454501</v>
      </c>
      <c r="DE222" s="1">
        <v>30.434782608695599</v>
      </c>
      <c r="DF222" s="1">
        <v>32.5</v>
      </c>
      <c r="DG222" s="1">
        <v>75.036683785766598</v>
      </c>
      <c r="DH222" s="1">
        <v>98.152213684595594</v>
      </c>
      <c r="DI222" s="1">
        <v>99.411287048315103</v>
      </c>
      <c r="DJ222" s="1">
        <v>98.844786729857802</v>
      </c>
      <c r="DK222" s="1">
        <v>83.166833166833101</v>
      </c>
      <c r="DL222" s="1">
        <v>93.667679837892607</v>
      </c>
      <c r="DM222" s="1">
        <v>89.465570400822202</v>
      </c>
      <c r="DN222" s="1">
        <v>72.489754098360606</v>
      </c>
      <c r="DO222" s="1">
        <v>77.783400809716596</v>
      </c>
      <c r="DP222" s="1">
        <v>48.751300728407898</v>
      </c>
      <c r="DQ222" s="1">
        <v>40.738569753810097</v>
      </c>
      <c r="DR222" s="1">
        <v>43.907875185735499</v>
      </c>
      <c r="DS222" s="1">
        <v>28.257575757575701</v>
      </c>
      <c r="DT222" s="1">
        <v>15.8573596358118</v>
      </c>
      <c r="DU222" s="1">
        <v>9.9152542372881296</v>
      </c>
      <c r="DV222" s="1">
        <v>79.475421863536297</v>
      </c>
      <c r="DW222" s="1">
        <v>79.198682766190998</v>
      </c>
      <c r="DX222" s="1">
        <v>78.014616321559103</v>
      </c>
      <c r="DY222" s="1">
        <v>76.214454976303301</v>
      </c>
      <c r="DZ222" s="1">
        <v>80.8691308691308</v>
      </c>
      <c r="EA222" s="1">
        <v>60.8409321175278</v>
      </c>
      <c r="EB222" s="1">
        <v>56.063720452209601</v>
      </c>
      <c r="EC222" s="1">
        <v>54.969262295081897</v>
      </c>
      <c r="ED222" s="1">
        <v>66.852226720647707</v>
      </c>
      <c r="EE222" s="1">
        <v>87.877211238293398</v>
      </c>
      <c r="EF222" s="1">
        <v>59.261430246189903</v>
      </c>
      <c r="EG222" s="1">
        <v>50.594353640416003</v>
      </c>
      <c r="EH222" s="1">
        <v>5.5303030303030303</v>
      </c>
      <c r="EI222" s="1">
        <v>22.2306525037936</v>
      </c>
      <c r="EJ222" s="1">
        <v>24.322033898305101</v>
      </c>
      <c r="EK222" s="1">
        <v>84.702861335289796</v>
      </c>
      <c r="EL222" s="1">
        <v>94.383461397731395</v>
      </c>
      <c r="EM222" s="1">
        <v>94.904587900933805</v>
      </c>
      <c r="EN222" s="1">
        <v>93.246445497630305</v>
      </c>
      <c r="EO222" s="1">
        <v>90.909090909090907</v>
      </c>
      <c r="EP222" s="1">
        <v>90.2228976697061</v>
      </c>
      <c r="EQ222" s="1">
        <v>76.618705035971203</v>
      </c>
      <c r="ER222" s="1">
        <v>94.620901639344197</v>
      </c>
      <c r="ES222" s="1">
        <v>87.398785425101195</v>
      </c>
      <c r="ET222" s="1">
        <v>89.281997918834506</v>
      </c>
      <c r="EU222" s="1">
        <v>69.929660023446601</v>
      </c>
      <c r="EV222" s="1">
        <v>73.625557206537906</v>
      </c>
      <c r="EW222" s="1">
        <v>83.030303030303003</v>
      </c>
      <c r="EX222" s="1">
        <v>40.819423368740502</v>
      </c>
      <c r="EY222" s="1">
        <v>41.610169491525397</v>
      </c>
    </row>
    <row r="223" spans="1:155" ht="15">
      <c r="A223" s="11" t="s">
        <v>419</v>
      </c>
      <c r="B223" s="1" t="s">
        <v>887</v>
      </c>
      <c r="C223" s="1" t="s">
        <v>1023</v>
      </c>
      <c r="D223" s="11" t="s">
        <v>1024</v>
      </c>
      <c r="E223" s="11" t="s">
        <v>1210</v>
      </c>
      <c r="F223" s="1">
        <v>71.860465116279101</v>
      </c>
      <c r="G223" s="1">
        <v>63.8020833333333</v>
      </c>
      <c r="H223" s="1">
        <v>52.732240437158403</v>
      </c>
      <c r="I223" s="1">
        <v>56.5088757396449</v>
      </c>
      <c r="J223" s="1">
        <v>59.655172413793103</v>
      </c>
      <c r="K223" s="1">
        <v>70.070422535211193</v>
      </c>
      <c r="L223" s="1">
        <v>67.753623188405797</v>
      </c>
      <c r="M223" s="1">
        <v>70.300751879699206</v>
      </c>
      <c r="N223" s="1">
        <v>63.671875</v>
      </c>
      <c r="O223" s="1">
        <v>37.019230769230703</v>
      </c>
      <c r="P223" s="1">
        <v>36.413043478260803</v>
      </c>
      <c r="Q223" s="1">
        <v>42.4418604651162</v>
      </c>
      <c r="R223" s="1">
        <v>27.439024390243901</v>
      </c>
      <c r="S223" s="1">
        <v>72.289156626505999</v>
      </c>
      <c r="T223" s="1">
        <v>79.411764705882305</v>
      </c>
      <c r="U223" s="1">
        <v>76.511627906976699</v>
      </c>
      <c r="V223" s="1">
        <v>77.34375</v>
      </c>
      <c r="W223" s="1">
        <v>82.786885245901601</v>
      </c>
      <c r="X223" s="1">
        <v>93.195266272189301</v>
      </c>
      <c r="Y223" s="1">
        <v>92.068965517241296</v>
      </c>
      <c r="Z223" s="1">
        <v>72.887323943661897</v>
      </c>
      <c r="AA223" s="1">
        <v>75.724637681159393</v>
      </c>
      <c r="AB223" s="1">
        <v>59.7744360902255</v>
      </c>
      <c r="AC223" s="1">
        <v>37.109375</v>
      </c>
      <c r="AD223" s="1">
        <v>29.326923076923102</v>
      </c>
      <c r="AE223" s="1">
        <v>28.8043478260869</v>
      </c>
      <c r="AF223" s="1">
        <v>33.720930232558104</v>
      </c>
      <c r="AG223" s="1">
        <v>34.756097560975597</v>
      </c>
      <c r="AH223" s="1">
        <v>40.963855421686702</v>
      </c>
      <c r="AI223" s="1">
        <v>72.794117647058798</v>
      </c>
      <c r="AJ223" s="1">
        <v>80.232558139534802</v>
      </c>
      <c r="AK223" s="1">
        <v>79.6875</v>
      </c>
      <c r="AL223" s="1">
        <v>80.601092896174805</v>
      </c>
      <c r="AM223" s="1">
        <v>80.177514792899402</v>
      </c>
      <c r="AN223" s="1">
        <v>74.827586206896498</v>
      </c>
      <c r="AO223" s="1">
        <v>75.704225352112601</v>
      </c>
      <c r="AP223" s="1">
        <v>77.536231884057898</v>
      </c>
      <c r="AQ223" s="1">
        <v>80.827067669172905</v>
      </c>
      <c r="AR223" s="1">
        <v>24.609375</v>
      </c>
      <c r="AS223" s="1">
        <v>24.038461538461501</v>
      </c>
      <c r="AT223" s="1">
        <v>27.7173913043478</v>
      </c>
      <c r="AU223" s="1">
        <v>44.767441860465098</v>
      </c>
      <c r="AV223" s="1">
        <v>65.8536585365853</v>
      </c>
      <c r="AW223" s="1">
        <v>63.253012048192701</v>
      </c>
      <c r="AX223" s="1">
        <v>58.088235294117602</v>
      </c>
      <c r="AY223" s="1">
        <v>34.651162790697597</v>
      </c>
      <c r="AZ223" s="1">
        <v>48.6979166666666</v>
      </c>
      <c r="BA223" s="1">
        <v>47.814207650273197</v>
      </c>
      <c r="BB223" s="1">
        <v>46.449704142011797</v>
      </c>
      <c r="BC223" s="1">
        <v>50.689655172413801</v>
      </c>
      <c r="BD223" s="1">
        <v>49.6478873239436</v>
      </c>
      <c r="BE223" s="1">
        <v>40.9420289855072</v>
      </c>
      <c r="BF223" s="1">
        <v>41.729323308270601</v>
      </c>
      <c r="BG223" s="1">
        <v>72.265625</v>
      </c>
      <c r="BH223" s="1">
        <v>50.480769230769198</v>
      </c>
      <c r="BI223" s="1">
        <v>44.021739130434703</v>
      </c>
      <c r="BJ223" s="1">
        <v>79.651162790697597</v>
      </c>
      <c r="BK223" s="1">
        <v>85.975609756097498</v>
      </c>
      <c r="BL223" s="1">
        <v>96.987951807228896</v>
      </c>
      <c r="BM223" s="1">
        <v>94.852941176470495</v>
      </c>
      <c r="BN223" s="1">
        <v>66.744186046511601</v>
      </c>
      <c r="BO223" s="1">
        <v>73.1770833333333</v>
      </c>
      <c r="BP223" s="1">
        <v>71.311475409836007</v>
      </c>
      <c r="BQ223" s="1">
        <v>80.473372781065095</v>
      </c>
      <c r="BR223" s="1">
        <v>82.413793103448199</v>
      </c>
      <c r="BS223" s="1">
        <v>84.507042253521107</v>
      </c>
      <c r="BT223" s="1">
        <v>81.521739130434696</v>
      </c>
      <c r="BU223" s="1">
        <v>83.082706766917198</v>
      </c>
      <c r="BV223" s="1">
        <v>76.953125</v>
      </c>
      <c r="BW223" s="1">
        <v>26.923076923076898</v>
      </c>
      <c r="BX223" s="1">
        <v>26.630434782608699</v>
      </c>
      <c r="BY223" s="1">
        <v>30.232558139534799</v>
      </c>
      <c r="BZ223" s="1">
        <v>36.585365853658502</v>
      </c>
      <c r="CA223" s="1">
        <v>36.746987951807199</v>
      </c>
      <c r="CB223" s="1">
        <v>41.911764705882298</v>
      </c>
      <c r="CC223" s="1">
        <v>52.790697674418603</v>
      </c>
      <c r="CD223" s="1">
        <v>46.6145833333333</v>
      </c>
      <c r="CE223" s="1">
        <v>69.945355191256795</v>
      </c>
      <c r="CF223" s="1">
        <v>32.840236686390497</v>
      </c>
      <c r="CG223" s="1">
        <v>44.482758620689602</v>
      </c>
      <c r="CH223" s="1">
        <v>74.295774647887299</v>
      </c>
      <c r="CI223" s="1">
        <v>69.202898550724598</v>
      </c>
      <c r="CJ223" s="1">
        <v>65.037593984962399</v>
      </c>
      <c r="CK223" s="1">
        <v>51.171875</v>
      </c>
      <c r="CL223" s="1">
        <v>33.173076923076898</v>
      </c>
      <c r="CM223" s="1">
        <v>42.934782608695599</v>
      </c>
      <c r="CN223" s="1">
        <v>61.046511627906902</v>
      </c>
      <c r="CO223" s="1">
        <v>45.731707317073102</v>
      </c>
      <c r="CP223" s="1">
        <v>60.240963855421597</v>
      </c>
      <c r="CQ223" s="1">
        <v>61.029411764705799</v>
      </c>
      <c r="CR223" s="1">
        <v>44.883720930232499</v>
      </c>
      <c r="CS223" s="1">
        <v>43.75</v>
      </c>
      <c r="CT223" s="1">
        <v>44.262295081967203</v>
      </c>
      <c r="CU223" s="1">
        <v>43.786982248520701</v>
      </c>
      <c r="CV223" s="1">
        <v>43.793103448275801</v>
      </c>
      <c r="CW223" s="1">
        <v>43.309859154929498</v>
      </c>
      <c r="CX223" s="1">
        <v>43.115942028985501</v>
      </c>
      <c r="CY223" s="1">
        <v>46.9924812030075</v>
      </c>
      <c r="CZ223" s="1">
        <v>56.25</v>
      </c>
      <c r="DA223" s="1">
        <v>50.480769230769198</v>
      </c>
      <c r="DB223" s="1">
        <v>52.173913043478201</v>
      </c>
      <c r="DC223" s="1">
        <v>66.860465116279101</v>
      </c>
      <c r="DD223" s="1">
        <v>84.146341463414601</v>
      </c>
      <c r="DE223" s="1">
        <v>88.554216867469805</v>
      </c>
      <c r="DF223" s="1">
        <v>94.117647058823493</v>
      </c>
      <c r="DG223" s="1">
        <v>97.707263389581797</v>
      </c>
      <c r="DH223" s="1">
        <v>96.908159531650199</v>
      </c>
      <c r="DI223" s="1">
        <v>88.246041412911097</v>
      </c>
      <c r="DJ223" s="1">
        <v>91.024881516587598</v>
      </c>
      <c r="DK223" s="1">
        <v>82.467532467532394</v>
      </c>
      <c r="DL223" s="1">
        <v>81.610942249240097</v>
      </c>
      <c r="DM223" s="1">
        <v>77.440904419321598</v>
      </c>
      <c r="DN223" s="1">
        <v>59.989754098360599</v>
      </c>
      <c r="DO223" s="1">
        <v>39.929149797570801</v>
      </c>
      <c r="DP223" s="1">
        <v>56.035379812695098</v>
      </c>
      <c r="DQ223" s="1">
        <v>53.282532239155898</v>
      </c>
      <c r="DR223" s="1">
        <v>65.453194650817196</v>
      </c>
      <c r="DS223" s="1">
        <v>82.803030303030297</v>
      </c>
      <c r="DT223" s="1">
        <v>77.617602427921099</v>
      </c>
      <c r="DU223" s="1">
        <v>86.525423728813493</v>
      </c>
      <c r="DV223" s="1">
        <v>15.5722670579603</v>
      </c>
      <c r="DW223" s="1">
        <v>27.607025246981301</v>
      </c>
      <c r="DX223" s="1">
        <v>35.992691839220399</v>
      </c>
      <c r="DY223" s="1">
        <v>33.501184834123201</v>
      </c>
      <c r="DZ223" s="1">
        <v>36.2137862137862</v>
      </c>
      <c r="EA223" s="1">
        <v>36.220871327254301</v>
      </c>
      <c r="EB223" s="1">
        <v>41.366906474820098</v>
      </c>
      <c r="EC223" s="1">
        <v>47.182377049180303</v>
      </c>
      <c r="ED223" s="1">
        <v>80.921052631578902</v>
      </c>
      <c r="EE223" s="1">
        <v>92.247658688865698</v>
      </c>
      <c r="EF223" s="1">
        <v>79.308323563892102</v>
      </c>
      <c r="EG223" s="1">
        <v>80.609212481426397</v>
      </c>
      <c r="EH223" s="1">
        <v>88.257575757575694</v>
      </c>
      <c r="EI223" s="1">
        <v>89.453717754172899</v>
      </c>
      <c r="EJ223" s="1">
        <v>93.474576271186393</v>
      </c>
      <c r="EK223" s="1">
        <v>82.685253118121693</v>
      </c>
      <c r="EL223" s="1">
        <v>83.552872301500102</v>
      </c>
      <c r="EM223" s="1">
        <v>83.516037352821698</v>
      </c>
      <c r="EN223" s="1">
        <v>77.784360189573405</v>
      </c>
      <c r="EO223" s="1">
        <v>66.533466533466495</v>
      </c>
      <c r="EP223" s="1">
        <v>84.903748733535906</v>
      </c>
      <c r="EQ223" s="1">
        <v>84.840698869475801</v>
      </c>
      <c r="ER223" s="1">
        <v>89.4467213114754</v>
      </c>
      <c r="ES223" s="1">
        <v>92.257085020242897</v>
      </c>
      <c r="ET223" s="1">
        <v>85.431841831425601</v>
      </c>
      <c r="EU223" s="1">
        <v>63.599062133645901</v>
      </c>
      <c r="EV223" s="1">
        <v>65.824665676077203</v>
      </c>
      <c r="EW223" s="1">
        <v>83.030303030303003</v>
      </c>
      <c r="EX223" s="1">
        <v>84.977238239757199</v>
      </c>
      <c r="EY223" s="1">
        <v>87.966101694915196</v>
      </c>
    </row>
    <row r="224" spans="1:155" ht="15">
      <c r="A224" s="11" t="s">
        <v>92</v>
      </c>
      <c r="B224" s="1" t="s">
        <v>566</v>
      </c>
      <c r="C224" s="1" t="s">
        <v>1050</v>
      </c>
      <c r="D224" s="11" t="s">
        <v>1131</v>
      </c>
      <c r="E224" s="11" t="s">
        <v>1132</v>
      </c>
      <c r="F224" s="1">
        <v>5</v>
      </c>
      <c r="G224" s="1">
        <v>5.5160142348754402</v>
      </c>
      <c r="H224" s="1">
        <v>6.3265306122448903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41.290322580645103</v>
      </c>
      <c r="V224" s="1">
        <v>40.7473309608541</v>
      </c>
      <c r="W224" s="1">
        <v>29.183673469387699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59.838709677419303</v>
      </c>
      <c r="AK224" s="1">
        <v>57.829181494661903</v>
      </c>
      <c r="AL224" s="1">
        <v>33.061224489795897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70.806451612903203</v>
      </c>
      <c r="AZ224" s="1">
        <v>68.861209964412794</v>
      </c>
      <c r="BA224" s="1">
        <v>60.2040816326531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16.2903225806451</v>
      </c>
      <c r="BO224" s="1">
        <v>19.039145907473301</v>
      </c>
      <c r="BP224" s="1">
        <v>18.367346938775501</v>
      </c>
      <c r="BQ224" s="1">
        <v>0</v>
      </c>
      <c r="BR224" s="1">
        <v>0</v>
      </c>
      <c r="BS224" s="1">
        <v>0</v>
      </c>
      <c r="BT224" s="1">
        <v>0</v>
      </c>
      <c r="BU224" s="1">
        <v>0</v>
      </c>
      <c r="BV224" s="1">
        <v>0</v>
      </c>
      <c r="BW224" s="1">
        <v>0</v>
      </c>
      <c r="BX224" s="1">
        <v>0</v>
      </c>
      <c r="BY224" s="1">
        <v>0</v>
      </c>
      <c r="BZ224" s="1">
        <v>0</v>
      </c>
      <c r="CA224" s="1">
        <v>0</v>
      </c>
      <c r="CB224" s="1">
        <v>0</v>
      </c>
      <c r="CC224" s="1">
        <v>83.064516129032199</v>
      </c>
      <c r="CD224" s="1">
        <v>69.572953736654796</v>
      </c>
      <c r="CE224" s="1">
        <v>67.551020408163197</v>
      </c>
      <c r="CF224" s="1">
        <v>0</v>
      </c>
      <c r="CG224" s="1">
        <v>0</v>
      </c>
      <c r="CH224" s="1">
        <v>0</v>
      </c>
      <c r="CI224" s="1">
        <v>0</v>
      </c>
      <c r="CJ224" s="1">
        <v>0</v>
      </c>
      <c r="CK224" s="1">
        <v>0</v>
      </c>
      <c r="CL224" s="1">
        <v>0</v>
      </c>
      <c r="CM224" s="1">
        <v>0</v>
      </c>
      <c r="CN224" s="1">
        <v>0</v>
      </c>
      <c r="CO224" s="1">
        <v>0</v>
      </c>
      <c r="CP224" s="1">
        <v>0</v>
      </c>
      <c r="CQ224" s="1">
        <v>0</v>
      </c>
      <c r="CR224" s="1">
        <v>22.7419354838709</v>
      </c>
      <c r="CS224" s="1">
        <v>23.843416370106699</v>
      </c>
      <c r="CT224" s="1">
        <v>23.469387755102002</v>
      </c>
      <c r="CU224" s="1">
        <v>0</v>
      </c>
      <c r="CV224" s="1">
        <v>0</v>
      </c>
      <c r="CW224" s="1">
        <v>0</v>
      </c>
      <c r="CX224" s="1">
        <v>0</v>
      </c>
      <c r="CY224" s="1">
        <v>0</v>
      </c>
      <c r="CZ224" s="1">
        <v>0</v>
      </c>
      <c r="DA224" s="1">
        <v>0</v>
      </c>
      <c r="DB224" s="1">
        <v>0</v>
      </c>
      <c r="DC224" s="1">
        <v>0</v>
      </c>
      <c r="DD224" s="1">
        <v>0</v>
      </c>
      <c r="DE224" s="1">
        <v>0</v>
      </c>
      <c r="DF224" s="1">
        <v>0</v>
      </c>
      <c r="DG224" s="1">
        <v>43.779729235272498</v>
      </c>
      <c r="DH224" s="1">
        <v>69.2042224928948</v>
      </c>
      <c r="DI224" s="1">
        <v>47.896919431279599</v>
      </c>
      <c r="DJ224" s="1">
        <v>0</v>
      </c>
      <c r="DK224" s="1">
        <v>0</v>
      </c>
      <c r="DL224" s="1">
        <v>0</v>
      </c>
      <c r="DM224" s="1">
        <v>0</v>
      </c>
      <c r="DN224" s="1">
        <v>0</v>
      </c>
      <c r="DO224" s="1">
        <v>0</v>
      </c>
      <c r="DP224" s="1">
        <v>0</v>
      </c>
      <c r="DQ224" s="1">
        <v>0</v>
      </c>
      <c r="DR224" s="1">
        <v>0</v>
      </c>
      <c r="DS224" s="1">
        <v>0</v>
      </c>
      <c r="DT224" s="1">
        <v>0</v>
      </c>
      <c r="DU224" s="1">
        <v>0</v>
      </c>
      <c r="DV224" s="1">
        <v>4.5554335894621198</v>
      </c>
      <c r="DW224" s="1">
        <v>3.7149817295980498</v>
      </c>
      <c r="DX224" s="1">
        <v>3.8803317535545001</v>
      </c>
      <c r="DY224" s="1">
        <v>0</v>
      </c>
      <c r="DZ224" s="1">
        <v>0</v>
      </c>
      <c r="EA224" s="1">
        <v>0</v>
      </c>
      <c r="EB224" s="1">
        <v>0</v>
      </c>
      <c r="EC224" s="1">
        <v>0</v>
      </c>
      <c r="ED224" s="1">
        <v>0</v>
      </c>
      <c r="EE224" s="1">
        <v>0</v>
      </c>
      <c r="EF224" s="1">
        <v>0</v>
      </c>
      <c r="EG224" s="1">
        <v>0</v>
      </c>
      <c r="EH224" s="1">
        <v>0</v>
      </c>
      <c r="EI224" s="1">
        <v>0</v>
      </c>
      <c r="EJ224" s="1">
        <v>0</v>
      </c>
      <c r="EK224" s="1">
        <v>36.1873399195023</v>
      </c>
      <c r="EL224" s="1">
        <v>35.749086479902502</v>
      </c>
      <c r="EM224" s="1">
        <v>30.9537914691943</v>
      </c>
      <c r="EN224" s="1">
        <v>0</v>
      </c>
      <c r="EO224" s="1">
        <v>0</v>
      </c>
      <c r="EP224" s="1">
        <v>0</v>
      </c>
      <c r="EQ224" s="1">
        <v>0</v>
      </c>
      <c r="ER224" s="1">
        <v>0</v>
      </c>
      <c r="ES224" s="1">
        <v>0</v>
      </c>
      <c r="ET224" s="1">
        <v>0</v>
      </c>
      <c r="EU224" s="1">
        <v>0</v>
      </c>
      <c r="EV224" s="1">
        <v>0</v>
      </c>
      <c r="EW224" s="1">
        <v>0</v>
      </c>
      <c r="EX224" s="1">
        <v>0</v>
      </c>
      <c r="EY224" s="1">
        <v>0</v>
      </c>
    </row>
    <row r="225" spans="1:155" ht="15">
      <c r="A225" s="11" t="s">
        <v>423</v>
      </c>
      <c r="B225" s="1" t="s">
        <v>891</v>
      </c>
      <c r="C225" s="1" t="s">
        <v>1129</v>
      </c>
      <c r="D225" s="11" t="s">
        <v>1068</v>
      </c>
      <c r="E225" s="11" t="s">
        <v>1226</v>
      </c>
      <c r="F225" s="1">
        <v>54.456824512534801</v>
      </c>
      <c r="G225" s="1">
        <v>58.225806451612897</v>
      </c>
      <c r="H225" s="1">
        <v>55.338078291814902</v>
      </c>
      <c r="I225" s="1">
        <v>52.857142857142797</v>
      </c>
      <c r="J225" s="1">
        <v>31.435643564356401</v>
      </c>
      <c r="K225" s="1">
        <v>28.3919597989949</v>
      </c>
      <c r="L225" s="1">
        <v>28.4615384615384</v>
      </c>
      <c r="M225" s="1">
        <v>31.347150259067298</v>
      </c>
      <c r="N225" s="1">
        <v>36.010362694300497</v>
      </c>
      <c r="O225" s="1">
        <v>32.802547770700599</v>
      </c>
      <c r="P225" s="1">
        <v>33.4532374100719</v>
      </c>
      <c r="Q225" s="1">
        <v>41.735537190082603</v>
      </c>
      <c r="R225" s="1">
        <v>25</v>
      </c>
      <c r="S225" s="1">
        <v>28.632478632478598</v>
      </c>
      <c r="T225" s="1">
        <v>29.255319148936099</v>
      </c>
      <c r="U225" s="1">
        <v>65.877437325905305</v>
      </c>
      <c r="V225" s="1">
        <v>66.612903225806406</v>
      </c>
      <c r="W225" s="1">
        <v>68.683274021352304</v>
      </c>
      <c r="X225" s="1">
        <v>65.102040816326493</v>
      </c>
      <c r="Y225" s="1">
        <v>64.108910891089096</v>
      </c>
      <c r="Z225" s="1">
        <v>60.804020100502498</v>
      </c>
      <c r="AA225" s="1">
        <v>60.512820512820497</v>
      </c>
      <c r="AB225" s="1">
        <v>65.025906735751207</v>
      </c>
      <c r="AC225" s="1">
        <v>70.207253886010307</v>
      </c>
      <c r="AD225" s="1">
        <v>69.426751592356595</v>
      </c>
      <c r="AE225" s="1">
        <v>70.503597122302097</v>
      </c>
      <c r="AF225" s="1">
        <v>14.049586776859501</v>
      </c>
      <c r="AG225" s="1">
        <v>18.534482758620602</v>
      </c>
      <c r="AH225" s="1">
        <v>57.692307692307601</v>
      </c>
      <c r="AI225" s="1">
        <v>61.170212765957402</v>
      </c>
      <c r="AJ225" s="1">
        <v>40.250696378830099</v>
      </c>
      <c r="AK225" s="1">
        <v>40.322580645161203</v>
      </c>
      <c r="AL225" s="1">
        <v>38.967971530249102</v>
      </c>
      <c r="AM225" s="1">
        <v>33.061224489795897</v>
      </c>
      <c r="AN225" s="1">
        <v>25.990099009900899</v>
      </c>
      <c r="AO225" s="1">
        <v>26.130653266331599</v>
      </c>
      <c r="AP225" s="1">
        <v>24.871794871794801</v>
      </c>
      <c r="AQ225" s="1">
        <v>29.015544041450699</v>
      </c>
      <c r="AR225" s="1">
        <v>30.8290155440414</v>
      </c>
      <c r="AS225" s="1">
        <v>19.7452229299363</v>
      </c>
      <c r="AT225" s="1">
        <v>18.3453237410071</v>
      </c>
      <c r="AU225" s="1">
        <v>15.702479338842901</v>
      </c>
      <c r="AV225" s="1">
        <v>36.637931034482698</v>
      </c>
      <c r="AW225" s="1">
        <v>37.179487179487097</v>
      </c>
      <c r="AX225" s="1">
        <v>40.957446808510603</v>
      </c>
      <c r="AY225" s="1">
        <v>71.448467966573801</v>
      </c>
      <c r="AZ225" s="1">
        <v>89.516129032258107</v>
      </c>
      <c r="BA225" s="1">
        <v>91.637010676156507</v>
      </c>
      <c r="BB225" s="1">
        <v>84.285714285714207</v>
      </c>
      <c r="BC225" s="1">
        <v>78.465346534653406</v>
      </c>
      <c r="BD225" s="1">
        <v>78.643216080401999</v>
      </c>
      <c r="BE225" s="1">
        <v>72.564102564102498</v>
      </c>
      <c r="BF225" s="1">
        <v>77.979274611398907</v>
      </c>
      <c r="BG225" s="1">
        <v>84.196891191709796</v>
      </c>
      <c r="BH225" s="1">
        <v>78.025477707006303</v>
      </c>
      <c r="BI225" s="1">
        <v>73.741007194244602</v>
      </c>
      <c r="BJ225" s="1">
        <v>22.727272727272702</v>
      </c>
      <c r="BK225" s="1">
        <v>49.568965517241303</v>
      </c>
      <c r="BL225" s="1">
        <v>36.324786324786302</v>
      </c>
      <c r="BM225" s="1">
        <v>30.319148936170201</v>
      </c>
      <c r="BN225" s="1">
        <v>58.495821727019496</v>
      </c>
      <c r="BO225" s="1">
        <v>68.387096774193495</v>
      </c>
      <c r="BP225" s="1">
        <v>74.021352313167199</v>
      </c>
      <c r="BQ225" s="1">
        <v>78.163265306122398</v>
      </c>
      <c r="BR225" s="1">
        <v>85.148514851485103</v>
      </c>
      <c r="BS225" s="1">
        <v>89.949748743718501</v>
      </c>
      <c r="BT225" s="1">
        <v>71.025641025640994</v>
      </c>
      <c r="BU225" s="1">
        <v>78.497409326424801</v>
      </c>
      <c r="BV225" s="1">
        <v>81.606217616580295</v>
      </c>
      <c r="BW225" s="1">
        <v>81.528662420382105</v>
      </c>
      <c r="BX225" s="1">
        <v>82.014388489208599</v>
      </c>
      <c r="BY225" s="1">
        <v>76.859504132231393</v>
      </c>
      <c r="BZ225" s="1">
        <v>41.810344827586199</v>
      </c>
      <c r="CA225" s="1">
        <v>42.735042735042697</v>
      </c>
      <c r="CB225" s="1">
        <v>44.680851063829699</v>
      </c>
      <c r="CC225" s="1">
        <v>41.086350974930298</v>
      </c>
      <c r="CD225" s="1">
        <v>40.967741935483801</v>
      </c>
      <c r="CE225" s="1">
        <v>43.060498220640497</v>
      </c>
      <c r="CF225" s="1">
        <v>42.857142857142797</v>
      </c>
      <c r="CG225" s="1">
        <v>38.613861386138602</v>
      </c>
      <c r="CH225" s="1">
        <v>44.723618090452199</v>
      </c>
      <c r="CI225" s="1">
        <v>45.6410256410256</v>
      </c>
      <c r="CJ225" s="1">
        <v>53.626943005181303</v>
      </c>
      <c r="CK225" s="1">
        <v>50.777202072538799</v>
      </c>
      <c r="CL225" s="1">
        <v>53.1847133757961</v>
      </c>
      <c r="CM225" s="1">
        <v>67.625899280575496</v>
      </c>
      <c r="CN225" s="1">
        <v>88.016528925619795</v>
      </c>
      <c r="CO225" s="1">
        <v>88.362068965517196</v>
      </c>
      <c r="CP225" s="1">
        <v>79.487179487179404</v>
      </c>
      <c r="CQ225" s="1">
        <v>80.319148936170194</v>
      </c>
      <c r="CR225" s="1">
        <v>50.974930362116901</v>
      </c>
      <c r="CS225" s="1">
        <v>54.0322580645161</v>
      </c>
      <c r="CT225" s="1">
        <v>55.8718861209964</v>
      </c>
      <c r="CU225" s="1">
        <v>52.653061224489697</v>
      </c>
      <c r="CV225" s="1">
        <v>54.950495049504902</v>
      </c>
      <c r="CW225" s="1">
        <v>54.2713567839196</v>
      </c>
      <c r="CX225" s="1">
        <v>55.6410256410256</v>
      </c>
      <c r="CY225" s="1">
        <v>82.901554404145102</v>
      </c>
      <c r="CZ225" s="1">
        <v>83.419689119170897</v>
      </c>
      <c r="DA225" s="1">
        <v>60.5095541401273</v>
      </c>
      <c r="DB225" s="1">
        <v>62.589928057553898</v>
      </c>
      <c r="DC225" s="1">
        <v>78.925619834710702</v>
      </c>
      <c r="DD225" s="1">
        <v>24.137931034482701</v>
      </c>
      <c r="DE225" s="1">
        <v>29.914529914529901</v>
      </c>
      <c r="DF225" s="1">
        <v>36.702127659574401</v>
      </c>
      <c r="DG225" s="1">
        <v>70.634629493763697</v>
      </c>
      <c r="DH225" s="1">
        <v>81.3208927918038</v>
      </c>
      <c r="DI225" s="1">
        <v>90.397888753552493</v>
      </c>
      <c r="DJ225" s="1">
        <v>74.377962085307999</v>
      </c>
      <c r="DK225" s="1">
        <v>83.766233766233697</v>
      </c>
      <c r="DL225" s="1">
        <v>68.338399189463004</v>
      </c>
      <c r="DM225" s="1">
        <v>87.718396711202402</v>
      </c>
      <c r="DN225" s="1">
        <v>79.866803278688494</v>
      </c>
      <c r="DO225" s="1">
        <v>88.208502024291505</v>
      </c>
      <c r="DP225" s="1">
        <v>61.6545265348595</v>
      </c>
      <c r="DQ225" s="1">
        <v>54.923798358733798</v>
      </c>
      <c r="DR225" s="1">
        <v>60.104011887072801</v>
      </c>
      <c r="DS225" s="1">
        <v>79.924242424242394</v>
      </c>
      <c r="DT225" s="1">
        <v>63.8088012139605</v>
      </c>
      <c r="DU225" s="1">
        <v>88.559322033898297</v>
      </c>
      <c r="DV225" s="1">
        <v>27.9347028613352</v>
      </c>
      <c r="DW225" s="1">
        <v>31.083058909623102</v>
      </c>
      <c r="DX225" s="1">
        <v>29.049939098660101</v>
      </c>
      <c r="DY225" s="1">
        <v>30.183649289099499</v>
      </c>
      <c r="DZ225" s="1">
        <v>34.615384615384599</v>
      </c>
      <c r="EA225" s="1">
        <v>51.0131712259371</v>
      </c>
      <c r="EB225" s="1">
        <v>64.182939362795395</v>
      </c>
      <c r="EC225" s="1">
        <v>79.661885245901601</v>
      </c>
      <c r="ED225" s="1">
        <v>79.504048582995907</v>
      </c>
      <c r="EE225" s="1">
        <v>54.162330905306902</v>
      </c>
      <c r="EF225" s="1">
        <v>57.971864009378599</v>
      </c>
      <c r="EG225" s="1">
        <v>16.8647845468053</v>
      </c>
      <c r="EH225" s="1">
        <v>21.590909090909101</v>
      </c>
      <c r="EI225" s="1">
        <v>33.459787556904402</v>
      </c>
      <c r="EJ225" s="1">
        <v>30.4237288135593</v>
      </c>
      <c r="EK225" s="1">
        <v>35.399853264856901</v>
      </c>
      <c r="EL225" s="1">
        <v>78.851079399926803</v>
      </c>
      <c r="EM225" s="1">
        <v>78.197320341047501</v>
      </c>
      <c r="EN225" s="1">
        <v>70.882701421800903</v>
      </c>
      <c r="EO225" s="1">
        <v>50.799200799200698</v>
      </c>
      <c r="EP225" s="1">
        <v>51.0131712259371</v>
      </c>
      <c r="EQ225" s="1">
        <v>50.770811921891003</v>
      </c>
      <c r="ER225" s="1">
        <v>57.4282786885245</v>
      </c>
      <c r="ES225" s="1">
        <v>62.0445344129554</v>
      </c>
      <c r="ET225" s="1">
        <v>28.876170655567101</v>
      </c>
      <c r="EU225" s="1">
        <v>38.628370457209797</v>
      </c>
      <c r="EV225" s="1">
        <v>18.4992570579494</v>
      </c>
      <c r="EW225" s="1">
        <v>38.939393939393902</v>
      </c>
      <c r="EX225" s="1">
        <v>40.819423368740502</v>
      </c>
      <c r="EY225" s="1">
        <v>0.42372881355932202</v>
      </c>
    </row>
    <row r="226" spans="1:155" ht="15">
      <c r="A226" s="11" t="s">
        <v>425</v>
      </c>
      <c r="B226" s="1" t="s">
        <v>893</v>
      </c>
      <c r="C226" s="1" t="s">
        <v>1010</v>
      </c>
      <c r="D226" s="11" t="s">
        <v>1011</v>
      </c>
      <c r="E226" s="11" t="s">
        <v>1012</v>
      </c>
      <c r="F226" s="1">
        <v>94.973544973544904</v>
      </c>
      <c r="G226" s="1">
        <v>95.786516853932497</v>
      </c>
      <c r="H226" s="1">
        <v>92.011834319526599</v>
      </c>
      <c r="I226" s="1">
        <v>82.679738562091501</v>
      </c>
      <c r="J226" s="1">
        <v>78.846153846153797</v>
      </c>
      <c r="K226" s="1">
        <v>73.790322580645096</v>
      </c>
      <c r="L226" s="1">
        <v>65.4166666666666</v>
      </c>
      <c r="M226" s="1">
        <v>70.081967213114694</v>
      </c>
      <c r="N226" s="1">
        <v>69.685039370078698</v>
      </c>
      <c r="O226" s="1">
        <v>80.841121495327101</v>
      </c>
      <c r="P226" s="1">
        <v>82.446808510638306</v>
      </c>
      <c r="Q226" s="1">
        <v>64.393939393939306</v>
      </c>
      <c r="R226" s="1">
        <v>99.1666666666666</v>
      </c>
      <c r="S226" s="1">
        <v>97.457627118644098</v>
      </c>
      <c r="T226" s="1">
        <v>96.875</v>
      </c>
      <c r="U226" s="1">
        <v>86.507936507936506</v>
      </c>
      <c r="V226" s="1">
        <v>72.752808988764002</v>
      </c>
      <c r="W226" s="1">
        <v>66.568047337278102</v>
      </c>
      <c r="X226" s="1">
        <v>61.1111111111111</v>
      </c>
      <c r="Y226" s="1">
        <v>58.846153846153797</v>
      </c>
      <c r="Z226" s="1">
        <v>57.661290322580598</v>
      </c>
      <c r="AA226" s="1">
        <v>56.25</v>
      </c>
      <c r="AB226" s="1">
        <v>47.950819672131097</v>
      </c>
      <c r="AC226" s="1">
        <v>57.874015748031397</v>
      </c>
      <c r="AD226" s="1">
        <v>55.607476635513997</v>
      </c>
      <c r="AE226" s="1">
        <v>55.851063829787201</v>
      </c>
      <c r="AF226" s="1">
        <v>41.6666666666666</v>
      </c>
      <c r="AG226" s="1">
        <v>82.5</v>
      </c>
      <c r="AH226" s="1">
        <v>88.983050847457605</v>
      </c>
      <c r="AI226" s="1">
        <v>92.7083333333333</v>
      </c>
      <c r="AJ226" s="1">
        <v>51.587301587301504</v>
      </c>
      <c r="AK226" s="1">
        <v>49.7191011235955</v>
      </c>
      <c r="AL226" s="1">
        <v>57.1005917159763</v>
      </c>
      <c r="AM226" s="1">
        <v>30.065359477124101</v>
      </c>
      <c r="AN226" s="1">
        <v>30.384615384615302</v>
      </c>
      <c r="AO226" s="1">
        <v>32.661290322580598</v>
      </c>
      <c r="AP226" s="1">
        <v>35.4166666666666</v>
      </c>
      <c r="AQ226" s="1">
        <v>45.491803278688501</v>
      </c>
      <c r="AR226" s="1">
        <v>51.968503937007803</v>
      </c>
      <c r="AS226" s="1">
        <v>82.710280373831694</v>
      </c>
      <c r="AT226" s="1">
        <v>92.021276595744595</v>
      </c>
      <c r="AU226" s="1">
        <v>31.060606060606101</v>
      </c>
      <c r="AV226" s="1">
        <v>50</v>
      </c>
      <c r="AW226" s="1">
        <v>50</v>
      </c>
      <c r="AX226" s="1">
        <v>50</v>
      </c>
      <c r="AY226" s="1">
        <v>67.989417989417902</v>
      </c>
      <c r="AZ226" s="1">
        <v>80.617977528089796</v>
      </c>
      <c r="BA226" s="1">
        <v>94.378698224852101</v>
      </c>
      <c r="BB226" s="1">
        <v>85.294117647058798</v>
      </c>
      <c r="BC226" s="1">
        <v>75</v>
      </c>
      <c r="BD226" s="1">
        <v>65.725806451612897</v>
      </c>
      <c r="BE226" s="1">
        <v>63.75</v>
      </c>
      <c r="BF226" s="1">
        <v>61.065573770491802</v>
      </c>
      <c r="BG226" s="1">
        <v>65.748031496063007</v>
      </c>
      <c r="BH226" s="1">
        <v>77.102803738317704</v>
      </c>
      <c r="BI226" s="1">
        <v>82.446808510638306</v>
      </c>
      <c r="BJ226" s="1">
        <v>61.363636363636303</v>
      </c>
      <c r="BK226" s="1">
        <v>95.8333333333333</v>
      </c>
      <c r="BL226" s="1">
        <v>46.610169491525397</v>
      </c>
      <c r="BM226" s="1">
        <v>69.7916666666666</v>
      </c>
      <c r="BN226" s="1">
        <v>17.7248677248677</v>
      </c>
      <c r="BO226" s="1">
        <v>24.157303370786501</v>
      </c>
      <c r="BP226" s="1">
        <v>26.331360946745502</v>
      </c>
      <c r="BQ226" s="1">
        <v>28.1045751633986</v>
      </c>
      <c r="BR226" s="1">
        <v>26.923076923076898</v>
      </c>
      <c r="BS226" s="1">
        <v>27.419354838709602</v>
      </c>
      <c r="BT226" s="1">
        <v>27.0833333333333</v>
      </c>
      <c r="BU226" s="1">
        <v>28.688524590163901</v>
      </c>
      <c r="BV226" s="1">
        <v>29.9212598425196</v>
      </c>
      <c r="BW226" s="1">
        <v>34.5794392523364</v>
      </c>
      <c r="BX226" s="1">
        <v>33.510638297872298</v>
      </c>
      <c r="BY226" s="1">
        <v>34.848484848484802</v>
      </c>
      <c r="BZ226" s="1">
        <v>97.5</v>
      </c>
      <c r="CA226" s="1">
        <v>97.457627118644098</v>
      </c>
      <c r="CB226" s="1">
        <v>98.9583333333333</v>
      </c>
      <c r="CC226" s="1">
        <v>91.798941798941797</v>
      </c>
      <c r="CD226" s="1">
        <v>92.977528089887599</v>
      </c>
      <c r="CE226" s="1">
        <v>93.195266272189301</v>
      </c>
      <c r="CF226" s="1">
        <v>73.856209150326805</v>
      </c>
      <c r="CG226" s="1">
        <v>72.692307692307594</v>
      </c>
      <c r="CH226" s="1">
        <v>74.596774193548299</v>
      </c>
      <c r="CI226" s="1">
        <v>70.4166666666666</v>
      </c>
      <c r="CJ226" s="1">
        <v>58.6065573770491</v>
      </c>
      <c r="CK226" s="1">
        <v>57.086614173228298</v>
      </c>
      <c r="CL226" s="1">
        <v>91.121495327102807</v>
      </c>
      <c r="CM226" s="1">
        <v>92.021276595744595</v>
      </c>
      <c r="CN226" s="1">
        <v>94.696969696969703</v>
      </c>
      <c r="CO226" s="1">
        <v>94.1666666666666</v>
      </c>
      <c r="CP226" s="1">
        <v>97.457627118644098</v>
      </c>
      <c r="CQ226" s="1">
        <v>96.875</v>
      </c>
      <c r="CR226" s="1">
        <v>70.105820105820101</v>
      </c>
      <c r="CS226" s="1">
        <v>73.314606741573002</v>
      </c>
      <c r="CT226" s="1">
        <v>64.792899408284001</v>
      </c>
      <c r="CU226" s="1">
        <v>23.856209150326801</v>
      </c>
      <c r="CV226" s="1">
        <v>51.153846153846096</v>
      </c>
      <c r="CW226" s="1">
        <v>51.209677419354797</v>
      </c>
      <c r="CX226" s="1">
        <v>43.75</v>
      </c>
      <c r="CY226" s="1">
        <v>21.721311475409799</v>
      </c>
      <c r="CZ226" s="1">
        <v>21.653543307086601</v>
      </c>
      <c r="DA226" s="1">
        <v>18.224299065420499</v>
      </c>
      <c r="DB226" s="1">
        <v>22.872340425531899</v>
      </c>
      <c r="DC226" s="1">
        <v>65.909090909090907</v>
      </c>
      <c r="DD226" s="1">
        <v>2.5</v>
      </c>
      <c r="DE226" s="1">
        <v>73.728813559322006</v>
      </c>
      <c r="DF226" s="1">
        <v>70.8333333333333</v>
      </c>
      <c r="DG226" s="1">
        <v>75.623624358033695</v>
      </c>
      <c r="DH226" s="1">
        <v>88.455909257226494</v>
      </c>
      <c r="DI226" s="1">
        <v>85.972391392610604</v>
      </c>
      <c r="DJ226" s="1">
        <v>80.3613744075829</v>
      </c>
      <c r="DK226" s="1">
        <v>38.211788211788203</v>
      </c>
      <c r="DL226" s="1">
        <v>46.757852077000997</v>
      </c>
      <c r="DM226" s="1">
        <v>48.5611510791366</v>
      </c>
      <c r="DN226" s="1">
        <v>38.780737704918003</v>
      </c>
      <c r="DO226" s="1">
        <v>41.8522267206477</v>
      </c>
      <c r="DP226" s="1">
        <v>79.552549427679494</v>
      </c>
      <c r="DQ226" s="1">
        <v>83.528722157092602</v>
      </c>
      <c r="DR226" s="1">
        <v>82.689450222882598</v>
      </c>
      <c r="DS226" s="1">
        <v>90.681818181818102</v>
      </c>
      <c r="DT226" s="1">
        <v>72.610015174506799</v>
      </c>
      <c r="DU226" s="1">
        <v>75.847457627118601</v>
      </c>
      <c r="DV226" s="1">
        <v>99.834922964049795</v>
      </c>
      <c r="DW226" s="1">
        <v>99.871935601902607</v>
      </c>
      <c r="DX226" s="1">
        <v>95.188794153471306</v>
      </c>
      <c r="DY226" s="1">
        <v>96.4158767772511</v>
      </c>
      <c r="DZ226" s="1">
        <v>97.252747252747199</v>
      </c>
      <c r="EA226" s="1">
        <v>98.733535967578504</v>
      </c>
      <c r="EB226" s="1">
        <v>98.920863309352498</v>
      </c>
      <c r="EC226" s="1">
        <v>99.129098360655703</v>
      </c>
      <c r="ED226" s="1">
        <v>99.746963562752995</v>
      </c>
      <c r="EE226" s="1">
        <v>73.413111342351698</v>
      </c>
      <c r="EF226" s="1">
        <v>90.328253223915496</v>
      </c>
      <c r="EG226" s="1">
        <v>89.524517087667107</v>
      </c>
      <c r="EH226" s="1">
        <v>76.439393939393895</v>
      </c>
      <c r="EI226" s="1">
        <v>97.647951441578101</v>
      </c>
      <c r="EJ226" s="1">
        <v>91.779661016949106</v>
      </c>
      <c r="EK226" s="1">
        <v>93.580337490828995</v>
      </c>
      <c r="EL226" s="1">
        <v>94.383461397731395</v>
      </c>
      <c r="EM226" s="1">
        <v>99.187982135606902</v>
      </c>
      <c r="EN226" s="1">
        <v>77.784360189573405</v>
      </c>
      <c r="EO226" s="1">
        <v>66.533466533466495</v>
      </c>
      <c r="EP226" s="1">
        <v>66.6666666666666</v>
      </c>
      <c r="EQ226" s="1">
        <v>66.187050359712202</v>
      </c>
      <c r="ER226" s="1">
        <v>75.051229508196698</v>
      </c>
      <c r="ES226" s="1">
        <v>76.720647773279296</v>
      </c>
      <c r="ET226" s="1">
        <v>77.263267429760603</v>
      </c>
      <c r="EU226" s="1">
        <v>81.770222743259097</v>
      </c>
      <c r="EV226" s="1">
        <v>87.147102526002897</v>
      </c>
      <c r="EW226" s="1">
        <v>95.075757575757507</v>
      </c>
      <c r="EX226" s="1">
        <v>95.5235204855842</v>
      </c>
      <c r="EY226" s="1">
        <v>95.084745762711805</v>
      </c>
    </row>
    <row r="227" spans="1:155" ht="15">
      <c r="A227" s="11" t="s">
        <v>313</v>
      </c>
      <c r="B227" s="1" t="s">
        <v>785</v>
      </c>
      <c r="C227" s="1" t="s">
        <v>1026</v>
      </c>
      <c r="D227" s="11" t="s">
        <v>1027</v>
      </c>
      <c r="E227" s="11" t="s">
        <v>1028</v>
      </c>
      <c r="F227" s="1">
        <v>88.953488372093005</v>
      </c>
      <c r="G227" s="1">
        <v>85.975609756097498</v>
      </c>
      <c r="H227" s="1">
        <v>79.054054054054006</v>
      </c>
      <c r="I227" s="1">
        <v>80.434782608695599</v>
      </c>
      <c r="J227" s="1">
        <v>83.3333333333333</v>
      </c>
      <c r="K227" s="1">
        <v>88.392857142857096</v>
      </c>
      <c r="L227" s="1">
        <v>82.407407407407405</v>
      </c>
      <c r="M227" s="1">
        <v>93.518518518518505</v>
      </c>
      <c r="N227" s="1">
        <v>83.962264150943398</v>
      </c>
      <c r="O227" s="1">
        <v>68.75</v>
      </c>
      <c r="P227" s="1">
        <v>68.0555555555555</v>
      </c>
      <c r="Q227" s="1">
        <v>55</v>
      </c>
      <c r="R227" s="1">
        <v>67.741935483870904</v>
      </c>
      <c r="S227" s="1">
        <v>25.862068965517199</v>
      </c>
      <c r="T227" s="1">
        <v>31.818181818181799</v>
      </c>
      <c r="U227" s="1">
        <v>90.116279069767401</v>
      </c>
      <c r="V227" s="1">
        <v>92.073170731707293</v>
      </c>
      <c r="W227" s="1">
        <v>92.567567567567494</v>
      </c>
      <c r="X227" s="1">
        <v>92.028985507246304</v>
      </c>
      <c r="Y227" s="1">
        <v>88.596491228070093</v>
      </c>
      <c r="Z227" s="1">
        <v>90.178571428571402</v>
      </c>
      <c r="AA227" s="1">
        <v>87.962962962962905</v>
      </c>
      <c r="AB227" s="1">
        <v>86.1111111111111</v>
      </c>
      <c r="AC227" s="1">
        <v>97.169811320754704</v>
      </c>
      <c r="AD227" s="1">
        <v>98.75</v>
      </c>
      <c r="AE227" s="1">
        <v>95.8333333333333</v>
      </c>
      <c r="AF227" s="1">
        <v>91.6666666666666</v>
      </c>
      <c r="AG227" s="1">
        <v>24.193548387096701</v>
      </c>
      <c r="AH227" s="1">
        <v>25.862068965517199</v>
      </c>
      <c r="AI227" s="1">
        <v>27.272727272727199</v>
      </c>
      <c r="AJ227" s="1">
        <v>73.2558139534883</v>
      </c>
      <c r="AK227" s="1">
        <v>74.390243902438996</v>
      </c>
      <c r="AL227" s="1">
        <v>27.702702702702702</v>
      </c>
      <c r="AM227" s="1">
        <v>29.710144927536199</v>
      </c>
      <c r="AN227" s="1">
        <v>30.7017543859649</v>
      </c>
      <c r="AO227" s="1">
        <v>33.928571428571402</v>
      </c>
      <c r="AP227" s="1">
        <v>37.037037037037003</v>
      </c>
      <c r="AQ227" s="1">
        <v>42.592592592592503</v>
      </c>
      <c r="AR227" s="1">
        <v>43.396226415094297</v>
      </c>
      <c r="AS227" s="1">
        <v>47.5</v>
      </c>
      <c r="AT227" s="1">
        <v>45.8333333333333</v>
      </c>
      <c r="AU227" s="1">
        <v>46.6666666666666</v>
      </c>
      <c r="AV227" s="1">
        <v>50</v>
      </c>
      <c r="AW227" s="1">
        <v>50</v>
      </c>
      <c r="AX227" s="1">
        <v>50</v>
      </c>
      <c r="AY227" s="1">
        <v>66.860465116279101</v>
      </c>
      <c r="AZ227" s="1">
        <v>84.756097560975604</v>
      </c>
      <c r="BA227" s="1">
        <v>96.6216216216216</v>
      </c>
      <c r="BB227" s="1">
        <v>87.681159420289802</v>
      </c>
      <c r="BC227" s="1">
        <v>88.596491228070093</v>
      </c>
      <c r="BD227" s="1">
        <v>88.392857142857096</v>
      </c>
      <c r="BE227" s="1">
        <v>87.962962962962905</v>
      </c>
      <c r="BF227" s="1">
        <v>95.370370370370296</v>
      </c>
      <c r="BG227" s="1">
        <v>76.415094339622598</v>
      </c>
      <c r="BH227" s="1">
        <v>83.75</v>
      </c>
      <c r="BI227" s="1">
        <v>93.0555555555555</v>
      </c>
      <c r="BJ227" s="1">
        <v>95</v>
      </c>
      <c r="BK227" s="1">
        <v>53.225806451612897</v>
      </c>
      <c r="BL227" s="1">
        <v>50</v>
      </c>
      <c r="BM227" s="1">
        <v>15.909090909090899</v>
      </c>
      <c r="BN227" s="1">
        <v>84.883720930232499</v>
      </c>
      <c r="BO227" s="1">
        <v>61.585365853658502</v>
      </c>
      <c r="BP227" s="1">
        <v>69.594594594594497</v>
      </c>
      <c r="BQ227" s="1">
        <v>75.362318840579704</v>
      </c>
      <c r="BR227" s="1">
        <v>76.315789473684205</v>
      </c>
      <c r="BS227" s="1">
        <v>80.357142857142804</v>
      </c>
      <c r="BT227" s="1">
        <v>83.3333333333333</v>
      </c>
      <c r="BU227" s="1">
        <v>87.037037037036995</v>
      </c>
      <c r="BV227" s="1">
        <v>75.471698113207495</v>
      </c>
      <c r="BW227" s="1">
        <v>36.25</v>
      </c>
      <c r="BX227" s="1">
        <v>36.1111111111111</v>
      </c>
      <c r="BY227" s="1">
        <v>35</v>
      </c>
      <c r="BZ227" s="1">
        <v>41.935483870967701</v>
      </c>
      <c r="CA227" s="1">
        <v>43.1034482758621</v>
      </c>
      <c r="CB227" s="1">
        <v>47.727272727272698</v>
      </c>
      <c r="CC227" s="1">
        <v>93.604651162790702</v>
      </c>
      <c r="CD227" s="1">
        <v>98.170731707317103</v>
      </c>
      <c r="CE227" s="1">
        <v>96.6216216216216</v>
      </c>
      <c r="CF227" s="1">
        <v>94.927536231884005</v>
      </c>
      <c r="CG227" s="1">
        <v>97.368421052631504</v>
      </c>
      <c r="CH227" s="1">
        <v>99.107142857142804</v>
      </c>
      <c r="CI227" s="1">
        <v>97.2222222222222</v>
      </c>
      <c r="CJ227" s="1">
        <v>99.074074074074105</v>
      </c>
      <c r="CK227" s="1">
        <v>97.169811320754704</v>
      </c>
      <c r="CL227" s="1">
        <v>88.75</v>
      </c>
      <c r="CM227" s="1">
        <v>98.6111111111111</v>
      </c>
      <c r="CN227" s="1">
        <v>71.6666666666666</v>
      </c>
      <c r="CO227" s="1">
        <v>56.451612903225801</v>
      </c>
      <c r="CP227" s="1">
        <v>18.965517241379299</v>
      </c>
      <c r="CQ227" s="1">
        <v>25</v>
      </c>
      <c r="CR227" s="1">
        <v>65.697674418604606</v>
      </c>
      <c r="CS227" s="1">
        <v>32.317073170731703</v>
      </c>
      <c r="CT227" s="1">
        <v>35.8108108108108</v>
      </c>
      <c r="CU227" s="1">
        <v>39.855072463768103</v>
      </c>
      <c r="CV227" s="1">
        <v>30.7017543859649</v>
      </c>
      <c r="CW227" s="1">
        <v>31.25</v>
      </c>
      <c r="CX227" s="1">
        <v>21.296296296296202</v>
      </c>
      <c r="CY227" s="1">
        <v>60.185185185185098</v>
      </c>
      <c r="CZ227" s="1">
        <v>61.320754716981099</v>
      </c>
      <c r="DA227" s="1">
        <v>38.75</v>
      </c>
      <c r="DB227" s="1">
        <v>62.5</v>
      </c>
      <c r="DC227" s="1">
        <v>75</v>
      </c>
      <c r="DD227" s="1">
        <v>32.258064516128997</v>
      </c>
      <c r="DE227" s="1">
        <v>29.310344827586199</v>
      </c>
      <c r="DF227" s="1">
        <v>36.363636363636303</v>
      </c>
      <c r="DG227" s="1">
        <v>45.5796038151137</v>
      </c>
      <c r="DH227" s="1">
        <v>46.597145993413797</v>
      </c>
      <c r="DI227" s="1">
        <v>52.598457166057599</v>
      </c>
      <c r="DJ227" s="1">
        <v>31.25</v>
      </c>
      <c r="DK227" s="1">
        <v>68.581418581418504</v>
      </c>
      <c r="DL227" s="1">
        <v>47.669706180344399</v>
      </c>
      <c r="DM227" s="1">
        <v>52.877697841726601</v>
      </c>
      <c r="DN227" s="1">
        <v>70.030737704917996</v>
      </c>
      <c r="DO227" s="1">
        <v>63.208502024291498</v>
      </c>
      <c r="DP227" s="1">
        <v>23.048907388137302</v>
      </c>
      <c r="DQ227" s="1">
        <v>12.2508792497069</v>
      </c>
      <c r="DR227" s="1">
        <v>45.988112927191601</v>
      </c>
      <c r="DS227" s="1">
        <v>31.7424242424242</v>
      </c>
      <c r="DT227" s="1">
        <v>31.335356600910401</v>
      </c>
      <c r="DU227" s="1">
        <v>30.254237288135499</v>
      </c>
      <c r="DV227" s="1">
        <v>71.918561995597898</v>
      </c>
      <c r="DW227" s="1">
        <v>76.966703256494696</v>
      </c>
      <c r="DX227" s="1">
        <v>75.416159155501404</v>
      </c>
      <c r="DY227" s="1">
        <v>76.273696682464404</v>
      </c>
      <c r="DZ227" s="1">
        <v>81.568431568431507</v>
      </c>
      <c r="EA227" s="1">
        <v>79.078014184397105</v>
      </c>
      <c r="EB227" s="1">
        <v>67.471736896197299</v>
      </c>
      <c r="EC227" s="1">
        <v>40.8299180327868</v>
      </c>
      <c r="ED227" s="1">
        <v>12.8036437246963</v>
      </c>
      <c r="EE227" s="1">
        <v>24.713839750260099</v>
      </c>
      <c r="EF227" s="1">
        <v>29.2497069167643</v>
      </c>
      <c r="EG227" s="1">
        <v>31.8722139673105</v>
      </c>
      <c r="EH227" s="1">
        <v>63.409090909090899</v>
      </c>
      <c r="EI227" s="1">
        <v>46.813353566009098</v>
      </c>
      <c r="EJ227" s="1">
        <v>54.830508474576199</v>
      </c>
      <c r="EK227" s="1">
        <v>84.702861335289796</v>
      </c>
      <c r="EL227" s="1">
        <v>85.400658616904494</v>
      </c>
      <c r="EM227" s="1">
        <v>85.891189606171295</v>
      </c>
      <c r="EN227" s="1">
        <v>85.159952606635102</v>
      </c>
      <c r="EO227" s="1">
        <v>90.909090909090907</v>
      </c>
      <c r="EP227" s="1">
        <v>90.2228976697061</v>
      </c>
      <c r="EQ227" s="1">
        <v>90.339157245632094</v>
      </c>
      <c r="ER227" s="1">
        <v>94.620901639344197</v>
      </c>
      <c r="ES227" s="1">
        <v>87.398785425101195</v>
      </c>
      <c r="ET227" s="1">
        <v>89.281997918834506</v>
      </c>
      <c r="EU227" s="1">
        <v>77.373974208675193</v>
      </c>
      <c r="EV227" s="1">
        <v>81.277860326894498</v>
      </c>
      <c r="EW227" s="1">
        <v>38.939393939393902</v>
      </c>
      <c r="EX227" s="1">
        <v>40.819423368740502</v>
      </c>
      <c r="EY227" s="1">
        <v>41.610169491525397</v>
      </c>
    </row>
    <row r="228" spans="1:155" ht="15">
      <c r="A228" s="11" t="s">
        <v>432</v>
      </c>
      <c r="B228" s="1" t="s">
        <v>900</v>
      </c>
      <c r="C228" s="1" t="s">
        <v>1129</v>
      </c>
      <c r="D228" s="11" t="s">
        <v>1052</v>
      </c>
      <c r="E228" s="11" t="s">
        <v>1147</v>
      </c>
      <c r="F228" s="1">
        <v>49.164345403899702</v>
      </c>
      <c r="G228" s="1">
        <v>51.129032258064498</v>
      </c>
      <c r="H228" s="1">
        <v>19.395017793594299</v>
      </c>
      <c r="I228" s="1">
        <v>7.9591836734693802</v>
      </c>
      <c r="J228" s="1">
        <v>59.158415841584102</v>
      </c>
      <c r="K228" s="1">
        <v>68.090452261306496</v>
      </c>
      <c r="L228" s="1">
        <v>66.410256410256395</v>
      </c>
      <c r="M228" s="1">
        <v>44.300518134714999</v>
      </c>
      <c r="N228" s="1">
        <v>45.336787564766801</v>
      </c>
      <c r="O228" s="1">
        <v>51.273885350318402</v>
      </c>
      <c r="P228" s="1">
        <v>39.928057553956798</v>
      </c>
      <c r="Q228" s="1">
        <v>16.1157024793388</v>
      </c>
      <c r="R228" s="1">
        <v>25</v>
      </c>
      <c r="S228" s="1">
        <v>28.632478632478598</v>
      </c>
      <c r="T228" s="1">
        <v>29.255319148936099</v>
      </c>
      <c r="U228" s="1">
        <v>95.961002785515305</v>
      </c>
      <c r="V228" s="1">
        <v>92.419354838709594</v>
      </c>
      <c r="W228" s="1">
        <v>93.416370106761505</v>
      </c>
      <c r="X228" s="1">
        <v>92.040816326530603</v>
      </c>
      <c r="Y228" s="1">
        <v>72.277227722772196</v>
      </c>
      <c r="Z228" s="1">
        <v>82.663316582914504</v>
      </c>
      <c r="AA228" s="1">
        <v>81.025641025640994</v>
      </c>
      <c r="AB228" s="1">
        <v>79.533678756476604</v>
      </c>
      <c r="AC228" s="1">
        <v>77.979274611398907</v>
      </c>
      <c r="AD228" s="1">
        <v>32.165605095541402</v>
      </c>
      <c r="AE228" s="1">
        <v>32.374100719424398</v>
      </c>
      <c r="AF228" s="1">
        <v>14.049586776859501</v>
      </c>
      <c r="AG228" s="1">
        <v>18.534482758620602</v>
      </c>
      <c r="AH228" s="1">
        <v>24.358974358974301</v>
      </c>
      <c r="AI228" s="1">
        <v>26.063829787233999</v>
      </c>
      <c r="AJ228" s="1">
        <v>82.311977715877404</v>
      </c>
      <c r="AK228" s="1">
        <v>40.322580645161203</v>
      </c>
      <c r="AL228" s="1">
        <v>38.967971530249102</v>
      </c>
      <c r="AM228" s="1">
        <v>33.061224489795897</v>
      </c>
      <c r="AN228" s="1">
        <v>25.990099009900899</v>
      </c>
      <c r="AO228" s="1">
        <v>26.130653266331599</v>
      </c>
      <c r="AP228" s="1">
        <v>24.871794871794801</v>
      </c>
      <c r="AQ228" s="1">
        <v>18.393782383419602</v>
      </c>
      <c r="AR228" s="1">
        <v>21.243523316062099</v>
      </c>
      <c r="AS228" s="1">
        <v>6.6878980891719699</v>
      </c>
      <c r="AT228" s="1">
        <v>5.75539568345323</v>
      </c>
      <c r="AU228" s="1">
        <v>15.702479338842901</v>
      </c>
      <c r="AV228" s="1">
        <v>36.637931034482698</v>
      </c>
      <c r="AW228" s="1">
        <v>37.179487179487097</v>
      </c>
      <c r="AX228" s="1">
        <v>40.957446808510603</v>
      </c>
      <c r="AY228" s="1">
        <v>76.462395543175404</v>
      </c>
      <c r="AZ228" s="1">
        <v>53.064516129032199</v>
      </c>
      <c r="BA228" s="1">
        <v>55.693950177935903</v>
      </c>
      <c r="BB228" s="1">
        <v>57.346938775510203</v>
      </c>
      <c r="BC228" s="1">
        <v>56.683168316831598</v>
      </c>
      <c r="BD228" s="1">
        <v>65.577889447236103</v>
      </c>
      <c r="BE228" s="1">
        <v>57.179487179487097</v>
      </c>
      <c r="BF228" s="1">
        <v>84.196891191709796</v>
      </c>
      <c r="BG228" s="1">
        <v>81.606217616580295</v>
      </c>
      <c r="BH228" s="1">
        <v>46.178343949044503</v>
      </c>
      <c r="BI228" s="1">
        <v>27.697841726618702</v>
      </c>
      <c r="BJ228" s="1">
        <v>40.909090909090899</v>
      </c>
      <c r="BK228" s="1">
        <v>29.741379310344801</v>
      </c>
      <c r="BL228" s="1">
        <v>30.341880341880302</v>
      </c>
      <c r="BM228" s="1">
        <v>17.553191489361701</v>
      </c>
      <c r="BN228" s="1">
        <v>85.515320334261801</v>
      </c>
      <c r="BO228" s="1">
        <v>68.387096774193495</v>
      </c>
      <c r="BP228" s="1">
        <v>43.2384341637011</v>
      </c>
      <c r="BQ228" s="1">
        <v>42.653061224489697</v>
      </c>
      <c r="BR228" s="1">
        <v>85.148514851485103</v>
      </c>
      <c r="BS228" s="1">
        <v>89.949748743718501</v>
      </c>
      <c r="BT228" s="1">
        <v>91.282051282051199</v>
      </c>
      <c r="BU228" s="1">
        <v>94.300518134715006</v>
      </c>
      <c r="BV228" s="1">
        <v>95.336787564766794</v>
      </c>
      <c r="BW228" s="1">
        <v>90.764331210191102</v>
      </c>
      <c r="BX228" s="1">
        <v>91.366906474820098</v>
      </c>
      <c r="BY228" s="1">
        <v>95.041322314049495</v>
      </c>
      <c r="BZ228" s="1">
        <v>41.810344827586199</v>
      </c>
      <c r="CA228" s="1">
        <v>42.735042735042697</v>
      </c>
      <c r="CB228" s="1">
        <v>44.680851063829699</v>
      </c>
      <c r="CC228" s="1">
        <v>68.523676880222794</v>
      </c>
      <c r="CD228" s="1">
        <v>70.483870967741893</v>
      </c>
      <c r="CE228" s="1">
        <v>43.060498220640497</v>
      </c>
      <c r="CF228" s="1">
        <v>42.857142857142797</v>
      </c>
      <c r="CG228" s="1">
        <v>57.178217821782098</v>
      </c>
      <c r="CH228" s="1">
        <v>63.065326633165803</v>
      </c>
      <c r="CI228" s="1">
        <v>99.230769230769198</v>
      </c>
      <c r="CJ228" s="1">
        <v>53.626943005181303</v>
      </c>
      <c r="CK228" s="1">
        <v>96.113989637305707</v>
      </c>
      <c r="CL228" s="1">
        <v>97.770700636942607</v>
      </c>
      <c r="CM228" s="1">
        <v>94.964028776978395</v>
      </c>
      <c r="CN228" s="1">
        <v>94.214876033057806</v>
      </c>
      <c r="CO228" s="1">
        <v>52.586206896551701</v>
      </c>
      <c r="CP228" s="1">
        <v>45.726495726495699</v>
      </c>
      <c r="CQ228" s="1">
        <v>45.212765957446798</v>
      </c>
      <c r="CR228" s="1">
        <v>98.467966573816099</v>
      </c>
      <c r="CS228" s="1">
        <v>80.967741935483801</v>
      </c>
      <c r="CT228" s="1">
        <v>80.2491103202847</v>
      </c>
      <c r="CU228" s="1">
        <v>78.367346938775498</v>
      </c>
      <c r="CV228" s="1">
        <v>78.217821782178206</v>
      </c>
      <c r="CW228" s="1">
        <v>80.402010050251207</v>
      </c>
      <c r="CX228" s="1">
        <v>80.256410256410206</v>
      </c>
      <c r="CY228" s="1">
        <v>82.901554404145102</v>
      </c>
      <c r="CZ228" s="1">
        <v>83.419689119170897</v>
      </c>
      <c r="DA228" s="1">
        <v>84.076433121019093</v>
      </c>
      <c r="DB228" s="1">
        <v>84.8920863309352</v>
      </c>
      <c r="DC228" s="1">
        <v>45.454545454545404</v>
      </c>
      <c r="DD228" s="1">
        <v>68.534482758620598</v>
      </c>
      <c r="DE228" s="1">
        <v>76.068376068376097</v>
      </c>
      <c r="DF228" s="1">
        <v>84.042553191489304</v>
      </c>
      <c r="DG228" s="1">
        <v>78.191489361702097</v>
      </c>
      <c r="DH228" s="1">
        <v>73.088181485546997</v>
      </c>
      <c r="DI228" s="1">
        <v>60.759236703207399</v>
      </c>
      <c r="DJ228" s="1">
        <v>66.735781990521303</v>
      </c>
      <c r="DK228" s="1">
        <v>76.873126873126793</v>
      </c>
      <c r="DL228" s="1">
        <v>45.035460992907801</v>
      </c>
      <c r="DM228" s="1">
        <v>38.797533401849897</v>
      </c>
      <c r="DN228" s="1">
        <v>36.936475409836099</v>
      </c>
      <c r="DO228" s="1">
        <v>23.9372469635627</v>
      </c>
      <c r="DP228" s="1">
        <v>57.180020811654501</v>
      </c>
      <c r="DQ228" s="1">
        <v>90.211019929659997</v>
      </c>
      <c r="DR228" s="1">
        <v>50.594353640416003</v>
      </c>
      <c r="DS228" s="1">
        <v>65.530303030303003</v>
      </c>
      <c r="DT228" s="1">
        <v>76.403641881638805</v>
      </c>
      <c r="DU228" s="1">
        <v>77.881355932203306</v>
      </c>
      <c r="DV228" s="1">
        <v>7.4284666177549497</v>
      </c>
      <c r="DW228" s="1">
        <v>9.5682400292718608</v>
      </c>
      <c r="DX228" s="1">
        <v>8.0186764108810404</v>
      </c>
      <c r="DY228" s="1">
        <v>18.75</v>
      </c>
      <c r="DZ228" s="1">
        <v>3.84615384615384</v>
      </c>
      <c r="EA228" s="1">
        <v>5.5217831813576401</v>
      </c>
      <c r="EB228" s="1">
        <v>5.4984583761562096</v>
      </c>
      <c r="EC228" s="1">
        <v>13.8831967213114</v>
      </c>
      <c r="ED228" s="1">
        <v>10.8805668016194</v>
      </c>
      <c r="EE228" s="1">
        <v>3.27783558792924</v>
      </c>
      <c r="EF228" s="1">
        <v>10.2579132473622</v>
      </c>
      <c r="EG228" s="1">
        <v>8.9895988112927103</v>
      </c>
      <c r="EH228" s="1">
        <v>23.7121212121212</v>
      </c>
      <c r="EI228" s="1">
        <v>9.7875569044006099</v>
      </c>
      <c r="EJ228" s="1">
        <v>37.033898305084698</v>
      </c>
      <c r="EK228" s="1">
        <v>84.702861335289796</v>
      </c>
      <c r="EL228" s="1">
        <v>85.400658616904494</v>
      </c>
      <c r="EM228" s="1">
        <v>82.460414129110802</v>
      </c>
      <c r="EN228" s="1">
        <v>76.451421800947799</v>
      </c>
      <c r="EO228" s="1">
        <v>71.678321678321595</v>
      </c>
      <c r="EP228" s="1">
        <v>77.304964539007102</v>
      </c>
      <c r="EQ228" s="1">
        <v>76.618705035971203</v>
      </c>
      <c r="ER228" s="1">
        <v>63.575819672131097</v>
      </c>
      <c r="ES228" s="1">
        <v>70.647773279352194</v>
      </c>
      <c r="ET228" s="1">
        <v>73.152965660769993</v>
      </c>
      <c r="EU228" s="1">
        <v>63.599062133645901</v>
      </c>
      <c r="EV228" s="1">
        <v>18.4992570579494</v>
      </c>
      <c r="EW228" s="1">
        <v>38.939393939393902</v>
      </c>
      <c r="EX228" s="1">
        <v>40.819423368740502</v>
      </c>
      <c r="EY228" s="1">
        <v>41.610169491525397</v>
      </c>
    </row>
    <row r="229" spans="1:155" ht="15">
      <c r="A229" s="11" t="s">
        <v>416</v>
      </c>
      <c r="B229" s="1" t="s">
        <v>885</v>
      </c>
      <c r="C229" s="1" t="s">
        <v>1120</v>
      </c>
      <c r="D229" s="11" t="s">
        <v>1121</v>
      </c>
      <c r="E229" s="11" t="s">
        <v>1197</v>
      </c>
      <c r="F229" s="1">
        <v>74.768518518518505</v>
      </c>
      <c r="G229" s="1">
        <v>75.515463917525693</v>
      </c>
      <c r="H229" s="1">
        <v>73.097826086956502</v>
      </c>
      <c r="I229" s="1">
        <v>68.954248366013104</v>
      </c>
      <c r="J229" s="1">
        <v>89.912280701754298</v>
      </c>
      <c r="K229" s="1">
        <v>89.252336448598101</v>
      </c>
      <c r="L229" s="1">
        <v>89.805825242718399</v>
      </c>
      <c r="M229" s="1">
        <v>83.8541666666666</v>
      </c>
      <c r="N229" s="1">
        <v>95.054945054944994</v>
      </c>
      <c r="O229" s="1">
        <v>96.951219512195095</v>
      </c>
      <c r="P229" s="1">
        <v>99.285714285714207</v>
      </c>
      <c r="Q229" s="1">
        <v>99.1525423728813</v>
      </c>
      <c r="R229" s="1">
        <v>73.214285714285694</v>
      </c>
      <c r="S229" s="1">
        <v>83.3333333333333</v>
      </c>
      <c r="T229" s="1">
        <v>98.863636363636303</v>
      </c>
      <c r="U229" s="1">
        <v>91.435185185185105</v>
      </c>
      <c r="V229" s="1">
        <v>90.463917525773198</v>
      </c>
      <c r="W229" s="1">
        <v>92.119565217391298</v>
      </c>
      <c r="X229" s="1">
        <v>96.405228758169898</v>
      </c>
      <c r="Y229" s="1">
        <v>99.561403508771903</v>
      </c>
      <c r="Z229" s="1">
        <v>99.532710280373806</v>
      </c>
      <c r="AA229" s="1">
        <v>99.514563106796103</v>
      </c>
      <c r="AB229" s="1">
        <v>99.4791666666666</v>
      </c>
      <c r="AC229" s="1">
        <v>99.450549450549403</v>
      </c>
      <c r="AD229" s="1">
        <v>99.390243902438996</v>
      </c>
      <c r="AE229" s="1">
        <v>99.285714285714207</v>
      </c>
      <c r="AF229" s="1">
        <v>99.1525423728813</v>
      </c>
      <c r="AG229" s="1">
        <v>29.464285714285701</v>
      </c>
      <c r="AH229" s="1">
        <v>88.8888888888888</v>
      </c>
      <c r="AI229" s="1">
        <v>96.590909090909093</v>
      </c>
      <c r="AJ229" s="1">
        <v>98.6111111111111</v>
      </c>
      <c r="AK229" s="1">
        <v>98.711340206185497</v>
      </c>
      <c r="AL229" s="1">
        <v>98.641304347826093</v>
      </c>
      <c r="AM229" s="1">
        <v>98.692810457516302</v>
      </c>
      <c r="AN229" s="1">
        <v>98.245614035087698</v>
      </c>
      <c r="AO229" s="1">
        <v>98.598130841121502</v>
      </c>
      <c r="AP229" s="1">
        <v>90.291262135922295</v>
      </c>
      <c r="AQ229" s="1">
        <v>90.625</v>
      </c>
      <c r="AR229" s="1">
        <v>90.6593406593406</v>
      </c>
      <c r="AS229" s="1">
        <v>91.463414634146304</v>
      </c>
      <c r="AT229" s="1">
        <v>90.714285714285694</v>
      </c>
      <c r="AU229" s="1">
        <v>94.067796610169495</v>
      </c>
      <c r="AV229" s="1">
        <v>49.107142857142797</v>
      </c>
      <c r="AW229" s="1">
        <v>50</v>
      </c>
      <c r="AX229" s="1">
        <v>98.863636363636303</v>
      </c>
      <c r="AY229" s="1">
        <v>75.231481481481396</v>
      </c>
      <c r="AZ229" s="1">
        <v>81.1855670103092</v>
      </c>
      <c r="BA229" s="1">
        <v>84.510869565217405</v>
      </c>
      <c r="BB229" s="1">
        <v>88.562091503267894</v>
      </c>
      <c r="BC229" s="1">
        <v>84.649122807017505</v>
      </c>
      <c r="BD229" s="1">
        <v>89.252336448598101</v>
      </c>
      <c r="BE229" s="1">
        <v>84.951456310679603</v>
      </c>
      <c r="BF229" s="1">
        <v>83.8541666666666</v>
      </c>
      <c r="BG229" s="1">
        <v>84.065934065934101</v>
      </c>
      <c r="BH229" s="1">
        <v>85.975609756097498</v>
      </c>
      <c r="BI229" s="1">
        <v>87.857142857142804</v>
      </c>
      <c r="BJ229" s="1">
        <v>94.067796610169495</v>
      </c>
      <c r="BK229" s="1">
        <v>36.607142857142797</v>
      </c>
      <c r="BL229" s="1">
        <v>91.6666666666666</v>
      </c>
      <c r="BM229" s="1">
        <v>98.863636363636303</v>
      </c>
      <c r="BN229" s="1">
        <v>87.268518518518505</v>
      </c>
      <c r="BO229" s="1">
        <v>89.432989690721598</v>
      </c>
      <c r="BP229" s="1">
        <v>91.032608695652101</v>
      </c>
      <c r="BQ229" s="1">
        <v>93.464052287581694</v>
      </c>
      <c r="BR229" s="1">
        <v>96.052631578947299</v>
      </c>
      <c r="BS229" s="1">
        <v>95.794392523364394</v>
      </c>
      <c r="BT229" s="1">
        <v>96.601941747572795</v>
      </c>
      <c r="BU229" s="1">
        <v>97.3958333333333</v>
      </c>
      <c r="BV229" s="1">
        <v>98.901098901098905</v>
      </c>
      <c r="BW229" s="1">
        <v>99.390243902438996</v>
      </c>
      <c r="BX229" s="1">
        <v>97.857142857142804</v>
      </c>
      <c r="BY229" s="1">
        <v>98.305084745762699</v>
      </c>
      <c r="BZ229" s="1">
        <v>43.75</v>
      </c>
      <c r="CA229" s="1">
        <v>94.4444444444444</v>
      </c>
      <c r="CB229" s="1">
        <v>98.863636363636303</v>
      </c>
      <c r="CC229" s="1">
        <v>73.6111111111111</v>
      </c>
      <c r="CD229" s="1">
        <v>72.680412371133997</v>
      </c>
      <c r="CE229" s="1">
        <v>72.554347826086897</v>
      </c>
      <c r="CF229" s="1">
        <v>72.549019607843107</v>
      </c>
      <c r="CG229" s="1">
        <v>83.771929824561397</v>
      </c>
      <c r="CH229" s="1">
        <v>87.383177570093395</v>
      </c>
      <c r="CI229" s="1">
        <v>68.446601941747502</v>
      </c>
      <c r="CJ229" s="1">
        <v>92.1875</v>
      </c>
      <c r="CK229" s="1">
        <v>90.6593406593406</v>
      </c>
      <c r="CL229" s="1">
        <v>76.829268292682897</v>
      </c>
      <c r="CM229" s="1">
        <v>93.571428571428498</v>
      </c>
      <c r="CN229" s="1">
        <v>99.1525423728813</v>
      </c>
      <c r="CO229" s="1">
        <v>74.107142857142804</v>
      </c>
      <c r="CP229" s="1">
        <v>82.407407407407405</v>
      </c>
      <c r="CQ229" s="1">
        <v>98.863636363636303</v>
      </c>
      <c r="CR229" s="1">
        <v>92.3611111111111</v>
      </c>
      <c r="CS229" s="1">
        <v>92.525773195876198</v>
      </c>
      <c r="CT229" s="1">
        <v>91.847826086956502</v>
      </c>
      <c r="CU229" s="1">
        <v>91.503267973856197</v>
      </c>
      <c r="CV229" s="1">
        <v>90.789473684210506</v>
      </c>
      <c r="CW229" s="1">
        <v>95.794392523364394</v>
      </c>
      <c r="CX229" s="1">
        <v>96.116504854368898</v>
      </c>
      <c r="CY229" s="1">
        <v>95.8333333333333</v>
      </c>
      <c r="CZ229" s="1">
        <v>95.054945054944994</v>
      </c>
      <c r="DA229" s="1">
        <v>95.121951219512098</v>
      </c>
      <c r="DB229" s="1">
        <v>95.714285714285694</v>
      </c>
      <c r="DC229" s="1">
        <v>96.610169491525397</v>
      </c>
      <c r="DD229" s="1">
        <v>31.25</v>
      </c>
      <c r="DE229" s="1">
        <v>75.925925925925895</v>
      </c>
      <c r="DF229" s="1">
        <v>90.909090909090907</v>
      </c>
      <c r="DG229" s="1">
        <v>23.3125458547322</v>
      </c>
      <c r="DH229" s="1">
        <v>16.849615806805701</v>
      </c>
      <c r="DI229" s="1">
        <v>25.314656922452201</v>
      </c>
      <c r="DJ229" s="1">
        <v>63.951421800947799</v>
      </c>
      <c r="DK229" s="1">
        <v>85.764235764235707</v>
      </c>
      <c r="DL229" s="1">
        <v>78.672745694022296</v>
      </c>
      <c r="DM229" s="1">
        <v>88.437821171634099</v>
      </c>
      <c r="DN229" s="1">
        <v>96.465163934426201</v>
      </c>
      <c r="DO229" s="1">
        <v>97.216599190283404</v>
      </c>
      <c r="DP229" s="1">
        <v>64.984391259105095</v>
      </c>
      <c r="DQ229" s="1">
        <v>84.466588511137104</v>
      </c>
      <c r="DR229" s="1">
        <v>94.130757800891502</v>
      </c>
      <c r="DS229" s="1">
        <v>59.924242424242401</v>
      </c>
      <c r="DT229" s="1">
        <v>28.1487101669195</v>
      </c>
      <c r="DU229" s="1">
        <v>33.135593220338897</v>
      </c>
      <c r="DV229" s="1">
        <v>52.769625825385098</v>
      </c>
      <c r="DW229" s="1">
        <v>60.281741675814096</v>
      </c>
      <c r="DX229" s="1">
        <v>72.0868859114901</v>
      </c>
      <c r="DY229" s="1">
        <v>66.558056872037895</v>
      </c>
      <c r="DZ229" s="1">
        <v>83.166833166833101</v>
      </c>
      <c r="EA229" s="1">
        <v>31.762917933130598</v>
      </c>
      <c r="EB229" s="1">
        <v>58.633093525179802</v>
      </c>
      <c r="EC229" s="1">
        <v>72.899590163934405</v>
      </c>
      <c r="ED229" s="1">
        <v>60.6781376518218</v>
      </c>
      <c r="EE229" s="1">
        <v>71.436004162330903</v>
      </c>
      <c r="EF229" s="1">
        <v>43.317702227432498</v>
      </c>
      <c r="EG229" s="1">
        <v>69.762258543833497</v>
      </c>
      <c r="EH229" s="1">
        <v>41.287878787878697</v>
      </c>
      <c r="EI229" s="1">
        <v>61.8361153262519</v>
      </c>
      <c r="EJ229" s="1">
        <v>92.627118644067806</v>
      </c>
      <c r="EK229" s="1">
        <v>99.376375641966206</v>
      </c>
      <c r="EL229" s="1">
        <v>99.377972923527196</v>
      </c>
      <c r="EM229" s="1">
        <v>99.390986601705194</v>
      </c>
      <c r="EN229" s="1">
        <v>99.229857819905206</v>
      </c>
      <c r="EO229" s="1">
        <v>95.8041958041958</v>
      </c>
      <c r="EP229" s="1">
        <v>95.542046605876394</v>
      </c>
      <c r="EQ229" s="1">
        <v>90.339157245632094</v>
      </c>
      <c r="ER229" s="1">
        <v>94.620901639344197</v>
      </c>
      <c r="ES229" s="1">
        <v>98.684210526315695</v>
      </c>
      <c r="ET229" s="1">
        <v>98.751300728407898</v>
      </c>
      <c r="EU229" s="1">
        <v>98.9449003516998</v>
      </c>
      <c r="EV229" s="1">
        <v>99.479940564635896</v>
      </c>
      <c r="EW229" s="1">
        <v>96.818181818181799</v>
      </c>
      <c r="EX229" s="1">
        <v>99.013657056145604</v>
      </c>
      <c r="EY229" s="1">
        <v>98.559322033898297</v>
      </c>
    </row>
    <row r="230" spans="1:155" ht="15">
      <c r="A230" s="11" t="s">
        <v>434</v>
      </c>
      <c r="B230" s="1" t="s">
        <v>902</v>
      </c>
      <c r="C230" s="1" t="s">
        <v>1022</v>
      </c>
      <c r="D230" s="11" t="s">
        <v>1016</v>
      </c>
      <c r="E230" s="11" t="s">
        <v>1017</v>
      </c>
      <c r="F230" s="1">
        <v>40.730337078651601</v>
      </c>
      <c r="G230" s="1">
        <v>38.554216867469798</v>
      </c>
      <c r="H230" s="1">
        <v>39.383561643835598</v>
      </c>
      <c r="I230" s="1">
        <v>31.818181818181799</v>
      </c>
      <c r="J230" s="1">
        <v>24.626865671641699</v>
      </c>
      <c r="K230" s="1">
        <v>22.65625</v>
      </c>
      <c r="L230" s="1">
        <v>66.40625</v>
      </c>
      <c r="M230" s="1">
        <v>60.769230769230703</v>
      </c>
      <c r="N230" s="1">
        <v>66.417910447761201</v>
      </c>
      <c r="O230" s="1">
        <v>62.307692307692299</v>
      </c>
      <c r="P230" s="1">
        <v>32.456140350877099</v>
      </c>
      <c r="Q230" s="1">
        <v>27</v>
      </c>
      <c r="R230" s="1">
        <v>35.4166666666666</v>
      </c>
      <c r="S230" s="1">
        <v>31.372549019607799</v>
      </c>
      <c r="T230" s="1">
        <v>36.046511627906902</v>
      </c>
      <c r="U230" s="1">
        <v>70.224719101123597</v>
      </c>
      <c r="V230" s="1">
        <v>74.096385542168605</v>
      </c>
      <c r="W230" s="1">
        <v>57.534246575342401</v>
      </c>
      <c r="X230" s="1">
        <v>43.939393939393902</v>
      </c>
      <c r="Y230" s="1">
        <v>34.328358208955201</v>
      </c>
      <c r="Z230" s="1">
        <v>46.875</v>
      </c>
      <c r="AA230" s="1">
        <v>52.34375</v>
      </c>
      <c r="AB230" s="1">
        <v>52.307692307692299</v>
      </c>
      <c r="AC230" s="1">
        <v>50</v>
      </c>
      <c r="AD230" s="1">
        <v>55.384615384615302</v>
      </c>
      <c r="AE230" s="1">
        <v>44.736842105263101</v>
      </c>
      <c r="AF230" s="1">
        <v>20</v>
      </c>
      <c r="AG230" s="1">
        <v>30.2083333333333</v>
      </c>
      <c r="AH230" s="1">
        <v>28.431372549019599</v>
      </c>
      <c r="AI230" s="1">
        <v>33.720930232558104</v>
      </c>
      <c r="AJ230" s="1">
        <v>10.112359550561701</v>
      </c>
      <c r="AK230" s="1">
        <v>8.7349397590361395</v>
      </c>
      <c r="AL230" s="1">
        <v>51.369863013698598</v>
      </c>
      <c r="AM230" s="1">
        <v>48.484848484848399</v>
      </c>
      <c r="AN230" s="1">
        <v>46.268656716417901</v>
      </c>
      <c r="AO230" s="1">
        <v>46.09375</v>
      </c>
      <c r="AP230" s="1">
        <v>86.71875</v>
      </c>
      <c r="AQ230" s="1">
        <v>86.153846153846104</v>
      </c>
      <c r="AR230" s="1">
        <v>88.0597014925373</v>
      </c>
      <c r="AS230" s="1">
        <v>91.538461538461505</v>
      </c>
      <c r="AT230" s="1">
        <v>14.0350877192982</v>
      </c>
      <c r="AU230" s="1">
        <v>14</v>
      </c>
      <c r="AV230" s="1">
        <v>13.5416666666666</v>
      </c>
      <c r="AW230" s="1">
        <v>5.8823529411764701</v>
      </c>
      <c r="AX230" s="1">
        <v>51.162790697674403</v>
      </c>
      <c r="AY230" s="1">
        <v>77.808988764044898</v>
      </c>
      <c r="AZ230" s="1">
        <v>76.204819277108399</v>
      </c>
      <c r="BA230" s="1">
        <v>73.630136986301295</v>
      </c>
      <c r="BB230" s="1">
        <v>59.090909090909101</v>
      </c>
      <c r="BC230" s="1">
        <v>42.537313432835802</v>
      </c>
      <c r="BD230" s="1">
        <v>57.03125</v>
      </c>
      <c r="BE230" s="1">
        <v>42.96875</v>
      </c>
      <c r="BF230" s="1">
        <v>43.846153846153797</v>
      </c>
      <c r="BG230" s="1">
        <v>70.895522388059703</v>
      </c>
      <c r="BH230" s="1">
        <v>79.230769230769198</v>
      </c>
      <c r="BI230" s="1">
        <v>76.315789473684205</v>
      </c>
      <c r="BJ230" s="1">
        <v>15</v>
      </c>
      <c r="BK230" s="1">
        <v>30.2083333333333</v>
      </c>
      <c r="BL230" s="1">
        <v>26.470588235294102</v>
      </c>
      <c r="BM230" s="1">
        <v>40.697674418604599</v>
      </c>
      <c r="BN230" s="1">
        <v>73.595505617977494</v>
      </c>
      <c r="BO230" s="1">
        <v>70.180722891566205</v>
      </c>
      <c r="BP230" s="1">
        <v>26.369863013698598</v>
      </c>
      <c r="BQ230" s="1">
        <v>23.737373737373701</v>
      </c>
      <c r="BR230" s="1">
        <v>20.8955223880597</v>
      </c>
      <c r="BS230" s="1">
        <v>23.4375</v>
      </c>
      <c r="BT230" s="1">
        <v>26.5625</v>
      </c>
      <c r="BU230" s="1">
        <v>30</v>
      </c>
      <c r="BV230" s="1">
        <v>35.074626865671597</v>
      </c>
      <c r="BW230" s="1">
        <v>36.923076923076898</v>
      </c>
      <c r="BX230" s="1">
        <v>37.719298245613999</v>
      </c>
      <c r="BY230" s="1">
        <v>37</v>
      </c>
      <c r="BZ230" s="1">
        <v>43.75</v>
      </c>
      <c r="CA230" s="1">
        <v>43.137254901960702</v>
      </c>
      <c r="CB230" s="1">
        <v>45.348837209302303</v>
      </c>
      <c r="CC230" s="1">
        <v>91.292134831460601</v>
      </c>
      <c r="CD230" s="1">
        <v>93.3734939759036</v>
      </c>
      <c r="CE230" s="1">
        <v>96.917808219178099</v>
      </c>
      <c r="CF230" s="1">
        <v>90.404040404040401</v>
      </c>
      <c r="CG230" s="1">
        <v>44.776119402985103</v>
      </c>
      <c r="CH230" s="1">
        <v>86.71875</v>
      </c>
      <c r="CI230" s="1">
        <v>89.84375</v>
      </c>
      <c r="CJ230" s="1">
        <v>71.538461538461505</v>
      </c>
      <c r="CK230" s="1">
        <v>86.567164179104395</v>
      </c>
      <c r="CL230" s="1">
        <v>78.461538461538396</v>
      </c>
      <c r="CM230" s="1">
        <v>86.842105263157904</v>
      </c>
      <c r="CN230" s="1">
        <v>89</v>
      </c>
      <c r="CO230" s="1">
        <v>86.4583333333333</v>
      </c>
      <c r="CP230" s="1">
        <v>91.176470588235205</v>
      </c>
      <c r="CQ230" s="1">
        <v>87.209302325581405</v>
      </c>
      <c r="CR230" s="1">
        <v>75.5617977528089</v>
      </c>
      <c r="CS230" s="1">
        <v>22.891566265060199</v>
      </c>
      <c r="CT230" s="1">
        <v>2.0547945205479401</v>
      </c>
      <c r="CU230" s="1">
        <v>2.0202020202020199</v>
      </c>
      <c r="CV230" s="1">
        <v>3.7313432835820799</v>
      </c>
      <c r="CW230" s="1">
        <v>3.90625</v>
      </c>
      <c r="CX230" s="1">
        <v>3.90625</v>
      </c>
      <c r="CY230" s="1">
        <v>24.615384615384599</v>
      </c>
      <c r="CZ230" s="1">
        <v>22.388059701492502</v>
      </c>
      <c r="DA230" s="1">
        <v>23.846153846153801</v>
      </c>
      <c r="DB230" s="1">
        <v>22.807017543859601</v>
      </c>
      <c r="DC230" s="1">
        <v>37</v>
      </c>
      <c r="DD230" s="1">
        <v>25</v>
      </c>
      <c r="DE230" s="1">
        <v>29.411764705882302</v>
      </c>
      <c r="DF230" s="1">
        <v>34.883720930232499</v>
      </c>
      <c r="DG230" s="1">
        <v>99.724871606749801</v>
      </c>
      <c r="DH230" s="1">
        <v>99.103549213318701</v>
      </c>
      <c r="DI230" s="1">
        <v>99.939098660170501</v>
      </c>
      <c r="DJ230" s="1">
        <v>99.851895734597093</v>
      </c>
      <c r="DK230" s="1">
        <v>99.5504495504495</v>
      </c>
      <c r="DL230" s="1">
        <v>98.024316109422401</v>
      </c>
      <c r="DM230" s="1">
        <v>87.615621788283605</v>
      </c>
      <c r="DN230" s="1">
        <v>97.079918032786793</v>
      </c>
      <c r="DO230" s="1">
        <v>89.220647773279296</v>
      </c>
      <c r="DP230" s="1">
        <v>65.504682622268405</v>
      </c>
      <c r="DQ230" s="1">
        <v>97.479484173505199</v>
      </c>
      <c r="DR230" s="1">
        <v>85.958395245170806</v>
      </c>
      <c r="DS230" s="1">
        <v>67.803030303030297</v>
      </c>
      <c r="DT230" s="1">
        <v>61.380880121396103</v>
      </c>
      <c r="DU230" s="1">
        <v>90.932203389830505</v>
      </c>
      <c r="DV230" s="1">
        <v>38.462949376375597</v>
      </c>
      <c r="DW230" s="1">
        <v>39.645078668130203</v>
      </c>
      <c r="DX230" s="1">
        <v>36.520503451075903</v>
      </c>
      <c r="DY230" s="1">
        <v>34.2120853080568</v>
      </c>
      <c r="DZ230" s="1">
        <v>34.415584415584398</v>
      </c>
      <c r="EA230" s="1">
        <v>14.2350557244174</v>
      </c>
      <c r="EB230" s="1">
        <v>22.045220966084202</v>
      </c>
      <c r="EC230" s="1">
        <v>39.293032786885199</v>
      </c>
      <c r="ED230" s="1">
        <v>41.649797570850197</v>
      </c>
      <c r="EE230" s="1">
        <v>53.6420395421436</v>
      </c>
      <c r="EF230" s="1">
        <v>14.126611957795999</v>
      </c>
      <c r="EG230" s="1">
        <v>28.4546805349182</v>
      </c>
      <c r="EH230" s="1">
        <v>39.924242424242401</v>
      </c>
      <c r="EI230" s="1">
        <v>52.8831562974203</v>
      </c>
      <c r="EJ230" s="1">
        <v>65.338983050847403</v>
      </c>
      <c r="EK230" s="1">
        <v>35.399853264856901</v>
      </c>
      <c r="EL230" s="1">
        <v>36.1873399195023</v>
      </c>
      <c r="EM230" s="1">
        <v>35.749086479902502</v>
      </c>
      <c r="EN230" s="1">
        <v>30.9537914691943</v>
      </c>
      <c r="EO230" s="1">
        <v>22.0779220779221</v>
      </c>
      <c r="EP230" s="1">
        <v>59.8277608915906</v>
      </c>
      <c r="EQ230" s="1">
        <v>59.455292908530303</v>
      </c>
      <c r="ER230" s="1">
        <v>65.983606557377001</v>
      </c>
      <c r="ES230" s="1">
        <v>70.647773279352194</v>
      </c>
      <c r="ET230" s="1">
        <v>4.1623309053069697</v>
      </c>
      <c r="EU230" s="1">
        <v>9.3200468933177003</v>
      </c>
      <c r="EV230" s="1">
        <v>18.4992570579494</v>
      </c>
      <c r="EW230" s="1">
        <v>38.939393939393902</v>
      </c>
      <c r="EX230" s="1">
        <v>40.819423368740502</v>
      </c>
      <c r="EY230" s="1">
        <v>41.610169491525397</v>
      </c>
    </row>
    <row r="231" spans="1:155" ht="15">
      <c r="A231" s="11" t="s">
        <v>354</v>
      </c>
      <c r="B231" s="1" t="s">
        <v>826</v>
      </c>
      <c r="C231" s="1" t="s">
        <v>1021</v>
      </c>
      <c r="D231" s="11" t="s">
        <v>1046</v>
      </c>
      <c r="E231" s="11" t="s">
        <v>1093</v>
      </c>
      <c r="F231" s="1">
        <v>86.059907834101296</v>
      </c>
      <c r="G231" s="1">
        <v>83.994708994709001</v>
      </c>
      <c r="H231" s="1">
        <v>83.282208588957005</v>
      </c>
      <c r="I231" s="1">
        <v>86.309523809523796</v>
      </c>
      <c r="J231" s="1">
        <v>88.461538461538396</v>
      </c>
      <c r="K231" s="1">
        <v>85.6666666666666</v>
      </c>
      <c r="L231" s="1">
        <v>87.867647058823493</v>
      </c>
      <c r="M231" s="1">
        <v>90.384615384615302</v>
      </c>
      <c r="N231" s="1">
        <v>97.368421052631504</v>
      </c>
      <c r="O231" s="1">
        <v>82.627118644067806</v>
      </c>
      <c r="P231" s="1">
        <v>85.051546391752495</v>
      </c>
      <c r="Q231" s="1">
        <v>96.022727272727195</v>
      </c>
      <c r="R231" s="1">
        <v>91.279069767441797</v>
      </c>
      <c r="S231" s="1">
        <v>44.1860465116279</v>
      </c>
      <c r="T231" s="1">
        <v>43.650793650793602</v>
      </c>
      <c r="U231" s="1">
        <v>94.354838709677395</v>
      </c>
      <c r="V231" s="1">
        <v>93.253968253968196</v>
      </c>
      <c r="W231" s="1">
        <v>94.631901840490798</v>
      </c>
      <c r="X231" s="1">
        <v>90.674603174603106</v>
      </c>
      <c r="Y231" s="1">
        <v>91.420118343195199</v>
      </c>
      <c r="Z231" s="1">
        <v>93</v>
      </c>
      <c r="AA231" s="1">
        <v>93.014705882352899</v>
      </c>
      <c r="AB231" s="1">
        <v>85.769230769230703</v>
      </c>
      <c r="AC231" s="1">
        <v>94.360902255639104</v>
      </c>
      <c r="AD231" s="1">
        <v>98.728813559322006</v>
      </c>
      <c r="AE231" s="1">
        <v>91.237113402061794</v>
      </c>
      <c r="AF231" s="1">
        <v>94.886363636363598</v>
      </c>
      <c r="AG231" s="1">
        <v>39.534883720930203</v>
      </c>
      <c r="AH231" s="1">
        <v>40.697674418604599</v>
      </c>
      <c r="AI231" s="1">
        <v>43.650793650793602</v>
      </c>
      <c r="AJ231" s="1">
        <v>89.861751152073694</v>
      </c>
      <c r="AK231" s="1">
        <v>88.624338624338606</v>
      </c>
      <c r="AL231" s="1">
        <v>88.803680981595093</v>
      </c>
      <c r="AM231" s="1">
        <v>86.706349206349202</v>
      </c>
      <c r="AN231" s="1">
        <v>82.248520710059097</v>
      </c>
      <c r="AO231" s="1">
        <v>80.3333333333333</v>
      </c>
      <c r="AP231" s="1">
        <v>78.308823529411697</v>
      </c>
      <c r="AQ231" s="1">
        <v>80.769230769230703</v>
      </c>
      <c r="AR231" s="1">
        <v>81.954887218045101</v>
      </c>
      <c r="AS231" s="1">
        <v>82.627118644067806</v>
      </c>
      <c r="AT231" s="1">
        <v>73.711340206185497</v>
      </c>
      <c r="AU231" s="1">
        <v>42.613636363636303</v>
      </c>
      <c r="AV231" s="1">
        <v>50</v>
      </c>
      <c r="AW231" s="1">
        <v>48.2558139534883</v>
      </c>
      <c r="AX231" s="1">
        <v>49.206349206349202</v>
      </c>
      <c r="AY231" s="1">
        <v>87.903225806451601</v>
      </c>
      <c r="AZ231" s="1">
        <v>94.047619047618994</v>
      </c>
      <c r="BA231" s="1">
        <v>94.9386503067484</v>
      </c>
      <c r="BB231" s="1">
        <v>87.5</v>
      </c>
      <c r="BC231" s="1">
        <v>80.177514792899402</v>
      </c>
      <c r="BD231" s="1">
        <v>89</v>
      </c>
      <c r="BE231" s="1">
        <v>91.605839416058402</v>
      </c>
      <c r="BF231" s="1">
        <v>97.307692307692307</v>
      </c>
      <c r="BG231" s="1">
        <v>94.360902255639104</v>
      </c>
      <c r="BH231" s="1">
        <v>91.949152542372801</v>
      </c>
      <c r="BI231" s="1">
        <v>92.268041237113394</v>
      </c>
      <c r="BJ231" s="1">
        <v>84.659090909090907</v>
      </c>
      <c r="BK231" s="1">
        <v>76.744186046511601</v>
      </c>
      <c r="BL231" s="1">
        <v>44.767441860465098</v>
      </c>
      <c r="BM231" s="1">
        <v>54.761904761904702</v>
      </c>
      <c r="BN231" s="1">
        <v>85.483870967741893</v>
      </c>
      <c r="BO231" s="1">
        <v>86.772486772486701</v>
      </c>
      <c r="BP231" s="1">
        <v>89.417177914110397</v>
      </c>
      <c r="BQ231" s="1">
        <v>91.6666666666666</v>
      </c>
      <c r="BR231" s="1">
        <v>92.899408284023593</v>
      </c>
      <c r="BS231" s="1">
        <v>93.6666666666666</v>
      </c>
      <c r="BT231" s="1">
        <v>93.75</v>
      </c>
      <c r="BU231" s="1">
        <v>90.769230769230703</v>
      </c>
      <c r="BV231" s="1">
        <v>92.481203007518801</v>
      </c>
      <c r="BW231" s="1">
        <v>87.711864406779597</v>
      </c>
      <c r="BX231" s="1">
        <v>84.536082474226802</v>
      </c>
      <c r="BY231" s="1">
        <v>96.590909090909093</v>
      </c>
      <c r="BZ231" s="1">
        <v>46.511627906976699</v>
      </c>
      <c r="CA231" s="1">
        <v>47.093023255813897</v>
      </c>
      <c r="CB231" s="1">
        <v>46.031746031746003</v>
      </c>
      <c r="CC231" s="1">
        <v>97.811059907834107</v>
      </c>
      <c r="CD231" s="1">
        <v>98.544973544973502</v>
      </c>
      <c r="CE231" s="1">
        <v>98.312883435582805</v>
      </c>
      <c r="CF231" s="1">
        <v>97.817460317460302</v>
      </c>
      <c r="CG231" s="1">
        <v>97.928994082840205</v>
      </c>
      <c r="CH231" s="1">
        <v>97.6666666666666</v>
      </c>
      <c r="CI231" s="1">
        <v>97.426470588235205</v>
      </c>
      <c r="CJ231" s="1">
        <v>98.846153846153797</v>
      </c>
      <c r="CK231" s="1">
        <v>98.872180451127804</v>
      </c>
      <c r="CL231" s="1">
        <v>95.338983050847403</v>
      </c>
      <c r="CM231" s="1">
        <v>98.453608247422594</v>
      </c>
      <c r="CN231" s="1">
        <v>88.068181818181799</v>
      </c>
      <c r="CO231" s="1">
        <v>31.395348837209301</v>
      </c>
      <c r="CP231" s="1">
        <v>16.279069767441801</v>
      </c>
      <c r="CQ231" s="1">
        <v>21.428571428571399</v>
      </c>
      <c r="CR231" s="1">
        <v>41.244239631336399</v>
      </c>
      <c r="CS231" s="1">
        <v>41.402116402116398</v>
      </c>
      <c r="CT231" s="1">
        <v>42.791411042944702</v>
      </c>
      <c r="CU231" s="1">
        <v>43.253968253968203</v>
      </c>
      <c r="CV231" s="1">
        <v>40.532544378698198</v>
      </c>
      <c r="CW231" s="1">
        <v>40</v>
      </c>
      <c r="CX231" s="1">
        <v>37.5</v>
      </c>
      <c r="CY231" s="1">
        <v>91.923076923076906</v>
      </c>
      <c r="CZ231" s="1">
        <v>91.729323308270594</v>
      </c>
      <c r="DA231" s="1">
        <v>80.084745762711805</v>
      </c>
      <c r="DB231" s="1">
        <v>46.391752577319501</v>
      </c>
      <c r="DC231" s="1">
        <v>15.909090909090899</v>
      </c>
      <c r="DD231" s="1">
        <v>30.232558139534799</v>
      </c>
      <c r="DE231" s="1">
        <v>33.720930232558104</v>
      </c>
      <c r="DF231" s="1">
        <v>35.714285714285701</v>
      </c>
      <c r="DG231" s="1">
        <v>77.971386647101895</v>
      </c>
      <c r="DH231" s="1">
        <v>51.536772777167897</v>
      </c>
      <c r="DI231" s="1">
        <v>64.494518879415295</v>
      </c>
      <c r="DJ231" s="1">
        <v>43.927725118483401</v>
      </c>
      <c r="DK231" s="1">
        <v>22.927072927072899</v>
      </c>
      <c r="DL231" s="1">
        <v>64.488348530901703</v>
      </c>
      <c r="DM231" s="1">
        <v>91.315519013360699</v>
      </c>
      <c r="DN231" s="1">
        <v>79.456967213114694</v>
      </c>
      <c r="DO231" s="1">
        <v>60.374493927125499</v>
      </c>
      <c r="DP231" s="1">
        <v>84.7554630593132</v>
      </c>
      <c r="DQ231" s="1">
        <v>93.024618991793602</v>
      </c>
      <c r="DR231" s="1">
        <v>83.878157503714704</v>
      </c>
      <c r="DS231" s="1">
        <v>46.7424242424242</v>
      </c>
      <c r="DT231" s="1">
        <v>89.150227617602397</v>
      </c>
      <c r="DU231" s="1">
        <v>86.186440677966104</v>
      </c>
      <c r="DV231" s="1">
        <v>83.510638297872305</v>
      </c>
      <c r="DW231" s="1">
        <v>75.4665203073545</v>
      </c>
      <c r="DX231" s="1">
        <v>93.930166463662204</v>
      </c>
      <c r="DY231" s="1">
        <v>92.209715639810398</v>
      </c>
      <c r="DZ231" s="1">
        <v>97.852147852147795</v>
      </c>
      <c r="EA231" s="1">
        <v>98.834853090172203</v>
      </c>
      <c r="EB231" s="1">
        <v>98.509763617677194</v>
      </c>
      <c r="EC231" s="1">
        <v>93.084016393442596</v>
      </c>
      <c r="ED231" s="1">
        <v>89.321862348178101</v>
      </c>
      <c r="EE231" s="1">
        <v>98.699271592091506</v>
      </c>
      <c r="EF231" s="1">
        <v>86.694021101992902</v>
      </c>
      <c r="EG231" s="1">
        <v>67.533432392273397</v>
      </c>
      <c r="EH231" s="1">
        <v>87.954545454545396</v>
      </c>
      <c r="EI231" s="1">
        <v>58.345978755690403</v>
      </c>
      <c r="EJ231" s="1">
        <v>37.372881355932201</v>
      </c>
      <c r="EK231" s="1">
        <v>91.232575201760795</v>
      </c>
      <c r="EL231" s="1">
        <v>92.1331869740212</v>
      </c>
      <c r="EM231" s="1">
        <v>99.187982135606902</v>
      </c>
      <c r="EN231" s="1">
        <v>98.815165876777201</v>
      </c>
      <c r="EO231" s="1">
        <v>96.503496503496507</v>
      </c>
      <c r="EP231" s="1">
        <v>98.226950354609897</v>
      </c>
      <c r="EQ231" s="1">
        <v>97.995889003083207</v>
      </c>
      <c r="ER231" s="1">
        <v>94.620901639344197</v>
      </c>
      <c r="ES231" s="1">
        <v>95.850202429149803</v>
      </c>
      <c r="ET231" s="1">
        <v>93.4963579604578</v>
      </c>
      <c r="EU231" s="1">
        <v>95.838218053927307</v>
      </c>
      <c r="EV231" s="1">
        <v>87.147102526002897</v>
      </c>
      <c r="EW231" s="1">
        <v>83.030303030303003</v>
      </c>
      <c r="EX231" s="1">
        <v>40.819423368740502</v>
      </c>
      <c r="EY231" s="1">
        <v>41.610169491525397</v>
      </c>
    </row>
    <row r="232" spans="1:155" ht="15">
      <c r="A232" s="11" t="s">
        <v>424</v>
      </c>
      <c r="B232" s="1" t="s">
        <v>892</v>
      </c>
      <c r="C232" s="1" t="s">
        <v>1021</v>
      </c>
      <c r="D232" s="11" t="s">
        <v>1046</v>
      </c>
      <c r="E232" s="11" t="s">
        <v>1093</v>
      </c>
      <c r="F232" s="1">
        <v>56.566820276497701</v>
      </c>
      <c r="G232" s="1">
        <v>57.539682539682502</v>
      </c>
      <c r="H232" s="1">
        <v>56.901840490797497</v>
      </c>
      <c r="I232" s="1">
        <v>51.785714285714199</v>
      </c>
      <c r="J232" s="1">
        <v>9.7633136094674509</v>
      </c>
      <c r="K232" s="1">
        <v>9</v>
      </c>
      <c r="L232" s="1">
        <v>4.0441176470588198</v>
      </c>
      <c r="M232" s="1">
        <v>3.4615384615384599</v>
      </c>
      <c r="N232" s="1">
        <v>2.6315789473684199</v>
      </c>
      <c r="O232" s="1">
        <v>8.0508474576271105</v>
      </c>
      <c r="P232" s="1">
        <v>9.7938144329896897</v>
      </c>
      <c r="Q232" s="1">
        <v>14.2045454545454</v>
      </c>
      <c r="R232" s="1">
        <v>39.534883720930203</v>
      </c>
      <c r="S232" s="1">
        <v>44.1860465116279</v>
      </c>
      <c r="T232" s="1">
        <v>43.650793650793602</v>
      </c>
      <c r="U232" s="1">
        <v>82.603686635944698</v>
      </c>
      <c r="V232" s="1">
        <v>82.804232804232797</v>
      </c>
      <c r="W232" s="1">
        <v>82.822085889570502</v>
      </c>
      <c r="X232" s="1">
        <v>75.992063492063394</v>
      </c>
      <c r="Y232" s="1">
        <v>21.0059171597633</v>
      </c>
      <c r="Z232" s="1">
        <v>19</v>
      </c>
      <c r="AA232" s="1">
        <v>17.279411764705799</v>
      </c>
      <c r="AB232" s="1">
        <v>20</v>
      </c>
      <c r="AC232" s="1">
        <v>20.300751879699199</v>
      </c>
      <c r="AD232" s="1">
        <v>22.457627118644101</v>
      </c>
      <c r="AE232" s="1">
        <v>22.680412371134</v>
      </c>
      <c r="AF232" s="1">
        <v>26.7045454545454</v>
      </c>
      <c r="AG232" s="1">
        <v>39.534883720930203</v>
      </c>
      <c r="AH232" s="1">
        <v>40.697674418604599</v>
      </c>
      <c r="AI232" s="1">
        <v>43.650793650793602</v>
      </c>
      <c r="AJ232" s="1">
        <v>40.207373271889402</v>
      </c>
      <c r="AK232" s="1">
        <v>39.153439153439102</v>
      </c>
      <c r="AL232" s="1">
        <v>39.110429447852702</v>
      </c>
      <c r="AM232" s="1">
        <v>36.706349206349202</v>
      </c>
      <c r="AN232" s="1">
        <v>32.840236686390497</v>
      </c>
      <c r="AO232" s="1">
        <v>30</v>
      </c>
      <c r="AP232" s="1">
        <v>27.573529411764699</v>
      </c>
      <c r="AQ232" s="1">
        <v>26.1538461538461</v>
      </c>
      <c r="AR232" s="1">
        <v>26.691729323308198</v>
      </c>
      <c r="AS232" s="1">
        <v>27.966101694915199</v>
      </c>
      <c r="AT232" s="1">
        <v>32.989690721649403</v>
      </c>
      <c r="AU232" s="1">
        <v>42.613636363636303</v>
      </c>
      <c r="AV232" s="1">
        <v>50</v>
      </c>
      <c r="AW232" s="1">
        <v>48.2558139534883</v>
      </c>
      <c r="AX232" s="1">
        <v>49.206349206349202</v>
      </c>
      <c r="AY232" s="1">
        <v>74.769585253456199</v>
      </c>
      <c r="AZ232" s="1">
        <v>77.380952380952294</v>
      </c>
      <c r="BA232" s="1">
        <v>71.319018404907894</v>
      </c>
      <c r="BB232" s="1">
        <v>76.3888888888888</v>
      </c>
      <c r="BC232" s="1">
        <v>46.449704142011797</v>
      </c>
      <c r="BD232" s="1">
        <v>43</v>
      </c>
      <c r="BE232" s="1">
        <v>44.890510948905103</v>
      </c>
      <c r="BF232" s="1">
        <v>35</v>
      </c>
      <c r="BG232" s="1">
        <v>31.954887218045101</v>
      </c>
      <c r="BH232" s="1">
        <v>24.1525423728813</v>
      </c>
      <c r="BI232" s="1">
        <v>23.711340206185501</v>
      </c>
      <c r="BJ232" s="1">
        <v>18.75</v>
      </c>
      <c r="BK232" s="1">
        <v>21.511627906976699</v>
      </c>
      <c r="BL232" s="1">
        <v>23.837209302325501</v>
      </c>
      <c r="BM232" s="1">
        <v>13.4920634920634</v>
      </c>
      <c r="BN232" s="1">
        <v>85.483870967741893</v>
      </c>
      <c r="BO232" s="1">
        <v>86.772486772486701</v>
      </c>
      <c r="BP232" s="1">
        <v>71.625766871165595</v>
      </c>
      <c r="BQ232" s="1">
        <v>35.714285714285701</v>
      </c>
      <c r="BR232" s="1">
        <v>33.727810650887498</v>
      </c>
      <c r="BS232" s="1">
        <v>34</v>
      </c>
      <c r="BT232" s="1">
        <v>34.191176470588204</v>
      </c>
      <c r="BU232" s="1">
        <v>36.923076923076898</v>
      </c>
      <c r="BV232" s="1">
        <v>40.225563909774401</v>
      </c>
      <c r="BW232" s="1">
        <v>39.830508474576199</v>
      </c>
      <c r="BX232" s="1">
        <v>40.206185567010301</v>
      </c>
      <c r="BY232" s="1">
        <v>40.340909090909101</v>
      </c>
      <c r="BZ232" s="1">
        <v>46.511627906976699</v>
      </c>
      <c r="CA232" s="1">
        <v>47.093023255813897</v>
      </c>
      <c r="CB232" s="1">
        <v>46.031746031746003</v>
      </c>
      <c r="CC232" s="1">
        <v>74.193548387096698</v>
      </c>
      <c r="CD232" s="1">
        <v>72.486772486772395</v>
      </c>
      <c r="CE232" s="1">
        <v>70.858895705521405</v>
      </c>
      <c r="CF232" s="1">
        <v>72.420634920634896</v>
      </c>
      <c r="CG232" s="1">
        <v>76.627218934911198</v>
      </c>
      <c r="CH232" s="1">
        <v>81.3333333333333</v>
      </c>
      <c r="CI232" s="1">
        <v>81.25</v>
      </c>
      <c r="CJ232" s="1">
        <v>78.461538461538396</v>
      </c>
      <c r="CK232" s="1">
        <v>75.563909774436098</v>
      </c>
      <c r="CL232" s="1">
        <v>83.898305084745701</v>
      </c>
      <c r="CM232" s="1">
        <v>67.010309278350505</v>
      </c>
      <c r="CN232" s="1">
        <v>35.795454545454497</v>
      </c>
      <c r="CO232" s="1">
        <v>51.162790697674403</v>
      </c>
      <c r="CP232" s="1">
        <v>71.511627906976699</v>
      </c>
      <c r="CQ232" s="1">
        <v>70.634920634920604</v>
      </c>
      <c r="CR232" s="1">
        <v>41.244239631336399</v>
      </c>
      <c r="CS232" s="1">
        <v>41.402116402116398</v>
      </c>
      <c r="CT232" s="1">
        <v>42.791411042944702</v>
      </c>
      <c r="CU232" s="1">
        <v>43.253968253968203</v>
      </c>
      <c r="CV232" s="1">
        <v>40.532544378698198</v>
      </c>
      <c r="CW232" s="1">
        <v>40</v>
      </c>
      <c r="CX232" s="1">
        <v>37.5</v>
      </c>
      <c r="CY232" s="1">
        <v>38.846153846153797</v>
      </c>
      <c r="CZ232" s="1">
        <v>43.984962406015001</v>
      </c>
      <c r="DA232" s="1">
        <v>47.033898305084698</v>
      </c>
      <c r="DB232" s="1">
        <v>46.391752577319501</v>
      </c>
      <c r="DC232" s="1">
        <v>56.25</v>
      </c>
      <c r="DD232" s="1">
        <v>30.232558139534799</v>
      </c>
      <c r="DE232" s="1">
        <v>33.720930232558104</v>
      </c>
      <c r="DF232" s="1">
        <v>35.714285714285701</v>
      </c>
      <c r="DG232" s="1">
        <v>93.745414526779101</v>
      </c>
      <c r="DH232" s="1">
        <v>83.3699231613611</v>
      </c>
      <c r="DI232" s="1">
        <v>80.816077953714895</v>
      </c>
      <c r="DJ232" s="1">
        <v>77.932464454976298</v>
      </c>
      <c r="DK232" s="1">
        <v>33.616383616383601</v>
      </c>
      <c r="DL232" s="1">
        <v>42.7051671732522</v>
      </c>
      <c r="DM232" s="1">
        <v>41.983556012332897</v>
      </c>
      <c r="DN232" s="1">
        <v>46.055327868852402</v>
      </c>
      <c r="DO232" s="1">
        <v>70.698380566801603</v>
      </c>
      <c r="DP232" s="1">
        <v>65.920915712799101</v>
      </c>
      <c r="DQ232" s="1">
        <v>64.419695193434904</v>
      </c>
      <c r="DR232" s="1">
        <v>75.408618127785999</v>
      </c>
      <c r="DS232" s="1">
        <v>30.8333333333333</v>
      </c>
      <c r="DT232" s="1">
        <v>35.735963581183597</v>
      </c>
      <c r="DU232" s="1">
        <v>37.203389830508399</v>
      </c>
      <c r="DV232" s="1">
        <v>72.065297138664704</v>
      </c>
      <c r="DW232" s="1">
        <v>71.624588364434601</v>
      </c>
      <c r="DX232" s="1">
        <v>66.686967113276495</v>
      </c>
      <c r="DY232" s="1">
        <v>73.844786729857802</v>
      </c>
      <c r="DZ232" s="1">
        <v>79.470529470529399</v>
      </c>
      <c r="EA232" s="1">
        <v>76.545086119554199</v>
      </c>
      <c r="EB232" s="1">
        <v>85.662898252826295</v>
      </c>
      <c r="EC232" s="1">
        <v>92.9815573770491</v>
      </c>
      <c r="ED232" s="1">
        <v>82.844129554655794</v>
      </c>
      <c r="EE232" s="1">
        <v>89.1259105098855</v>
      </c>
      <c r="EF232" s="1">
        <v>95.252051582649401</v>
      </c>
      <c r="EG232" s="1">
        <v>78.9747399702823</v>
      </c>
      <c r="EH232" s="1">
        <v>66.136363636363598</v>
      </c>
      <c r="EI232" s="1">
        <v>76.858877086494601</v>
      </c>
      <c r="EJ232" s="1">
        <v>71.440677966101703</v>
      </c>
      <c r="EK232" s="1">
        <v>35.399853264856901</v>
      </c>
      <c r="EL232" s="1">
        <v>36.1873399195023</v>
      </c>
      <c r="EM232" s="1">
        <v>35.749086479902502</v>
      </c>
      <c r="EN232" s="1">
        <v>30.9537914691943</v>
      </c>
      <c r="EO232" s="1">
        <v>22.0779220779221</v>
      </c>
      <c r="EP232" s="1">
        <v>21.681864235055698</v>
      </c>
      <c r="EQ232" s="1">
        <v>21.891058581706101</v>
      </c>
      <c r="ER232" s="1">
        <v>25.768442622950801</v>
      </c>
      <c r="ES232" s="1">
        <v>9.6659919028340102</v>
      </c>
      <c r="ET232" s="1">
        <v>3.38189386056191</v>
      </c>
      <c r="EU232" s="1">
        <v>9.3200468933177003</v>
      </c>
      <c r="EV232" s="1">
        <v>18.4992570579494</v>
      </c>
      <c r="EW232" s="1">
        <v>38.939393939393902</v>
      </c>
      <c r="EX232" s="1">
        <v>40.819423368740502</v>
      </c>
      <c r="EY232" s="1">
        <v>41.610169491525397</v>
      </c>
    </row>
    <row r="233" spans="1:155" ht="15">
      <c r="A233" s="11" t="s">
        <v>435</v>
      </c>
      <c r="B233" s="1" t="s">
        <v>903</v>
      </c>
      <c r="C233" s="1" t="s">
        <v>1184</v>
      </c>
      <c r="D233" s="11" t="s">
        <v>1042</v>
      </c>
      <c r="E233" s="11" t="s">
        <v>1227</v>
      </c>
      <c r="F233" s="1">
        <v>86.160714285714207</v>
      </c>
      <c r="G233" s="1">
        <v>88.834951456310606</v>
      </c>
      <c r="H233" s="1">
        <v>88.586956521739097</v>
      </c>
      <c r="I233" s="1">
        <v>86.309523809523796</v>
      </c>
      <c r="J233" s="1">
        <v>70.1388888888888</v>
      </c>
      <c r="K233" s="1">
        <v>59.7222222222222</v>
      </c>
      <c r="L233" s="1">
        <v>45.652173913043399</v>
      </c>
      <c r="M233" s="1">
        <v>44.852941176470502</v>
      </c>
      <c r="N233" s="1">
        <v>43.650793650793602</v>
      </c>
      <c r="O233" s="1">
        <v>42.857142857142797</v>
      </c>
      <c r="P233" s="1">
        <v>47.959183673469298</v>
      </c>
      <c r="Q233" s="1">
        <v>60.714285714285701</v>
      </c>
      <c r="R233" s="1">
        <v>79.761904761904702</v>
      </c>
      <c r="S233" s="1">
        <v>28.205128205128201</v>
      </c>
      <c r="T233" s="1">
        <v>34.615384615384599</v>
      </c>
      <c r="U233" s="1">
        <v>90.625</v>
      </c>
      <c r="V233" s="1">
        <v>74.271844660194105</v>
      </c>
      <c r="W233" s="1">
        <v>98.369565217391298</v>
      </c>
      <c r="X233" s="1">
        <v>99.404761904761898</v>
      </c>
      <c r="Y233" s="1">
        <v>84.0277777777777</v>
      </c>
      <c r="Z233" s="1">
        <v>88.1944444444444</v>
      </c>
      <c r="AA233" s="1">
        <v>87.681159420289802</v>
      </c>
      <c r="AB233" s="1">
        <v>65.441176470588204</v>
      </c>
      <c r="AC233" s="1">
        <v>67.460317460317398</v>
      </c>
      <c r="AD233" s="1">
        <v>54.464285714285701</v>
      </c>
      <c r="AE233" s="1">
        <v>60.2040816326531</v>
      </c>
      <c r="AF233" s="1">
        <v>34.523809523809497</v>
      </c>
      <c r="AG233" s="1">
        <v>79.761904761904702</v>
      </c>
      <c r="AH233" s="1">
        <v>26.923076923076898</v>
      </c>
      <c r="AI233" s="1">
        <v>28.846153846153801</v>
      </c>
      <c r="AJ233" s="1">
        <v>83.928571428571402</v>
      </c>
      <c r="AK233" s="1">
        <v>93.6893203883495</v>
      </c>
      <c r="AL233" s="1">
        <v>91.847826086956502</v>
      </c>
      <c r="AM233" s="1">
        <v>70.238095238095198</v>
      </c>
      <c r="AN233" s="1">
        <v>72.2222222222222</v>
      </c>
      <c r="AO233" s="1">
        <v>91.6666666666666</v>
      </c>
      <c r="AP233" s="1">
        <v>90.579710144927503</v>
      </c>
      <c r="AQ233" s="1">
        <v>90.441176470588204</v>
      </c>
      <c r="AR233" s="1">
        <v>89.682539682539598</v>
      </c>
      <c r="AS233" s="1">
        <v>89.285714285714207</v>
      </c>
      <c r="AT233" s="1">
        <v>67.346938775510196</v>
      </c>
      <c r="AU233" s="1">
        <v>67.857142857142804</v>
      </c>
      <c r="AV233" s="1">
        <v>90.476190476190396</v>
      </c>
      <c r="AW233" s="1">
        <v>35.897435897435898</v>
      </c>
      <c r="AX233" s="1">
        <v>32.692307692307601</v>
      </c>
      <c r="AY233" s="1">
        <v>88.839285714285694</v>
      </c>
      <c r="AZ233" s="1">
        <v>90.776699029126206</v>
      </c>
      <c r="BA233" s="1">
        <v>32.065217391304301</v>
      </c>
      <c r="BB233" s="1">
        <v>49.404761904761898</v>
      </c>
      <c r="BC233" s="1">
        <v>28.4722222222222</v>
      </c>
      <c r="BD233" s="1">
        <v>28.4722222222222</v>
      </c>
      <c r="BE233" s="1">
        <v>36.956521739130402</v>
      </c>
      <c r="BF233" s="1">
        <v>41.911764705882298</v>
      </c>
      <c r="BG233" s="1">
        <v>59.523809523809497</v>
      </c>
      <c r="BH233" s="1">
        <v>34.821428571428498</v>
      </c>
      <c r="BI233" s="1">
        <v>58.163265306122398</v>
      </c>
      <c r="BJ233" s="1">
        <v>29.761904761904699</v>
      </c>
      <c r="BK233" s="1">
        <v>67.857142857142804</v>
      </c>
      <c r="BL233" s="1">
        <v>1.2820512820512799</v>
      </c>
      <c r="BM233" s="1">
        <v>9.6153846153846096</v>
      </c>
      <c r="BN233" s="1">
        <v>83.035714285714207</v>
      </c>
      <c r="BO233" s="1">
        <v>90.291262135922295</v>
      </c>
      <c r="BP233" s="1">
        <v>90.760869565217405</v>
      </c>
      <c r="BQ233" s="1">
        <v>95.8333333333333</v>
      </c>
      <c r="BR233" s="1">
        <v>67.3611111111111</v>
      </c>
      <c r="BS233" s="1">
        <v>72.9166666666666</v>
      </c>
      <c r="BT233" s="1">
        <v>84.057971014492693</v>
      </c>
      <c r="BU233" s="1">
        <v>85.294117647058798</v>
      </c>
      <c r="BV233" s="1">
        <v>87.301587301587304</v>
      </c>
      <c r="BW233" s="1">
        <v>80.357142857142804</v>
      </c>
      <c r="BX233" s="1">
        <v>80.612244897959101</v>
      </c>
      <c r="BY233" s="1">
        <v>78.571428571428498</v>
      </c>
      <c r="BZ233" s="1">
        <v>79.761904761904702</v>
      </c>
      <c r="CA233" s="1">
        <v>35.897435897435898</v>
      </c>
      <c r="CB233" s="1">
        <v>34.615384615384599</v>
      </c>
      <c r="CC233" s="1">
        <v>91.964285714285694</v>
      </c>
      <c r="CD233" s="1">
        <v>74.271844660194105</v>
      </c>
      <c r="CE233" s="1">
        <v>91.304347826086897</v>
      </c>
      <c r="CF233" s="1">
        <v>91.071428571428498</v>
      </c>
      <c r="CG233" s="1">
        <v>60.4166666666666</v>
      </c>
      <c r="CH233" s="1">
        <v>78.4722222222222</v>
      </c>
      <c r="CI233" s="1">
        <v>67.391304347826093</v>
      </c>
      <c r="CJ233" s="1">
        <v>69.852941176470495</v>
      </c>
      <c r="CK233" s="1">
        <v>62.698412698412703</v>
      </c>
      <c r="CL233" s="1">
        <v>94.642857142857096</v>
      </c>
      <c r="CM233" s="1">
        <v>77.551020408163197</v>
      </c>
      <c r="CN233" s="1">
        <v>82.142857142857096</v>
      </c>
      <c r="CO233" s="1">
        <v>94.047619047618994</v>
      </c>
      <c r="CP233" s="1">
        <v>21.7948717948717</v>
      </c>
      <c r="CQ233" s="1">
        <v>88.461538461538396</v>
      </c>
      <c r="CR233" s="1">
        <v>82.589285714285694</v>
      </c>
      <c r="CS233" s="1">
        <v>86.407766990291194</v>
      </c>
      <c r="CT233" s="1">
        <v>84.782608695652101</v>
      </c>
      <c r="CU233" s="1">
        <v>86.904761904761898</v>
      </c>
      <c r="CV233" s="1">
        <v>95.1388888888888</v>
      </c>
      <c r="CW233" s="1">
        <v>95.1388888888888</v>
      </c>
      <c r="CX233" s="1">
        <v>91.304347826086897</v>
      </c>
      <c r="CY233" s="1">
        <v>52.205882352941103</v>
      </c>
      <c r="CZ233" s="1">
        <v>51.587301587301504</v>
      </c>
      <c r="DA233" s="1">
        <v>36.607142857142797</v>
      </c>
      <c r="DB233" s="1">
        <v>38.775510204081598</v>
      </c>
      <c r="DC233" s="1">
        <v>47.619047619047599</v>
      </c>
      <c r="DD233" s="1">
        <v>90.476190476190396</v>
      </c>
      <c r="DE233" s="1">
        <v>67.948717948717899</v>
      </c>
      <c r="DF233" s="1">
        <v>71.153846153846104</v>
      </c>
      <c r="DG233" s="1">
        <v>82.263389581804802</v>
      </c>
      <c r="DH233" s="1">
        <v>77.991218441273304</v>
      </c>
      <c r="DI233" s="1">
        <v>90.276086073893595</v>
      </c>
      <c r="DJ233" s="1">
        <v>86.404028436018905</v>
      </c>
      <c r="DK233" s="1">
        <v>96.653346653346603</v>
      </c>
      <c r="DL233" s="1">
        <v>76.646403242147898</v>
      </c>
      <c r="DM233" s="1">
        <v>75.179856115107896</v>
      </c>
      <c r="DN233" s="1">
        <v>70.235655737704903</v>
      </c>
      <c r="DO233" s="1">
        <v>33.755060728744901</v>
      </c>
      <c r="DP233" s="1">
        <v>11.2903225806451</v>
      </c>
      <c r="DQ233" s="1">
        <v>55.627198124267302</v>
      </c>
      <c r="DR233" s="1">
        <v>37.815750371470997</v>
      </c>
      <c r="DS233" s="1">
        <v>20.984848484848399</v>
      </c>
      <c r="DT233" s="1">
        <v>38.770864946889198</v>
      </c>
      <c r="DU233" s="1">
        <v>41.271186440677901</v>
      </c>
      <c r="DV233" s="1">
        <v>44.699192956713098</v>
      </c>
      <c r="DW233" s="1">
        <v>42.791803878521698</v>
      </c>
      <c r="DX233" s="1">
        <v>42.854242793341399</v>
      </c>
      <c r="DY233" s="1">
        <v>44.875592417061597</v>
      </c>
      <c r="DZ233" s="1">
        <v>46.403596403596403</v>
      </c>
      <c r="EA233" s="1">
        <v>20.1114488348531</v>
      </c>
      <c r="EB233" s="1">
        <v>21.120246659814999</v>
      </c>
      <c r="EC233" s="1">
        <v>24.0266393442622</v>
      </c>
      <c r="ED233" s="1">
        <v>47.115384615384599</v>
      </c>
      <c r="EE233" s="1">
        <v>42.8199791883454</v>
      </c>
      <c r="EF233" s="1">
        <v>54.337631887455998</v>
      </c>
      <c r="EG233" s="1">
        <v>76.894502228826099</v>
      </c>
      <c r="EH233" s="1">
        <v>75.984848484848399</v>
      </c>
      <c r="EI233" s="1">
        <v>40.440060698027303</v>
      </c>
      <c r="EJ233" s="1">
        <v>41.271186440677901</v>
      </c>
      <c r="EK233" s="1">
        <v>93.580337490828995</v>
      </c>
      <c r="EL233" s="1">
        <v>96.487376509330403</v>
      </c>
      <c r="EM233" s="1">
        <v>96.711327649208201</v>
      </c>
      <c r="EN233" s="1">
        <v>95.734597156398095</v>
      </c>
      <c r="EO233" s="1">
        <v>94.755244755244703</v>
      </c>
      <c r="EP233" s="1">
        <v>71.428571428571402</v>
      </c>
      <c r="EQ233" s="1">
        <v>70.657759506680307</v>
      </c>
      <c r="ER233" s="1">
        <v>68.903688524590095</v>
      </c>
      <c r="ES233" s="1">
        <v>73.582995951417004</v>
      </c>
      <c r="ET233" s="1">
        <v>80.957336108220602</v>
      </c>
      <c r="EU233" s="1">
        <v>85.228604923798301</v>
      </c>
      <c r="EV233" s="1">
        <v>78.603268945022194</v>
      </c>
      <c r="EW233" s="1">
        <v>83.030303030303003</v>
      </c>
      <c r="EX233" s="1">
        <v>40.819423368740502</v>
      </c>
      <c r="EY233" s="1">
        <v>41.610169491525397</v>
      </c>
    </row>
    <row r="234" spans="1:155" ht="15">
      <c r="A234" s="11" t="s">
        <v>443</v>
      </c>
      <c r="B234" s="1" t="s">
        <v>911</v>
      </c>
      <c r="C234" s="1" t="s">
        <v>1123</v>
      </c>
      <c r="D234" s="11" t="s">
        <v>1152</v>
      </c>
      <c r="E234" s="11" t="s">
        <v>1153</v>
      </c>
      <c r="F234" s="1">
        <v>95.3333333333333</v>
      </c>
      <c r="G234" s="1">
        <v>98.076923076923094</v>
      </c>
      <c r="H234" s="1">
        <v>99.315068493150605</v>
      </c>
      <c r="I234" s="1">
        <v>96.376811594202806</v>
      </c>
      <c r="J234" s="1">
        <v>94.927536231884005</v>
      </c>
      <c r="K234" s="1">
        <v>93.75</v>
      </c>
      <c r="L234" s="1">
        <v>81.578947368421098</v>
      </c>
      <c r="M234" s="1">
        <v>82.075471698113205</v>
      </c>
      <c r="N234" s="1">
        <v>87.5</v>
      </c>
      <c r="O234" s="1">
        <v>90.816326530612201</v>
      </c>
      <c r="P234" s="1">
        <v>93.243243243243199</v>
      </c>
      <c r="Q234" s="1">
        <v>4.2857142857142803</v>
      </c>
      <c r="R234" s="1">
        <v>11.2903225806451</v>
      </c>
      <c r="S234" s="1">
        <v>41.071428571428498</v>
      </c>
      <c r="T234" s="1">
        <v>42.592592592592503</v>
      </c>
      <c r="U234" s="1">
        <v>81.3333333333333</v>
      </c>
      <c r="V234" s="1">
        <v>81.410256410256395</v>
      </c>
      <c r="W234" s="1">
        <v>84.931506849315099</v>
      </c>
      <c r="X234" s="1">
        <v>90.579710144927503</v>
      </c>
      <c r="Y234" s="1">
        <v>85.507246376811594</v>
      </c>
      <c r="Z234" s="1">
        <v>89.285714285714207</v>
      </c>
      <c r="AA234" s="1">
        <v>89.473684210526301</v>
      </c>
      <c r="AB234" s="1">
        <v>87.735849056603698</v>
      </c>
      <c r="AC234" s="1">
        <v>86.538461538461505</v>
      </c>
      <c r="AD234" s="1">
        <v>78.571428571428498</v>
      </c>
      <c r="AE234" s="1">
        <v>77.027027027027003</v>
      </c>
      <c r="AF234" s="1">
        <v>37.142857142857103</v>
      </c>
      <c r="AG234" s="1">
        <v>46.774193548387103</v>
      </c>
      <c r="AH234" s="1">
        <v>21.428571428571399</v>
      </c>
      <c r="AI234" s="1">
        <v>37.037037037037003</v>
      </c>
      <c r="AJ234" s="1">
        <v>32.6666666666666</v>
      </c>
      <c r="AK234" s="1">
        <v>32.692307692307601</v>
      </c>
      <c r="AL234" s="1">
        <v>35.616438356164302</v>
      </c>
      <c r="AM234" s="1">
        <v>34.782608695652101</v>
      </c>
      <c r="AN234" s="1">
        <v>39.855072463768103</v>
      </c>
      <c r="AO234" s="1">
        <v>34.821428571428498</v>
      </c>
      <c r="AP234" s="1">
        <v>32.456140350877099</v>
      </c>
      <c r="AQ234" s="1">
        <v>30.188679245283002</v>
      </c>
      <c r="AR234" s="1">
        <v>29.807692307692299</v>
      </c>
      <c r="AS234" s="1">
        <v>32.653061224489697</v>
      </c>
      <c r="AT234" s="1">
        <v>29.729729729729701</v>
      </c>
      <c r="AU234" s="1">
        <v>32.857142857142797</v>
      </c>
      <c r="AV234" s="1">
        <v>35.4838709677419</v>
      </c>
      <c r="AW234" s="1">
        <v>44.642857142857103</v>
      </c>
      <c r="AX234" s="1">
        <v>48.148148148148103</v>
      </c>
      <c r="AY234" s="1">
        <v>99.3333333333333</v>
      </c>
      <c r="AZ234" s="1">
        <v>99.358974358974294</v>
      </c>
      <c r="BA234" s="1">
        <v>99.315068493150605</v>
      </c>
      <c r="BB234" s="1">
        <v>97.826086956521706</v>
      </c>
      <c r="BC234" s="1">
        <v>89.130434782608603</v>
      </c>
      <c r="BD234" s="1">
        <v>88.392857142857096</v>
      </c>
      <c r="BE234" s="1">
        <v>97.368421052631504</v>
      </c>
      <c r="BF234" s="1">
        <v>93.396226415094304</v>
      </c>
      <c r="BG234" s="1">
        <v>89.423076923076906</v>
      </c>
      <c r="BH234" s="1">
        <v>84.693877551020407</v>
      </c>
      <c r="BI234" s="1">
        <v>95.945945945945894</v>
      </c>
      <c r="BJ234" s="1">
        <v>75.714285714285694</v>
      </c>
      <c r="BK234" s="1">
        <v>88.709677419354804</v>
      </c>
      <c r="BL234" s="1">
        <v>76.785714285714207</v>
      </c>
      <c r="BM234" s="1">
        <v>68.518518518518505</v>
      </c>
      <c r="BN234" s="1">
        <v>97.3333333333333</v>
      </c>
      <c r="BO234" s="1">
        <v>84.615384615384599</v>
      </c>
      <c r="BP234" s="1">
        <v>89.726027397260196</v>
      </c>
      <c r="BQ234" s="1">
        <v>89.855072463768096</v>
      </c>
      <c r="BR234" s="1">
        <v>84.782608695652101</v>
      </c>
      <c r="BS234" s="1">
        <v>82.142857142857096</v>
      </c>
      <c r="BT234" s="1">
        <v>97.368421052631504</v>
      </c>
      <c r="BU234" s="1">
        <v>97.169811320754704</v>
      </c>
      <c r="BV234" s="1">
        <v>98.076923076923094</v>
      </c>
      <c r="BW234" s="1">
        <v>96.938775510204096</v>
      </c>
      <c r="BX234" s="1">
        <v>68.918918918918905</v>
      </c>
      <c r="BY234" s="1">
        <v>64.285714285714207</v>
      </c>
      <c r="BZ234" s="1">
        <v>79.0322580645161</v>
      </c>
      <c r="CA234" s="1">
        <v>35.714285714285701</v>
      </c>
      <c r="CB234" s="1">
        <v>42.592592592592503</v>
      </c>
      <c r="CC234" s="1">
        <v>90.6666666666666</v>
      </c>
      <c r="CD234" s="1">
        <v>92.948717948717899</v>
      </c>
      <c r="CE234" s="1">
        <v>93.835616438356098</v>
      </c>
      <c r="CF234" s="1">
        <v>71.739130434782595</v>
      </c>
      <c r="CG234" s="1">
        <v>71.739130434782595</v>
      </c>
      <c r="CH234" s="1">
        <v>75</v>
      </c>
      <c r="CI234" s="1">
        <v>88.596491228070093</v>
      </c>
      <c r="CJ234" s="1">
        <v>91.509433962264097</v>
      </c>
      <c r="CK234" s="1">
        <v>91.346153846153797</v>
      </c>
      <c r="CL234" s="1">
        <v>90.816326530612201</v>
      </c>
      <c r="CM234" s="1">
        <v>93.243243243243199</v>
      </c>
      <c r="CN234" s="1">
        <v>57.142857142857103</v>
      </c>
      <c r="CO234" s="1">
        <v>62.903225806451601</v>
      </c>
      <c r="CP234" s="1">
        <v>82.142857142857096</v>
      </c>
      <c r="CQ234" s="1">
        <v>81.481481481481396</v>
      </c>
      <c r="CR234" s="1">
        <v>74</v>
      </c>
      <c r="CS234" s="1">
        <v>74.358974358974294</v>
      </c>
      <c r="CT234" s="1">
        <v>80.136986301369802</v>
      </c>
      <c r="CU234" s="1">
        <v>66.6666666666666</v>
      </c>
      <c r="CV234" s="1">
        <v>71.739130434782595</v>
      </c>
      <c r="CW234" s="1">
        <v>66.071428571428498</v>
      </c>
      <c r="CX234" s="1">
        <v>67.543859649122794</v>
      </c>
      <c r="CY234" s="1">
        <v>66.981132075471606</v>
      </c>
      <c r="CZ234" s="1">
        <v>70.192307692307594</v>
      </c>
      <c r="DA234" s="1">
        <v>72.448979591836704</v>
      </c>
      <c r="DB234" s="1">
        <v>67.567567567567494</v>
      </c>
      <c r="DC234" s="1">
        <v>67.142857142857096</v>
      </c>
      <c r="DD234" s="1">
        <v>79.0322580645161</v>
      </c>
      <c r="DE234" s="1">
        <v>35.714285714285701</v>
      </c>
      <c r="DF234" s="1">
        <v>40.740740740740698</v>
      </c>
      <c r="DG234" s="1">
        <v>70.943322981366407</v>
      </c>
      <c r="DH234" s="1">
        <v>74.4864269992663</v>
      </c>
      <c r="DI234" s="1">
        <v>66.136114160263404</v>
      </c>
      <c r="DJ234" s="1">
        <v>82.074705643524098</v>
      </c>
      <c r="DK234" s="1">
        <v>62.588862559241697</v>
      </c>
      <c r="DL234" s="1">
        <v>66.483516483516397</v>
      </c>
      <c r="DM234" s="1">
        <v>61.448834853090098</v>
      </c>
      <c r="DN234" s="1">
        <v>75.5909558067831</v>
      </c>
      <c r="DO234" s="1">
        <v>73.104508196721298</v>
      </c>
      <c r="DP234" s="1">
        <v>75.556680161943305</v>
      </c>
      <c r="DQ234" s="1">
        <v>47.710718002081101</v>
      </c>
      <c r="DR234" s="1">
        <v>61.6060961313012</v>
      </c>
      <c r="DS234" s="1">
        <v>64.710252600297096</v>
      </c>
      <c r="DT234" s="1">
        <v>62.954545454545404</v>
      </c>
      <c r="DU234" s="1">
        <v>52.731411229134999</v>
      </c>
      <c r="DV234" s="1">
        <v>39.926242236024798</v>
      </c>
      <c r="DW234" s="1">
        <v>52.329420396184801</v>
      </c>
      <c r="DX234" s="1">
        <v>55.159165751920902</v>
      </c>
      <c r="DY234" s="1">
        <v>45.087291920422203</v>
      </c>
      <c r="DZ234" s="1">
        <v>51.688388625592403</v>
      </c>
      <c r="EA234" s="1">
        <v>55.494505494505503</v>
      </c>
      <c r="EB234" s="1">
        <v>53.343465045592701</v>
      </c>
      <c r="EC234" s="1">
        <v>58.119218910585801</v>
      </c>
      <c r="ED234" s="1">
        <v>58.247950819672099</v>
      </c>
      <c r="EE234" s="1">
        <v>42.4595141700404</v>
      </c>
      <c r="EF234" s="1">
        <v>23.361082206035299</v>
      </c>
      <c r="EG234" s="1">
        <v>46.8347010550996</v>
      </c>
      <c r="EH234" s="1">
        <v>45.839524517087597</v>
      </c>
      <c r="EI234" s="1">
        <v>58.409090909090899</v>
      </c>
      <c r="EJ234" s="1">
        <v>90.971168437025796</v>
      </c>
      <c r="EK234" s="1">
        <v>93.264751552795005</v>
      </c>
      <c r="EL234" s="1">
        <v>93.580337490828995</v>
      </c>
      <c r="EM234" s="1">
        <v>94.383461397731395</v>
      </c>
      <c r="EN234" s="1">
        <v>94.904587900933805</v>
      </c>
      <c r="EO234" s="1">
        <v>90.284360189573405</v>
      </c>
      <c r="EP234" s="1">
        <v>50.799200799200698</v>
      </c>
      <c r="EQ234" s="1">
        <v>71.428571428571402</v>
      </c>
      <c r="ER234" s="1">
        <v>50.770811921891003</v>
      </c>
      <c r="ES234" s="1">
        <v>68.903688524590095</v>
      </c>
      <c r="ET234" s="1">
        <v>57.692307692307601</v>
      </c>
      <c r="EU234" s="1">
        <v>63.995837669094598</v>
      </c>
      <c r="EV234" s="1">
        <v>38.628370457209797</v>
      </c>
      <c r="EW234" s="1">
        <v>47.696879643387803</v>
      </c>
      <c r="EX234" s="1">
        <v>38.939393939393902</v>
      </c>
      <c r="EY234" s="1">
        <v>40.819423368740502</v>
      </c>
    </row>
    <row r="235" spans="1:155" ht="15">
      <c r="A235" s="11" t="s">
        <v>440</v>
      </c>
      <c r="B235" s="1" t="s">
        <v>908</v>
      </c>
      <c r="C235" s="1" t="s">
        <v>1022</v>
      </c>
      <c r="D235" s="11" t="s">
        <v>1016</v>
      </c>
      <c r="E235" s="11" t="s">
        <v>1017</v>
      </c>
      <c r="F235" s="1">
        <v>41.5730337078651</v>
      </c>
      <c r="G235" s="1">
        <v>3.31325301204819</v>
      </c>
      <c r="H235" s="1">
        <v>5.8219178082191698</v>
      </c>
      <c r="I235" s="1">
        <v>7.5757575757575699</v>
      </c>
      <c r="J235" s="1">
        <v>6.7164179104477597</v>
      </c>
      <c r="K235" s="1">
        <v>3.90625</v>
      </c>
      <c r="L235" s="1">
        <v>3.90625</v>
      </c>
      <c r="M235" s="1">
        <v>3.84615384615384</v>
      </c>
      <c r="N235" s="1">
        <v>3.7313432835820799</v>
      </c>
      <c r="O235" s="1">
        <v>5.3846153846153797</v>
      </c>
      <c r="P235" s="1">
        <v>4.3859649122807003</v>
      </c>
      <c r="Q235" s="1">
        <v>0</v>
      </c>
      <c r="R235" s="1">
        <v>0</v>
      </c>
      <c r="S235" s="1">
        <v>0</v>
      </c>
      <c r="T235" s="1">
        <v>0</v>
      </c>
      <c r="U235" s="1">
        <v>79.213483146067404</v>
      </c>
      <c r="V235" s="1">
        <v>61.746987951807199</v>
      </c>
      <c r="W235" s="1">
        <v>64.726027397260196</v>
      </c>
      <c r="X235" s="1">
        <v>51.010101010101003</v>
      </c>
      <c r="Y235" s="1">
        <v>34.328358208955201</v>
      </c>
      <c r="Z235" s="1">
        <v>29.6875</v>
      </c>
      <c r="AA235" s="1">
        <v>29.6875</v>
      </c>
      <c r="AB235" s="1">
        <v>14.615384615384601</v>
      </c>
      <c r="AC235" s="1">
        <v>18.656716417910399</v>
      </c>
      <c r="AD235" s="1">
        <v>19.230769230769202</v>
      </c>
      <c r="AE235" s="1">
        <v>17.543859649122801</v>
      </c>
      <c r="AF235" s="1">
        <v>0</v>
      </c>
      <c r="AG235" s="1">
        <v>0</v>
      </c>
      <c r="AH235" s="1">
        <v>0</v>
      </c>
      <c r="AI235" s="1">
        <v>0</v>
      </c>
      <c r="AJ235" s="1">
        <v>92.4157303370786</v>
      </c>
      <c r="AK235" s="1">
        <v>52.710843373493901</v>
      </c>
      <c r="AL235" s="1">
        <v>51.369863013698598</v>
      </c>
      <c r="AM235" s="1">
        <v>48.484848484848399</v>
      </c>
      <c r="AN235" s="1">
        <v>46.268656716417901</v>
      </c>
      <c r="AO235" s="1">
        <v>46.09375</v>
      </c>
      <c r="AP235" s="1">
        <v>44.53125</v>
      </c>
      <c r="AQ235" s="1">
        <v>86.153846153846104</v>
      </c>
      <c r="AR235" s="1">
        <v>88.0597014925373</v>
      </c>
      <c r="AS235" s="1">
        <v>91.538461538461505</v>
      </c>
      <c r="AT235" s="1">
        <v>93.859649122806999</v>
      </c>
      <c r="AU235" s="1">
        <v>0</v>
      </c>
      <c r="AV235" s="1">
        <v>0</v>
      </c>
      <c r="AW235" s="1">
        <v>0</v>
      </c>
      <c r="AX235" s="1">
        <v>0</v>
      </c>
      <c r="AY235" s="1">
        <v>95.786516853932497</v>
      </c>
      <c r="AZ235" s="1">
        <v>71.385542168674704</v>
      </c>
      <c r="BA235" s="1">
        <v>65.410958904109506</v>
      </c>
      <c r="BB235" s="1">
        <v>56.060606060606098</v>
      </c>
      <c r="BC235" s="1">
        <v>20.149253731343201</v>
      </c>
      <c r="BD235" s="1">
        <v>11.71875</v>
      </c>
      <c r="BE235" s="1">
        <v>10.15625</v>
      </c>
      <c r="BF235" s="1">
        <v>14.615384615384601</v>
      </c>
      <c r="BG235" s="1">
        <v>9.7014925373134293</v>
      </c>
      <c r="BH235" s="1">
        <v>11.538461538461499</v>
      </c>
      <c r="BI235" s="1">
        <v>14.9122807017543</v>
      </c>
      <c r="BJ235" s="1">
        <v>0</v>
      </c>
      <c r="BK235" s="1">
        <v>0</v>
      </c>
      <c r="BL235" s="1">
        <v>0</v>
      </c>
      <c r="BM235" s="1">
        <v>0</v>
      </c>
      <c r="BN235" s="1">
        <v>89.606741573033702</v>
      </c>
      <c r="BO235" s="1">
        <v>92.168674698795101</v>
      </c>
      <c r="BP235" s="1">
        <v>94.178082191780803</v>
      </c>
      <c r="BQ235" s="1">
        <v>94.949494949494905</v>
      </c>
      <c r="BR235" s="1">
        <v>20.8955223880597</v>
      </c>
      <c r="BS235" s="1">
        <v>23.4375</v>
      </c>
      <c r="BT235" s="1">
        <v>26.5625</v>
      </c>
      <c r="BU235" s="1">
        <v>30</v>
      </c>
      <c r="BV235" s="1">
        <v>35.074626865671597</v>
      </c>
      <c r="BW235" s="1">
        <v>36.923076923076898</v>
      </c>
      <c r="BX235" s="1">
        <v>37.719298245613999</v>
      </c>
      <c r="BY235" s="1">
        <v>0</v>
      </c>
      <c r="BZ235" s="1">
        <v>0</v>
      </c>
      <c r="CA235" s="1">
        <v>0</v>
      </c>
      <c r="CB235" s="1">
        <v>0</v>
      </c>
      <c r="CC235" s="1">
        <v>97.752808988764002</v>
      </c>
      <c r="CD235" s="1">
        <v>93.3734939759036</v>
      </c>
      <c r="CE235" s="1">
        <v>92.808219178082197</v>
      </c>
      <c r="CF235" s="1">
        <v>66.161616161616095</v>
      </c>
      <c r="CG235" s="1">
        <v>44.776119402985103</v>
      </c>
      <c r="CH235" s="1">
        <v>46.875</v>
      </c>
      <c r="CI235" s="1">
        <v>81.25</v>
      </c>
      <c r="CJ235" s="1">
        <v>55.384615384615302</v>
      </c>
      <c r="CK235" s="1">
        <v>48.507462686567102</v>
      </c>
      <c r="CL235" s="1">
        <v>30</v>
      </c>
      <c r="CM235" s="1">
        <v>48.245614035087698</v>
      </c>
      <c r="CN235" s="1">
        <v>0</v>
      </c>
      <c r="CO235" s="1">
        <v>0</v>
      </c>
      <c r="CP235" s="1">
        <v>0</v>
      </c>
      <c r="CQ235" s="1">
        <v>0</v>
      </c>
      <c r="CR235" s="1">
        <v>75.5617977528089</v>
      </c>
      <c r="CS235" s="1">
        <v>79.216867469879503</v>
      </c>
      <c r="CT235" s="1">
        <v>79.794520547945197</v>
      </c>
      <c r="CU235" s="1">
        <v>72.727272727272705</v>
      </c>
      <c r="CV235" s="1">
        <v>64.179104477611901</v>
      </c>
      <c r="CW235" s="1">
        <v>64.84375</v>
      </c>
      <c r="CX235" s="1">
        <v>64.84375</v>
      </c>
      <c r="CY235" s="1">
        <v>24.615384615384599</v>
      </c>
      <c r="CZ235" s="1">
        <v>22.388059701492502</v>
      </c>
      <c r="DA235" s="1">
        <v>23.846153846153801</v>
      </c>
      <c r="DB235" s="1">
        <v>22.807017543859601</v>
      </c>
      <c r="DC235" s="1">
        <v>0</v>
      </c>
      <c r="DD235" s="1">
        <v>0</v>
      </c>
      <c r="DE235" s="1">
        <v>0</v>
      </c>
      <c r="DF235" s="1">
        <v>0</v>
      </c>
      <c r="DG235" s="1">
        <v>58.639031548055698</v>
      </c>
      <c r="DH235" s="1">
        <v>55.744603000365899</v>
      </c>
      <c r="DI235" s="1">
        <v>49.147381242387297</v>
      </c>
      <c r="DJ235" s="1">
        <v>46.4158767772511</v>
      </c>
      <c r="DK235" s="1">
        <v>43.806193806193797</v>
      </c>
      <c r="DL235" s="1">
        <v>21.225937183383898</v>
      </c>
      <c r="DM235" s="1">
        <v>16.700924974306201</v>
      </c>
      <c r="DN235" s="1">
        <v>18.391393442622899</v>
      </c>
      <c r="DO235" s="1">
        <v>36.791497975708502</v>
      </c>
      <c r="DP235" s="1">
        <v>47.1904266389177</v>
      </c>
      <c r="DQ235" s="1">
        <v>34.876905041031598</v>
      </c>
      <c r="DR235" s="1">
        <v>0</v>
      </c>
      <c r="DS235" s="1">
        <v>0</v>
      </c>
      <c r="DT235" s="1">
        <v>0</v>
      </c>
      <c r="DU235" s="1">
        <v>0</v>
      </c>
      <c r="DV235" s="1">
        <v>14.3983859134262</v>
      </c>
      <c r="DW235" s="1">
        <v>18.1668496158068</v>
      </c>
      <c r="DX235" s="1">
        <v>13.174989849776599</v>
      </c>
      <c r="DY235" s="1">
        <v>8.4419431279620802</v>
      </c>
      <c r="DZ235" s="1">
        <v>8.2417582417582391</v>
      </c>
      <c r="EA235" s="1">
        <v>12.715298885511601</v>
      </c>
      <c r="EB235" s="1">
        <v>15.0565262076053</v>
      </c>
      <c r="EC235" s="1">
        <v>30.584016393442599</v>
      </c>
      <c r="ED235" s="1">
        <v>51.366396761133601</v>
      </c>
      <c r="EE235" s="1">
        <v>31.061394380853201</v>
      </c>
      <c r="EF235" s="1">
        <v>35.228604923798301</v>
      </c>
      <c r="EG235" s="1">
        <v>0</v>
      </c>
      <c r="EH235" s="1">
        <v>0</v>
      </c>
      <c r="EI235" s="1">
        <v>0</v>
      </c>
      <c r="EJ235" s="1">
        <v>0</v>
      </c>
      <c r="EK235" s="1">
        <v>87.637564196625107</v>
      </c>
      <c r="EL235" s="1">
        <v>36.1873399195023</v>
      </c>
      <c r="EM235" s="1">
        <v>35.749086479902502</v>
      </c>
      <c r="EN235" s="1">
        <v>30.9537914691943</v>
      </c>
      <c r="EO235" s="1">
        <v>22.0779220779221</v>
      </c>
      <c r="EP235" s="1">
        <v>21.681864235055698</v>
      </c>
      <c r="EQ235" s="1">
        <v>21.891058581706101</v>
      </c>
      <c r="ER235" s="1">
        <v>25.768442622950801</v>
      </c>
      <c r="ES235" s="1">
        <v>33.350202429149803</v>
      </c>
      <c r="ET235" s="1">
        <v>1.87304890738813</v>
      </c>
      <c r="EU235" s="1">
        <v>38.628370457209797</v>
      </c>
      <c r="EV235" s="1">
        <v>0</v>
      </c>
      <c r="EW235" s="1">
        <v>0</v>
      </c>
      <c r="EX235" s="1">
        <v>0</v>
      </c>
      <c r="EY235" s="1">
        <v>0</v>
      </c>
    </row>
    <row r="236" spans="1:155" ht="15">
      <c r="A236" s="11" t="s">
        <v>289</v>
      </c>
      <c r="B236" s="1" t="s">
        <v>761</v>
      </c>
      <c r="C236" s="1" t="s">
        <v>1050</v>
      </c>
      <c r="D236" s="11" t="s">
        <v>1014</v>
      </c>
      <c r="E236" s="11" t="s">
        <v>1015</v>
      </c>
      <c r="F236" s="1">
        <v>92.061281337047305</v>
      </c>
      <c r="G236" s="1">
        <v>94.354838709677395</v>
      </c>
      <c r="H236" s="1">
        <v>90.213523131672602</v>
      </c>
      <c r="I236" s="1">
        <v>65.918367346938695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87.047353760445603</v>
      </c>
      <c r="V236" s="1">
        <v>90.806451612903203</v>
      </c>
      <c r="W236" s="1">
        <v>91.281138790035499</v>
      </c>
      <c r="X236" s="1">
        <v>61.428571428571402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82.311977715877404</v>
      </c>
      <c r="AK236" s="1">
        <v>79.838709677419303</v>
      </c>
      <c r="AL236" s="1">
        <v>78.647686832740206</v>
      </c>
      <c r="AM236" s="1">
        <v>75.714285714285694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94.011142061281305</v>
      </c>
      <c r="AZ236" s="1">
        <v>93.387096774193495</v>
      </c>
      <c r="BA236" s="1">
        <v>87.722419928825602</v>
      </c>
      <c r="BB236" s="1">
        <v>85.102040816326493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95.264623955431702</v>
      </c>
      <c r="BO236" s="1">
        <v>96.935483870967701</v>
      </c>
      <c r="BP236" s="1">
        <v>98.220640569395002</v>
      </c>
      <c r="BQ236" s="1">
        <v>98.367346938775498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89.136490250696298</v>
      </c>
      <c r="CD236" s="1">
        <v>90.806451612903203</v>
      </c>
      <c r="CE236" s="1">
        <v>90.569395017793596</v>
      </c>
      <c r="CF236" s="1">
        <v>67.551020408163197</v>
      </c>
      <c r="CG236" s="1">
        <v>0</v>
      </c>
      <c r="CH236" s="1">
        <v>0</v>
      </c>
      <c r="CI236" s="1">
        <v>0</v>
      </c>
      <c r="CJ236" s="1">
        <v>0</v>
      </c>
      <c r="CK236" s="1">
        <v>0</v>
      </c>
      <c r="CL236" s="1">
        <v>0</v>
      </c>
      <c r="CM236" s="1">
        <v>0</v>
      </c>
      <c r="CN236" s="1">
        <v>0</v>
      </c>
      <c r="CO236" s="1">
        <v>0</v>
      </c>
      <c r="CP236" s="1">
        <v>0</v>
      </c>
      <c r="CQ236" s="1">
        <v>0</v>
      </c>
      <c r="CR236" s="1">
        <v>96.657381615598794</v>
      </c>
      <c r="CS236" s="1">
        <v>96.290322580645096</v>
      </c>
      <c r="CT236" s="1">
        <v>96.441281138790004</v>
      </c>
      <c r="CU236" s="1">
        <v>95.918367346938695</v>
      </c>
      <c r="CV236" s="1">
        <v>0</v>
      </c>
      <c r="CW236" s="1">
        <v>0</v>
      </c>
      <c r="CX236" s="1">
        <v>0</v>
      </c>
      <c r="CY236" s="1">
        <v>0</v>
      </c>
      <c r="CZ236" s="1">
        <v>0</v>
      </c>
      <c r="DA236" s="1">
        <v>0</v>
      </c>
      <c r="DB236" s="1">
        <v>0</v>
      </c>
      <c r="DC236" s="1">
        <v>0</v>
      </c>
      <c r="DD236" s="1">
        <v>0</v>
      </c>
      <c r="DE236" s="1">
        <v>0</v>
      </c>
      <c r="DF236" s="1">
        <v>0</v>
      </c>
      <c r="DG236" s="1">
        <v>21.184886280264099</v>
      </c>
      <c r="DH236" s="1">
        <v>28.3022319795096</v>
      </c>
      <c r="DI236" s="1">
        <v>40.7429963459196</v>
      </c>
      <c r="DJ236" s="1">
        <v>24.200236966824601</v>
      </c>
      <c r="DK236" s="1">
        <v>0</v>
      </c>
      <c r="DL236" s="1">
        <v>0</v>
      </c>
      <c r="DM236" s="1">
        <v>0</v>
      </c>
      <c r="DN236" s="1">
        <v>0</v>
      </c>
      <c r="DO236" s="1">
        <v>0</v>
      </c>
      <c r="DP236" s="1">
        <v>0</v>
      </c>
      <c r="DQ236" s="1">
        <v>0</v>
      </c>
      <c r="DR236" s="1">
        <v>0</v>
      </c>
      <c r="DS236" s="1">
        <v>0</v>
      </c>
      <c r="DT236" s="1">
        <v>0</v>
      </c>
      <c r="DU236" s="1">
        <v>0</v>
      </c>
      <c r="DV236" s="1">
        <v>51.3022743947175</v>
      </c>
      <c r="DW236" s="1">
        <v>79.820709842663703</v>
      </c>
      <c r="DX236" s="1">
        <v>49.228583028826598</v>
      </c>
      <c r="DY236" s="1">
        <v>73.904028436018905</v>
      </c>
      <c r="DZ236" s="1">
        <v>0</v>
      </c>
      <c r="EA236" s="1">
        <v>0</v>
      </c>
      <c r="EB236" s="1">
        <v>0</v>
      </c>
      <c r="EC236" s="1">
        <v>0</v>
      </c>
      <c r="ED236" s="1">
        <v>0</v>
      </c>
      <c r="EE236" s="1">
        <v>0</v>
      </c>
      <c r="EF236" s="1">
        <v>0</v>
      </c>
      <c r="EG236" s="1">
        <v>0</v>
      </c>
      <c r="EH236" s="1">
        <v>0</v>
      </c>
      <c r="EI236" s="1">
        <v>0</v>
      </c>
      <c r="EJ236" s="1">
        <v>0</v>
      </c>
      <c r="EK236" s="1">
        <v>84.702861335289796</v>
      </c>
      <c r="EL236" s="1">
        <v>85.400658616904494</v>
      </c>
      <c r="EM236" s="1">
        <v>85.891189606171295</v>
      </c>
      <c r="EN236" s="1">
        <v>85.159952606635102</v>
      </c>
      <c r="EO236" s="1">
        <v>0</v>
      </c>
      <c r="EP236" s="1">
        <v>0</v>
      </c>
      <c r="EQ236" s="1">
        <v>0</v>
      </c>
      <c r="ER236" s="1">
        <v>0</v>
      </c>
      <c r="ES236" s="1">
        <v>0</v>
      </c>
      <c r="ET236" s="1">
        <v>0</v>
      </c>
      <c r="EU236" s="1">
        <v>0</v>
      </c>
      <c r="EV236" s="1">
        <v>0</v>
      </c>
      <c r="EW236" s="1">
        <v>0</v>
      </c>
      <c r="EX236" s="1">
        <v>0</v>
      </c>
      <c r="EY236" s="1">
        <v>0</v>
      </c>
    </row>
    <row r="237" spans="1:155" ht="15">
      <c r="A237" s="11" t="s">
        <v>453</v>
      </c>
      <c r="B237" s="1" t="s">
        <v>920</v>
      </c>
      <c r="C237" s="1" t="s">
        <v>1077</v>
      </c>
      <c r="D237" s="11" t="s">
        <v>1033</v>
      </c>
      <c r="E237" s="11" t="s">
        <v>1034</v>
      </c>
      <c r="F237" s="1">
        <v>42</v>
      </c>
      <c r="G237" s="1">
        <v>43.75</v>
      </c>
      <c r="H237" s="1">
        <v>39.84375</v>
      </c>
      <c r="I237" s="1">
        <v>35.454545454545404</v>
      </c>
      <c r="J237" s="1">
        <v>30.487804878048699</v>
      </c>
      <c r="K237" s="1">
        <v>35.365853658536501</v>
      </c>
      <c r="L237" s="1">
        <v>50</v>
      </c>
      <c r="M237" s="1">
        <v>54.878048780487802</v>
      </c>
      <c r="N237" s="1">
        <v>43.421052631578902</v>
      </c>
      <c r="O237" s="1">
        <v>30</v>
      </c>
      <c r="P237" s="1">
        <v>27.419354838709602</v>
      </c>
      <c r="Q237" s="1">
        <v>36.2068965517241</v>
      </c>
      <c r="R237" s="1">
        <v>63.793103448275801</v>
      </c>
      <c r="S237" s="1">
        <v>85.714285714285694</v>
      </c>
      <c r="T237" s="1">
        <v>36</v>
      </c>
      <c r="U237" s="1">
        <v>66</v>
      </c>
      <c r="V237" s="1">
        <v>68.75</v>
      </c>
      <c r="W237" s="1">
        <v>66.40625</v>
      </c>
      <c r="X237" s="1">
        <v>55.454545454545404</v>
      </c>
      <c r="Y237" s="1">
        <v>57.317073170731703</v>
      </c>
      <c r="Z237" s="1">
        <v>54.878048780487802</v>
      </c>
      <c r="AA237" s="1">
        <v>52.439024390243901</v>
      </c>
      <c r="AB237" s="1">
        <v>69.512195121951194</v>
      </c>
      <c r="AC237" s="1">
        <v>25</v>
      </c>
      <c r="AD237" s="1">
        <v>27.1428571428571</v>
      </c>
      <c r="AE237" s="1">
        <v>19.354838709677399</v>
      </c>
      <c r="AF237" s="1">
        <v>12.068965517241301</v>
      </c>
      <c r="AG237" s="1">
        <v>29.310344827586199</v>
      </c>
      <c r="AH237" s="1">
        <v>28.571428571428498</v>
      </c>
      <c r="AI237" s="1">
        <v>38</v>
      </c>
      <c r="AJ237" s="1">
        <v>72.6666666666666</v>
      </c>
      <c r="AK237" s="1">
        <v>50.6944444444444</v>
      </c>
      <c r="AL237" s="1">
        <v>47.65625</v>
      </c>
      <c r="AM237" s="1">
        <v>42.727272727272698</v>
      </c>
      <c r="AN237" s="1">
        <v>32.9268292682926</v>
      </c>
      <c r="AO237" s="1">
        <v>41.463414634146297</v>
      </c>
      <c r="AP237" s="1">
        <v>42.682926829268197</v>
      </c>
      <c r="AQ237" s="1">
        <v>47.560975609756099</v>
      </c>
      <c r="AR237" s="1">
        <v>43.421052631578902</v>
      </c>
      <c r="AS237" s="1">
        <v>51.428571428571402</v>
      </c>
      <c r="AT237" s="1">
        <v>22.580645161290299</v>
      </c>
      <c r="AU237" s="1">
        <v>31.034482758620602</v>
      </c>
      <c r="AV237" s="1">
        <v>39.655172413793103</v>
      </c>
      <c r="AW237" s="1">
        <v>41.071428571428498</v>
      </c>
      <c r="AX237" s="1">
        <v>2</v>
      </c>
      <c r="AY237" s="1">
        <v>67.3333333333333</v>
      </c>
      <c r="AZ237" s="1">
        <v>65.9722222222222</v>
      </c>
      <c r="BA237" s="1">
        <v>78.90625</v>
      </c>
      <c r="BB237" s="1">
        <v>66.363636363636303</v>
      </c>
      <c r="BC237" s="1">
        <v>57.317073170731703</v>
      </c>
      <c r="BD237" s="1">
        <v>84.146341463414601</v>
      </c>
      <c r="BE237" s="1">
        <v>76.829268292682897</v>
      </c>
      <c r="BF237" s="1">
        <v>76.829268292682897</v>
      </c>
      <c r="BG237" s="1">
        <v>46.052631578947299</v>
      </c>
      <c r="BH237" s="1">
        <v>41.428571428571402</v>
      </c>
      <c r="BI237" s="1">
        <v>40.322580645161203</v>
      </c>
      <c r="BJ237" s="1">
        <v>81.034482758620598</v>
      </c>
      <c r="BK237" s="1">
        <v>32.758620689655103</v>
      </c>
      <c r="BL237" s="1">
        <v>98.214285714285694</v>
      </c>
      <c r="BM237" s="1">
        <v>94</v>
      </c>
      <c r="BN237" s="1">
        <v>70</v>
      </c>
      <c r="BO237" s="1">
        <v>69.4444444444444</v>
      </c>
      <c r="BP237" s="1">
        <v>71.09375</v>
      </c>
      <c r="BQ237" s="1">
        <v>72.727272727272705</v>
      </c>
      <c r="BR237" s="1">
        <v>43.902439024390198</v>
      </c>
      <c r="BS237" s="1">
        <v>53.658536585365802</v>
      </c>
      <c r="BT237" s="1">
        <v>60.975609756097498</v>
      </c>
      <c r="BU237" s="1">
        <v>25.609756097560901</v>
      </c>
      <c r="BV237" s="1">
        <v>34.210526315789402</v>
      </c>
      <c r="BW237" s="1">
        <v>35.714285714285701</v>
      </c>
      <c r="BX237" s="1">
        <v>40.322580645161203</v>
      </c>
      <c r="BY237" s="1">
        <v>44.827586206896498</v>
      </c>
      <c r="BZ237" s="1">
        <v>46.551724137930997</v>
      </c>
      <c r="CA237" s="1">
        <v>44.642857142857103</v>
      </c>
      <c r="CB237" s="1">
        <v>44</v>
      </c>
      <c r="CC237" s="1">
        <v>81.3333333333333</v>
      </c>
      <c r="CD237" s="1">
        <v>46.5277777777777</v>
      </c>
      <c r="CE237" s="1">
        <v>42.96875</v>
      </c>
      <c r="CF237" s="1">
        <v>35.454545454545404</v>
      </c>
      <c r="CG237" s="1">
        <v>35.365853658536501</v>
      </c>
      <c r="CH237" s="1">
        <v>50</v>
      </c>
      <c r="CI237" s="1">
        <v>91.463414634146304</v>
      </c>
      <c r="CJ237" s="1">
        <v>76.829268292682897</v>
      </c>
      <c r="CK237" s="1">
        <v>27.6315789473684</v>
      </c>
      <c r="CL237" s="1">
        <v>41.428571428571402</v>
      </c>
      <c r="CM237" s="1">
        <v>50</v>
      </c>
      <c r="CN237" s="1">
        <v>46.551724137930997</v>
      </c>
      <c r="CO237" s="1">
        <v>43.1034482758621</v>
      </c>
      <c r="CP237" s="1">
        <v>57.142857142857103</v>
      </c>
      <c r="CQ237" s="1">
        <v>38</v>
      </c>
      <c r="CR237" s="1">
        <v>85.3333333333333</v>
      </c>
      <c r="CS237" s="1">
        <v>87.5</v>
      </c>
      <c r="CT237" s="1">
        <v>85.9375</v>
      </c>
      <c r="CU237" s="1">
        <v>82.727272727272705</v>
      </c>
      <c r="CV237" s="1">
        <v>76.829268292682897</v>
      </c>
      <c r="CW237" s="1">
        <v>78.048780487804805</v>
      </c>
      <c r="CX237" s="1">
        <v>76.829268292682897</v>
      </c>
      <c r="CY237" s="1">
        <v>76.829268292682897</v>
      </c>
      <c r="CZ237" s="1">
        <v>23.684210526315699</v>
      </c>
      <c r="DA237" s="1">
        <v>22.857142857142801</v>
      </c>
      <c r="DB237" s="1">
        <v>30.645161290322498</v>
      </c>
      <c r="DC237" s="1">
        <v>58.620689655172399</v>
      </c>
      <c r="DD237" s="1">
        <v>77.586206896551701</v>
      </c>
      <c r="DE237" s="1">
        <v>83.928571428571402</v>
      </c>
      <c r="DF237" s="1">
        <v>86</v>
      </c>
      <c r="DG237" s="1">
        <v>99.321349963316194</v>
      </c>
      <c r="DH237" s="1">
        <v>96.578851079399897</v>
      </c>
      <c r="DI237" s="1">
        <v>97.827852212748596</v>
      </c>
      <c r="DJ237" s="1">
        <v>97.0082938388625</v>
      </c>
      <c r="DK237" s="1">
        <v>98.751248751248696</v>
      </c>
      <c r="DL237" s="1">
        <v>96.301925025329197</v>
      </c>
      <c r="DM237" s="1">
        <v>94.604316546762504</v>
      </c>
      <c r="DN237" s="1">
        <v>81.301229508196698</v>
      </c>
      <c r="DO237" s="1">
        <v>81.629554655870393</v>
      </c>
      <c r="DP237" s="1">
        <v>51.144640998959403</v>
      </c>
      <c r="DQ237" s="1">
        <v>56.799531066822901</v>
      </c>
      <c r="DR237" s="1">
        <v>19.985141158989599</v>
      </c>
      <c r="DS237" s="1">
        <v>37.045454545454497</v>
      </c>
      <c r="DT237" s="1">
        <v>52.579666160849698</v>
      </c>
      <c r="DU237" s="1">
        <v>40.084745762711798</v>
      </c>
      <c r="DV237" s="1">
        <v>73.165810711665401</v>
      </c>
      <c r="DW237" s="1">
        <v>70.965971459934096</v>
      </c>
      <c r="DX237" s="1">
        <v>70.097442143727093</v>
      </c>
      <c r="DY237" s="1">
        <v>79.946682464454895</v>
      </c>
      <c r="DZ237" s="1">
        <v>72.277722277722205</v>
      </c>
      <c r="EA237" s="1">
        <v>69.858156028368697</v>
      </c>
      <c r="EB237" s="1">
        <v>69.938335046248696</v>
      </c>
      <c r="EC237" s="1">
        <v>73.924180327868797</v>
      </c>
      <c r="ED237" s="1">
        <v>63.4109311740891</v>
      </c>
      <c r="EE237" s="1">
        <v>52.809573361082201</v>
      </c>
      <c r="EF237" s="1">
        <v>58.089097303634198</v>
      </c>
      <c r="EG237" s="1">
        <v>46.7310549777117</v>
      </c>
      <c r="EH237" s="1">
        <v>59.015151515151501</v>
      </c>
      <c r="EI237" s="1">
        <v>61.380880121396103</v>
      </c>
      <c r="EJ237" s="1">
        <v>50.932203389830498</v>
      </c>
      <c r="EK237" s="1">
        <v>96.239911958914107</v>
      </c>
      <c r="EL237" s="1">
        <v>96.487376509330403</v>
      </c>
      <c r="EM237" s="1">
        <v>96.711327649208201</v>
      </c>
      <c r="EN237" s="1">
        <v>95.734597156398095</v>
      </c>
      <c r="EO237" s="1">
        <v>94.755244755244703</v>
      </c>
      <c r="EP237" s="1">
        <v>94.478216818642295</v>
      </c>
      <c r="EQ237" s="1">
        <v>94.655704008222003</v>
      </c>
      <c r="ER237" s="1">
        <v>91.649590163934405</v>
      </c>
      <c r="ES237" s="1">
        <v>70.647773279352194</v>
      </c>
      <c r="ET237" s="1">
        <v>85.431841831425601</v>
      </c>
      <c r="EU237" s="1">
        <v>38.628370457209797</v>
      </c>
      <c r="EV237" s="1">
        <v>18.4992570579494</v>
      </c>
      <c r="EW237" s="1">
        <v>38.939393939393902</v>
      </c>
      <c r="EX237" s="1">
        <v>40.819423368740502</v>
      </c>
      <c r="EY237" s="1">
        <v>41.610169491525397</v>
      </c>
    </row>
    <row r="238" spans="1:155" ht="15">
      <c r="A238" s="11" t="s">
        <v>305</v>
      </c>
      <c r="B238" s="1" t="s">
        <v>777</v>
      </c>
      <c r="C238" s="1" t="s">
        <v>1077</v>
      </c>
      <c r="D238" s="11" t="s">
        <v>1014</v>
      </c>
      <c r="E238" s="11" t="s">
        <v>1015</v>
      </c>
      <c r="F238" s="1">
        <v>82.876712328767098</v>
      </c>
      <c r="G238" s="1">
        <v>64.6666666666666</v>
      </c>
      <c r="H238" s="1">
        <v>70.1388888888888</v>
      </c>
      <c r="I238" s="1">
        <v>63.28125</v>
      </c>
      <c r="J238" s="1">
        <v>55.454545454545404</v>
      </c>
      <c r="K238" s="1">
        <v>50</v>
      </c>
      <c r="L238" s="1">
        <v>52.439024390243901</v>
      </c>
      <c r="M238" s="1">
        <v>45.121951219512098</v>
      </c>
      <c r="N238" s="1">
        <v>47.560975609756099</v>
      </c>
      <c r="O238" s="1">
        <v>35.5263157894736</v>
      </c>
      <c r="P238" s="1">
        <v>52.857142857142797</v>
      </c>
      <c r="Q238" s="1">
        <v>46.774193548387103</v>
      </c>
      <c r="R238" s="1">
        <v>67.241379310344797</v>
      </c>
      <c r="S238" s="1">
        <v>20.689655172413701</v>
      </c>
      <c r="T238" s="1">
        <v>25</v>
      </c>
      <c r="U238" s="1">
        <v>73.287671232876704</v>
      </c>
      <c r="V238" s="1">
        <v>72.6666666666666</v>
      </c>
      <c r="W238" s="1">
        <v>80.5555555555555</v>
      </c>
      <c r="X238" s="1">
        <v>72.65625</v>
      </c>
      <c r="Y238" s="1">
        <v>70</v>
      </c>
      <c r="Z238" s="1">
        <v>60.975609756097498</v>
      </c>
      <c r="AA238" s="1">
        <v>86.585365853658502</v>
      </c>
      <c r="AB238" s="1">
        <v>81.707317073170699</v>
      </c>
      <c r="AC238" s="1">
        <v>81.707317073170699</v>
      </c>
      <c r="AD238" s="1">
        <v>85.5263157894736</v>
      </c>
      <c r="AE238" s="1">
        <v>81.428571428571402</v>
      </c>
      <c r="AF238" s="1">
        <v>87.096774193548299</v>
      </c>
      <c r="AG238" s="1">
        <v>87.931034482758605</v>
      </c>
      <c r="AH238" s="1">
        <v>70.689655172413694</v>
      </c>
      <c r="AI238" s="1">
        <v>28.571428571428498</v>
      </c>
      <c r="AJ238" s="1">
        <v>50.684931506849303</v>
      </c>
      <c r="AK238" s="1">
        <v>50</v>
      </c>
      <c r="AL238" s="1">
        <v>50.6944444444444</v>
      </c>
      <c r="AM238" s="1">
        <v>47.65625</v>
      </c>
      <c r="AN238" s="1">
        <v>42.727272727272698</v>
      </c>
      <c r="AO238" s="1">
        <v>12.1951219512195</v>
      </c>
      <c r="AP238" s="1">
        <v>14.634146341463399</v>
      </c>
      <c r="AQ238" s="1">
        <v>15.8536585365853</v>
      </c>
      <c r="AR238" s="1">
        <v>17.0731707317073</v>
      </c>
      <c r="AS238" s="1">
        <v>13.157894736842101</v>
      </c>
      <c r="AT238" s="1">
        <v>17.1428571428571</v>
      </c>
      <c r="AU238" s="1">
        <v>22.580645161290299</v>
      </c>
      <c r="AV238" s="1">
        <v>31.034482758620602</v>
      </c>
      <c r="AW238" s="1">
        <v>39.655172413793103</v>
      </c>
      <c r="AX238" s="1">
        <v>41.071428571428498</v>
      </c>
      <c r="AY238" s="1">
        <v>54.109589041095902</v>
      </c>
      <c r="AZ238" s="1">
        <v>44.6666666666666</v>
      </c>
      <c r="BA238" s="1">
        <v>56.25</v>
      </c>
      <c r="BB238" s="1">
        <v>58.59375</v>
      </c>
      <c r="BC238" s="1">
        <v>77.272727272727195</v>
      </c>
      <c r="BD238" s="1">
        <v>28.048780487804802</v>
      </c>
      <c r="BE238" s="1">
        <v>28.048780487804802</v>
      </c>
      <c r="BF238" s="1">
        <v>54.878048780487802</v>
      </c>
      <c r="BG238" s="1">
        <v>37.804878048780402</v>
      </c>
      <c r="BH238" s="1">
        <v>72.368421052631504</v>
      </c>
      <c r="BI238" s="1">
        <v>47.142857142857103</v>
      </c>
      <c r="BJ238" s="1">
        <v>62.903225806451601</v>
      </c>
      <c r="BK238" s="1">
        <v>67.241379310344797</v>
      </c>
      <c r="BL238" s="1">
        <v>56.8965517241379</v>
      </c>
      <c r="BM238" s="1">
        <v>62.5</v>
      </c>
      <c r="BN238" s="1">
        <v>80.821917808219098</v>
      </c>
      <c r="BO238" s="1">
        <v>70</v>
      </c>
      <c r="BP238" s="1">
        <v>81.9444444444444</v>
      </c>
      <c r="BQ238" s="1">
        <v>84.375</v>
      </c>
      <c r="BR238" s="1">
        <v>54.545454545454497</v>
      </c>
      <c r="BS238" s="1">
        <v>43.902439024390198</v>
      </c>
      <c r="BT238" s="1">
        <v>53.658536585365802</v>
      </c>
      <c r="BU238" s="1">
        <v>60.975609756097498</v>
      </c>
      <c r="BV238" s="1">
        <v>65.8536585365853</v>
      </c>
      <c r="BW238" s="1">
        <v>76.315789473684205</v>
      </c>
      <c r="BX238" s="1">
        <v>80</v>
      </c>
      <c r="BY238" s="1">
        <v>40.322580645161203</v>
      </c>
      <c r="BZ238" s="1">
        <v>44.827586206896498</v>
      </c>
      <c r="CA238" s="1">
        <v>46.551724137930997</v>
      </c>
      <c r="CB238" s="1">
        <v>44.642857142857103</v>
      </c>
      <c r="CC238" s="1">
        <v>64.383561643835606</v>
      </c>
      <c r="CD238" s="1">
        <v>64</v>
      </c>
      <c r="CE238" s="1">
        <v>62.5</v>
      </c>
      <c r="CF238" s="1">
        <v>59.375</v>
      </c>
      <c r="CG238" s="1">
        <v>80</v>
      </c>
      <c r="CH238" s="1">
        <v>21.951219512195099</v>
      </c>
      <c r="CI238" s="1">
        <v>31.707317073170699</v>
      </c>
      <c r="CJ238" s="1">
        <v>14.634146341463399</v>
      </c>
      <c r="CK238" s="1">
        <v>35.365853658536501</v>
      </c>
      <c r="CL238" s="1">
        <v>72.368421052631504</v>
      </c>
      <c r="CM238" s="1">
        <v>84.285714285714207</v>
      </c>
      <c r="CN238" s="1">
        <v>64.516129032258107</v>
      </c>
      <c r="CO238" s="1">
        <v>58.620689655172399</v>
      </c>
      <c r="CP238" s="1">
        <v>43.1034482758621</v>
      </c>
      <c r="CQ238" s="1">
        <v>66.071428571428498</v>
      </c>
      <c r="CR238" s="1">
        <v>19.863013698630098</v>
      </c>
      <c r="CS238" s="1">
        <v>20</v>
      </c>
      <c r="CT238" s="1">
        <v>21.5277777777777</v>
      </c>
      <c r="CU238" s="1">
        <v>17.96875</v>
      </c>
      <c r="CV238" s="1">
        <v>20</v>
      </c>
      <c r="CW238" s="1">
        <v>21.951219512195099</v>
      </c>
      <c r="CX238" s="1">
        <v>21.951219512195099</v>
      </c>
      <c r="CY238" s="1">
        <v>23.170731707317099</v>
      </c>
      <c r="CZ238" s="1">
        <v>23.170731707317099</v>
      </c>
      <c r="DA238" s="1">
        <v>23.684210526315699</v>
      </c>
      <c r="DB238" s="1">
        <v>57.142857142857103</v>
      </c>
      <c r="DC238" s="1">
        <v>30.645161290322498</v>
      </c>
      <c r="DD238" s="1">
        <v>58.620689655172399</v>
      </c>
      <c r="DE238" s="1">
        <v>31.034482758620602</v>
      </c>
      <c r="DF238" s="1">
        <v>33.928571428571402</v>
      </c>
      <c r="DG238" s="1">
        <v>83.7538819875776</v>
      </c>
      <c r="DH238" s="1">
        <v>88.939838591342607</v>
      </c>
      <c r="DI238" s="1">
        <v>80.479326747164194</v>
      </c>
      <c r="DJ238" s="1">
        <v>86.297198538367795</v>
      </c>
      <c r="DK238" s="1">
        <v>82.553317535545006</v>
      </c>
      <c r="DL238" s="1">
        <v>63.586413586413499</v>
      </c>
      <c r="DM238" s="1">
        <v>72.695035460992898</v>
      </c>
      <c r="DN238" s="1">
        <v>43.0113052415211</v>
      </c>
      <c r="DO238" s="1">
        <v>72.079918032786793</v>
      </c>
      <c r="DP238" s="1">
        <v>64.726720647773206</v>
      </c>
      <c r="DQ238" s="1">
        <v>69.875130072840705</v>
      </c>
      <c r="DR238" s="1">
        <v>61.137162954278999</v>
      </c>
      <c r="DS238" s="1">
        <v>85.066864784546794</v>
      </c>
      <c r="DT238" s="1">
        <v>41.590909090909101</v>
      </c>
      <c r="DU238" s="1">
        <v>41.350531107738902</v>
      </c>
      <c r="DV238" s="1">
        <v>38.916925465838503</v>
      </c>
      <c r="DW238" s="1">
        <v>30.685986793837099</v>
      </c>
      <c r="DX238" s="1">
        <v>21.825832418587598</v>
      </c>
      <c r="DY238" s="1">
        <v>18.4125050751116</v>
      </c>
      <c r="DZ238" s="1">
        <v>36.877962085308098</v>
      </c>
      <c r="EA238" s="1">
        <v>52.547452547452501</v>
      </c>
      <c r="EB238" s="1">
        <v>25.683890577507601</v>
      </c>
      <c r="EC238" s="1">
        <v>75.436793422404904</v>
      </c>
      <c r="ED238" s="1">
        <v>56.915983606557297</v>
      </c>
      <c r="EE238" s="1">
        <v>54.301619433198297</v>
      </c>
      <c r="EF238" s="1">
        <v>64.776274713839697</v>
      </c>
      <c r="EG238" s="1">
        <v>84.583821805392702</v>
      </c>
      <c r="EH238" s="1">
        <v>91.010401188707206</v>
      </c>
      <c r="EI238" s="1">
        <v>66.363636363636303</v>
      </c>
      <c r="EJ238" s="1">
        <v>44.537177541729797</v>
      </c>
      <c r="EK238" s="1">
        <v>87.131211180124197</v>
      </c>
      <c r="EL238" s="1">
        <v>77.549523110785003</v>
      </c>
      <c r="EM238" s="1">
        <v>78.851079399926803</v>
      </c>
      <c r="EN238" s="1">
        <v>78.197320341047501</v>
      </c>
      <c r="EO238" s="1">
        <v>70.882701421800903</v>
      </c>
      <c r="EP238" s="1">
        <v>50.799200799200698</v>
      </c>
      <c r="EQ238" s="1">
        <v>51.0131712259371</v>
      </c>
      <c r="ER238" s="1">
        <v>50.770811921891003</v>
      </c>
      <c r="ES238" s="1">
        <v>57.4282786885245</v>
      </c>
      <c r="ET238" s="1">
        <v>73.582995951417004</v>
      </c>
      <c r="EU238" s="1">
        <v>80.957336108220602</v>
      </c>
      <c r="EV238" s="1">
        <v>85.228604923798301</v>
      </c>
      <c r="EW238" s="1">
        <v>78.603268945022194</v>
      </c>
      <c r="EX238" s="1">
        <v>38.939393939393902</v>
      </c>
      <c r="EY238" s="1">
        <v>40.819423368740502</v>
      </c>
    </row>
    <row r="239" spans="1:155" ht="15">
      <c r="A239" s="11" t="s">
        <v>442</v>
      </c>
      <c r="B239" s="1" t="s">
        <v>910</v>
      </c>
      <c r="C239" s="1" t="s">
        <v>1151</v>
      </c>
      <c r="D239" s="11" t="s">
        <v>1152</v>
      </c>
      <c r="E239" s="11" t="s">
        <v>1228</v>
      </c>
      <c r="F239" s="1">
        <v>88.7434554973822</v>
      </c>
      <c r="G239" s="1">
        <v>89.664804469273705</v>
      </c>
      <c r="H239" s="1">
        <v>90.718562874251504</v>
      </c>
      <c r="I239" s="1">
        <v>87.2262773722627</v>
      </c>
      <c r="J239" s="1">
        <v>85.537190082644599</v>
      </c>
      <c r="K239" s="1">
        <v>86.016949152542296</v>
      </c>
      <c r="L239" s="1">
        <v>83.628318584070698</v>
      </c>
      <c r="M239" s="1">
        <v>83.644859813084096</v>
      </c>
      <c r="N239" s="1">
        <v>89.805825242718399</v>
      </c>
      <c r="O239" s="1">
        <v>91.573033707865093</v>
      </c>
      <c r="P239" s="1">
        <v>81.645569620253099</v>
      </c>
      <c r="Q239" s="1">
        <v>75</v>
      </c>
      <c r="R239" s="1">
        <v>37.313432835820898</v>
      </c>
      <c r="S239" s="1">
        <v>40</v>
      </c>
      <c r="T239" s="1">
        <v>37.755102040816297</v>
      </c>
      <c r="U239" s="1">
        <v>99.738219895287898</v>
      </c>
      <c r="V239" s="1">
        <v>99.162011173184297</v>
      </c>
      <c r="W239" s="1">
        <v>99.700598802395206</v>
      </c>
      <c r="X239" s="1">
        <v>93.065693430656907</v>
      </c>
      <c r="Y239" s="1">
        <v>92.148760330578497</v>
      </c>
      <c r="Z239" s="1">
        <v>91.1016949152542</v>
      </c>
      <c r="AA239" s="1">
        <v>78.318584070796405</v>
      </c>
      <c r="AB239" s="1">
        <v>58.878504672897101</v>
      </c>
      <c r="AC239" s="1">
        <v>61.165048543689302</v>
      </c>
      <c r="AD239" s="1">
        <v>62.921348314606703</v>
      </c>
      <c r="AE239" s="1">
        <v>41.772151898734101</v>
      </c>
      <c r="AF239" s="1">
        <v>21.428571428571399</v>
      </c>
      <c r="AG239" s="1">
        <v>30.597014925373099</v>
      </c>
      <c r="AH239" s="1">
        <v>34.615384615384599</v>
      </c>
      <c r="AI239" s="1">
        <v>38.775510204081598</v>
      </c>
      <c r="AJ239" s="1">
        <v>35.078534031413596</v>
      </c>
      <c r="AK239" s="1">
        <v>34.636871508379798</v>
      </c>
      <c r="AL239" s="1">
        <v>32.934131736526901</v>
      </c>
      <c r="AM239" s="1">
        <v>32.846715328467099</v>
      </c>
      <c r="AN239" s="1">
        <v>28.925619834710702</v>
      </c>
      <c r="AO239" s="1">
        <v>29.2372881355932</v>
      </c>
      <c r="AP239" s="1">
        <v>28.318584070796401</v>
      </c>
      <c r="AQ239" s="1">
        <v>29.906542056074699</v>
      </c>
      <c r="AR239" s="1">
        <v>31.067961165048501</v>
      </c>
      <c r="AS239" s="1">
        <v>30.337078651685299</v>
      </c>
      <c r="AT239" s="1">
        <v>32.911392405063197</v>
      </c>
      <c r="AU239" s="1">
        <v>33.571428571428498</v>
      </c>
      <c r="AV239" s="1">
        <v>47.014925373134297</v>
      </c>
      <c r="AW239" s="1">
        <v>46.153846153846096</v>
      </c>
      <c r="AX239" s="1">
        <v>46.938775510204103</v>
      </c>
      <c r="AY239" s="1">
        <v>98.691099476439703</v>
      </c>
      <c r="AZ239" s="1">
        <v>94.134078212290504</v>
      </c>
      <c r="BA239" s="1">
        <v>93.712574850299404</v>
      </c>
      <c r="BB239" s="1">
        <v>95.985401459854003</v>
      </c>
      <c r="BC239" s="1">
        <v>95.454545454545396</v>
      </c>
      <c r="BD239" s="1">
        <v>90.254237288135599</v>
      </c>
      <c r="BE239" s="1">
        <v>74.778761061946895</v>
      </c>
      <c r="BF239" s="1">
        <v>57.476635514018596</v>
      </c>
      <c r="BG239" s="1">
        <v>25.728155339805799</v>
      </c>
      <c r="BH239" s="1">
        <v>44.382022471910098</v>
      </c>
      <c r="BI239" s="1">
        <v>41.139240506329102</v>
      </c>
      <c r="BJ239" s="1">
        <v>40.714285714285701</v>
      </c>
      <c r="BK239" s="1">
        <v>30.597014925373099</v>
      </c>
      <c r="BL239" s="1">
        <v>28.4615384615384</v>
      </c>
      <c r="BM239" s="1">
        <v>15.306122448979499</v>
      </c>
      <c r="BN239" s="1">
        <v>69.633507853403103</v>
      </c>
      <c r="BO239" s="1">
        <v>74.301675977653602</v>
      </c>
      <c r="BP239" s="1">
        <v>76.047904191616695</v>
      </c>
      <c r="BQ239" s="1">
        <v>88.686131386861305</v>
      </c>
      <c r="BR239" s="1">
        <v>88.016528925619795</v>
      </c>
      <c r="BS239" s="1">
        <v>84.745762711864401</v>
      </c>
      <c r="BT239" s="1">
        <v>49.557522123893797</v>
      </c>
      <c r="BU239" s="1">
        <v>55.607476635513997</v>
      </c>
      <c r="BV239" s="1">
        <v>58.252427184466001</v>
      </c>
      <c r="BW239" s="1">
        <v>61.235955056179698</v>
      </c>
      <c r="BX239" s="1">
        <v>27.848101265822699</v>
      </c>
      <c r="BY239" s="1">
        <v>28.571428571428498</v>
      </c>
      <c r="BZ239" s="1">
        <v>36.567164179104402</v>
      </c>
      <c r="CA239" s="1">
        <v>37.692307692307601</v>
      </c>
      <c r="CB239" s="1">
        <v>41.836734693877503</v>
      </c>
      <c r="CC239" s="1">
        <v>52.617801047120402</v>
      </c>
      <c r="CD239" s="1">
        <v>55.0279329608938</v>
      </c>
      <c r="CE239" s="1">
        <v>57.185628742514901</v>
      </c>
      <c r="CF239" s="1">
        <v>60.218978102189702</v>
      </c>
      <c r="CG239" s="1">
        <v>50.826446280991703</v>
      </c>
      <c r="CH239" s="1">
        <v>54.661016949152497</v>
      </c>
      <c r="CI239" s="1">
        <v>46.460176991150398</v>
      </c>
      <c r="CJ239" s="1">
        <v>21.028037383177502</v>
      </c>
      <c r="CK239" s="1">
        <v>20.3883495145631</v>
      </c>
      <c r="CL239" s="1">
        <v>33.7078651685393</v>
      </c>
      <c r="CM239" s="1">
        <v>41.139240506329102</v>
      </c>
      <c r="CN239" s="1">
        <v>47.857142857142797</v>
      </c>
      <c r="CO239" s="1">
        <v>55.223880597014897</v>
      </c>
      <c r="CP239" s="1">
        <v>54.615384615384599</v>
      </c>
      <c r="CQ239" s="1">
        <v>56.122448979591802</v>
      </c>
      <c r="CR239" s="1">
        <v>78.795811518324598</v>
      </c>
      <c r="CS239" s="1">
        <v>79.050279329608898</v>
      </c>
      <c r="CT239" s="1">
        <v>79.640718562874198</v>
      </c>
      <c r="CU239" s="1">
        <v>90.510948905109402</v>
      </c>
      <c r="CV239" s="1">
        <v>75.206611570247901</v>
      </c>
      <c r="CW239" s="1">
        <v>46.186440677966097</v>
      </c>
      <c r="CX239" s="1">
        <v>14.159292035398201</v>
      </c>
      <c r="CY239" s="1">
        <v>17.2897196261682</v>
      </c>
      <c r="CZ239" s="1">
        <v>16.504854368932001</v>
      </c>
      <c r="DA239" s="1">
        <v>17.977528089887599</v>
      </c>
      <c r="DB239" s="1">
        <v>18.354430379746798</v>
      </c>
      <c r="DC239" s="1">
        <v>23.571428571428498</v>
      </c>
      <c r="DD239" s="1">
        <v>38.0597014925373</v>
      </c>
      <c r="DE239" s="1">
        <v>40.769230769230703</v>
      </c>
      <c r="DF239" s="1">
        <v>43.877551020408099</v>
      </c>
      <c r="DG239" s="1">
        <v>63.958180484225899</v>
      </c>
      <c r="DH239" s="1">
        <v>92.261251372118494</v>
      </c>
      <c r="DI239" s="1">
        <v>82.561916362159906</v>
      </c>
      <c r="DJ239" s="1">
        <v>77.340047393364898</v>
      </c>
      <c r="DK239" s="1">
        <v>66.3836163836163</v>
      </c>
      <c r="DL239" s="1">
        <v>84.245187436676702</v>
      </c>
      <c r="DM239" s="1">
        <v>80.010277492291806</v>
      </c>
      <c r="DN239" s="1">
        <v>88.985655737704903</v>
      </c>
      <c r="DO239" s="1">
        <v>90.435222672064697</v>
      </c>
      <c r="DP239" s="1">
        <v>95.993756503642004</v>
      </c>
      <c r="DQ239" s="1">
        <v>96.776084407971794</v>
      </c>
      <c r="DR239" s="1">
        <v>94.873699851411502</v>
      </c>
      <c r="DS239" s="1">
        <v>99.318181818181799</v>
      </c>
      <c r="DT239" s="1">
        <v>98.558421851289793</v>
      </c>
      <c r="DU239" s="1">
        <v>99.745762711864401</v>
      </c>
      <c r="DV239" s="1">
        <v>15.1687454145267</v>
      </c>
      <c r="DW239" s="1">
        <v>15.7153311379436</v>
      </c>
      <c r="DX239" s="1">
        <v>28.3191230207064</v>
      </c>
      <c r="DY239" s="1">
        <v>25.266587677725099</v>
      </c>
      <c r="DZ239" s="1">
        <v>8.5414585414585407</v>
      </c>
      <c r="EA239" s="1">
        <v>35.8156028368794</v>
      </c>
      <c r="EB239" s="1">
        <v>37.050359712230197</v>
      </c>
      <c r="EC239" s="1">
        <v>43.801229508196698</v>
      </c>
      <c r="ED239" s="1">
        <v>29.605263157894701</v>
      </c>
      <c r="EE239" s="1">
        <v>41.779396462018703</v>
      </c>
      <c r="EF239" s="1">
        <v>56.682297772567402</v>
      </c>
      <c r="EG239" s="1">
        <v>30.8320950965824</v>
      </c>
      <c r="EH239" s="1">
        <v>55.984848484848399</v>
      </c>
      <c r="EI239" s="1">
        <v>78.528072837632706</v>
      </c>
      <c r="EJ239" s="1">
        <v>74.1525423728813</v>
      </c>
      <c r="EK239" s="1">
        <v>97.817314746881806</v>
      </c>
      <c r="EL239" s="1">
        <v>98.0607391145261</v>
      </c>
      <c r="EM239" s="1">
        <v>98.233861144945095</v>
      </c>
      <c r="EN239" s="1">
        <v>93.246445497630305</v>
      </c>
      <c r="EO239" s="1">
        <v>90.909090909090907</v>
      </c>
      <c r="EP239" s="1">
        <v>90.2228976697061</v>
      </c>
      <c r="EQ239" s="1">
        <v>90.339157245632094</v>
      </c>
      <c r="ER239" s="1">
        <v>73.0532786885245</v>
      </c>
      <c r="ES239" s="1">
        <v>62.0445344129554</v>
      </c>
      <c r="ET239" s="1">
        <v>63.995837669094598</v>
      </c>
      <c r="EU239" s="1">
        <v>63.599062133645901</v>
      </c>
      <c r="EV239" s="1">
        <v>18.4992570579494</v>
      </c>
      <c r="EW239" s="1">
        <v>38.939393939393902</v>
      </c>
      <c r="EX239" s="1">
        <v>40.819423368740502</v>
      </c>
      <c r="EY239" s="1">
        <v>41.610169491525397</v>
      </c>
    </row>
    <row r="240" spans="1:155" ht="15">
      <c r="A240" s="11" t="s">
        <v>183</v>
      </c>
      <c r="B240" s="1" t="s">
        <v>660</v>
      </c>
      <c r="C240" s="1" t="s">
        <v>1090</v>
      </c>
      <c r="D240" s="11" t="s">
        <v>1091</v>
      </c>
      <c r="E240" s="11" t="s">
        <v>1229</v>
      </c>
      <c r="F240" s="1">
        <v>88.613861386138595</v>
      </c>
      <c r="G240" s="1">
        <v>87.113402061855595</v>
      </c>
      <c r="H240" s="1">
        <v>78.804347826086897</v>
      </c>
      <c r="I240" s="1">
        <v>70.547945205479394</v>
      </c>
      <c r="J240" s="1">
        <v>85.576923076923094</v>
      </c>
      <c r="K240" s="1">
        <v>78.8888888888888</v>
      </c>
      <c r="L240" s="1">
        <v>70.238095238095198</v>
      </c>
      <c r="M240" s="1">
        <v>58.75</v>
      </c>
      <c r="N240" s="1">
        <v>58.8888888888888</v>
      </c>
      <c r="O240" s="1">
        <v>34.615384615384599</v>
      </c>
      <c r="P240" s="1">
        <v>25.757575757575701</v>
      </c>
      <c r="Q240" s="1">
        <v>31.481481481481399</v>
      </c>
      <c r="R240" s="1">
        <v>43.478260869565197</v>
      </c>
      <c r="S240" s="1">
        <v>43.75</v>
      </c>
      <c r="T240" s="1">
        <v>50</v>
      </c>
      <c r="U240" s="1">
        <v>80.198019801980195</v>
      </c>
      <c r="V240" s="1">
        <v>84.020618556700995</v>
      </c>
      <c r="W240" s="1">
        <v>85.326086956521706</v>
      </c>
      <c r="X240" s="1">
        <v>93.835616438356098</v>
      </c>
      <c r="Y240" s="1">
        <v>95.192307692307594</v>
      </c>
      <c r="Z240" s="1">
        <v>92.2222222222222</v>
      </c>
      <c r="AA240" s="1">
        <v>90.476190476190396</v>
      </c>
      <c r="AB240" s="1">
        <v>67.5</v>
      </c>
      <c r="AC240" s="1">
        <v>72.2222222222222</v>
      </c>
      <c r="AD240" s="1">
        <v>29.4871794871794</v>
      </c>
      <c r="AE240" s="1">
        <v>30.303030303030301</v>
      </c>
      <c r="AF240" s="1">
        <v>27.7777777777777</v>
      </c>
      <c r="AG240" s="1">
        <v>41.304347826086897</v>
      </c>
      <c r="AH240" s="1">
        <v>43.75</v>
      </c>
      <c r="AI240" s="1">
        <v>47.619047619047599</v>
      </c>
      <c r="AJ240" s="1">
        <v>47.029702970297002</v>
      </c>
      <c r="AK240" s="1">
        <v>48.453608247422601</v>
      </c>
      <c r="AL240" s="1">
        <v>49.456521739130402</v>
      </c>
      <c r="AM240" s="1">
        <v>50</v>
      </c>
      <c r="AN240" s="1">
        <v>49.038461538461497</v>
      </c>
      <c r="AO240" s="1">
        <v>48.8888888888888</v>
      </c>
      <c r="AP240" s="1">
        <v>48.809523809523803</v>
      </c>
      <c r="AQ240" s="1">
        <v>48.75</v>
      </c>
      <c r="AR240" s="1">
        <v>45.5555555555555</v>
      </c>
      <c r="AS240" s="1">
        <v>47.435897435897402</v>
      </c>
      <c r="AT240" s="1">
        <v>46.969696969696898</v>
      </c>
      <c r="AU240" s="1">
        <v>48.148148148148103</v>
      </c>
      <c r="AV240" s="1">
        <v>50</v>
      </c>
      <c r="AW240" s="1">
        <v>50</v>
      </c>
      <c r="AX240" s="1">
        <v>50</v>
      </c>
      <c r="AY240" s="1">
        <v>83.663366336633601</v>
      </c>
      <c r="AZ240" s="1">
        <v>87.113402061855595</v>
      </c>
      <c r="BA240" s="1">
        <v>87.5</v>
      </c>
      <c r="BB240" s="1">
        <v>56.849315068493098</v>
      </c>
      <c r="BC240" s="1">
        <v>49.038461538461497</v>
      </c>
      <c r="BD240" s="1">
        <v>58.8888888888888</v>
      </c>
      <c r="BE240" s="1">
        <v>65.476190476190396</v>
      </c>
      <c r="BF240" s="1">
        <v>56.25</v>
      </c>
      <c r="BG240" s="1">
        <v>58.8888888888888</v>
      </c>
      <c r="BH240" s="1">
        <v>96.153846153846104</v>
      </c>
      <c r="BI240" s="1">
        <v>95.454545454545396</v>
      </c>
      <c r="BJ240" s="1">
        <v>87.037037037036995</v>
      </c>
      <c r="BK240" s="1">
        <v>19.565217391304301</v>
      </c>
      <c r="BL240" s="1">
        <v>66.6666666666666</v>
      </c>
      <c r="BM240" s="1">
        <v>45.238095238095198</v>
      </c>
      <c r="BN240" s="1">
        <v>73.762376237623698</v>
      </c>
      <c r="BO240" s="1">
        <v>80.412371134020603</v>
      </c>
      <c r="BP240" s="1">
        <v>86.956521739130395</v>
      </c>
      <c r="BQ240" s="1">
        <v>88.356164383561605</v>
      </c>
      <c r="BR240" s="1">
        <v>88.461538461538396</v>
      </c>
      <c r="BS240" s="1">
        <v>88.8888888888888</v>
      </c>
      <c r="BT240" s="1">
        <v>42.857142857142797</v>
      </c>
      <c r="BU240" s="1">
        <v>43.75</v>
      </c>
      <c r="BV240" s="1">
        <v>44.4444444444444</v>
      </c>
      <c r="BW240" s="1">
        <v>47.435897435897402</v>
      </c>
      <c r="BX240" s="1">
        <v>46.969696969696898</v>
      </c>
      <c r="BY240" s="1">
        <v>46.296296296296198</v>
      </c>
      <c r="BZ240" s="1">
        <v>47.826086956521699</v>
      </c>
      <c r="CA240" s="1">
        <v>47.9166666666666</v>
      </c>
      <c r="CB240" s="1">
        <v>45.238095238095198</v>
      </c>
      <c r="CC240" s="1">
        <v>91.5841584158415</v>
      </c>
      <c r="CD240" s="1">
        <v>89.690721649484502</v>
      </c>
      <c r="CE240" s="1">
        <v>93.478260869565204</v>
      </c>
      <c r="CF240" s="1">
        <v>91.095890410958901</v>
      </c>
      <c r="CG240" s="1">
        <v>75.961538461538396</v>
      </c>
      <c r="CH240" s="1">
        <v>54.4444444444444</v>
      </c>
      <c r="CI240" s="1">
        <v>46.428571428571402</v>
      </c>
      <c r="CJ240" s="1">
        <v>53.75</v>
      </c>
      <c r="CK240" s="1">
        <v>81.1111111111111</v>
      </c>
      <c r="CL240" s="1">
        <v>82.051282051282001</v>
      </c>
      <c r="CM240" s="1">
        <v>69.696969696969703</v>
      </c>
      <c r="CN240" s="1">
        <v>72.2222222222222</v>
      </c>
      <c r="CO240" s="1">
        <v>65.2173913043478</v>
      </c>
      <c r="CP240" s="1">
        <v>85.4166666666666</v>
      </c>
      <c r="CQ240" s="1">
        <v>97.619047619047606</v>
      </c>
      <c r="CR240" s="1">
        <v>38.613861386138602</v>
      </c>
      <c r="CS240" s="1">
        <v>39.690721649484502</v>
      </c>
      <c r="CT240" s="1">
        <v>40.2173913043478</v>
      </c>
      <c r="CU240" s="1">
        <v>36.301369863013697</v>
      </c>
      <c r="CV240" s="1">
        <v>52.884615384615302</v>
      </c>
      <c r="CW240" s="1">
        <v>43.3333333333333</v>
      </c>
      <c r="CX240" s="1">
        <v>23.8095238095238</v>
      </c>
      <c r="CY240" s="1">
        <v>16.25</v>
      </c>
      <c r="CZ240" s="1">
        <v>28.8888888888888</v>
      </c>
      <c r="DA240" s="1">
        <v>37.179487179487097</v>
      </c>
      <c r="DB240" s="1">
        <v>43.939393939393902</v>
      </c>
      <c r="DC240" s="1">
        <v>33.3333333333333</v>
      </c>
      <c r="DD240" s="1">
        <v>32.6086956521739</v>
      </c>
      <c r="DE240" s="1">
        <v>35.4166666666666</v>
      </c>
      <c r="DF240" s="1">
        <v>35.714285714285701</v>
      </c>
      <c r="DG240" s="1">
        <v>83.143800440205396</v>
      </c>
      <c r="DH240" s="1">
        <v>87.2850347603366</v>
      </c>
      <c r="DI240" s="1">
        <v>81.425091352009701</v>
      </c>
      <c r="DJ240" s="1">
        <v>70.290284360189503</v>
      </c>
      <c r="DK240" s="1">
        <v>76.673326673326599</v>
      </c>
      <c r="DL240" s="1">
        <v>55.673758865248203</v>
      </c>
      <c r="DM240" s="1">
        <v>50</v>
      </c>
      <c r="DN240" s="1">
        <v>68.288934426229503</v>
      </c>
      <c r="DO240" s="1">
        <v>94.281376518218593</v>
      </c>
      <c r="DP240" s="1">
        <v>85.067637877211197</v>
      </c>
      <c r="DQ240" s="1">
        <v>58.089097303634198</v>
      </c>
      <c r="DR240" s="1">
        <v>71.991084695393695</v>
      </c>
      <c r="DS240" s="1">
        <v>58.409090909090899</v>
      </c>
      <c r="DT240" s="1">
        <v>30.728376327769301</v>
      </c>
      <c r="DU240" s="1">
        <v>84.322033898305094</v>
      </c>
      <c r="DV240" s="1">
        <v>46.019809244313997</v>
      </c>
      <c r="DW240" s="1">
        <v>50.9879253567508</v>
      </c>
      <c r="DX240" s="1">
        <v>54.060089321965101</v>
      </c>
      <c r="DY240" s="1">
        <v>57.4348341232227</v>
      </c>
      <c r="DZ240" s="1">
        <v>66.183816183816106</v>
      </c>
      <c r="EA240" s="1">
        <v>75.329280648429503</v>
      </c>
      <c r="EB240" s="1">
        <v>41.8807810894141</v>
      </c>
      <c r="EC240" s="1">
        <v>92.879098360655703</v>
      </c>
      <c r="ED240" s="1">
        <v>91.143724696356202</v>
      </c>
      <c r="EE240" s="1">
        <v>69.875130072840705</v>
      </c>
      <c r="EF240" s="1">
        <v>87.280187573270794</v>
      </c>
      <c r="EG240" s="1">
        <v>77.488855869242201</v>
      </c>
      <c r="EH240" s="1">
        <v>80.075757575757507</v>
      </c>
      <c r="EI240" s="1">
        <v>78.072837632776896</v>
      </c>
      <c r="EJ240" s="1">
        <v>77.203389830508399</v>
      </c>
      <c r="EK240" s="1">
        <v>71.239911958914107</v>
      </c>
      <c r="EL240" s="1">
        <v>73.124771313574797</v>
      </c>
      <c r="EM240" s="1">
        <v>72.310190824198102</v>
      </c>
      <c r="EN240" s="1">
        <v>62.766587677725099</v>
      </c>
      <c r="EO240" s="1">
        <v>61.738261738261698</v>
      </c>
      <c r="EP240" s="1">
        <v>62.411347517730498</v>
      </c>
      <c r="EQ240" s="1">
        <v>66.187050359712202</v>
      </c>
      <c r="ER240" s="1">
        <v>63.575819672131097</v>
      </c>
      <c r="ES240" s="1">
        <v>70.647773279352194</v>
      </c>
      <c r="ET240" s="1">
        <v>55.1508844953173</v>
      </c>
      <c r="EU240" s="1">
        <v>63.599062133645901</v>
      </c>
      <c r="EV240" s="1">
        <v>18.4992570579494</v>
      </c>
      <c r="EW240" s="1">
        <v>38.939393939393902</v>
      </c>
      <c r="EX240" s="1">
        <v>40.819423368740502</v>
      </c>
      <c r="EY240" s="1">
        <v>41.610169491525397</v>
      </c>
    </row>
    <row r="241" spans="1:155" ht="15">
      <c r="A241" s="11" t="s">
        <v>447</v>
      </c>
      <c r="B241" s="1" t="s">
        <v>915</v>
      </c>
      <c r="C241" s="1" t="s">
        <v>1230</v>
      </c>
      <c r="D241" s="11" t="s">
        <v>1042</v>
      </c>
      <c r="E241" s="11" t="s">
        <v>1231</v>
      </c>
      <c r="F241" s="1">
        <v>88.219895287958096</v>
      </c>
      <c r="G241" s="1">
        <v>52.2346368715083</v>
      </c>
      <c r="H241" s="1">
        <v>51.197604790419099</v>
      </c>
      <c r="I241" s="1">
        <v>60.218978102189702</v>
      </c>
      <c r="J241" s="1">
        <v>59.917355371900797</v>
      </c>
      <c r="K241" s="1">
        <v>59.322033898305101</v>
      </c>
      <c r="L241" s="1">
        <v>56.194690265486699</v>
      </c>
      <c r="M241" s="1">
        <v>44.392523364485903</v>
      </c>
      <c r="N241" s="1">
        <v>16.019417475728101</v>
      </c>
      <c r="O241" s="1">
        <v>12.9213483146067</v>
      </c>
      <c r="P241" s="1">
        <v>10.7594936708861</v>
      </c>
      <c r="Q241" s="1">
        <v>0</v>
      </c>
      <c r="R241" s="1">
        <v>0</v>
      </c>
      <c r="S241" s="1">
        <v>0</v>
      </c>
      <c r="T241" s="1">
        <v>0</v>
      </c>
      <c r="U241" s="1">
        <v>88.7434554973822</v>
      </c>
      <c r="V241" s="1">
        <v>88.268156424580994</v>
      </c>
      <c r="W241" s="1">
        <v>89.820359281437106</v>
      </c>
      <c r="X241" s="1">
        <v>82.846715328467099</v>
      </c>
      <c r="Y241" s="1">
        <v>80.991735537190095</v>
      </c>
      <c r="Z241" s="1">
        <v>59.745762711864401</v>
      </c>
      <c r="AA241" s="1">
        <v>57.964601769911503</v>
      </c>
      <c r="AB241" s="1">
        <v>62.149532710280297</v>
      </c>
      <c r="AC241" s="1">
        <v>55.825242718446603</v>
      </c>
      <c r="AD241" s="1">
        <v>52.808988764044898</v>
      </c>
      <c r="AE241" s="1">
        <v>53.164556962025301</v>
      </c>
      <c r="AF241" s="1">
        <v>0</v>
      </c>
      <c r="AG241" s="1">
        <v>0</v>
      </c>
      <c r="AH241" s="1">
        <v>0</v>
      </c>
      <c r="AI241" s="1">
        <v>0</v>
      </c>
      <c r="AJ241" s="1">
        <v>84.293193717277404</v>
      </c>
      <c r="AK241" s="1">
        <v>84.078212290502805</v>
      </c>
      <c r="AL241" s="1">
        <v>83.832335329341305</v>
      </c>
      <c r="AM241" s="1">
        <v>71.897810218978094</v>
      </c>
      <c r="AN241" s="1">
        <v>66.942148760330497</v>
      </c>
      <c r="AO241" s="1">
        <v>68.644067796610102</v>
      </c>
      <c r="AP241" s="1">
        <v>28.318584070796401</v>
      </c>
      <c r="AQ241" s="1">
        <v>29.906542056074699</v>
      </c>
      <c r="AR241" s="1">
        <v>0.485436893203883</v>
      </c>
      <c r="AS241" s="1">
        <v>30.337078651685299</v>
      </c>
      <c r="AT241" s="1">
        <v>32.911392405063197</v>
      </c>
      <c r="AU241" s="1">
        <v>0</v>
      </c>
      <c r="AV241" s="1">
        <v>0</v>
      </c>
      <c r="AW241" s="1">
        <v>0</v>
      </c>
      <c r="AX241" s="1">
        <v>0</v>
      </c>
      <c r="AY241" s="1">
        <v>60.994764397905698</v>
      </c>
      <c r="AZ241" s="1">
        <v>45.530726256983201</v>
      </c>
      <c r="BA241" s="1">
        <v>48.802395209580801</v>
      </c>
      <c r="BB241" s="1">
        <v>44.1605839416058</v>
      </c>
      <c r="BC241" s="1">
        <v>45.041322314049502</v>
      </c>
      <c r="BD241" s="1">
        <v>46.186440677966097</v>
      </c>
      <c r="BE241" s="1">
        <v>50</v>
      </c>
      <c r="BF241" s="1">
        <v>49.065420560747597</v>
      </c>
      <c r="BG241" s="1">
        <v>49.0291262135922</v>
      </c>
      <c r="BH241" s="1">
        <v>34.269662921348299</v>
      </c>
      <c r="BI241" s="1">
        <v>36.075949367088597</v>
      </c>
      <c r="BJ241" s="1">
        <v>0</v>
      </c>
      <c r="BK241" s="1">
        <v>0</v>
      </c>
      <c r="BL241" s="1">
        <v>0</v>
      </c>
      <c r="BM241" s="1">
        <v>0</v>
      </c>
      <c r="BN241" s="1">
        <v>69.633507853403103</v>
      </c>
      <c r="BO241" s="1">
        <v>74.301675977653602</v>
      </c>
      <c r="BP241" s="1">
        <v>76.047904191616695</v>
      </c>
      <c r="BQ241" s="1">
        <v>54.379562043795602</v>
      </c>
      <c r="BR241" s="1">
        <v>54.958677685950398</v>
      </c>
      <c r="BS241" s="1">
        <v>61.016949152542303</v>
      </c>
      <c r="BT241" s="1">
        <v>64.601769911504405</v>
      </c>
      <c r="BU241" s="1">
        <v>70.560747663551396</v>
      </c>
      <c r="BV241" s="1">
        <v>73.786407766990195</v>
      </c>
      <c r="BW241" s="1">
        <v>26.404494382022399</v>
      </c>
      <c r="BX241" s="1">
        <v>27.848101265822699</v>
      </c>
      <c r="BY241" s="1">
        <v>0</v>
      </c>
      <c r="BZ241" s="1">
        <v>0</v>
      </c>
      <c r="CA241" s="1">
        <v>0</v>
      </c>
      <c r="CB241" s="1">
        <v>0</v>
      </c>
      <c r="CC241" s="1">
        <v>71.465968586387405</v>
      </c>
      <c r="CD241" s="1">
        <v>74.581005586592099</v>
      </c>
      <c r="CE241" s="1">
        <v>76.646706586826298</v>
      </c>
      <c r="CF241" s="1">
        <v>78.102189781021906</v>
      </c>
      <c r="CG241" s="1">
        <v>80.991735537190095</v>
      </c>
      <c r="CH241" s="1">
        <v>84.745762711864401</v>
      </c>
      <c r="CI241" s="1">
        <v>84.955752212389299</v>
      </c>
      <c r="CJ241" s="1">
        <v>82.242990654205599</v>
      </c>
      <c r="CK241" s="1">
        <v>82.524271844660106</v>
      </c>
      <c r="CL241" s="1">
        <v>63.483146067415703</v>
      </c>
      <c r="CM241" s="1">
        <v>63.291139240506297</v>
      </c>
      <c r="CN241" s="1">
        <v>0</v>
      </c>
      <c r="CO241" s="1">
        <v>0</v>
      </c>
      <c r="CP241" s="1">
        <v>0</v>
      </c>
      <c r="CQ241" s="1">
        <v>0</v>
      </c>
      <c r="CR241" s="1">
        <v>98.429319371727701</v>
      </c>
      <c r="CS241" s="1">
        <v>99.441340782122893</v>
      </c>
      <c r="CT241" s="1">
        <v>98.802395209580794</v>
      </c>
      <c r="CU241" s="1">
        <v>90.510948905109402</v>
      </c>
      <c r="CV241" s="1">
        <v>96.694214876033001</v>
      </c>
      <c r="CW241" s="1">
        <v>91.949152542372801</v>
      </c>
      <c r="CX241" s="1">
        <v>90.707964601769902</v>
      </c>
      <c r="CY241" s="1">
        <v>80.373831775700907</v>
      </c>
      <c r="CZ241" s="1">
        <v>81.553398058252398</v>
      </c>
      <c r="DA241" s="1">
        <v>53.932584269662897</v>
      </c>
      <c r="DB241" s="1">
        <v>56.962025316455701</v>
      </c>
      <c r="DC241" s="1">
        <v>0</v>
      </c>
      <c r="DD241" s="1">
        <v>0</v>
      </c>
      <c r="DE241" s="1">
        <v>0</v>
      </c>
      <c r="DF241" s="1">
        <v>0</v>
      </c>
      <c r="DG241" s="1">
        <v>70.451210564930307</v>
      </c>
      <c r="DH241" s="1">
        <v>63.501646542261199</v>
      </c>
      <c r="DI241" s="1">
        <v>62.423873325213101</v>
      </c>
      <c r="DJ241" s="1">
        <v>58.0272511848341</v>
      </c>
      <c r="DK241" s="1">
        <v>13.236763236763201</v>
      </c>
      <c r="DL241" s="1">
        <v>26.393110435663601</v>
      </c>
      <c r="DM241" s="1">
        <v>28.9311408016444</v>
      </c>
      <c r="DN241" s="1">
        <v>54.047131147540902</v>
      </c>
      <c r="DO241" s="1">
        <v>69.787449392712503</v>
      </c>
      <c r="DP241" s="1">
        <v>74.765868886576399</v>
      </c>
      <c r="DQ241" s="1">
        <v>72.977725674091403</v>
      </c>
      <c r="DR241" s="1">
        <v>0</v>
      </c>
      <c r="DS241" s="1">
        <v>0</v>
      </c>
      <c r="DT241" s="1">
        <v>0</v>
      </c>
      <c r="DU241" s="1">
        <v>0</v>
      </c>
      <c r="DV241" s="1">
        <v>62.417461482024898</v>
      </c>
      <c r="DW241" s="1">
        <v>54.061470911086701</v>
      </c>
      <c r="DX241" s="1">
        <v>42.164027608607299</v>
      </c>
      <c r="DY241" s="1">
        <v>56.486966824644497</v>
      </c>
      <c r="DZ241" s="1">
        <v>84.665334665334598</v>
      </c>
      <c r="EA241" s="1">
        <v>85.866261398176206</v>
      </c>
      <c r="EB241" s="1">
        <v>52.261048304213702</v>
      </c>
      <c r="EC241" s="1">
        <v>73.514344262295097</v>
      </c>
      <c r="ED241" s="1">
        <v>78.390688259109297</v>
      </c>
      <c r="EE241" s="1">
        <v>79.448491155046796</v>
      </c>
      <c r="EF241" s="1">
        <v>76.846424384525207</v>
      </c>
      <c r="EG241" s="1">
        <v>0</v>
      </c>
      <c r="EH241" s="1">
        <v>0</v>
      </c>
      <c r="EI241" s="1">
        <v>0</v>
      </c>
      <c r="EJ241" s="1">
        <v>0</v>
      </c>
      <c r="EK241" s="1">
        <v>87.637564196625107</v>
      </c>
      <c r="EL241" s="1">
        <v>88.144895718990099</v>
      </c>
      <c r="EM241" s="1">
        <v>88.834754364595995</v>
      </c>
      <c r="EN241" s="1">
        <v>81.042654028436004</v>
      </c>
      <c r="EO241" s="1">
        <v>71.678321678321595</v>
      </c>
      <c r="EP241" s="1">
        <v>71.428571428571402</v>
      </c>
      <c r="EQ241" s="1">
        <v>50.770811921891003</v>
      </c>
      <c r="ER241" s="1">
        <v>57.4282786885245</v>
      </c>
      <c r="ES241" s="1">
        <v>33.350202429149803</v>
      </c>
      <c r="ET241" s="1">
        <v>28.876170655567101</v>
      </c>
      <c r="EU241" s="1">
        <v>38.628370457209797</v>
      </c>
      <c r="EV241" s="1">
        <v>0</v>
      </c>
      <c r="EW241" s="1">
        <v>0</v>
      </c>
      <c r="EX241" s="1">
        <v>0</v>
      </c>
      <c r="EY241" s="1">
        <v>0</v>
      </c>
    </row>
    <row r="242" spans="1:155" ht="15">
      <c r="A242" s="11" t="s">
        <v>498</v>
      </c>
      <c r="B242" s="1" t="s">
        <v>960</v>
      </c>
      <c r="C242" s="1" t="s">
        <v>1120</v>
      </c>
      <c r="D242" s="11" t="s">
        <v>1121</v>
      </c>
      <c r="E242" s="11" t="s">
        <v>1197</v>
      </c>
      <c r="F242" s="1">
        <v>86.8055555555555</v>
      </c>
      <c r="G242" s="1">
        <v>82.731958762886507</v>
      </c>
      <c r="H242" s="1">
        <v>84.510869565217405</v>
      </c>
      <c r="I242" s="1">
        <v>70.261437908496703</v>
      </c>
      <c r="J242" s="1">
        <v>62.719298245613999</v>
      </c>
      <c r="K242" s="1">
        <v>64.018691588785003</v>
      </c>
      <c r="L242" s="1">
        <v>61.650485436893199</v>
      </c>
      <c r="M242" s="1">
        <v>52.6041666666666</v>
      </c>
      <c r="N242" s="1">
        <v>67.582417582417506</v>
      </c>
      <c r="O242" s="1">
        <v>67.682926829268297</v>
      </c>
      <c r="P242" s="1">
        <v>76.428571428571402</v>
      </c>
      <c r="Q242" s="1">
        <v>68.644067796610102</v>
      </c>
      <c r="R242" s="1">
        <v>32.142857142857103</v>
      </c>
      <c r="S242" s="1">
        <v>33.3333333333333</v>
      </c>
      <c r="T242" s="1">
        <v>0</v>
      </c>
      <c r="U242" s="1">
        <v>98.842592592592496</v>
      </c>
      <c r="V242" s="1">
        <v>98.711340206185497</v>
      </c>
      <c r="W242" s="1">
        <v>96.4673913043478</v>
      </c>
      <c r="X242" s="1">
        <v>97.712418300653496</v>
      </c>
      <c r="Y242" s="1">
        <v>96.052631578947299</v>
      </c>
      <c r="Z242" s="1">
        <v>96.728971962616797</v>
      </c>
      <c r="AA242" s="1">
        <v>97.572815533980503</v>
      </c>
      <c r="AB242" s="1">
        <v>97.3958333333333</v>
      </c>
      <c r="AC242" s="1">
        <v>95.604395604395606</v>
      </c>
      <c r="AD242" s="1">
        <v>96.951219512195095</v>
      </c>
      <c r="AE242" s="1">
        <v>97.857142857142804</v>
      </c>
      <c r="AF242" s="1">
        <v>92.372881355932194</v>
      </c>
      <c r="AG242" s="1">
        <v>29.464285714285701</v>
      </c>
      <c r="AH242" s="1">
        <v>29.629629629629601</v>
      </c>
      <c r="AI242" s="1">
        <v>0</v>
      </c>
      <c r="AJ242" s="1">
        <v>0.69444444444444398</v>
      </c>
      <c r="AK242" s="1">
        <v>0.25773195876288602</v>
      </c>
      <c r="AL242" s="1">
        <v>0.27173913043478198</v>
      </c>
      <c r="AM242" s="1">
        <v>0.32679738562091498</v>
      </c>
      <c r="AN242" s="1">
        <v>0.43859649122806998</v>
      </c>
      <c r="AO242" s="1">
        <v>0.467289719626168</v>
      </c>
      <c r="AP242" s="1">
        <v>0.485436893203883</v>
      </c>
      <c r="AQ242" s="1">
        <v>0.52083333333333304</v>
      </c>
      <c r="AR242" s="1">
        <v>0.54945054945054905</v>
      </c>
      <c r="AS242" s="1">
        <v>0.60975609756097504</v>
      </c>
      <c r="AT242" s="1">
        <v>0.71428571428571397</v>
      </c>
      <c r="AU242" s="1">
        <v>1.6949152542372801</v>
      </c>
      <c r="AV242" s="1">
        <v>49.107142857142797</v>
      </c>
      <c r="AW242" s="1">
        <v>50</v>
      </c>
      <c r="AX242" s="1">
        <v>0</v>
      </c>
      <c r="AY242" s="1">
        <v>95.1388888888888</v>
      </c>
      <c r="AZ242" s="1">
        <v>71.391752577319494</v>
      </c>
      <c r="BA242" s="1">
        <v>69.836956521739097</v>
      </c>
      <c r="BB242" s="1">
        <v>93.137254901960702</v>
      </c>
      <c r="BC242" s="1">
        <v>93.421052631578902</v>
      </c>
      <c r="BD242" s="1">
        <v>90.186915887850404</v>
      </c>
      <c r="BE242" s="1">
        <v>97.572815533980503</v>
      </c>
      <c r="BF242" s="1">
        <v>98.4375</v>
      </c>
      <c r="BG242" s="1">
        <v>99.450549450549403</v>
      </c>
      <c r="BH242" s="1">
        <v>94.512195121951194</v>
      </c>
      <c r="BI242" s="1">
        <v>76.428571428571402</v>
      </c>
      <c r="BJ242" s="1">
        <v>53.389830508474503</v>
      </c>
      <c r="BK242" s="1">
        <v>20.535714285714199</v>
      </c>
      <c r="BL242" s="1">
        <v>37.037037037037003</v>
      </c>
      <c r="BM242" s="1">
        <v>0</v>
      </c>
      <c r="BN242" s="1">
        <v>95.1388888888888</v>
      </c>
      <c r="BO242" s="1">
        <v>96.391752577319494</v>
      </c>
      <c r="BP242" s="1">
        <v>68.206521739130395</v>
      </c>
      <c r="BQ242" s="1">
        <v>72.2222222222222</v>
      </c>
      <c r="BR242" s="1">
        <v>69.736842105263094</v>
      </c>
      <c r="BS242" s="1">
        <v>73.8317757009345</v>
      </c>
      <c r="BT242" s="1">
        <v>76.699029126213503</v>
      </c>
      <c r="BU242" s="1">
        <v>81.7708333333333</v>
      </c>
      <c r="BV242" s="1">
        <v>85.164835164835097</v>
      </c>
      <c r="BW242" s="1">
        <v>85.365853658536494</v>
      </c>
      <c r="BX242" s="1">
        <v>84.285714285714207</v>
      </c>
      <c r="BY242" s="1">
        <v>88.983050847457605</v>
      </c>
      <c r="BZ242" s="1">
        <v>43.75</v>
      </c>
      <c r="CA242" s="1">
        <v>45.370370370370303</v>
      </c>
      <c r="CB242" s="1">
        <v>0</v>
      </c>
      <c r="CC242" s="1">
        <v>73.6111111111111</v>
      </c>
      <c r="CD242" s="1">
        <v>72.680412371133997</v>
      </c>
      <c r="CE242" s="1">
        <v>72.554347826086897</v>
      </c>
      <c r="CF242" s="1">
        <v>98.366013071895395</v>
      </c>
      <c r="CG242" s="1">
        <v>99.561403508771903</v>
      </c>
      <c r="CH242" s="1">
        <v>99.532710280373806</v>
      </c>
      <c r="CI242" s="1">
        <v>87.864077669902898</v>
      </c>
      <c r="CJ242" s="1">
        <v>93.2291666666666</v>
      </c>
      <c r="CK242" s="1">
        <v>92.857142857142804</v>
      </c>
      <c r="CL242" s="1">
        <v>95.731707317073102</v>
      </c>
      <c r="CM242" s="1">
        <v>95</v>
      </c>
      <c r="CN242" s="1">
        <v>82.203389830508399</v>
      </c>
      <c r="CO242" s="1">
        <v>56.25</v>
      </c>
      <c r="CP242" s="1">
        <v>68.518518518518505</v>
      </c>
      <c r="CQ242" s="1">
        <v>0</v>
      </c>
      <c r="CR242" s="1">
        <v>98.148148148148096</v>
      </c>
      <c r="CS242" s="1">
        <v>97.422680412371093</v>
      </c>
      <c r="CT242" s="1">
        <v>97.282608695652101</v>
      </c>
      <c r="CU242" s="1">
        <v>96.405228758169898</v>
      </c>
      <c r="CV242" s="1">
        <v>95.175438596491205</v>
      </c>
      <c r="CW242" s="1">
        <v>95.794392523364394</v>
      </c>
      <c r="CX242" s="1">
        <v>96.116504854368898</v>
      </c>
      <c r="CY242" s="1">
        <v>95.8333333333333</v>
      </c>
      <c r="CZ242" s="1">
        <v>95.054945054944994</v>
      </c>
      <c r="DA242" s="1">
        <v>95.121951219512098</v>
      </c>
      <c r="DB242" s="1">
        <v>95.714285714285694</v>
      </c>
      <c r="DC242" s="1">
        <v>83.898305084745701</v>
      </c>
      <c r="DD242" s="1">
        <v>75</v>
      </c>
      <c r="DE242" s="1">
        <v>75.925925925925895</v>
      </c>
      <c r="DF242" s="1">
        <v>0</v>
      </c>
      <c r="DG242" s="1">
        <v>92.4614820249449</v>
      </c>
      <c r="DH242" s="1">
        <v>80.186608122941806</v>
      </c>
      <c r="DI242" s="1">
        <v>49.5127892813641</v>
      </c>
      <c r="DJ242" s="1">
        <v>21.001184834123201</v>
      </c>
      <c r="DK242" s="1">
        <v>6.8431568431568399</v>
      </c>
      <c r="DL242" s="1">
        <v>15.045592705167101</v>
      </c>
      <c r="DM242" s="1">
        <v>15.9815005138746</v>
      </c>
      <c r="DN242" s="1">
        <v>13.8831967213114</v>
      </c>
      <c r="DO242" s="1">
        <v>37.398785425101202</v>
      </c>
      <c r="DP242" s="1">
        <v>55.202913631633699</v>
      </c>
      <c r="DQ242" s="1">
        <v>23.856975381008201</v>
      </c>
      <c r="DR242" s="1">
        <v>79.7176820208023</v>
      </c>
      <c r="DS242" s="1">
        <v>65.681818181818102</v>
      </c>
      <c r="DT242" s="1">
        <v>76.707132018209407</v>
      </c>
      <c r="DU242" s="1">
        <v>0</v>
      </c>
      <c r="DV242" s="1">
        <v>60.8033749082905</v>
      </c>
      <c r="DW242" s="1">
        <v>66.502012440541506</v>
      </c>
      <c r="DX242" s="1">
        <v>61.571254567600398</v>
      </c>
      <c r="DY242" s="1">
        <v>64.840047393364898</v>
      </c>
      <c r="DZ242" s="1">
        <v>61.588411588411503</v>
      </c>
      <c r="EA242" s="1">
        <v>47.973657548125601</v>
      </c>
      <c r="EB242" s="1">
        <v>51.130524152106801</v>
      </c>
      <c r="EC242" s="1">
        <v>42.674180327868797</v>
      </c>
      <c r="ED242" s="1">
        <v>63.613360323886603</v>
      </c>
      <c r="EE242" s="1">
        <v>58.532778355879202</v>
      </c>
      <c r="EF242" s="1">
        <v>60.668229777256698</v>
      </c>
      <c r="EG242" s="1">
        <v>76.597325408618104</v>
      </c>
      <c r="EH242" s="1">
        <v>67.803030303030297</v>
      </c>
      <c r="EI242" s="1">
        <v>79.438543247344398</v>
      </c>
      <c r="EJ242" s="1">
        <v>0</v>
      </c>
      <c r="EK242" s="1">
        <v>95.432868672046894</v>
      </c>
      <c r="EL242" s="1">
        <v>85.400658616904494</v>
      </c>
      <c r="EM242" s="1">
        <v>88.834754364595995</v>
      </c>
      <c r="EN242" s="1">
        <v>81.042654028436004</v>
      </c>
      <c r="EO242" s="1">
        <v>71.678321678321595</v>
      </c>
      <c r="EP242" s="1">
        <v>71.428571428571402</v>
      </c>
      <c r="EQ242" s="1">
        <v>70.657759506680307</v>
      </c>
      <c r="ER242" s="1">
        <v>57.4282786885245</v>
      </c>
      <c r="ES242" s="1">
        <v>76.720647773279296</v>
      </c>
      <c r="ET242" s="1">
        <v>77.263267429760603</v>
      </c>
      <c r="EU242" s="1">
        <v>74.736225087924893</v>
      </c>
      <c r="EV242" s="1">
        <v>78.603268945022194</v>
      </c>
      <c r="EW242" s="1">
        <v>38.939393939393902</v>
      </c>
      <c r="EX242" s="1">
        <v>40.819423368740502</v>
      </c>
      <c r="EY242" s="1">
        <v>0</v>
      </c>
    </row>
    <row r="243" spans="1:155" ht="15">
      <c r="A243" s="11" t="s">
        <v>448</v>
      </c>
      <c r="B243" s="1" t="s">
        <v>916</v>
      </c>
      <c r="C243" s="1" t="s">
        <v>1054</v>
      </c>
      <c r="D243" s="11" t="s">
        <v>1055</v>
      </c>
      <c r="E243" s="11" t="s">
        <v>1169</v>
      </c>
      <c r="F243" s="1">
        <v>37.5</v>
      </c>
      <c r="G243" s="1">
        <v>31.839622641509401</v>
      </c>
      <c r="H243" s="1">
        <v>18.205128205128201</v>
      </c>
      <c r="I243" s="1">
        <v>12.573099415204601</v>
      </c>
      <c r="J243" s="1">
        <v>9.7122302158273293</v>
      </c>
      <c r="K243" s="1">
        <v>31.954887218045101</v>
      </c>
      <c r="L243" s="1">
        <v>54.724409448818903</v>
      </c>
      <c r="M243" s="1">
        <v>45.338983050847403</v>
      </c>
      <c r="N243" s="1">
        <v>41.891891891891802</v>
      </c>
      <c r="O243" s="1">
        <v>39.5</v>
      </c>
      <c r="P243" s="1">
        <v>56.172839506172799</v>
      </c>
      <c r="Q243" s="1">
        <v>80.434782608695599</v>
      </c>
      <c r="R243" s="1">
        <v>86.065573770491795</v>
      </c>
      <c r="S243" s="1">
        <v>95.901639344262193</v>
      </c>
      <c r="T243" s="1">
        <v>77.380952380952294</v>
      </c>
      <c r="U243" s="1">
        <v>48.565573770491802</v>
      </c>
      <c r="V243" s="1">
        <v>53.0660377358491</v>
      </c>
      <c r="W243" s="1">
        <v>45.897435897435798</v>
      </c>
      <c r="X243" s="1">
        <v>48.245614035087698</v>
      </c>
      <c r="Y243" s="1">
        <v>55.035971223021498</v>
      </c>
      <c r="Z243" s="1">
        <v>57.518796992481199</v>
      </c>
      <c r="AA243" s="1">
        <v>65.748031496063007</v>
      </c>
      <c r="AB243" s="1">
        <v>77.542372881355902</v>
      </c>
      <c r="AC243" s="1">
        <v>78.828828828828804</v>
      </c>
      <c r="AD243" s="1">
        <v>82.5</v>
      </c>
      <c r="AE243" s="1">
        <v>73.456790123456699</v>
      </c>
      <c r="AF243" s="1">
        <v>84.782608695652101</v>
      </c>
      <c r="AG243" s="1">
        <v>81.147540983606504</v>
      </c>
      <c r="AH243" s="1">
        <v>86.065573770491795</v>
      </c>
      <c r="AI243" s="1">
        <v>82.142857142857096</v>
      </c>
      <c r="AJ243" s="1">
        <v>37.2950819672131</v>
      </c>
      <c r="AK243" s="1">
        <v>37.735849056603698</v>
      </c>
      <c r="AL243" s="1">
        <v>37.692307692307601</v>
      </c>
      <c r="AM243" s="1">
        <v>38.5964912280701</v>
      </c>
      <c r="AN243" s="1">
        <v>34.532374100719402</v>
      </c>
      <c r="AO243" s="1">
        <v>87.969924812030101</v>
      </c>
      <c r="AP243" s="1">
        <v>87.007874015748001</v>
      </c>
      <c r="AQ243" s="1">
        <v>33.4745762711864</v>
      </c>
      <c r="AR243" s="1">
        <v>33.783783783783697</v>
      </c>
      <c r="AS243" s="1">
        <v>36</v>
      </c>
      <c r="AT243" s="1">
        <v>41.975308641975303</v>
      </c>
      <c r="AU243" s="1">
        <v>48.5507246376811</v>
      </c>
      <c r="AV243" s="1">
        <v>59.016393442622899</v>
      </c>
      <c r="AW243" s="1">
        <v>97.540983606557305</v>
      </c>
      <c r="AX243" s="1">
        <v>52.380952380952301</v>
      </c>
      <c r="AY243" s="1">
        <v>46.1065573770491</v>
      </c>
      <c r="AZ243" s="1">
        <v>61.556603773584897</v>
      </c>
      <c r="BA243" s="1">
        <v>47.435897435897402</v>
      </c>
      <c r="BB243" s="1">
        <v>33.625730994152001</v>
      </c>
      <c r="BC243" s="1">
        <v>54.316546762589901</v>
      </c>
      <c r="BD243" s="1">
        <v>40.225563909774401</v>
      </c>
      <c r="BE243" s="1">
        <v>43.7007874015748</v>
      </c>
      <c r="BF243" s="1">
        <v>39.406779661016898</v>
      </c>
      <c r="BG243" s="1">
        <v>54.504504504504503</v>
      </c>
      <c r="BH243" s="1">
        <v>65.5</v>
      </c>
      <c r="BI243" s="1">
        <v>31.481481481481399</v>
      </c>
      <c r="BJ243" s="1">
        <v>38.405797101449203</v>
      </c>
      <c r="BK243" s="1">
        <v>46.721311475409799</v>
      </c>
      <c r="BL243" s="1">
        <v>72.950819672131104</v>
      </c>
      <c r="BM243" s="1">
        <v>79.761904761904702</v>
      </c>
      <c r="BN243" s="1">
        <v>73.565573770491795</v>
      </c>
      <c r="BO243" s="1">
        <v>77.358490566037702</v>
      </c>
      <c r="BP243" s="1">
        <v>78.717948717948701</v>
      </c>
      <c r="BQ243" s="1">
        <v>82.456140350877106</v>
      </c>
      <c r="BR243" s="1">
        <v>83.812949640287698</v>
      </c>
      <c r="BS243" s="1">
        <v>48.872180451127797</v>
      </c>
      <c r="BT243" s="1">
        <v>50.787401574803098</v>
      </c>
      <c r="BU243" s="1">
        <v>26.271186440677901</v>
      </c>
      <c r="BV243" s="1">
        <v>27.4774774774774</v>
      </c>
      <c r="BW243" s="1">
        <v>30.5</v>
      </c>
      <c r="BX243" s="1">
        <v>28.395061728395099</v>
      </c>
      <c r="BY243" s="1">
        <v>28.260869565217298</v>
      </c>
      <c r="BZ243" s="1">
        <v>36.065573770491802</v>
      </c>
      <c r="CA243" s="1">
        <v>77.868852459016296</v>
      </c>
      <c r="CB243" s="1">
        <v>36.904761904761898</v>
      </c>
      <c r="CC243" s="1">
        <v>68.237704918032705</v>
      </c>
      <c r="CD243" s="1">
        <v>66.745283018867894</v>
      </c>
      <c r="CE243" s="1">
        <v>68.461538461538396</v>
      </c>
      <c r="CF243" s="1">
        <v>69.298245614035096</v>
      </c>
      <c r="CG243" s="1">
        <v>75.179856115107896</v>
      </c>
      <c r="CH243" s="1">
        <v>65.037593984962399</v>
      </c>
      <c r="CI243" s="1">
        <v>81.889763779527499</v>
      </c>
      <c r="CJ243" s="1">
        <v>81.779661016949106</v>
      </c>
      <c r="CK243" s="1">
        <v>77.027027027027003</v>
      </c>
      <c r="CL243" s="1">
        <v>80</v>
      </c>
      <c r="CM243" s="1">
        <v>44.4444444444444</v>
      </c>
      <c r="CN243" s="1">
        <v>82.608695652173907</v>
      </c>
      <c r="CO243" s="1">
        <v>95.081967213114694</v>
      </c>
      <c r="CP243" s="1">
        <v>61.475409836065502</v>
      </c>
      <c r="CQ243" s="1">
        <v>55.952380952380899</v>
      </c>
      <c r="CR243" s="1">
        <v>60.450819672131097</v>
      </c>
      <c r="CS243" s="1">
        <v>62.028301886792399</v>
      </c>
      <c r="CT243" s="1">
        <v>63.076923076923102</v>
      </c>
      <c r="CU243" s="1">
        <v>66.6666666666666</v>
      </c>
      <c r="CV243" s="1">
        <v>83.453237410071907</v>
      </c>
      <c r="CW243" s="1">
        <v>86.842105263157904</v>
      </c>
      <c r="CX243" s="1">
        <v>82.283464566929098</v>
      </c>
      <c r="CY243" s="1">
        <v>86.016949152542296</v>
      </c>
      <c r="CZ243" s="1">
        <v>88.2882882882882</v>
      </c>
      <c r="DA243" s="1">
        <v>85</v>
      </c>
      <c r="DB243" s="1">
        <v>86.419753086419703</v>
      </c>
      <c r="DC243" s="1">
        <v>86.231884057971001</v>
      </c>
      <c r="DD243" s="1">
        <v>92.622950819672099</v>
      </c>
      <c r="DE243" s="1">
        <v>89.344262295081904</v>
      </c>
      <c r="DF243" s="1">
        <v>75</v>
      </c>
      <c r="DG243" s="1">
        <v>70.671313279530395</v>
      </c>
      <c r="DH243" s="1">
        <v>73.783388218075302</v>
      </c>
      <c r="DI243" s="1">
        <v>91.047503045066904</v>
      </c>
      <c r="DJ243" s="1">
        <v>85.337677725118397</v>
      </c>
      <c r="DK243" s="1">
        <v>84.765234765234695</v>
      </c>
      <c r="DL243" s="1">
        <v>76.950354609929093</v>
      </c>
      <c r="DM243" s="1">
        <v>87.512846865364807</v>
      </c>
      <c r="DN243" s="1">
        <v>67.776639344262193</v>
      </c>
      <c r="DO243" s="1">
        <v>68.370445344129493</v>
      </c>
      <c r="DP243" s="1">
        <v>66.337148803329796</v>
      </c>
      <c r="DQ243" s="1">
        <v>52.813599062133598</v>
      </c>
      <c r="DR243" s="1">
        <v>57.429420505200497</v>
      </c>
      <c r="DS243" s="1">
        <v>29.924242424242401</v>
      </c>
      <c r="DT243" s="1">
        <v>32.0940819423368</v>
      </c>
      <c r="DU243" s="1">
        <v>20.932203389830502</v>
      </c>
      <c r="DV243" s="1">
        <v>31.529713866470999</v>
      </c>
      <c r="DW243" s="1">
        <v>37.778997438711997</v>
      </c>
      <c r="DX243" s="1">
        <v>34.571660576532601</v>
      </c>
      <c r="DY243" s="1">
        <v>34.686018957345901</v>
      </c>
      <c r="DZ243" s="1">
        <v>29.820179820179799</v>
      </c>
      <c r="EA243" s="1">
        <v>17.6798378926038</v>
      </c>
      <c r="EB243" s="1">
        <v>19.270298047276398</v>
      </c>
      <c r="EC243" s="1">
        <v>20.440573770491799</v>
      </c>
      <c r="ED243" s="1">
        <v>36.993927125506097</v>
      </c>
      <c r="EE243" s="1">
        <v>5.3590010405827204</v>
      </c>
      <c r="EF243" s="1">
        <v>3.6928487690504102</v>
      </c>
      <c r="EG243" s="1">
        <v>2.6002971768202099</v>
      </c>
      <c r="EH243" s="1">
        <v>3.2575757575757498</v>
      </c>
      <c r="EI243" s="1">
        <v>5.3869499241274603</v>
      </c>
      <c r="EJ243" s="1">
        <v>3.4745762711864399</v>
      </c>
      <c r="EK243" s="1">
        <v>91.232575201760795</v>
      </c>
      <c r="EL243" s="1">
        <v>83.552872301500102</v>
      </c>
      <c r="EM243" s="1">
        <v>83.516037352821698</v>
      </c>
      <c r="EN243" s="1">
        <v>77.784360189573405</v>
      </c>
      <c r="EO243" s="1">
        <v>66.533466533466495</v>
      </c>
      <c r="EP243" s="1">
        <v>63.931104356636197</v>
      </c>
      <c r="EQ243" s="1">
        <v>63.514902363823197</v>
      </c>
      <c r="ER243" s="1">
        <v>57.4282786885245</v>
      </c>
      <c r="ES243" s="1">
        <v>62.0445344129554</v>
      </c>
      <c r="ET243" s="1">
        <v>77.263267429760603</v>
      </c>
      <c r="EU243" s="1">
        <v>73.153575615474793</v>
      </c>
      <c r="EV243" s="1">
        <v>81.277860326894498</v>
      </c>
      <c r="EW243" s="1">
        <v>38.939393939393902</v>
      </c>
      <c r="EX243" s="1">
        <v>84.977238239757199</v>
      </c>
      <c r="EY243" s="1">
        <v>41.610169491525397</v>
      </c>
    </row>
    <row r="244" spans="1:155" ht="15">
      <c r="A244" s="11" t="s">
        <v>338</v>
      </c>
      <c r="B244" s="1" t="s">
        <v>810</v>
      </c>
      <c r="C244" s="1" t="s">
        <v>1049</v>
      </c>
      <c r="D244" s="11" t="s">
        <v>1039</v>
      </c>
      <c r="E244" s="11" t="s">
        <v>1040</v>
      </c>
      <c r="F244" s="1">
        <v>49.4444444444444</v>
      </c>
      <c r="G244" s="1">
        <v>56.433823529411697</v>
      </c>
      <c r="H244" s="1">
        <v>61.877394636015303</v>
      </c>
      <c r="I244" s="1">
        <v>71.694214876033001</v>
      </c>
      <c r="J244" s="1">
        <v>55.4794520547945</v>
      </c>
      <c r="K244" s="1">
        <v>85</v>
      </c>
      <c r="L244" s="1">
        <v>88.636363636363598</v>
      </c>
      <c r="M244" s="1">
        <v>90</v>
      </c>
      <c r="N244" s="1">
        <v>98.241206030150707</v>
      </c>
      <c r="O244" s="1">
        <v>91.040462427745595</v>
      </c>
      <c r="P244" s="1">
        <v>93.910256410256395</v>
      </c>
      <c r="Q244" s="1">
        <v>86.283185840707901</v>
      </c>
      <c r="R244" s="1">
        <v>63.068181818181799</v>
      </c>
      <c r="S244" s="1">
        <v>99.397590361445694</v>
      </c>
      <c r="T244" s="1">
        <v>99.315068493150605</v>
      </c>
      <c r="U244" s="1">
        <v>82.7777777777777</v>
      </c>
      <c r="V244" s="1">
        <v>84.375</v>
      </c>
      <c r="W244" s="1">
        <v>76.819923371647505</v>
      </c>
      <c r="X244" s="1">
        <v>84.917355371900797</v>
      </c>
      <c r="Y244" s="1">
        <v>86.986301369863</v>
      </c>
      <c r="Z244" s="1">
        <v>86.904761904761898</v>
      </c>
      <c r="AA244" s="1">
        <v>83.585858585858503</v>
      </c>
      <c r="AB244" s="1">
        <v>90.512820512820497</v>
      </c>
      <c r="AC244" s="1">
        <v>90.201005025125596</v>
      </c>
      <c r="AD244" s="1">
        <v>86.416184971098204</v>
      </c>
      <c r="AE244" s="1">
        <v>93.269230769230703</v>
      </c>
      <c r="AF244" s="1">
        <v>88.938053097345104</v>
      </c>
      <c r="AG244" s="1">
        <v>23.863636363636299</v>
      </c>
      <c r="AH244" s="1">
        <v>85.542168674698701</v>
      </c>
      <c r="AI244" s="1">
        <v>97.260273972602704</v>
      </c>
      <c r="AJ244" s="1">
        <v>38.8888888888888</v>
      </c>
      <c r="AK244" s="1">
        <v>40.441176470588204</v>
      </c>
      <c r="AL244" s="1">
        <v>39.846743295019103</v>
      </c>
      <c r="AM244" s="1">
        <v>40.289256198347097</v>
      </c>
      <c r="AN244" s="1">
        <v>39.269406392694101</v>
      </c>
      <c r="AO244" s="1">
        <v>38.095238095238102</v>
      </c>
      <c r="AP244" s="1">
        <v>36.616161616161598</v>
      </c>
      <c r="AQ244" s="1">
        <v>37.435897435897402</v>
      </c>
      <c r="AR244" s="1">
        <v>85.929648241205996</v>
      </c>
      <c r="AS244" s="1">
        <v>85.260115606936395</v>
      </c>
      <c r="AT244" s="1">
        <v>85.897435897435798</v>
      </c>
      <c r="AU244" s="1">
        <v>90.707964601769902</v>
      </c>
      <c r="AV244" s="1">
        <v>50</v>
      </c>
      <c r="AW244" s="1">
        <v>98.192771084337295</v>
      </c>
      <c r="AX244" s="1">
        <v>50</v>
      </c>
      <c r="AY244" s="1">
        <v>85.740740740740705</v>
      </c>
      <c r="AZ244" s="1">
        <v>78.492647058823493</v>
      </c>
      <c r="BA244" s="1">
        <v>82.567049808429104</v>
      </c>
      <c r="BB244" s="1">
        <v>78.305785123966899</v>
      </c>
      <c r="BC244" s="1">
        <v>79.223744292237399</v>
      </c>
      <c r="BD244" s="1">
        <v>86.428571428571402</v>
      </c>
      <c r="BE244" s="1">
        <v>85.101010101010104</v>
      </c>
      <c r="BF244" s="1">
        <v>67.435897435897402</v>
      </c>
      <c r="BG244" s="1">
        <v>98.743718592964797</v>
      </c>
      <c r="BH244" s="1">
        <v>99.132947976878597</v>
      </c>
      <c r="BI244" s="1">
        <v>99.038461538461505</v>
      </c>
      <c r="BJ244" s="1">
        <v>91.592920353982294</v>
      </c>
      <c r="BK244" s="1">
        <v>53.977272727272698</v>
      </c>
      <c r="BL244" s="1">
        <v>96.987951807228896</v>
      </c>
      <c r="BM244" s="1">
        <v>96.575342465753394</v>
      </c>
      <c r="BN244" s="1">
        <v>73.703703703703695</v>
      </c>
      <c r="BO244" s="1">
        <v>79.779411764705799</v>
      </c>
      <c r="BP244" s="1">
        <v>89.655172413793096</v>
      </c>
      <c r="BQ244" s="1">
        <v>82.231404958677601</v>
      </c>
      <c r="BR244" s="1">
        <v>81.050228310502206</v>
      </c>
      <c r="BS244" s="1">
        <v>83.3333333333333</v>
      </c>
      <c r="BT244" s="1">
        <v>91.414141414141397</v>
      </c>
      <c r="BU244" s="1">
        <v>93.076923076923094</v>
      </c>
      <c r="BV244" s="1">
        <v>95.226130653266296</v>
      </c>
      <c r="BW244" s="1">
        <v>96.531791907514403</v>
      </c>
      <c r="BX244" s="1">
        <v>97.756410256410206</v>
      </c>
      <c r="BY244" s="1">
        <v>96.460176991150405</v>
      </c>
      <c r="BZ244" s="1">
        <v>81.818181818181799</v>
      </c>
      <c r="CA244" s="1">
        <v>40.361445783132503</v>
      </c>
      <c r="CB244" s="1">
        <v>43.150684931506802</v>
      </c>
      <c r="CC244" s="1">
        <v>83.703703703703695</v>
      </c>
      <c r="CD244" s="1">
        <v>84.007352941176407</v>
      </c>
      <c r="CE244" s="1">
        <v>95.593869731800694</v>
      </c>
      <c r="CF244" s="1">
        <v>94.421487603305707</v>
      </c>
      <c r="CG244" s="1">
        <v>94.748858447488502</v>
      </c>
      <c r="CH244" s="1">
        <v>83.571428571428498</v>
      </c>
      <c r="CI244" s="1">
        <v>83.080808080808097</v>
      </c>
      <c r="CJ244" s="1">
        <v>81.794871794871696</v>
      </c>
      <c r="CK244" s="1">
        <v>35.427135678391899</v>
      </c>
      <c r="CL244" s="1">
        <v>41.329479768786101</v>
      </c>
      <c r="CM244" s="1">
        <v>84.294871794871796</v>
      </c>
      <c r="CN244" s="1">
        <v>87.168141592920307</v>
      </c>
      <c r="CO244" s="1">
        <v>55.681818181818102</v>
      </c>
      <c r="CP244" s="1">
        <v>99.397590361445694</v>
      </c>
      <c r="CQ244" s="1">
        <v>96.575342465753394</v>
      </c>
      <c r="CR244" s="1">
        <v>80.740740740740705</v>
      </c>
      <c r="CS244" s="1">
        <v>82.536764705882305</v>
      </c>
      <c r="CT244" s="1">
        <v>84.099616858237496</v>
      </c>
      <c r="CU244" s="1">
        <v>82.438016528925601</v>
      </c>
      <c r="CV244" s="1">
        <v>82.648401826484005</v>
      </c>
      <c r="CW244" s="1">
        <v>91.6666666666666</v>
      </c>
      <c r="CX244" s="1">
        <v>91.6666666666666</v>
      </c>
      <c r="CY244" s="1">
        <v>91.538461538461505</v>
      </c>
      <c r="CZ244" s="1">
        <v>90.954773869346695</v>
      </c>
      <c r="DA244" s="1">
        <v>92.485549132947895</v>
      </c>
      <c r="DB244" s="1">
        <v>97.435897435897402</v>
      </c>
      <c r="DC244" s="1">
        <v>69.469026548672502</v>
      </c>
      <c r="DD244" s="1">
        <v>39.204545454545404</v>
      </c>
      <c r="DE244" s="1">
        <v>89.156626506024097</v>
      </c>
      <c r="DF244" s="1">
        <v>95.890410958904098</v>
      </c>
      <c r="DG244" s="1">
        <v>94.919295671313193</v>
      </c>
      <c r="DH244" s="1">
        <v>98.005854372484393</v>
      </c>
      <c r="DI244" s="1">
        <v>99.289484368656105</v>
      </c>
      <c r="DJ244" s="1">
        <v>99.911137440758196</v>
      </c>
      <c r="DK244" s="1">
        <v>99.950049950049902</v>
      </c>
      <c r="DL244" s="1">
        <v>89.209726443769</v>
      </c>
      <c r="DM244" s="1">
        <v>97.6875642343268</v>
      </c>
      <c r="DN244" s="1">
        <v>99.334016393442596</v>
      </c>
      <c r="DO244" s="1">
        <v>96.609311740890604</v>
      </c>
      <c r="DP244" s="1">
        <v>97.242455775234106</v>
      </c>
      <c r="DQ244" s="1">
        <v>99.706916764361097</v>
      </c>
      <c r="DR244" s="1">
        <v>99.925705794947902</v>
      </c>
      <c r="DS244" s="1">
        <v>99.772727272727195</v>
      </c>
      <c r="DT244" s="1">
        <v>97.951441578148703</v>
      </c>
      <c r="DU244" s="1">
        <v>99.915254237288096</v>
      </c>
      <c r="DV244" s="1">
        <v>61.940572267057902</v>
      </c>
      <c r="DW244" s="1">
        <v>57.8302231979509</v>
      </c>
      <c r="DX244" s="1">
        <v>46.670726755988603</v>
      </c>
      <c r="DY244" s="1">
        <v>50.799763033175303</v>
      </c>
      <c r="DZ244" s="1">
        <v>52.397602397602299</v>
      </c>
      <c r="EA244" s="1">
        <v>65.7041540020263</v>
      </c>
      <c r="EB244" s="1">
        <v>55.960945529290797</v>
      </c>
      <c r="EC244" s="1">
        <v>71.465163934426201</v>
      </c>
      <c r="ED244" s="1">
        <v>67.560728744939198</v>
      </c>
      <c r="EE244" s="1">
        <v>74.037460978147706</v>
      </c>
      <c r="EF244" s="1">
        <v>59.378663540445402</v>
      </c>
      <c r="EG244" s="1">
        <v>64.115898959881093</v>
      </c>
      <c r="EH244" s="1">
        <v>95.8333333333333</v>
      </c>
      <c r="EI244" s="1">
        <v>54.248861911987802</v>
      </c>
      <c r="EJ244" s="1">
        <v>62.288135593220296</v>
      </c>
      <c r="EK244" s="1">
        <v>99.009537784299297</v>
      </c>
      <c r="EL244" s="1">
        <v>94.383461397731395</v>
      </c>
      <c r="EM244" s="1">
        <v>94.904587900933805</v>
      </c>
      <c r="EN244" s="1">
        <v>93.246445497630305</v>
      </c>
      <c r="EO244" s="1">
        <v>77.772227772227694</v>
      </c>
      <c r="EP244" s="1">
        <v>77.304964539007102</v>
      </c>
      <c r="EQ244" s="1">
        <v>76.618705035971203</v>
      </c>
      <c r="ER244" s="1">
        <v>83.709016393442596</v>
      </c>
      <c r="ES244" s="1">
        <v>87.398785425101195</v>
      </c>
      <c r="ET244" s="1">
        <v>89.281997918834506</v>
      </c>
      <c r="EU244" s="1">
        <v>91.500586166471194</v>
      </c>
      <c r="EV244" s="1">
        <v>89.227340267459098</v>
      </c>
      <c r="EW244" s="1">
        <v>0.45454545454545398</v>
      </c>
      <c r="EX244" s="1">
        <v>93.171471927162301</v>
      </c>
      <c r="EY244" s="1">
        <v>99.661016949152497</v>
      </c>
    </row>
    <row r="245" spans="1:155" ht="15">
      <c r="A245" s="11" t="s">
        <v>484</v>
      </c>
      <c r="B245" s="1" t="s">
        <v>947</v>
      </c>
      <c r="C245" s="1" t="s">
        <v>1232</v>
      </c>
      <c r="D245" s="11" t="s">
        <v>1233</v>
      </c>
      <c r="E245" s="11" t="s">
        <v>1234</v>
      </c>
      <c r="F245" s="1">
        <v>94.291338582677099</v>
      </c>
      <c r="G245" s="1">
        <v>97.659574468085097</v>
      </c>
      <c r="H245" s="1">
        <v>99.308755760368598</v>
      </c>
      <c r="I245" s="1">
        <v>99.7175141242937</v>
      </c>
      <c r="J245" s="1">
        <v>99.635036496350295</v>
      </c>
      <c r="K245" s="1">
        <v>99.606299212598401</v>
      </c>
      <c r="L245" s="1">
        <v>99.579831932773104</v>
      </c>
      <c r="M245" s="1">
        <v>99.576271186440593</v>
      </c>
      <c r="N245" s="1">
        <v>99.561403508771903</v>
      </c>
      <c r="O245" s="1">
        <v>99.532710280373806</v>
      </c>
      <c r="P245" s="1">
        <v>99.4444444444444</v>
      </c>
      <c r="Q245" s="1">
        <v>93.3734939759036</v>
      </c>
      <c r="R245" s="1">
        <v>92.948717948717899</v>
      </c>
      <c r="S245" s="1">
        <v>92.763157894736807</v>
      </c>
      <c r="T245" s="1">
        <v>0</v>
      </c>
      <c r="U245" s="1">
        <v>80.118110236220403</v>
      </c>
      <c r="V245" s="1">
        <v>81.489361702127596</v>
      </c>
      <c r="W245" s="1">
        <v>97.004608294930804</v>
      </c>
      <c r="X245" s="1">
        <v>95.762711864406697</v>
      </c>
      <c r="Y245" s="1">
        <v>93.065693430656907</v>
      </c>
      <c r="Z245" s="1">
        <v>91.338582677165306</v>
      </c>
      <c r="AA245" s="1">
        <v>89.495798319327704</v>
      </c>
      <c r="AB245" s="1">
        <v>89.406779661016898</v>
      </c>
      <c r="AC245" s="1">
        <v>92.982456140350806</v>
      </c>
      <c r="AD245" s="1">
        <v>94.859813084112105</v>
      </c>
      <c r="AE245" s="1">
        <v>61.6666666666666</v>
      </c>
      <c r="AF245" s="1">
        <v>66.265060240963805</v>
      </c>
      <c r="AG245" s="1">
        <v>32.692307692307601</v>
      </c>
      <c r="AH245" s="1">
        <v>38.815789473684198</v>
      </c>
      <c r="AI245" s="1">
        <v>0</v>
      </c>
      <c r="AJ245" s="1">
        <v>91.732283464566905</v>
      </c>
      <c r="AK245" s="1">
        <v>87.021276595744595</v>
      </c>
      <c r="AL245" s="1">
        <v>93.087557603686605</v>
      </c>
      <c r="AM245" s="1">
        <v>92.655367231638394</v>
      </c>
      <c r="AN245" s="1">
        <v>97.8102189781021</v>
      </c>
      <c r="AO245" s="1">
        <v>96.850393700787393</v>
      </c>
      <c r="AP245" s="1">
        <v>96.638655462184801</v>
      </c>
      <c r="AQ245" s="1">
        <v>97.033898305084705</v>
      </c>
      <c r="AR245" s="1">
        <v>86.403508771929793</v>
      </c>
      <c r="AS245" s="1">
        <v>87.850467289719603</v>
      </c>
      <c r="AT245" s="1">
        <v>78.3333333333333</v>
      </c>
      <c r="AU245" s="1">
        <v>90.963855421686702</v>
      </c>
      <c r="AV245" s="1">
        <v>50</v>
      </c>
      <c r="AW245" s="1">
        <v>50.657894736842103</v>
      </c>
      <c r="AX245" s="1">
        <v>0</v>
      </c>
      <c r="AY245" s="1">
        <v>68.307086614173201</v>
      </c>
      <c r="AZ245" s="1">
        <v>53.829787234042499</v>
      </c>
      <c r="BA245" s="1">
        <v>61.059907834101303</v>
      </c>
      <c r="BB245" s="1">
        <v>44.915254237288103</v>
      </c>
      <c r="BC245" s="1">
        <v>20.072992700729898</v>
      </c>
      <c r="BD245" s="1">
        <v>36.614173228346402</v>
      </c>
      <c r="BE245" s="1">
        <v>25.630252100840298</v>
      </c>
      <c r="BF245" s="1">
        <v>44.491525423728802</v>
      </c>
      <c r="BG245" s="1">
        <v>27.6315789473684</v>
      </c>
      <c r="BH245" s="1">
        <v>42.523364485981297</v>
      </c>
      <c r="BI245" s="1">
        <v>48.3333333333333</v>
      </c>
      <c r="BJ245" s="1">
        <v>51.204819277108399</v>
      </c>
      <c r="BK245" s="1">
        <v>26.282051282051199</v>
      </c>
      <c r="BL245" s="1">
        <v>9.8684210526315699</v>
      </c>
      <c r="BM245" s="1">
        <v>0</v>
      </c>
      <c r="BN245" s="1">
        <v>91.732283464566905</v>
      </c>
      <c r="BO245" s="1">
        <v>87.234042553191401</v>
      </c>
      <c r="BP245" s="1">
        <v>68.433179723502306</v>
      </c>
      <c r="BQ245" s="1">
        <v>70.056497175141203</v>
      </c>
      <c r="BR245" s="1">
        <v>72.262773722627699</v>
      </c>
      <c r="BS245" s="1">
        <v>76.377952755905497</v>
      </c>
      <c r="BT245" s="1">
        <v>62.184873949579803</v>
      </c>
      <c r="BU245" s="1">
        <v>66.525423728813493</v>
      </c>
      <c r="BV245" s="1">
        <v>32.894736842105203</v>
      </c>
      <c r="BW245" s="1">
        <v>36.9158878504672</v>
      </c>
      <c r="BX245" s="1">
        <v>35.5555555555555</v>
      </c>
      <c r="BY245" s="1">
        <v>37.349397590361399</v>
      </c>
      <c r="BZ245" s="1">
        <v>42.948717948717899</v>
      </c>
      <c r="CA245" s="1">
        <v>43.421052631578902</v>
      </c>
      <c r="CB245" s="1">
        <v>0</v>
      </c>
      <c r="CC245" s="1">
        <v>95.472440944881797</v>
      </c>
      <c r="CD245" s="1">
        <v>95.319148936170194</v>
      </c>
      <c r="CE245" s="1">
        <v>95.161290322580598</v>
      </c>
      <c r="CF245" s="1">
        <v>94.067796610169495</v>
      </c>
      <c r="CG245" s="1">
        <v>94.525547445255398</v>
      </c>
      <c r="CH245" s="1">
        <v>97.244094488188907</v>
      </c>
      <c r="CI245" s="1">
        <v>98.739495798319297</v>
      </c>
      <c r="CJ245" s="1">
        <v>98.728813559322006</v>
      </c>
      <c r="CK245" s="1">
        <v>98.684210526315695</v>
      </c>
      <c r="CL245" s="1">
        <v>99.532710280373806</v>
      </c>
      <c r="CM245" s="1">
        <v>97.2222222222222</v>
      </c>
      <c r="CN245" s="1">
        <v>99.397590361445694</v>
      </c>
      <c r="CO245" s="1">
        <v>94.230769230769198</v>
      </c>
      <c r="CP245" s="1">
        <v>99.342105263157904</v>
      </c>
      <c r="CQ245" s="1">
        <v>0</v>
      </c>
      <c r="CR245" s="1">
        <v>93.307086614173201</v>
      </c>
      <c r="CS245" s="1">
        <v>94.893617021276597</v>
      </c>
      <c r="CT245" s="1">
        <v>97.926267281105893</v>
      </c>
      <c r="CU245" s="1">
        <v>97.457627118644098</v>
      </c>
      <c r="CV245" s="1">
        <v>96.715328467153199</v>
      </c>
      <c r="CW245" s="1">
        <v>97.244094488188907</v>
      </c>
      <c r="CX245" s="1">
        <v>94.537815126050404</v>
      </c>
      <c r="CY245" s="1">
        <v>97.033898305084705</v>
      </c>
      <c r="CZ245" s="1">
        <v>85.964912280701697</v>
      </c>
      <c r="DA245" s="1">
        <v>77.570093457943898</v>
      </c>
      <c r="DB245" s="1">
        <v>79.4444444444444</v>
      </c>
      <c r="DC245" s="1">
        <v>58.433734939758999</v>
      </c>
      <c r="DD245" s="1">
        <v>76.282051282051199</v>
      </c>
      <c r="DE245" s="1">
        <v>84.210526315789394</v>
      </c>
      <c r="DF245" s="1">
        <v>0</v>
      </c>
      <c r="DG245" s="1">
        <v>88.573000733675698</v>
      </c>
      <c r="DH245" s="1">
        <v>92.627149652396596</v>
      </c>
      <c r="DI245" s="1">
        <v>88.773853024766495</v>
      </c>
      <c r="DJ245" s="1">
        <v>98.489336492890999</v>
      </c>
      <c r="DK245" s="1">
        <v>85.164835164835097</v>
      </c>
      <c r="DL245" s="1">
        <v>39.159067882472101</v>
      </c>
      <c r="DM245" s="1">
        <v>69.732785200411101</v>
      </c>
      <c r="DN245" s="1">
        <v>59.375</v>
      </c>
      <c r="DO245" s="1">
        <v>63.1072874493927</v>
      </c>
      <c r="DP245" s="1">
        <v>84.8595213319458</v>
      </c>
      <c r="DQ245" s="1">
        <v>75.322391559202799</v>
      </c>
      <c r="DR245" s="1">
        <v>88.335809806835101</v>
      </c>
      <c r="DS245" s="1">
        <v>90.984848484848399</v>
      </c>
      <c r="DT245" s="1">
        <v>92.336874051593298</v>
      </c>
      <c r="DU245" s="1">
        <v>0</v>
      </c>
      <c r="DV245" s="1">
        <v>91.305942773294205</v>
      </c>
      <c r="DW245" s="1">
        <v>92.663739480424397</v>
      </c>
      <c r="DX245" s="1">
        <v>95.716605765326804</v>
      </c>
      <c r="DY245" s="1">
        <v>89.484597156398095</v>
      </c>
      <c r="DZ245" s="1">
        <v>96.253746253746201</v>
      </c>
      <c r="EA245" s="1">
        <v>84.701114488348495</v>
      </c>
      <c r="EB245" s="1">
        <v>99.537512846865297</v>
      </c>
      <c r="EC245" s="1">
        <v>96.772540983606504</v>
      </c>
      <c r="ED245" s="1">
        <v>98.532388663967595</v>
      </c>
      <c r="EE245" s="1">
        <v>96.930280957336095</v>
      </c>
      <c r="EF245" s="1">
        <v>99.237983587338803</v>
      </c>
      <c r="EG245" s="1">
        <v>92.570579494799404</v>
      </c>
      <c r="EH245" s="1">
        <v>91.742424242424207</v>
      </c>
      <c r="EI245" s="1">
        <v>85.053110773899803</v>
      </c>
      <c r="EJ245" s="1">
        <v>0</v>
      </c>
      <c r="EK245" s="1">
        <v>93.580337490828995</v>
      </c>
      <c r="EL245" s="1">
        <v>94.383461397731395</v>
      </c>
      <c r="EM245" s="1">
        <v>96.711327649208201</v>
      </c>
      <c r="EN245" s="1">
        <v>93.246445497630305</v>
      </c>
      <c r="EO245" s="1">
        <v>94.755244755244703</v>
      </c>
      <c r="EP245" s="1">
        <v>84.903748733535906</v>
      </c>
      <c r="EQ245" s="1">
        <v>94.655704008222003</v>
      </c>
      <c r="ER245" s="1">
        <v>83.709016393442596</v>
      </c>
      <c r="ES245" s="1">
        <v>87.398785425101195</v>
      </c>
      <c r="ET245" s="1">
        <v>89.281997918834506</v>
      </c>
      <c r="EU245" s="1">
        <v>81.770222743259097</v>
      </c>
      <c r="EV245" s="1">
        <v>90.490341753343202</v>
      </c>
      <c r="EW245" s="1">
        <v>83.030303030303003</v>
      </c>
      <c r="EX245" s="1">
        <v>84.977238239757199</v>
      </c>
      <c r="EY245" s="1">
        <v>0</v>
      </c>
    </row>
    <row r="246" spans="1:155" ht="15">
      <c r="A246" s="11" t="s">
        <v>461</v>
      </c>
      <c r="B246" s="1" t="s">
        <v>926</v>
      </c>
      <c r="C246" s="1" t="s">
        <v>1087</v>
      </c>
      <c r="D246" s="11" t="s">
        <v>1088</v>
      </c>
      <c r="E246" s="11" t="s">
        <v>1089</v>
      </c>
      <c r="F246" s="1">
        <v>92.672413793103402</v>
      </c>
      <c r="G246" s="1">
        <v>94.144144144144093</v>
      </c>
      <c r="H246" s="1">
        <v>87.5</v>
      </c>
      <c r="I246" s="1">
        <v>85.294117647058798</v>
      </c>
      <c r="J246" s="1">
        <v>76.984126984126902</v>
      </c>
      <c r="K246" s="1">
        <v>72.950819672131104</v>
      </c>
      <c r="L246" s="1">
        <v>71.311475409836007</v>
      </c>
      <c r="M246" s="1">
        <v>70.8333333333333</v>
      </c>
      <c r="N246" s="1">
        <v>72.807017543859601</v>
      </c>
      <c r="O246" s="1">
        <v>70.652173913043399</v>
      </c>
      <c r="P246" s="1">
        <v>70.930232558139494</v>
      </c>
      <c r="Q246" s="1">
        <v>90.540540540540505</v>
      </c>
      <c r="R246" s="1">
        <v>68.75</v>
      </c>
      <c r="S246" s="1">
        <v>75</v>
      </c>
      <c r="T246" s="1">
        <v>68.518518518518505</v>
      </c>
      <c r="U246" s="1">
        <v>65.086206896551701</v>
      </c>
      <c r="V246" s="1">
        <v>68.918918918918905</v>
      </c>
      <c r="W246" s="1">
        <v>69.5</v>
      </c>
      <c r="X246" s="1">
        <v>52.352941176470502</v>
      </c>
      <c r="Y246" s="1">
        <v>34.126984126984098</v>
      </c>
      <c r="Z246" s="1">
        <v>41.8032786885245</v>
      </c>
      <c r="AA246" s="1">
        <v>45.081967213114702</v>
      </c>
      <c r="AB246" s="1">
        <v>59.1666666666666</v>
      </c>
      <c r="AC246" s="1">
        <v>46.491228070175403</v>
      </c>
      <c r="AD246" s="1">
        <v>41.304347826086897</v>
      </c>
      <c r="AE246" s="1">
        <v>61.6279069767441</v>
      </c>
      <c r="AF246" s="1">
        <v>59.459459459459403</v>
      </c>
      <c r="AG246" s="1">
        <v>28.125</v>
      </c>
      <c r="AH246" s="1">
        <v>28.125</v>
      </c>
      <c r="AI246" s="1">
        <v>27.7777777777777</v>
      </c>
      <c r="AJ246" s="1">
        <v>31.8965517241379</v>
      </c>
      <c r="AK246" s="1">
        <v>32.4324324324324</v>
      </c>
      <c r="AL246" s="1">
        <v>33</v>
      </c>
      <c r="AM246" s="1">
        <v>33.529411764705799</v>
      </c>
      <c r="AN246" s="1">
        <v>27.7777777777777</v>
      </c>
      <c r="AO246" s="1">
        <v>30.327868852459002</v>
      </c>
      <c r="AP246" s="1">
        <v>29.5081967213114</v>
      </c>
      <c r="AQ246" s="1">
        <v>36.6666666666666</v>
      </c>
      <c r="AR246" s="1">
        <v>39.473684210526301</v>
      </c>
      <c r="AS246" s="1">
        <v>40.2173913043478</v>
      </c>
      <c r="AT246" s="1">
        <v>41.860465116279101</v>
      </c>
      <c r="AU246" s="1">
        <v>47.297297297297199</v>
      </c>
      <c r="AV246" s="1">
        <v>50</v>
      </c>
      <c r="AW246" s="1">
        <v>50</v>
      </c>
      <c r="AX246" s="1">
        <v>50</v>
      </c>
      <c r="AY246" s="1">
        <v>73.7068965517241</v>
      </c>
      <c r="AZ246" s="1">
        <v>87.837837837837796</v>
      </c>
      <c r="BA246" s="1">
        <v>86.5</v>
      </c>
      <c r="BB246" s="1">
        <v>79.411764705882305</v>
      </c>
      <c r="BC246" s="1">
        <v>65.873015873015802</v>
      </c>
      <c r="BD246" s="1">
        <v>64.754098360655703</v>
      </c>
      <c r="BE246" s="1">
        <v>87.704918032786793</v>
      </c>
      <c r="BF246" s="1">
        <v>85.8333333333333</v>
      </c>
      <c r="BG246" s="1">
        <v>92.105263157894697</v>
      </c>
      <c r="BH246" s="1">
        <v>92.391304347826093</v>
      </c>
      <c r="BI246" s="1">
        <v>89.534883720930196</v>
      </c>
      <c r="BJ246" s="1">
        <v>77.027027027027003</v>
      </c>
      <c r="BK246" s="1">
        <v>95.3125</v>
      </c>
      <c r="BL246" s="1">
        <v>89.0625</v>
      </c>
      <c r="BM246" s="1">
        <v>68.518518518518505</v>
      </c>
      <c r="BN246" s="1">
        <v>22.413793103448199</v>
      </c>
      <c r="BO246" s="1">
        <v>26.5765765765765</v>
      </c>
      <c r="BP246" s="1">
        <v>27.5</v>
      </c>
      <c r="BQ246" s="1">
        <v>29.411764705882302</v>
      </c>
      <c r="BR246" s="1">
        <v>27.7777777777777</v>
      </c>
      <c r="BS246" s="1">
        <v>29.5081967213114</v>
      </c>
      <c r="BT246" s="1">
        <v>31.967213114754099</v>
      </c>
      <c r="BU246" s="1">
        <v>34.1666666666666</v>
      </c>
      <c r="BV246" s="1">
        <v>36.842105263157798</v>
      </c>
      <c r="BW246" s="1">
        <v>36.956521739130402</v>
      </c>
      <c r="BX246" s="1">
        <v>38.3720930232558</v>
      </c>
      <c r="BY246" s="1">
        <v>41.891891891891802</v>
      </c>
      <c r="BZ246" s="1">
        <v>46.875</v>
      </c>
      <c r="CA246" s="1">
        <v>46.875</v>
      </c>
      <c r="CB246" s="1">
        <v>44.4444444444444</v>
      </c>
      <c r="CC246" s="1">
        <v>96.982758620689594</v>
      </c>
      <c r="CD246" s="1">
        <v>95.045045045045001</v>
      </c>
      <c r="CE246" s="1">
        <v>82.5</v>
      </c>
      <c r="CF246" s="1">
        <v>78.823529411764696</v>
      </c>
      <c r="CG246" s="1">
        <v>68.253968253968196</v>
      </c>
      <c r="CH246" s="1">
        <v>71.311475409836007</v>
      </c>
      <c r="CI246" s="1">
        <v>56.557377049180303</v>
      </c>
      <c r="CJ246" s="1">
        <v>62.5</v>
      </c>
      <c r="CK246" s="1">
        <v>95.614035087719301</v>
      </c>
      <c r="CL246" s="1">
        <v>85.869565217391298</v>
      </c>
      <c r="CM246" s="1">
        <v>90.697674418604606</v>
      </c>
      <c r="CN246" s="1">
        <v>87.837837837837796</v>
      </c>
      <c r="CO246" s="1">
        <v>78.125</v>
      </c>
      <c r="CP246" s="1">
        <v>85.9375</v>
      </c>
      <c r="CQ246" s="1">
        <v>75.925925925925895</v>
      </c>
      <c r="CR246" s="1">
        <v>73.7068965517241</v>
      </c>
      <c r="CS246" s="1">
        <v>75.225225225225202</v>
      </c>
      <c r="CT246" s="1">
        <v>74</v>
      </c>
      <c r="CU246" s="1">
        <v>74.117647058823493</v>
      </c>
      <c r="CV246" s="1">
        <v>64.285714285714207</v>
      </c>
      <c r="CW246" s="1">
        <v>81.147540983606504</v>
      </c>
      <c r="CX246" s="1">
        <v>82.786885245901601</v>
      </c>
      <c r="CY246" s="1">
        <v>94.1666666666666</v>
      </c>
      <c r="CZ246" s="1">
        <v>57.017543859649102</v>
      </c>
      <c r="DA246" s="1">
        <v>80.434782608695599</v>
      </c>
      <c r="DB246" s="1">
        <v>65.116279069767401</v>
      </c>
      <c r="DC246" s="1">
        <v>1.35135135135135</v>
      </c>
      <c r="DD246" s="1">
        <v>67.1875</v>
      </c>
      <c r="DE246" s="1">
        <v>60.9375</v>
      </c>
      <c r="DF246" s="1">
        <v>27.7777777777777</v>
      </c>
      <c r="DG246" s="1">
        <v>79.218635363169398</v>
      </c>
      <c r="DH246" s="1">
        <v>84.357848518111894</v>
      </c>
      <c r="DI246" s="1">
        <v>84.997969955339002</v>
      </c>
      <c r="DJ246" s="1">
        <v>64.958530805687204</v>
      </c>
      <c r="DK246" s="1">
        <v>49.700299700299702</v>
      </c>
      <c r="DL246" s="1">
        <v>39.564336372847002</v>
      </c>
      <c r="DM246" s="1">
        <v>40.544707091469597</v>
      </c>
      <c r="DN246" s="1">
        <v>63.268442622950801</v>
      </c>
      <c r="DO246" s="1">
        <v>28.997975708502</v>
      </c>
      <c r="DP246" s="1">
        <v>41.467221644120698</v>
      </c>
      <c r="DQ246" s="1">
        <v>58.558030480656498</v>
      </c>
      <c r="DR246" s="1">
        <v>58.618127786032602</v>
      </c>
      <c r="DS246" s="1">
        <v>50.378787878787797</v>
      </c>
      <c r="DT246" s="1">
        <v>65.174506828528095</v>
      </c>
      <c r="DU246" s="1">
        <v>27.542372881355899</v>
      </c>
      <c r="DV246" s="1">
        <v>63.444607483492298</v>
      </c>
      <c r="DW246" s="1">
        <v>83.443102817416701</v>
      </c>
      <c r="DX246" s="1">
        <v>61.084043848964598</v>
      </c>
      <c r="DY246" s="1">
        <v>59.626777251184798</v>
      </c>
      <c r="DZ246" s="1">
        <v>61.388611388611302</v>
      </c>
      <c r="EA246" s="1">
        <v>66.210739614994907</v>
      </c>
      <c r="EB246" s="1">
        <v>65.7245632065775</v>
      </c>
      <c r="EC246" s="1">
        <v>51.280737704918003</v>
      </c>
      <c r="ED246" s="1">
        <v>57.945344129554599</v>
      </c>
      <c r="EE246" s="1">
        <v>71.540062434963502</v>
      </c>
      <c r="EF246" s="1">
        <v>80.128956623681105</v>
      </c>
      <c r="EG246" s="1">
        <v>81.500742942050493</v>
      </c>
      <c r="EH246" s="1">
        <v>71.742424242424207</v>
      </c>
      <c r="EI246" s="1">
        <v>79.742033383915</v>
      </c>
      <c r="EJ246" s="1">
        <v>80.762711864406697</v>
      </c>
      <c r="EK246" s="1">
        <v>99.009537784299297</v>
      </c>
      <c r="EL246" s="1">
        <v>99.121844127332594</v>
      </c>
      <c r="EM246" s="1">
        <v>92.671538773853001</v>
      </c>
      <c r="EN246" s="1">
        <v>90.284360189573405</v>
      </c>
      <c r="EO246" s="1">
        <v>85.714285714285694</v>
      </c>
      <c r="EP246" s="1">
        <v>98.226950354609897</v>
      </c>
      <c r="EQ246" s="1">
        <v>96.557040082219899</v>
      </c>
      <c r="ER246" s="1">
        <v>97.2848360655737</v>
      </c>
      <c r="ES246" s="1">
        <v>92.257085020242897</v>
      </c>
      <c r="ET246" s="1">
        <v>74.401664932362095</v>
      </c>
      <c r="EU246" s="1">
        <v>69.929660023446601</v>
      </c>
      <c r="EV246" s="1">
        <v>65.824665676077203</v>
      </c>
      <c r="EW246" s="1">
        <v>38.939393939393902</v>
      </c>
      <c r="EX246" s="1">
        <v>40.819423368740502</v>
      </c>
      <c r="EY246" s="1">
        <v>41.610169491525397</v>
      </c>
    </row>
    <row r="247" spans="1:155" ht="15">
      <c r="A247" s="11" t="s">
        <v>460</v>
      </c>
      <c r="B247" s="1" t="s">
        <v>1235</v>
      </c>
      <c r="C247" s="1" t="s">
        <v>1084</v>
      </c>
      <c r="D247" s="11" t="s">
        <v>1085</v>
      </c>
      <c r="E247" s="11" t="s">
        <v>1086</v>
      </c>
      <c r="F247" s="1">
        <v>96.534653465346494</v>
      </c>
      <c r="G247" s="1">
        <v>91.237113402061794</v>
      </c>
      <c r="H247" s="1">
        <v>90.760869565217405</v>
      </c>
      <c r="I247" s="1">
        <v>89.726027397260196</v>
      </c>
      <c r="J247" s="1">
        <v>83.653846153846104</v>
      </c>
      <c r="K247" s="1">
        <v>76.6666666666666</v>
      </c>
      <c r="L247" s="1">
        <v>72.619047619047606</v>
      </c>
      <c r="M247" s="1">
        <v>78.75</v>
      </c>
      <c r="N247" s="1">
        <v>78.8888888888888</v>
      </c>
      <c r="O247" s="1">
        <v>83.3333333333333</v>
      </c>
      <c r="P247" s="1">
        <v>89.393939393939306</v>
      </c>
      <c r="Q247" s="1">
        <v>79.629629629629605</v>
      </c>
      <c r="R247" s="1">
        <v>43.478260869565197</v>
      </c>
      <c r="S247" s="1">
        <v>43.75</v>
      </c>
      <c r="T247" s="1">
        <v>50</v>
      </c>
      <c r="U247" s="1">
        <v>97.524752475247496</v>
      </c>
      <c r="V247" s="1">
        <v>98.453608247422594</v>
      </c>
      <c r="W247" s="1">
        <v>96.195652173913004</v>
      </c>
      <c r="X247" s="1">
        <v>89.726027397260196</v>
      </c>
      <c r="Y247" s="1">
        <v>81.730769230769198</v>
      </c>
      <c r="Z247" s="1">
        <v>76.6666666666666</v>
      </c>
      <c r="AA247" s="1">
        <v>69.047619047618994</v>
      </c>
      <c r="AB247" s="1">
        <v>72.5</v>
      </c>
      <c r="AC247" s="1">
        <v>80</v>
      </c>
      <c r="AD247" s="1">
        <v>84.615384615384599</v>
      </c>
      <c r="AE247" s="1">
        <v>84.848484848484802</v>
      </c>
      <c r="AF247" s="1">
        <v>83.3333333333333</v>
      </c>
      <c r="AG247" s="1">
        <v>84.782608695652101</v>
      </c>
      <c r="AH247" s="1">
        <v>93.75</v>
      </c>
      <c r="AI247" s="1">
        <v>47.619047619047599</v>
      </c>
      <c r="AJ247" s="1">
        <v>47.029702970297002</v>
      </c>
      <c r="AK247" s="1">
        <v>48.453608247422601</v>
      </c>
      <c r="AL247" s="1">
        <v>49.456521739130402</v>
      </c>
      <c r="AM247" s="1">
        <v>50</v>
      </c>
      <c r="AN247" s="1">
        <v>49.038461538461497</v>
      </c>
      <c r="AO247" s="1">
        <v>48.8888888888888</v>
      </c>
      <c r="AP247" s="1">
        <v>48.809523809523803</v>
      </c>
      <c r="AQ247" s="1">
        <v>48.75</v>
      </c>
      <c r="AR247" s="1">
        <v>45.5555555555555</v>
      </c>
      <c r="AS247" s="1">
        <v>47.435897435897402</v>
      </c>
      <c r="AT247" s="1">
        <v>46.969696969696898</v>
      </c>
      <c r="AU247" s="1">
        <v>48.148148148148103</v>
      </c>
      <c r="AV247" s="1">
        <v>50</v>
      </c>
      <c r="AW247" s="1">
        <v>50</v>
      </c>
      <c r="AX247" s="1">
        <v>50</v>
      </c>
      <c r="AY247" s="1">
        <v>92.574257425742502</v>
      </c>
      <c r="AZ247" s="1">
        <v>89.175257731958695</v>
      </c>
      <c r="BA247" s="1">
        <v>70.108695652173907</v>
      </c>
      <c r="BB247" s="1">
        <v>44.520547945205401</v>
      </c>
      <c r="BC247" s="1">
        <v>45.192307692307601</v>
      </c>
      <c r="BD247" s="1">
        <v>78.8888888888888</v>
      </c>
      <c r="BE247" s="1">
        <v>72.619047619047606</v>
      </c>
      <c r="BF247" s="1">
        <v>83.75</v>
      </c>
      <c r="BG247" s="1">
        <v>81.1111111111111</v>
      </c>
      <c r="BH247" s="1">
        <v>83.3333333333333</v>
      </c>
      <c r="BI247" s="1">
        <v>62.121212121212103</v>
      </c>
      <c r="BJ247" s="1">
        <v>72.2222222222222</v>
      </c>
      <c r="BK247" s="1">
        <v>80.434782608695599</v>
      </c>
      <c r="BL247" s="1">
        <v>89.5833333333333</v>
      </c>
      <c r="BM247" s="1">
        <v>54.761904761904702</v>
      </c>
      <c r="BN247" s="1">
        <v>86.138613861386105</v>
      </c>
      <c r="BO247" s="1">
        <v>89.690721649484502</v>
      </c>
      <c r="BP247" s="1">
        <v>96.739130434782595</v>
      </c>
      <c r="BQ247" s="1">
        <v>43.150684931506802</v>
      </c>
      <c r="BR247" s="1">
        <v>41.346153846153797</v>
      </c>
      <c r="BS247" s="1">
        <v>42.2222222222222</v>
      </c>
      <c r="BT247" s="1">
        <v>42.857142857142797</v>
      </c>
      <c r="BU247" s="1">
        <v>43.75</v>
      </c>
      <c r="BV247" s="1">
        <v>44.4444444444444</v>
      </c>
      <c r="BW247" s="1">
        <v>47.435897435897402</v>
      </c>
      <c r="BX247" s="1">
        <v>46.969696969696898</v>
      </c>
      <c r="BY247" s="1">
        <v>46.296296296296198</v>
      </c>
      <c r="BZ247" s="1">
        <v>47.826086956521699</v>
      </c>
      <c r="CA247" s="1">
        <v>47.9166666666666</v>
      </c>
      <c r="CB247" s="1">
        <v>45.238095238095198</v>
      </c>
      <c r="CC247" s="1">
        <v>87.623762376237593</v>
      </c>
      <c r="CD247" s="1">
        <v>91.237113402061794</v>
      </c>
      <c r="CE247" s="1">
        <v>96.195652173913004</v>
      </c>
      <c r="CF247" s="1">
        <v>86.986301369863</v>
      </c>
      <c r="CG247" s="1">
        <v>85.576923076923094</v>
      </c>
      <c r="CH247" s="1">
        <v>83.3333333333333</v>
      </c>
      <c r="CI247" s="1">
        <v>86.904761904761898</v>
      </c>
      <c r="CJ247" s="1">
        <v>95</v>
      </c>
      <c r="CK247" s="1">
        <v>93.3333333333333</v>
      </c>
      <c r="CL247" s="1">
        <v>93.589743589743506</v>
      </c>
      <c r="CM247" s="1">
        <v>80.303030303030297</v>
      </c>
      <c r="CN247" s="1">
        <v>72.2222222222222</v>
      </c>
      <c r="CO247" s="1">
        <v>97.826086956521706</v>
      </c>
      <c r="CP247" s="1">
        <v>97.9166666666666</v>
      </c>
      <c r="CQ247" s="1">
        <v>73.809523809523796</v>
      </c>
      <c r="CR247" s="1">
        <v>72.772277227722697</v>
      </c>
      <c r="CS247" s="1">
        <v>74.226804123711304</v>
      </c>
      <c r="CT247" s="1">
        <v>76.086956521739097</v>
      </c>
      <c r="CU247" s="1">
        <v>71.917808219178099</v>
      </c>
      <c r="CV247" s="1">
        <v>63.461538461538403</v>
      </c>
      <c r="CW247" s="1">
        <v>54.4444444444444</v>
      </c>
      <c r="CX247" s="1">
        <v>54.761904761904702</v>
      </c>
      <c r="CY247" s="1">
        <v>28.75</v>
      </c>
      <c r="CZ247" s="1">
        <v>58.8888888888888</v>
      </c>
      <c r="DA247" s="1">
        <v>57.692307692307601</v>
      </c>
      <c r="DB247" s="1">
        <v>83.3333333333333</v>
      </c>
      <c r="DC247" s="1">
        <v>59.259259259259203</v>
      </c>
      <c r="DD247" s="1">
        <v>32.6086956521739</v>
      </c>
      <c r="DE247" s="1">
        <v>35.4166666666666</v>
      </c>
      <c r="DF247" s="1">
        <v>35.714285714285701</v>
      </c>
      <c r="DG247" s="1">
        <v>81.126192223037407</v>
      </c>
      <c r="DH247" s="1">
        <v>54.061470911086701</v>
      </c>
      <c r="DI247" s="1">
        <v>94.620381648396204</v>
      </c>
      <c r="DJ247" s="1">
        <v>55.6575829383886</v>
      </c>
      <c r="DK247" s="1">
        <v>74.375624375624298</v>
      </c>
      <c r="DL247" s="1">
        <v>92.1479229989868</v>
      </c>
      <c r="DM247" s="1">
        <v>92.034943473792396</v>
      </c>
      <c r="DN247" s="1">
        <v>97.387295081967196</v>
      </c>
      <c r="DO247" s="1">
        <v>97.621457489878495</v>
      </c>
      <c r="DP247" s="1">
        <v>89.334027055150798</v>
      </c>
      <c r="DQ247" s="1">
        <v>99.941383352872194</v>
      </c>
      <c r="DR247" s="1">
        <v>99.034175334323905</v>
      </c>
      <c r="DS247" s="1">
        <v>93.560606060606005</v>
      </c>
      <c r="DT247" s="1">
        <v>70.485584218512898</v>
      </c>
      <c r="DU247" s="1">
        <v>60.932203389830498</v>
      </c>
      <c r="DV247" s="1">
        <v>76.724137931034406</v>
      </c>
      <c r="DW247" s="1">
        <v>71.002561287961896</v>
      </c>
      <c r="DX247" s="1">
        <v>56.049533089727902</v>
      </c>
      <c r="DY247" s="1">
        <v>80.479857819905206</v>
      </c>
      <c r="DZ247" s="1">
        <v>91.158841158841099</v>
      </c>
      <c r="EA247" s="1">
        <v>89.108409321175202</v>
      </c>
      <c r="EB247" s="1">
        <v>94.604316546762504</v>
      </c>
      <c r="EC247" s="1">
        <v>94.108606557377001</v>
      </c>
      <c r="ED247" s="1">
        <v>85.779352226720604</v>
      </c>
      <c r="EE247" s="1">
        <v>91.415192507804306</v>
      </c>
      <c r="EF247" s="1">
        <v>72.508792497069095</v>
      </c>
      <c r="EG247" s="1">
        <v>86.701337295690905</v>
      </c>
      <c r="EH247" s="1">
        <v>89.318181818181799</v>
      </c>
      <c r="EI247" s="1">
        <v>93.247344461305005</v>
      </c>
      <c r="EJ247" s="1">
        <v>96.016949152542296</v>
      </c>
      <c r="EK247" s="1">
        <v>89.416727806309595</v>
      </c>
      <c r="EL247" s="1">
        <v>88.144895718990099</v>
      </c>
      <c r="EM247" s="1">
        <v>90.499390986601696</v>
      </c>
      <c r="EN247" s="1">
        <v>81.042654028436004</v>
      </c>
      <c r="EO247" s="1">
        <v>71.678321678321595</v>
      </c>
      <c r="EP247" s="1">
        <v>71.428571428571402</v>
      </c>
      <c r="EQ247" s="1">
        <v>70.657759506680307</v>
      </c>
      <c r="ER247" s="1">
        <v>65.983606557377001</v>
      </c>
      <c r="ES247" s="1">
        <v>66.700404858299606</v>
      </c>
      <c r="ET247" s="1">
        <v>71.383975026014497</v>
      </c>
      <c r="EU247" s="1">
        <v>74.736225087924893</v>
      </c>
      <c r="EV247" s="1">
        <v>69.687964338781498</v>
      </c>
      <c r="EW247" s="1">
        <v>38.939393939393902</v>
      </c>
      <c r="EX247" s="1">
        <v>40.819423368740502</v>
      </c>
      <c r="EY247" s="1">
        <v>41.610169491525397</v>
      </c>
    </row>
    <row r="248" spans="1:155" ht="15">
      <c r="A248" s="11" t="s">
        <v>464</v>
      </c>
      <c r="B248" s="1" t="s">
        <v>929</v>
      </c>
      <c r="C248" s="1" t="s">
        <v>1077</v>
      </c>
      <c r="D248" s="11" t="s">
        <v>1033</v>
      </c>
      <c r="E248" s="11" t="s">
        <v>1034</v>
      </c>
      <c r="F248" s="1">
        <v>84.6666666666666</v>
      </c>
      <c r="G248" s="1">
        <v>82.6388888888888</v>
      </c>
      <c r="H248" s="1">
        <v>64.84375</v>
      </c>
      <c r="I248" s="1">
        <v>71.818181818181799</v>
      </c>
      <c r="J248" s="1">
        <v>69.512195121951194</v>
      </c>
      <c r="K248" s="1">
        <v>69.512195121951194</v>
      </c>
      <c r="L248" s="1">
        <v>86.585365853658502</v>
      </c>
      <c r="M248" s="1">
        <v>81.707317073170699</v>
      </c>
      <c r="N248" s="1">
        <v>88.157894736842096</v>
      </c>
      <c r="O248" s="1">
        <v>87.142857142857096</v>
      </c>
      <c r="P248" s="1">
        <v>69.354838709677395</v>
      </c>
      <c r="Q248" s="1">
        <v>84.482758620689594</v>
      </c>
      <c r="R248" s="1">
        <v>98.275862068965495</v>
      </c>
      <c r="S248" s="1">
        <v>98.214285714285694</v>
      </c>
      <c r="T248" s="1">
        <v>98</v>
      </c>
      <c r="U248" s="1">
        <v>80.6666666666666</v>
      </c>
      <c r="V248" s="1">
        <v>70.1388888888888</v>
      </c>
      <c r="W248" s="1">
        <v>52.34375</v>
      </c>
      <c r="X248" s="1">
        <v>62.727272727272698</v>
      </c>
      <c r="Y248" s="1">
        <v>79.268292682926798</v>
      </c>
      <c r="Z248" s="1">
        <v>76.829268292682897</v>
      </c>
      <c r="AA248" s="1">
        <v>71.951219512195095</v>
      </c>
      <c r="AB248" s="1">
        <v>93.902439024390205</v>
      </c>
      <c r="AC248" s="1">
        <v>96.052631578947299</v>
      </c>
      <c r="AD248" s="1">
        <v>95.714285714285694</v>
      </c>
      <c r="AE248" s="1">
        <v>82.258064516128997</v>
      </c>
      <c r="AF248" s="1">
        <v>77.586206896551701</v>
      </c>
      <c r="AG248" s="1">
        <v>98.275862068965495</v>
      </c>
      <c r="AH248" s="1">
        <v>98.214285714285694</v>
      </c>
      <c r="AI248" s="1">
        <v>78</v>
      </c>
      <c r="AJ248" s="1">
        <v>93.3333333333333</v>
      </c>
      <c r="AK248" s="1">
        <v>94.4444444444444</v>
      </c>
      <c r="AL248" s="1">
        <v>92.1875</v>
      </c>
      <c r="AM248" s="1">
        <v>89.090909090909093</v>
      </c>
      <c r="AN248" s="1">
        <v>86.585365853658502</v>
      </c>
      <c r="AO248" s="1">
        <v>91.463414634146304</v>
      </c>
      <c r="AP248" s="1">
        <v>91.463414634146304</v>
      </c>
      <c r="AQ248" s="1">
        <v>91.463414634146304</v>
      </c>
      <c r="AR248" s="1">
        <v>88.157894736842096</v>
      </c>
      <c r="AS248" s="1">
        <v>81.428571428571402</v>
      </c>
      <c r="AT248" s="1">
        <v>90.322580645161196</v>
      </c>
      <c r="AU248" s="1">
        <v>98.275862068965495</v>
      </c>
      <c r="AV248" s="1">
        <v>89.655172413793096</v>
      </c>
      <c r="AW248" s="1">
        <v>92.857142857142804</v>
      </c>
      <c r="AX248" s="1">
        <v>50</v>
      </c>
      <c r="AY248" s="1">
        <v>99.3333333333333</v>
      </c>
      <c r="AZ248" s="1">
        <v>99.3055555555555</v>
      </c>
      <c r="BA248" s="1">
        <v>91.40625</v>
      </c>
      <c r="BB248" s="1">
        <v>90</v>
      </c>
      <c r="BC248" s="1">
        <v>93.902439024390205</v>
      </c>
      <c r="BD248" s="1">
        <v>91.463414634146304</v>
      </c>
      <c r="BE248" s="1">
        <v>91.463414634146304</v>
      </c>
      <c r="BF248" s="1">
        <v>84.146341463414601</v>
      </c>
      <c r="BG248" s="1">
        <v>98.684210526315695</v>
      </c>
      <c r="BH248" s="1">
        <v>75.714285714285694</v>
      </c>
      <c r="BI248" s="1">
        <v>95.161290322580598</v>
      </c>
      <c r="BJ248" s="1">
        <v>56.8965517241379</v>
      </c>
      <c r="BK248" s="1">
        <v>50</v>
      </c>
      <c r="BL248" s="1">
        <v>87.5</v>
      </c>
      <c r="BM248" s="1">
        <v>82</v>
      </c>
      <c r="BN248" s="1">
        <v>70</v>
      </c>
      <c r="BO248" s="1">
        <v>69.4444444444444</v>
      </c>
      <c r="BP248" s="1">
        <v>71.09375</v>
      </c>
      <c r="BQ248" s="1">
        <v>35.454545454545404</v>
      </c>
      <c r="BR248" s="1">
        <v>43.902439024390198</v>
      </c>
      <c r="BS248" s="1">
        <v>53.658536585365802</v>
      </c>
      <c r="BT248" s="1">
        <v>60.975609756097498</v>
      </c>
      <c r="BU248" s="1">
        <v>65.8536585365853</v>
      </c>
      <c r="BV248" s="1">
        <v>76.315789473684205</v>
      </c>
      <c r="BW248" s="1">
        <v>80</v>
      </c>
      <c r="BX248" s="1">
        <v>40.322580645161203</v>
      </c>
      <c r="BY248" s="1">
        <v>44.827586206896498</v>
      </c>
      <c r="BZ248" s="1">
        <v>46.551724137930997</v>
      </c>
      <c r="CA248" s="1">
        <v>92.857142857142804</v>
      </c>
      <c r="CB248" s="1">
        <v>92</v>
      </c>
      <c r="CC248" s="1">
        <v>90</v>
      </c>
      <c r="CD248" s="1">
        <v>88.1944444444444</v>
      </c>
      <c r="CE248" s="1">
        <v>59.375</v>
      </c>
      <c r="CF248" s="1">
        <v>80</v>
      </c>
      <c r="CG248" s="1">
        <v>48.780487804878</v>
      </c>
      <c r="CH248" s="1">
        <v>70.731707317073102</v>
      </c>
      <c r="CI248" s="1">
        <v>60.975609756097498</v>
      </c>
      <c r="CJ248" s="1">
        <v>69.512195121951194</v>
      </c>
      <c r="CK248" s="1">
        <v>53.947368421052602</v>
      </c>
      <c r="CL248" s="1">
        <v>18.571428571428498</v>
      </c>
      <c r="CM248" s="1">
        <v>24.193548387096701</v>
      </c>
      <c r="CN248" s="1">
        <v>43.1034482758621</v>
      </c>
      <c r="CO248" s="1">
        <v>72.413793103448199</v>
      </c>
      <c r="CP248" s="1">
        <v>87.5</v>
      </c>
      <c r="CQ248" s="1">
        <v>86</v>
      </c>
      <c r="CR248" s="1">
        <v>98</v>
      </c>
      <c r="CS248" s="1">
        <v>98.6111111111111</v>
      </c>
      <c r="CT248" s="1">
        <v>99.21875</v>
      </c>
      <c r="CU248" s="1">
        <v>98.181818181818102</v>
      </c>
      <c r="CV248" s="1">
        <v>93.902439024390205</v>
      </c>
      <c r="CW248" s="1">
        <v>93.902439024390205</v>
      </c>
      <c r="CX248" s="1">
        <v>93.902439024390205</v>
      </c>
      <c r="CY248" s="1">
        <v>95.121951219512098</v>
      </c>
      <c r="CZ248" s="1">
        <v>96.052631578947299</v>
      </c>
      <c r="DA248" s="1">
        <v>98.571428571428498</v>
      </c>
      <c r="DB248" s="1">
        <v>91.935483870967701</v>
      </c>
      <c r="DC248" s="1">
        <v>17.241379310344801</v>
      </c>
      <c r="DD248" s="1">
        <v>77.586206896551701</v>
      </c>
      <c r="DE248" s="1">
        <v>83.928571428571402</v>
      </c>
      <c r="DF248" s="1">
        <v>36</v>
      </c>
      <c r="DG248" s="1">
        <v>99.284666177549497</v>
      </c>
      <c r="DH248" s="1">
        <v>99.652396633735805</v>
      </c>
      <c r="DI248" s="1">
        <v>94.498578968737306</v>
      </c>
      <c r="DJ248" s="1">
        <v>98.074644549762994</v>
      </c>
      <c r="DK248" s="1">
        <v>85.264735264735194</v>
      </c>
      <c r="DL248" s="1">
        <v>95.592705167173193</v>
      </c>
      <c r="DM248" s="1">
        <v>92.4460431654676</v>
      </c>
      <c r="DN248" s="1">
        <v>86.116803278688494</v>
      </c>
      <c r="DO248" s="1">
        <v>76.973684210526301</v>
      </c>
      <c r="DP248" s="1">
        <v>53.954214360041597</v>
      </c>
      <c r="DQ248" s="1">
        <v>53.985932004689303</v>
      </c>
      <c r="DR248" s="1">
        <v>47.919762258543798</v>
      </c>
      <c r="DS248" s="1">
        <v>80.227272727272705</v>
      </c>
      <c r="DT248" s="1">
        <v>86.418816388467306</v>
      </c>
      <c r="DU248" s="1">
        <v>96.355932203389798</v>
      </c>
      <c r="DV248" s="1">
        <v>20.7079970652971</v>
      </c>
      <c r="DW248" s="1">
        <v>21.4965239663373</v>
      </c>
      <c r="DX248" s="1">
        <v>29.6589524969549</v>
      </c>
      <c r="DY248" s="1">
        <v>27.280805687203699</v>
      </c>
      <c r="DZ248" s="1">
        <v>29.020979020978999</v>
      </c>
      <c r="EA248" s="1">
        <v>31.965552178318099</v>
      </c>
      <c r="EB248" s="1">
        <v>34.686536485097598</v>
      </c>
      <c r="EC248" s="1">
        <v>54.559426229508198</v>
      </c>
      <c r="ED248" s="1">
        <v>40.232793522267201</v>
      </c>
      <c r="EE248" s="1">
        <v>48.126951092611797</v>
      </c>
      <c r="EF248" s="1">
        <v>53.399765533411397</v>
      </c>
      <c r="EG248" s="1">
        <v>30.2377414561664</v>
      </c>
      <c r="EH248" s="1">
        <v>19.1666666666666</v>
      </c>
      <c r="EI248" s="1">
        <v>36.646433990895197</v>
      </c>
      <c r="EJ248" s="1">
        <v>90.762711864406697</v>
      </c>
      <c r="EK248" s="1">
        <v>96.239911958914107</v>
      </c>
      <c r="EL248" s="1">
        <v>88.144895718990099</v>
      </c>
      <c r="EM248" s="1">
        <v>73.792123426715307</v>
      </c>
      <c r="EN248" s="1">
        <v>95.734597156398095</v>
      </c>
      <c r="EO248" s="1">
        <v>71.678321678321595</v>
      </c>
      <c r="EP248" s="1">
        <v>94.478216818642295</v>
      </c>
      <c r="EQ248" s="1">
        <v>94.655704008222003</v>
      </c>
      <c r="ER248" s="1">
        <v>70.645491803278603</v>
      </c>
      <c r="ES248" s="1">
        <v>91.295546558704402</v>
      </c>
      <c r="ET248" s="1">
        <v>92.8199791883454</v>
      </c>
      <c r="EU248" s="1">
        <v>94.255568581477107</v>
      </c>
      <c r="EV248" s="1">
        <v>93.016344725111395</v>
      </c>
      <c r="EW248" s="1">
        <v>91.818181818181799</v>
      </c>
      <c r="EX248" s="1">
        <v>93.171471927162301</v>
      </c>
      <c r="EY248" s="1">
        <v>87.966101694915196</v>
      </c>
    </row>
    <row r="249" spans="1:155" ht="15">
      <c r="A249" s="11" t="s">
        <v>458</v>
      </c>
      <c r="B249" s="1" t="s">
        <v>924</v>
      </c>
      <c r="C249" s="1" t="s">
        <v>1090</v>
      </c>
      <c r="D249" s="11" t="s">
        <v>1236</v>
      </c>
      <c r="E249" s="11" t="s">
        <v>1237</v>
      </c>
      <c r="F249" s="1">
        <v>30.198019801980099</v>
      </c>
      <c r="G249" s="1">
        <v>32.474226804123703</v>
      </c>
      <c r="H249" s="1">
        <v>24.456521739130402</v>
      </c>
      <c r="I249" s="1">
        <v>21.2328767123287</v>
      </c>
      <c r="J249" s="1">
        <v>16.346153846153801</v>
      </c>
      <c r="K249" s="1">
        <v>21.1111111111111</v>
      </c>
      <c r="L249" s="1">
        <v>20.238095238095202</v>
      </c>
      <c r="M249" s="1">
        <v>16.25</v>
      </c>
      <c r="N249" s="1">
        <v>10</v>
      </c>
      <c r="O249" s="1">
        <v>37.179487179487097</v>
      </c>
      <c r="P249" s="1">
        <v>28.7878787878787</v>
      </c>
      <c r="Q249" s="1">
        <v>0</v>
      </c>
      <c r="R249" s="1">
        <v>0</v>
      </c>
      <c r="S249" s="1">
        <v>0</v>
      </c>
      <c r="T249" s="1">
        <v>0</v>
      </c>
      <c r="U249" s="1">
        <v>66.8316831683168</v>
      </c>
      <c r="V249" s="1">
        <v>26.2886597938144</v>
      </c>
      <c r="W249" s="1">
        <v>28.260869565217298</v>
      </c>
      <c r="X249" s="1">
        <v>22.602739726027298</v>
      </c>
      <c r="Y249" s="1">
        <v>19.230769230769202</v>
      </c>
      <c r="Z249" s="1">
        <v>21.1111111111111</v>
      </c>
      <c r="AA249" s="1">
        <v>21.428571428571399</v>
      </c>
      <c r="AB249" s="1">
        <v>21.25</v>
      </c>
      <c r="AC249" s="1">
        <v>23.3333333333333</v>
      </c>
      <c r="AD249" s="1">
        <v>29.4871794871794</v>
      </c>
      <c r="AE249" s="1">
        <v>30.303030303030301</v>
      </c>
      <c r="AF249" s="1">
        <v>0</v>
      </c>
      <c r="AG249" s="1">
        <v>0</v>
      </c>
      <c r="AH249" s="1">
        <v>0</v>
      </c>
      <c r="AI249" s="1">
        <v>0</v>
      </c>
      <c r="AJ249" s="1">
        <v>47.029702970297002</v>
      </c>
      <c r="AK249" s="1">
        <v>48.453608247422601</v>
      </c>
      <c r="AL249" s="1">
        <v>49.456521739130402</v>
      </c>
      <c r="AM249" s="1">
        <v>50</v>
      </c>
      <c r="AN249" s="1">
        <v>49.038461538461497</v>
      </c>
      <c r="AO249" s="1">
        <v>48.8888888888888</v>
      </c>
      <c r="AP249" s="1">
        <v>48.809523809523803</v>
      </c>
      <c r="AQ249" s="1">
        <v>48.75</v>
      </c>
      <c r="AR249" s="1">
        <v>45.5555555555555</v>
      </c>
      <c r="AS249" s="1">
        <v>47.435897435897402</v>
      </c>
      <c r="AT249" s="1">
        <v>46.969696969696898</v>
      </c>
      <c r="AU249" s="1">
        <v>0</v>
      </c>
      <c r="AV249" s="1">
        <v>0</v>
      </c>
      <c r="AW249" s="1">
        <v>0</v>
      </c>
      <c r="AX249" s="1">
        <v>0</v>
      </c>
      <c r="AY249" s="1">
        <v>50</v>
      </c>
      <c r="AZ249" s="1">
        <v>51.0309278350515</v>
      </c>
      <c r="BA249" s="1">
        <v>58.152173913043399</v>
      </c>
      <c r="BB249" s="1">
        <v>65.068493150684901</v>
      </c>
      <c r="BC249" s="1">
        <v>75.961538461538396</v>
      </c>
      <c r="BD249" s="1">
        <v>27.7777777777777</v>
      </c>
      <c r="BE249" s="1">
        <v>17.857142857142801</v>
      </c>
      <c r="BF249" s="1">
        <v>11.25</v>
      </c>
      <c r="BG249" s="1">
        <v>52.2222222222222</v>
      </c>
      <c r="BH249" s="1">
        <v>32.051282051282101</v>
      </c>
      <c r="BI249" s="1">
        <v>28.7878787878787</v>
      </c>
      <c r="BJ249" s="1">
        <v>0</v>
      </c>
      <c r="BK249" s="1">
        <v>0</v>
      </c>
      <c r="BL249" s="1">
        <v>0</v>
      </c>
      <c r="BM249" s="1">
        <v>0</v>
      </c>
      <c r="BN249" s="1">
        <v>35.148514851485103</v>
      </c>
      <c r="BO249" s="1">
        <v>39.175257731958702</v>
      </c>
      <c r="BP249" s="1">
        <v>42.3913043478261</v>
      </c>
      <c r="BQ249" s="1">
        <v>43.150684931506802</v>
      </c>
      <c r="BR249" s="1">
        <v>41.346153846153797</v>
      </c>
      <c r="BS249" s="1">
        <v>42.2222222222222</v>
      </c>
      <c r="BT249" s="1">
        <v>42.857142857142797</v>
      </c>
      <c r="BU249" s="1">
        <v>43.75</v>
      </c>
      <c r="BV249" s="1">
        <v>44.4444444444444</v>
      </c>
      <c r="BW249" s="1">
        <v>47.435897435897402</v>
      </c>
      <c r="BX249" s="1">
        <v>46.969696969696898</v>
      </c>
      <c r="BY249" s="1">
        <v>0</v>
      </c>
      <c r="BZ249" s="1">
        <v>0</v>
      </c>
      <c r="CA249" s="1">
        <v>0</v>
      </c>
      <c r="CB249" s="1">
        <v>0</v>
      </c>
      <c r="CC249" s="1">
        <v>95.544554455445507</v>
      </c>
      <c r="CD249" s="1">
        <v>67.525773195876198</v>
      </c>
      <c r="CE249" s="1">
        <v>72.282608695652101</v>
      </c>
      <c r="CF249" s="1">
        <v>65.753424657534197</v>
      </c>
      <c r="CG249" s="1">
        <v>62.5</v>
      </c>
      <c r="CH249" s="1">
        <v>35.5555555555555</v>
      </c>
      <c r="CI249" s="1">
        <v>30.952380952380899</v>
      </c>
      <c r="CJ249" s="1">
        <v>37.5</v>
      </c>
      <c r="CK249" s="1">
        <v>46.6666666666666</v>
      </c>
      <c r="CL249" s="1">
        <v>25.6410256410256</v>
      </c>
      <c r="CM249" s="1">
        <v>22.727272727272702</v>
      </c>
      <c r="CN249" s="1">
        <v>0</v>
      </c>
      <c r="CO249" s="1">
        <v>0</v>
      </c>
      <c r="CP249" s="1">
        <v>0</v>
      </c>
      <c r="CQ249" s="1">
        <v>0</v>
      </c>
      <c r="CR249" s="1">
        <v>38.613861386138602</v>
      </c>
      <c r="CS249" s="1">
        <v>39.690721649484502</v>
      </c>
      <c r="CT249" s="1">
        <v>68.478260869565204</v>
      </c>
      <c r="CU249" s="1">
        <v>63.698630136986303</v>
      </c>
      <c r="CV249" s="1">
        <v>54.807692307692299</v>
      </c>
      <c r="CW249" s="1">
        <v>10</v>
      </c>
      <c r="CX249" s="1">
        <v>23.8095238095238</v>
      </c>
      <c r="CY249" s="1">
        <v>7.5</v>
      </c>
      <c r="CZ249" s="1">
        <v>10</v>
      </c>
      <c r="DA249" s="1">
        <v>10.2564102564102</v>
      </c>
      <c r="DB249" s="1">
        <v>9.0909090909090899</v>
      </c>
      <c r="DC249" s="1">
        <v>0</v>
      </c>
      <c r="DD249" s="1">
        <v>0</v>
      </c>
      <c r="DE249" s="1">
        <v>0</v>
      </c>
      <c r="DF249" s="1">
        <v>0</v>
      </c>
      <c r="DG249" s="1">
        <v>33.070432868672</v>
      </c>
      <c r="DH249" s="1">
        <v>56.8422978412001</v>
      </c>
      <c r="DI249" s="1">
        <v>72.777101096224101</v>
      </c>
      <c r="DJ249" s="1">
        <v>63.359004739336399</v>
      </c>
      <c r="DK249" s="1">
        <v>26.6233766233766</v>
      </c>
      <c r="DL249" s="1">
        <v>19.6048632218845</v>
      </c>
      <c r="DM249" s="1">
        <v>10.4316546762589</v>
      </c>
      <c r="DN249" s="1">
        <v>8.1454918032786807</v>
      </c>
      <c r="DO249" s="1">
        <v>17.4595141700404</v>
      </c>
      <c r="DP249" s="1">
        <v>13.579604578563901</v>
      </c>
      <c r="DQ249" s="1">
        <v>14.947245017584899</v>
      </c>
      <c r="DR249" s="1">
        <v>0</v>
      </c>
      <c r="DS249" s="1">
        <v>0</v>
      </c>
      <c r="DT249" s="1">
        <v>0</v>
      </c>
      <c r="DU249" s="1">
        <v>0</v>
      </c>
      <c r="DV249" s="1">
        <v>11.8305209097578</v>
      </c>
      <c r="DW249" s="1">
        <v>6.9337724112696604</v>
      </c>
      <c r="DX249" s="1">
        <v>8.7494924888347505</v>
      </c>
      <c r="DY249" s="1">
        <v>13.0035545023696</v>
      </c>
      <c r="DZ249" s="1">
        <v>9.5404595404595405</v>
      </c>
      <c r="EA249" s="1">
        <v>11.3981762917933</v>
      </c>
      <c r="EB249" s="1">
        <v>17.3175745118191</v>
      </c>
      <c r="EC249" s="1">
        <v>5.8913934426229497</v>
      </c>
      <c r="ED249" s="1">
        <v>6.0222672064777303</v>
      </c>
      <c r="EE249" s="1">
        <v>0.98855359001040499</v>
      </c>
      <c r="EF249" s="1">
        <v>2.7549824150058599</v>
      </c>
      <c r="EG249" s="1">
        <v>0</v>
      </c>
      <c r="EH249" s="1">
        <v>0</v>
      </c>
      <c r="EI249" s="1">
        <v>0</v>
      </c>
      <c r="EJ249" s="1">
        <v>0</v>
      </c>
      <c r="EK249" s="1">
        <v>35.399853264856901</v>
      </c>
      <c r="EL249" s="1">
        <v>36.1873399195023</v>
      </c>
      <c r="EM249" s="1">
        <v>35.749086479902502</v>
      </c>
      <c r="EN249" s="1">
        <v>30.9537914691943</v>
      </c>
      <c r="EO249" s="1">
        <v>22.0779220779221</v>
      </c>
      <c r="EP249" s="1">
        <v>21.681864235055698</v>
      </c>
      <c r="EQ249" s="1">
        <v>21.891058581706101</v>
      </c>
      <c r="ER249" s="1">
        <v>25.768442622950801</v>
      </c>
      <c r="ES249" s="1">
        <v>33.350202429149803</v>
      </c>
      <c r="ET249" s="1">
        <v>1.87304890738813</v>
      </c>
      <c r="EU249" s="1">
        <v>38.628370457209797</v>
      </c>
      <c r="EV249" s="1">
        <v>0</v>
      </c>
      <c r="EW249" s="1">
        <v>0</v>
      </c>
      <c r="EX249" s="1">
        <v>0</v>
      </c>
      <c r="EY249" s="1">
        <v>0</v>
      </c>
    </row>
    <row r="250" spans="1:155" ht="15">
      <c r="A250" s="11" t="s">
        <v>467</v>
      </c>
      <c r="B250" s="1" t="s">
        <v>931</v>
      </c>
      <c r="C250" s="1" t="s">
        <v>1215</v>
      </c>
      <c r="D250" s="11" t="s">
        <v>1216</v>
      </c>
      <c r="E250" s="11" t="s">
        <v>1217</v>
      </c>
      <c r="F250" s="1">
        <v>40.384615384615302</v>
      </c>
      <c r="G250" s="1">
        <v>0</v>
      </c>
      <c r="H250" s="1">
        <v>49.2424242424242</v>
      </c>
      <c r="I250" s="1">
        <v>41.228070175438503</v>
      </c>
      <c r="J250" s="1">
        <v>47.2222222222222</v>
      </c>
      <c r="K250" s="1">
        <v>70.408163265306101</v>
      </c>
      <c r="L250" s="1">
        <v>52.127659574468098</v>
      </c>
      <c r="M250" s="1">
        <v>55.681818181818102</v>
      </c>
      <c r="N250" s="1">
        <v>55.681818181818102</v>
      </c>
      <c r="O250" s="1">
        <v>50</v>
      </c>
      <c r="P250" s="1">
        <v>38.3333333333333</v>
      </c>
      <c r="Q250" s="1">
        <v>37.5</v>
      </c>
      <c r="R250" s="1">
        <v>5.55555555555555</v>
      </c>
      <c r="S250" s="1">
        <v>26.923076923076898</v>
      </c>
      <c r="T250" s="1">
        <v>34</v>
      </c>
      <c r="U250" s="1">
        <v>75.641025641025607</v>
      </c>
      <c r="V250" s="1">
        <v>0</v>
      </c>
      <c r="W250" s="1">
        <v>82.575757575757507</v>
      </c>
      <c r="X250" s="1">
        <v>84.210526315789394</v>
      </c>
      <c r="Y250" s="1">
        <v>87.037037037036995</v>
      </c>
      <c r="Z250" s="1">
        <v>82.653061224489804</v>
      </c>
      <c r="AA250" s="1">
        <v>73.404255319148902</v>
      </c>
      <c r="AB250" s="1">
        <v>78.409090909090907</v>
      </c>
      <c r="AC250" s="1">
        <v>82.954545454545396</v>
      </c>
      <c r="AD250" s="1">
        <v>80.487804878048706</v>
      </c>
      <c r="AE250" s="1">
        <v>73.3333333333333</v>
      </c>
      <c r="AF250" s="1">
        <v>53.571428571428498</v>
      </c>
      <c r="AG250" s="1">
        <v>16.6666666666666</v>
      </c>
      <c r="AH250" s="1">
        <v>26.923076923076898</v>
      </c>
      <c r="AI250" s="1">
        <v>32</v>
      </c>
      <c r="AJ250" s="1">
        <v>89.743589743589695</v>
      </c>
      <c r="AK250" s="1">
        <v>0</v>
      </c>
      <c r="AL250" s="1">
        <v>89.393939393939306</v>
      </c>
      <c r="AM250" s="1">
        <v>91.228070175438503</v>
      </c>
      <c r="AN250" s="1">
        <v>93.518518518518505</v>
      </c>
      <c r="AO250" s="1">
        <v>92.857142857142804</v>
      </c>
      <c r="AP250" s="1">
        <v>72.340425531914903</v>
      </c>
      <c r="AQ250" s="1">
        <v>71.590909090909093</v>
      </c>
      <c r="AR250" s="1">
        <v>77.272727272727195</v>
      </c>
      <c r="AS250" s="1">
        <v>35.365853658536501</v>
      </c>
      <c r="AT250" s="1">
        <v>33.3333333333333</v>
      </c>
      <c r="AU250" s="1">
        <v>39.285714285714199</v>
      </c>
      <c r="AV250" s="1">
        <v>40.740740740740698</v>
      </c>
      <c r="AW250" s="1">
        <v>50</v>
      </c>
      <c r="AX250" s="1">
        <v>50</v>
      </c>
      <c r="AY250" s="1">
        <v>51.923076923076898</v>
      </c>
      <c r="AZ250" s="1">
        <v>0</v>
      </c>
      <c r="BA250" s="1">
        <v>59.848484848484802</v>
      </c>
      <c r="BB250" s="1">
        <v>58.771929824561397</v>
      </c>
      <c r="BC250" s="1">
        <v>50.925925925925903</v>
      </c>
      <c r="BD250" s="1">
        <v>52.040816326530603</v>
      </c>
      <c r="BE250" s="1">
        <v>41.489361702127603</v>
      </c>
      <c r="BF250" s="1">
        <v>28.409090909090899</v>
      </c>
      <c r="BG250" s="1">
        <v>35.227272727272698</v>
      </c>
      <c r="BH250" s="1">
        <v>30.487804878048699</v>
      </c>
      <c r="BI250" s="1">
        <v>20</v>
      </c>
      <c r="BJ250" s="1">
        <v>19.6428571428571</v>
      </c>
      <c r="BK250" s="1">
        <v>27.7777777777777</v>
      </c>
      <c r="BL250" s="1">
        <v>1.92307692307692</v>
      </c>
      <c r="BM250" s="1">
        <v>14</v>
      </c>
      <c r="BN250" s="1">
        <v>45.512820512820497</v>
      </c>
      <c r="BO250" s="1">
        <v>0</v>
      </c>
      <c r="BP250" s="1">
        <v>50.757575757575701</v>
      </c>
      <c r="BQ250" s="1">
        <v>59.649122807017498</v>
      </c>
      <c r="BR250" s="1">
        <v>62.962962962962898</v>
      </c>
      <c r="BS250" s="1">
        <v>71.428571428571402</v>
      </c>
      <c r="BT250" s="1">
        <v>85.106382978723403</v>
      </c>
      <c r="BU250" s="1">
        <v>68.181818181818102</v>
      </c>
      <c r="BV250" s="1">
        <v>71.590909090909093</v>
      </c>
      <c r="BW250" s="1">
        <v>59.756097560975597</v>
      </c>
      <c r="BX250" s="1">
        <v>56.6666666666666</v>
      </c>
      <c r="BY250" s="1">
        <v>57.142857142857103</v>
      </c>
      <c r="BZ250" s="1">
        <v>68.518518518518505</v>
      </c>
      <c r="CA250" s="1">
        <v>34.615384615384599</v>
      </c>
      <c r="CB250" s="1">
        <v>36</v>
      </c>
      <c r="CC250" s="1">
        <v>70.512820512820497</v>
      </c>
      <c r="CD250" s="1">
        <v>0</v>
      </c>
      <c r="CE250" s="1">
        <v>68.939393939393895</v>
      </c>
      <c r="CF250" s="1">
        <v>75.438596491228097</v>
      </c>
      <c r="CG250" s="1">
        <v>72.2222222222222</v>
      </c>
      <c r="CH250" s="1">
        <v>77.551020408163197</v>
      </c>
      <c r="CI250" s="1">
        <v>62.7659574468085</v>
      </c>
      <c r="CJ250" s="1">
        <v>68.181818181818102</v>
      </c>
      <c r="CK250" s="1">
        <v>68.181818181818102</v>
      </c>
      <c r="CL250" s="1">
        <v>67.073170731707293</v>
      </c>
      <c r="CM250" s="1">
        <v>71.6666666666666</v>
      </c>
      <c r="CN250" s="1">
        <v>85.714285714285694</v>
      </c>
      <c r="CO250" s="1">
        <v>50</v>
      </c>
      <c r="CP250" s="1">
        <v>76.923076923076906</v>
      </c>
      <c r="CQ250" s="1">
        <v>90</v>
      </c>
      <c r="CR250" s="1">
        <v>66.025641025640994</v>
      </c>
      <c r="CS250" s="1">
        <v>0</v>
      </c>
      <c r="CT250" s="1">
        <v>69.696969696969703</v>
      </c>
      <c r="CU250" s="1">
        <v>68.421052631578902</v>
      </c>
      <c r="CV250" s="1">
        <v>73.148148148148096</v>
      </c>
      <c r="CW250" s="1">
        <v>77.551020408163197</v>
      </c>
      <c r="CX250" s="1">
        <v>40.425531914893597</v>
      </c>
      <c r="CY250" s="1">
        <v>39.772727272727202</v>
      </c>
      <c r="CZ250" s="1">
        <v>70.454545454545396</v>
      </c>
      <c r="DA250" s="1">
        <v>46.341463414634099</v>
      </c>
      <c r="DB250" s="1">
        <v>38.3333333333333</v>
      </c>
      <c r="DC250" s="1">
        <v>41.071428571428498</v>
      </c>
      <c r="DD250" s="1">
        <v>51.851851851851798</v>
      </c>
      <c r="DE250" s="1">
        <v>32.692307692307601</v>
      </c>
      <c r="DF250" s="1">
        <v>34</v>
      </c>
      <c r="DG250" s="1">
        <v>92.954192546583798</v>
      </c>
      <c r="DH250" s="1">
        <v>0</v>
      </c>
      <c r="DI250" s="1">
        <v>82.455177460665894</v>
      </c>
      <c r="DJ250" s="1">
        <v>73.792123426715307</v>
      </c>
      <c r="DK250" s="1">
        <v>71.7120853080568</v>
      </c>
      <c r="DL250" s="1">
        <v>92.357642357642305</v>
      </c>
      <c r="DM250" s="1">
        <v>73.606889564336299</v>
      </c>
      <c r="DN250" s="1">
        <v>92.959917780061602</v>
      </c>
      <c r="DO250" s="1">
        <v>87.243852459016296</v>
      </c>
      <c r="DP250" s="1">
        <v>84.969635627530295</v>
      </c>
      <c r="DQ250" s="1">
        <v>76.326742976066598</v>
      </c>
      <c r="DR250" s="1">
        <v>64.888628370457198</v>
      </c>
      <c r="DS250" s="1">
        <v>36.478454680534902</v>
      </c>
      <c r="DT250" s="1">
        <v>42.803030303030297</v>
      </c>
      <c r="DU250" s="1">
        <v>73.520485584218505</v>
      </c>
      <c r="DV250" s="1">
        <v>85.772515527950304</v>
      </c>
      <c r="DW250" s="1">
        <v>0</v>
      </c>
      <c r="DX250" s="1">
        <v>61.123307720453703</v>
      </c>
      <c r="DY250" s="1">
        <v>55.2781161185546</v>
      </c>
      <c r="DZ250" s="1">
        <v>55.894549763033098</v>
      </c>
      <c r="EA250" s="1">
        <v>57.392607392607403</v>
      </c>
      <c r="EB250" s="1">
        <v>55.065856129685898</v>
      </c>
      <c r="EC250" s="1">
        <v>60.071942446043103</v>
      </c>
      <c r="ED250" s="1">
        <v>63.8831967213114</v>
      </c>
      <c r="EE250" s="1">
        <v>14.1194331983805</v>
      </c>
      <c r="EF250" s="1">
        <v>23.152965660770001</v>
      </c>
      <c r="EG250" s="1">
        <v>24.091441969519298</v>
      </c>
      <c r="EH250" s="1">
        <v>12.109955423476899</v>
      </c>
      <c r="EI250" s="1">
        <v>22.5</v>
      </c>
      <c r="EJ250" s="1">
        <v>11.001517450682799</v>
      </c>
      <c r="EK250" s="1">
        <v>71.700310559006198</v>
      </c>
      <c r="EL250" s="1">
        <v>0</v>
      </c>
      <c r="EM250" s="1">
        <v>74.624954262714894</v>
      </c>
      <c r="EN250" s="1">
        <v>73.792123426715307</v>
      </c>
      <c r="EO250" s="1">
        <v>64.869668246445499</v>
      </c>
      <c r="EP250" s="1">
        <v>71.678321678321595</v>
      </c>
      <c r="EQ250" s="1">
        <v>71.428571428571402</v>
      </c>
      <c r="ER250" s="1">
        <v>70.657759506680307</v>
      </c>
      <c r="ES250" s="1">
        <v>51.536885245901601</v>
      </c>
      <c r="ET250" s="1">
        <v>62.0445344129554</v>
      </c>
      <c r="EU250" s="1">
        <v>63.995837669094598</v>
      </c>
      <c r="EV250" s="1">
        <v>38.628370457209797</v>
      </c>
      <c r="EW250" s="1">
        <v>18.4992570579494</v>
      </c>
      <c r="EX250" s="1">
        <v>38.939393939393902</v>
      </c>
      <c r="EY250" s="1">
        <v>40.819423368740502</v>
      </c>
    </row>
    <row r="251" spans="1:155" ht="15">
      <c r="A251" s="11" t="s">
        <v>469</v>
      </c>
      <c r="B251" s="1" t="s">
        <v>933</v>
      </c>
      <c r="C251" s="1" t="s">
        <v>1038</v>
      </c>
      <c r="D251" s="11" t="s">
        <v>1101</v>
      </c>
      <c r="E251" s="11" t="s">
        <v>1102</v>
      </c>
      <c r="F251" s="1">
        <v>69.4444444444444</v>
      </c>
      <c r="G251" s="1">
        <v>66.360294117647001</v>
      </c>
      <c r="H251" s="1">
        <v>68.773946360153204</v>
      </c>
      <c r="I251" s="1">
        <v>69.628099173553693</v>
      </c>
      <c r="J251" s="1">
        <v>75.114155251141497</v>
      </c>
      <c r="K251" s="1">
        <v>63.095238095238102</v>
      </c>
      <c r="L251" s="1">
        <v>56.313131313131301</v>
      </c>
      <c r="M251" s="1">
        <v>62.820512820512803</v>
      </c>
      <c r="N251" s="1">
        <v>57.537688442211099</v>
      </c>
      <c r="O251" s="1">
        <v>59.826589595375701</v>
      </c>
      <c r="P251" s="1">
        <v>59.294871794871803</v>
      </c>
      <c r="Q251" s="1">
        <v>58.849557522123902</v>
      </c>
      <c r="R251" s="1">
        <v>78.409090909090907</v>
      </c>
      <c r="S251" s="1">
        <v>74.698795180722797</v>
      </c>
      <c r="T251" s="1">
        <v>81.506849315068493</v>
      </c>
      <c r="U251" s="1">
        <v>54.629629629629598</v>
      </c>
      <c r="V251" s="1">
        <v>59.375</v>
      </c>
      <c r="W251" s="1">
        <v>61.877394636015303</v>
      </c>
      <c r="X251" s="1">
        <v>55.165289256198299</v>
      </c>
      <c r="Y251" s="1">
        <v>55.936073059360702</v>
      </c>
      <c r="Z251" s="1">
        <v>52.142857142857103</v>
      </c>
      <c r="AA251" s="1">
        <v>49.2424242424242</v>
      </c>
      <c r="AB251" s="1">
        <v>50.512820512820497</v>
      </c>
      <c r="AC251" s="1">
        <v>50.502512562814097</v>
      </c>
      <c r="AD251" s="1">
        <v>52.312138728323703</v>
      </c>
      <c r="AE251" s="1">
        <v>51.282051282051199</v>
      </c>
      <c r="AF251" s="1">
        <v>45.575221238937999</v>
      </c>
      <c r="AG251" s="1">
        <v>59.659090909090899</v>
      </c>
      <c r="AH251" s="1">
        <v>30.722891566265002</v>
      </c>
      <c r="AI251" s="1">
        <v>32.191780821917803</v>
      </c>
      <c r="AJ251" s="1">
        <v>96.481481481481396</v>
      </c>
      <c r="AK251" s="1">
        <v>96.691176470588204</v>
      </c>
      <c r="AL251" s="1">
        <v>96.934865900383102</v>
      </c>
      <c r="AM251" s="1">
        <v>96.4876033057851</v>
      </c>
      <c r="AN251" s="1">
        <v>95.662100456621005</v>
      </c>
      <c r="AO251" s="1">
        <v>95.714285714285694</v>
      </c>
      <c r="AP251" s="1">
        <v>95.707070707070699</v>
      </c>
      <c r="AQ251" s="1">
        <v>95.384615384615302</v>
      </c>
      <c r="AR251" s="1">
        <v>95.979899497487395</v>
      </c>
      <c r="AS251" s="1">
        <v>95.086705202312103</v>
      </c>
      <c r="AT251" s="1">
        <v>85.897435897435798</v>
      </c>
      <c r="AU251" s="1">
        <v>90.707964601769902</v>
      </c>
      <c r="AV251" s="1">
        <v>50</v>
      </c>
      <c r="AW251" s="1">
        <v>50</v>
      </c>
      <c r="AX251" s="1">
        <v>50</v>
      </c>
      <c r="AY251" s="1">
        <v>56.481481481481403</v>
      </c>
      <c r="AZ251" s="1">
        <v>62.316176470588204</v>
      </c>
      <c r="BA251" s="1">
        <v>57.279693486589998</v>
      </c>
      <c r="BB251" s="1">
        <v>87.809917355371894</v>
      </c>
      <c r="BC251" s="1">
        <v>84.246575342465704</v>
      </c>
      <c r="BD251" s="1">
        <v>75</v>
      </c>
      <c r="BE251" s="1">
        <v>73.484848484848399</v>
      </c>
      <c r="BF251" s="1">
        <v>93.589743589743506</v>
      </c>
      <c r="BG251" s="1">
        <v>75.125628140703498</v>
      </c>
      <c r="BH251" s="1">
        <v>75.433526011560602</v>
      </c>
      <c r="BI251" s="1">
        <v>49.038461538461497</v>
      </c>
      <c r="BJ251" s="1">
        <v>59.734513274336202</v>
      </c>
      <c r="BK251" s="1">
        <v>28.977272727272702</v>
      </c>
      <c r="BL251" s="1">
        <v>74.096385542168605</v>
      </c>
      <c r="BM251" s="1">
        <v>47.260273972602697</v>
      </c>
      <c r="BN251" s="1">
        <v>26.851851851851801</v>
      </c>
      <c r="BO251" s="1">
        <v>29.227941176470502</v>
      </c>
      <c r="BP251" s="1">
        <v>30.076628352490399</v>
      </c>
      <c r="BQ251" s="1">
        <v>31.404958677685901</v>
      </c>
      <c r="BR251" s="1">
        <v>31.963470319634698</v>
      </c>
      <c r="BS251" s="1">
        <v>32.380952380952301</v>
      </c>
      <c r="BT251" s="1">
        <v>31.313131313131301</v>
      </c>
      <c r="BU251" s="1">
        <v>32.051282051282101</v>
      </c>
      <c r="BV251" s="1">
        <v>34.170854271356703</v>
      </c>
      <c r="BW251" s="1">
        <v>33.526011560693597</v>
      </c>
      <c r="BX251" s="1">
        <v>33.3333333333333</v>
      </c>
      <c r="BY251" s="1">
        <v>33.628318584070797</v>
      </c>
      <c r="BZ251" s="1">
        <v>36.931818181818102</v>
      </c>
      <c r="CA251" s="1">
        <v>40.361445783132503</v>
      </c>
      <c r="CB251" s="1">
        <v>43.150684931506802</v>
      </c>
      <c r="CC251" s="1">
        <v>84.259259259259196</v>
      </c>
      <c r="CD251" s="1">
        <v>80.330882352941103</v>
      </c>
      <c r="CE251" s="1">
        <v>89.846743295019095</v>
      </c>
      <c r="CF251" s="1">
        <v>87.809917355371894</v>
      </c>
      <c r="CG251" s="1">
        <v>89.954337899543305</v>
      </c>
      <c r="CH251" s="1">
        <v>91.6666666666666</v>
      </c>
      <c r="CI251" s="1">
        <v>90.656565656565604</v>
      </c>
      <c r="CJ251" s="1">
        <v>92.820512820512803</v>
      </c>
      <c r="CK251" s="1">
        <v>84.673366834170807</v>
      </c>
      <c r="CL251" s="1">
        <v>71.387283236994193</v>
      </c>
      <c r="CM251" s="1">
        <v>82.371794871794805</v>
      </c>
      <c r="CN251" s="1">
        <v>81.858407079646</v>
      </c>
      <c r="CO251" s="1">
        <v>80.681818181818102</v>
      </c>
      <c r="CP251" s="1">
        <v>84.939759036144494</v>
      </c>
      <c r="CQ251" s="1">
        <v>89.726027397260196</v>
      </c>
      <c r="CR251" s="1">
        <v>47.407407407407398</v>
      </c>
      <c r="CS251" s="1">
        <v>52.022058823529399</v>
      </c>
      <c r="CT251" s="1">
        <v>54.022988505747101</v>
      </c>
      <c r="CU251" s="1">
        <v>55.578512396694201</v>
      </c>
      <c r="CV251" s="1">
        <v>58.219178082191704</v>
      </c>
      <c r="CW251" s="1">
        <v>59.523809523809497</v>
      </c>
      <c r="CX251" s="1">
        <v>57.5757575757575</v>
      </c>
      <c r="CY251" s="1">
        <v>57.692307692307601</v>
      </c>
      <c r="CZ251" s="1">
        <v>61.055276381909501</v>
      </c>
      <c r="DA251" s="1">
        <v>63.294797687861198</v>
      </c>
      <c r="DB251" s="1">
        <v>62.820512820512803</v>
      </c>
      <c r="DC251" s="1">
        <v>69.469026548672502</v>
      </c>
      <c r="DD251" s="1">
        <v>85.227272727272705</v>
      </c>
      <c r="DE251" s="1">
        <v>89.156626506024097</v>
      </c>
      <c r="DF251" s="1">
        <v>42.4657534246575</v>
      </c>
      <c r="DG251" s="1">
        <v>97.267057960381507</v>
      </c>
      <c r="DH251" s="1">
        <v>96.798390047566699</v>
      </c>
      <c r="DI251" s="1">
        <v>94.295574502638999</v>
      </c>
      <c r="DJ251" s="1">
        <v>88.359004739336399</v>
      </c>
      <c r="DK251" s="1">
        <v>76.073926073926103</v>
      </c>
      <c r="DL251" s="1">
        <v>73.505572441742601</v>
      </c>
      <c r="DM251" s="1">
        <v>82.579650565262099</v>
      </c>
      <c r="DN251" s="1">
        <v>81.403688524590095</v>
      </c>
      <c r="DO251" s="1">
        <v>66.447368421052602</v>
      </c>
      <c r="DP251" s="1">
        <v>45.629552549427601</v>
      </c>
      <c r="DQ251" s="1">
        <v>64.067995310668195</v>
      </c>
      <c r="DR251" s="1">
        <v>36.329866270430898</v>
      </c>
      <c r="DS251" s="1">
        <v>39.924242424242401</v>
      </c>
      <c r="DT251" s="1">
        <v>82.321699544764698</v>
      </c>
      <c r="DU251" s="1">
        <v>85</v>
      </c>
      <c r="DV251" s="1">
        <v>50.458547322083596</v>
      </c>
      <c r="DW251" s="1">
        <v>55.927552140504901</v>
      </c>
      <c r="DX251" s="1">
        <v>56.333739342265503</v>
      </c>
      <c r="DY251" s="1">
        <v>63.5367298578199</v>
      </c>
      <c r="DZ251" s="1">
        <v>78.871128871128803</v>
      </c>
      <c r="EA251" s="1">
        <v>86.778115501519693</v>
      </c>
      <c r="EB251" s="1">
        <v>82.990750256937304</v>
      </c>
      <c r="EC251" s="1">
        <v>87.961065573770398</v>
      </c>
      <c r="ED251" s="1">
        <v>64.929149797570801</v>
      </c>
      <c r="EE251" s="1">
        <v>77.783558792924097</v>
      </c>
      <c r="EF251" s="1">
        <v>96.189917936694002</v>
      </c>
      <c r="EG251" s="1">
        <v>94.427934621099496</v>
      </c>
      <c r="EH251" s="1">
        <v>88.106060606060595</v>
      </c>
      <c r="EI251" s="1">
        <v>95.827010622154702</v>
      </c>
      <c r="EJ251" s="1">
        <v>76.355932203389798</v>
      </c>
      <c r="EK251" s="1">
        <v>99.559794570799696</v>
      </c>
      <c r="EL251" s="1">
        <v>96.487376509330403</v>
      </c>
      <c r="EM251" s="1">
        <v>96.711327649208201</v>
      </c>
      <c r="EN251" s="1">
        <v>95.734597156398095</v>
      </c>
      <c r="EO251" s="1">
        <v>94.755244755244703</v>
      </c>
      <c r="EP251" s="1">
        <v>94.478216818642295</v>
      </c>
      <c r="EQ251" s="1">
        <v>94.655704008222003</v>
      </c>
      <c r="ER251" s="1">
        <v>91.649590163934405</v>
      </c>
      <c r="ES251" s="1">
        <v>81.022267206477693</v>
      </c>
      <c r="ET251" s="1">
        <v>74.401664932362095</v>
      </c>
      <c r="EU251" s="1">
        <v>78.956623681125393</v>
      </c>
      <c r="EV251" s="1">
        <v>47.696879643387803</v>
      </c>
      <c r="EW251" s="1">
        <v>38.939393939393902</v>
      </c>
      <c r="EX251" s="1">
        <v>40.819423368740502</v>
      </c>
      <c r="EY251" s="1">
        <v>41.610169491525397</v>
      </c>
    </row>
    <row r="252" spans="1:155" ht="15">
      <c r="A252" s="11" t="s">
        <v>473</v>
      </c>
      <c r="B252" s="1" t="s">
        <v>936</v>
      </c>
      <c r="C252" s="1" t="s">
        <v>1059</v>
      </c>
      <c r="D252" s="11" t="s">
        <v>1046</v>
      </c>
      <c r="E252" s="11" t="s">
        <v>1093</v>
      </c>
      <c r="F252" s="1">
        <v>86.981566820276498</v>
      </c>
      <c r="G252" s="1">
        <v>86.904761904761898</v>
      </c>
      <c r="H252" s="1">
        <v>86.042944785276106</v>
      </c>
      <c r="I252" s="1">
        <v>83.531746031745996</v>
      </c>
      <c r="J252" s="1">
        <v>77.8106508875739</v>
      </c>
      <c r="K252" s="1">
        <v>75</v>
      </c>
      <c r="L252" s="1">
        <v>69.485294117647001</v>
      </c>
      <c r="M252" s="1">
        <v>73.461538461538396</v>
      </c>
      <c r="N252" s="1">
        <v>71.052631578947299</v>
      </c>
      <c r="O252" s="1">
        <v>69.067796610169495</v>
      </c>
      <c r="P252" s="1">
        <v>71.649484536082397</v>
      </c>
      <c r="Q252" s="1">
        <v>34.659090909090899</v>
      </c>
      <c r="R252" s="1">
        <v>39.534883720930203</v>
      </c>
      <c r="S252" s="1">
        <v>44.1860465116279</v>
      </c>
      <c r="T252" s="1">
        <v>43.650793650793602</v>
      </c>
      <c r="U252" s="1">
        <v>60.944700460829402</v>
      </c>
      <c r="V252" s="1">
        <v>63.756613756613703</v>
      </c>
      <c r="W252" s="1">
        <v>61.656441717791402</v>
      </c>
      <c r="X252" s="1">
        <v>56.9444444444444</v>
      </c>
      <c r="Y252" s="1">
        <v>47.041420118343098</v>
      </c>
      <c r="Z252" s="1">
        <v>42.6666666666666</v>
      </c>
      <c r="AA252" s="1">
        <v>38.235294117647101</v>
      </c>
      <c r="AB252" s="1">
        <v>45.384615384615302</v>
      </c>
      <c r="AC252" s="1">
        <v>48.4962406015037</v>
      </c>
      <c r="AD252" s="1">
        <v>50.4237288135593</v>
      </c>
      <c r="AE252" s="1">
        <v>51.5463917525773</v>
      </c>
      <c r="AF252" s="1">
        <v>26.7045454545454</v>
      </c>
      <c r="AG252" s="1">
        <v>39.534883720930203</v>
      </c>
      <c r="AH252" s="1">
        <v>40.697674418604599</v>
      </c>
      <c r="AI252" s="1">
        <v>43.650793650793602</v>
      </c>
      <c r="AJ252" s="1">
        <v>40.207373271889402</v>
      </c>
      <c r="AK252" s="1">
        <v>39.153439153439102</v>
      </c>
      <c r="AL252" s="1">
        <v>39.110429447852702</v>
      </c>
      <c r="AM252" s="1">
        <v>36.706349206349202</v>
      </c>
      <c r="AN252" s="1">
        <v>32.840236686390497</v>
      </c>
      <c r="AO252" s="1">
        <v>30</v>
      </c>
      <c r="AP252" s="1">
        <v>27.573529411764699</v>
      </c>
      <c r="AQ252" s="1">
        <v>26.1538461538461</v>
      </c>
      <c r="AR252" s="1">
        <v>26.691729323308198</v>
      </c>
      <c r="AS252" s="1">
        <v>27.966101694915199</v>
      </c>
      <c r="AT252" s="1">
        <v>32.989690721649403</v>
      </c>
      <c r="AU252" s="1">
        <v>42.613636363636303</v>
      </c>
      <c r="AV252" s="1">
        <v>50</v>
      </c>
      <c r="AW252" s="1">
        <v>48.2558139534883</v>
      </c>
      <c r="AX252" s="1">
        <v>49.206349206349202</v>
      </c>
      <c r="AY252" s="1">
        <v>59.562211981566797</v>
      </c>
      <c r="AZ252" s="1">
        <v>63.095238095238102</v>
      </c>
      <c r="BA252" s="1">
        <v>61.503067484662502</v>
      </c>
      <c r="BB252" s="1">
        <v>60.119047619047599</v>
      </c>
      <c r="BC252" s="1">
        <v>45.857988165680403</v>
      </c>
      <c r="BD252" s="1">
        <v>45.6666666666666</v>
      </c>
      <c r="BE252" s="1">
        <v>47.080291970802897</v>
      </c>
      <c r="BF252" s="1">
        <v>41.153846153846096</v>
      </c>
      <c r="BG252" s="1">
        <v>21.428571428571399</v>
      </c>
      <c r="BH252" s="1">
        <v>18.220338983050802</v>
      </c>
      <c r="BI252" s="1">
        <v>22.164948453608201</v>
      </c>
      <c r="BJ252" s="1">
        <v>0.56818181818181801</v>
      </c>
      <c r="BK252" s="1">
        <v>38.953488372092998</v>
      </c>
      <c r="BL252" s="1">
        <v>52.906976744186103</v>
      </c>
      <c r="BM252" s="1">
        <v>59.523809523809497</v>
      </c>
      <c r="BN252" s="1">
        <v>29.493087557603602</v>
      </c>
      <c r="BO252" s="1">
        <v>32.804232804232797</v>
      </c>
      <c r="BP252" s="1">
        <v>34.662576687116498</v>
      </c>
      <c r="BQ252" s="1">
        <v>35.714285714285701</v>
      </c>
      <c r="BR252" s="1">
        <v>33.727810650887498</v>
      </c>
      <c r="BS252" s="1">
        <v>34</v>
      </c>
      <c r="BT252" s="1">
        <v>34.191176470588204</v>
      </c>
      <c r="BU252" s="1">
        <v>36.923076923076898</v>
      </c>
      <c r="BV252" s="1">
        <v>40.225563909774401</v>
      </c>
      <c r="BW252" s="1">
        <v>39.830508474576199</v>
      </c>
      <c r="BX252" s="1">
        <v>40.206185567010301</v>
      </c>
      <c r="BY252" s="1">
        <v>40.340909090909101</v>
      </c>
      <c r="BZ252" s="1">
        <v>46.511627906976699</v>
      </c>
      <c r="CA252" s="1">
        <v>47.093023255813897</v>
      </c>
      <c r="CB252" s="1">
        <v>46.031746031746003</v>
      </c>
      <c r="CC252" s="1">
        <v>74.193548387096698</v>
      </c>
      <c r="CD252" s="1">
        <v>72.486772486772395</v>
      </c>
      <c r="CE252" s="1">
        <v>70.858895705521405</v>
      </c>
      <c r="CF252" s="1">
        <v>72.420634920634896</v>
      </c>
      <c r="CG252" s="1">
        <v>76.627218934911198</v>
      </c>
      <c r="CH252" s="1">
        <v>81.3333333333333</v>
      </c>
      <c r="CI252" s="1">
        <v>81.25</v>
      </c>
      <c r="CJ252" s="1">
        <v>58.076923076923102</v>
      </c>
      <c r="CK252" s="1">
        <v>54.887218045112697</v>
      </c>
      <c r="CL252" s="1">
        <v>58.0508474576271</v>
      </c>
      <c r="CM252" s="1">
        <v>35.051546391752503</v>
      </c>
      <c r="CN252" s="1">
        <v>35.795454545454497</v>
      </c>
      <c r="CO252" s="1">
        <v>51.162790697674403</v>
      </c>
      <c r="CP252" s="1">
        <v>63.953488372092998</v>
      </c>
      <c r="CQ252" s="1">
        <v>46.031746031746003</v>
      </c>
      <c r="CR252" s="1">
        <v>41.244239631336399</v>
      </c>
      <c r="CS252" s="1">
        <v>41.402116402116398</v>
      </c>
      <c r="CT252" s="1">
        <v>42.791411042944702</v>
      </c>
      <c r="CU252" s="1">
        <v>43.253968253968203</v>
      </c>
      <c r="CV252" s="1">
        <v>40.532544378698198</v>
      </c>
      <c r="CW252" s="1">
        <v>40</v>
      </c>
      <c r="CX252" s="1">
        <v>37.5</v>
      </c>
      <c r="CY252" s="1">
        <v>38.846153846153797</v>
      </c>
      <c r="CZ252" s="1">
        <v>43.984962406015001</v>
      </c>
      <c r="DA252" s="1">
        <v>47.033898305084698</v>
      </c>
      <c r="DB252" s="1">
        <v>46.391752577319501</v>
      </c>
      <c r="DC252" s="1">
        <v>15.909090909090899</v>
      </c>
      <c r="DD252" s="1">
        <v>30.232558139534799</v>
      </c>
      <c r="DE252" s="1">
        <v>33.720930232558104</v>
      </c>
      <c r="DF252" s="1">
        <v>35.714285714285701</v>
      </c>
      <c r="DG252" s="1">
        <v>70.781364636830503</v>
      </c>
      <c r="DH252" s="1">
        <v>82.784485912916196</v>
      </c>
      <c r="DI252" s="1">
        <v>86.784409257003603</v>
      </c>
      <c r="DJ252" s="1">
        <v>84.2120853080568</v>
      </c>
      <c r="DK252" s="1">
        <v>67.282717282717201</v>
      </c>
      <c r="DL252" s="1">
        <v>35.612968591691903</v>
      </c>
      <c r="DM252" s="1">
        <v>39.722507708119203</v>
      </c>
      <c r="DN252" s="1">
        <v>30.686475409836099</v>
      </c>
      <c r="DO252" s="1">
        <v>21.3056680161943</v>
      </c>
      <c r="DP252" s="1">
        <v>9.0010405827263202</v>
      </c>
      <c r="DQ252" s="1">
        <v>3.5756154747948399</v>
      </c>
      <c r="DR252" s="1">
        <v>21.7682020802377</v>
      </c>
      <c r="DS252" s="1">
        <v>60.227272727272698</v>
      </c>
      <c r="DT252" s="1">
        <v>27.238239757207801</v>
      </c>
      <c r="DU252" s="1">
        <v>36.864406779661003</v>
      </c>
      <c r="DV252" s="1">
        <v>79.071900220102705</v>
      </c>
      <c r="DW252" s="1">
        <v>80.095133552872298</v>
      </c>
      <c r="DX252" s="1">
        <v>82.277710109622404</v>
      </c>
      <c r="DY252" s="1">
        <v>59.804502369668199</v>
      </c>
      <c r="DZ252" s="1">
        <v>80.3696303696303</v>
      </c>
      <c r="EA252" s="1">
        <v>58.409321175278599</v>
      </c>
      <c r="EB252" s="1">
        <v>49.691675231243501</v>
      </c>
      <c r="EC252" s="1">
        <v>30.2766393442622</v>
      </c>
      <c r="ED252" s="1">
        <v>32.236842105263101</v>
      </c>
      <c r="EE252" s="1">
        <v>43.4443288241415</v>
      </c>
      <c r="EF252" s="1">
        <v>42.848769050410297</v>
      </c>
      <c r="EG252" s="1">
        <v>50</v>
      </c>
      <c r="EH252" s="1">
        <v>31.590909090909101</v>
      </c>
      <c r="EI252" s="1">
        <v>47.420333839150203</v>
      </c>
      <c r="EJ252" s="1">
        <v>41.610169491525397</v>
      </c>
      <c r="EK252" s="1">
        <v>35.399853264856901</v>
      </c>
      <c r="EL252" s="1">
        <v>36.1873399195023</v>
      </c>
      <c r="EM252" s="1">
        <v>35.749086479902502</v>
      </c>
      <c r="EN252" s="1">
        <v>30.9537914691943</v>
      </c>
      <c r="EO252" s="1">
        <v>22.0779220779221</v>
      </c>
      <c r="EP252" s="1">
        <v>21.681864235055698</v>
      </c>
      <c r="EQ252" s="1">
        <v>21.891058581706101</v>
      </c>
      <c r="ER252" s="1">
        <v>25.768442622950801</v>
      </c>
      <c r="ES252" s="1">
        <v>9.6659919028340102</v>
      </c>
      <c r="ET252" s="1">
        <v>28.876170655567101</v>
      </c>
      <c r="EU252" s="1">
        <v>9.3200468933177003</v>
      </c>
      <c r="EV252" s="1">
        <v>18.4992570579494</v>
      </c>
      <c r="EW252" s="1">
        <v>38.939393939393902</v>
      </c>
      <c r="EX252" s="1">
        <v>40.819423368740502</v>
      </c>
      <c r="EY252" s="1">
        <v>41.610169491525397</v>
      </c>
    </row>
    <row r="253" spans="1:155" ht="15">
      <c r="A253" s="11" t="s">
        <v>474</v>
      </c>
      <c r="B253" s="1" t="s">
        <v>937</v>
      </c>
      <c r="C253" s="1" t="s">
        <v>1156</v>
      </c>
      <c r="D253" s="11" t="s">
        <v>1024</v>
      </c>
      <c r="E253" s="11" t="s">
        <v>1031</v>
      </c>
      <c r="F253" s="1">
        <v>95.472440944881797</v>
      </c>
      <c r="G253" s="1">
        <v>85.360360360360303</v>
      </c>
      <c r="H253" s="1">
        <v>75.806451612903203</v>
      </c>
      <c r="I253" s="1">
        <v>66.447368421052602</v>
      </c>
      <c r="J253" s="1">
        <v>30</v>
      </c>
      <c r="K253" s="1">
        <v>55.357142857142797</v>
      </c>
      <c r="L253" s="1">
        <v>54</v>
      </c>
      <c r="M253" s="1">
        <v>60.4166666666666</v>
      </c>
      <c r="N253" s="1">
        <v>6.25</v>
      </c>
      <c r="O253" s="1">
        <v>6</v>
      </c>
      <c r="P253" s="1">
        <v>8.3333333333333304</v>
      </c>
      <c r="Q253" s="1">
        <v>13.8888888888888</v>
      </c>
      <c r="R253" s="1">
        <v>43.75</v>
      </c>
      <c r="S253" s="1">
        <v>44.117647058823501</v>
      </c>
      <c r="T253" s="1">
        <v>40.625</v>
      </c>
      <c r="U253" s="1">
        <v>96.653543307086593</v>
      </c>
      <c r="V253" s="1">
        <v>44.594594594594497</v>
      </c>
      <c r="W253" s="1">
        <v>44.5161290322581</v>
      </c>
      <c r="X253" s="1">
        <v>42.105263157894697</v>
      </c>
      <c r="Y253" s="1">
        <v>37.142857142857103</v>
      </c>
      <c r="Z253" s="1">
        <v>33.928571428571402</v>
      </c>
      <c r="AA253" s="1">
        <v>32</v>
      </c>
      <c r="AB253" s="1">
        <v>33.3333333333333</v>
      </c>
      <c r="AC253" s="1">
        <v>35.4166666666666</v>
      </c>
      <c r="AD253" s="1">
        <v>38</v>
      </c>
      <c r="AE253" s="1">
        <v>33.3333333333333</v>
      </c>
      <c r="AF253" s="1">
        <v>36.1111111111111</v>
      </c>
      <c r="AG253" s="1">
        <v>43.75</v>
      </c>
      <c r="AH253" s="1">
        <v>44.117647058823501</v>
      </c>
      <c r="AI253" s="1">
        <v>43.75</v>
      </c>
      <c r="AJ253" s="1">
        <v>49.212598425196802</v>
      </c>
      <c r="AK253" s="1">
        <v>49.099099099099099</v>
      </c>
      <c r="AL253" s="1">
        <v>49.354838709677402</v>
      </c>
      <c r="AM253" s="1">
        <v>47.368421052631497</v>
      </c>
      <c r="AN253" s="1">
        <v>45.714285714285701</v>
      </c>
      <c r="AO253" s="1">
        <v>44.642857142857103</v>
      </c>
      <c r="AP253" s="1">
        <v>44</v>
      </c>
      <c r="AQ253" s="1">
        <v>43.75</v>
      </c>
      <c r="AR253" s="1">
        <v>43.75</v>
      </c>
      <c r="AS253" s="1">
        <v>44</v>
      </c>
      <c r="AT253" s="1">
        <v>44.4444444444444</v>
      </c>
      <c r="AU253" s="1">
        <v>47.2222222222222</v>
      </c>
      <c r="AV253" s="1">
        <v>50</v>
      </c>
      <c r="AW253" s="1">
        <v>50</v>
      </c>
      <c r="AX253" s="1">
        <v>50</v>
      </c>
      <c r="AY253" s="1">
        <v>86.417322834645603</v>
      </c>
      <c r="AZ253" s="1">
        <v>73.198198198198099</v>
      </c>
      <c r="BA253" s="1">
        <v>19.677419354838701</v>
      </c>
      <c r="BB253" s="1">
        <v>32.236842105263101</v>
      </c>
      <c r="BC253" s="1">
        <v>21.428571428571399</v>
      </c>
      <c r="BD253" s="1">
        <v>19.6428571428571</v>
      </c>
      <c r="BE253" s="1">
        <v>46</v>
      </c>
      <c r="BF253" s="1">
        <v>56.25</v>
      </c>
      <c r="BG253" s="1">
        <v>56.25</v>
      </c>
      <c r="BH253" s="1">
        <v>46</v>
      </c>
      <c r="BI253" s="1">
        <v>36.1111111111111</v>
      </c>
      <c r="BJ253" s="1">
        <v>30.5555555555555</v>
      </c>
      <c r="BK253" s="1">
        <v>40.625</v>
      </c>
      <c r="BL253" s="1">
        <v>26.470588235294102</v>
      </c>
      <c r="BM253" s="1">
        <v>9.375</v>
      </c>
      <c r="BN253" s="1">
        <v>91.732283464566905</v>
      </c>
      <c r="BO253" s="1">
        <v>94.144144144144093</v>
      </c>
      <c r="BP253" s="1">
        <v>44.838709677419303</v>
      </c>
      <c r="BQ253" s="1">
        <v>41.447368421052602</v>
      </c>
      <c r="BR253" s="1">
        <v>38.571428571428498</v>
      </c>
      <c r="BS253" s="1">
        <v>41.071428571428498</v>
      </c>
      <c r="BT253" s="1">
        <v>40</v>
      </c>
      <c r="BU253" s="1">
        <v>43.75</v>
      </c>
      <c r="BV253" s="1">
        <v>43.75</v>
      </c>
      <c r="BW253" s="1">
        <v>48</v>
      </c>
      <c r="BX253" s="1">
        <v>47.2222222222222</v>
      </c>
      <c r="BY253" s="1">
        <v>47.2222222222222</v>
      </c>
      <c r="BZ253" s="1">
        <v>50</v>
      </c>
      <c r="CA253" s="1">
        <v>47.058823529411697</v>
      </c>
      <c r="CB253" s="1">
        <v>50</v>
      </c>
      <c r="CC253" s="1">
        <v>89.763779527559095</v>
      </c>
      <c r="CD253" s="1">
        <v>90.990990990990895</v>
      </c>
      <c r="CE253" s="1">
        <v>90</v>
      </c>
      <c r="CF253" s="1">
        <v>81.578947368421098</v>
      </c>
      <c r="CG253" s="1">
        <v>90</v>
      </c>
      <c r="CH253" s="1">
        <v>78.571428571428498</v>
      </c>
      <c r="CI253" s="1">
        <v>82</v>
      </c>
      <c r="CJ253" s="1">
        <v>81.25</v>
      </c>
      <c r="CK253" s="1">
        <v>64.5833333333333</v>
      </c>
      <c r="CL253" s="1">
        <v>60</v>
      </c>
      <c r="CM253" s="1">
        <v>47.2222222222222</v>
      </c>
      <c r="CN253" s="1">
        <v>52.7777777777777</v>
      </c>
      <c r="CO253" s="1">
        <v>21.875</v>
      </c>
      <c r="CP253" s="1">
        <v>26.470588235294102</v>
      </c>
      <c r="CQ253" s="1">
        <v>43.75</v>
      </c>
      <c r="CR253" s="1">
        <v>96.456692913385794</v>
      </c>
      <c r="CS253" s="1">
        <v>87.837837837837796</v>
      </c>
      <c r="CT253" s="1">
        <v>51.290322580645103</v>
      </c>
      <c r="CU253" s="1">
        <v>53.947368421052602</v>
      </c>
      <c r="CV253" s="1">
        <v>78.571428571428498</v>
      </c>
      <c r="CW253" s="1">
        <v>55.357142857142797</v>
      </c>
      <c r="CX253" s="1">
        <v>50</v>
      </c>
      <c r="CY253" s="1">
        <v>54.1666666666666</v>
      </c>
      <c r="CZ253" s="1">
        <v>22.9166666666666</v>
      </c>
      <c r="DA253" s="1">
        <v>16</v>
      </c>
      <c r="DB253" s="1">
        <v>8.3333333333333304</v>
      </c>
      <c r="DC253" s="1">
        <v>11.1111111111111</v>
      </c>
      <c r="DD253" s="1">
        <v>28.125</v>
      </c>
      <c r="DE253" s="1">
        <v>35.294117647058798</v>
      </c>
      <c r="DF253" s="1">
        <v>40.625</v>
      </c>
      <c r="DG253" s="1">
        <v>56.7681584739545</v>
      </c>
      <c r="DH253" s="1">
        <v>42.572264910354903</v>
      </c>
      <c r="DI253" s="1">
        <v>48.335363377994298</v>
      </c>
      <c r="DJ253" s="1">
        <v>25.6812796208531</v>
      </c>
      <c r="DK253" s="1">
        <v>25.624375624375599</v>
      </c>
      <c r="DL253" s="1">
        <v>7.6494427558257296</v>
      </c>
      <c r="DM253" s="1">
        <v>15.467625899280501</v>
      </c>
      <c r="DN253" s="1">
        <v>28.739754098360599</v>
      </c>
      <c r="DO253" s="1">
        <v>47.621457489878502</v>
      </c>
      <c r="DP253" s="1">
        <v>62.903225806451601</v>
      </c>
      <c r="DQ253" s="1">
        <v>66.295427901523993</v>
      </c>
      <c r="DR253" s="1">
        <v>77.340267459138104</v>
      </c>
      <c r="DS253" s="1">
        <v>65.8333333333333</v>
      </c>
      <c r="DT253" s="1">
        <v>5.0834597875569099</v>
      </c>
      <c r="DU253" s="1">
        <v>59.915254237288103</v>
      </c>
      <c r="DV253" s="1">
        <v>24.889948642699899</v>
      </c>
      <c r="DW253" s="1">
        <v>25.997072813757701</v>
      </c>
      <c r="DX253" s="1">
        <v>26.776289078359699</v>
      </c>
      <c r="DY253" s="1">
        <v>28.287914691943101</v>
      </c>
      <c r="DZ253" s="1">
        <v>34.315684315684301</v>
      </c>
      <c r="EA253" s="1">
        <v>12.917933130699099</v>
      </c>
      <c r="EB253" s="1">
        <v>14.0287769784172</v>
      </c>
      <c r="EC253" s="1">
        <v>42.366803278688501</v>
      </c>
      <c r="ED253" s="1">
        <v>12.1963562753036</v>
      </c>
      <c r="EE253" s="1">
        <v>52.497398543184097</v>
      </c>
      <c r="EF253" s="1">
        <v>67.584994138335205</v>
      </c>
      <c r="EG253" s="1">
        <v>62.3328380386329</v>
      </c>
      <c r="EH253" s="1">
        <v>62.651515151515099</v>
      </c>
      <c r="EI253" s="1">
        <v>14.0364188163884</v>
      </c>
      <c r="EJ253" s="1">
        <v>43.4745762711864</v>
      </c>
      <c r="EK253" s="1">
        <v>72.835656639765205</v>
      </c>
      <c r="EL253" s="1">
        <v>36.1873399195023</v>
      </c>
      <c r="EM253" s="1">
        <v>35.749086479902502</v>
      </c>
      <c r="EN253" s="1">
        <v>30.9537914691943</v>
      </c>
      <c r="EO253" s="1">
        <v>22.0779220779221</v>
      </c>
      <c r="EP253" s="1">
        <v>21.681864235055698</v>
      </c>
      <c r="EQ253" s="1">
        <v>21.891058581706101</v>
      </c>
      <c r="ER253" s="1">
        <v>25.768442622950801</v>
      </c>
      <c r="ES253" s="1">
        <v>33.350202429149803</v>
      </c>
      <c r="ET253" s="1">
        <v>28.876170655567101</v>
      </c>
      <c r="EU253" s="1">
        <v>9.3200468933177003</v>
      </c>
      <c r="EV253" s="1">
        <v>18.4992570579494</v>
      </c>
      <c r="EW253" s="1">
        <v>38.939393939393902</v>
      </c>
      <c r="EX253" s="1">
        <v>40.819423368740502</v>
      </c>
      <c r="EY253" s="1">
        <v>41.610169491525397</v>
      </c>
    </row>
    <row r="254" spans="1:155" ht="15">
      <c r="A254" s="11" t="s">
        <v>470</v>
      </c>
      <c r="B254" s="1" t="s">
        <v>934</v>
      </c>
      <c r="C254" s="1" t="s">
        <v>1194</v>
      </c>
      <c r="D254" s="11" t="s">
        <v>1149</v>
      </c>
      <c r="E254" s="11" t="s">
        <v>1195</v>
      </c>
      <c r="F254" s="1">
        <v>69.53125</v>
      </c>
      <c r="G254" s="1">
        <v>82.203389830508399</v>
      </c>
      <c r="H254" s="1">
        <v>57.272727272727202</v>
      </c>
      <c r="I254" s="1">
        <v>66.326530612244795</v>
      </c>
      <c r="J254" s="1">
        <v>75.581395348837205</v>
      </c>
      <c r="K254" s="1">
        <v>89.285714285714207</v>
      </c>
      <c r="L254" s="1">
        <v>89.024390243902403</v>
      </c>
      <c r="M254" s="1">
        <v>76.829268292682897</v>
      </c>
      <c r="N254" s="1">
        <v>46.428571428571402</v>
      </c>
      <c r="O254" s="1">
        <v>26.785714285714199</v>
      </c>
      <c r="P254" s="1">
        <v>19.565217391304301</v>
      </c>
      <c r="Q254" s="1">
        <v>17.5</v>
      </c>
      <c r="R254" s="1">
        <v>37.5</v>
      </c>
      <c r="S254" s="1">
        <v>17.5</v>
      </c>
      <c r="T254" s="1">
        <v>15.3846153846153</v>
      </c>
      <c r="U254" s="1">
        <v>44.53125</v>
      </c>
      <c r="V254" s="1">
        <v>39.830508474576199</v>
      </c>
      <c r="W254" s="1">
        <v>48.181818181818102</v>
      </c>
      <c r="X254" s="1">
        <v>57.142857142857103</v>
      </c>
      <c r="Y254" s="1">
        <v>87.209302325581405</v>
      </c>
      <c r="Z254" s="1">
        <v>88.095238095238102</v>
      </c>
      <c r="AA254" s="1">
        <v>80.487804878048706</v>
      </c>
      <c r="AB254" s="1">
        <v>69.512195121951194</v>
      </c>
      <c r="AC254" s="1">
        <v>63.095238095238102</v>
      </c>
      <c r="AD254" s="1">
        <v>19.6428571428571</v>
      </c>
      <c r="AE254" s="1">
        <v>13.043478260869501</v>
      </c>
      <c r="AF254" s="1">
        <v>7.5</v>
      </c>
      <c r="AG254" s="1">
        <v>12.5</v>
      </c>
      <c r="AH254" s="1">
        <v>12.5</v>
      </c>
      <c r="AI254" s="1">
        <v>11.538461538461499</v>
      </c>
      <c r="AJ254" s="1">
        <v>50</v>
      </c>
      <c r="AK254" s="1">
        <v>51.694915254237202</v>
      </c>
      <c r="AL254" s="1">
        <v>52.727272727272698</v>
      </c>
      <c r="AM254" s="1">
        <v>54.081632653061199</v>
      </c>
      <c r="AN254" s="1">
        <v>52.325581395348799</v>
      </c>
      <c r="AO254" s="1">
        <v>53.571428571428498</v>
      </c>
      <c r="AP254" s="1">
        <v>54.878048780487802</v>
      </c>
      <c r="AQ254" s="1">
        <v>51.219512195121901</v>
      </c>
      <c r="AR254" s="1">
        <v>25</v>
      </c>
      <c r="AS254" s="1">
        <v>21.428571428571399</v>
      </c>
      <c r="AT254" s="1">
        <v>15.2173913043478</v>
      </c>
      <c r="AU254" s="1">
        <v>25</v>
      </c>
      <c r="AV254" s="1">
        <v>42.5</v>
      </c>
      <c r="AW254" s="1">
        <v>47.5</v>
      </c>
      <c r="AX254" s="1">
        <v>50</v>
      </c>
      <c r="AY254" s="1">
        <v>47.65625</v>
      </c>
      <c r="AZ254" s="1">
        <v>63.559322033898297</v>
      </c>
      <c r="BA254" s="1">
        <v>51.818181818181799</v>
      </c>
      <c r="BB254" s="1">
        <v>45.918367346938702</v>
      </c>
      <c r="BC254" s="1">
        <v>29.0697674418604</v>
      </c>
      <c r="BD254" s="1">
        <v>55.952380952380899</v>
      </c>
      <c r="BE254" s="1">
        <v>37.804878048780402</v>
      </c>
      <c r="BF254" s="1">
        <v>40.243902439024303</v>
      </c>
      <c r="BG254" s="1">
        <v>63.095238095238102</v>
      </c>
      <c r="BH254" s="1">
        <v>30.357142857142801</v>
      </c>
      <c r="BI254" s="1">
        <v>19.565217391304301</v>
      </c>
      <c r="BJ254" s="1">
        <v>22.5</v>
      </c>
      <c r="BK254" s="1">
        <v>12.5</v>
      </c>
      <c r="BL254" s="1">
        <v>12.5</v>
      </c>
      <c r="BM254" s="1">
        <v>26.923076923076898</v>
      </c>
      <c r="BN254" s="1">
        <v>15.625</v>
      </c>
      <c r="BO254" s="1">
        <v>20.3389830508474</v>
      </c>
      <c r="BP254" s="1">
        <v>24.545454545454501</v>
      </c>
      <c r="BQ254" s="1">
        <v>26.530612244897899</v>
      </c>
      <c r="BR254" s="1">
        <v>25.581395348837201</v>
      </c>
      <c r="BS254" s="1">
        <v>27.380952380952301</v>
      </c>
      <c r="BT254" s="1">
        <v>28.048780487804802</v>
      </c>
      <c r="BU254" s="1">
        <v>28.048780487804802</v>
      </c>
      <c r="BV254" s="1">
        <v>29.761904761904699</v>
      </c>
      <c r="BW254" s="1">
        <v>28.571428571428498</v>
      </c>
      <c r="BX254" s="1">
        <v>26.086956521739101</v>
      </c>
      <c r="BY254" s="1">
        <v>27.5</v>
      </c>
      <c r="BZ254" s="1">
        <v>32.5</v>
      </c>
      <c r="CA254" s="1">
        <v>35</v>
      </c>
      <c r="CB254" s="1">
        <v>34.615384615384599</v>
      </c>
      <c r="CC254" s="1">
        <v>60.15625</v>
      </c>
      <c r="CD254" s="1">
        <v>88.983050847457605</v>
      </c>
      <c r="CE254" s="1">
        <v>87.272727272727195</v>
      </c>
      <c r="CF254" s="1">
        <v>81.632653061224403</v>
      </c>
      <c r="CG254" s="1">
        <v>84.883720930232499</v>
      </c>
      <c r="CH254" s="1">
        <v>89.285714285714207</v>
      </c>
      <c r="CI254" s="1">
        <v>87.804878048780395</v>
      </c>
      <c r="CJ254" s="1">
        <v>91.463414634146304</v>
      </c>
      <c r="CK254" s="1">
        <v>79.761904761904702</v>
      </c>
      <c r="CL254" s="1">
        <v>89.285714285714207</v>
      </c>
      <c r="CM254" s="1">
        <v>78.260869565217405</v>
      </c>
      <c r="CN254" s="1">
        <v>85</v>
      </c>
      <c r="CO254" s="1">
        <v>77.5</v>
      </c>
      <c r="CP254" s="1">
        <v>42.5</v>
      </c>
      <c r="CQ254" s="1">
        <v>30.769230769230699</v>
      </c>
      <c r="CR254" s="1">
        <v>89.84375</v>
      </c>
      <c r="CS254" s="1">
        <v>93.220338983050794</v>
      </c>
      <c r="CT254" s="1">
        <v>69.090909090909093</v>
      </c>
      <c r="CU254" s="1">
        <v>66.326530612244795</v>
      </c>
      <c r="CV254" s="1">
        <v>67.441860465116207</v>
      </c>
      <c r="CW254" s="1">
        <v>64.285714285714207</v>
      </c>
      <c r="CX254" s="1">
        <v>63.414634146341399</v>
      </c>
      <c r="CY254" s="1">
        <v>40.243902439024303</v>
      </c>
      <c r="CZ254" s="1">
        <v>48.809523809523803</v>
      </c>
      <c r="DA254" s="1">
        <v>46.428571428571402</v>
      </c>
      <c r="DB254" s="1">
        <v>52.173913043478201</v>
      </c>
      <c r="DC254" s="1">
        <v>20</v>
      </c>
      <c r="DD254" s="1">
        <v>27.5</v>
      </c>
      <c r="DE254" s="1">
        <v>37.5</v>
      </c>
      <c r="DF254" s="1">
        <v>26.923076923076898</v>
      </c>
      <c r="DG254" s="1">
        <v>76.467351430667605</v>
      </c>
      <c r="DH254" s="1">
        <v>89.626783754116303</v>
      </c>
      <c r="DI254" s="1">
        <v>59.2570036540803</v>
      </c>
      <c r="DJ254" s="1">
        <v>25.622037914691902</v>
      </c>
      <c r="DK254" s="1">
        <v>12.6373626373626</v>
      </c>
      <c r="DL254" s="1">
        <v>59.625126646403203</v>
      </c>
      <c r="DM254" s="1">
        <v>72.199383350462398</v>
      </c>
      <c r="DN254" s="1">
        <v>67.879098360655703</v>
      </c>
      <c r="DO254" s="1">
        <v>62.904858299595098</v>
      </c>
      <c r="DP254" s="1">
        <v>75.286160249739794</v>
      </c>
      <c r="DQ254" s="1">
        <v>31.828839390386801</v>
      </c>
      <c r="DR254" s="1">
        <v>20.579494799405602</v>
      </c>
      <c r="DS254" s="1">
        <v>54.015151515151501</v>
      </c>
      <c r="DT254" s="1">
        <v>64.264036418816303</v>
      </c>
      <c r="DU254" s="1">
        <v>75.677966101694906</v>
      </c>
      <c r="DV254" s="1">
        <v>56.089508437270702</v>
      </c>
      <c r="DW254" s="1">
        <v>39.608488840102403</v>
      </c>
      <c r="DX254" s="1">
        <v>27.101096224116901</v>
      </c>
      <c r="DY254" s="1">
        <v>52.132701421800903</v>
      </c>
      <c r="DZ254" s="1">
        <v>46.203796203796202</v>
      </c>
      <c r="EA254" s="1">
        <v>61.246200607902701</v>
      </c>
      <c r="EB254" s="1">
        <v>58.4275436793422</v>
      </c>
      <c r="EC254" s="1">
        <v>25.256147540983601</v>
      </c>
      <c r="ED254" s="1">
        <v>11.2854251012145</v>
      </c>
      <c r="EE254" s="1">
        <v>28.563995837669101</v>
      </c>
      <c r="EF254" s="1">
        <v>34.642438452520501</v>
      </c>
      <c r="EG254" s="1">
        <v>22.8083209509658</v>
      </c>
      <c r="EH254" s="1">
        <v>33.560606060606098</v>
      </c>
      <c r="EI254" s="1">
        <v>49.393019726858803</v>
      </c>
      <c r="EJ254" s="1">
        <v>51.779661016949099</v>
      </c>
      <c r="EK254" s="1">
        <v>77.549523110785003</v>
      </c>
      <c r="EL254" s="1">
        <v>78.851079399926803</v>
      </c>
      <c r="EM254" s="1">
        <v>78.197320341047501</v>
      </c>
      <c r="EN254" s="1">
        <v>70.882701421800903</v>
      </c>
      <c r="EO254" s="1">
        <v>64.185814185814095</v>
      </c>
      <c r="EP254" s="1">
        <v>71.428571428571402</v>
      </c>
      <c r="EQ254" s="1">
        <v>70.657759506680307</v>
      </c>
      <c r="ER254" s="1">
        <v>51.229508196721298</v>
      </c>
      <c r="ES254" s="1">
        <v>73.582995951417004</v>
      </c>
      <c r="ET254" s="1">
        <v>74.401664932362095</v>
      </c>
      <c r="EU254" s="1">
        <v>63.599062133645901</v>
      </c>
      <c r="EV254" s="1">
        <v>78.603268945022194</v>
      </c>
      <c r="EW254" s="1">
        <v>83.030303030303003</v>
      </c>
      <c r="EX254" s="1">
        <v>40.819423368740502</v>
      </c>
      <c r="EY254" s="1">
        <v>41.610169491525397</v>
      </c>
    </row>
    <row r="255" spans="1:155" ht="15">
      <c r="A255" s="11" t="s">
        <v>486</v>
      </c>
      <c r="B255" s="1" t="s">
        <v>949</v>
      </c>
      <c r="C255" s="1" t="s">
        <v>1184</v>
      </c>
      <c r="D255" s="11" t="s">
        <v>1185</v>
      </c>
      <c r="E255" s="11" t="s">
        <v>1186</v>
      </c>
      <c r="F255" s="1">
        <v>93.243243243243199</v>
      </c>
      <c r="G255" s="1">
        <v>93.303571428571402</v>
      </c>
      <c r="H255" s="1">
        <v>93.6893203883495</v>
      </c>
      <c r="I255" s="1">
        <v>91.847826086956502</v>
      </c>
      <c r="J255" s="1">
        <v>80.357142857142804</v>
      </c>
      <c r="K255" s="1">
        <v>78.4722222222222</v>
      </c>
      <c r="L255" s="1">
        <v>74.3055555555555</v>
      </c>
      <c r="M255" s="1">
        <v>70.289855072463695</v>
      </c>
      <c r="N255" s="1">
        <v>96.323529411764696</v>
      </c>
      <c r="O255" s="1">
        <v>97.619047619047606</v>
      </c>
      <c r="P255" s="1">
        <v>99.107142857142804</v>
      </c>
      <c r="Q255" s="1">
        <v>86.734693877550995</v>
      </c>
      <c r="R255" s="1">
        <v>84.523809523809504</v>
      </c>
      <c r="S255" s="1">
        <v>91.6666666666666</v>
      </c>
      <c r="T255" s="1">
        <v>28.205128205128201</v>
      </c>
      <c r="U255" s="1">
        <v>98.648648648648603</v>
      </c>
      <c r="V255" s="1">
        <v>97.767857142857096</v>
      </c>
      <c r="W255" s="1">
        <v>98.543689320388296</v>
      </c>
      <c r="X255" s="1">
        <v>96.195652173913004</v>
      </c>
      <c r="Y255" s="1">
        <v>91.071428571428498</v>
      </c>
      <c r="Z255" s="1">
        <v>88.1944444444444</v>
      </c>
      <c r="AA255" s="1">
        <v>95.1388888888888</v>
      </c>
      <c r="AB255" s="1">
        <v>97.101449275362299</v>
      </c>
      <c r="AC255" s="1">
        <v>98.529411764705799</v>
      </c>
      <c r="AD255" s="1">
        <v>98.412698412698404</v>
      </c>
      <c r="AE255" s="1">
        <v>97.321428571428498</v>
      </c>
      <c r="AF255" s="1">
        <v>96.938775510204096</v>
      </c>
      <c r="AG255" s="1">
        <v>94.047619047618994</v>
      </c>
      <c r="AH255" s="1">
        <v>96.428571428571402</v>
      </c>
      <c r="AI255" s="1">
        <v>61.538461538461497</v>
      </c>
      <c r="AJ255" s="1">
        <v>98.198198198198099</v>
      </c>
      <c r="AK255" s="1">
        <v>98.214285714285694</v>
      </c>
      <c r="AL255" s="1">
        <v>99.514563106796103</v>
      </c>
      <c r="AM255" s="1">
        <v>91.847826086956502</v>
      </c>
      <c r="AN255" s="1">
        <v>92.857142857142804</v>
      </c>
      <c r="AO255" s="1">
        <v>93.75</v>
      </c>
      <c r="AP255" s="1">
        <v>91.6666666666666</v>
      </c>
      <c r="AQ255" s="1">
        <v>90.579710144927503</v>
      </c>
      <c r="AR255" s="1">
        <v>90.441176470588204</v>
      </c>
      <c r="AS255" s="1">
        <v>89.682539682539598</v>
      </c>
      <c r="AT255" s="1">
        <v>89.285714285714207</v>
      </c>
      <c r="AU255" s="1">
        <v>91.836734693877503</v>
      </c>
      <c r="AV255" s="1">
        <v>95.238095238095198</v>
      </c>
      <c r="AW255" s="1">
        <v>98.809523809523796</v>
      </c>
      <c r="AX255" s="1">
        <v>85.897435897435798</v>
      </c>
      <c r="AY255" s="1">
        <v>90.540540540540505</v>
      </c>
      <c r="AZ255" s="1">
        <v>92.410714285714207</v>
      </c>
      <c r="BA255" s="1">
        <v>95.631067961165002</v>
      </c>
      <c r="BB255" s="1">
        <v>95.108695652173907</v>
      </c>
      <c r="BC255" s="1">
        <v>97.023809523809504</v>
      </c>
      <c r="BD255" s="1">
        <v>79.8611111111111</v>
      </c>
      <c r="BE255" s="1">
        <v>70.1388888888888</v>
      </c>
      <c r="BF255" s="1">
        <v>99.275362318840493</v>
      </c>
      <c r="BG255" s="1">
        <v>91.911764705882305</v>
      </c>
      <c r="BH255" s="1">
        <v>84.920634920634896</v>
      </c>
      <c r="BI255" s="1">
        <v>83.035714285714207</v>
      </c>
      <c r="BJ255" s="1">
        <v>94.897959183673393</v>
      </c>
      <c r="BK255" s="1">
        <v>82.142857142857096</v>
      </c>
      <c r="BL255" s="1">
        <v>94.047619047618994</v>
      </c>
      <c r="BM255" s="1">
        <v>93.589743589743506</v>
      </c>
      <c r="BN255" s="1">
        <v>96.846846846846802</v>
      </c>
      <c r="BO255" s="1">
        <v>71.875</v>
      </c>
      <c r="BP255" s="1">
        <v>81.553398058252398</v>
      </c>
      <c r="BQ255" s="1">
        <v>83.695652173913004</v>
      </c>
      <c r="BR255" s="1">
        <v>87.5</v>
      </c>
      <c r="BS255" s="1">
        <v>88.1944444444444</v>
      </c>
      <c r="BT255" s="1">
        <v>89.5833333333333</v>
      </c>
      <c r="BU255" s="1">
        <v>91.304347826086897</v>
      </c>
      <c r="BV255" s="1">
        <v>92.647058823529406</v>
      </c>
      <c r="BW255" s="1">
        <v>92.857142857142804</v>
      </c>
      <c r="BX255" s="1">
        <v>91.071428571428498</v>
      </c>
      <c r="BY255" s="1">
        <v>90.816326530612201</v>
      </c>
      <c r="BZ255" s="1">
        <v>78.571428571428498</v>
      </c>
      <c r="CA255" s="1">
        <v>89.285714285714207</v>
      </c>
      <c r="CB255" s="1">
        <v>88.461538461538396</v>
      </c>
      <c r="CC255" s="1">
        <v>95.945945945945894</v>
      </c>
      <c r="CD255" s="1">
        <v>85.267857142857096</v>
      </c>
      <c r="CE255" s="1">
        <v>87.864077669902898</v>
      </c>
      <c r="CF255" s="1">
        <v>84.239130434782595</v>
      </c>
      <c r="CG255" s="1">
        <v>82.738095238095198</v>
      </c>
      <c r="CH255" s="1">
        <v>67.3611111111111</v>
      </c>
      <c r="CI255" s="1">
        <v>83.3333333333333</v>
      </c>
      <c r="CJ255" s="1">
        <v>71.014492753623102</v>
      </c>
      <c r="CK255" s="1">
        <v>73.529411764705799</v>
      </c>
      <c r="CL255" s="1">
        <v>65.873015873015802</v>
      </c>
      <c r="CM255" s="1">
        <v>68.75</v>
      </c>
      <c r="CN255" s="1">
        <v>66.326530612244795</v>
      </c>
      <c r="CO255" s="1">
        <v>60.714285714285701</v>
      </c>
      <c r="CP255" s="1">
        <v>96.428571428571402</v>
      </c>
      <c r="CQ255" s="1">
        <v>96.153846153846104</v>
      </c>
      <c r="CR255" s="1">
        <v>56.756756756756701</v>
      </c>
      <c r="CS255" s="1">
        <v>59.821428571428498</v>
      </c>
      <c r="CT255" s="1">
        <v>62.135922330097102</v>
      </c>
      <c r="CU255" s="1">
        <v>84.782608695652101</v>
      </c>
      <c r="CV255" s="1">
        <v>86.904761904761898</v>
      </c>
      <c r="CW255" s="1">
        <v>84.7222222222222</v>
      </c>
      <c r="CX255" s="1">
        <v>84.7222222222222</v>
      </c>
      <c r="CY255" s="1">
        <v>73.188405797101396</v>
      </c>
      <c r="CZ255" s="1">
        <v>52.205882352941103</v>
      </c>
      <c r="DA255" s="1">
        <v>51.587301587301504</v>
      </c>
      <c r="DB255" s="1">
        <v>52.678571428571402</v>
      </c>
      <c r="DC255" s="1">
        <v>58.163265306122398</v>
      </c>
      <c r="DD255" s="1">
        <v>47.619047619047599</v>
      </c>
      <c r="DE255" s="1">
        <v>78.571428571428498</v>
      </c>
      <c r="DF255" s="1">
        <v>30.769230769230699</v>
      </c>
      <c r="DG255" s="1">
        <v>97.379658385093094</v>
      </c>
      <c r="DH255" s="1">
        <v>85.968451944240599</v>
      </c>
      <c r="DI255" s="1">
        <v>95.0420783022319</v>
      </c>
      <c r="DJ255" s="1">
        <v>69.853836784409197</v>
      </c>
      <c r="DK255" s="1">
        <v>76.332938388625493</v>
      </c>
      <c r="DL255" s="1">
        <v>88.161838161838105</v>
      </c>
      <c r="DM255" s="1">
        <v>54.863221884498401</v>
      </c>
      <c r="DN255" s="1">
        <v>27.286742034943401</v>
      </c>
      <c r="DO255" s="1">
        <v>24.641393442622899</v>
      </c>
      <c r="DP255" s="1">
        <v>39.524291497975703</v>
      </c>
      <c r="DQ255" s="1">
        <v>69.667013527575406</v>
      </c>
      <c r="DR255" s="1">
        <v>82.356389214536904</v>
      </c>
      <c r="DS255" s="1">
        <v>63.224368499257103</v>
      </c>
      <c r="DT255" s="1">
        <v>64.772727272727195</v>
      </c>
      <c r="DU255" s="1">
        <v>23.141122913505299</v>
      </c>
      <c r="DV255" s="1">
        <v>48.311335403726702</v>
      </c>
      <c r="DW255" s="1">
        <v>48.404255319148902</v>
      </c>
      <c r="DX255" s="1">
        <v>38.510793999268202</v>
      </c>
      <c r="DY255" s="1">
        <v>35.546082013804302</v>
      </c>
      <c r="DZ255" s="1">
        <v>42.979857819905199</v>
      </c>
      <c r="EA255" s="1">
        <v>48.901098901098898</v>
      </c>
      <c r="EB255" s="1">
        <v>75.531914893617</v>
      </c>
      <c r="EC255" s="1">
        <v>72.507708119218904</v>
      </c>
      <c r="ED255" s="1">
        <v>65.215163934426201</v>
      </c>
      <c r="EE255" s="1">
        <v>49.8481781376518</v>
      </c>
      <c r="EF255" s="1">
        <v>81.737773152965602</v>
      </c>
      <c r="EG255" s="1">
        <v>93.024618991793602</v>
      </c>
      <c r="EH255" s="1">
        <v>93.982169390787504</v>
      </c>
      <c r="EI255" s="1">
        <v>96.287878787878697</v>
      </c>
      <c r="EJ255" s="1">
        <v>89.757207890743501</v>
      </c>
      <c r="EK255" s="1">
        <v>84.045031055900594</v>
      </c>
      <c r="EL255" s="1">
        <v>84.702861335289796</v>
      </c>
      <c r="EM255" s="1">
        <v>85.400658616904494</v>
      </c>
      <c r="EN255" s="1">
        <v>85.891189606171295</v>
      </c>
      <c r="EO255" s="1">
        <v>85.159952606635102</v>
      </c>
      <c r="EP255" s="1">
        <v>77.772227772227694</v>
      </c>
      <c r="EQ255" s="1">
        <v>77.304964539007102</v>
      </c>
      <c r="ER255" s="1">
        <v>76.618705035971203</v>
      </c>
      <c r="ES255" s="1">
        <v>89.4467213114754</v>
      </c>
      <c r="ET255" s="1">
        <v>92.257085020242897</v>
      </c>
      <c r="EU255" s="1">
        <v>89.281997918834506</v>
      </c>
      <c r="EV255" s="1">
        <v>91.500586166471194</v>
      </c>
      <c r="EW255" s="1">
        <v>96.805349182763706</v>
      </c>
      <c r="EX255" s="1">
        <v>90</v>
      </c>
      <c r="EY255" s="1">
        <v>90.440060698027295</v>
      </c>
    </row>
    <row r="256" spans="1:155" ht="15">
      <c r="A256" s="11" t="s">
        <v>479</v>
      </c>
      <c r="B256" s="1" t="s">
        <v>942</v>
      </c>
      <c r="C256" s="1" t="s">
        <v>1095</v>
      </c>
      <c r="D256" s="11" t="s">
        <v>1238</v>
      </c>
      <c r="E256" s="11" t="s">
        <v>1239</v>
      </c>
      <c r="F256" s="1">
        <v>92.342342342342306</v>
      </c>
      <c r="G256" s="1">
        <v>84.375</v>
      </c>
      <c r="H256" s="1">
        <v>84.951456310679603</v>
      </c>
      <c r="I256" s="1">
        <v>84.239130434782595</v>
      </c>
      <c r="J256" s="1">
        <v>66.071428571428498</v>
      </c>
      <c r="K256" s="1">
        <v>57.6388888888888</v>
      </c>
      <c r="L256" s="1">
        <v>71.5277777777777</v>
      </c>
      <c r="M256" s="1">
        <v>68.840579710144894</v>
      </c>
      <c r="N256" s="1">
        <v>52.205882352941103</v>
      </c>
      <c r="O256" s="1">
        <v>51.587301587301504</v>
      </c>
      <c r="P256" s="1">
        <v>50.892857142857103</v>
      </c>
      <c r="Q256" s="1">
        <v>31.632653061224399</v>
      </c>
      <c r="R256" s="1">
        <v>44.047619047619001</v>
      </c>
      <c r="S256" s="1">
        <v>29.761904761904699</v>
      </c>
      <c r="T256" s="1">
        <v>74.358974358974294</v>
      </c>
      <c r="U256" s="1">
        <v>80.630630630630606</v>
      </c>
      <c r="V256" s="1">
        <v>82.589285714285694</v>
      </c>
      <c r="W256" s="1">
        <v>87.864077669902898</v>
      </c>
      <c r="X256" s="1">
        <v>84.239130434782595</v>
      </c>
      <c r="Y256" s="1">
        <v>83.3333333333333</v>
      </c>
      <c r="Z256" s="1">
        <v>70.1388888888888</v>
      </c>
      <c r="AA256" s="1">
        <v>57.6388888888888</v>
      </c>
      <c r="AB256" s="1">
        <v>57.246376811594203</v>
      </c>
      <c r="AC256" s="1">
        <v>41.911764705882298</v>
      </c>
      <c r="AD256" s="1">
        <v>42.857142857142797</v>
      </c>
      <c r="AE256" s="1">
        <v>42.857142857142797</v>
      </c>
      <c r="AF256" s="1">
        <v>50</v>
      </c>
      <c r="AG256" s="1">
        <v>52.380952380952301</v>
      </c>
      <c r="AH256" s="1">
        <v>25</v>
      </c>
      <c r="AI256" s="1">
        <v>26.923076923076898</v>
      </c>
      <c r="AJ256" s="1">
        <v>28.378378378378301</v>
      </c>
      <c r="AK256" s="1">
        <v>28.571428571428498</v>
      </c>
      <c r="AL256" s="1">
        <v>30.582524271844601</v>
      </c>
      <c r="AM256" s="1">
        <v>27.173913043478201</v>
      </c>
      <c r="AN256" s="1">
        <v>26.190476190476101</v>
      </c>
      <c r="AO256" s="1">
        <v>30.5555555555555</v>
      </c>
      <c r="AP256" s="1">
        <v>63.8888888888888</v>
      </c>
      <c r="AQ256" s="1">
        <v>61.594202898550698</v>
      </c>
      <c r="AR256" s="1">
        <v>23.529411764705799</v>
      </c>
      <c r="AS256" s="1">
        <v>23.015873015873002</v>
      </c>
      <c r="AT256" s="1">
        <v>24.107142857142801</v>
      </c>
      <c r="AU256" s="1">
        <v>23.469387755102002</v>
      </c>
      <c r="AV256" s="1">
        <v>25</v>
      </c>
      <c r="AW256" s="1">
        <v>38.095238095238102</v>
      </c>
      <c r="AX256" s="1">
        <v>35.897435897435898</v>
      </c>
      <c r="AY256" s="1">
        <v>88.738738738738704</v>
      </c>
      <c r="AZ256" s="1">
        <v>90.625</v>
      </c>
      <c r="BA256" s="1">
        <v>75.242718446601899</v>
      </c>
      <c r="BB256" s="1">
        <v>82.065217391304301</v>
      </c>
      <c r="BC256" s="1">
        <v>94.642857142857096</v>
      </c>
      <c r="BD256" s="1">
        <v>95.1388888888888</v>
      </c>
      <c r="BE256" s="1">
        <v>92.3611111111111</v>
      </c>
      <c r="BF256" s="1">
        <v>76.086956521739097</v>
      </c>
      <c r="BG256" s="1">
        <v>58.088235294117602</v>
      </c>
      <c r="BH256" s="1">
        <v>75.396825396825406</v>
      </c>
      <c r="BI256" s="1">
        <v>59.821428571428498</v>
      </c>
      <c r="BJ256" s="1">
        <v>78.571428571428498</v>
      </c>
      <c r="BK256" s="1">
        <v>89.285714285714207</v>
      </c>
      <c r="BL256" s="1">
        <v>60.714285714285701</v>
      </c>
      <c r="BM256" s="1">
        <v>44.871794871794798</v>
      </c>
      <c r="BN256" s="1">
        <v>79.729729729729698</v>
      </c>
      <c r="BO256" s="1">
        <v>71.875</v>
      </c>
      <c r="BP256" s="1">
        <v>81.553398058252398</v>
      </c>
      <c r="BQ256" s="1">
        <v>83.695652173913004</v>
      </c>
      <c r="BR256" s="1">
        <v>87.5</v>
      </c>
      <c r="BS256" s="1">
        <v>88.1944444444444</v>
      </c>
      <c r="BT256" s="1">
        <v>72.9166666666666</v>
      </c>
      <c r="BU256" s="1">
        <v>84.057971014492693</v>
      </c>
      <c r="BV256" s="1">
        <v>92.647058823529406</v>
      </c>
      <c r="BW256" s="1">
        <v>79.365079365079296</v>
      </c>
      <c r="BX256" s="1">
        <v>71.428571428571402</v>
      </c>
      <c r="BY256" s="1">
        <v>70.408163265306101</v>
      </c>
      <c r="BZ256" s="1">
        <v>32.142857142857103</v>
      </c>
      <c r="CA256" s="1">
        <v>38.095238095238102</v>
      </c>
      <c r="CB256" s="1">
        <v>35.897435897435898</v>
      </c>
      <c r="CC256" s="1">
        <v>84.234234234234194</v>
      </c>
      <c r="CD256" s="1">
        <v>87.946428571428498</v>
      </c>
      <c r="CE256" s="1">
        <v>90.776699029126206</v>
      </c>
      <c r="CF256" s="1">
        <v>83.152173913043399</v>
      </c>
      <c r="CG256" s="1">
        <v>91.071428571428498</v>
      </c>
      <c r="CH256" s="1">
        <v>95.1388888888888</v>
      </c>
      <c r="CI256" s="1">
        <v>93.0555555555555</v>
      </c>
      <c r="CJ256" s="1">
        <v>77.536231884057898</v>
      </c>
      <c r="CK256" s="1">
        <v>58.088235294117602</v>
      </c>
      <c r="CL256" s="1">
        <v>78.571428571428498</v>
      </c>
      <c r="CM256" s="1">
        <v>78.571428571428498</v>
      </c>
      <c r="CN256" s="1">
        <v>77.551020408163197</v>
      </c>
      <c r="CO256" s="1">
        <v>67.857142857142804</v>
      </c>
      <c r="CP256" s="1">
        <v>79.761904761904702</v>
      </c>
      <c r="CQ256" s="1">
        <v>79.487179487179404</v>
      </c>
      <c r="CR256" s="1">
        <v>42.342342342342299</v>
      </c>
      <c r="CS256" s="1">
        <v>44.196428571428498</v>
      </c>
      <c r="CT256" s="1">
        <v>44.174757281553397</v>
      </c>
      <c r="CU256" s="1">
        <v>42.934782608695599</v>
      </c>
      <c r="CV256" s="1">
        <v>45.238095238095198</v>
      </c>
      <c r="CW256" s="1">
        <v>42.3611111111111</v>
      </c>
      <c r="CX256" s="1">
        <v>24.3055555555555</v>
      </c>
      <c r="CY256" s="1">
        <v>21.739130434782599</v>
      </c>
      <c r="CZ256" s="1">
        <v>20.588235294117599</v>
      </c>
      <c r="DA256" s="1">
        <v>23.8095238095238</v>
      </c>
      <c r="DB256" s="1">
        <v>23.214285714285701</v>
      </c>
      <c r="DC256" s="1">
        <v>23.469387755102002</v>
      </c>
      <c r="DD256" s="1">
        <v>26.190476190476101</v>
      </c>
      <c r="DE256" s="1">
        <v>60.714285714285701</v>
      </c>
      <c r="DF256" s="1">
        <v>67.948717948717899</v>
      </c>
      <c r="DG256" s="1">
        <v>91.013198757763902</v>
      </c>
      <c r="DH256" s="1">
        <v>94.735876742479803</v>
      </c>
      <c r="DI256" s="1">
        <v>94.895718990120699</v>
      </c>
      <c r="DJ256" s="1">
        <v>97.300040600893198</v>
      </c>
      <c r="DK256" s="1">
        <v>86.285545023696599</v>
      </c>
      <c r="DL256" s="1">
        <v>74.7752247752247</v>
      </c>
      <c r="DM256" s="1">
        <v>46.859169199594703</v>
      </c>
      <c r="DN256" s="1">
        <v>45.683453237410099</v>
      </c>
      <c r="DO256" s="1">
        <v>76.895491803278603</v>
      </c>
      <c r="DP256" s="1">
        <v>42.054655870445302</v>
      </c>
      <c r="DQ256" s="1">
        <v>17.0135275754422</v>
      </c>
      <c r="DR256" s="1">
        <v>85.287221570926107</v>
      </c>
      <c r="DS256" s="1">
        <v>89.375928677563095</v>
      </c>
      <c r="DT256" s="1">
        <v>5.0757575757575699</v>
      </c>
      <c r="DU256" s="1">
        <v>16.464339908952901</v>
      </c>
      <c r="DV256" s="1">
        <v>84.219720496894396</v>
      </c>
      <c r="DW256" s="1">
        <v>78.191489361702097</v>
      </c>
      <c r="DX256" s="1">
        <v>69.978046103183303</v>
      </c>
      <c r="DY256" s="1">
        <v>62.586276898091697</v>
      </c>
      <c r="DZ256" s="1">
        <v>56.605450236966803</v>
      </c>
      <c r="EA256" s="1">
        <v>62.687312687312598</v>
      </c>
      <c r="EB256" s="1">
        <v>62.867274569402198</v>
      </c>
      <c r="EC256" s="1">
        <v>74.254881808838604</v>
      </c>
      <c r="ED256" s="1">
        <v>50.665983606557297</v>
      </c>
      <c r="EE256" s="1">
        <v>48.32995951417</v>
      </c>
      <c r="EF256" s="1">
        <v>71.7481789802289</v>
      </c>
      <c r="EG256" s="1">
        <v>85.052754982414996</v>
      </c>
      <c r="EH256" s="1">
        <v>82.095096582466496</v>
      </c>
      <c r="EI256" s="1">
        <v>82.5</v>
      </c>
      <c r="EJ256" s="1">
        <v>34.977238239757199</v>
      </c>
      <c r="EK256" s="1">
        <v>93.264751552795005</v>
      </c>
      <c r="EL256" s="1">
        <v>93.580337490828995</v>
      </c>
      <c r="EM256" s="1">
        <v>94.383461397731395</v>
      </c>
      <c r="EN256" s="1">
        <v>85.891189606171295</v>
      </c>
      <c r="EO256" s="1">
        <v>81.042654028436004</v>
      </c>
      <c r="EP256" s="1">
        <v>58.791208791208703</v>
      </c>
      <c r="EQ256" s="1">
        <v>59.8277608915906</v>
      </c>
      <c r="ER256" s="1">
        <v>59.455292908530303</v>
      </c>
      <c r="ES256" s="1">
        <v>65.983606557377001</v>
      </c>
      <c r="ET256" s="1">
        <v>68.370445344129493</v>
      </c>
      <c r="EU256" s="1">
        <v>63.995837669094598</v>
      </c>
      <c r="EV256" s="1">
        <v>9.3200468933177003</v>
      </c>
      <c r="EW256" s="1">
        <v>65.824665676077203</v>
      </c>
      <c r="EX256" s="1">
        <v>38.939393939393902</v>
      </c>
      <c r="EY256" s="1">
        <v>40.819423368740502</v>
      </c>
    </row>
    <row r="257" spans="1:155" ht="15">
      <c r="A257" s="11" t="s">
        <v>323</v>
      </c>
      <c r="B257" s="1" t="s">
        <v>795</v>
      </c>
      <c r="C257" s="1" t="s">
        <v>1044</v>
      </c>
      <c r="D257" s="11" t="s">
        <v>1014</v>
      </c>
      <c r="E257" s="11" t="s">
        <v>1045</v>
      </c>
      <c r="F257" s="1">
        <v>64.726027397260196</v>
      </c>
      <c r="G257" s="1">
        <v>52.739726027397197</v>
      </c>
      <c r="H257" s="1">
        <v>55.511811023622002</v>
      </c>
      <c r="I257" s="1">
        <v>54.910714285714199</v>
      </c>
      <c r="J257" s="1">
        <v>72.105263157894697</v>
      </c>
      <c r="K257" s="1">
        <v>95.161290322580598</v>
      </c>
      <c r="L257" s="1">
        <v>92.934782608695599</v>
      </c>
      <c r="M257" s="1">
        <v>92.857142857142804</v>
      </c>
      <c r="N257" s="1">
        <v>68.617021276595693</v>
      </c>
      <c r="O257" s="1">
        <v>44.53125</v>
      </c>
      <c r="P257" s="1">
        <v>4.46428571428571</v>
      </c>
      <c r="Q257" s="1">
        <v>9.7826086956521703</v>
      </c>
      <c r="R257" s="1">
        <v>27.0833333333333</v>
      </c>
      <c r="S257" s="1">
        <v>26.595744680851102</v>
      </c>
      <c r="T257" s="1">
        <v>34.285714285714199</v>
      </c>
      <c r="U257" s="1">
        <v>34.589041095890401</v>
      </c>
      <c r="V257" s="1">
        <v>33.219178082191704</v>
      </c>
      <c r="W257" s="1">
        <v>46.062992125984202</v>
      </c>
      <c r="X257" s="1">
        <v>36.160714285714199</v>
      </c>
      <c r="Y257" s="1">
        <v>35.2631578947368</v>
      </c>
      <c r="Z257" s="1">
        <v>55.376344086021497</v>
      </c>
      <c r="AA257" s="1">
        <v>54.8913043478261</v>
      </c>
      <c r="AB257" s="1">
        <v>76.373626373626294</v>
      </c>
      <c r="AC257" s="1">
        <v>24.468085106382901</v>
      </c>
      <c r="AD257" s="1">
        <v>21.875</v>
      </c>
      <c r="AE257" s="1">
        <v>8.0357142857142794</v>
      </c>
      <c r="AF257" s="1">
        <v>11.9565217391304</v>
      </c>
      <c r="AG257" s="1">
        <v>23.9583333333333</v>
      </c>
      <c r="AH257" s="1">
        <v>25.531914893617</v>
      </c>
      <c r="AI257" s="1">
        <v>28.571428571428498</v>
      </c>
      <c r="AJ257" s="1">
        <v>59.931506849315099</v>
      </c>
      <c r="AK257" s="1">
        <v>63.013698630136901</v>
      </c>
      <c r="AL257" s="1">
        <v>59.842519685039299</v>
      </c>
      <c r="AM257" s="1">
        <v>56.696428571428498</v>
      </c>
      <c r="AN257" s="1">
        <v>55.2631578947368</v>
      </c>
      <c r="AO257" s="1">
        <v>54.3010752688172</v>
      </c>
      <c r="AP257" s="1">
        <v>56.521739130434703</v>
      </c>
      <c r="AQ257" s="1">
        <v>60.9890109890109</v>
      </c>
      <c r="AR257" s="1">
        <v>35.638297872340402</v>
      </c>
      <c r="AS257" s="1">
        <v>13.28125</v>
      </c>
      <c r="AT257" s="1">
        <v>16.964285714285701</v>
      </c>
      <c r="AU257" s="1">
        <v>26.086956521739101</v>
      </c>
      <c r="AV257" s="1">
        <v>47.9166666666666</v>
      </c>
      <c r="AW257" s="1">
        <v>47.872340425531902</v>
      </c>
      <c r="AX257" s="1">
        <v>45.714285714285701</v>
      </c>
      <c r="AY257" s="1">
        <v>85.958904109589</v>
      </c>
      <c r="AZ257" s="1">
        <v>89.383561643835606</v>
      </c>
      <c r="BA257" s="1">
        <v>83.070866141732196</v>
      </c>
      <c r="BB257" s="1">
        <v>84.375</v>
      </c>
      <c r="BC257" s="1">
        <v>60.5263157894736</v>
      </c>
      <c r="BD257" s="1">
        <v>74.731182795698899</v>
      </c>
      <c r="BE257" s="1">
        <v>57.065217391304301</v>
      </c>
      <c r="BF257" s="1">
        <v>71.9780219780219</v>
      </c>
      <c r="BG257" s="1">
        <v>44.1489361702127</v>
      </c>
      <c r="BH257" s="1">
        <v>50.78125</v>
      </c>
      <c r="BI257" s="1">
        <v>40.178571428571402</v>
      </c>
      <c r="BJ257" s="1">
        <v>25</v>
      </c>
      <c r="BK257" s="1">
        <v>28.125</v>
      </c>
      <c r="BL257" s="1">
        <v>35.106382978723403</v>
      </c>
      <c r="BM257" s="1">
        <v>41.428571428571402</v>
      </c>
      <c r="BN257" s="1">
        <v>70.205479452054803</v>
      </c>
      <c r="BO257" s="1">
        <v>80.479452054794507</v>
      </c>
      <c r="BP257" s="1">
        <v>81.4960629921259</v>
      </c>
      <c r="BQ257" s="1">
        <v>82.142857142857096</v>
      </c>
      <c r="BR257" s="1">
        <v>77.368421052631504</v>
      </c>
      <c r="BS257" s="1">
        <v>85.483870967741893</v>
      </c>
      <c r="BT257" s="1">
        <v>65.2173913043478</v>
      </c>
      <c r="BU257" s="1">
        <v>74.725274725274701</v>
      </c>
      <c r="BV257" s="1">
        <v>31.9148936170212</v>
      </c>
      <c r="BW257" s="1">
        <v>33.59375</v>
      </c>
      <c r="BX257" s="1">
        <v>36.607142857142797</v>
      </c>
      <c r="BY257" s="1">
        <v>38.043478260869499</v>
      </c>
      <c r="BZ257" s="1">
        <v>42.7083333333333</v>
      </c>
      <c r="CA257" s="1">
        <v>44.680851063829699</v>
      </c>
      <c r="CB257" s="1">
        <v>45.714285714285701</v>
      </c>
      <c r="CC257" s="1">
        <v>84.246575342465704</v>
      </c>
      <c r="CD257" s="1">
        <v>87.328767123287605</v>
      </c>
      <c r="CE257" s="1">
        <v>84.645669291338507</v>
      </c>
      <c r="CF257" s="1">
        <v>84.821428571428498</v>
      </c>
      <c r="CG257" s="1">
        <v>90.5263157894736</v>
      </c>
      <c r="CH257" s="1">
        <v>60.752688172043001</v>
      </c>
      <c r="CI257" s="1">
        <v>42.934782608695599</v>
      </c>
      <c r="CJ257" s="1">
        <v>47.802197802197803</v>
      </c>
      <c r="CK257" s="1">
        <v>35.638297872340402</v>
      </c>
      <c r="CL257" s="1">
        <v>24.21875</v>
      </c>
      <c r="CM257" s="1">
        <v>52.678571428571402</v>
      </c>
      <c r="CN257" s="1">
        <v>31.5217391304347</v>
      </c>
      <c r="CO257" s="1">
        <v>41.6666666666666</v>
      </c>
      <c r="CP257" s="1">
        <v>54.255319148936103</v>
      </c>
      <c r="CQ257" s="1">
        <v>40</v>
      </c>
      <c r="CR257" s="1">
        <v>48.630136986301302</v>
      </c>
      <c r="CS257" s="1">
        <v>48.972602739726</v>
      </c>
      <c r="CT257" s="1">
        <v>44.881889763779498</v>
      </c>
      <c r="CU257" s="1">
        <v>45.089285714285701</v>
      </c>
      <c r="CV257" s="1">
        <v>78.421052631578902</v>
      </c>
      <c r="CW257" s="1">
        <v>77.419354838709594</v>
      </c>
      <c r="CX257" s="1">
        <v>74.456521739130395</v>
      </c>
      <c r="CY257" s="1">
        <v>86.263736263736206</v>
      </c>
      <c r="CZ257" s="1">
        <v>84.042553191489304</v>
      </c>
      <c r="DA257" s="1">
        <v>83.59375</v>
      </c>
      <c r="DB257" s="1">
        <v>61.607142857142797</v>
      </c>
      <c r="DC257" s="1">
        <v>78.260869565217405</v>
      </c>
      <c r="DD257" s="1">
        <v>59.375</v>
      </c>
      <c r="DE257" s="1">
        <v>68.085106382978694</v>
      </c>
      <c r="DF257" s="1">
        <v>78.571428571428498</v>
      </c>
      <c r="DG257" s="1">
        <v>59.189288334556103</v>
      </c>
      <c r="DH257" s="1">
        <v>47.841200146359299</v>
      </c>
      <c r="DI257" s="1">
        <v>48.944376776289097</v>
      </c>
      <c r="DJ257" s="1">
        <v>26.451421800947799</v>
      </c>
      <c r="DK257" s="1">
        <v>20.9290709290709</v>
      </c>
      <c r="DL257" s="1">
        <v>25.379939209726398</v>
      </c>
      <c r="DM257" s="1">
        <v>27.492291880781099</v>
      </c>
      <c r="DN257" s="1">
        <v>31.096311475409799</v>
      </c>
      <c r="DO257" s="1">
        <v>13.9170040485829</v>
      </c>
      <c r="DP257" s="1">
        <v>32.726326742976099</v>
      </c>
      <c r="DQ257" s="1">
        <v>46.3657678780773</v>
      </c>
      <c r="DR257" s="1">
        <v>61.292719167904899</v>
      </c>
      <c r="DS257" s="1">
        <v>47.651515151515099</v>
      </c>
      <c r="DT257" s="1">
        <v>33.308042488619101</v>
      </c>
      <c r="DU257" s="1">
        <v>55.847457627118601</v>
      </c>
      <c r="DV257" s="1">
        <v>83.620689655172399</v>
      </c>
      <c r="DW257" s="1">
        <v>74.881083058909596</v>
      </c>
      <c r="DX257" s="1">
        <v>79.516849370686103</v>
      </c>
      <c r="DY257" s="1">
        <v>81.427725118483394</v>
      </c>
      <c r="DZ257" s="1">
        <v>82.067932067932105</v>
      </c>
      <c r="EA257" s="1">
        <v>48.0749746707193</v>
      </c>
      <c r="EB257" s="1">
        <v>75.179856115107896</v>
      </c>
      <c r="EC257" s="1">
        <v>86.014344262295097</v>
      </c>
      <c r="ED257" s="1">
        <v>70.698380566801603</v>
      </c>
      <c r="EE257" s="1">
        <v>75.806451612903203</v>
      </c>
      <c r="EF257" s="1">
        <v>34.290738569753799</v>
      </c>
      <c r="EG257" s="1">
        <v>29.3462109955423</v>
      </c>
      <c r="EH257" s="1">
        <v>65.8333333333333</v>
      </c>
      <c r="EI257" s="1">
        <v>80.955993930197195</v>
      </c>
      <c r="EJ257" s="1">
        <v>79.576271186440593</v>
      </c>
      <c r="EK257" s="1">
        <v>95.194424064563407</v>
      </c>
      <c r="EL257" s="1">
        <v>86.663007683863796</v>
      </c>
      <c r="EM257" s="1">
        <v>84.409257003654105</v>
      </c>
      <c r="EN257" s="1">
        <v>78.998815165876707</v>
      </c>
      <c r="EO257" s="1">
        <v>61.738261738261698</v>
      </c>
      <c r="EP257" s="1">
        <v>80.952380952380906</v>
      </c>
      <c r="EQ257" s="1">
        <v>80.626927029804705</v>
      </c>
      <c r="ER257" s="1">
        <v>51.690573770491802</v>
      </c>
      <c r="ES257" s="1">
        <v>57.692307692307601</v>
      </c>
      <c r="ET257" s="1">
        <v>28.876170655567101</v>
      </c>
      <c r="EU257" s="1">
        <v>9.3200468933177003</v>
      </c>
      <c r="EV257" s="1">
        <v>18.4992570579494</v>
      </c>
      <c r="EW257" s="1">
        <v>38.939393939393902</v>
      </c>
      <c r="EX257" s="1">
        <v>40.819423368740502</v>
      </c>
      <c r="EY257" s="1">
        <v>41.610169491525397</v>
      </c>
    </row>
    <row r="258" spans="1:155" ht="15">
      <c r="A258" s="11" t="s">
        <v>74</v>
      </c>
      <c r="B258" s="1" t="s">
        <v>546</v>
      </c>
      <c r="C258" s="1" t="s">
        <v>1030</v>
      </c>
      <c r="D258" s="11" t="s">
        <v>1024</v>
      </c>
      <c r="E258" s="11" t="s">
        <v>1031</v>
      </c>
      <c r="F258" s="1">
        <v>91.494845360824698</v>
      </c>
      <c r="G258" s="1">
        <v>87.869822485207095</v>
      </c>
      <c r="H258" s="1">
        <v>85.984848484848399</v>
      </c>
      <c r="I258" s="1">
        <v>64.830508474576206</v>
      </c>
      <c r="J258" s="1">
        <v>48.989898989898897</v>
      </c>
      <c r="K258" s="1">
        <v>5.9782608695652097</v>
      </c>
      <c r="L258" s="1">
        <v>11.0465116279069</v>
      </c>
      <c r="M258" s="1">
        <v>27.9761904761904</v>
      </c>
      <c r="N258" s="1">
        <v>27.564102564102502</v>
      </c>
      <c r="O258" s="1">
        <v>15</v>
      </c>
      <c r="P258" s="1">
        <v>15.322580645161199</v>
      </c>
      <c r="Q258" s="1">
        <v>16.379310344827498</v>
      </c>
      <c r="R258" s="1">
        <v>21.818181818181799</v>
      </c>
      <c r="S258" s="1">
        <v>22.641509433962199</v>
      </c>
      <c r="T258" s="1">
        <v>26.595744680851102</v>
      </c>
      <c r="U258" s="1">
        <v>97.164948453608204</v>
      </c>
      <c r="V258" s="1">
        <v>97.337278106508805</v>
      </c>
      <c r="W258" s="1">
        <v>93.560606060606005</v>
      </c>
      <c r="X258" s="1">
        <v>58.898305084745701</v>
      </c>
      <c r="Y258" s="1">
        <v>48.989898989898897</v>
      </c>
      <c r="Z258" s="1">
        <v>24.456521739130402</v>
      </c>
      <c r="AA258" s="1">
        <v>23.837209302325501</v>
      </c>
      <c r="AB258" s="1">
        <v>26.190476190476101</v>
      </c>
      <c r="AC258" s="1">
        <v>12.179487179487101</v>
      </c>
      <c r="AD258" s="1">
        <v>15</v>
      </c>
      <c r="AE258" s="1">
        <v>12.9032258064516</v>
      </c>
      <c r="AF258" s="1">
        <v>16.379310344827498</v>
      </c>
      <c r="AG258" s="1">
        <v>26.363636363636299</v>
      </c>
      <c r="AH258" s="1">
        <v>30.188679245283002</v>
      </c>
      <c r="AI258" s="1">
        <v>27.659574468085101</v>
      </c>
      <c r="AJ258" s="1">
        <v>21.649484536082401</v>
      </c>
      <c r="AK258" s="1">
        <v>20.414201183431899</v>
      </c>
      <c r="AL258" s="1">
        <v>21.2121212121212</v>
      </c>
      <c r="AM258" s="1">
        <v>21.1864406779661</v>
      </c>
      <c r="AN258" s="1">
        <v>22.2222222222222</v>
      </c>
      <c r="AO258" s="1">
        <v>22.282608695652101</v>
      </c>
      <c r="AP258" s="1">
        <v>23.2558139534883</v>
      </c>
      <c r="AQ258" s="1">
        <v>26.785714285714199</v>
      </c>
      <c r="AR258" s="1">
        <v>24.358974358974301</v>
      </c>
      <c r="AS258" s="1">
        <v>26.428571428571399</v>
      </c>
      <c r="AT258" s="1">
        <v>26.612903225806399</v>
      </c>
      <c r="AU258" s="1">
        <v>34.482758620689602</v>
      </c>
      <c r="AV258" s="1">
        <v>37.272727272727202</v>
      </c>
      <c r="AW258" s="1">
        <v>73.584905660377302</v>
      </c>
      <c r="AX258" s="1">
        <v>72.340425531914903</v>
      </c>
      <c r="AY258" s="1">
        <v>55.927835051546303</v>
      </c>
      <c r="AZ258" s="1">
        <v>69.526627218934905</v>
      </c>
      <c r="BA258" s="1">
        <v>55.681818181818102</v>
      </c>
      <c r="BB258" s="1">
        <v>75</v>
      </c>
      <c r="BC258" s="1">
        <v>70.202020202020194</v>
      </c>
      <c r="BD258" s="1">
        <v>53.804347826086897</v>
      </c>
      <c r="BE258" s="1">
        <v>65.697674418604606</v>
      </c>
      <c r="BF258" s="1">
        <v>47.023809523809497</v>
      </c>
      <c r="BG258" s="1">
        <v>46.794871794871703</v>
      </c>
      <c r="BH258" s="1">
        <v>56.428571428571402</v>
      </c>
      <c r="BI258" s="1">
        <v>23.387096774193498</v>
      </c>
      <c r="BJ258" s="1">
        <v>23.275862068965498</v>
      </c>
      <c r="BK258" s="1">
        <v>42.727272727272698</v>
      </c>
      <c r="BL258" s="1">
        <v>25.471698113207498</v>
      </c>
      <c r="BM258" s="1">
        <v>9.5744680851063801</v>
      </c>
      <c r="BN258" s="1">
        <v>83.247422680412299</v>
      </c>
      <c r="BO258" s="1">
        <v>84.319526627218906</v>
      </c>
      <c r="BP258" s="1">
        <v>83.3333333333333</v>
      </c>
      <c r="BQ258" s="1">
        <v>22.457627118644101</v>
      </c>
      <c r="BR258" s="1">
        <v>21.717171717171698</v>
      </c>
      <c r="BS258" s="1">
        <v>22.826086956521699</v>
      </c>
      <c r="BT258" s="1">
        <v>24.418604651162699</v>
      </c>
      <c r="BU258" s="1">
        <v>27.380952380952301</v>
      </c>
      <c r="BV258" s="1">
        <v>26.923076923076898</v>
      </c>
      <c r="BW258" s="1">
        <v>30</v>
      </c>
      <c r="BX258" s="1">
        <v>29.0322580645161</v>
      </c>
      <c r="BY258" s="1">
        <v>36.2068965517241</v>
      </c>
      <c r="BZ258" s="1">
        <v>40.909090909090899</v>
      </c>
      <c r="CA258" s="1">
        <v>43.396226415094297</v>
      </c>
      <c r="CB258" s="1">
        <v>42.553191489361701</v>
      </c>
      <c r="CC258" s="1">
        <v>80.154639175257699</v>
      </c>
      <c r="CD258" s="1">
        <v>78.4023668639053</v>
      </c>
      <c r="CE258" s="1">
        <v>75.378787878787804</v>
      </c>
      <c r="CF258" s="1">
        <v>64.406779661016898</v>
      </c>
      <c r="CG258" s="1">
        <v>66.161616161616095</v>
      </c>
      <c r="CH258" s="1">
        <v>71.195652173913004</v>
      </c>
      <c r="CI258" s="1">
        <v>70.930232558139494</v>
      </c>
      <c r="CJ258" s="1">
        <v>60.119047619047599</v>
      </c>
      <c r="CK258" s="1">
        <v>55.769230769230703</v>
      </c>
      <c r="CL258" s="1">
        <v>55</v>
      </c>
      <c r="CM258" s="1">
        <v>54.0322580645161</v>
      </c>
      <c r="CN258" s="1">
        <v>87.068965517241296</v>
      </c>
      <c r="CO258" s="1">
        <v>52.727272727272698</v>
      </c>
      <c r="CP258" s="1">
        <v>22.641509433962199</v>
      </c>
      <c r="CQ258" s="1">
        <v>25.531914893617</v>
      </c>
      <c r="CR258" s="1">
        <v>88.402061855670098</v>
      </c>
      <c r="CS258" s="1">
        <v>88.757396449704103</v>
      </c>
      <c r="CT258" s="1">
        <v>87.5</v>
      </c>
      <c r="CU258" s="1">
        <v>51.271186440677901</v>
      </c>
      <c r="CV258" s="1">
        <v>45.959595959595902</v>
      </c>
      <c r="CW258" s="1">
        <v>46.739130434782602</v>
      </c>
      <c r="CX258" s="1">
        <v>41.860465116279101</v>
      </c>
      <c r="CY258" s="1">
        <v>46.428571428571402</v>
      </c>
      <c r="CZ258" s="1">
        <v>50.6410256410256</v>
      </c>
      <c r="DA258" s="1">
        <v>50.714285714285701</v>
      </c>
      <c r="DB258" s="1">
        <v>25</v>
      </c>
      <c r="DC258" s="1">
        <v>38.793103448275801</v>
      </c>
      <c r="DD258" s="1">
        <v>34.545454545454497</v>
      </c>
      <c r="DE258" s="1">
        <v>38.679245283018801</v>
      </c>
      <c r="DF258" s="1">
        <v>36.170212765957402</v>
      </c>
      <c r="DG258" s="1">
        <v>58.510638297872298</v>
      </c>
      <c r="DH258" s="1">
        <v>25</v>
      </c>
      <c r="DI258" s="1">
        <v>29.0697674418604</v>
      </c>
      <c r="DJ258" s="1">
        <v>30.681818181818102</v>
      </c>
      <c r="DK258" s="1">
        <v>23.75</v>
      </c>
      <c r="DL258" s="1">
        <v>17.105263157894701</v>
      </c>
      <c r="DM258" s="1">
        <v>50</v>
      </c>
      <c r="DN258" s="1">
        <v>21.428571428571399</v>
      </c>
      <c r="DO258" s="1">
        <v>31.9444444444444</v>
      </c>
      <c r="DP258" s="1">
        <v>70</v>
      </c>
      <c r="DQ258" s="1">
        <v>95.8333333333333</v>
      </c>
      <c r="DR258" s="1">
        <v>43.5483870967741</v>
      </c>
      <c r="DS258" s="1">
        <v>89.0625</v>
      </c>
      <c r="DT258" s="1">
        <v>73.4375</v>
      </c>
      <c r="DU258" s="1">
        <v>56.818181818181799</v>
      </c>
      <c r="DV258" s="1">
        <v>13.829787234042501</v>
      </c>
      <c r="DW258" s="1">
        <v>8.3333333333333304</v>
      </c>
      <c r="DX258" s="1">
        <v>5.81395348837209</v>
      </c>
      <c r="DY258" s="1">
        <v>10.2272727272727</v>
      </c>
      <c r="DZ258" s="1">
        <v>21.25</v>
      </c>
      <c r="EA258" s="1">
        <v>19.736842105263101</v>
      </c>
      <c r="EB258" s="1">
        <v>17.567567567567501</v>
      </c>
      <c r="EC258" s="1">
        <v>12.857142857142801</v>
      </c>
      <c r="ED258" s="1">
        <v>1.38888888888888</v>
      </c>
      <c r="EE258" s="1">
        <v>4.2857142857142803</v>
      </c>
      <c r="EF258" s="1">
        <v>40.2777777777777</v>
      </c>
      <c r="EG258" s="1">
        <v>40.322580645161203</v>
      </c>
      <c r="EH258" s="1">
        <v>17.1875</v>
      </c>
      <c r="EI258" s="1">
        <v>14.0625</v>
      </c>
      <c r="EJ258" s="1">
        <v>47.727272727272698</v>
      </c>
      <c r="EK258" s="1">
        <v>40.425531914893597</v>
      </c>
      <c r="EL258" s="1">
        <v>61.904761904761898</v>
      </c>
      <c r="EM258" s="1">
        <v>74.418604651162696</v>
      </c>
      <c r="EN258" s="1">
        <v>21.590909090909101</v>
      </c>
      <c r="EO258" s="1">
        <v>17.5</v>
      </c>
      <c r="EP258" s="1">
        <v>15.789473684210501</v>
      </c>
      <c r="EQ258" s="1">
        <v>14.864864864864799</v>
      </c>
      <c r="ER258" s="1">
        <v>17.1428571428571</v>
      </c>
      <c r="ES258" s="1">
        <v>15.2777777777777</v>
      </c>
      <c r="ET258" s="1">
        <v>17.1428571428571</v>
      </c>
      <c r="EU258" s="1">
        <v>12.5</v>
      </c>
      <c r="EV258" s="1">
        <v>37.096774193548299</v>
      </c>
      <c r="EW258" s="1">
        <v>34.375</v>
      </c>
      <c r="EX258" s="1">
        <v>35.9375</v>
      </c>
      <c r="EY258" s="1">
        <v>40.909090909090899</v>
      </c>
    </row>
    <row r="259" spans="1:155" ht="15">
      <c r="A259" s="11" t="s">
        <v>327</v>
      </c>
      <c r="B259" s="1" t="s">
        <v>799</v>
      </c>
      <c r="C259" s="1" t="s">
        <v>1022</v>
      </c>
      <c r="D259" s="11" t="s">
        <v>1014</v>
      </c>
      <c r="E259" s="11" t="s">
        <v>1015</v>
      </c>
      <c r="F259" s="1">
        <v>93.195266272189301</v>
      </c>
      <c r="G259" s="1">
        <v>95.224719101123597</v>
      </c>
      <c r="H259" s="1">
        <v>96.686746987951807</v>
      </c>
      <c r="I259" s="1">
        <v>96.917808219178099</v>
      </c>
      <c r="J259" s="1">
        <v>96.464646464646407</v>
      </c>
      <c r="K259" s="1">
        <v>94.776119402985103</v>
      </c>
      <c r="L259" s="1">
        <v>92.96875</v>
      </c>
      <c r="M259" s="1">
        <v>92.96875</v>
      </c>
      <c r="N259" s="1">
        <v>90</v>
      </c>
      <c r="O259" s="1">
        <v>93.283582089552198</v>
      </c>
      <c r="P259" s="1">
        <v>93.076923076923094</v>
      </c>
      <c r="Q259" s="1">
        <v>93.859649122806999</v>
      </c>
      <c r="R259" s="1">
        <v>87</v>
      </c>
      <c r="S259" s="1">
        <v>92.7083333333333</v>
      </c>
      <c r="T259" s="1">
        <v>0.98039215686274495</v>
      </c>
      <c r="U259" s="1">
        <v>99.112426035502907</v>
      </c>
      <c r="V259" s="1">
        <v>99.157303370786494</v>
      </c>
      <c r="W259" s="1">
        <v>99.096385542168605</v>
      </c>
      <c r="X259" s="1">
        <v>94.863013698630098</v>
      </c>
      <c r="Y259" s="1">
        <v>99.494949494949395</v>
      </c>
      <c r="Z259" s="1">
        <v>94.776119402985103</v>
      </c>
      <c r="AA259" s="1">
        <v>97.65625</v>
      </c>
      <c r="AB259" s="1">
        <v>97.65625</v>
      </c>
      <c r="AC259" s="1">
        <v>99.230769230769198</v>
      </c>
      <c r="AD259" s="1">
        <v>99.253731343283505</v>
      </c>
      <c r="AE259" s="1">
        <v>93.076923076923094</v>
      </c>
      <c r="AF259" s="1">
        <v>86.842105263157904</v>
      </c>
      <c r="AG259" s="1">
        <v>83</v>
      </c>
      <c r="AH259" s="1">
        <v>86.4583333333333</v>
      </c>
      <c r="AI259" s="1">
        <v>61.764705882352899</v>
      </c>
      <c r="AJ259" s="1">
        <v>83.727810650887506</v>
      </c>
      <c r="AK259" s="1">
        <v>52.247191011235898</v>
      </c>
      <c r="AL259" s="1">
        <v>52.710843373493901</v>
      </c>
      <c r="AM259" s="1">
        <v>51.369863013698598</v>
      </c>
      <c r="AN259" s="1">
        <v>48.484848484848399</v>
      </c>
      <c r="AO259" s="1">
        <v>46.268656716417901</v>
      </c>
      <c r="AP259" s="1">
        <v>46.09375</v>
      </c>
      <c r="AQ259" s="1">
        <v>44.53125</v>
      </c>
      <c r="AR259" s="1">
        <v>8.4615384615384599</v>
      </c>
      <c r="AS259" s="1">
        <v>9.7014925373134293</v>
      </c>
      <c r="AT259" s="1">
        <v>11.538461538461499</v>
      </c>
      <c r="AU259" s="1">
        <v>14.0350877192982</v>
      </c>
      <c r="AV259" s="1">
        <v>14</v>
      </c>
      <c r="AW259" s="1">
        <v>13.5416666666666</v>
      </c>
      <c r="AX259" s="1">
        <v>5.8823529411764701</v>
      </c>
      <c r="AY259" s="1">
        <v>92.6035502958579</v>
      </c>
      <c r="AZ259" s="1">
        <v>94.101123595505598</v>
      </c>
      <c r="BA259" s="1">
        <v>97.289156626505999</v>
      </c>
      <c r="BB259" s="1">
        <v>98.287671232876704</v>
      </c>
      <c r="BC259" s="1">
        <v>99.494949494949395</v>
      </c>
      <c r="BD259" s="1">
        <v>91.791044776119406</v>
      </c>
      <c r="BE259" s="1">
        <v>94.53125</v>
      </c>
      <c r="BF259" s="1">
        <v>96.09375</v>
      </c>
      <c r="BG259" s="1">
        <v>97.692307692307594</v>
      </c>
      <c r="BH259" s="1">
        <v>99.253731343283505</v>
      </c>
      <c r="BI259" s="1">
        <v>97.692307692307594</v>
      </c>
      <c r="BJ259" s="1">
        <v>95.614035087719301</v>
      </c>
      <c r="BK259" s="1">
        <v>83</v>
      </c>
      <c r="BL259" s="1">
        <v>92.7083333333333</v>
      </c>
      <c r="BM259" s="1">
        <v>93.137254901960702</v>
      </c>
      <c r="BN259" s="1">
        <v>97.041420118343098</v>
      </c>
      <c r="BO259" s="1">
        <v>97.191011235955102</v>
      </c>
      <c r="BP259" s="1">
        <v>98.192771084337295</v>
      </c>
      <c r="BQ259" s="1">
        <v>84.931506849315099</v>
      </c>
      <c r="BR259" s="1">
        <v>73.737373737373701</v>
      </c>
      <c r="BS259" s="1">
        <v>76.119402985074601</v>
      </c>
      <c r="BT259" s="1">
        <v>79.6875</v>
      </c>
      <c r="BU259" s="1">
        <v>82.8125</v>
      </c>
      <c r="BV259" s="1">
        <v>30</v>
      </c>
      <c r="BW259" s="1">
        <v>35.074626865671597</v>
      </c>
      <c r="BX259" s="1">
        <v>36.923076923076898</v>
      </c>
      <c r="BY259" s="1">
        <v>37.719298245613999</v>
      </c>
      <c r="BZ259" s="1">
        <v>37</v>
      </c>
      <c r="CA259" s="1">
        <v>43.75</v>
      </c>
      <c r="CB259" s="1">
        <v>43.137254901960702</v>
      </c>
      <c r="CC259" s="1">
        <v>99.704142011834307</v>
      </c>
      <c r="CD259" s="1">
        <v>99.719101123595493</v>
      </c>
      <c r="CE259" s="1">
        <v>98.493975903614398</v>
      </c>
      <c r="CF259" s="1">
        <v>98.287671232876704</v>
      </c>
      <c r="CG259" s="1">
        <v>99.494949494949395</v>
      </c>
      <c r="CH259" s="1">
        <v>96.268656716417894</v>
      </c>
      <c r="CI259" s="1">
        <v>94.53125</v>
      </c>
      <c r="CJ259" s="1">
        <v>92.96875</v>
      </c>
      <c r="CK259" s="1">
        <v>94.615384615384599</v>
      </c>
      <c r="CL259" s="1">
        <v>93.283582089552198</v>
      </c>
      <c r="CM259" s="1">
        <v>94.615384615384599</v>
      </c>
      <c r="CN259" s="1">
        <v>95.614035087719301</v>
      </c>
      <c r="CO259" s="1">
        <v>93</v>
      </c>
      <c r="CP259" s="1">
        <v>93.75</v>
      </c>
      <c r="CQ259" s="1">
        <v>97.058823529411697</v>
      </c>
      <c r="CR259" s="1">
        <v>87.869822485207095</v>
      </c>
      <c r="CS259" s="1">
        <v>89.044943820224702</v>
      </c>
      <c r="CT259" s="1">
        <v>90.963855421686702</v>
      </c>
      <c r="CU259" s="1">
        <v>90.753424657534197</v>
      </c>
      <c r="CV259" s="1">
        <v>87.373737373737299</v>
      </c>
      <c r="CW259" s="1">
        <v>87.313432835820805</v>
      </c>
      <c r="CX259" s="1">
        <v>89.0625</v>
      </c>
      <c r="CY259" s="1">
        <v>85.15625</v>
      </c>
      <c r="CZ259" s="1">
        <v>85.384615384615302</v>
      </c>
      <c r="DA259" s="1">
        <v>85.820895522388099</v>
      </c>
      <c r="DB259" s="1">
        <v>98.461538461538396</v>
      </c>
      <c r="DC259" s="1">
        <v>96.491228070175396</v>
      </c>
      <c r="DD259" s="1">
        <v>37</v>
      </c>
      <c r="DE259" s="1">
        <v>25</v>
      </c>
      <c r="DF259" s="1">
        <v>29.411764705882302</v>
      </c>
      <c r="DG259" s="1">
        <v>67.7083333333333</v>
      </c>
      <c r="DH259" s="1">
        <v>67.021276595744595</v>
      </c>
      <c r="DI259" s="1">
        <v>72.619047619047606</v>
      </c>
      <c r="DJ259" s="1">
        <v>47.674418604651102</v>
      </c>
      <c r="DK259" s="1">
        <v>53.409090909090899</v>
      </c>
      <c r="DL259" s="1">
        <v>91.25</v>
      </c>
      <c r="DM259" s="1">
        <v>82.894736842105203</v>
      </c>
      <c r="DN259" s="1">
        <v>60.8108108108108</v>
      </c>
      <c r="DO259" s="1">
        <v>95.714285714285694</v>
      </c>
      <c r="DP259" s="1">
        <v>98.6111111111111</v>
      </c>
      <c r="DQ259" s="1">
        <v>98.571428571428498</v>
      </c>
      <c r="DR259" s="1">
        <v>84.7222222222222</v>
      </c>
      <c r="DS259" s="1">
        <v>72.580645161290306</v>
      </c>
      <c r="DT259" s="1">
        <v>95.3125</v>
      </c>
      <c r="DU259" s="1">
        <v>98.4375</v>
      </c>
      <c r="DV259" s="1">
        <v>11.4583333333333</v>
      </c>
      <c r="DW259" s="1">
        <v>20.212765957446798</v>
      </c>
      <c r="DX259" s="1">
        <v>15.4761904761904</v>
      </c>
      <c r="DY259" s="1">
        <v>15.116279069767399</v>
      </c>
      <c r="DZ259" s="1">
        <v>12.5</v>
      </c>
      <c r="EA259" s="1">
        <v>1.25</v>
      </c>
      <c r="EB259" s="1">
        <v>1.31578947368421</v>
      </c>
      <c r="EC259" s="1">
        <v>9.4594594594594597</v>
      </c>
      <c r="ED259" s="1">
        <v>1.4285714285714199</v>
      </c>
      <c r="EE259" s="1">
        <v>18.0555555555555</v>
      </c>
      <c r="EF259" s="1">
        <v>15.714285714285699</v>
      </c>
      <c r="EG259" s="1">
        <v>29.1666666666666</v>
      </c>
      <c r="EH259" s="1">
        <v>43.5483870967741</v>
      </c>
      <c r="EI259" s="1">
        <v>67.1875</v>
      </c>
      <c r="EJ259" s="1">
        <v>45.3125</v>
      </c>
      <c r="EK259" s="1">
        <v>67.7083333333333</v>
      </c>
      <c r="EL259" s="1">
        <v>72.340425531914903</v>
      </c>
      <c r="EM259" s="1">
        <v>61.904761904761898</v>
      </c>
      <c r="EN259" s="1">
        <v>69.767441860465098</v>
      </c>
      <c r="EO259" s="1">
        <v>70.454545454545396</v>
      </c>
      <c r="EP259" s="1">
        <v>68.75</v>
      </c>
      <c r="EQ259" s="1">
        <v>61.842105263157897</v>
      </c>
      <c r="ER259" s="1">
        <v>63.513513513513502</v>
      </c>
      <c r="ES259" s="1">
        <v>74.285714285714207</v>
      </c>
      <c r="ET259" s="1">
        <v>79.1666666666666</v>
      </c>
      <c r="EU259" s="1">
        <v>81.428571428571402</v>
      </c>
      <c r="EV259" s="1">
        <v>83.3333333333333</v>
      </c>
      <c r="EW259" s="1">
        <v>58.064516129032199</v>
      </c>
      <c r="EX259" s="1">
        <v>34.375</v>
      </c>
      <c r="EY259" s="1">
        <v>35.9375</v>
      </c>
    </row>
    <row r="260" spans="1:155" ht="15">
      <c r="A260" s="11" t="s">
        <v>201</v>
      </c>
      <c r="B260" s="1" t="s">
        <v>679</v>
      </c>
      <c r="C260" s="1" t="s">
        <v>1010</v>
      </c>
      <c r="D260" s="11" t="s">
        <v>1011</v>
      </c>
      <c r="E260" s="11" t="s">
        <v>1012</v>
      </c>
      <c r="F260" s="1">
        <v>84.391534391534407</v>
      </c>
      <c r="G260" s="1">
        <v>39.606741573033702</v>
      </c>
      <c r="H260" s="1">
        <v>41.715976331360899</v>
      </c>
      <c r="I260" s="1">
        <v>32.352941176470502</v>
      </c>
      <c r="J260" s="1">
        <v>34.230769230769198</v>
      </c>
      <c r="K260" s="1">
        <v>30.645161290322498</v>
      </c>
      <c r="L260" s="1">
        <v>46.25</v>
      </c>
      <c r="M260" s="1">
        <v>51.229508196721298</v>
      </c>
      <c r="N260" s="1">
        <v>42.125984251968497</v>
      </c>
      <c r="O260" s="1">
        <v>36.9158878504672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36.772486772486701</v>
      </c>
      <c r="V260" s="1">
        <v>23.876404494382001</v>
      </c>
      <c r="W260" s="1">
        <v>24.5562130177514</v>
      </c>
      <c r="X260" s="1">
        <v>18.9542483660131</v>
      </c>
      <c r="Y260" s="1">
        <v>23.4615384615384</v>
      </c>
      <c r="Z260" s="1">
        <v>22.580645161290299</v>
      </c>
      <c r="AA260" s="1">
        <v>17.5</v>
      </c>
      <c r="AB260" s="1">
        <v>25.819672131147499</v>
      </c>
      <c r="AC260" s="1">
        <v>14.566929133858199</v>
      </c>
      <c r="AD260" s="1">
        <v>22.8971962616822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37.301587301587297</v>
      </c>
      <c r="AK260" s="1">
        <v>37.359550561797697</v>
      </c>
      <c r="AL260" s="1">
        <v>25.739644970414201</v>
      </c>
      <c r="AM260" s="1">
        <v>30.065359477124101</v>
      </c>
      <c r="AN260" s="1">
        <v>33.461538461538403</v>
      </c>
      <c r="AO260" s="1">
        <v>34.677419354838698</v>
      </c>
      <c r="AP260" s="1">
        <v>37.5</v>
      </c>
      <c r="AQ260" s="1">
        <v>49.590163934426201</v>
      </c>
      <c r="AR260" s="1">
        <v>51.968503937007803</v>
      </c>
      <c r="AS260" s="1">
        <v>57.009345794392502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10.8465608465608</v>
      </c>
      <c r="AZ260" s="1">
        <v>12.6404494382022</v>
      </c>
      <c r="BA260" s="1">
        <v>12.721893491124201</v>
      </c>
      <c r="BB260" s="1">
        <v>10.784313725490099</v>
      </c>
      <c r="BC260" s="1">
        <v>15</v>
      </c>
      <c r="BD260" s="1">
        <v>4.4354838709677402</v>
      </c>
      <c r="BE260" s="1">
        <v>6.25</v>
      </c>
      <c r="BF260" s="1">
        <v>15.163934426229501</v>
      </c>
      <c r="BG260" s="1">
        <v>0.39370078740157399</v>
      </c>
      <c r="BH260" s="1">
        <v>0.467289719626168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17.7248677248677</v>
      </c>
      <c r="BO260" s="1">
        <v>24.157303370786501</v>
      </c>
      <c r="BP260" s="1">
        <v>26.331360946745502</v>
      </c>
      <c r="BQ260" s="1">
        <v>28.1045751633986</v>
      </c>
      <c r="BR260" s="1">
        <v>26.923076923076898</v>
      </c>
      <c r="BS260" s="1">
        <v>27.419354838709602</v>
      </c>
      <c r="BT260" s="1">
        <v>27.0833333333333</v>
      </c>
      <c r="BU260" s="1">
        <v>28.688524590163901</v>
      </c>
      <c r="BV260" s="1">
        <v>29.9212598425196</v>
      </c>
      <c r="BW260" s="1">
        <v>34.5794392523364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68.7830687830687</v>
      </c>
      <c r="CD260" s="1">
        <v>64.606741573033702</v>
      </c>
      <c r="CE260" s="1">
        <v>63.609467455621299</v>
      </c>
      <c r="CF260" s="1">
        <v>59.477124183006502</v>
      </c>
      <c r="CG260" s="1">
        <v>62.692307692307601</v>
      </c>
      <c r="CH260" s="1">
        <v>63.306451612903203</v>
      </c>
      <c r="CI260" s="1">
        <v>63.3333333333333</v>
      </c>
      <c r="CJ260" s="1">
        <v>45.491803278688501</v>
      </c>
      <c r="CK260" s="1">
        <v>64.173228346456597</v>
      </c>
      <c r="CL260" s="1">
        <v>70.560747663551396</v>
      </c>
      <c r="CM260" s="1">
        <v>0</v>
      </c>
      <c r="CN260" s="1">
        <v>0</v>
      </c>
      <c r="CO260" s="1">
        <v>0</v>
      </c>
      <c r="CP260" s="1">
        <v>0</v>
      </c>
      <c r="CQ260" s="1">
        <v>0</v>
      </c>
      <c r="CR260" s="1">
        <v>34.920634920634903</v>
      </c>
      <c r="CS260" s="1">
        <v>38.764044943820203</v>
      </c>
      <c r="CT260" s="1">
        <v>39.644970414201097</v>
      </c>
      <c r="CU260" s="1">
        <v>40.196078431372499</v>
      </c>
      <c r="CV260" s="1">
        <v>37.692307692307601</v>
      </c>
      <c r="CW260" s="1">
        <v>36.693548387096698</v>
      </c>
      <c r="CX260" s="1">
        <v>32.9166666666666</v>
      </c>
      <c r="CY260" s="1">
        <v>37.2950819672131</v>
      </c>
      <c r="CZ260" s="1">
        <v>9.4488188976377891</v>
      </c>
      <c r="DA260" s="1">
        <v>8.8785046728971899</v>
      </c>
      <c r="DB260" s="1">
        <v>0</v>
      </c>
      <c r="DC260" s="1">
        <v>0</v>
      </c>
      <c r="DD260" s="1">
        <v>0</v>
      </c>
      <c r="DE260" s="1">
        <v>0</v>
      </c>
      <c r="DF260" s="1">
        <v>0</v>
      </c>
      <c r="DG260" s="1">
        <v>58.602347762289099</v>
      </c>
      <c r="DH260" s="1">
        <v>54.8664471276985</v>
      </c>
      <c r="DI260" s="1">
        <v>27.304100690215101</v>
      </c>
      <c r="DJ260" s="1">
        <v>23.4300947867298</v>
      </c>
      <c r="DK260" s="1">
        <v>7.2427572427572402</v>
      </c>
      <c r="DL260" s="1">
        <v>3.5967578520769998</v>
      </c>
      <c r="DM260" s="1">
        <v>4.3679342240493302</v>
      </c>
      <c r="DN260" s="1">
        <v>7.73565573770491</v>
      </c>
      <c r="DO260" s="1">
        <v>24.443319838056599</v>
      </c>
      <c r="DP260" s="1">
        <v>30.4370447450572</v>
      </c>
      <c r="DQ260" s="1">
        <v>0</v>
      </c>
      <c r="DR260" s="1">
        <v>0</v>
      </c>
      <c r="DS260" s="1">
        <v>0</v>
      </c>
      <c r="DT260" s="1">
        <v>0</v>
      </c>
      <c r="DU260" s="1">
        <v>0</v>
      </c>
      <c r="DV260" s="1">
        <v>89.049889948642701</v>
      </c>
      <c r="DW260" s="1">
        <v>86.260519575557893</v>
      </c>
      <c r="DX260" s="1">
        <v>78.522127486804706</v>
      </c>
      <c r="DY260" s="1">
        <v>81.605450236966803</v>
      </c>
      <c r="DZ260" s="1">
        <v>84.765234765234695</v>
      </c>
      <c r="EA260" s="1">
        <v>98.226950354609897</v>
      </c>
      <c r="EB260" s="1">
        <v>98.612538540596105</v>
      </c>
      <c r="EC260" s="1">
        <v>91.342213114754102</v>
      </c>
      <c r="ED260" s="1">
        <v>58.046558704453403</v>
      </c>
      <c r="EE260" s="1">
        <v>80.176899063475503</v>
      </c>
      <c r="EF260" s="1">
        <v>0</v>
      </c>
      <c r="EG260" s="1">
        <v>0</v>
      </c>
      <c r="EH260" s="1">
        <v>0</v>
      </c>
      <c r="EI260" s="1">
        <v>0</v>
      </c>
      <c r="EJ260" s="1">
        <v>0</v>
      </c>
      <c r="EK260" s="1">
        <v>96.239911958914107</v>
      </c>
      <c r="EL260" s="1">
        <v>88.144895718990099</v>
      </c>
      <c r="EM260" s="1">
        <v>78.197320341047501</v>
      </c>
      <c r="EN260" s="1">
        <v>70.882701421800903</v>
      </c>
      <c r="EO260" s="1">
        <v>50.799200799200698</v>
      </c>
      <c r="EP260" s="1">
        <v>51.0131712259371</v>
      </c>
      <c r="EQ260" s="1">
        <v>50.770811921891003</v>
      </c>
      <c r="ER260" s="1">
        <v>57.4282786885245</v>
      </c>
      <c r="ES260" s="1">
        <v>62.0445344129554</v>
      </c>
      <c r="ET260" s="1">
        <v>63.995837669094598</v>
      </c>
      <c r="EU260" s="1">
        <v>0</v>
      </c>
      <c r="EV260" s="1">
        <v>0</v>
      </c>
      <c r="EW260" s="1">
        <v>0</v>
      </c>
      <c r="EX260" s="1">
        <v>0</v>
      </c>
      <c r="EY260" s="1">
        <v>0</v>
      </c>
    </row>
    <row r="261" spans="1:155" ht="15">
      <c r="A261" s="11" t="s">
        <v>477</v>
      </c>
      <c r="B261" s="1" t="s">
        <v>940</v>
      </c>
      <c r="C261" s="1" t="s">
        <v>1099</v>
      </c>
      <c r="D261" s="11" t="s">
        <v>1033</v>
      </c>
      <c r="E261" s="11" t="s">
        <v>1240</v>
      </c>
      <c r="F261" s="1">
        <v>45</v>
      </c>
      <c r="G261" s="1">
        <v>34.341637010676102</v>
      </c>
      <c r="H261" s="1">
        <v>38.571428571428498</v>
      </c>
      <c r="I261" s="1">
        <v>31.930693069306901</v>
      </c>
      <c r="J261" s="1">
        <v>30.402010050251199</v>
      </c>
      <c r="K261" s="1">
        <v>23.846153846153801</v>
      </c>
      <c r="L261" s="1">
        <v>23.0569948186528</v>
      </c>
      <c r="M261" s="1">
        <v>16.839378238341901</v>
      </c>
      <c r="N261" s="1">
        <v>17.5159235668789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36.612903225806399</v>
      </c>
      <c r="V261" s="1">
        <v>11.209964412811299</v>
      </c>
      <c r="W261" s="1">
        <v>7.5510204081632599</v>
      </c>
      <c r="X261" s="1">
        <v>7.1782178217821704</v>
      </c>
      <c r="Y261" s="1">
        <v>8.0402010050251196</v>
      </c>
      <c r="Z261" s="1">
        <v>17.179487179487101</v>
      </c>
      <c r="AA261" s="1">
        <v>19.948186528497398</v>
      </c>
      <c r="AB261" s="1">
        <v>11.139896373056899</v>
      </c>
      <c r="AC261" s="1">
        <v>10.5095541401273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59.838709677419303</v>
      </c>
      <c r="AK261" s="1">
        <v>57.829181494661903</v>
      </c>
      <c r="AL261" s="1">
        <v>52.653061224489697</v>
      </c>
      <c r="AM261" s="1">
        <v>46.534653465346501</v>
      </c>
      <c r="AN261" s="1">
        <v>46.482412060301499</v>
      </c>
      <c r="AO261" s="1">
        <v>44.102564102564102</v>
      </c>
      <c r="AP261" s="1">
        <v>47.927461139896302</v>
      </c>
      <c r="AQ261" s="1">
        <v>21.243523316062099</v>
      </c>
      <c r="AR261" s="1">
        <v>19.7452229299363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32.741935483870897</v>
      </c>
      <c r="AZ261" s="1">
        <v>42.526690391459098</v>
      </c>
      <c r="BA261" s="1">
        <v>29.183673469387699</v>
      </c>
      <c r="BB261" s="1">
        <v>29.455445544554401</v>
      </c>
      <c r="BC261" s="1">
        <v>32.914572864321599</v>
      </c>
      <c r="BD261" s="1">
        <v>30</v>
      </c>
      <c r="BE261" s="1">
        <v>11.139896373056899</v>
      </c>
      <c r="BF261" s="1">
        <v>10.621761658031099</v>
      </c>
      <c r="BG261" s="1">
        <v>2.2292993630573199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37.741935483870897</v>
      </c>
      <c r="BO261" s="1">
        <v>19.039145907473301</v>
      </c>
      <c r="BP261" s="1">
        <v>18.367346938775501</v>
      </c>
      <c r="BQ261" s="1">
        <v>19.554455445544502</v>
      </c>
      <c r="BR261" s="1">
        <v>22.110552763819101</v>
      </c>
      <c r="BS261" s="1">
        <v>24.615384615384599</v>
      </c>
      <c r="BT261" s="1">
        <v>27.202072538860101</v>
      </c>
      <c r="BU261" s="1">
        <v>31.088082901554401</v>
      </c>
      <c r="BV261" s="1">
        <v>28.980891719745198</v>
      </c>
      <c r="BW261" s="1">
        <v>0</v>
      </c>
      <c r="BX261" s="1">
        <v>0</v>
      </c>
      <c r="BY261" s="1">
        <v>0</v>
      </c>
      <c r="BZ261" s="1">
        <v>0</v>
      </c>
      <c r="CA261" s="1">
        <v>0</v>
      </c>
      <c r="CB261" s="1">
        <v>0</v>
      </c>
      <c r="CC261" s="1">
        <v>70.483870967741893</v>
      </c>
      <c r="CD261" s="1">
        <v>69.572953736654796</v>
      </c>
      <c r="CE261" s="1">
        <v>67.551020408163197</v>
      </c>
      <c r="CF261" s="1">
        <v>77.970297029702905</v>
      </c>
      <c r="CG261" s="1">
        <v>63.065326633165803</v>
      </c>
      <c r="CH261" s="1">
        <v>64.871794871794805</v>
      </c>
      <c r="CI261" s="1">
        <v>41.968911917098403</v>
      </c>
      <c r="CJ261" s="1">
        <v>50.777202072538799</v>
      </c>
      <c r="CK261" s="1">
        <v>53.1847133757961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91.774193548387103</v>
      </c>
      <c r="CS261" s="1">
        <v>91.637010676156507</v>
      </c>
      <c r="CT261" s="1">
        <v>90.612244897959101</v>
      </c>
      <c r="CU261" s="1">
        <v>92.079207920792101</v>
      </c>
      <c r="CV261" s="1">
        <v>95.226130653266296</v>
      </c>
      <c r="CW261" s="1">
        <v>94.102564102564102</v>
      </c>
      <c r="CX261" s="1">
        <v>95.854922279792703</v>
      </c>
      <c r="CY261" s="1">
        <v>62.953367875647601</v>
      </c>
      <c r="CZ261" s="1">
        <v>60.5095541401273</v>
      </c>
      <c r="DA261" s="1">
        <v>0</v>
      </c>
      <c r="DB261" s="1">
        <v>0</v>
      </c>
      <c r="DC261" s="1">
        <v>0</v>
      </c>
      <c r="DD261" s="1">
        <v>0</v>
      </c>
      <c r="DE261" s="1">
        <v>0</v>
      </c>
      <c r="DF261" s="1">
        <v>0</v>
      </c>
      <c r="DG261" s="1">
        <v>17.5814123673618</v>
      </c>
      <c r="DH261" s="1">
        <v>45.046691027202598</v>
      </c>
      <c r="DI261" s="1">
        <v>17.802132701421801</v>
      </c>
      <c r="DJ261" s="1">
        <v>13.936063936063899</v>
      </c>
      <c r="DK261" s="1">
        <v>30.749746707193498</v>
      </c>
      <c r="DL261" s="1">
        <v>48.047276464542598</v>
      </c>
      <c r="DM261" s="1">
        <v>51.895491803278603</v>
      </c>
      <c r="DN261" s="1">
        <v>47.823886639676097</v>
      </c>
      <c r="DO261" s="1">
        <v>66.441207075962495</v>
      </c>
      <c r="DP261" s="1">
        <v>0</v>
      </c>
      <c r="DQ261" s="1">
        <v>0</v>
      </c>
      <c r="DR261" s="1">
        <v>0</v>
      </c>
      <c r="DS261" s="1">
        <v>0</v>
      </c>
      <c r="DT261" s="1">
        <v>0</v>
      </c>
      <c r="DU261" s="1">
        <v>0</v>
      </c>
      <c r="DV261" s="1">
        <v>54.427369191364797</v>
      </c>
      <c r="DW261" s="1">
        <v>47.604547300040601</v>
      </c>
      <c r="DX261" s="1">
        <v>20.764218009478601</v>
      </c>
      <c r="DY261" s="1">
        <v>42.607392607392597</v>
      </c>
      <c r="DZ261" s="1">
        <v>43.6170212765957</v>
      </c>
      <c r="EA261" s="1">
        <v>62.641315519013297</v>
      </c>
      <c r="EB261" s="1">
        <v>48.719262295081897</v>
      </c>
      <c r="EC261" s="1">
        <v>24.5445344129554</v>
      </c>
      <c r="ED261" s="1">
        <v>46.149843912591002</v>
      </c>
      <c r="EE261" s="1">
        <v>0</v>
      </c>
      <c r="EF261" s="1">
        <v>0</v>
      </c>
      <c r="EG261" s="1">
        <v>0</v>
      </c>
      <c r="EH261" s="1">
        <v>0</v>
      </c>
      <c r="EI261" s="1">
        <v>0</v>
      </c>
      <c r="EJ261" s="1">
        <v>0</v>
      </c>
      <c r="EK261" s="1">
        <v>74.624954262714894</v>
      </c>
      <c r="EL261" s="1">
        <v>35.749086479902502</v>
      </c>
      <c r="EM261" s="1">
        <v>30.9537914691943</v>
      </c>
      <c r="EN261" s="1">
        <v>22.0779220779221</v>
      </c>
      <c r="EO261" s="1">
        <v>21.681864235055698</v>
      </c>
      <c r="EP261" s="1">
        <v>59.455292908530303</v>
      </c>
      <c r="EQ261" s="1">
        <v>25.768442622950801</v>
      </c>
      <c r="ER261" s="1">
        <v>9.6659919028340102</v>
      </c>
      <c r="ES261" s="1">
        <v>1.87304890738813</v>
      </c>
      <c r="ET261" s="1">
        <v>0</v>
      </c>
      <c r="EU261" s="1">
        <v>0</v>
      </c>
      <c r="EV261" s="1">
        <v>0</v>
      </c>
      <c r="EW261" s="1">
        <v>0</v>
      </c>
      <c r="EX261" s="1">
        <v>0</v>
      </c>
      <c r="EY261" s="1">
        <v>0</v>
      </c>
    </row>
    <row r="262" spans="1:155" ht="15">
      <c r="A262" s="11" t="s">
        <v>341</v>
      </c>
      <c r="B262" s="1" t="s">
        <v>813</v>
      </c>
      <c r="C262" s="1" t="s">
        <v>1048</v>
      </c>
      <c r="D262" s="11" t="s">
        <v>1014</v>
      </c>
      <c r="E262" s="11" t="s">
        <v>1155</v>
      </c>
      <c r="F262" s="1">
        <v>81.060606060606105</v>
      </c>
      <c r="G262" s="1">
        <v>73.387096774193495</v>
      </c>
      <c r="H262" s="1">
        <v>93.518518518518505</v>
      </c>
      <c r="I262" s="1">
        <v>94.047619047618994</v>
      </c>
      <c r="J262" s="1">
        <v>91.379310344827502</v>
      </c>
      <c r="K262" s="1">
        <v>70.689655172413694</v>
      </c>
      <c r="L262" s="1">
        <v>73.214285714285694</v>
      </c>
      <c r="M262" s="1">
        <v>86.538461538461505</v>
      </c>
      <c r="N262" s="1">
        <v>75</v>
      </c>
      <c r="O262" s="1">
        <v>76.086956521739097</v>
      </c>
      <c r="P262" s="1">
        <v>81.578947368421098</v>
      </c>
      <c r="Q262" s="1">
        <v>80.5555555555555</v>
      </c>
      <c r="R262" s="1">
        <v>92.5</v>
      </c>
      <c r="S262" s="1">
        <v>97.5</v>
      </c>
      <c r="T262" s="1">
        <v>85.294117647058798</v>
      </c>
      <c r="U262" s="1">
        <v>97.727272727272705</v>
      </c>
      <c r="V262" s="1">
        <v>97.580645161290306</v>
      </c>
      <c r="W262" s="1">
        <v>95.370370370370296</v>
      </c>
      <c r="X262" s="1">
        <v>91.6666666666666</v>
      </c>
      <c r="Y262" s="1">
        <v>91.379310344827502</v>
      </c>
      <c r="Z262" s="1">
        <v>91.379310344827502</v>
      </c>
      <c r="AA262" s="1">
        <v>91.071428571428498</v>
      </c>
      <c r="AB262" s="1">
        <v>94.230769230769198</v>
      </c>
      <c r="AC262" s="1">
        <v>90.384615384615302</v>
      </c>
      <c r="AD262" s="1">
        <v>89.130434782608603</v>
      </c>
      <c r="AE262" s="1">
        <v>86.842105263157904</v>
      </c>
      <c r="AF262" s="1">
        <v>69.4444444444444</v>
      </c>
      <c r="AG262" s="1">
        <v>82.5</v>
      </c>
      <c r="AH262" s="1">
        <v>92.5</v>
      </c>
      <c r="AI262" s="1">
        <v>91.176470588235205</v>
      </c>
      <c r="AJ262" s="1">
        <v>71.969696969696898</v>
      </c>
      <c r="AK262" s="1">
        <v>70.161290322580598</v>
      </c>
      <c r="AL262" s="1">
        <v>71.296296296296205</v>
      </c>
      <c r="AM262" s="1">
        <v>69.047619047618994</v>
      </c>
      <c r="AN262" s="1">
        <v>60.344827586206897</v>
      </c>
      <c r="AO262" s="1">
        <v>60.344827586206897</v>
      </c>
      <c r="AP262" s="1">
        <v>57.142857142857103</v>
      </c>
      <c r="AQ262" s="1">
        <v>59.615384615384599</v>
      </c>
      <c r="AR262" s="1">
        <v>67.307692307692307</v>
      </c>
      <c r="AS262" s="1">
        <v>69.565217391304301</v>
      </c>
      <c r="AT262" s="1">
        <v>81.578947368421098</v>
      </c>
      <c r="AU262" s="1">
        <v>97.2222222222222</v>
      </c>
      <c r="AV262" s="1">
        <v>82.5</v>
      </c>
      <c r="AW262" s="1">
        <v>80</v>
      </c>
      <c r="AX262" s="1">
        <v>41.176470588235198</v>
      </c>
      <c r="AY262" s="1">
        <v>75</v>
      </c>
      <c r="AZ262" s="1">
        <v>70.161290322580598</v>
      </c>
      <c r="BA262" s="1">
        <v>86.1111111111111</v>
      </c>
      <c r="BB262" s="1">
        <v>79.761904761904702</v>
      </c>
      <c r="BC262" s="1">
        <v>74.137931034482705</v>
      </c>
      <c r="BD262" s="1">
        <v>60.344827586206897</v>
      </c>
      <c r="BE262" s="1">
        <v>83.928571428571402</v>
      </c>
      <c r="BF262" s="1">
        <v>82.692307692307594</v>
      </c>
      <c r="BG262" s="1">
        <v>98.076923076923094</v>
      </c>
      <c r="BH262" s="1">
        <v>84.782608695652101</v>
      </c>
      <c r="BI262" s="1">
        <v>81.578947368421098</v>
      </c>
      <c r="BJ262" s="1">
        <v>91.6666666666666</v>
      </c>
      <c r="BK262" s="1">
        <v>92.5</v>
      </c>
      <c r="BL262" s="1">
        <v>67.5</v>
      </c>
      <c r="BM262" s="1">
        <v>97.058823529411697</v>
      </c>
      <c r="BN262" s="1">
        <v>96.969696969696898</v>
      </c>
      <c r="BO262" s="1">
        <v>96.774193548387103</v>
      </c>
      <c r="BP262" s="1">
        <v>96.296296296296205</v>
      </c>
      <c r="BQ262" s="1">
        <v>95.238095238095198</v>
      </c>
      <c r="BR262" s="1">
        <v>91.379310344827502</v>
      </c>
      <c r="BS262" s="1">
        <v>91.379310344827502</v>
      </c>
      <c r="BT262" s="1">
        <v>89.285714285714207</v>
      </c>
      <c r="BU262" s="1">
        <v>88.461538461538396</v>
      </c>
      <c r="BV262" s="1">
        <v>94.230769230769198</v>
      </c>
      <c r="BW262" s="1">
        <v>89.130434782608603</v>
      </c>
      <c r="BX262" s="1">
        <v>84.210526315789394</v>
      </c>
      <c r="BY262" s="1">
        <v>94.4444444444444</v>
      </c>
      <c r="BZ262" s="1">
        <v>85</v>
      </c>
      <c r="CA262" s="1">
        <v>97.5</v>
      </c>
      <c r="CB262" s="1">
        <v>94.117647058823493</v>
      </c>
      <c r="CC262" s="1">
        <v>97.727272727272705</v>
      </c>
      <c r="CD262" s="1">
        <v>97.580645161290306</v>
      </c>
      <c r="CE262" s="1">
        <v>95.370370370370296</v>
      </c>
      <c r="CF262" s="1">
        <v>94.047619047618994</v>
      </c>
      <c r="CG262" s="1">
        <v>91.379310344827502</v>
      </c>
      <c r="CH262" s="1">
        <v>87.931034482758605</v>
      </c>
      <c r="CI262" s="1">
        <v>87.5</v>
      </c>
      <c r="CJ262" s="1">
        <v>82.692307692307594</v>
      </c>
      <c r="CK262" s="1">
        <v>90.384615384615302</v>
      </c>
      <c r="CL262" s="1">
        <v>93.478260869565204</v>
      </c>
      <c r="CM262" s="1">
        <v>97.368421052631504</v>
      </c>
      <c r="CN262" s="1">
        <v>97.2222222222222</v>
      </c>
      <c r="CO262" s="1">
        <v>72.5</v>
      </c>
      <c r="CP262" s="1">
        <v>47.5</v>
      </c>
      <c r="CQ262" s="1">
        <v>85.294117647058798</v>
      </c>
      <c r="CR262" s="1">
        <v>65.909090909090907</v>
      </c>
      <c r="CS262" s="1">
        <v>65.322580645161196</v>
      </c>
      <c r="CT262" s="1">
        <v>66.6666666666666</v>
      </c>
      <c r="CU262" s="1">
        <v>85.714285714285694</v>
      </c>
      <c r="CV262" s="1">
        <v>55.172413793103402</v>
      </c>
      <c r="CW262" s="1">
        <v>96.551724137931004</v>
      </c>
      <c r="CX262" s="1">
        <v>96.428571428571402</v>
      </c>
      <c r="CY262" s="1">
        <v>96.153846153846104</v>
      </c>
      <c r="CZ262" s="1">
        <v>94.230769230769198</v>
      </c>
      <c r="DA262" s="1">
        <v>95.652173913043399</v>
      </c>
      <c r="DB262" s="1">
        <v>94.736842105263094</v>
      </c>
      <c r="DC262" s="1">
        <v>86.1111111111111</v>
      </c>
      <c r="DD262" s="1">
        <v>80</v>
      </c>
      <c r="DE262" s="1">
        <v>77.5</v>
      </c>
      <c r="DF262" s="1">
        <v>91.176470588235205</v>
      </c>
      <c r="DG262" s="1">
        <v>91.250917094644095</v>
      </c>
      <c r="DH262" s="1">
        <v>89.992682034394406</v>
      </c>
      <c r="DI262" s="1">
        <v>89.829476248477405</v>
      </c>
      <c r="DJ262" s="1">
        <v>83.975118483412302</v>
      </c>
      <c r="DK262" s="1">
        <v>80.569430569430494</v>
      </c>
      <c r="DL262" s="1">
        <v>85.562310030395096</v>
      </c>
      <c r="DM262" s="1">
        <v>69.218910585817099</v>
      </c>
      <c r="DN262" s="1">
        <v>50.563524590163901</v>
      </c>
      <c r="DO262" s="1">
        <v>74.746963562752995</v>
      </c>
      <c r="DP262" s="1">
        <v>63.527575442247603</v>
      </c>
      <c r="DQ262" s="1">
        <v>53.1652989449003</v>
      </c>
      <c r="DR262" s="1">
        <v>57.578008915304601</v>
      </c>
      <c r="DS262" s="1">
        <v>62.803030303030297</v>
      </c>
      <c r="DT262" s="1">
        <v>55.311077389984803</v>
      </c>
      <c r="DU262" s="1">
        <v>39.915254237288103</v>
      </c>
      <c r="DV262" s="1">
        <v>79.108584005869403</v>
      </c>
      <c r="DW262" s="1">
        <v>86.553238199780395</v>
      </c>
      <c r="DX262" s="1">
        <v>93.524157531465605</v>
      </c>
      <c r="DY262" s="1">
        <v>79.413507109004698</v>
      </c>
      <c r="DZ262" s="1">
        <v>79.970029970029898</v>
      </c>
      <c r="EA262" s="1">
        <v>87.588652482269495</v>
      </c>
      <c r="EB262" s="1">
        <v>88.9516957862281</v>
      </c>
      <c r="EC262" s="1">
        <v>45.235655737704903</v>
      </c>
      <c r="ED262" s="1">
        <v>94.585020242914894</v>
      </c>
      <c r="EE262" s="1">
        <v>97.970863683662799</v>
      </c>
      <c r="EF262" s="1">
        <v>64.888628370457198</v>
      </c>
      <c r="EG262" s="1">
        <v>51.485884101040099</v>
      </c>
      <c r="EH262" s="1">
        <v>66.893939393939405</v>
      </c>
      <c r="EI262" s="1">
        <v>33.763277693474897</v>
      </c>
      <c r="EJ262" s="1">
        <v>5</v>
      </c>
      <c r="EK262" s="1">
        <v>81.401320616287606</v>
      </c>
      <c r="EL262" s="1">
        <v>82.3271130625686</v>
      </c>
      <c r="EM262" s="1">
        <v>85.891189606171295</v>
      </c>
      <c r="EN262" s="1">
        <v>85.159952606635102</v>
      </c>
      <c r="EO262" s="1">
        <v>90.909090909090907</v>
      </c>
      <c r="EP262" s="1">
        <v>90.2228976697061</v>
      </c>
      <c r="EQ262" s="1">
        <v>90.339157245632094</v>
      </c>
      <c r="ER262" s="1">
        <v>89.4467213114754</v>
      </c>
      <c r="ES262" s="1">
        <v>87.398785425101195</v>
      </c>
      <c r="ET262" s="1">
        <v>89.281997918834506</v>
      </c>
      <c r="EU262" s="1">
        <v>91.500586166471194</v>
      </c>
      <c r="EV262" s="1">
        <v>95.765230312035598</v>
      </c>
      <c r="EW262" s="1">
        <v>93.560606060606005</v>
      </c>
      <c r="EX262" s="1">
        <v>40.819423368740502</v>
      </c>
      <c r="EY262" s="1">
        <v>95.084745762711805</v>
      </c>
    </row>
    <row r="263" spans="1:155" ht="15">
      <c r="A263" s="11" t="s">
        <v>485</v>
      </c>
      <c r="B263" s="1" t="s">
        <v>948</v>
      </c>
      <c r="C263" s="1" t="s">
        <v>1209</v>
      </c>
      <c r="D263" s="11" t="s">
        <v>1241</v>
      </c>
      <c r="E263" s="11" t="s">
        <v>1242</v>
      </c>
      <c r="F263" s="1">
        <v>93.581081081081095</v>
      </c>
      <c r="G263" s="1">
        <v>57.692307692307601</v>
      </c>
      <c r="H263" s="1">
        <v>58.984375</v>
      </c>
      <c r="I263" s="1">
        <v>51.739130434782602</v>
      </c>
      <c r="J263" s="1">
        <v>53.431372549019599</v>
      </c>
      <c r="K263" s="1">
        <v>59.6938775510204</v>
      </c>
      <c r="L263" s="1">
        <v>57.368421052631497</v>
      </c>
      <c r="M263" s="1">
        <v>67.1875</v>
      </c>
      <c r="N263" s="1">
        <v>70.5555555555555</v>
      </c>
      <c r="O263" s="1">
        <v>81.976744186046503</v>
      </c>
      <c r="P263" s="1">
        <v>93.209876543209802</v>
      </c>
      <c r="Q263" s="1">
        <v>55.645161290322498</v>
      </c>
      <c r="R263" s="1">
        <v>36.1111111111111</v>
      </c>
      <c r="S263" s="1">
        <v>41.6666666666666</v>
      </c>
      <c r="T263" s="1">
        <v>36.274509803921497</v>
      </c>
      <c r="U263" s="1">
        <v>76.351351351351298</v>
      </c>
      <c r="V263" s="1">
        <v>74.125874125874105</v>
      </c>
      <c r="W263" s="1">
        <v>75</v>
      </c>
      <c r="X263" s="1">
        <v>74.782608695652101</v>
      </c>
      <c r="Y263" s="1">
        <v>74.019607843137194</v>
      </c>
      <c r="Z263" s="1">
        <v>74.489795918367307</v>
      </c>
      <c r="AA263" s="1">
        <v>71.578947368421098</v>
      </c>
      <c r="AB263" s="1">
        <v>46.3541666666666</v>
      </c>
      <c r="AC263" s="1">
        <v>47.2222222222222</v>
      </c>
      <c r="AD263" s="1">
        <v>87.209302325581405</v>
      </c>
      <c r="AE263" s="1">
        <v>71.604938271604894</v>
      </c>
      <c r="AF263" s="1">
        <v>31.451612903225801</v>
      </c>
      <c r="AG263" s="1">
        <v>39.814814814814802</v>
      </c>
      <c r="AH263" s="1">
        <v>39.814814814814802</v>
      </c>
      <c r="AI263" s="1">
        <v>42.156862745098003</v>
      </c>
      <c r="AJ263" s="1">
        <v>38.175675675675599</v>
      </c>
      <c r="AK263" s="1">
        <v>37.412587412587399</v>
      </c>
      <c r="AL263" s="1">
        <v>38.28125</v>
      </c>
      <c r="AM263" s="1">
        <v>37.3913043478261</v>
      </c>
      <c r="AN263" s="1">
        <v>36.764705882352899</v>
      </c>
      <c r="AO263" s="1">
        <v>36.224489795918302</v>
      </c>
      <c r="AP263" s="1">
        <v>34.210526315789402</v>
      </c>
      <c r="AQ263" s="1">
        <v>36.4583333333333</v>
      </c>
      <c r="AR263" s="1">
        <v>38.8888888888888</v>
      </c>
      <c r="AS263" s="1">
        <v>40.116279069767401</v>
      </c>
      <c r="AT263" s="1">
        <v>40.123456790123399</v>
      </c>
      <c r="AU263" s="1">
        <v>44.354838709677402</v>
      </c>
      <c r="AV263" s="1">
        <v>50</v>
      </c>
      <c r="AW263" s="1">
        <v>50</v>
      </c>
      <c r="AX263" s="1">
        <v>50</v>
      </c>
      <c r="AY263" s="1">
        <v>56.418918918918898</v>
      </c>
      <c r="AZ263" s="1">
        <v>61.888111888111801</v>
      </c>
      <c r="BA263" s="1">
        <v>55.078125</v>
      </c>
      <c r="BB263" s="1">
        <v>63.043478260869499</v>
      </c>
      <c r="BC263" s="1">
        <v>71.078431372549005</v>
      </c>
      <c r="BD263" s="1">
        <v>65.816326530612201</v>
      </c>
      <c r="BE263" s="1">
        <v>64.736842105263094</v>
      </c>
      <c r="BF263" s="1">
        <v>49.4791666666666</v>
      </c>
      <c r="BG263" s="1">
        <v>57.2222222222222</v>
      </c>
      <c r="BH263" s="1">
        <v>72.674418604651095</v>
      </c>
      <c r="BI263" s="1">
        <v>75.925925925925895</v>
      </c>
      <c r="BJ263" s="1">
        <v>49.193548387096698</v>
      </c>
      <c r="BK263" s="1">
        <v>80.5555555555555</v>
      </c>
      <c r="BL263" s="1">
        <v>13.8888888888888</v>
      </c>
      <c r="BM263" s="1">
        <v>0.98039215686274495</v>
      </c>
      <c r="BN263" s="1">
        <v>51.689189189189101</v>
      </c>
      <c r="BO263" s="1">
        <v>27.972027972027899</v>
      </c>
      <c r="BP263" s="1">
        <v>32.03125</v>
      </c>
      <c r="BQ263" s="1">
        <v>31.3043478260869</v>
      </c>
      <c r="BR263" s="1">
        <v>33.3333333333333</v>
      </c>
      <c r="BS263" s="1">
        <v>33.673469387755098</v>
      </c>
      <c r="BT263" s="1">
        <v>33.157894736842103</v>
      </c>
      <c r="BU263" s="1">
        <v>35.9375</v>
      </c>
      <c r="BV263" s="1">
        <v>36.6666666666666</v>
      </c>
      <c r="BW263" s="1">
        <v>38.953488372092998</v>
      </c>
      <c r="BX263" s="1">
        <v>38.271604938271601</v>
      </c>
      <c r="BY263" s="1">
        <v>35.4838709677419</v>
      </c>
      <c r="BZ263" s="1">
        <v>43.518518518518498</v>
      </c>
      <c r="CA263" s="1">
        <v>42.592592592592503</v>
      </c>
      <c r="CB263" s="1">
        <v>46.078431372548998</v>
      </c>
      <c r="CC263" s="1">
        <v>81.756756756756701</v>
      </c>
      <c r="CD263" s="1">
        <v>66.783216783216702</v>
      </c>
      <c r="CE263" s="1">
        <v>66.015625</v>
      </c>
      <c r="CF263" s="1">
        <v>61.304347826086897</v>
      </c>
      <c r="CG263" s="1">
        <v>73.039215686274503</v>
      </c>
      <c r="CH263" s="1">
        <v>79.5918367346938</v>
      </c>
      <c r="CI263" s="1">
        <v>80.5263157894736</v>
      </c>
      <c r="CJ263" s="1">
        <v>82.8125</v>
      </c>
      <c r="CK263" s="1">
        <v>97.2222222222222</v>
      </c>
      <c r="CL263" s="1">
        <v>94.767441860465098</v>
      </c>
      <c r="CM263" s="1">
        <v>92.592592592592496</v>
      </c>
      <c r="CN263" s="1">
        <v>66.129032258064498</v>
      </c>
      <c r="CO263" s="1">
        <v>87.037037037036995</v>
      </c>
      <c r="CP263" s="1">
        <v>12.9629629629629</v>
      </c>
      <c r="CQ263" s="1">
        <v>18.627450980392101</v>
      </c>
      <c r="CR263" s="1">
        <v>36.148648648648603</v>
      </c>
      <c r="CS263" s="1">
        <v>37.762237762237703</v>
      </c>
      <c r="CT263" s="1">
        <v>40.234375</v>
      </c>
      <c r="CU263" s="1">
        <v>34.782608695652101</v>
      </c>
      <c r="CV263" s="1">
        <v>38.235294117647101</v>
      </c>
      <c r="CW263" s="1">
        <v>8.6734693877550999</v>
      </c>
      <c r="CX263" s="1">
        <v>7.8947368421052602</v>
      </c>
      <c r="CY263" s="1">
        <v>8.3333333333333304</v>
      </c>
      <c r="CZ263" s="1">
        <v>9.4444444444444393</v>
      </c>
      <c r="DA263" s="1">
        <v>9.8837209302325508</v>
      </c>
      <c r="DB263" s="1">
        <v>0.61728395061728303</v>
      </c>
      <c r="DC263" s="1">
        <v>18.5483870967741</v>
      </c>
      <c r="DD263" s="1">
        <v>60.185185185185098</v>
      </c>
      <c r="DE263" s="1">
        <v>37.962962962962898</v>
      </c>
      <c r="DF263" s="1">
        <v>75.490196078431296</v>
      </c>
      <c r="DG263" s="1">
        <v>82.5568598679383</v>
      </c>
      <c r="DH263" s="1">
        <v>68.294914013904105</v>
      </c>
      <c r="DI263" s="1">
        <v>83.698741372310096</v>
      </c>
      <c r="DJ263" s="1">
        <v>97.541469194312697</v>
      </c>
      <c r="DK263" s="1">
        <v>93.556443556443497</v>
      </c>
      <c r="DL263" s="1">
        <v>98.834853090172203</v>
      </c>
      <c r="DM263" s="1">
        <v>99.331963001027702</v>
      </c>
      <c r="DN263" s="1">
        <v>68.493852459016296</v>
      </c>
      <c r="DO263" s="1">
        <v>60.880566801619402</v>
      </c>
      <c r="DP263" s="1">
        <v>84.651404786680502</v>
      </c>
      <c r="DQ263" s="1">
        <v>42.848769050410297</v>
      </c>
      <c r="DR263" s="1">
        <v>60.698365527488797</v>
      </c>
      <c r="DS263" s="1">
        <v>46.439393939393902</v>
      </c>
      <c r="DT263" s="1">
        <v>43.0197268588771</v>
      </c>
      <c r="DU263" s="1">
        <v>50.4237288135593</v>
      </c>
      <c r="DV263" s="1">
        <v>87.619222303741694</v>
      </c>
      <c r="DW263" s="1">
        <v>95.371386754482202</v>
      </c>
      <c r="DX263" s="1">
        <v>96.447421843280495</v>
      </c>
      <c r="DY263" s="1">
        <v>88.536729857819907</v>
      </c>
      <c r="DZ263" s="1">
        <v>97.052947052947005</v>
      </c>
      <c r="EA263" s="1">
        <v>65.602836879432601</v>
      </c>
      <c r="EB263" s="1">
        <v>30.6783144912641</v>
      </c>
      <c r="EC263" s="1">
        <v>38.370901639344197</v>
      </c>
      <c r="ED263" s="1">
        <v>34.362348178137601</v>
      </c>
      <c r="EE263" s="1">
        <v>54.266389177939601</v>
      </c>
      <c r="EF263" s="1">
        <v>49.765533411488803</v>
      </c>
      <c r="EG263" s="1">
        <v>46.433878157503699</v>
      </c>
      <c r="EH263" s="1">
        <v>37.803030303030297</v>
      </c>
      <c r="EI263" s="1">
        <v>76.707132018209407</v>
      </c>
      <c r="EJ263" s="1">
        <v>84.830508474576206</v>
      </c>
      <c r="EK263" s="1">
        <v>91.232575201760795</v>
      </c>
      <c r="EL263" s="1">
        <v>78.851079399926803</v>
      </c>
      <c r="EM263" s="1">
        <v>78.197320341047501</v>
      </c>
      <c r="EN263" s="1">
        <v>70.882701421800903</v>
      </c>
      <c r="EO263" s="1">
        <v>50.799200799200698</v>
      </c>
      <c r="EP263" s="1">
        <v>51.0131712259371</v>
      </c>
      <c r="EQ263" s="1">
        <v>50.770811921891003</v>
      </c>
      <c r="ER263" s="1">
        <v>73.0532786885245</v>
      </c>
      <c r="ES263" s="1">
        <v>87.398785425101195</v>
      </c>
      <c r="ET263" s="1">
        <v>89.281997918834506</v>
      </c>
      <c r="EU263" s="1">
        <v>91.500586166471194</v>
      </c>
      <c r="EV263" s="1">
        <v>81.277860326894498</v>
      </c>
      <c r="EW263" s="1">
        <v>38.939393939393902</v>
      </c>
      <c r="EX263" s="1">
        <v>40.819423368740502</v>
      </c>
      <c r="EY263" s="1">
        <v>41.610169491525397</v>
      </c>
    </row>
    <row r="264" spans="1:155" ht="15">
      <c r="A264" s="11" t="s">
        <v>481</v>
      </c>
      <c r="B264" s="1" t="s">
        <v>944</v>
      </c>
      <c r="C264" s="1" t="s">
        <v>1010</v>
      </c>
      <c r="D264" s="11" t="s">
        <v>1011</v>
      </c>
      <c r="E264" s="11" t="s">
        <v>1012</v>
      </c>
      <c r="F264" s="1">
        <v>98.677248677248599</v>
      </c>
      <c r="G264" s="1">
        <v>93.539325842696599</v>
      </c>
      <c r="H264" s="1">
        <v>96.745562130177504</v>
      </c>
      <c r="I264" s="1">
        <v>94.4444444444444</v>
      </c>
      <c r="J264" s="1">
        <v>70.384615384615302</v>
      </c>
      <c r="K264" s="1">
        <v>67.338709677419303</v>
      </c>
      <c r="L264" s="1">
        <v>57.0833333333333</v>
      </c>
      <c r="M264" s="1">
        <v>53.688524590163901</v>
      </c>
      <c r="N264" s="1">
        <v>58.661417322834602</v>
      </c>
      <c r="O264" s="1">
        <v>93.925233644859802</v>
      </c>
      <c r="P264" s="1">
        <v>93.085106382978694</v>
      </c>
      <c r="Q264" s="1">
        <v>91.6666666666666</v>
      </c>
      <c r="R264" s="1">
        <v>97.5</v>
      </c>
      <c r="S264" s="1">
        <v>94.067796610169495</v>
      </c>
      <c r="T264" s="1">
        <v>90.625</v>
      </c>
      <c r="U264" s="1">
        <v>75.396825396825406</v>
      </c>
      <c r="V264" s="1">
        <v>73.314606741573002</v>
      </c>
      <c r="W264" s="1">
        <v>78.4023668639053</v>
      </c>
      <c r="X264" s="1">
        <v>86.601307189542396</v>
      </c>
      <c r="Y264" s="1">
        <v>78.846153846153797</v>
      </c>
      <c r="Z264" s="1">
        <v>65.725806451612897</v>
      </c>
      <c r="AA264" s="1">
        <v>66.25</v>
      </c>
      <c r="AB264" s="1">
        <v>68.442622950819597</v>
      </c>
      <c r="AC264" s="1">
        <v>78.346456692913307</v>
      </c>
      <c r="AD264" s="1">
        <v>84.5794392523364</v>
      </c>
      <c r="AE264" s="1">
        <v>78.191489361702097</v>
      </c>
      <c r="AF264" s="1">
        <v>43.181818181818102</v>
      </c>
      <c r="AG264" s="1">
        <v>57.5</v>
      </c>
      <c r="AH264" s="1">
        <v>55.932203389830498</v>
      </c>
      <c r="AI264" s="1">
        <v>57.2916666666666</v>
      </c>
      <c r="AJ264" s="1">
        <v>24.074074074074101</v>
      </c>
      <c r="AK264" s="1">
        <v>27.247191011235898</v>
      </c>
      <c r="AL264" s="1">
        <v>38.165680473372703</v>
      </c>
      <c r="AM264" s="1">
        <v>45.751633986928098</v>
      </c>
      <c r="AN264" s="1">
        <v>50.769230769230703</v>
      </c>
      <c r="AO264" s="1">
        <v>53.629032258064498</v>
      </c>
      <c r="AP264" s="1">
        <v>58.3333333333333</v>
      </c>
      <c r="AQ264" s="1">
        <v>20.491803278688501</v>
      </c>
      <c r="AR264" s="1">
        <v>21.653543307086601</v>
      </c>
      <c r="AS264" s="1">
        <v>26.1682242990654</v>
      </c>
      <c r="AT264" s="1">
        <v>25.531914893617</v>
      </c>
      <c r="AU264" s="1">
        <v>31.060606060606101</v>
      </c>
      <c r="AV264" s="1">
        <v>50</v>
      </c>
      <c r="AW264" s="1">
        <v>50</v>
      </c>
      <c r="AX264" s="1">
        <v>50</v>
      </c>
      <c r="AY264" s="1">
        <v>46.825396825396801</v>
      </c>
      <c r="AZ264" s="1">
        <v>65.449438202247094</v>
      </c>
      <c r="BA264" s="1">
        <v>51.183431952662701</v>
      </c>
      <c r="BB264" s="1">
        <v>72.875816993463999</v>
      </c>
      <c r="BC264" s="1">
        <v>60.384615384615302</v>
      </c>
      <c r="BD264" s="1">
        <v>73.790322580645096</v>
      </c>
      <c r="BE264" s="1">
        <v>80.4166666666666</v>
      </c>
      <c r="BF264" s="1">
        <v>67.622950819672099</v>
      </c>
      <c r="BG264" s="1">
        <v>62.5984251968503</v>
      </c>
      <c r="BH264" s="1">
        <v>92.056074766355096</v>
      </c>
      <c r="BI264" s="1">
        <v>94.148936170212707</v>
      </c>
      <c r="BJ264" s="1">
        <v>94.696969696969703</v>
      </c>
      <c r="BK264" s="1">
        <v>85.8333333333333</v>
      </c>
      <c r="BL264" s="1">
        <v>78.813559322033896</v>
      </c>
      <c r="BM264" s="1">
        <v>76.0416666666666</v>
      </c>
      <c r="BN264" s="1">
        <v>88.359788359788297</v>
      </c>
      <c r="BO264" s="1">
        <v>73.595505617977494</v>
      </c>
      <c r="BP264" s="1">
        <v>77.514792899408206</v>
      </c>
      <c r="BQ264" s="1">
        <v>72.875816993463999</v>
      </c>
      <c r="BR264" s="1">
        <v>72.307692307692307</v>
      </c>
      <c r="BS264" s="1">
        <v>72.983870967741893</v>
      </c>
      <c r="BT264" s="1">
        <v>73.75</v>
      </c>
      <c r="BU264" s="1">
        <v>76.229508196721298</v>
      </c>
      <c r="BV264" s="1">
        <v>77.952755905511793</v>
      </c>
      <c r="BW264" s="1">
        <v>73.364485981308405</v>
      </c>
      <c r="BX264" s="1">
        <v>73.404255319148902</v>
      </c>
      <c r="BY264" s="1">
        <v>34.848484848484802</v>
      </c>
      <c r="BZ264" s="1">
        <v>40</v>
      </c>
      <c r="CA264" s="1">
        <v>44.067796610169403</v>
      </c>
      <c r="CB264" s="1">
        <v>45.8333333333333</v>
      </c>
      <c r="CC264" s="1">
        <v>90.211640211640201</v>
      </c>
      <c r="CD264" s="1">
        <v>92.4157303370786</v>
      </c>
      <c r="CE264" s="1">
        <v>87.573964497041402</v>
      </c>
      <c r="CF264" s="1">
        <v>85.620915032679704</v>
      </c>
      <c r="CG264" s="1">
        <v>82.692307692307594</v>
      </c>
      <c r="CH264" s="1">
        <v>89.919354838709594</v>
      </c>
      <c r="CI264" s="1">
        <v>91.25</v>
      </c>
      <c r="CJ264" s="1">
        <v>92.213114754098299</v>
      </c>
      <c r="CK264" s="1">
        <v>92.519685039370103</v>
      </c>
      <c r="CL264" s="1">
        <v>55.607476635513997</v>
      </c>
      <c r="CM264" s="1">
        <v>52.659574468085097</v>
      </c>
      <c r="CN264" s="1">
        <v>51.515151515151501</v>
      </c>
      <c r="CO264" s="1">
        <v>89.1666666666666</v>
      </c>
      <c r="CP264" s="1">
        <v>95.762711864406697</v>
      </c>
      <c r="CQ264" s="1">
        <v>90.625</v>
      </c>
      <c r="CR264" s="1">
        <v>70.105820105820101</v>
      </c>
      <c r="CS264" s="1">
        <v>73.314606741573002</v>
      </c>
      <c r="CT264" s="1">
        <v>75.147928994082804</v>
      </c>
      <c r="CU264" s="1">
        <v>73.202614379084906</v>
      </c>
      <c r="CV264" s="1">
        <v>58.076923076923102</v>
      </c>
      <c r="CW264" s="1">
        <v>80.241935483870904</v>
      </c>
      <c r="CX264" s="1">
        <v>72.9166666666666</v>
      </c>
      <c r="CY264" s="1">
        <v>73.360655737704903</v>
      </c>
      <c r="CZ264" s="1">
        <v>76.771653543307096</v>
      </c>
      <c r="DA264" s="1">
        <v>85.514018691588703</v>
      </c>
      <c r="DB264" s="1">
        <v>92.021276595744595</v>
      </c>
      <c r="DC264" s="1">
        <v>47.727272727272698</v>
      </c>
      <c r="DD264" s="1">
        <v>30.8333333333333</v>
      </c>
      <c r="DE264" s="1">
        <v>36.440677966101603</v>
      </c>
      <c r="DF264" s="1">
        <v>34.375</v>
      </c>
      <c r="DG264" s="1">
        <v>80.319148936170194</v>
      </c>
      <c r="DH264" s="1">
        <v>74.954262714965196</v>
      </c>
      <c r="DI264" s="1">
        <v>76.309378806333697</v>
      </c>
      <c r="DJ264" s="1">
        <v>99.140995260663502</v>
      </c>
      <c r="DK264" s="1">
        <v>99.150849150849098</v>
      </c>
      <c r="DL264" s="1">
        <v>99.848024316109402</v>
      </c>
      <c r="DM264" s="1">
        <v>99.948612538540502</v>
      </c>
      <c r="DN264" s="1">
        <v>99.846311475409806</v>
      </c>
      <c r="DO264" s="1">
        <v>99.8481781376518</v>
      </c>
      <c r="DP264" s="1">
        <v>99.115504682622202</v>
      </c>
      <c r="DQ264" s="1">
        <v>99.237983587338803</v>
      </c>
      <c r="DR264" s="1">
        <v>99.777117384843905</v>
      </c>
      <c r="DS264" s="1">
        <v>99.469696969696898</v>
      </c>
      <c r="DT264" s="1">
        <v>97.344461305007499</v>
      </c>
      <c r="DU264" s="1">
        <v>92.457627118644098</v>
      </c>
      <c r="DV264" s="1">
        <v>90.957446808510596</v>
      </c>
      <c r="DW264" s="1">
        <v>93.175997072813701</v>
      </c>
      <c r="DX264" s="1">
        <v>95.635403978887496</v>
      </c>
      <c r="DY264" s="1">
        <v>97.422985781990505</v>
      </c>
      <c r="DZ264" s="1">
        <v>99.050949050949001</v>
      </c>
      <c r="EA264" s="1">
        <v>89.311043566362699</v>
      </c>
      <c r="EB264" s="1">
        <v>92.754367934224007</v>
      </c>
      <c r="EC264" s="1">
        <v>91.649590163934405</v>
      </c>
      <c r="ED264" s="1">
        <v>92.358299595141702</v>
      </c>
      <c r="EE264" s="1">
        <v>94.640998959417203</v>
      </c>
      <c r="EF264" s="1">
        <v>66.647127784290703</v>
      </c>
      <c r="EG264" s="1">
        <v>61.441307578008903</v>
      </c>
      <c r="EH264" s="1">
        <v>91.590909090909093</v>
      </c>
      <c r="EI264" s="1">
        <v>92.943854324734403</v>
      </c>
      <c r="EJ264" s="1">
        <v>83.813559322033896</v>
      </c>
      <c r="EK264" s="1">
        <v>99.009537784299297</v>
      </c>
      <c r="EL264" s="1">
        <v>92.1331869740212</v>
      </c>
      <c r="EM264" s="1">
        <v>92.671538773853001</v>
      </c>
      <c r="EN264" s="1">
        <v>95.734597156398095</v>
      </c>
      <c r="EO264" s="1">
        <v>94.755244755244703</v>
      </c>
      <c r="EP264" s="1">
        <v>77.304964539007102</v>
      </c>
      <c r="EQ264" s="1">
        <v>76.618705035971203</v>
      </c>
      <c r="ER264" s="1">
        <v>83.709016393442596</v>
      </c>
      <c r="ES264" s="1">
        <v>87.398785425101195</v>
      </c>
      <c r="ET264" s="1">
        <v>93.4963579604578</v>
      </c>
      <c r="EU264" s="1">
        <v>81.770222743259097</v>
      </c>
      <c r="EV264" s="1">
        <v>90.490341753343202</v>
      </c>
      <c r="EW264" s="1">
        <v>76.742424242424207</v>
      </c>
      <c r="EX264" s="1">
        <v>79.893778452200294</v>
      </c>
      <c r="EY264" s="1">
        <v>93.644067796610102</v>
      </c>
    </row>
    <row r="265" spans="1:155" ht="15">
      <c r="A265" s="11" t="s">
        <v>342</v>
      </c>
      <c r="B265" s="1" t="s">
        <v>814</v>
      </c>
      <c r="C265" s="1" t="s">
        <v>1129</v>
      </c>
      <c r="D265" s="11" t="s">
        <v>1014</v>
      </c>
      <c r="E265" s="11" t="s">
        <v>1015</v>
      </c>
      <c r="F265" s="1">
        <v>69.220055710306397</v>
      </c>
      <c r="G265" s="1">
        <v>75</v>
      </c>
      <c r="H265" s="1">
        <v>88.078291814946596</v>
      </c>
      <c r="I265" s="1">
        <v>86.734693877550995</v>
      </c>
      <c r="J265" s="1">
        <v>81.435643564356397</v>
      </c>
      <c r="K265" s="1">
        <v>74.120603015075304</v>
      </c>
      <c r="L265" s="1">
        <v>71.025641025640994</v>
      </c>
      <c r="M265" s="1">
        <v>70.207253886010307</v>
      </c>
      <c r="N265" s="1">
        <v>69.689119170984398</v>
      </c>
      <c r="O265" s="1">
        <v>33.439490445859803</v>
      </c>
      <c r="P265" s="1">
        <v>29.856115107913599</v>
      </c>
      <c r="Q265" s="1">
        <v>0</v>
      </c>
      <c r="R265" s="1">
        <v>0</v>
      </c>
      <c r="S265" s="1">
        <v>0</v>
      </c>
      <c r="T265" s="1">
        <v>0</v>
      </c>
      <c r="U265" s="1">
        <v>71.448467966573801</v>
      </c>
      <c r="V265" s="1">
        <v>74.677419354838705</v>
      </c>
      <c r="W265" s="1">
        <v>74.555160142348697</v>
      </c>
      <c r="X265" s="1">
        <v>70.816326530612201</v>
      </c>
      <c r="Y265" s="1">
        <v>67.574257425742502</v>
      </c>
      <c r="Z265" s="1">
        <v>61.557788944723598</v>
      </c>
      <c r="AA265" s="1">
        <v>61.794871794871803</v>
      </c>
      <c r="AB265" s="1">
        <v>68.134715025906701</v>
      </c>
      <c r="AC265" s="1">
        <v>71.243523316062095</v>
      </c>
      <c r="AD265" s="1">
        <v>36.624203821656003</v>
      </c>
      <c r="AE265" s="1">
        <v>32.374100719424398</v>
      </c>
      <c r="AF265" s="1">
        <v>0</v>
      </c>
      <c r="AG265" s="1">
        <v>0</v>
      </c>
      <c r="AH265" s="1">
        <v>0</v>
      </c>
      <c r="AI265" s="1">
        <v>0</v>
      </c>
      <c r="AJ265" s="1">
        <v>82.311977715877404</v>
      </c>
      <c r="AK265" s="1">
        <v>79.838709677419303</v>
      </c>
      <c r="AL265" s="1">
        <v>78.647686832740206</v>
      </c>
      <c r="AM265" s="1">
        <v>75.714285714285694</v>
      </c>
      <c r="AN265" s="1">
        <v>73.019801980197997</v>
      </c>
      <c r="AO265" s="1">
        <v>73.618090452261299</v>
      </c>
      <c r="AP265" s="1">
        <v>44.102564102564102</v>
      </c>
      <c r="AQ265" s="1">
        <v>47.927461139896302</v>
      </c>
      <c r="AR265" s="1">
        <v>51.554404145077697</v>
      </c>
      <c r="AS265" s="1">
        <v>51.592356687898103</v>
      </c>
      <c r="AT265" s="1">
        <v>56.834532374100696</v>
      </c>
      <c r="AU265" s="1">
        <v>0</v>
      </c>
      <c r="AV265" s="1">
        <v>0</v>
      </c>
      <c r="AW265" s="1">
        <v>0</v>
      </c>
      <c r="AX265" s="1">
        <v>0</v>
      </c>
      <c r="AY265" s="1">
        <v>56.685236768802199</v>
      </c>
      <c r="AZ265" s="1">
        <v>61.774193548387103</v>
      </c>
      <c r="BA265" s="1">
        <v>63.523131672597799</v>
      </c>
      <c r="BB265" s="1">
        <v>51.224489795918302</v>
      </c>
      <c r="BC265" s="1">
        <v>53.712871287128699</v>
      </c>
      <c r="BD265" s="1">
        <v>52.010050251256203</v>
      </c>
      <c r="BE265" s="1">
        <v>23.3333333333333</v>
      </c>
      <c r="BF265" s="1">
        <v>28.756476683937802</v>
      </c>
      <c r="BG265" s="1">
        <v>33.419689119170897</v>
      </c>
      <c r="BH265" s="1">
        <v>37.261146496815201</v>
      </c>
      <c r="BI265" s="1">
        <v>23.381294964028701</v>
      </c>
      <c r="BJ265" s="1">
        <v>0</v>
      </c>
      <c r="BK265" s="1">
        <v>0</v>
      </c>
      <c r="BL265" s="1">
        <v>0</v>
      </c>
      <c r="BM265" s="1">
        <v>0</v>
      </c>
      <c r="BN265" s="1">
        <v>58.495821727019496</v>
      </c>
      <c r="BO265" s="1">
        <v>48.709677419354797</v>
      </c>
      <c r="BP265" s="1">
        <v>54.270462633451899</v>
      </c>
      <c r="BQ265" s="1">
        <v>55.306122448979501</v>
      </c>
      <c r="BR265" s="1">
        <v>63.861386138613803</v>
      </c>
      <c r="BS265" s="1">
        <v>68.090452261306496</v>
      </c>
      <c r="BT265" s="1">
        <v>24.615384615384599</v>
      </c>
      <c r="BU265" s="1">
        <v>27.202072538860101</v>
      </c>
      <c r="BV265" s="1">
        <v>31.088082901554401</v>
      </c>
      <c r="BW265" s="1">
        <v>28.980891719745198</v>
      </c>
      <c r="BX265" s="1">
        <v>28.417266187050298</v>
      </c>
      <c r="BY265" s="1">
        <v>0</v>
      </c>
      <c r="BZ265" s="1">
        <v>0</v>
      </c>
      <c r="CA265" s="1">
        <v>0</v>
      </c>
      <c r="CB265" s="1">
        <v>0</v>
      </c>
      <c r="CC265" s="1">
        <v>41.086350974930298</v>
      </c>
      <c r="CD265" s="1">
        <v>40.967741935483801</v>
      </c>
      <c r="CE265" s="1">
        <v>43.060498220640497</v>
      </c>
      <c r="CF265" s="1">
        <v>42.857142857142797</v>
      </c>
      <c r="CG265" s="1">
        <v>57.178217821782098</v>
      </c>
      <c r="CH265" s="1">
        <v>63.065326633165803</v>
      </c>
      <c r="CI265" s="1">
        <v>64.871794871794805</v>
      </c>
      <c r="CJ265" s="1">
        <v>53.626943005181303</v>
      </c>
      <c r="CK265" s="1">
        <v>68.911917098445599</v>
      </c>
      <c r="CL265" s="1">
        <v>53.1847133757961</v>
      </c>
      <c r="CM265" s="1">
        <v>50.719424460431597</v>
      </c>
      <c r="CN265" s="1">
        <v>0</v>
      </c>
      <c r="CO265" s="1">
        <v>0</v>
      </c>
      <c r="CP265" s="1">
        <v>0</v>
      </c>
      <c r="CQ265" s="1">
        <v>0</v>
      </c>
      <c r="CR265" s="1">
        <v>92.339832869080695</v>
      </c>
      <c r="CS265" s="1">
        <v>91.774193548387103</v>
      </c>
      <c r="CT265" s="1">
        <v>91.637010676156507</v>
      </c>
      <c r="CU265" s="1">
        <v>90.612244897959101</v>
      </c>
      <c r="CV265" s="1">
        <v>92.079207920792101</v>
      </c>
      <c r="CW265" s="1">
        <v>95.226130653266296</v>
      </c>
      <c r="CX265" s="1">
        <v>55.6410256410256</v>
      </c>
      <c r="CY265" s="1">
        <v>58.031088082901498</v>
      </c>
      <c r="CZ265" s="1">
        <v>62.953367875647601</v>
      </c>
      <c r="DA265" s="1">
        <v>60.5095541401273</v>
      </c>
      <c r="DB265" s="1">
        <v>62.589928057553898</v>
      </c>
      <c r="DC265" s="1">
        <v>0</v>
      </c>
      <c r="DD265" s="1">
        <v>0</v>
      </c>
      <c r="DE265" s="1">
        <v>0</v>
      </c>
      <c r="DF265" s="1">
        <v>0</v>
      </c>
      <c r="DG265" s="1">
        <v>77.0909757887014</v>
      </c>
      <c r="DH265" s="1">
        <v>75.576289791437901</v>
      </c>
      <c r="DI265" s="1">
        <v>68.311002842062507</v>
      </c>
      <c r="DJ265" s="1">
        <v>68.631516587677694</v>
      </c>
      <c r="DK265" s="1">
        <v>48.501498501498503</v>
      </c>
      <c r="DL265" s="1">
        <v>48.986828774062801</v>
      </c>
      <c r="DM265" s="1">
        <v>36.742034943473698</v>
      </c>
      <c r="DN265" s="1">
        <v>27.715163934426201</v>
      </c>
      <c r="DO265" s="1">
        <v>38.006072874493903</v>
      </c>
      <c r="DP265" s="1">
        <v>33.558792924037398</v>
      </c>
      <c r="DQ265" s="1">
        <v>26.9050410316529</v>
      </c>
      <c r="DR265" s="1">
        <v>0</v>
      </c>
      <c r="DS265" s="1">
        <v>0</v>
      </c>
      <c r="DT265" s="1">
        <v>0</v>
      </c>
      <c r="DU265" s="1">
        <v>0</v>
      </c>
      <c r="DV265" s="1">
        <v>54.420396184886201</v>
      </c>
      <c r="DW265" s="1">
        <v>66.355653128430205</v>
      </c>
      <c r="DX265" s="1">
        <v>75.172553796183493</v>
      </c>
      <c r="DY265" s="1">
        <v>57.020142180094702</v>
      </c>
      <c r="DZ265" s="1">
        <v>63.386613386613298</v>
      </c>
      <c r="EA265" s="1">
        <v>73.708206686930097</v>
      </c>
      <c r="EB265" s="1">
        <v>74.049331963000995</v>
      </c>
      <c r="EC265" s="1">
        <v>68.801229508196698</v>
      </c>
      <c r="ED265" s="1">
        <v>83.350202429149803</v>
      </c>
      <c r="EE265" s="1">
        <v>73.517169614984297</v>
      </c>
      <c r="EF265" s="1">
        <v>67.702227432590803</v>
      </c>
      <c r="EG265" s="1">
        <v>0</v>
      </c>
      <c r="EH265" s="1">
        <v>0</v>
      </c>
      <c r="EI265" s="1">
        <v>0</v>
      </c>
      <c r="EJ265" s="1">
        <v>0</v>
      </c>
      <c r="EK265" s="1">
        <v>81.401320616287606</v>
      </c>
      <c r="EL265" s="1">
        <v>82.3271130625686</v>
      </c>
      <c r="EM265" s="1">
        <v>81.831100284206201</v>
      </c>
      <c r="EN265" s="1">
        <v>62.233412322274802</v>
      </c>
      <c r="EO265" s="1">
        <v>44.755244755244703</v>
      </c>
      <c r="EP265" s="1">
        <v>44.1236068895643</v>
      </c>
      <c r="EQ265" s="1">
        <v>21.891058581706101</v>
      </c>
      <c r="ER265" s="1">
        <v>25.768442622950801</v>
      </c>
      <c r="ES265" s="1">
        <v>72.267206477732699</v>
      </c>
      <c r="ET265" s="1">
        <v>28.876170655567101</v>
      </c>
      <c r="EU265" s="1">
        <v>38.628370457209797</v>
      </c>
      <c r="EV265" s="1">
        <v>0</v>
      </c>
      <c r="EW265" s="1">
        <v>0</v>
      </c>
      <c r="EX265" s="1">
        <v>0</v>
      </c>
      <c r="EY265" s="1">
        <v>0</v>
      </c>
    </row>
    <row r="266" spans="1:155" ht="15">
      <c r="A266" s="11" t="s">
        <v>496</v>
      </c>
      <c r="B266" s="1" t="s">
        <v>958</v>
      </c>
      <c r="C266" s="1" t="s">
        <v>1243</v>
      </c>
      <c r="D266" s="11" t="s">
        <v>1244</v>
      </c>
      <c r="E266" s="11" t="s">
        <v>1245</v>
      </c>
      <c r="F266" s="1">
        <v>96.153846153846104</v>
      </c>
      <c r="G266" s="1">
        <v>87.5</v>
      </c>
      <c r="H266" s="1">
        <v>62.5</v>
      </c>
      <c r="I266" s="1">
        <v>62.5</v>
      </c>
      <c r="J266" s="1">
        <v>70.8333333333333</v>
      </c>
      <c r="K266" s="1">
        <v>62.5</v>
      </c>
      <c r="L266" s="1">
        <v>79.1666666666666</v>
      </c>
      <c r="M266" s="1">
        <v>77.272727272727195</v>
      </c>
      <c r="N266" s="1">
        <v>77.272727272727195</v>
      </c>
      <c r="O266" s="1">
        <v>77.272727272727195</v>
      </c>
      <c r="P266" s="1">
        <v>86.363636363636303</v>
      </c>
      <c r="Q266" s="1">
        <v>77.272727272727195</v>
      </c>
      <c r="R266" s="1">
        <v>62.5</v>
      </c>
      <c r="S266" s="1">
        <v>0</v>
      </c>
      <c r="T266" s="1">
        <v>0</v>
      </c>
      <c r="U266" s="1">
        <v>88.461538461538396</v>
      </c>
      <c r="V266" s="1">
        <v>95.8333333333333</v>
      </c>
      <c r="W266" s="1">
        <v>95.8333333333333</v>
      </c>
      <c r="X266" s="1">
        <v>62.5</v>
      </c>
      <c r="Y266" s="1">
        <v>70.8333333333333</v>
      </c>
      <c r="Z266" s="1">
        <v>70.8333333333333</v>
      </c>
      <c r="AA266" s="1">
        <v>79.1666666666666</v>
      </c>
      <c r="AB266" s="1">
        <v>81.818181818181799</v>
      </c>
      <c r="AC266" s="1">
        <v>68.181818181818102</v>
      </c>
      <c r="AD266" s="1">
        <v>95.454545454545396</v>
      </c>
      <c r="AE266" s="1">
        <v>95.454545454545396</v>
      </c>
      <c r="AF266" s="1">
        <v>86.363636363636303</v>
      </c>
      <c r="AG266" s="1">
        <v>70.8333333333333</v>
      </c>
      <c r="AH266" s="1">
        <v>0</v>
      </c>
      <c r="AI266" s="1">
        <v>0</v>
      </c>
      <c r="AJ266" s="1">
        <v>88.461538461538396</v>
      </c>
      <c r="AK266" s="1">
        <v>87.5</v>
      </c>
      <c r="AL266" s="1">
        <v>87.5</v>
      </c>
      <c r="AM266" s="1">
        <v>79.1666666666666</v>
      </c>
      <c r="AN266" s="1">
        <v>37.5</v>
      </c>
      <c r="AO266" s="1">
        <v>37.5</v>
      </c>
      <c r="AP266" s="1">
        <v>79.1666666666666</v>
      </c>
      <c r="AQ266" s="1">
        <v>95.454545454545396</v>
      </c>
      <c r="AR266" s="1">
        <v>95.454545454545396</v>
      </c>
      <c r="AS266" s="1">
        <v>95.454545454545396</v>
      </c>
      <c r="AT266" s="1">
        <v>95.454545454545396</v>
      </c>
      <c r="AU266" s="1">
        <v>77.272727272727195</v>
      </c>
      <c r="AV266" s="1">
        <v>33.3333333333333</v>
      </c>
      <c r="AW266" s="1">
        <v>0</v>
      </c>
      <c r="AX266" s="1">
        <v>0</v>
      </c>
      <c r="AY266" s="1">
        <v>57.692307692307601</v>
      </c>
      <c r="AZ266" s="1">
        <v>62.5</v>
      </c>
      <c r="BA266" s="1">
        <v>79.1666666666666</v>
      </c>
      <c r="BB266" s="1">
        <v>62.5</v>
      </c>
      <c r="BC266" s="1">
        <v>87.5</v>
      </c>
      <c r="BD266" s="1">
        <v>95.8333333333333</v>
      </c>
      <c r="BE266" s="1">
        <v>79.1666666666666</v>
      </c>
      <c r="BF266" s="1">
        <v>68.181818181818102</v>
      </c>
      <c r="BG266" s="1">
        <v>59.090909090909101</v>
      </c>
      <c r="BH266" s="1">
        <v>59.090909090909101</v>
      </c>
      <c r="BI266" s="1">
        <v>86.363636363636303</v>
      </c>
      <c r="BJ266" s="1">
        <v>59.090909090909101</v>
      </c>
      <c r="BK266" s="1">
        <v>45.8333333333333</v>
      </c>
      <c r="BL266" s="1">
        <v>0</v>
      </c>
      <c r="BM266" s="1">
        <v>0</v>
      </c>
      <c r="BN266" s="1">
        <v>50</v>
      </c>
      <c r="BO266" s="1">
        <v>45.8333333333333</v>
      </c>
      <c r="BP266" s="1">
        <v>66.6666666666666</v>
      </c>
      <c r="BQ266" s="1">
        <v>54.1666666666666</v>
      </c>
      <c r="BR266" s="1">
        <v>58.3333333333333</v>
      </c>
      <c r="BS266" s="1">
        <v>58.3333333333333</v>
      </c>
      <c r="BT266" s="1">
        <v>79.1666666666666</v>
      </c>
      <c r="BU266" s="1">
        <v>95.454545454545396</v>
      </c>
      <c r="BV266" s="1">
        <v>95.454545454545396</v>
      </c>
      <c r="BW266" s="1">
        <v>95.454545454545396</v>
      </c>
      <c r="BX266" s="1">
        <v>95.454545454545396</v>
      </c>
      <c r="BY266" s="1">
        <v>95.454545454545396</v>
      </c>
      <c r="BZ266" s="1">
        <v>45.8333333333333</v>
      </c>
      <c r="CA266" s="1">
        <v>0</v>
      </c>
      <c r="CB266" s="1">
        <v>0</v>
      </c>
      <c r="CC266" s="1">
        <v>88.461538461538396</v>
      </c>
      <c r="CD266" s="1">
        <v>95.8333333333333</v>
      </c>
      <c r="CE266" s="1">
        <v>95.8333333333333</v>
      </c>
      <c r="CF266" s="1">
        <v>95.8333333333333</v>
      </c>
      <c r="CG266" s="1">
        <v>83.3333333333333</v>
      </c>
      <c r="CH266" s="1">
        <v>79.1666666666666</v>
      </c>
      <c r="CI266" s="1">
        <v>79.1666666666666</v>
      </c>
      <c r="CJ266" s="1">
        <v>86.363636363636303</v>
      </c>
      <c r="CK266" s="1">
        <v>86.363636363636303</v>
      </c>
      <c r="CL266" s="1">
        <v>95.454545454545396</v>
      </c>
      <c r="CM266" s="1">
        <v>86.363636363636303</v>
      </c>
      <c r="CN266" s="1">
        <v>95.454545454545396</v>
      </c>
      <c r="CO266" s="1">
        <v>87.5</v>
      </c>
      <c r="CP266" s="1">
        <v>0</v>
      </c>
      <c r="CQ266" s="1">
        <v>0</v>
      </c>
      <c r="CR266" s="1">
        <v>34.615384615384599</v>
      </c>
      <c r="CS266" s="1">
        <v>45.8333333333333</v>
      </c>
      <c r="CT266" s="1">
        <v>58.3333333333333</v>
      </c>
      <c r="CU266" s="1">
        <v>45.8333333333333</v>
      </c>
      <c r="CV266" s="1">
        <v>50</v>
      </c>
      <c r="CW266" s="1">
        <v>54.1666666666666</v>
      </c>
      <c r="CX266" s="1">
        <v>54.1666666666666</v>
      </c>
      <c r="CY266" s="1">
        <v>54.545454545454497</v>
      </c>
      <c r="CZ266" s="1">
        <v>59.090909090909101</v>
      </c>
      <c r="DA266" s="1">
        <v>63.636363636363598</v>
      </c>
      <c r="DB266" s="1">
        <v>81.818181818181799</v>
      </c>
      <c r="DC266" s="1">
        <v>72.727272727272705</v>
      </c>
      <c r="DD266" s="1">
        <v>58.3333333333333</v>
      </c>
      <c r="DE266" s="1">
        <v>0</v>
      </c>
      <c r="DF266" s="1">
        <v>0</v>
      </c>
      <c r="DG266" s="1">
        <v>85.382363702890601</v>
      </c>
      <c r="DH266" s="1">
        <v>86.825010150223306</v>
      </c>
      <c r="DI266" s="1">
        <v>63.5367298578199</v>
      </c>
      <c r="DJ266" s="1">
        <v>64.085914085914098</v>
      </c>
      <c r="DK266" s="1">
        <v>90.324214792299898</v>
      </c>
      <c r="DL266" s="1">
        <v>79.907502569373094</v>
      </c>
      <c r="DM266" s="1">
        <v>68.903688524590095</v>
      </c>
      <c r="DN266" s="1">
        <v>75.1518218623481</v>
      </c>
      <c r="DO266" s="1">
        <v>89.542143600416196</v>
      </c>
      <c r="DP266" s="1">
        <v>97.948417350527507</v>
      </c>
      <c r="DQ266" s="1">
        <v>98.885586924219893</v>
      </c>
      <c r="DR266" s="1">
        <v>94.924242424242394</v>
      </c>
      <c r="DS266" s="1">
        <v>81.107738998482503</v>
      </c>
      <c r="DT266" s="1">
        <v>0</v>
      </c>
      <c r="DU266" s="1">
        <v>0</v>
      </c>
      <c r="DV266" s="1">
        <v>76.893523600439096</v>
      </c>
      <c r="DW266" s="1">
        <v>70.909460008120107</v>
      </c>
      <c r="DX266" s="1">
        <v>93.098341232227398</v>
      </c>
      <c r="DY266" s="1">
        <v>96.853146853146797</v>
      </c>
      <c r="DZ266" s="1">
        <v>94.579533941236093</v>
      </c>
      <c r="EA266" s="1">
        <v>93.782117163412096</v>
      </c>
      <c r="EB266" s="1">
        <v>81.608606557377001</v>
      </c>
      <c r="EC266" s="1">
        <v>66.143724696356202</v>
      </c>
      <c r="ED266" s="1">
        <v>86.316337148803299</v>
      </c>
      <c r="EE266" s="1">
        <v>40.152403282532198</v>
      </c>
      <c r="EF266" s="1">
        <v>88.335809806835101</v>
      </c>
      <c r="EG266" s="1">
        <v>70.984848484848399</v>
      </c>
      <c r="EH266" s="1">
        <v>81.411229135053105</v>
      </c>
      <c r="EI266" s="1">
        <v>0</v>
      </c>
      <c r="EJ266" s="1">
        <v>0</v>
      </c>
      <c r="EK266" s="1">
        <v>94.383461397731395</v>
      </c>
      <c r="EL266" s="1">
        <v>94.904587900933805</v>
      </c>
      <c r="EM266" s="1">
        <v>97.600710900473899</v>
      </c>
      <c r="EN266" s="1">
        <v>77.772227772227694</v>
      </c>
      <c r="EO266" s="1">
        <v>77.304964539007102</v>
      </c>
      <c r="EP266" s="1">
        <v>76.618705035971203</v>
      </c>
      <c r="EQ266" s="1">
        <v>89.4467213114754</v>
      </c>
      <c r="ER266" s="1">
        <v>87.398785425101195</v>
      </c>
      <c r="ES266" s="1">
        <v>89.281997918834506</v>
      </c>
      <c r="ET266" s="1">
        <v>81.770222743259097</v>
      </c>
      <c r="EU266" s="1">
        <v>87.147102526002897</v>
      </c>
      <c r="EV266" s="1">
        <v>95.075757575757507</v>
      </c>
      <c r="EW266" s="1">
        <v>84.977238239757199</v>
      </c>
      <c r="EX266" s="1">
        <v>0</v>
      </c>
      <c r="EY266" s="1">
        <v>0</v>
      </c>
    </row>
    <row r="267" spans="1:155" ht="15">
      <c r="A267" s="11" t="s">
        <v>343</v>
      </c>
      <c r="B267" s="1" t="s">
        <v>815</v>
      </c>
      <c r="C267" s="1" t="s">
        <v>1044</v>
      </c>
      <c r="D267" s="11" t="s">
        <v>1014</v>
      </c>
      <c r="E267" s="11" t="s">
        <v>1045</v>
      </c>
      <c r="F267" s="1">
        <v>62.671232876712303</v>
      </c>
      <c r="G267" s="1">
        <v>33.219178082191704</v>
      </c>
      <c r="H267" s="1">
        <v>34.251968503937</v>
      </c>
      <c r="I267" s="1">
        <v>43.303571428571402</v>
      </c>
      <c r="J267" s="1">
        <v>40.5263157894736</v>
      </c>
      <c r="K267" s="1">
        <v>48.924731182795703</v>
      </c>
      <c r="L267" s="1">
        <v>50.543478260869499</v>
      </c>
      <c r="M267" s="1">
        <v>50</v>
      </c>
      <c r="N267" s="1">
        <v>59.042553191489297</v>
      </c>
      <c r="O267" s="1">
        <v>57.03125</v>
      </c>
      <c r="P267" s="1">
        <v>58.035714285714199</v>
      </c>
      <c r="Q267" s="1">
        <v>66.304347826086897</v>
      </c>
      <c r="R267" s="1">
        <v>64.5833333333333</v>
      </c>
      <c r="S267" s="1">
        <v>84.042553191489304</v>
      </c>
      <c r="T267" s="1">
        <v>78.571428571428498</v>
      </c>
      <c r="U267" s="1">
        <v>88.698630136986296</v>
      </c>
      <c r="V267" s="1">
        <v>85.958904109589</v>
      </c>
      <c r="W267" s="1">
        <v>80.708661417322801</v>
      </c>
      <c r="X267" s="1">
        <v>68.303571428571402</v>
      </c>
      <c r="Y267" s="1">
        <v>22.6315789473684</v>
      </c>
      <c r="Z267" s="1">
        <v>23.655913978494599</v>
      </c>
      <c r="AA267" s="1">
        <v>27.173913043478201</v>
      </c>
      <c r="AB267" s="1">
        <v>34.065934065934101</v>
      </c>
      <c r="AC267" s="1">
        <v>37.7659574468085</v>
      </c>
      <c r="AD267" s="1">
        <v>35.9375</v>
      </c>
      <c r="AE267" s="1">
        <v>34.821428571428498</v>
      </c>
      <c r="AF267" s="1">
        <v>43.478260869565197</v>
      </c>
      <c r="AG267" s="1">
        <v>58.3333333333333</v>
      </c>
      <c r="AH267" s="1">
        <v>55.319148936170201</v>
      </c>
      <c r="AI267" s="1">
        <v>65.714285714285694</v>
      </c>
      <c r="AJ267" s="1">
        <v>59.931506849315099</v>
      </c>
      <c r="AK267" s="1">
        <v>63.013698630136901</v>
      </c>
      <c r="AL267" s="1">
        <v>59.842519685039299</v>
      </c>
      <c r="AM267" s="1">
        <v>56.696428571428498</v>
      </c>
      <c r="AN267" s="1">
        <v>55.2631578947368</v>
      </c>
      <c r="AO267" s="1">
        <v>54.3010752688172</v>
      </c>
      <c r="AP267" s="1">
        <v>56.521739130434703</v>
      </c>
      <c r="AQ267" s="1">
        <v>36.263736263736199</v>
      </c>
      <c r="AR267" s="1">
        <v>63.297872340425499</v>
      </c>
      <c r="AS267" s="1">
        <v>61.71875</v>
      </c>
      <c r="AT267" s="1">
        <v>44.642857142857103</v>
      </c>
      <c r="AU267" s="1">
        <v>26.086956521739101</v>
      </c>
      <c r="AV267" s="1">
        <v>47.9166666666666</v>
      </c>
      <c r="AW267" s="1">
        <v>47.872340425531902</v>
      </c>
      <c r="AX267" s="1">
        <v>45.714285714285701</v>
      </c>
      <c r="AY267" s="1">
        <v>90.068493150684901</v>
      </c>
      <c r="AZ267" s="1">
        <v>74.315068493150605</v>
      </c>
      <c r="BA267" s="1">
        <v>77.559055118110194</v>
      </c>
      <c r="BB267" s="1">
        <v>76.339285714285694</v>
      </c>
      <c r="BC267" s="1">
        <v>23.684210526315699</v>
      </c>
      <c r="BD267" s="1">
        <v>45.6989247311827</v>
      </c>
      <c r="BE267" s="1">
        <v>50.543478260869499</v>
      </c>
      <c r="BF267" s="1">
        <v>33.516483516483497</v>
      </c>
      <c r="BG267" s="1">
        <v>71.808510638297804</v>
      </c>
      <c r="BH267" s="1">
        <v>49.21875</v>
      </c>
      <c r="BI267" s="1">
        <v>27.678571428571399</v>
      </c>
      <c r="BJ267" s="1">
        <v>40.2173913043478</v>
      </c>
      <c r="BK267" s="1">
        <v>76.0416666666666</v>
      </c>
      <c r="BL267" s="1">
        <v>67.021276595744595</v>
      </c>
      <c r="BM267" s="1">
        <v>70</v>
      </c>
      <c r="BN267" s="1">
        <v>97.602739726027394</v>
      </c>
      <c r="BO267" s="1">
        <v>64.041095890410901</v>
      </c>
      <c r="BP267" s="1">
        <v>64.960629921259795</v>
      </c>
      <c r="BQ267" s="1">
        <v>31.696428571428498</v>
      </c>
      <c r="BR267" s="1">
        <v>14.736842105263101</v>
      </c>
      <c r="BS267" s="1">
        <v>16.6666666666666</v>
      </c>
      <c r="BT267" s="1">
        <v>20.652173913043399</v>
      </c>
      <c r="BU267" s="1">
        <v>27.4725274725274</v>
      </c>
      <c r="BV267" s="1">
        <v>31.9148936170212</v>
      </c>
      <c r="BW267" s="1">
        <v>33.59375</v>
      </c>
      <c r="BX267" s="1">
        <v>36.607142857142797</v>
      </c>
      <c r="BY267" s="1">
        <v>38.043478260869499</v>
      </c>
      <c r="BZ267" s="1">
        <v>42.7083333333333</v>
      </c>
      <c r="CA267" s="1">
        <v>44.680851063829699</v>
      </c>
      <c r="CB267" s="1">
        <v>45.714285714285701</v>
      </c>
      <c r="CC267" s="1">
        <v>90.753424657534197</v>
      </c>
      <c r="CD267" s="1">
        <v>82.534246575342394</v>
      </c>
      <c r="CE267" s="1">
        <v>90.944881889763707</v>
      </c>
      <c r="CF267" s="1">
        <v>74.553571428571402</v>
      </c>
      <c r="CG267" s="1">
        <v>90.5263157894736</v>
      </c>
      <c r="CH267" s="1">
        <v>79.569892473118202</v>
      </c>
      <c r="CI267" s="1">
        <v>82.065217391304301</v>
      </c>
      <c r="CJ267" s="1">
        <v>83.516483516483504</v>
      </c>
      <c r="CK267" s="1">
        <v>97.340425531914903</v>
      </c>
      <c r="CL267" s="1">
        <v>99.21875</v>
      </c>
      <c r="CM267" s="1">
        <v>72.321428571428498</v>
      </c>
      <c r="CN267" s="1">
        <v>77.173913043478194</v>
      </c>
      <c r="CO267" s="1">
        <v>94.7916666666666</v>
      </c>
      <c r="CP267" s="1">
        <v>54.255319148936103</v>
      </c>
      <c r="CQ267" s="1">
        <v>67.142857142857096</v>
      </c>
      <c r="CR267" s="1">
        <v>48.630136986301302</v>
      </c>
      <c r="CS267" s="1">
        <v>48.972602739726</v>
      </c>
      <c r="CT267" s="1">
        <v>44.881889763779498</v>
      </c>
      <c r="CU267" s="1">
        <v>45.089285714285701</v>
      </c>
      <c r="CV267" s="1">
        <v>46.315789473684198</v>
      </c>
      <c r="CW267" s="1">
        <v>48.387096774193502</v>
      </c>
      <c r="CX267" s="1">
        <v>46.195652173912997</v>
      </c>
      <c r="CY267" s="1">
        <v>56.593406593406499</v>
      </c>
      <c r="CZ267" s="1">
        <v>59.574468085106297</v>
      </c>
      <c r="DA267" s="1">
        <v>57.03125</v>
      </c>
      <c r="DB267" s="1">
        <v>25</v>
      </c>
      <c r="DC267" s="1">
        <v>38.043478260869499</v>
      </c>
      <c r="DD267" s="1">
        <v>19.7916666666666</v>
      </c>
      <c r="DE267" s="1">
        <v>68.085106382978694</v>
      </c>
      <c r="DF267" s="1">
        <v>32.857142857142797</v>
      </c>
      <c r="DG267" s="1">
        <v>76.393983859134195</v>
      </c>
      <c r="DH267" s="1">
        <v>66.831320892791794</v>
      </c>
      <c r="DI267" s="1">
        <v>81.790499390986596</v>
      </c>
      <c r="DJ267" s="1">
        <v>71.060426540284297</v>
      </c>
      <c r="DK267" s="1">
        <v>77.5724275724275</v>
      </c>
      <c r="DL267" s="1">
        <v>86.068895643363703</v>
      </c>
      <c r="DM267" s="1">
        <v>46.8139773895169</v>
      </c>
      <c r="DN267" s="1">
        <v>66.649590163934405</v>
      </c>
      <c r="DO267" s="1">
        <v>35.779352226720597</v>
      </c>
      <c r="DP267" s="1">
        <v>51.4568158168574</v>
      </c>
      <c r="DQ267" s="1">
        <v>39.917936694021101</v>
      </c>
      <c r="DR267" s="1">
        <v>55.0520059435364</v>
      </c>
      <c r="DS267" s="1">
        <v>42.5</v>
      </c>
      <c r="DT267" s="1">
        <v>18.7405159332321</v>
      </c>
      <c r="DU267" s="1">
        <v>23.983050847457601</v>
      </c>
      <c r="DV267" s="1">
        <v>48.220836390315398</v>
      </c>
      <c r="DW267" s="1">
        <v>52.231979509696302</v>
      </c>
      <c r="DX267" s="1">
        <v>58.038976857490802</v>
      </c>
      <c r="DY267" s="1">
        <v>86.996445497630305</v>
      </c>
      <c r="DZ267" s="1">
        <v>96.953046953046893</v>
      </c>
      <c r="EA267" s="1">
        <v>97.517730496453893</v>
      </c>
      <c r="EB267" s="1">
        <v>88.129496402877606</v>
      </c>
      <c r="EC267" s="1">
        <v>98.514344262295097</v>
      </c>
      <c r="ED267" s="1">
        <v>91.042510121457397</v>
      </c>
      <c r="EE267" s="1">
        <v>96.618106139438098</v>
      </c>
      <c r="EF267" s="1">
        <v>79.894490035169895</v>
      </c>
      <c r="EG267" s="1">
        <v>3.6404160475482898</v>
      </c>
      <c r="EH267" s="1">
        <v>69.469696969696898</v>
      </c>
      <c r="EI267" s="1">
        <v>45.295902883156202</v>
      </c>
      <c r="EJ267" s="1">
        <v>45.338983050847403</v>
      </c>
      <c r="EK267" s="1">
        <v>91.232575201760795</v>
      </c>
      <c r="EL267" s="1">
        <v>92.1331869740212</v>
      </c>
      <c r="EM267" s="1">
        <v>83.516037352821698</v>
      </c>
      <c r="EN267" s="1">
        <v>77.784360189573405</v>
      </c>
      <c r="EO267" s="1">
        <v>22.0779220779221</v>
      </c>
      <c r="EP267" s="1">
        <v>21.681864235055698</v>
      </c>
      <c r="EQ267" s="1">
        <v>21.891058581706101</v>
      </c>
      <c r="ER267" s="1">
        <v>25.768442622950801</v>
      </c>
      <c r="ES267" s="1">
        <v>2.6821862348178098</v>
      </c>
      <c r="ET267" s="1">
        <v>28.876170655567101</v>
      </c>
      <c r="EU267" s="1">
        <v>9.3200468933177003</v>
      </c>
      <c r="EV267" s="1">
        <v>2.4517087667161901</v>
      </c>
      <c r="EW267" s="1">
        <v>38.939393939393902</v>
      </c>
      <c r="EX267" s="1">
        <v>40.819423368740502</v>
      </c>
      <c r="EY267" s="1">
        <v>41.610169491525397</v>
      </c>
    </row>
    <row r="268" spans="1:155" ht="15">
      <c r="A268" s="11" t="s">
        <v>283</v>
      </c>
      <c r="B268" s="1" t="s">
        <v>755</v>
      </c>
      <c r="C268" s="1" t="s">
        <v>1050</v>
      </c>
      <c r="D268" s="11" t="s">
        <v>1052</v>
      </c>
      <c r="E268" s="11" t="s">
        <v>1176</v>
      </c>
      <c r="F268" s="1">
        <v>63.064516129032199</v>
      </c>
      <c r="G268" s="1">
        <v>68.5053380782918</v>
      </c>
      <c r="H268" s="1">
        <v>74.081632653061206</v>
      </c>
      <c r="I268" s="1">
        <v>85.396039603960304</v>
      </c>
      <c r="J268" s="1">
        <v>84.673366834170807</v>
      </c>
      <c r="K268" s="1">
        <v>81.282051282051199</v>
      </c>
      <c r="L268" s="1">
        <v>68.652849740932595</v>
      </c>
      <c r="M268" s="1">
        <v>83.160621761658007</v>
      </c>
      <c r="N268" s="1">
        <v>87.579617834394895</v>
      </c>
      <c r="O268" s="1">
        <v>97.482014388489205</v>
      </c>
      <c r="P268" s="1">
        <v>98.760330578512395</v>
      </c>
      <c r="Q268" s="1">
        <v>97.844827586206904</v>
      </c>
      <c r="R268" s="1">
        <v>95.299145299145195</v>
      </c>
      <c r="S268" s="1">
        <v>97.340425531914903</v>
      </c>
      <c r="T268" s="1">
        <v>94.047619047618994</v>
      </c>
      <c r="U268" s="1">
        <v>89.516129032258107</v>
      </c>
      <c r="V268" s="1">
        <v>89.145907473309606</v>
      </c>
      <c r="W268" s="1">
        <v>90</v>
      </c>
      <c r="X268" s="1">
        <v>86.386138613861306</v>
      </c>
      <c r="Y268" s="1">
        <v>83.668341708542698</v>
      </c>
      <c r="Z268" s="1">
        <v>87.435897435897402</v>
      </c>
      <c r="AA268" s="1">
        <v>90.414507772020698</v>
      </c>
      <c r="AB268" s="1">
        <v>97.150259067357496</v>
      </c>
      <c r="AC268" s="1">
        <v>99.681528662420305</v>
      </c>
      <c r="AD268" s="1">
        <v>98.920863309352498</v>
      </c>
      <c r="AE268" s="1">
        <v>98.760330578512395</v>
      </c>
      <c r="AF268" s="1">
        <v>71.120689655172399</v>
      </c>
      <c r="AG268" s="1">
        <v>89.316239316239304</v>
      </c>
      <c r="AH268" s="1">
        <v>92.021276595744595</v>
      </c>
      <c r="AI268" s="1">
        <v>84.523809523809504</v>
      </c>
      <c r="AJ268" s="1">
        <v>98.870967741935402</v>
      </c>
      <c r="AK268" s="1">
        <v>98.932384341637004</v>
      </c>
      <c r="AL268" s="1">
        <v>98.775510204081598</v>
      </c>
      <c r="AM268" s="1">
        <v>99.009900990098998</v>
      </c>
      <c r="AN268" s="1">
        <v>99.246231155778901</v>
      </c>
      <c r="AO268" s="1">
        <v>99.230769230769198</v>
      </c>
      <c r="AP268" s="1">
        <v>99.481865284974106</v>
      </c>
      <c r="AQ268" s="1">
        <v>93.264248704663203</v>
      </c>
      <c r="AR268" s="1">
        <v>75.796178343949094</v>
      </c>
      <c r="AS268" s="1">
        <v>80.935251798561097</v>
      </c>
      <c r="AT268" s="1">
        <v>95.867768595041298</v>
      </c>
      <c r="AU268" s="1">
        <v>85.775862068965495</v>
      </c>
      <c r="AV268" s="1">
        <v>85.042735042735004</v>
      </c>
      <c r="AW268" s="1">
        <v>40.957446808510603</v>
      </c>
      <c r="AX268" s="1">
        <v>38.095238095238102</v>
      </c>
      <c r="AY268" s="1">
        <v>81.774193548387103</v>
      </c>
      <c r="AZ268" s="1">
        <v>96.975088967971502</v>
      </c>
      <c r="BA268" s="1">
        <v>98.571428571428498</v>
      </c>
      <c r="BB268" s="1">
        <v>99.7524752475247</v>
      </c>
      <c r="BC268" s="1">
        <v>98.241206030150707</v>
      </c>
      <c r="BD268" s="1">
        <v>95.128205128205096</v>
      </c>
      <c r="BE268" s="1">
        <v>98.186528497409299</v>
      </c>
      <c r="BF268" s="1">
        <v>96.113989637305707</v>
      </c>
      <c r="BG268" s="1">
        <v>93.312101910828005</v>
      </c>
      <c r="BH268" s="1">
        <v>83.812949640287698</v>
      </c>
      <c r="BI268" s="1">
        <v>98.760330578512395</v>
      </c>
      <c r="BJ268" s="1">
        <v>96.982758620689594</v>
      </c>
      <c r="BK268" s="1">
        <v>99.572649572649496</v>
      </c>
      <c r="BL268" s="1">
        <v>95.212765957446805</v>
      </c>
      <c r="BM268" s="1">
        <v>86.904761904761898</v>
      </c>
      <c r="BN268" s="1">
        <v>90.483870967741893</v>
      </c>
      <c r="BO268" s="1">
        <v>93.594306049822094</v>
      </c>
      <c r="BP268" s="1">
        <v>94.897959183673393</v>
      </c>
      <c r="BQ268" s="1">
        <v>95.792079207920693</v>
      </c>
      <c r="BR268" s="1">
        <v>98.241206030150707</v>
      </c>
      <c r="BS268" s="1">
        <v>98.717948717948701</v>
      </c>
      <c r="BT268" s="1">
        <v>97.4093264248704</v>
      </c>
      <c r="BU268" s="1">
        <v>95.336787564766794</v>
      </c>
      <c r="BV268" s="1">
        <v>96.178343949044503</v>
      </c>
      <c r="BW268" s="1">
        <v>98.920863309352498</v>
      </c>
      <c r="BX268" s="1">
        <v>99.586776859504099</v>
      </c>
      <c r="BY268" s="1">
        <v>41.810344827586199</v>
      </c>
      <c r="BZ268" s="1">
        <v>42.735042735042697</v>
      </c>
      <c r="CA268" s="1">
        <v>44.680851063829699</v>
      </c>
      <c r="CB268" s="1">
        <v>44.047619047619001</v>
      </c>
      <c r="CC268" s="1">
        <v>99.193548387096698</v>
      </c>
      <c r="CD268" s="1">
        <v>98.7544483985765</v>
      </c>
      <c r="CE268" s="1">
        <v>96.530612244897895</v>
      </c>
      <c r="CF268" s="1">
        <v>87.376237623762293</v>
      </c>
      <c r="CG268" s="1">
        <v>92.211055276381899</v>
      </c>
      <c r="CH268" s="1">
        <v>91.538461538461505</v>
      </c>
      <c r="CI268" s="1">
        <v>95.077720207253805</v>
      </c>
      <c r="CJ268" s="1">
        <v>91.968911917098396</v>
      </c>
      <c r="CK268" s="1">
        <v>83.121019108280194</v>
      </c>
      <c r="CL268" s="1">
        <v>90.287769784172596</v>
      </c>
      <c r="CM268" s="1">
        <v>90.495867768595005</v>
      </c>
      <c r="CN268" s="1">
        <v>98.7068965517241</v>
      </c>
      <c r="CO268" s="1">
        <v>99.145299145299106</v>
      </c>
      <c r="CP268" s="1">
        <v>63.297872340425499</v>
      </c>
      <c r="CQ268" s="1">
        <v>70.238095238095198</v>
      </c>
      <c r="CR268" s="1">
        <v>91.774193548387103</v>
      </c>
      <c r="CS268" s="1">
        <v>91.637010676156507</v>
      </c>
      <c r="CT268" s="1">
        <v>98.775510204081598</v>
      </c>
      <c r="CU268" s="1">
        <v>99.257425742574199</v>
      </c>
      <c r="CV268" s="1">
        <v>99.497487437185896</v>
      </c>
      <c r="CW268" s="1">
        <v>98.974358974358907</v>
      </c>
      <c r="CX268" s="1">
        <v>99.481865284974106</v>
      </c>
      <c r="CY268" s="1">
        <v>94.8186528497409</v>
      </c>
      <c r="CZ268" s="1">
        <v>84.076433121019093</v>
      </c>
      <c r="DA268" s="1">
        <v>84.8920863309352</v>
      </c>
      <c r="DB268" s="1">
        <v>95.041322314049495</v>
      </c>
      <c r="DC268" s="1">
        <v>68.534482758620598</v>
      </c>
      <c r="DD268" s="1">
        <v>76.068376068376097</v>
      </c>
      <c r="DE268" s="1">
        <v>84.042553191489304</v>
      </c>
      <c r="DF268" s="1">
        <v>72.619047619047606</v>
      </c>
      <c r="DG268" s="1">
        <v>13.0952380952381</v>
      </c>
      <c r="DH268" s="1">
        <v>22.0930232558139</v>
      </c>
      <c r="DI268" s="1">
        <v>85.227272727272705</v>
      </c>
      <c r="DJ268" s="1">
        <v>78.75</v>
      </c>
      <c r="DK268" s="1">
        <v>67.105263157894697</v>
      </c>
      <c r="DL268" s="1">
        <v>87.837837837837796</v>
      </c>
      <c r="DM268" s="1">
        <v>92.857142857142804</v>
      </c>
      <c r="DN268" s="1">
        <v>90.2777777777777</v>
      </c>
      <c r="DO268" s="1">
        <v>50</v>
      </c>
      <c r="DP268" s="1">
        <v>79.1666666666666</v>
      </c>
      <c r="DQ268" s="1">
        <v>62.903225806451601</v>
      </c>
      <c r="DR268" s="1">
        <v>39.0625</v>
      </c>
      <c r="DS268" s="1">
        <v>82.8125</v>
      </c>
      <c r="DT268" s="1">
        <v>79.545454545454504</v>
      </c>
      <c r="DU268" s="1">
        <v>89.285714285714207</v>
      </c>
      <c r="DV268" s="1">
        <v>82.142857142857096</v>
      </c>
      <c r="DW268" s="1">
        <v>66.279069767441797</v>
      </c>
      <c r="DX268" s="1">
        <v>87.5</v>
      </c>
      <c r="DY268" s="1">
        <v>63.75</v>
      </c>
      <c r="DZ268" s="1">
        <v>40.789473684210499</v>
      </c>
      <c r="EA268" s="1">
        <v>60.8108108108108</v>
      </c>
      <c r="EB268" s="1">
        <v>81.428571428571402</v>
      </c>
      <c r="EC268" s="1">
        <v>95.8333333333333</v>
      </c>
      <c r="ED268" s="1">
        <v>87.142857142857096</v>
      </c>
      <c r="EE268" s="1">
        <v>87.5</v>
      </c>
      <c r="EF268" s="1">
        <v>75.806451612903203</v>
      </c>
      <c r="EG268" s="1">
        <v>89.0625</v>
      </c>
      <c r="EH268" s="1">
        <v>95.3125</v>
      </c>
      <c r="EI268" s="1">
        <v>52.272727272727202</v>
      </c>
      <c r="EJ268" s="1">
        <v>75</v>
      </c>
      <c r="EK268" s="1">
        <v>89.285714285714207</v>
      </c>
      <c r="EL268" s="1">
        <v>90.697674418604606</v>
      </c>
      <c r="EM268" s="1">
        <v>90.909090909090907</v>
      </c>
      <c r="EN268" s="1">
        <v>90</v>
      </c>
      <c r="EO268" s="1">
        <v>88.157894736842096</v>
      </c>
      <c r="EP268" s="1">
        <v>90.540540540540505</v>
      </c>
      <c r="EQ268" s="1">
        <v>97.142857142857096</v>
      </c>
      <c r="ER268" s="1">
        <v>98.6111111111111</v>
      </c>
      <c r="ES268" s="1">
        <v>98.571428571428498</v>
      </c>
      <c r="ET268" s="1">
        <v>97.2222222222222</v>
      </c>
      <c r="EU268" s="1">
        <v>98.387096774193495</v>
      </c>
      <c r="EV268" s="1">
        <v>98.4375</v>
      </c>
      <c r="EW268" s="1">
        <v>98.4375</v>
      </c>
      <c r="EX268" s="1">
        <v>97.727272727272705</v>
      </c>
      <c r="EY268" s="1">
        <v>96.428571428571402</v>
      </c>
    </row>
    <row r="269" spans="1:155" ht="15">
      <c r="A269" s="11" t="s">
        <v>403</v>
      </c>
      <c r="B269" s="1" t="s">
        <v>872</v>
      </c>
      <c r="C269" s="1" t="s">
        <v>1096</v>
      </c>
      <c r="D269" s="11" t="s">
        <v>1097</v>
      </c>
      <c r="E269" s="11" t="s">
        <v>1098</v>
      </c>
      <c r="F269" s="1">
        <v>99.3055555555555</v>
      </c>
      <c r="G269" s="1">
        <v>98.195876288659704</v>
      </c>
      <c r="H269" s="1">
        <v>94.836956521739097</v>
      </c>
      <c r="I269" s="1">
        <v>95.751633986928098</v>
      </c>
      <c r="J269" s="1">
        <v>89.035087719298204</v>
      </c>
      <c r="K269" s="1">
        <v>74.299065420560694</v>
      </c>
      <c r="L269" s="1">
        <v>71.359223300970797</v>
      </c>
      <c r="M269" s="1">
        <v>92.1875</v>
      </c>
      <c r="N269" s="1">
        <v>96.153846153846104</v>
      </c>
      <c r="O269" s="1">
        <v>65.243902439024296</v>
      </c>
      <c r="P269" s="1">
        <v>55</v>
      </c>
      <c r="Q269" s="1">
        <v>72.033898305084705</v>
      </c>
      <c r="R269" s="1">
        <v>73.214285714285694</v>
      </c>
      <c r="S269" s="1">
        <v>73.148148148148096</v>
      </c>
      <c r="T269" s="1">
        <v>37.5</v>
      </c>
      <c r="U269" s="1">
        <v>74.3055555555555</v>
      </c>
      <c r="V269" s="1">
        <v>76.0309278350515</v>
      </c>
      <c r="W269" s="1">
        <v>76.358695652173907</v>
      </c>
      <c r="X269" s="1">
        <v>78.758169934640506</v>
      </c>
      <c r="Y269" s="1">
        <v>81.140350877192901</v>
      </c>
      <c r="Z269" s="1">
        <v>67.757009345794401</v>
      </c>
      <c r="AA269" s="1">
        <v>67.475728155339795</v>
      </c>
      <c r="AB269" s="1">
        <v>59.8958333333333</v>
      </c>
      <c r="AC269" s="1">
        <v>59.890109890109798</v>
      </c>
      <c r="AD269" s="1">
        <v>50.609756097560897</v>
      </c>
      <c r="AE269" s="1">
        <v>55</v>
      </c>
      <c r="AF269" s="1">
        <v>48.305084745762699</v>
      </c>
      <c r="AG269" s="1">
        <v>29.464285714285701</v>
      </c>
      <c r="AH269" s="1">
        <v>29.629629629629601</v>
      </c>
      <c r="AI269" s="1">
        <v>35.227272727272698</v>
      </c>
      <c r="AJ269" s="1">
        <v>43.0555555555555</v>
      </c>
      <c r="AK269" s="1">
        <v>43.556701030927798</v>
      </c>
      <c r="AL269" s="1">
        <v>43.478260869565197</v>
      </c>
      <c r="AM269" s="1">
        <v>42.810457516339802</v>
      </c>
      <c r="AN269" s="1">
        <v>40.350877192982402</v>
      </c>
      <c r="AO269" s="1">
        <v>40.654205607476598</v>
      </c>
      <c r="AP269" s="1">
        <v>41.7475728155339</v>
      </c>
      <c r="AQ269" s="1">
        <v>42.1875</v>
      </c>
      <c r="AR269" s="1">
        <v>41.758241758241702</v>
      </c>
      <c r="AS269" s="1">
        <v>42.0731707317073</v>
      </c>
      <c r="AT269" s="1">
        <v>41.428571428571402</v>
      </c>
      <c r="AU269" s="1">
        <v>45.762711864406697</v>
      </c>
      <c r="AV269" s="1">
        <v>49.107142857142797</v>
      </c>
      <c r="AW269" s="1">
        <v>50</v>
      </c>
      <c r="AX269" s="1">
        <v>48.863636363636303</v>
      </c>
      <c r="AY269" s="1">
        <v>79.8611111111111</v>
      </c>
      <c r="AZ269" s="1">
        <v>72.9381443298969</v>
      </c>
      <c r="BA269" s="1">
        <v>82.336956521739097</v>
      </c>
      <c r="BB269" s="1">
        <v>78.104575163398593</v>
      </c>
      <c r="BC269" s="1">
        <v>67.982456140350806</v>
      </c>
      <c r="BD269" s="1">
        <v>64.018691588785003</v>
      </c>
      <c r="BE269" s="1">
        <v>48.058252427184399</v>
      </c>
      <c r="BF269" s="1">
        <v>48.4375</v>
      </c>
      <c r="BG269" s="1">
        <v>33.516483516483497</v>
      </c>
      <c r="BH269" s="1">
        <v>33.536585365853597</v>
      </c>
      <c r="BI269" s="1">
        <v>29.285714285714199</v>
      </c>
      <c r="BJ269" s="1">
        <v>2.5423728813559299</v>
      </c>
      <c r="BK269" s="1">
        <v>38.392857142857103</v>
      </c>
      <c r="BL269" s="1">
        <v>19.4444444444444</v>
      </c>
      <c r="BM269" s="1">
        <v>37.5</v>
      </c>
      <c r="BN269" s="1">
        <v>95.1388888888888</v>
      </c>
      <c r="BO269" s="1">
        <v>89.432989690721598</v>
      </c>
      <c r="BP269" s="1">
        <v>91.032608695652101</v>
      </c>
      <c r="BQ269" s="1">
        <v>93.464052287581694</v>
      </c>
      <c r="BR269" s="1">
        <v>80.263157894736807</v>
      </c>
      <c r="BS269" s="1">
        <v>84.5794392523364</v>
      </c>
      <c r="BT269" s="1">
        <v>76.699029126213503</v>
      </c>
      <c r="BU269" s="1">
        <v>31.25</v>
      </c>
      <c r="BV269" s="1">
        <v>34.065934065934101</v>
      </c>
      <c r="BW269" s="1">
        <v>35.975609756097498</v>
      </c>
      <c r="BX269" s="1">
        <v>35</v>
      </c>
      <c r="BY269" s="1">
        <v>36.440677966101603</v>
      </c>
      <c r="BZ269" s="1">
        <v>43.75</v>
      </c>
      <c r="CA269" s="1">
        <v>45.370370370370303</v>
      </c>
      <c r="CB269" s="1">
        <v>44.318181818181799</v>
      </c>
      <c r="CC269" s="1">
        <v>94.212962962962905</v>
      </c>
      <c r="CD269" s="1">
        <v>93.298969072164894</v>
      </c>
      <c r="CE269" s="1">
        <v>93.75</v>
      </c>
      <c r="CF269" s="1">
        <v>92.810457516339795</v>
      </c>
      <c r="CG269" s="1">
        <v>94.298245614035096</v>
      </c>
      <c r="CH269" s="1">
        <v>79.439252336448604</v>
      </c>
      <c r="CI269" s="1">
        <v>77.669902912621296</v>
      </c>
      <c r="CJ269" s="1">
        <v>80.2083333333333</v>
      </c>
      <c r="CK269" s="1">
        <v>89.560439560439505</v>
      </c>
      <c r="CL269" s="1">
        <v>99.390243902438996</v>
      </c>
      <c r="CM269" s="1">
        <v>97.857142857142804</v>
      </c>
      <c r="CN269" s="1">
        <v>88.983050847457605</v>
      </c>
      <c r="CO269" s="1">
        <v>91.071428571428498</v>
      </c>
      <c r="CP269" s="1">
        <v>96.296296296296205</v>
      </c>
      <c r="CQ269" s="1">
        <v>72.727272727272705</v>
      </c>
      <c r="CR269" s="1">
        <v>63.425925925925903</v>
      </c>
      <c r="CS269" s="1">
        <v>63.917525773195798</v>
      </c>
      <c r="CT269" s="1">
        <v>63.043478260869499</v>
      </c>
      <c r="CU269" s="1">
        <v>61.1111111111111</v>
      </c>
      <c r="CV269" s="1">
        <v>58.3333333333333</v>
      </c>
      <c r="CW269" s="1">
        <v>34.112149532710198</v>
      </c>
      <c r="CX269" s="1">
        <v>35.4368932038834</v>
      </c>
      <c r="CY269" s="1">
        <v>63.0208333333333</v>
      </c>
      <c r="CZ269" s="1">
        <v>64.285714285714207</v>
      </c>
      <c r="DA269" s="1">
        <v>58.536585365853597</v>
      </c>
      <c r="DB269" s="1">
        <v>56.428571428571402</v>
      </c>
      <c r="DC269" s="1">
        <v>32.203389830508399</v>
      </c>
      <c r="DD269" s="1">
        <v>31.25</v>
      </c>
      <c r="DE269" s="1">
        <v>32.407407407407398</v>
      </c>
      <c r="DF269" s="1">
        <v>35.227272727272698</v>
      </c>
      <c r="DG269" s="1">
        <v>50</v>
      </c>
      <c r="DH269" s="1">
        <v>50</v>
      </c>
      <c r="DI269" s="1">
        <v>50</v>
      </c>
      <c r="DJ269" s="1">
        <v>50</v>
      </c>
      <c r="DK269" s="1">
        <v>50</v>
      </c>
      <c r="DL269" s="1">
        <v>50</v>
      </c>
      <c r="DM269" s="1">
        <v>50</v>
      </c>
      <c r="DN269" s="1">
        <v>50</v>
      </c>
      <c r="DO269" s="1">
        <v>50</v>
      </c>
      <c r="DP269" s="1">
        <v>50</v>
      </c>
      <c r="DQ269" s="1">
        <v>50</v>
      </c>
      <c r="DR269" s="1">
        <v>50</v>
      </c>
      <c r="DS269" s="1">
        <v>50</v>
      </c>
      <c r="DT269" s="1">
        <v>50</v>
      </c>
      <c r="DU269" s="1">
        <v>50</v>
      </c>
      <c r="DV269" s="1">
        <v>50</v>
      </c>
      <c r="DW269" s="1">
        <v>50</v>
      </c>
      <c r="DX269" s="1">
        <v>50</v>
      </c>
      <c r="DY269" s="1">
        <v>50</v>
      </c>
      <c r="DZ269" s="1">
        <v>50</v>
      </c>
      <c r="EA269" s="1">
        <v>50</v>
      </c>
      <c r="EB269" s="1">
        <v>50</v>
      </c>
      <c r="EC269" s="1">
        <v>50</v>
      </c>
      <c r="ED269" s="1">
        <v>50</v>
      </c>
      <c r="EE269" s="1">
        <v>50</v>
      </c>
      <c r="EF269" s="1">
        <v>50</v>
      </c>
      <c r="EG269" s="1">
        <v>50</v>
      </c>
      <c r="EH269" s="1">
        <v>50</v>
      </c>
      <c r="EI269" s="1">
        <v>50</v>
      </c>
      <c r="EJ269" s="1">
        <v>50</v>
      </c>
      <c r="EK269" s="1">
        <v>50</v>
      </c>
      <c r="EL269" s="1">
        <v>50</v>
      </c>
      <c r="EM269" s="1">
        <v>50</v>
      </c>
      <c r="EN269" s="1">
        <v>50</v>
      </c>
      <c r="EO269" s="1">
        <v>50</v>
      </c>
      <c r="EP269" s="1">
        <v>50</v>
      </c>
      <c r="EQ269" s="1">
        <v>50</v>
      </c>
      <c r="ER269" s="1">
        <v>50</v>
      </c>
      <c r="ES269" s="1">
        <v>50</v>
      </c>
      <c r="ET269" s="1">
        <v>50</v>
      </c>
      <c r="EU269" s="1">
        <v>50</v>
      </c>
      <c r="EV269" s="1">
        <v>50</v>
      </c>
      <c r="EW269" s="1">
        <v>50</v>
      </c>
      <c r="EX269" s="1">
        <v>50</v>
      </c>
      <c r="EY269" s="1">
        <v>50</v>
      </c>
    </row>
    <row r="270" spans="1:155" ht="15">
      <c r="A270" s="11" t="s">
        <v>325</v>
      </c>
      <c r="B270" s="1" t="s">
        <v>797</v>
      </c>
      <c r="C270" s="1" t="s">
        <v>1134</v>
      </c>
      <c r="D270" s="11" t="s">
        <v>1135</v>
      </c>
      <c r="E270" s="11" t="s">
        <v>1136</v>
      </c>
      <c r="F270" s="1">
        <v>87.5984251968503</v>
      </c>
      <c r="G270" s="1">
        <v>79.361702127659498</v>
      </c>
      <c r="H270" s="1">
        <v>68.433179723502306</v>
      </c>
      <c r="I270" s="1">
        <v>48.305084745762699</v>
      </c>
      <c r="J270" s="1">
        <v>39.781021897810199</v>
      </c>
      <c r="K270" s="1">
        <v>35.826771653543297</v>
      </c>
      <c r="L270" s="1">
        <v>32.352941176470502</v>
      </c>
      <c r="M270" s="1">
        <v>32.627118644067799</v>
      </c>
      <c r="N270" s="1">
        <v>51.315789473684198</v>
      </c>
      <c r="O270" s="1">
        <v>38.785046728971899</v>
      </c>
      <c r="P270" s="1">
        <v>39.4444444444444</v>
      </c>
      <c r="Q270" s="1">
        <v>28.313253012048101</v>
      </c>
      <c r="R270" s="1">
        <v>31.410256410256402</v>
      </c>
      <c r="S270" s="1">
        <v>33.552631578947299</v>
      </c>
      <c r="T270" s="1">
        <v>39.830508474576199</v>
      </c>
      <c r="U270" s="1">
        <v>89.173228346456597</v>
      </c>
      <c r="V270" s="1">
        <v>90.425531914893597</v>
      </c>
      <c r="W270" s="1">
        <v>71.658986175115203</v>
      </c>
      <c r="X270" s="1">
        <v>65.819209039547999</v>
      </c>
      <c r="Y270" s="1">
        <v>59.854014598540097</v>
      </c>
      <c r="Z270" s="1">
        <v>53.937007874015698</v>
      </c>
      <c r="AA270" s="1">
        <v>52.5210084033613</v>
      </c>
      <c r="AB270" s="1">
        <v>30.508474576271102</v>
      </c>
      <c r="AC270" s="1">
        <v>36.403508771929801</v>
      </c>
      <c r="AD270" s="1">
        <v>16.355140186915801</v>
      </c>
      <c r="AE270" s="1">
        <v>16.1111111111111</v>
      </c>
      <c r="AF270" s="1">
        <v>19.277108433734899</v>
      </c>
      <c r="AG270" s="1">
        <v>32.692307692307601</v>
      </c>
      <c r="AH270" s="1">
        <v>38.815789473684198</v>
      </c>
      <c r="AI270" s="1">
        <v>38.135593220338897</v>
      </c>
      <c r="AJ270" s="1">
        <v>33.267716535433102</v>
      </c>
      <c r="AK270" s="1">
        <v>32.978723404255298</v>
      </c>
      <c r="AL270" s="1">
        <v>33.4101382488479</v>
      </c>
      <c r="AM270" s="1">
        <v>33.898305084745701</v>
      </c>
      <c r="AN270" s="1">
        <v>31.751824817518202</v>
      </c>
      <c r="AO270" s="1">
        <v>31.1023622047244</v>
      </c>
      <c r="AP270" s="1">
        <v>29.831932773109202</v>
      </c>
      <c r="AQ270" s="1">
        <v>32.203389830508399</v>
      </c>
      <c r="AR270" s="1">
        <v>30.7017543859649</v>
      </c>
      <c r="AS270" s="1">
        <v>30.3738317757009</v>
      </c>
      <c r="AT270" s="1">
        <v>34.4444444444444</v>
      </c>
      <c r="AU270" s="1">
        <v>42.168674698795101</v>
      </c>
      <c r="AV270" s="1">
        <v>50</v>
      </c>
      <c r="AW270" s="1">
        <v>50.657894736842103</v>
      </c>
      <c r="AX270" s="1">
        <v>48.305084745762699</v>
      </c>
      <c r="AY270" s="1">
        <v>68.7007874015748</v>
      </c>
      <c r="AZ270" s="1">
        <v>75.957446808510596</v>
      </c>
      <c r="BA270" s="1">
        <v>81.797235023041395</v>
      </c>
      <c r="BB270" s="1">
        <v>61.864406779661003</v>
      </c>
      <c r="BC270" s="1">
        <v>80.656934306569298</v>
      </c>
      <c r="BD270" s="1">
        <v>83.070866141732196</v>
      </c>
      <c r="BE270" s="1">
        <v>56.7226890756302</v>
      </c>
      <c r="BF270" s="1">
        <v>63.983050847457598</v>
      </c>
      <c r="BG270" s="1">
        <v>67.982456140350806</v>
      </c>
      <c r="BH270" s="1">
        <v>35.046728971962601</v>
      </c>
      <c r="BI270" s="1">
        <v>38.3333333333333</v>
      </c>
      <c r="BJ270" s="1">
        <v>16.265060240963798</v>
      </c>
      <c r="BK270" s="1">
        <v>59.615384615384599</v>
      </c>
      <c r="BL270" s="1">
        <v>45.394736842105203</v>
      </c>
      <c r="BM270" s="1">
        <v>41.5254237288135</v>
      </c>
      <c r="BN270" s="1">
        <v>44.685039370078698</v>
      </c>
      <c r="BO270" s="1">
        <v>54.893617021276597</v>
      </c>
      <c r="BP270" s="1">
        <v>27.1889400921659</v>
      </c>
      <c r="BQ270" s="1">
        <v>25.1412429378531</v>
      </c>
      <c r="BR270" s="1">
        <v>24.817518248175102</v>
      </c>
      <c r="BS270" s="1">
        <v>26.3779527559055</v>
      </c>
      <c r="BT270" s="1">
        <v>26.890756302521002</v>
      </c>
      <c r="BU270" s="1">
        <v>29.2372881355932</v>
      </c>
      <c r="BV270" s="1">
        <v>32.894736842105203</v>
      </c>
      <c r="BW270" s="1">
        <v>36.9158878504672</v>
      </c>
      <c r="BX270" s="1">
        <v>35.5555555555555</v>
      </c>
      <c r="BY270" s="1">
        <v>37.349397590361399</v>
      </c>
      <c r="BZ270" s="1">
        <v>88.461538461538396</v>
      </c>
      <c r="CA270" s="1">
        <v>43.421052631578902</v>
      </c>
      <c r="CB270" s="1">
        <v>46.610169491525397</v>
      </c>
      <c r="CC270" s="1">
        <v>97.440944881889706</v>
      </c>
      <c r="CD270" s="1">
        <v>94.680851063829707</v>
      </c>
      <c r="CE270" s="1">
        <v>97.004608294930804</v>
      </c>
      <c r="CF270" s="1">
        <v>97.457627118644098</v>
      </c>
      <c r="CG270" s="1">
        <v>84.306569343065703</v>
      </c>
      <c r="CH270" s="1">
        <v>89.370078740157396</v>
      </c>
      <c r="CI270" s="1">
        <v>69.327731092436906</v>
      </c>
      <c r="CJ270" s="1">
        <v>72.457627118644098</v>
      </c>
      <c r="CK270" s="1">
        <v>81.140350877192901</v>
      </c>
      <c r="CL270" s="1">
        <v>85.514018691588703</v>
      </c>
      <c r="CM270" s="1">
        <v>98.3333333333333</v>
      </c>
      <c r="CN270" s="1">
        <v>89.759036144578303</v>
      </c>
      <c r="CO270" s="1">
        <v>94.230769230769198</v>
      </c>
      <c r="CP270" s="1">
        <v>37.5</v>
      </c>
      <c r="CQ270" s="1">
        <v>50</v>
      </c>
      <c r="CR270" s="1">
        <v>36.614173228346402</v>
      </c>
      <c r="CS270" s="1">
        <v>39.361702127659498</v>
      </c>
      <c r="CT270" s="1">
        <v>38.940092165898598</v>
      </c>
      <c r="CU270" s="1">
        <v>38.700564971751398</v>
      </c>
      <c r="CV270" s="1">
        <v>40.875912408759099</v>
      </c>
      <c r="CW270" s="1">
        <v>41.732283464566898</v>
      </c>
      <c r="CX270" s="1">
        <v>39.915966386554601</v>
      </c>
      <c r="CY270" s="1">
        <v>41.1016949152542</v>
      </c>
      <c r="CZ270" s="1">
        <v>43.859649122806999</v>
      </c>
      <c r="DA270" s="1">
        <v>42.990654205607399</v>
      </c>
      <c r="DB270" s="1">
        <v>48.3333333333333</v>
      </c>
      <c r="DC270" s="1">
        <v>58.433734939758999</v>
      </c>
      <c r="DD270" s="1">
        <v>32.051282051282101</v>
      </c>
      <c r="DE270" s="1">
        <v>35.5263157894736</v>
      </c>
      <c r="DF270" s="1">
        <v>35.593220338983102</v>
      </c>
      <c r="DG270" s="1">
        <v>96.533382245047605</v>
      </c>
      <c r="DH270" s="1">
        <v>87.577753384559102</v>
      </c>
      <c r="DI270" s="1">
        <v>87.434023548517999</v>
      </c>
      <c r="DJ270" s="1">
        <v>82.7310426540284</v>
      </c>
      <c r="DK270" s="1">
        <v>87.8621378621378</v>
      </c>
      <c r="DL270" s="1">
        <v>84.751773049645294</v>
      </c>
      <c r="DM270" s="1">
        <v>60.791366906474799</v>
      </c>
      <c r="DN270" s="1">
        <v>81.506147540983605</v>
      </c>
      <c r="DO270" s="1">
        <v>90.131578947368396</v>
      </c>
      <c r="DP270" s="1">
        <v>79.136316337148799</v>
      </c>
      <c r="DQ270" s="1">
        <v>82.825322391559197</v>
      </c>
      <c r="DR270" s="1">
        <v>95.319465081723607</v>
      </c>
      <c r="DS270" s="1">
        <v>84.924242424242394</v>
      </c>
      <c r="DT270" s="1">
        <v>88.543247344461307</v>
      </c>
      <c r="DU270" s="1">
        <v>84.830508474576206</v>
      </c>
      <c r="DV270" s="1">
        <v>84.446074834922896</v>
      </c>
      <c r="DW270" s="1">
        <v>86.114160263446706</v>
      </c>
      <c r="DX270" s="1">
        <v>92.529435647584194</v>
      </c>
      <c r="DY270" s="1">
        <v>91.113744075829302</v>
      </c>
      <c r="DZ270" s="1">
        <v>91.558441558441501</v>
      </c>
      <c r="EA270" s="1">
        <v>92.1479229989868</v>
      </c>
      <c r="EB270" s="1">
        <v>84.840698869475801</v>
      </c>
      <c r="EC270" s="1">
        <v>95.543032786885206</v>
      </c>
      <c r="ED270" s="1">
        <v>97.014170040485794</v>
      </c>
      <c r="EE270" s="1">
        <v>97.8668054110301</v>
      </c>
      <c r="EF270" s="1">
        <v>90.679953106682305</v>
      </c>
      <c r="EG270" s="1">
        <v>40.490341753343202</v>
      </c>
      <c r="EH270" s="1">
        <v>2.65151515151515</v>
      </c>
      <c r="EI270" s="1">
        <v>6.2974203338391499</v>
      </c>
      <c r="EJ270" s="1">
        <v>49.915254237288103</v>
      </c>
      <c r="EK270" s="1">
        <v>84.702861335289796</v>
      </c>
      <c r="EL270" s="1">
        <v>85.400658616904494</v>
      </c>
      <c r="EM270" s="1">
        <v>83.516037352821698</v>
      </c>
      <c r="EN270" s="1">
        <v>90.284360189573405</v>
      </c>
      <c r="EO270" s="1">
        <v>77.772227772227694</v>
      </c>
      <c r="EP270" s="1">
        <v>77.304964539007102</v>
      </c>
      <c r="EQ270" s="1">
        <v>76.618705035971203</v>
      </c>
      <c r="ER270" s="1">
        <v>75.051229508196698</v>
      </c>
      <c r="ES270" s="1">
        <v>72.267206477732699</v>
      </c>
      <c r="ET270" s="1">
        <v>63.995837669094598</v>
      </c>
      <c r="EU270" s="1">
        <v>9.3200468933177003</v>
      </c>
      <c r="EV270" s="1">
        <v>18.4992570579494</v>
      </c>
      <c r="EW270" s="1">
        <v>83.030303030303003</v>
      </c>
      <c r="EX270" s="1">
        <v>84.977238239757199</v>
      </c>
      <c r="EY270" s="1">
        <v>87.966101694915196</v>
      </c>
    </row>
    <row r="271" spans="1:155" ht="15">
      <c r="A271" s="11" t="s">
        <v>168</v>
      </c>
      <c r="B271" s="1" t="s">
        <v>645</v>
      </c>
      <c r="C271" s="1" t="s">
        <v>1090</v>
      </c>
      <c r="D271" s="11" t="s">
        <v>1091</v>
      </c>
      <c r="E271" s="11" t="s">
        <v>1187</v>
      </c>
      <c r="F271" s="1">
        <v>75.742574257425701</v>
      </c>
      <c r="G271" s="1">
        <v>74.742268041237097</v>
      </c>
      <c r="H271" s="1">
        <v>72.282608695652101</v>
      </c>
      <c r="I271" s="1">
        <v>82.876712328767098</v>
      </c>
      <c r="J271" s="1">
        <v>68.269230769230703</v>
      </c>
      <c r="K271" s="1">
        <v>70</v>
      </c>
      <c r="L271" s="1">
        <v>63.095238095238102</v>
      </c>
      <c r="M271" s="1">
        <v>66.25</v>
      </c>
      <c r="N271" s="1">
        <v>76.6666666666666</v>
      </c>
      <c r="O271" s="1">
        <v>78.205128205128204</v>
      </c>
      <c r="P271" s="1">
        <v>1.51515151515151</v>
      </c>
      <c r="Q271" s="1">
        <v>1.8518518518518501</v>
      </c>
      <c r="R271" s="1">
        <v>43.478260869565197</v>
      </c>
      <c r="S271" s="1">
        <v>43.75</v>
      </c>
      <c r="T271" s="1">
        <v>50</v>
      </c>
      <c r="U271" s="1">
        <v>77.722772277227705</v>
      </c>
      <c r="V271" s="1">
        <v>73.711340206185497</v>
      </c>
      <c r="W271" s="1">
        <v>83.152173913043399</v>
      </c>
      <c r="X271" s="1">
        <v>74.657534246575295</v>
      </c>
      <c r="Y271" s="1">
        <v>70.192307692307594</v>
      </c>
      <c r="Z271" s="1">
        <v>63.3333333333333</v>
      </c>
      <c r="AA271" s="1">
        <v>58.3333333333333</v>
      </c>
      <c r="AB271" s="1">
        <v>63.75</v>
      </c>
      <c r="AC271" s="1">
        <v>65.5555555555555</v>
      </c>
      <c r="AD271" s="1">
        <v>60.256410256410199</v>
      </c>
      <c r="AE271" s="1">
        <v>65.151515151515099</v>
      </c>
      <c r="AF271" s="1">
        <v>57.407407407407398</v>
      </c>
      <c r="AG271" s="1">
        <v>41.304347826086897</v>
      </c>
      <c r="AH271" s="1">
        <v>43.75</v>
      </c>
      <c r="AI271" s="1">
        <v>47.619047619047599</v>
      </c>
      <c r="AJ271" s="1">
        <v>47.029702970297002</v>
      </c>
      <c r="AK271" s="1">
        <v>48.453608247422601</v>
      </c>
      <c r="AL271" s="1">
        <v>49.456521739130402</v>
      </c>
      <c r="AM271" s="1">
        <v>50</v>
      </c>
      <c r="AN271" s="1">
        <v>49.038461538461497</v>
      </c>
      <c r="AO271" s="1">
        <v>48.8888888888888</v>
      </c>
      <c r="AP271" s="1">
        <v>48.809523809523803</v>
      </c>
      <c r="AQ271" s="1">
        <v>48.75</v>
      </c>
      <c r="AR271" s="1">
        <v>45.5555555555555</v>
      </c>
      <c r="AS271" s="1">
        <v>47.435897435897402</v>
      </c>
      <c r="AT271" s="1">
        <v>46.969696969696898</v>
      </c>
      <c r="AU271" s="1">
        <v>48.148148148148103</v>
      </c>
      <c r="AV271" s="1">
        <v>50</v>
      </c>
      <c r="AW271" s="1">
        <v>50</v>
      </c>
      <c r="AX271" s="1">
        <v>50</v>
      </c>
      <c r="AY271" s="1">
        <v>55.940594059405903</v>
      </c>
      <c r="AZ271" s="1">
        <v>60.309278350515399</v>
      </c>
      <c r="BA271" s="1">
        <v>57.065217391304301</v>
      </c>
      <c r="BB271" s="1">
        <v>48.630136986301302</v>
      </c>
      <c r="BC271" s="1">
        <v>27.884615384615302</v>
      </c>
      <c r="BD271" s="1">
        <v>34.4444444444444</v>
      </c>
      <c r="BE271" s="1">
        <v>8.3333333333333304</v>
      </c>
      <c r="BF271" s="1">
        <v>31.25</v>
      </c>
      <c r="BG271" s="1">
        <v>27.7777777777777</v>
      </c>
      <c r="BH271" s="1">
        <v>26.923076923076898</v>
      </c>
      <c r="BI271" s="1">
        <v>31.818181818181799</v>
      </c>
      <c r="BJ271" s="1">
        <v>42.592592592592503</v>
      </c>
      <c r="BK271" s="1">
        <v>2.1739130434782599</v>
      </c>
      <c r="BL271" s="1">
        <v>22.9166666666666</v>
      </c>
      <c r="BM271" s="1">
        <v>7.1428571428571397</v>
      </c>
      <c r="BN271" s="1">
        <v>82.178217821782098</v>
      </c>
      <c r="BO271" s="1">
        <v>39.175257731958702</v>
      </c>
      <c r="BP271" s="1">
        <v>42.3913043478261</v>
      </c>
      <c r="BQ271" s="1">
        <v>43.150684931506802</v>
      </c>
      <c r="BR271" s="1">
        <v>88.461538461538396</v>
      </c>
      <c r="BS271" s="1">
        <v>42.2222222222222</v>
      </c>
      <c r="BT271" s="1">
        <v>42.857142857142797</v>
      </c>
      <c r="BU271" s="1">
        <v>43.75</v>
      </c>
      <c r="BV271" s="1">
        <v>44.4444444444444</v>
      </c>
      <c r="BW271" s="1">
        <v>47.435897435897402</v>
      </c>
      <c r="BX271" s="1">
        <v>46.969696969696898</v>
      </c>
      <c r="BY271" s="1">
        <v>46.296296296296198</v>
      </c>
      <c r="BZ271" s="1">
        <v>47.826086956521699</v>
      </c>
      <c r="CA271" s="1">
        <v>47.9166666666666</v>
      </c>
      <c r="CB271" s="1">
        <v>45.238095238095198</v>
      </c>
      <c r="CC271" s="1">
        <v>99.504950495049499</v>
      </c>
      <c r="CD271" s="1">
        <v>98.453608247422594</v>
      </c>
      <c r="CE271" s="1">
        <v>98.369565217391298</v>
      </c>
      <c r="CF271" s="1">
        <v>96.575342465753394</v>
      </c>
      <c r="CG271" s="1">
        <v>49.038461538461497</v>
      </c>
      <c r="CH271" s="1">
        <v>56.6666666666666</v>
      </c>
      <c r="CI271" s="1">
        <v>48.809523809523803</v>
      </c>
      <c r="CJ271" s="1">
        <v>51.25</v>
      </c>
      <c r="CK271" s="1">
        <v>63.3333333333333</v>
      </c>
      <c r="CL271" s="1">
        <v>67.948717948717899</v>
      </c>
      <c r="CM271" s="1">
        <v>56.060606060606098</v>
      </c>
      <c r="CN271" s="1">
        <v>61.1111111111111</v>
      </c>
      <c r="CO271" s="1">
        <v>45.652173913043399</v>
      </c>
      <c r="CP271" s="1">
        <v>54.1666666666666</v>
      </c>
      <c r="CQ271" s="1">
        <v>73.809523809523796</v>
      </c>
      <c r="CR271" s="1">
        <v>86.633663366336606</v>
      </c>
      <c r="CS271" s="1">
        <v>87.113402061855595</v>
      </c>
      <c r="CT271" s="1">
        <v>88.043478260869506</v>
      </c>
      <c r="CU271" s="1">
        <v>86.986301369863</v>
      </c>
      <c r="CV271" s="1">
        <v>81.730769230769198</v>
      </c>
      <c r="CW271" s="1">
        <v>80</v>
      </c>
      <c r="CX271" s="1">
        <v>79.761904761904702</v>
      </c>
      <c r="CY271" s="1">
        <v>78.75</v>
      </c>
      <c r="CZ271" s="1">
        <v>82.2222222222222</v>
      </c>
      <c r="DA271" s="1">
        <v>57.692307692307601</v>
      </c>
      <c r="DB271" s="1">
        <v>60.606060606060602</v>
      </c>
      <c r="DC271" s="1">
        <v>59.259259259259203</v>
      </c>
      <c r="DD271" s="1">
        <v>76.086956521739097</v>
      </c>
      <c r="DE271" s="1">
        <v>77.0833333333333</v>
      </c>
      <c r="DF271" s="1">
        <v>78.571428571428498</v>
      </c>
      <c r="DG271" s="1">
        <v>94.882611885546496</v>
      </c>
      <c r="DH271" s="1">
        <v>96.395901939260796</v>
      </c>
      <c r="DI271" s="1">
        <v>97.381242387332506</v>
      </c>
      <c r="DJ271" s="1">
        <v>90.847156398104204</v>
      </c>
      <c r="DK271" s="1">
        <v>68.981018981018906</v>
      </c>
      <c r="DL271" s="1">
        <v>65.400202634245105</v>
      </c>
      <c r="DM271" s="1">
        <v>44.347379239465504</v>
      </c>
      <c r="DN271" s="1">
        <v>67.674180327868797</v>
      </c>
      <c r="DO271" s="1">
        <v>73.0263157894736</v>
      </c>
      <c r="DP271" s="1">
        <v>86.2122788761706</v>
      </c>
      <c r="DQ271" s="1">
        <v>68.405627198124193</v>
      </c>
      <c r="DR271" s="1">
        <v>46.136701337295598</v>
      </c>
      <c r="DS271" s="1">
        <v>33.106060606060602</v>
      </c>
      <c r="DT271" s="1">
        <v>21.623672230652499</v>
      </c>
      <c r="DU271" s="1">
        <v>21.4406779661016</v>
      </c>
      <c r="DV271" s="1">
        <v>45.799706529713802</v>
      </c>
      <c r="DW271" s="1">
        <v>27.4606659348701</v>
      </c>
      <c r="DX271" s="1">
        <v>25.071051563134301</v>
      </c>
      <c r="DY271" s="1">
        <v>25.088862559241701</v>
      </c>
      <c r="DZ271" s="1">
        <v>28.921078921078902</v>
      </c>
      <c r="EA271" s="1">
        <v>33.991894630192498</v>
      </c>
      <c r="EB271" s="1">
        <v>36.844809866392602</v>
      </c>
      <c r="EC271" s="1">
        <v>76.793032786885206</v>
      </c>
      <c r="ED271" s="1">
        <v>73.127530364372404</v>
      </c>
      <c r="EE271" s="1">
        <v>87.460978147762702</v>
      </c>
      <c r="EF271" s="1">
        <v>91.266119577960097</v>
      </c>
      <c r="EG271" s="1">
        <v>36.6270430906389</v>
      </c>
      <c r="EH271" s="1">
        <v>30.378787878787801</v>
      </c>
      <c r="EI271" s="1">
        <v>13.1259484066767</v>
      </c>
      <c r="EJ271" s="1">
        <v>14.661016949152501</v>
      </c>
      <c r="EK271" s="1">
        <v>96.239911958914107</v>
      </c>
      <c r="EL271" s="1">
        <v>88.144895718990099</v>
      </c>
      <c r="EM271" s="1">
        <v>88.834754364595995</v>
      </c>
      <c r="EN271" s="1">
        <v>95.734597156398095</v>
      </c>
      <c r="EO271" s="1">
        <v>71.678321678321595</v>
      </c>
      <c r="EP271" s="1">
        <v>71.428571428571402</v>
      </c>
      <c r="EQ271" s="1">
        <v>70.657759506680307</v>
      </c>
      <c r="ER271" s="1">
        <v>63.575819672131097</v>
      </c>
      <c r="ES271" s="1">
        <v>70.647773279352194</v>
      </c>
      <c r="ET271" s="1">
        <v>83.870967741935402</v>
      </c>
      <c r="EU271" s="1">
        <v>63.599062133645901</v>
      </c>
      <c r="EV271" s="1">
        <v>18.4992570579494</v>
      </c>
      <c r="EW271" s="1">
        <v>38.939393939393902</v>
      </c>
      <c r="EX271" s="1">
        <v>40.819423368740502</v>
      </c>
      <c r="EY271" s="1">
        <v>41.610169491525397</v>
      </c>
    </row>
    <row r="272" spans="1:155" ht="15">
      <c r="A272" s="11" t="s">
        <v>463</v>
      </c>
      <c r="B272" s="1" t="s">
        <v>928</v>
      </c>
      <c r="C272" s="1" t="s">
        <v>1106</v>
      </c>
      <c r="D272" s="11" t="s">
        <v>1246</v>
      </c>
      <c r="E272" s="11" t="s">
        <v>1247</v>
      </c>
      <c r="F272" s="1">
        <v>49.803149606299201</v>
      </c>
      <c r="G272" s="1">
        <v>36.808510638297797</v>
      </c>
      <c r="H272" s="1">
        <v>31.566820276497701</v>
      </c>
      <c r="I272" s="1">
        <v>17.2316384180791</v>
      </c>
      <c r="J272" s="1">
        <v>41.970802919707999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50.984251968503898</v>
      </c>
      <c r="V272" s="1">
        <v>54.680851063829699</v>
      </c>
      <c r="W272" s="1">
        <v>48.617511520737303</v>
      </c>
      <c r="X272" s="1">
        <v>54.519774011299397</v>
      </c>
      <c r="Y272" s="1">
        <v>48.540145985401402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33.267716535433102</v>
      </c>
      <c r="AK272" s="1">
        <v>32.978723404255298</v>
      </c>
      <c r="AL272" s="1">
        <v>33.4101382488479</v>
      </c>
      <c r="AM272" s="1">
        <v>33.898305084745701</v>
      </c>
      <c r="AN272" s="1">
        <v>31.751824817518202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90.748031496063007</v>
      </c>
      <c r="AZ272" s="1">
        <v>55.106382978723403</v>
      </c>
      <c r="BA272" s="1">
        <v>41.7050691244239</v>
      </c>
      <c r="BB272" s="1">
        <v>52.259887005649702</v>
      </c>
      <c r="BC272" s="1">
        <v>58.759124087591204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20.4724409448818</v>
      </c>
      <c r="BO272" s="1">
        <v>25.531914893617</v>
      </c>
      <c r="BP272" s="1">
        <v>27.1889400921659</v>
      </c>
      <c r="BQ272" s="1">
        <v>25.1412429378531</v>
      </c>
      <c r="BR272" s="1">
        <v>24.817518248175102</v>
      </c>
      <c r="BS272" s="1">
        <v>0</v>
      </c>
      <c r="BT272" s="1">
        <v>0</v>
      </c>
      <c r="BU272" s="1">
        <v>0</v>
      </c>
      <c r="BV272" s="1">
        <v>0</v>
      </c>
      <c r="BW272" s="1">
        <v>0</v>
      </c>
      <c r="BX272" s="1">
        <v>0</v>
      </c>
      <c r="BY272" s="1">
        <v>0</v>
      </c>
      <c r="BZ272" s="1">
        <v>0</v>
      </c>
      <c r="CA272" s="1">
        <v>0</v>
      </c>
      <c r="CB272" s="1">
        <v>0</v>
      </c>
      <c r="CC272" s="1">
        <v>90.748031496063007</v>
      </c>
      <c r="CD272" s="1">
        <v>65.744680851063805</v>
      </c>
      <c r="CE272" s="1">
        <v>64.055299539170505</v>
      </c>
      <c r="CF272" s="1">
        <v>63.559322033898297</v>
      </c>
      <c r="CG272" s="1">
        <v>55.109489051094897</v>
      </c>
      <c r="CH272" s="1">
        <v>0</v>
      </c>
      <c r="CI272" s="1">
        <v>0</v>
      </c>
      <c r="CJ272" s="1">
        <v>0</v>
      </c>
      <c r="CK272" s="1">
        <v>0</v>
      </c>
      <c r="CL272" s="1">
        <v>0</v>
      </c>
      <c r="CM272" s="1">
        <v>0</v>
      </c>
      <c r="CN272" s="1">
        <v>0</v>
      </c>
      <c r="CO272" s="1">
        <v>0</v>
      </c>
      <c r="CP272" s="1">
        <v>0</v>
      </c>
      <c r="CQ272" s="1">
        <v>0</v>
      </c>
      <c r="CR272" s="1">
        <v>36.614173228346402</v>
      </c>
      <c r="CS272" s="1">
        <v>5.31914893617021</v>
      </c>
      <c r="CT272" s="1">
        <v>5.0691244239631299</v>
      </c>
      <c r="CU272" s="1">
        <v>5.9322033898305104</v>
      </c>
      <c r="CV272" s="1">
        <v>8.0291970802919703</v>
      </c>
      <c r="CW272" s="1">
        <v>0</v>
      </c>
      <c r="CX272" s="1">
        <v>0</v>
      </c>
      <c r="CY272" s="1">
        <v>0</v>
      </c>
      <c r="CZ272" s="1">
        <v>0</v>
      </c>
      <c r="DA272" s="1">
        <v>0</v>
      </c>
      <c r="DB272" s="1">
        <v>0</v>
      </c>
      <c r="DC272" s="1">
        <v>0</v>
      </c>
      <c r="DD272" s="1">
        <v>0</v>
      </c>
      <c r="DE272" s="1">
        <v>0</v>
      </c>
      <c r="DF272" s="1">
        <v>0</v>
      </c>
      <c r="DG272" s="1">
        <v>90.6272927366104</v>
      </c>
      <c r="DH272" s="1">
        <v>71.075740944017497</v>
      </c>
      <c r="DI272" s="1">
        <v>52.801461632155899</v>
      </c>
      <c r="DJ272" s="1">
        <v>64.899289099526101</v>
      </c>
      <c r="DK272" s="1">
        <v>40.009990009989998</v>
      </c>
      <c r="DL272" s="1">
        <v>0</v>
      </c>
      <c r="DM272" s="1">
        <v>0</v>
      </c>
      <c r="DN272" s="1">
        <v>0</v>
      </c>
      <c r="DO272" s="1">
        <v>0</v>
      </c>
      <c r="DP272" s="1">
        <v>0</v>
      </c>
      <c r="DQ272" s="1">
        <v>0</v>
      </c>
      <c r="DR272" s="1">
        <v>0</v>
      </c>
      <c r="DS272" s="1">
        <v>0</v>
      </c>
      <c r="DT272" s="1">
        <v>0</v>
      </c>
      <c r="DU272" s="1">
        <v>0</v>
      </c>
      <c r="DV272" s="1">
        <v>24.7432134996331</v>
      </c>
      <c r="DW272" s="1">
        <v>36.608122941822103</v>
      </c>
      <c r="DX272" s="1">
        <v>24.6244417377182</v>
      </c>
      <c r="DY272" s="1">
        <v>23.193127962085299</v>
      </c>
      <c r="DZ272" s="1">
        <v>23.026973026973</v>
      </c>
      <c r="EA272" s="1">
        <v>0</v>
      </c>
      <c r="EB272" s="1">
        <v>0</v>
      </c>
      <c r="EC272" s="1">
        <v>0</v>
      </c>
      <c r="ED272" s="1">
        <v>0</v>
      </c>
      <c r="EE272" s="1">
        <v>0</v>
      </c>
      <c r="EF272" s="1">
        <v>0</v>
      </c>
      <c r="EG272" s="1">
        <v>0</v>
      </c>
      <c r="EH272" s="1">
        <v>0</v>
      </c>
      <c r="EI272" s="1">
        <v>0</v>
      </c>
      <c r="EJ272" s="1">
        <v>0</v>
      </c>
      <c r="EK272" s="1">
        <v>84.702861335289796</v>
      </c>
      <c r="EL272" s="1">
        <v>92.1331869740212</v>
      </c>
      <c r="EM272" s="1">
        <v>92.671538773853001</v>
      </c>
      <c r="EN272" s="1">
        <v>90.284360189573405</v>
      </c>
      <c r="EO272" s="1">
        <v>85.714285714285694</v>
      </c>
      <c r="EP272" s="1">
        <v>0</v>
      </c>
      <c r="EQ272" s="1">
        <v>0</v>
      </c>
      <c r="ER272" s="1">
        <v>0</v>
      </c>
      <c r="ES272" s="1">
        <v>0</v>
      </c>
      <c r="ET272" s="1">
        <v>0</v>
      </c>
      <c r="EU272" s="1">
        <v>0</v>
      </c>
      <c r="EV272" s="1">
        <v>0</v>
      </c>
      <c r="EW272" s="1">
        <v>0</v>
      </c>
      <c r="EX272" s="1">
        <v>0</v>
      </c>
      <c r="EY272" s="1">
        <v>0</v>
      </c>
    </row>
    <row r="273" spans="1:155" ht="15">
      <c r="A273" s="11" t="s">
        <v>143</v>
      </c>
      <c r="B273" s="1" t="s">
        <v>619</v>
      </c>
      <c r="C273" s="1" t="s">
        <v>1041</v>
      </c>
      <c r="D273" s="11" t="s">
        <v>1011</v>
      </c>
      <c r="E273" s="11" t="s">
        <v>1058</v>
      </c>
      <c r="F273" s="1">
        <v>53.409090909090899</v>
      </c>
      <c r="G273" s="1">
        <v>53.260869565217398</v>
      </c>
      <c r="H273" s="1">
        <v>46.590909090909101</v>
      </c>
      <c r="I273" s="1">
        <v>25</v>
      </c>
      <c r="J273" s="1">
        <v>27.1428571428571</v>
      </c>
      <c r="K273" s="1">
        <v>54.411764705882298</v>
      </c>
      <c r="L273" s="1">
        <v>48.4375</v>
      </c>
      <c r="M273" s="1">
        <v>27.419354838709602</v>
      </c>
      <c r="N273" s="1">
        <v>30.645161290322498</v>
      </c>
      <c r="O273" s="1">
        <v>32.758620689655103</v>
      </c>
      <c r="P273" s="1">
        <v>23.214285714285701</v>
      </c>
      <c r="Q273" s="1">
        <v>5.7692307692307603</v>
      </c>
      <c r="R273" s="1">
        <v>11.363636363636299</v>
      </c>
      <c r="S273" s="1">
        <v>13.043478260869501</v>
      </c>
      <c r="T273" s="1">
        <v>15</v>
      </c>
      <c r="U273" s="1">
        <v>20.4545454545454</v>
      </c>
      <c r="V273" s="1">
        <v>22.826086956521699</v>
      </c>
      <c r="W273" s="1">
        <v>23.863636363636299</v>
      </c>
      <c r="X273" s="1">
        <v>27.380952380952301</v>
      </c>
      <c r="Y273" s="1">
        <v>28.571428571428498</v>
      </c>
      <c r="Z273" s="1">
        <v>29.411764705882302</v>
      </c>
      <c r="AA273" s="1">
        <v>28.125</v>
      </c>
      <c r="AB273" s="1">
        <v>61.290322580645103</v>
      </c>
      <c r="AC273" s="1">
        <v>8.0645161290322491</v>
      </c>
      <c r="AD273" s="1">
        <v>8.6206896551724093</v>
      </c>
      <c r="AE273" s="1">
        <v>8.9285714285714199</v>
      </c>
      <c r="AF273" s="1">
        <v>7.6923076923076898</v>
      </c>
      <c r="AG273" s="1">
        <v>13.636363636363599</v>
      </c>
      <c r="AH273" s="1">
        <v>15.2173913043478</v>
      </c>
      <c r="AI273" s="1">
        <v>20</v>
      </c>
      <c r="AJ273" s="1">
        <v>6.8181818181818103</v>
      </c>
      <c r="AK273" s="1">
        <v>9.7826086956521703</v>
      </c>
      <c r="AL273" s="1">
        <v>14.772727272727201</v>
      </c>
      <c r="AM273" s="1">
        <v>16.6666666666666</v>
      </c>
      <c r="AN273" s="1">
        <v>15.714285714285699</v>
      </c>
      <c r="AO273" s="1">
        <v>16.176470588235201</v>
      </c>
      <c r="AP273" s="1">
        <v>15.625</v>
      </c>
      <c r="AQ273" s="1">
        <v>19.354838709677399</v>
      </c>
      <c r="AR273" s="1">
        <v>20.967741935483801</v>
      </c>
      <c r="AS273" s="1">
        <v>20.689655172413701</v>
      </c>
      <c r="AT273" s="1">
        <v>25</v>
      </c>
      <c r="AU273" s="1">
        <v>40.384615384615302</v>
      </c>
      <c r="AV273" s="1">
        <v>50</v>
      </c>
      <c r="AW273" s="1">
        <v>50</v>
      </c>
      <c r="AX273" s="1">
        <v>50</v>
      </c>
      <c r="AY273" s="1">
        <v>7.9545454545454497</v>
      </c>
      <c r="AZ273" s="1">
        <v>11.9565217391304</v>
      </c>
      <c r="BA273" s="1">
        <v>17.045454545454501</v>
      </c>
      <c r="BB273" s="1">
        <v>13.0952380952381</v>
      </c>
      <c r="BC273" s="1">
        <v>12.857142857142801</v>
      </c>
      <c r="BD273" s="1">
        <v>16.176470588235201</v>
      </c>
      <c r="BE273" s="1">
        <v>14.0625</v>
      </c>
      <c r="BF273" s="1">
        <v>50</v>
      </c>
      <c r="BG273" s="1">
        <v>50</v>
      </c>
      <c r="BH273" s="1">
        <v>50</v>
      </c>
      <c r="BI273" s="1">
        <v>37.5</v>
      </c>
      <c r="BJ273" s="1">
        <v>9.6153846153846096</v>
      </c>
      <c r="BK273" s="1">
        <v>2.2727272727272698</v>
      </c>
      <c r="BL273" s="1">
        <v>10.869565217391299</v>
      </c>
      <c r="BM273" s="1">
        <v>2.5</v>
      </c>
      <c r="BN273" s="1">
        <v>19.318181818181799</v>
      </c>
      <c r="BO273" s="1">
        <v>27.173913043478201</v>
      </c>
      <c r="BP273" s="1">
        <v>28.409090909090899</v>
      </c>
      <c r="BQ273" s="1">
        <v>29.761904761904699</v>
      </c>
      <c r="BR273" s="1">
        <v>30</v>
      </c>
      <c r="BS273" s="1">
        <v>29.411764705882302</v>
      </c>
      <c r="BT273" s="1">
        <v>29.6875</v>
      </c>
      <c r="BU273" s="1">
        <v>30.645161290322498</v>
      </c>
      <c r="BV273" s="1">
        <v>32.258064516128997</v>
      </c>
      <c r="BW273" s="1">
        <v>31.034482758620602</v>
      </c>
      <c r="BX273" s="1">
        <v>32.142857142857103</v>
      </c>
      <c r="BY273" s="1">
        <v>30.769230769230699</v>
      </c>
      <c r="BZ273" s="1">
        <v>36.363636363636303</v>
      </c>
      <c r="CA273" s="1">
        <v>36.956521739130402</v>
      </c>
      <c r="CB273" s="1">
        <v>47.5</v>
      </c>
      <c r="CC273" s="1">
        <v>70.454545454545396</v>
      </c>
      <c r="CD273" s="1">
        <v>68.478260869565204</v>
      </c>
      <c r="CE273" s="1">
        <v>64.772727272727195</v>
      </c>
      <c r="CF273" s="1">
        <v>72.619047619047606</v>
      </c>
      <c r="CG273" s="1">
        <v>71.428571428571402</v>
      </c>
      <c r="CH273" s="1">
        <v>70.588235294117595</v>
      </c>
      <c r="CI273" s="1">
        <v>82.8125</v>
      </c>
      <c r="CJ273" s="1">
        <v>69.354838709677395</v>
      </c>
      <c r="CK273" s="1">
        <v>69.354838709677395</v>
      </c>
      <c r="CL273" s="1">
        <v>77.586206896551701</v>
      </c>
      <c r="CM273" s="1">
        <v>73.214285714285694</v>
      </c>
      <c r="CN273" s="1">
        <v>51.923076923076898</v>
      </c>
      <c r="CO273" s="1">
        <v>75</v>
      </c>
      <c r="CP273" s="1">
        <v>32.6086956521739</v>
      </c>
      <c r="CQ273" s="1">
        <v>37.5</v>
      </c>
      <c r="CR273" s="1">
        <v>64.772727272727195</v>
      </c>
      <c r="CS273" s="1">
        <v>67.391304347826093</v>
      </c>
      <c r="CT273" s="1">
        <v>68.181818181818102</v>
      </c>
      <c r="CU273" s="1">
        <v>70.238095238095198</v>
      </c>
      <c r="CV273" s="1">
        <v>61.428571428571402</v>
      </c>
      <c r="CW273" s="1">
        <v>79.411764705882305</v>
      </c>
      <c r="CX273" s="1">
        <v>73.4375</v>
      </c>
      <c r="CY273" s="1">
        <v>72.580645161290306</v>
      </c>
      <c r="CZ273" s="1">
        <v>62.903225806451601</v>
      </c>
      <c r="DA273" s="1">
        <v>70.689655172413694</v>
      </c>
      <c r="DB273" s="1">
        <v>92.857142857142804</v>
      </c>
      <c r="DC273" s="1">
        <v>82.692307692307594</v>
      </c>
      <c r="DD273" s="1">
        <v>29.545454545454501</v>
      </c>
      <c r="DE273" s="1">
        <v>30.434782608695599</v>
      </c>
      <c r="DF273" s="1">
        <v>32.5</v>
      </c>
      <c r="DG273" s="1">
        <v>44.699192956713098</v>
      </c>
      <c r="DH273" s="1">
        <v>49.560922063666297</v>
      </c>
      <c r="DI273" s="1">
        <v>52.395452699959399</v>
      </c>
      <c r="DJ273" s="1">
        <v>69.579383886255897</v>
      </c>
      <c r="DK273" s="1">
        <v>51.298701298701303</v>
      </c>
      <c r="DL273" s="1">
        <v>48.277608915906697</v>
      </c>
      <c r="DM273" s="1">
        <v>62.846865364850899</v>
      </c>
      <c r="DN273" s="1">
        <v>78.329918032786793</v>
      </c>
      <c r="DO273" s="1">
        <v>66.751012145748902</v>
      </c>
      <c r="DP273" s="1">
        <v>70.083246618106102</v>
      </c>
      <c r="DQ273" s="1">
        <v>46.951934349355199</v>
      </c>
      <c r="DR273" s="1">
        <v>54.457652303120298</v>
      </c>
      <c r="DS273" s="1">
        <v>47.803030303030297</v>
      </c>
      <c r="DT273" s="1">
        <v>79.590288315629707</v>
      </c>
      <c r="DU273" s="1">
        <v>21.949152542372801</v>
      </c>
      <c r="DV273" s="1">
        <v>65.388848129126899</v>
      </c>
      <c r="DW273" s="1">
        <v>62.147822905232303</v>
      </c>
      <c r="DX273" s="1">
        <v>63.723101908241901</v>
      </c>
      <c r="DY273" s="1">
        <v>67.091232227488106</v>
      </c>
      <c r="DZ273" s="1">
        <v>68.781218781218698</v>
      </c>
      <c r="EA273" s="1">
        <v>70.060790273556194</v>
      </c>
      <c r="EB273" s="1">
        <v>84.172661870503603</v>
      </c>
      <c r="EC273" s="1">
        <v>85.655737704917996</v>
      </c>
      <c r="ED273" s="1">
        <v>54.301619433198297</v>
      </c>
      <c r="EE273" s="1">
        <v>64.776274713839697</v>
      </c>
      <c r="EF273" s="1">
        <v>52.344665885111297</v>
      </c>
      <c r="EG273" s="1">
        <v>23.4026745913818</v>
      </c>
      <c r="EH273" s="1">
        <v>18.106060606060598</v>
      </c>
      <c r="EI273" s="1">
        <v>43.0197268588771</v>
      </c>
      <c r="EJ273" s="1">
        <v>48.728813559321999</v>
      </c>
      <c r="EK273" s="1">
        <v>82.685253118121693</v>
      </c>
      <c r="EL273" s="1">
        <v>83.552872301500102</v>
      </c>
      <c r="EM273" s="1">
        <v>73.792123426715307</v>
      </c>
      <c r="EN273" s="1">
        <v>64.869668246445499</v>
      </c>
      <c r="EO273" s="1">
        <v>58.791208791208703</v>
      </c>
      <c r="EP273" s="1">
        <v>71.428571428571402</v>
      </c>
      <c r="EQ273" s="1">
        <v>70.657759506680307</v>
      </c>
      <c r="ER273" s="1">
        <v>63.575819672131097</v>
      </c>
      <c r="ES273" s="1">
        <v>62.0445344129554</v>
      </c>
      <c r="ET273" s="1">
        <v>63.995837669094598</v>
      </c>
      <c r="EU273" s="1">
        <v>38.628370457209797</v>
      </c>
      <c r="EV273" s="1">
        <v>47.696879643387803</v>
      </c>
      <c r="EW273" s="1">
        <v>38.939393939393902</v>
      </c>
      <c r="EX273" s="1">
        <v>40.819423368740502</v>
      </c>
      <c r="EY273" s="1">
        <v>41.610169491525397</v>
      </c>
    </row>
    <row r="274" spans="1:155" ht="15">
      <c r="A274" s="11" t="s">
        <v>365</v>
      </c>
      <c r="B274" s="1" t="s">
        <v>837</v>
      </c>
      <c r="C274" s="1" t="s">
        <v>1248</v>
      </c>
      <c r="D274" s="11" t="s">
        <v>1224</v>
      </c>
      <c r="E274" s="11" t="s">
        <v>1249</v>
      </c>
      <c r="F274" s="1">
        <v>54.651162790697597</v>
      </c>
      <c r="G274" s="1">
        <v>55.128205128205103</v>
      </c>
      <c r="H274" s="1">
        <v>63.235294117647001</v>
      </c>
      <c r="I274" s="1">
        <v>51.785714285714199</v>
      </c>
      <c r="J274" s="1">
        <v>38.636363636363598</v>
      </c>
      <c r="K274" s="1">
        <v>45.238095238095198</v>
      </c>
      <c r="L274" s="1">
        <v>30.952380952380899</v>
      </c>
      <c r="M274" s="1">
        <v>21.428571428571399</v>
      </c>
      <c r="N274" s="1">
        <v>17.5</v>
      </c>
      <c r="O274" s="1">
        <v>18.421052631578899</v>
      </c>
      <c r="P274" s="1">
        <v>20.588235294117599</v>
      </c>
      <c r="Q274" s="1">
        <v>17.857142857142801</v>
      </c>
      <c r="R274" s="1">
        <v>17.857142857142801</v>
      </c>
      <c r="S274" s="1">
        <v>19.230769230769202</v>
      </c>
      <c r="T274" s="1">
        <v>30</v>
      </c>
      <c r="U274" s="1">
        <v>81.395348837209298</v>
      </c>
      <c r="V274" s="1">
        <v>76.923076923076906</v>
      </c>
      <c r="W274" s="1">
        <v>72.058823529411697</v>
      </c>
      <c r="X274" s="1">
        <v>48.214285714285701</v>
      </c>
      <c r="Y274" s="1">
        <v>38.636363636363598</v>
      </c>
      <c r="Z274" s="1">
        <v>45.238095238095198</v>
      </c>
      <c r="AA274" s="1">
        <v>35.714285714285701</v>
      </c>
      <c r="AB274" s="1">
        <v>40.476190476190403</v>
      </c>
      <c r="AC274" s="1">
        <v>67.5</v>
      </c>
      <c r="AD274" s="1">
        <v>65.789473684210506</v>
      </c>
      <c r="AE274" s="1">
        <v>61.764705882352899</v>
      </c>
      <c r="AF274" s="1">
        <v>7.1428571428571397</v>
      </c>
      <c r="AG274" s="1">
        <v>14.285714285714199</v>
      </c>
      <c r="AH274" s="1">
        <v>23.076923076923102</v>
      </c>
      <c r="AI274" s="1">
        <v>20</v>
      </c>
      <c r="AJ274" s="1">
        <v>48.837209302325498</v>
      </c>
      <c r="AK274" s="1">
        <v>58.9743589743589</v>
      </c>
      <c r="AL274" s="1">
        <v>57.352941176470502</v>
      </c>
      <c r="AM274" s="1">
        <v>48.214285714285701</v>
      </c>
      <c r="AN274" s="1">
        <v>40.909090909090899</v>
      </c>
      <c r="AO274" s="1">
        <v>78.571428571428498</v>
      </c>
      <c r="AP274" s="1">
        <v>76.190476190476105</v>
      </c>
      <c r="AQ274" s="1">
        <v>80.952380952380906</v>
      </c>
      <c r="AR274" s="1">
        <v>82.5</v>
      </c>
      <c r="AS274" s="1">
        <v>81.578947368421098</v>
      </c>
      <c r="AT274" s="1">
        <v>44.117647058823501</v>
      </c>
      <c r="AU274" s="1">
        <v>32.142857142857103</v>
      </c>
      <c r="AV274" s="1">
        <v>50</v>
      </c>
      <c r="AW274" s="1">
        <v>42.307692307692299</v>
      </c>
      <c r="AX274" s="1">
        <v>50</v>
      </c>
      <c r="AY274" s="1">
        <v>22.0930232558139</v>
      </c>
      <c r="AZ274" s="1">
        <v>42.307692307692299</v>
      </c>
      <c r="BA274" s="1">
        <v>69.117647058823493</v>
      </c>
      <c r="BB274" s="1">
        <v>44.642857142857103</v>
      </c>
      <c r="BC274" s="1">
        <v>34.090909090909101</v>
      </c>
      <c r="BD274" s="1">
        <v>40.476190476190403</v>
      </c>
      <c r="BE274" s="1">
        <v>35.714285714285701</v>
      </c>
      <c r="BF274" s="1">
        <v>45.238095238095198</v>
      </c>
      <c r="BG274" s="1">
        <v>47.5</v>
      </c>
      <c r="BH274" s="1">
        <v>55.2631578947368</v>
      </c>
      <c r="BI274" s="1">
        <v>38.235294117647101</v>
      </c>
      <c r="BJ274" s="1">
        <v>60.714285714285701</v>
      </c>
      <c r="BK274" s="1">
        <v>3.5714285714285698</v>
      </c>
      <c r="BL274" s="1">
        <v>3.84615384615384</v>
      </c>
      <c r="BM274" s="1">
        <v>15</v>
      </c>
      <c r="BN274" s="1">
        <v>84.883720930232499</v>
      </c>
      <c r="BO274" s="1">
        <v>83.3333333333333</v>
      </c>
      <c r="BP274" s="1">
        <v>77.941176470588204</v>
      </c>
      <c r="BQ274" s="1">
        <v>76.785714285714207</v>
      </c>
      <c r="BR274" s="1">
        <v>79.545454545454504</v>
      </c>
      <c r="BS274" s="1">
        <v>80.952380952380906</v>
      </c>
      <c r="BT274" s="1">
        <v>73.809523809523796</v>
      </c>
      <c r="BU274" s="1">
        <v>64.285714285714207</v>
      </c>
      <c r="BV274" s="1">
        <v>70</v>
      </c>
      <c r="BW274" s="1">
        <v>68.421052631578902</v>
      </c>
      <c r="BX274" s="1">
        <v>73.529411764705799</v>
      </c>
      <c r="BY274" s="1">
        <v>28.571428571428498</v>
      </c>
      <c r="BZ274" s="1">
        <v>35.714285714285701</v>
      </c>
      <c r="CA274" s="1">
        <v>42.307692307692299</v>
      </c>
      <c r="CB274" s="1">
        <v>45</v>
      </c>
      <c r="CC274" s="1">
        <v>61.6279069767441</v>
      </c>
      <c r="CD274" s="1">
        <v>74.358974358974294</v>
      </c>
      <c r="CE274" s="1">
        <v>72.058823529411697</v>
      </c>
      <c r="CF274" s="1">
        <v>66.071428571428498</v>
      </c>
      <c r="CG274" s="1">
        <v>47.727272727272698</v>
      </c>
      <c r="CH274" s="1">
        <v>42.857142857142797</v>
      </c>
      <c r="CI274" s="1">
        <v>54.761904761904702</v>
      </c>
      <c r="CJ274" s="1">
        <v>88.095238095238102</v>
      </c>
      <c r="CK274" s="1">
        <v>60</v>
      </c>
      <c r="CL274" s="1">
        <v>71.052631578947299</v>
      </c>
      <c r="CM274" s="1">
        <v>50</v>
      </c>
      <c r="CN274" s="1">
        <v>67.857142857142804</v>
      </c>
      <c r="CO274" s="1">
        <v>75</v>
      </c>
      <c r="CP274" s="1">
        <v>96.153846153846104</v>
      </c>
      <c r="CQ274" s="1">
        <v>35</v>
      </c>
      <c r="CR274" s="1">
        <v>36.046511627906902</v>
      </c>
      <c r="CS274" s="1">
        <v>41.025641025641001</v>
      </c>
      <c r="CT274" s="1">
        <v>51.470588235294102</v>
      </c>
      <c r="CU274" s="1">
        <v>50</v>
      </c>
      <c r="CV274" s="1">
        <v>45.454545454545404</v>
      </c>
      <c r="CW274" s="1">
        <v>66.6666666666666</v>
      </c>
      <c r="CX274" s="1">
        <v>59.523809523809497</v>
      </c>
      <c r="CY274" s="1">
        <v>54.761904761904702</v>
      </c>
      <c r="CZ274" s="1">
        <v>62.5</v>
      </c>
      <c r="DA274" s="1">
        <v>55.2631578947368</v>
      </c>
      <c r="DB274" s="1">
        <v>55.8823529411764</v>
      </c>
      <c r="DC274" s="1">
        <v>21.428571428571399</v>
      </c>
      <c r="DD274" s="1">
        <v>32.142857142857103</v>
      </c>
      <c r="DE274" s="1">
        <v>88.461538461538396</v>
      </c>
      <c r="DF274" s="1">
        <v>85</v>
      </c>
      <c r="DG274" s="1">
        <v>77.8613352898019</v>
      </c>
      <c r="DH274" s="1">
        <v>64.306622758873004</v>
      </c>
      <c r="DI274" s="1">
        <v>72.614697523345498</v>
      </c>
      <c r="DJ274" s="1">
        <v>78.998815165876707</v>
      </c>
      <c r="DK274" s="1">
        <v>71.278721278721207</v>
      </c>
      <c r="DL274" s="1">
        <v>62.664640324214702</v>
      </c>
      <c r="DM274" s="1">
        <v>56.166495375128399</v>
      </c>
      <c r="DN274" s="1">
        <v>31.198770491803199</v>
      </c>
      <c r="DO274" s="1">
        <v>63.917004048582903</v>
      </c>
      <c r="DP274" s="1">
        <v>69.979188345473403</v>
      </c>
      <c r="DQ274" s="1">
        <v>63.599062133645901</v>
      </c>
      <c r="DR274" s="1">
        <v>61.441307578008903</v>
      </c>
      <c r="DS274" s="1">
        <v>67.196969696969703</v>
      </c>
      <c r="DT274" s="1">
        <v>87.6327769347496</v>
      </c>
      <c r="DU274" s="1">
        <v>96.016949152542296</v>
      </c>
      <c r="DV274" s="1">
        <v>90.737344093910394</v>
      </c>
      <c r="DW274" s="1">
        <v>90.029271862422206</v>
      </c>
      <c r="DX274" s="1">
        <v>96.7722289890377</v>
      </c>
      <c r="DY274" s="1">
        <v>87.648104265402793</v>
      </c>
      <c r="DZ274" s="1">
        <v>96.053946053946007</v>
      </c>
      <c r="EA274" s="1">
        <v>84.701114488348495</v>
      </c>
      <c r="EB274" s="1">
        <v>94.809866392600199</v>
      </c>
      <c r="EC274" s="1">
        <v>90.881147540983605</v>
      </c>
      <c r="ED274" s="1">
        <v>76.366396761133601</v>
      </c>
      <c r="EE274" s="1">
        <v>96.201873048907302</v>
      </c>
      <c r="EF274" s="1">
        <v>98.827667057444302</v>
      </c>
      <c r="EG274" s="1">
        <v>93.164933135215406</v>
      </c>
      <c r="EH274" s="1">
        <v>42.348484848484802</v>
      </c>
      <c r="EI274" s="1">
        <v>26.6312594840667</v>
      </c>
      <c r="EJ274" s="1">
        <v>59.406779661016898</v>
      </c>
      <c r="EK274" s="1">
        <v>77.549523110785003</v>
      </c>
      <c r="EL274" s="1">
        <v>78.851079399926803</v>
      </c>
      <c r="EM274" s="1">
        <v>91.189606171335697</v>
      </c>
      <c r="EN274" s="1">
        <v>88.270142180094695</v>
      </c>
      <c r="EO274" s="1">
        <v>94.755244755244703</v>
      </c>
      <c r="EP274" s="1">
        <v>94.478216818642295</v>
      </c>
      <c r="EQ274" s="1">
        <v>94.655704008222003</v>
      </c>
      <c r="ER274" s="1">
        <v>78.278688524590095</v>
      </c>
      <c r="ES274" s="1">
        <v>93.421052631578902</v>
      </c>
      <c r="ET274" s="1">
        <v>94.016649323621195</v>
      </c>
      <c r="EU274" s="1">
        <v>87.690504103165296</v>
      </c>
      <c r="EV274" s="1">
        <v>47.696879643387803</v>
      </c>
      <c r="EW274" s="1">
        <v>38.939393939393902</v>
      </c>
      <c r="EX274" s="1">
        <v>40.819423368740502</v>
      </c>
      <c r="EY274" s="1">
        <v>41.610169491525397</v>
      </c>
    </row>
    <row r="275" spans="1:155" ht="15">
      <c r="A275" s="11" t="s">
        <v>344</v>
      </c>
      <c r="B275" s="1" t="s">
        <v>816</v>
      </c>
      <c r="C275" s="1" t="s">
        <v>1044</v>
      </c>
      <c r="D275" s="11" t="s">
        <v>1014</v>
      </c>
      <c r="E275" s="11" t="s">
        <v>1045</v>
      </c>
      <c r="F275" s="1">
        <v>72.426470588235205</v>
      </c>
      <c r="G275" s="1">
        <v>77.739726027397197</v>
      </c>
      <c r="H275" s="1">
        <v>79.794520547945197</v>
      </c>
      <c r="I275" s="1">
        <v>66.535433070866105</v>
      </c>
      <c r="J275" s="1">
        <v>64.732142857142804</v>
      </c>
      <c r="K275" s="1">
        <v>46.842105263157798</v>
      </c>
      <c r="L275" s="1">
        <v>31.720430107526798</v>
      </c>
      <c r="M275" s="1">
        <v>26.630434782608699</v>
      </c>
      <c r="N275" s="1">
        <v>30.219780219780201</v>
      </c>
      <c r="O275" s="1">
        <v>32.978723404255298</v>
      </c>
      <c r="P275" s="1">
        <v>33.59375</v>
      </c>
      <c r="Q275" s="1">
        <v>2.6785714285714199</v>
      </c>
      <c r="R275" s="1">
        <v>7.6086956521739104</v>
      </c>
      <c r="S275" s="1">
        <v>27.0833333333333</v>
      </c>
      <c r="T275" s="1">
        <v>26.595744680851102</v>
      </c>
      <c r="U275" s="1">
        <v>90.441176470588204</v>
      </c>
      <c r="V275" s="1">
        <v>66.095890410958901</v>
      </c>
      <c r="W275" s="1">
        <v>65.410958904109506</v>
      </c>
      <c r="X275" s="1">
        <v>61.811023622047202</v>
      </c>
      <c r="Y275" s="1">
        <v>58.035714285714199</v>
      </c>
      <c r="Z275" s="1">
        <v>45.789473684210499</v>
      </c>
      <c r="AA275" s="1">
        <v>27.9569892473118</v>
      </c>
      <c r="AB275" s="1">
        <v>34.239130434782602</v>
      </c>
      <c r="AC275" s="1">
        <v>39.560439560439498</v>
      </c>
      <c r="AD275" s="1">
        <v>45.744680851063798</v>
      </c>
      <c r="AE275" s="1">
        <v>42.96875</v>
      </c>
      <c r="AF275" s="1">
        <v>24.107142857142801</v>
      </c>
      <c r="AG275" s="1">
        <v>31.5217391304347</v>
      </c>
      <c r="AH275" s="1">
        <v>58.3333333333333</v>
      </c>
      <c r="AI275" s="1">
        <v>25.531914893617</v>
      </c>
      <c r="AJ275" s="1">
        <v>96.691176470588204</v>
      </c>
      <c r="AK275" s="1">
        <v>96.917808219178099</v>
      </c>
      <c r="AL275" s="1">
        <v>97.260273972602704</v>
      </c>
      <c r="AM275" s="1">
        <v>98.031496062992105</v>
      </c>
      <c r="AN275" s="1">
        <v>87.946428571428498</v>
      </c>
      <c r="AO275" s="1">
        <v>86.842105263157904</v>
      </c>
      <c r="AP275" s="1">
        <v>54.3010752688172</v>
      </c>
      <c r="AQ275" s="1">
        <v>56.521739130434703</v>
      </c>
      <c r="AR275" s="1">
        <v>60.9890109890109</v>
      </c>
      <c r="AS275" s="1">
        <v>63.297872340425499</v>
      </c>
      <c r="AT275" s="1">
        <v>61.71875</v>
      </c>
      <c r="AU275" s="1">
        <v>16.964285714285701</v>
      </c>
      <c r="AV275" s="1">
        <v>26.086956521739101</v>
      </c>
      <c r="AW275" s="1">
        <v>47.9166666666666</v>
      </c>
      <c r="AX275" s="1">
        <v>47.872340425531902</v>
      </c>
      <c r="AY275" s="1">
        <v>95.955882352941103</v>
      </c>
      <c r="AZ275" s="1">
        <v>96.917808219178099</v>
      </c>
      <c r="BA275" s="1">
        <v>96.232876712328704</v>
      </c>
      <c r="BB275" s="1">
        <v>46.8503937007874</v>
      </c>
      <c r="BC275" s="1">
        <v>49.553571428571402</v>
      </c>
      <c r="BD275" s="1">
        <v>56.315789473684198</v>
      </c>
      <c r="BE275" s="1">
        <v>24.193548387096701</v>
      </c>
      <c r="BF275" s="1">
        <v>25.543478260869499</v>
      </c>
      <c r="BG275" s="1">
        <v>35.714285714285701</v>
      </c>
      <c r="BH275" s="1">
        <v>42.021276595744602</v>
      </c>
      <c r="BI275" s="1">
        <v>44.53125</v>
      </c>
      <c r="BJ275" s="1">
        <v>11.607142857142801</v>
      </c>
      <c r="BK275" s="1">
        <v>27.173913043478201</v>
      </c>
      <c r="BL275" s="1">
        <v>61.4583333333333</v>
      </c>
      <c r="BM275" s="1">
        <v>64.893617021276597</v>
      </c>
      <c r="BN275" s="1">
        <v>86.029411764705799</v>
      </c>
      <c r="BO275" s="1">
        <v>70.205479452054803</v>
      </c>
      <c r="BP275" s="1">
        <v>80.479452054794507</v>
      </c>
      <c r="BQ275" s="1">
        <v>81.4960629921259</v>
      </c>
      <c r="BR275" s="1">
        <v>82.142857142857096</v>
      </c>
      <c r="BS275" s="1">
        <v>77.368421052631504</v>
      </c>
      <c r="BT275" s="1">
        <v>57.526881720430097</v>
      </c>
      <c r="BU275" s="1">
        <v>48.913043478260803</v>
      </c>
      <c r="BV275" s="1">
        <v>61.538461538461497</v>
      </c>
      <c r="BW275" s="1">
        <v>71.276595744680805</v>
      </c>
      <c r="BX275" s="1">
        <v>74.21875</v>
      </c>
      <c r="BY275" s="1">
        <v>36.607142857142797</v>
      </c>
      <c r="BZ275" s="1">
        <v>38.043478260869499</v>
      </c>
      <c r="CA275" s="1">
        <v>42.7083333333333</v>
      </c>
      <c r="CB275" s="1">
        <v>44.680851063829699</v>
      </c>
      <c r="CC275" s="1">
        <v>98.161764705882305</v>
      </c>
      <c r="CD275" s="1">
        <v>84.246575342465704</v>
      </c>
      <c r="CE275" s="1">
        <v>87.328767123287605</v>
      </c>
      <c r="CF275" s="1">
        <v>84.645669291338507</v>
      </c>
      <c r="CG275" s="1">
        <v>84.821428571428498</v>
      </c>
      <c r="CH275" s="1">
        <v>73.684210526315695</v>
      </c>
      <c r="CI275" s="1">
        <v>60.752688172043001</v>
      </c>
      <c r="CJ275" s="1">
        <v>42.934782608695599</v>
      </c>
      <c r="CK275" s="1">
        <v>83.516483516483504</v>
      </c>
      <c r="CL275" s="1">
        <v>62.234042553191401</v>
      </c>
      <c r="CM275" s="1">
        <v>57.03125</v>
      </c>
      <c r="CN275" s="1">
        <v>52.678571428571402</v>
      </c>
      <c r="CO275" s="1">
        <v>48.913043478260803</v>
      </c>
      <c r="CP275" s="1">
        <v>82.2916666666666</v>
      </c>
      <c r="CQ275" s="1">
        <v>39.361702127659498</v>
      </c>
      <c r="CR275" s="1">
        <v>95.588235294117595</v>
      </c>
      <c r="CS275" s="1">
        <v>97.945205479452</v>
      </c>
      <c r="CT275" s="1">
        <v>93.835616438356098</v>
      </c>
      <c r="CU275" s="1">
        <v>94.0944881889763</v>
      </c>
      <c r="CV275" s="1">
        <v>92.410714285714207</v>
      </c>
      <c r="CW275" s="1">
        <v>85.263157894736807</v>
      </c>
      <c r="CX275" s="1">
        <v>59.677419354838698</v>
      </c>
      <c r="CY275" s="1">
        <v>60.326086956521699</v>
      </c>
      <c r="CZ275" s="1">
        <v>76.373626373626294</v>
      </c>
      <c r="DA275" s="1">
        <v>84.042553191489304</v>
      </c>
      <c r="DB275" s="1">
        <v>83.59375</v>
      </c>
      <c r="DC275" s="1">
        <v>61.607142857142797</v>
      </c>
      <c r="DD275" s="1">
        <v>78.260869565217405</v>
      </c>
      <c r="DE275" s="1">
        <v>87.5</v>
      </c>
      <c r="DF275" s="1">
        <v>68.085106382978694</v>
      </c>
      <c r="DG275" s="1">
        <v>63.9557453416149</v>
      </c>
      <c r="DH275" s="1">
        <v>79.988994864269898</v>
      </c>
      <c r="DI275" s="1">
        <v>82.381997804610293</v>
      </c>
      <c r="DJ275" s="1">
        <v>52.273650020300401</v>
      </c>
      <c r="DK275" s="1">
        <v>46.475118483412302</v>
      </c>
      <c r="DL275" s="1">
        <v>42.207792207792203</v>
      </c>
      <c r="DM275" s="1">
        <v>22.3404255319148</v>
      </c>
      <c r="DN275" s="1">
        <v>19.886947584789301</v>
      </c>
      <c r="DO275" s="1">
        <v>13.063524590163899</v>
      </c>
      <c r="DP275" s="1">
        <v>19.787449392712499</v>
      </c>
      <c r="DQ275" s="1">
        <v>20.759625390218499</v>
      </c>
      <c r="DR275" s="1">
        <v>24.443141852286001</v>
      </c>
      <c r="DS275" s="1">
        <v>59.212481426448697</v>
      </c>
      <c r="DT275" s="1">
        <v>34.1666666666666</v>
      </c>
      <c r="DU275" s="1">
        <v>22.534142640364099</v>
      </c>
      <c r="DV275" s="1">
        <v>87.480590062111801</v>
      </c>
      <c r="DW275" s="1">
        <v>75.623624358033695</v>
      </c>
      <c r="DX275" s="1">
        <v>77.918038785217703</v>
      </c>
      <c r="DY275" s="1">
        <v>56.252537555826201</v>
      </c>
      <c r="DZ275" s="1">
        <v>72.719194312796205</v>
      </c>
      <c r="EA275" s="1">
        <v>64.885114885114803</v>
      </c>
      <c r="EB275" s="1">
        <v>39.361702127659498</v>
      </c>
      <c r="EC275" s="1">
        <v>86.176772867420297</v>
      </c>
      <c r="ED275" s="1">
        <v>57.940573770491802</v>
      </c>
      <c r="EE275" s="1">
        <v>50.657894736842103</v>
      </c>
      <c r="EF275" s="1">
        <v>95.993756503642004</v>
      </c>
      <c r="EG275" s="1">
        <v>96.893317702227407</v>
      </c>
      <c r="EH275" s="1">
        <v>93.387815750371402</v>
      </c>
      <c r="EI275" s="1">
        <v>99.772727272727195</v>
      </c>
      <c r="EJ275" s="1">
        <v>99.4688922610015</v>
      </c>
      <c r="EK275" s="1">
        <v>69.604037267080699</v>
      </c>
      <c r="EL275" s="1">
        <v>35.399853264856901</v>
      </c>
      <c r="EM275" s="1">
        <v>36.1873399195023</v>
      </c>
      <c r="EN275" s="1">
        <v>35.749086479902502</v>
      </c>
      <c r="EO275" s="1">
        <v>30.9537914691943</v>
      </c>
      <c r="EP275" s="1">
        <v>22.0779220779221</v>
      </c>
      <c r="EQ275" s="1">
        <v>21.681864235055698</v>
      </c>
      <c r="ER275" s="1">
        <v>21.891058581706101</v>
      </c>
      <c r="ES275" s="1">
        <v>2.4077868852458999</v>
      </c>
      <c r="ET275" s="1">
        <v>33.350202429149803</v>
      </c>
      <c r="EU275" s="1">
        <v>28.876170655567101</v>
      </c>
      <c r="EV275" s="1">
        <v>38.628370457209797</v>
      </c>
      <c r="EW275" s="1">
        <v>47.696879643387803</v>
      </c>
      <c r="EX275" s="1">
        <v>1.13636363636363</v>
      </c>
      <c r="EY275" s="1">
        <v>40.819423368740502</v>
      </c>
    </row>
    <row r="276" spans="1:155" ht="15">
      <c r="A276" s="11" t="s">
        <v>133</v>
      </c>
      <c r="B276" s="1" t="s">
        <v>608</v>
      </c>
      <c r="C276" s="1" t="s">
        <v>1087</v>
      </c>
      <c r="D276" s="11" t="s">
        <v>1138</v>
      </c>
      <c r="E276" s="11" t="s">
        <v>1139</v>
      </c>
      <c r="F276" s="1">
        <v>48.198198198198199</v>
      </c>
      <c r="G276" s="1">
        <v>48.5</v>
      </c>
      <c r="H276" s="1">
        <v>38.235294117647101</v>
      </c>
      <c r="I276" s="1">
        <v>15.0793650793651</v>
      </c>
      <c r="J276" s="1">
        <v>17.213114754098299</v>
      </c>
      <c r="K276" s="1">
        <v>15.5737704918032</v>
      </c>
      <c r="L276" s="1">
        <v>15.8333333333333</v>
      </c>
      <c r="M276" s="1">
        <v>13.157894736842101</v>
      </c>
      <c r="N276" s="1">
        <v>14.130434782608599</v>
      </c>
      <c r="O276" s="1">
        <v>12.790697674418601</v>
      </c>
      <c r="P276" s="1">
        <v>16.2162162162162</v>
      </c>
      <c r="Q276" s="1">
        <v>21.875</v>
      </c>
      <c r="R276" s="1">
        <v>26.5625</v>
      </c>
      <c r="S276" s="1">
        <v>27.7777777777777</v>
      </c>
      <c r="T276" s="1">
        <v>0</v>
      </c>
      <c r="U276" s="1">
        <v>33.3333333333333</v>
      </c>
      <c r="V276" s="1">
        <v>31</v>
      </c>
      <c r="W276" s="1">
        <v>26.470588235294102</v>
      </c>
      <c r="X276" s="1">
        <v>14.285714285714199</v>
      </c>
      <c r="Y276" s="1">
        <v>18.032786885245901</v>
      </c>
      <c r="Z276" s="1">
        <v>18.8524590163934</v>
      </c>
      <c r="AA276" s="1">
        <v>20</v>
      </c>
      <c r="AB276" s="1">
        <v>8.7719298245614006</v>
      </c>
      <c r="AC276" s="1">
        <v>10.869565217391299</v>
      </c>
      <c r="AD276" s="1">
        <v>11.6279069767441</v>
      </c>
      <c r="AE276" s="1">
        <v>12.162162162162099</v>
      </c>
      <c r="AF276" s="1">
        <v>28.125</v>
      </c>
      <c r="AG276" s="1">
        <v>28.125</v>
      </c>
      <c r="AH276" s="1">
        <v>27.7777777777777</v>
      </c>
      <c r="AI276" s="1">
        <v>0</v>
      </c>
      <c r="AJ276" s="1">
        <v>32.4324324324324</v>
      </c>
      <c r="AK276" s="1">
        <v>33</v>
      </c>
      <c r="AL276" s="1">
        <v>33.529411764705799</v>
      </c>
      <c r="AM276" s="1">
        <v>27.7777777777777</v>
      </c>
      <c r="AN276" s="1">
        <v>30.327868852459002</v>
      </c>
      <c r="AO276" s="1">
        <v>29.5081967213114</v>
      </c>
      <c r="AP276" s="1">
        <v>36.6666666666666</v>
      </c>
      <c r="AQ276" s="1">
        <v>39.473684210526301</v>
      </c>
      <c r="AR276" s="1">
        <v>40.2173913043478</v>
      </c>
      <c r="AS276" s="1">
        <v>41.860465116279101</v>
      </c>
      <c r="AT276" s="1">
        <v>47.297297297297199</v>
      </c>
      <c r="AU276" s="1">
        <v>50</v>
      </c>
      <c r="AV276" s="1">
        <v>50</v>
      </c>
      <c r="AW276" s="1">
        <v>50</v>
      </c>
      <c r="AX276" s="1">
        <v>0</v>
      </c>
      <c r="AY276" s="1">
        <v>35.585585585585498</v>
      </c>
      <c r="AZ276" s="1">
        <v>28.5</v>
      </c>
      <c r="BA276" s="1">
        <v>37.058823529411697</v>
      </c>
      <c r="BB276" s="1">
        <v>21.428571428571399</v>
      </c>
      <c r="BC276" s="1">
        <v>28.688524590163901</v>
      </c>
      <c r="BD276" s="1">
        <v>33.6065573770491</v>
      </c>
      <c r="BE276" s="1">
        <v>32.5</v>
      </c>
      <c r="BF276" s="1">
        <v>32.456140350877099</v>
      </c>
      <c r="BG276" s="1">
        <v>23.9130434782608</v>
      </c>
      <c r="BH276" s="1">
        <v>36.046511627906902</v>
      </c>
      <c r="BI276" s="1">
        <v>41.891891891891802</v>
      </c>
      <c r="BJ276" s="1">
        <v>64.0625</v>
      </c>
      <c r="BK276" s="1">
        <v>73.4375</v>
      </c>
      <c r="BL276" s="1">
        <v>83.3333333333333</v>
      </c>
      <c r="BM276" s="1">
        <v>0</v>
      </c>
      <c r="BN276" s="1">
        <v>26.5765765765765</v>
      </c>
      <c r="BO276" s="1">
        <v>27.5</v>
      </c>
      <c r="BP276" s="1">
        <v>29.411764705882302</v>
      </c>
      <c r="BQ276" s="1">
        <v>27.7777777777777</v>
      </c>
      <c r="BR276" s="1">
        <v>29.5081967213114</v>
      </c>
      <c r="BS276" s="1">
        <v>31.967213114754099</v>
      </c>
      <c r="BT276" s="1">
        <v>34.1666666666666</v>
      </c>
      <c r="BU276" s="1">
        <v>36.842105263157798</v>
      </c>
      <c r="BV276" s="1">
        <v>36.956521739130402</v>
      </c>
      <c r="BW276" s="1">
        <v>38.3720930232558</v>
      </c>
      <c r="BX276" s="1">
        <v>41.891891891891802</v>
      </c>
      <c r="BY276" s="1">
        <v>46.875</v>
      </c>
      <c r="BZ276" s="1">
        <v>46.875</v>
      </c>
      <c r="CA276" s="1">
        <v>44.4444444444444</v>
      </c>
      <c r="CB276" s="1">
        <v>0</v>
      </c>
      <c r="CC276" s="1">
        <v>89.189189189189094</v>
      </c>
      <c r="CD276" s="1">
        <v>88.5</v>
      </c>
      <c r="CE276" s="1">
        <v>87.058823529411697</v>
      </c>
      <c r="CF276" s="1">
        <v>92.063492063492006</v>
      </c>
      <c r="CG276" s="1">
        <v>91.8032786885245</v>
      </c>
      <c r="CH276" s="1">
        <v>90.983606557377001</v>
      </c>
      <c r="CI276" s="1">
        <v>78.3333333333333</v>
      </c>
      <c r="CJ276" s="1">
        <v>38.5964912280701</v>
      </c>
      <c r="CK276" s="1">
        <v>40.2173913043478</v>
      </c>
      <c r="CL276" s="1">
        <v>43.023255813953398</v>
      </c>
      <c r="CM276" s="1">
        <v>31.081081081081098</v>
      </c>
      <c r="CN276" s="1">
        <v>12.5</v>
      </c>
      <c r="CO276" s="1">
        <v>25</v>
      </c>
      <c r="CP276" s="1">
        <v>51.851851851851798</v>
      </c>
      <c r="CQ276" s="1">
        <v>0</v>
      </c>
      <c r="CR276" s="1">
        <v>95.945945945945894</v>
      </c>
      <c r="CS276" s="1">
        <v>94.5</v>
      </c>
      <c r="CT276" s="1">
        <v>92.352941176470495</v>
      </c>
      <c r="CU276" s="1">
        <v>89.682539682539598</v>
      </c>
      <c r="CV276" s="1">
        <v>68.032786885245898</v>
      </c>
      <c r="CW276" s="1">
        <v>68.852459016393396</v>
      </c>
      <c r="CX276" s="1">
        <v>65.8333333333333</v>
      </c>
      <c r="CY276" s="1">
        <v>12.2807017543859</v>
      </c>
      <c r="CZ276" s="1">
        <v>15.2173913043478</v>
      </c>
      <c r="DA276" s="1">
        <v>15.116279069767399</v>
      </c>
      <c r="DB276" s="1">
        <v>22.972972972972901</v>
      </c>
      <c r="DC276" s="1">
        <v>32.8125</v>
      </c>
      <c r="DD276" s="1">
        <v>29.6875</v>
      </c>
      <c r="DE276" s="1">
        <v>72.2222222222222</v>
      </c>
      <c r="DF276" s="1">
        <v>0</v>
      </c>
      <c r="DG276" s="1">
        <v>61.635565312842999</v>
      </c>
      <c r="DH276" s="1">
        <v>64.047909053999106</v>
      </c>
      <c r="DI276" s="1">
        <v>43.868483412322199</v>
      </c>
      <c r="DJ276" s="1">
        <v>28.6213786213786</v>
      </c>
      <c r="DK276" s="1">
        <v>33.282674772036401</v>
      </c>
      <c r="DL276" s="1">
        <v>28.828365878725499</v>
      </c>
      <c r="DM276" s="1">
        <v>20.747950819672099</v>
      </c>
      <c r="DN276" s="1">
        <v>13.8157894736842</v>
      </c>
      <c r="DO276" s="1">
        <v>11.0822060353798</v>
      </c>
      <c r="DP276" s="1">
        <v>8.8511137162954192</v>
      </c>
      <c r="DQ276" s="1">
        <v>3.19465081723625</v>
      </c>
      <c r="DR276" s="1">
        <v>50.227272727272698</v>
      </c>
      <c r="DS276" s="1">
        <v>9.6358118361153196</v>
      </c>
      <c r="DT276" s="1">
        <v>32.796610169491501</v>
      </c>
      <c r="DU276" s="1">
        <v>0</v>
      </c>
      <c r="DV276" s="1">
        <v>18.898646176362899</v>
      </c>
      <c r="DW276" s="1">
        <v>12.7689809175801</v>
      </c>
      <c r="DX276" s="1">
        <v>18.809241706161099</v>
      </c>
      <c r="DY276" s="1">
        <v>23.926073926073901</v>
      </c>
      <c r="DZ276" s="1">
        <v>20.8206686930091</v>
      </c>
      <c r="EA276" s="1">
        <v>32.014388489208599</v>
      </c>
      <c r="EB276" s="1">
        <v>43.596311475409799</v>
      </c>
      <c r="EC276" s="1">
        <v>18.775303643724602</v>
      </c>
      <c r="ED276" s="1">
        <v>33.975026014568101</v>
      </c>
      <c r="EE276" s="1">
        <v>44.841735052754899</v>
      </c>
      <c r="EF276" s="1">
        <v>55.0520059435364</v>
      </c>
      <c r="EG276" s="1">
        <v>53.409090909090899</v>
      </c>
      <c r="EH276" s="1">
        <v>57.283763277693403</v>
      </c>
      <c r="EI276" s="1">
        <v>65.169491525423695</v>
      </c>
      <c r="EJ276" s="1">
        <v>0</v>
      </c>
      <c r="EK276" s="1">
        <v>74.624954262714894</v>
      </c>
      <c r="EL276" s="1">
        <v>35.749086479902502</v>
      </c>
      <c r="EM276" s="1">
        <v>30.9537914691943</v>
      </c>
      <c r="EN276" s="1">
        <v>22.0779220779221</v>
      </c>
      <c r="EO276" s="1">
        <v>21.681864235055698</v>
      </c>
      <c r="EP276" s="1">
        <v>21.891058581706101</v>
      </c>
      <c r="EQ276" s="1">
        <v>25.768442622950801</v>
      </c>
      <c r="ER276" s="1">
        <v>2.6821862348178098</v>
      </c>
      <c r="ES276" s="1">
        <v>3.38189386056191</v>
      </c>
      <c r="ET276" s="1">
        <v>9.3200468933177003</v>
      </c>
      <c r="EU276" s="1">
        <v>18.4992570579494</v>
      </c>
      <c r="EV276" s="1">
        <v>38.939393939393902</v>
      </c>
      <c r="EW276" s="1">
        <v>40.819423368740502</v>
      </c>
      <c r="EX276" s="1">
        <v>41.610169491525397</v>
      </c>
      <c r="EY276" s="1">
        <v>0</v>
      </c>
    </row>
    <row r="277" spans="1:155" ht="15">
      <c r="A277" s="11" t="s">
        <v>174</v>
      </c>
      <c r="B277" s="1" t="s">
        <v>651</v>
      </c>
      <c r="C277" s="1" t="s">
        <v>1126</v>
      </c>
      <c r="D277" s="11" t="s">
        <v>1127</v>
      </c>
      <c r="E277" s="11" t="s">
        <v>1250</v>
      </c>
      <c r="F277" s="1">
        <v>68.238993710691801</v>
      </c>
      <c r="G277" s="1">
        <v>71.935483870967701</v>
      </c>
      <c r="H277" s="1">
        <v>57.586206896551701</v>
      </c>
      <c r="I277" s="1">
        <v>68.045112781954799</v>
      </c>
      <c r="J277" s="1">
        <v>48.684210526315702</v>
      </c>
      <c r="K277" s="1">
        <v>45.089285714285701</v>
      </c>
      <c r="L277" s="1">
        <v>39.719626168224302</v>
      </c>
      <c r="M277" s="1">
        <v>35.784313725490101</v>
      </c>
      <c r="N277" s="1">
        <v>46.5</v>
      </c>
      <c r="O277" s="1">
        <v>20.1086956521739</v>
      </c>
      <c r="P277" s="1">
        <v>25.3086419753086</v>
      </c>
      <c r="Q277" s="1">
        <v>28.289473684210499</v>
      </c>
      <c r="R277" s="1">
        <v>33.9743589743589</v>
      </c>
      <c r="S277" s="1">
        <v>39.743589743589702</v>
      </c>
      <c r="T277" s="1">
        <v>38.0597014925373</v>
      </c>
      <c r="U277" s="1">
        <v>20.440251572327</v>
      </c>
      <c r="V277" s="1">
        <v>22.258064516129</v>
      </c>
      <c r="W277" s="1">
        <v>21.034482758620602</v>
      </c>
      <c r="X277" s="1">
        <v>44.736842105263101</v>
      </c>
      <c r="Y277" s="1">
        <v>20.175438596491201</v>
      </c>
      <c r="Z277" s="1">
        <v>18.303571428571399</v>
      </c>
      <c r="AA277" s="1">
        <v>16.822429906541998</v>
      </c>
      <c r="AB277" s="1">
        <v>15.1960784313725</v>
      </c>
      <c r="AC277" s="1">
        <v>17</v>
      </c>
      <c r="AD277" s="1">
        <v>17.3913043478261</v>
      </c>
      <c r="AE277" s="1">
        <v>18.518518518518501</v>
      </c>
      <c r="AF277" s="1">
        <v>23.684210526315699</v>
      </c>
      <c r="AG277" s="1">
        <v>37.820512820512803</v>
      </c>
      <c r="AH277" s="1">
        <v>38.461538461538403</v>
      </c>
      <c r="AI277" s="1">
        <v>35.074626865671597</v>
      </c>
      <c r="AJ277" s="1">
        <v>40.880503144654099</v>
      </c>
      <c r="AK277" s="1">
        <v>40.967741935483801</v>
      </c>
      <c r="AL277" s="1">
        <v>41.034482758620598</v>
      </c>
      <c r="AM277" s="1">
        <v>40.601503759398398</v>
      </c>
      <c r="AN277" s="1">
        <v>42.105263157894697</v>
      </c>
      <c r="AO277" s="1">
        <v>43.303571428571402</v>
      </c>
      <c r="AP277" s="1">
        <v>42.990654205607399</v>
      </c>
      <c r="AQ277" s="1">
        <v>44.117647058823501</v>
      </c>
      <c r="AR277" s="1">
        <v>45.5</v>
      </c>
      <c r="AS277" s="1">
        <v>46.739130434782602</v>
      </c>
      <c r="AT277" s="1">
        <v>46.296296296296198</v>
      </c>
      <c r="AU277" s="1">
        <v>50</v>
      </c>
      <c r="AV277" s="1">
        <v>50</v>
      </c>
      <c r="AW277" s="1">
        <v>50</v>
      </c>
      <c r="AX277" s="1">
        <v>50</v>
      </c>
      <c r="AY277" s="1">
        <v>0.94339622641509402</v>
      </c>
      <c r="AZ277" s="1">
        <v>1.61290322580645</v>
      </c>
      <c r="BA277" s="1">
        <v>0.34482758620689602</v>
      </c>
      <c r="BB277" s="1">
        <v>0.37593984962406002</v>
      </c>
      <c r="BC277" s="1">
        <v>0.43859649122806998</v>
      </c>
      <c r="BD277" s="1">
        <v>0.44642857142857101</v>
      </c>
      <c r="BE277" s="1">
        <v>4.2056074766355103</v>
      </c>
      <c r="BF277" s="1">
        <v>1.47058823529411</v>
      </c>
      <c r="BG277" s="1">
        <v>0.5</v>
      </c>
      <c r="BH277" s="1">
        <v>2.7173913043478199</v>
      </c>
      <c r="BI277" s="1">
        <v>5.55555555555555</v>
      </c>
      <c r="BJ277" s="1">
        <v>5.9210526315789398</v>
      </c>
      <c r="BK277" s="1">
        <v>3.2051282051282</v>
      </c>
      <c r="BL277" s="1">
        <v>14.7435897435897</v>
      </c>
      <c r="BM277" s="1">
        <v>33.582089552238799</v>
      </c>
      <c r="BN277" s="1">
        <v>26.729559748427601</v>
      </c>
      <c r="BO277" s="1">
        <v>30</v>
      </c>
      <c r="BP277" s="1">
        <v>30.344827586206801</v>
      </c>
      <c r="BQ277" s="1">
        <v>30.827067669172902</v>
      </c>
      <c r="BR277" s="1">
        <v>30.2631578947368</v>
      </c>
      <c r="BS277" s="1">
        <v>32.142857142857103</v>
      </c>
      <c r="BT277" s="1">
        <v>32.710280373831701</v>
      </c>
      <c r="BU277" s="1">
        <v>33.823529411764703</v>
      </c>
      <c r="BV277" s="1">
        <v>37</v>
      </c>
      <c r="BW277" s="1">
        <v>36.413043478260803</v>
      </c>
      <c r="BX277" s="1">
        <v>38.271604938271601</v>
      </c>
      <c r="BY277" s="1">
        <v>40.789473684210499</v>
      </c>
      <c r="BZ277" s="1">
        <v>46.153846153846096</v>
      </c>
      <c r="CA277" s="1">
        <v>46.153846153846096</v>
      </c>
      <c r="CB277" s="1">
        <v>47.014925373134297</v>
      </c>
      <c r="CC277" s="1">
        <v>27.672955974842701</v>
      </c>
      <c r="CD277" s="1">
        <v>26.451612903225801</v>
      </c>
      <c r="CE277" s="1">
        <v>25.517241379310299</v>
      </c>
      <c r="CF277" s="1">
        <v>27.443609022556299</v>
      </c>
      <c r="CG277" s="1">
        <v>20.175438596491201</v>
      </c>
      <c r="CH277" s="1">
        <v>24.553571428571399</v>
      </c>
      <c r="CI277" s="1">
        <v>24.766355140186899</v>
      </c>
      <c r="CJ277" s="1">
        <v>27.450980392156801</v>
      </c>
      <c r="CK277" s="1">
        <v>32.5</v>
      </c>
      <c r="CL277" s="1">
        <v>25.543478260869499</v>
      </c>
      <c r="CM277" s="1">
        <v>23.456790123456699</v>
      </c>
      <c r="CN277" s="1">
        <v>14.473684210526301</v>
      </c>
      <c r="CO277" s="1">
        <v>33.9743589743589</v>
      </c>
      <c r="CP277" s="1">
        <v>47.435897435897402</v>
      </c>
      <c r="CQ277" s="1">
        <v>43.283582089552198</v>
      </c>
      <c r="CR277" s="1">
        <v>44.339622641509401</v>
      </c>
      <c r="CS277" s="1">
        <v>45.806451612903203</v>
      </c>
      <c r="CT277" s="1">
        <v>44.827586206896498</v>
      </c>
      <c r="CU277" s="1">
        <v>47.368421052631497</v>
      </c>
      <c r="CV277" s="1">
        <v>49.561403508771903</v>
      </c>
      <c r="CW277" s="1">
        <v>52.232142857142797</v>
      </c>
      <c r="CX277" s="1">
        <v>51.401869158878498</v>
      </c>
      <c r="CY277" s="1">
        <v>52.450980392156801</v>
      </c>
      <c r="CZ277" s="1">
        <v>56.5</v>
      </c>
      <c r="DA277" s="1">
        <v>59.239130434782602</v>
      </c>
      <c r="DB277" s="1">
        <v>62.962962962962898</v>
      </c>
      <c r="DC277" s="1">
        <v>21.710526315789402</v>
      </c>
      <c r="DD277" s="1">
        <v>41.025641025641001</v>
      </c>
      <c r="DE277" s="1">
        <v>42.948717948717899</v>
      </c>
      <c r="DF277" s="1">
        <v>41.791044776119399</v>
      </c>
      <c r="DG277" s="1">
        <v>32.960381511371899</v>
      </c>
      <c r="DH277" s="1">
        <v>26.3629710940358</v>
      </c>
      <c r="DI277" s="1">
        <v>31.323589118960601</v>
      </c>
      <c r="DJ277" s="1">
        <v>15.373222748815101</v>
      </c>
      <c r="DK277" s="1">
        <v>5.3446553446553402</v>
      </c>
      <c r="DL277" s="1">
        <v>11.702127659574399</v>
      </c>
      <c r="DM277" s="1">
        <v>12.178828365878701</v>
      </c>
      <c r="DN277" s="1">
        <v>2.6127049180327799</v>
      </c>
      <c r="DO277" s="1">
        <v>9.9696356275303604</v>
      </c>
      <c r="DP277" s="1">
        <v>2.9656607700312101</v>
      </c>
      <c r="DQ277" s="1">
        <v>4.27901524032825</v>
      </c>
      <c r="DR277" s="1">
        <v>6.7607726597325399</v>
      </c>
      <c r="DS277" s="1">
        <v>2.8030303030303001</v>
      </c>
      <c r="DT277" s="1">
        <v>2.95902883156297</v>
      </c>
      <c r="DU277" s="1">
        <v>3.4745762711864399</v>
      </c>
      <c r="DV277" s="1">
        <v>4.0168745414526699</v>
      </c>
      <c r="DW277" s="1">
        <v>2.0673252835711602</v>
      </c>
      <c r="DX277" s="1">
        <v>3.9179861956963</v>
      </c>
      <c r="DY277" s="1">
        <v>6.8424170616113704</v>
      </c>
      <c r="DZ277" s="1">
        <v>1.84815184815184</v>
      </c>
      <c r="EA277" s="1">
        <v>4.5086119554204602</v>
      </c>
      <c r="EB277" s="1">
        <v>1.1819116135662799</v>
      </c>
      <c r="EC277" s="1">
        <v>10.8094262295081</v>
      </c>
      <c r="ED277" s="1">
        <v>2.6821862348178098</v>
      </c>
      <c r="EE277" s="1">
        <v>1.0926118626430801</v>
      </c>
      <c r="EF277" s="1">
        <v>9.3200468933177003</v>
      </c>
      <c r="EG277" s="1">
        <v>13.001485884100999</v>
      </c>
      <c r="EH277" s="1">
        <v>5.0757575757575699</v>
      </c>
      <c r="EI277" s="1">
        <v>53.793626707131999</v>
      </c>
      <c r="EJ277" s="1">
        <v>18.898305084745701</v>
      </c>
      <c r="EK277" s="1">
        <v>35.399853264856901</v>
      </c>
      <c r="EL277" s="1">
        <v>36.1873399195023</v>
      </c>
      <c r="EM277" s="1">
        <v>35.749086479902502</v>
      </c>
      <c r="EN277" s="1">
        <v>30.9537914691943</v>
      </c>
      <c r="EO277" s="1">
        <v>22.0779220779221</v>
      </c>
      <c r="EP277" s="1">
        <v>21.681864235055698</v>
      </c>
      <c r="EQ277" s="1">
        <v>21.891058581706101</v>
      </c>
      <c r="ER277" s="1">
        <v>25.768442622950801</v>
      </c>
      <c r="ES277" s="1">
        <v>33.350202429149803</v>
      </c>
      <c r="ET277" s="1">
        <v>28.876170655567101</v>
      </c>
      <c r="EU277" s="1">
        <v>38.628370457209797</v>
      </c>
      <c r="EV277" s="1">
        <v>47.696879643387803</v>
      </c>
      <c r="EW277" s="1">
        <v>38.939393939393902</v>
      </c>
      <c r="EX277" s="1">
        <v>40.819423368740502</v>
      </c>
      <c r="EY277" s="1">
        <v>41.610169491525397</v>
      </c>
    </row>
    <row r="278" spans="1:155" ht="15">
      <c r="A278" s="11" t="s">
        <v>356</v>
      </c>
      <c r="B278" s="1" t="s">
        <v>828</v>
      </c>
      <c r="C278" s="1" t="s">
        <v>1077</v>
      </c>
      <c r="D278" s="11" t="s">
        <v>1014</v>
      </c>
      <c r="E278" s="11" t="s">
        <v>1015</v>
      </c>
      <c r="F278" s="1">
        <v>94</v>
      </c>
      <c r="G278" s="1">
        <v>86.8055555555555</v>
      </c>
      <c r="H278" s="1">
        <v>86.71875</v>
      </c>
      <c r="I278" s="1">
        <v>80.909090909090907</v>
      </c>
      <c r="J278" s="1">
        <v>89.024390243902403</v>
      </c>
      <c r="K278" s="1">
        <v>98.780487804878007</v>
      </c>
      <c r="L278" s="1">
        <v>96.341463414634106</v>
      </c>
      <c r="M278" s="1">
        <v>96.341463414634106</v>
      </c>
      <c r="N278" s="1">
        <v>80.263157894736807</v>
      </c>
      <c r="O278" s="1">
        <v>75.714285714285694</v>
      </c>
      <c r="P278" s="1">
        <v>79.0322580645161</v>
      </c>
      <c r="Q278" s="1">
        <v>63.793103448275801</v>
      </c>
      <c r="R278" s="1">
        <v>56.8965517241379</v>
      </c>
      <c r="S278" s="1">
        <v>55.357142857142797</v>
      </c>
      <c r="T278" s="1">
        <v>36</v>
      </c>
      <c r="U278" s="1">
        <v>96.6666666666666</v>
      </c>
      <c r="V278" s="1">
        <v>84.7222222222222</v>
      </c>
      <c r="W278" s="1">
        <v>83.59375</v>
      </c>
      <c r="X278" s="1">
        <v>75.454545454545396</v>
      </c>
      <c r="Y278" s="1">
        <v>71.951219512195095</v>
      </c>
      <c r="Z278" s="1">
        <v>62.195121951219498</v>
      </c>
      <c r="AA278" s="1">
        <v>64.634146341463406</v>
      </c>
      <c r="AB278" s="1">
        <v>59.756097560975597</v>
      </c>
      <c r="AC278" s="1">
        <v>73.684210526315695</v>
      </c>
      <c r="AD278" s="1">
        <v>67.142857142857096</v>
      </c>
      <c r="AE278" s="1">
        <v>87.096774193548299</v>
      </c>
      <c r="AF278" s="1">
        <v>56.8965517241379</v>
      </c>
      <c r="AG278" s="1">
        <v>29.310344827586199</v>
      </c>
      <c r="AH278" s="1">
        <v>28.571428571428498</v>
      </c>
      <c r="AI278" s="1">
        <v>38</v>
      </c>
      <c r="AJ278" s="1">
        <v>58</v>
      </c>
      <c r="AK278" s="1">
        <v>59.0277777777777</v>
      </c>
      <c r="AL278" s="1">
        <v>71.09375</v>
      </c>
      <c r="AM278" s="1">
        <v>67.272727272727195</v>
      </c>
      <c r="AN278" s="1">
        <v>60.975609756097498</v>
      </c>
      <c r="AO278" s="1">
        <v>41.463414634146297</v>
      </c>
      <c r="AP278" s="1">
        <v>42.682926829268197</v>
      </c>
      <c r="AQ278" s="1">
        <v>47.560975609756099</v>
      </c>
      <c r="AR278" s="1">
        <v>69.736842105263094</v>
      </c>
      <c r="AS278" s="1">
        <v>71.428571428571402</v>
      </c>
      <c r="AT278" s="1">
        <v>22.580645161290299</v>
      </c>
      <c r="AU278" s="1">
        <v>31.034482758620602</v>
      </c>
      <c r="AV278" s="1">
        <v>39.655172413793103</v>
      </c>
      <c r="AW278" s="1">
        <v>41.071428571428498</v>
      </c>
      <c r="AX278" s="1">
        <v>50</v>
      </c>
      <c r="AY278" s="1">
        <v>94</v>
      </c>
      <c r="AZ278" s="1">
        <v>95.1388888888888</v>
      </c>
      <c r="BA278" s="1">
        <v>94.53125</v>
      </c>
      <c r="BB278" s="1">
        <v>84.545454545454504</v>
      </c>
      <c r="BC278" s="1">
        <v>69.512195121951194</v>
      </c>
      <c r="BD278" s="1">
        <v>62.195121951219498</v>
      </c>
      <c r="BE278" s="1">
        <v>45.121951219512098</v>
      </c>
      <c r="BF278" s="1">
        <v>47.560975609756099</v>
      </c>
      <c r="BG278" s="1">
        <v>93.421052631578902</v>
      </c>
      <c r="BH278" s="1">
        <v>98.571428571428498</v>
      </c>
      <c r="BI278" s="1">
        <v>98.387096774193495</v>
      </c>
      <c r="BJ278" s="1">
        <v>84.482758620689594</v>
      </c>
      <c r="BK278" s="1">
        <v>46.551724137930997</v>
      </c>
      <c r="BL278" s="1">
        <v>48.214285714285701</v>
      </c>
      <c r="BM278" s="1">
        <v>6</v>
      </c>
      <c r="BN278" s="1">
        <v>90</v>
      </c>
      <c r="BO278" s="1">
        <v>95.1388888888888</v>
      </c>
      <c r="BP278" s="1">
        <v>97.65625</v>
      </c>
      <c r="BQ278" s="1">
        <v>97.272727272727195</v>
      </c>
      <c r="BR278" s="1">
        <v>97.560975609756099</v>
      </c>
      <c r="BS278" s="1">
        <v>97.560975609756099</v>
      </c>
      <c r="BT278" s="1">
        <v>97.560975609756099</v>
      </c>
      <c r="BU278" s="1">
        <v>82.926829268292593</v>
      </c>
      <c r="BV278" s="1">
        <v>88.157894736842096</v>
      </c>
      <c r="BW278" s="1">
        <v>91.428571428571402</v>
      </c>
      <c r="BX278" s="1">
        <v>95.161290322580598</v>
      </c>
      <c r="BY278" s="1">
        <v>44.827586206896498</v>
      </c>
      <c r="BZ278" s="1">
        <v>46.551724137930997</v>
      </c>
      <c r="CA278" s="1">
        <v>44.642857142857103</v>
      </c>
      <c r="CB278" s="1">
        <v>44</v>
      </c>
      <c r="CC278" s="1">
        <v>98</v>
      </c>
      <c r="CD278" s="1">
        <v>97.9166666666666</v>
      </c>
      <c r="CE278" s="1">
        <v>97.65625</v>
      </c>
      <c r="CF278" s="1">
        <v>70</v>
      </c>
      <c r="CG278" s="1">
        <v>69.512195121951194</v>
      </c>
      <c r="CH278" s="1">
        <v>91.463414634146304</v>
      </c>
      <c r="CI278" s="1">
        <v>84.146341463414601</v>
      </c>
      <c r="CJ278" s="1">
        <v>89.024390243902403</v>
      </c>
      <c r="CK278" s="1">
        <v>93.421052631578902</v>
      </c>
      <c r="CL278" s="1">
        <v>95.714285714285694</v>
      </c>
      <c r="CM278" s="1">
        <v>79.0322580645161</v>
      </c>
      <c r="CN278" s="1">
        <v>74.137931034482705</v>
      </c>
      <c r="CO278" s="1">
        <v>72.413793103448199</v>
      </c>
      <c r="CP278" s="1">
        <v>73.214285714285694</v>
      </c>
      <c r="CQ278" s="1">
        <v>86</v>
      </c>
      <c r="CR278" s="1">
        <v>54</v>
      </c>
      <c r="CS278" s="1">
        <v>56.9444444444444</v>
      </c>
      <c r="CT278" s="1">
        <v>54.6875</v>
      </c>
      <c r="CU278" s="1">
        <v>20</v>
      </c>
      <c r="CV278" s="1">
        <v>21.951219512195099</v>
      </c>
      <c r="CW278" s="1">
        <v>21.951219512195099</v>
      </c>
      <c r="CX278" s="1">
        <v>23.170731707317099</v>
      </c>
      <c r="CY278" s="1">
        <v>23.170731707317099</v>
      </c>
      <c r="CZ278" s="1">
        <v>23.684210526315699</v>
      </c>
      <c r="DA278" s="1">
        <v>22.857142857142801</v>
      </c>
      <c r="DB278" s="1">
        <v>30.645161290322498</v>
      </c>
      <c r="DC278" s="1">
        <v>58.620689655172399</v>
      </c>
      <c r="DD278" s="1">
        <v>77.586206896551701</v>
      </c>
      <c r="DE278" s="1">
        <v>83.928571428571402</v>
      </c>
      <c r="DF278" s="1">
        <v>36</v>
      </c>
      <c r="DG278" s="1">
        <v>86.445341159207601</v>
      </c>
      <c r="DH278" s="1">
        <v>92.919868276619098</v>
      </c>
      <c r="DI278" s="1">
        <v>90.885099472188301</v>
      </c>
      <c r="DJ278" s="1">
        <v>90.610189573459706</v>
      </c>
      <c r="DK278" s="1">
        <v>62.487512487512397</v>
      </c>
      <c r="DL278" s="1">
        <v>76.443768996960401</v>
      </c>
      <c r="DM278" s="1">
        <v>89.568345323740999</v>
      </c>
      <c r="DN278" s="1">
        <v>93.186475409836007</v>
      </c>
      <c r="DO278" s="1">
        <v>98.228744939271195</v>
      </c>
      <c r="DP278" s="1">
        <v>68.314255983350606</v>
      </c>
      <c r="DQ278" s="1">
        <v>87.045720984759598</v>
      </c>
      <c r="DR278" s="1">
        <v>95.170876671619595</v>
      </c>
      <c r="DS278" s="1">
        <v>79.469696969696898</v>
      </c>
      <c r="DT278" s="1">
        <v>76.100151745068203</v>
      </c>
      <c r="DU278" s="1">
        <v>87.711864406779597</v>
      </c>
      <c r="DV278" s="1">
        <v>68.286867204695497</v>
      </c>
      <c r="DW278" s="1">
        <v>65.953165020124402</v>
      </c>
      <c r="DX278" s="1">
        <v>68.148599269183904</v>
      </c>
      <c r="DY278" s="1">
        <v>65.847156398104204</v>
      </c>
      <c r="DZ278" s="1">
        <v>70.279720279720195</v>
      </c>
      <c r="EA278" s="1">
        <v>32.370820668693</v>
      </c>
      <c r="EB278" s="1">
        <v>43.6279547790339</v>
      </c>
      <c r="EC278" s="1">
        <v>34.989754098360599</v>
      </c>
      <c r="ED278" s="1">
        <v>48.734817813765098</v>
      </c>
      <c r="EE278" s="1">
        <v>45.421436004162302</v>
      </c>
      <c r="EF278" s="1">
        <v>40.973036342321201</v>
      </c>
      <c r="EG278" s="1">
        <v>25.631500742941999</v>
      </c>
      <c r="EH278" s="1">
        <v>12.9545454545454</v>
      </c>
      <c r="EI278" s="1">
        <v>12.0637329286798</v>
      </c>
      <c r="EJ278" s="1">
        <v>25.847457627118601</v>
      </c>
      <c r="EK278" s="1">
        <v>93.580337490828995</v>
      </c>
      <c r="EL278" s="1">
        <v>94.383461397731395</v>
      </c>
      <c r="EM278" s="1">
        <v>94.904587900933805</v>
      </c>
      <c r="EN278" s="1">
        <v>93.246445497630305</v>
      </c>
      <c r="EO278" s="1">
        <v>90.909090909090907</v>
      </c>
      <c r="EP278" s="1">
        <v>77.304964539007102</v>
      </c>
      <c r="EQ278" s="1">
        <v>76.618705035971203</v>
      </c>
      <c r="ER278" s="1">
        <v>83.709016393442596</v>
      </c>
      <c r="ES278" s="1">
        <v>76.720647773279296</v>
      </c>
      <c r="ET278" s="1">
        <v>77.263267429760603</v>
      </c>
      <c r="EU278" s="1">
        <v>81.770222743259097</v>
      </c>
      <c r="EV278" s="1">
        <v>73.625557206537906</v>
      </c>
      <c r="EW278" s="1">
        <v>83.030303030303003</v>
      </c>
      <c r="EX278" s="1">
        <v>84.977238239757199</v>
      </c>
      <c r="EY278" s="1">
        <v>87.966101694915196</v>
      </c>
    </row>
    <row r="279" spans="1:155" ht="15">
      <c r="A279" s="11" t="s">
        <v>352</v>
      </c>
      <c r="B279" s="1" t="s">
        <v>824</v>
      </c>
      <c r="C279" s="1" t="s">
        <v>1041</v>
      </c>
      <c r="D279" s="11" t="s">
        <v>1011</v>
      </c>
      <c r="E279" s="11" t="s">
        <v>1058</v>
      </c>
      <c r="F279" s="1">
        <v>55.681818181818102</v>
      </c>
      <c r="G279" s="1">
        <v>68.478260869565204</v>
      </c>
      <c r="H279" s="1">
        <v>64.772727272727195</v>
      </c>
      <c r="I279" s="1">
        <v>67.857142857142804</v>
      </c>
      <c r="J279" s="1">
        <v>55.714285714285701</v>
      </c>
      <c r="K279" s="1">
        <v>63.235294117647001</v>
      </c>
      <c r="L279" s="1">
        <v>57.8125</v>
      </c>
      <c r="M279" s="1">
        <v>79.0322580645161</v>
      </c>
      <c r="N279" s="1">
        <v>85.483870967741893</v>
      </c>
      <c r="O279" s="1">
        <v>81.034482758620598</v>
      </c>
      <c r="P279" s="1">
        <v>66.071428571428498</v>
      </c>
      <c r="Q279" s="1">
        <v>71.153846153846104</v>
      </c>
      <c r="R279" s="1">
        <v>93.181818181818102</v>
      </c>
      <c r="S279" s="1">
        <v>34.782608695652101</v>
      </c>
      <c r="T279" s="1">
        <v>42.5</v>
      </c>
      <c r="U279" s="1">
        <v>94.318181818181799</v>
      </c>
      <c r="V279" s="1">
        <v>77.173913043478194</v>
      </c>
      <c r="W279" s="1">
        <v>73.863636363636303</v>
      </c>
      <c r="X279" s="1">
        <v>70.238095238095198</v>
      </c>
      <c r="Y279" s="1">
        <v>72.857142857142804</v>
      </c>
      <c r="Z279" s="1">
        <v>51.470588235294102</v>
      </c>
      <c r="AA279" s="1">
        <v>48.4375</v>
      </c>
      <c r="AB279" s="1">
        <v>53.225806451612897</v>
      </c>
      <c r="AC279" s="1">
        <v>59.677419354838698</v>
      </c>
      <c r="AD279" s="1">
        <v>43.1034482758621</v>
      </c>
      <c r="AE279" s="1">
        <v>48.214285714285701</v>
      </c>
      <c r="AF279" s="1">
        <v>17.307692307692299</v>
      </c>
      <c r="AG279" s="1">
        <v>29.545454545454501</v>
      </c>
      <c r="AH279" s="1">
        <v>36.956521739130402</v>
      </c>
      <c r="AI279" s="1">
        <v>55</v>
      </c>
      <c r="AJ279" s="1">
        <v>35.227272727272698</v>
      </c>
      <c r="AK279" s="1">
        <v>48.913043478260803</v>
      </c>
      <c r="AL279" s="1">
        <v>75</v>
      </c>
      <c r="AM279" s="1">
        <v>79.761904761904702</v>
      </c>
      <c r="AN279" s="1">
        <v>78.571428571428498</v>
      </c>
      <c r="AO279" s="1">
        <v>47.058823529411697</v>
      </c>
      <c r="AP279" s="1">
        <v>46.875</v>
      </c>
      <c r="AQ279" s="1">
        <v>51.612903225806399</v>
      </c>
      <c r="AR279" s="1">
        <v>20.967741935483801</v>
      </c>
      <c r="AS279" s="1">
        <v>20.689655172413701</v>
      </c>
      <c r="AT279" s="1">
        <v>25</v>
      </c>
      <c r="AU279" s="1">
        <v>40.384615384615302</v>
      </c>
      <c r="AV279" s="1">
        <v>50</v>
      </c>
      <c r="AW279" s="1">
        <v>50</v>
      </c>
      <c r="AX279" s="1">
        <v>50</v>
      </c>
      <c r="AY279" s="1">
        <v>57.954545454545404</v>
      </c>
      <c r="AZ279" s="1">
        <v>57.6086956521739</v>
      </c>
      <c r="BA279" s="1">
        <v>69.318181818181799</v>
      </c>
      <c r="BB279" s="1">
        <v>39.285714285714199</v>
      </c>
      <c r="BC279" s="1">
        <v>58.571428571428498</v>
      </c>
      <c r="BD279" s="1">
        <v>48.529411764705799</v>
      </c>
      <c r="BE279" s="1">
        <v>48.4375</v>
      </c>
      <c r="BF279" s="1">
        <v>59.677419354838698</v>
      </c>
      <c r="BG279" s="1">
        <v>62.903225806451601</v>
      </c>
      <c r="BH279" s="1">
        <v>46.551724137930997</v>
      </c>
      <c r="BI279" s="1">
        <v>19.6428571428571</v>
      </c>
      <c r="BJ279" s="1">
        <v>1.92307692307692</v>
      </c>
      <c r="BK279" s="1">
        <v>6.8181818181818103</v>
      </c>
      <c r="BL279" s="1">
        <v>2.1739130434782599</v>
      </c>
      <c r="BM279" s="1">
        <v>52.5</v>
      </c>
      <c r="BN279" s="1">
        <v>64.772727272727195</v>
      </c>
      <c r="BO279" s="1">
        <v>73.913043478260803</v>
      </c>
      <c r="BP279" s="1">
        <v>59.090909090909101</v>
      </c>
      <c r="BQ279" s="1">
        <v>63.095238095238102</v>
      </c>
      <c r="BR279" s="1">
        <v>64.285714285714207</v>
      </c>
      <c r="BS279" s="1">
        <v>64.705882352941103</v>
      </c>
      <c r="BT279" s="1">
        <v>64.0625</v>
      </c>
      <c r="BU279" s="1">
        <v>67.741935483870904</v>
      </c>
      <c r="BV279" s="1">
        <v>32.258064516128997</v>
      </c>
      <c r="BW279" s="1">
        <v>31.034482758620602</v>
      </c>
      <c r="BX279" s="1">
        <v>32.142857142857103</v>
      </c>
      <c r="BY279" s="1">
        <v>30.769230769230699</v>
      </c>
      <c r="BZ279" s="1">
        <v>36.363636363636303</v>
      </c>
      <c r="CA279" s="1">
        <v>36.956521739130402</v>
      </c>
      <c r="CB279" s="1">
        <v>47.5</v>
      </c>
      <c r="CC279" s="1">
        <v>94.318181818181799</v>
      </c>
      <c r="CD279" s="1">
        <v>83.695652173913004</v>
      </c>
      <c r="CE279" s="1">
        <v>80.681818181818102</v>
      </c>
      <c r="CF279" s="1">
        <v>79.761904761904702</v>
      </c>
      <c r="CG279" s="1">
        <v>81.428571428571402</v>
      </c>
      <c r="CH279" s="1">
        <v>77.941176470588204</v>
      </c>
      <c r="CI279" s="1">
        <v>67.1875</v>
      </c>
      <c r="CJ279" s="1">
        <v>82.258064516128997</v>
      </c>
      <c r="CK279" s="1">
        <v>85.483870967741893</v>
      </c>
      <c r="CL279" s="1">
        <v>67.241379310344797</v>
      </c>
      <c r="CM279" s="1">
        <v>64.285714285714207</v>
      </c>
      <c r="CN279" s="1">
        <v>40.384615384615302</v>
      </c>
      <c r="CO279" s="1">
        <v>54.545454545454497</v>
      </c>
      <c r="CP279" s="1">
        <v>8.6956521739130395</v>
      </c>
      <c r="CQ279" s="1">
        <v>12.5</v>
      </c>
      <c r="CR279" s="1">
        <v>92.045454545454504</v>
      </c>
      <c r="CS279" s="1">
        <v>92.391304347826093</v>
      </c>
      <c r="CT279" s="1">
        <v>87.5</v>
      </c>
      <c r="CU279" s="1">
        <v>91.6666666666666</v>
      </c>
      <c r="CV279" s="1">
        <v>72.857142857142804</v>
      </c>
      <c r="CW279" s="1">
        <v>69.117647058823493</v>
      </c>
      <c r="CX279" s="1">
        <v>64.0625</v>
      </c>
      <c r="CY279" s="1">
        <v>66.129032258064498</v>
      </c>
      <c r="CZ279" s="1">
        <v>45.161290322580598</v>
      </c>
      <c r="DA279" s="1">
        <v>56.8965517241379</v>
      </c>
      <c r="DB279" s="1">
        <v>73.214285714285694</v>
      </c>
      <c r="DC279" s="1">
        <v>42.307692307692299</v>
      </c>
      <c r="DD279" s="1">
        <v>29.545454545454501</v>
      </c>
      <c r="DE279" s="1">
        <v>30.434782608695599</v>
      </c>
      <c r="DF279" s="1">
        <v>32.5</v>
      </c>
      <c r="DG279" s="1">
        <v>49.504768892149599</v>
      </c>
      <c r="DH279" s="1">
        <v>93.395536040980602</v>
      </c>
      <c r="DI279" s="1">
        <v>96.609825416159097</v>
      </c>
      <c r="DJ279" s="1">
        <v>84.389810426540194</v>
      </c>
      <c r="DK279" s="1">
        <v>91.958041958041903</v>
      </c>
      <c r="DL279" s="1">
        <v>98.226950354609897</v>
      </c>
      <c r="DM279" s="1">
        <v>98.818088386433701</v>
      </c>
      <c r="DN279" s="1">
        <v>98.104508196721298</v>
      </c>
      <c r="DO279" s="1">
        <v>79.402834008097102</v>
      </c>
      <c r="DP279" s="1">
        <v>93.288241415192502</v>
      </c>
      <c r="DQ279" s="1">
        <v>96.893317702227407</v>
      </c>
      <c r="DR279" s="1">
        <v>99.331352154531899</v>
      </c>
      <c r="DS279" s="1">
        <v>54.621212121212103</v>
      </c>
      <c r="DT279" s="1">
        <v>39.529590288315603</v>
      </c>
      <c r="DU279" s="1">
        <v>76.525423728813493</v>
      </c>
      <c r="DV279" s="1">
        <v>70.597945707997098</v>
      </c>
      <c r="DW279" s="1">
        <v>72.210025612879605</v>
      </c>
      <c r="DX279" s="1">
        <v>66.808769792935394</v>
      </c>
      <c r="DY279" s="1">
        <v>56.131516587677702</v>
      </c>
      <c r="DZ279" s="1">
        <v>66.283716283716203</v>
      </c>
      <c r="EA279" s="1">
        <v>63.576494427558202</v>
      </c>
      <c r="EB279" s="1">
        <v>84.326824254881799</v>
      </c>
      <c r="EC279" s="1">
        <v>89.497950819672099</v>
      </c>
      <c r="ED279" s="1">
        <v>38.714574898785401</v>
      </c>
      <c r="EE279" s="1">
        <v>55.931321540062399</v>
      </c>
      <c r="EF279" s="1">
        <v>79.542790152403199</v>
      </c>
      <c r="EG279" s="1">
        <v>73.031203566121803</v>
      </c>
      <c r="EH279" s="1">
        <v>91.287878787878697</v>
      </c>
      <c r="EI279" s="1">
        <v>70.333839150227604</v>
      </c>
      <c r="EJ279" s="1">
        <v>89.745762711864401</v>
      </c>
      <c r="EK279" s="1">
        <v>93.580337490828995</v>
      </c>
      <c r="EL279" s="1">
        <v>94.383461397731395</v>
      </c>
      <c r="EM279" s="1">
        <v>94.904587900933805</v>
      </c>
      <c r="EN279" s="1">
        <v>93.246445497630305</v>
      </c>
      <c r="EO279" s="1">
        <v>90.909090909090907</v>
      </c>
      <c r="EP279" s="1">
        <v>90.2228976697061</v>
      </c>
      <c r="EQ279" s="1">
        <v>90.339157245632094</v>
      </c>
      <c r="ER279" s="1">
        <v>94.620901639344197</v>
      </c>
      <c r="ES279" s="1">
        <v>87.398785425101195</v>
      </c>
      <c r="ET279" s="1">
        <v>77.263267429760603</v>
      </c>
      <c r="EU279" s="1">
        <v>61.313012895662297</v>
      </c>
      <c r="EV279" s="1">
        <v>63.001485884101001</v>
      </c>
      <c r="EW279" s="1">
        <v>83.030303030303003</v>
      </c>
      <c r="EX279" s="1">
        <v>84.977238239757199</v>
      </c>
      <c r="EY279" s="1">
        <v>87.966101694915196</v>
      </c>
    </row>
    <row r="280" spans="1:155" ht="15">
      <c r="A280" s="11" t="s">
        <v>361</v>
      </c>
      <c r="B280" s="1" t="s">
        <v>833</v>
      </c>
      <c r="C280" s="1" t="s">
        <v>1201</v>
      </c>
      <c r="D280" s="11" t="s">
        <v>1014</v>
      </c>
      <c r="E280" s="11" t="s">
        <v>1202</v>
      </c>
      <c r="F280" s="1">
        <v>51.369863013698598</v>
      </c>
      <c r="G280" s="1">
        <v>47.794117647058798</v>
      </c>
      <c r="H280" s="1">
        <v>46.721311475409799</v>
      </c>
      <c r="I280" s="1">
        <v>42.156862745098003</v>
      </c>
      <c r="J280" s="1">
        <v>48.863636363636303</v>
      </c>
      <c r="K280" s="1">
        <v>41.1111111111111</v>
      </c>
      <c r="L280" s="1">
        <v>46.590909090909101</v>
      </c>
      <c r="M280" s="1">
        <v>48.863636363636303</v>
      </c>
      <c r="N280" s="1">
        <v>46.428571428571402</v>
      </c>
      <c r="O280" s="1">
        <v>16.071428571428498</v>
      </c>
      <c r="P280" s="1">
        <v>38</v>
      </c>
      <c r="Q280" s="1">
        <v>18.421052631578899</v>
      </c>
      <c r="R280" s="1">
        <v>21.052631578947299</v>
      </c>
      <c r="S280" s="1">
        <v>27.5</v>
      </c>
      <c r="T280" s="1">
        <v>25</v>
      </c>
      <c r="U280" s="1">
        <v>57.534246575342401</v>
      </c>
      <c r="V280" s="1">
        <v>51.470588235294102</v>
      </c>
      <c r="W280" s="1">
        <v>45.081967213114702</v>
      </c>
      <c r="X280" s="1">
        <v>46.078431372548998</v>
      </c>
      <c r="Y280" s="1">
        <v>32.954545454545404</v>
      </c>
      <c r="Z280" s="1">
        <v>33.3333333333333</v>
      </c>
      <c r="AA280" s="1">
        <v>30.681818181818102</v>
      </c>
      <c r="AB280" s="1">
        <v>35.227272727272698</v>
      </c>
      <c r="AC280" s="1">
        <v>30.952380952380899</v>
      </c>
      <c r="AD280" s="1">
        <v>17.857142857142801</v>
      </c>
      <c r="AE280" s="1">
        <v>18</v>
      </c>
      <c r="AF280" s="1">
        <v>21.052631578947299</v>
      </c>
      <c r="AG280" s="1">
        <v>18.421052631578899</v>
      </c>
      <c r="AH280" s="1">
        <v>20</v>
      </c>
      <c r="AI280" s="1">
        <v>25</v>
      </c>
      <c r="AJ280" s="1">
        <v>60.273972602739697</v>
      </c>
      <c r="AK280" s="1">
        <v>63.235294117647001</v>
      </c>
      <c r="AL280" s="1">
        <v>28.688524590163901</v>
      </c>
      <c r="AM280" s="1">
        <v>24.509803921568601</v>
      </c>
      <c r="AN280" s="1">
        <v>22.727272727272702</v>
      </c>
      <c r="AO280" s="1">
        <v>24.4444444444444</v>
      </c>
      <c r="AP280" s="1">
        <v>23.863636363636299</v>
      </c>
      <c r="AQ280" s="1">
        <v>28.409090909090899</v>
      </c>
      <c r="AR280" s="1">
        <v>29.761904761904699</v>
      </c>
      <c r="AS280" s="1">
        <v>32.142857142857103</v>
      </c>
      <c r="AT280" s="1">
        <v>16</v>
      </c>
      <c r="AU280" s="1">
        <v>15.789473684210501</v>
      </c>
      <c r="AV280" s="1">
        <v>26.315789473684202</v>
      </c>
      <c r="AW280" s="1">
        <v>22.5</v>
      </c>
      <c r="AX280" s="1">
        <v>37.5</v>
      </c>
      <c r="AY280" s="1">
        <v>39.041095890410901</v>
      </c>
      <c r="AZ280" s="1">
        <v>36.029411764705799</v>
      </c>
      <c r="BA280" s="1">
        <v>40.163934426229503</v>
      </c>
      <c r="BB280" s="1">
        <v>38.235294117647101</v>
      </c>
      <c r="BC280" s="1">
        <v>19.318181818181799</v>
      </c>
      <c r="BD280" s="1">
        <v>36.6666666666666</v>
      </c>
      <c r="BE280" s="1">
        <v>42.045454545454497</v>
      </c>
      <c r="BF280" s="1">
        <v>64.772727272727195</v>
      </c>
      <c r="BG280" s="1">
        <v>48.809523809523803</v>
      </c>
      <c r="BH280" s="1">
        <v>26.785714285714199</v>
      </c>
      <c r="BI280" s="1">
        <v>34</v>
      </c>
      <c r="BJ280" s="1">
        <v>23.684210526315699</v>
      </c>
      <c r="BK280" s="1">
        <v>34.210526315789402</v>
      </c>
      <c r="BL280" s="1">
        <v>32.5</v>
      </c>
      <c r="BM280" s="1">
        <v>50</v>
      </c>
      <c r="BN280" s="1">
        <v>67.123287671232802</v>
      </c>
      <c r="BO280" s="1">
        <v>65.441176470588204</v>
      </c>
      <c r="BP280" s="1">
        <v>69.672131147540895</v>
      </c>
      <c r="BQ280" s="1">
        <v>70.588235294117595</v>
      </c>
      <c r="BR280" s="1">
        <v>10.2272727272727</v>
      </c>
      <c r="BS280" s="1">
        <v>10</v>
      </c>
      <c r="BT280" s="1">
        <v>11.363636363636299</v>
      </c>
      <c r="BU280" s="1">
        <v>14.772727272727201</v>
      </c>
      <c r="BV280" s="1">
        <v>16.6666666666666</v>
      </c>
      <c r="BW280" s="1">
        <v>10.714285714285699</v>
      </c>
      <c r="BX280" s="1">
        <v>18</v>
      </c>
      <c r="BY280" s="1">
        <v>28.947368421052602</v>
      </c>
      <c r="BZ280" s="1">
        <v>34.210526315789402</v>
      </c>
      <c r="CA280" s="1">
        <v>37.5</v>
      </c>
      <c r="CB280" s="1">
        <v>40.625</v>
      </c>
      <c r="CC280" s="1">
        <v>83.561643835616394</v>
      </c>
      <c r="CD280" s="1">
        <v>82.352941176470495</v>
      </c>
      <c r="CE280" s="1">
        <v>54.918032786885199</v>
      </c>
      <c r="CF280" s="1">
        <v>80.392156862745097</v>
      </c>
      <c r="CG280" s="1">
        <v>84.090909090909093</v>
      </c>
      <c r="CH280" s="1">
        <v>96.6666666666666</v>
      </c>
      <c r="CI280" s="1">
        <v>89.772727272727195</v>
      </c>
      <c r="CJ280" s="1">
        <v>95.454545454545396</v>
      </c>
      <c r="CK280" s="1">
        <v>98.809523809523796</v>
      </c>
      <c r="CL280" s="1">
        <v>91.071428571428498</v>
      </c>
      <c r="CM280" s="1">
        <v>94</v>
      </c>
      <c r="CN280" s="1">
        <v>39.473684210526301</v>
      </c>
      <c r="CO280" s="1">
        <v>28.947368421052602</v>
      </c>
      <c r="CP280" s="1">
        <v>20</v>
      </c>
      <c r="CQ280" s="1">
        <v>12.5</v>
      </c>
      <c r="CR280" s="1">
        <v>63.013698630136901</v>
      </c>
      <c r="CS280" s="1">
        <v>65.441176470588204</v>
      </c>
      <c r="CT280" s="1">
        <v>58.1967213114754</v>
      </c>
      <c r="CU280" s="1">
        <v>56.862745098039198</v>
      </c>
      <c r="CV280" s="1">
        <v>28.409090909090899</v>
      </c>
      <c r="CW280" s="1">
        <v>30</v>
      </c>
      <c r="CX280" s="1">
        <v>30.681818181818102</v>
      </c>
      <c r="CY280" s="1">
        <v>55.681818181818102</v>
      </c>
      <c r="CZ280" s="1">
        <v>46.428571428571402</v>
      </c>
      <c r="DA280" s="1">
        <v>33.928571428571402</v>
      </c>
      <c r="DB280" s="1">
        <v>44</v>
      </c>
      <c r="DC280" s="1">
        <v>44.736842105263101</v>
      </c>
      <c r="DD280" s="1">
        <v>47.368421052631497</v>
      </c>
      <c r="DE280" s="1">
        <v>57.5</v>
      </c>
      <c r="DF280" s="1">
        <v>62.5</v>
      </c>
      <c r="DG280" s="1">
        <v>83.473954512105607</v>
      </c>
      <c r="DH280" s="1">
        <v>84.577387486278795</v>
      </c>
      <c r="DI280" s="1">
        <v>59.744214372716201</v>
      </c>
      <c r="DJ280" s="1">
        <v>77.280805687203696</v>
      </c>
      <c r="DK280" s="1">
        <v>25.9240759240759</v>
      </c>
      <c r="DL280" s="1">
        <v>37.031408308004004</v>
      </c>
      <c r="DM280" s="1">
        <v>37.769784172661801</v>
      </c>
      <c r="DN280" s="1">
        <v>45.952868852458998</v>
      </c>
      <c r="DO280" s="1">
        <v>31.6295546558704</v>
      </c>
      <c r="DP280" s="1">
        <v>62.591050988553498</v>
      </c>
      <c r="DQ280" s="1">
        <v>55.861664712778399</v>
      </c>
      <c r="DR280" s="1">
        <v>85.215453194650806</v>
      </c>
      <c r="DS280" s="1">
        <v>49.924242424242401</v>
      </c>
      <c r="DT280" s="1">
        <v>31.790591805766301</v>
      </c>
      <c r="DU280" s="1">
        <v>45.338983050847403</v>
      </c>
      <c r="DV280" s="1">
        <v>32.336757153338198</v>
      </c>
      <c r="DW280" s="1">
        <v>33.241858763263799</v>
      </c>
      <c r="DX280" s="1">
        <v>24.949248883475398</v>
      </c>
      <c r="DY280" s="1">
        <v>27.2215639810426</v>
      </c>
      <c r="DZ280" s="1">
        <v>16.533466533466498</v>
      </c>
      <c r="EA280" s="1">
        <v>9.77710233029382</v>
      </c>
      <c r="EB280" s="1">
        <v>9.9177800616649492</v>
      </c>
      <c r="EC280" s="1">
        <v>12.858606557377099</v>
      </c>
      <c r="ED280" s="1">
        <v>27.277327935222601</v>
      </c>
      <c r="EE280" s="1">
        <v>32.830385015608698</v>
      </c>
      <c r="EF280" s="1">
        <v>23.856975381008201</v>
      </c>
      <c r="EG280" s="1">
        <v>17.607726597325399</v>
      </c>
      <c r="EH280" s="1">
        <v>14.4696969696969</v>
      </c>
      <c r="EI280" s="1">
        <v>11.1532625189681</v>
      </c>
      <c r="EJ280" s="1">
        <v>10.254237288135499</v>
      </c>
      <c r="EK280" s="1">
        <v>77.549523110785003</v>
      </c>
      <c r="EL280" s="1">
        <v>78.851079399926803</v>
      </c>
      <c r="EM280" s="1">
        <v>78.197320341047501</v>
      </c>
      <c r="EN280" s="1">
        <v>70.882701421800903</v>
      </c>
      <c r="EO280" s="1">
        <v>50.799200799200698</v>
      </c>
      <c r="EP280" s="1">
        <v>51.0131712259371</v>
      </c>
      <c r="EQ280" s="1">
        <v>50.770811921891003</v>
      </c>
      <c r="ER280" s="1">
        <v>46.823770491803202</v>
      </c>
      <c r="ES280" s="1">
        <v>62.0445344129554</v>
      </c>
      <c r="ET280" s="1">
        <v>28.876170655567101</v>
      </c>
      <c r="EU280" s="1">
        <v>9.3200468933177003</v>
      </c>
      <c r="EV280" s="1">
        <v>18.4992570579494</v>
      </c>
      <c r="EW280" s="1">
        <v>38.939393939393902</v>
      </c>
      <c r="EX280" s="1">
        <v>40.819423368740502</v>
      </c>
      <c r="EY280" s="1">
        <v>41.610169491525397</v>
      </c>
    </row>
    <row r="281" spans="1:155" ht="15">
      <c r="A281" s="11" t="s">
        <v>87</v>
      </c>
      <c r="B281" s="1" t="s">
        <v>562</v>
      </c>
      <c r="C281" s="1" t="s">
        <v>1146</v>
      </c>
      <c r="D281" s="11" t="s">
        <v>1251</v>
      </c>
      <c r="E281" s="11" t="s">
        <v>1252</v>
      </c>
      <c r="F281" s="1">
        <v>99.358974358974294</v>
      </c>
      <c r="G281" s="1">
        <v>84.246575342465704</v>
      </c>
      <c r="H281" s="1">
        <v>74.637681159420197</v>
      </c>
      <c r="I281" s="1">
        <v>44.202898550724598</v>
      </c>
      <c r="J281" s="1">
        <v>45.535714285714199</v>
      </c>
      <c r="K281" s="1">
        <v>46.491228070175403</v>
      </c>
      <c r="L281" s="1">
        <v>44.339622641509401</v>
      </c>
      <c r="M281" s="1">
        <v>49.038461538461497</v>
      </c>
      <c r="N281" s="1">
        <v>41.836734693877503</v>
      </c>
      <c r="O281" s="1">
        <v>39.189189189189101</v>
      </c>
      <c r="P281" s="1">
        <v>38.571428571428498</v>
      </c>
      <c r="Q281" s="1">
        <v>69.354838709677395</v>
      </c>
      <c r="R281" s="1">
        <v>41.071428571428498</v>
      </c>
      <c r="S281" s="1">
        <v>42.592592592592503</v>
      </c>
      <c r="T281" s="1">
        <v>43.181818181818102</v>
      </c>
      <c r="U281" s="1">
        <v>93.589743589743506</v>
      </c>
      <c r="V281" s="1">
        <v>77.397260273972606</v>
      </c>
      <c r="W281" s="1">
        <v>56.521739130434703</v>
      </c>
      <c r="X281" s="1">
        <v>48.5507246376811</v>
      </c>
      <c r="Y281" s="1">
        <v>41.071428571428498</v>
      </c>
      <c r="Z281" s="1">
        <v>45.614035087719202</v>
      </c>
      <c r="AA281" s="1">
        <v>44.339622641509401</v>
      </c>
      <c r="AB281" s="1">
        <v>54.807692307692299</v>
      </c>
      <c r="AC281" s="1">
        <v>18.367346938775501</v>
      </c>
      <c r="AD281" s="1">
        <v>14.864864864864799</v>
      </c>
      <c r="AE281" s="1">
        <v>14.285714285714199</v>
      </c>
      <c r="AF281" s="1">
        <v>20.967741935483801</v>
      </c>
      <c r="AG281" s="1">
        <v>21.428571428571399</v>
      </c>
      <c r="AH281" s="1">
        <v>37.037037037037003</v>
      </c>
      <c r="AI281" s="1">
        <v>34.090909090909101</v>
      </c>
      <c r="AJ281" s="1">
        <v>80.128205128205096</v>
      </c>
      <c r="AK281" s="1">
        <v>82.191780821917803</v>
      </c>
      <c r="AL281" s="1">
        <v>73.913043478260803</v>
      </c>
      <c r="AM281" s="1">
        <v>39.855072463768103</v>
      </c>
      <c r="AN281" s="1">
        <v>83.928571428571402</v>
      </c>
      <c r="AO281" s="1">
        <v>82.456140350877106</v>
      </c>
      <c r="AP281" s="1">
        <v>81.132075471698101</v>
      </c>
      <c r="AQ281" s="1">
        <v>69.230769230769198</v>
      </c>
      <c r="AR281" s="1">
        <v>32.653061224489697</v>
      </c>
      <c r="AS281" s="1">
        <v>29.729729729729701</v>
      </c>
      <c r="AT281" s="1">
        <v>32.857142857142797</v>
      </c>
      <c r="AU281" s="1">
        <v>35.4838709677419</v>
      </c>
      <c r="AV281" s="1">
        <v>44.642857142857103</v>
      </c>
      <c r="AW281" s="1">
        <v>48.148148148148103</v>
      </c>
      <c r="AX281" s="1">
        <v>45.454545454545404</v>
      </c>
      <c r="AY281" s="1">
        <v>83.974358974358907</v>
      </c>
      <c r="AZ281" s="1">
        <v>73.287671232876704</v>
      </c>
      <c r="BA281" s="1">
        <v>71.739130434782595</v>
      </c>
      <c r="BB281" s="1">
        <v>83.3333333333333</v>
      </c>
      <c r="BC281" s="1">
        <v>84.821428571428498</v>
      </c>
      <c r="BD281" s="1">
        <v>53.508771929824498</v>
      </c>
      <c r="BE281" s="1">
        <v>63.207547169811299</v>
      </c>
      <c r="BF281" s="1">
        <v>68.269230769230703</v>
      </c>
      <c r="BG281" s="1">
        <v>39.7959183673469</v>
      </c>
      <c r="BH281" s="1">
        <v>17.567567567567501</v>
      </c>
      <c r="BI281" s="1">
        <v>24.285714285714199</v>
      </c>
      <c r="BJ281" s="1">
        <v>33.870967741935402</v>
      </c>
      <c r="BK281" s="1">
        <v>23.214285714285701</v>
      </c>
      <c r="BL281" s="1">
        <v>42.592592592592503</v>
      </c>
      <c r="BM281" s="1">
        <v>88.636363636363598</v>
      </c>
      <c r="BN281" s="1">
        <v>68.589743589743506</v>
      </c>
      <c r="BO281" s="1">
        <v>74.657534246575295</v>
      </c>
      <c r="BP281" s="1">
        <v>76.811594202898505</v>
      </c>
      <c r="BQ281" s="1">
        <v>65.2173913043478</v>
      </c>
      <c r="BR281" s="1">
        <v>62.5</v>
      </c>
      <c r="BS281" s="1">
        <v>27.1929824561403</v>
      </c>
      <c r="BT281" s="1">
        <v>29.245283018867902</v>
      </c>
      <c r="BU281" s="1">
        <v>29.807692307692299</v>
      </c>
      <c r="BV281" s="1">
        <v>30.612244897959101</v>
      </c>
      <c r="BW281" s="1">
        <v>27.027027027027</v>
      </c>
      <c r="BX281" s="1">
        <v>24.285714285714199</v>
      </c>
      <c r="BY281" s="1">
        <v>29.0322580645161</v>
      </c>
      <c r="BZ281" s="1">
        <v>35.714285714285701</v>
      </c>
      <c r="CA281" s="1">
        <v>42.592592592592503</v>
      </c>
      <c r="CB281" s="1">
        <v>45.454545454545404</v>
      </c>
      <c r="CC281" s="1">
        <v>92.948717948717899</v>
      </c>
      <c r="CD281" s="1">
        <v>93.835616438356098</v>
      </c>
      <c r="CE281" s="1">
        <v>92.028985507246304</v>
      </c>
      <c r="CF281" s="1">
        <v>71.739130434782595</v>
      </c>
      <c r="CG281" s="1">
        <v>75</v>
      </c>
      <c r="CH281" s="1">
        <v>61.403508771929801</v>
      </c>
      <c r="CI281" s="1">
        <v>76.415094339622598</v>
      </c>
      <c r="CJ281" s="1">
        <v>61.538461538461497</v>
      </c>
      <c r="CK281" s="1">
        <v>61.224489795918302</v>
      </c>
      <c r="CL281" s="1">
        <v>52.702702702702702</v>
      </c>
      <c r="CM281" s="1">
        <v>44.285714285714199</v>
      </c>
      <c r="CN281" s="1">
        <v>48.387096774193502</v>
      </c>
      <c r="CO281" s="1">
        <v>44.642857142857103</v>
      </c>
      <c r="CP281" s="1">
        <v>20.370370370370299</v>
      </c>
      <c r="CQ281" s="1">
        <v>88.636363636363598</v>
      </c>
      <c r="CR281" s="1">
        <v>92.307692307692307</v>
      </c>
      <c r="CS281" s="1">
        <v>63.013698630136901</v>
      </c>
      <c r="CT281" s="1">
        <v>66.6666666666666</v>
      </c>
      <c r="CU281" s="1">
        <v>49.2753623188405</v>
      </c>
      <c r="CV281" s="1">
        <v>47.321428571428498</v>
      </c>
      <c r="CW281" s="1">
        <v>45.614035087719202</v>
      </c>
      <c r="CX281" s="1">
        <v>45.283018867924497</v>
      </c>
      <c r="CY281" s="1">
        <v>48.076923076923102</v>
      </c>
      <c r="CZ281" s="1">
        <v>48.979591836734599</v>
      </c>
      <c r="DA281" s="1">
        <v>43.243243243243199</v>
      </c>
      <c r="DB281" s="1">
        <v>41.428571428571402</v>
      </c>
      <c r="DC281" s="1">
        <v>53.225806451612897</v>
      </c>
      <c r="DD281" s="1">
        <v>35.714285714285701</v>
      </c>
      <c r="DE281" s="1">
        <v>40.740740740740698</v>
      </c>
      <c r="DF281" s="1">
        <v>50</v>
      </c>
      <c r="DG281" s="1">
        <v>89.233308877476105</v>
      </c>
      <c r="DH281" s="1">
        <v>83.955360409806104</v>
      </c>
      <c r="DI281" s="1">
        <v>94.782785221274807</v>
      </c>
      <c r="DJ281" s="1">
        <v>86.640995260663502</v>
      </c>
      <c r="DK281" s="1">
        <v>82.067932067932105</v>
      </c>
      <c r="DL281" s="1">
        <v>57.3961499493414</v>
      </c>
      <c r="DM281" s="1">
        <v>56.577595066803703</v>
      </c>
      <c r="DN281" s="1">
        <v>45.543032786885199</v>
      </c>
      <c r="DO281" s="1">
        <v>31.730769230769202</v>
      </c>
      <c r="DP281" s="1">
        <v>20.6555671175858</v>
      </c>
      <c r="DQ281" s="1">
        <v>20.222743259085501</v>
      </c>
      <c r="DR281" s="1">
        <v>47.325408618127703</v>
      </c>
      <c r="DS281" s="1">
        <v>50.0757575757575</v>
      </c>
      <c r="DT281" s="1">
        <v>78.072837632776896</v>
      </c>
      <c r="DU281" s="1">
        <v>49.067796610169403</v>
      </c>
      <c r="DV281" s="1">
        <v>81.786500366837799</v>
      </c>
      <c r="DW281" s="1">
        <v>79.747530186608103</v>
      </c>
      <c r="DX281" s="1">
        <v>82.074705643524098</v>
      </c>
      <c r="DY281" s="1">
        <v>82.849526066350705</v>
      </c>
      <c r="DZ281" s="1">
        <v>85.364635364635305</v>
      </c>
      <c r="EA281" s="1">
        <v>85.967578520770005</v>
      </c>
      <c r="EB281" s="1">
        <v>87.615621788283605</v>
      </c>
      <c r="EC281" s="1">
        <v>87.038934426229503</v>
      </c>
      <c r="ED281" s="1">
        <v>80.617408906882503</v>
      </c>
      <c r="EE281" s="1">
        <v>87.773152965660699</v>
      </c>
      <c r="EF281" s="1">
        <v>80.715123094958898</v>
      </c>
      <c r="EG281" s="1">
        <v>79.271916790490295</v>
      </c>
      <c r="EH281" s="1">
        <v>65.378787878787804</v>
      </c>
      <c r="EI281" s="1">
        <v>89.908952959028795</v>
      </c>
      <c r="EJ281" s="1">
        <v>87.203389830508399</v>
      </c>
      <c r="EK281" s="1">
        <v>89.416727806309595</v>
      </c>
      <c r="EL281" s="1">
        <v>74.624954262714894</v>
      </c>
      <c r="EM281" s="1">
        <v>73.792123426715307</v>
      </c>
      <c r="EN281" s="1">
        <v>30.9537914691943</v>
      </c>
      <c r="EO281" s="1">
        <v>22.0779220779221</v>
      </c>
      <c r="EP281" s="1">
        <v>21.681864235055698</v>
      </c>
      <c r="EQ281" s="1">
        <v>21.891058581706101</v>
      </c>
      <c r="ER281" s="1">
        <v>25.768442622950801</v>
      </c>
      <c r="ES281" s="1">
        <v>9.6659919028340102</v>
      </c>
      <c r="ET281" s="1">
        <v>28.876170655567101</v>
      </c>
      <c r="EU281" s="1">
        <v>38.628370457209797</v>
      </c>
      <c r="EV281" s="1">
        <v>47.696879643387803</v>
      </c>
      <c r="EW281" s="1">
        <v>38.939393939393902</v>
      </c>
      <c r="EX281" s="1">
        <v>40.819423368740502</v>
      </c>
      <c r="EY281" s="1">
        <v>41.610169491525397</v>
      </c>
    </row>
    <row r="282" spans="1:155" ht="15">
      <c r="A282" s="11" t="s">
        <v>357</v>
      </c>
      <c r="B282" s="1" t="s">
        <v>829</v>
      </c>
      <c r="C282" s="1" t="s">
        <v>1067</v>
      </c>
      <c r="D282" s="11" t="s">
        <v>1052</v>
      </c>
      <c r="E282" s="11" t="s">
        <v>1100</v>
      </c>
      <c r="F282" s="1">
        <v>77.364864864864799</v>
      </c>
      <c r="G282" s="1">
        <v>80.069930069930095</v>
      </c>
      <c r="H282" s="1">
        <v>79.296875</v>
      </c>
      <c r="I282" s="1">
        <v>76.086956521739097</v>
      </c>
      <c r="J282" s="1">
        <v>74.019607843137194</v>
      </c>
      <c r="K282" s="1">
        <v>70.918367346938695</v>
      </c>
      <c r="L282" s="1">
        <v>67.894736842105203</v>
      </c>
      <c r="M282" s="1">
        <v>68.2291666666666</v>
      </c>
      <c r="N282" s="1">
        <v>41.6666666666666</v>
      </c>
      <c r="O282" s="1">
        <v>19.1860465116279</v>
      </c>
      <c r="P282" s="1">
        <v>17.901234567901199</v>
      </c>
      <c r="Q282" s="1">
        <v>21.7741935483871</v>
      </c>
      <c r="R282" s="1">
        <v>36.1111111111111</v>
      </c>
      <c r="S282" s="1">
        <v>41.6666666666666</v>
      </c>
      <c r="T282" s="1">
        <v>36.274509803921497</v>
      </c>
      <c r="U282" s="1">
        <v>68.918918918918905</v>
      </c>
      <c r="V282" s="1">
        <v>74.125874125874105</v>
      </c>
      <c r="W282" s="1">
        <v>75</v>
      </c>
      <c r="X282" s="1">
        <v>74.782608695652101</v>
      </c>
      <c r="Y282" s="1">
        <v>74.019607843137194</v>
      </c>
      <c r="Z282" s="1">
        <v>81.122448979591795</v>
      </c>
      <c r="AA282" s="1">
        <v>82.631578947368396</v>
      </c>
      <c r="AB282" s="1">
        <v>83.8541666666666</v>
      </c>
      <c r="AC282" s="1">
        <v>86.6666666666666</v>
      </c>
      <c r="AD282" s="1">
        <v>52.325581395348799</v>
      </c>
      <c r="AE282" s="1">
        <v>25.3086419753086</v>
      </c>
      <c r="AF282" s="1">
        <v>31.451612903225801</v>
      </c>
      <c r="AG282" s="1">
        <v>39.814814814814802</v>
      </c>
      <c r="AH282" s="1">
        <v>39.814814814814802</v>
      </c>
      <c r="AI282" s="1">
        <v>42.156862745098003</v>
      </c>
      <c r="AJ282" s="1">
        <v>92.229729729729698</v>
      </c>
      <c r="AK282" s="1">
        <v>91.958041958041903</v>
      </c>
      <c r="AL282" s="1">
        <v>91.015625</v>
      </c>
      <c r="AM282" s="1">
        <v>90.434782608695599</v>
      </c>
      <c r="AN282" s="1">
        <v>89.215686274509807</v>
      </c>
      <c r="AO282" s="1">
        <v>88.775510204081598</v>
      </c>
      <c r="AP282" s="1">
        <v>89.473684210526301</v>
      </c>
      <c r="AQ282" s="1">
        <v>93.2291666666666</v>
      </c>
      <c r="AR282" s="1">
        <v>85</v>
      </c>
      <c r="AS282" s="1">
        <v>40.116279069767401</v>
      </c>
      <c r="AT282" s="1">
        <v>40.123456790123399</v>
      </c>
      <c r="AU282" s="1">
        <v>44.354838709677402</v>
      </c>
      <c r="AV282" s="1">
        <v>50</v>
      </c>
      <c r="AW282" s="1">
        <v>50</v>
      </c>
      <c r="AX282" s="1">
        <v>50</v>
      </c>
      <c r="AY282" s="1">
        <v>70.608108108108098</v>
      </c>
      <c r="AZ282" s="1">
        <v>48.6013986013986</v>
      </c>
      <c r="BA282" s="1">
        <v>48.046875</v>
      </c>
      <c r="BB282" s="1">
        <v>74.347826086956502</v>
      </c>
      <c r="BC282" s="1">
        <v>52.450980392156801</v>
      </c>
      <c r="BD282" s="1">
        <v>63.775510204081598</v>
      </c>
      <c r="BE282" s="1">
        <v>80.5263157894736</v>
      </c>
      <c r="BF282" s="1">
        <v>57.8125</v>
      </c>
      <c r="BG282" s="1">
        <v>60.5555555555555</v>
      </c>
      <c r="BH282" s="1">
        <v>34.302325581395301</v>
      </c>
      <c r="BI282" s="1">
        <v>21.604938271604901</v>
      </c>
      <c r="BJ282" s="1">
        <v>13.709677419354801</v>
      </c>
      <c r="BK282" s="1">
        <v>37.962962962962898</v>
      </c>
      <c r="BL282" s="1">
        <v>50</v>
      </c>
      <c r="BM282" s="1">
        <v>14.705882352941099</v>
      </c>
      <c r="BN282" s="1">
        <v>22.635135135135101</v>
      </c>
      <c r="BO282" s="1">
        <v>27.972027972027899</v>
      </c>
      <c r="BP282" s="1">
        <v>32.03125</v>
      </c>
      <c r="BQ282" s="1">
        <v>31.3043478260869</v>
      </c>
      <c r="BR282" s="1">
        <v>33.3333333333333</v>
      </c>
      <c r="BS282" s="1">
        <v>80.102040816326493</v>
      </c>
      <c r="BT282" s="1">
        <v>82.631578947368396</v>
      </c>
      <c r="BU282" s="1">
        <v>86.4583333333333</v>
      </c>
      <c r="BV282" s="1">
        <v>90</v>
      </c>
      <c r="BW282" s="1">
        <v>38.953488372092998</v>
      </c>
      <c r="BX282" s="1">
        <v>38.271604938271601</v>
      </c>
      <c r="BY282" s="1">
        <v>35.4838709677419</v>
      </c>
      <c r="BZ282" s="1">
        <v>43.518518518518498</v>
      </c>
      <c r="CA282" s="1">
        <v>42.592592592592503</v>
      </c>
      <c r="CB282" s="1">
        <v>46.078431372548998</v>
      </c>
      <c r="CC282" s="1">
        <v>66.891891891891902</v>
      </c>
      <c r="CD282" s="1">
        <v>66.783216783216702</v>
      </c>
      <c r="CE282" s="1">
        <v>66.015625</v>
      </c>
      <c r="CF282" s="1">
        <v>61.304347826086897</v>
      </c>
      <c r="CG282" s="1">
        <v>73.039215686274503</v>
      </c>
      <c r="CH282" s="1">
        <v>79.5918367346938</v>
      </c>
      <c r="CI282" s="1">
        <v>80.5263157894736</v>
      </c>
      <c r="CJ282" s="1">
        <v>60.4166666666666</v>
      </c>
      <c r="CK282" s="1">
        <v>54.4444444444444</v>
      </c>
      <c r="CL282" s="1">
        <v>37.790697674418603</v>
      </c>
      <c r="CM282" s="1">
        <v>54.938271604938201</v>
      </c>
      <c r="CN282" s="1">
        <v>28.2258064516129</v>
      </c>
      <c r="CO282" s="1">
        <v>29.629629629629601</v>
      </c>
      <c r="CP282" s="1">
        <v>40.740740740740698</v>
      </c>
      <c r="CQ282" s="1">
        <v>18.627450980392101</v>
      </c>
      <c r="CR282" s="1">
        <v>79.054054054054006</v>
      </c>
      <c r="CS282" s="1">
        <v>80.419580419580399</v>
      </c>
      <c r="CT282" s="1">
        <v>78.515625</v>
      </c>
      <c r="CU282" s="1">
        <v>75.2173913043478</v>
      </c>
      <c r="CV282" s="1">
        <v>74.509803921568604</v>
      </c>
      <c r="CW282" s="1">
        <v>75</v>
      </c>
      <c r="CX282" s="1">
        <v>75.263157894736807</v>
      </c>
      <c r="CY282" s="1">
        <v>79.6875</v>
      </c>
      <c r="CZ282" s="1">
        <v>78.3333333333333</v>
      </c>
      <c r="DA282" s="1">
        <v>76.744186046511601</v>
      </c>
      <c r="DB282" s="1">
        <v>77.7777777777777</v>
      </c>
      <c r="DC282" s="1">
        <v>87.096774193548299</v>
      </c>
      <c r="DD282" s="1">
        <v>79.629629629629605</v>
      </c>
      <c r="DE282" s="1">
        <v>87.962962962962905</v>
      </c>
      <c r="DF282" s="1">
        <v>37.254901960784302</v>
      </c>
      <c r="DG282" s="1">
        <v>91.691122523844399</v>
      </c>
      <c r="DH282" s="1">
        <v>97.164288327844801</v>
      </c>
      <c r="DI282" s="1">
        <v>90.154283394234596</v>
      </c>
      <c r="DJ282" s="1">
        <v>88.951421800947799</v>
      </c>
      <c r="DK282" s="1">
        <v>64.685314685314594</v>
      </c>
      <c r="DL282" s="1">
        <v>53.951367781155</v>
      </c>
      <c r="DM282" s="1">
        <v>74.460431654676199</v>
      </c>
      <c r="DN282" s="1">
        <v>79.047131147540895</v>
      </c>
      <c r="DO282" s="1">
        <v>44.989878542510098</v>
      </c>
      <c r="DP282" s="1">
        <v>7.9604578563995796</v>
      </c>
      <c r="DQ282" s="1">
        <v>21.0433763188745</v>
      </c>
      <c r="DR282" s="1">
        <v>6.4635958395245101</v>
      </c>
      <c r="DS282" s="1">
        <v>6.1363636363636296</v>
      </c>
      <c r="DT282" s="1">
        <v>12.215477996965101</v>
      </c>
      <c r="DU282" s="1">
        <v>9.2372881355932197</v>
      </c>
      <c r="DV282" s="1">
        <v>20.6346294937637</v>
      </c>
      <c r="DW282" s="1">
        <v>20.911086717892399</v>
      </c>
      <c r="DX282" s="1">
        <v>26.532683719041799</v>
      </c>
      <c r="DY282" s="1">
        <v>17.031990521327</v>
      </c>
      <c r="DZ282" s="1">
        <v>18.031968031967999</v>
      </c>
      <c r="EA282" s="1">
        <v>15.3495440729483</v>
      </c>
      <c r="EB282" s="1">
        <v>15.3648509763617</v>
      </c>
      <c r="EC282" s="1">
        <v>28.739754098360599</v>
      </c>
      <c r="ED282" s="1">
        <v>13.006072874493899</v>
      </c>
      <c r="EE282" s="1">
        <v>21.8002081165452</v>
      </c>
      <c r="EF282" s="1">
        <v>26.553341148886201</v>
      </c>
      <c r="EG282" s="1">
        <v>23.254086181277799</v>
      </c>
      <c r="EH282" s="1">
        <v>41.590909090909101</v>
      </c>
      <c r="EI282" s="1">
        <v>51.517450682852797</v>
      </c>
      <c r="EJ282" s="1">
        <v>81.440677966101603</v>
      </c>
      <c r="EK282" s="1">
        <v>77.549523110785003</v>
      </c>
      <c r="EL282" s="1">
        <v>78.851079399926803</v>
      </c>
      <c r="EM282" s="1">
        <v>78.197320341047501</v>
      </c>
      <c r="EN282" s="1">
        <v>30.9537914691943</v>
      </c>
      <c r="EO282" s="1">
        <v>61.738261738261698</v>
      </c>
      <c r="EP282" s="1">
        <v>51.0131712259371</v>
      </c>
      <c r="EQ282" s="1">
        <v>66.187050359712202</v>
      </c>
      <c r="ER282" s="1">
        <v>78.278688524590095</v>
      </c>
      <c r="ES282" s="1">
        <v>68.370445344129493</v>
      </c>
      <c r="ET282" s="1">
        <v>28.876170655567101</v>
      </c>
      <c r="EU282" s="1">
        <v>38.628370457209797</v>
      </c>
      <c r="EV282" s="1">
        <v>47.696879643387803</v>
      </c>
      <c r="EW282" s="1">
        <v>38.939393939393902</v>
      </c>
      <c r="EX282" s="1">
        <v>40.819423368740502</v>
      </c>
      <c r="EY282" s="1">
        <v>41.610169491525397</v>
      </c>
    </row>
    <row r="283" spans="1:155" ht="15">
      <c r="A283" s="11" t="s">
        <v>407</v>
      </c>
      <c r="B283" s="1" t="s">
        <v>876</v>
      </c>
      <c r="C283" s="1" t="s">
        <v>1215</v>
      </c>
      <c r="D283" s="11" t="s">
        <v>1042</v>
      </c>
      <c r="E283" s="11" t="s">
        <v>1253</v>
      </c>
      <c r="F283" s="1">
        <v>76.282051282051199</v>
      </c>
      <c r="G283" s="1">
        <v>57.051282051282001</v>
      </c>
      <c r="H283" s="1">
        <v>65.909090909090907</v>
      </c>
      <c r="I283" s="1">
        <v>71.052631578947299</v>
      </c>
      <c r="J283" s="1">
        <v>21.296296296296202</v>
      </c>
      <c r="K283" s="1">
        <v>25.510204081632601</v>
      </c>
      <c r="L283" s="1">
        <v>26.595744680851102</v>
      </c>
      <c r="M283" s="1">
        <v>21.590909090909101</v>
      </c>
      <c r="N283" s="1">
        <v>23.863636363636299</v>
      </c>
      <c r="O283" s="1">
        <v>20.731707317073099</v>
      </c>
      <c r="P283" s="1">
        <v>8.3333333333333304</v>
      </c>
      <c r="Q283" s="1">
        <v>5.3571428571428497</v>
      </c>
      <c r="R283" s="1">
        <v>12.9629629629629</v>
      </c>
      <c r="S283" s="1">
        <v>26.923076923076898</v>
      </c>
      <c r="T283" s="1">
        <v>34</v>
      </c>
      <c r="U283" s="1">
        <v>92.948717948717899</v>
      </c>
      <c r="V283" s="1">
        <v>76.282051282051199</v>
      </c>
      <c r="W283" s="1">
        <v>81.060606060606105</v>
      </c>
      <c r="X283" s="1">
        <v>84.210526315789394</v>
      </c>
      <c r="Y283" s="1">
        <v>6.4814814814814801</v>
      </c>
      <c r="Z283" s="1">
        <v>7.1428571428571397</v>
      </c>
      <c r="AA283" s="1">
        <v>10.6382978723404</v>
      </c>
      <c r="AB283" s="1">
        <v>11.363636363636299</v>
      </c>
      <c r="AC283" s="1">
        <v>14.772727272727201</v>
      </c>
      <c r="AD283" s="1">
        <v>14.634146341463399</v>
      </c>
      <c r="AE283" s="1">
        <v>8.3333333333333304</v>
      </c>
      <c r="AF283" s="1">
        <v>8.9285714285714199</v>
      </c>
      <c r="AG283" s="1">
        <v>16.6666666666666</v>
      </c>
      <c r="AH283" s="1">
        <v>26.923076923076898</v>
      </c>
      <c r="AI283" s="1">
        <v>32</v>
      </c>
      <c r="AJ283" s="1">
        <v>89.743589743589695</v>
      </c>
      <c r="AK283" s="1">
        <v>89.102564102564102</v>
      </c>
      <c r="AL283" s="1">
        <v>89.393939393939306</v>
      </c>
      <c r="AM283" s="1">
        <v>91.228070175438503</v>
      </c>
      <c r="AN283" s="1">
        <v>93.518518518518505</v>
      </c>
      <c r="AO283" s="1">
        <v>92.857142857142804</v>
      </c>
      <c r="AP283" s="1">
        <v>94.680851063829707</v>
      </c>
      <c r="AQ283" s="1">
        <v>93.181818181818102</v>
      </c>
      <c r="AR283" s="1">
        <v>32.954545454545404</v>
      </c>
      <c r="AS283" s="1">
        <v>35.365853658536501</v>
      </c>
      <c r="AT283" s="1">
        <v>33.3333333333333</v>
      </c>
      <c r="AU283" s="1">
        <v>39.285714285714199</v>
      </c>
      <c r="AV283" s="1">
        <v>40.740740740740698</v>
      </c>
      <c r="AW283" s="1">
        <v>50</v>
      </c>
      <c r="AX283" s="1">
        <v>50</v>
      </c>
      <c r="AY283" s="1">
        <v>28.846153846153801</v>
      </c>
      <c r="AZ283" s="1">
        <v>27.564102564102502</v>
      </c>
      <c r="BA283" s="1">
        <v>28.030303030302999</v>
      </c>
      <c r="BB283" s="1">
        <v>30.7017543859649</v>
      </c>
      <c r="BC283" s="1">
        <v>23.148148148148099</v>
      </c>
      <c r="BD283" s="1">
        <v>19.387755102040799</v>
      </c>
      <c r="BE283" s="1">
        <v>15.9574468085106</v>
      </c>
      <c r="BF283" s="1">
        <v>21.590909090909101</v>
      </c>
      <c r="BG283" s="1">
        <v>30.681818181818102</v>
      </c>
      <c r="BH283" s="1">
        <v>28.048780487804802</v>
      </c>
      <c r="BI283" s="1">
        <v>25</v>
      </c>
      <c r="BJ283" s="1">
        <v>16.071428571428498</v>
      </c>
      <c r="BK283" s="1">
        <v>16.6666666666666</v>
      </c>
      <c r="BL283" s="1">
        <v>21.1538461538461</v>
      </c>
      <c r="BM283" s="1">
        <v>10</v>
      </c>
      <c r="BN283" s="1">
        <v>45.512820512820497</v>
      </c>
      <c r="BO283" s="1">
        <v>34.615384615384599</v>
      </c>
      <c r="BP283" s="1">
        <v>37.878787878787797</v>
      </c>
      <c r="BQ283" s="1">
        <v>45.614035087719202</v>
      </c>
      <c r="BR283" s="1">
        <v>9.2592592592592506</v>
      </c>
      <c r="BS283" s="1">
        <v>14.285714285714199</v>
      </c>
      <c r="BT283" s="1">
        <v>17.021276595744599</v>
      </c>
      <c r="BU283" s="1">
        <v>17.045454545454501</v>
      </c>
      <c r="BV283" s="1">
        <v>17.045454545454501</v>
      </c>
      <c r="BW283" s="1">
        <v>15.8536585365853</v>
      </c>
      <c r="BX283" s="1">
        <v>11.6666666666666</v>
      </c>
      <c r="BY283" s="1">
        <v>14.285714285714199</v>
      </c>
      <c r="BZ283" s="1">
        <v>18.518518518518501</v>
      </c>
      <c r="CA283" s="1">
        <v>34.615384615384599</v>
      </c>
      <c r="CB283" s="1">
        <v>36</v>
      </c>
      <c r="CC283" s="1">
        <v>70.512820512820497</v>
      </c>
      <c r="CD283" s="1">
        <v>71.794871794871796</v>
      </c>
      <c r="CE283" s="1">
        <v>68.939393939393895</v>
      </c>
      <c r="CF283" s="1">
        <v>75.438596491228097</v>
      </c>
      <c r="CG283" s="1">
        <v>51.851851851851798</v>
      </c>
      <c r="CH283" s="1">
        <v>63.265306122448898</v>
      </c>
      <c r="CI283" s="1">
        <v>70.212765957446805</v>
      </c>
      <c r="CJ283" s="1">
        <v>54.545454545454497</v>
      </c>
      <c r="CK283" s="1">
        <v>57.954545454545404</v>
      </c>
      <c r="CL283" s="1">
        <v>59.756097560975597</v>
      </c>
      <c r="CM283" s="1">
        <v>60</v>
      </c>
      <c r="CN283" s="1">
        <v>48.214285714285701</v>
      </c>
      <c r="CO283" s="1">
        <v>31.481481481481399</v>
      </c>
      <c r="CP283" s="1">
        <v>63.461538461538403</v>
      </c>
      <c r="CQ283" s="1">
        <v>74</v>
      </c>
      <c r="CR283" s="1">
        <v>66.025641025640994</v>
      </c>
      <c r="CS283" s="1">
        <v>67.948717948717899</v>
      </c>
      <c r="CT283" s="1">
        <v>69.696969696969703</v>
      </c>
      <c r="CU283" s="1">
        <v>68.421052631578902</v>
      </c>
      <c r="CV283" s="1">
        <v>50</v>
      </c>
      <c r="CW283" s="1">
        <v>37.755102040816297</v>
      </c>
      <c r="CX283" s="1">
        <v>40.425531914893597</v>
      </c>
      <c r="CY283" s="1">
        <v>39.772727272727202</v>
      </c>
      <c r="CZ283" s="1">
        <v>43.181818181818102</v>
      </c>
      <c r="DA283" s="1">
        <v>46.341463414634099</v>
      </c>
      <c r="DB283" s="1">
        <v>38.3333333333333</v>
      </c>
      <c r="DC283" s="1">
        <v>41.071428571428498</v>
      </c>
      <c r="DD283" s="1">
        <v>51.851851851851798</v>
      </c>
      <c r="DE283" s="1">
        <v>80.769230769230703</v>
      </c>
      <c r="DF283" s="1">
        <v>84</v>
      </c>
      <c r="DG283" s="1">
        <v>83.288043478260803</v>
      </c>
      <c r="DH283" s="1">
        <v>85.051357300073306</v>
      </c>
      <c r="DI283" s="1">
        <v>76.308086351994106</v>
      </c>
      <c r="DJ283" s="1">
        <v>70.016240357287799</v>
      </c>
      <c r="DK283" s="1">
        <v>65.017772511848307</v>
      </c>
      <c r="DL283" s="1">
        <v>60.089910089910099</v>
      </c>
      <c r="DM283" s="1">
        <v>45.845997973657497</v>
      </c>
      <c r="DN283" s="1">
        <v>68.705035971222998</v>
      </c>
      <c r="DO283" s="1">
        <v>35.911885245901601</v>
      </c>
      <c r="DP283" s="1">
        <v>58.856275303643699</v>
      </c>
      <c r="DQ283" s="1">
        <v>8.0645161290322491</v>
      </c>
      <c r="DR283" s="1">
        <v>8.9683470105509908</v>
      </c>
      <c r="DS283" s="1">
        <v>33.060921248142598</v>
      </c>
      <c r="DT283" s="1">
        <v>23.863636363636299</v>
      </c>
      <c r="DU283" s="1">
        <v>18.588770864946799</v>
      </c>
      <c r="DV283" s="1">
        <v>0.91226708074534102</v>
      </c>
      <c r="DW283" s="1">
        <v>1.22890682318415</v>
      </c>
      <c r="DX283" s="1">
        <v>1.26234906695938</v>
      </c>
      <c r="DY283" s="1">
        <v>1.6037352821762101</v>
      </c>
      <c r="DZ283" s="1">
        <v>3.1694312796208499</v>
      </c>
      <c r="EA283" s="1">
        <v>2.2477522477522398</v>
      </c>
      <c r="EB283" s="1">
        <v>5.2178318135764901</v>
      </c>
      <c r="EC283" s="1">
        <v>4.3679342240493302</v>
      </c>
      <c r="ED283" s="1">
        <v>11.7315573770491</v>
      </c>
      <c r="EE283" s="1">
        <v>17.7631578947368</v>
      </c>
      <c r="EF283" s="1">
        <v>5.1508844953173698</v>
      </c>
      <c r="EG283" s="1">
        <v>0.64478311840562696</v>
      </c>
      <c r="EH283" s="1">
        <v>3.7890044576522999</v>
      </c>
      <c r="EI283" s="1">
        <v>6.89393939393939</v>
      </c>
      <c r="EJ283" s="1">
        <v>7.9666160849772298</v>
      </c>
      <c r="EK283" s="1">
        <v>81.890527950310499</v>
      </c>
      <c r="EL283" s="1">
        <v>77.549523110785003</v>
      </c>
      <c r="EM283" s="1">
        <v>88.144895718990099</v>
      </c>
      <c r="EN283" s="1">
        <v>73.792123426715307</v>
      </c>
      <c r="EO283" s="1">
        <v>30.9537914691943</v>
      </c>
      <c r="EP283" s="1">
        <v>22.0779220779221</v>
      </c>
      <c r="EQ283" s="1">
        <v>21.681864235055698</v>
      </c>
      <c r="ER283" s="1">
        <v>21.891058581706101</v>
      </c>
      <c r="ES283" s="1">
        <v>2.4077868852458999</v>
      </c>
      <c r="ET283" s="1">
        <v>33.350202429149803</v>
      </c>
      <c r="EU283" s="1">
        <v>28.876170655567101</v>
      </c>
      <c r="EV283" s="1">
        <v>9.3200468933177003</v>
      </c>
      <c r="EW283" s="1">
        <v>18.4992570579494</v>
      </c>
      <c r="EX283" s="1">
        <v>38.939393939393902</v>
      </c>
      <c r="EY283" s="1">
        <v>40.819423368740502</v>
      </c>
    </row>
    <row r="284" spans="1:155" ht="15">
      <c r="A284" s="11" t="s">
        <v>310</v>
      </c>
      <c r="B284" s="1" t="s">
        <v>782</v>
      </c>
      <c r="C284" s="1" t="s">
        <v>1010</v>
      </c>
      <c r="D284" s="11" t="s">
        <v>1011</v>
      </c>
      <c r="E284" s="11" t="s">
        <v>1012</v>
      </c>
      <c r="F284" s="1">
        <v>89.153439153439095</v>
      </c>
      <c r="G284" s="1">
        <v>85.112359550561806</v>
      </c>
      <c r="H284" s="1">
        <v>83.727810650887506</v>
      </c>
      <c r="I284" s="1">
        <v>67.647058823529406</v>
      </c>
      <c r="J284" s="1">
        <v>59.615384615384599</v>
      </c>
      <c r="K284" s="1">
        <v>37.5</v>
      </c>
      <c r="L284" s="1">
        <v>43.75</v>
      </c>
      <c r="M284" s="1">
        <v>47.950819672131097</v>
      </c>
      <c r="N284" s="1">
        <v>84.645669291338507</v>
      </c>
      <c r="O284" s="1">
        <v>77.102803738317704</v>
      </c>
      <c r="P284" s="1">
        <v>80.319148936170194</v>
      </c>
      <c r="Q284" s="1">
        <v>82.575757575757507</v>
      </c>
      <c r="R284" s="1">
        <v>89.1666666666666</v>
      </c>
      <c r="S284" s="1">
        <v>84.745762711864401</v>
      </c>
      <c r="T284" s="1">
        <v>83.3333333333333</v>
      </c>
      <c r="U284" s="1">
        <v>80.687830687830598</v>
      </c>
      <c r="V284" s="1">
        <v>80.056179775280896</v>
      </c>
      <c r="W284" s="1">
        <v>70.710059171597607</v>
      </c>
      <c r="X284" s="1">
        <v>71.568627450980301</v>
      </c>
      <c r="Y284" s="1">
        <v>54.230769230769198</v>
      </c>
      <c r="Z284" s="1">
        <v>53.629032258064498</v>
      </c>
      <c r="AA284" s="1">
        <v>60.4166666666666</v>
      </c>
      <c r="AB284" s="1">
        <v>64.344262295081904</v>
      </c>
      <c r="AC284" s="1">
        <v>60.236220472440898</v>
      </c>
      <c r="AD284" s="1">
        <v>64.018691588785003</v>
      </c>
      <c r="AE284" s="1">
        <v>66.489361702127596</v>
      </c>
      <c r="AF284" s="1">
        <v>50.757575757575701</v>
      </c>
      <c r="AG284" s="1">
        <v>42.5</v>
      </c>
      <c r="AH284" s="1">
        <v>61.864406779661003</v>
      </c>
      <c r="AI284" s="1">
        <v>68.75</v>
      </c>
      <c r="AJ284" s="1">
        <v>42.592592592592503</v>
      </c>
      <c r="AK284" s="1">
        <v>44.662921348314597</v>
      </c>
      <c r="AL284" s="1">
        <v>50</v>
      </c>
      <c r="AM284" s="1">
        <v>29.084967320261399</v>
      </c>
      <c r="AN284" s="1">
        <v>32.692307692307601</v>
      </c>
      <c r="AO284" s="1">
        <v>31.854838709677399</v>
      </c>
      <c r="AP284" s="1">
        <v>32.9166666666666</v>
      </c>
      <c r="AQ284" s="1">
        <v>39.754098360655703</v>
      </c>
      <c r="AR284" s="1">
        <v>42.913385826771602</v>
      </c>
      <c r="AS284" s="1">
        <v>47.196261682242898</v>
      </c>
      <c r="AT284" s="1">
        <v>47.340425531914804</v>
      </c>
      <c r="AU284" s="1">
        <v>5.3030303030303001</v>
      </c>
      <c r="AV284" s="1">
        <v>50</v>
      </c>
      <c r="AW284" s="1">
        <v>50</v>
      </c>
      <c r="AX284" s="1">
        <v>1.0416666666666601</v>
      </c>
      <c r="AY284" s="1">
        <v>38.359788359788297</v>
      </c>
      <c r="AZ284" s="1">
        <v>34.550561797752799</v>
      </c>
      <c r="BA284" s="1">
        <v>38.165680473372703</v>
      </c>
      <c r="BB284" s="1">
        <v>20.588235294117599</v>
      </c>
      <c r="BC284" s="1">
        <v>35.769230769230703</v>
      </c>
      <c r="BD284" s="1">
        <v>27.0161290322581</v>
      </c>
      <c r="BE284" s="1">
        <v>22.0833333333333</v>
      </c>
      <c r="BF284" s="1">
        <v>13.5245901639344</v>
      </c>
      <c r="BG284" s="1">
        <v>24.015748031496098</v>
      </c>
      <c r="BH284" s="1">
        <v>29.439252336448501</v>
      </c>
      <c r="BI284" s="1">
        <v>39.893617021276498</v>
      </c>
      <c r="BJ284" s="1">
        <v>40.151515151515099</v>
      </c>
      <c r="BK284" s="1">
        <v>65.8333333333333</v>
      </c>
      <c r="BL284" s="1">
        <v>55.084745762711798</v>
      </c>
      <c r="BM284" s="1">
        <v>40.625</v>
      </c>
      <c r="BN284" s="1">
        <v>17.7248677248677</v>
      </c>
      <c r="BO284" s="1">
        <v>24.157303370786501</v>
      </c>
      <c r="BP284" s="1">
        <v>26.331360946745502</v>
      </c>
      <c r="BQ284" s="1">
        <v>28.1045751633986</v>
      </c>
      <c r="BR284" s="1">
        <v>26.923076923076898</v>
      </c>
      <c r="BS284" s="1">
        <v>27.419354838709602</v>
      </c>
      <c r="BT284" s="1">
        <v>27.0833333333333</v>
      </c>
      <c r="BU284" s="1">
        <v>28.688524590163901</v>
      </c>
      <c r="BV284" s="1">
        <v>29.9212598425196</v>
      </c>
      <c r="BW284" s="1">
        <v>34.5794392523364</v>
      </c>
      <c r="BX284" s="1">
        <v>33.510638297872298</v>
      </c>
      <c r="BY284" s="1">
        <v>34.848484848484802</v>
      </c>
      <c r="BZ284" s="1">
        <v>40</v>
      </c>
      <c r="CA284" s="1">
        <v>44.067796610169403</v>
      </c>
      <c r="CB284" s="1">
        <v>45.8333333333333</v>
      </c>
      <c r="CC284" s="1">
        <v>75.396825396825406</v>
      </c>
      <c r="CD284" s="1">
        <v>71.067415730337103</v>
      </c>
      <c r="CE284" s="1">
        <v>70.118343195266206</v>
      </c>
      <c r="CF284" s="1">
        <v>66.993464052287493</v>
      </c>
      <c r="CG284" s="1">
        <v>62.692307692307601</v>
      </c>
      <c r="CH284" s="1">
        <v>53.629032258064498</v>
      </c>
      <c r="CI284" s="1">
        <v>40.4166666666666</v>
      </c>
      <c r="CJ284" s="1">
        <v>54.5081967213114</v>
      </c>
      <c r="CK284" s="1">
        <v>55.511811023622002</v>
      </c>
      <c r="CL284" s="1">
        <v>62.149532710280297</v>
      </c>
      <c r="CM284" s="1">
        <v>79.255319148936096</v>
      </c>
      <c r="CN284" s="1">
        <v>62.878787878787797</v>
      </c>
      <c r="CO284" s="1">
        <v>50.8333333333333</v>
      </c>
      <c r="CP284" s="1">
        <v>72.881355932203306</v>
      </c>
      <c r="CQ284" s="1">
        <v>70.8333333333333</v>
      </c>
      <c r="CR284" s="1">
        <v>70.105820105820101</v>
      </c>
      <c r="CS284" s="1">
        <v>73.314606741573002</v>
      </c>
      <c r="CT284" s="1">
        <v>75.147928994082804</v>
      </c>
      <c r="CU284" s="1">
        <v>73.202614379084906</v>
      </c>
      <c r="CV284" s="1">
        <v>67.692307692307693</v>
      </c>
      <c r="CW284" s="1">
        <v>65.725806451612897</v>
      </c>
      <c r="CX284" s="1">
        <v>59.5833333333333</v>
      </c>
      <c r="CY284" s="1">
        <v>63.524590163934398</v>
      </c>
      <c r="CZ284" s="1">
        <v>64.960629921259795</v>
      </c>
      <c r="DA284" s="1">
        <v>68.691588785046704</v>
      </c>
      <c r="DB284" s="1">
        <v>72.872340425531902</v>
      </c>
      <c r="DC284" s="1">
        <v>77.272727272727195</v>
      </c>
      <c r="DD284" s="1">
        <v>72.5</v>
      </c>
      <c r="DE284" s="1">
        <v>83.0508474576271</v>
      </c>
      <c r="DF284" s="1">
        <v>83.3333333333333</v>
      </c>
      <c r="DG284" s="1">
        <v>78.815113719735805</v>
      </c>
      <c r="DH284" s="1">
        <v>95.590925722649104</v>
      </c>
      <c r="DI284" s="1">
        <v>95.229395046690996</v>
      </c>
      <c r="DJ284" s="1">
        <v>84.626777251184805</v>
      </c>
      <c r="DK284" s="1">
        <v>87.162837162837107</v>
      </c>
      <c r="DL284" s="1">
        <v>82.320162107396101</v>
      </c>
      <c r="DM284" s="1">
        <v>72.610483042137702</v>
      </c>
      <c r="DN284" s="1">
        <v>77.612704918032705</v>
      </c>
      <c r="DO284" s="1">
        <v>73.633603238866399</v>
      </c>
      <c r="DP284" s="1">
        <v>87.981269510926097</v>
      </c>
      <c r="DQ284" s="1">
        <v>61.488862837045701</v>
      </c>
      <c r="DR284" s="1">
        <v>60.995542347696798</v>
      </c>
      <c r="DS284" s="1">
        <v>16.7424242424242</v>
      </c>
      <c r="DT284" s="1">
        <v>27.6934749620637</v>
      </c>
      <c r="DU284" s="1">
        <v>58.389830508474503</v>
      </c>
      <c r="DV284" s="1">
        <v>41.030814380043999</v>
      </c>
      <c r="DW284" s="1">
        <v>41.511159897548403</v>
      </c>
      <c r="DX284" s="1">
        <v>51.177425903369802</v>
      </c>
      <c r="DY284" s="1">
        <v>56.427725118483401</v>
      </c>
      <c r="DZ284" s="1">
        <v>64.085914085914098</v>
      </c>
      <c r="EA284" s="1">
        <v>66.717325227963499</v>
      </c>
      <c r="EB284" s="1">
        <v>77.749229188078104</v>
      </c>
      <c r="EC284" s="1">
        <v>83.657786885245898</v>
      </c>
      <c r="ED284" s="1">
        <v>49.746963562753002</v>
      </c>
      <c r="EE284" s="1">
        <v>41.675338189386103</v>
      </c>
      <c r="EF284" s="1">
        <v>65.357561547479406</v>
      </c>
      <c r="EG284" s="1">
        <v>49.702823179791899</v>
      </c>
      <c r="EH284" s="1">
        <v>42.5</v>
      </c>
      <c r="EI284" s="1">
        <v>64.946889226100097</v>
      </c>
      <c r="EJ284" s="1">
        <v>61.779661016949099</v>
      </c>
      <c r="EK284" s="1">
        <v>89.416727806309595</v>
      </c>
      <c r="EL284" s="1">
        <v>88.144895718990099</v>
      </c>
      <c r="EM284" s="1">
        <v>88.834754364595995</v>
      </c>
      <c r="EN284" s="1">
        <v>81.042654028436004</v>
      </c>
      <c r="EO284" s="1">
        <v>71.678321678321595</v>
      </c>
      <c r="EP284" s="1">
        <v>71.428571428571402</v>
      </c>
      <c r="EQ284" s="1">
        <v>70.657759506680307</v>
      </c>
      <c r="ER284" s="1">
        <v>78.278688524590095</v>
      </c>
      <c r="ES284" s="1">
        <v>81.022267206477693</v>
      </c>
      <c r="ET284" s="1">
        <v>85.431841831425601</v>
      </c>
      <c r="EU284" s="1">
        <v>85.228604923798301</v>
      </c>
      <c r="EV284" s="1">
        <v>82.763744427934597</v>
      </c>
      <c r="EW284" s="1">
        <v>38.939393939393902</v>
      </c>
      <c r="EX284" s="1">
        <v>40.819423368740502</v>
      </c>
      <c r="EY284" s="1">
        <v>41.610169491525397</v>
      </c>
    </row>
    <row r="285" spans="1:155" ht="15">
      <c r="A285" s="11" t="s">
        <v>156</v>
      </c>
      <c r="B285" s="1" t="s">
        <v>633</v>
      </c>
      <c r="C285" s="1" t="s">
        <v>1070</v>
      </c>
      <c r="D285" s="11" t="s">
        <v>1071</v>
      </c>
      <c r="E285" s="11" t="s">
        <v>1254</v>
      </c>
      <c r="F285" s="1">
        <v>75</v>
      </c>
      <c r="G285" s="1">
        <v>70</v>
      </c>
      <c r="H285" s="1">
        <v>66.339869281045694</v>
      </c>
      <c r="I285" s="1">
        <v>64.184397163120494</v>
      </c>
      <c r="J285" s="1">
        <v>61.1111111111111</v>
      </c>
      <c r="K285" s="1">
        <v>51.190476190476097</v>
      </c>
      <c r="L285" s="1">
        <v>59.756097560975597</v>
      </c>
      <c r="M285" s="1">
        <v>35.4166666666666</v>
      </c>
      <c r="N285" s="1">
        <v>15.2777777777777</v>
      </c>
      <c r="O285" s="1">
        <v>29.381443298969099</v>
      </c>
      <c r="P285" s="1">
        <v>24.626865671641699</v>
      </c>
      <c r="Q285" s="1">
        <v>28.571428571428498</v>
      </c>
      <c r="R285" s="1">
        <v>28.181818181818102</v>
      </c>
      <c r="S285" s="1">
        <v>35.227272727272698</v>
      </c>
      <c r="T285" s="1">
        <v>32.142857142857103</v>
      </c>
      <c r="U285" s="1">
        <v>83.823529411764696</v>
      </c>
      <c r="V285" s="1">
        <v>56.060606060606098</v>
      </c>
      <c r="W285" s="1">
        <v>53.267973856209103</v>
      </c>
      <c r="X285" s="1">
        <v>47.163120567375799</v>
      </c>
      <c r="Y285" s="1">
        <v>24.814814814814799</v>
      </c>
      <c r="Z285" s="1">
        <v>24.206349206349199</v>
      </c>
      <c r="AA285" s="1">
        <v>36.585365853658502</v>
      </c>
      <c r="AB285" s="1">
        <v>13.75</v>
      </c>
      <c r="AC285" s="1">
        <v>18.518518518518501</v>
      </c>
      <c r="AD285" s="1">
        <v>19.587628865979301</v>
      </c>
      <c r="AE285" s="1">
        <v>18.656716417910399</v>
      </c>
      <c r="AF285" s="1">
        <v>25.8928571428571</v>
      </c>
      <c r="AG285" s="1">
        <v>24.545454545454501</v>
      </c>
      <c r="AH285" s="1">
        <v>34.090909090909101</v>
      </c>
      <c r="AI285" s="1">
        <v>26.785714285714199</v>
      </c>
      <c r="AJ285" s="1">
        <v>79.411764705882305</v>
      </c>
      <c r="AK285" s="1">
        <v>80.606060606060595</v>
      </c>
      <c r="AL285" s="1">
        <v>81.699346405228695</v>
      </c>
      <c r="AM285" s="1">
        <v>80.851063829787194</v>
      </c>
      <c r="AN285" s="1">
        <v>81.1111111111111</v>
      </c>
      <c r="AO285" s="1">
        <v>79.761904761904702</v>
      </c>
      <c r="AP285" s="1">
        <v>82.520325203252</v>
      </c>
      <c r="AQ285" s="1">
        <v>57.0833333333333</v>
      </c>
      <c r="AR285" s="1">
        <v>25</v>
      </c>
      <c r="AS285" s="1">
        <v>30.412371134020599</v>
      </c>
      <c r="AT285" s="1">
        <v>33.582089552238799</v>
      </c>
      <c r="AU285" s="1">
        <v>41.071428571428498</v>
      </c>
      <c r="AV285" s="1">
        <v>43.636363636363598</v>
      </c>
      <c r="AW285" s="1">
        <v>44.318181818181799</v>
      </c>
      <c r="AX285" s="1">
        <v>44.642857142857103</v>
      </c>
      <c r="AY285" s="1">
        <v>79.705882352941103</v>
      </c>
      <c r="AZ285" s="1">
        <v>50.606060606060602</v>
      </c>
      <c r="BA285" s="1">
        <v>57.843137254901897</v>
      </c>
      <c r="BB285" s="1">
        <v>50</v>
      </c>
      <c r="BC285" s="1">
        <v>55.185185185185098</v>
      </c>
      <c r="BD285" s="1">
        <v>62.301587301587297</v>
      </c>
      <c r="BE285" s="1">
        <v>91.463414634146304</v>
      </c>
      <c r="BF285" s="1">
        <v>24.5833333333333</v>
      </c>
      <c r="BG285" s="1">
        <v>40.2777777777777</v>
      </c>
      <c r="BH285" s="1">
        <v>38.659793814432902</v>
      </c>
      <c r="BI285" s="1">
        <v>35.074626865671597</v>
      </c>
      <c r="BJ285" s="1">
        <v>20.535714285714199</v>
      </c>
      <c r="BK285" s="1">
        <v>6.3636363636363598</v>
      </c>
      <c r="BL285" s="1">
        <v>17.045454545454501</v>
      </c>
      <c r="BM285" s="1">
        <v>12.5</v>
      </c>
      <c r="BN285" s="1">
        <v>68.529411764705799</v>
      </c>
      <c r="BO285" s="1">
        <v>75.454545454545396</v>
      </c>
      <c r="BP285" s="1">
        <v>77.450980392156794</v>
      </c>
      <c r="BQ285" s="1">
        <v>82.269503546099202</v>
      </c>
      <c r="BR285" s="1">
        <v>52.2222222222222</v>
      </c>
      <c r="BS285" s="1">
        <v>69.047619047618994</v>
      </c>
      <c r="BT285" s="1">
        <v>75.609756097560904</v>
      </c>
      <c r="BU285" s="1">
        <v>29.5833333333333</v>
      </c>
      <c r="BV285" s="1">
        <v>31.481481481481399</v>
      </c>
      <c r="BW285" s="1">
        <v>31.443298969072099</v>
      </c>
      <c r="BX285" s="1">
        <v>32.089552238805901</v>
      </c>
      <c r="BY285" s="1">
        <v>39.285714285714199</v>
      </c>
      <c r="BZ285" s="1">
        <v>36.363636363636303</v>
      </c>
      <c r="CA285" s="1">
        <v>39.772727272727202</v>
      </c>
      <c r="CB285" s="1">
        <v>35.714285714285701</v>
      </c>
      <c r="CC285" s="1">
        <v>72.647058823529406</v>
      </c>
      <c r="CD285" s="1">
        <v>86.060606060606105</v>
      </c>
      <c r="CE285" s="1">
        <v>85.294117647058798</v>
      </c>
      <c r="CF285" s="1">
        <v>86.170212765957402</v>
      </c>
      <c r="CG285" s="1">
        <v>85.925925925925895</v>
      </c>
      <c r="CH285" s="1">
        <v>67.460317460317398</v>
      </c>
      <c r="CI285" s="1">
        <v>90.650406504065003</v>
      </c>
      <c r="CJ285" s="1">
        <v>61.25</v>
      </c>
      <c r="CK285" s="1">
        <v>69.907407407407405</v>
      </c>
      <c r="CL285" s="1">
        <v>64.432989690721598</v>
      </c>
      <c r="CM285" s="1">
        <v>48.507462686567102</v>
      </c>
      <c r="CN285" s="1">
        <v>82.142857142857096</v>
      </c>
      <c r="CO285" s="1">
        <v>62.727272727272698</v>
      </c>
      <c r="CP285" s="1">
        <v>71.590909090909093</v>
      </c>
      <c r="CQ285" s="1">
        <v>89.285714285714207</v>
      </c>
      <c r="CR285" s="1">
        <v>55.294117647058798</v>
      </c>
      <c r="CS285" s="1">
        <v>55.151515151515099</v>
      </c>
      <c r="CT285" s="1">
        <v>73.529411764705799</v>
      </c>
      <c r="CU285" s="1">
        <v>23.7588652482269</v>
      </c>
      <c r="CV285" s="1">
        <v>23.703703703703699</v>
      </c>
      <c r="CW285" s="1">
        <v>22.2222222222222</v>
      </c>
      <c r="CX285" s="1">
        <v>30.487804878048699</v>
      </c>
      <c r="CY285" s="1">
        <v>32.9166666666666</v>
      </c>
      <c r="CZ285" s="1">
        <v>36.574074074074097</v>
      </c>
      <c r="DA285" s="1">
        <v>37.113402061855602</v>
      </c>
      <c r="DB285" s="1">
        <v>44.0298507462686</v>
      </c>
      <c r="DC285" s="1">
        <v>66.071428571428498</v>
      </c>
      <c r="DD285" s="1">
        <v>31.818181818181799</v>
      </c>
      <c r="DE285" s="1">
        <v>37.5</v>
      </c>
      <c r="DF285" s="1">
        <v>30.357142857142801</v>
      </c>
      <c r="DG285" s="1">
        <v>97.932674716428807</v>
      </c>
      <c r="DH285" s="1">
        <v>99.370686155095399</v>
      </c>
      <c r="DI285" s="1">
        <v>99.437203791469202</v>
      </c>
      <c r="DJ285" s="1">
        <v>97.152847152847102</v>
      </c>
      <c r="DK285" s="1">
        <v>88.196555217831801</v>
      </c>
      <c r="DL285" s="1">
        <v>82.887975334018506</v>
      </c>
      <c r="DM285" s="1">
        <v>91.0348360655737</v>
      </c>
      <c r="DN285" s="1">
        <v>55.617408906882503</v>
      </c>
      <c r="DO285" s="1">
        <v>21.175858480749199</v>
      </c>
      <c r="DP285" s="1">
        <v>25.498241500586101</v>
      </c>
      <c r="DQ285" s="1">
        <v>26.225854383358101</v>
      </c>
      <c r="DR285" s="1">
        <v>19.469696969696901</v>
      </c>
      <c r="DS285" s="1">
        <v>42.867981790591799</v>
      </c>
      <c r="DT285" s="1">
        <v>32.627118644067799</v>
      </c>
      <c r="DU285" s="1">
        <v>39.044289044289002</v>
      </c>
      <c r="DV285" s="1">
        <v>18.313208927918001</v>
      </c>
      <c r="DW285" s="1">
        <v>24.543239951278899</v>
      </c>
      <c r="DX285" s="1">
        <v>22.659952606635098</v>
      </c>
      <c r="DY285" s="1">
        <v>21.828171828171801</v>
      </c>
      <c r="DZ285" s="1">
        <v>13.829787234042501</v>
      </c>
      <c r="EA285" s="1">
        <v>28.417266187050298</v>
      </c>
      <c r="EB285" s="1">
        <v>29.764344262295101</v>
      </c>
      <c r="EC285" s="1">
        <v>10.1720647773279</v>
      </c>
      <c r="ED285" s="1">
        <v>27.5234131113423</v>
      </c>
      <c r="EE285" s="1">
        <v>2.9894490035169898</v>
      </c>
      <c r="EF285" s="1">
        <v>0.668647845468053</v>
      </c>
      <c r="EG285" s="1">
        <v>0.68181818181818099</v>
      </c>
      <c r="EH285" s="1">
        <v>1.5933232169954401</v>
      </c>
      <c r="EI285" s="1">
        <v>7.5423728813559299</v>
      </c>
      <c r="EJ285" s="1">
        <v>6.4102564102564097</v>
      </c>
      <c r="EK285" s="1">
        <v>88.144895718990099</v>
      </c>
      <c r="EL285" s="1">
        <v>88.834754364595995</v>
      </c>
      <c r="EM285" s="1">
        <v>81.042654028436004</v>
      </c>
      <c r="EN285" s="1">
        <v>71.678321678321595</v>
      </c>
      <c r="EO285" s="1">
        <v>71.428571428571402</v>
      </c>
      <c r="EP285" s="1">
        <v>70.657759506680307</v>
      </c>
      <c r="EQ285" s="1">
        <v>57.4282786885245</v>
      </c>
      <c r="ER285" s="1">
        <v>62.0445344129554</v>
      </c>
      <c r="ES285" s="1">
        <v>28.876170655567101</v>
      </c>
      <c r="ET285" s="1">
        <v>38.628370457209797</v>
      </c>
      <c r="EU285" s="1">
        <v>18.4992570579494</v>
      </c>
      <c r="EV285" s="1">
        <v>38.939393939393902</v>
      </c>
      <c r="EW285" s="1">
        <v>40.819423368740502</v>
      </c>
      <c r="EX285" s="1">
        <v>41.610169491525397</v>
      </c>
      <c r="EY285" s="1">
        <v>40.675990675990597</v>
      </c>
    </row>
    <row r="286" spans="1:155" ht="15">
      <c r="A286" s="11" t="s">
        <v>157</v>
      </c>
      <c r="B286" s="1" t="s">
        <v>634</v>
      </c>
      <c r="C286" s="1" t="s">
        <v>1059</v>
      </c>
      <c r="D286" s="11" t="s">
        <v>1046</v>
      </c>
      <c r="E286" s="11" t="s">
        <v>1093</v>
      </c>
      <c r="F286" s="1">
        <v>84.216589861751103</v>
      </c>
      <c r="G286" s="1">
        <v>90.343915343915299</v>
      </c>
      <c r="H286" s="1">
        <v>93.404907975460105</v>
      </c>
      <c r="I286" s="1">
        <v>92.658730158730094</v>
      </c>
      <c r="J286" s="1">
        <v>87.869822485207095</v>
      </c>
      <c r="K286" s="1">
        <v>82.3333333333333</v>
      </c>
      <c r="L286" s="1">
        <v>79.779411764705799</v>
      </c>
      <c r="M286" s="1">
        <v>65.769230769230703</v>
      </c>
      <c r="N286" s="1">
        <v>78.571428571428498</v>
      </c>
      <c r="O286" s="1">
        <v>67.372881355932194</v>
      </c>
      <c r="P286" s="1">
        <v>55.154639175257699</v>
      </c>
      <c r="Q286" s="1">
        <v>3.97727272727272</v>
      </c>
      <c r="R286" s="1">
        <v>39.534883720930203</v>
      </c>
      <c r="S286" s="1">
        <v>44.1860465116279</v>
      </c>
      <c r="T286" s="1">
        <v>43.650793650793602</v>
      </c>
      <c r="U286" s="1">
        <v>96.889400921658904</v>
      </c>
      <c r="V286" s="1">
        <v>85.978835978835903</v>
      </c>
      <c r="W286" s="1">
        <v>89.110429447852695</v>
      </c>
      <c r="X286" s="1">
        <v>85.912698412698404</v>
      </c>
      <c r="Y286" s="1">
        <v>74.260355029585796</v>
      </c>
      <c r="Z286" s="1">
        <v>78.3333333333333</v>
      </c>
      <c r="AA286" s="1">
        <v>81.985294117647001</v>
      </c>
      <c r="AB286" s="1">
        <v>72.692307692307594</v>
      </c>
      <c r="AC286" s="1">
        <v>87.593984962405997</v>
      </c>
      <c r="AD286" s="1">
        <v>59.745762711864401</v>
      </c>
      <c r="AE286" s="1">
        <v>61.340206185566998</v>
      </c>
      <c r="AF286" s="1">
        <v>26.7045454545454</v>
      </c>
      <c r="AG286" s="1">
        <v>39.534883720930203</v>
      </c>
      <c r="AH286" s="1">
        <v>40.697674418604599</v>
      </c>
      <c r="AI286" s="1">
        <v>43.650793650793602</v>
      </c>
      <c r="AJ286" s="1">
        <v>89.861751152073694</v>
      </c>
      <c r="AK286" s="1">
        <v>88.624338624338606</v>
      </c>
      <c r="AL286" s="1">
        <v>88.803680981595093</v>
      </c>
      <c r="AM286" s="1">
        <v>86.706349206349202</v>
      </c>
      <c r="AN286" s="1">
        <v>82.248520710059097</v>
      </c>
      <c r="AO286" s="1">
        <v>80.3333333333333</v>
      </c>
      <c r="AP286" s="1">
        <v>78.308823529411697</v>
      </c>
      <c r="AQ286" s="1">
        <v>80.769230769230703</v>
      </c>
      <c r="AR286" s="1">
        <v>81.954887218045101</v>
      </c>
      <c r="AS286" s="1">
        <v>82.627118644067806</v>
      </c>
      <c r="AT286" s="1">
        <v>73.711340206185497</v>
      </c>
      <c r="AU286" s="1">
        <v>42.613636363636303</v>
      </c>
      <c r="AV286" s="1">
        <v>50</v>
      </c>
      <c r="AW286" s="1">
        <v>48.2558139534883</v>
      </c>
      <c r="AX286" s="1">
        <v>49.206349206349202</v>
      </c>
      <c r="AY286" s="1">
        <v>96.658986175115203</v>
      </c>
      <c r="AZ286" s="1">
        <v>67.592592592592496</v>
      </c>
      <c r="BA286" s="1">
        <v>83.282208588957005</v>
      </c>
      <c r="BB286" s="1">
        <v>81.547619047618994</v>
      </c>
      <c r="BC286" s="1">
        <v>85.502958579881593</v>
      </c>
      <c r="BD286" s="1">
        <v>87</v>
      </c>
      <c r="BE286" s="1">
        <v>82.116788321167803</v>
      </c>
      <c r="BF286" s="1">
        <v>94.230769230769198</v>
      </c>
      <c r="BG286" s="1">
        <v>92.857142857142804</v>
      </c>
      <c r="BH286" s="1">
        <v>64.830508474576206</v>
      </c>
      <c r="BI286" s="1">
        <v>46.907216494845301</v>
      </c>
      <c r="BJ286" s="1">
        <v>67.613636363636303</v>
      </c>
      <c r="BK286" s="1">
        <v>65.697674418604606</v>
      </c>
      <c r="BL286" s="1">
        <v>71.511627906976699</v>
      </c>
      <c r="BM286" s="1">
        <v>84.920634920634896</v>
      </c>
      <c r="BN286" s="1">
        <v>96.774193548387103</v>
      </c>
      <c r="BO286" s="1">
        <v>96.693121693121697</v>
      </c>
      <c r="BP286" s="1">
        <v>97.852760736196302</v>
      </c>
      <c r="BQ286" s="1">
        <v>91.6666666666666</v>
      </c>
      <c r="BR286" s="1">
        <v>92.899408284023593</v>
      </c>
      <c r="BS286" s="1">
        <v>93.6666666666666</v>
      </c>
      <c r="BT286" s="1">
        <v>93.75</v>
      </c>
      <c r="BU286" s="1">
        <v>84.230769230769198</v>
      </c>
      <c r="BV286" s="1">
        <v>86.842105263157904</v>
      </c>
      <c r="BW286" s="1">
        <v>39.830508474576199</v>
      </c>
      <c r="BX286" s="1">
        <v>40.206185567010301</v>
      </c>
      <c r="BY286" s="1">
        <v>40.340909090909101</v>
      </c>
      <c r="BZ286" s="1">
        <v>46.511627906976699</v>
      </c>
      <c r="CA286" s="1">
        <v>47.093023255813897</v>
      </c>
      <c r="CB286" s="1">
        <v>46.031746031746003</v>
      </c>
      <c r="CC286" s="1">
        <v>93.087557603686605</v>
      </c>
      <c r="CD286" s="1">
        <v>93.121693121693099</v>
      </c>
      <c r="CE286" s="1">
        <v>92.791411042944702</v>
      </c>
      <c r="CF286" s="1">
        <v>88.690476190476105</v>
      </c>
      <c r="CG286" s="1">
        <v>89.053254437869796</v>
      </c>
      <c r="CH286" s="1">
        <v>92.3333333333333</v>
      </c>
      <c r="CI286" s="1">
        <v>91.544117647058798</v>
      </c>
      <c r="CJ286" s="1">
        <v>97.307692307692307</v>
      </c>
      <c r="CK286" s="1">
        <v>93.609022556390897</v>
      </c>
      <c r="CL286" s="1">
        <v>83.898305084745701</v>
      </c>
      <c r="CM286" s="1">
        <v>91.752577319587601</v>
      </c>
      <c r="CN286" s="1">
        <v>59.659090909090899</v>
      </c>
      <c r="CO286" s="1">
        <v>89.534883720930196</v>
      </c>
      <c r="CP286" s="1">
        <v>86.046511627906895</v>
      </c>
      <c r="CQ286" s="1">
        <v>85.714285714285694</v>
      </c>
      <c r="CR286" s="1">
        <v>83.640552995391701</v>
      </c>
      <c r="CS286" s="1">
        <v>84.920634920634896</v>
      </c>
      <c r="CT286" s="1">
        <v>84.202453987730095</v>
      </c>
      <c r="CU286" s="1">
        <v>73.214285714285694</v>
      </c>
      <c r="CV286" s="1">
        <v>90.828402366863898</v>
      </c>
      <c r="CW286" s="1">
        <v>86.3333333333333</v>
      </c>
      <c r="CX286" s="1">
        <v>62.1323529411764</v>
      </c>
      <c r="CY286" s="1">
        <v>88.846153846153797</v>
      </c>
      <c r="CZ286" s="1">
        <v>96.616541353383397</v>
      </c>
      <c r="DA286" s="1">
        <v>90.254237288135599</v>
      </c>
      <c r="DB286" s="1">
        <v>73.711340206185497</v>
      </c>
      <c r="DC286" s="1">
        <v>84.090909090909093</v>
      </c>
      <c r="DD286" s="1">
        <v>94.186046511627893</v>
      </c>
      <c r="DE286" s="1">
        <v>95.348837209302303</v>
      </c>
      <c r="DF286" s="1">
        <v>96.825396825396794</v>
      </c>
      <c r="DG286" s="1">
        <v>41.507703595011002</v>
      </c>
      <c r="DH286" s="1">
        <v>53.110135382363701</v>
      </c>
      <c r="DI286" s="1">
        <v>53.775883069427501</v>
      </c>
      <c r="DJ286" s="1">
        <v>28.9395734597156</v>
      </c>
      <c r="DK286" s="1">
        <v>20.129870129870099</v>
      </c>
      <c r="DL286" s="1">
        <v>27.102330293819598</v>
      </c>
      <c r="DM286" s="1">
        <v>17.3175745118191</v>
      </c>
      <c r="DN286" s="1">
        <v>21.362704918032701</v>
      </c>
      <c r="DO286" s="1">
        <v>22.419028340080899</v>
      </c>
      <c r="DP286" s="1">
        <v>19.094693028095701</v>
      </c>
      <c r="DQ286" s="1">
        <v>12.1336459554513</v>
      </c>
      <c r="DR286" s="1">
        <v>5.2748885586924201</v>
      </c>
      <c r="DS286" s="1">
        <v>23.257575757575701</v>
      </c>
      <c r="DT286" s="1">
        <v>25.7207890743551</v>
      </c>
      <c r="DU286" s="1">
        <v>36.186440677966097</v>
      </c>
      <c r="DV286" s="1">
        <v>35.619955979457103</v>
      </c>
      <c r="DW286" s="1">
        <v>25.0091474570069</v>
      </c>
      <c r="DX286" s="1">
        <v>30.673974827446202</v>
      </c>
      <c r="DY286" s="1">
        <v>14.484597156398101</v>
      </c>
      <c r="DZ286" s="1">
        <v>10.03996003996</v>
      </c>
      <c r="EA286" s="1">
        <v>13.7284701114488</v>
      </c>
      <c r="EB286" s="1">
        <v>17.112024665981501</v>
      </c>
      <c r="EC286" s="1">
        <v>18.493852459016299</v>
      </c>
      <c r="ED286" s="1">
        <v>42.7631578947368</v>
      </c>
      <c r="EE286" s="1">
        <v>6.6077003121748099</v>
      </c>
      <c r="EF286" s="1">
        <v>9.6717467760844098</v>
      </c>
      <c r="EG286" s="1">
        <v>4.5319465081723598</v>
      </c>
      <c r="EH286" s="1">
        <v>47.348484848484802</v>
      </c>
      <c r="EI286" s="1">
        <v>48.482549317147097</v>
      </c>
      <c r="EJ286" s="1">
        <v>68.0508474576271</v>
      </c>
      <c r="EK286" s="1">
        <v>90.077035950110002</v>
      </c>
      <c r="EL286" s="1">
        <v>90.669593852908804</v>
      </c>
      <c r="EM286" s="1">
        <v>85.891189606171295</v>
      </c>
      <c r="EN286" s="1">
        <v>85.159952606635102</v>
      </c>
      <c r="EO286" s="1">
        <v>77.772227772227694</v>
      </c>
      <c r="EP286" s="1">
        <v>77.304964539007102</v>
      </c>
      <c r="EQ286" s="1">
        <v>76.618705035971203</v>
      </c>
      <c r="ER286" s="1">
        <v>83.709016393442596</v>
      </c>
      <c r="ES286" s="1">
        <v>87.398785425101195</v>
      </c>
      <c r="ET286" s="1">
        <v>63.995837669094598</v>
      </c>
      <c r="EU286" s="1">
        <v>38.628370457209797</v>
      </c>
      <c r="EV286" s="1">
        <v>47.696879643387803</v>
      </c>
      <c r="EW286" s="1">
        <v>38.939393939393902</v>
      </c>
      <c r="EX286" s="1">
        <v>40.819423368740502</v>
      </c>
      <c r="EY286" s="1">
        <v>41.610169491525397</v>
      </c>
    </row>
    <row r="287" spans="1:155" ht="15">
      <c r="A287" s="11" t="s">
        <v>187</v>
      </c>
      <c r="B287" s="1" t="s">
        <v>664</v>
      </c>
      <c r="C287" s="1" t="s">
        <v>1018</v>
      </c>
      <c r="D287" s="11" t="s">
        <v>1251</v>
      </c>
      <c r="E287" s="11" t="s">
        <v>1252</v>
      </c>
      <c r="F287" s="1">
        <v>93.202764976958505</v>
      </c>
      <c r="G287" s="1">
        <v>89.021164021163997</v>
      </c>
      <c r="H287" s="1">
        <v>89.417177914110397</v>
      </c>
      <c r="I287" s="1">
        <v>88.690476190476105</v>
      </c>
      <c r="J287" s="1">
        <v>80.769230769230703</v>
      </c>
      <c r="K287" s="1">
        <v>79</v>
      </c>
      <c r="L287" s="1">
        <v>79.044117647058798</v>
      </c>
      <c r="M287" s="1">
        <v>85.769230769230703</v>
      </c>
      <c r="N287" s="1">
        <v>80.827067669172905</v>
      </c>
      <c r="O287" s="1">
        <v>86.016949152542296</v>
      </c>
      <c r="P287" s="1">
        <v>91.237113402061794</v>
      </c>
      <c r="Q287" s="1">
        <v>68.75</v>
      </c>
      <c r="R287" s="1">
        <v>39.534883720930203</v>
      </c>
      <c r="S287" s="1">
        <v>44.1860465116279</v>
      </c>
      <c r="T287" s="1">
        <v>43.650793650793602</v>
      </c>
      <c r="U287" s="1">
        <v>95.506912442396299</v>
      </c>
      <c r="V287" s="1">
        <v>94.047619047618994</v>
      </c>
      <c r="W287" s="1">
        <v>93.711656441717693</v>
      </c>
      <c r="X287" s="1">
        <v>93.849206349206298</v>
      </c>
      <c r="Y287" s="1">
        <v>86.094674556212993</v>
      </c>
      <c r="Z287" s="1">
        <v>85.6666666666666</v>
      </c>
      <c r="AA287" s="1">
        <v>77.573529411764696</v>
      </c>
      <c r="AB287" s="1">
        <v>75</v>
      </c>
      <c r="AC287" s="1">
        <v>81.203007518796895</v>
      </c>
      <c r="AD287" s="1">
        <v>86.016949152542296</v>
      </c>
      <c r="AE287" s="1">
        <v>86.597938144329902</v>
      </c>
      <c r="AF287" s="1">
        <v>77.840909090909093</v>
      </c>
      <c r="AG287" s="1">
        <v>39.534883720930203</v>
      </c>
      <c r="AH287" s="1">
        <v>40.697674418604599</v>
      </c>
      <c r="AI287" s="1">
        <v>43.650793650793602</v>
      </c>
      <c r="AJ287" s="1">
        <v>40.207373271889402</v>
      </c>
      <c r="AK287" s="1">
        <v>39.153439153439102</v>
      </c>
      <c r="AL287" s="1">
        <v>39.110429447852702</v>
      </c>
      <c r="AM287" s="1">
        <v>36.706349206349202</v>
      </c>
      <c r="AN287" s="1">
        <v>32.840236686390497</v>
      </c>
      <c r="AO287" s="1">
        <v>65.3333333333333</v>
      </c>
      <c r="AP287" s="1">
        <v>61.764705882352899</v>
      </c>
      <c r="AQ287" s="1">
        <v>61.153846153846096</v>
      </c>
      <c r="AR287" s="1">
        <v>63.157894736842103</v>
      </c>
      <c r="AS287" s="1">
        <v>65.677966101694906</v>
      </c>
      <c r="AT287" s="1">
        <v>32.989690721649403</v>
      </c>
      <c r="AU287" s="1">
        <v>42.613636363636303</v>
      </c>
      <c r="AV287" s="1">
        <v>50</v>
      </c>
      <c r="AW287" s="1">
        <v>48.2558139534883</v>
      </c>
      <c r="AX287" s="1">
        <v>49.206349206349202</v>
      </c>
      <c r="AY287" s="1">
        <v>76.382488479262605</v>
      </c>
      <c r="AZ287" s="1">
        <v>89.814814814814795</v>
      </c>
      <c r="BA287" s="1">
        <v>81.134969325153307</v>
      </c>
      <c r="BB287" s="1">
        <v>50.198412698412703</v>
      </c>
      <c r="BC287" s="1">
        <v>43.491124260355001</v>
      </c>
      <c r="BD287" s="1">
        <v>51.6666666666666</v>
      </c>
      <c r="BE287" s="1">
        <v>47.8102189781021</v>
      </c>
      <c r="BF287" s="1">
        <v>53.461538461538403</v>
      </c>
      <c r="BG287" s="1">
        <v>53.0075187969924</v>
      </c>
      <c r="BH287" s="1">
        <v>63.135593220338897</v>
      </c>
      <c r="BI287" s="1">
        <v>63.402061855670098</v>
      </c>
      <c r="BJ287" s="1">
        <v>77.840909090909093</v>
      </c>
      <c r="BK287" s="1">
        <v>76.744186046511601</v>
      </c>
      <c r="BL287" s="1">
        <v>81.395348837209298</v>
      </c>
      <c r="BM287" s="1">
        <v>65.873015873015802</v>
      </c>
      <c r="BN287" s="1">
        <v>76.728110599078306</v>
      </c>
      <c r="BO287" s="1">
        <v>79.232804232804199</v>
      </c>
      <c r="BP287" s="1">
        <v>83.128834355828204</v>
      </c>
      <c r="BQ287" s="1">
        <v>85.714285714285694</v>
      </c>
      <c r="BR287" s="1">
        <v>71.597633136094601</v>
      </c>
      <c r="BS287" s="1">
        <v>71.3333333333333</v>
      </c>
      <c r="BT287" s="1">
        <v>34.191176470588204</v>
      </c>
      <c r="BU287" s="1">
        <v>36.923076923076898</v>
      </c>
      <c r="BV287" s="1">
        <v>40.225563909774401</v>
      </c>
      <c r="BW287" s="1">
        <v>39.830508474576199</v>
      </c>
      <c r="BX287" s="1">
        <v>40.206185567010301</v>
      </c>
      <c r="BY287" s="1">
        <v>40.340909090909101</v>
      </c>
      <c r="BZ287" s="1">
        <v>46.511627906976699</v>
      </c>
      <c r="CA287" s="1">
        <v>47.093023255813897</v>
      </c>
      <c r="CB287" s="1">
        <v>46.031746031746003</v>
      </c>
      <c r="CC287" s="1">
        <v>74.193548387096698</v>
      </c>
      <c r="CD287" s="1">
        <v>72.486772486772395</v>
      </c>
      <c r="CE287" s="1">
        <v>70.858895705521405</v>
      </c>
      <c r="CF287" s="1">
        <v>92.460317460317398</v>
      </c>
      <c r="CG287" s="1">
        <v>89.644970414201097</v>
      </c>
      <c r="CH287" s="1">
        <v>69.6666666666666</v>
      </c>
      <c r="CI287" s="1">
        <v>94.485294117647001</v>
      </c>
      <c r="CJ287" s="1">
        <v>78.461538461538396</v>
      </c>
      <c r="CK287" s="1">
        <v>75.563909774436098</v>
      </c>
      <c r="CL287" s="1">
        <v>83.898305084745701</v>
      </c>
      <c r="CM287" s="1">
        <v>67.010309278350505</v>
      </c>
      <c r="CN287" s="1">
        <v>76.704545454545396</v>
      </c>
      <c r="CO287" s="1">
        <v>94.767441860465098</v>
      </c>
      <c r="CP287" s="1">
        <v>95.348837209302303</v>
      </c>
      <c r="CQ287" s="1">
        <v>92.063492063492006</v>
      </c>
      <c r="CR287" s="1">
        <v>41.244239631336399</v>
      </c>
      <c r="CS287" s="1">
        <v>41.402116402116398</v>
      </c>
      <c r="CT287" s="1">
        <v>42.791411042944702</v>
      </c>
      <c r="CU287" s="1">
        <v>43.253968253968203</v>
      </c>
      <c r="CV287" s="1">
        <v>40.532544378698198</v>
      </c>
      <c r="CW287" s="1">
        <v>40</v>
      </c>
      <c r="CX287" s="1">
        <v>37.5</v>
      </c>
      <c r="CY287" s="1">
        <v>38.846153846153797</v>
      </c>
      <c r="CZ287" s="1">
        <v>43.984962406015001</v>
      </c>
      <c r="DA287" s="1">
        <v>47.033898305084698</v>
      </c>
      <c r="DB287" s="1">
        <v>46.391752577319501</v>
      </c>
      <c r="DC287" s="1">
        <v>56.25</v>
      </c>
      <c r="DD287" s="1">
        <v>76.744186046511601</v>
      </c>
      <c r="DE287" s="1">
        <v>80.813953488372107</v>
      </c>
      <c r="DF287" s="1">
        <v>35.714285714285701</v>
      </c>
      <c r="DG287" s="1">
        <v>67.039618488627994</v>
      </c>
      <c r="DH287" s="1">
        <v>73.893157702158803</v>
      </c>
      <c r="DI287" s="1">
        <v>68.960617133576903</v>
      </c>
      <c r="DJ287" s="1">
        <v>51.451421800947799</v>
      </c>
      <c r="DK287" s="1">
        <v>54.595404595404602</v>
      </c>
      <c r="DL287" s="1">
        <v>44.224924012157999</v>
      </c>
      <c r="DM287" s="1">
        <v>70.863309352517902</v>
      </c>
      <c r="DN287" s="1">
        <v>49.538934426229503</v>
      </c>
      <c r="DO287" s="1">
        <v>70.293522267206399</v>
      </c>
      <c r="DP287" s="1">
        <v>25.650364203954201</v>
      </c>
      <c r="DQ287" s="1">
        <v>11.781946072684599</v>
      </c>
      <c r="DR287" s="1">
        <v>75.705794947994093</v>
      </c>
      <c r="DS287" s="1">
        <v>61.136363636363598</v>
      </c>
      <c r="DT287" s="1">
        <v>59.711684370257899</v>
      </c>
      <c r="DU287" s="1">
        <v>51.949152542372801</v>
      </c>
      <c r="DV287" s="1">
        <v>29.512105649302999</v>
      </c>
      <c r="DW287" s="1">
        <v>38.327844859129101</v>
      </c>
      <c r="DX287" s="1">
        <v>43.625659764514801</v>
      </c>
      <c r="DY287" s="1">
        <v>30.242890995260598</v>
      </c>
      <c r="DZ287" s="1">
        <v>24.5254745254745</v>
      </c>
      <c r="EA287" s="1">
        <v>23.252279635258301</v>
      </c>
      <c r="EB287" s="1">
        <v>26.464542651593</v>
      </c>
      <c r="EC287" s="1">
        <v>23.616803278688501</v>
      </c>
      <c r="ED287" s="1">
        <v>26.973684210526301</v>
      </c>
      <c r="EE287" s="1">
        <v>61.342351716961502</v>
      </c>
      <c r="EF287" s="1">
        <v>60.902696365767802</v>
      </c>
      <c r="EG287" s="1">
        <v>68.350668647845396</v>
      </c>
      <c r="EH287" s="1">
        <v>78.863636363636303</v>
      </c>
      <c r="EI287" s="1">
        <v>84.446130500758699</v>
      </c>
      <c r="EJ287" s="1">
        <v>93.305084745762699</v>
      </c>
      <c r="EK287" s="1">
        <v>95.432868672046894</v>
      </c>
      <c r="EL287" s="1">
        <v>88.144895718990099</v>
      </c>
      <c r="EM287" s="1">
        <v>88.834754364595995</v>
      </c>
      <c r="EN287" s="1">
        <v>95.734597156398095</v>
      </c>
      <c r="EO287" s="1">
        <v>94.755244755244703</v>
      </c>
      <c r="EP287" s="1">
        <v>95.542046605876394</v>
      </c>
      <c r="EQ287" s="1">
        <v>80.626927029804705</v>
      </c>
      <c r="ER287" s="1">
        <v>65.983606557377001</v>
      </c>
      <c r="ES287" s="1">
        <v>93.016194331983797</v>
      </c>
      <c r="ET287" s="1">
        <v>97.710718002081094</v>
      </c>
      <c r="EU287" s="1">
        <v>74.736225087924893</v>
      </c>
      <c r="EV287" s="1">
        <v>18.4992570579494</v>
      </c>
      <c r="EW287" s="1">
        <v>38.939393939393902</v>
      </c>
      <c r="EX287" s="1">
        <v>40.819423368740502</v>
      </c>
      <c r="EY287" s="1">
        <v>41.610169491525397</v>
      </c>
    </row>
    <row r="288" spans="1:155" ht="15">
      <c r="A288" s="11" t="s">
        <v>363</v>
      </c>
      <c r="B288" s="1" t="s">
        <v>835</v>
      </c>
      <c r="C288" s="1" t="s">
        <v>1044</v>
      </c>
      <c r="D288" s="11" t="s">
        <v>1014</v>
      </c>
      <c r="E288" s="11" t="s">
        <v>1045</v>
      </c>
      <c r="F288" s="1">
        <v>92.123287671232802</v>
      </c>
      <c r="G288" s="1">
        <v>90.068493150684901</v>
      </c>
      <c r="H288" s="1">
        <v>92.519685039370103</v>
      </c>
      <c r="I288" s="1">
        <v>92.410714285714207</v>
      </c>
      <c r="J288" s="1">
        <v>85.789473684210506</v>
      </c>
      <c r="K288" s="1">
        <v>83.3333333333333</v>
      </c>
      <c r="L288" s="1">
        <v>85.326086956521706</v>
      </c>
      <c r="M288" s="1">
        <v>88.461538461538396</v>
      </c>
      <c r="N288" s="1">
        <v>85.638297872340402</v>
      </c>
      <c r="O288" s="1">
        <v>83.59375</v>
      </c>
      <c r="P288" s="1">
        <v>75.892857142857096</v>
      </c>
      <c r="Q288" s="1">
        <v>61.956521739130402</v>
      </c>
      <c r="R288" s="1">
        <v>27.0833333333333</v>
      </c>
      <c r="S288" s="1">
        <v>26.595744680851102</v>
      </c>
      <c r="T288" s="1">
        <v>34.285714285714199</v>
      </c>
      <c r="U288" s="1">
        <v>90.068493150684901</v>
      </c>
      <c r="V288" s="1">
        <v>91.438356164383507</v>
      </c>
      <c r="W288" s="1">
        <v>90.944881889763707</v>
      </c>
      <c r="X288" s="1">
        <v>89.732142857142804</v>
      </c>
      <c r="Y288" s="1">
        <v>92.105263157894697</v>
      </c>
      <c r="Z288" s="1">
        <v>95.161290322580598</v>
      </c>
      <c r="AA288" s="1">
        <v>98.369565217391298</v>
      </c>
      <c r="AB288" s="1">
        <v>95.054945054944994</v>
      </c>
      <c r="AC288" s="1">
        <v>96.276595744680805</v>
      </c>
      <c r="AD288" s="1">
        <v>91.40625</v>
      </c>
      <c r="AE288" s="1">
        <v>83.928571428571402</v>
      </c>
      <c r="AF288" s="1">
        <v>11.9565217391304</v>
      </c>
      <c r="AG288" s="1">
        <v>23.9583333333333</v>
      </c>
      <c r="AH288" s="1">
        <v>25.531914893617</v>
      </c>
      <c r="AI288" s="1">
        <v>28.571428571428498</v>
      </c>
      <c r="AJ288" s="1">
        <v>83.219178082191704</v>
      </c>
      <c r="AK288" s="1">
        <v>63.013698630136901</v>
      </c>
      <c r="AL288" s="1">
        <v>59.842519685039299</v>
      </c>
      <c r="AM288" s="1">
        <v>56.696428571428498</v>
      </c>
      <c r="AN288" s="1">
        <v>55.2631578947368</v>
      </c>
      <c r="AO288" s="1">
        <v>54.3010752688172</v>
      </c>
      <c r="AP288" s="1">
        <v>56.521739130434703</v>
      </c>
      <c r="AQ288" s="1">
        <v>60.9890109890109</v>
      </c>
      <c r="AR288" s="1">
        <v>63.297872340425499</v>
      </c>
      <c r="AS288" s="1">
        <v>61.71875</v>
      </c>
      <c r="AT288" s="1">
        <v>74.107142857142804</v>
      </c>
      <c r="AU288" s="1">
        <v>69.565217391304301</v>
      </c>
      <c r="AV288" s="1">
        <v>47.9166666666666</v>
      </c>
      <c r="AW288" s="1">
        <v>47.872340425531902</v>
      </c>
      <c r="AX288" s="1">
        <v>45.714285714285701</v>
      </c>
      <c r="AY288" s="1">
        <v>98.287671232876704</v>
      </c>
      <c r="AZ288" s="1">
        <v>98.287671232876704</v>
      </c>
      <c r="BA288" s="1">
        <v>92.519685039370103</v>
      </c>
      <c r="BB288" s="1">
        <v>85.267857142857096</v>
      </c>
      <c r="BC288" s="1">
        <v>99.473684210526301</v>
      </c>
      <c r="BD288" s="1">
        <v>75.806451612903203</v>
      </c>
      <c r="BE288" s="1">
        <v>73.369565217391298</v>
      </c>
      <c r="BF288" s="1">
        <v>59.890109890109798</v>
      </c>
      <c r="BG288" s="1">
        <v>75</v>
      </c>
      <c r="BH288" s="1">
        <v>85.15625</v>
      </c>
      <c r="BI288" s="1">
        <v>65.178571428571402</v>
      </c>
      <c r="BJ288" s="1">
        <v>64.130434782608603</v>
      </c>
      <c r="BK288" s="1">
        <v>69.7916666666666</v>
      </c>
      <c r="BL288" s="1">
        <v>45.744680851063798</v>
      </c>
      <c r="BM288" s="1">
        <v>55.714285714285701</v>
      </c>
      <c r="BN288" s="1">
        <v>53.767123287671197</v>
      </c>
      <c r="BO288" s="1">
        <v>64.041095890410901</v>
      </c>
      <c r="BP288" s="1">
        <v>49.212598425196802</v>
      </c>
      <c r="BQ288" s="1">
        <v>58.482142857142797</v>
      </c>
      <c r="BR288" s="1">
        <v>77.368421052631504</v>
      </c>
      <c r="BS288" s="1">
        <v>85.483870967741893</v>
      </c>
      <c r="BT288" s="1">
        <v>48.913043478260803</v>
      </c>
      <c r="BU288" s="1">
        <v>61.538461538461497</v>
      </c>
      <c r="BV288" s="1">
        <v>71.276595744680805</v>
      </c>
      <c r="BW288" s="1">
        <v>33.59375</v>
      </c>
      <c r="BX288" s="1">
        <v>36.607142857142797</v>
      </c>
      <c r="BY288" s="1">
        <v>38.043478260869499</v>
      </c>
      <c r="BZ288" s="1">
        <v>42.7083333333333</v>
      </c>
      <c r="CA288" s="1">
        <v>44.680851063829699</v>
      </c>
      <c r="CB288" s="1">
        <v>45.714285714285701</v>
      </c>
      <c r="CC288" s="1">
        <v>75</v>
      </c>
      <c r="CD288" s="1">
        <v>80.821917808219098</v>
      </c>
      <c r="CE288" s="1">
        <v>91.732283464566905</v>
      </c>
      <c r="CF288" s="1">
        <v>91.517857142857096</v>
      </c>
      <c r="CG288" s="1">
        <v>63.157894736842103</v>
      </c>
      <c r="CH288" s="1">
        <v>93.010752688172005</v>
      </c>
      <c r="CI288" s="1">
        <v>89.673913043478194</v>
      </c>
      <c r="CJ288" s="1">
        <v>76.373626373626294</v>
      </c>
      <c r="CK288" s="1">
        <v>73.936170212765902</v>
      </c>
      <c r="CL288" s="1">
        <v>82.8125</v>
      </c>
      <c r="CM288" s="1">
        <v>91.964285714285694</v>
      </c>
      <c r="CN288" s="1">
        <v>91.304347826086897</v>
      </c>
      <c r="CO288" s="1">
        <v>82.2916666666666</v>
      </c>
      <c r="CP288" s="1">
        <v>54.255319148936103</v>
      </c>
      <c r="CQ288" s="1">
        <v>67.142857142857096</v>
      </c>
      <c r="CR288" s="1">
        <v>96.232876712328704</v>
      </c>
      <c r="CS288" s="1">
        <v>97.260273972602704</v>
      </c>
      <c r="CT288" s="1">
        <v>96.456692913385794</v>
      </c>
      <c r="CU288" s="1">
        <v>77.232142857142804</v>
      </c>
      <c r="CV288" s="1">
        <v>73.157894736842096</v>
      </c>
      <c r="CW288" s="1">
        <v>32.795698924731099</v>
      </c>
      <c r="CX288" s="1">
        <v>33.152173913043399</v>
      </c>
      <c r="CY288" s="1">
        <v>4.3956043956043898</v>
      </c>
      <c r="CZ288" s="1">
        <v>4.7872340425531901</v>
      </c>
      <c r="DA288" s="1">
        <v>24.21875</v>
      </c>
      <c r="DB288" s="1">
        <v>25</v>
      </c>
      <c r="DC288" s="1">
        <v>38.043478260869499</v>
      </c>
      <c r="DD288" s="1">
        <v>19.7916666666666</v>
      </c>
      <c r="DE288" s="1">
        <v>24.468085106382901</v>
      </c>
      <c r="DF288" s="1">
        <v>32.857142857142797</v>
      </c>
      <c r="DG288" s="1">
        <v>99.137931034482705</v>
      </c>
      <c r="DH288" s="1">
        <v>95.627515550676904</v>
      </c>
      <c r="DI288" s="1">
        <v>96.000812017864305</v>
      </c>
      <c r="DJ288" s="1">
        <v>97.719194312796205</v>
      </c>
      <c r="DK288" s="1">
        <v>98.1518481518481</v>
      </c>
      <c r="DL288" s="1">
        <v>97.011144883485301</v>
      </c>
      <c r="DM288" s="1">
        <v>81.9630010277492</v>
      </c>
      <c r="DN288" s="1">
        <v>55.379098360655703</v>
      </c>
      <c r="DO288" s="1">
        <v>77.378542510121406</v>
      </c>
      <c r="DP288" s="1">
        <v>46.149843912591002</v>
      </c>
      <c r="DQ288" s="1">
        <v>63.481828839390303</v>
      </c>
      <c r="DR288" s="1">
        <v>69.613670133729499</v>
      </c>
      <c r="DS288" s="1">
        <v>49.772727272727202</v>
      </c>
      <c r="DT288" s="1">
        <v>36.798179059180498</v>
      </c>
      <c r="DU288" s="1">
        <v>37.033898305084698</v>
      </c>
      <c r="DV288" s="1">
        <v>56.5113719735876</v>
      </c>
      <c r="DW288" s="1">
        <v>51.353823637028903</v>
      </c>
      <c r="DX288" s="1">
        <v>55.196914332115298</v>
      </c>
      <c r="DY288" s="1">
        <v>63.951421800947799</v>
      </c>
      <c r="DZ288" s="1">
        <v>74.375624375624298</v>
      </c>
      <c r="EA288" s="1">
        <v>78.368794326241101</v>
      </c>
      <c r="EB288" s="1">
        <v>85.560123329907498</v>
      </c>
      <c r="EC288" s="1">
        <v>95.850409836065495</v>
      </c>
      <c r="ED288" s="1">
        <v>76.670040485829901</v>
      </c>
      <c r="EE288" s="1">
        <v>88.709677419354804</v>
      </c>
      <c r="EF288" s="1">
        <v>74.150058616647101</v>
      </c>
      <c r="EG288" s="1">
        <v>89.375928677563095</v>
      </c>
      <c r="EH288" s="1">
        <v>58.863636363636303</v>
      </c>
      <c r="EI288" s="1">
        <v>60.318664643399103</v>
      </c>
      <c r="EJ288" s="1">
        <v>68.389830508474503</v>
      </c>
      <c r="EK288" s="1">
        <v>93.580337490828995</v>
      </c>
      <c r="EL288" s="1">
        <v>94.383461397731395</v>
      </c>
      <c r="EM288" s="1">
        <v>94.904587900933805</v>
      </c>
      <c r="EN288" s="1">
        <v>93.246445497630305</v>
      </c>
      <c r="EO288" s="1">
        <v>90.909090909090907</v>
      </c>
      <c r="EP288" s="1">
        <v>90.2228976697061</v>
      </c>
      <c r="EQ288" s="1">
        <v>90.339157245632094</v>
      </c>
      <c r="ER288" s="1">
        <v>70.645491803278603</v>
      </c>
      <c r="ES288" s="1">
        <v>76.720647773279296</v>
      </c>
      <c r="ET288" s="1">
        <v>63.995837669094598</v>
      </c>
      <c r="EU288" s="1">
        <v>9.3200468933177003</v>
      </c>
      <c r="EV288" s="1">
        <v>18.4992570579494</v>
      </c>
      <c r="EW288" s="1">
        <v>38.939393939393902</v>
      </c>
      <c r="EX288" s="1">
        <v>40.819423368740502</v>
      </c>
      <c r="EY288" s="1">
        <v>41.610169491525397</v>
      </c>
    </row>
    <row r="289" spans="1:155" ht="15">
      <c r="A289" s="11" t="s">
        <v>112</v>
      </c>
      <c r="B289" s="1" t="s">
        <v>587</v>
      </c>
      <c r="C289" s="1" t="s">
        <v>1255</v>
      </c>
      <c r="D289" s="11" t="s">
        <v>1135</v>
      </c>
      <c r="E289" s="11" t="s">
        <v>1256</v>
      </c>
      <c r="F289" s="1">
        <v>11.8055555555555</v>
      </c>
      <c r="G289" s="1">
        <v>15.2061855670103</v>
      </c>
      <c r="H289" s="1">
        <v>14.945652173913</v>
      </c>
      <c r="I289" s="1">
        <v>14.705882352941099</v>
      </c>
      <c r="J289" s="1">
        <v>10.9649122807017</v>
      </c>
      <c r="K289" s="1">
        <v>10.7476635514018</v>
      </c>
      <c r="L289" s="1">
        <v>10.1941747572815</v>
      </c>
      <c r="M289" s="1">
        <v>16.1458333333333</v>
      </c>
      <c r="N289" s="1">
        <v>15.934065934065901</v>
      </c>
      <c r="O289" s="1">
        <v>14.634146341463399</v>
      </c>
      <c r="P289" s="1">
        <v>10.714285714285699</v>
      </c>
      <c r="Q289" s="1">
        <v>11.016949152542299</v>
      </c>
      <c r="R289" s="1">
        <v>0</v>
      </c>
      <c r="S289" s="1">
        <v>0</v>
      </c>
      <c r="T289" s="1">
        <v>0</v>
      </c>
      <c r="U289" s="1">
        <v>19.4444444444444</v>
      </c>
      <c r="V289" s="1">
        <v>20.103092783505101</v>
      </c>
      <c r="W289" s="1">
        <v>18.478260869565201</v>
      </c>
      <c r="X289" s="1">
        <v>16.013071895424801</v>
      </c>
      <c r="Y289" s="1">
        <v>11.8421052631578</v>
      </c>
      <c r="Z289" s="1">
        <v>13.0841121495327</v>
      </c>
      <c r="AA289" s="1">
        <v>11.1650485436893</v>
      </c>
      <c r="AB289" s="1">
        <v>10.9375</v>
      </c>
      <c r="AC289" s="1">
        <v>12.6373626373626</v>
      </c>
      <c r="AD289" s="1">
        <v>14.634146341463399</v>
      </c>
      <c r="AE289" s="1">
        <v>14.285714285714199</v>
      </c>
      <c r="AF289" s="1">
        <v>11.016949152542299</v>
      </c>
      <c r="AG289" s="1">
        <v>0</v>
      </c>
      <c r="AH289" s="1">
        <v>0</v>
      </c>
      <c r="AI289" s="1">
        <v>0</v>
      </c>
      <c r="AJ289" s="1">
        <v>43.0555555555555</v>
      </c>
      <c r="AK289" s="1">
        <v>43.556701030927798</v>
      </c>
      <c r="AL289" s="1">
        <v>43.478260869565197</v>
      </c>
      <c r="AM289" s="1">
        <v>42.810457516339802</v>
      </c>
      <c r="AN289" s="1">
        <v>40.350877192982402</v>
      </c>
      <c r="AO289" s="1">
        <v>40.654205607476598</v>
      </c>
      <c r="AP289" s="1">
        <v>41.7475728155339</v>
      </c>
      <c r="AQ289" s="1">
        <v>42.1875</v>
      </c>
      <c r="AR289" s="1">
        <v>41.758241758241702</v>
      </c>
      <c r="AS289" s="1">
        <v>42.0731707317073</v>
      </c>
      <c r="AT289" s="1">
        <v>41.428571428571402</v>
      </c>
      <c r="AU289" s="1">
        <v>45.762711864406697</v>
      </c>
      <c r="AV289" s="1">
        <v>0</v>
      </c>
      <c r="AW289" s="1">
        <v>0</v>
      </c>
      <c r="AX289" s="1">
        <v>0</v>
      </c>
      <c r="AY289" s="1">
        <v>12.731481481481399</v>
      </c>
      <c r="AZ289" s="1">
        <v>18.814432989690701</v>
      </c>
      <c r="BA289" s="1">
        <v>16.032608695652101</v>
      </c>
      <c r="BB289" s="1">
        <v>23.856209150326801</v>
      </c>
      <c r="BC289" s="1">
        <v>15.3508771929824</v>
      </c>
      <c r="BD289" s="1">
        <v>17.2897196261682</v>
      </c>
      <c r="BE289" s="1">
        <v>19.902912621359199</v>
      </c>
      <c r="BF289" s="1">
        <v>13.0208333333333</v>
      </c>
      <c r="BG289" s="1">
        <v>11.538461538461499</v>
      </c>
      <c r="BH289" s="1">
        <v>7.9268292682926802</v>
      </c>
      <c r="BI289" s="1">
        <v>10.714285714285699</v>
      </c>
      <c r="BJ289" s="1">
        <v>11.016949152542299</v>
      </c>
      <c r="BK289" s="1">
        <v>0</v>
      </c>
      <c r="BL289" s="1">
        <v>0</v>
      </c>
      <c r="BM289" s="1">
        <v>0</v>
      </c>
      <c r="BN289" s="1">
        <v>24.768518518518501</v>
      </c>
      <c r="BO289" s="1">
        <v>27.8350515463917</v>
      </c>
      <c r="BP289" s="1">
        <v>28.532608695652101</v>
      </c>
      <c r="BQ289" s="1">
        <v>30.3921568627451</v>
      </c>
      <c r="BR289" s="1">
        <v>27.6315789473684</v>
      </c>
      <c r="BS289" s="1">
        <v>29.906542056074699</v>
      </c>
      <c r="BT289" s="1">
        <v>28.6407766990291</v>
      </c>
      <c r="BU289" s="1">
        <v>31.25</v>
      </c>
      <c r="BV289" s="1">
        <v>34.065934065934101</v>
      </c>
      <c r="BW289" s="1">
        <v>35.975609756097498</v>
      </c>
      <c r="BX289" s="1">
        <v>35</v>
      </c>
      <c r="BY289" s="1">
        <v>36.440677966101603</v>
      </c>
      <c r="BZ289" s="1">
        <v>0</v>
      </c>
      <c r="CA289" s="1">
        <v>0</v>
      </c>
      <c r="CB289" s="1">
        <v>0</v>
      </c>
      <c r="CC289" s="1">
        <v>49.074074074074097</v>
      </c>
      <c r="CD289" s="1">
        <v>45.618556701030897</v>
      </c>
      <c r="CE289" s="1">
        <v>46.739130434782602</v>
      </c>
      <c r="CF289" s="1">
        <v>50.980392156862699</v>
      </c>
      <c r="CG289" s="1">
        <v>54.385964912280699</v>
      </c>
      <c r="CH289" s="1">
        <v>61.214953271028001</v>
      </c>
      <c r="CI289" s="1">
        <v>61.165048543689302</v>
      </c>
      <c r="CJ289" s="1">
        <v>38.5416666666666</v>
      </c>
      <c r="CK289" s="1">
        <v>48.351648351648301</v>
      </c>
      <c r="CL289" s="1">
        <v>40.8536585365853</v>
      </c>
      <c r="CM289" s="1">
        <v>39.285714285714199</v>
      </c>
      <c r="CN289" s="1">
        <v>29.661016949152501</v>
      </c>
      <c r="CO289" s="1">
        <v>0</v>
      </c>
      <c r="CP289" s="1">
        <v>0</v>
      </c>
      <c r="CQ289" s="1">
        <v>0</v>
      </c>
      <c r="CR289" s="1">
        <v>33.564814814814802</v>
      </c>
      <c r="CS289" s="1">
        <v>36.597938144329802</v>
      </c>
      <c r="CT289" s="1">
        <v>36.1413043478261</v>
      </c>
      <c r="CU289" s="1">
        <v>36.928104575163403</v>
      </c>
      <c r="CV289" s="1">
        <v>32.456140350877099</v>
      </c>
      <c r="CW289" s="1">
        <v>34.112149532710198</v>
      </c>
      <c r="CX289" s="1">
        <v>35.4368932038834</v>
      </c>
      <c r="CY289" s="1">
        <v>36.9791666666666</v>
      </c>
      <c r="CZ289" s="1">
        <v>38.461538461538403</v>
      </c>
      <c r="DA289" s="1">
        <v>33.536585365853597</v>
      </c>
      <c r="DB289" s="1">
        <v>30</v>
      </c>
      <c r="DC289" s="1">
        <v>61.016949152542303</v>
      </c>
      <c r="DD289" s="1">
        <v>0</v>
      </c>
      <c r="DE289" s="1">
        <v>0</v>
      </c>
      <c r="DF289" s="1">
        <v>0</v>
      </c>
      <c r="DG289" s="1">
        <v>44.919295671313201</v>
      </c>
      <c r="DH289" s="1">
        <v>38.327844859129101</v>
      </c>
      <c r="DI289" s="1">
        <v>38.631749898497702</v>
      </c>
      <c r="DJ289" s="1">
        <v>11.759478672985701</v>
      </c>
      <c r="DK289" s="1">
        <v>4.1458541458541402</v>
      </c>
      <c r="DL289" s="1">
        <v>24.164133738601802</v>
      </c>
      <c r="DM289" s="1">
        <v>25.1284686536485</v>
      </c>
      <c r="DN289" s="1">
        <v>7.1209016393442601</v>
      </c>
      <c r="DO289" s="1">
        <v>11.184210526315701</v>
      </c>
      <c r="DP289" s="1">
        <v>15.2445369406867</v>
      </c>
      <c r="DQ289" s="1">
        <v>34.525205158264903</v>
      </c>
      <c r="DR289" s="1">
        <v>31.575037147102499</v>
      </c>
      <c r="DS289" s="1">
        <v>0</v>
      </c>
      <c r="DT289" s="1">
        <v>0</v>
      </c>
      <c r="DU289" s="1">
        <v>0</v>
      </c>
      <c r="DV289" s="1">
        <v>49.6148202494497</v>
      </c>
      <c r="DW289" s="1">
        <v>46.0117087449689</v>
      </c>
      <c r="DX289" s="1">
        <v>52.436053593179103</v>
      </c>
      <c r="DY289" s="1">
        <v>49.792654028435997</v>
      </c>
      <c r="DZ289" s="1">
        <v>68.181818181818102</v>
      </c>
      <c r="EA289" s="1">
        <v>77.152988855116504</v>
      </c>
      <c r="EB289" s="1">
        <v>50</v>
      </c>
      <c r="EC289" s="1">
        <v>53.125</v>
      </c>
      <c r="ED289" s="1">
        <v>77.580971659919001</v>
      </c>
      <c r="EE289" s="1">
        <v>79.344432882414097</v>
      </c>
      <c r="EF289" s="1">
        <v>85.287221570926107</v>
      </c>
      <c r="EG289" s="1">
        <v>45.245170876671601</v>
      </c>
      <c r="EH289" s="1">
        <v>0</v>
      </c>
      <c r="EI289" s="1">
        <v>0</v>
      </c>
      <c r="EJ289" s="1">
        <v>0</v>
      </c>
      <c r="EK289" s="1">
        <v>35.399853264856901</v>
      </c>
      <c r="EL289" s="1">
        <v>36.1873399195023</v>
      </c>
      <c r="EM289" s="1">
        <v>35.749086479902502</v>
      </c>
      <c r="EN289" s="1">
        <v>30.9537914691943</v>
      </c>
      <c r="EO289" s="1">
        <v>22.0779220779221</v>
      </c>
      <c r="EP289" s="1">
        <v>21.681864235055698</v>
      </c>
      <c r="EQ289" s="1">
        <v>21.891058581706101</v>
      </c>
      <c r="ER289" s="1">
        <v>25.768442622950801</v>
      </c>
      <c r="ES289" s="1">
        <v>33.350202429149803</v>
      </c>
      <c r="ET289" s="1">
        <v>28.876170655567101</v>
      </c>
      <c r="EU289" s="1">
        <v>38.628370457209797</v>
      </c>
      <c r="EV289" s="1">
        <v>47.696879643387803</v>
      </c>
      <c r="EW289" s="1">
        <v>0</v>
      </c>
      <c r="EX289" s="1">
        <v>0</v>
      </c>
      <c r="EY289" s="1">
        <v>0</v>
      </c>
    </row>
    <row r="290" spans="1:155" ht="15">
      <c r="A290" s="11" t="s">
        <v>413</v>
      </c>
      <c r="B290" s="1" t="s">
        <v>882</v>
      </c>
      <c r="C290" s="1" t="s">
        <v>1232</v>
      </c>
      <c r="D290" s="11" t="s">
        <v>1233</v>
      </c>
      <c r="E290" s="11" t="s">
        <v>1234</v>
      </c>
      <c r="F290" s="1">
        <v>84.055118110236194</v>
      </c>
      <c r="G290" s="1">
        <v>85.319148936170194</v>
      </c>
      <c r="H290" s="1">
        <v>82.258064516128997</v>
      </c>
      <c r="I290" s="1">
        <v>78.248587570621396</v>
      </c>
      <c r="J290" s="1">
        <v>74.817518248175105</v>
      </c>
      <c r="K290" s="1">
        <v>35.039370078740099</v>
      </c>
      <c r="L290" s="1">
        <v>45.7983193277311</v>
      </c>
      <c r="M290" s="1">
        <v>47.033898305084698</v>
      </c>
      <c r="N290" s="1">
        <v>48.684210526315702</v>
      </c>
      <c r="O290" s="1">
        <v>35.981308411214897</v>
      </c>
      <c r="P290" s="1">
        <v>37.2222222222222</v>
      </c>
      <c r="Q290" s="1">
        <v>16.265060240963798</v>
      </c>
      <c r="R290" s="1">
        <v>31.410256410256402</v>
      </c>
      <c r="S290" s="1">
        <v>33.552631578947299</v>
      </c>
      <c r="T290" s="1">
        <v>39.830508474576199</v>
      </c>
      <c r="U290" s="1">
        <v>91.535433070866105</v>
      </c>
      <c r="V290" s="1">
        <v>92.127659574468098</v>
      </c>
      <c r="W290" s="1">
        <v>89.631336405529893</v>
      </c>
      <c r="X290" s="1">
        <v>86.158192090395403</v>
      </c>
      <c r="Y290" s="1">
        <v>90.875912408759106</v>
      </c>
      <c r="Z290" s="1">
        <v>72.440944881889706</v>
      </c>
      <c r="AA290" s="1">
        <v>71.428571428571402</v>
      </c>
      <c r="AB290" s="1">
        <v>30.508474576271102</v>
      </c>
      <c r="AC290" s="1">
        <v>36.403508771929801</v>
      </c>
      <c r="AD290" s="1">
        <v>16.355140186915801</v>
      </c>
      <c r="AE290" s="1">
        <v>16.1111111111111</v>
      </c>
      <c r="AF290" s="1">
        <v>19.277108433734899</v>
      </c>
      <c r="AG290" s="1">
        <v>32.692307692307601</v>
      </c>
      <c r="AH290" s="1">
        <v>38.815789473684198</v>
      </c>
      <c r="AI290" s="1">
        <v>38.135593220338897</v>
      </c>
      <c r="AJ290" s="1">
        <v>91.732283464566905</v>
      </c>
      <c r="AK290" s="1">
        <v>92.127659574468098</v>
      </c>
      <c r="AL290" s="1">
        <v>93.087557603686605</v>
      </c>
      <c r="AM290" s="1">
        <v>92.655367231638394</v>
      </c>
      <c r="AN290" s="1">
        <v>91.605839416058402</v>
      </c>
      <c r="AO290" s="1">
        <v>89.370078740157396</v>
      </c>
      <c r="AP290" s="1">
        <v>89.495798319327704</v>
      </c>
      <c r="AQ290" s="1">
        <v>32.203389830508399</v>
      </c>
      <c r="AR290" s="1">
        <v>30.7017543859649</v>
      </c>
      <c r="AS290" s="1">
        <v>30.3738317757009</v>
      </c>
      <c r="AT290" s="1">
        <v>34.4444444444444</v>
      </c>
      <c r="AU290" s="1">
        <v>42.168674698795101</v>
      </c>
      <c r="AV290" s="1">
        <v>50</v>
      </c>
      <c r="AW290" s="1">
        <v>50.657894736842103</v>
      </c>
      <c r="AX290" s="1">
        <v>48.305084745762699</v>
      </c>
      <c r="AY290" s="1">
        <v>42.322834645669197</v>
      </c>
      <c r="AZ290" s="1">
        <v>52.978723404255298</v>
      </c>
      <c r="BA290" s="1">
        <v>38.940092165898598</v>
      </c>
      <c r="BB290" s="1">
        <v>25.706214689265501</v>
      </c>
      <c r="BC290" s="1">
        <v>10.583941605839399</v>
      </c>
      <c r="BD290" s="1">
        <v>5.9055118110236204</v>
      </c>
      <c r="BE290" s="1">
        <v>9.6638655462184797</v>
      </c>
      <c r="BF290" s="1">
        <v>11.4406779661016</v>
      </c>
      <c r="BG290" s="1">
        <v>15.3508771929824</v>
      </c>
      <c r="BH290" s="1">
        <v>15.420560747663499</v>
      </c>
      <c r="BI290" s="1">
        <v>43.8888888888888</v>
      </c>
      <c r="BJ290" s="1">
        <v>21.084337349397501</v>
      </c>
      <c r="BK290" s="1">
        <v>58.3333333333333</v>
      </c>
      <c r="BL290" s="1">
        <v>59.868421052631497</v>
      </c>
      <c r="BM290" s="1">
        <v>77.118644067796595</v>
      </c>
      <c r="BN290" s="1">
        <v>71.456692913385794</v>
      </c>
      <c r="BO290" s="1">
        <v>54.893617021276597</v>
      </c>
      <c r="BP290" s="1">
        <v>27.1889400921659</v>
      </c>
      <c r="BQ290" s="1">
        <v>25.1412429378531</v>
      </c>
      <c r="BR290" s="1">
        <v>24.817518248175102</v>
      </c>
      <c r="BS290" s="1">
        <v>26.3779527559055</v>
      </c>
      <c r="BT290" s="1">
        <v>26.890756302521002</v>
      </c>
      <c r="BU290" s="1">
        <v>29.2372881355932</v>
      </c>
      <c r="BV290" s="1">
        <v>32.894736842105203</v>
      </c>
      <c r="BW290" s="1">
        <v>36.9158878504672</v>
      </c>
      <c r="BX290" s="1">
        <v>35.5555555555555</v>
      </c>
      <c r="BY290" s="1">
        <v>37.349397590361399</v>
      </c>
      <c r="BZ290" s="1">
        <v>42.948717948717899</v>
      </c>
      <c r="CA290" s="1">
        <v>43.421052631578902</v>
      </c>
      <c r="CB290" s="1">
        <v>46.610169491525397</v>
      </c>
      <c r="CC290" s="1">
        <v>86.811023622047202</v>
      </c>
      <c r="CD290" s="1">
        <v>87.872340425531902</v>
      </c>
      <c r="CE290" s="1">
        <v>85.483870967741893</v>
      </c>
      <c r="CF290" s="1">
        <v>89.548022598870006</v>
      </c>
      <c r="CG290" s="1">
        <v>90.875912408759106</v>
      </c>
      <c r="CH290" s="1">
        <v>77.559055118110194</v>
      </c>
      <c r="CI290" s="1">
        <v>94.537815126050404</v>
      </c>
      <c r="CJ290" s="1">
        <v>95.338983050847403</v>
      </c>
      <c r="CK290" s="1">
        <v>95.175438596491205</v>
      </c>
      <c r="CL290" s="1">
        <v>95.794392523364394</v>
      </c>
      <c r="CM290" s="1">
        <v>94.4444444444444</v>
      </c>
      <c r="CN290" s="1">
        <v>89.759036144578303</v>
      </c>
      <c r="CO290" s="1">
        <v>80.769230769230703</v>
      </c>
      <c r="CP290" s="1">
        <v>94.736842105263094</v>
      </c>
      <c r="CQ290" s="1">
        <v>93.220338983050794</v>
      </c>
      <c r="CR290" s="1">
        <v>36.614173228346402</v>
      </c>
      <c r="CS290" s="1">
        <v>39.361702127659498</v>
      </c>
      <c r="CT290" s="1">
        <v>5.0691244239631299</v>
      </c>
      <c r="CU290" s="1">
        <v>5.9322033898305104</v>
      </c>
      <c r="CV290" s="1">
        <v>8.0291970802919703</v>
      </c>
      <c r="CW290" s="1">
        <v>8.2677165354330704</v>
      </c>
      <c r="CX290" s="1">
        <v>7.5630252100840298</v>
      </c>
      <c r="CY290" s="1">
        <v>8.8983050847457594</v>
      </c>
      <c r="CZ290" s="1">
        <v>10.5263157894736</v>
      </c>
      <c r="DA290" s="1">
        <v>9.3457943925233593</v>
      </c>
      <c r="DB290" s="1">
        <v>13.3333333333333</v>
      </c>
      <c r="DC290" s="1">
        <v>20.481927710843301</v>
      </c>
      <c r="DD290" s="1">
        <v>32.051282051282101</v>
      </c>
      <c r="DE290" s="1">
        <v>35.5263157894736</v>
      </c>
      <c r="DF290" s="1">
        <v>35.593220338983102</v>
      </c>
      <c r="DG290" s="1">
        <v>92.057960381511293</v>
      </c>
      <c r="DH290" s="1">
        <v>92.188071716062893</v>
      </c>
      <c r="DI290" s="1">
        <v>92.509135200974399</v>
      </c>
      <c r="DJ290" s="1">
        <v>81.368483412322206</v>
      </c>
      <c r="DK290" s="1">
        <v>65.184815184815093</v>
      </c>
      <c r="DL290" s="1">
        <v>60.739614994934101</v>
      </c>
      <c r="DM290" s="1">
        <v>59.249743062692701</v>
      </c>
      <c r="DN290" s="1">
        <v>16.854508196721302</v>
      </c>
      <c r="DO290" s="1">
        <v>13.3097165991902</v>
      </c>
      <c r="DP290" s="1">
        <v>36.576482830384997</v>
      </c>
      <c r="DQ290" s="1">
        <v>20.926143024618899</v>
      </c>
      <c r="DR290" s="1">
        <v>8.6924219910846894</v>
      </c>
      <c r="DS290" s="1">
        <v>13.409090909090899</v>
      </c>
      <c r="DT290" s="1">
        <v>7.8148710166919502</v>
      </c>
      <c r="DU290" s="1">
        <v>19.5762711864406</v>
      </c>
      <c r="DV290" s="1">
        <v>58.308877476155502</v>
      </c>
      <c r="DW290" s="1">
        <v>71.331869740212198</v>
      </c>
      <c r="DX290" s="1">
        <v>70.787657328461194</v>
      </c>
      <c r="DY290" s="1">
        <v>69.164691943127906</v>
      </c>
      <c r="DZ290" s="1">
        <v>74.7752247752247</v>
      </c>
      <c r="EA290" s="1">
        <v>81.712259371833795</v>
      </c>
      <c r="EB290" s="1">
        <v>75.5909558067831</v>
      </c>
      <c r="EC290" s="1">
        <v>88.780737704917996</v>
      </c>
      <c r="ED290" s="1">
        <v>96.508097165991899</v>
      </c>
      <c r="EE290" s="1">
        <v>63.8397502601456</v>
      </c>
      <c r="EF290" s="1">
        <v>77.315357561547401</v>
      </c>
      <c r="EG290" s="1">
        <v>85.364041604754803</v>
      </c>
      <c r="EH290" s="1">
        <v>89.696969696969703</v>
      </c>
      <c r="EI290" s="1">
        <v>98.330804248861895</v>
      </c>
      <c r="EJ290" s="1">
        <v>98.220338983050794</v>
      </c>
      <c r="EK290" s="1">
        <v>97.817314746881806</v>
      </c>
      <c r="EL290" s="1">
        <v>98.0607391145261</v>
      </c>
      <c r="EM290" s="1">
        <v>99.492488834754297</v>
      </c>
      <c r="EN290" s="1">
        <v>99.377962085307999</v>
      </c>
      <c r="EO290" s="1">
        <v>94.755244755244703</v>
      </c>
      <c r="EP290" s="1">
        <v>51.0131712259371</v>
      </c>
      <c r="EQ290" s="1">
        <v>50.770811921891003</v>
      </c>
      <c r="ER290" s="1">
        <v>25.768442622950801</v>
      </c>
      <c r="ES290" s="1">
        <v>68.370445344129493</v>
      </c>
      <c r="ET290" s="1">
        <v>55.1508844953173</v>
      </c>
      <c r="EU290" s="1">
        <v>9.3200468933177003</v>
      </c>
      <c r="EV290" s="1">
        <v>18.4992570579494</v>
      </c>
      <c r="EW290" s="1">
        <v>38.939393939393902</v>
      </c>
      <c r="EX290" s="1">
        <v>40.819423368740502</v>
      </c>
      <c r="EY290" s="1">
        <v>41.610169491525397</v>
      </c>
    </row>
    <row r="291" spans="1:155" ht="15">
      <c r="A291" s="11" t="s">
        <v>147</v>
      </c>
      <c r="B291" s="1" t="s">
        <v>623</v>
      </c>
      <c r="C291" s="1" t="s">
        <v>1123</v>
      </c>
      <c r="D291" s="11" t="s">
        <v>1124</v>
      </c>
      <c r="E291" s="11" t="s">
        <v>1257</v>
      </c>
      <c r="F291" s="1">
        <v>91.6666666666666</v>
      </c>
      <c r="G291" s="1">
        <v>91.095890410958901</v>
      </c>
      <c r="H291" s="1">
        <v>89.130434782608603</v>
      </c>
      <c r="I291" s="1">
        <v>99.275362318840493</v>
      </c>
      <c r="J291" s="1">
        <v>90.178571428571402</v>
      </c>
      <c r="K291" s="1">
        <v>95.614035087719301</v>
      </c>
      <c r="L291" s="1">
        <v>99.056603773584897</v>
      </c>
      <c r="M291" s="1">
        <v>99.038461538461505</v>
      </c>
      <c r="N291" s="1">
        <v>98.979591836734599</v>
      </c>
      <c r="O291" s="1">
        <v>98.648648648648603</v>
      </c>
      <c r="P291" s="1">
        <v>95.714285714285694</v>
      </c>
      <c r="Q291" s="1">
        <v>95.161290322580598</v>
      </c>
      <c r="R291" s="1">
        <v>87.5</v>
      </c>
      <c r="S291" s="1">
        <v>42.592592592592503</v>
      </c>
      <c r="T291" s="1">
        <v>43.181818181818102</v>
      </c>
      <c r="U291" s="1">
        <v>87.820512820512803</v>
      </c>
      <c r="V291" s="1">
        <v>95.205479452054803</v>
      </c>
      <c r="W291" s="1">
        <v>94.927536231884005</v>
      </c>
      <c r="X291" s="1">
        <v>92.753623188405797</v>
      </c>
      <c r="Y291" s="1">
        <v>92.857142857142804</v>
      </c>
      <c r="Z291" s="1">
        <v>93.859649122806999</v>
      </c>
      <c r="AA291" s="1">
        <v>92.452830188679201</v>
      </c>
      <c r="AB291" s="1">
        <v>95.192307692307594</v>
      </c>
      <c r="AC291" s="1">
        <v>96.938775510204096</v>
      </c>
      <c r="AD291" s="1">
        <v>97.297297297297305</v>
      </c>
      <c r="AE291" s="1">
        <v>94.285714285714207</v>
      </c>
      <c r="AF291" s="1">
        <v>87.096774193548299</v>
      </c>
      <c r="AG291" s="1">
        <v>80.357142857142804</v>
      </c>
      <c r="AH291" s="1">
        <v>37.037037037037003</v>
      </c>
      <c r="AI291" s="1">
        <v>79.545454545454504</v>
      </c>
      <c r="AJ291" s="1">
        <v>67.948717948717899</v>
      </c>
      <c r="AK291" s="1">
        <v>71.917808219178099</v>
      </c>
      <c r="AL291" s="1">
        <v>73.913043478260803</v>
      </c>
      <c r="AM291" s="1">
        <v>78.985507246376798</v>
      </c>
      <c r="AN291" s="1">
        <v>74.107142857142804</v>
      </c>
      <c r="AO291" s="1">
        <v>71.052631578947299</v>
      </c>
      <c r="AP291" s="1">
        <v>68.867924528301799</v>
      </c>
      <c r="AQ291" s="1">
        <v>69.230769230769198</v>
      </c>
      <c r="AR291" s="1">
        <v>83.673469387755105</v>
      </c>
      <c r="AS291" s="1">
        <v>68.918918918918905</v>
      </c>
      <c r="AT291" s="1">
        <v>72.857142857142804</v>
      </c>
      <c r="AU291" s="1">
        <v>79.0322580645161</v>
      </c>
      <c r="AV291" s="1">
        <v>92.857142857142804</v>
      </c>
      <c r="AW291" s="1">
        <v>48.148148148148103</v>
      </c>
      <c r="AX291" s="1">
        <v>45.454545454545404</v>
      </c>
      <c r="AY291" s="1">
        <v>42.948717948717899</v>
      </c>
      <c r="AZ291" s="1">
        <v>58.219178082191704</v>
      </c>
      <c r="BA291" s="1">
        <v>60.144927536231798</v>
      </c>
      <c r="BB291" s="1">
        <v>65.942028985507207</v>
      </c>
      <c r="BC291" s="1">
        <v>79.464285714285694</v>
      </c>
      <c r="BD291" s="1">
        <v>78.070175438596394</v>
      </c>
      <c r="BE291" s="1">
        <v>78.301886792452805</v>
      </c>
      <c r="BF291" s="1">
        <v>85.576923076923094</v>
      </c>
      <c r="BG291" s="1">
        <v>70.408163265306101</v>
      </c>
      <c r="BH291" s="1">
        <v>50</v>
      </c>
      <c r="BI291" s="1">
        <v>55.714285714285701</v>
      </c>
      <c r="BJ291" s="1">
        <v>46.774193548387103</v>
      </c>
      <c r="BK291" s="1">
        <v>80.357142857142804</v>
      </c>
      <c r="BL291" s="1">
        <v>64.814814814814795</v>
      </c>
      <c r="BM291" s="1">
        <v>75</v>
      </c>
      <c r="BN291" s="1">
        <v>68.589743589743506</v>
      </c>
      <c r="BO291" s="1">
        <v>74.657534246575295</v>
      </c>
      <c r="BP291" s="1">
        <v>76.811594202898505</v>
      </c>
      <c r="BQ291" s="1">
        <v>84.782608695652101</v>
      </c>
      <c r="BR291" s="1">
        <v>82.142857142857096</v>
      </c>
      <c r="BS291" s="1">
        <v>86.842105263157904</v>
      </c>
      <c r="BT291" s="1">
        <v>87.735849056603698</v>
      </c>
      <c r="BU291" s="1">
        <v>90.384615384615302</v>
      </c>
      <c r="BV291" s="1">
        <v>84.693877551020407</v>
      </c>
      <c r="BW291" s="1">
        <v>82.432432432432407</v>
      </c>
      <c r="BX291" s="1">
        <v>82.857142857142804</v>
      </c>
      <c r="BY291" s="1">
        <v>98.387096774193495</v>
      </c>
      <c r="BZ291" s="1">
        <v>98.214285714285694</v>
      </c>
      <c r="CA291" s="1">
        <v>42.592592592592503</v>
      </c>
      <c r="CB291" s="1">
        <v>97.727272727272705</v>
      </c>
      <c r="CC291" s="1">
        <v>38.461538461538403</v>
      </c>
      <c r="CD291" s="1">
        <v>41.095890410958901</v>
      </c>
      <c r="CE291" s="1">
        <v>39.130434782608702</v>
      </c>
      <c r="CF291" s="1">
        <v>42.753623188405797</v>
      </c>
      <c r="CG291" s="1">
        <v>46.428571428571402</v>
      </c>
      <c r="CH291" s="1">
        <v>49.122807017543799</v>
      </c>
      <c r="CI291" s="1">
        <v>47.169811320754697</v>
      </c>
      <c r="CJ291" s="1">
        <v>48.076923076923102</v>
      </c>
      <c r="CK291" s="1">
        <v>61.224489795918302</v>
      </c>
      <c r="CL291" s="1">
        <v>41.891891891891802</v>
      </c>
      <c r="CM291" s="1">
        <v>44.285714285714199</v>
      </c>
      <c r="CN291" s="1">
        <v>62.903225806451601</v>
      </c>
      <c r="CO291" s="1">
        <v>66.071428571428498</v>
      </c>
      <c r="CP291" s="1">
        <v>40.740740740740698</v>
      </c>
      <c r="CQ291" s="1">
        <v>79.545454545454504</v>
      </c>
      <c r="CR291" s="1">
        <v>74.358974358974294</v>
      </c>
      <c r="CS291" s="1">
        <v>80.136986301369802</v>
      </c>
      <c r="CT291" s="1">
        <v>66.6666666666666</v>
      </c>
      <c r="CU291" s="1">
        <v>71.739130434782595</v>
      </c>
      <c r="CV291" s="1">
        <v>66.071428571428498</v>
      </c>
      <c r="CW291" s="1">
        <v>67.543859649122794</v>
      </c>
      <c r="CX291" s="1">
        <v>66.981132075471606</v>
      </c>
      <c r="CY291" s="1">
        <v>70.192307692307594</v>
      </c>
      <c r="CZ291" s="1">
        <v>18.367346938775501</v>
      </c>
      <c r="DA291" s="1">
        <v>17.567567567567501</v>
      </c>
      <c r="DB291" s="1">
        <v>15.714285714285699</v>
      </c>
      <c r="DC291" s="1">
        <v>20.967741935483801</v>
      </c>
      <c r="DD291" s="1">
        <v>35.714285714285701</v>
      </c>
      <c r="DE291" s="1">
        <v>40.740740740740698</v>
      </c>
      <c r="DF291" s="1">
        <v>50</v>
      </c>
      <c r="DG291" s="1">
        <v>88.499633162142302</v>
      </c>
      <c r="DH291" s="1">
        <v>68.148554701792904</v>
      </c>
      <c r="DI291" s="1">
        <v>35.464880227365001</v>
      </c>
      <c r="DJ291" s="1">
        <v>50.4443127962085</v>
      </c>
      <c r="DK291" s="1">
        <v>52.0979020979021</v>
      </c>
      <c r="DL291" s="1">
        <v>34.498480243161097</v>
      </c>
      <c r="DM291" s="1">
        <v>32.939362795477898</v>
      </c>
      <c r="DN291" s="1">
        <v>29.661885245901601</v>
      </c>
      <c r="DO291" s="1">
        <v>3.5931174089068798</v>
      </c>
      <c r="DP291" s="1">
        <v>2.6534859521331899</v>
      </c>
      <c r="DQ291" s="1">
        <v>4.1617819460726801</v>
      </c>
      <c r="DR291" s="1">
        <v>2.4517087667161901</v>
      </c>
      <c r="DS291" s="1">
        <v>9.0151515151515103</v>
      </c>
      <c r="DT291" s="1">
        <v>26.479514415781399</v>
      </c>
      <c r="DU291" s="1">
        <v>9.5762711864406693</v>
      </c>
      <c r="DV291" s="1">
        <v>22.707263389581801</v>
      </c>
      <c r="DW291" s="1">
        <v>19.520673252835699</v>
      </c>
      <c r="DX291" s="1">
        <v>17.600487210718601</v>
      </c>
      <c r="DY291" s="1">
        <v>27.1623222748815</v>
      </c>
      <c r="DZ291" s="1">
        <v>25.724275724275699</v>
      </c>
      <c r="EA291" s="1">
        <v>46.251266464032398</v>
      </c>
      <c r="EB291" s="1">
        <v>46.094552929085303</v>
      </c>
      <c r="EC291" s="1">
        <v>46.6700819672131</v>
      </c>
      <c r="ED291" s="1">
        <v>26.366396761133601</v>
      </c>
      <c r="EE291" s="1">
        <v>40.6347554630593</v>
      </c>
      <c r="EF291" s="1">
        <v>42.966002344665803</v>
      </c>
      <c r="EG291" s="1">
        <v>64.264487369985105</v>
      </c>
      <c r="EH291" s="1">
        <v>91.893939393939405</v>
      </c>
      <c r="EI291" s="1">
        <v>96.737481031866395</v>
      </c>
      <c r="EJ291" s="1">
        <v>39.5762711864406</v>
      </c>
      <c r="EK291" s="1">
        <v>87.637564196625107</v>
      </c>
      <c r="EL291" s="1">
        <v>78.851079399926803</v>
      </c>
      <c r="EM291" s="1">
        <v>78.197320341047501</v>
      </c>
      <c r="EN291" s="1">
        <v>88.270142180094695</v>
      </c>
      <c r="EO291" s="1">
        <v>81.868131868131798</v>
      </c>
      <c r="EP291" s="1">
        <v>94.478216818642295</v>
      </c>
      <c r="EQ291" s="1">
        <v>95.889003083247601</v>
      </c>
      <c r="ER291" s="1">
        <v>73.0532786885245</v>
      </c>
      <c r="ES291" s="1">
        <v>62.0445344129554</v>
      </c>
      <c r="ET291" s="1">
        <v>80.957336108220602</v>
      </c>
      <c r="EU291" s="1">
        <v>85.228604923798301</v>
      </c>
      <c r="EV291" s="1">
        <v>18.4992570579494</v>
      </c>
      <c r="EW291" s="1">
        <v>38.939393939393902</v>
      </c>
      <c r="EX291" s="1">
        <v>40.819423368740502</v>
      </c>
      <c r="EY291" s="1">
        <v>87.966101694915196</v>
      </c>
    </row>
    <row r="292" spans="1:155" ht="15">
      <c r="A292" s="11" t="s">
        <v>184</v>
      </c>
      <c r="B292" s="1" t="s">
        <v>661</v>
      </c>
      <c r="C292" s="1" t="s">
        <v>1049</v>
      </c>
      <c r="D292" s="11" t="s">
        <v>1039</v>
      </c>
      <c r="E292" s="11" t="s">
        <v>1040</v>
      </c>
      <c r="F292" s="1">
        <v>73.148148148148096</v>
      </c>
      <c r="G292" s="1">
        <v>67.830882352941103</v>
      </c>
      <c r="H292" s="1">
        <v>74.904214559386901</v>
      </c>
      <c r="I292" s="1">
        <v>65.909090909090907</v>
      </c>
      <c r="J292" s="1">
        <v>72.831050228310502</v>
      </c>
      <c r="K292" s="1">
        <v>60.714285714285701</v>
      </c>
      <c r="L292" s="1">
        <v>66.414141414141397</v>
      </c>
      <c r="M292" s="1">
        <v>64.358974358974294</v>
      </c>
      <c r="N292" s="1">
        <v>53.517587939698501</v>
      </c>
      <c r="O292" s="1">
        <v>48.843930635838099</v>
      </c>
      <c r="P292" s="1">
        <v>49.679487179487097</v>
      </c>
      <c r="Q292" s="1">
        <v>29.646017699114999</v>
      </c>
      <c r="R292" s="1">
        <v>44.886363636363598</v>
      </c>
      <c r="S292" s="1">
        <v>23.493975903614398</v>
      </c>
      <c r="T292" s="1">
        <v>86.986301369863</v>
      </c>
      <c r="U292" s="1">
        <v>82.407407407407405</v>
      </c>
      <c r="V292" s="1">
        <v>81.801470588235205</v>
      </c>
      <c r="W292" s="1">
        <v>91.7624521072796</v>
      </c>
      <c r="X292" s="1">
        <v>71.694214876033001</v>
      </c>
      <c r="Y292" s="1">
        <v>69.863013698630098</v>
      </c>
      <c r="Z292" s="1">
        <v>68.3333333333333</v>
      </c>
      <c r="AA292" s="1">
        <v>63.8888888888888</v>
      </c>
      <c r="AB292" s="1">
        <v>66.6666666666666</v>
      </c>
      <c r="AC292" s="1">
        <v>76.884422110552705</v>
      </c>
      <c r="AD292" s="1">
        <v>74.277456647398793</v>
      </c>
      <c r="AE292" s="1">
        <v>75.641025641025607</v>
      </c>
      <c r="AF292" s="1">
        <v>56.637168141592902</v>
      </c>
      <c r="AG292" s="1">
        <v>86.363636363636303</v>
      </c>
      <c r="AH292" s="1">
        <v>65.060240963855406</v>
      </c>
      <c r="AI292" s="1">
        <v>69.863013698630098</v>
      </c>
      <c r="AJ292" s="1">
        <v>38.8888888888888</v>
      </c>
      <c r="AK292" s="1">
        <v>40.441176470588204</v>
      </c>
      <c r="AL292" s="1">
        <v>39.846743295019103</v>
      </c>
      <c r="AM292" s="1">
        <v>40.289256198347097</v>
      </c>
      <c r="AN292" s="1">
        <v>39.269406392694101</v>
      </c>
      <c r="AO292" s="1">
        <v>38.095238095238102</v>
      </c>
      <c r="AP292" s="1">
        <v>36.616161616161598</v>
      </c>
      <c r="AQ292" s="1">
        <v>37.435897435897402</v>
      </c>
      <c r="AR292" s="1">
        <v>39.698492462311499</v>
      </c>
      <c r="AS292" s="1">
        <v>40.462427745664698</v>
      </c>
      <c r="AT292" s="1">
        <v>39.743589743589702</v>
      </c>
      <c r="AU292" s="1">
        <v>41.592920353982301</v>
      </c>
      <c r="AV292" s="1">
        <v>50</v>
      </c>
      <c r="AW292" s="1">
        <v>50</v>
      </c>
      <c r="AX292" s="1">
        <v>50</v>
      </c>
      <c r="AY292" s="1">
        <v>76.851851851851805</v>
      </c>
      <c r="AZ292" s="1">
        <v>89.889705882352899</v>
      </c>
      <c r="BA292" s="1">
        <v>87.547892720306507</v>
      </c>
      <c r="BB292" s="1">
        <v>80.785123966942095</v>
      </c>
      <c r="BC292" s="1">
        <v>58.219178082191704</v>
      </c>
      <c r="BD292" s="1">
        <v>46.904761904761898</v>
      </c>
      <c r="BE292" s="1">
        <v>34.595959595959499</v>
      </c>
      <c r="BF292" s="1">
        <v>42.307692307692299</v>
      </c>
      <c r="BG292" s="1">
        <v>52.010050251256203</v>
      </c>
      <c r="BH292" s="1">
        <v>36.127167630057798</v>
      </c>
      <c r="BI292" s="1">
        <v>36.858974358974301</v>
      </c>
      <c r="BJ292" s="1">
        <v>43.805309734513202</v>
      </c>
      <c r="BK292" s="1">
        <v>26.7045454545454</v>
      </c>
      <c r="BL292" s="1">
        <v>39.156626506024097</v>
      </c>
      <c r="BM292" s="1">
        <v>14.3835616438356</v>
      </c>
      <c r="BN292" s="1">
        <v>90.740740740740705</v>
      </c>
      <c r="BO292" s="1">
        <v>79.779411764705799</v>
      </c>
      <c r="BP292" s="1">
        <v>89.655172413793096</v>
      </c>
      <c r="BQ292" s="1">
        <v>31.404958677685901</v>
      </c>
      <c r="BR292" s="1">
        <v>31.963470319634698</v>
      </c>
      <c r="BS292" s="1">
        <v>32.380952380952301</v>
      </c>
      <c r="BT292" s="1">
        <v>31.313131313131301</v>
      </c>
      <c r="BU292" s="1">
        <v>32.051282051282101</v>
      </c>
      <c r="BV292" s="1">
        <v>34.170854271356703</v>
      </c>
      <c r="BW292" s="1">
        <v>33.526011560693597</v>
      </c>
      <c r="BX292" s="1">
        <v>33.3333333333333</v>
      </c>
      <c r="BY292" s="1">
        <v>33.628318584070797</v>
      </c>
      <c r="BZ292" s="1">
        <v>36.931818181818102</v>
      </c>
      <c r="CA292" s="1">
        <v>40.361445783132503</v>
      </c>
      <c r="CB292" s="1">
        <v>43.150684931506802</v>
      </c>
      <c r="CC292" s="1">
        <v>91.6666666666666</v>
      </c>
      <c r="CD292" s="1">
        <v>92.095588235294102</v>
      </c>
      <c r="CE292" s="1">
        <v>81.417624521072796</v>
      </c>
      <c r="CF292" s="1">
        <v>83.264462809917305</v>
      </c>
      <c r="CG292" s="1">
        <v>89.954337899543305</v>
      </c>
      <c r="CH292" s="1">
        <v>91.6666666666666</v>
      </c>
      <c r="CI292" s="1">
        <v>90.656565656565604</v>
      </c>
      <c r="CJ292" s="1">
        <v>73.076923076923094</v>
      </c>
      <c r="CK292" s="1">
        <v>90.7035175879397</v>
      </c>
      <c r="CL292" s="1">
        <v>96.531791907514403</v>
      </c>
      <c r="CM292" s="1">
        <v>88.782051282051199</v>
      </c>
      <c r="CN292" s="1">
        <v>70.353982300884894</v>
      </c>
      <c r="CO292" s="1">
        <v>72.159090909090907</v>
      </c>
      <c r="CP292" s="1">
        <v>77.710843373493901</v>
      </c>
      <c r="CQ292" s="1">
        <v>60.273972602739697</v>
      </c>
      <c r="CR292" s="1">
        <v>47.407407407407398</v>
      </c>
      <c r="CS292" s="1">
        <v>52.022058823529399</v>
      </c>
      <c r="CT292" s="1">
        <v>54.022988505747101</v>
      </c>
      <c r="CU292" s="1">
        <v>55.578512396694201</v>
      </c>
      <c r="CV292" s="1">
        <v>58.219178082191704</v>
      </c>
      <c r="CW292" s="1">
        <v>59.523809523809497</v>
      </c>
      <c r="CX292" s="1">
        <v>57.5757575757575</v>
      </c>
      <c r="CY292" s="1">
        <v>57.692307692307601</v>
      </c>
      <c r="CZ292" s="1">
        <v>20.3517587939698</v>
      </c>
      <c r="DA292" s="1">
        <v>20.520231213872801</v>
      </c>
      <c r="DB292" s="1">
        <v>19.551282051282101</v>
      </c>
      <c r="DC292" s="1">
        <v>25.663716814159201</v>
      </c>
      <c r="DD292" s="1">
        <v>39.204545454545404</v>
      </c>
      <c r="DE292" s="1">
        <v>89.156626506024097</v>
      </c>
      <c r="DF292" s="1">
        <v>42.4657534246575</v>
      </c>
      <c r="DG292" s="1">
        <v>69.0205429200293</v>
      </c>
      <c r="DH292" s="1">
        <v>82.272228320526906</v>
      </c>
      <c r="DI292" s="1">
        <v>68.676410881039303</v>
      </c>
      <c r="DJ292" s="1">
        <v>56.5462085308056</v>
      </c>
      <c r="DK292" s="1">
        <v>54.795204795204803</v>
      </c>
      <c r="DL292" s="1">
        <v>45.339412360688897</v>
      </c>
      <c r="DM292" s="1">
        <v>37.153134635149001</v>
      </c>
      <c r="DN292" s="1">
        <v>44.7233606557377</v>
      </c>
      <c r="DO292" s="1">
        <v>25.4554655870445</v>
      </c>
      <c r="DP292" s="1">
        <v>48.231009365244503</v>
      </c>
      <c r="DQ292" s="1">
        <v>62.543962485345801</v>
      </c>
      <c r="DR292" s="1">
        <v>49.702823179791899</v>
      </c>
      <c r="DS292" s="1">
        <v>85.530303030303003</v>
      </c>
      <c r="DT292" s="1">
        <v>34.522003034901303</v>
      </c>
      <c r="DU292" s="1">
        <v>74.830508474576206</v>
      </c>
      <c r="DV292" s="1">
        <v>71.551724137931004</v>
      </c>
      <c r="DW292" s="1">
        <v>75.356750823271099</v>
      </c>
      <c r="DX292" s="1">
        <v>80.369468128298806</v>
      </c>
      <c r="DY292" s="1">
        <v>85.219194312796205</v>
      </c>
      <c r="DZ292" s="1">
        <v>87.262737262737204</v>
      </c>
      <c r="EA292" s="1">
        <v>51.722391084093204</v>
      </c>
      <c r="EB292" s="1">
        <v>71.171634121274394</v>
      </c>
      <c r="EC292" s="1">
        <v>50.153688524590102</v>
      </c>
      <c r="ED292" s="1">
        <v>47.722672064777299</v>
      </c>
      <c r="EE292" s="1">
        <v>32.206035379812697</v>
      </c>
      <c r="EF292" s="1">
        <v>25.146541617819398</v>
      </c>
      <c r="EG292" s="1">
        <v>71.693907875185701</v>
      </c>
      <c r="EH292" s="1">
        <v>60.0757575757575</v>
      </c>
      <c r="EI292" s="1">
        <v>82.169954476479504</v>
      </c>
      <c r="EJ292" s="1">
        <v>8.7288135593220293</v>
      </c>
      <c r="EK292" s="1">
        <v>82.685253118121693</v>
      </c>
      <c r="EL292" s="1">
        <v>83.552872301500102</v>
      </c>
      <c r="EM292" s="1">
        <v>78.197320341047501</v>
      </c>
      <c r="EN292" s="1">
        <v>77.784360189573405</v>
      </c>
      <c r="EO292" s="1">
        <v>66.533466533466495</v>
      </c>
      <c r="EP292" s="1">
        <v>51.0131712259371</v>
      </c>
      <c r="EQ292" s="1">
        <v>50.770811921891003</v>
      </c>
      <c r="ER292" s="1">
        <v>78.278688524590095</v>
      </c>
      <c r="ES292" s="1">
        <v>9.6659919028340102</v>
      </c>
      <c r="ET292" s="1">
        <v>28.876170655567101</v>
      </c>
      <c r="EU292" s="1">
        <v>63.599062133645901</v>
      </c>
      <c r="EV292" s="1">
        <v>78.603268945022194</v>
      </c>
      <c r="EW292" s="1">
        <v>83.030303030303003</v>
      </c>
      <c r="EX292" s="1">
        <v>84.977238239757199</v>
      </c>
      <c r="EY292" s="1">
        <v>41.610169491525397</v>
      </c>
    </row>
    <row r="293" spans="1:155" ht="15">
      <c r="A293" s="11" t="s">
        <v>376</v>
      </c>
      <c r="B293" s="1" t="s">
        <v>846</v>
      </c>
      <c r="C293" s="1" t="s">
        <v>1021</v>
      </c>
      <c r="D293" s="11" t="s">
        <v>1014</v>
      </c>
      <c r="E293" s="11" t="s">
        <v>1258</v>
      </c>
      <c r="F293" s="1">
        <v>10.023041474654301</v>
      </c>
      <c r="G293" s="1">
        <v>6.4814814814814801</v>
      </c>
      <c r="H293" s="1">
        <v>6.28834355828221</v>
      </c>
      <c r="I293" s="1">
        <v>4.1666666666666599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27.764976958525299</v>
      </c>
      <c r="V293" s="1">
        <v>29.3650793650793</v>
      </c>
      <c r="W293" s="1">
        <v>28.0674846625766</v>
      </c>
      <c r="X293" s="1">
        <v>25.198412698412699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40.207373271889402</v>
      </c>
      <c r="AK293" s="1">
        <v>39.153439153439102</v>
      </c>
      <c r="AL293" s="1">
        <v>39.110429447852702</v>
      </c>
      <c r="AM293" s="1">
        <v>36.706349206349202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75.230414746543701</v>
      </c>
      <c r="AZ293" s="1">
        <v>78.968253968253904</v>
      </c>
      <c r="BA293" s="1">
        <v>73.773006134969293</v>
      </c>
      <c r="BB293" s="1">
        <v>69.642857142857096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29.493087557603602</v>
      </c>
      <c r="BO293" s="1">
        <v>32.804232804232797</v>
      </c>
      <c r="BP293" s="1">
        <v>34.662576687116498</v>
      </c>
      <c r="BQ293" s="1">
        <v>35.714285714285701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46.889400921658897</v>
      </c>
      <c r="CD293" s="1">
        <v>43.650793650793602</v>
      </c>
      <c r="CE293" s="1">
        <v>41.871165644171697</v>
      </c>
      <c r="CF293" s="1">
        <v>44.841269841269799</v>
      </c>
      <c r="CG293" s="1">
        <v>0</v>
      </c>
      <c r="CH293" s="1">
        <v>0</v>
      </c>
      <c r="CI293" s="1">
        <v>0</v>
      </c>
      <c r="CJ293" s="1">
        <v>0</v>
      </c>
      <c r="CK293" s="1">
        <v>0</v>
      </c>
      <c r="CL293" s="1">
        <v>0</v>
      </c>
      <c r="CM293" s="1">
        <v>0</v>
      </c>
      <c r="CN293" s="1">
        <v>0</v>
      </c>
      <c r="CO293" s="1">
        <v>0</v>
      </c>
      <c r="CP293" s="1">
        <v>0</v>
      </c>
      <c r="CQ293" s="1">
        <v>0</v>
      </c>
      <c r="CR293" s="1">
        <v>83.640552995391701</v>
      </c>
      <c r="CS293" s="1">
        <v>84.920634920634896</v>
      </c>
      <c r="CT293" s="1">
        <v>84.202453987730095</v>
      </c>
      <c r="CU293" s="1">
        <v>84.325396825396794</v>
      </c>
      <c r="CV293" s="1">
        <v>0</v>
      </c>
      <c r="CW293" s="1">
        <v>0</v>
      </c>
      <c r="CX293" s="1">
        <v>0</v>
      </c>
      <c r="CY293" s="1">
        <v>0</v>
      </c>
      <c r="CZ293" s="1">
        <v>0</v>
      </c>
      <c r="DA293" s="1">
        <v>0</v>
      </c>
      <c r="DB293" s="1">
        <v>0</v>
      </c>
      <c r="DC293" s="1">
        <v>0</v>
      </c>
      <c r="DD293" s="1">
        <v>0</v>
      </c>
      <c r="DE293" s="1">
        <v>0</v>
      </c>
      <c r="DF293" s="1">
        <v>0</v>
      </c>
      <c r="DG293" s="1">
        <v>16.489361702127599</v>
      </c>
      <c r="DH293" s="1">
        <v>15.9714599341383</v>
      </c>
      <c r="DI293" s="1">
        <v>14.068209500609001</v>
      </c>
      <c r="DJ293" s="1">
        <v>10.4561611374407</v>
      </c>
      <c r="DK293" s="1">
        <v>0</v>
      </c>
      <c r="DL293" s="1">
        <v>0</v>
      </c>
      <c r="DM293" s="1">
        <v>0</v>
      </c>
      <c r="DN293" s="1">
        <v>0</v>
      </c>
      <c r="DO293" s="1">
        <v>0</v>
      </c>
      <c r="DP293" s="1">
        <v>0</v>
      </c>
      <c r="DQ293" s="1">
        <v>0</v>
      </c>
      <c r="DR293" s="1">
        <v>0</v>
      </c>
      <c r="DS293" s="1">
        <v>0</v>
      </c>
      <c r="DT293" s="1">
        <v>0</v>
      </c>
      <c r="DU293" s="1">
        <v>0</v>
      </c>
      <c r="DV293" s="1">
        <v>21.2215700660308</v>
      </c>
      <c r="DW293" s="1">
        <v>26.180021953896802</v>
      </c>
      <c r="DX293" s="1">
        <v>35.140073081607802</v>
      </c>
      <c r="DY293" s="1">
        <v>42.742890995260602</v>
      </c>
      <c r="DZ293" s="1">
        <v>0</v>
      </c>
      <c r="EA293" s="1">
        <v>0</v>
      </c>
      <c r="EB293" s="1">
        <v>0</v>
      </c>
      <c r="EC293" s="1">
        <v>0</v>
      </c>
      <c r="ED293" s="1">
        <v>0</v>
      </c>
      <c r="EE293" s="1">
        <v>0</v>
      </c>
      <c r="EF293" s="1">
        <v>0</v>
      </c>
      <c r="EG293" s="1">
        <v>0</v>
      </c>
      <c r="EH293" s="1">
        <v>0</v>
      </c>
      <c r="EI293" s="1">
        <v>0</v>
      </c>
      <c r="EJ293" s="1">
        <v>0</v>
      </c>
      <c r="EK293" s="1">
        <v>35.399853264856901</v>
      </c>
      <c r="EL293" s="1">
        <v>36.1873399195023</v>
      </c>
      <c r="EM293" s="1">
        <v>35.749086479902502</v>
      </c>
      <c r="EN293" s="1">
        <v>30.9537914691943</v>
      </c>
      <c r="EO293" s="1">
        <v>0</v>
      </c>
      <c r="EP293" s="1">
        <v>0</v>
      </c>
      <c r="EQ293" s="1">
        <v>0</v>
      </c>
      <c r="ER293" s="1">
        <v>0</v>
      </c>
      <c r="ES293" s="1">
        <v>0</v>
      </c>
      <c r="ET293" s="1">
        <v>0</v>
      </c>
      <c r="EU293" s="1">
        <v>0</v>
      </c>
      <c r="EV293" s="1">
        <v>0</v>
      </c>
      <c r="EW293" s="1">
        <v>0</v>
      </c>
      <c r="EX293" s="1">
        <v>0</v>
      </c>
      <c r="EY293" s="1">
        <v>0</v>
      </c>
    </row>
    <row r="294" spans="1:155" ht="15">
      <c r="A294" s="11" t="s">
        <v>450</v>
      </c>
      <c r="B294" s="1" t="s">
        <v>917</v>
      </c>
      <c r="C294" s="1" t="s">
        <v>1162</v>
      </c>
      <c r="D294" s="11" t="s">
        <v>1019</v>
      </c>
      <c r="E294" s="11" t="s">
        <v>1020</v>
      </c>
      <c r="F294" s="1">
        <v>41.1111111111111</v>
      </c>
      <c r="G294" s="1">
        <v>31.5217391304347</v>
      </c>
      <c r="H294" s="1">
        <v>42.307692307692299</v>
      </c>
      <c r="I294" s="1">
        <v>40.322580645161203</v>
      </c>
      <c r="J294" s="1">
        <v>34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22.2222222222222</v>
      </c>
      <c r="V294" s="1">
        <v>26.086956521739101</v>
      </c>
      <c r="W294" s="1">
        <v>30.769230769230699</v>
      </c>
      <c r="X294" s="1">
        <v>25.806451612903199</v>
      </c>
      <c r="Y294" s="1">
        <v>22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32.2222222222222</v>
      </c>
      <c r="AK294" s="1">
        <v>32.6086956521739</v>
      </c>
      <c r="AL294" s="1">
        <v>34.615384615384599</v>
      </c>
      <c r="AM294" s="1">
        <v>32.258064516128997</v>
      </c>
      <c r="AN294" s="1">
        <v>34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34.4444444444444</v>
      </c>
      <c r="AZ294" s="1">
        <v>35.869565217391298</v>
      </c>
      <c r="BA294" s="1">
        <v>29.4871794871794</v>
      </c>
      <c r="BB294" s="1">
        <v>1.61290322580645</v>
      </c>
      <c r="BC294" s="1">
        <v>22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0</v>
      </c>
      <c r="BN294" s="1">
        <v>55.5555555555555</v>
      </c>
      <c r="BO294" s="1">
        <v>26.086956521739101</v>
      </c>
      <c r="BP294" s="1">
        <v>28.205128205128201</v>
      </c>
      <c r="BQ294" s="1">
        <v>22.580645161290299</v>
      </c>
      <c r="BR294" s="1">
        <v>20</v>
      </c>
      <c r="BS294" s="1">
        <v>0</v>
      </c>
      <c r="BT294" s="1">
        <v>0</v>
      </c>
      <c r="BU294" s="1">
        <v>0</v>
      </c>
      <c r="BV294" s="1">
        <v>0</v>
      </c>
      <c r="BW294" s="1">
        <v>0</v>
      </c>
      <c r="BX294" s="1">
        <v>0</v>
      </c>
      <c r="BY294" s="1">
        <v>0</v>
      </c>
      <c r="BZ294" s="1">
        <v>0</v>
      </c>
      <c r="CA294" s="1">
        <v>0</v>
      </c>
      <c r="CB294" s="1">
        <v>0</v>
      </c>
      <c r="CC294" s="1">
        <v>68.8888888888888</v>
      </c>
      <c r="CD294" s="1">
        <v>72.826086956521706</v>
      </c>
      <c r="CE294" s="1">
        <v>74.358974358974294</v>
      </c>
      <c r="CF294" s="1">
        <v>48.387096774193502</v>
      </c>
      <c r="CG294" s="1">
        <v>48</v>
      </c>
      <c r="CH294" s="1">
        <v>0</v>
      </c>
      <c r="CI294" s="1">
        <v>0</v>
      </c>
      <c r="CJ294" s="1">
        <v>0</v>
      </c>
      <c r="CK294" s="1">
        <v>0</v>
      </c>
      <c r="CL294" s="1">
        <v>0</v>
      </c>
      <c r="CM294" s="1">
        <v>0</v>
      </c>
      <c r="CN294" s="1">
        <v>0</v>
      </c>
      <c r="CO294" s="1">
        <v>0</v>
      </c>
      <c r="CP294" s="1">
        <v>0</v>
      </c>
      <c r="CQ294" s="1">
        <v>0</v>
      </c>
      <c r="CR294" s="1">
        <v>32.2222222222222</v>
      </c>
      <c r="CS294" s="1">
        <v>33.695652173912997</v>
      </c>
      <c r="CT294" s="1">
        <v>38.461538461538403</v>
      </c>
      <c r="CU294" s="1">
        <v>33.870967741935402</v>
      </c>
      <c r="CV294" s="1">
        <v>42</v>
      </c>
      <c r="CW294" s="1">
        <v>0</v>
      </c>
      <c r="CX294" s="1">
        <v>0</v>
      </c>
      <c r="CY294" s="1">
        <v>0</v>
      </c>
      <c r="CZ294" s="1">
        <v>0</v>
      </c>
      <c r="DA294" s="1">
        <v>0</v>
      </c>
      <c r="DB294" s="1">
        <v>0</v>
      </c>
      <c r="DC294" s="1">
        <v>0</v>
      </c>
      <c r="DD294" s="1">
        <v>0</v>
      </c>
      <c r="DE294" s="1">
        <v>0</v>
      </c>
      <c r="DF294" s="1">
        <v>0</v>
      </c>
      <c r="DG294" s="1">
        <v>59.918478260869499</v>
      </c>
      <c r="DH294" s="1">
        <v>86.261922230374097</v>
      </c>
      <c r="DI294" s="1">
        <v>61.964873765093301</v>
      </c>
      <c r="DJ294" s="1">
        <v>47.563946406820897</v>
      </c>
      <c r="DK294" s="1">
        <v>22.719194312796201</v>
      </c>
      <c r="DL294" s="1">
        <v>0</v>
      </c>
      <c r="DM294" s="1">
        <v>0</v>
      </c>
      <c r="DN294" s="1">
        <v>0</v>
      </c>
      <c r="DO294" s="1">
        <v>0</v>
      </c>
      <c r="DP294" s="1">
        <v>0</v>
      </c>
      <c r="DQ294" s="1">
        <v>0</v>
      </c>
      <c r="DR294" s="1">
        <v>0</v>
      </c>
      <c r="DS294" s="1">
        <v>0</v>
      </c>
      <c r="DT294" s="1">
        <v>0</v>
      </c>
      <c r="DU294" s="1">
        <v>0</v>
      </c>
      <c r="DV294" s="1">
        <v>93.730590062111801</v>
      </c>
      <c r="DW294" s="1">
        <v>75.146735143066707</v>
      </c>
      <c r="DX294" s="1">
        <v>77.881448957189903</v>
      </c>
      <c r="DY294" s="1">
        <v>83.049127080795699</v>
      </c>
      <c r="DZ294" s="1">
        <v>89.603080568720301</v>
      </c>
      <c r="EA294" s="1">
        <v>0</v>
      </c>
      <c r="EB294" s="1">
        <v>0</v>
      </c>
      <c r="EC294" s="1">
        <v>0</v>
      </c>
      <c r="ED294" s="1">
        <v>0</v>
      </c>
      <c r="EE294" s="1">
        <v>0</v>
      </c>
      <c r="EF294" s="1">
        <v>0</v>
      </c>
      <c r="EG294" s="1">
        <v>0</v>
      </c>
      <c r="EH294" s="1">
        <v>0</v>
      </c>
      <c r="EI294" s="1">
        <v>0</v>
      </c>
      <c r="EJ294" s="1">
        <v>0</v>
      </c>
      <c r="EK294" s="1">
        <v>34.704968944099299</v>
      </c>
      <c r="EL294" s="1">
        <v>35.399853264856901</v>
      </c>
      <c r="EM294" s="1">
        <v>36.1873399195023</v>
      </c>
      <c r="EN294" s="1">
        <v>35.749086479902502</v>
      </c>
      <c r="EO294" s="1">
        <v>30.9537914691943</v>
      </c>
      <c r="EP294" s="1">
        <v>0</v>
      </c>
      <c r="EQ294" s="1">
        <v>0</v>
      </c>
      <c r="ER294" s="1">
        <v>0</v>
      </c>
      <c r="ES294" s="1">
        <v>0</v>
      </c>
      <c r="ET294" s="1">
        <v>0</v>
      </c>
      <c r="EU294" s="1">
        <v>0</v>
      </c>
      <c r="EV294" s="1">
        <v>0</v>
      </c>
      <c r="EW294" s="1">
        <v>0</v>
      </c>
      <c r="EX294" s="1">
        <v>0</v>
      </c>
      <c r="EY294" s="1">
        <v>0</v>
      </c>
    </row>
    <row r="295" spans="1:155" ht="15">
      <c r="A295" s="11" t="s">
        <v>75</v>
      </c>
      <c r="B295" s="1" t="s">
        <v>549</v>
      </c>
      <c r="C295" s="1" t="s">
        <v>1059</v>
      </c>
      <c r="D295" s="11" t="s">
        <v>1046</v>
      </c>
      <c r="E295" s="11" t="s">
        <v>1093</v>
      </c>
      <c r="F295" s="1">
        <v>93.7830687830687</v>
      </c>
      <c r="G295" s="1">
        <v>94.018404907975395</v>
      </c>
      <c r="H295" s="1">
        <v>93.0555555555555</v>
      </c>
      <c r="I295" s="1">
        <v>87.278106508875695</v>
      </c>
      <c r="J295" s="1">
        <v>84.3333333333333</v>
      </c>
      <c r="K295" s="1">
        <v>83.455882352941103</v>
      </c>
      <c r="L295" s="1">
        <v>45.769230769230703</v>
      </c>
      <c r="M295" s="1">
        <v>50.7518796992481</v>
      </c>
      <c r="N295" s="1">
        <v>52.542372881355902</v>
      </c>
      <c r="O295" s="1">
        <v>43.814432989690701</v>
      </c>
      <c r="P295" s="1">
        <v>52.840909090909101</v>
      </c>
      <c r="Q295" s="1">
        <v>39.534883720930203</v>
      </c>
      <c r="R295" s="1">
        <v>44.1860465116279</v>
      </c>
      <c r="S295" s="1">
        <v>43.650793650793602</v>
      </c>
      <c r="T295" s="1">
        <v>0</v>
      </c>
      <c r="U295" s="1">
        <v>82.804232804232797</v>
      </c>
      <c r="V295" s="1">
        <v>88.190184049079704</v>
      </c>
      <c r="W295" s="1">
        <v>91.6666666666666</v>
      </c>
      <c r="X295" s="1">
        <v>81.952662721893404</v>
      </c>
      <c r="Y295" s="1">
        <v>63</v>
      </c>
      <c r="Z295" s="1">
        <v>66.544117647058798</v>
      </c>
      <c r="AA295" s="1">
        <v>20</v>
      </c>
      <c r="AB295" s="1">
        <v>20.300751879699199</v>
      </c>
      <c r="AC295" s="1">
        <v>22.457627118644101</v>
      </c>
      <c r="AD295" s="1">
        <v>22.680412371134</v>
      </c>
      <c r="AE295" s="1">
        <v>26.7045454545454</v>
      </c>
      <c r="AF295" s="1">
        <v>39.534883720930203</v>
      </c>
      <c r="AG295" s="1">
        <v>40.697674418604599</v>
      </c>
      <c r="AH295" s="1">
        <v>43.650793650793602</v>
      </c>
      <c r="AI295" s="1">
        <v>0</v>
      </c>
      <c r="AJ295" s="1">
        <v>88.624338624338606</v>
      </c>
      <c r="AK295" s="1">
        <v>88.803680981595093</v>
      </c>
      <c r="AL295" s="1">
        <v>86.706349206349202</v>
      </c>
      <c r="AM295" s="1">
        <v>69.526627218934905</v>
      </c>
      <c r="AN295" s="1">
        <v>65.3333333333333</v>
      </c>
      <c r="AO295" s="1">
        <v>61.764705882352899</v>
      </c>
      <c r="AP295" s="1">
        <v>61.153846153846096</v>
      </c>
      <c r="AQ295" s="1">
        <v>63.157894736842103</v>
      </c>
      <c r="AR295" s="1">
        <v>65.677966101694906</v>
      </c>
      <c r="AS295" s="1">
        <v>32.989690721649403</v>
      </c>
      <c r="AT295" s="1">
        <v>42.613636363636303</v>
      </c>
      <c r="AU295" s="1">
        <v>50</v>
      </c>
      <c r="AV295" s="1">
        <v>48.2558139534883</v>
      </c>
      <c r="AW295" s="1">
        <v>49.206349206349202</v>
      </c>
      <c r="AX295" s="1">
        <v>0</v>
      </c>
      <c r="AY295" s="1">
        <v>53.306878306878303</v>
      </c>
      <c r="AZ295" s="1">
        <v>31.441717791411001</v>
      </c>
      <c r="BA295" s="1">
        <v>48.214285714285701</v>
      </c>
      <c r="BB295" s="1">
        <v>48.224852071005898</v>
      </c>
      <c r="BC295" s="1">
        <v>33.6666666666666</v>
      </c>
      <c r="BD295" s="1">
        <v>26.642335766423301</v>
      </c>
      <c r="BE295" s="1">
        <v>21.1538461538461</v>
      </c>
      <c r="BF295" s="1">
        <v>37.969924812030101</v>
      </c>
      <c r="BG295" s="1">
        <v>27.542372881355899</v>
      </c>
      <c r="BH295" s="1">
        <v>26.2886597938144</v>
      </c>
      <c r="BI295" s="1">
        <v>36.931818181818102</v>
      </c>
      <c r="BJ295" s="1">
        <v>51.744186046511601</v>
      </c>
      <c r="BK295" s="1">
        <v>25</v>
      </c>
      <c r="BL295" s="1">
        <v>73.809523809523796</v>
      </c>
      <c r="BM295" s="1">
        <v>0</v>
      </c>
      <c r="BN295" s="1">
        <v>68.386243386243294</v>
      </c>
      <c r="BO295" s="1">
        <v>71.625766871165595</v>
      </c>
      <c r="BP295" s="1">
        <v>35.714285714285701</v>
      </c>
      <c r="BQ295" s="1">
        <v>33.727810650887498</v>
      </c>
      <c r="BR295" s="1">
        <v>34</v>
      </c>
      <c r="BS295" s="1">
        <v>34.191176470588204</v>
      </c>
      <c r="BT295" s="1">
        <v>36.923076923076898</v>
      </c>
      <c r="BU295" s="1">
        <v>40.225563909774401</v>
      </c>
      <c r="BV295" s="1">
        <v>39.830508474576199</v>
      </c>
      <c r="BW295" s="1">
        <v>40.206185567010301</v>
      </c>
      <c r="BX295" s="1">
        <v>40.340909090909101</v>
      </c>
      <c r="BY295" s="1">
        <v>46.511627906976699</v>
      </c>
      <c r="BZ295" s="1">
        <v>47.093023255813897</v>
      </c>
      <c r="CA295" s="1">
        <v>46.031746031746003</v>
      </c>
      <c r="CB295" s="1">
        <v>0</v>
      </c>
      <c r="CC295" s="1">
        <v>72.486772486772395</v>
      </c>
      <c r="CD295" s="1">
        <v>70.858895705521405</v>
      </c>
      <c r="CE295" s="1">
        <v>72.420634920634896</v>
      </c>
      <c r="CF295" s="1">
        <v>76.627218934911198</v>
      </c>
      <c r="CG295" s="1">
        <v>81.3333333333333</v>
      </c>
      <c r="CH295" s="1">
        <v>81.25</v>
      </c>
      <c r="CI295" s="1">
        <v>78.461538461538396</v>
      </c>
      <c r="CJ295" s="1">
        <v>93.609022556390897</v>
      </c>
      <c r="CK295" s="1">
        <v>58.0508474576271</v>
      </c>
      <c r="CL295" s="1">
        <v>67.010309278350505</v>
      </c>
      <c r="CM295" s="1">
        <v>59.659090909090899</v>
      </c>
      <c r="CN295" s="1">
        <v>89.534883720930196</v>
      </c>
      <c r="CO295" s="1">
        <v>45.930232558139501</v>
      </c>
      <c r="CP295" s="1">
        <v>46.031746031746003</v>
      </c>
      <c r="CQ295" s="1">
        <v>0</v>
      </c>
      <c r="CR295" s="1">
        <v>41.402116402116398</v>
      </c>
      <c r="CS295" s="1">
        <v>42.791411042944702</v>
      </c>
      <c r="CT295" s="1">
        <v>43.253968253968203</v>
      </c>
      <c r="CU295" s="1">
        <v>40.532544378698198</v>
      </c>
      <c r="CV295" s="1">
        <v>40</v>
      </c>
      <c r="CW295" s="1">
        <v>37.5</v>
      </c>
      <c r="CX295" s="1">
        <v>38.846153846153797</v>
      </c>
      <c r="CY295" s="1">
        <v>43.984962406015001</v>
      </c>
      <c r="CZ295" s="1">
        <v>47.033898305084698</v>
      </c>
      <c r="DA295" s="1">
        <v>46.391752577319501</v>
      </c>
      <c r="DB295" s="1">
        <v>56.25</v>
      </c>
      <c r="DC295" s="1">
        <v>30.232558139534799</v>
      </c>
      <c r="DD295" s="1">
        <v>33.720930232558104</v>
      </c>
      <c r="DE295" s="1">
        <v>35.714285714285701</v>
      </c>
      <c r="DF295" s="1">
        <v>0</v>
      </c>
      <c r="DG295" s="1">
        <v>77.478960848884</v>
      </c>
      <c r="DH295" s="1">
        <v>77.040194884287402</v>
      </c>
      <c r="DI295" s="1">
        <v>78.643364928909904</v>
      </c>
      <c r="DJ295" s="1">
        <v>63.486513486513402</v>
      </c>
      <c r="DK295" s="1">
        <v>56.079027355623097</v>
      </c>
      <c r="DL295" s="1">
        <v>75.282631038026693</v>
      </c>
      <c r="DM295" s="1">
        <v>20.338114754098299</v>
      </c>
      <c r="DN295" s="1">
        <v>14.5242914979757</v>
      </c>
      <c r="DO295" s="1">
        <v>22.736732570239301</v>
      </c>
      <c r="DP295" s="1">
        <v>21.395076201641199</v>
      </c>
      <c r="DQ295" s="1">
        <v>11.9613670133729</v>
      </c>
      <c r="DR295" s="1">
        <v>34.015151515151501</v>
      </c>
      <c r="DS295" s="1">
        <v>58.649468892260998</v>
      </c>
      <c r="DT295" s="1">
        <v>69.067796610169495</v>
      </c>
      <c r="DU295" s="1">
        <v>0</v>
      </c>
      <c r="DV295" s="1">
        <v>36.534943285766502</v>
      </c>
      <c r="DW295" s="1">
        <v>65.834348355663806</v>
      </c>
      <c r="DX295" s="1">
        <v>21.238151658767698</v>
      </c>
      <c r="DY295" s="1">
        <v>33.016983016982998</v>
      </c>
      <c r="DZ295" s="1">
        <v>46.859169199594703</v>
      </c>
      <c r="EA295" s="1">
        <v>40.544707091469597</v>
      </c>
      <c r="EB295" s="1">
        <v>21.157786885245901</v>
      </c>
      <c r="EC295" s="1">
        <v>61.993927125506097</v>
      </c>
      <c r="ED295" s="1">
        <v>35.015608740894898</v>
      </c>
      <c r="EE295" s="1">
        <v>32.883939038686897</v>
      </c>
      <c r="EF295" s="1">
        <v>37.815750371470997</v>
      </c>
      <c r="EG295" s="1">
        <v>48.863636363636303</v>
      </c>
      <c r="EH295" s="1">
        <v>88.543247344461307</v>
      </c>
      <c r="EI295" s="1">
        <v>96.355932203389798</v>
      </c>
      <c r="EJ295" s="1">
        <v>0</v>
      </c>
      <c r="EK295" s="1">
        <v>88.144895718990099</v>
      </c>
      <c r="EL295" s="1">
        <v>88.834754364595995</v>
      </c>
      <c r="EM295" s="1">
        <v>81.042654028436004</v>
      </c>
      <c r="EN295" s="1">
        <v>71.678321678321595</v>
      </c>
      <c r="EO295" s="1">
        <v>51.0131712259371</v>
      </c>
      <c r="EP295" s="1">
        <v>70.657759506680307</v>
      </c>
      <c r="EQ295" s="1">
        <v>63.575819672131097</v>
      </c>
      <c r="ER295" s="1">
        <v>53.289473684210499</v>
      </c>
      <c r="ES295" s="1">
        <v>63.995837669094598</v>
      </c>
      <c r="ET295" s="1">
        <v>38.628370457209797</v>
      </c>
      <c r="EU295" s="1">
        <v>47.696879643387803</v>
      </c>
      <c r="EV295" s="1">
        <v>38.939393939393902</v>
      </c>
      <c r="EW295" s="1">
        <v>40.819423368740502</v>
      </c>
      <c r="EX295" s="1">
        <v>41.610169491525397</v>
      </c>
      <c r="EY295" s="1">
        <v>0</v>
      </c>
    </row>
    <row r="296" spans="1:155" ht="15">
      <c r="A296" s="11" t="s">
        <v>462</v>
      </c>
      <c r="B296" s="1" t="s">
        <v>927</v>
      </c>
      <c r="C296" s="1" t="s">
        <v>1137</v>
      </c>
      <c r="D296" s="11" t="s">
        <v>1144</v>
      </c>
      <c r="E296" s="11" t="s">
        <v>1145</v>
      </c>
      <c r="F296" s="1">
        <v>84.051724137931004</v>
      </c>
      <c r="G296" s="1">
        <v>87.837837837837796</v>
      </c>
      <c r="H296" s="1">
        <v>91.5</v>
      </c>
      <c r="I296" s="1">
        <v>91.176470588235205</v>
      </c>
      <c r="J296" s="1">
        <v>81.746031746031704</v>
      </c>
      <c r="K296" s="1">
        <v>95.901639344262193</v>
      </c>
      <c r="L296" s="1">
        <v>97.540983606557305</v>
      </c>
      <c r="M296" s="1">
        <v>90.8333333333333</v>
      </c>
      <c r="N296" s="1">
        <v>74.561403508771903</v>
      </c>
      <c r="O296" s="1">
        <v>81.521739130434696</v>
      </c>
      <c r="P296" s="1">
        <v>68.604651162790702</v>
      </c>
      <c r="Q296" s="1">
        <v>85.135135135135101</v>
      </c>
      <c r="R296" s="1">
        <v>92.1875</v>
      </c>
      <c r="S296" s="1">
        <v>95.3125</v>
      </c>
      <c r="T296" s="1">
        <v>98.148148148148096</v>
      </c>
      <c r="U296" s="1">
        <v>93.534482758620598</v>
      </c>
      <c r="V296" s="1">
        <v>94.144144144144093</v>
      </c>
      <c r="W296" s="1">
        <v>95.5</v>
      </c>
      <c r="X296" s="1">
        <v>94.705882352941103</v>
      </c>
      <c r="Y296" s="1">
        <v>96.031746031745996</v>
      </c>
      <c r="Z296" s="1">
        <v>90.983606557377001</v>
      </c>
      <c r="AA296" s="1">
        <v>95.901639344262193</v>
      </c>
      <c r="AB296" s="1">
        <v>95.8333333333333</v>
      </c>
      <c r="AC296" s="1">
        <v>97.368421052631504</v>
      </c>
      <c r="AD296" s="1">
        <v>96.739130434782595</v>
      </c>
      <c r="AE296" s="1">
        <v>91.860465116279101</v>
      </c>
      <c r="AF296" s="1">
        <v>95.945945945945894</v>
      </c>
      <c r="AG296" s="1">
        <v>98.4375</v>
      </c>
      <c r="AH296" s="1">
        <v>98.4375</v>
      </c>
      <c r="AI296" s="1">
        <v>98.148148148148096</v>
      </c>
      <c r="AJ296" s="1">
        <v>66.379310344827502</v>
      </c>
      <c r="AK296" s="1">
        <v>63.513513513513502</v>
      </c>
      <c r="AL296" s="1">
        <v>83</v>
      </c>
      <c r="AM296" s="1">
        <v>82.941176470588204</v>
      </c>
      <c r="AN296" s="1">
        <v>76.984126984126902</v>
      </c>
      <c r="AO296" s="1">
        <v>79.508196721311407</v>
      </c>
      <c r="AP296" s="1">
        <v>79.508196721311407</v>
      </c>
      <c r="AQ296" s="1">
        <v>85.8333333333333</v>
      </c>
      <c r="AR296" s="1">
        <v>91.228070175438503</v>
      </c>
      <c r="AS296" s="1">
        <v>90.2173913043478</v>
      </c>
      <c r="AT296" s="1">
        <v>91.860465116279101</v>
      </c>
      <c r="AU296" s="1">
        <v>47.297297297297199</v>
      </c>
      <c r="AV296" s="1">
        <v>50</v>
      </c>
      <c r="AW296" s="1">
        <v>50</v>
      </c>
      <c r="AX296" s="1">
        <v>50</v>
      </c>
      <c r="AY296" s="1">
        <v>90.948275862068897</v>
      </c>
      <c r="AZ296" s="1">
        <v>92.342342342342306</v>
      </c>
      <c r="BA296" s="1">
        <v>77.5</v>
      </c>
      <c r="BB296" s="1">
        <v>88.823529411764696</v>
      </c>
      <c r="BC296" s="1">
        <v>84.920634920634896</v>
      </c>
      <c r="BD296" s="1">
        <v>72.950819672131104</v>
      </c>
      <c r="BE296" s="1">
        <v>68.032786885245898</v>
      </c>
      <c r="BF296" s="1">
        <v>67.5</v>
      </c>
      <c r="BG296" s="1">
        <v>79.824561403508696</v>
      </c>
      <c r="BH296" s="1">
        <v>85.869565217391298</v>
      </c>
      <c r="BI296" s="1">
        <v>91.860465116279101</v>
      </c>
      <c r="BJ296" s="1">
        <v>87.837837837837796</v>
      </c>
      <c r="BK296" s="1">
        <v>98.4375</v>
      </c>
      <c r="BL296" s="1">
        <v>92.1875</v>
      </c>
      <c r="BM296" s="1">
        <v>98.148148148148096</v>
      </c>
      <c r="BN296" s="1">
        <v>59.913793103448199</v>
      </c>
      <c r="BO296" s="1">
        <v>68.918918918918905</v>
      </c>
      <c r="BP296" s="1">
        <v>71.5</v>
      </c>
      <c r="BQ296" s="1">
        <v>85.882352941176407</v>
      </c>
      <c r="BR296" s="1">
        <v>73.809523809523796</v>
      </c>
      <c r="BS296" s="1">
        <v>77.868852459016296</v>
      </c>
      <c r="BT296" s="1">
        <v>92.622950819672099</v>
      </c>
      <c r="BU296" s="1">
        <v>94.1666666666666</v>
      </c>
      <c r="BV296" s="1">
        <v>93.859649122806999</v>
      </c>
      <c r="BW296" s="1">
        <v>92.391304347826093</v>
      </c>
      <c r="BX296" s="1">
        <v>38.3720930232558</v>
      </c>
      <c r="BY296" s="1">
        <v>41.891891891891802</v>
      </c>
      <c r="BZ296" s="1">
        <v>46.875</v>
      </c>
      <c r="CA296" s="1">
        <v>46.875</v>
      </c>
      <c r="CB296" s="1">
        <v>44.4444444444444</v>
      </c>
      <c r="CC296" s="1">
        <v>98.7068965517241</v>
      </c>
      <c r="CD296" s="1">
        <v>98.648648648648603</v>
      </c>
      <c r="CE296" s="1">
        <v>97.5</v>
      </c>
      <c r="CF296" s="1">
        <v>97.058823529411697</v>
      </c>
      <c r="CG296" s="1">
        <v>78.571428571428498</v>
      </c>
      <c r="CH296" s="1">
        <v>82.786885245901601</v>
      </c>
      <c r="CI296" s="1">
        <v>87.704918032786793</v>
      </c>
      <c r="CJ296" s="1">
        <v>89.1666666666666</v>
      </c>
      <c r="CK296" s="1">
        <v>83.3333333333333</v>
      </c>
      <c r="CL296" s="1">
        <v>88.043478260869506</v>
      </c>
      <c r="CM296" s="1">
        <v>82.558139534883693</v>
      </c>
      <c r="CN296" s="1">
        <v>93.243243243243199</v>
      </c>
      <c r="CO296" s="1">
        <v>70.3125</v>
      </c>
      <c r="CP296" s="1">
        <v>92.1875</v>
      </c>
      <c r="CQ296" s="1">
        <v>94.4444444444444</v>
      </c>
      <c r="CR296" s="1">
        <v>35.344827586206797</v>
      </c>
      <c r="CS296" s="1">
        <v>38.738738738738697</v>
      </c>
      <c r="CT296" s="1">
        <v>41</v>
      </c>
      <c r="CU296" s="1">
        <v>41.764705882352899</v>
      </c>
      <c r="CV296" s="1">
        <v>34.920634920634903</v>
      </c>
      <c r="CW296" s="1">
        <v>36.885245901639301</v>
      </c>
      <c r="CX296" s="1">
        <v>39.344262295081897</v>
      </c>
      <c r="CY296" s="1">
        <v>37.5</v>
      </c>
      <c r="CZ296" s="1">
        <v>40.350877192982402</v>
      </c>
      <c r="DA296" s="1">
        <v>42.3913043478261</v>
      </c>
      <c r="DB296" s="1">
        <v>46.511627906976699</v>
      </c>
      <c r="DC296" s="1">
        <v>22.972972972972901</v>
      </c>
      <c r="DD296" s="1">
        <v>32.8125</v>
      </c>
      <c r="DE296" s="1">
        <v>29.6875</v>
      </c>
      <c r="DF296" s="1">
        <v>27.7777777777777</v>
      </c>
      <c r="DG296" s="1">
        <v>87.912692589875206</v>
      </c>
      <c r="DH296" s="1">
        <v>78.210757409440106</v>
      </c>
      <c r="DI296" s="1">
        <v>72.168087697929295</v>
      </c>
      <c r="DJ296" s="1">
        <v>70.764218009478597</v>
      </c>
      <c r="DK296" s="1">
        <v>22.3276723276723</v>
      </c>
      <c r="DL296" s="1">
        <v>50.202634245187397</v>
      </c>
      <c r="DM296" s="1">
        <v>55.035971223021498</v>
      </c>
      <c r="DN296" s="1">
        <v>64.088114754098299</v>
      </c>
      <c r="DO296" s="1">
        <v>71.811740890688199</v>
      </c>
      <c r="DP296" s="1">
        <v>88.917793964620103</v>
      </c>
      <c r="DQ296" s="1">
        <v>86.459554513481805</v>
      </c>
      <c r="DR296" s="1">
        <v>42.273402674591303</v>
      </c>
      <c r="DS296" s="1">
        <v>18.560606060606101</v>
      </c>
      <c r="DT296" s="1">
        <v>17.981790591805701</v>
      </c>
      <c r="DU296" s="1">
        <v>55.677966101694899</v>
      </c>
      <c r="DV296" s="1">
        <v>1.99926632428466</v>
      </c>
      <c r="DW296" s="1">
        <v>2.7259421880717101</v>
      </c>
      <c r="DX296" s="1">
        <v>15.2050345107592</v>
      </c>
      <c r="DY296" s="1">
        <v>2.9324644549763001</v>
      </c>
      <c r="DZ296" s="1">
        <v>2.9470529470529399</v>
      </c>
      <c r="EA296" s="1">
        <v>3.7993920972644299</v>
      </c>
      <c r="EB296" s="1">
        <v>3.9568345323741001</v>
      </c>
      <c r="EC296" s="1">
        <v>3.7397540983606499</v>
      </c>
      <c r="ED296" s="1">
        <v>0.45546558704453399</v>
      </c>
      <c r="EE296" s="1">
        <v>0.57232049947970798</v>
      </c>
      <c r="EF296" s="1">
        <v>0.175849941383352</v>
      </c>
      <c r="EG296" s="1">
        <v>0.22288261515601701</v>
      </c>
      <c r="EH296" s="1">
        <v>5.2272727272727204</v>
      </c>
      <c r="EI296" s="1">
        <v>7.5113808801213899</v>
      </c>
      <c r="EJ296" s="1">
        <v>0.25423728813559299</v>
      </c>
      <c r="EK296" s="1">
        <v>93.580337490828995</v>
      </c>
      <c r="EL296" s="1">
        <v>94.383461397731395</v>
      </c>
      <c r="EM296" s="1">
        <v>94.904587900933805</v>
      </c>
      <c r="EN296" s="1">
        <v>93.246445497630305</v>
      </c>
      <c r="EO296" s="1">
        <v>90.909090909090907</v>
      </c>
      <c r="EP296" s="1">
        <v>90.2228976697061</v>
      </c>
      <c r="EQ296" s="1">
        <v>90.339157245632094</v>
      </c>
      <c r="ER296" s="1">
        <v>94.620901639344197</v>
      </c>
      <c r="ES296" s="1">
        <v>95.850202429149803</v>
      </c>
      <c r="ET296" s="1">
        <v>95.889698231009305</v>
      </c>
      <c r="EU296" s="1">
        <v>91.500586166471194</v>
      </c>
      <c r="EV296" s="1">
        <v>69.687964338781498</v>
      </c>
      <c r="EW296" s="1">
        <v>38.939393939393902</v>
      </c>
      <c r="EX296" s="1">
        <v>40.819423368740502</v>
      </c>
      <c r="EY296" s="1">
        <v>87.966101694915196</v>
      </c>
    </row>
    <row r="297" spans="1:155" ht="15">
      <c r="A297" s="11" t="s">
        <v>387</v>
      </c>
      <c r="B297" s="1" t="s">
        <v>857</v>
      </c>
      <c r="C297" s="1" t="s">
        <v>1013</v>
      </c>
      <c r="D297" s="11" t="s">
        <v>1014</v>
      </c>
      <c r="E297" s="11" t="s">
        <v>1015</v>
      </c>
      <c r="F297" s="1">
        <v>90.060240963855406</v>
      </c>
      <c r="G297" s="1">
        <v>79.794520547945197</v>
      </c>
      <c r="H297" s="1">
        <v>71.212121212121204</v>
      </c>
      <c r="I297" s="1">
        <v>20.149253731343201</v>
      </c>
      <c r="J297" s="1">
        <v>38.28125</v>
      </c>
      <c r="K297" s="1">
        <v>39.84375</v>
      </c>
      <c r="L297" s="1">
        <v>53.076923076923102</v>
      </c>
      <c r="M297" s="1">
        <v>76.865671641790996</v>
      </c>
      <c r="N297" s="1">
        <v>83.846153846153797</v>
      </c>
      <c r="O297" s="1">
        <v>64.035087719298204</v>
      </c>
      <c r="P297" s="1">
        <v>31</v>
      </c>
      <c r="Q297" s="1">
        <v>65.625</v>
      </c>
      <c r="R297" s="1">
        <v>72.549019607843107</v>
      </c>
      <c r="S297" s="1">
        <v>36.046511627906902</v>
      </c>
      <c r="T297" s="1">
        <v>0</v>
      </c>
      <c r="U297" s="1">
        <v>78.614457831325296</v>
      </c>
      <c r="V297" s="1">
        <v>81.849315068493098</v>
      </c>
      <c r="W297" s="1">
        <v>74.242424242424207</v>
      </c>
      <c r="X297" s="1">
        <v>64.925373134328296</v>
      </c>
      <c r="Y297" s="1">
        <v>77.34375</v>
      </c>
      <c r="Z297" s="1">
        <v>78.90625</v>
      </c>
      <c r="AA297" s="1">
        <v>76.153846153846104</v>
      </c>
      <c r="AB297" s="1">
        <v>81.343283582089498</v>
      </c>
      <c r="AC297" s="1">
        <v>82.307692307692307</v>
      </c>
      <c r="AD297" s="1">
        <v>57.017543859649102</v>
      </c>
      <c r="AE297" s="1">
        <v>41</v>
      </c>
      <c r="AF297" s="1">
        <v>59.375</v>
      </c>
      <c r="AG297" s="1">
        <v>28.431372549019599</v>
      </c>
      <c r="AH297" s="1">
        <v>33.720930232558104</v>
      </c>
      <c r="AI297" s="1">
        <v>0</v>
      </c>
      <c r="AJ297" s="1">
        <v>52.710843373493901</v>
      </c>
      <c r="AK297" s="1">
        <v>92.465753424657507</v>
      </c>
      <c r="AL297" s="1">
        <v>48.484848484848399</v>
      </c>
      <c r="AM297" s="1">
        <v>46.268656716417901</v>
      </c>
      <c r="AN297" s="1">
        <v>88.28125</v>
      </c>
      <c r="AO297" s="1">
        <v>86.71875</v>
      </c>
      <c r="AP297" s="1">
        <v>86.153846153846104</v>
      </c>
      <c r="AQ297" s="1">
        <v>88.0597014925373</v>
      </c>
      <c r="AR297" s="1">
        <v>91.538461538461505</v>
      </c>
      <c r="AS297" s="1">
        <v>93.859649122806999</v>
      </c>
      <c r="AT297" s="1">
        <v>63</v>
      </c>
      <c r="AU297" s="1">
        <v>13.5416666666666</v>
      </c>
      <c r="AV297" s="1">
        <v>55.8823529411764</v>
      </c>
      <c r="AW297" s="1">
        <v>51.162790697674403</v>
      </c>
      <c r="AX297" s="1">
        <v>0</v>
      </c>
      <c r="AY297" s="1">
        <v>95.481927710843294</v>
      </c>
      <c r="AZ297" s="1">
        <v>80.479452054794507</v>
      </c>
      <c r="BA297" s="1">
        <v>68.181818181818102</v>
      </c>
      <c r="BB297" s="1">
        <v>82.835820895522303</v>
      </c>
      <c r="BC297" s="1">
        <v>61.71875</v>
      </c>
      <c r="BD297" s="1">
        <v>69.53125</v>
      </c>
      <c r="BE297" s="1">
        <v>90</v>
      </c>
      <c r="BF297" s="1">
        <v>82.835820895522303</v>
      </c>
      <c r="BG297" s="1">
        <v>91.538461538461505</v>
      </c>
      <c r="BH297" s="1">
        <v>34.210526315789402</v>
      </c>
      <c r="BI297" s="1">
        <v>45</v>
      </c>
      <c r="BJ297" s="1">
        <v>65.625</v>
      </c>
      <c r="BK297" s="1">
        <v>44.117647058823501</v>
      </c>
      <c r="BL297" s="1">
        <v>15.116279069767399</v>
      </c>
      <c r="BM297" s="1">
        <v>0</v>
      </c>
      <c r="BN297" s="1">
        <v>70.180722891566205</v>
      </c>
      <c r="BO297" s="1">
        <v>75.684931506849296</v>
      </c>
      <c r="BP297" s="1">
        <v>73.737373737373701</v>
      </c>
      <c r="BQ297" s="1">
        <v>61.194029850746197</v>
      </c>
      <c r="BR297" s="1">
        <v>66.40625</v>
      </c>
      <c r="BS297" s="1">
        <v>70.3125</v>
      </c>
      <c r="BT297" s="1">
        <v>80</v>
      </c>
      <c r="BU297" s="1">
        <v>35.074626865671597</v>
      </c>
      <c r="BV297" s="1">
        <v>36.923076923076898</v>
      </c>
      <c r="BW297" s="1">
        <v>37.719298245613999</v>
      </c>
      <c r="BX297" s="1">
        <v>37</v>
      </c>
      <c r="BY297" s="1">
        <v>43.75</v>
      </c>
      <c r="BZ297" s="1">
        <v>43.137254901960702</v>
      </c>
      <c r="CA297" s="1">
        <v>45.348837209302303</v>
      </c>
      <c r="CB297" s="1">
        <v>0</v>
      </c>
      <c r="CC297" s="1">
        <v>72.590361445783103</v>
      </c>
      <c r="CD297" s="1">
        <v>70.890410958904098</v>
      </c>
      <c r="CE297" s="1">
        <v>66.161616161616095</v>
      </c>
      <c r="CF297" s="1">
        <v>24.626865671641699</v>
      </c>
      <c r="CG297" s="1">
        <v>26.5625</v>
      </c>
      <c r="CH297" s="1">
        <v>29.6875</v>
      </c>
      <c r="CI297" s="1">
        <v>55.384615384615302</v>
      </c>
      <c r="CJ297" s="1">
        <v>89.552238805970106</v>
      </c>
      <c r="CK297" s="1">
        <v>78.461538461538396</v>
      </c>
      <c r="CL297" s="1">
        <v>86.842105263157904</v>
      </c>
      <c r="CM297" s="1">
        <v>72</v>
      </c>
      <c r="CN297" s="1">
        <v>65.625</v>
      </c>
      <c r="CO297" s="1">
        <v>88.235294117647001</v>
      </c>
      <c r="CP297" s="1">
        <v>87.209302325581405</v>
      </c>
      <c r="CQ297" s="1">
        <v>0</v>
      </c>
      <c r="CR297" s="1">
        <v>79.216867469879503</v>
      </c>
      <c r="CS297" s="1">
        <v>79.794520547945197</v>
      </c>
      <c r="CT297" s="1">
        <v>91.919191919191903</v>
      </c>
      <c r="CU297" s="1">
        <v>64.179104477611901</v>
      </c>
      <c r="CV297" s="1">
        <v>89.0625</v>
      </c>
      <c r="CW297" s="1">
        <v>85.15625</v>
      </c>
      <c r="CX297" s="1">
        <v>85.384615384615302</v>
      </c>
      <c r="CY297" s="1">
        <v>85.820895522388099</v>
      </c>
      <c r="CZ297" s="1">
        <v>82.307692307692307</v>
      </c>
      <c r="DA297" s="1">
        <v>74.561403508771903</v>
      </c>
      <c r="DB297" s="1">
        <v>37</v>
      </c>
      <c r="DC297" s="1">
        <v>25</v>
      </c>
      <c r="DD297" s="1">
        <v>29.411764705882302</v>
      </c>
      <c r="DE297" s="1">
        <v>97.674418604651095</v>
      </c>
      <c r="DF297" s="1">
        <v>0</v>
      </c>
      <c r="DG297" s="1">
        <v>85.162824734723699</v>
      </c>
      <c r="DH297" s="1">
        <v>84.835566382460399</v>
      </c>
      <c r="DI297" s="1">
        <v>80.183649289099506</v>
      </c>
      <c r="DJ297" s="1">
        <v>65.484515484515398</v>
      </c>
      <c r="DK297" s="1">
        <v>65.197568389057693</v>
      </c>
      <c r="DL297" s="1">
        <v>71.171634121274394</v>
      </c>
      <c r="DM297" s="1">
        <v>65.625</v>
      </c>
      <c r="DN297" s="1">
        <v>40.536437246963501</v>
      </c>
      <c r="DO297" s="1">
        <v>16.493236212278799</v>
      </c>
      <c r="DP297" s="1">
        <v>26.670574443141799</v>
      </c>
      <c r="DQ297" s="1">
        <v>53.714710252600298</v>
      </c>
      <c r="DR297" s="1">
        <v>81.742424242424207</v>
      </c>
      <c r="DS297" s="1">
        <v>95.371775417298906</v>
      </c>
      <c r="DT297" s="1">
        <v>94.661016949152497</v>
      </c>
      <c r="DU297" s="1">
        <v>0</v>
      </c>
      <c r="DV297" s="1">
        <v>43.669959751189097</v>
      </c>
      <c r="DW297" s="1">
        <v>52.923264311814798</v>
      </c>
      <c r="DX297" s="1">
        <v>57.612559241706101</v>
      </c>
      <c r="DY297" s="1">
        <v>53.796203796203798</v>
      </c>
      <c r="DZ297" s="1">
        <v>44.1236068895643</v>
      </c>
      <c r="EA297" s="1">
        <v>43.422404933196297</v>
      </c>
      <c r="EB297" s="1">
        <v>49.334016393442603</v>
      </c>
      <c r="EC297" s="1">
        <v>34.463562753036399</v>
      </c>
      <c r="ED297" s="1">
        <v>44.380853277835499</v>
      </c>
      <c r="EE297" s="1">
        <v>56.096131301289503</v>
      </c>
      <c r="EF297" s="1">
        <v>55.646359583952403</v>
      </c>
      <c r="EG297" s="1">
        <v>49.1666666666666</v>
      </c>
      <c r="EH297" s="1">
        <v>59.711684370257899</v>
      </c>
      <c r="EI297" s="1">
        <v>46.864406779661003</v>
      </c>
      <c r="EJ297" s="1">
        <v>0</v>
      </c>
      <c r="EK297" s="1">
        <v>88.144895718990099</v>
      </c>
      <c r="EL297" s="1">
        <v>73.792123426715307</v>
      </c>
      <c r="EM297" s="1">
        <v>64.869668246445499</v>
      </c>
      <c r="EN297" s="1">
        <v>90.909090909090907</v>
      </c>
      <c r="EO297" s="1">
        <v>90.2228976697061</v>
      </c>
      <c r="EP297" s="1">
        <v>96.557040082219899</v>
      </c>
      <c r="EQ297" s="1">
        <v>94.620901639344197</v>
      </c>
      <c r="ER297" s="1">
        <v>95.850202429149803</v>
      </c>
      <c r="ES297" s="1">
        <v>95.889698231009305</v>
      </c>
      <c r="ET297" s="1">
        <v>38.628370457209797</v>
      </c>
      <c r="EU297" s="1">
        <v>47.696879643387803</v>
      </c>
      <c r="EV297" s="1">
        <v>38.939393939393902</v>
      </c>
      <c r="EW297" s="1">
        <v>40.819423368740502</v>
      </c>
      <c r="EX297" s="1">
        <v>41.610169491525397</v>
      </c>
      <c r="EY297" s="1">
        <v>0</v>
      </c>
    </row>
    <row r="298" spans="1:155" ht="15">
      <c r="A298" s="11" t="s">
        <v>401</v>
      </c>
      <c r="B298" s="1" t="s">
        <v>870</v>
      </c>
      <c r="C298" s="1" t="s">
        <v>1044</v>
      </c>
      <c r="D298" s="11" t="s">
        <v>1014</v>
      </c>
      <c r="E298" s="11" t="s">
        <v>1155</v>
      </c>
      <c r="F298" s="1">
        <v>96.917808219178099</v>
      </c>
      <c r="G298" s="1">
        <v>96.917808219178099</v>
      </c>
      <c r="H298" s="1">
        <v>98.031496062992105</v>
      </c>
      <c r="I298" s="1">
        <v>97.767857142857096</v>
      </c>
      <c r="J298" s="1">
        <v>97.368421052631504</v>
      </c>
      <c r="K298" s="1">
        <v>93.010752688172005</v>
      </c>
      <c r="L298" s="1">
        <v>95.108695652173907</v>
      </c>
      <c r="M298" s="1">
        <v>93.956043956043899</v>
      </c>
      <c r="N298" s="1">
        <v>93.085106382978694</v>
      </c>
      <c r="O298" s="1">
        <v>86.71875</v>
      </c>
      <c r="P298" s="1">
        <v>93.75</v>
      </c>
      <c r="Q298" s="1">
        <v>77.173913043478194</v>
      </c>
      <c r="R298" s="1">
        <v>27.0833333333333</v>
      </c>
      <c r="S298" s="1">
        <v>92.553191489361694</v>
      </c>
      <c r="T298" s="1">
        <v>34.285714285714199</v>
      </c>
      <c r="U298" s="1">
        <v>75.684931506849296</v>
      </c>
      <c r="V298" s="1">
        <v>77.054794520547901</v>
      </c>
      <c r="W298" s="1">
        <v>79.921259842519603</v>
      </c>
      <c r="X298" s="1">
        <v>86.160714285714207</v>
      </c>
      <c r="Y298" s="1">
        <v>83.684210526315695</v>
      </c>
      <c r="Z298" s="1">
        <v>82.258064516128997</v>
      </c>
      <c r="AA298" s="1">
        <v>84.239130434782595</v>
      </c>
      <c r="AB298" s="1">
        <v>80.769230769230703</v>
      </c>
      <c r="AC298" s="1">
        <v>83.510638297872305</v>
      </c>
      <c r="AD298" s="1">
        <v>88.28125</v>
      </c>
      <c r="AE298" s="1">
        <v>56.25</v>
      </c>
      <c r="AF298" s="1">
        <v>55.434782608695599</v>
      </c>
      <c r="AG298" s="1">
        <v>23.9583333333333</v>
      </c>
      <c r="AH298" s="1">
        <v>74.468085106382901</v>
      </c>
      <c r="AI298" s="1">
        <v>28.571428571428498</v>
      </c>
      <c r="AJ298" s="1">
        <v>59.931506849315099</v>
      </c>
      <c r="AK298" s="1">
        <v>63.013698630136901</v>
      </c>
      <c r="AL298" s="1">
        <v>59.842519685039299</v>
      </c>
      <c r="AM298" s="1">
        <v>56.696428571428498</v>
      </c>
      <c r="AN298" s="1">
        <v>55.2631578947368</v>
      </c>
      <c r="AO298" s="1">
        <v>54.3010752688172</v>
      </c>
      <c r="AP298" s="1">
        <v>56.521739130434703</v>
      </c>
      <c r="AQ298" s="1">
        <v>60.9890109890109</v>
      </c>
      <c r="AR298" s="1">
        <v>63.297872340425499</v>
      </c>
      <c r="AS298" s="1">
        <v>61.71875</v>
      </c>
      <c r="AT298" s="1">
        <v>74.107142857142804</v>
      </c>
      <c r="AU298" s="1">
        <v>69.565217391304301</v>
      </c>
      <c r="AV298" s="1">
        <v>47.9166666666666</v>
      </c>
      <c r="AW298" s="1">
        <v>97.872340425531902</v>
      </c>
      <c r="AX298" s="1">
        <v>45.714285714285701</v>
      </c>
      <c r="AY298" s="1">
        <v>61.301369863013697</v>
      </c>
      <c r="AZ298" s="1">
        <v>73.630136986301295</v>
      </c>
      <c r="BA298" s="1">
        <v>56.2992125984252</v>
      </c>
      <c r="BB298" s="1">
        <v>63.839285714285701</v>
      </c>
      <c r="BC298" s="1">
        <v>72.105263157894697</v>
      </c>
      <c r="BD298" s="1">
        <v>86.559139784946197</v>
      </c>
      <c r="BE298" s="1">
        <v>79.891304347826093</v>
      </c>
      <c r="BF298" s="1">
        <v>81.868131868131798</v>
      </c>
      <c r="BG298" s="1">
        <v>87.7659574468085</v>
      </c>
      <c r="BH298" s="1">
        <v>91.40625</v>
      </c>
      <c r="BI298" s="1">
        <v>81.25</v>
      </c>
      <c r="BJ298" s="1">
        <v>75</v>
      </c>
      <c r="BK298" s="1">
        <v>59.375</v>
      </c>
      <c r="BL298" s="1">
        <v>32.978723404255298</v>
      </c>
      <c r="BM298" s="1">
        <v>35.714285714285701</v>
      </c>
      <c r="BN298" s="1">
        <v>86.643835616438295</v>
      </c>
      <c r="BO298" s="1">
        <v>92.465753424657507</v>
      </c>
      <c r="BP298" s="1">
        <v>92.125984251968504</v>
      </c>
      <c r="BQ298" s="1">
        <v>91.964285714285694</v>
      </c>
      <c r="BR298" s="1">
        <v>94.736842105263094</v>
      </c>
      <c r="BS298" s="1">
        <v>85.483870967741893</v>
      </c>
      <c r="BT298" s="1">
        <v>80.978260869565204</v>
      </c>
      <c r="BU298" s="1">
        <v>61.538461538461497</v>
      </c>
      <c r="BV298" s="1">
        <v>71.276595744680805</v>
      </c>
      <c r="BW298" s="1">
        <v>74.21875</v>
      </c>
      <c r="BX298" s="1">
        <v>36.607142857142797</v>
      </c>
      <c r="BY298" s="1">
        <v>38.043478260869499</v>
      </c>
      <c r="BZ298" s="1">
        <v>42.7083333333333</v>
      </c>
      <c r="CA298" s="1">
        <v>44.680851063829699</v>
      </c>
      <c r="CB298" s="1">
        <v>45.714285714285701</v>
      </c>
      <c r="CC298" s="1">
        <v>84.246575342465704</v>
      </c>
      <c r="CD298" s="1">
        <v>87.328767123287605</v>
      </c>
      <c r="CE298" s="1">
        <v>84.645669291338507</v>
      </c>
      <c r="CF298" s="1">
        <v>84.821428571428498</v>
      </c>
      <c r="CG298" s="1">
        <v>65.263157894736807</v>
      </c>
      <c r="CH298" s="1">
        <v>86.559139784946197</v>
      </c>
      <c r="CI298" s="1">
        <v>92.934782608695599</v>
      </c>
      <c r="CJ298" s="1">
        <v>47.802197802197803</v>
      </c>
      <c r="CK298" s="1">
        <v>47.340425531914804</v>
      </c>
      <c r="CL298" s="1">
        <v>24.21875</v>
      </c>
      <c r="CM298" s="1">
        <v>33.035714285714199</v>
      </c>
      <c r="CN298" s="1">
        <v>48.913043478260803</v>
      </c>
      <c r="CO298" s="1">
        <v>29.1666666666666</v>
      </c>
      <c r="CP298" s="1">
        <v>74.468085106382901</v>
      </c>
      <c r="CQ298" s="1">
        <v>40</v>
      </c>
      <c r="CR298" s="1">
        <v>48.630136986301302</v>
      </c>
      <c r="CS298" s="1">
        <v>48.972602739726</v>
      </c>
      <c r="CT298" s="1">
        <v>44.881889763779498</v>
      </c>
      <c r="CU298" s="1">
        <v>95.535714285714207</v>
      </c>
      <c r="CV298" s="1">
        <v>98.947368421052602</v>
      </c>
      <c r="CW298" s="1">
        <v>99.462365591397798</v>
      </c>
      <c r="CX298" s="1">
        <v>98.913043478260803</v>
      </c>
      <c r="CY298" s="1">
        <v>96.153846153846104</v>
      </c>
      <c r="CZ298" s="1">
        <v>59.574468085106297</v>
      </c>
      <c r="DA298" s="1">
        <v>57.03125</v>
      </c>
      <c r="DB298" s="1">
        <v>25</v>
      </c>
      <c r="DC298" s="1">
        <v>6.5217391304347796</v>
      </c>
      <c r="DD298" s="1">
        <v>19.7916666666666</v>
      </c>
      <c r="DE298" s="1">
        <v>93.617021276595693</v>
      </c>
      <c r="DF298" s="1">
        <v>32.857142857142797</v>
      </c>
      <c r="DG298" s="1">
        <v>46.826852531181203</v>
      </c>
      <c r="DH298" s="1">
        <v>58.671789242590499</v>
      </c>
      <c r="DI298" s="1">
        <v>75.7815671944782</v>
      </c>
      <c r="DJ298" s="1">
        <v>52.754739336492896</v>
      </c>
      <c r="DK298" s="1">
        <v>30.119880119880101</v>
      </c>
      <c r="DL298" s="1">
        <v>94.1742654508611</v>
      </c>
      <c r="DM298" s="1">
        <v>89.876670092497406</v>
      </c>
      <c r="DN298" s="1">
        <v>62.448770491803202</v>
      </c>
      <c r="DO298" s="1">
        <v>52.074898785425098</v>
      </c>
      <c r="DP298" s="1">
        <v>23.465140478668101</v>
      </c>
      <c r="DQ298" s="1">
        <v>75.908558030480606</v>
      </c>
      <c r="DR298" s="1">
        <v>39.450222882615101</v>
      </c>
      <c r="DS298" s="1">
        <v>8.2575757575757507</v>
      </c>
      <c r="DT298" s="1">
        <v>44.688922610015098</v>
      </c>
      <c r="DU298" s="1">
        <v>83.474576271186393</v>
      </c>
      <c r="DV298" s="1">
        <v>43.415260454878897</v>
      </c>
      <c r="DW298" s="1">
        <v>45.462861324551703</v>
      </c>
      <c r="DX298" s="1">
        <v>36.439301664636602</v>
      </c>
      <c r="DY298" s="1">
        <v>65.906398104265406</v>
      </c>
      <c r="DZ298" s="1">
        <v>51.498501498501497</v>
      </c>
      <c r="EA298" s="1">
        <v>47.264437689969597</v>
      </c>
      <c r="EB298" s="1">
        <v>43.730729701952697</v>
      </c>
      <c r="EC298" s="1">
        <v>75.256147540983605</v>
      </c>
      <c r="ED298" s="1">
        <v>59.058704453441202</v>
      </c>
      <c r="EE298" s="1">
        <v>38.241415192507802</v>
      </c>
      <c r="EF298" s="1">
        <v>83.645955451348101</v>
      </c>
      <c r="EG298" s="1">
        <v>89.078751857355101</v>
      </c>
      <c r="EH298" s="1">
        <v>40.530303030303003</v>
      </c>
      <c r="EI298" s="1">
        <v>46.661608497723797</v>
      </c>
      <c r="EJ298" s="1">
        <v>48.389830508474503</v>
      </c>
      <c r="EK298" s="1">
        <v>97.817314746881806</v>
      </c>
      <c r="EL298" s="1">
        <v>98.0607391145261</v>
      </c>
      <c r="EM298" s="1">
        <v>98.233861144945095</v>
      </c>
      <c r="EN298" s="1">
        <v>97.600710900473899</v>
      </c>
      <c r="EO298" s="1">
        <v>97.852147852147795</v>
      </c>
      <c r="EP298" s="1">
        <v>96.859169199594703</v>
      </c>
      <c r="EQ298" s="1">
        <v>76.618705035971203</v>
      </c>
      <c r="ER298" s="1">
        <v>83.709016393442596</v>
      </c>
      <c r="ES298" s="1">
        <v>95.850202429149803</v>
      </c>
      <c r="ET298" s="1">
        <v>89.281997918834506</v>
      </c>
      <c r="EU298" s="1">
        <v>81.770222743259097</v>
      </c>
      <c r="EV298" s="1">
        <v>47.696879643387803</v>
      </c>
      <c r="EW298" s="1">
        <v>38.939393939393902</v>
      </c>
      <c r="EX298" s="1">
        <v>40.819423368740502</v>
      </c>
      <c r="EY298" s="1">
        <v>41.610169491525397</v>
      </c>
    </row>
    <row r="299" spans="1:155" ht="15">
      <c r="A299" s="11" t="s">
        <v>402</v>
      </c>
      <c r="B299" s="1" t="s">
        <v>871</v>
      </c>
      <c r="C299" s="1" t="s">
        <v>1051</v>
      </c>
      <c r="D299" s="11" t="s">
        <v>1014</v>
      </c>
      <c r="E299" s="11" t="s">
        <v>1045</v>
      </c>
      <c r="F299" s="1">
        <v>35.661764705882298</v>
      </c>
      <c r="G299" s="1">
        <v>22.2602739726027</v>
      </c>
      <c r="H299" s="1">
        <v>25.684931506849299</v>
      </c>
      <c r="I299" s="1">
        <v>24.803149606299201</v>
      </c>
      <c r="J299" s="1">
        <v>12.9464285714285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16.176470588235201</v>
      </c>
      <c r="V299" s="1">
        <v>17.4657534246575</v>
      </c>
      <c r="W299" s="1">
        <v>19.520547945205401</v>
      </c>
      <c r="X299" s="1">
        <v>16.929133858267701</v>
      </c>
      <c r="Y299" s="1">
        <v>16.964285714285701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16.544117647058801</v>
      </c>
      <c r="AK299" s="1">
        <v>16.438356164383499</v>
      </c>
      <c r="AL299" s="1">
        <v>18.835616438356102</v>
      </c>
      <c r="AM299" s="1">
        <v>16.535433070866102</v>
      </c>
      <c r="AN299" s="1">
        <v>14.285714285714199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39.338235294117602</v>
      </c>
      <c r="AZ299" s="1">
        <v>29.794520547945201</v>
      </c>
      <c r="BA299" s="1">
        <v>48.287671232876697</v>
      </c>
      <c r="BB299" s="1">
        <v>37.4015748031496</v>
      </c>
      <c r="BC299" s="1">
        <v>17.410714285714199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8.0882352941176396</v>
      </c>
      <c r="BO299" s="1">
        <v>9.24657534246575</v>
      </c>
      <c r="BP299" s="1">
        <v>10.2739726027397</v>
      </c>
      <c r="BQ299" s="1">
        <v>8.6614173228346392</v>
      </c>
      <c r="BR299" s="1">
        <v>11.607142857142801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83.455882352941103</v>
      </c>
      <c r="CD299" s="1">
        <v>84.246575342465704</v>
      </c>
      <c r="CE299" s="1">
        <v>87.328767123287605</v>
      </c>
      <c r="CF299" s="1">
        <v>84.645669291338507</v>
      </c>
      <c r="CG299" s="1">
        <v>62.053571428571402</v>
      </c>
      <c r="CH299" s="1">
        <v>0</v>
      </c>
      <c r="CI299" s="1">
        <v>0</v>
      </c>
      <c r="CJ299" s="1">
        <v>0</v>
      </c>
      <c r="CK299" s="1">
        <v>0</v>
      </c>
      <c r="CL299" s="1">
        <v>0</v>
      </c>
      <c r="CM299" s="1">
        <v>0</v>
      </c>
      <c r="CN299" s="1">
        <v>0</v>
      </c>
      <c r="CO299" s="1">
        <v>0</v>
      </c>
      <c r="CP299" s="1">
        <v>0</v>
      </c>
      <c r="CQ299" s="1">
        <v>0</v>
      </c>
      <c r="CR299" s="1">
        <v>70.220588235294102</v>
      </c>
      <c r="CS299" s="1">
        <v>72.945205479452</v>
      </c>
      <c r="CT299" s="1">
        <v>70.547945205479394</v>
      </c>
      <c r="CU299" s="1">
        <v>64.960629921259795</v>
      </c>
      <c r="CV299" s="1">
        <v>63.839285714285701</v>
      </c>
      <c r="CW299" s="1">
        <v>0</v>
      </c>
      <c r="CX299" s="1">
        <v>0</v>
      </c>
      <c r="CY299" s="1">
        <v>0</v>
      </c>
      <c r="CZ299" s="1">
        <v>0</v>
      </c>
      <c r="DA299" s="1">
        <v>0</v>
      </c>
      <c r="DB299" s="1">
        <v>0</v>
      </c>
      <c r="DC299" s="1">
        <v>0</v>
      </c>
      <c r="DD299" s="1">
        <v>0</v>
      </c>
      <c r="DE299" s="1">
        <v>0</v>
      </c>
      <c r="DF299" s="1">
        <v>0</v>
      </c>
      <c r="DG299" s="1">
        <v>54.871894409937802</v>
      </c>
      <c r="DH299" s="1">
        <v>65.242112986060107</v>
      </c>
      <c r="DI299" s="1">
        <v>69.5755579948774</v>
      </c>
      <c r="DJ299" s="1">
        <v>70.341047503045104</v>
      </c>
      <c r="DK299" s="1">
        <v>47.186018957345901</v>
      </c>
      <c r="DL299" s="1">
        <v>0</v>
      </c>
      <c r="DM299" s="1">
        <v>0</v>
      </c>
      <c r="DN299" s="1">
        <v>0</v>
      </c>
      <c r="DO299" s="1">
        <v>0</v>
      </c>
      <c r="DP299" s="1">
        <v>0</v>
      </c>
      <c r="DQ299" s="1">
        <v>0</v>
      </c>
      <c r="DR299" s="1">
        <v>0</v>
      </c>
      <c r="DS299" s="1">
        <v>0</v>
      </c>
      <c r="DT299" s="1">
        <v>0</v>
      </c>
      <c r="DU299" s="1">
        <v>0</v>
      </c>
      <c r="DV299" s="1">
        <v>95.283385093167695</v>
      </c>
      <c r="DW299" s="1">
        <v>91.581071166544305</v>
      </c>
      <c r="DX299" s="1">
        <v>96.395901939260796</v>
      </c>
      <c r="DY299" s="1">
        <v>87.474624441737703</v>
      </c>
      <c r="DZ299" s="1">
        <v>80.894549763033098</v>
      </c>
      <c r="EA299" s="1">
        <v>0</v>
      </c>
      <c r="EB299" s="1">
        <v>0</v>
      </c>
      <c r="EC299" s="1">
        <v>0</v>
      </c>
      <c r="ED299" s="1">
        <v>0</v>
      </c>
      <c r="EE299" s="1">
        <v>0</v>
      </c>
      <c r="EF299" s="1">
        <v>0</v>
      </c>
      <c r="EG299" s="1">
        <v>0</v>
      </c>
      <c r="EH299" s="1">
        <v>0</v>
      </c>
      <c r="EI299" s="1">
        <v>0</v>
      </c>
      <c r="EJ299" s="1">
        <v>0</v>
      </c>
      <c r="EK299" s="1">
        <v>34.704968944099299</v>
      </c>
      <c r="EL299" s="1">
        <v>35.399853264856901</v>
      </c>
      <c r="EM299" s="1">
        <v>36.1873399195023</v>
      </c>
      <c r="EN299" s="1">
        <v>35.749086479902502</v>
      </c>
      <c r="EO299" s="1">
        <v>30.9537914691943</v>
      </c>
      <c r="EP299" s="1">
        <v>0</v>
      </c>
      <c r="EQ299" s="1">
        <v>0</v>
      </c>
      <c r="ER299" s="1">
        <v>0</v>
      </c>
      <c r="ES299" s="1">
        <v>0</v>
      </c>
      <c r="ET299" s="1">
        <v>0</v>
      </c>
      <c r="EU299" s="1">
        <v>0</v>
      </c>
      <c r="EV299" s="1">
        <v>0</v>
      </c>
      <c r="EW299" s="1">
        <v>0</v>
      </c>
      <c r="EX299" s="1">
        <v>0</v>
      </c>
      <c r="EY299" s="1">
        <v>0</v>
      </c>
    </row>
    <row r="300" spans="1:155" ht="15">
      <c r="A300" s="11" t="s">
        <v>408</v>
      </c>
      <c r="B300" s="1" t="s">
        <v>877</v>
      </c>
      <c r="C300" s="1" t="s">
        <v>1013</v>
      </c>
      <c r="D300" s="11" t="s">
        <v>1014</v>
      </c>
      <c r="E300" s="11" t="s">
        <v>1015</v>
      </c>
      <c r="F300" s="1">
        <v>76.204819277108399</v>
      </c>
      <c r="G300" s="1">
        <v>75.684931506849296</v>
      </c>
      <c r="H300" s="1">
        <v>65.151515151515099</v>
      </c>
      <c r="I300" s="1">
        <v>54.477611940298502</v>
      </c>
      <c r="J300" s="1">
        <v>52.34375</v>
      </c>
      <c r="K300" s="1">
        <v>49.21875</v>
      </c>
      <c r="L300" s="1">
        <v>43.846153846153797</v>
      </c>
      <c r="M300" s="1">
        <v>29.1044776119403</v>
      </c>
      <c r="N300" s="1">
        <v>34.615384615384599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96.084337349397501</v>
      </c>
      <c r="V300" s="1">
        <v>95.547945205479394</v>
      </c>
      <c r="W300" s="1">
        <v>92.424242424242394</v>
      </c>
      <c r="X300" s="1">
        <v>75.373134328358205</v>
      </c>
      <c r="Y300" s="1">
        <v>69.53125</v>
      </c>
      <c r="Z300" s="1">
        <v>67.96875</v>
      </c>
      <c r="AA300" s="1">
        <v>37.692307692307601</v>
      </c>
      <c r="AB300" s="1">
        <v>18.656716417910399</v>
      </c>
      <c r="AC300" s="1">
        <v>19.230769230769202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52.710843373493901</v>
      </c>
      <c r="AK300" s="1">
        <v>51.369863013698598</v>
      </c>
      <c r="AL300" s="1">
        <v>6.0606060606060597</v>
      </c>
      <c r="AM300" s="1">
        <v>6.7164179104477597</v>
      </c>
      <c r="AN300" s="1">
        <v>7.8125</v>
      </c>
      <c r="AO300" s="1">
        <v>7.8125</v>
      </c>
      <c r="AP300" s="1">
        <v>44.615384615384599</v>
      </c>
      <c r="AQ300" s="1">
        <v>49.253731343283498</v>
      </c>
      <c r="AR300" s="1">
        <v>53.076923076923102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76.807228915662606</v>
      </c>
      <c r="AZ300" s="1">
        <v>70.205479452054803</v>
      </c>
      <c r="BA300" s="1">
        <v>54.040404040403999</v>
      </c>
      <c r="BB300" s="1">
        <v>50</v>
      </c>
      <c r="BC300" s="1">
        <v>47.65625</v>
      </c>
      <c r="BD300" s="1">
        <v>53.90625</v>
      </c>
      <c r="BE300" s="1">
        <v>31.538461538461501</v>
      </c>
      <c r="BF300" s="1">
        <v>32.089552238805901</v>
      </c>
      <c r="BG300" s="1">
        <v>33.076923076923102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70.180722891566205</v>
      </c>
      <c r="BO300" s="1">
        <v>75.684931506849296</v>
      </c>
      <c r="BP300" s="1">
        <v>73.737373737373701</v>
      </c>
      <c r="BQ300" s="1">
        <v>76.119402985074601</v>
      </c>
      <c r="BR300" s="1">
        <v>79.6875</v>
      </c>
      <c r="BS300" s="1">
        <v>82.8125</v>
      </c>
      <c r="BT300" s="1">
        <v>30</v>
      </c>
      <c r="BU300" s="1">
        <v>35.074626865671597</v>
      </c>
      <c r="BV300" s="1">
        <v>36.923076923076898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58.132530120481903</v>
      </c>
      <c r="CD300" s="1">
        <v>55.136986301369802</v>
      </c>
      <c r="CE300" s="1">
        <v>54.040404040403999</v>
      </c>
      <c r="CF300" s="1">
        <v>82.835820895522303</v>
      </c>
      <c r="CG300" s="1">
        <v>60.15625</v>
      </c>
      <c r="CH300" s="1">
        <v>91.40625</v>
      </c>
      <c r="CI300" s="1">
        <v>23.846153846153801</v>
      </c>
      <c r="CJ300" s="1">
        <v>11.9402985074626</v>
      </c>
      <c r="CK300" s="1">
        <v>16.1538461538461</v>
      </c>
      <c r="CL300" s="1">
        <v>0</v>
      </c>
      <c r="CM300" s="1">
        <v>0</v>
      </c>
      <c r="CN300" s="1">
        <v>0</v>
      </c>
      <c r="CO300" s="1">
        <v>0</v>
      </c>
      <c r="CP300" s="1">
        <v>0</v>
      </c>
      <c r="CQ300" s="1">
        <v>0</v>
      </c>
      <c r="CR300" s="1">
        <v>79.216867469879503</v>
      </c>
      <c r="CS300" s="1">
        <v>79.794520547945197</v>
      </c>
      <c r="CT300" s="1">
        <v>72.727272727272705</v>
      </c>
      <c r="CU300" s="1">
        <v>64.179104477611901</v>
      </c>
      <c r="CV300" s="1">
        <v>64.84375</v>
      </c>
      <c r="CW300" s="1">
        <v>64.84375</v>
      </c>
      <c r="CX300" s="1">
        <v>24.615384615384599</v>
      </c>
      <c r="CY300" s="1">
        <v>22.388059701492502</v>
      </c>
      <c r="CZ300" s="1">
        <v>23.846153846153801</v>
      </c>
      <c r="DA300" s="1">
        <v>0</v>
      </c>
      <c r="DB300" s="1">
        <v>0</v>
      </c>
      <c r="DC300" s="1">
        <v>0</v>
      </c>
      <c r="DD300" s="1">
        <v>0</v>
      </c>
      <c r="DE300" s="1">
        <v>0</v>
      </c>
      <c r="DF300" s="1">
        <v>0</v>
      </c>
      <c r="DG300" s="1">
        <v>52.854006586169</v>
      </c>
      <c r="DH300" s="1">
        <v>76.390580592773006</v>
      </c>
      <c r="DI300" s="1">
        <v>92.031990521327003</v>
      </c>
      <c r="DJ300" s="1">
        <v>87.462537462537398</v>
      </c>
      <c r="DK300" s="1">
        <v>54.052684903748698</v>
      </c>
      <c r="DL300" s="1">
        <v>78.879753340185005</v>
      </c>
      <c r="DM300" s="1">
        <v>64.907786885245898</v>
      </c>
      <c r="DN300" s="1">
        <v>48.127530364372397</v>
      </c>
      <c r="DO300" s="1">
        <v>11.9146722164412</v>
      </c>
      <c r="DP300" s="1">
        <v>0</v>
      </c>
      <c r="DQ300" s="1">
        <v>0</v>
      </c>
      <c r="DR300" s="1">
        <v>0</v>
      </c>
      <c r="DS300" s="1">
        <v>0</v>
      </c>
      <c r="DT300" s="1">
        <v>0</v>
      </c>
      <c r="DU300" s="1">
        <v>0</v>
      </c>
      <c r="DV300" s="1">
        <v>64.672521039151107</v>
      </c>
      <c r="DW300" s="1">
        <v>64.656922452293898</v>
      </c>
      <c r="DX300" s="1">
        <v>86.404028436018905</v>
      </c>
      <c r="DY300" s="1">
        <v>83.766233766233697</v>
      </c>
      <c r="DZ300" s="1">
        <v>83.434650455927098</v>
      </c>
      <c r="EA300" s="1">
        <v>88.643371017471694</v>
      </c>
      <c r="EB300" s="1">
        <v>68.596311475409806</v>
      </c>
      <c r="EC300" s="1">
        <v>50.050607287449303</v>
      </c>
      <c r="ED300" s="1">
        <v>70.395421436004099</v>
      </c>
      <c r="EE300" s="1">
        <v>0</v>
      </c>
      <c r="EF300" s="1">
        <v>0</v>
      </c>
      <c r="EG300" s="1">
        <v>0</v>
      </c>
      <c r="EH300" s="1">
        <v>0</v>
      </c>
      <c r="EI300" s="1">
        <v>0</v>
      </c>
      <c r="EJ300" s="1">
        <v>0</v>
      </c>
      <c r="EK300" s="1">
        <v>72.667398463227201</v>
      </c>
      <c r="EL300" s="1">
        <v>71.863580998781899</v>
      </c>
      <c r="EM300" s="1">
        <v>62.233412322274802</v>
      </c>
      <c r="EN300" s="1">
        <v>44.755244755244703</v>
      </c>
      <c r="EO300" s="1">
        <v>44.1236068895643</v>
      </c>
      <c r="EP300" s="1">
        <v>44.398766700924902</v>
      </c>
      <c r="EQ300" s="1">
        <v>25.768442622950801</v>
      </c>
      <c r="ER300" s="1">
        <v>33.350202429149803</v>
      </c>
      <c r="ES300" s="1">
        <v>28.876170655567101</v>
      </c>
      <c r="ET300" s="1">
        <v>0</v>
      </c>
      <c r="EU300" s="1">
        <v>0</v>
      </c>
      <c r="EV300" s="1">
        <v>0</v>
      </c>
      <c r="EW300" s="1">
        <v>0</v>
      </c>
      <c r="EX300" s="1">
        <v>0</v>
      </c>
      <c r="EY300" s="1">
        <v>0</v>
      </c>
    </row>
    <row r="301" spans="1:155" ht="15">
      <c r="A301" s="11" t="s">
        <v>216</v>
      </c>
      <c r="B301" s="1" t="s">
        <v>693</v>
      </c>
      <c r="C301" s="1" t="s">
        <v>1059</v>
      </c>
      <c r="D301" s="11" t="s">
        <v>1046</v>
      </c>
      <c r="E301" s="11" t="s">
        <v>1093</v>
      </c>
      <c r="F301" s="1">
        <v>64.861751152073694</v>
      </c>
      <c r="G301" s="1">
        <v>66.005291005290999</v>
      </c>
      <c r="H301" s="1">
        <v>66.717791411042896</v>
      </c>
      <c r="I301" s="1">
        <v>60.515873015872998</v>
      </c>
      <c r="J301" s="1">
        <v>60.650887573964503</v>
      </c>
      <c r="K301" s="1">
        <v>55</v>
      </c>
      <c r="L301" s="1">
        <v>54.044117647058798</v>
      </c>
      <c r="M301" s="1">
        <v>54.615384615384599</v>
      </c>
      <c r="N301" s="1">
        <v>37.218045112781901</v>
      </c>
      <c r="O301" s="1">
        <v>38.983050847457598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27.764976958525299</v>
      </c>
      <c r="V301" s="1">
        <v>71.164021164021094</v>
      </c>
      <c r="W301" s="1">
        <v>71.625766871165595</v>
      </c>
      <c r="X301" s="1">
        <v>75.992063492063394</v>
      </c>
      <c r="Y301" s="1">
        <v>76.035502958579798</v>
      </c>
      <c r="Z301" s="1">
        <v>74.3333333333333</v>
      </c>
      <c r="AA301" s="1">
        <v>70.955882352941103</v>
      </c>
      <c r="AB301" s="1">
        <v>63.461538461538403</v>
      </c>
      <c r="AC301" s="1">
        <v>59.7744360902255</v>
      </c>
      <c r="AD301" s="1">
        <v>59.745762711864401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40.207373271889402</v>
      </c>
      <c r="AK301" s="1">
        <v>39.153439153439102</v>
      </c>
      <c r="AL301" s="1">
        <v>39.110429447852702</v>
      </c>
      <c r="AM301" s="1">
        <v>36.706349206349202</v>
      </c>
      <c r="AN301" s="1">
        <v>32.840236686390497</v>
      </c>
      <c r="AO301" s="1">
        <v>30</v>
      </c>
      <c r="AP301" s="1">
        <v>27.573529411764699</v>
      </c>
      <c r="AQ301" s="1">
        <v>26.1538461538461</v>
      </c>
      <c r="AR301" s="1">
        <v>26.691729323308198</v>
      </c>
      <c r="AS301" s="1">
        <v>27.966101694915199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25</v>
      </c>
      <c r="AZ301" s="1">
        <v>30.5555555555555</v>
      </c>
      <c r="BA301" s="1">
        <v>36.963190184049097</v>
      </c>
      <c r="BB301" s="1">
        <v>37.896825396825299</v>
      </c>
      <c r="BC301" s="1">
        <v>51.183431952662701</v>
      </c>
      <c r="BD301" s="1">
        <v>58.3333333333333</v>
      </c>
      <c r="BE301" s="1">
        <v>48.540145985401402</v>
      </c>
      <c r="BF301" s="1">
        <v>51.153846153846096</v>
      </c>
      <c r="BG301" s="1">
        <v>34.962406015037502</v>
      </c>
      <c r="BH301" s="1">
        <v>13.9830508474576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62.3271889400921</v>
      </c>
      <c r="BO301" s="1">
        <v>79.232804232804199</v>
      </c>
      <c r="BP301" s="1">
        <v>83.128834355828204</v>
      </c>
      <c r="BQ301" s="1">
        <v>73.809523809523796</v>
      </c>
      <c r="BR301" s="1">
        <v>71.597633136094601</v>
      </c>
      <c r="BS301" s="1">
        <v>34</v>
      </c>
      <c r="BT301" s="1">
        <v>34.191176470588204</v>
      </c>
      <c r="BU301" s="1">
        <v>36.923076923076898</v>
      </c>
      <c r="BV301" s="1">
        <v>40.225563909774401</v>
      </c>
      <c r="BW301" s="1">
        <v>39.830508474576199</v>
      </c>
      <c r="BX301" s="1">
        <v>0</v>
      </c>
      <c r="BY301" s="1">
        <v>0</v>
      </c>
      <c r="BZ301" s="1">
        <v>0</v>
      </c>
      <c r="CA301" s="1">
        <v>0</v>
      </c>
      <c r="CB301" s="1">
        <v>0</v>
      </c>
      <c r="CC301" s="1">
        <v>74.193548387096698</v>
      </c>
      <c r="CD301" s="1">
        <v>72.486772486772395</v>
      </c>
      <c r="CE301" s="1">
        <v>70.858895705521405</v>
      </c>
      <c r="CF301" s="1">
        <v>72.420634920634896</v>
      </c>
      <c r="CG301" s="1">
        <v>63.609467455621299</v>
      </c>
      <c r="CH301" s="1">
        <v>67.6666666666666</v>
      </c>
      <c r="CI301" s="1">
        <v>57.720588235294102</v>
      </c>
      <c r="CJ301" s="1">
        <v>58.076923076923102</v>
      </c>
      <c r="CK301" s="1">
        <v>41.353383458646597</v>
      </c>
      <c r="CL301" s="1">
        <v>41.5254237288135</v>
      </c>
      <c r="CM301" s="1">
        <v>0</v>
      </c>
      <c r="CN301" s="1">
        <v>0</v>
      </c>
      <c r="CO301" s="1">
        <v>0</v>
      </c>
      <c r="CP301" s="1">
        <v>0</v>
      </c>
      <c r="CQ301" s="1">
        <v>0</v>
      </c>
      <c r="CR301" s="1">
        <v>95.046082949308698</v>
      </c>
      <c r="CS301" s="1">
        <v>94.841269841269806</v>
      </c>
      <c r="CT301" s="1">
        <v>97.546012269938601</v>
      </c>
      <c r="CU301" s="1">
        <v>97.619047619047606</v>
      </c>
      <c r="CV301" s="1">
        <v>96.153846153846104</v>
      </c>
      <c r="CW301" s="1">
        <v>87.3333333333333</v>
      </c>
      <c r="CX301" s="1">
        <v>87.132352941176407</v>
      </c>
      <c r="CY301" s="1">
        <v>86.538461538461505</v>
      </c>
      <c r="CZ301" s="1">
        <v>43.984962406015001</v>
      </c>
      <c r="DA301" s="1">
        <v>72.033898305084705</v>
      </c>
      <c r="DB301" s="1">
        <v>0</v>
      </c>
      <c r="DC301" s="1">
        <v>0</v>
      </c>
      <c r="DD301" s="1">
        <v>0</v>
      </c>
      <c r="DE301" s="1">
        <v>0</v>
      </c>
      <c r="DF301" s="1">
        <v>0</v>
      </c>
      <c r="DG301" s="1">
        <v>80.355832721936906</v>
      </c>
      <c r="DH301" s="1">
        <v>62.440541529454798</v>
      </c>
      <c r="DI301" s="1">
        <v>57.105156313438897</v>
      </c>
      <c r="DJ301" s="1">
        <v>28.6433649289099</v>
      </c>
      <c r="DK301" s="1">
        <v>17.132867132867101</v>
      </c>
      <c r="DL301" s="1">
        <v>21.529888551165101</v>
      </c>
      <c r="DM301" s="1">
        <v>16.906474820143799</v>
      </c>
      <c r="DN301" s="1">
        <v>14.190573770491801</v>
      </c>
      <c r="DO301" s="1">
        <v>9.4635627530364292</v>
      </c>
      <c r="DP301" s="1">
        <v>7.7523413111342299</v>
      </c>
      <c r="DQ301" s="1">
        <v>0</v>
      </c>
      <c r="DR301" s="1">
        <v>0</v>
      </c>
      <c r="DS301" s="1">
        <v>0</v>
      </c>
      <c r="DT301" s="1">
        <v>0</v>
      </c>
      <c r="DU301" s="1">
        <v>0</v>
      </c>
      <c r="DV301" s="1">
        <v>94.075568598679297</v>
      </c>
      <c r="DW301" s="1">
        <v>92.151481888035093</v>
      </c>
      <c r="DX301" s="1">
        <v>76.4717823792123</v>
      </c>
      <c r="DY301" s="1">
        <v>92.150473933649195</v>
      </c>
      <c r="DZ301" s="1">
        <v>93.356643356643303</v>
      </c>
      <c r="EA301" s="1">
        <v>93.059777102330301</v>
      </c>
      <c r="EB301" s="1">
        <v>96.762589928057494</v>
      </c>
      <c r="EC301" s="1">
        <v>99.436475409836007</v>
      </c>
      <c r="ED301" s="1">
        <v>65.334008097166006</v>
      </c>
      <c r="EE301" s="1">
        <v>72.684703433922905</v>
      </c>
      <c r="EF301" s="1">
        <v>0</v>
      </c>
      <c r="EG301" s="1">
        <v>0</v>
      </c>
      <c r="EH301" s="1">
        <v>0</v>
      </c>
      <c r="EI301" s="1">
        <v>0</v>
      </c>
      <c r="EJ301" s="1">
        <v>0</v>
      </c>
      <c r="EK301" s="1">
        <v>35.399853264856901</v>
      </c>
      <c r="EL301" s="1">
        <v>36.1873399195023</v>
      </c>
      <c r="EM301" s="1">
        <v>35.749086479902502</v>
      </c>
      <c r="EN301" s="1">
        <v>30.9537914691943</v>
      </c>
      <c r="EO301" s="1">
        <v>61.738261738261698</v>
      </c>
      <c r="EP301" s="1">
        <v>21.681864235055698</v>
      </c>
      <c r="EQ301" s="1">
        <v>62.281603288797498</v>
      </c>
      <c r="ER301" s="1">
        <v>68.084016393442596</v>
      </c>
      <c r="ES301" s="1">
        <v>33.350202429149803</v>
      </c>
      <c r="ET301" s="1">
        <v>28.876170655567101</v>
      </c>
      <c r="EU301" s="1">
        <v>0</v>
      </c>
      <c r="EV301" s="1">
        <v>0</v>
      </c>
      <c r="EW301" s="1">
        <v>0</v>
      </c>
      <c r="EX301" s="1">
        <v>0</v>
      </c>
      <c r="EY301" s="1">
        <v>0</v>
      </c>
    </row>
    <row r="302" spans="1:155" ht="15">
      <c r="A302" s="11" t="s">
        <v>386</v>
      </c>
      <c r="B302" s="1" t="s">
        <v>856</v>
      </c>
      <c r="C302" s="1" t="s">
        <v>1178</v>
      </c>
      <c r="D302" s="11" t="s">
        <v>1065</v>
      </c>
      <c r="E302" s="11" t="s">
        <v>1066</v>
      </c>
      <c r="F302" s="1">
        <v>44.7916666666666</v>
      </c>
      <c r="G302" s="1">
        <v>17.045454545454501</v>
      </c>
      <c r="H302" s="1">
        <v>14.772727272727201</v>
      </c>
      <c r="I302" s="1">
        <v>10.465116279069701</v>
      </c>
      <c r="J302" s="1">
        <v>5</v>
      </c>
      <c r="K302" s="1">
        <v>6.7567567567567499</v>
      </c>
      <c r="L302" s="1">
        <v>18.571428571428498</v>
      </c>
      <c r="M302" s="1">
        <v>10.9375</v>
      </c>
      <c r="N302" s="1">
        <v>15.517241379310301</v>
      </c>
      <c r="O302" s="1">
        <v>15</v>
      </c>
      <c r="P302" s="1">
        <v>17.307692307692299</v>
      </c>
      <c r="Q302" s="1">
        <v>0</v>
      </c>
      <c r="R302" s="1">
        <v>0</v>
      </c>
      <c r="S302" s="1">
        <v>0</v>
      </c>
      <c r="T302" s="1">
        <v>0</v>
      </c>
      <c r="U302" s="1">
        <v>61.4583333333333</v>
      </c>
      <c r="V302" s="1">
        <v>30.681818181818102</v>
      </c>
      <c r="W302" s="1">
        <v>37.5</v>
      </c>
      <c r="X302" s="1">
        <v>36.046511627906902</v>
      </c>
      <c r="Y302" s="1">
        <v>46.25</v>
      </c>
      <c r="Z302" s="1">
        <v>47.297297297297199</v>
      </c>
      <c r="AA302" s="1">
        <v>55.714285714285701</v>
      </c>
      <c r="AB302" s="1">
        <v>17.1875</v>
      </c>
      <c r="AC302" s="1">
        <v>8.6206896551724093</v>
      </c>
      <c r="AD302" s="1">
        <v>5</v>
      </c>
      <c r="AE302" s="1">
        <v>9.6153846153846096</v>
      </c>
      <c r="AF302" s="1">
        <v>0</v>
      </c>
      <c r="AG302" s="1">
        <v>0</v>
      </c>
      <c r="AH302" s="1">
        <v>0</v>
      </c>
      <c r="AI302" s="1">
        <v>0</v>
      </c>
      <c r="AJ302" s="1">
        <v>96.875</v>
      </c>
      <c r="AK302" s="1">
        <v>95.454545454545396</v>
      </c>
      <c r="AL302" s="1">
        <v>97.727272727272705</v>
      </c>
      <c r="AM302" s="1">
        <v>97.674418604651095</v>
      </c>
      <c r="AN302" s="1">
        <v>97.5</v>
      </c>
      <c r="AO302" s="1">
        <v>97.297297297297305</v>
      </c>
      <c r="AP302" s="1">
        <v>98.571428571428498</v>
      </c>
      <c r="AQ302" s="1">
        <v>93.75</v>
      </c>
      <c r="AR302" s="1">
        <v>96.551724137931004</v>
      </c>
      <c r="AS302" s="1">
        <v>68.3333333333333</v>
      </c>
      <c r="AT302" s="1">
        <v>67.307692307692307</v>
      </c>
      <c r="AU302" s="1">
        <v>0</v>
      </c>
      <c r="AV302" s="1">
        <v>0</v>
      </c>
      <c r="AW302" s="1">
        <v>0</v>
      </c>
      <c r="AX302" s="1">
        <v>0</v>
      </c>
      <c r="AY302" s="1">
        <v>23.9583333333333</v>
      </c>
      <c r="AZ302" s="1">
        <v>19.318181818181799</v>
      </c>
      <c r="BA302" s="1">
        <v>57.954545454545404</v>
      </c>
      <c r="BB302" s="1">
        <v>8.1395348837209305</v>
      </c>
      <c r="BC302" s="1">
        <v>23.75</v>
      </c>
      <c r="BD302" s="1">
        <v>22.972972972972901</v>
      </c>
      <c r="BE302" s="1">
        <v>21.428571428571399</v>
      </c>
      <c r="BF302" s="1">
        <v>26.5625</v>
      </c>
      <c r="BG302" s="1">
        <v>29.310344827586199</v>
      </c>
      <c r="BH302" s="1">
        <v>26.6666666666666</v>
      </c>
      <c r="BI302" s="1">
        <v>28.846153846153801</v>
      </c>
      <c r="BJ302" s="1">
        <v>0</v>
      </c>
      <c r="BK302" s="1">
        <v>0</v>
      </c>
      <c r="BL302" s="1">
        <v>0</v>
      </c>
      <c r="BM302" s="1">
        <v>0</v>
      </c>
      <c r="BN302" s="1">
        <v>44.7916666666666</v>
      </c>
      <c r="BO302" s="1">
        <v>34.090909090909101</v>
      </c>
      <c r="BP302" s="1">
        <v>32.954545454545404</v>
      </c>
      <c r="BQ302" s="1">
        <v>43.023255813953398</v>
      </c>
      <c r="BR302" s="1">
        <v>47.5</v>
      </c>
      <c r="BS302" s="1">
        <v>56.756756756756701</v>
      </c>
      <c r="BT302" s="1">
        <v>62.857142857142797</v>
      </c>
      <c r="BU302" s="1">
        <v>23.4375</v>
      </c>
      <c r="BV302" s="1">
        <v>25.862068965517199</v>
      </c>
      <c r="BW302" s="1">
        <v>26.6666666666666</v>
      </c>
      <c r="BX302" s="1">
        <v>30.769230769230699</v>
      </c>
      <c r="BY302" s="1">
        <v>0</v>
      </c>
      <c r="BZ302" s="1">
        <v>0</v>
      </c>
      <c r="CA302" s="1">
        <v>0</v>
      </c>
      <c r="CB302" s="1">
        <v>0</v>
      </c>
      <c r="CC302" s="1">
        <v>36.4583333333333</v>
      </c>
      <c r="CD302" s="1">
        <v>26.136363636363601</v>
      </c>
      <c r="CE302" s="1">
        <v>26.136363636363601</v>
      </c>
      <c r="CF302" s="1">
        <v>55.8139534883721</v>
      </c>
      <c r="CG302" s="1">
        <v>60</v>
      </c>
      <c r="CH302" s="1">
        <v>75.675675675675606</v>
      </c>
      <c r="CI302" s="1">
        <v>72.857142857142804</v>
      </c>
      <c r="CJ302" s="1">
        <v>82.8125</v>
      </c>
      <c r="CK302" s="1">
        <v>68.965517241379303</v>
      </c>
      <c r="CL302" s="1">
        <v>81.6666666666666</v>
      </c>
      <c r="CM302" s="1">
        <v>67.307692307692307</v>
      </c>
      <c r="CN302" s="1">
        <v>0</v>
      </c>
      <c r="CO302" s="1">
        <v>0</v>
      </c>
      <c r="CP302" s="1">
        <v>0</v>
      </c>
      <c r="CQ302" s="1">
        <v>0</v>
      </c>
      <c r="CR302" s="1">
        <v>73.9583333333333</v>
      </c>
      <c r="CS302" s="1">
        <v>72.727272727272705</v>
      </c>
      <c r="CT302" s="1">
        <v>28.409090909090899</v>
      </c>
      <c r="CU302" s="1">
        <v>29.0697674418604</v>
      </c>
      <c r="CV302" s="1">
        <v>27.5</v>
      </c>
      <c r="CW302" s="1">
        <v>18.918918918918902</v>
      </c>
      <c r="CX302" s="1">
        <v>50</v>
      </c>
      <c r="CY302" s="1">
        <v>56.25</v>
      </c>
      <c r="CZ302" s="1">
        <v>67.241379310344797</v>
      </c>
      <c r="DA302" s="1">
        <v>75</v>
      </c>
      <c r="DB302" s="1">
        <v>76.923076923076906</v>
      </c>
      <c r="DC302" s="1">
        <v>0</v>
      </c>
      <c r="DD302" s="1">
        <v>0</v>
      </c>
      <c r="DE302" s="1">
        <v>0</v>
      </c>
      <c r="DF302" s="1">
        <v>0</v>
      </c>
      <c r="DG302" s="1">
        <v>90.187087307410096</v>
      </c>
      <c r="DH302" s="1">
        <v>90.029271862422206</v>
      </c>
      <c r="DI302" s="1">
        <v>89.748274462038097</v>
      </c>
      <c r="DJ302" s="1">
        <v>38.418246445497601</v>
      </c>
      <c r="DK302" s="1">
        <v>64.885114885114803</v>
      </c>
      <c r="DL302" s="1">
        <v>51.114488348530898</v>
      </c>
      <c r="DM302" s="1">
        <v>63.155190133607398</v>
      </c>
      <c r="DN302" s="1">
        <v>25.870901639344201</v>
      </c>
      <c r="DO302" s="1">
        <v>17.054655870445298</v>
      </c>
      <c r="DP302" s="1">
        <v>25.858480749219499</v>
      </c>
      <c r="DQ302" s="1">
        <v>44.607268464243802</v>
      </c>
      <c r="DR302" s="1">
        <v>0</v>
      </c>
      <c r="DS302" s="1">
        <v>0</v>
      </c>
      <c r="DT302" s="1">
        <v>0</v>
      </c>
      <c r="DU302" s="1">
        <v>0</v>
      </c>
      <c r="DV302" s="1">
        <v>98.349229640498905</v>
      </c>
      <c r="DW302" s="1">
        <v>98.810830589096199</v>
      </c>
      <c r="DX302" s="1">
        <v>99.533089727974001</v>
      </c>
      <c r="DY302" s="1">
        <v>99.674170616113699</v>
      </c>
      <c r="DZ302" s="1">
        <v>96.153846153846104</v>
      </c>
      <c r="EA302" s="1">
        <v>98.429584599797295</v>
      </c>
      <c r="EB302" s="1">
        <v>98.818088386433701</v>
      </c>
      <c r="EC302" s="1">
        <v>87.243852459016296</v>
      </c>
      <c r="ED302" s="1">
        <v>92.864372469635597</v>
      </c>
      <c r="EE302" s="1">
        <v>80.280957336108202</v>
      </c>
      <c r="EF302" s="1">
        <v>85.169988276670495</v>
      </c>
      <c r="EG302" s="1">
        <v>0</v>
      </c>
      <c r="EH302" s="1">
        <v>0</v>
      </c>
      <c r="EI302" s="1">
        <v>0</v>
      </c>
      <c r="EJ302" s="1">
        <v>0</v>
      </c>
      <c r="EK302" s="1">
        <v>84.702861335289796</v>
      </c>
      <c r="EL302" s="1">
        <v>36.1873399195023</v>
      </c>
      <c r="EM302" s="1">
        <v>35.749086479902502</v>
      </c>
      <c r="EN302" s="1">
        <v>30.9537914691943</v>
      </c>
      <c r="EO302" s="1">
        <v>22.0779220779221</v>
      </c>
      <c r="EP302" s="1">
        <v>21.681864235055698</v>
      </c>
      <c r="EQ302" s="1">
        <v>21.891058581706101</v>
      </c>
      <c r="ER302" s="1">
        <v>25.768442622950801</v>
      </c>
      <c r="ES302" s="1">
        <v>0.15182186234817799</v>
      </c>
      <c r="ET302" s="1">
        <v>28.876170655567101</v>
      </c>
      <c r="EU302" s="1">
        <v>38.628370457209797</v>
      </c>
      <c r="EV302" s="1">
        <v>0</v>
      </c>
      <c r="EW302" s="1">
        <v>0</v>
      </c>
      <c r="EX302" s="1">
        <v>0</v>
      </c>
      <c r="EY302" s="1">
        <v>0</v>
      </c>
    </row>
    <row r="303" spans="1:155" ht="15">
      <c r="A303" s="11" t="s">
        <v>207</v>
      </c>
      <c r="B303" s="1" t="s">
        <v>685</v>
      </c>
      <c r="C303" s="1" t="s">
        <v>1160</v>
      </c>
      <c r="D303" s="11" t="s">
        <v>1033</v>
      </c>
      <c r="E303" s="11" t="s">
        <v>1211</v>
      </c>
      <c r="F303" s="1">
        <v>96.130952380952294</v>
      </c>
      <c r="G303" s="1">
        <v>98.3333333333333</v>
      </c>
      <c r="H303" s="1">
        <v>99.626865671641795</v>
      </c>
      <c r="I303" s="1">
        <v>98.728813559322006</v>
      </c>
      <c r="J303" s="1">
        <v>98.571428571428498</v>
      </c>
      <c r="K303" s="1">
        <v>97.524752475247496</v>
      </c>
      <c r="L303" s="1">
        <v>98.484848484848399</v>
      </c>
      <c r="M303" s="1">
        <v>97.474747474747403</v>
      </c>
      <c r="N303" s="1">
        <v>95.263157894736807</v>
      </c>
      <c r="O303" s="1">
        <v>97.972972972972897</v>
      </c>
      <c r="P303" s="1">
        <v>97.692307692307594</v>
      </c>
      <c r="Q303" s="1">
        <v>99.107142857142804</v>
      </c>
      <c r="R303" s="1">
        <v>85.849056603773505</v>
      </c>
      <c r="S303" s="1">
        <v>91.509433962264097</v>
      </c>
      <c r="T303" s="1">
        <v>0</v>
      </c>
      <c r="U303" s="1">
        <v>81.25</v>
      </c>
      <c r="V303" s="1">
        <v>85</v>
      </c>
      <c r="W303" s="1">
        <v>86.194029850746205</v>
      </c>
      <c r="X303" s="1">
        <v>91.949152542372801</v>
      </c>
      <c r="Y303" s="1">
        <v>90.952380952380906</v>
      </c>
      <c r="Z303" s="1">
        <v>91.5841584158415</v>
      </c>
      <c r="AA303" s="1">
        <v>90.404040404040401</v>
      </c>
      <c r="AB303" s="1">
        <v>96.464646464646407</v>
      </c>
      <c r="AC303" s="1">
        <v>98.421052631578902</v>
      </c>
      <c r="AD303" s="1">
        <v>97.972972972972897</v>
      </c>
      <c r="AE303" s="1">
        <v>96.153846153846104</v>
      </c>
      <c r="AF303" s="1">
        <v>91.964285714285694</v>
      </c>
      <c r="AG303" s="1">
        <v>95.283018867924497</v>
      </c>
      <c r="AH303" s="1">
        <v>97.169811320754704</v>
      </c>
      <c r="AI303" s="1">
        <v>0</v>
      </c>
      <c r="AJ303" s="1">
        <v>43.154761904761898</v>
      </c>
      <c r="AK303" s="1">
        <v>44</v>
      </c>
      <c r="AL303" s="1">
        <v>40.298507462686501</v>
      </c>
      <c r="AM303" s="1">
        <v>38.559322033898297</v>
      </c>
      <c r="AN303" s="1">
        <v>43.3333333333333</v>
      </c>
      <c r="AO303" s="1">
        <v>44.059405940594097</v>
      </c>
      <c r="AP303" s="1">
        <v>42.929292929292899</v>
      </c>
      <c r="AQ303" s="1">
        <v>48.989898989898897</v>
      </c>
      <c r="AR303" s="1">
        <v>52.105263157894697</v>
      </c>
      <c r="AS303" s="1">
        <v>46.6216216216216</v>
      </c>
      <c r="AT303" s="1">
        <v>50</v>
      </c>
      <c r="AU303" s="1">
        <v>61.607142857142797</v>
      </c>
      <c r="AV303" s="1">
        <v>59.4339622641509</v>
      </c>
      <c r="AW303" s="1">
        <v>59.4339622641509</v>
      </c>
      <c r="AX303" s="1">
        <v>0</v>
      </c>
      <c r="AY303" s="1">
        <v>77.678571428571402</v>
      </c>
      <c r="AZ303" s="1">
        <v>86.3333333333333</v>
      </c>
      <c r="BA303" s="1">
        <v>92.164179104477597</v>
      </c>
      <c r="BB303" s="1">
        <v>87.711864406779597</v>
      </c>
      <c r="BC303" s="1">
        <v>86.190476190476204</v>
      </c>
      <c r="BD303" s="1">
        <v>84.653465346534603</v>
      </c>
      <c r="BE303" s="1">
        <v>71.212121212121204</v>
      </c>
      <c r="BF303" s="1">
        <v>77.272727272727195</v>
      </c>
      <c r="BG303" s="1">
        <v>66.842105263157805</v>
      </c>
      <c r="BH303" s="1">
        <v>84.459459459459396</v>
      </c>
      <c r="BI303" s="1">
        <v>82.307692307692307</v>
      </c>
      <c r="BJ303" s="1">
        <v>74.107142857142804</v>
      </c>
      <c r="BK303" s="1">
        <v>78.301886792452805</v>
      </c>
      <c r="BL303" s="1">
        <v>66.981132075471606</v>
      </c>
      <c r="BM303" s="1">
        <v>0</v>
      </c>
      <c r="BN303" s="1">
        <v>95.238095238095198</v>
      </c>
      <c r="BO303" s="1">
        <v>96.3333333333333</v>
      </c>
      <c r="BP303" s="1">
        <v>96.641791044776099</v>
      </c>
      <c r="BQ303" s="1">
        <v>97.457627118644098</v>
      </c>
      <c r="BR303" s="1">
        <v>97.619047619047606</v>
      </c>
      <c r="BS303" s="1">
        <v>95.544554455445507</v>
      </c>
      <c r="BT303" s="1">
        <v>96.464646464646407</v>
      </c>
      <c r="BU303" s="1">
        <v>97.979797979797894</v>
      </c>
      <c r="BV303" s="1">
        <v>98.421052631578902</v>
      </c>
      <c r="BW303" s="1">
        <v>98.648648648648603</v>
      </c>
      <c r="BX303" s="1">
        <v>97.692307692307594</v>
      </c>
      <c r="BY303" s="1">
        <v>96.428571428571402</v>
      </c>
      <c r="BZ303" s="1">
        <v>92.452830188679201</v>
      </c>
      <c r="CA303" s="1">
        <v>94.339622641509393</v>
      </c>
      <c r="CB303" s="1">
        <v>0</v>
      </c>
      <c r="CC303" s="1">
        <v>99.107142857142804</v>
      </c>
      <c r="CD303" s="1">
        <v>98.3333333333333</v>
      </c>
      <c r="CE303" s="1">
        <v>98.134328358208904</v>
      </c>
      <c r="CF303" s="1">
        <v>97.033898305084705</v>
      </c>
      <c r="CG303" s="1">
        <v>88.095238095238102</v>
      </c>
      <c r="CH303" s="1">
        <v>93.564356435643504</v>
      </c>
      <c r="CI303" s="1">
        <v>92.929292929292899</v>
      </c>
      <c r="CJ303" s="1">
        <v>92.424242424242394</v>
      </c>
      <c r="CK303" s="1">
        <v>92.105263157894697</v>
      </c>
      <c r="CL303" s="1">
        <v>93.918918918918905</v>
      </c>
      <c r="CM303" s="1">
        <v>94.615384615384599</v>
      </c>
      <c r="CN303" s="1">
        <v>99.107142857142804</v>
      </c>
      <c r="CO303" s="1">
        <v>89.622641509433905</v>
      </c>
      <c r="CP303" s="1">
        <v>91.509433962264097</v>
      </c>
      <c r="CQ303" s="1">
        <v>0</v>
      </c>
      <c r="CR303" s="1">
        <v>93.154761904761898</v>
      </c>
      <c r="CS303" s="1">
        <v>95</v>
      </c>
      <c r="CT303" s="1">
        <v>78.731343283582106</v>
      </c>
      <c r="CU303" s="1">
        <v>80.084745762711805</v>
      </c>
      <c r="CV303" s="1">
        <v>79.523809523809504</v>
      </c>
      <c r="CW303" s="1">
        <v>74.7524752475247</v>
      </c>
      <c r="CX303" s="1">
        <v>72.2222222222222</v>
      </c>
      <c r="CY303" s="1">
        <v>76.262626262626199</v>
      </c>
      <c r="CZ303" s="1">
        <v>80.5263157894736</v>
      </c>
      <c r="DA303" s="1">
        <v>91.216216216216196</v>
      </c>
      <c r="DB303" s="1">
        <v>62.307692307692299</v>
      </c>
      <c r="DC303" s="1">
        <v>68.75</v>
      </c>
      <c r="DD303" s="1">
        <v>94.339622641509393</v>
      </c>
      <c r="DE303" s="1">
        <v>98.113207547169793</v>
      </c>
      <c r="DF303" s="1">
        <v>0</v>
      </c>
      <c r="DG303" s="1">
        <v>66.269258987527493</v>
      </c>
      <c r="DH303" s="1">
        <v>41.364800585437202</v>
      </c>
      <c r="DI303" s="1">
        <v>40.986601705237497</v>
      </c>
      <c r="DJ303" s="1">
        <v>42.209715639810398</v>
      </c>
      <c r="DK303" s="1">
        <v>9.3406593406593394</v>
      </c>
      <c r="DL303" s="1">
        <v>18.287740628166102</v>
      </c>
      <c r="DM303" s="1">
        <v>19.7841726618705</v>
      </c>
      <c r="DN303" s="1">
        <v>27.817622950819601</v>
      </c>
      <c r="DO303" s="1">
        <v>20.3947368421052</v>
      </c>
      <c r="DP303" s="1">
        <v>18.678459937564998</v>
      </c>
      <c r="DQ303" s="1">
        <v>40.152403282532198</v>
      </c>
      <c r="DR303" s="1">
        <v>13.5958395245171</v>
      </c>
      <c r="DS303" s="1">
        <v>72.196969696969603</v>
      </c>
      <c r="DT303" s="1">
        <v>56.373292867981803</v>
      </c>
      <c r="DU303" s="1">
        <v>0</v>
      </c>
      <c r="DV303" s="1">
        <v>20.1944240645634</v>
      </c>
      <c r="DW303" s="1">
        <v>29.619465788510698</v>
      </c>
      <c r="DX303" s="1">
        <v>28.440925700365401</v>
      </c>
      <c r="DY303" s="1">
        <v>22.304502369668199</v>
      </c>
      <c r="DZ303" s="1">
        <v>21.428571428571399</v>
      </c>
      <c r="EA303" s="1">
        <v>29.128672745694001</v>
      </c>
      <c r="EB303" s="1">
        <v>25.642343268242499</v>
      </c>
      <c r="EC303" s="1">
        <v>31.301229508196698</v>
      </c>
      <c r="ED303" s="1">
        <v>50.759109311740801</v>
      </c>
      <c r="EE303" s="1">
        <v>60.822060353798101</v>
      </c>
      <c r="EF303" s="1">
        <v>73.094958968347001</v>
      </c>
      <c r="EG303" s="1">
        <v>37.369985141158899</v>
      </c>
      <c r="EH303" s="1">
        <v>3.5606060606060601</v>
      </c>
      <c r="EI303" s="1">
        <v>32.245827010622101</v>
      </c>
      <c r="EJ303" s="1">
        <v>0</v>
      </c>
      <c r="EK303" s="1">
        <v>97.817314746881806</v>
      </c>
      <c r="EL303" s="1">
        <v>98.0607391145261</v>
      </c>
      <c r="EM303" s="1">
        <v>98.233861144945095</v>
      </c>
      <c r="EN303" s="1">
        <v>97.600710900473899</v>
      </c>
      <c r="EO303" s="1">
        <v>97.852147852147795</v>
      </c>
      <c r="EP303" s="1">
        <v>99.442755825734494</v>
      </c>
      <c r="EQ303" s="1">
        <v>99.537512846865297</v>
      </c>
      <c r="ER303" s="1">
        <v>99.692622950819597</v>
      </c>
      <c r="ES303" s="1">
        <v>99.645748987854205</v>
      </c>
      <c r="ET303" s="1">
        <v>99.531737773152898</v>
      </c>
      <c r="EU303" s="1">
        <v>99.706916764361097</v>
      </c>
      <c r="EV303" s="1">
        <v>99.479940564635896</v>
      </c>
      <c r="EW303" s="1">
        <v>98.030303030303003</v>
      </c>
      <c r="EX303" s="1">
        <v>99.013657056145604</v>
      </c>
      <c r="EY303" s="1">
        <v>0</v>
      </c>
    </row>
    <row r="304" spans="1:155" ht="15">
      <c r="A304" s="11" t="s">
        <v>237</v>
      </c>
      <c r="B304" s="1" t="s">
        <v>1259</v>
      </c>
      <c r="C304" s="1" t="s">
        <v>1106</v>
      </c>
      <c r="D304" s="11" t="s">
        <v>1260</v>
      </c>
      <c r="E304" s="11" t="s">
        <v>1261</v>
      </c>
      <c r="F304" s="1">
        <v>25</v>
      </c>
      <c r="G304" s="1">
        <v>30</v>
      </c>
      <c r="H304" s="1">
        <v>24.654377880184299</v>
      </c>
      <c r="I304" s="1">
        <v>29.661016949152501</v>
      </c>
      <c r="J304" s="1">
        <v>23.722627737226201</v>
      </c>
      <c r="K304" s="1">
        <v>19.291338582677099</v>
      </c>
      <c r="L304" s="1">
        <v>18.067226890756299</v>
      </c>
      <c r="M304" s="1">
        <v>19.067796610169399</v>
      </c>
      <c r="N304" s="1">
        <v>24.122807017543799</v>
      </c>
      <c r="O304" s="1">
        <v>19.158878504672799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16.929133858267701</v>
      </c>
      <c r="V304" s="1">
        <v>18.297872340425499</v>
      </c>
      <c r="W304" s="1">
        <v>18.202764976958498</v>
      </c>
      <c r="X304" s="1">
        <v>15.254237288135499</v>
      </c>
      <c r="Y304" s="1">
        <v>13.1386861313868</v>
      </c>
      <c r="Z304" s="1">
        <v>12.5984251968503</v>
      </c>
      <c r="AA304" s="1">
        <v>10.0840336134453</v>
      </c>
      <c r="AB304" s="1">
        <v>12.2881355932203</v>
      </c>
      <c r="AC304" s="1">
        <v>14.9122807017543</v>
      </c>
      <c r="AD304" s="1">
        <v>16.355140186915801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33.267716535433102</v>
      </c>
      <c r="AK304" s="1">
        <v>32.978723404255298</v>
      </c>
      <c r="AL304" s="1">
        <v>33.4101382488479</v>
      </c>
      <c r="AM304" s="1">
        <v>33.898305084745701</v>
      </c>
      <c r="AN304" s="1">
        <v>31.751824817518202</v>
      </c>
      <c r="AO304" s="1">
        <v>31.1023622047244</v>
      </c>
      <c r="AP304" s="1">
        <v>29.831932773109202</v>
      </c>
      <c r="AQ304" s="1">
        <v>32.203389830508399</v>
      </c>
      <c r="AR304" s="1">
        <v>30.7017543859649</v>
      </c>
      <c r="AS304" s="1">
        <v>30.3738317757009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14.3700787401574</v>
      </c>
      <c r="AZ304" s="1">
        <v>18.510638297872301</v>
      </c>
      <c r="BA304" s="1">
        <v>23.271889400921602</v>
      </c>
      <c r="BB304" s="1">
        <v>17.2316384180791</v>
      </c>
      <c r="BC304" s="1">
        <v>13.5036496350364</v>
      </c>
      <c r="BD304" s="1">
        <v>11.417322834645599</v>
      </c>
      <c r="BE304" s="1">
        <v>7.98319327731092</v>
      </c>
      <c r="BF304" s="1">
        <v>8.8983050847457594</v>
      </c>
      <c r="BG304" s="1">
        <v>2.1929824561403501</v>
      </c>
      <c r="BH304" s="1">
        <v>24.766355140186899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53.740157480314899</v>
      </c>
      <c r="BO304" s="1">
        <v>25.531914893617</v>
      </c>
      <c r="BP304" s="1">
        <v>27.1889400921659</v>
      </c>
      <c r="BQ304" s="1">
        <v>25.1412429378531</v>
      </c>
      <c r="BR304" s="1">
        <v>24.817518248175102</v>
      </c>
      <c r="BS304" s="1">
        <v>26.3779527559055</v>
      </c>
      <c r="BT304" s="1">
        <v>26.890756302521002</v>
      </c>
      <c r="BU304" s="1">
        <v>29.2372881355932</v>
      </c>
      <c r="BV304" s="1">
        <v>32.894736842105203</v>
      </c>
      <c r="BW304" s="1">
        <v>36.9158878504672</v>
      </c>
      <c r="BX304" s="1">
        <v>0</v>
      </c>
      <c r="BY304" s="1">
        <v>0</v>
      </c>
      <c r="BZ304" s="1">
        <v>0</v>
      </c>
      <c r="CA304" s="1">
        <v>0</v>
      </c>
      <c r="CB304" s="1">
        <v>0</v>
      </c>
      <c r="CC304" s="1">
        <v>64.763779527559095</v>
      </c>
      <c r="CD304" s="1">
        <v>35.531914893617</v>
      </c>
      <c r="CE304" s="1">
        <v>35.944700460829402</v>
      </c>
      <c r="CF304" s="1">
        <v>35.028248587570602</v>
      </c>
      <c r="CG304" s="1">
        <v>21.167883211678799</v>
      </c>
      <c r="CH304" s="1">
        <v>25.590551181102299</v>
      </c>
      <c r="CI304" s="1">
        <v>24.789915966386499</v>
      </c>
      <c r="CJ304" s="1">
        <v>27.118644067796598</v>
      </c>
      <c r="CK304" s="1">
        <v>38.157894736842103</v>
      </c>
      <c r="CL304" s="1">
        <v>44.392523364485903</v>
      </c>
      <c r="CM304" s="1">
        <v>0</v>
      </c>
      <c r="CN304" s="1">
        <v>0</v>
      </c>
      <c r="CO304" s="1">
        <v>0</v>
      </c>
      <c r="CP304" s="1">
        <v>0</v>
      </c>
      <c r="CQ304" s="1">
        <v>0</v>
      </c>
      <c r="CR304" s="1">
        <v>36.614173228346402</v>
      </c>
      <c r="CS304" s="1">
        <v>39.361702127659498</v>
      </c>
      <c r="CT304" s="1">
        <v>38.940092165898598</v>
      </c>
      <c r="CU304" s="1">
        <v>38.700564971751398</v>
      </c>
      <c r="CV304" s="1">
        <v>40.875912408759099</v>
      </c>
      <c r="CW304" s="1">
        <v>41.732283464566898</v>
      </c>
      <c r="CX304" s="1">
        <v>39.915966386554601</v>
      </c>
      <c r="CY304" s="1">
        <v>41.1016949152542</v>
      </c>
      <c r="CZ304" s="1">
        <v>43.859649122806999</v>
      </c>
      <c r="DA304" s="1">
        <v>42.990654205607399</v>
      </c>
      <c r="DB304" s="1">
        <v>0</v>
      </c>
      <c r="DC304" s="1">
        <v>0</v>
      </c>
      <c r="DD304" s="1">
        <v>0</v>
      </c>
      <c r="DE304" s="1">
        <v>0</v>
      </c>
      <c r="DF304" s="1">
        <v>0</v>
      </c>
      <c r="DG304" s="1">
        <v>14.214966984592801</v>
      </c>
      <c r="DH304" s="1">
        <v>21.825832418587598</v>
      </c>
      <c r="DI304" s="1">
        <v>32.419813235891098</v>
      </c>
      <c r="DJ304" s="1">
        <v>28.998815165876699</v>
      </c>
      <c r="DK304" s="1">
        <v>25.324675324675301</v>
      </c>
      <c r="DL304" s="1">
        <v>80.496453900709199</v>
      </c>
      <c r="DM304" s="1">
        <v>63.874614594039002</v>
      </c>
      <c r="DN304" s="1">
        <v>52.100409836065502</v>
      </c>
      <c r="DO304" s="1">
        <v>49.645748987854198</v>
      </c>
      <c r="DP304" s="1">
        <v>43.652445369406799</v>
      </c>
      <c r="DQ304" s="1">
        <v>0</v>
      </c>
      <c r="DR304" s="1">
        <v>0</v>
      </c>
      <c r="DS304" s="1">
        <v>0</v>
      </c>
      <c r="DT304" s="1">
        <v>0</v>
      </c>
      <c r="DU304" s="1">
        <v>0</v>
      </c>
      <c r="DV304" s="1">
        <v>5.3374908290535501</v>
      </c>
      <c r="DW304" s="1">
        <v>11.068422978412</v>
      </c>
      <c r="DX304" s="1">
        <v>7.4908647990255703</v>
      </c>
      <c r="DY304" s="1">
        <v>24.792654028436001</v>
      </c>
      <c r="DZ304" s="1">
        <v>20.529470529470501</v>
      </c>
      <c r="EA304" s="1">
        <v>23.0496453900709</v>
      </c>
      <c r="EB304" s="1">
        <v>19.4758478931141</v>
      </c>
      <c r="EC304" s="1">
        <v>17.264344262295101</v>
      </c>
      <c r="ED304" s="1">
        <v>8.9574898785425106</v>
      </c>
      <c r="EE304" s="1">
        <v>20.759625390218499</v>
      </c>
      <c r="EF304" s="1">
        <v>0</v>
      </c>
      <c r="EG304" s="1">
        <v>0</v>
      </c>
      <c r="EH304" s="1">
        <v>0</v>
      </c>
      <c r="EI304" s="1">
        <v>0</v>
      </c>
      <c r="EJ304" s="1">
        <v>0</v>
      </c>
      <c r="EK304" s="1">
        <v>35.399853264856901</v>
      </c>
      <c r="EL304" s="1">
        <v>36.1873399195023</v>
      </c>
      <c r="EM304" s="1">
        <v>35.749086479902502</v>
      </c>
      <c r="EN304" s="1">
        <v>30.9537914691943</v>
      </c>
      <c r="EO304" s="1">
        <v>22.0779220779221</v>
      </c>
      <c r="EP304" s="1">
        <v>21.681864235055698</v>
      </c>
      <c r="EQ304" s="1">
        <v>21.891058581706101</v>
      </c>
      <c r="ER304" s="1">
        <v>2.4077868852458999</v>
      </c>
      <c r="ES304" s="1">
        <v>33.350202429149803</v>
      </c>
      <c r="ET304" s="1">
        <v>28.876170655567101</v>
      </c>
      <c r="EU304" s="1">
        <v>0</v>
      </c>
      <c r="EV304" s="1">
        <v>0</v>
      </c>
      <c r="EW304" s="1">
        <v>0</v>
      </c>
      <c r="EX304" s="1">
        <v>0</v>
      </c>
      <c r="EY304" s="1">
        <v>0</v>
      </c>
    </row>
    <row r="305" spans="1:155" ht="15">
      <c r="A305" s="11" t="s">
        <v>446</v>
      </c>
      <c r="B305" s="1" t="s">
        <v>914</v>
      </c>
      <c r="C305" s="1" t="s">
        <v>1151</v>
      </c>
      <c r="D305" s="11" t="s">
        <v>1205</v>
      </c>
      <c r="E305" s="11" t="s">
        <v>1262</v>
      </c>
      <c r="F305" s="1">
        <v>99.214659685863793</v>
      </c>
      <c r="G305" s="1">
        <v>95.251396648044704</v>
      </c>
      <c r="H305" s="1">
        <v>97.305389221556794</v>
      </c>
      <c r="I305" s="1">
        <v>92.335766423357597</v>
      </c>
      <c r="J305" s="1">
        <v>64.049586776859499</v>
      </c>
      <c r="K305" s="1">
        <v>68.220338983050794</v>
      </c>
      <c r="L305" s="1">
        <v>34.070796460176901</v>
      </c>
      <c r="M305" s="1">
        <v>28.504672897196201</v>
      </c>
      <c r="N305" s="1">
        <v>42.233009708737796</v>
      </c>
      <c r="O305" s="1">
        <v>43.258426966292099</v>
      </c>
      <c r="P305" s="1">
        <v>43.670886075949298</v>
      </c>
      <c r="Q305" s="1">
        <v>48.571428571428498</v>
      </c>
      <c r="R305" s="1">
        <v>37.313432835820898</v>
      </c>
      <c r="S305" s="1">
        <v>40</v>
      </c>
      <c r="T305" s="1">
        <v>37.755102040816297</v>
      </c>
      <c r="U305" s="1">
        <v>99.214659685863793</v>
      </c>
      <c r="V305" s="1">
        <v>99.720670391061404</v>
      </c>
      <c r="W305" s="1">
        <v>99.101796407185603</v>
      </c>
      <c r="X305" s="1">
        <v>95.255474452554694</v>
      </c>
      <c r="Y305" s="1">
        <v>88.016528925619795</v>
      </c>
      <c r="Z305" s="1">
        <v>74.1525423728813</v>
      </c>
      <c r="AA305" s="1">
        <v>48.230088495575203</v>
      </c>
      <c r="AB305" s="1">
        <v>36.448598130841098</v>
      </c>
      <c r="AC305" s="1">
        <v>39.320388349514502</v>
      </c>
      <c r="AD305" s="1">
        <v>41.5730337078651</v>
      </c>
      <c r="AE305" s="1">
        <v>18.9873417721519</v>
      </c>
      <c r="AF305" s="1">
        <v>21.428571428571399</v>
      </c>
      <c r="AG305" s="1">
        <v>30.597014925373099</v>
      </c>
      <c r="AH305" s="1">
        <v>34.615384615384599</v>
      </c>
      <c r="AI305" s="1">
        <v>38.775510204081598</v>
      </c>
      <c r="AJ305" s="1">
        <v>0.261780104712041</v>
      </c>
      <c r="AK305" s="1">
        <v>34.636871508379798</v>
      </c>
      <c r="AL305" s="1">
        <v>32.934131736526901</v>
      </c>
      <c r="AM305" s="1">
        <v>32.846715328467099</v>
      </c>
      <c r="AN305" s="1">
        <v>28.925619834710702</v>
      </c>
      <c r="AO305" s="1">
        <v>29.2372881355932</v>
      </c>
      <c r="AP305" s="1">
        <v>28.318584070796401</v>
      </c>
      <c r="AQ305" s="1">
        <v>29.906542056074699</v>
      </c>
      <c r="AR305" s="1">
        <v>31.067961165048501</v>
      </c>
      <c r="AS305" s="1">
        <v>30.337078651685299</v>
      </c>
      <c r="AT305" s="1">
        <v>32.911392405063197</v>
      </c>
      <c r="AU305" s="1">
        <v>33.571428571428498</v>
      </c>
      <c r="AV305" s="1">
        <v>47.014925373134297</v>
      </c>
      <c r="AW305" s="1">
        <v>46.153846153846096</v>
      </c>
      <c r="AX305" s="1">
        <v>46.938775510204103</v>
      </c>
      <c r="AY305" s="1">
        <v>95.026178010471199</v>
      </c>
      <c r="AZ305" s="1">
        <v>71.229050279329599</v>
      </c>
      <c r="BA305" s="1">
        <v>76.347305389221503</v>
      </c>
      <c r="BB305" s="1">
        <v>73.3576642335766</v>
      </c>
      <c r="BC305" s="1">
        <v>69.008264462809905</v>
      </c>
      <c r="BD305" s="1">
        <v>76.694915254237202</v>
      </c>
      <c r="BE305" s="1">
        <v>78.318584070796405</v>
      </c>
      <c r="BF305" s="1">
        <v>86.448598130841106</v>
      </c>
      <c r="BG305" s="1">
        <v>59.708737864077598</v>
      </c>
      <c r="BH305" s="1">
        <v>62.359550561797697</v>
      </c>
      <c r="BI305" s="1">
        <v>50</v>
      </c>
      <c r="BJ305" s="1">
        <v>55</v>
      </c>
      <c r="BK305" s="1">
        <v>88.805970149253696</v>
      </c>
      <c r="BL305" s="1">
        <v>90</v>
      </c>
      <c r="BM305" s="1">
        <v>50</v>
      </c>
      <c r="BN305" s="1">
        <v>84.293193717277404</v>
      </c>
      <c r="BO305" s="1">
        <v>87.430167597765305</v>
      </c>
      <c r="BP305" s="1">
        <v>86.526946107784397</v>
      </c>
      <c r="BQ305" s="1">
        <v>88.686131386861305</v>
      </c>
      <c r="BR305" s="1">
        <v>88.016528925619795</v>
      </c>
      <c r="BS305" s="1">
        <v>61.016949152542303</v>
      </c>
      <c r="BT305" s="1">
        <v>49.557522123893797</v>
      </c>
      <c r="BU305" s="1">
        <v>55.607476635513997</v>
      </c>
      <c r="BV305" s="1">
        <v>58.252427184466001</v>
      </c>
      <c r="BW305" s="1">
        <v>61.235955056179698</v>
      </c>
      <c r="BX305" s="1">
        <v>64.556962025316395</v>
      </c>
      <c r="BY305" s="1">
        <v>65.714285714285694</v>
      </c>
      <c r="BZ305" s="1">
        <v>79.850746268656707</v>
      </c>
      <c r="CA305" s="1">
        <v>80.769230769230703</v>
      </c>
      <c r="CB305" s="1">
        <v>41.836734693877503</v>
      </c>
      <c r="CC305" s="1">
        <v>98.691099476439703</v>
      </c>
      <c r="CD305" s="1">
        <v>95.251396648044704</v>
      </c>
      <c r="CE305" s="1">
        <v>47.904191616766397</v>
      </c>
      <c r="CF305" s="1">
        <v>43.430656934306498</v>
      </c>
      <c r="CG305" s="1">
        <v>68.181818181818102</v>
      </c>
      <c r="CH305" s="1">
        <v>44.491525423728802</v>
      </c>
      <c r="CI305" s="1">
        <v>51.769911504424698</v>
      </c>
      <c r="CJ305" s="1">
        <v>43.4579439252336</v>
      </c>
      <c r="CK305" s="1">
        <v>51.941747572815501</v>
      </c>
      <c r="CL305" s="1">
        <v>55.617977528089803</v>
      </c>
      <c r="CM305" s="1">
        <v>48.101265822784796</v>
      </c>
      <c r="CN305" s="1">
        <v>59.285714285714199</v>
      </c>
      <c r="CO305" s="1">
        <v>91.791044776119406</v>
      </c>
      <c r="CP305" s="1">
        <v>86.923076923076906</v>
      </c>
      <c r="CQ305" s="1">
        <v>56.122448979591802</v>
      </c>
      <c r="CR305" s="1">
        <v>78.795811518324598</v>
      </c>
      <c r="CS305" s="1">
        <v>79.050279329608898</v>
      </c>
      <c r="CT305" s="1">
        <v>79.640718562874198</v>
      </c>
      <c r="CU305" s="1">
        <v>48.175182481751797</v>
      </c>
      <c r="CV305" s="1">
        <v>44.6280991735537</v>
      </c>
      <c r="CW305" s="1">
        <v>46.186440677966097</v>
      </c>
      <c r="CX305" s="1">
        <v>46.902654867256601</v>
      </c>
      <c r="CY305" s="1">
        <v>80.373831775700907</v>
      </c>
      <c r="CZ305" s="1">
        <v>81.553398058252398</v>
      </c>
      <c r="DA305" s="1">
        <v>80.337078651685303</v>
      </c>
      <c r="DB305" s="1">
        <v>56.962025316455701</v>
      </c>
      <c r="DC305" s="1">
        <v>65</v>
      </c>
      <c r="DD305" s="1">
        <v>38.0597014925373</v>
      </c>
      <c r="DE305" s="1">
        <v>40.769230769230703</v>
      </c>
      <c r="DF305" s="1">
        <v>43.877551020408099</v>
      </c>
      <c r="DG305" s="1">
        <v>42.351430667644898</v>
      </c>
      <c r="DH305" s="1">
        <v>40.596414196853203</v>
      </c>
      <c r="DI305" s="1">
        <v>43.3414535119772</v>
      </c>
      <c r="DJ305" s="1">
        <v>33.264218009478597</v>
      </c>
      <c r="DK305" s="1">
        <v>27.722277722277699</v>
      </c>
      <c r="DL305" s="1">
        <v>46.960486322188402</v>
      </c>
      <c r="DM305" s="1">
        <v>54.110996916752299</v>
      </c>
      <c r="DN305" s="1">
        <v>52.305327868852402</v>
      </c>
      <c r="DO305" s="1">
        <v>54.706477732793502</v>
      </c>
      <c r="DP305" s="1">
        <v>49.063475546305902</v>
      </c>
      <c r="DQ305" s="1">
        <v>30.890973036342299</v>
      </c>
      <c r="DR305" s="1">
        <v>35.438335809806802</v>
      </c>
      <c r="DS305" s="1">
        <v>55.681818181818102</v>
      </c>
      <c r="DT305" s="1">
        <v>58.042488619119801</v>
      </c>
      <c r="DU305" s="1">
        <v>62.118644067796602</v>
      </c>
      <c r="DV305" s="1">
        <v>48.991195891415899</v>
      </c>
      <c r="DW305" s="1">
        <v>58.525429930479298</v>
      </c>
      <c r="DX305" s="1">
        <v>42.691839220462803</v>
      </c>
      <c r="DY305" s="1">
        <v>41.617298578199097</v>
      </c>
      <c r="DZ305" s="1">
        <v>79.170829170829094</v>
      </c>
      <c r="EA305" s="1">
        <v>77.304964539007102</v>
      </c>
      <c r="EB305" s="1">
        <v>89.054470709146898</v>
      </c>
      <c r="EC305" s="1">
        <v>69.518442622950801</v>
      </c>
      <c r="ED305" s="1">
        <v>53.846153846153797</v>
      </c>
      <c r="EE305" s="1">
        <v>76.066597294484893</v>
      </c>
      <c r="EF305" s="1">
        <v>81.887456037514596</v>
      </c>
      <c r="EG305" s="1">
        <v>70.208023774145602</v>
      </c>
      <c r="EH305" s="1">
        <v>63.560606060606098</v>
      </c>
      <c r="EI305" s="1">
        <v>55.614567526555298</v>
      </c>
      <c r="EJ305" s="1">
        <v>98.728813559322006</v>
      </c>
      <c r="EK305" s="1">
        <v>84.702861335289796</v>
      </c>
      <c r="EL305" s="1">
        <v>82.3271130625686</v>
      </c>
      <c r="EM305" s="1">
        <v>83.516037352821698</v>
      </c>
      <c r="EN305" s="1">
        <v>77.784360189573405</v>
      </c>
      <c r="EO305" s="1">
        <v>66.533466533466495</v>
      </c>
      <c r="EP305" s="1">
        <v>66.6666666666666</v>
      </c>
      <c r="EQ305" s="1">
        <v>21.891058581706101</v>
      </c>
      <c r="ER305" s="1">
        <v>25.768442622950801</v>
      </c>
      <c r="ES305" s="1">
        <v>33.350202429149803</v>
      </c>
      <c r="ET305" s="1">
        <v>28.876170655567101</v>
      </c>
      <c r="EU305" s="1">
        <v>9.3200468933177003</v>
      </c>
      <c r="EV305" s="1">
        <v>47.696879643387803</v>
      </c>
      <c r="EW305" s="1">
        <v>38.939393939393902</v>
      </c>
      <c r="EX305" s="1">
        <v>40.819423368740502</v>
      </c>
      <c r="EY305" s="1">
        <v>41.610169491525397</v>
      </c>
    </row>
    <row r="306" spans="1:155" ht="15">
      <c r="A306" s="11" t="s">
        <v>409</v>
      </c>
      <c r="B306" s="1" t="s">
        <v>878</v>
      </c>
      <c r="C306" s="1" t="s">
        <v>1050</v>
      </c>
      <c r="D306" s="11" t="s">
        <v>1014</v>
      </c>
      <c r="E306" s="11" t="s">
        <v>1015</v>
      </c>
      <c r="F306" s="1">
        <v>86.768802228412198</v>
      </c>
      <c r="G306" s="1">
        <v>85.967741935483801</v>
      </c>
      <c r="H306" s="1">
        <v>84.875444839857593</v>
      </c>
      <c r="I306" s="1">
        <v>92.040816326530603</v>
      </c>
      <c r="J306" s="1">
        <v>89.356435643564296</v>
      </c>
      <c r="K306" s="1">
        <v>88.190954773869294</v>
      </c>
      <c r="L306" s="1">
        <v>87.948717948717899</v>
      </c>
      <c r="M306" s="1">
        <v>98.186528497409299</v>
      </c>
      <c r="N306" s="1">
        <v>95.595854922279699</v>
      </c>
      <c r="O306" s="1">
        <v>77.388535031847098</v>
      </c>
      <c r="P306" s="1">
        <v>86.690647482014299</v>
      </c>
      <c r="Q306" s="1">
        <v>92.148760330578497</v>
      </c>
      <c r="R306" s="1">
        <v>60.775862068965502</v>
      </c>
      <c r="S306" s="1">
        <v>56.837606837606799</v>
      </c>
      <c r="T306" s="1">
        <v>77.127659574468098</v>
      </c>
      <c r="U306" s="1">
        <v>62.813370473537603</v>
      </c>
      <c r="V306" s="1">
        <v>64.677419354838705</v>
      </c>
      <c r="W306" s="1">
        <v>66.725978647686802</v>
      </c>
      <c r="X306" s="1">
        <v>63.061224489795897</v>
      </c>
      <c r="Y306" s="1">
        <v>61.138613861386098</v>
      </c>
      <c r="Z306" s="1">
        <v>69.597989949748694</v>
      </c>
      <c r="AA306" s="1">
        <v>69.487179487179404</v>
      </c>
      <c r="AB306" s="1">
        <v>52.5906735751295</v>
      </c>
      <c r="AC306" s="1">
        <v>65.025906735751207</v>
      </c>
      <c r="AD306" s="1">
        <v>46.8152866242038</v>
      </c>
      <c r="AE306" s="1">
        <v>47.841726618705003</v>
      </c>
      <c r="AF306" s="1">
        <v>52.479338842975203</v>
      </c>
      <c r="AG306" s="1">
        <v>42.672413793103402</v>
      </c>
      <c r="AH306" s="1">
        <v>52.564102564102498</v>
      </c>
      <c r="AI306" s="1">
        <v>53.723404255319103</v>
      </c>
      <c r="AJ306" s="1">
        <v>61.699164345403901</v>
      </c>
      <c r="AK306" s="1">
        <v>40.322580645161203</v>
      </c>
      <c r="AL306" s="1">
        <v>38.967971530249102</v>
      </c>
      <c r="AM306" s="1">
        <v>33.061224489795897</v>
      </c>
      <c r="AN306" s="1">
        <v>46.534653465346501</v>
      </c>
      <c r="AO306" s="1">
        <v>46.482412060301499</v>
      </c>
      <c r="AP306" s="1">
        <v>44.102564102564102</v>
      </c>
      <c r="AQ306" s="1">
        <v>29.015544041450699</v>
      </c>
      <c r="AR306" s="1">
        <v>30.8290155440414</v>
      </c>
      <c r="AS306" s="1">
        <v>75.796178343949094</v>
      </c>
      <c r="AT306" s="1">
        <v>18.3453237410071</v>
      </c>
      <c r="AU306" s="1">
        <v>43.388429752066102</v>
      </c>
      <c r="AV306" s="1">
        <v>36.637931034482698</v>
      </c>
      <c r="AW306" s="1">
        <v>37.179487179487097</v>
      </c>
      <c r="AX306" s="1">
        <v>40.957446808510603</v>
      </c>
      <c r="AY306" s="1">
        <v>92.618384401114199</v>
      </c>
      <c r="AZ306" s="1">
        <v>90.806451612903203</v>
      </c>
      <c r="BA306" s="1">
        <v>93.772241992882499</v>
      </c>
      <c r="BB306" s="1">
        <v>96.122448979591795</v>
      </c>
      <c r="BC306" s="1">
        <v>97.772277227722697</v>
      </c>
      <c r="BD306" s="1">
        <v>95.7286432160804</v>
      </c>
      <c r="BE306" s="1">
        <v>96.153846153846104</v>
      </c>
      <c r="BF306" s="1">
        <v>86.269430051813401</v>
      </c>
      <c r="BG306" s="1">
        <v>95.595854922279699</v>
      </c>
      <c r="BH306" s="1">
        <v>89.490445859872594</v>
      </c>
      <c r="BI306" s="1">
        <v>87.410071942445995</v>
      </c>
      <c r="BJ306" s="1">
        <v>87.190082644628106</v>
      </c>
      <c r="BK306" s="1">
        <v>86.637931034482705</v>
      </c>
      <c r="BL306" s="1">
        <v>94.4444444444444</v>
      </c>
      <c r="BM306" s="1">
        <v>92.021276595744595</v>
      </c>
      <c r="BN306" s="1">
        <v>27.576601671309099</v>
      </c>
      <c r="BO306" s="1">
        <v>37.741935483870897</v>
      </c>
      <c r="BP306" s="1">
        <v>43.2384341637011</v>
      </c>
      <c r="BQ306" s="1">
        <v>42.653061224489697</v>
      </c>
      <c r="BR306" s="1">
        <v>46.534653465346501</v>
      </c>
      <c r="BS306" s="1">
        <v>51.256281407035097</v>
      </c>
      <c r="BT306" s="1">
        <v>55.897435897435898</v>
      </c>
      <c r="BU306" s="1">
        <v>62.435233160621699</v>
      </c>
      <c r="BV306" s="1">
        <v>69.430051813471493</v>
      </c>
      <c r="BW306" s="1">
        <v>67.197452229299302</v>
      </c>
      <c r="BX306" s="1">
        <v>67.266187050359704</v>
      </c>
      <c r="BY306" s="1">
        <v>76.859504132231393</v>
      </c>
      <c r="BZ306" s="1">
        <v>41.810344827586199</v>
      </c>
      <c r="CA306" s="1">
        <v>42.735042735042697</v>
      </c>
      <c r="CB306" s="1">
        <v>44.680851063829699</v>
      </c>
      <c r="CC306" s="1">
        <v>89.136490250696298</v>
      </c>
      <c r="CD306" s="1">
        <v>96.612903225806406</v>
      </c>
      <c r="CE306" s="1">
        <v>95.907473309608505</v>
      </c>
      <c r="CF306" s="1">
        <v>96.122448979591795</v>
      </c>
      <c r="CG306" s="1">
        <v>86.386138613861306</v>
      </c>
      <c r="CH306" s="1">
        <v>91.457286432160799</v>
      </c>
      <c r="CI306" s="1">
        <v>91.025641025640994</v>
      </c>
      <c r="CJ306" s="1">
        <v>94.559585492227896</v>
      </c>
      <c r="CK306" s="1">
        <v>98.704663212435193</v>
      </c>
      <c r="CL306" s="1">
        <v>95.859872611464894</v>
      </c>
      <c r="CM306" s="1">
        <v>99.640287769784095</v>
      </c>
      <c r="CN306" s="1">
        <v>98.760330578512395</v>
      </c>
      <c r="CO306" s="1">
        <v>82.758620689655103</v>
      </c>
      <c r="CP306" s="1">
        <v>91.880341880341803</v>
      </c>
      <c r="CQ306" s="1">
        <v>63.297872340425499</v>
      </c>
      <c r="CR306" s="1">
        <v>50.974930362116901</v>
      </c>
      <c r="CS306" s="1">
        <v>80.967741935483801</v>
      </c>
      <c r="CT306" s="1">
        <v>80.2491103202847</v>
      </c>
      <c r="CU306" s="1">
        <v>78.367346938775498</v>
      </c>
      <c r="CV306" s="1">
        <v>78.217821782178206</v>
      </c>
      <c r="CW306" s="1">
        <v>54.2713567839196</v>
      </c>
      <c r="CX306" s="1">
        <v>55.6410256410256</v>
      </c>
      <c r="CY306" s="1">
        <v>58.031088082901498</v>
      </c>
      <c r="CZ306" s="1">
        <v>83.419689119170897</v>
      </c>
      <c r="DA306" s="1">
        <v>60.5095541401273</v>
      </c>
      <c r="DB306" s="1">
        <v>62.589928057553898</v>
      </c>
      <c r="DC306" s="1">
        <v>78.925619834710702</v>
      </c>
      <c r="DD306" s="1">
        <v>24.137931034482701</v>
      </c>
      <c r="DE306" s="1">
        <v>76.068376068376097</v>
      </c>
      <c r="DF306" s="1">
        <v>84.042553191489304</v>
      </c>
      <c r="DG306" s="1">
        <v>23.3859134262655</v>
      </c>
      <c r="DH306" s="1">
        <v>20.215879985364101</v>
      </c>
      <c r="DI306" s="1">
        <v>20.3613479496548</v>
      </c>
      <c r="DJ306" s="1">
        <v>35.574644549763001</v>
      </c>
      <c r="DK306" s="1">
        <v>23.526473526473499</v>
      </c>
      <c r="DL306" s="1">
        <v>29.9392097264437</v>
      </c>
      <c r="DM306" s="1">
        <v>24.306269270297999</v>
      </c>
      <c r="DN306" s="1">
        <v>49.436475409836099</v>
      </c>
      <c r="DO306" s="1">
        <v>51.872469635627503</v>
      </c>
      <c r="DP306" s="1">
        <v>68.938605619146699</v>
      </c>
      <c r="DQ306" s="1">
        <v>83.059788980070294</v>
      </c>
      <c r="DR306" s="1">
        <v>69.316493313521505</v>
      </c>
      <c r="DS306" s="1">
        <v>40.984848484848399</v>
      </c>
      <c r="DT306" s="1">
        <v>11.760242792109199</v>
      </c>
      <c r="DU306" s="1">
        <v>39.745762711864401</v>
      </c>
      <c r="DV306" s="1">
        <v>28.998532648569299</v>
      </c>
      <c r="DW306" s="1">
        <v>34.412733260153601</v>
      </c>
      <c r="DX306" s="1">
        <v>46.061713357693797</v>
      </c>
      <c r="DY306" s="1">
        <v>57.257109004739299</v>
      </c>
      <c r="DZ306" s="1">
        <v>59.990009990009902</v>
      </c>
      <c r="EA306" s="1">
        <v>62.968591691995897</v>
      </c>
      <c r="EB306" s="1">
        <v>59.660842754367899</v>
      </c>
      <c r="EC306" s="1">
        <v>23.9241803278688</v>
      </c>
      <c r="ED306" s="1">
        <v>34.159919028340099</v>
      </c>
      <c r="EE306" s="1">
        <v>28.876170655567101</v>
      </c>
      <c r="EF306" s="1">
        <v>37.690504103165303</v>
      </c>
      <c r="EG306" s="1">
        <v>42.793462109955399</v>
      </c>
      <c r="EH306" s="1">
        <v>51.212121212121197</v>
      </c>
      <c r="EI306" s="1">
        <v>76.100151745068203</v>
      </c>
      <c r="EJ306" s="1">
        <v>12.1186440677966</v>
      </c>
      <c r="EK306" s="1">
        <v>87.637564196625107</v>
      </c>
      <c r="EL306" s="1">
        <v>96.487376509330403</v>
      </c>
      <c r="EM306" s="1">
        <v>96.711327649208201</v>
      </c>
      <c r="EN306" s="1">
        <v>95.734597156398095</v>
      </c>
      <c r="EO306" s="1">
        <v>94.755244755244703</v>
      </c>
      <c r="EP306" s="1">
        <v>94.478216818642295</v>
      </c>
      <c r="EQ306" s="1">
        <v>94.655704008222003</v>
      </c>
      <c r="ER306" s="1">
        <v>87.448770491803202</v>
      </c>
      <c r="ES306" s="1">
        <v>95.850202429149803</v>
      </c>
      <c r="ET306" s="1">
        <v>77.263267429760603</v>
      </c>
      <c r="EU306" s="1">
        <v>78.956623681125393</v>
      </c>
      <c r="EV306" s="1">
        <v>78.603268945022194</v>
      </c>
      <c r="EW306" s="1">
        <v>83.030303030303003</v>
      </c>
      <c r="EX306" s="1">
        <v>84.977238239757199</v>
      </c>
      <c r="EY306" s="1">
        <v>87.966101694915196</v>
      </c>
    </row>
    <row r="307" spans="1:155" ht="15">
      <c r="A307" s="11" t="s">
        <v>78</v>
      </c>
      <c r="B307" s="1" t="s">
        <v>551</v>
      </c>
      <c r="C307" s="1" t="s">
        <v>1022</v>
      </c>
      <c r="D307" s="11" t="s">
        <v>1016</v>
      </c>
      <c r="E307" s="11" t="s">
        <v>1017</v>
      </c>
      <c r="F307" s="1">
        <v>5.8988764044943798</v>
      </c>
      <c r="G307" s="1">
        <v>5.7228915662650603</v>
      </c>
      <c r="H307" s="1">
        <v>9.9315068493150598</v>
      </c>
      <c r="I307" s="1">
        <v>13.636363636363599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47.191011235955102</v>
      </c>
      <c r="V307" s="1">
        <v>53.614457831325304</v>
      </c>
      <c r="W307" s="1">
        <v>57.534246575342401</v>
      </c>
      <c r="X307" s="1">
        <v>43.939393939393902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52.247191011235898</v>
      </c>
      <c r="AK307" s="1">
        <v>52.710843373493901</v>
      </c>
      <c r="AL307" s="1">
        <v>51.369863013698598</v>
      </c>
      <c r="AM307" s="1">
        <v>48.484848484848399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28.9325842696629</v>
      </c>
      <c r="AZ307" s="1">
        <v>41.867469879518097</v>
      </c>
      <c r="BA307" s="1">
        <v>45.547945205479401</v>
      </c>
      <c r="BB307" s="1">
        <v>28.7878787878787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48.595505617977501</v>
      </c>
      <c r="BO307" s="1">
        <v>56.325301204819198</v>
      </c>
      <c r="BP307" s="1">
        <v>57.534246575342401</v>
      </c>
      <c r="BQ307" s="1">
        <v>54.040404040403999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33.9887640449438</v>
      </c>
      <c r="CD307" s="1">
        <v>11.445783132530099</v>
      </c>
      <c r="CE307" s="1">
        <v>12.671232876712301</v>
      </c>
      <c r="CF307" s="1">
        <v>16.6666666666666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51.404494382022399</v>
      </c>
      <c r="CS307" s="1">
        <v>57.2289156626506</v>
      </c>
      <c r="CT307" s="1">
        <v>58.219178082191704</v>
      </c>
      <c r="CU307" s="1">
        <v>53.030303030303003</v>
      </c>
      <c r="CV307" s="1">
        <v>0</v>
      </c>
      <c r="CW307" s="1">
        <v>0</v>
      </c>
      <c r="CX307" s="1">
        <v>0</v>
      </c>
      <c r="CY307" s="1">
        <v>0</v>
      </c>
      <c r="CZ307" s="1">
        <v>0</v>
      </c>
      <c r="DA307" s="1">
        <v>0</v>
      </c>
      <c r="DB307" s="1">
        <v>0</v>
      </c>
      <c r="DC307" s="1">
        <v>0</v>
      </c>
      <c r="DD307" s="1">
        <v>0</v>
      </c>
      <c r="DE307" s="1">
        <v>0</v>
      </c>
      <c r="DF307" s="1">
        <v>0</v>
      </c>
      <c r="DG307" s="1">
        <v>57.721936903888398</v>
      </c>
      <c r="DH307" s="1">
        <v>16.959385290889099</v>
      </c>
      <c r="DI307" s="1">
        <v>11.4697523345513</v>
      </c>
      <c r="DJ307" s="1">
        <v>8.0272511848341193</v>
      </c>
      <c r="DK307" s="1">
        <v>0</v>
      </c>
      <c r="DL307" s="1">
        <v>0</v>
      </c>
      <c r="DM307" s="1">
        <v>0</v>
      </c>
      <c r="DN307" s="1">
        <v>0</v>
      </c>
      <c r="DO307" s="1">
        <v>0</v>
      </c>
      <c r="DP307" s="1">
        <v>0</v>
      </c>
      <c r="DQ307" s="1">
        <v>0</v>
      </c>
      <c r="DR307" s="1">
        <v>0</v>
      </c>
      <c r="DS307" s="1">
        <v>0</v>
      </c>
      <c r="DT307" s="1">
        <v>0</v>
      </c>
      <c r="DU307" s="1">
        <v>0</v>
      </c>
      <c r="DV307" s="1">
        <v>15.4622157006603</v>
      </c>
      <c r="DW307" s="1">
        <v>1.15257958287596</v>
      </c>
      <c r="DX307" s="1">
        <v>1.2789281364189999</v>
      </c>
      <c r="DY307" s="1">
        <v>1.5699052132701401</v>
      </c>
      <c r="DZ307" s="1">
        <v>0</v>
      </c>
      <c r="EA307" s="1">
        <v>0</v>
      </c>
      <c r="EB307" s="1">
        <v>0</v>
      </c>
      <c r="EC307" s="1">
        <v>0</v>
      </c>
      <c r="ED307" s="1">
        <v>0</v>
      </c>
      <c r="EE307" s="1">
        <v>0</v>
      </c>
      <c r="EF307" s="1">
        <v>0</v>
      </c>
      <c r="EG307" s="1">
        <v>0</v>
      </c>
      <c r="EH307" s="1">
        <v>0</v>
      </c>
      <c r="EI307" s="1">
        <v>0</v>
      </c>
      <c r="EJ307" s="1">
        <v>0</v>
      </c>
      <c r="EK307" s="1">
        <v>35.399853264856901</v>
      </c>
      <c r="EL307" s="1">
        <v>36.1873399195023</v>
      </c>
      <c r="EM307" s="1">
        <v>35.749086479902502</v>
      </c>
      <c r="EN307" s="1">
        <v>30.9537914691943</v>
      </c>
      <c r="EO307" s="1">
        <v>0</v>
      </c>
      <c r="EP307" s="1">
        <v>0</v>
      </c>
      <c r="EQ307" s="1">
        <v>0</v>
      </c>
      <c r="ER307" s="1">
        <v>0</v>
      </c>
      <c r="ES307" s="1">
        <v>0</v>
      </c>
      <c r="ET307" s="1">
        <v>0</v>
      </c>
      <c r="EU307" s="1">
        <v>0</v>
      </c>
      <c r="EV307" s="1">
        <v>0</v>
      </c>
      <c r="EW307" s="1">
        <v>0</v>
      </c>
      <c r="EX307" s="1">
        <v>0</v>
      </c>
      <c r="EY307" s="1">
        <v>0</v>
      </c>
    </row>
    <row r="308" spans="1:155" ht="15">
      <c r="A308" s="11" t="s">
        <v>90</v>
      </c>
      <c r="B308" s="1" t="s">
        <v>565</v>
      </c>
      <c r="C308" s="1" t="s">
        <v>1021</v>
      </c>
      <c r="D308" s="11" t="s">
        <v>1019</v>
      </c>
      <c r="E308" s="11" t="s">
        <v>1020</v>
      </c>
      <c r="F308" s="1">
        <v>29.608294930875498</v>
      </c>
      <c r="G308" s="1">
        <v>29.761904761904699</v>
      </c>
      <c r="H308" s="1">
        <v>28.0674846625766</v>
      </c>
      <c r="I308" s="1">
        <v>22.023809523809501</v>
      </c>
      <c r="J308" s="1">
        <v>18.0473372781065</v>
      </c>
      <c r="K308" s="1">
        <v>20.3333333333333</v>
      </c>
      <c r="L308" s="1">
        <v>18.75</v>
      </c>
      <c r="M308" s="1">
        <v>11.1538461538461</v>
      </c>
      <c r="N308" s="1">
        <v>16.917293233082699</v>
      </c>
      <c r="O308" s="1">
        <v>14.830508474576201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69.470046082949295</v>
      </c>
      <c r="V308" s="1">
        <v>71.164021164021094</v>
      </c>
      <c r="W308" s="1">
        <v>28.0674846625766</v>
      </c>
      <c r="X308" s="1">
        <v>25.198412698412699</v>
      </c>
      <c r="Y308" s="1">
        <v>21.0059171597633</v>
      </c>
      <c r="Z308" s="1">
        <v>19</v>
      </c>
      <c r="AA308" s="1">
        <v>17.279411764705799</v>
      </c>
      <c r="AB308" s="1">
        <v>20</v>
      </c>
      <c r="AC308" s="1">
        <v>20.300751879699199</v>
      </c>
      <c r="AD308" s="1">
        <v>22.457627118644101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98.156682027649694</v>
      </c>
      <c r="AK308" s="1">
        <v>97.751322751322704</v>
      </c>
      <c r="AL308" s="1">
        <v>97.699386503067402</v>
      </c>
      <c r="AM308" s="1">
        <v>97.420634920634896</v>
      </c>
      <c r="AN308" s="1">
        <v>95.857988165680396</v>
      </c>
      <c r="AO308" s="1">
        <v>95</v>
      </c>
      <c r="AP308" s="1">
        <v>94.485294117647001</v>
      </c>
      <c r="AQ308" s="1">
        <v>95</v>
      </c>
      <c r="AR308" s="1">
        <v>94.360902255639104</v>
      </c>
      <c r="AS308" s="1">
        <v>65.677966101694906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22.926267281105901</v>
      </c>
      <c r="AZ308" s="1">
        <v>17.592592592592499</v>
      </c>
      <c r="BA308" s="1">
        <v>11.5030674846625</v>
      </c>
      <c r="BB308" s="1">
        <v>34.7222222222222</v>
      </c>
      <c r="BC308" s="1">
        <v>22.189349112426001</v>
      </c>
      <c r="BD308" s="1">
        <v>25</v>
      </c>
      <c r="BE308" s="1">
        <v>22.992700729927002</v>
      </c>
      <c r="BF308" s="1">
        <v>48.846153846153797</v>
      </c>
      <c r="BG308" s="1">
        <v>40.225563909774401</v>
      </c>
      <c r="BH308" s="1">
        <v>23.305084745762699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62.3271889400921</v>
      </c>
      <c r="BO308" s="1">
        <v>68.386243386243294</v>
      </c>
      <c r="BP308" s="1">
        <v>34.662576687116498</v>
      </c>
      <c r="BQ308" s="1">
        <v>35.714285714285701</v>
      </c>
      <c r="BR308" s="1">
        <v>33.727810650887498</v>
      </c>
      <c r="BS308" s="1">
        <v>34</v>
      </c>
      <c r="BT308" s="1">
        <v>34.191176470588204</v>
      </c>
      <c r="BU308" s="1">
        <v>36.923076923076898</v>
      </c>
      <c r="BV308" s="1">
        <v>40.225563909774401</v>
      </c>
      <c r="BW308" s="1">
        <v>39.830508474576199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74.193548387096698</v>
      </c>
      <c r="CD308" s="1">
        <v>72.486772486772395</v>
      </c>
      <c r="CE308" s="1">
        <v>70.858895705521405</v>
      </c>
      <c r="CF308" s="1">
        <v>72.420634920634896</v>
      </c>
      <c r="CG308" s="1">
        <v>50.887573964497001</v>
      </c>
      <c r="CH308" s="1">
        <v>56.3333333333333</v>
      </c>
      <c r="CI308" s="1">
        <v>57.720588235294102</v>
      </c>
      <c r="CJ308" s="1">
        <v>58.076923076923102</v>
      </c>
      <c r="CK308" s="1">
        <v>54.887218045112697</v>
      </c>
      <c r="CL308" s="1">
        <v>83.898305084745701</v>
      </c>
      <c r="CM308" s="1">
        <v>0</v>
      </c>
      <c r="CN308" s="1">
        <v>0</v>
      </c>
      <c r="CO308" s="1">
        <v>0</v>
      </c>
      <c r="CP308" s="1">
        <v>0</v>
      </c>
      <c r="CQ308" s="1">
        <v>0</v>
      </c>
      <c r="CR308" s="1">
        <v>83.640552995391701</v>
      </c>
      <c r="CS308" s="1">
        <v>84.920634920634896</v>
      </c>
      <c r="CT308" s="1">
        <v>84.202453987730095</v>
      </c>
      <c r="CU308" s="1">
        <v>84.325396825396794</v>
      </c>
      <c r="CV308" s="1">
        <v>79.289940828402294</v>
      </c>
      <c r="CW308" s="1">
        <v>76</v>
      </c>
      <c r="CX308" s="1">
        <v>75</v>
      </c>
      <c r="CY308" s="1">
        <v>73.846153846153797</v>
      </c>
      <c r="CZ308" s="1">
        <v>77.443609022556302</v>
      </c>
      <c r="DA308" s="1">
        <v>80.084745762711805</v>
      </c>
      <c r="DB308" s="1">
        <v>0</v>
      </c>
      <c r="DC308" s="1">
        <v>0</v>
      </c>
      <c r="DD308" s="1">
        <v>0</v>
      </c>
      <c r="DE308" s="1">
        <v>0</v>
      </c>
      <c r="DF308" s="1">
        <v>0</v>
      </c>
      <c r="DG308" s="1">
        <v>58.749082905355799</v>
      </c>
      <c r="DH308" s="1">
        <v>47.658251006220198</v>
      </c>
      <c r="DI308" s="1">
        <v>89.058059277304096</v>
      </c>
      <c r="DJ308" s="1">
        <v>88.240521327014207</v>
      </c>
      <c r="DK308" s="1">
        <v>96.253746253746201</v>
      </c>
      <c r="DL308" s="1">
        <v>95.896656534954403</v>
      </c>
      <c r="DM308" s="1">
        <v>85.868448098663904</v>
      </c>
      <c r="DN308" s="1">
        <v>98.206967213114694</v>
      </c>
      <c r="DO308" s="1">
        <v>57.844129554655801</v>
      </c>
      <c r="DP308" s="1">
        <v>56.451612903225801</v>
      </c>
      <c r="DQ308" s="1">
        <v>0</v>
      </c>
      <c r="DR308" s="1">
        <v>0</v>
      </c>
      <c r="DS308" s="1">
        <v>0</v>
      </c>
      <c r="DT308" s="1">
        <v>0</v>
      </c>
      <c r="DU308" s="1">
        <v>0</v>
      </c>
      <c r="DV308" s="1">
        <v>16.892883345561199</v>
      </c>
      <c r="DW308" s="1">
        <v>20.728137577753301</v>
      </c>
      <c r="DX308" s="1">
        <v>17.7222898903775</v>
      </c>
      <c r="DY308" s="1">
        <v>19.9348341232227</v>
      </c>
      <c r="DZ308" s="1">
        <v>6.8431568431568399</v>
      </c>
      <c r="EA308" s="1">
        <v>10.5876393110435</v>
      </c>
      <c r="EB308" s="1">
        <v>13.412127440904399</v>
      </c>
      <c r="EC308" s="1">
        <v>17.5717213114754</v>
      </c>
      <c r="ED308" s="1">
        <v>2.8846153846153801</v>
      </c>
      <c r="EE308" s="1">
        <v>4.9427679500520201</v>
      </c>
      <c r="EF308" s="1">
        <v>0</v>
      </c>
      <c r="EG308" s="1">
        <v>0</v>
      </c>
      <c r="EH308" s="1">
        <v>0</v>
      </c>
      <c r="EI308" s="1">
        <v>0</v>
      </c>
      <c r="EJ308" s="1">
        <v>0</v>
      </c>
      <c r="EK308" s="1">
        <v>35.399853264856901</v>
      </c>
      <c r="EL308" s="1">
        <v>36.1873399195023</v>
      </c>
      <c r="EM308" s="1">
        <v>35.749086479902502</v>
      </c>
      <c r="EN308" s="1">
        <v>30.9537914691943</v>
      </c>
      <c r="EO308" s="1">
        <v>22.0779220779221</v>
      </c>
      <c r="EP308" s="1">
        <v>21.681864235055698</v>
      </c>
      <c r="EQ308" s="1">
        <v>21.891058581706101</v>
      </c>
      <c r="ER308" s="1">
        <v>25.768442622950801</v>
      </c>
      <c r="ES308" s="1">
        <v>9.6659919028340102</v>
      </c>
      <c r="ET308" s="1">
        <v>28.876170655567101</v>
      </c>
      <c r="EU308" s="1">
        <v>0</v>
      </c>
      <c r="EV308" s="1">
        <v>0</v>
      </c>
      <c r="EW308" s="1">
        <v>0</v>
      </c>
      <c r="EX308" s="1">
        <v>0</v>
      </c>
      <c r="EY308" s="1">
        <v>0</v>
      </c>
    </row>
    <row r="309" spans="1:155" ht="15">
      <c r="A309" s="11" t="s">
        <v>295</v>
      </c>
      <c r="B309" s="1" t="s">
        <v>767</v>
      </c>
      <c r="C309" s="1" t="s">
        <v>1061</v>
      </c>
      <c r="D309" s="11" t="s">
        <v>1062</v>
      </c>
      <c r="E309" s="11" t="s">
        <v>1263</v>
      </c>
      <c r="F309" s="1">
        <v>47.814207650273197</v>
      </c>
      <c r="G309" s="1">
        <v>49.476439790575903</v>
      </c>
      <c r="H309" s="1">
        <v>57.8212290502793</v>
      </c>
      <c r="I309" s="1">
        <v>57.784431137724503</v>
      </c>
      <c r="J309" s="1">
        <v>21.5328467153284</v>
      </c>
      <c r="K309" s="1">
        <v>21.074380165289199</v>
      </c>
      <c r="L309" s="1">
        <v>19.915254237288099</v>
      </c>
      <c r="M309" s="1">
        <v>22.566371681415902</v>
      </c>
      <c r="N309" s="1">
        <v>23.8317757009345</v>
      </c>
      <c r="O309" s="1">
        <v>23.786407766990202</v>
      </c>
      <c r="P309" s="1">
        <v>24.157303370786501</v>
      </c>
      <c r="Q309" s="1">
        <v>32.278481012658197</v>
      </c>
      <c r="R309" s="1">
        <v>28.571428571428498</v>
      </c>
      <c r="S309" s="1">
        <v>37.313432835820898</v>
      </c>
      <c r="T309" s="1">
        <v>40</v>
      </c>
      <c r="U309" s="1">
        <v>46.1748633879781</v>
      </c>
      <c r="V309" s="1">
        <v>45.811518324607299</v>
      </c>
      <c r="W309" s="1">
        <v>46.927374301675897</v>
      </c>
      <c r="X309" s="1">
        <v>47.305389221556801</v>
      </c>
      <c r="Y309" s="1">
        <v>43.0656934306569</v>
      </c>
      <c r="Z309" s="1">
        <v>52.066115702479301</v>
      </c>
      <c r="AA309" s="1">
        <v>31.779661016949099</v>
      </c>
      <c r="AB309" s="1">
        <v>32.300884955752203</v>
      </c>
      <c r="AC309" s="1">
        <v>36.448598130841098</v>
      </c>
      <c r="AD309" s="1">
        <v>16.990291262135901</v>
      </c>
      <c r="AE309" s="1">
        <v>17.4157303370786</v>
      </c>
      <c r="AF309" s="1">
        <v>18.9873417721519</v>
      </c>
      <c r="AG309" s="1">
        <v>21.428571428571399</v>
      </c>
      <c r="AH309" s="1">
        <v>30.597014925373099</v>
      </c>
      <c r="AI309" s="1">
        <v>34.615384615384599</v>
      </c>
      <c r="AJ309" s="1">
        <v>34.153005464480799</v>
      </c>
      <c r="AK309" s="1">
        <v>35.078534031413596</v>
      </c>
      <c r="AL309" s="1">
        <v>34.636871508379798</v>
      </c>
      <c r="AM309" s="1">
        <v>32.934131736526901</v>
      </c>
      <c r="AN309" s="1">
        <v>32.846715328467099</v>
      </c>
      <c r="AO309" s="1">
        <v>28.925619834710702</v>
      </c>
      <c r="AP309" s="1">
        <v>29.2372881355932</v>
      </c>
      <c r="AQ309" s="1">
        <v>28.318584070796401</v>
      </c>
      <c r="AR309" s="1">
        <v>29.906542056074699</v>
      </c>
      <c r="AS309" s="1">
        <v>31.067961165048501</v>
      </c>
      <c r="AT309" s="1">
        <v>30.337078651685299</v>
      </c>
      <c r="AU309" s="1">
        <v>32.911392405063197</v>
      </c>
      <c r="AV309" s="1">
        <v>33.571428571428498</v>
      </c>
      <c r="AW309" s="1">
        <v>47.014925373134297</v>
      </c>
      <c r="AX309" s="1">
        <v>46.153846153846096</v>
      </c>
      <c r="AY309" s="1">
        <v>48.907103825136602</v>
      </c>
      <c r="AZ309" s="1">
        <v>49.476439790575903</v>
      </c>
      <c r="BA309" s="1">
        <v>51.6759776536312</v>
      </c>
      <c r="BB309" s="1">
        <v>43.413173652694603</v>
      </c>
      <c r="BC309" s="1">
        <v>45.620437956204299</v>
      </c>
      <c r="BD309" s="1">
        <v>63.223140495867703</v>
      </c>
      <c r="BE309" s="1">
        <v>68.220338983050794</v>
      </c>
      <c r="BF309" s="1">
        <v>67.699115044247705</v>
      </c>
      <c r="BG309" s="1">
        <v>78.037383177570106</v>
      </c>
      <c r="BH309" s="1">
        <v>70.388349514563103</v>
      </c>
      <c r="BI309" s="1">
        <v>57.865168539325801</v>
      </c>
      <c r="BJ309" s="1">
        <v>56.329113924050603</v>
      </c>
      <c r="BK309" s="1">
        <v>42.142857142857103</v>
      </c>
      <c r="BL309" s="1">
        <v>48.507462686567102</v>
      </c>
      <c r="BM309" s="1">
        <v>45.384615384615302</v>
      </c>
      <c r="BN309" s="1">
        <v>16.9398907103825</v>
      </c>
      <c r="BO309" s="1">
        <v>17.015706806282701</v>
      </c>
      <c r="BP309" s="1">
        <v>18.435754189944099</v>
      </c>
      <c r="BQ309" s="1">
        <v>20.359281437125698</v>
      </c>
      <c r="BR309" s="1">
        <v>21.167883211678799</v>
      </c>
      <c r="BS309" s="1">
        <v>20.661157024793301</v>
      </c>
      <c r="BT309" s="1">
        <v>22.033898305084701</v>
      </c>
      <c r="BU309" s="1">
        <v>22.566371681415902</v>
      </c>
      <c r="BV309" s="1">
        <v>24.766355140186899</v>
      </c>
      <c r="BW309" s="1">
        <v>25.242718446601899</v>
      </c>
      <c r="BX309" s="1">
        <v>26.404494382022399</v>
      </c>
      <c r="BY309" s="1">
        <v>27.848101265822699</v>
      </c>
      <c r="BZ309" s="1">
        <v>28.571428571428498</v>
      </c>
      <c r="CA309" s="1">
        <v>36.567164179104402</v>
      </c>
      <c r="CB309" s="1">
        <v>37.692307692307601</v>
      </c>
      <c r="CC309" s="1">
        <v>69.945355191256795</v>
      </c>
      <c r="CD309" s="1">
        <v>71.465968586387405</v>
      </c>
      <c r="CE309" s="1">
        <v>58.3798882681564</v>
      </c>
      <c r="CF309" s="1">
        <v>92.514970059880199</v>
      </c>
      <c r="CG309" s="1">
        <v>64.598540145985396</v>
      </c>
      <c r="CH309" s="1">
        <v>69.008264462809905</v>
      </c>
      <c r="CI309" s="1">
        <v>72.457627118644098</v>
      </c>
      <c r="CJ309" s="1">
        <v>96.017699115044195</v>
      </c>
      <c r="CK309" s="1">
        <v>95.794392523364394</v>
      </c>
      <c r="CL309" s="1">
        <v>94.660194174757194</v>
      </c>
      <c r="CM309" s="1">
        <v>97.191011235955102</v>
      </c>
      <c r="CN309" s="1">
        <v>95.569620253164501</v>
      </c>
      <c r="CO309" s="1">
        <v>86.428571428571402</v>
      </c>
      <c r="CP309" s="1">
        <v>91.791044776119406</v>
      </c>
      <c r="CQ309" s="1">
        <v>95.384615384615302</v>
      </c>
      <c r="CR309" s="1">
        <v>41.256830601092901</v>
      </c>
      <c r="CS309" s="1">
        <v>43.979057591622997</v>
      </c>
      <c r="CT309" s="1">
        <v>44.972067039106101</v>
      </c>
      <c r="CU309" s="1">
        <v>46.107784431137702</v>
      </c>
      <c r="CV309" s="1">
        <v>48.175182481751797</v>
      </c>
      <c r="CW309" s="1">
        <v>75.206611570247901</v>
      </c>
      <c r="CX309" s="1">
        <v>77.118644067796595</v>
      </c>
      <c r="CY309" s="1">
        <v>76.106194690265397</v>
      </c>
      <c r="CZ309" s="1">
        <v>80.373831775700907</v>
      </c>
      <c r="DA309" s="1">
        <v>51.456310679611597</v>
      </c>
      <c r="DB309" s="1">
        <v>53.932584269662897</v>
      </c>
      <c r="DC309" s="1">
        <v>56.962025316455701</v>
      </c>
      <c r="DD309" s="1">
        <v>23.571428571428498</v>
      </c>
      <c r="DE309" s="1">
        <v>38.0597014925373</v>
      </c>
      <c r="DF309" s="1">
        <v>40.769230769230703</v>
      </c>
      <c r="DG309" s="1">
        <v>53.784937888198698</v>
      </c>
      <c r="DH309" s="1">
        <v>74.119589141599405</v>
      </c>
      <c r="DI309" s="1">
        <v>44.804244420051198</v>
      </c>
      <c r="DJ309" s="1">
        <v>89.951278928136404</v>
      </c>
      <c r="DK309" s="1">
        <v>74.970379146919399</v>
      </c>
      <c r="DL309" s="1">
        <v>67.682317682317603</v>
      </c>
      <c r="DM309" s="1">
        <v>76.342451874366702</v>
      </c>
      <c r="DN309" s="1">
        <v>43.3196300102774</v>
      </c>
      <c r="DO309" s="1">
        <v>42.264344262295097</v>
      </c>
      <c r="DP309" s="1">
        <v>46.406882591093101</v>
      </c>
      <c r="DQ309" s="1">
        <v>28.876170655567101</v>
      </c>
      <c r="DR309" s="1">
        <v>14.712778429073801</v>
      </c>
      <c r="DS309" s="1">
        <v>43.313521545319396</v>
      </c>
      <c r="DT309" s="1">
        <v>70.075757575757507</v>
      </c>
      <c r="DU309" s="1">
        <v>4.7799696509863399</v>
      </c>
      <c r="DV309" s="1">
        <v>97.069099378881901</v>
      </c>
      <c r="DW309" s="1">
        <v>96.460014673514294</v>
      </c>
      <c r="DX309" s="1">
        <v>97.0545188437614</v>
      </c>
      <c r="DY309" s="1">
        <v>95.594803085667806</v>
      </c>
      <c r="DZ309" s="1">
        <v>89.069905213270104</v>
      </c>
      <c r="EA309" s="1">
        <v>97.952047952047906</v>
      </c>
      <c r="EB309" s="1">
        <v>84.143870314083102</v>
      </c>
      <c r="EC309" s="1">
        <v>74.460431654676199</v>
      </c>
      <c r="ED309" s="1">
        <v>93.801229508196698</v>
      </c>
      <c r="EE309" s="1">
        <v>44.180161943319803</v>
      </c>
      <c r="EF309" s="1">
        <v>89.958376690946906</v>
      </c>
      <c r="EG309" s="1">
        <v>23.739742086752599</v>
      </c>
      <c r="EH309" s="1">
        <v>23.105497771173798</v>
      </c>
      <c r="EI309" s="1">
        <v>39.621212121212103</v>
      </c>
      <c r="EJ309" s="1">
        <v>62.7465857359635</v>
      </c>
      <c r="EK309" s="1">
        <v>34.704968944099299</v>
      </c>
      <c r="EL309" s="1">
        <v>35.399853264856901</v>
      </c>
      <c r="EM309" s="1">
        <v>36.1873399195023</v>
      </c>
      <c r="EN309" s="1">
        <v>35.749086479902502</v>
      </c>
      <c r="EO309" s="1">
        <v>30.9537914691943</v>
      </c>
      <c r="EP309" s="1">
        <v>22.0779220779221</v>
      </c>
      <c r="EQ309" s="1">
        <v>21.681864235055698</v>
      </c>
      <c r="ER309" s="1">
        <v>21.891058581706101</v>
      </c>
      <c r="ES309" s="1">
        <v>25.768442622950801</v>
      </c>
      <c r="ET309" s="1">
        <v>33.350202429149803</v>
      </c>
      <c r="EU309" s="1">
        <v>28.876170655567101</v>
      </c>
      <c r="EV309" s="1">
        <v>9.3200468933177003</v>
      </c>
      <c r="EW309" s="1">
        <v>18.4992570579494</v>
      </c>
      <c r="EX309" s="1">
        <v>38.939393939393902</v>
      </c>
      <c r="EY309" s="1">
        <v>40.819423368740502</v>
      </c>
    </row>
    <row r="310" spans="1:155" ht="15">
      <c r="A310" s="11" t="s">
        <v>411</v>
      </c>
      <c r="B310" s="1" t="s">
        <v>880</v>
      </c>
      <c r="C310" s="1" t="s">
        <v>1129</v>
      </c>
      <c r="D310" s="11" t="s">
        <v>1014</v>
      </c>
      <c r="E310" s="11" t="s">
        <v>1155</v>
      </c>
      <c r="F310" s="1">
        <v>39.693593314763199</v>
      </c>
      <c r="G310" s="1">
        <v>42.419354838709602</v>
      </c>
      <c r="H310" s="1">
        <v>39.679715302491097</v>
      </c>
      <c r="I310" s="1">
        <v>38.979591836734599</v>
      </c>
      <c r="J310" s="1">
        <v>32.920792079207899</v>
      </c>
      <c r="K310" s="1">
        <v>29.396984924623101</v>
      </c>
      <c r="L310" s="1">
        <v>28.9743589743589</v>
      </c>
      <c r="M310" s="1">
        <v>17.357512953367799</v>
      </c>
      <c r="N310" s="1">
        <v>15.2849740932642</v>
      </c>
      <c r="O310" s="1">
        <v>13.694267515923499</v>
      </c>
      <c r="P310" s="1">
        <v>14.0287769784172</v>
      </c>
      <c r="Q310" s="1">
        <v>23.553719008264402</v>
      </c>
      <c r="R310" s="1">
        <v>25</v>
      </c>
      <c r="S310" s="1">
        <v>28.632478632478598</v>
      </c>
      <c r="T310" s="1">
        <v>29.255319148936099</v>
      </c>
      <c r="U310" s="1">
        <v>67.548746518105801</v>
      </c>
      <c r="V310" s="1">
        <v>69.0322580645161</v>
      </c>
      <c r="W310" s="1">
        <v>70.640569395017707</v>
      </c>
      <c r="X310" s="1">
        <v>66.734693877550995</v>
      </c>
      <c r="Y310" s="1">
        <v>56.930693069306898</v>
      </c>
      <c r="Z310" s="1">
        <v>20.603015075376799</v>
      </c>
      <c r="AA310" s="1">
        <v>21.025641025641001</v>
      </c>
      <c r="AB310" s="1">
        <v>24.0932642487046</v>
      </c>
      <c r="AC310" s="1">
        <v>25.6476683937823</v>
      </c>
      <c r="AD310" s="1">
        <v>10.5095541401273</v>
      </c>
      <c r="AE310" s="1">
        <v>7.1942446043165402</v>
      </c>
      <c r="AF310" s="1">
        <v>14.049586776859501</v>
      </c>
      <c r="AG310" s="1">
        <v>18.534482758620602</v>
      </c>
      <c r="AH310" s="1">
        <v>24.358974358974301</v>
      </c>
      <c r="AI310" s="1">
        <v>26.063829787233999</v>
      </c>
      <c r="AJ310" s="1">
        <v>40.250696378830099</v>
      </c>
      <c r="AK310" s="1">
        <v>40.322580645161203</v>
      </c>
      <c r="AL310" s="1">
        <v>38.967971530249102</v>
      </c>
      <c r="AM310" s="1">
        <v>33.061224489795897</v>
      </c>
      <c r="AN310" s="1">
        <v>25.990099009900899</v>
      </c>
      <c r="AO310" s="1">
        <v>26.130653266331599</v>
      </c>
      <c r="AP310" s="1">
        <v>24.871794871794801</v>
      </c>
      <c r="AQ310" s="1">
        <v>7.7720207253886002</v>
      </c>
      <c r="AR310" s="1">
        <v>9.3264248704663206</v>
      </c>
      <c r="AS310" s="1">
        <v>6.6878980891719699</v>
      </c>
      <c r="AT310" s="1">
        <v>5.75539568345323</v>
      </c>
      <c r="AU310" s="1">
        <v>15.702479338842901</v>
      </c>
      <c r="AV310" s="1">
        <v>85.775862068965495</v>
      </c>
      <c r="AW310" s="1">
        <v>37.179487179487097</v>
      </c>
      <c r="AX310" s="1">
        <v>40.957446808510603</v>
      </c>
      <c r="AY310" s="1">
        <v>9.0529247910863493</v>
      </c>
      <c r="AZ310" s="1">
        <v>4.3548387096774102</v>
      </c>
      <c r="BA310" s="1">
        <v>16.1921708185053</v>
      </c>
      <c r="BB310" s="1">
        <v>13.6734693877551</v>
      </c>
      <c r="BC310" s="1">
        <v>5.6930693069306901</v>
      </c>
      <c r="BD310" s="1">
        <v>12.3115577889447</v>
      </c>
      <c r="BE310" s="1">
        <v>12.5641025641025</v>
      </c>
      <c r="BF310" s="1">
        <v>3.3678756476683902</v>
      </c>
      <c r="BG310" s="1">
        <v>3.3678756476683902</v>
      </c>
      <c r="BH310" s="1">
        <v>3.5031847133757901</v>
      </c>
      <c r="BI310" s="1">
        <v>1.7985611510791299</v>
      </c>
      <c r="BJ310" s="1">
        <v>6.1983471074380097</v>
      </c>
      <c r="BK310" s="1">
        <v>41.810344827586199</v>
      </c>
      <c r="BL310" s="1">
        <v>33.760683760683698</v>
      </c>
      <c r="BM310" s="1">
        <v>79.255319148936096</v>
      </c>
      <c r="BN310" s="1">
        <v>12.116991643454</v>
      </c>
      <c r="BO310" s="1">
        <v>16.2903225806451</v>
      </c>
      <c r="BP310" s="1">
        <v>19.039145907473301</v>
      </c>
      <c r="BQ310" s="1">
        <v>18.367346938775501</v>
      </c>
      <c r="BR310" s="1">
        <v>19.554455445544502</v>
      </c>
      <c r="BS310" s="1">
        <v>22.110552763819101</v>
      </c>
      <c r="BT310" s="1">
        <v>24.615384615384599</v>
      </c>
      <c r="BU310" s="1">
        <v>27.202072538860101</v>
      </c>
      <c r="BV310" s="1">
        <v>31.088082901554401</v>
      </c>
      <c r="BW310" s="1">
        <v>28.980891719745198</v>
      </c>
      <c r="BX310" s="1">
        <v>28.417266187050298</v>
      </c>
      <c r="BY310" s="1">
        <v>33.471074380165199</v>
      </c>
      <c r="BZ310" s="1">
        <v>41.810344827586199</v>
      </c>
      <c r="CA310" s="1">
        <v>42.735042735042697</v>
      </c>
      <c r="CB310" s="1">
        <v>44.680851063829699</v>
      </c>
      <c r="CC310" s="1">
        <v>68.523676880222794</v>
      </c>
      <c r="CD310" s="1">
        <v>70.483870967741893</v>
      </c>
      <c r="CE310" s="1">
        <v>69.572953736654796</v>
      </c>
      <c r="CF310" s="1">
        <v>67.551020408163197</v>
      </c>
      <c r="CG310" s="1">
        <v>57.178217821782098</v>
      </c>
      <c r="CH310" s="1">
        <v>63.065326633165803</v>
      </c>
      <c r="CI310" s="1">
        <v>64.871794871794805</v>
      </c>
      <c r="CJ310" s="1">
        <v>53.626943005181303</v>
      </c>
      <c r="CK310" s="1">
        <v>68.911917098445599</v>
      </c>
      <c r="CL310" s="1">
        <v>73.248407643312106</v>
      </c>
      <c r="CM310" s="1">
        <v>67.625899280575496</v>
      </c>
      <c r="CN310" s="1">
        <v>73.966942148760296</v>
      </c>
      <c r="CO310" s="1">
        <v>68.103448275862107</v>
      </c>
      <c r="CP310" s="1">
        <v>91.880341880341803</v>
      </c>
      <c r="CQ310" s="1">
        <v>95.212765957446805</v>
      </c>
      <c r="CR310" s="1">
        <v>19.916434540389901</v>
      </c>
      <c r="CS310" s="1">
        <v>22.7419354838709</v>
      </c>
      <c r="CT310" s="1">
        <v>23.843416370106699</v>
      </c>
      <c r="CU310" s="1">
        <v>23.469387755102002</v>
      </c>
      <c r="CV310" s="1">
        <v>24.257425742574199</v>
      </c>
      <c r="CW310" s="1">
        <v>25.125628140703501</v>
      </c>
      <c r="CX310" s="1">
        <v>25.6410256410256</v>
      </c>
      <c r="CY310" s="1">
        <v>28.2383419689119</v>
      </c>
      <c r="CZ310" s="1">
        <v>32.383419689119101</v>
      </c>
      <c r="DA310" s="1">
        <v>7.3248407643312099</v>
      </c>
      <c r="DB310" s="1">
        <v>7.9136690647482002</v>
      </c>
      <c r="DC310" s="1">
        <v>78.925619834710702</v>
      </c>
      <c r="DD310" s="1">
        <v>68.534482758620598</v>
      </c>
      <c r="DE310" s="1">
        <v>29.914529914529901</v>
      </c>
      <c r="DF310" s="1">
        <v>36.702127659574401</v>
      </c>
      <c r="DG310" s="1">
        <v>92.388114453411603</v>
      </c>
      <c r="DH310" s="1">
        <v>98.444932308818096</v>
      </c>
      <c r="DI310" s="1">
        <v>94.904587900933805</v>
      </c>
      <c r="DJ310" s="1">
        <v>83.3234597156398</v>
      </c>
      <c r="DK310" s="1">
        <v>61.388611388611302</v>
      </c>
      <c r="DL310" s="1">
        <v>12.715298885511601</v>
      </c>
      <c r="DM310" s="1">
        <v>25.334018499486099</v>
      </c>
      <c r="DN310" s="1">
        <v>19.518442622950801</v>
      </c>
      <c r="DO310" s="1">
        <v>23.6336032388663</v>
      </c>
      <c r="DP310" s="1">
        <v>19.1987513007284</v>
      </c>
      <c r="DQ310" s="1">
        <v>21.746776084407902</v>
      </c>
      <c r="DR310" s="1">
        <v>17.161961367013301</v>
      </c>
      <c r="DS310" s="1">
        <v>19.924242424242401</v>
      </c>
      <c r="DT310" s="1">
        <v>7.3596358118361103</v>
      </c>
      <c r="DU310" s="1">
        <v>8.3898305084745708</v>
      </c>
      <c r="DV310" s="1">
        <v>46.790168745414498</v>
      </c>
      <c r="DW310" s="1">
        <v>39.535309184046802</v>
      </c>
      <c r="DX310" s="1">
        <v>41.961023142509099</v>
      </c>
      <c r="DY310" s="1">
        <v>44.401658767772503</v>
      </c>
      <c r="DZ310" s="1">
        <v>53.696303696303602</v>
      </c>
      <c r="EA310" s="1">
        <v>47.467071935157001</v>
      </c>
      <c r="EB310" s="1">
        <v>45.580678314491202</v>
      </c>
      <c r="EC310" s="1">
        <v>54.456967213114702</v>
      </c>
      <c r="ED310" s="1">
        <v>67.864372469635597</v>
      </c>
      <c r="EE310" s="1">
        <v>27.627471383974999</v>
      </c>
      <c r="EF310" s="1">
        <v>69.226260257913196</v>
      </c>
      <c r="EG310" s="1">
        <v>58.915304606240703</v>
      </c>
      <c r="EH310" s="1">
        <v>82.803030303030297</v>
      </c>
      <c r="EI310" s="1">
        <v>59.104704097116802</v>
      </c>
      <c r="EJ310" s="1">
        <v>71.949152542372801</v>
      </c>
      <c r="EK310" s="1">
        <v>35.399853264856901</v>
      </c>
      <c r="EL310" s="1">
        <v>36.1873399195023</v>
      </c>
      <c r="EM310" s="1">
        <v>35.749086479902502</v>
      </c>
      <c r="EN310" s="1">
        <v>30.9537914691943</v>
      </c>
      <c r="EO310" s="1">
        <v>22.0779220779221</v>
      </c>
      <c r="EP310" s="1">
        <v>21.681864235055698</v>
      </c>
      <c r="EQ310" s="1">
        <v>21.891058581706101</v>
      </c>
      <c r="ER310" s="1">
        <v>25.768442622950801</v>
      </c>
      <c r="ES310" s="1">
        <v>33.350202429149803</v>
      </c>
      <c r="ET310" s="1">
        <v>54.006243496357897</v>
      </c>
      <c r="EU310" s="1">
        <v>38.628370457209797</v>
      </c>
      <c r="EV310" s="1">
        <v>47.696879643387803</v>
      </c>
      <c r="EW310" s="1">
        <v>38.939393939393902</v>
      </c>
      <c r="EX310" s="1">
        <v>40.819423368740502</v>
      </c>
      <c r="EY310" s="1">
        <v>41.610169491525397</v>
      </c>
    </row>
    <row r="311" spans="1:155" ht="15">
      <c r="A311" s="11" t="s">
        <v>414</v>
      </c>
      <c r="B311" s="1" t="s">
        <v>883</v>
      </c>
      <c r="C311" s="1" t="s">
        <v>1077</v>
      </c>
      <c r="D311" s="11" t="s">
        <v>1014</v>
      </c>
      <c r="E311" s="11" t="s">
        <v>1015</v>
      </c>
      <c r="F311" s="1">
        <v>92.6666666666666</v>
      </c>
      <c r="G311" s="1">
        <v>89.5833333333333</v>
      </c>
      <c r="H311" s="1">
        <v>94.53125</v>
      </c>
      <c r="I311" s="1">
        <v>86.363636363636303</v>
      </c>
      <c r="J311" s="1">
        <v>96.341463414634106</v>
      </c>
      <c r="K311" s="1">
        <v>93.902439024390205</v>
      </c>
      <c r="L311" s="1">
        <v>93.902439024390205</v>
      </c>
      <c r="M311" s="1">
        <v>93.902439024390205</v>
      </c>
      <c r="N311" s="1">
        <v>90.789473684210506</v>
      </c>
      <c r="O311" s="1">
        <v>90</v>
      </c>
      <c r="P311" s="1">
        <v>82.258064516128997</v>
      </c>
      <c r="Q311" s="1">
        <v>87.931034482758605</v>
      </c>
      <c r="R311" s="1">
        <v>87.931034482758605</v>
      </c>
      <c r="S311" s="1">
        <v>64.285714285714207</v>
      </c>
      <c r="T311" s="1">
        <v>36</v>
      </c>
      <c r="U311" s="1">
        <v>94</v>
      </c>
      <c r="V311" s="1">
        <v>88.1944444444444</v>
      </c>
      <c r="W311" s="1">
        <v>88.28125</v>
      </c>
      <c r="X311" s="1">
        <v>86.363636363636303</v>
      </c>
      <c r="Y311" s="1">
        <v>81.707317073170699</v>
      </c>
      <c r="Z311" s="1">
        <v>81.707317073170699</v>
      </c>
      <c r="AA311" s="1">
        <v>79.268292682926798</v>
      </c>
      <c r="AB311" s="1">
        <v>71.951219512195095</v>
      </c>
      <c r="AC311" s="1">
        <v>64.473684210526301</v>
      </c>
      <c r="AD311" s="1">
        <v>50</v>
      </c>
      <c r="AE311" s="1">
        <v>66.129032258064498</v>
      </c>
      <c r="AF311" s="1">
        <v>53.448275862068897</v>
      </c>
      <c r="AG311" s="1">
        <v>81.034482758620598</v>
      </c>
      <c r="AH311" s="1">
        <v>73.214285714285694</v>
      </c>
      <c r="AI311" s="1">
        <v>38</v>
      </c>
      <c r="AJ311" s="1">
        <v>72.6666666666666</v>
      </c>
      <c r="AK311" s="1">
        <v>74.3055555555555</v>
      </c>
      <c r="AL311" s="1">
        <v>71.09375</v>
      </c>
      <c r="AM311" s="1">
        <v>67.272727272727195</v>
      </c>
      <c r="AN311" s="1">
        <v>60.975609756097498</v>
      </c>
      <c r="AO311" s="1">
        <v>67.073170731707293</v>
      </c>
      <c r="AP311" s="1">
        <v>68.292682926829201</v>
      </c>
      <c r="AQ311" s="1">
        <v>47.560975609756099</v>
      </c>
      <c r="AR311" s="1">
        <v>43.421052631578902</v>
      </c>
      <c r="AS311" s="1">
        <v>51.428571428571402</v>
      </c>
      <c r="AT311" s="1">
        <v>59.677419354838698</v>
      </c>
      <c r="AU311" s="1">
        <v>31.034482758620602</v>
      </c>
      <c r="AV311" s="1">
        <v>39.655172413793103</v>
      </c>
      <c r="AW311" s="1">
        <v>41.071428571428498</v>
      </c>
      <c r="AX311" s="1">
        <v>50</v>
      </c>
      <c r="AY311" s="1">
        <v>96.6666666666666</v>
      </c>
      <c r="AZ311" s="1">
        <v>72.9166666666666</v>
      </c>
      <c r="BA311" s="1">
        <v>86.71875</v>
      </c>
      <c r="BB311" s="1">
        <v>53.636363636363598</v>
      </c>
      <c r="BC311" s="1">
        <v>71.951219512195095</v>
      </c>
      <c r="BD311" s="1">
        <v>74.390243902438996</v>
      </c>
      <c r="BE311" s="1">
        <v>81.707317073170699</v>
      </c>
      <c r="BF311" s="1">
        <v>67.073170731707293</v>
      </c>
      <c r="BG311" s="1">
        <v>61.842105263157897</v>
      </c>
      <c r="BH311" s="1">
        <v>78.571428571428498</v>
      </c>
      <c r="BI311" s="1">
        <v>79.0322580645161</v>
      </c>
      <c r="BJ311" s="1">
        <v>25.862068965517199</v>
      </c>
      <c r="BK311" s="1">
        <v>77.586206896551701</v>
      </c>
      <c r="BL311" s="1">
        <v>76.785714285714207</v>
      </c>
      <c r="BM311" s="1">
        <v>58</v>
      </c>
      <c r="BN311" s="1">
        <v>58</v>
      </c>
      <c r="BO311" s="1">
        <v>69.4444444444444</v>
      </c>
      <c r="BP311" s="1">
        <v>71.09375</v>
      </c>
      <c r="BQ311" s="1">
        <v>72.727272727272705</v>
      </c>
      <c r="BR311" s="1">
        <v>82.926829268292593</v>
      </c>
      <c r="BS311" s="1">
        <v>84.146341463414601</v>
      </c>
      <c r="BT311" s="1">
        <v>84.146341463414601</v>
      </c>
      <c r="BU311" s="1">
        <v>90.243902439024296</v>
      </c>
      <c r="BV311" s="1">
        <v>94.736842105263094</v>
      </c>
      <c r="BW311" s="1">
        <v>35.714285714285701</v>
      </c>
      <c r="BX311" s="1">
        <v>40.322580645161203</v>
      </c>
      <c r="BY311" s="1">
        <v>44.827586206896498</v>
      </c>
      <c r="BZ311" s="1">
        <v>46.551724137930997</v>
      </c>
      <c r="CA311" s="1">
        <v>44.642857142857103</v>
      </c>
      <c r="CB311" s="1">
        <v>44</v>
      </c>
      <c r="CC311" s="1">
        <v>90</v>
      </c>
      <c r="CD311" s="1">
        <v>88.1944444444444</v>
      </c>
      <c r="CE311" s="1">
        <v>86.71875</v>
      </c>
      <c r="CF311" s="1">
        <v>80</v>
      </c>
      <c r="CG311" s="1">
        <v>92.682926829268297</v>
      </c>
      <c r="CH311" s="1">
        <v>96.341463414634106</v>
      </c>
      <c r="CI311" s="1">
        <v>96.341463414634106</v>
      </c>
      <c r="CJ311" s="1">
        <v>97.560975609756099</v>
      </c>
      <c r="CK311" s="1">
        <v>85.5263157894736</v>
      </c>
      <c r="CL311" s="1">
        <v>92.857142857142804</v>
      </c>
      <c r="CM311" s="1">
        <v>90.322580645161196</v>
      </c>
      <c r="CN311" s="1">
        <v>89.655172413793096</v>
      </c>
      <c r="CO311" s="1">
        <v>98.275862068965495</v>
      </c>
      <c r="CP311" s="1">
        <v>98.214285714285694</v>
      </c>
      <c r="CQ311" s="1">
        <v>86</v>
      </c>
      <c r="CR311" s="1">
        <v>54</v>
      </c>
      <c r="CS311" s="1">
        <v>56.9444444444444</v>
      </c>
      <c r="CT311" s="1">
        <v>54.6875</v>
      </c>
      <c r="CU311" s="1">
        <v>20</v>
      </c>
      <c r="CV311" s="1">
        <v>21.951219512195099</v>
      </c>
      <c r="CW311" s="1">
        <v>21.951219512195099</v>
      </c>
      <c r="CX311" s="1">
        <v>23.170731707317099</v>
      </c>
      <c r="CY311" s="1">
        <v>51.219512195121901</v>
      </c>
      <c r="CZ311" s="1">
        <v>55.2631578947368</v>
      </c>
      <c r="DA311" s="1">
        <v>57.142857142857103</v>
      </c>
      <c r="DB311" s="1">
        <v>70.967741935483801</v>
      </c>
      <c r="DC311" s="1">
        <v>58.620689655172399</v>
      </c>
      <c r="DD311" s="1">
        <v>77.586206896551701</v>
      </c>
      <c r="DE311" s="1">
        <v>83.928571428571402</v>
      </c>
      <c r="DF311" s="1">
        <v>86</v>
      </c>
      <c r="DG311" s="1">
        <v>88.426265590608907</v>
      </c>
      <c r="DH311" s="1">
        <v>74.002927186242204</v>
      </c>
      <c r="DI311" s="1">
        <v>94.133170929760396</v>
      </c>
      <c r="DJ311" s="1">
        <v>82.079383886255897</v>
      </c>
      <c r="DK311" s="1">
        <v>72.177822177822094</v>
      </c>
      <c r="DL311" s="1">
        <v>76.038500506585606</v>
      </c>
      <c r="DM311" s="1">
        <v>66.546762589928093</v>
      </c>
      <c r="DN311" s="1">
        <v>89.190573770491795</v>
      </c>
      <c r="DO311" s="1">
        <v>80.617408906882503</v>
      </c>
      <c r="DP311" s="1">
        <v>87.252861602497404</v>
      </c>
      <c r="DQ311" s="1">
        <v>96.658851113716196</v>
      </c>
      <c r="DR311" s="1">
        <v>97.548291233283805</v>
      </c>
      <c r="DS311" s="1">
        <v>97.954545454545396</v>
      </c>
      <c r="DT311" s="1">
        <v>99.165402124430898</v>
      </c>
      <c r="DU311" s="1">
        <v>37.372881355932201</v>
      </c>
      <c r="DV311" s="1">
        <v>59.886280264123201</v>
      </c>
      <c r="DW311" s="1">
        <v>66.026344676180003</v>
      </c>
      <c r="DX311" s="1">
        <v>61.977263499796997</v>
      </c>
      <c r="DY311" s="1">
        <v>61.877962085307999</v>
      </c>
      <c r="DZ311" s="1">
        <v>72.477522477522399</v>
      </c>
      <c r="EA311" s="1">
        <v>67.223910840932106</v>
      </c>
      <c r="EB311" s="1">
        <v>62.127440904419302</v>
      </c>
      <c r="EC311" s="1">
        <v>70.645491803278603</v>
      </c>
      <c r="ED311" s="1">
        <v>87.5</v>
      </c>
      <c r="EE311" s="1">
        <v>67.4817898022892</v>
      </c>
      <c r="EF311" s="1">
        <v>41.5592028135991</v>
      </c>
      <c r="EG311" s="1">
        <v>61.738484398216897</v>
      </c>
      <c r="EH311" s="1">
        <v>57.348484848484802</v>
      </c>
      <c r="EI311" s="1">
        <v>62.291350531107703</v>
      </c>
      <c r="EJ311" s="1">
        <v>5.1694915254237204</v>
      </c>
      <c r="EK311" s="1">
        <v>87.637564196625107</v>
      </c>
      <c r="EL311" s="1">
        <v>88.144895718990099</v>
      </c>
      <c r="EM311" s="1">
        <v>88.834754364595995</v>
      </c>
      <c r="EN311" s="1">
        <v>81.042654028436004</v>
      </c>
      <c r="EO311" s="1">
        <v>71.678321678321595</v>
      </c>
      <c r="EP311" s="1">
        <v>71.428571428571402</v>
      </c>
      <c r="EQ311" s="1">
        <v>94.655704008222003</v>
      </c>
      <c r="ER311" s="1">
        <v>70.645491803278603</v>
      </c>
      <c r="ES311" s="1">
        <v>76.720647773279296</v>
      </c>
      <c r="ET311" s="1">
        <v>73.152965660769993</v>
      </c>
      <c r="EU311" s="1">
        <v>85.228604923798301</v>
      </c>
      <c r="EV311" s="1">
        <v>78.603268945022194</v>
      </c>
      <c r="EW311" s="1">
        <v>83.030303030303003</v>
      </c>
      <c r="EX311" s="1">
        <v>40.819423368740502</v>
      </c>
      <c r="EY311" s="1">
        <v>87.966101694915196</v>
      </c>
    </row>
    <row r="312" spans="1:155" ht="15">
      <c r="A312" s="11" t="s">
        <v>499</v>
      </c>
      <c r="B312" s="1" t="s">
        <v>961</v>
      </c>
      <c r="C312" s="1" t="s">
        <v>1022</v>
      </c>
      <c r="D312" s="11" t="s">
        <v>1016</v>
      </c>
      <c r="E312" s="11" t="s">
        <v>1017</v>
      </c>
      <c r="F312" s="1">
        <v>64.887640449438194</v>
      </c>
      <c r="G312" s="1">
        <v>72.590361445783103</v>
      </c>
      <c r="H312" s="1">
        <v>74.315068493150605</v>
      </c>
      <c r="I312" s="1">
        <v>88.383838383838295</v>
      </c>
      <c r="J312" s="1">
        <v>85.820895522388099</v>
      </c>
      <c r="K312" s="1">
        <v>85.9375</v>
      </c>
      <c r="L312" s="1">
        <v>80.46875</v>
      </c>
      <c r="M312" s="1">
        <v>74.615384615384599</v>
      </c>
      <c r="N312" s="1">
        <v>75.373134328358205</v>
      </c>
      <c r="O312" s="1">
        <v>80.769230769230703</v>
      </c>
      <c r="P312" s="1">
        <v>65.789473684210506</v>
      </c>
      <c r="Q312" s="1">
        <v>69</v>
      </c>
      <c r="R312" s="1">
        <v>76.0416666666666</v>
      </c>
      <c r="S312" s="1">
        <v>72.549019607843107</v>
      </c>
      <c r="T312" s="1">
        <v>80.232558139534802</v>
      </c>
      <c r="U312" s="1">
        <v>47.191011235955102</v>
      </c>
      <c r="V312" s="1">
        <v>53.614457831325304</v>
      </c>
      <c r="W312" s="1">
        <v>57.534246575342401</v>
      </c>
      <c r="X312" s="1">
        <v>90.404040404040401</v>
      </c>
      <c r="Y312" s="1">
        <v>88.805970149253696</v>
      </c>
      <c r="Z312" s="1">
        <v>82.03125</v>
      </c>
      <c r="AA312" s="1">
        <v>85.15625</v>
      </c>
      <c r="AB312" s="1">
        <v>88.461538461538396</v>
      </c>
      <c r="AC312" s="1">
        <v>88.805970149253696</v>
      </c>
      <c r="AD312" s="1">
        <v>88.461538461538396</v>
      </c>
      <c r="AE312" s="1">
        <v>91.228070175438503</v>
      </c>
      <c r="AF312" s="1">
        <v>92</v>
      </c>
      <c r="AG312" s="1">
        <v>91.6666666666666</v>
      </c>
      <c r="AH312" s="1">
        <v>84.313725490196106</v>
      </c>
      <c r="AI312" s="1">
        <v>94.186046511627893</v>
      </c>
      <c r="AJ312" s="1">
        <v>52.247191011235898</v>
      </c>
      <c r="AK312" s="1">
        <v>52.710843373493901</v>
      </c>
      <c r="AL312" s="1">
        <v>51.369863013698598</v>
      </c>
      <c r="AM312" s="1">
        <v>92.424242424242394</v>
      </c>
      <c r="AN312" s="1">
        <v>89.552238805970106</v>
      </c>
      <c r="AO312" s="1">
        <v>88.28125</v>
      </c>
      <c r="AP312" s="1">
        <v>86.71875</v>
      </c>
      <c r="AQ312" s="1">
        <v>86.153846153846104</v>
      </c>
      <c r="AR312" s="1">
        <v>88.0597014925373</v>
      </c>
      <c r="AS312" s="1">
        <v>91.538461538461505</v>
      </c>
      <c r="AT312" s="1">
        <v>57.894736842105203</v>
      </c>
      <c r="AU312" s="1">
        <v>63</v>
      </c>
      <c r="AV312" s="1">
        <v>63.5416666666666</v>
      </c>
      <c r="AW312" s="1">
        <v>55.8823529411764</v>
      </c>
      <c r="AX312" s="1">
        <v>51.162790697674403</v>
      </c>
      <c r="AY312" s="1">
        <v>64.325842696629195</v>
      </c>
      <c r="AZ312" s="1">
        <v>74.397590361445694</v>
      </c>
      <c r="BA312" s="1">
        <v>78.767123287671197</v>
      </c>
      <c r="BB312" s="1">
        <v>76.262626262626199</v>
      </c>
      <c r="BC312" s="1">
        <v>55.9701492537313</v>
      </c>
      <c r="BD312" s="1">
        <v>66.40625</v>
      </c>
      <c r="BE312" s="1">
        <v>86.71875</v>
      </c>
      <c r="BF312" s="1">
        <v>80.769230769230703</v>
      </c>
      <c r="BG312" s="1">
        <v>81.343283582089498</v>
      </c>
      <c r="BH312" s="1">
        <v>54.615384615384599</v>
      </c>
      <c r="BI312" s="1">
        <v>65.789473684210506</v>
      </c>
      <c r="BJ312" s="1">
        <v>67</v>
      </c>
      <c r="BK312" s="1">
        <v>76.0416666666666</v>
      </c>
      <c r="BL312" s="1">
        <v>81.372549019607803</v>
      </c>
      <c r="BM312" s="1">
        <v>70.930232558139494</v>
      </c>
      <c r="BN312" s="1">
        <v>73.595505617977494</v>
      </c>
      <c r="BO312" s="1">
        <v>78.614457831325296</v>
      </c>
      <c r="BP312" s="1">
        <v>84.931506849315099</v>
      </c>
      <c r="BQ312" s="1">
        <v>23.737373737373701</v>
      </c>
      <c r="BR312" s="1">
        <v>20.8955223880597</v>
      </c>
      <c r="BS312" s="1">
        <v>23.4375</v>
      </c>
      <c r="BT312" s="1">
        <v>26.5625</v>
      </c>
      <c r="BU312" s="1">
        <v>30</v>
      </c>
      <c r="BV312" s="1">
        <v>35.074626865671597</v>
      </c>
      <c r="BW312" s="1">
        <v>36.923076923076898</v>
      </c>
      <c r="BX312" s="1">
        <v>37.719298245613999</v>
      </c>
      <c r="BY312" s="1">
        <v>37</v>
      </c>
      <c r="BZ312" s="1">
        <v>43.75</v>
      </c>
      <c r="CA312" s="1">
        <v>43.137254901960702</v>
      </c>
      <c r="CB312" s="1">
        <v>91.860465116279101</v>
      </c>
      <c r="CC312" s="1">
        <v>69.943820224719104</v>
      </c>
      <c r="CD312" s="1">
        <v>72.590361445783103</v>
      </c>
      <c r="CE312" s="1">
        <v>70.890410958904098</v>
      </c>
      <c r="CF312" s="1">
        <v>66.161616161616095</v>
      </c>
      <c r="CG312" s="1">
        <v>44.776119402985103</v>
      </c>
      <c r="CH312" s="1">
        <v>46.875</v>
      </c>
      <c r="CI312" s="1">
        <v>48.4375</v>
      </c>
      <c r="CJ312" s="1">
        <v>79.230769230769198</v>
      </c>
      <c r="CK312" s="1">
        <v>71.641791044776099</v>
      </c>
      <c r="CL312" s="1">
        <v>78.461538461538396</v>
      </c>
      <c r="CM312" s="1">
        <v>72.807017543859601</v>
      </c>
      <c r="CN312" s="1">
        <v>72</v>
      </c>
      <c r="CO312" s="1">
        <v>65.625</v>
      </c>
      <c r="CP312" s="1">
        <v>59.803921568627402</v>
      </c>
      <c r="CQ312" s="1">
        <v>77.906976744186096</v>
      </c>
      <c r="CR312" s="1">
        <v>51.404494382022399</v>
      </c>
      <c r="CS312" s="1">
        <v>57.2289156626506</v>
      </c>
      <c r="CT312" s="1">
        <v>58.219178082191704</v>
      </c>
      <c r="CU312" s="1">
        <v>53.030303030303003</v>
      </c>
      <c r="CV312" s="1">
        <v>41.044776119402897</v>
      </c>
      <c r="CW312" s="1">
        <v>64.84375</v>
      </c>
      <c r="CX312" s="1">
        <v>64.84375</v>
      </c>
      <c r="CY312" s="1">
        <v>67.692307692307693</v>
      </c>
      <c r="CZ312" s="1">
        <v>66.417910447761201</v>
      </c>
      <c r="DA312" s="1">
        <v>66.923076923076906</v>
      </c>
      <c r="DB312" s="1">
        <v>74.561403508771903</v>
      </c>
      <c r="DC312" s="1">
        <v>85</v>
      </c>
      <c r="DD312" s="1">
        <v>67.7083333333333</v>
      </c>
      <c r="DE312" s="1">
        <v>70.588235294117595</v>
      </c>
      <c r="DF312" s="1">
        <v>77.906976744186096</v>
      </c>
      <c r="DG312" s="1">
        <v>80.282465150403496</v>
      </c>
      <c r="DH312" s="1">
        <v>52.451518477863097</v>
      </c>
      <c r="DI312" s="1">
        <v>74.847746650426302</v>
      </c>
      <c r="DJ312" s="1">
        <v>66.617298578198998</v>
      </c>
      <c r="DK312" s="1">
        <v>83.566433566433503</v>
      </c>
      <c r="DL312" s="1">
        <v>93.465045592705096</v>
      </c>
      <c r="DM312" s="1">
        <v>85.251798561151105</v>
      </c>
      <c r="DN312" s="1">
        <v>89.088114754098299</v>
      </c>
      <c r="DO312" s="1">
        <v>84.261133603238804</v>
      </c>
      <c r="DP312" s="1">
        <v>67.169614984391202</v>
      </c>
      <c r="DQ312" s="1">
        <v>66.998827667057398</v>
      </c>
      <c r="DR312" s="1">
        <v>23.254086181277799</v>
      </c>
      <c r="DS312" s="1">
        <v>58.560606060605998</v>
      </c>
      <c r="DT312" s="1">
        <v>6.4491654021244296</v>
      </c>
      <c r="DU312" s="1">
        <v>22.966101694915199</v>
      </c>
      <c r="DV312" s="1">
        <v>21.698459280997699</v>
      </c>
      <c r="DW312" s="1">
        <v>29.509696304427301</v>
      </c>
      <c r="DX312" s="1">
        <v>24.705643524157502</v>
      </c>
      <c r="DY312" s="1">
        <v>24.377962085307999</v>
      </c>
      <c r="DZ312" s="1">
        <v>22.627372627372601</v>
      </c>
      <c r="EA312" s="1">
        <v>60.131712259371803</v>
      </c>
      <c r="EB312" s="1">
        <v>78.982528263103802</v>
      </c>
      <c r="EC312" s="1">
        <v>92.264344262295097</v>
      </c>
      <c r="ED312" s="1">
        <v>80.414979757085007</v>
      </c>
      <c r="EE312" s="1">
        <v>51.768990634755397</v>
      </c>
      <c r="EF312" s="1">
        <v>91.148886283704499</v>
      </c>
      <c r="EG312" s="1">
        <v>43.610698365527398</v>
      </c>
      <c r="EH312" s="1">
        <v>15.8333333333333</v>
      </c>
      <c r="EI312" s="1">
        <v>53.641881638846698</v>
      </c>
      <c r="EJ312" s="1">
        <v>42.457627118644098</v>
      </c>
      <c r="EK312" s="1">
        <v>35.399853264856901</v>
      </c>
      <c r="EL312" s="1">
        <v>36.1873399195023</v>
      </c>
      <c r="EM312" s="1">
        <v>35.749086479902502</v>
      </c>
      <c r="EN312" s="1">
        <v>30.9537914691943</v>
      </c>
      <c r="EO312" s="1">
        <v>50.799200799200698</v>
      </c>
      <c r="EP312" s="1">
        <v>51.0131712259371</v>
      </c>
      <c r="EQ312" s="1">
        <v>50.770811921891003</v>
      </c>
      <c r="ER312" s="1">
        <v>48.155737704918003</v>
      </c>
      <c r="ES312" s="1">
        <v>53.289473684210499</v>
      </c>
      <c r="ET312" s="1">
        <v>28.876170655567101</v>
      </c>
      <c r="EU312" s="1">
        <v>9.3200468933177003</v>
      </c>
      <c r="EV312" s="1">
        <v>18.4992570579494</v>
      </c>
      <c r="EW312" s="1">
        <v>38.939393939393902</v>
      </c>
      <c r="EX312" s="1">
        <v>40.819423368740502</v>
      </c>
      <c r="EY312" s="1">
        <v>41.610169491525397</v>
      </c>
    </row>
    <row r="313" spans="1:155" ht="15">
      <c r="A313" s="11" t="s">
        <v>64</v>
      </c>
      <c r="B313" s="1" t="s">
        <v>534</v>
      </c>
      <c r="C313" s="1" t="s">
        <v>1059</v>
      </c>
      <c r="D313" s="11" t="s">
        <v>1046</v>
      </c>
      <c r="E313" s="11" t="s">
        <v>1093</v>
      </c>
      <c r="F313" s="1">
        <v>99.193548387096698</v>
      </c>
      <c r="G313" s="1">
        <v>99.074074074074105</v>
      </c>
      <c r="H313" s="1">
        <v>98.926380368098094</v>
      </c>
      <c r="I313" s="1">
        <v>99.007936507936506</v>
      </c>
      <c r="J313" s="1">
        <v>96.745562130177504</v>
      </c>
      <c r="K313" s="1">
        <v>97</v>
      </c>
      <c r="L313" s="1">
        <v>96.691176470588204</v>
      </c>
      <c r="M313" s="1">
        <v>97.307692307692307</v>
      </c>
      <c r="N313" s="1">
        <v>98.872180451127804</v>
      </c>
      <c r="O313" s="1">
        <v>98.728813559322006</v>
      </c>
      <c r="P313" s="1">
        <v>97.422680412371093</v>
      </c>
      <c r="Q313" s="1">
        <v>83.522727272727195</v>
      </c>
      <c r="R313" s="1">
        <v>39.534883720930203</v>
      </c>
      <c r="S313" s="1">
        <v>44.1860465116279</v>
      </c>
      <c r="T313" s="1">
        <v>43.650793650793602</v>
      </c>
      <c r="U313" s="1">
        <v>92.050691244239601</v>
      </c>
      <c r="V313" s="1">
        <v>93.518518518518505</v>
      </c>
      <c r="W313" s="1">
        <v>91.871165644171697</v>
      </c>
      <c r="X313" s="1">
        <v>96.230158730158706</v>
      </c>
      <c r="Y313" s="1">
        <v>92.6035502958579</v>
      </c>
      <c r="Z313" s="1">
        <v>90.3333333333333</v>
      </c>
      <c r="AA313" s="1">
        <v>92.279411764705799</v>
      </c>
      <c r="AB313" s="1">
        <v>92.692307692307693</v>
      </c>
      <c r="AC313" s="1">
        <v>96.616541353383397</v>
      </c>
      <c r="AD313" s="1">
        <v>94.491525423728802</v>
      </c>
      <c r="AE313" s="1">
        <v>89.175257731958695</v>
      </c>
      <c r="AF313" s="1">
        <v>84.659090909090907</v>
      </c>
      <c r="AG313" s="1">
        <v>83.720930232558104</v>
      </c>
      <c r="AH313" s="1">
        <v>85.465116279069704</v>
      </c>
      <c r="AI313" s="1">
        <v>43.650793650793602</v>
      </c>
      <c r="AJ313" s="1">
        <v>89.861751152073694</v>
      </c>
      <c r="AK313" s="1">
        <v>88.624338624338606</v>
      </c>
      <c r="AL313" s="1">
        <v>88.803680981595093</v>
      </c>
      <c r="AM313" s="1">
        <v>86.706349206349202</v>
      </c>
      <c r="AN313" s="1">
        <v>82.248520710059097</v>
      </c>
      <c r="AO313" s="1">
        <v>80.3333333333333</v>
      </c>
      <c r="AP313" s="1">
        <v>78.308823529411697</v>
      </c>
      <c r="AQ313" s="1">
        <v>80.769230769230703</v>
      </c>
      <c r="AR313" s="1">
        <v>81.954887218045101</v>
      </c>
      <c r="AS313" s="1">
        <v>82.627118644067806</v>
      </c>
      <c r="AT313" s="1">
        <v>86.597938144329902</v>
      </c>
      <c r="AU313" s="1">
        <v>42.613636363636303</v>
      </c>
      <c r="AV313" s="1">
        <v>50</v>
      </c>
      <c r="AW313" s="1">
        <v>48.2558139534883</v>
      </c>
      <c r="AX313" s="1">
        <v>49.206349206349202</v>
      </c>
      <c r="AY313" s="1">
        <v>99.8847926267281</v>
      </c>
      <c r="AZ313" s="1">
        <v>99.867724867724803</v>
      </c>
      <c r="BA313" s="1">
        <v>99.846625766871099</v>
      </c>
      <c r="BB313" s="1">
        <v>99.801587301587304</v>
      </c>
      <c r="BC313" s="1">
        <v>99.112426035502907</v>
      </c>
      <c r="BD313" s="1">
        <v>98.3333333333333</v>
      </c>
      <c r="BE313" s="1">
        <v>98.175182481751804</v>
      </c>
      <c r="BF313" s="1">
        <v>99.615384615384599</v>
      </c>
      <c r="BG313" s="1">
        <v>99.624060150375897</v>
      </c>
      <c r="BH313" s="1">
        <v>99.576271186440593</v>
      </c>
      <c r="BI313" s="1">
        <v>98.453608247422594</v>
      </c>
      <c r="BJ313" s="1">
        <v>97.159090909090907</v>
      </c>
      <c r="BK313" s="1">
        <v>95.930232558139494</v>
      </c>
      <c r="BL313" s="1">
        <v>69.186046511627893</v>
      </c>
      <c r="BM313" s="1">
        <v>78.571428571428498</v>
      </c>
      <c r="BN313" s="1">
        <v>92.281105990783402</v>
      </c>
      <c r="BO313" s="1">
        <v>92.460317460317398</v>
      </c>
      <c r="BP313" s="1">
        <v>94.171779141104295</v>
      </c>
      <c r="BQ313" s="1">
        <v>95.634920634920604</v>
      </c>
      <c r="BR313" s="1">
        <v>87.573964497041402</v>
      </c>
      <c r="BS313" s="1">
        <v>88</v>
      </c>
      <c r="BT313" s="1">
        <v>88.235294117647001</v>
      </c>
      <c r="BU313" s="1">
        <v>90.769230769230703</v>
      </c>
      <c r="BV313" s="1">
        <v>92.481203007518801</v>
      </c>
      <c r="BW313" s="1">
        <v>92.796610169491501</v>
      </c>
      <c r="BX313" s="1">
        <v>40.206185567010301</v>
      </c>
      <c r="BY313" s="1">
        <v>40.340909090909101</v>
      </c>
      <c r="BZ313" s="1">
        <v>46.511627906976699</v>
      </c>
      <c r="CA313" s="1">
        <v>47.093023255813897</v>
      </c>
      <c r="CB313" s="1">
        <v>46.031746031746003</v>
      </c>
      <c r="CC313" s="1">
        <v>97.350230414746505</v>
      </c>
      <c r="CD313" s="1">
        <v>97.486772486772395</v>
      </c>
      <c r="CE313" s="1">
        <v>97.085889570552098</v>
      </c>
      <c r="CF313" s="1">
        <v>96.230158730158706</v>
      </c>
      <c r="CG313" s="1">
        <v>96.745562130177504</v>
      </c>
      <c r="CH313" s="1">
        <v>97</v>
      </c>
      <c r="CI313" s="1">
        <v>90.808823529411697</v>
      </c>
      <c r="CJ313" s="1">
        <v>85.769230769230703</v>
      </c>
      <c r="CK313" s="1">
        <v>86.090225563909698</v>
      </c>
      <c r="CL313" s="1">
        <v>69.067796610169495</v>
      </c>
      <c r="CM313" s="1">
        <v>82.989690721649396</v>
      </c>
      <c r="CN313" s="1">
        <v>90.340909090909093</v>
      </c>
      <c r="CO313" s="1">
        <v>78.488372093023202</v>
      </c>
      <c r="CP313" s="1">
        <v>76.744186046511601</v>
      </c>
      <c r="CQ313" s="1">
        <v>76.984126984126902</v>
      </c>
      <c r="CR313" s="1">
        <v>41.244239631336399</v>
      </c>
      <c r="CS313" s="1">
        <v>84.920634920634896</v>
      </c>
      <c r="CT313" s="1">
        <v>84.202453987730095</v>
      </c>
      <c r="CU313" s="1">
        <v>84.325396825396794</v>
      </c>
      <c r="CV313" s="1">
        <v>79.289940828402294</v>
      </c>
      <c r="CW313" s="1">
        <v>76</v>
      </c>
      <c r="CX313" s="1">
        <v>75</v>
      </c>
      <c r="CY313" s="1">
        <v>73.846153846153797</v>
      </c>
      <c r="CZ313" s="1">
        <v>43.984962406015001</v>
      </c>
      <c r="DA313" s="1">
        <v>47.033898305084698</v>
      </c>
      <c r="DB313" s="1">
        <v>46.391752577319501</v>
      </c>
      <c r="DC313" s="1">
        <v>56.25</v>
      </c>
      <c r="DD313" s="1">
        <v>30.232558139534799</v>
      </c>
      <c r="DE313" s="1">
        <v>33.720930232558104</v>
      </c>
      <c r="DF313" s="1">
        <v>35.714285714285701</v>
      </c>
      <c r="DG313" s="1">
        <v>75.531914893617</v>
      </c>
      <c r="DH313" s="1">
        <v>86.904761904761898</v>
      </c>
      <c r="DI313" s="1">
        <v>89.534883720930196</v>
      </c>
      <c r="DJ313" s="1">
        <v>96.590909090909093</v>
      </c>
      <c r="DK313" s="1">
        <v>81.25</v>
      </c>
      <c r="DL313" s="1">
        <v>88.157894736842096</v>
      </c>
      <c r="DM313" s="1">
        <v>77.027027027027003</v>
      </c>
      <c r="DN313" s="1">
        <v>87.142857142857096</v>
      </c>
      <c r="DO313" s="1">
        <v>93.0555555555555</v>
      </c>
      <c r="DP313" s="1">
        <v>87.142857142857096</v>
      </c>
      <c r="DQ313" s="1">
        <v>81.9444444444444</v>
      </c>
      <c r="DR313" s="1">
        <v>82.258064516128997</v>
      </c>
      <c r="DS313" s="1">
        <v>51.5625</v>
      </c>
      <c r="DT313" s="1">
        <v>54.6875</v>
      </c>
      <c r="DU313" s="1">
        <v>34.090909090909101</v>
      </c>
      <c r="DV313" s="1">
        <v>45.744680851063798</v>
      </c>
      <c r="DW313" s="1">
        <v>36.904761904761898</v>
      </c>
      <c r="DX313" s="1">
        <v>61.6279069767441</v>
      </c>
      <c r="DY313" s="1">
        <v>64.772727272727195</v>
      </c>
      <c r="DZ313" s="1">
        <v>61.25</v>
      </c>
      <c r="EA313" s="1">
        <v>67.105263157894697</v>
      </c>
      <c r="EB313" s="1">
        <v>39.189189189189101</v>
      </c>
      <c r="EC313" s="1">
        <v>44.285714285714199</v>
      </c>
      <c r="ED313" s="1">
        <v>29.1666666666666</v>
      </c>
      <c r="EE313" s="1">
        <v>52.857142857142797</v>
      </c>
      <c r="EF313" s="1">
        <v>54.1666666666666</v>
      </c>
      <c r="EG313" s="1">
        <v>69.354838709677395</v>
      </c>
      <c r="EH313" s="1">
        <v>51.5625</v>
      </c>
      <c r="EI313" s="1">
        <v>54.6875</v>
      </c>
      <c r="EJ313" s="1">
        <v>70.454545454545396</v>
      </c>
      <c r="EK313" s="1">
        <v>91.489361702127596</v>
      </c>
      <c r="EL313" s="1">
        <v>95.238095238095198</v>
      </c>
      <c r="EM313" s="1">
        <v>96.511627906976699</v>
      </c>
      <c r="EN313" s="1">
        <v>96.590909090909093</v>
      </c>
      <c r="EO313" s="1">
        <v>97.5</v>
      </c>
      <c r="EP313" s="1">
        <v>96.052631578947299</v>
      </c>
      <c r="EQ313" s="1">
        <v>97.297297297297305</v>
      </c>
      <c r="ER313" s="1">
        <v>85.714285714285694</v>
      </c>
      <c r="ES313" s="1">
        <v>87.5</v>
      </c>
      <c r="ET313" s="1">
        <v>90</v>
      </c>
      <c r="EU313" s="1">
        <v>79.1666666666666</v>
      </c>
      <c r="EV313" s="1">
        <v>69.354838709677395</v>
      </c>
      <c r="EW313" s="1">
        <v>34.375</v>
      </c>
      <c r="EX313" s="1">
        <v>35.9375</v>
      </c>
      <c r="EY313" s="1">
        <v>40.909090909090899</v>
      </c>
    </row>
    <row r="314" spans="1:155" ht="15">
      <c r="A314" s="11" t="s">
        <v>69</v>
      </c>
      <c r="B314" s="1" t="s">
        <v>1264</v>
      </c>
      <c r="C314" s="1" t="s">
        <v>1106</v>
      </c>
      <c r="D314" s="11" t="s">
        <v>1260</v>
      </c>
      <c r="E314" s="11" t="s">
        <v>1265</v>
      </c>
      <c r="F314" s="1">
        <v>91.929133858267704</v>
      </c>
      <c r="G314" s="1">
        <v>78.510638297872305</v>
      </c>
      <c r="H314" s="1">
        <v>77.188940092165893</v>
      </c>
      <c r="I314" s="1">
        <v>88.418079096045204</v>
      </c>
      <c r="J314" s="1">
        <v>75.5474452554744</v>
      </c>
      <c r="K314" s="1">
        <v>56.2992125984252</v>
      </c>
      <c r="L314" s="1">
        <v>28.991596638655398</v>
      </c>
      <c r="M314" s="1">
        <v>36.864406779661003</v>
      </c>
      <c r="N314" s="1">
        <v>22.368421052631501</v>
      </c>
      <c r="O314" s="1">
        <v>21.962616822429901</v>
      </c>
      <c r="P314" s="1">
        <v>18.3333333333333</v>
      </c>
      <c r="Q314" s="1">
        <v>18.674698795180699</v>
      </c>
      <c r="R314" s="1">
        <v>0</v>
      </c>
      <c r="S314" s="1">
        <v>0</v>
      </c>
      <c r="T314" s="1">
        <v>0</v>
      </c>
      <c r="U314" s="1">
        <v>78.543307086614107</v>
      </c>
      <c r="V314" s="1">
        <v>73.829787234042499</v>
      </c>
      <c r="W314" s="1">
        <v>73.041474654377794</v>
      </c>
      <c r="X314" s="1">
        <v>93.220338983050794</v>
      </c>
      <c r="Y314" s="1">
        <v>90.875912408759106</v>
      </c>
      <c r="Z314" s="1">
        <v>84.645669291338507</v>
      </c>
      <c r="AA314" s="1">
        <v>40.756302521008401</v>
      </c>
      <c r="AB314" s="1">
        <v>42.796610169491501</v>
      </c>
      <c r="AC314" s="1">
        <v>14.9122807017543</v>
      </c>
      <c r="AD314" s="1">
        <v>16.355140186915801</v>
      </c>
      <c r="AE314" s="1">
        <v>16.1111111111111</v>
      </c>
      <c r="AF314" s="1">
        <v>19.277108433734899</v>
      </c>
      <c r="AG314" s="1">
        <v>0</v>
      </c>
      <c r="AH314" s="1">
        <v>0</v>
      </c>
      <c r="AI314" s="1">
        <v>0</v>
      </c>
      <c r="AJ314" s="1">
        <v>0.196850393700787</v>
      </c>
      <c r="AK314" s="1">
        <v>32.978723404255298</v>
      </c>
      <c r="AL314" s="1">
        <v>67.050691244239601</v>
      </c>
      <c r="AM314" s="1">
        <v>33.898305084745701</v>
      </c>
      <c r="AN314" s="1">
        <v>31.751824817518202</v>
      </c>
      <c r="AO314" s="1">
        <v>31.1023622047244</v>
      </c>
      <c r="AP314" s="1">
        <v>29.831932773109202</v>
      </c>
      <c r="AQ314" s="1">
        <v>32.203389830508399</v>
      </c>
      <c r="AR314" s="1">
        <v>30.7017543859649</v>
      </c>
      <c r="AS314" s="1">
        <v>30.3738317757009</v>
      </c>
      <c r="AT314" s="1">
        <v>34.4444444444444</v>
      </c>
      <c r="AU314" s="1">
        <v>42.168674698795101</v>
      </c>
      <c r="AV314" s="1">
        <v>0</v>
      </c>
      <c r="AW314" s="1">
        <v>0</v>
      </c>
      <c r="AX314" s="1">
        <v>0</v>
      </c>
      <c r="AY314" s="1">
        <v>83.661417322834595</v>
      </c>
      <c r="AZ314" s="1">
        <v>89.574468085106304</v>
      </c>
      <c r="BA314" s="1">
        <v>89.631336405529893</v>
      </c>
      <c r="BB314" s="1">
        <v>82.7683615819209</v>
      </c>
      <c r="BC314" s="1">
        <v>74.087591240875895</v>
      </c>
      <c r="BD314" s="1">
        <v>56.2992125984252</v>
      </c>
      <c r="BE314" s="1">
        <v>35.714285714285701</v>
      </c>
      <c r="BF314" s="1">
        <v>45.338983050847403</v>
      </c>
      <c r="BG314" s="1">
        <v>45.175438596491198</v>
      </c>
      <c r="BH314" s="1">
        <v>33.177570093457902</v>
      </c>
      <c r="BI314" s="1">
        <v>8.3333333333333304</v>
      </c>
      <c r="BJ314" s="1">
        <v>36.746987951807199</v>
      </c>
      <c r="BK314" s="1">
        <v>0</v>
      </c>
      <c r="BL314" s="1">
        <v>0</v>
      </c>
      <c r="BM314" s="1">
        <v>0</v>
      </c>
      <c r="BN314" s="1">
        <v>71.456692913385794</v>
      </c>
      <c r="BO314" s="1">
        <v>25.531914893617</v>
      </c>
      <c r="BP314" s="1">
        <v>27.1889400921659</v>
      </c>
      <c r="BQ314" s="1">
        <v>25.1412429378531</v>
      </c>
      <c r="BR314" s="1">
        <v>24.817518248175102</v>
      </c>
      <c r="BS314" s="1">
        <v>26.3779527559055</v>
      </c>
      <c r="BT314" s="1">
        <v>26.890756302521002</v>
      </c>
      <c r="BU314" s="1">
        <v>29.2372881355932</v>
      </c>
      <c r="BV314" s="1">
        <v>32.894736842105203</v>
      </c>
      <c r="BW314" s="1">
        <v>36.9158878504672</v>
      </c>
      <c r="BX314" s="1">
        <v>35.5555555555555</v>
      </c>
      <c r="BY314" s="1">
        <v>37.349397590361399</v>
      </c>
      <c r="BZ314" s="1">
        <v>0</v>
      </c>
      <c r="CA314" s="1">
        <v>0</v>
      </c>
      <c r="CB314" s="1">
        <v>0</v>
      </c>
      <c r="CC314" s="1">
        <v>98.228346456692904</v>
      </c>
      <c r="CD314" s="1">
        <v>97.234042553191401</v>
      </c>
      <c r="CE314" s="1">
        <v>96.543778801843303</v>
      </c>
      <c r="CF314" s="1">
        <v>80.508474576271098</v>
      </c>
      <c r="CG314" s="1">
        <v>81.386861313868593</v>
      </c>
      <c r="CH314" s="1">
        <v>87.007874015748001</v>
      </c>
      <c r="CI314" s="1">
        <v>65.126050420168099</v>
      </c>
      <c r="CJ314" s="1">
        <v>69.915254237288096</v>
      </c>
      <c r="CK314" s="1">
        <v>57.894736842105203</v>
      </c>
      <c r="CL314" s="1">
        <v>60.7476635514018</v>
      </c>
      <c r="CM314" s="1">
        <v>55.5555555555555</v>
      </c>
      <c r="CN314" s="1">
        <v>74.698795180722797</v>
      </c>
      <c r="CO314" s="1">
        <v>0</v>
      </c>
      <c r="CP314" s="1">
        <v>0</v>
      </c>
      <c r="CQ314" s="1">
        <v>0</v>
      </c>
      <c r="CR314" s="1">
        <v>36.614173228346402</v>
      </c>
      <c r="CS314" s="1">
        <v>39.361702127659498</v>
      </c>
      <c r="CT314" s="1">
        <v>38.940092165898598</v>
      </c>
      <c r="CU314" s="1">
        <v>38.700564971751398</v>
      </c>
      <c r="CV314" s="1">
        <v>40.875912408759099</v>
      </c>
      <c r="CW314" s="1">
        <v>41.732283464566898</v>
      </c>
      <c r="CX314" s="1">
        <v>39.915966386554601</v>
      </c>
      <c r="CY314" s="1">
        <v>41.1016949152542</v>
      </c>
      <c r="CZ314" s="1">
        <v>43.859649122806999</v>
      </c>
      <c r="DA314" s="1">
        <v>42.990654205607399</v>
      </c>
      <c r="DB314" s="1">
        <v>48.3333333333333</v>
      </c>
      <c r="DC314" s="1">
        <v>58.433734939758999</v>
      </c>
      <c r="DD314" s="1">
        <v>0</v>
      </c>
      <c r="DE314" s="1">
        <v>0</v>
      </c>
      <c r="DF314" s="1">
        <v>0</v>
      </c>
      <c r="DG314" s="1">
        <v>95.432868672046894</v>
      </c>
      <c r="DH314" s="1">
        <v>95.115257958287501</v>
      </c>
      <c r="DI314" s="1">
        <v>94.985789687373099</v>
      </c>
      <c r="DJ314" s="1">
        <v>95.408767772511794</v>
      </c>
      <c r="DK314" s="1">
        <v>68.081918081918104</v>
      </c>
      <c r="DL314" s="1">
        <v>49.898682877406202</v>
      </c>
      <c r="DM314" s="1">
        <v>36.844809866392602</v>
      </c>
      <c r="DN314" s="1">
        <v>53.022540983606497</v>
      </c>
      <c r="DO314" s="1">
        <v>51.366396761133601</v>
      </c>
      <c r="DP314" s="1">
        <v>23.777315296566101</v>
      </c>
      <c r="DQ314" s="1">
        <v>32.297772567409098</v>
      </c>
      <c r="DR314" s="1">
        <v>29.791976225854299</v>
      </c>
      <c r="DS314" s="1">
        <v>0</v>
      </c>
      <c r="DT314" s="1">
        <v>0</v>
      </c>
      <c r="DU314" s="1">
        <v>0</v>
      </c>
      <c r="DV314" s="1">
        <v>67.4431401320616</v>
      </c>
      <c r="DW314" s="1">
        <v>61.159897548481503</v>
      </c>
      <c r="DX314" s="1">
        <v>68.473406414941095</v>
      </c>
      <c r="DY314" s="1">
        <v>78.169431279620795</v>
      </c>
      <c r="DZ314" s="1">
        <v>62.987012987012903</v>
      </c>
      <c r="EA314" s="1">
        <v>71.276595744680805</v>
      </c>
      <c r="EB314" s="1">
        <v>25.539568345323701</v>
      </c>
      <c r="EC314" s="1">
        <v>19.415983606557301</v>
      </c>
      <c r="ED314" s="1">
        <v>8.6538461538461497</v>
      </c>
      <c r="EE314" s="1">
        <v>16.7013527575442</v>
      </c>
      <c r="EF314" s="1">
        <v>29.953106682297701</v>
      </c>
      <c r="EG314" s="1">
        <v>19.242199108469499</v>
      </c>
      <c r="EH314" s="1">
        <v>0</v>
      </c>
      <c r="EI314" s="1">
        <v>0</v>
      </c>
      <c r="EJ314" s="1">
        <v>0</v>
      </c>
      <c r="EK314" s="1">
        <v>84.702861335289796</v>
      </c>
      <c r="EL314" s="1">
        <v>92.1331869740212</v>
      </c>
      <c r="EM314" s="1">
        <v>92.671538773853001</v>
      </c>
      <c r="EN314" s="1">
        <v>90.284360189573405</v>
      </c>
      <c r="EO314" s="1">
        <v>85.714285714285694</v>
      </c>
      <c r="EP314" s="1">
        <v>84.903748733535906</v>
      </c>
      <c r="EQ314" s="1">
        <v>21.891058581706101</v>
      </c>
      <c r="ER314" s="1">
        <v>25.768442622950801</v>
      </c>
      <c r="ES314" s="1">
        <v>33.350202429149803</v>
      </c>
      <c r="ET314" s="1">
        <v>28.876170655567101</v>
      </c>
      <c r="EU314" s="1">
        <v>38.628370457209797</v>
      </c>
      <c r="EV314" s="1">
        <v>47.696879643387803</v>
      </c>
      <c r="EW314" s="1">
        <v>0</v>
      </c>
      <c r="EX314" s="1">
        <v>0</v>
      </c>
      <c r="EY314" s="1">
        <v>0</v>
      </c>
    </row>
    <row r="315" spans="1:155" ht="15">
      <c r="A315" s="11" t="s">
        <v>91</v>
      </c>
      <c r="B315" s="1" t="s">
        <v>1266</v>
      </c>
      <c r="C315" s="1" t="s">
        <v>1084</v>
      </c>
      <c r="D315" s="11" t="s">
        <v>1085</v>
      </c>
      <c r="E315" s="11" t="s">
        <v>1086</v>
      </c>
      <c r="F315" s="1">
        <v>91.5841584158415</v>
      </c>
      <c r="G315" s="1">
        <v>93.298969072164894</v>
      </c>
      <c r="H315" s="1">
        <v>94.021739130434696</v>
      </c>
      <c r="I315" s="1">
        <v>84.246575342465704</v>
      </c>
      <c r="J315" s="1">
        <v>79.807692307692307</v>
      </c>
      <c r="K315" s="1">
        <v>72.2222222222222</v>
      </c>
      <c r="L315" s="1">
        <v>67.857142857142804</v>
      </c>
      <c r="M315" s="1">
        <v>73.75</v>
      </c>
      <c r="N315" s="1">
        <v>90</v>
      </c>
      <c r="O315" s="1">
        <v>91.025641025640994</v>
      </c>
      <c r="P315" s="1">
        <v>77.272727272727195</v>
      </c>
      <c r="Q315" s="1">
        <v>61.1111111111111</v>
      </c>
      <c r="R315" s="1">
        <v>43.478260869565197</v>
      </c>
      <c r="S315" s="1">
        <v>43.75</v>
      </c>
      <c r="T315" s="1">
        <v>0</v>
      </c>
      <c r="U315" s="1">
        <v>95.544554455445507</v>
      </c>
      <c r="V315" s="1">
        <v>94.329896907216394</v>
      </c>
      <c r="W315" s="1">
        <v>95.108695652173907</v>
      </c>
      <c r="X315" s="1">
        <v>96.575342465753394</v>
      </c>
      <c r="Y315" s="1">
        <v>93.269230769230703</v>
      </c>
      <c r="Z315" s="1">
        <v>78.8888888888888</v>
      </c>
      <c r="AA315" s="1">
        <v>69.047619047618994</v>
      </c>
      <c r="AB315" s="1">
        <v>72.5</v>
      </c>
      <c r="AC315" s="1">
        <v>80</v>
      </c>
      <c r="AD315" s="1">
        <v>84.615384615384599</v>
      </c>
      <c r="AE315" s="1">
        <v>78.787878787878697</v>
      </c>
      <c r="AF315" s="1">
        <v>68.518518518518505</v>
      </c>
      <c r="AG315" s="1">
        <v>41.304347826086897</v>
      </c>
      <c r="AH315" s="1">
        <v>43.75</v>
      </c>
      <c r="AI315" s="1">
        <v>0</v>
      </c>
      <c r="AJ315" s="1">
        <v>47.029702970297002</v>
      </c>
      <c r="AK315" s="1">
        <v>48.453608247422601</v>
      </c>
      <c r="AL315" s="1">
        <v>49.456521739130402</v>
      </c>
      <c r="AM315" s="1">
        <v>50</v>
      </c>
      <c r="AN315" s="1">
        <v>49.038461538461497</v>
      </c>
      <c r="AO315" s="1">
        <v>48.8888888888888</v>
      </c>
      <c r="AP315" s="1">
        <v>48.809523809523803</v>
      </c>
      <c r="AQ315" s="1">
        <v>48.75</v>
      </c>
      <c r="AR315" s="1">
        <v>45.5555555555555</v>
      </c>
      <c r="AS315" s="1">
        <v>47.435897435897402</v>
      </c>
      <c r="AT315" s="1">
        <v>46.969696969696898</v>
      </c>
      <c r="AU315" s="1">
        <v>48.148148148148103</v>
      </c>
      <c r="AV315" s="1">
        <v>50</v>
      </c>
      <c r="AW315" s="1">
        <v>50</v>
      </c>
      <c r="AX315" s="1">
        <v>0</v>
      </c>
      <c r="AY315" s="1">
        <v>85.643564356435604</v>
      </c>
      <c r="AZ315" s="1">
        <v>88.144329896907195</v>
      </c>
      <c r="BA315" s="1">
        <v>84.239130434782595</v>
      </c>
      <c r="BB315" s="1">
        <v>88.356164383561605</v>
      </c>
      <c r="BC315" s="1">
        <v>89.423076923076906</v>
      </c>
      <c r="BD315" s="1">
        <v>90</v>
      </c>
      <c r="BE315" s="1">
        <v>91.6666666666666</v>
      </c>
      <c r="BF315" s="1">
        <v>88.75</v>
      </c>
      <c r="BG315" s="1">
        <v>87.7777777777777</v>
      </c>
      <c r="BH315" s="1">
        <v>73.076923076923094</v>
      </c>
      <c r="BI315" s="1">
        <v>86.363636363636303</v>
      </c>
      <c r="BJ315" s="1">
        <v>68.518518518518505</v>
      </c>
      <c r="BK315" s="1">
        <v>58.695652173912997</v>
      </c>
      <c r="BL315" s="1">
        <v>72.9166666666666</v>
      </c>
      <c r="BM315" s="1">
        <v>0</v>
      </c>
      <c r="BN315" s="1">
        <v>86.138613861386105</v>
      </c>
      <c r="BO315" s="1">
        <v>80.412371134020603</v>
      </c>
      <c r="BP315" s="1">
        <v>86.956521739130395</v>
      </c>
      <c r="BQ315" s="1">
        <v>88.356164383561605</v>
      </c>
      <c r="BR315" s="1">
        <v>88.461538461538396</v>
      </c>
      <c r="BS315" s="1">
        <v>88.8888888888888</v>
      </c>
      <c r="BT315" s="1">
        <v>94.047619047618994</v>
      </c>
      <c r="BU315" s="1">
        <v>91.25</v>
      </c>
      <c r="BV315" s="1">
        <v>91.1111111111111</v>
      </c>
      <c r="BW315" s="1">
        <v>96.153846153846104</v>
      </c>
      <c r="BX315" s="1">
        <v>95.454545454545396</v>
      </c>
      <c r="BY315" s="1">
        <v>96.296296296296205</v>
      </c>
      <c r="BZ315" s="1">
        <v>47.826086956521699</v>
      </c>
      <c r="CA315" s="1">
        <v>47.9166666666666</v>
      </c>
      <c r="CB315" s="1">
        <v>0</v>
      </c>
      <c r="CC315" s="1">
        <v>92.574257425742502</v>
      </c>
      <c r="CD315" s="1">
        <v>86.082474226804095</v>
      </c>
      <c r="CE315" s="1">
        <v>90.760869565217405</v>
      </c>
      <c r="CF315" s="1">
        <v>95.205479452054803</v>
      </c>
      <c r="CG315" s="1">
        <v>87.5</v>
      </c>
      <c r="CH315" s="1">
        <v>87.7777777777777</v>
      </c>
      <c r="CI315" s="1">
        <v>84.523809523809504</v>
      </c>
      <c r="CJ315" s="1">
        <v>86.25</v>
      </c>
      <c r="CK315" s="1">
        <v>90</v>
      </c>
      <c r="CL315" s="1">
        <v>65.384615384615302</v>
      </c>
      <c r="CM315" s="1">
        <v>89.393939393939306</v>
      </c>
      <c r="CN315" s="1">
        <v>83.3333333333333</v>
      </c>
      <c r="CO315" s="1">
        <v>82.608695652173907</v>
      </c>
      <c r="CP315" s="1">
        <v>18.75</v>
      </c>
      <c r="CQ315" s="1">
        <v>0</v>
      </c>
      <c r="CR315" s="1">
        <v>86.633663366336606</v>
      </c>
      <c r="CS315" s="1">
        <v>39.690721649484502</v>
      </c>
      <c r="CT315" s="1">
        <v>40.2173913043478</v>
      </c>
      <c r="CU315" s="1">
        <v>36.301369863013697</v>
      </c>
      <c r="CV315" s="1">
        <v>29.807692307692299</v>
      </c>
      <c r="CW315" s="1">
        <v>54.4444444444444</v>
      </c>
      <c r="CX315" s="1">
        <v>54.761904761904702</v>
      </c>
      <c r="CY315" s="1">
        <v>55</v>
      </c>
      <c r="CZ315" s="1">
        <v>58.8888888888888</v>
      </c>
      <c r="DA315" s="1">
        <v>57.692307692307601</v>
      </c>
      <c r="DB315" s="1">
        <v>60.606060606060602</v>
      </c>
      <c r="DC315" s="1">
        <v>33.3333333333333</v>
      </c>
      <c r="DD315" s="1">
        <v>32.6086956521739</v>
      </c>
      <c r="DE315" s="1">
        <v>35.4166666666666</v>
      </c>
      <c r="DF315" s="1">
        <v>0</v>
      </c>
      <c r="DG315" s="1">
        <v>91.507703595010994</v>
      </c>
      <c r="DH315" s="1">
        <v>92.114892060007307</v>
      </c>
      <c r="DI315" s="1">
        <v>89.261063743402303</v>
      </c>
      <c r="DJ315" s="1">
        <v>84.804502369668199</v>
      </c>
      <c r="DK315" s="1">
        <v>90.459540459540406</v>
      </c>
      <c r="DL315" s="1">
        <v>91.641337386018193</v>
      </c>
      <c r="DM315" s="1">
        <v>88.540596094552896</v>
      </c>
      <c r="DN315" s="1">
        <v>85.092213114754102</v>
      </c>
      <c r="DO315" s="1">
        <v>86.8927125506072</v>
      </c>
      <c r="DP315" s="1">
        <v>84.443288241415104</v>
      </c>
      <c r="DQ315" s="1">
        <v>62.192262602579099</v>
      </c>
      <c r="DR315" s="1">
        <v>30.9806835066864</v>
      </c>
      <c r="DS315" s="1">
        <v>69.015151515151501</v>
      </c>
      <c r="DT315" s="1">
        <v>69.119878603945295</v>
      </c>
      <c r="DU315" s="1">
        <v>0</v>
      </c>
      <c r="DV315" s="1">
        <v>66.526045487894294</v>
      </c>
      <c r="DW315" s="1">
        <v>67.380168313208898</v>
      </c>
      <c r="DX315" s="1">
        <v>66.565164433617497</v>
      </c>
      <c r="DY315" s="1">
        <v>71.238151658767705</v>
      </c>
      <c r="DZ315" s="1">
        <v>65.384615384615302</v>
      </c>
      <c r="EA315" s="1">
        <v>74.316109422492403</v>
      </c>
      <c r="EB315" s="1">
        <v>74.974306269270301</v>
      </c>
      <c r="EC315" s="1">
        <v>86.7315573770491</v>
      </c>
      <c r="ED315" s="1">
        <v>69.078947368421098</v>
      </c>
      <c r="EE315" s="1">
        <v>79.0322580645161</v>
      </c>
      <c r="EF315" s="1">
        <v>41.441969519343402</v>
      </c>
      <c r="EG315" s="1">
        <v>61.887072808320902</v>
      </c>
      <c r="EH315" s="1">
        <v>28.106060606060598</v>
      </c>
      <c r="EI315" s="1">
        <v>73.368740515933197</v>
      </c>
      <c r="EJ315" s="1">
        <v>0</v>
      </c>
      <c r="EK315" s="1">
        <v>81.401320616287606</v>
      </c>
      <c r="EL315" s="1">
        <v>83.552872301500102</v>
      </c>
      <c r="EM315" s="1">
        <v>88.834754364595995</v>
      </c>
      <c r="EN315" s="1">
        <v>64.869668246445499</v>
      </c>
      <c r="EO315" s="1">
        <v>58.791208791208703</v>
      </c>
      <c r="EP315" s="1">
        <v>71.428571428571402</v>
      </c>
      <c r="EQ315" s="1">
        <v>70.657759506680307</v>
      </c>
      <c r="ER315" s="1">
        <v>78.278688524590095</v>
      </c>
      <c r="ES315" s="1">
        <v>70.647773279352194</v>
      </c>
      <c r="ET315" s="1">
        <v>85.431841831425601</v>
      </c>
      <c r="EU315" s="1">
        <v>87.690504103165296</v>
      </c>
      <c r="EV315" s="1">
        <v>47.696879643387803</v>
      </c>
      <c r="EW315" s="1">
        <v>83.030303030303003</v>
      </c>
      <c r="EX315" s="1">
        <v>84.977238239757199</v>
      </c>
      <c r="EY315" s="1">
        <v>0</v>
      </c>
    </row>
    <row r="316" spans="1:155" ht="15">
      <c r="A316" s="11" t="s">
        <v>430</v>
      </c>
      <c r="B316" s="1" t="s">
        <v>898</v>
      </c>
      <c r="C316" s="1" t="s">
        <v>1201</v>
      </c>
      <c r="D316" s="11" t="s">
        <v>1014</v>
      </c>
      <c r="E316" s="11" t="s">
        <v>1202</v>
      </c>
      <c r="F316" s="1">
        <v>36.301369863013697</v>
      </c>
      <c r="G316" s="1">
        <v>38.970588235294102</v>
      </c>
      <c r="H316" s="1">
        <v>36.885245901639301</v>
      </c>
      <c r="I316" s="1">
        <v>34.313725490196099</v>
      </c>
      <c r="J316" s="1">
        <v>26.136363636363601</v>
      </c>
      <c r="K316" s="1">
        <v>27.7777777777777</v>
      </c>
      <c r="L316" s="1">
        <v>23.863636363636299</v>
      </c>
      <c r="M316" s="1">
        <v>26.136363636363601</v>
      </c>
      <c r="N316" s="1">
        <v>15.4761904761904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51.369863013698598</v>
      </c>
      <c r="V316" s="1">
        <v>53.676470588235198</v>
      </c>
      <c r="W316" s="1">
        <v>69.672131147540895</v>
      </c>
      <c r="X316" s="1">
        <v>51.960784313725398</v>
      </c>
      <c r="Y316" s="1">
        <v>48.863636363636303</v>
      </c>
      <c r="Z316" s="1">
        <v>43.3333333333333</v>
      </c>
      <c r="AA316" s="1">
        <v>48.863636363636303</v>
      </c>
      <c r="AB316" s="1">
        <v>44.318181818181799</v>
      </c>
      <c r="AC316" s="1">
        <v>44.047619047619001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60.273972602739697</v>
      </c>
      <c r="AK316" s="1">
        <v>63.235294117647001</v>
      </c>
      <c r="AL316" s="1">
        <v>63.114754098360599</v>
      </c>
      <c r="AM316" s="1">
        <v>59.803921568627402</v>
      </c>
      <c r="AN316" s="1">
        <v>59.090909090909101</v>
      </c>
      <c r="AO316" s="1">
        <v>62.2222222222222</v>
      </c>
      <c r="AP316" s="1">
        <v>57.954545454545404</v>
      </c>
      <c r="AQ316" s="1">
        <v>61.363636363636303</v>
      </c>
      <c r="AR316" s="1">
        <v>60.714285714285701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66.438356164383507</v>
      </c>
      <c r="AZ316" s="1">
        <v>46.323529411764703</v>
      </c>
      <c r="BA316" s="1">
        <v>54.918032786885199</v>
      </c>
      <c r="BB316" s="1">
        <v>65.686274509803894</v>
      </c>
      <c r="BC316" s="1">
        <v>60.227272727272698</v>
      </c>
      <c r="BD316" s="1">
        <v>67.7777777777777</v>
      </c>
      <c r="BE316" s="1">
        <v>71.590909090909093</v>
      </c>
      <c r="BF316" s="1">
        <v>67.045454545454504</v>
      </c>
      <c r="BG316" s="1">
        <v>72.619047619047606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82.876712328767098</v>
      </c>
      <c r="BO316" s="1">
        <v>83.088235294117595</v>
      </c>
      <c r="BP316" s="1">
        <v>87.704918032786793</v>
      </c>
      <c r="BQ316" s="1">
        <v>90.196078431372499</v>
      </c>
      <c r="BR316" s="1">
        <v>93.181818181818102</v>
      </c>
      <c r="BS316" s="1">
        <v>90</v>
      </c>
      <c r="BT316" s="1">
        <v>71.590909090909093</v>
      </c>
      <c r="BU316" s="1">
        <v>71.590909090909093</v>
      </c>
      <c r="BV316" s="1">
        <v>73.809523809523796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58.904109589041099</v>
      </c>
      <c r="CD316" s="1">
        <v>82.352941176470495</v>
      </c>
      <c r="CE316" s="1">
        <v>81.967213114754102</v>
      </c>
      <c r="CF316" s="1">
        <v>80.392156862745097</v>
      </c>
      <c r="CG316" s="1">
        <v>84.090909090909093</v>
      </c>
      <c r="CH316" s="1">
        <v>85.5555555555555</v>
      </c>
      <c r="CI316" s="1">
        <v>85.227272727272705</v>
      </c>
      <c r="CJ316" s="1">
        <v>80.681818181818102</v>
      </c>
      <c r="CK316" s="1">
        <v>78.571428571428498</v>
      </c>
      <c r="CL316" s="1">
        <v>0</v>
      </c>
      <c r="CM316" s="1">
        <v>0</v>
      </c>
      <c r="CN316" s="1">
        <v>0</v>
      </c>
      <c r="CO316" s="1">
        <v>0</v>
      </c>
      <c r="CP316" s="1">
        <v>0</v>
      </c>
      <c r="CQ316" s="1">
        <v>0</v>
      </c>
      <c r="CR316" s="1">
        <v>50</v>
      </c>
      <c r="CS316" s="1">
        <v>50</v>
      </c>
      <c r="CT316" s="1">
        <v>67.213114754098299</v>
      </c>
      <c r="CU316" s="1">
        <v>66.6666666666666</v>
      </c>
      <c r="CV316" s="1">
        <v>39.772727272727202</v>
      </c>
      <c r="CW316" s="1">
        <v>41.1111111111111</v>
      </c>
      <c r="CX316" s="1">
        <v>43.181818181818102</v>
      </c>
      <c r="CY316" s="1">
        <v>43.181818181818102</v>
      </c>
      <c r="CZ316" s="1">
        <v>46.428571428571402</v>
      </c>
      <c r="DA316" s="1">
        <v>0</v>
      </c>
      <c r="DB316" s="1">
        <v>0</v>
      </c>
      <c r="DC316" s="1">
        <v>0</v>
      </c>
      <c r="DD316" s="1">
        <v>0</v>
      </c>
      <c r="DE316" s="1">
        <v>0</v>
      </c>
      <c r="DF316" s="1">
        <v>0</v>
      </c>
      <c r="DG316" s="1">
        <v>47.872340425531902</v>
      </c>
      <c r="DH316" s="1">
        <v>51.190476190476097</v>
      </c>
      <c r="DI316" s="1">
        <v>77.906976744186096</v>
      </c>
      <c r="DJ316" s="1">
        <v>71.590909090909093</v>
      </c>
      <c r="DK316" s="1">
        <v>36.25</v>
      </c>
      <c r="DL316" s="1">
        <v>27.6315789473684</v>
      </c>
      <c r="DM316" s="1">
        <v>66.216216216216196</v>
      </c>
      <c r="DN316" s="1">
        <v>78.571428571428498</v>
      </c>
      <c r="DO316" s="1">
        <v>70.8333333333333</v>
      </c>
      <c r="DP316" s="1">
        <v>35.714285714285701</v>
      </c>
      <c r="DQ316" s="1">
        <v>70.8333333333333</v>
      </c>
      <c r="DR316" s="1">
        <v>66.129032258064498</v>
      </c>
      <c r="DS316" s="1">
        <v>35.9375</v>
      </c>
      <c r="DT316" s="1">
        <v>39.0625</v>
      </c>
      <c r="DU316" s="1">
        <v>20.4545454545454</v>
      </c>
      <c r="DV316" s="1">
        <v>30.851063829787201</v>
      </c>
      <c r="DW316" s="1">
        <v>32.142857142857103</v>
      </c>
      <c r="DX316" s="1">
        <v>29.0697674418604</v>
      </c>
      <c r="DY316" s="1">
        <v>7.9545454545454497</v>
      </c>
      <c r="DZ316" s="1">
        <v>31.25</v>
      </c>
      <c r="EA316" s="1">
        <v>43.421052631578902</v>
      </c>
      <c r="EB316" s="1">
        <v>58.108108108108098</v>
      </c>
      <c r="EC316" s="1">
        <v>35.714285714285701</v>
      </c>
      <c r="ED316" s="1">
        <v>48.6111111111111</v>
      </c>
      <c r="EE316" s="1">
        <v>72.857142857142804</v>
      </c>
      <c r="EF316" s="1">
        <v>79.1666666666666</v>
      </c>
      <c r="EG316" s="1">
        <v>56.451612903225801</v>
      </c>
      <c r="EH316" s="1">
        <v>82.8125</v>
      </c>
      <c r="EI316" s="1">
        <v>48.4375</v>
      </c>
      <c r="EJ316" s="1">
        <v>25</v>
      </c>
      <c r="EK316" s="1">
        <v>63.829787234042499</v>
      </c>
      <c r="EL316" s="1">
        <v>61.904761904761898</v>
      </c>
      <c r="EM316" s="1">
        <v>69.767441860465098</v>
      </c>
      <c r="EN316" s="1">
        <v>70.454545454545396</v>
      </c>
      <c r="EO316" s="1">
        <v>97.5</v>
      </c>
      <c r="EP316" s="1">
        <v>96.052631578947299</v>
      </c>
      <c r="EQ316" s="1">
        <v>97.297297297297305</v>
      </c>
      <c r="ER316" s="1">
        <v>92.857142857142804</v>
      </c>
      <c r="ES316" s="1">
        <v>95.8333333333333</v>
      </c>
      <c r="ET316" s="1">
        <v>95.714285714285694</v>
      </c>
      <c r="EU316" s="1">
        <v>87.5</v>
      </c>
      <c r="EV316" s="1">
        <v>88.709677419354804</v>
      </c>
      <c r="EW316" s="1">
        <v>89.0625</v>
      </c>
      <c r="EX316" s="1">
        <v>84.375</v>
      </c>
      <c r="EY316" s="1">
        <v>88.636363636363598</v>
      </c>
    </row>
    <row r="317" spans="1:155" ht="15">
      <c r="A317" s="11" t="s">
        <v>333</v>
      </c>
      <c r="B317" s="1" t="s">
        <v>805</v>
      </c>
      <c r="C317" s="1" t="s">
        <v>1109</v>
      </c>
      <c r="D317" s="11" t="s">
        <v>1081</v>
      </c>
      <c r="E317" s="11" t="s">
        <v>1082</v>
      </c>
      <c r="F317" s="1">
        <v>27.857142857142801</v>
      </c>
      <c r="G317" s="1">
        <v>25.735294117647101</v>
      </c>
      <c r="H317" s="1">
        <v>18.75</v>
      </c>
      <c r="I317" s="1">
        <v>22.727272727272702</v>
      </c>
      <c r="J317" s="1">
        <v>18.269230769230699</v>
      </c>
      <c r="K317" s="1">
        <v>21.698113207547099</v>
      </c>
      <c r="L317" s="1">
        <v>25</v>
      </c>
      <c r="M317" s="1">
        <v>17.7083333333333</v>
      </c>
      <c r="N317" s="1">
        <v>23.3333333333333</v>
      </c>
      <c r="O317" s="1">
        <v>16.6666666666666</v>
      </c>
      <c r="P317" s="1">
        <v>18.0555555555555</v>
      </c>
      <c r="Q317" s="1">
        <v>24.193548387096701</v>
      </c>
      <c r="R317" s="1">
        <v>0</v>
      </c>
      <c r="S317" s="1">
        <v>0</v>
      </c>
      <c r="T317" s="1">
        <v>0</v>
      </c>
      <c r="U317" s="1">
        <v>29.285714285714199</v>
      </c>
      <c r="V317" s="1">
        <v>33.823529411764703</v>
      </c>
      <c r="W317" s="1">
        <v>31.25</v>
      </c>
      <c r="X317" s="1">
        <v>12.7272727272727</v>
      </c>
      <c r="Y317" s="1">
        <v>4.8076923076923102</v>
      </c>
      <c r="Z317" s="1">
        <v>4.7169811320754702</v>
      </c>
      <c r="AA317" s="1">
        <v>7</v>
      </c>
      <c r="AB317" s="1">
        <v>6.25</v>
      </c>
      <c r="AC317" s="1">
        <v>6.6666666666666599</v>
      </c>
      <c r="AD317" s="1">
        <v>7.6923076923076898</v>
      </c>
      <c r="AE317" s="1">
        <v>5.55555555555555</v>
      </c>
      <c r="AF317" s="1">
        <v>11.2903225806451</v>
      </c>
      <c r="AG317" s="1">
        <v>0</v>
      </c>
      <c r="AH317" s="1">
        <v>0</v>
      </c>
      <c r="AI317" s="1">
        <v>0</v>
      </c>
      <c r="AJ317" s="1">
        <v>21.428571428571399</v>
      </c>
      <c r="AK317" s="1">
        <v>19.852941176470502</v>
      </c>
      <c r="AL317" s="1">
        <v>18.75</v>
      </c>
      <c r="AM317" s="1">
        <v>19.090909090909101</v>
      </c>
      <c r="AN317" s="1">
        <v>53.846153846153797</v>
      </c>
      <c r="AO317" s="1">
        <v>53.7735849056603</v>
      </c>
      <c r="AP317" s="1">
        <v>56</v>
      </c>
      <c r="AQ317" s="1">
        <v>56.25</v>
      </c>
      <c r="AR317" s="1">
        <v>57.7777777777777</v>
      </c>
      <c r="AS317" s="1">
        <v>56.410256410256402</v>
      </c>
      <c r="AT317" s="1">
        <v>63.8888888888888</v>
      </c>
      <c r="AU317" s="1">
        <v>25.806451612903199</v>
      </c>
      <c r="AV317" s="1">
        <v>0</v>
      </c>
      <c r="AW317" s="1">
        <v>0</v>
      </c>
      <c r="AX317" s="1">
        <v>0</v>
      </c>
      <c r="AY317" s="1">
        <v>20.714285714285701</v>
      </c>
      <c r="AZ317" s="1">
        <v>22.794117647058801</v>
      </c>
      <c r="BA317" s="1">
        <v>29.464285714285701</v>
      </c>
      <c r="BB317" s="1">
        <v>24.545454545454501</v>
      </c>
      <c r="BC317" s="1">
        <v>16.346153846153801</v>
      </c>
      <c r="BD317" s="1">
        <v>14.150943396226401</v>
      </c>
      <c r="BE317" s="1">
        <v>15</v>
      </c>
      <c r="BF317" s="1">
        <v>1.0416666666666601</v>
      </c>
      <c r="BG317" s="1">
        <v>12.2222222222222</v>
      </c>
      <c r="BH317" s="1">
        <v>14.1025641025641</v>
      </c>
      <c r="BI317" s="1">
        <v>12.5</v>
      </c>
      <c r="BJ317" s="1">
        <v>14.5161290322581</v>
      </c>
      <c r="BK317" s="1">
        <v>0</v>
      </c>
      <c r="BL317" s="1">
        <v>0</v>
      </c>
      <c r="BM317" s="1">
        <v>0</v>
      </c>
      <c r="BN317" s="1">
        <v>90</v>
      </c>
      <c r="BO317" s="1">
        <v>62.5</v>
      </c>
      <c r="BP317" s="1">
        <v>44.642857142857103</v>
      </c>
      <c r="BQ317" s="1">
        <v>17.272727272727199</v>
      </c>
      <c r="BR317" s="1">
        <v>19.230769230769202</v>
      </c>
      <c r="BS317" s="1">
        <v>21.698113207547099</v>
      </c>
      <c r="BT317" s="1">
        <v>22</v>
      </c>
      <c r="BU317" s="1">
        <v>25</v>
      </c>
      <c r="BV317" s="1">
        <v>25.5555555555555</v>
      </c>
      <c r="BW317" s="1">
        <v>24.358974358974301</v>
      </c>
      <c r="BX317" s="1">
        <v>23.6111111111111</v>
      </c>
      <c r="BY317" s="1">
        <v>25.806451612903199</v>
      </c>
      <c r="BZ317" s="1">
        <v>0</v>
      </c>
      <c r="CA317" s="1">
        <v>0</v>
      </c>
      <c r="CB317" s="1">
        <v>0</v>
      </c>
      <c r="CC317" s="1">
        <v>37.142857142857103</v>
      </c>
      <c r="CD317" s="1">
        <v>36.764705882352899</v>
      </c>
      <c r="CE317" s="1">
        <v>34.821428571428498</v>
      </c>
      <c r="CF317" s="1">
        <v>30</v>
      </c>
      <c r="CG317" s="1">
        <v>31.730769230769202</v>
      </c>
      <c r="CH317" s="1">
        <v>32.075471698113198</v>
      </c>
      <c r="CI317" s="1">
        <v>30</v>
      </c>
      <c r="CJ317" s="1">
        <v>36.4583333333333</v>
      </c>
      <c r="CK317" s="1">
        <v>36.6666666666666</v>
      </c>
      <c r="CL317" s="1">
        <v>39.743589743589702</v>
      </c>
      <c r="CM317" s="1">
        <v>30.5555555555555</v>
      </c>
      <c r="CN317" s="1">
        <v>33.870967741935402</v>
      </c>
      <c r="CO317" s="1">
        <v>0</v>
      </c>
      <c r="CP317" s="1">
        <v>0</v>
      </c>
      <c r="CQ317" s="1">
        <v>0</v>
      </c>
      <c r="CR317" s="1">
        <v>32.142857142857103</v>
      </c>
      <c r="CS317" s="1">
        <v>31.617647058823501</v>
      </c>
      <c r="CT317" s="1">
        <v>32.142857142857103</v>
      </c>
      <c r="CU317" s="1">
        <v>30.909090909090899</v>
      </c>
      <c r="CV317" s="1">
        <v>31.730769230769202</v>
      </c>
      <c r="CW317" s="1">
        <v>33.018867924528301</v>
      </c>
      <c r="CX317" s="1">
        <v>29</v>
      </c>
      <c r="CY317" s="1">
        <v>14.5833333333333</v>
      </c>
      <c r="CZ317" s="1">
        <v>13.3333333333333</v>
      </c>
      <c r="DA317" s="1">
        <v>12.8205128205128</v>
      </c>
      <c r="DB317" s="1">
        <v>6.9444444444444402</v>
      </c>
      <c r="DC317" s="1">
        <v>19.354838709677399</v>
      </c>
      <c r="DD317" s="1">
        <v>0</v>
      </c>
      <c r="DE317" s="1">
        <v>0</v>
      </c>
      <c r="DF317" s="1">
        <v>0</v>
      </c>
      <c r="DG317" s="1">
        <v>47.413793103448199</v>
      </c>
      <c r="DH317" s="1">
        <v>43.194291986827601</v>
      </c>
      <c r="DI317" s="1">
        <v>34.003248071457499</v>
      </c>
      <c r="DJ317" s="1">
        <v>16.202606635071099</v>
      </c>
      <c r="DK317" s="1">
        <v>2.7472527472527402</v>
      </c>
      <c r="DL317" s="1">
        <v>3.69807497467071</v>
      </c>
      <c r="DM317" s="1">
        <v>5.4984583761562096</v>
      </c>
      <c r="DN317" s="1">
        <v>4.0471311475409797</v>
      </c>
      <c r="DO317" s="1">
        <v>4.2004048582995903</v>
      </c>
      <c r="DP317" s="1">
        <v>12.955254942767899</v>
      </c>
      <c r="DQ317" s="1">
        <v>36.049237983587297</v>
      </c>
      <c r="DR317" s="1">
        <v>10.475482912332801</v>
      </c>
      <c r="DS317" s="1">
        <v>0</v>
      </c>
      <c r="DT317" s="1">
        <v>0</v>
      </c>
      <c r="DU317" s="1">
        <v>0</v>
      </c>
      <c r="DV317" s="1">
        <v>15.975788701393901</v>
      </c>
      <c r="DW317" s="1">
        <v>16.703256494694401</v>
      </c>
      <c r="DX317" s="1">
        <v>16.910272025984501</v>
      </c>
      <c r="DY317" s="1">
        <v>15.4324644549763</v>
      </c>
      <c r="DZ317" s="1">
        <v>13.936063936063899</v>
      </c>
      <c r="EA317" s="1">
        <v>18.1864235055724</v>
      </c>
      <c r="EB317" s="1">
        <v>18.961973278519999</v>
      </c>
      <c r="EC317" s="1">
        <v>27.817622950819601</v>
      </c>
      <c r="ED317" s="1">
        <v>40.131578947368403</v>
      </c>
      <c r="EE317" s="1">
        <v>23.777315296566101</v>
      </c>
      <c r="EF317" s="1">
        <v>20.5744431418522</v>
      </c>
      <c r="EG317" s="1">
        <v>25.928677563150099</v>
      </c>
      <c r="EH317" s="1">
        <v>0</v>
      </c>
      <c r="EI317" s="1">
        <v>0</v>
      </c>
      <c r="EJ317" s="1">
        <v>0</v>
      </c>
      <c r="EK317" s="1">
        <v>35.399853264856901</v>
      </c>
      <c r="EL317" s="1">
        <v>36.1873399195023</v>
      </c>
      <c r="EM317" s="1">
        <v>35.749086479902502</v>
      </c>
      <c r="EN317" s="1">
        <v>30.9537914691943</v>
      </c>
      <c r="EO317" s="1">
        <v>22.0779220779221</v>
      </c>
      <c r="EP317" s="1">
        <v>21.681864235055698</v>
      </c>
      <c r="EQ317" s="1">
        <v>21.891058581706101</v>
      </c>
      <c r="ER317" s="1">
        <v>25.768442622950801</v>
      </c>
      <c r="ES317" s="1">
        <v>33.350202429149803</v>
      </c>
      <c r="ET317" s="1">
        <v>28.876170655567101</v>
      </c>
      <c r="EU317" s="1">
        <v>38.628370457209797</v>
      </c>
      <c r="EV317" s="1">
        <v>47.696879643387803</v>
      </c>
      <c r="EW317" s="1">
        <v>0</v>
      </c>
      <c r="EX317" s="1">
        <v>0</v>
      </c>
      <c r="EY317" s="1">
        <v>0</v>
      </c>
    </row>
    <row r="318" spans="1:155" ht="15">
      <c r="A318" s="11" t="s">
        <v>326</v>
      </c>
      <c r="B318" s="1" t="s">
        <v>798</v>
      </c>
      <c r="C318" s="1" t="s">
        <v>1054</v>
      </c>
      <c r="D318" s="11" t="s">
        <v>1055</v>
      </c>
      <c r="E318" s="11" t="s">
        <v>1267</v>
      </c>
      <c r="F318" s="1">
        <v>94.877049180327802</v>
      </c>
      <c r="G318" s="1">
        <v>96.933962264150907</v>
      </c>
      <c r="H318" s="1">
        <v>97.179487179487097</v>
      </c>
      <c r="I318" s="1">
        <v>96.198830409356702</v>
      </c>
      <c r="J318" s="1">
        <v>93.884892086330893</v>
      </c>
      <c r="K318" s="1">
        <v>89.097744360902198</v>
      </c>
      <c r="L318" s="1">
        <v>86.220472440944803</v>
      </c>
      <c r="M318" s="1">
        <v>81.779661016949106</v>
      </c>
      <c r="N318" s="1">
        <v>85.135135135135101</v>
      </c>
      <c r="O318" s="1">
        <v>87.5</v>
      </c>
      <c r="P318" s="1">
        <v>91.975308641975303</v>
      </c>
      <c r="Q318" s="1">
        <v>70.289855072463695</v>
      </c>
      <c r="R318" s="1">
        <v>88.524590163934405</v>
      </c>
      <c r="S318" s="1">
        <v>82.786885245901601</v>
      </c>
      <c r="T318" s="1">
        <v>35.714285714285701</v>
      </c>
      <c r="U318" s="1">
        <v>93.647540983606504</v>
      </c>
      <c r="V318" s="1">
        <v>94.575471698113205</v>
      </c>
      <c r="W318" s="1">
        <v>96.6666666666666</v>
      </c>
      <c r="X318" s="1">
        <v>97.368421052631504</v>
      </c>
      <c r="Y318" s="1">
        <v>96.043165467625897</v>
      </c>
      <c r="Z318" s="1">
        <v>95.864661654135304</v>
      </c>
      <c r="AA318" s="1">
        <v>97.244094488188907</v>
      </c>
      <c r="AB318" s="1">
        <v>98.728813559322006</v>
      </c>
      <c r="AC318" s="1">
        <v>99.549549549549496</v>
      </c>
      <c r="AD318" s="1">
        <v>97.5</v>
      </c>
      <c r="AE318" s="1">
        <v>95.679012345678998</v>
      </c>
      <c r="AF318" s="1">
        <v>89.130434782608603</v>
      </c>
      <c r="AG318" s="1">
        <v>94.262295081967196</v>
      </c>
      <c r="AH318" s="1">
        <v>84.426229508196698</v>
      </c>
      <c r="AI318" s="1">
        <v>30.952380952380899</v>
      </c>
      <c r="AJ318" s="1">
        <v>75</v>
      </c>
      <c r="AK318" s="1">
        <v>77.594339622641499</v>
      </c>
      <c r="AL318" s="1">
        <v>76.923076923076906</v>
      </c>
      <c r="AM318" s="1">
        <v>78.070175438596394</v>
      </c>
      <c r="AN318" s="1">
        <v>71.582733812949598</v>
      </c>
      <c r="AO318" s="1">
        <v>69.548872180451099</v>
      </c>
      <c r="AP318" s="1">
        <v>32.677165354330697</v>
      </c>
      <c r="AQ318" s="1">
        <v>33.4745762711864</v>
      </c>
      <c r="AR318" s="1">
        <v>33.783783783783697</v>
      </c>
      <c r="AS318" s="1">
        <v>36</v>
      </c>
      <c r="AT318" s="1">
        <v>6.7901234567901199</v>
      </c>
      <c r="AU318" s="1">
        <v>48.5507246376811</v>
      </c>
      <c r="AV318" s="1">
        <v>59.016393442622899</v>
      </c>
      <c r="AW318" s="1">
        <v>50</v>
      </c>
      <c r="AX318" s="1">
        <v>52.380952380952301</v>
      </c>
      <c r="AY318" s="1">
        <v>94.467213114754102</v>
      </c>
      <c r="AZ318" s="1">
        <v>97.877358490565996</v>
      </c>
      <c r="BA318" s="1">
        <v>81.282051282051199</v>
      </c>
      <c r="BB318" s="1">
        <v>93.274853801169499</v>
      </c>
      <c r="BC318" s="1">
        <v>71.582733812949598</v>
      </c>
      <c r="BD318" s="1">
        <v>97.368421052631504</v>
      </c>
      <c r="BE318" s="1">
        <v>83.858267716535394</v>
      </c>
      <c r="BF318" s="1">
        <v>96.186440677966104</v>
      </c>
      <c r="BG318" s="1">
        <v>99.549549549549496</v>
      </c>
      <c r="BH318" s="1">
        <v>96.5</v>
      </c>
      <c r="BI318" s="1">
        <v>98.148148148148096</v>
      </c>
      <c r="BJ318" s="1">
        <v>96.376811594202806</v>
      </c>
      <c r="BK318" s="1">
        <v>95.901639344262193</v>
      </c>
      <c r="BL318" s="1">
        <v>90.983606557377001</v>
      </c>
      <c r="BM318" s="1">
        <v>72.619047619047606</v>
      </c>
      <c r="BN318" s="1">
        <v>73.565573770491795</v>
      </c>
      <c r="BO318" s="1">
        <v>77.358490566037702</v>
      </c>
      <c r="BP318" s="1">
        <v>78.717948717948701</v>
      </c>
      <c r="BQ318" s="1">
        <v>82.456140350877106</v>
      </c>
      <c r="BR318" s="1">
        <v>83.812949640287698</v>
      </c>
      <c r="BS318" s="1">
        <v>86.842105263157904</v>
      </c>
      <c r="BT318" s="1">
        <v>90.551181102362193</v>
      </c>
      <c r="BU318" s="1">
        <v>91.949152542372801</v>
      </c>
      <c r="BV318" s="1">
        <v>93.693693693693604</v>
      </c>
      <c r="BW318" s="1">
        <v>93</v>
      </c>
      <c r="BX318" s="1">
        <v>92.592592592592496</v>
      </c>
      <c r="BY318" s="1">
        <v>94.202898550724598</v>
      </c>
      <c r="BZ318" s="1">
        <v>95.901639344262193</v>
      </c>
      <c r="CA318" s="1">
        <v>95.081967213114694</v>
      </c>
      <c r="CB318" s="1">
        <v>91.6666666666666</v>
      </c>
      <c r="CC318" s="1">
        <v>68.237704918032705</v>
      </c>
      <c r="CD318" s="1">
        <v>66.745283018867894</v>
      </c>
      <c r="CE318" s="1">
        <v>68.461538461538396</v>
      </c>
      <c r="CF318" s="1">
        <v>87.719298245613999</v>
      </c>
      <c r="CG318" s="1">
        <v>88.848920863309303</v>
      </c>
      <c r="CH318" s="1">
        <v>59.7744360902255</v>
      </c>
      <c r="CI318" s="1">
        <v>66.141732283464506</v>
      </c>
      <c r="CJ318" s="1">
        <v>97.033898305084705</v>
      </c>
      <c r="CK318" s="1">
        <v>77.027027027027003</v>
      </c>
      <c r="CL318" s="1">
        <v>80</v>
      </c>
      <c r="CM318" s="1">
        <v>85.802469135802397</v>
      </c>
      <c r="CN318" s="1">
        <v>97.101449275362299</v>
      </c>
      <c r="CO318" s="1">
        <v>95.081967213114694</v>
      </c>
      <c r="CP318" s="1">
        <v>99.180327868852402</v>
      </c>
      <c r="CQ318" s="1">
        <v>95.238095238095198</v>
      </c>
      <c r="CR318" s="1">
        <v>97.336065573770398</v>
      </c>
      <c r="CS318" s="1">
        <v>98.113207547169793</v>
      </c>
      <c r="CT318" s="1">
        <v>97.179487179487097</v>
      </c>
      <c r="CU318" s="1">
        <v>97.368421052631504</v>
      </c>
      <c r="CV318" s="1">
        <v>98.920863309352498</v>
      </c>
      <c r="CW318" s="1">
        <v>99.248120300751793</v>
      </c>
      <c r="CX318" s="1">
        <v>99.212598425196802</v>
      </c>
      <c r="CY318" s="1">
        <v>99.1525423728813</v>
      </c>
      <c r="CZ318" s="1">
        <v>99.549549549549496</v>
      </c>
      <c r="DA318" s="1">
        <v>99.5</v>
      </c>
      <c r="DB318" s="1">
        <v>95.679012345678998</v>
      </c>
      <c r="DC318" s="1">
        <v>97.826086956521706</v>
      </c>
      <c r="DD318" s="1">
        <v>96.721311475409806</v>
      </c>
      <c r="DE318" s="1">
        <v>95.901639344262193</v>
      </c>
      <c r="DF318" s="1">
        <v>91.6666666666666</v>
      </c>
      <c r="DG318" s="1">
        <v>62.784299339691799</v>
      </c>
      <c r="DH318" s="1">
        <v>78.905964141968497</v>
      </c>
      <c r="DI318" s="1">
        <v>77.486804709703605</v>
      </c>
      <c r="DJ318" s="1">
        <v>68.335308056871995</v>
      </c>
      <c r="DK318" s="1">
        <v>92.257742257742194</v>
      </c>
      <c r="DL318" s="1">
        <v>94.680851063829707</v>
      </c>
      <c r="DM318" s="1">
        <v>97.584789311408002</v>
      </c>
      <c r="DN318" s="1">
        <v>98.924180327868797</v>
      </c>
      <c r="DO318" s="1">
        <v>92.965587044534402</v>
      </c>
      <c r="DP318" s="1">
        <v>99.739854318418296</v>
      </c>
      <c r="DQ318" s="1">
        <v>85.990621336459498</v>
      </c>
      <c r="DR318" s="1">
        <v>41.976225854383301</v>
      </c>
      <c r="DS318" s="1">
        <v>85.378787878787804</v>
      </c>
      <c r="DT318" s="1">
        <v>73.823975720789093</v>
      </c>
      <c r="DU318" s="1">
        <v>74.491525423728802</v>
      </c>
      <c r="DV318" s="1">
        <v>86.555392516507695</v>
      </c>
      <c r="DW318" s="1">
        <v>81.503841931942901</v>
      </c>
      <c r="DX318" s="1">
        <v>74.888347543645907</v>
      </c>
      <c r="DY318" s="1">
        <v>76.629146919431193</v>
      </c>
      <c r="DZ318" s="1">
        <v>73.676323676323605</v>
      </c>
      <c r="EA318" s="1">
        <v>55.572441742654497</v>
      </c>
      <c r="EB318" s="1">
        <v>50.924974306269199</v>
      </c>
      <c r="EC318" s="1">
        <v>50.358606557377101</v>
      </c>
      <c r="ED318" s="1">
        <v>36.184210526315702</v>
      </c>
      <c r="EE318" s="1">
        <v>63.631633714880302</v>
      </c>
      <c r="EF318" s="1">
        <v>45.662368112543902</v>
      </c>
      <c r="EG318" s="1">
        <v>31.277860326894501</v>
      </c>
      <c r="EH318" s="1">
        <v>15.530303030302999</v>
      </c>
      <c r="EI318" s="1">
        <v>5.6904400606980197</v>
      </c>
      <c r="EJ318" s="1">
        <v>5.6779661016949099</v>
      </c>
      <c r="EK318" s="1">
        <v>95.432868672046894</v>
      </c>
      <c r="EL318" s="1">
        <v>95.865349432857599</v>
      </c>
      <c r="EM318" s="1">
        <v>97.239139261063698</v>
      </c>
      <c r="EN318" s="1">
        <v>95.734597156398095</v>
      </c>
      <c r="EO318" s="1">
        <v>94.755244755244703</v>
      </c>
      <c r="EP318" s="1">
        <v>71.428571428571402</v>
      </c>
      <c r="EQ318" s="1">
        <v>80.626927029804705</v>
      </c>
      <c r="ER318" s="1">
        <v>63.575819672131097</v>
      </c>
      <c r="ES318" s="1">
        <v>87.398785425101195</v>
      </c>
      <c r="ET318" s="1">
        <v>97.970863683662799</v>
      </c>
      <c r="EU318" s="1">
        <v>85.228604923798301</v>
      </c>
      <c r="EV318" s="1">
        <v>65.824665676077203</v>
      </c>
      <c r="EW318" s="1">
        <v>83.030303030303003</v>
      </c>
      <c r="EX318" s="1">
        <v>93.171471927162301</v>
      </c>
      <c r="EY318" s="1">
        <v>41.610169491525397</v>
      </c>
    </row>
    <row r="319" spans="1:155" ht="15">
      <c r="A319" s="11" t="s">
        <v>58</v>
      </c>
      <c r="B319" s="1" t="s">
        <v>965</v>
      </c>
      <c r="C319" s="1" t="s">
        <v>1061</v>
      </c>
      <c r="D319" s="11" t="s">
        <v>1062</v>
      </c>
      <c r="E319" s="11" t="s">
        <v>1063</v>
      </c>
      <c r="F319" s="1">
        <v>62.290502793296099</v>
      </c>
      <c r="G319" s="1">
        <v>46.407185628742504</v>
      </c>
      <c r="H319" s="1">
        <v>34.671532846715301</v>
      </c>
      <c r="I319" s="1">
        <v>37.603305785123901</v>
      </c>
      <c r="J319" s="1">
        <v>27.966101694915199</v>
      </c>
      <c r="K319" s="1">
        <v>38.495575221238902</v>
      </c>
      <c r="L319" s="1">
        <v>55.607476635513997</v>
      </c>
      <c r="M319" s="1">
        <v>41.262135922330103</v>
      </c>
      <c r="N319" s="1">
        <v>34.269662921348299</v>
      </c>
      <c r="O319" s="1">
        <v>34.8101265822784</v>
      </c>
      <c r="P319" s="1">
        <v>35</v>
      </c>
      <c r="Q319" s="1">
        <v>37.313432835820898</v>
      </c>
      <c r="R319" s="1">
        <v>40</v>
      </c>
      <c r="S319" s="1">
        <v>37.755102040816297</v>
      </c>
      <c r="T319" s="1">
        <v>0</v>
      </c>
      <c r="U319" s="1">
        <v>46.927374301675897</v>
      </c>
      <c r="V319" s="1">
        <v>47.305389221556801</v>
      </c>
      <c r="W319" s="1">
        <v>43.0656934306569</v>
      </c>
      <c r="X319" s="1">
        <v>14.049586776859501</v>
      </c>
      <c r="Y319" s="1">
        <v>13.559322033898299</v>
      </c>
      <c r="Z319" s="1">
        <v>15.044247787610599</v>
      </c>
      <c r="AA319" s="1">
        <v>16.355140186915801</v>
      </c>
      <c r="AB319" s="1">
        <v>16.990291262135901</v>
      </c>
      <c r="AC319" s="1">
        <v>17.4157303370786</v>
      </c>
      <c r="AD319" s="1">
        <v>18.9873417721519</v>
      </c>
      <c r="AE319" s="1">
        <v>21.428571428571399</v>
      </c>
      <c r="AF319" s="1">
        <v>30.597014925373099</v>
      </c>
      <c r="AG319" s="1">
        <v>34.615384615384599</v>
      </c>
      <c r="AH319" s="1">
        <v>38.775510204081598</v>
      </c>
      <c r="AI319" s="1">
        <v>0</v>
      </c>
      <c r="AJ319" s="1">
        <v>72.067039106145202</v>
      </c>
      <c r="AK319" s="1">
        <v>70.958083832335305</v>
      </c>
      <c r="AL319" s="1">
        <v>71.897810218978094</v>
      </c>
      <c r="AM319" s="1">
        <v>66.942148760330497</v>
      </c>
      <c r="AN319" s="1">
        <v>68.644067796610102</v>
      </c>
      <c r="AO319" s="1">
        <v>68.141592920353901</v>
      </c>
      <c r="AP319" s="1">
        <v>71.028037383177505</v>
      </c>
      <c r="AQ319" s="1">
        <v>71.844660194174693</v>
      </c>
      <c r="AR319" s="1">
        <v>71.348314606741496</v>
      </c>
      <c r="AS319" s="1">
        <v>74.683544303797404</v>
      </c>
      <c r="AT319" s="1">
        <v>79.285714285714207</v>
      </c>
      <c r="AU319" s="1">
        <v>47.014925373134297</v>
      </c>
      <c r="AV319" s="1">
        <v>46.153846153846096</v>
      </c>
      <c r="AW319" s="1">
        <v>46.938775510204103</v>
      </c>
      <c r="AX319" s="1">
        <v>0</v>
      </c>
      <c r="AY319" s="1">
        <v>55.5865921787709</v>
      </c>
      <c r="AZ319" s="1">
        <v>35.029940119760397</v>
      </c>
      <c r="BA319" s="1">
        <v>12.7737226277372</v>
      </c>
      <c r="BB319" s="1">
        <v>16.1157024793388</v>
      </c>
      <c r="BC319" s="1">
        <v>37.711864406779597</v>
      </c>
      <c r="BD319" s="1">
        <v>23.4513274336283</v>
      </c>
      <c r="BE319" s="1">
        <v>27.570093457943901</v>
      </c>
      <c r="BF319" s="1">
        <v>26.6990291262135</v>
      </c>
      <c r="BG319" s="1">
        <v>20.7865168539325</v>
      </c>
      <c r="BH319" s="1">
        <v>33.544303797468302</v>
      </c>
      <c r="BI319" s="1">
        <v>2.1428571428571401</v>
      </c>
      <c r="BJ319" s="1">
        <v>14.179104477611901</v>
      </c>
      <c r="BK319" s="1">
        <v>25.384615384615302</v>
      </c>
      <c r="BL319" s="1">
        <v>1.0204081632653099</v>
      </c>
      <c r="BM319" s="1">
        <v>0</v>
      </c>
      <c r="BN319" s="1">
        <v>74.301675977653602</v>
      </c>
      <c r="BO319" s="1">
        <v>20.359281437125698</v>
      </c>
      <c r="BP319" s="1">
        <v>21.167883211678799</v>
      </c>
      <c r="BQ319" s="1">
        <v>20.661157024793301</v>
      </c>
      <c r="BR319" s="1">
        <v>22.033898305084701</v>
      </c>
      <c r="BS319" s="1">
        <v>22.566371681415902</v>
      </c>
      <c r="BT319" s="1">
        <v>24.766355140186899</v>
      </c>
      <c r="BU319" s="1">
        <v>25.242718446601899</v>
      </c>
      <c r="BV319" s="1">
        <v>26.404494382022399</v>
      </c>
      <c r="BW319" s="1">
        <v>27.848101265822699</v>
      </c>
      <c r="BX319" s="1">
        <v>28.571428571428498</v>
      </c>
      <c r="BY319" s="1">
        <v>36.567164179104402</v>
      </c>
      <c r="BZ319" s="1">
        <v>37.692307692307601</v>
      </c>
      <c r="CA319" s="1">
        <v>41.836734693877503</v>
      </c>
      <c r="CB319" s="1">
        <v>0</v>
      </c>
      <c r="CC319" s="1">
        <v>74.581005586592099</v>
      </c>
      <c r="CD319" s="1">
        <v>76.646706586826298</v>
      </c>
      <c r="CE319" s="1">
        <v>65.328467153284606</v>
      </c>
      <c r="CF319" s="1">
        <v>92.975206611570201</v>
      </c>
      <c r="CG319" s="1">
        <v>95.338983050847403</v>
      </c>
      <c r="CH319" s="1">
        <v>84.955752212389299</v>
      </c>
      <c r="CI319" s="1">
        <v>82.242990654205599</v>
      </c>
      <c r="CJ319" s="1">
        <v>82.524271844660106</v>
      </c>
      <c r="CK319" s="1">
        <v>82.022471910112301</v>
      </c>
      <c r="CL319" s="1">
        <v>81.012658227848107</v>
      </c>
      <c r="CM319" s="1">
        <v>73.571428571428498</v>
      </c>
      <c r="CN319" s="1">
        <v>66.417910447761201</v>
      </c>
      <c r="CO319" s="1">
        <v>86.923076923076906</v>
      </c>
      <c r="CP319" s="1">
        <v>91.836734693877503</v>
      </c>
      <c r="CQ319" s="1">
        <v>0</v>
      </c>
      <c r="CR319" s="1">
        <v>44.972067039106101</v>
      </c>
      <c r="CS319" s="1">
        <v>46.107784431137702</v>
      </c>
      <c r="CT319" s="1">
        <v>48.175182481751797</v>
      </c>
      <c r="CU319" s="1">
        <v>44.6280991735537</v>
      </c>
      <c r="CV319" s="1">
        <v>46.186440677966097</v>
      </c>
      <c r="CW319" s="1">
        <v>46.902654867256601</v>
      </c>
      <c r="CX319" s="1">
        <v>50</v>
      </c>
      <c r="CY319" s="1">
        <v>51.456310679611597</v>
      </c>
      <c r="CZ319" s="1">
        <v>53.932584269662897</v>
      </c>
      <c r="DA319" s="1">
        <v>56.962025316455701</v>
      </c>
      <c r="DB319" s="1">
        <v>65</v>
      </c>
      <c r="DC319" s="1">
        <v>38.0597014925373</v>
      </c>
      <c r="DD319" s="1">
        <v>40.769230769230703</v>
      </c>
      <c r="DE319" s="1">
        <v>43.877551020408099</v>
      </c>
      <c r="DF319" s="1">
        <v>0</v>
      </c>
      <c r="DG319" s="1">
        <v>61.416026344676098</v>
      </c>
      <c r="DH319" s="1">
        <v>31.120584652862298</v>
      </c>
      <c r="DI319" s="1">
        <v>31.783175355450201</v>
      </c>
      <c r="DJ319" s="1">
        <v>39.210789210789201</v>
      </c>
      <c r="DK319" s="1">
        <v>59.523809523809497</v>
      </c>
      <c r="DL319" s="1">
        <v>60.277492291880698</v>
      </c>
      <c r="DM319" s="1">
        <v>65.727459016393396</v>
      </c>
      <c r="DN319" s="1">
        <v>77.580971659919001</v>
      </c>
      <c r="DO319" s="1">
        <v>73.100936524453701</v>
      </c>
      <c r="DP319" s="1">
        <v>51.524032825322401</v>
      </c>
      <c r="DQ319" s="1">
        <v>7.5037147102526003</v>
      </c>
      <c r="DR319" s="1">
        <v>27.5</v>
      </c>
      <c r="DS319" s="1">
        <v>21.3201820940819</v>
      </c>
      <c r="DT319" s="1">
        <v>7.0338983050847403</v>
      </c>
      <c r="DU319" s="1">
        <v>0</v>
      </c>
      <c r="DV319" s="1">
        <v>78.942553969996297</v>
      </c>
      <c r="DW319" s="1">
        <v>81.5468940316686</v>
      </c>
      <c r="DX319" s="1">
        <v>86.048578199052102</v>
      </c>
      <c r="DY319" s="1">
        <v>47.802197802197803</v>
      </c>
      <c r="DZ319" s="1">
        <v>86.170212765957402</v>
      </c>
      <c r="EA319" s="1">
        <v>80.729701952723502</v>
      </c>
      <c r="EB319" s="1">
        <v>88.473360655737693</v>
      </c>
      <c r="EC319" s="1">
        <v>53.188259109311701</v>
      </c>
      <c r="ED319" s="1">
        <v>50.312174817897997</v>
      </c>
      <c r="EE319" s="1">
        <v>64.185228604923694</v>
      </c>
      <c r="EF319" s="1">
        <v>85.364041604754803</v>
      </c>
      <c r="EG319" s="1">
        <v>89.696969696969703</v>
      </c>
      <c r="EH319" s="1">
        <v>86.874051593323202</v>
      </c>
      <c r="EI319" s="1">
        <v>96.186440677966104</v>
      </c>
      <c r="EJ319" s="1">
        <v>0</v>
      </c>
      <c r="EK319" s="1">
        <v>88.144895718990099</v>
      </c>
      <c r="EL319" s="1">
        <v>35.749086479902502</v>
      </c>
      <c r="EM319" s="1">
        <v>30.9537914691943</v>
      </c>
      <c r="EN319" s="1">
        <v>22.0779220779221</v>
      </c>
      <c r="EO319" s="1">
        <v>21.681864235055698</v>
      </c>
      <c r="EP319" s="1">
        <v>21.891058581706101</v>
      </c>
      <c r="EQ319" s="1">
        <v>25.768442622950801</v>
      </c>
      <c r="ER319" s="1">
        <v>33.350202429149803</v>
      </c>
      <c r="ES319" s="1">
        <v>28.876170655567101</v>
      </c>
      <c r="ET319" s="1">
        <v>38.628370457209797</v>
      </c>
      <c r="EU319" s="1">
        <v>47.696879643387803</v>
      </c>
      <c r="EV319" s="1">
        <v>38.939393939393902</v>
      </c>
      <c r="EW319" s="1">
        <v>40.819423368740502</v>
      </c>
      <c r="EX319" s="1">
        <v>41.610169491525397</v>
      </c>
      <c r="EY319" s="1">
        <v>0</v>
      </c>
    </row>
    <row r="320" spans="1:155" ht="15">
      <c r="A320" s="11" t="s">
        <v>142</v>
      </c>
      <c r="B320" s="1" t="s">
        <v>617</v>
      </c>
      <c r="C320" s="1" t="s">
        <v>1084</v>
      </c>
      <c r="D320" s="11" t="s">
        <v>1091</v>
      </c>
      <c r="E320" s="11" t="s">
        <v>1229</v>
      </c>
      <c r="F320" s="1">
        <v>63.861386138613803</v>
      </c>
      <c r="G320" s="1">
        <v>67.525773195876198</v>
      </c>
      <c r="H320" s="1">
        <v>64.673913043478194</v>
      </c>
      <c r="I320" s="1">
        <v>54.109589041095902</v>
      </c>
      <c r="J320" s="1">
        <v>55.769230769230703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50.495049504950501</v>
      </c>
      <c r="V320" s="1">
        <v>56.1855670103092</v>
      </c>
      <c r="W320" s="1">
        <v>60.326086956521699</v>
      </c>
      <c r="X320" s="1">
        <v>48.630136986301302</v>
      </c>
      <c r="Y320" s="1">
        <v>19.230769230769202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47.029702970297002</v>
      </c>
      <c r="AK320" s="1">
        <v>48.453608247422601</v>
      </c>
      <c r="AL320" s="1">
        <v>49.456521739130402</v>
      </c>
      <c r="AM320" s="1">
        <v>50</v>
      </c>
      <c r="AN320" s="1">
        <v>49.038461538461497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33.1683168316831</v>
      </c>
      <c r="AZ320" s="1">
        <v>25.2577319587628</v>
      </c>
      <c r="BA320" s="1">
        <v>34.239130434782602</v>
      </c>
      <c r="BB320" s="1">
        <v>19.863013698630098</v>
      </c>
      <c r="BC320" s="1">
        <v>16.346153846153801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35.148514851485103</v>
      </c>
      <c r="BO320" s="1">
        <v>39.175257731958702</v>
      </c>
      <c r="BP320" s="1">
        <v>42.3913043478261</v>
      </c>
      <c r="BQ320" s="1">
        <v>43.150684931506802</v>
      </c>
      <c r="BR320" s="1">
        <v>41.346153846153797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66.8316831683168</v>
      </c>
      <c r="CD320" s="1">
        <v>67.525773195876198</v>
      </c>
      <c r="CE320" s="1">
        <v>72.282608695652101</v>
      </c>
      <c r="CF320" s="1">
        <v>65.753424657534197</v>
      </c>
      <c r="CG320" s="1">
        <v>62.5</v>
      </c>
      <c r="CH320" s="1">
        <v>0</v>
      </c>
      <c r="CI320" s="1">
        <v>0</v>
      </c>
      <c r="CJ320" s="1">
        <v>0</v>
      </c>
      <c r="CK320" s="1">
        <v>0</v>
      </c>
      <c r="CL320" s="1">
        <v>0</v>
      </c>
      <c r="CM320" s="1">
        <v>0</v>
      </c>
      <c r="CN320" s="1">
        <v>0</v>
      </c>
      <c r="CO320" s="1">
        <v>0</v>
      </c>
      <c r="CP320" s="1">
        <v>0</v>
      </c>
      <c r="CQ320" s="1">
        <v>0</v>
      </c>
      <c r="CR320" s="1">
        <v>38.613861386138602</v>
      </c>
      <c r="CS320" s="1">
        <v>39.690721649484502</v>
      </c>
      <c r="CT320" s="1">
        <v>40.2173913043478</v>
      </c>
      <c r="CU320" s="1">
        <v>36.301369863013697</v>
      </c>
      <c r="CV320" s="1">
        <v>3.84615384615384</v>
      </c>
      <c r="CW320" s="1">
        <v>0</v>
      </c>
      <c r="CX320" s="1">
        <v>0</v>
      </c>
      <c r="CY320" s="1">
        <v>0</v>
      </c>
      <c r="CZ320" s="1">
        <v>0</v>
      </c>
      <c r="DA320" s="1">
        <v>0</v>
      </c>
      <c r="DB320" s="1">
        <v>0</v>
      </c>
      <c r="DC320" s="1">
        <v>0</v>
      </c>
      <c r="DD320" s="1">
        <v>0</v>
      </c>
      <c r="DE320" s="1">
        <v>0</v>
      </c>
      <c r="DF320" s="1">
        <v>0</v>
      </c>
      <c r="DG320" s="1">
        <v>68.543653705062297</v>
      </c>
      <c r="DH320" s="1">
        <v>50.073179656055601</v>
      </c>
      <c r="DI320" s="1">
        <v>72.005684125050706</v>
      </c>
      <c r="DJ320" s="1">
        <v>75.562796208530798</v>
      </c>
      <c r="DK320" s="1">
        <v>58.1918081918081</v>
      </c>
      <c r="DL320" s="1">
        <v>0</v>
      </c>
      <c r="DM320" s="1">
        <v>0</v>
      </c>
      <c r="DN320" s="1">
        <v>0</v>
      </c>
      <c r="DO320" s="1">
        <v>0</v>
      </c>
      <c r="DP320" s="1">
        <v>0</v>
      </c>
      <c r="DQ320" s="1">
        <v>0</v>
      </c>
      <c r="DR320" s="1">
        <v>0</v>
      </c>
      <c r="DS320" s="1">
        <v>0</v>
      </c>
      <c r="DT320" s="1">
        <v>0</v>
      </c>
      <c r="DU320" s="1">
        <v>0</v>
      </c>
      <c r="DV320" s="1">
        <v>51.485693323550898</v>
      </c>
      <c r="DW320" s="1">
        <v>52.049030369557201</v>
      </c>
      <c r="DX320" s="1">
        <v>66.402760860738894</v>
      </c>
      <c r="DY320" s="1">
        <v>71.001184834123194</v>
      </c>
      <c r="DZ320" s="1">
        <v>37.312687312687302</v>
      </c>
      <c r="EA320" s="1">
        <v>0</v>
      </c>
      <c r="EB320" s="1">
        <v>0</v>
      </c>
      <c r="EC320" s="1">
        <v>0</v>
      </c>
      <c r="ED320" s="1">
        <v>0</v>
      </c>
      <c r="EE320" s="1">
        <v>0</v>
      </c>
      <c r="EF320" s="1">
        <v>0</v>
      </c>
      <c r="EG320" s="1">
        <v>0</v>
      </c>
      <c r="EH320" s="1">
        <v>0</v>
      </c>
      <c r="EI320" s="1">
        <v>0</v>
      </c>
      <c r="EJ320" s="1">
        <v>0</v>
      </c>
      <c r="EK320" s="1">
        <v>35.399853264856901</v>
      </c>
      <c r="EL320" s="1">
        <v>36.1873399195023</v>
      </c>
      <c r="EM320" s="1">
        <v>35.749086479902502</v>
      </c>
      <c r="EN320" s="1">
        <v>30.9537914691943</v>
      </c>
      <c r="EO320" s="1">
        <v>22.0779220779221</v>
      </c>
      <c r="EP320" s="1">
        <v>0</v>
      </c>
      <c r="EQ320" s="1">
        <v>0</v>
      </c>
      <c r="ER320" s="1">
        <v>0</v>
      </c>
      <c r="ES320" s="1">
        <v>0</v>
      </c>
      <c r="ET320" s="1">
        <v>0</v>
      </c>
      <c r="EU320" s="1">
        <v>0</v>
      </c>
      <c r="EV320" s="1">
        <v>0</v>
      </c>
      <c r="EW320" s="1">
        <v>0</v>
      </c>
      <c r="EX320" s="1">
        <v>0</v>
      </c>
      <c r="EY320" s="1">
        <v>0</v>
      </c>
    </row>
    <row r="321" spans="1:155" ht="15">
      <c r="A321" s="11" t="s">
        <v>351</v>
      </c>
      <c r="B321" s="1" t="s">
        <v>823</v>
      </c>
      <c r="C321" s="1" t="s">
        <v>1018</v>
      </c>
      <c r="D321" s="11" t="s">
        <v>1127</v>
      </c>
      <c r="E321" s="11" t="s">
        <v>1250</v>
      </c>
      <c r="F321" s="1">
        <v>64.170506912442306</v>
      </c>
      <c r="G321" s="1">
        <v>64.682539682539598</v>
      </c>
      <c r="H321" s="1">
        <v>64.570552147239198</v>
      </c>
      <c r="I321" s="1">
        <v>58.928571428571402</v>
      </c>
      <c r="J321" s="1">
        <v>48.816568047337199</v>
      </c>
      <c r="K321" s="1">
        <v>47.6666666666666</v>
      </c>
      <c r="L321" s="1">
        <v>44.117647058823501</v>
      </c>
      <c r="M321" s="1">
        <v>44.230769230769198</v>
      </c>
      <c r="N321" s="1">
        <v>47.7443609022556</v>
      </c>
      <c r="O321" s="1">
        <v>48.728813559321999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27.764976958525299</v>
      </c>
      <c r="V321" s="1">
        <v>29.3650793650793</v>
      </c>
      <c r="W321" s="1">
        <v>28.0674846625766</v>
      </c>
      <c r="X321" s="1">
        <v>25.198412698412699</v>
      </c>
      <c r="Y321" s="1">
        <v>21.0059171597633</v>
      </c>
      <c r="Z321" s="1">
        <v>19</v>
      </c>
      <c r="AA321" s="1">
        <v>17.279411764705799</v>
      </c>
      <c r="AB321" s="1">
        <v>20</v>
      </c>
      <c r="AC321" s="1">
        <v>20.300751879699199</v>
      </c>
      <c r="AD321" s="1">
        <v>22.457627118644101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40.207373271889402</v>
      </c>
      <c r="AK321" s="1">
        <v>39.153439153439102</v>
      </c>
      <c r="AL321" s="1">
        <v>39.110429447852702</v>
      </c>
      <c r="AM321" s="1">
        <v>36.706349206349202</v>
      </c>
      <c r="AN321" s="1">
        <v>32.840236686390497</v>
      </c>
      <c r="AO321" s="1">
        <v>30</v>
      </c>
      <c r="AP321" s="1">
        <v>27.573529411764699</v>
      </c>
      <c r="AQ321" s="1">
        <v>26.1538461538461</v>
      </c>
      <c r="AR321" s="1">
        <v>26.691729323308198</v>
      </c>
      <c r="AS321" s="1">
        <v>27.966101694915199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20.391705069124399</v>
      </c>
      <c r="AZ321" s="1">
        <v>23.148148148148099</v>
      </c>
      <c r="BA321" s="1">
        <v>15.797546012269899</v>
      </c>
      <c r="BB321" s="1">
        <v>23.6111111111111</v>
      </c>
      <c r="BC321" s="1">
        <v>9.1715976331360896</v>
      </c>
      <c r="BD321" s="1">
        <v>4.3333333333333304</v>
      </c>
      <c r="BE321" s="1">
        <v>3.2846715328467102</v>
      </c>
      <c r="BF321" s="1">
        <v>13.4615384615384</v>
      </c>
      <c r="BG321" s="1">
        <v>7.1428571428571397</v>
      </c>
      <c r="BH321" s="1">
        <v>12.2881355932203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29.493087557603602</v>
      </c>
      <c r="BO321" s="1">
        <v>32.804232804232797</v>
      </c>
      <c r="BP321" s="1">
        <v>34.662576687116498</v>
      </c>
      <c r="BQ321" s="1">
        <v>35.714285714285701</v>
      </c>
      <c r="BR321" s="1">
        <v>33.727810650887498</v>
      </c>
      <c r="BS321" s="1">
        <v>34</v>
      </c>
      <c r="BT321" s="1">
        <v>34.191176470588204</v>
      </c>
      <c r="BU321" s="1">
        <v>36.923076923076898</v>
      </c>
      <c r="BV321" s="1">
        <v>40.225563909774401</v>
      </c>
      <c r="BW321" s="1">
        <v>39.830508474576199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19.239631336405498</v>
      </c>
      <c r="CD321" s="1">
        <v>18.518518518518501</v>
      </c>
      <c r="CE321" s="1">
        <v>17.177914110429398</v>
      </c>
      <c r="CF321" s="1">
        <v>20.8333333333333</v>
      </c>
      <c r="CG321" s="1">
        <v>27.514792899408199</v>
      </c>
      <c r="CH321" s="1">
        <v>28.6666666666666</v>
      </c>
      <c r="CI321" s="1">
        <v>29.044117647058801</v>
      </c>
      <c r="CJ321" s="1">
        <v>29.230769230769202</v>
      </c>
      <c r="CK321" s="1">
        <v>32.706766917293201</v>
      </c>
      <c r="CL321" s="1">
        <v>30.932203389830502</v>
      </c>
      <c r="CM321" s="1">
        <v>0</v>
      </c>
      <c r="CN321" s="1">
        <v>0</v>
      </c>
      <c r="CO321" s="1">
        <v>0</v>
      </c>
      <c r="CP321" s="1">
        <v>0</v>
      </c>
      <c r="CQ321" s="1">
        <v>0</v>
      </c>
      <c r="CR321" s="1">
        <v>41.244239631336399</v>
      </c>
      <c r="CS321" s="1">
        <v>41.402116402116398</v>
      </c>
      <c r="CT321" s="1">
        <v>42.791411042944702</v>
      </c>
      <c r="CU321" s="1">
        <v>43.253968253968203</v>
      </c>
      <c r="CV321" s="1">
        <v>40.532544378698198</v>
      </c>
      <c r="CW321" s="1">
        <v>10</v>
      </c>
      <c r="CX321" s="1">
        <v>8.4558823529411704</v>
      </c>
      <c r="CY321" s="1">
        <v>9.6153846153846096</v>
      </c>
      <c r="CZ321" s="1">
        <v>9.77443609022556</v>
      </c>
      <c r="DA321" s="1">
        <v>11.016949152542299</v>
      </c>
      <c r="DB321" s="1">
        <v>0</v>
      </c>
      <c r="DC321" s="1">
        <v>0</v>
      </c>
      <c r="DD321" s="1">
        <v>0</v>
      </c>
      <c r="DE321" s="1">
        <v>0</v>
      </c>
      <c r="DF321" s="1">
        <v>0</v>
      </c>
      <c r="DG321" s="1">
        <v>40.847395451210502</v>
      </c>
      <c r="DH321" s="1">
        <v>55.8543724844493</v>
      </c>
      <c r="DI321" s="1">
        <v>43.422655298416501</v>
      </c>
      <c r="DJ321" s="1">
        <v>34.2120853080568</v>
      </c>
      <c r="DK321" s="1">
        <v>14.335664335664299</v>
      </c>
      <c r="DL321" s="1">
        <v>5.5217831813576401</v>
      </c>
      <c r="DM321" s="1">
        <v>8.3761562178828299</v>
      </c>
      <c r="DN321" s="1">
        <v>8.8627049180327795</v>
      </c>
      <c r="DO321" s="1">
        <v>24.139676113360299</v>
      </c>
      <c r="DP321" s="1">
        <v>47.502601456815803</v>
      </c>
      <c r="DQ321" s="1">
        <v>0</v>
      </c>
      <c r="DR321" s="1">
        <v>0</v>
      </c>
      <c r="DS321" s="1">
        <v>0</v>
      </c>
      <c r="DT321" s="1">
        <v>0</v>
      </c>
      <c r="DU321" s="1">
        <v>0</v>
      </c>
      <c r="DV321" s="1">
        <v>32.0432868672046</v>
      </c>
      <c r="DW321" s="1">
        <v>90.248810830589093</v>
      </c>
      <c r="DX321" s="1">
        <v>37.088915956150998</v>
      </c>
      <c r="DY321" s="1">
        <v>36.1670616113744</v>
      </c>
      <c r="DZ321" s="1">
        <v>58.1918081918081</v>
      </c>
      <c r="EA321" s="1">
        <v>15.146909827760799</v>
      </c>
      <c r="EB321" s="1">
        <v>12.178828365878701</v>
      </c>
      <c r="EC321" s="1">
        <v>37.346311475409799</v>
      </c>
      <c r="ED321" s="1">
        <v>39.524291497975703</v>
      </c>
      <c r="EE321" s="1">
        <v>48.335067637877202</v>
      </c>
      <c r="EF321" s="1">
        <v>0</v>
      </c>
      <c r="EG321" s="1">
        <v>0</v>
      </c>
      <c r="EH321" s="1">
        <v>0</v>
      </c>
      <c r="EI321" s="1">
        <v>0</v>
      </c>
      <c r="EJ321" s="1">
        <v>0</v>
      </c>
      <c r="EK321" s="1">
        <v>35.399853264856901</v>
      </c>
      <c r="EL321" s="1">
        <v>36.1873399195023</v>
      </c>
      <c r="EM321" s="1">
        <v>35.749086479902502</v>
      </c>
      <c r="EN321" s="1">
        <v>30.9537914691943</v>
      </c>
      <c r="EO321" s="1">
        <v>22.0779220779221</v>
      </c>
      <c r="EP321" s="1">
        <v>21.681864235055698</v>
      </c>
      <c r="EQ321" s="1">
        <v>21.891058581706101</v>
      </c>
      <c r="ER321" s="1">
        <v>25.768442622950801</v>
      </c>
      <c r="ES321" s="1">
        <v>33.350202429149803</v>
      </c>
      <c r="ET321" s="1">
        <v>28.876170655567101</v>
      </c>
      <c r="EU321" s="1">
        <v>0</v>
      </c>
      <c r="EV321" s="1">
        <v>0</v>
      </c>
      <c r="EW321" s="1">
        <v>0</v>
      </c>
      <c r="EX321" s="1">
        <v>0</v>
      </c>
      <c r="EY321" s="1">
        <v>0</v>
      </c>
    </row>
    <row r="322" spans="1:155" ht="15">
      <c r="A322" s="11" t="s">
        <v>420</v>
      </c>
      <c r="B322" s="1" t="s">
        <v>888</v>
      </c>
      <c r="C322" s="1" t="s">
        <v>1054</v>
      </c>
      <c r="D322" s="11" t="s">
        <v>1055</v>
      </c>
      <c r="E322" s="11" t="s">
        <v>1177</v>
      </c>
      <c r="F322" s="1">
        <v>65.368852459016296</v>
      </c>
      <c r="G322" s="1">
        <v>59.198113207547102</v>
      </c>
      <c r="H322" s="1">
        <v>57.692307692307601</v>
      </c>
      <c r="I322" s="1">
        <v>54.678362573099399</v>
      </c>
      <c r="J322" s="1">
        <v>65.1079136690647</v>
      </c>
      <c r="K322" s="1">
        <v>65.037593984962399</v>
      </c>
      <c r="L322" s="1">
        <v>60.236220472440898</v>
      </c>
      <c r="M322" s="1">
        <v>41.1016949152542</v>
      </c>
      <c r="N322" s="1">
        <v>48.198198198198199</v>
      </c>
      <c r="O322" s="1">
        <v>5.5</v>
      </c>
      <c r="P322" s="1">
        <v>19.1358024691358</v>
      </c>
      <c r="Q322" s="1">
        <v>0</v>
      </c>
      <c r="R322" s="1">
        <v>0</v>
      </c>
      <c r="S322" s="1">
        <v>0</v>
      </c>
      <c r="T322" s="1">
        <v>0</v>
      </c>
      <c r="U322" s="1">
        <v>95.286885245901601</v>
      </c>
      <c r="V322" s="1">
        <v>82.311320754716903</v>
      </c>
      <c r="W322" s="1">
        <v>85.384615384615302</v>
      </c>
      <c r="X322" s="1">
        <v>83.918128654970701</v>
      </c>
      <c r="Y322" s="1">
        <v>86.690647482014299</v>
      </c>
      <c r="Z322" s="1">
        <v>89.849624060150305</v>
      </c>
      <c r="AA322" s="1">
        <v>90.157480314960594</v>
      </c>
      <c r="AB322" s="1">
        <v>58.0508474576271</v>
      </c>
      <c r="AC322" s="1">
        <v>50</v>
      </c>
      <c r="AD322" s="1">
        <v>18.5</v>
      </c>
      <c r="AE322" s="1">
        <v>11.7283950617283</v>
      </c>
      <c r="AF322" s="1">
        <v>0</v>
      </c>
      <c r="AG322" s="1">
        <v>0</v>
      </c>
      <c r="AH322" s="1">
        <v>0</v>
      </c>
      <c r="AI322" s="1">
        <v>0</v>
      </c>
      <c r="AJ322" s="1">
        <v>37.2950819672131</v>
      </c>
      <c r="AK322" s="1">
        <v>37.735849056603698</v>
      </c>
      <c r="AL322" s="1">
        <v>37.692307692307601</v>
      </c>
      <c r="AM322" s="1">
        <v>38.5964912280701</v>
      </c>
      <c r="AN322" s="1">
        <v>34.532374100719402</v>
      </c>
      <c r="AO322" s="1">
        <v>33.834586466165398</v>
      </c>
      <c r="AP322" s="1">
        <v>32.677165354330697</v>
      </c>
      <c r="AQ322" s="1">
        <v>71.186440677966104</v>
      </c>
      <c r="AR322" s="1">
        <v>73.423423423423401</v>
      </c>
      <c r="AS322" s="1">
        <v>77</v>
      </c>
      <c r="AT322" s="1">
        <v>83.950617283950606</v>
      </c>
      <c r="AU322" s="1">
        <v>0</v>
      </c>
      <c r="AV322" s="1">
        <v>0</v>
      </c>
      <c r="AW322" s="1">
        <v>0</v>
      </c>
      <c r="AX322" s="1">
        <v>0</v>
      </c>
      <c r="AY322" s="1">
        <v>79.713114754098299</v>
      </c>
      <c r="AZ322" s="1">
        <v>70.0471698113207</v>
      </c>
      <c r="BA322" s="1">
        <v>54.102564102564102</v>
      </c>
      <c r="BB322" s="1">
        <v>51.169590643274802</v>
      </c>
      <c r="BC322" s="1">
        <v>41.366906474820098</v>
      </c>
      <c r="BD322" s="1">
        <v>31.203007518796898</v>
      </c>
      <c r="BE322" s="1">
        <v>51.574803149606304</v>
      </c>
      <c r="BF322" s="1">
        <v>35.169491525423702</v>
      </c>
      <c r="BG322" s="1">
        <v>10.3603603603603</v>
      </c>
      <c r="BH322" s="1">
        <v>23.5</v>
      </c>
      <c r="BI322" s="1">
        <v>25.3086419753086</v>
      </c>
      <c r="BJ322" s="1">
        <v>0</v>
      </c>
      <c r="BK322" s="1">
        <v>0</v>
      </c>
      <c r="BL322" s="1">
        <v>0</v>
      </c>
      <c r="BM322" s="1">
        <v>0</v>
      </c>
      <c r="BN322" s="1">
        <v>85.245901639344197</v>
      </c>
      <c r="BO322" s="1">
        <v>66.981132075471606</v>
      </c>
      <c r="BP322" s="1">
        <v>70.256410256410206</v>
      </c>
      <c r="BQ322" s="1">
        <v>73.099415204678294</v>
      </c>
      <c r="BR322" s="1">
        <v>73.381294964028697</v>
      </c>
      <c r="BS322" s="1">
        <v>48.872180451127797</v>
      </c>
      <c r="BT322" s="1">
        <v>50.787401574803098</v>
      </c>
      <c r="BU322" s="1">
        <v>26.271186440677901</v>
      </c>
      <c r="BV322" s="1">
        <v>27.4774774774774</v>
      </c>
      <c r="BW322" s="1">
        <v>30.5</v>
      </c>
      <c r="BX322" s="1">
        <v>28.395061728395099</v>
      </c>
      <c r="BY322" s="1">
        <v>0</v>
      </c>
      <c r="BZ322" s="1">
        <v>0</v>
      </c>
      <c r="CA322" s="1">
        <v>0</v>
      </c>
      <c r="CB322" s="1">
        <v>0</v>
      </c>
      <c r="CC322" s="1">
        <v>96.1065573770491</v>
      </c>
      <c r="CD322" s="1">
        <v>66.745283018867894</v>
      </c>
      <c r="CE322" s="1">
        <v>68.461538461538396</v>
      </c>
      <c r="CF322" s="1">
        <v>69.298245614035096</v>
      </c>
      <c r="CG322" s="1">
        <v>75.179856115107896</v>
      </c>
      <c r="CH322" s="1">
        <v>92.481203007518801</v>
      </c>
      <c r="CI322" s="1">
        <v>81.889763779527499</v>
      </c>
      <c r="CJ322" s="1">
        <v>66.949152542372801</v>
      </c>
      <c r="CK322" s="1">
        <v>92.342342342342306</v>
      </c>
      <c r="CL322" s="1">
        <v>80</v>
      </c>
      <c r="CM322" s="1">
        <v>77.160493827160394</v>
      </c>
      <c r="CN322" s="1">
        <v>0</v>
      </c>
      <c r="CO322" s="1">
        <v>0</v>
      </c>
      <c r="CP322" s="1">
        <v>0</v>
      </c>
      <c r="CQ322" s="1">
        <v>0</v>
      </c>
      <c r="CR322" s="1">
        <v>94.672131147540895</v>
      </c>
      <c r="CS322" s="1">
        <v>94.339622641509393</v>
      </c>
      <c r="CT322" s="1">
        <v>94.615384615384599</v>
      </c>
      <c r="CU322" s="1">
        <v>94.4444444444444</v>
      </c>
      <c r="CV322" s="1">
        <v>93.884892086330893</v>
      </c>
      <c r="CW322" s="1">
        <v>86.842105263157904</v>
      </c>
      <c r="CX322" s="1">
        <v>82.283464566929098</v>
      </c>
      <c r="CY322" s="1">
        <v>24.1525423728813</v>
      </c>
      <c r="CZ322" s="1">
        <v>24.774774774774698</v>
      </c>
      <c r="DA322" s="1">
        <v>26</v>
      </c>
      <c r="DB322" s="1">
        <v>28.395061728395099</v>
      </c>
      <c r="DC322" s="1">
        <v>0</v>
      </c>
      <c r="DD322" s="1">
        <v>0</v>
      </c>
      <c r="DE322" s="1">
        <v>0</v>
      </c>
      <c r="DF322" s="1">
        <v>0</v>
      </c>
      <c r="DG322" s="1">
        <v>85.895084372707203</v>
      </c>
      <c r="DH322" s="1">
        <v>63.7211855104281</v>
      </c>
      <c r="DI322" s="1">
        <v>72.452293950466895</v>
      </c>
      <c r="DJ322" s="1">
        <v>54.235781990521303</v>
      </c>
      <c r="DK322" s="1">
        <v>46.403596403596403</v>
      </c>
      <c r="DL322" s="1">
        <v>21.428571428571399</v>
      </c>
      <c r="DM322" s="1">
        <v>18.7564234326824</v>
      </c>
      <c r="DN322" s="1">
        <v>21.6700819672131</v>
      </c>
      <c r="DO322" s="1">
        <v>10.374493927125499</v>
      </c>
      <c r="DP322" s="1">
        <v>13.7877211238293</v>
      </c>
      <c r="DQ322" s="1">
        <v>52.461899179366903</v>
      </c>
      <c r="DR322" s="1">
        <v>0</v>
      </c>
      <c r="DS322" s="1">
        <v>0</v>
      </c>
      <c r="DT322" s="1">
        <v>0</v>
      </c>
      <c r="DU322" s="1">
        <v>0</v>
      </c>
      <c r="DV322" s="1">
        <v>23.8994864269992</v>
      </c>
      <c r="DW322" s="1">
        <v>21.0208562019758</v>
      </c>
      <c r="DX322" s="1">
        <v>18.331303288672299</v>
      </c>
      <c r="DY322" s="1">
        <v>19.6978672985781</v>
      </c>
      <c r="DZ322" s="1">
        <v>16.433566433566401</v>
      </c>
      <c r="EA322" s="1">
        <v>12.3100303951367</v>
      </c>
      <c r="EB322" s="1">
        <v>11.151079136690599</v>
      </c>
      <c r="EC322" s="1">
        <v>5.0717213114754101</v>
      </c>
      <c r="ED322" s="1">
        <v>1.8724696356275301</v>
      </c>
      <c r="EE322" s="1">
        <v>0.67637877211238195</v>
      </c>
      <c r="EF322" s="1">
        <v>0.76201641266119502</v>
      </c>
      <c r="EG322" s="1">
        <v>0</v>
      </c>
      <c r="EH322" s="1">
        <v>0</v>
      </c>
      <c r="EI322" s="1">
        <v>0</v>
      </c>
      <c r="EJ322" s="1">
        <v>0</v>
      </c>
      <c r="EK322" s="1">
        <v>84.702861335289796</v>
      </c>
      <c r="EL322" s="1">
        <v>85.400658616904494</v>
      </c>
      <c r="EM322" s="1">
        <v>85.891189606171295</v>
      </c>
      <c r="EN322" s="1">
        <v>85.159952606635102</v>
      </c>
      <c r="EO322" s="1">
        <v>77.772227772227694</v>
      </c>
      <c r="EP322" s="1">
        <v>77.304964539007102</v>
      </c>
      <c r="EQ322" s="1">
        <v>76.618705035971203</v>
      </c>
      <c r="ER322" s="1">
        <v>83.709016393442596</v>
      </c>
      <c r="ES322" s="1">
        <v>53.289473684210499</v>
      </c>
      <c r="ET322" s="1">
        <v>28.876170655567101</v>
      </c>
      <c r="EU322" s="1">
        <v>38.628370457209797</v>
      </c>
      <c r="EV322" s="1">
        <v>0</v>
      </c>
      <c r="EW322" s="1">
        <v>0</v>
      </c>
      <c r="EX322" s="1">
        <v>0</v>
      </c>
      <c r="EY322" s="1">
        <v>0</v>
      </c>
    </row>
    <row r="323" spans="1:155" ht="15">
      <c r="A323" s="11" t="s">
        <v>489</v>
      </c>
      <c r="B323" s="1" t="s">
        <v>952</v>
      </c>
      <c r="C323" s="1" t="s">
        <v>1191</v>
      </c>
      <c r="D323" s="11" t="s">
        <v>1192</v>
      </c>
      <c r="E323" s="11" t="s">
        <v>1193</v>
      </c>
      <c r="F323" s="1">
        <v>91.435185185185105</v>
      </c>
      <c r="G323" s="1">
        <v>87.886597938144305</v>
      </c>
      <c r="H323" s="1">
        <v>58.9673913043478</v>
      </c>
      <c r="I323" s="1">
        <v>55.228758169934601</v>
      </c>
      <c r="J323" s="1">
        <v>25</v>
      </c>
      <c r="K323" s="1">
        <v>24.766355140186899</v>
      </c>
      <c r="L323" s="1">
        <v>25.728155339805799</v>
      </c>
      <c r="M323" s="1">
        <v>27.6041666666666</v>
      </c>
      <c r="N323" s="1">
        <v>26.923076923076898</v>
      </c>
      <c r="O323" s="1">
        <v>29.878048780487799</v>
      </c>
      <c r="P323" s="1">
        <v>20</v>
      </c>
      <c r="Q323" s="1">
        <v>24.5762711864406</v>
      </c>
      <c r="R323" s="1">
        <v>32.142857142857103</v>
      </c>
      <c r="S323" s="1">
        <v>33.3333333333333</v>
      </c>
      <c r="T323" s="1">
        <v>37.5</v>
      </c>
      <c r="U323" s="1">
        <v>88.1944444444444</v>
      </c>
      <c r="V323" s="1">
        <v>66.237113402061794</v>
      </c>
      <c r="W323" s="1">
        <v>63.8586956521739</v>
      </c>
      <c r="X323" s="1">
        <v>47.385620915032597</v>
      </c>
      <c r="Y323" s="1">
        <v>36.403508771929801</v>
      </c>
      <c r="Z323" s="1">
        <v>27.570093457943901</v>
      </c>
      <c r="AA323" s="1">
        <v>26.6990291262135</v>
      </c>
      <c r="AB323" s="1">
        <v>28.125</v>
      </c>
      <c r="AC323" s="1">
        <v>30.219780219780201</v>
      </c>
      <c r="AD323" s="1">
        <v>14.634146341463399</v>
      </c>
      <c r="AE323" s="1">
        <v>14.285714285714199</v>
      </c>
      <c r="AF323" s="1">
        <v>11.016949152542299</v>
      </c>
      <c r="AG323" s="1">
        <v>29.464285714285701</v>
      </c>
      <c r="AH323" s="1">
        <v>29.629629629629601</v>
      </c>
      <c r="AI323" s="1">
        <v>35.227272727272698</v>
      </c>
      <c r="AJ323" s="1">
        <v>43.0555555555555</v>
      </c>
      <c r="AK323" s="1">
        <v>43.556701030927798</v>
      </c>
      <c r="AL323" s="1">
        <v>43.478260869565197</v>
      </c>
      <c r="AM323" s="1">
        <v>42.810457516339802</v>
      </c>
      <c r="AN323" s="1">
        <v>40.350877192982402</v>
      </c>
      <c r="AO323" s="1">
        <v>40.654205607476598</v>
      </c>
      <c r="AP323" s="1">
        <v>41.7475728155339</v>
      </c>
      <c r="AQ323" s="1">
        <v>42.1875</v>
      </c>
      <c r="AR323" s="1">
        <v>41.758241758241702</v>
      </c>
      <c r="AS323" s="1">
        <v>42.0731707317073</v>
      </c>
      <c r="AT323" s="1">
        <v>41.428571428571402</v>
      </c>
      <c r="AU323" s="1">
        <v>45.762711864406697</v>
      </c>
      <c r="AV323" s="1">
        <v>49.107142857142797</v>
      </c>
      <c r="AW323" s="1">
        <v>50</v>
      </c>
      <c r="AX323" s="1">
        <v>48.863636363636303</v>
      </c>
      <c r="AY323" s="1">
        <v>62.268518518518498</v>
      </c>
      <c r="AZ323" s="1">
        <v>78.0927835051546</v>
      </c>
      <c r="BA323" s="1">
        <v>65.489130434782595</v>
      </c>
      <c r="BB323" s="1">
        <v>66.993464052287493</v>
      </c>
      <c r="BC323" s="1">
        <v>41.6666666666666</v>
      </c>
      <c r="BD323" s="1">
        <v>29.439252336448501</v>
      </c>
      <c r="BE323" s="1">
        <v>18.932038834951399</v>
      </c>
      <c r="BF323" s="1">
        <v>22.3958333333333</v>
      </c>
      <c r="BG323" s="1">
        <v>21.428571428571399</v>
      </c>
      <c r="BH323" s="1">
        <v>17.682926829268201</v>
      </c>
      <c r="BI323" s="1">
        <v>33.571428571428498</v>
      </c>
      <c r="BJ323" s="1">
        <v>12.711864406779601</v>
      </c>
      <c r="BK323" s="1">
        <v>52.678571428571402</v>
      </c>
      <c r="BL323" s="1">
        <v>55.5555555555555</v>
      </c>
      <c r="BM323" s="1">
        <v>51.136363636363598</v>
      </c>
      <c r="BN323" s="1">
        <v>24.768518518518501</v>
      </c>
      <c r="BO323" s="1">
        <v>27.8350515463917</v>
      </c>
      <c r="BP323" s="1">
        <v>28.532608695652101</v>
      </c>
      <c r="BQ323" s="1">
        <v>30.3921568627451</v>
      </c>
      <c r="BR323" s="1">
        <v>27.6315789473684</v>
      </c>
      <c r="BS323" s="1">
        <v>29.906542056074699</v>
      </c>
      <c r="BT323" s="1">
        <v>28.6407766990291</v>
      </c>
      <c r="BU323" s="1">
        <v>31.25</v>
      </c>
      <c r="BV323" s="1">
        <v>34.065934065934101</v>
      </c>
      <c r="BW323" s="1">
        <v>35.975609756097498</v>
      </c>
      <c r="BX323" s="1">
        <v>35</v>
      </c>
      <c r="BY323" s="1">
        <v>36.440677966101603</v>
      </c>
      <c r="BZ323" s="1">
        <v>43.75</v>
      </c>
      <c r="CA323" s="1">
        <v>45.370370370370303</v>
      </c>
      <c r="CB323" s="1">
        <v>44.318181818181799</v>
      </c>
      <c r="CC323" s="1">
        <v>87.731481481481396</v>
      </c>
      <c r="CD323" s="1">
        <v>72.680412371133997</v>
      </c>
      <c r="CE323" s="1">
        <v>72.554347826086897</v>
      </c>
      <c r="CF323" s="1">
        <v>50.980392156862699</v>
      </c>
      <c r="CG323" s="1">
        <v>54.385964912280699</v>
      </c>
      <c r="CH323" s="1">
        <v>47.6635514018691</v>
      </c>
      <c r="CI323" s="1">
        <v>46.601941747572802</v>
      </c>
      <c r="CJ323" s="1">
        <v>50</v>
      </c>
      <c r="CK323" s="1">
        <v>63.736263736263702</v>
      </c>
      <c r="CL323" s="1">
        <v>49.390243902439003</v>
      </c>
      <c r="CM323" s="1">
        <v>55.714285714285701</v>
      </c>
      <c r="CN323" s="1">
        <v>56.779661016949099</v>
      </c>
      <c r="CO323" s="1">
        <v>83.035714285714207</v>
      </c>
      <c r="CP323" s="1">
        <v>87.962962962962905</v>
      </c>
      <c r="CQ323" s="1">
        <v>87.5</v>
      </c>
      <c r="CR323" s="1">
        <v>63.425925925925903</v>
      </c>
      <c r="CS323" s="1">
        <v>36.597938144329802</v>
      </c>
      <c r="CT323" s="1">
        <v>36.1413043478261</v>
      </c>
      <c r="CU323" s="1">
        <v>11.437908496732</v>
      </c>
      <c r="CV323" s="1">
        <v>8.7719298245614006</v>
      </c>
      <c r="CW323" s="1">
        <v>8.8785046728971899</v>
      </c>
      <c r="CX323" s="1">
        <v>9.7087378640776691</v>
      </c>
      <c r="CY323" s="1">
        <v>9.375</v>
      </c>
      <c r="CZ323" s="1">
        <v>9.8901098901098905</v>
      </c>
      <c r="DA323" s="1">
        <v>8.5365853658536501</v>
      </c>
      <c r="DB323" s="1">
        <v>7.8571428571428497</v>
      </c>
      <c r="DC323" s="1">
        <v>8.4745762711864394</v>
      </c>
      <c r="DD323" s="1">
        <v>31.25</v>
      </c>
      <c r="DE323" s="1">
        <v>32.407407407407398</v>
      </c>
      <c r="DF323" s="1">
        <v>35.227272727272698</v>
      </c>
      <c r="DG323" s="1">
        <v>33.290535583272103</v>
      </c>
      <c r="DH323" s="1">
        <v>38.108305890962299</v>
      </c>
      <c r="DI323" s="1">
        <v>33.840844498578903</v>
      </c>
      <c r="DJ323" s="1">
        <v>26.747630331753498</v>
      </c>
      <c r="DK323" s="1">
        <v>26.123876123876101</v>
      </c>
      <c r="DL323" s="1">
        <v>17.1732522796352</v>
      </c>
      <c r="DM323" s="1">
        <v>9.7122302158273293</v>
      </c>
      <c r="DN323" s="1">
        <v>19.8258196721311</v>
      </c>
      <c r="DO323" s="1">
        <v>22.925101214574902</v>
      </c>
      <c r="DP323" s="1">
        <v>9.20915712799167</v>
      </c>
      <c r="DQ323" s="1">
        <v>7.3270808909730301</v>
      </c>
      <c r="DR323" s="1">
        <v>6.3150074294205103</v>
      </c>
      <c r="DS323" s="1">
        <v>12.3484848484848</v>
      </c>
      <c r="DT323" s="1">
        <v>5.53869499241274</v>
      </c>
      <c r="DU323" s="1">
        <v>10.7627118644067</v>
      </c>
      <c r="DV323" s="1">
        <v>3.9068231841526</v>
      </c>
      <c r="DW323" s="1">
        <v>25.375045737284999</v>
      </c>
      <c r="DX323" s="1">
        <v>38.509947218838803</v>
      </c>
      <c r="DY323" s="1">
        <v>33.145734597156299</v>
      </c>
      <c r="DZ323" s="1">
        <v>21.028971028971</v>
      </c>
      <c r="EA323" s="1">
        <v>18.996960486322099</v>
      </c>
      <c r="EB323" s="1">
        <v>15.9815005138746</v>
      </c>
      <c r="EC323" s="1">
        <v>69.723360655737693</v>
      </c>
      <c r="ED323" s="1">
        <v>85.880566801619395</v>
      </c>
      <c r="EE323" s="1">
        <v>66.129032258064498</v>
      </c>
      <c r="EF323" s="1">
        <v>67.350527549824093</v>
      </c>
      <c r="EG323" s="1">
        <v>68.1277860326894</v>
      </c>
      <c r="EH323" s="1">
        <v>65.681818181818102</v>
      </c>
      <c r="EI323" s="1">
        <v>67.602427921092499</v>
      </c>
      <c r="EJ323" s="1">
        <v>26.864406779661</v>
      </c>
      <c r="EK323" s="1">
        <v>71.239911958914107</v>
      </c>
      <c r="EL323" s="1">
        <v>73.124771313574797</v>
      </c>
      <c r="EM323" s="1">
        <v>71.518473406414898</v>
      </c>
      <c r="EN323" s="1">
        <v>81.042654028436004</v>
      </c>
      <c r="EO323" s="1">
        <v>22.0779220779221</v>
      </c>
      <c r="EP323" s="1">
        <v>21.681864235055698</v>
      </c>
      <c r="EQ323" s="1">
        <v>21.891058581706101</v>
      </c>
      <c r="ER323" s="1">
        <v>25.768442622950801</v>
      </c>
      <c r="ES323" s="1">
        <v>1.16396761133603</v>
      </c>
      <c r="ET323" s="1">
        <v>28.876170655567101</v>
      </c>
      <c r="EU323" s="1">
        <v>9.3200468933177003</v>
      </c>
      <c r="EV323" s="1">
        <v>18.4992570579494</v>
      </c>
      <c r="EW323" s="1">
        <v>38.939393939393902</v>
      </c>
      <c r="EX323" s="1">
        <v>40.819423368740502</v>
      </c>
      <c r="EY323" s="1">
        <v>41.610169491525397</v>
      </c>
    </row>
    <row r="324" spans="1:155" ht="15">
      <c r="A324" s="11" t="s">
        <v>138</v>
      </c>
      <c r="B324" s="1" t="s">
        <v>612</v>
      </c>
      <c r="C324" s="1" t="s">
        <v>1126</v>
      </c>
      <c r="D324" s="11" t="s">
        <v>1071</v>
      </c>
      <c r="E324" s="11" t="s">
        <v>1254</v>
      </c>
      <c r="F324" s="1">
        <v>78.301886792452805</v>
      </c>
      <c r="G324" s="1">
        <v>68.064516129032199</v>
      </c>
      <c r="H324" s="1">
        <v>68.620689655172399</v>
      </c>
      <c r="I324" s="1">
        <v>65.037593984962399</v>
      </c>
      <c r="J324" s="1">
        <v>58.3333333333333</v>
      </c>
      <c r="K324" s="1">
        <v>56.696428571428498</v>
      </c>
      <c r="L324" s="1">
        <v>53.738317757009298</v>
      </c>
      <c r="M324" s="1">
        <v>52.450980392156801</v>
      </c>
      <c r="N324" s="1">
        <v>54.5</v>
      </c>
      <c r="O324" s="1">
        <v>51.630434782608603</v>
      </c>
      <c r="P324" s="1">
        <v>62.345679012345599</v>
      </c>
      <c r="Q324" s="1">
        <v>12.5</v>
      </c>
      <c r="R324" s="1">
        <v>33.9743589743589</v>
      </c>
      <c r="S324" s="1">
        <v>39.743589743589702</v>
      </c>
      <c r="T324" s="1">
        <v>38.0597014925373</v>
      </c>
      <c r="U324" s="1">
        <v>92.767295597484207</v>
      </c>
      <c r="V324" s="1">
        <v>92.258064516128997</v>
      </c>
      <c r="W324" s="1">
        <v>92.413793103448199</v>
      </c>
      <c r="X324" s="1">
        <v>89.473684210526301</v>
      </c>
      <c r="Y324" s="1">
        <v>85.964912280701697</v>
      </c>
      <c r="Z324" s="1">
        <v>80.803571428571402</v>
      </c>
      <c r="AA324" s="1">
        <v>80.841121495327101</v>
      </c>
      <c r="AB324" s="1">
        <v>78.921568627450895</v>
      </c>
      <c r="AC324" s="1">
        <v>79.5</v>
      </c>
      <c r="AD324" s="1">
        <v>79.347826086956502</v>
      </c>
      <c r="AE324" s="1">
        <v>62.962962962962898</v>
      </c>
      <c r="AF324" s="1">
        <v>75.657894736842096</v>
      </c>
      <c r="AG324" s="1">
        <v>37.820512820512803</v>
      </c>
      <c r="AH324" s="1">
        <v>38.461538461538403</v>
      </c>
      <c r="AI324" s="1">
        <v>35.074626865671597</v>
      </c>
      <c r="AJ324" s="1">
        <v>91.823899371069103</v>
      </c>
      <c r="AK324" s="1">
        <v>91.612903225806406</v>
      </c>
      <c r="AL324" s="1">
        <v>91.034482758620598</v>
      </c>
      <c r="AM324" s="1">
        <v>90.601503759398398</v>
      </c>
      <c r="AN324" s="1">
        <v>92.105263157894697</v>
      </c>
      <c r="AO324" s="1">
        <v>43.303571428571402</v>
      </c>
      <c r="AP324" s="1">
        <v>42.990654205607399</v>
      </c>
      <c r="AQ324" s="1">
        <v>44.117647058823501</v>
      </c>
      <c r="AR324" s="1">
        <v>45.5</v>
      </c>
      <c r="AS324" s="1">
        <v>46.739130434782602</v>
      </c>
      <c r="AT324" s="1">
        <v>46.296296296296198</v>
      </c>
      <c r="AU324" s="1">
        <v>50</v>
      </c>
      <c r="AV324" s="1">
        <v>50</v>
      </c>
      <c r="AW324" s="1">
        <v>50</v>
      </c>
      <c r="AX324" s="1">
        <v>50</v>
      </c>
      <c r="AY324" s="1">
        <v>83.3333333333333</v>
      </c>
      <c r="AZ324" s="1">
        <v>77.741935483870904</v>
      </c>
      <c r="BA324" s="1">
        <v>85.862068965517196</v>
      </c>
      <c r="BB324" s="1">
        <v>84.586466165413498</v>
      </c>
      <c r="BC324" s="1">
        <v>94.298245614035096</v>
      </c>
      <c r="BD324" s="1">
        <v>94.196428571428498</v>
      </c>
      <c r="BE324" s="1">
        <v>77.102803738317704</v>
      </c>
      <c r="BF324" s="1">
        <v>92.647058823529406</v>
      </c>
      <c r="BG324" s="1">
        <v>64.5</v>
      </c>
      <c r="BH324" s="1">
        <v>88.586956521739097</v>
      </c>
      <c r="BI324" s="1">
        <v>88.271604938271594</v>
      </c>
      <c r="BJ324" s="1">
        <v>84.868421052631504</v>
      </c>
      <c r="BK324" s="1">
        <v>39.743589743589702</v>
      </c>
      <c r="BL324" s="1">
        <v>40.384615384615302</v>
      </c>
      <c r="BM324" s="1">
        <v>48.507462686567102</v>
      </c>
      <c r="BN324" s="1">
        <v>93.396226415094304</v>
      </c>
      <c r="BO324" s="1">
        <v>95.161290322580598</v>
      </c>
      <c r="BP324" s="1">
        <v>85.172413793103402</v>
      </c>
      <c r="BQ324" s="1">
        <v>74.060150375939799</v>
      </c>
      <c r="BR324" s="1">
        <v>74.561403508771903</v>
      </c>
      <c r="BS324" s="1">
        <v>32.142857142857103</v>
      </c>
      <c r="BT324" s="1">
        <v>32.710280373831701</v>
      </c>
      <c r="BU324" s="1">
        <v>33.823529411764703</v>
      </c>
      <c r="BV324" s="1">
        <v>37</v>
      </c>
      <c r="BW324" s="1">
        <v>36.413043478260803</v>
      </c>
      <c r="BX324" s="1">
        <v>38.271604938271601</v>
      </c>
      <c r="BY324" s="1">
        <v>40.789473684210499</v>
      </c>
      <c r="BZ324" s="1">
        <v>46.153846153846096</v>
      </c>
      <c r="CA324" s="1">
        <v>46.153846153846096</v>
      </c>
      <c r="CB324" s="1">
        <v>47.014925373134297</v>
      </c>
      <c r="CC324" s="1">
        <v>93.396226415094304</v>
      </c>
      <c r="CD324" s="1">
        <v>98.387096774193495</v>
      </c>
      <c r="CE324" s="1">
        <v>98.275862068965495</v>
      </c>
      <c r="CF324" s="1">
        <v>97.368421052631504</v>
      </c>
      <c r="CG324" s="1">
        <v>99.561403508771903</v>
      </c>
      <c r="CH324" s="1">
        <v>97.767857142857096</v>
      </c>
      <c r="CI324" s="1">
        <v>89.252336448598101</v>
      </c>
      <c r="CJ324" s="1">
        <v>98.529411764705799</v>
      </c>
      <c r="CK324" s="1">
        <v>98.5</v>
      </c>
      <c r="CL324" s="1">
        <v>95.108695652173907</v>
      </c>
      <c r="CM324" s="1">
        <v>99.382716049382694</v>
      </c>
      <c r="CN324" s="1">
        <v>99.342105263157904</v>
      </c>
      <c r="CO324" s="1">
        <v>69.871794871794805</v>
      </c>
      <c r="CP324" s="1">
        <v>64.743589743589695</v>
      </c>
      <c r="CQ324" s="1">
        <v>60.447761194029802</v>
      </c>
      <c r="CR324" s="1">
        <v>44.339622641509401</v>
      </c>
      <c r="CS324" s="1">
        <v>45.806451612903203</v>
      </c>
      <c r="CT324" s="1">
        <v>44.827586206896498</v>
      </c>
      <c r="CU324" s="1">
        <v>47.368421052631497</v>
      </c>
      <c r="CV324" s="1">
        <v>49.561403508771903</v>
      </c>
      <c r="CW324" s="1">
        <v>52.232142857142797</v>
      </c>
      <c r="CX324" s="1">
        <v>51.401869158878498</v>
      </c>
      <c r="CY324" s="1">
        <v>52.450980392156801</v>
      </c>
      <c r="CZ324" s="1">
        <v>56.5</v>
      </c>
      <c r="DA324" s="1">
        <v>59.239130434782602</v>
      </c>
      <c r="DB324" s="1">
        <v>62.962962962962898</v>
      </c>
      <c r="DC324" s="1">
        <v>67.105263157894697</v>
      </c>
      <c r="DD324" s="1">
        <v>41.025641025641001</v>
      </c>
      <c r="DE324" s="1">
        <v>42.948717948717899</v>
      </c>
      <c r="DF324" s="1">
        <v>41.791044776119399</v>
      </c>
      <c r="DG324" s="1">
        <v>88.866471019809197</v>
      </c>
      <c r="DH324" s="1">
        <v>69.063300402488096</v>
      </c>
      <c r="DI324" s="1">
        <v>71.112464474218399</v>
      </c>
      <c r="DJ324" s="1">
        <v>52.873222748815103</v>
      </c>
      <c r="DK324" s="1">
        <v>37.412587412587399</v>
      </c>
      <c r="DL324" s="1">
        <v>22.036474164133701</v>
      </c>
      <c r="DM324" s="1">
        <v>20.092497430626899</v>
      </c>
      <c r="DN324" s="1">
        <v>23.514344262295101</v>
      </c>
      <c r="DO324" s="1">
        <v>11.5890688259109</v>
      </c>
      <c r="DP324" s="1">
        <v>27.939646201873</v>
      </c>
      <c r="DQ324" s="1">
        <v>30.3048065650644</v>
      </c>
      <c r="DR324" s="1">
        <v>2.8974739970282299</v>
      </c>
      <c r="DS324" s="1">
        <v>8.8636363636363598</v>
      </c>
      <c r="DT324" s="1">
        <v>4.9317147192716204</v>
      </c>
      <c r="DU324" s="1">
        <v>27.372881355932201</v>
      </c>
      <c r="DV324" s="1">
        <v>8.7857666911225198</v>
      </c>
      <c r="DW324" s="1">
        <v>7.7387486278814404</v>
      </c>
      <c r="DX324" s="1">
        <v>9.8863174989849707</v>
      </c>
      <c r="DY324" s="1">
        <v>10.219194312796199</v>
      </c>
      <c r="DZ324" s="1">
        <v>8.9410589410589392</v>
      </c>
      <c r="EA324" s="1">
        <v>10.1823708206686</v>
      </c>
      <c r="EB324" s="1">
        <v>2.31243576567317</v>
      </c>
      <c r="EC324" s="1">
        <v>2.1004098360655701</v>
      </c>
      <c r="ED324" s="1">
        <v>3.2894736842105199</v>
      </c>
      <c r="EE324" s="1">
        <v>3.7981269510926099</v>
      </c>
      <c r="EF324" s="1">
        <v>5.2168815943727997</v>
      </c>
      <c r="EG324" s="1">
        <v>24.145616641901899</v>
      </c>
      <c r="EH324" s="1">
        <v>15.6818181818181</v>
      </c>
      <c r="EI324" s="1">
        <v>19.650986342943799</v>
      </c>
      <c r="EJ324" s="1">
        <v>28.898305084745701</v>
      </c>
      <c r="EK324" s="1">
        <v>87.637564196625107</v>
      </c>
      <c r="EL324" s="1">
        <v>88.144895718990099</v>
      </c>
      <c r="EM324" s="1">
        <v>73.792123426715307</v>
      </c>
      <c r="EN324" s="1">
        <v>64.869668246445499</v>
      </c>
      <c r="EO324" s="1">
        <v>58.791208791208703</v>
      </c>
      <c r="EP324" s="1">
        <v>59.8277608915906</v>
      </c>
      <c r="EQ324" s="1">
        <v>59.455292908530303</v>
      </c>
      <c r="ER324" s="1">
        <v>65.983606557377001</v>
      </c>
      <c r="ES324" s="1">
        <v>56.123481781376498</v>
      </c>
      <c r="ET324" s="1">
        <v>71.383975026014497</v>
      </c>
      <c r="EU324" s="1">
        <v>61.313012895662297</v>
      </c>
      <c r="EV324" s="1">
        <v>18.4992570579494</v>
      </c>
      <c r="EW324" s="1">
        <v>38.939393939393902</v>
      </c>
      <c r="EX324" s="1">
        <v>40.819423368740502</v>
      </c>
      <c r="EY324" s="1">
        <v>41.610169491525397</v>
      </c>
    </row>
    <row r="325" spans="1:155" ht="15">
      <c r="A325" s="11" t="s">
        <v>433</v>
      </c>
      <c r="B325" s="1" t="s">
        <v>901</v>
      </c>
      <c r="C325" s="1" t="s">
        <v>1044</v>
      </c>
      <c r="D325" s="11" t="s">
        <v>1014</v>
      </c>
      <c r="E325" s="11" t="s">
        <v>1045</v>
      </c>
      <c r="F325" s="1">
        <v>53.767123287671197</v>
      </c>
      <c r="G325" s="1">
        <v>57.191780821917803</v>
      </c>
      <c r="H325" s="1">
        <v>57.086614173228298</v>
      </c>
      <c r="I325" s="1">
        <v>55.803571428571402</v>
      </c>
      <c r="J325" s="1">
        <v>38.421052631578902</v>
      </c>
      <c r="K325" s="1">
        <v>38.172043010752603</v>
      </c>
      <c r="L325" s="1">
        <v>37.5</v>
      </c>
      <c r="M325" s="1">
        <v>42.307692307692299</v>
      </c>
      <c r="N325" s="1">
        <v>52.659574468085097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67.465753424657507</v>
      </c>
      <c r="V325" s="1">
        <v>71.232876712328704</v>
      </c>
      <c r="W325" s="1">
        <v>58.661417322834602</v>
      </c>
      <c r="X325" s="1">
        <v>69.642857142857096</v>
      </c>
      <c r="Y325" s="1">
        <v>70.5263157894736</v>
      </c>
      <c r="Z325" s="1">
        <v>67.204301075268802</v>
      </c>
      <c r="AA325" s="1">
        <v>67.934782608695599</v>
      </c>
      <c r="AB325" s="1">
        <v>51.098901098901102</v>
      </c>
      <c r="AC325" s="1">
        <v>60.106382978723403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59.931506849315099</v>
      </c>
      <c r="AK325" s="1">
        <v>63.013698630136901</v>
      </c>
      <c r="AL325" s="1">
        <v>59.842519685039299</v>
      </c>
      <c r="AM325" s="1">
        <v>56.696428571428498</v>
      </c>
      <c r="AN325" s="1">
        <v>55.2631578947368</v>
      </c>
      <c r="AO325" s="1">
        <v>54.3010752688172</v>
      </c>
      <c r="AP325" s="1">
        <v>56.521739130434703</v>
      </c>
      <c r="AQ325" s="1">
        <v>60.9890109890109</v>
      </c>
      <c r="AR325" s="1">
        <v>63.297872340425499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68.150684931506802</v>
      </c>
      <c r="AZ325" s="1">
        <v>57.876712328767098</v>
      </c>
      <c r="BA325" s="1">
        <v>42.913385826771602</v>
      </c>
      <c r="BB325" s="1">
        <v>48.660714285714199</v>
      </c>
      <c r="BC325" s="1">
        <v>62.631578947368403</v>
      </c>
      <c r="BD325" s="1">
        <v>57.526881720430097</v>
      </c>
      <c r="BE325" s="1">
        <v>64.673913043478194</v>
      </c>
      <c r="BF325" s="1">
        <v>64.285714285714207</v>
      </c>
      <c r="BG325" s="1">
        <v>52.659574468085097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70.205479452054803</v>
      </c>
      <c r="BO325" s="1">
        <v>64.041095890410901</v>
      </c>
      <c r="BP325" s="1">
        <v>8.6614173228346392</v>
      </c>
      <c r="BQ325" s="1">
        <v>11.607142857142801</v>
      </c>
      <c r="BR325" s="1">
        <v>37.894736842105203</v>
      </c>
      <c r="BS325" s="1">
        <v>41.3978494623655</v>
      </c>
      <c r="BT325" s="1">
        <v>48.913043478260803</v>
      </c>
      <c r="BU325" s="1">
        <v>61.538461538461497</v>
      </c>
      <c r="BV325" s="1">
        <v>71.276595744680805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0</v>
      </c>
      <c r="CC325" s="1">
        <v>60.616438356164302</v>
      </c>
      <c r="CD325" s="1">
        <v>63.698630136986303</v>
      </c>
      <c r="CE325" s="1">
        <v>62.204724409448801</v>
      </c>
      <c r="CF325" s="1">
        <v>84.821428571428498</v>
      </c>
      <c r="CG325" s="1">
        <v>73.684210526315695</v>
      </c>
      <c r="CH325" s="1">
        <v>79.569892473118202</v>
      </c>
      <c r="CI325" s="1">
        <v>82.065217391304301</v>
      </c>
      <c r="CJ325" s="1">
        <v>65.934065934065899</v>
      </c>
      <c r="CK325" s="1">
        <v>82.446808510638306</v>
      </c>
      <c r="CL325" s="1">
        <v>0</v>
      </c>
      <c r="CM325" s="1">
        <v>0</v>
      </c>
      <c r="CN325" s="1">
        <v>0</v>
      </c>
      <c r="CO325" s="1">
        <v>0</v>
      </c>
      <c r="CP325" s="1">
        <v>0</v>
      </c>
      <c r="CQ325" s="1">
        <v>0</v>
      </c>
      <c r="CR325" s="1">
        <v>48.630136986301302</v>
      </c>
      <c r="CS325" s="1">
        <v>48.972602739726</v>
      </c>
      <c r="CT325" s="1">
        <v>44.881889763779498</v>
      </c>
      <c r="CU325" s="1">
        <v>45.089285714285701</v>
      </c>
      <c r="CV325" s="1">
        <v>46.315789473684198</v>
      </c>
      <c r="CW325" s="1">
        <v>48.387096774193502</v>
      </c>
      <c r="CX325" s="1">
        <v>46.195652173912997</v>
      </c>
      <c r="CY325" s="1">
        <v>56.593406593406499</v>
      </c>
      <c r="CZ325" s="1">
        <v>59.574468085106297</v>
      </c>
      <c r="DA325" s="1">
        <v>0</v>
      </c>
      <c r="DB325" s="1">
        <v>0</v>
      </c>
      <c r="DC325" s="1">
        <v>0</v>
      </c>
      <c r="DD325" s="1">
        <v>0</v>
      </c>
      <c r="DE325" s="1">
        <v>0</v>
      </c>
      <c r="DF325" s="1">
        <v>0</v>
      </c>
      <c r="DG325" s="1">
        <v>95.469552457813606</v>
      </c>
      <c r="DH325" s="1">
        <v>87.907061836809305</v>
      </c>
      <c r="DI325" s="1">
        <v>87.677628907835896</v>
      </c>
      <c r="DJ325" s="1">
        <v>94.3424170616113</v>
      </c>
      <c r="DK325" s="1">
        <v>75.974025974025906</v>
      </c>
      <c r="DL325" s="1">
        <v>75.937183383991794</v>
      </c>
      <c r="DM325" s="1">
        <v>85.4573484069887</v>
      </c>
      <c r="DN325" s="1">
        <v>85.809426229508205</v>
      </c>
      <c r="DO325" s="1">
        <v>76.771255060728706</v>
      </c>
      <c r="DP325" s="1">
        <v>0</v>
      </c>
      <c r="DQ325" s="1">
        <v>0</v>
      </c>
      <c r="DR325" s="1">
        <v>0</v>
      </c>
      <c r="DS325" s="1">
        <v>0</v>
      </c>
      <c r="DT325" s="1">
        <v>0</v>
      </c>
      <c r="DU325" s="1">
        <v>0</v>
      </c>
      <c r="DV325" s="1">
        <v>48.514306676449003</v>
      </c>
      <c r="DW325" s="1">
        <v>48.280278082693002</v>
      </c>
      <c r="DX325" s="1">
        <v>47.401542833942301</v>
      </c>
      <c r="DY325" s="1">
        <v>60.337677725118397</v>
      </c>
      <c r="DZ325" s="1">
        <v>57.092907092907097</v>
      </c>
      <c r="EA325" s="1">
        <v>54.255319148936103</v>
      </c>
      <c r="EB325" s="1">
        <v>53.186022610483001</v>
      </c>
      <c r="EC325" s="1">
        <v>62.756147540983598</v>
      </c>
      <c r="ED325" s="1">
        <v>68.977732793522193</v>
      </c>
      <c r="EE325" s="1">
        <v>0</v>
      </c>
      <c r="EF325" s="1">
        <v>0</v>
      </c>
      <c r="EG325" s="1">
        <v>0</v>
      </c>
      <c r="EH325" s="1">
        <v>0</v>
      </c>
      <c r="EI325" s="1">
        <v>0</v>
      </c>
      <c r="EJ325" s="1">
        <v>0</v>
      </c>
      <c r="EK325" s="1">
        <v>87.637564196625107</v>
      </c>
      <c r="EL325" s="1">
        <v>89.846322722283205</v>
      </c>
      <c r="EM325" s="1">
        <v>88.834754364595995</v>
      </c>
      <c r="EN325" s="1">
        <v>81.042654028436004</v>
      </c>
      <c r="EO325" s="1">
        <v>58.791208791208703</v>
      </c>
      <c r="EP325" s="1">
        <v>59.8277608915906</v>
      </c>
      <c r="EQ325" s="1">
        <v>59.455292908530303</v>
      </c>
      <c r="ER325" s="1">
        <v>65.983606557377001</v>
      </c>
      <c r="ES325" s="1">
        <v>66.700404858299606</v>
      </c>
      <c r="ET325" s="1">
        <v>0</v>
      </c>
      <c r="EU325" s="1">
        <v>0</v>
      </c>
      <c r="EV325" s="1">
        <v>0</v>
      </c>
      <c r="EW325" s="1">
        <v>0</v>
      </c>
      <c r="EX325" s="1">
        <v>0</v>
      </c>
      <c r="EY325" s="1">
        <v>0</v>
      </c>
    </row>
    <row r="326" spans="1:155" ht="15">
      <c r="A326" s="11" t="s">
        <v>307</v>
      </c>
      <c r="B326" s="1" t="s">
        <v>779</v>
      </c>
      <c r="C326" s="1" t="s">
        <v>1078</v>
      </c>
      <c r="D326" s="11" t="s">
        <v>1142</v>
      </c>
      <c r="E326" s="11" t="s">
        <v>1268</v>
      </c>
      <c r="F326" s="1">
        <v>21.130952380952301</v>
      </c>
      <c r="G326" s="1">
        <v>38.3333333333333</v>
      </c>
      <c r="H326" s="1">
        <v>39.552238805970099</v>
      </c>
      <c r="I326" s="1">
        <v>31.779661016949099</v>
      </c>
      <c r="J326" s="1">
        <v>29.047619047619101</v>
      </c>
      <c r="K326" s="1">
        <v>30.198019801980099</v>
      </c>
      <c r="L326" s="1">
        <v>30.808080808080799</v>
      </c>
      <c r="M326" s="1">
        <v>35.858585858585798</v>
      </c>
      <c r="N326" s="1">
        <v>34.210526315789402</v>
      </c>
      <c r="O326" s="1">
        <v>29.054054054054099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2.9761904761904701</v>
      </c>
      <c r="V326" s="1">
        <v>12.6666666666666</v>
      </c>
      <c r="W326" s="1">
        <v>16.044776119402901</v>
      </c>
      <c r="X326" s="1">
        <v>17.372881355932201</v>
      </c>
      <c r="Y326" s="1">
        <v>20.952380952380899</v>
      </c>
      <c r="Z326" s="1">
        <v>22.7722772277227</v>
      </c>
      <c r="AA326" s="1">
        <v>21.2121212121212</v>
      </c>
      <c r="AB326" s="1">
        <v>22.727272727272702</v>
      </c>
      <c r="AC326" s="1">
        <v>25.2631578947368</v>
      </c>
      <c r="AD326" s="1">
        <v>19.594594594594501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8.3333333333333304</v>
      </c>
      <c r="AK326" s="1">
        <v>10</v>
      </c>
      <c r="AL326" s="1">
        <v>8.9552238805970106</v>
      </c>
      <c r="AM326" s="1">
        <v>7.2033898305084696</v>
      </c>
      <c r="AN326" s="1">
        <v>10</v>
      </c>
      <c r="AO326" s="1">
        <v>8.9108910891089099</v>
      </c>
      <c r="AP326" s="1">
        <v>8.0808080808080796</v>
      </c>
      <c r="AQ326" s="1">
        <v>9.0909090909090899</v>
      </c>
      <c r="AR326" s="1">
        <v>10</v>
      </c>
      <c r="AS326" s="1">
        <v>9.4594594594594597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12.202380952380899</v>
      </c>
      <c r="AZ326" s="1">
        <v>1.6666666666666601</v>
      </c>
      <c r="BA326" s="1">
        <v>6.3432835820895503</v>
      </c>
      <c r="BB326" s="1">
        <v>15.677966101694899</v>
      </c>
      <c r="BC326" s="1">
        <v>29.047619047619101</v>
      </c>
      <c r="BD326" s="1">
        <v>25.247524752475201</v>
      </c>
      <c r="BE326" s="1">
        <v>21.717171717171698</v>
      </c>
      <c r="BF326" s="1">
        <v>26.767676767676701</v>
      </c>
      <c r="BG326" s="1">
        <v>17.368421052631501</v>
      </c>
      <c r="BH326" s="1">
        <v>15.540540540540499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N326" s="1">
        <v>10.714285714285699</v>
      </c>
      <c r="BO326" s="1">
        <v>14.6666666666666</v>
      </c>
      <c r="BP326" s="1">
        <v>17.164179104477601</v>
      </c>
      <c r="BQ326" s="1">
        <v>20.7627118644067</v>
      </c>
      <c r="BR326" s="1">
        <v>20.952380952380899</v>
      </c>
      <c r="BS326" s="1">
        <v>22.277227722772199</v>
      </c>
      <c r="BT326" s="1">
        <v>22.727272727272702</v>
      </c>
      <c r="BU326" s="1">
        <v>26.767676767676701</v>
      </c>
      <c r="BV326" s="1">
        <v>28.947368421052602</v>
      </c>
      <c r="BW326" s="1">
        <v>25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43.75</v>
      </c>
      <c r="CD326" s="1">
        <v>49</v>
      </c>
      <c r="CE326" s="1">
        <v>50</v>
      </c>
      <c r="CF326" s="1">
        <v>65.254237288135599</v>
      </c>
      <c r="CG326" s="1">
        <v>76.6666666666666</v>
      </c>
      <c r="CH326" s="1">
        <v>62.871287128712801</v>
      </c>
      <c r="CI326" s="1">
        <v>64.646464646464594</v>
      </c>
      <c r="CJ326" s="1">
        <v>67.676767676767597</v>
      </c>
      <c r="CK326" s="1">
        <v>41.578947368420998</v>
      </c>
      <c r="CL326" s="1">
        <v>41.216216216216203</v>
      </c>
      <c r="CM326" s="1">
        <v>0</v>
      </c>
      <c r="CN326" s="1">
        <v>0</v>
      </c>
      <c r="CO326" s="1">
        <v>0</v>
      </c>
      <c r="CP326" s="1">
        <v>0</v>
      </c>
      <c r="CQ326" s="1">
        <v>0</v>
      </c>
      <c r="CR326" s="1">
        <v>36.011904761904702</v>
      </c>
      <c r="CS326" s="1">
        <v>17.6666666666666</v>
      </c>
      <c r="CT326" s="1">
        <v>18.656716417910399</v>
      </c>
      <c r="CU326" s="1">
        <v>22.033898305084701</v>
      </c>
      <c r="CV326" s="1">
        <v>21.904761904761902</v>
      </c>
      <c r="CW326" s="1">
        <v>23.762376237623702</v>
      </c>
      <c r="CX326" s="1">
        <v>22.2222222222222</v>
      </c>
      <c r="CY326" s="1">
        <v>25.252525252525199</v>
      </c>
      <c r="CZ326" s="1">
        <v>8.4210526315789398</v>
      </c>
      <c r="DA326" s="1">
        <v>8.1081081081081106</v>
      </c>
      <c r="DB326" s="1">
        <v>0</v>
      </c>
      <c r="DC326" s="1">
        <v>0</v>
      </c>
      <c r="DD326" s="1">
        <v>0</v>
      </c>
      <c r="DE326" s="1">
        <v>0</v>
      </c>
      <c r="DF326" s="1">
        <v>0</v>
      </c>
      <c r="DG326" s="1">
        <v>50.018341892883299</v>
      </c>
      <c r="DH326" s="1">
        <v>31.119648737650898</v>
      </c>
      <c r="DI326" s="1">
        <v>55.521721477872497</v>
      </c>
      <c r="DJ326" s="1">
        <v>33.3234597156398</v>
      </c>
      <c r="DK326" s="1">
        <v>26.823176823176802</v>
      </c>
      <c r="DL326" s="1">
        <v>50.101317122593699</v>
      </c>
      <c r="DM326" s="1">
        <v>37.564234326824199</v>
      </c>
      <c r="DN326" s="1">
        <v>25.051229508196698</v>
      </c>
      <c r="DO326" s="1">
        <v>57.742914979757103</v>
      </c>
      <c r="DP326" s="1">
        <v>55.411030176899096</v>
      </c>
      <c r="DQ326" s="1">
        <v>0</v>
      </c>
      <c r="DR326" s="1">
        <v>0</v>
      </c>
      <c r="DS326" s="1">
        <v>0</v>
      </c>
      <c r="DT326" s="1">
        <v>0</v>
      </c>
      <c r="DU326" s="1">
        <v>0</v>
      </c>
      <c r="DV326" s="1">
        <v>49.944974321349903</v>
      </c>
      <c r="DW326" s="1">
        <v>21.423344310281699</v>
      </c>
      <c r="DX326" s="1">
        <v>25.2740560292326</v>
      </c>
      <c r="DY326" s="1">
        <v>31.5462085308056</v>
      </c>
      <c r="DZ326" s="1">
        <v>30.6193806193806</v>
      </c>
      <c r="EA326" s="1">
        <v>43.110435663627101</v>
      </c>
      <c r="EB326" s="1">
        <v>39.003083247687499</v>
      </c>
      <c r="EC326" s="1">
        <v>46.567622950819597</v>
      </c>
      <c r="ED326" s="1">
        <v>21.912955465587</v>
      </c>
      <c r="EE326" s="1">
        <v>28.355879292403699</v>
      </c>
      <c r="EF326" s="1">
        <v>0</v>
      </c>
      <c r="EG326" s="1">
        <v>0</v>
      </c>
      <c r="EH326" s="1">
        <v>0</v>
      </c>
      <c r="EI326" s="1">
        <v>0</v>
      </c>
      <c r="EJ326" s="1">
        <v>0</v>
      </c>
      <c r="EK326" s="1">
        <v>35.399853264856901</v>
      </c>
      <c r="EL326" s="1">
        <v>36.1873399195023</v>
      </c>
      <c r="EM326" s="1">
        <v>35.749086479902502</v>
      </c>
      <c r="EN326" s="1">
        <v>30.9537914691943</v>
      </c>
      <c r="EO326" s="1">
        <v>22.0779220779221</v>
      </c>
      <c r="EP326" s="1">
        <v>21.681864235055698</v>
      </c>
      <c r="EQ326" s="1">
        <v>21.891058581706101</v>
      </c>
      <c r="ER326" s="1">
        <v>25.768442622950801</v>
      </c>
      <c r="ES326" s="1">
        <v>9.6659919028340102</v>
      </c>
      <c r="ET326" s="1">
        <v>1.87304890738813</v>
      </c>
      <c r="EU326" s="1">
        <v>0</v>
      </c>
      <c r="EV326" s="1">
        <v>0</v>
      </c>
      <c r="EW326" s="1">
        <v>0</v>
      </c>
      <c r="EX326" s="1">
        <v>0</v>
      </c>
      <c r="EY326" s="1">
        <v>0</v>
      </c>
    </row>
    <row r="327" spans="1:155" ht="15">
      <c r="A327" s="11" t="s">
        <v>359</v>
      </c>
      <c r="B327" s="1" t="s">
        <v>831</v>
      </c>
      <c r="C327" s="1" t="s">
        <v>1010</v>
      </c>
      <c r="D327" s="11" t="s">
        <v>1011</v>
      </c>
      <c r="E327" s="11" t="s">
        <v>1012</v>
      </c>
      <c r="F327" s="1">
        <v>91.798941798941797</v>
      </c>
      <c r="G327" s="1">
        <v>94.662921348314597</v>
      </c>
      <c r="H327" s="1">
        <v>98.520710059171606</v>
      </c>
      <c r="I327" s="1">
        <v>97.058823529411697</v>
      </c>
      <c r="J327" s="1">
        <v>96.538461538461505</v>
      </c>
      <c r="K327" s="1">
        <v>93.951612903225794</v>
      </c>
      <c r="L327" s="1">
        <v>96.25</v>
      </c>
      <c r="M327" s="1">
        <v>65.983606557377001</v>
      </c>
      <c r="N327" s="1">
        <v>57.874015748031397</v>
      </c>
      <c r="O327" s="1">
        <v>53.738317757009298</v>
      </c>
      <c r="P327" s="1">
        <v>59.042553191489297</v>
      </c>
      <c r="Q327" s="1">
        <v>25</v>
      </c>
      <c r="R327" s="1">
        <v>0</v>
      </c>
      <c r="S327" s="1">
        <v>0</v>
      </c>
      <c r="T327" s="1">
        <v>0</v>
      </c>
      <c r="U327" s="1">
        <v>96.031746031745996</v>
      </c>
      <c r="V327" s="1">
        <v>99.719101123595493</v>
      </c>
      <c r="W327" s="1">
        <v>97.928994082840205</v>
      </c>
      <c r="X327" s="1">
        <v>91.176470588235205</v>
      </c>
      <c r="Y327" s="1">
        <v>90.384615384615302</v>
      </c>
      <c r="Z327" s="1">
        <v>84.274193548387103</v>
      </c>
      <c r="AA327" s="1">
        <v>82.0833333333333</v>
      </c>
      <c r="AB327" s="1">
        <v>21.721311475409799</v>
      </c>
      <c r="AC327" s="1">
        <v>31.1023622047244</v>
      </c>
      <c r="AD327" s="1">
        <v>25.700934579439199</v>
      </c>
      <c r="AE327" s="1">
        <v>16.489361702127599</v>
      </c>
      <c r="AF327" s="1">
        <v>17.424242424242401</v>
      </c>
      <c r="AG327" s="1">
        <v>0</v>
      </c>
      <c r="AH327" s="1">
        <v>0</v>
      </c>
      <c r="AI327" s="1">
        <v>0</v>
      </c>
      <c r="AJ327" s="1">
        <v>47.883597883597801</v>
      </c>
      <c r="AK327" s="1">
        <v>46.910112359550503</v>
      </c>
      <c r="AL327" s="1">
        <v>95.562130177514703</v>
      </c>
      <c r="AM327" s="1">
        <v>68.954248366013104</v>
      </c>
      <c r="AN327" s="1">
        <v>76.538461538461505</v>
      </c>
      <c r="AO327" s="1">
        <v>77.822580645161196</v>
      </c>
      <c r="AP327" s="1">
        <v>81.25</v>
      </c>
      <c r="AQ327" s="1">
        <v>47.131147540983598</v>
      </c>
      <c r="AR327" s="1">
        <v>56.2992125984252</v>
      </c>
      <c r="AS327" s="1">
        <v>50</v>
      </c>
      <c r="AT327" s="1">
        <v>49.468085106382901</v>
      </c>
      <c r="AU327" s="1">
        <v>62.878787878787797</v>
      </c>
      <c r="AV327" s="1">
        <v>0</v>
      </c>
      <c r="AW327" s="1">
        <v>0</v>
      </c>
      <c r="AX327" s="1">
        <v>0</v>
      </c>
      <c r="AY327" s="1">
        <v>56.878306878306802</v>
      </c>
      <c r="AZ327" s="1">
        <v>59.831460674157299</v>
      </c>
      <c r="BA327" s="1">
        <v>60.059171597633103</v>
      </c>
      <c r="BB327" s="1">
        <v>68.954248366013104</v>
      </c>
      <c r="BC327" s="1">
        <v>76.538461538461505</v>
      </c>
      <c r="BD327" s="1">
        <v>46.370967741935402</v>
      </c>
      <c r="BE327" s="1">
        <v>52.9166666666666</v>
      </c>
      <c r="BF327" s="1">
        <v>25.819672131147499</v>
      </c>
      <c r="BG327" s="1">
        <v>32.677165354330697</v>
      </c>
      <c r="BH327" s="1">
        <v>35.981308411214897</v>
      </c>
      <c r="BI327" s="1">
        <v>40.957446808510603</v>
      </c>
      <c r="BJ327" s="1">
        <v>23.484848484848399</v>
      </c>
      <c r="BK327" s="1">
        <v>0</v>
      </c>
      <c r="BL327" s="1">
        <v>0</v>
      </c>
      <c r="BM327" s="1">
        <v>0</v>
      </c>
      <c r="BN327" s="1">
        <v>78.571428571428498</v>
      </c>
      <c r="BO327" s="1">
        <v>86.235955056179705</v>
      </c>
      <c r="BP327" s="1">
        <v>84.319526627218906</v>
      </c>
      <c r="BQ327" s="1">
        <v>85.947712418300597</v>
      </c>
      <c r="BR327" s="1">
        <v>81.538461538461505</v>
      </c>
      <c r="BS327" s="1">
        <v>81.048387096774107</v>
      </c>
      <c r="BT327" s="1">
        <v>73.75</v>
      </c>
      <c r="BU327" s="1">
        <v>28.688524590163901</v>
      </c>
      <c r="BV327" s="1">
        <v>29.9212598425196</v>
      </c>
      <c r="BW327" s="1">
        <v>34.5794392523364</v>
      </c>
      <c r="BX327" s="1">
        <v>33.510638297872298</v>
      </c>
      <c r="BY327" s="1">
        <v>34.848484848484802</v>
      </c>
      <c r="BZ327" s="1">
        <v>0</v>
      </c>
      <c r="CA327" s="1">
        <v>0</v>
      </c>
      <c r="CB327" s="1">
        <v>0</v>
      </c>
      <c r="CC327" s="1">
        <v>77.513227513227505</v>
      </c>
      <c r="CD327" s="1">
        <v>80.056179775280896</v>
      </c>
      <c r="CE327" s="1">
        <v>77.8106508875739</v>
      </c>
      <c r="CF327" s="1">
        <v>85.620915032679704</v>
      </c>
      <c r="CG327" s="1">
        <v>82.692307692307594</v>
      </c>
      <c r="CH327" s="1">
        <v>72.177419354838705</v>
      </c>
      <c r="CI327" s="1">
        <v>73.75</v>
      </c>
      <c r="CJ327" s="1">
        <v>48.770491803278603</v>
      </c>
      <c r="CK327" s="1">
        <v>74.409448818897602</v>
      </c>
      <c r="CL327" s="1">
        <v>78.037383177570106</v>
      </c>
      <c r="CM327" s="1">
        <v>64.361702127659498</v>
      </c>
      <c r="CN327" s="1">
        <v>73.484848484848399</v>
      </c>
      <c r="CO327" s="1">
        <v>0</v>
      </c>
      <c r="CP327" s="1">
        <v>0</v>
      </c>
      <c r="CQ327" s="1">
        <v>0</v>
      </c>
      <c r="CR327" s="1">
        <v>34.920634920634903</v>
      </c>
      <c r="CS327" s="1">
        <v>38.764044943820203</v>
      </c>
      <c r="CT327" s="1">
        <v>39.644970414201097</v>
      </c>
      <c r="CU327" s="1">
        <v>40.196078431372499</v>
      </c>
      <c r="CV327" s="1">
        <v>25</v>
      </c>
      <c r="CW327" s="1">
        <v>36.693548387096698</v>
      </c>
      <c r="CX327" s="1">
        <v>32.9166666666666</v>
      </c>
      <c r="CY327" s="1">
        <v>37.2950819672131</v>
      </c>
      <c r="CZ327" s="1">
        <v>38.188976377952699</v>
      </c>
      <c r="DA327" s="1">
        <v>38.785046728971899</v>
      </c>
      <c r="DB327" s="1">
        <v>40.957446808510603</v>
      </c>
      <c r="DC327" s="1">
        <v>47.727272727272698</v>
      </c>
      <c r="DD327" s="1">
        <v>0</v>
      </c>
      <c r="DE327" s="1">
        <v>0</v>
      </c>
      <c r="DF327" s="1">
        <v>0</v>
      </c>
      <c r="DG327" s="1">
        <v>95.359501100513498</v>
      </c>
      <c r="DH327" s="1">
        <v>77.588730332967401</v>
      </c>
      <c r="DI327" s="1">
        <v>86.459602111246397</v>
      </c>
      <c r="DJ327" s="1">
        <v>65.847156398104204</v>
      </c>
      <c r="DK327" s="1">
        <v>65.284715284715205</v>
      </c>
      <c r="DL327" s="1">
        <v>49.290780141843904</v>
      </c>
      <c r="DM327" s="1">
        <v>58.838643371017397</v>
      </c>
      <c r="DN327" s="1">
        <v>47.899590163934398</v>
      </c>
      <c r="DO327" s="1">
        <v>57.135627530364303</v>
      </c>
      <c r="DP327" s="1">
        <v>62.486992715920898</v>
      </c>
      <c r="DQ327" s="1">
        <v>48.593200468933098</v>
      </c>
      <c r="DR327" s="1">
        <v>69.019316493313497</v>
      </c>
      <c r="DS327" s="1">
        <v>0</v>
      </c>
      <c r="DT327" s="1">
        <v>0</v>
      </c>
      <c r="DU327" s="1">
        <v>0</v>
      </c>
      <c r="DV327" s="1">
        <v>37.472487160674902</v>
      </c>
      <c r="DW327" s="1">
        <v>42.206366630076801</v>
      </c>
      <c r="DX327" s="1">
        <v>51.745838408444897</v>
      </c>
      <c r="DY327" s="1">
        <v>58.441943127962098</v>
      </c>
      <c r="DZ327" s="1">
        <v>68.581418581418504</v>
      </c>
      <c r="EA327" s="1">
        <v>69.250253292806406</v>
      </c>
      <c r="EB327" s="1">
        <v>48.972250770811897</v>
      </c>
      <c r="EC327" s="1">
        <v>41.854508196721298</v>
      </c>
      <c r="ED327" s="1">
        <v>54.807692307692299</v>
      </c>
      <c r="EE327" s="1">
        <v>33.3506763787721</v>
      </c>
      <c r="EF327" s="1">
        <v>77.784290738569695</v>
      </c>
      <c r="EG327" s="1">
        <v>73.9227340267459</v>
      </c>
      <c r="EH327" s="1">
        <v>0</v>
      </c>
      <c r="EI327" s="1">
        <v>0</v>
      </c>
      <c r="EJ327" s="1">
        <v>0</v>
      </c>
      <c r="EK327" s="1">
        <v>93.580337490828995</v>
      </c>
      <c r="EL327" s="1">
        <v>94.383461397731395</v>
      </c>
      <c r="EM327" s="1">
        <v>94.904587900933805</v>
      </c>
      <c r="EN327" s="1">
        <v>93.246445497630305</v>
      </c>
      <c r="EO327" s="1">
        <v>90.909090909090907</v>
      </c>
      <c r="EP327" s="1">
        <v>90.2228976697061</v>
      </c>
      <c r="EQ327" s="1">
        <v>90.339157245632094</v>
      </c>
      <c r="ER327" s="1">
        <v>83.709016393442596</v>
      </c>
      <c r="ES327" s="1">
        <v>70.647773279352194</v>
      </c>
      <c r="ET327" s="1">
        <v>83.870967741935402</v>
      </c>
      <c r="EU327" s="1">
        <v>69.929660023446601</v>
      </c>
      <c r="EV327" s="1">
        <v>47.696879643387803</v>
      </c>
      <c r="EW327" s="1">
        <v>0</v>
      </c>
      <c r="EX327" s="1">
        <v>0</v>
      </c>
      <c r="EY327" s="1">
        <v>0</v>
      </c>
    </row>
    <row r="328" spans="1:155" ht="15">
      <c r="A328" s="11" t="s">
        <v>152</v>
      </c>
      <c r="B328" s="1" t="s">
        <v>628</v>
      </c>
      <c r="C328" s="1" t="s">
        <v>1059</v>
      </c>
      <c r="D328" s="11" t="s">
        <v>1046</v>
      </c>
      <c r="E328" s="11" t="s">
        <v>1093</v>
      </c>
      <c r="F328" s="1">
        <v>88.285024154589294</v>
      </c>
      <c r="G328" s="1">
        <v>88.824884792626705</v>
      </c>
      <c r="H328" s="1">
        <v>89.550264550264501</v>
      </c>
      <c r="I328" s="1">
        <v>85.122699386503101</v>
      </c>
      <c r="J328" s="1">
        <v>84.7222222222222</v>
      </c>
      <c r="K328" s="1">
        <v>71.301775147928893</v>
      </c>
      <c r="L328" s="1">
        <v>58.6666666666666</v>
      </c>
      <c r="M328" s="1">
        <v>59.191176470588204</v>
      </c>
      <c r="N328" s="1">
        <v>71.153846153846104</v>
      </c>
      <c r="O328" s="1">
        <v>72.556390977443598</v>
      </c>
      <c r="P328" s="1">
        <v>57.203389830508399</v>
      </c>
      <c r="Q328" s="1">
        <v>33.505154639175203</v>
      </c>
      <c r="R328" s="1">
        <v>40.340909090909101</v>
      </c>
      <c r="S328" s="1">
        <v>0</v>
      </c>
      <c r="T328" s="1">
        <v>0</v>
      </c>
      <c r="U328" s="1">
        <v>92.391304347826093</v>
      </c>
      <c r="V328" s="1">
        <v>93.663594470046107</v>
      </c>
      <c r="W328" s="1">
        <v>91.402116402116405</v>
      </c>
      <c r="X328" s="1">
        <v>90.950920245398706</v>
      </c>
      <c r="Y328" s="1">
        <v>86.309523809523796</v>
      </c>
      <c r="Z328" s="1">
        <v>83.136094674556205</v>
      </c>
      <c r="AA328" s="1">
        <v>83</v>
      </c>
      <c r="AB328" s="1">
        <v>80.147058823529406</v>
      </c>
      <c r="AC328" s="1">
        <v>81.923076923076906</v>
      </c>
      <c r="AD328" s="1">
        <v>81.203007518796895</v>
      </c>
      <c r="AE328" s="1">
        <v>22.457627118644101</v>
      </c>
      <c r="AF328" s="1">
        <v>22.680412371134</v>
      </c>
      <c r="AG328" s="1">
        <v>26.7045454545454</v>
      </c>
      <c r="AH328" s="1">
        <v>0</v>
      </c>
      <c r="AI328" s="1">
        <v>0</v>
      </c>
      <c r="AJ328" s="1">
        <v>89.613526570048293</v>
      </c>
      <c r="AK328" s="1">
        <v>89.861751152073694</v>
      </c>
      <c r="AL328" s="1">
        <v>88.624338624338606</v>
      </c>
      <c r="AM328" s="1">
        <v>88.803680981595093</v>
      </c>
      <c r="AN328" s="1">
        <v>86.706349206349202</v>
      </c>
      <c r="AO328" s="1">
        <v>82.248520710059097</v>
      </c>
      <c r="AP328" s="1">
        <v>80.3333333333333</v>
      </c>
      <c r="AQ328" s="1">
        <v>78.308823529411697</v>
      </c>
      <c r="AR328" s="1">
        <v>61.153846153846096</v>
      </c>
      <c r="AS328" s="1">
        <v>63.157894736842103</v>
      </c>
      <c r="AT328" s="1">
        <v>27.966101694915199</v>
      </c>
      <c r="AU328" s="1">
        <v>32.989690721649403</v>
      </c>
      <c r="AV328" s="1">
        <v>42.613636363636303</v>
      </c>
      <c r="AW328" s="1">
        <v>0</v>
      </c>
      <c r="AX328" s="1">
        <v>0</v>
      </c>
      <c r="AY328" s="1">
        <v>99.154589371980606</v>
      </c>
      <c r="AZ328" s="1">
        <v>99.654377880184299</v>
      </c>
      <c r="BA328" s="1">
        <v>95.634920634920604</v>
      </c>
      <c r="BB328" s="1">
        <v>92.4846625766871</v>
      </c>
      <c r="BC328" s="1">
        <v>91.071428571428498</v>
      </c>
      <c r="BD328" s="1">
        <v>86.094674556212993</v>
      </c>
      <c r="BE328" s="1">
        <v>61.6666666666666</v>
      </c>
      <c r="BF328" s="1">
        <v>68.978102189780998</v>
      </c>
      <c r="BG328" s="1">
        <v>58.076923076923102</v>
      </c>
      <c r="BH328" s="1">
        <v>49.2481203007518</v>
      </c>
      <c r="BI328" s="1">
        <v>52.966101694915203</v>
      </c>
      <c r="BJ328" s="1">
        <v>12.8865979381443</v>
      </c>
      <c r="BK328" s="1">
        <v>23.295454545454501</v>
      </c>
      <c r="BL328" s="1">
        <v>0</v>
      </c>
      <c r="BM328" s="1">
        <v>0</v>
      </c>
      <c r="BN328" s="1">
        <v>84.6618357487922</v>
      </c>
      <c r="BO328" s="1">
        <v>85.483870967741893</v>
      </c>
      <c r="BP328" s="1">
        <v>86.772486772486701</v>
      </c>
      <c r="BQ328" s="1">
        <v>76.533742331288295</v>
      </c>
      <c r="BR328" s="1">
        <v>79.1666666666666</v>
      </c>
      <c r="BS328" s="1">
        <v>79.585798816568001</v>
      </c>
      <c r="BT328" s="1">
        <v>79.3333333333333</v>
      </c>
      <c r="BU328" s="1">
        <v>80.147058823529406</v>
      </c>
      <c r="BV328" s="1">
        <v>36.923076923076898</v>
      </c>
      <c r="BW328" s="1">
        <v>40.225563909774401</v>
      </c>
      <c r="BX328" s="1">
        <v>39.830508474576199</v>
      </c>
      <c r="BY328" s="1">
        <v>40.206185567010301</v>
      </c>
      <c r="BZ328" s="1">
        <v>40.340909090909101</v>
      </c>
      <c r="CA328" s="1">
        <v>0</v>
      </c>
      <c r="CB328" s="1">
        <v>0</v>
      </c>
      <c r="CC328" s="1">
        <v>89.251207729468604</v>
      </c>
      <c r="CD328" s="1">
        <v>93.087557603686605</v>
      </c>
      <c r="CE328" s="1">
        <v>93.121693121693099</v>
      </c>
      <c r="CF328" s="1">
        <v>92.791411042944702</v>
      </c>
      <c r="CG328" s="1">
        <v>92.460317460317398</v>
      </c>
      <c r="CH328" s="1">
        <v>76.627218934911198</v>
      </c>
      <c r="CI328" s="1">
        <v>95</v>
      </c>
      <c r="CJ328" s="1">
        <v>81.25</v>
      </c>
      <c r="CK328" s="1">
        <v>93.846153846153797</v>
      </c>
      <c r="CL328" s="1">
        <v>75.563909774436098</v>
      </c>
      <c r="CM328" s="1">
        <v>83.898305084745701</v>
      </c>
      <c r="CN328" s="1">
        <v>91.752577319587601</v>
      </c>
      <c r="CO328" s="1">
        <v>94.886363636363598</v>
      </c>
      <c r="CP328" s="1">
        <v>0</v>
      </c>
      <c r="CQ328" s="1">
        <v>0</v>
      </c>
      <c r="CR328" s="1">
        <v>41.545893719806699</v>
      </c>
      <c r="CS328" s="1">
        <v>41.244239631336399</v>
      </c>
      <c r="CT328" s="1">
        <v>41.402116402116398</v>
      </c>
      <c r="CU328" s="1">
        <v>42.791411042944702</v>
      </c>
      <c r="CV328" s="1">
        <v>43.253968253968203</v>
      </c>
      <c r="CW328" s="1">
        <v>40.532544378698198</v>
      </c>
      <c r="CX328" s="1">
        <v>63.6666666666666</v>
      </c>
      <c r="CY328" s="1">
        <v>37.5</v>
      </c>
      <c r="CZ328" s="1">
        <v>38.846153846153797</v>
      </c>
      <c r="DA328" s="1">
        <v>43.984962406015001</v>
      </c>
      <c r="DB328" s="1">
        <v>47.033898305084698</v>
      </c>
      <c r="DC328" s="1">
        <v>46.391752577319501</v>
      </c>
      <c r="DD328" s="1">
        <v>56.25</v>
      </c>
      <c r="DE328" s="1">
        <v>0</v>
      </c>
      <c r="DF328" s="1">
        <v>0</v>
      </c>
      <c r="DG328" s="1">
        <v>61.393633540372598</v>
      </c>
      <c r="DH328" s="1">
        <v>73.092443140132005</v>
      </c>
      <c r="DI328" s="1">
        <v>76.125137211855105</v>
      </c>
      <c r="DJ328" s="1">
        <v>66.565164433617497</v>
      </c>
      <c r="DK328" s="1">
        <v>27.5177725118483</v>
      </c>
      <c r="DL328" s="1">
        <v>26.323676323676299</v>
      </c>
      <c r="DM328" s="1">
        <v>37.841945288753799</v>
      </c>
      <c r="DN328" s="1">
        <v>29.753340184994801</v>
      </c>
      <c r="DO328" s="1">
        <v>31.301229508196698</v>
      </c>
      <c r="DP328" s="1">
        <v>61.690283400809697</v>
      </c>
      <c r="DQ328" s="1">
        <v>54.994797086368301</v>
      </c>
      <c r="DR328" s="1">
        <v>69.343493552168795</v>
      </c>
      <c r="DS328" s="1">
        <v>42.570579494799397</v>
      </c>
      <c r="DT328" s="1">
        <v>0</v>
      </c>
      <c r="DU328" s="1">
        <v>0</v>
      </c>
      <c r="DV328" s="1">
        <v>28.2414596273291</v>
      </c>
      <c r="DW328" s="1">
        <v>31.4563462949376</v>
      </c>
      <c r="DX328" s="1">
        <v>12.422246615440899</v>
      </c>
      <c r="DY328" s="1">
        <v>13.3373934226552</v>
      </c>
      <c r="DZ328" s="1">
        <v>40.550947867298497</v>
      </c>
      <c r="EA328" s="1">
        <v>38.111888111888099</v>
      </c>
      <c r="EB328" s="1">
        <v>34.903748733535899</v>
      </c>
      <c r="EC328" s="1">
        <v>38.797533401849897</v>
      </c>
      <c r="ED328" s="1">
        <v>47.387295081967203</v>
      </c>
      <c r="EE328" s="1">
        <v>12.5</v>
      </c>
      <c r="EF328" s="1">
        <v>23.985431841831399</v>
      </c>
      <c r="EG328" s="1">
        <v>57.737397420867502</v>
      </c>
      <c r="EH328" s="1">
        <v>28.751857355126301</v>
      </c>
      <c r="EI328" s="1">
        <v>0</v>
      </c>
      <c r="EJ328" s="1">
        <v>0</v>
      </c>
      <c r="EK328" s="1">
        <v>80.551242236024805</v>
      </c>
      <c r="EL328" s="1">
        <v>81.401320616287606</v>
      </c>
      <c r="EM328" s="1">
        <v>73.124771313574797</v>
      </c>
      <c r="EN328" s="1">
        <v>83.516037352821698</v>
      </c>
      <c r="EO328" s="1">
        <v>77.784360189573405</v>
      </c>
      <c r="EP328" s="1">
        <v>66.533466533466495</v>
      </c>
      <c r="EQ328" s="1">
        <v>57.700101317122602</v>
      </c>
      <c r="ER328" s="1">
        <v>70.657759506680307</v>
      </c>
      <c r="ES328" s="1">
        <v>57.4282786885245</v>
      </c>
      <c r="ET328" s="1">
        <v>53.289473684210499</v>
      </c>
      <c r="EU328" s="1">
        <v>28.876170655567101</v>
      </c>
      <c r="EV328" s="1">
        <v>38.628370457209797</v>
      </c>
      <c r="EW328" s="1">
        <v>47.696879643387803</v>
      </c>
      <c r="EX328" s="1">
        <v>0</v>
      </c>
      <c r="EY328" s="1">
        <v>0</v>
      </c>
    </row>
    <row r="329" spans="1:155" ht="15">
      <c r="A329" s="11" t="s">
        <v>445</v>
      </c>
      <c r="B329" s="1" t="s">
        <v>913</v>
      </c>
      <c r="C329" s="1" t="s">
        <v>1222</v>
      </c>
      <c r="D329" s="11" t="s">
        <v>1071</v>
      </c>
      <c r="E329" s="11" t="s">
        <v>1072</v>
      </c>
      <c r="F329" s="1">
        <v>37.573964497041402</v>
      </c>
      <c r="G329" s="1">
        <v>29.705882352941099</v>
      </c>
      <c r="H329" s="1">
        <v>14.2424242424242</v>
      </c>
      <c r="I329" s="1">
        <v>9.4771241830065307</v>
      </c>
      <c r="J329" s="1">
        <v>6.7375886524822697</v>
      </c>
      <c r="K329" s="1">
        <v>5.55555555555555</v>
      </c>
      <c r="L329" s="1">
        <v>18.650793650793599</v>
      </c>
      <c r="M329" s="1">
        <v>27.235772357723501</v>
      </c>
      <c r="N329" s="1">
        <v>11.25</v>
      </c>
      <c r="O329" s="1">
        <v>16.203703703703699</v>
      </c>
      <c r="P329" s="1">
        <v>17.010309278350501</v>
      </c>
      <c r="Q329" s="1">
        <v>14.179104477611901</v>
      </c>
      <c r="R329" s="1">
        <v>0</v>
      </c>
      <c r="S329" s="1">
        <v>0</v>
      </c>
      <c r="T329" s="1">
        <v>0</v>
      </c>
      <c r="U329" s="1">
        <v>77.514792899408206</v>
      </c>
      <c r="V329" s="1">
        <v>49.411764705882298</v>
      </c>
      <c r="W329" s="1">
        <v>44.848484848484802</v>
      </c>
      <c r="X329" s="1">
        <v>10.784313725490099</v>
      </c>
      <c r="Y329" s="1">
        <v>9.2198581560283603</v>
      </c>
      <c r="Z329" s="1">
        <v>9.2592592592592506</v>
      </c>
      <c r="AA329" s="1">
        <v>7.1428571428571397</v>
      </c>
      <c r="AB329" s="1">
        <v>12.6016260162601</v>
      </c>
      <c r="AC329" s="1">
        <v>13.75</v>
      </c>
      <c r="AD329" s="1">
        <v>18.518518518518501</v>
      </c>
      <c r="AE329" s="1">
        <v>19.587628865979301</v>
      </c>
      <c r="AF329" s="1">
        <v>18.656716417910399</v>
      </c>
      <c r="AG329" s="1">
        <v>0</v>
      </c>
      <c r="AH329" s="1">
        <v>0</v>
      </c>
      <c r="AI329" s="1">
        <v>0</v>
      </c>
      <c r="AJ329" s="1">
        <v>79.289940828402294</v>
      </c>
      <c r="AK329" s="1">
        <v>51.470588235294102</v>
      </c>
      <c r="AL329" s="1">
        <v>54.2424242424242</v>
      </c>
      <c r="AM329" s="1">
        <v>53.594771241830102</v>
      </c>
      <c r="AN329" s="1">
        <v>52.4822695035461</v>
      </c>
      <c r="AO329" s="1">
        <v>53.3333333333333</v>
      </c>
      <c r="AP329" s="1">
        <v>49.603174603174601</v>
      </c>
      <c r="AQ329" s="1">
        <v>54.471544715447102</v>
      </c>
      <c r="AR329" s="1">
        <v>57.0833333333333</v>
      </c>
      <c r="AS329" s="1">
        <v>62.962962962962898</v>
      </c>
      <c r="AT329" s="1">
        <v>73.195876288659704</v>
      </c>
      <c r="AU329" s="1">
        <v>33.582089552238799</v>
      </c>
      <c r="AV329" s="1">
        <v>0</v>
      </c>
      <c r="AW329" s="1">
        <v>0</v>
      </c>
      <c r="AX329" s="1">
        <v>0</v>
      </c>
      <c r="AY329" s="1">
        <v>64.792899408284001</v>
      </c>
      <c r="AZ329" s="1">
        <v>54.411764705882298</v>
      </c>
      <c r="BA329" s="1">
        <v>43.3333333333333</v>
      </c>
      <c r="BB329" s="1">
        <v>39.542483660130699</v>
      </c>
      <c r="BC329" s="1">
        <v>29.4326241134751</v>
      </c>
      <c r="BD329" s="1">
        <v>30.740740740740701</v>
      </c>
      <c r="BE329" s="1">
        <v>30.5555555555555</v>
      </c>
      <c r="BF329" s="1">
        <v>8.5365853658536501</v>
      </c>
      <c r="BG329" s="1">
        <v>7.9166666666666599</v>
      </c>
      <c r="BH329" s="1">
        <v>9.7222222222222197</v>
      </c>
      <c r="BI329" s="1">
        <v>10.8247422680412</v>
      </c>
      <c r="BJ329" s="1">
        <v>11.194029850746199</v>
      </c>
      <c r="BK329" s="1">
        <v>0</v>
      </c>
      <c r="BL329" s="1">
        <v>0</v>
      </c>
      <c r="BM329" s="1">
        <v>0</v>
      </c>
      <c r="BN329" s="1">
        <v>61.538461538461497</v>
      </c>
      <c r="BO329" s="1">
        <v>68.529411764705799</v>
      </c>
      <c r="BP329" s="1">
        <v>75.454545454545396</v>
      </c>
      <c r="BQ329" s="1">
        <v>77.450980392156794</v>
      </c>
      <c r="BR329" s="1">
        <v>74.113475177304906</v>
      </c>
      <c r="BS329" s="1">
        <v>77.7777777777777</v>
      </c>
      <c r="BT329" s="1">
        <v>81.746031746031704</v>
      </c>
      <c r="BU329" s="1">
        <v>62.195121951219498</v>
      </c>
      <c r="BV329" s="1">
        <v>29.5833333333333</v>
      </c>
      <c r="BW329" s="1">
        <v>31.481481481481399</v>
      </c>
      <c r="BX329" s="1">
        <v>31.443298969072099</v>
      </c>
      <c r="BY329" s="1">
        <v>32.089552238805901</v>
      </c>
      <c r="BZ329" s="1">
        <v>0</v>
      </c>
      <c r="CA329" s="1">
        <v>0</v>
      </c>
      <c r="CB329" s="1">
        <v>0</v>
      </c>
      <c r="CC329" s="1">
        <v>85.2071005917159</v>
      </c>
      <c r="CD329" s="1">
        <v>86.470588235294102</v>
      </c>
      <c r="CE329" s="1">
        <v>86.060606060606105</v>
      </c>
      <c r="CF329" s="1">
        <v>85.294117647058798</v>
      </c>
      <c r="CG329" s="1">
        <v>86.170212765957402</v>
      </c>
      <c r="CH329" s="1">
        <v>85.925925925925895</v>
      </c>
      <c r="CI329" s="1">
        <v>88.095238095238102</v>
      </c>
      <c r="CJ329" s="1">
        <v>67.479674796747901</v>
      </c>
      <c r="CK329" s="1">
        <v>61.25</v>
      </c>
      <c r="CL329" s="1">
        <v>69.907407407407405</v>
      </c>
      <c r="CM329" s="1">
        <v>64.432989690721598</v>
      </c>
      <c r="CN329" s="1">
        <v>73.134328358208904</v>
      </c>
      <c r="CO329" s="1">
        <v>0</v>
      </c>
      <c r="CP329" s="1">
        <v>0</v>
      </c>
      <c r="CQ329" s="1">
        <v>0</v>
      </c>
      <c r="CR329" s="1">
        <v>25.443786982248501</v>
      </c>
      <c r="CS329" s="1">
        <v>25.8823529411764</v>
      </c>
      <c r="CT329" s="1">
        <v>27.5757575757575</v>
      </c>
      <c r="CU329" s="1">
        <v>26.143790849673199</v>
      </c>
      <c r="CV329" s="1">
        <v>23.7588652482269</v>
      </c>
      <c r="CW329" s="1">
        <v>23.703703703703699</v>
      </c>
      <c r="CX329" s="1">
        <v>22.2222222222222</v>
      </c>
      <c r="CY329" s="1">
        <v>30.487804878048699</v>
      </c>
      <c r="CZ329" s="1">
        <v>32.9166666666666</v>
      </c>
      <c r="DA329" s="1">
        <v>36.574074074074097</v>
      </c>
      <c r="DB329" s="1">
        <v>37.113402061855602</v>
      </c>
      <c r="DC329" s="1">
        <v>44.0298507462686</v>
      </c>
      <c r="DD329" s="1">
        <v>0</v>
      </c>
      <c r="DE329" s="1">
        <v>0</v>
      </c>
      <c r="DF329" s="1">
        <v>0</v>
      </c>
      <c r="DG329" s="1">
        <v>13.334556126192201</v>
      </c>
      <c r="DH329" s="1">
        <v>23.5089645078668</v>
      </c>
      <c r="DI329" s="1">
        <v>37.291920422249198</v>
      </c>
      <c r="DJ329" s="1">
        <v>26.510663507109001</v>
      </c>
      <c r="DK329" s="1">
        <v>32.817182817182797</v>
      </c>
      <c r="DL329" s="1">
        <v>34.397163120567299</v>
      </c>
      <c r="DM329" s="1">
        <v>60.585817060637197</v>
      </c>
      <c r="DN329" s="1">
        <v>28.5348360655737</v>
      </c>
      <c r="DO329" s="1">
        <v>52.682186234817799</v>
      </c>
      <c r="DP329" s="1">
        <v>46.878251821019703</v>
      </c>
      <c r="DQ329" s="1">
        <v>10.726846424384499</v>
      </c>
      <c r="DR329" s="1">
        <v>20.1337295690936</v>
      </c>
      <c r="DS329" s="1">
        <v>0</v>
      </c>
      <c r="DT329" s="1">
        <v>0</v>
      </c>
      <c r="DU329" s="1">
        <v>0</v>
      </c>
      <c r="DV329" s="1">
        <v>17.479823917828298</v>
      </c>
      <c r="DW329" s="1">
        <v>41.877058177826498</v>
      </c>
      <c r="DX329" s="1">
        <v>21.741778319123</v>
      </c>
      <c r="DY329" s="1">
        <v>25.2073459715639</v>
      </c>
      <c r="DZ329" s="1">
        <v>22.527472527472501</v>
      </c>
      <c r="EA329" s="1">
        <v>37.335359675785199</v>
      </c>
      <c r="EB329" s="1">
        <v>51.541623843782098</v>
      </c>
      <c r="EC329" s="1">
        <v>24.1290983606557</v>
      </c>
      <c r="ED329" s="1">
        <v>57.135627530364303</v>
      </c>
      <c r="EE329" s="1">
        <v>55.515088449531703</v>
      </c>
      <c r="EF329" s="1">
        <v>59.730363423212196</v>
      </c>
      <c r="EG329" s="1">
        <v>31.7236255572065</v>
      </c>
      <c r="EH329" s="1">
        <v>0</v>
      </c>
      <c r="EI329" s="1">
        <v>0</v>
      </c>
      <c r="EJ329" s="1">
        <v>0</v>
      </c>
      <c r="EK329" s="1">
        <v>35.399853264856901</v>
      </c>
      <c r="EL329" s="1">
        <v>36.1873399195023</v>
      </c>
      <c r="EM329" s="1">
        <v>35.749086479902502</v>
      </c>
      <c r="EN329" s="1">
        <v>30.9537914691943</v>
      </c>
      <c r="EO329" s="1">
        <v>22.0779220779221</v>
      </c>
      <c r="EP329" s="1">
        <v>21.681864235055698</v>
      </c>
      <c r="EQ329" s="1">
        <v>21.891058581706101</v>
      </c>
      <c r="ER329" s="1">
        <v>25.768442622950801</v>
      </c>
      <c r="ES329" s="1">
        <v>1.16396761133603</v>
      </c>
      <c r="ET329" s="1">
        <v>28.876170655567101</v>
      </c>
      <c r="EU329" s="1">
        <v>38.628370457209797</v>
      </c>
      <c r="EV329" s="1">
        <v>47.696879643387803</v>
      </c>
      <c r="EW329" s="1">
        <v>0</v>
      </c>
      <c r="EX329" s="1">
        <v>0</v>
      </c>
      <c r="EY329" s="1">
        <v>0</v>
      </c>
    </row>
    <row r="330" spans="1:155" ht="15">
      <c r="A330" s="11" t="s">
        <v>235</v>
      </c>
      <c r="B330" s="1" t="s">
        <v>709</v>
      </c>
      <c r="C330" s="1" t="s">
        <v>1018</v>
      </c>
      <c r="D330" s="11" t="s">
        <v>1112</v>
      </c>
      <c r="E330" s="11" t="s">
        <v>1113</v>
      </c>
      <c r="F330" s="1">
        <v>97.350230414746505</v>
      </c>
      <c r="G330" s="1">
        <v>98.015873015872998</v>
      </c>
      <c r="H330" s="1">
        <v>94.9386503067484</v>
      </c>
      <c r="I330" s="1">
        <v>99.801587301587304</v>
      </c>
      <c r="J330" s="1">
        <v>99.704142011834307</v>
      </c>
      <c r="K330" s="1">
        <v>99.6666666666666</v>
      </c>
      <c r="L330" s="1">
        <v>99.632352941176407</v>
      </c>
      <c r="M330" s="1">
        <v>98.846153846153797</v>
      </c>
      <c r="N330" s="1">
        <v>90.601503759398398</v>
      </c>
      <c r="O330" s="1">
        <v>99.576271186440593</v>
      </c>
      <c r="P330" s="1">
        <v>99.484536082474193</v>
      </c>
      <c r="Q330" s="1">
        <v>86.931818181818102</v>
      </c>
      <c r="R330" s="1">
        <v>39.534883720930203</v>
      </c>
      <c r="S330" s="1">
        <v>44.1860465116279</v>
      </c>
      <c r="T330" s="1">
        <v>43.650793650793602</v>
      </c>
      <c r="U330" s="1">
        <v>98.502304147465395</v>
      </c>
      <c r="V330" s="1">
        <v>99.3386243386243</v>
      </c>
      <c r="W330" s="1">
        <v>99.233128834355796</v>
      </c>
      <c r="X330" s="1">
        <v>98.214285714285694</v>
      </c>
      <c r="Y330" s="1">
        <v>87.869822485207095</v>
      </c>
      <c r="Z330" s="1">
        <v>65.6666666666666</v>
      </c>
      <c r="AA330" s="1">
        <v>62.867647058823501</v>
      </c>
      <c r="AB330" s="1">
        <v>66.923076923076906</v>
      </c>
      <c r="AC330" s="1">
        <v>67.293233082706706</v>
      </c>
      <c r="AD330" s="1">
        <v>86.016949152542296</v>
      </c>
      <c r="AE330" s="1">
        <v>82.989690721649396</v>
      </c>
      <c r="AF330" s="1">
        <v>77.840909090909093</v>
      </c>
      <c r="AG330" s="1">
        <v>83.720930232558104</v>
      </c>
      <c r="AH330" s="1">
        <v>40.697674418604599</v>
      </c>
      <c r="AI330" s="1">
        <v>43.650793650793602</v>
      </c>
      <c r="AJ330" s="1">
        <v>89.861751152073694</v>
      </c>
      <c r="AK330" s="1">
        <v>88.624338624338606</v>
      </c>
      <c r="AL330" s="1">
        <v>88.803680981595093</v>
      </c>
      <c r="AM330" s="1">
        <v>86.706349206349202</v>
      </c>
      <c r="AN330" s="1">
        <v>82.248520710059097</v>
      </c>
      <c r="AO330" s="1">
        <v>80.3333333333333</v>
      </c>
      <c r="AP330" s="1">
        <v>78.308823529411697</v>
      </c>
      <c r="AQ330" s="1">
        <v>80.769230769230703</v>
      </c>
      <c r="AR330" s="1">
        <v>94.360902255639104</v>
      </c>
      <c r="AS330" s="1">
        <v>94.067796610169495</v>
      </c>
      <c r="AT330" s="1">
        <v>94.845360824742201</v>
      </c>
      <c r="AU330" s="1">
        <v>92.045454545454504</v>
      </c>
      <c r="AV330" s="1">
        <v>50</v>
      </c>
      <c r="AW330" s="1">
        <v>48.2558139534883</v>
      </c>
      <c r="AX330" s="1">
        <v>49.206349206349202</v>
      </c>
      <c r="AY330" s="1">
        <v>90.437788018433096</v>
      </c>
      <c r="AZ330" s="1">
        <v>94.576719576719498</v>
      </c>
      <c r="BA330" s="1">
        <v>95.245398773006102</v>
      </c>
      <c r="BB330" s="1">
        <v>91.865079365079296</v>
      </c>
      <c r="BC330" s="1">
        <v>76.627218934911198</v>
      </c>
      <c r="BD330" s="1">
        <v>71.6666666666666</v>
      </c>
      <c r="BE330" s="1">
        <v>75.5474452554744</v>
      </c>
      <c r="BF330" s="1">
        <v>88.076923076923094</v>
      </c>
      <c r="BG330" s="1">
        <v>87.593984962405997</v>
      </c>
      <c r="BH330" s="1">
        <v>86.016949152542296</v>
      </c>
      <c r="BI330" s="1">
        <v>41.752577319587601</v>
      </c>
      <c r="BJ330" s="1">
        <v>60.795454545454497</v>
      </c>
      <c r="BK330" s="1">
        <v>75</v>
      </c>
      <c r="BL330" s="1">
        <v>84.302325581395294</v>
      </c>
      <c r="BM330" s="1">
        <v>81.746031746031704</v>
      </c>
      <c r="BN330" s="1">
        <v>85.483870967741893</v>
      </c>
      <c r="BO330" s="1">
        <v>86.772486772486701</v>
      </c>
      <c r="BP330" s="1">
        <v>89.417177914110397</v>
      </c>
      <c r="BQ330" s="1">
        <v>35.714285714285701</v>
      </c>
      <c r="BR330" s="1">
        <v>33.727810650887498</v>
      </c>
      <c r="BS330" s="1">
        <v>34</v>
      </c>
      <c r="BT330" s="1">
        <v>34.191176470588204</v>
      </c>
      <c r="BU330" s="1">
        <v>36.923076923076898</v>
      </c>
      <c r="BV330" s="1">
        <v>40.225563909774401</v>
      </c>
      <c r="BW330" s="1">
        <v>39.830508474576199</v>
      </c>
      <c r="BX330" s="1">
        <v>40.206185567010301</v>
      </c>
      <c r="BY330" s="1">
        <v>40.340909090909101</v>
      </c>
      <c r="BZ330" s="1">
        <v>46.511627906976699</v>
      </c>
      <c r="CA330" s="1">
        <v>47.093023255813897</v>
      </c>
      <c r="CB330" s="1">
        <v>46.031746031746003</v>
      </c>
      <c r="CC330" s="1">
        <v>74.193548387096698</v>
      </c>
      <c r="CD330" s="1">
        <v>72.486772486772395</v>
      </c>
      <c r="CE330" s="1">
        <v>70.858895705521405</v>
      </c>
      <c r="CF330" s="1">
        <v>72.420634920634896</v>
      </c>
      <c r="CG330" s="1">
        <v>76.627218934911198</v>
      </c>
      <c r="CH330" s="1">
        <v>56.3333333333333</v>
      </c>
      <c r="CI330" s="1">
        <v>81.25</v>
      </c>
      <c r="CJ330" s="1">
        <v>88.076923076923094</v>
      </c>
      <c r="CK330" s="1">
        <v>46.2406015037594</v>
      </c>
      <c r="CL330" s="1">
        <v>58.0508474576271</v>
      </c>
      <c r="CM330" s="1">
        <v>67.010309278350505</v>
      </c>
      <c r="CN330" s="1">
        <v>59.659090909090899</v>
      </c>
      <c r="CO330" s="1">
        <v>78.488372093023202</v>
      </c>
      <c r="CP330" s="1">
        <v>86.046511627906895</v>
      </c>
      <c r="CQ330" s="1">
        <v>85.714285714285694</v>
      </c>
      <c r="CR330" s="1">
        <v>41.244239631336399</v>
      </c>
      <c r="CS330" s="1">
        <v>41.402116402116398</v>
      </c>
      <c r="CT330" s="1">
        <v>42.791411042944702</v>
      </c>
      <c r="CU330" s="1">
        <v>43.253968253968203</v>
      </c>
      <c r="CV330" s="1">
        <v>40.532544378698198</v>
      </c>
      <c r="CW330" s="1">
        <v>40</v>
      </c>
      <c r="CX330" s="1">
        <v>37.5</v>
      </c>
      <c r="CY330" s="1">
        <v>38.846153846153797</v>
      </c>
      <c r="CZ330" s="1">
        <v>43.984962406015001</v>
      </c>
      <c r="DA330" s="1">
        <v>47.033898305084698</v>
      </c>
      <c r="DB330" s="1">
        <v>46.391752577319501</v>
      </c>
      <c r="DC330" s="1">
        <v>56.25</v>
      </c>
      <c r="DD330" s="1">
        <v>76.744186046511601</v>
      </c>
      <c r="DE330" s="1">
        <v>80.813953488372107</v>
      </c>
      <c r="DF330" s="1">
        <v>82.539682539682502</v>
      </c>
      <c r="DG330" s="1">
        <v>31.1995597945707</v>
      </c>
      <c r="DH330" s="1">
        <v>50.951335528723</v>
      </c>
      <c r="DI330" s="1">
        <v>65.022330491270793</v>
      </c>
      <c r="DJ330" s="1">
        <v>81.5462085308056</v>
      </c>
      <c r="DK330" s="1">
        <v>63.386613386613298</v>
      </c>
      <c r="DL330" s="1">
        <v>45.542046605876301</v>
      </c>
      <c r="DM330" s="1">
        <v>55.344295991777997</v>
      </c>
      <c r="DN330" s="1">
        <v>37.038934426229503</v>
      </c>
      <c r="DO330" s="1">
        <v>49.038461538461497</v>
      </c>
      <c r="DP330" s="1">
        <v>39.594172736732503</v>
      </c>
      <c r="DQ330" s="1">
        <v>70.164126611957798</v>
      </c>
      <c r="DR330" s="1">
        <v>53.2689450222882</v>
      </c>
      <c r="DS330" s="1">
        <v>41.136363636363598</v>
      </c>
      <c r="DT330" s="1">
        <v>43.474962063732903</v>
      </c>
      <c r="DU330" s="1">
        <v>42.457627118644098</v>
      </c>
      <c r="DV330" s="1">
        <v>1.41232575201761</v>
      </c>
      <c r="DW330" s="1">
        <v>1.5184778631540401</v>
      </c>
      <c r="DX330" s="1">
        <v>9.84571660576532</v>
      </c>
      <c r="DY330" s="1">
        <v>2.5770142180094702</v>
      </c>
      <c r="DZ330" s="1">
        <v>0.64935064935064901</v>
      </c>
      <c r="EA330" s="1">
        <v>0.65856129685916898</v>
      </c>
      <c r="EB330" s="1">
        <v>0.77081192189105796</v>
      </c>
      <c r="EC330" s="1">
        <v>1.48565573770491</v>
      </c>
      <c r="ED330" s="1">
        <v>3.6943319838056601</v>
      </c>
      <c r="EE330" s="1">
        <v>9.9375650364203896</v>
      </c>
      <c r="EF330" s="1">
        <v>8.0304806565064393</v>
      </c>
      <c r="EG330" s="1">
        <v>31.575037147102499</v>
      </c>
      <c r="EH330" s="1">
        <v>83.106060606060595</v>
      </c>
      <c r="EI330" s="1">
        <v>92.185128983308005</v>
      </c>
      <c r="EJ330" s="1">
        <v>17.372881355932201</v>
      </c>
      <c r="EK330" s="1">
        <v>95.432868672046894</v>
      </c>
      <c r="EL330" s="1">
        <v>88.144895718990099</v>
      </c>
      <c r="EM330" s="1">
        <v>88.834754364595995</v>
      </c>
      <c r="EN330" s="1">
        <v>81.042654028436004</v>
      </c>
      <c r="EO330" s="1">
        <v>50.799200799200698</v>
      </c>
      <c r="EP330" s="1">
        <v>51.0131712259371</v>
      </c>
      <c r="EQ330" s="1">
        <v>50.770811921891003</v>
      </c>
      <c r="ER330" s="1">
        <v>57.4282786885245</v>
      </c>
      <c r="ES330" s="1">
        <v>62.0445344129554</v>
      </c>
      <c r="ET330" s="1">
        <v>63.995837669094598</v>
      </c>
      <c r="EU330" s="1">
        <v>38.628370457209797</v>
      </c>
      <c r="EV330" s="1">
        <v>47.696879643387803</v>
      </c>
      <c r="EW330" s="1">
        <v>38.939393939393902</v>
      </c>
      <c r="EX330" s="1">
        <v>40.819423368740502</v>
      </c>
      <c r="EY330" s="1">
        <v>41.610169491525397</v>
      </c>
    </row>
    <row r="331" spans="1:155" ht="15">
      <c r="A331" s="11" t="s">
        <v>314</v>
      </c>
      <c r="B331" s="1" t="s">
        <v>786</v>
      </c>
      <c r="C331" s="1" t="s">
        <v>1191</v>
      </c>
      <c r="D331" s="11" t="s">
        <v>1192</v>
      </c>
      <c r="E331" s="11" t="s">
        <v>1193</v>
      </c>
      <c r="F331" s="1">
        <v>76.157407407407405</v>
      </c>
      <c r="G331" s="1">
        <v>78.608247422680407</v>
      </c>
      <c r="H331" s="1">
        <v>63.315217391304301</v>
      </c>
      <c r="I331" s="1">
        <v>72.2222222222222</v>
      </c>
      <c r="J331" s="1">
        <v>87.280701754385902</v>
      </c>
      <c r="K331" s="1">
        <v>92.990654205607399</v>
      </c>
      <c r="L331" s="1">
        <v>85.922330097087297</v>
      </c>
      <c r="M331" s="1">
        <v>75.5208333333333</v>
      </c>
      <c r="N331" s="1">
        <v>25.8241758241758</v>
      </c>
      <c r="O331" s="1">
        <v>31.097560975609699</v>
      </c>
      <c r="P331" s="1">
        <v>22.1428571428571</v>
      </c>
      <c r="Q331" s="1">
        <v>16.1016949152542</v>
      </c>
      <c r="R331" s="1">
        <v>32.142857142857103</v>
      </c>
      <c r="S331" s="1">
        <v>33.3333333333333</v>
      </c>
      <c r="T331" s="1">
        <v>37.5</v>
      </c>
      <c r="U331" s="1">
        <v>90.509259259259196</v>
      </c>
      <c r="V331" s="1">
        <v>88.917525773195806</v>
      </c>
      <c r="W331" s="1">
        <v>75.271739130434696</v>
      </c>
      <c r="X331" s="1">
        <v>72.875816993463999</v>
      </c>
      <c r="Y331" s="1">
        <v>67.105263157894697</v>
      </c>
      <c r="Z331" s="1">
        <v>59.345794392523302</v>
      </c>
      <c r="AA331" s="1">
        <v>52.912621359223301</v>
      </c>
      <c r="AB331" s="1">
        <v>58.8541666666666</v>
      </c>
      <c r="AC331" s="1">
        <v>45.604395604395599</v>
      </c>
      <c r="AD331" s="1">
        <v>14.634146341463399</v>
      </c>
      <c r="AE331" s="1">
        <v>14.285714285714199</v>
      </c>
      <c r="AF331" s="1">
        <v>11.016949152542299</v>
      </c>
      <c r="AG331" s="1">
        <v>29.464285714285701</v>
      </c>
      <c r="AH331" s="1">
        <v>29.629629629629601</v>
      </c>
      <c r="AI331" s="1">
        <v>35.227272727272698</v>
      </c>
      <c r="AJ331" s="1">
        <v>85.4166666666666</v>
      </c>
      <c r="AK331" s="1">
        <v>87.113402061855595</v>
      </c>
      <c r="AL331" s="1">
        <v>91.847826086956502</v>
      </c>
      <c r="AM331" s="1">
        <v>91.176470588235205</v>
      </c>
      <c r="AN331" s="1">
        <v>88.157894736842096</v>
      </c>
      <c r="AO331" s="1">
        <v>88.785046728971906</v>
      </c>
      <c r="AP331" s="1">
        <v>90.291262135922295</v>
      </c>
      <c r="AQ331" s="1">
        <v>90.625</v>
      </c>
      <c r="AR331" s="1">
        <v>90.6593406593406</v>
      </c>
      <c r="AS331" s="1">
        <v>42.0731707317073</v>
      </c>
      <c r="AT331" s="1">
        <v>41.428571428571402</v>
      </c>
      <c r="AU331" s="1">
        <v>45.762711864406697</v>
      </c>
      <c r="AV331" s="1">
        <v>49.107142857142797</v>
      </c>
      <c r="AW331" s="1">
        <v>50</v>
      </c>
      <c r="AX331" s="1">
        <v>48.863636363636303</v>
      </c>
      <c r="AY331" s="1">
        <v>68.287037037036995</v>
      </c>
      <c r="AZ331" s="1">
        <v>76.546391752577307</v>
      </c>
      <c r="BA331" s="1">
        <v>67.663043478260803</v>
      </c>
      <c r="BB331" s="1">
        <v>53.267973856209103</v>
      </c>
      <c r="BC331" s="1">
        <v>46.052631578947299</v>
      </c>
      <c r="BD331" s="1">
        <v>45.327102803738299</v>
      </c>
      <c r="BE331" s="1">
        <v>44.174757281553397</v>
      </c>
      <c r="BF331" s="1">
        <v>52.6041666666666</v>
      </c>
      <c r="BG331" s="1">
        <v>40.109890109890102</v>
      </c>
      <c r="BH331" s="1">
        <v>23.780487804878</v>
      </c>
      <c r="BI331" s="1">
        <v>30.714285714285701</v>
      </c>
      <c r="BJ331" s="1">
        <v>48.305084745762699</v>
      </c>
      <c r="BK331" s="1">
        <v>31.25</v>
      </c>
      <c r="BL331" s="1">
        <v>28.703703703703699</v>
      </c>
      <c r="BM331" s="1">
        <v>14.772727272727201</v>
      </c>
      <c r="BN331" s="1">
        <v>67.129629629629605</v>
      </c>
      <c r="BO331" s="1">
        <v>59.278350515463899</v>
      </c>
      <c r="BP331" s="1">
        <v>60.869565217391298</v>
      </c>
      <c r="BQ331" s="1">
        <v>65.032679738562095</v>
      </c>
      <c r="BR331" s="1">
        <v>60.087719298245602</v>
      </c>
      <c r="BS331" s="1">
        <v>64.018691588785003</v>
      </c>
      <c r="BT331" s="1">
        <v>63.106796116504803</v>
      </c>
      <c r="BU331" s="1">
        <v>31.25</v>
      </c>
      <c r="BV331" s="1">
        <v>34.065934065934101</v>
      </c>
      <c r="BW331" s="1">
        <v>35.975609756097498</v>
      </c>
      <c r="BX331" s="1">
        <v>35</v>
      </c>
      <c r="BY331" s="1">
        <v>36.440677966101603</v>
      </c>
      <c r="BZ331" s="1">
        <v>43.75</v>
      </c>
      <c r="CA331" s="1">
        <v>45.370370370370303</v>
      </c>
      <c r="CB331" s="1">
        <v>44.318181818181799</v>
      </c>
      <c r="CC331" s="1">
        <v>94.212962962962905</v>
      </c>
      <c r="CD331" s="1">
        <v>93.298969072164894</v>
      </c>
      <c r="CE331" s="1">
        <v>93.75</v>
      </c>
      <c r="CF331" s="1">
        <v>92.810457516339795</v>
      </c>
      <c r="CG331" s="1">
        <v>64.473684210526301</v>
      </c>
      <c r="CH331" s="1">
        <v>95.794392523364394</v>
      </c>
      <c r="CI331" s="1">
        <v>77.669902912621296</v>
      </c>
      <c r="CJ331" s="1">
        <v>80.2083333333333</v>
      </c>
      <c r="CK331" s="1">
        <v>63.736263736263702</v>
      </c>
      <c r="CL331" s="1">
        <v>89.024390243902403</v>
      </c>
      <c r="CM331" s="1">
        <v>97.857142857142804</v>
      </c>
      <c r="CN331" s="1">
        <v>88.983050847457605</v>
      </c>
      <c r="CO331" s="1">
        <v>83.035714285714207</v>
      </c>
      <c r="CP331" s="1">
        <v>87.962962962962905</v>
      </c>
      <c r="CQ331" s="1">
        <v>72.727272727272705</v>
      </c>
      <c r="CR331" s="1">
        <v>8.5648148148148096</v>
      </c>
      <c r="CS331" s="1">
        <v>10.309278350515401</v>
      </c>
      <c r="CT331" s="1">
        <v>10.326086956521699</v>
      </c>
      <c r="CU331" s="1">
        <v>11.437908496732</v>
      </c>
      <c r="CV331" s="1">
        <v>8.7719298245614006</v>
      </c>
      <c r="CW331" s="1">
        <v>34.112149532710198</v>
      </c>
      <c r="CX331" s="1">
        <v>9.7087378640776691</v>
      </c>
      <c r="CY331" s="1">
        <v>36.9791666666666</v>
      </c>
      <c r="CZ331" s="1">
        <v>38.461538461538403</v>
      </c>
      <c r="DA331" s="1">
        <v>8.5365853658536501</v>
      </c>
      <c r="DB331" s="1">
        <v>7.8571428571428497</v>
      </c>
      <c r="DC331" s="1">
        <v>32.203389830508399</v>
      </c>
      <c r="DD331" s="1">
        <v>31.25</v>
      </c>
      <c r="DE331" s="1">
        <v>32.407407407407398</v>
      </c>
      <c r="DF331" s="1">
        <v>35.227272727272698</v>
      </c>
      <c r="DG331" s="1">
        <v>26.283932501834101</v>
      </c>
      <c r="DH331" s="1">
        <v>26.326381266007999</v>
      </c>
      <c r="DI331" s="1">
        <v>49.228583028826598</v>
      </c>
      <c r="DJ331" s="1">
        <v>27.754739336492801</v>
      </c>
      <c r="DK331" s="1">
        <v>23.226773226773201</v>
      </c>
      <c r="DL331" s="1">
        <v>17.071935157041501</v>
      </c>
      <c r="DM331" s="1">
        <v>9.1983556012332901</v>
      </c>
      <c r="DN331" s="1">
        <v>3.125</v>
      </c>
      <c r="DO331" s="1">
        <v>1.3663967611336001</v>
      </c>
      <c r="DP331" s="1">
        <v>0.36420395421436003</v>
      </c>
      <c r="DQ331" s="1">
        <v>0.175849941383352</v>
      </c>
      <c r="DR331" s="1">
        <v>0.52005943536404098</v>
      </c>
      <c r="DS331" s="1">
        <v>1.4393939393939299</v>
      </c>
      <c r="DT331" s="1">
        <v>0.22761760242792101</v>
      </c>
      <c r="DU331" s="1">
        <v>0.084745762711864001</v>
      </c>
      <c r="DV331" s="1">
        <v>56.327953044754203</v>
      </c>
      <c r="DW331" s="1">
        <v>54.8298572996706</v>
      </c>
      <c r="DX331" s="1">
        <v>57.592367032074698</v>
      </c>
      <c r="DY331" s="1">
        <v>59.152843601895697</v>
      </c>
      <c r="DZ331" s="1">
        <v>32.117882117882097</v>
      </c>
      <c r="EA331" s="1">
        <v>7.0415400202634197</v>
      </c>
      <c r="EB331" s="1">
        <v>4.1623843782117103</v>
      </c>
      <c r="EC331" s="1">
        <v>13.6782786885245</v>
      </c>
      <c r="ED331" s="1">
        <v>52.580971659919001</v>
      </c>
      <c r="EE331" s="1">
        <v>8.1685744016649302</v>
      </c>
      <c r="EF331" s="1">
        <v>7.2098475967174602</v>
      </c>
      <c r="EG331" s="1">
        <v>5.2748885586924201</v>
      </c>
      <c r="EH331" s="1">
        <v>42.045454545454497</v>
      </c>
      <c r="EI331" s="1">
        <v>62.139605462822402</v>
      </c>
      <c r="EJ331" s="1">
        <v>72.627118644067806</v>
      </c>
      <c r="EK331" s="1">
        <v>93.580337490828995</v>
      </c>
      <c r="EL331" s="1">
        <v>94.383461397731395</v>
      </c>
      <c r="EM331" s="1">
        <v>94.904587900933805</v>
      </c>
      <c r="EN331" s="1">
        <v>93.246445497630305</v>
      </c>
      <c r="EO331" s="1">
        <v>90.909090909090907</v>
      </c>
      <c r="EP331" s="1">
        <v>90.2228976697061</v>
      </c>
      <c r="EQ331" s="1">
        <v>84.840698869475801</v>
      </c>
      <c r="ER331" s="1">
        <v>83.709016393442596</v>
      </c>
      <c r="ES331" s="1">
        <v>68.370445344129493</v>
      </c>
      <c r="ET331" s="1">
        <v>28.876170655567101</v>
      </c>
      <c r="EU331" s="1">
        <v>38.628370457209797</v>
      </c>
      <c r="EV331" s="1">
        <v>18.4992570579494</v>
      </c>
      <c r="EW331" s="1">
        <v>38.939393939393902</v>
      </c>
      <c r="EX331" s="1">
        <v>40.819423368740502</v>
      </c>
      <c r="EY331" s="1">
        <v>41.610169491525397</v>
      </c>
    </row>
    <row r="332" spans="1:155" ht="15">
      <c r="A332" s="11" t="s">
        <v>129</v>
      </c>
      <c r="B332" s="1" t="s">
        <v>604</v>
      </c>
      <c r="C332" s="1" t="s">
        <v>1023</v>
      </c>
      <c r="D332" s="11" t="s">
        <v>1024</v>
      </c>
      <c r="E332" s="11" t="s">
        <v>1025</v>
      </c>
      <c r="F332" s="1">
        <v>30.465116279069701</v>
      </c>
      <c r="G332" s="1">
        <v>30.46875</v>
      </c>
      <c r="H332" s="1">
        <v>40.163934426229503</v>
      </c>
      <c r="I332" s="1">
        <v>38.165680473372703</v>
      </c>
      <c r="J332" s="1">
        <v>41.724137931034399</v>
      </c>
      <c r="K332" s="1">
        <v>64.4366197183098</v>
      </c>
      <c r="L332" s="1">
        <v>52.536231884057898</v>
      </c>
      <c r="M332" s="1">
        <v>49.2481203007518</v>
      </c>
      <c r="N332" s="1">
        <v>42.578125</v>
      </c>
      <c r="O332" s="1">
        <v>35.096153846153797</v>
      </c>
      <c r="P332" s="1">
        <v>28.8043478260869</v>
      </c>
      <c r="Q332" s="1">
        <v>27.325581395348799</v>
      </c>
      <c r="R332" s="1">
        <v>0.60975609756097504</v>
      </c>
      <c r="S332" s="1">
        <v>10.8433734939759</v>
      </c>
      <c r="T332" s="1">
        <v>31.617647058823501</v>
      </c>
      <c r="U332" s="1">
        <v>29.302325581395301</v>
      </c>
      <c r="V332" s="1">
        <v>29.6875</v>
      </c>
      <c r="W332" s="1">
        <v>40.710382513661202</v>
      </c>
      <c r="X332" s="1">
        <v>43.491124260355001</v>
      </c>
      <c r="Y332" s="1">
        <v>48.275862068965502</v>
      </c>
      <c r="Z332" s="1">
        <v>39.4366197183098</v>
      </c>
      <c r="AA332" s="1">
        <v>39.492753623188399</v>
      </c>
      <c r="AB332" s="1">
        <v>40.977443609022501</v>
      </c>
      <c r="AC332" s="1">
        <v>51.953125</v>
      </c>
      <c r="AD332" s="1">
        <v>43.75</v>
      </c>
      <c r="AE332" s="1">
        <v>45.1086956521739</v>
      </c>
      <c r="AF332" s="1">
        <v>41.279069767441797</v>
      </c>
      <c r="AG332" s="1">
        <v>0.60975609756097504</v>
      </c>
      <c r="AH332" s="1">
        <v>3.01204819277108</v>
      </c>
      <c r="AI332" s="1">
        <v>3.6764705882352899</v>
      </c>
      <c r="AJ332" s="1">
        <v>80.232558139534802</v>
      </c>
      <c r="AK332" s="1">
        <v>79.6875</v>
      </c>
      <c r="AL332" s="1">
        <v>80.601092896174805</v>
      </c>
      <c r="AM332" s="1">
        <v>80.177514792899402</v>
      </c>
      <c r="AN332" s="1">
        <v>74.827586206896498</v>
      </c>
      <c r="AO332" s="1">
        <v>75.704225352112601</v>
      </c>
      <c r="AP332" s="1">
        <v>77.536231884057898</v>
      </c>
      <c r="AQ332" s="1">
        <v>80.827067669172905</v>
      </c>
      <c r="AR332" s="1">
        <v>97.65625</v>
      </c>
      <c r="AS332" s="1">
        <v>97.596153846153797</v>
      </c>
      <c r="AT332" s="1">
        <v>93.478260869565204</v>
      </c>
      <c r="AU332" s="1">
        <v>98.2558139534883</v>
      </c>
      <c r="AV332" s="1">
        <v>65.8536585365853</v>
      </c>
      <c r="AW332" s="1">
        <v>63.253012048192701</v>
      </c>
      <c r="AX332" s="1">
        <v>58.088235294117602</v>
      </c>
      <c r="AY332" s="1">
        <v>29.5348837209302</v>
      </c>
      <c r="AZ332" s="1">
        <v>32.03125</v>
      </c>
      <c r="BA332" s="1">
        <v>39.617486338797796</v>
      </c>
      <c r="BB332" s="1">
        <v>24.5562130177514</v>
      </c>
      <c r="BC332" s="1">
        <v>31.379310344827498</v>
      </c>
      <c r="BD332" s="1">
        <v>53.169014084506998</v>
      </c>
      <c r="BE332" s="1">
        <v>51.811594202898497</v>
      </c>
      <c r="BF332" s="1">
        <v>62.030075187969899</v>
      </c>
      <c r="BG332" s="1">
        <v>62.109375</v>
      </c>
      <c r="BH332" s="1">
        <v>58.173076923076898</v>
      </c>
      <c r="BI332" s="1">
        <v>47.282608695652101</v>
      </c>
      <c r="BJ332" s="1">
        <v>49.418604651162703</v>
      </c>
      <c r="BK332" s="1">
        <v>34.756097560975597</v>
      </c>
      <c r="BL332" s="1">
        <v>36.746987951807199</v>
      </c>
      <c r="BM332" s="1">
        <v>55.8823529411764</v>
      </c>
      <c r="BN332" s="1">
        <v>41.6279069767441</v>
      </c>
      <c r="BO332" s="1">
        <v>48.9583333333333</v>
      </c>
      <c r="BP332" s="1">
        <v>61.475409836065502</v>
      </c>
      <c r="BQ332" s="1">
        <v>72.781065088757401</v>
      </c>
      <c r="BR332" s="1">
        <v>74.482758620689594</v>
      </c>
      <c r="BS332" s="1">
        <v>22.1830985915492</v>
      </c>
      <c r="BT332" s="1">
        <v>23.188405797101399</v>
      </c>
      <c r="BU332" s="1">
        <v>24.436090225563898</v>
      </c>
      <c r="BV332" s="1">
        <v>26.5625</v>
      </c>
      <c r="BW332" s="1">
        <v>26.923076923076898</v>
      </c>
      <c r="BX332" s="1">
        <v>26.630434782608699</v>
      </c>
      <c r="BY332" s="1">
        <v>30.232558139534799</v>
      </c>
      <c r="BZ332" s="1">
        <v>36.585365853658502</v>
      </c>
      <c r="CA332" s="1">
        <v>36.746987951807199</v>
      </c>
      <c r="CB332" s="1">
        <v>41.911764705882298</v>
      </c>
      <c r="CC332" s="1">
        <v>37.674418604651102</v>
      </c>
      <c r="CD332" s="1">
        <v>60.15625</v>
      </c>
      <c r="CE332" s="1">
        <v>57.377049180327802</v>
      </c>
      <c r="CF332" s="1">
        <v>60.946745562130097</v>
      </c>
      <c r="CG332" s="1">
        <v>88.965517241379303</v>
      </c>
      <c r="CH332" s="1">
        <v>97.535211267605604</v>
      </c>
      <c r="CI332" s="1">
        <v>76.449275362318801</v>
      </c>
      <c r="CJ332" s="1">
        <v>56.766917293233099</v>
      </c>
      <c r="CK332" s="1">
        <v>73.046875</v>
      </c>
      <c r="CL332" s="1">
        <v>82.692307692307594</v>
      </c>
      <c r="CM332" s="1">
        <v>59.239130434782602</v>
      </c>
      <c r="CN332" s="1">
        <v>68.604651162790702</v>
      </c>
      <c r="CO332" s="1">
        <v>58.536585365853597</v>
      </c>
      <c r="CP332" s="1">
        <v>69.277108433734895</v>
      </c>
      <c r="CQ332" s="1">
        <v>45.588235294117602</v>
      </c>
      <c r="CR332" s="1">
        <v>76.279069767441797</v>
      </c>
      <c r="CS332" s="1">
        <v>78.125</v>
      </c>
      <c r="CT332" s="1">
        <v>78.961748633879694</v>
      </c>
      <c r="CU332" s="1">
        <v>78.106508875739607</v>
      </c>
      <c r="CV332" s="1">
        <v>76.551724137931004</v>
      </c>
      <c r="CW332" s="1">
        <v>78.521126760563305</v>
      </c>
      <c r="CX332" s="1">
        <v>68.478260869565204</v>
      </c>
      <c r="CY332" s="1">
        <v>70.676691729323295</v>
      </c>
      <c r="CZ332" s="1">
        <v>75.78125</v>
      </c>
      <c r="DA332" s="1">
        <v>74.038461538461505</v>
      </c>
      <c r="DB332" s="1">
        <v>52.173913043478201</v>
      </c>
      <c r="DC332" s="1">
        <v>31.395348837209301</v>
      </c>
      <c r="DD332" s="1">
        <v>57.9268292682926</v>
      </c>
      <c r="DE332" s="1">
        <v>64.4578313253012</v>
      </c>
      <c r="DF332" s="1">
        <v>71.323529411764696</v>
      </c>
      <c r="DG332" s="1">
        <v>79.585473220836306</v>
      </c>
      <c r="DH332" s="1">
        <v>94.859129162092898</v>
      </c>
      <c r="DI332" s="1">
        <v>90.641494112870404</v>
      </c>
      <c r="DJ332" s="1">
        <v>93.4537914691943</v>
      </c>
      <c r="DK332" s="1">
        <v>81.268731268731202</v>
      </c>
      <c r="DL332" s="1">
        <v>58.510638297872298</v>
      </c>
      <c r="DM332" s="1">
        <v>33.1449126413155</v>
      </c>
      <c r="DN332" s="1">
        <v>59.477459016393396</v>
      </c>
      <c r="DO332" s="1">
        <v>59.362348178137601</v>
      </c>
      <c r="DP332" s="1">
        <v>91.103017689906295</v>
      </c>
      <c r="DQ332" s="1">
        <v>76.025791324736204</v>
      </c>
      <c r="DR332" s="1">
        <v>75.557206537889996</v>
      </c>
      <c r="DS332" s="1">
        <v>4.6212121212121202</v>
      </c>
      <c r="DT332" s="1">
        <v>0.37936267071320101</v>
      </c>
      <c r="DU332" s="1">
        <v>1.77966101694915</v>
      </c>
      <c r="DV332" s="1">
        <v>22.5421863536316</v>
      </c>
      <c r="DW332" s="1">
        <v>29.3999268203439</v>
      </c>
      <c r="DX332" s="1">
        <v>27.304100690215101</v>
      </c>
      <c r="DY332" s="1">
        <v>28.3471563981042</v>
      </c>
      <c r="DZ332" s="1">
        <v>31.4185814185814</v>
      </c>
      <c r="EA332" s="1">
        <v>56.079027355623097</v>
      </c>
      <c r="EB332" s="1">
        <v>60.277492291880698</v>
      </c>
      <c r="EC332" s="1">
        <v>65.727459016393396</v>
      </c>
      <c r="ED332" s="1">
        <v>61.791497975708502</v>
      </c>
      <c r="EE332" s="1">
        <v>66.649323621227794</v>
      </c>
      <c r="EF332" s="1">
        <v>78.839390386869795</v>
      </c>
      <c r="EG332" s="1">
        <v>89.821693907875101</v>
      </c>
      <c r="EH332" s="1">
        <v>33.863636363636303</v>
      </c>
      <c r="EI332" s="1">
        <v>72.003034901365695</v>
      </c>
      <c r="EJ332" s="1">
        <v>68.559322033898297</v>
      </c>
      <c r="EK332" s="1">
        <v>77.549523110785003</v>
      </c>
      <c r="EL332" s="1">
        <v>78.851079399926803</v>
      </c>
      <c r="EM332" s="1">
        <v>78.197320341047501</v>
      </c>
      <c r="EN332" s="1">
        <v>70.882701421800903</v>
      </c>
      <c r="EO332" s="1">
        <v>71.678321678321595</v>
      </c>
      <c r="EP332" s="1">
        <v>71.428571428571402</v>
      </c>
      <c r="EQ332" s="1">
        <v>70.657759506680307</v>
      </c>
      <c r="ER332" s="1">
        <v>78.278688524590095</v>
      </c>
      <c r="ES332" s="1">
        <v>73.582995951417004</v>
      </c>
      <c r="ET332" s="1">
        <v>80.957336108220602</v>
      </c>
      <c r="EU332" s="1">
        <v>85.228604923798301</v>
      </c>
      <c r="EV332" s="1">
        <v>85.215453194650806</v>
      </c>
      <c r="EW332" s="1">
        <v>83.030303030303003</v>
      </c>
      <c r="EX332" s="1">
        <v>84.977238239757199</v>
      </c>
      <c r="EY332" s="1">
        <v>87.966101694915196</v>
      </c>
    </row>
    <row r="333" spans="1:155" ht="15">
      <c r="A333" s="11" t="s">
        <v>206</v>
      </c>
      <c r="B333" s="1" t="s">
        <v>683</v>
      </c>
      <c r="C333" s="1" t="s">
        <v>1255</v>
      </c>
      <c r="D333" s="11" t="s">
        <v>1135</v>
      </c>
      <c r="E333" s="11" t="s">
        <v>1256</v>
      </c>
      <c r="F333" s="1">
        <v>56.25</v>
      </c>
      <c r="G333" s="1">
        <v>57.989690721649403</v>
      </c>
      <c r="H333" s="1">
        <v>43.75</v>
      </c>
      <c r="I333" s="1">
        <v>42.483660130718903</v>
      </c>
      <c r="J333" s="1">
        <v>32.017543859649102</v>
      </c>
      <c r="K333" s="1">
        <v>32.242990654205599</v>
      </c>
      <c r="L333" s="1">
        <v>30.582524271844601</v>
      </c>
      <c r="M333" s="1">
        <v>34.8958333333333</v>
      </c>
      <c r="N333" s="1">
        <v>31.3186813186813</v>
      </c>
      <c r="O333" s="1">
        <v>38.414634146341399</v>
      </c>
      <c r="P333" s="1">
        <v>34.285714285714199</v>
      </c>
      <c r="Q333" s="1">
        <v>5.9322033898305104</v>
      </c>
      <c r="R333" s="1">
        <v>32.142857142857103</v>
      </c>
      <c r="S333" s="1">
        <v>33.3333333333333</v>
      </c>
      <c r="T333" s="1">
        <v>0</v>
      </c>
      <c r="U333" s="1">
        <v>19.4444444444444</v>
      </c>
      <c r="V333" s="1">
        <v>20.103092783505101</v>
      </c>
      <c r="W333" s="1">
        <v>18.478260869565201</v>
      </c>
      <c r="X333" s="1">
        <v>16.013071895424801</v>
      </c>
      <c r="Y333" s="1">
        <v>11.8421052631578</v>
      </c>
      <c r="Z333" s="1">
        <v>13.0841121495327</v>
      </c>
      <c r="AA333" s="1">
        <v>11.1650485436893</v>
      </c>
      <c r="AB333" s="1">
        <v>10.9375</v>
      </c>
      <c r="AC333" s="1">
        <v>12.6373626373626</v>
      </c>
      <c r="AD333" s="1">
        <v>14.634146341463399</v>
      </c>
      <c r="AE333" s="1">
        <v>14.285714285714199</v>
      </c>
      <c r="AF333" s="1">
        <v>11.016949152542299</v>
      </c>
      <c r="AG333" s="1">
        <v>29.464285714285701</v>
      </c>
      <c r="AH333" s="1">
        <v>29.629629629629601</v>
      </c>
      <c r="AI333" s="1">
        <v>0</v>
      </c>
      <c r="AJ333" s="1">
        <v>43.0555555555555</v>
      </c>
      <c r="AK333" s="1">
        <v>43.556701030927798</v>
      </c>
      <c r="AL333" s="1">
        <v>43.478260869565197</v>
      </c>
      <c r="AM333" s="1">
        <v>42.810457516339802</v>
      </c>
      <c r="AN333" s="1">
        <v>40.350877192982402</v>
      </c>
      <c r="AO333" s="1">
        <v>40.654205607476598</v>
      </c>
      <c r="AP333" s="1">
        <v>41.7475728155339</v>
      </c>
      <c r="AQ333" s="1">
        <v>42.1875</v>
      </c>
      <c r="AR333" s="1">
        <v>41.758241758241702</v>
      </c>
      <c r="AS333" s="1">
        <v>42.0731707317073</v>
      </c>
      <c r="AT333" s="1">
        <v>41.428571428571402</v>
      </c>
      <c r="AU333" s="1">
        <v>45.762711864406697</v>
      </c>
      <c r="AV333" s="1">
        <v>49.107142857142797</v>
      </c>
      <c r="AW333" s="1">
        <v>50</v>
      </c>
      <c r="AX333" s="1">
        <v>0</v>
      </c>
      <c r="AY333" s="1">
        <v>38.657407407407398</v>
      </c>
      <c r="AZ333" s="1">
        <v>40.979381443298898</v>
      </c>
      <c r="BA333" s="1">
        <v>21.4673913043478</v>
      </c>
      <c r="BB333" s="1">
        <v>14.0522875816993</v>
      </c>
      <c r="BC333" s="1">
        <v>14.473684210526301</v>
      </c>
      <c r="BD333" s="1">
        <v>12.616822429906501</v>
      </c>
      <c r="BE333" s="1">
        <v>22.815533980582501</v>
      </c>
      <c r="BF333" s="1">
        <v>18.2291666666666</v>
      </c>
      <c r="BG333" s="1">
        <v>20.3296703296703</v>
      </c>
      <c r="BH333" s="1">
        <v>10.3658536585365</v>
      </c>
      <c r="BI333" s="1">
        <v>25</v>
      </c>
      <c r="BJ333" s="1">
        <v>5.9322033898305104</v>
      </c>
      <c r="BK333" s="1">
        <v>8.0357142857142794</v>
      </c>
      <c r="BL333" s="1">
        <v>39.814814814814802</v>
      </c>
      <c r="BM333" s="1">
        <v>0</v>
      </c>
      <c r="BN333" s="1">
        <v>24.768518518518501</v>
      </c>
      <c r="BO333" s="1">
        <v>27.8350515463917</v>
      </c>
      <c r="BP333" s="1">
        <v>28.532608695652101</v>
      </c>
      <c r="BQ333" s="1">
        <v>30.3921568627451</v>
      </c>
      <c r="BR333" s="1">
        <v>27.6315789473684</v>
      </c>
      <c r="BS333" s="1">
        <v>29.906542056074699</v>
      </c>
      <c r="BT333" s="1">
        <v>28.6407766990291</v>
      </c>
      <c r="BU333" s="1">
        <v>31.25</v>
      </c>
      <c r="BV333" s="1">
        <v>34.065934065934101</v>
      </c>
      <c r="BW333" s="1">
        <v>35.975609756097498</v>
      </c>
      <c r="BX333" s="1">
        <v>35</v>
      </c>
      <c r="BY333" s="1">
        <v>36.440677966101603</v>
      </c>
      <c r="BZ333" s="1">
        <v>43.75</v>
      </c>
      <c r="CA333" s="1">
        <v>45.370370370370303</v>
      </c>
      <c r="CB333" s="1">
        <v>0</v>
      </c>
      <c r="CC333" s="1">
        <v>94.212962962962905</v>
      </c>
      <c r="CD333" s="1">
        <v>93.298969072164894</v>
      </c>
      <c r="CE333" s="1">
        <v>46.739130434782602</v>
      </c>
      <c r="CF333" s="1">
        <v>50.980392156862699</v>
      </c>
      <c r="CG333" s="1">
        <v>54.385964912280699</v>
      </c>
      <c r="CH333" s="1">
        <v>47.6635514018691</v>
      </c>
      <c r="CI333" s="1">
        <v>38.349514563106702</v>
      </c>
      <c r="CJ333" s="1">
        <v>38.5416666666666</v>
      </c>
      <c r="CK333" s="1">
        <v>27.4725274725274</v>
      </c>
      <c r="CL333" s="1">
        <v>30.487804878048699</v>
      </c>
      <c r="CM333" s="1">
        <v>55.714285714285701</v>
      </c>
      <c r="CN333" s="1">
        <v>43.220338983050802</v>
      </c>
      <c r="CO333" s="1">
        <v>41.964285714285701</v>
      </c>
      <c r="CP333" s="1">
        <v>11.1111111111111</v>
      </c>
      <c r="CQ333" s="1">
        <v>0</v>
      </c>
      <c r="CR333" s="1">
        <v>33.564814814814802</v>
      </c>
      <c r="CS333" s="1">
        <v>36.597938144329802</v>
      </c>
      <c r="CT333" s="1">
        <v>36.1413043478261</v>
      </c>
      <c r="CU333" s="1">
        <v>36.928104575163403</v>
      </c>
      <c r="CV333" s="1">
        <v>32.456140350877099</v>
      </c>
      <c r="CW333" s="1">
        <v>34.112149532710198</v>
      </c>
      <c r="CX333" s="1">
        <v>35.4368932038834</v>
      </c>
      <c r="CY333" s="1">
        <v>36.9791666666666</v>
      </c>
      <c r="CZ333" s="1">
        <v>38.461538461538403</v>
      </c>
      <c r="DA333" s="1">
        <v>33.536585365853597</v>
      </c>
      <c r="DB333" s="1">
        <v>30</v>
      </c>
      <c r="DC333" s="1">
        <v>8.4745762711864394</v>
      </c>
      <c r="DD333" s="1">
        <v>31.25</v>
      </c>
      <c r="DE333" s="1">
        <v>32.407407407407398</v>
      </c>
      <c r="DF333" s="1">
        <v>0</v>
      </c>
      <c r="DG333" s="1">
        <v>11.2068965517241</v>
      </c>
      <c r="DH333" s="1">
        <v>16.483717526527599</v>
      </c>
      <c r="DI333" s="1">
        <v>18.371904181891999</v>
      </c>
      <c r="DJ333" s="1">
        <v>11.0485781990521</v>
      </c>
      <c r="DK333" s="1">
        <v>14.235764235764201</v>
      </c>
      <c r="DL333" s="1">
        <v>7.8520770010131704</v>
      </c>
      <c r="DM333" s="1">
        <v>2.82631038026721</v>
      </c>
      <c r="DN333" s="1">
        <v>3.22745901639344</v>
      </c>
      <c r="DO333" s="1">
        <v>14.1194331983805</v>
      </c>
      <c r="DP333" s="1">
        <v>4.9427679500520201</v>
      </c>
      <c r="DQ333" s="1">
        <v>8.0304806565064393</v>
      </c>
      <c r="DR333" s="1">
        <v>10.6240713224368</v>
      </c>
      <c r="DS333" s="1">
        <v>1.2878787878787801</v>
      </c>
      <c r="DT333" s="1">
        <v>2.0485584218512898</v>
      </c>
      <c r="DU333" s="1">
        <v>0</v>
      </c>
      <c r="DV333" s="1">
        <v>10.3264856933235</v>
      </c>
      <c r="DW333" s="1">
        <v>3.7870472008781499</v>
      </c>
      <c r="DX333" s="1">
        <v>6.7194478278522096</v>
      </c>
      <c r="DY333" s="1">
        <v>15.9656398104265</v>
      </c>
      <c r="DZ333" s="1">
        <v>4.2457542457542399</v>
      </c>
      <c r="EA333" s="1">
        <v>5.31914893617021</v>
      </c>
      <c r="EB333" s="1">
        <v>4.2651593011305202</v>
      </c>
      <c r="EC333" s="1">
        <v>4.9692622950819603</v>
      </c>
      <c r="ED333" s="1">
        <v>11.8927125506072</v>
      </c>
      <c r="EE333" s="1">
        <v>4.0062434963579596</v>
      </c>
      <c r="EF333" s="1">
        <v>12.954279015240299</v>
      </c>
      <c r="EG333" s="1">
        <v>11.9613670133729</v>
      </c>
      <c r="EH333" s="1">
        <v>37.954545454545404</v>
      </c>
      <c r="EI333" s="1">
        <v>21.471927162367201</v>
      </c>
      <c r="EJ333" s="1">
        <v>0</v>
      </c>
      <c r="EK333" s="1">
        <v>35.399853264856901</v>
      </c>
      <c r="EL333" s="1">
        <v>36.1873399195023</v>
      </c>
      <c r="EM333" s="1">
        <v>35.749086479902502</v>
      </c>
      <c r="EN333" s="1">
        <v>30.9537914691943</v>
      </c>
      <c r="EO333" s="1">
        <v>22.0779220779221</v>
      </c>
      <c r="EP333" s="1">
        <v>21.681864235055698</v>
      </c>
      <c r="EQ333" s="1">
        <v>21.891058581706101</v>
      </c>
      <c r="ER333" s="1">
        <v>25.768442622950801</v>
      </c>
      <c r="ES333" s="1">
        <v>33.350202429149803</v>
      </c>
      <c r="ET333" s="1">
        <v>28.876170655567101</v>
      </c>
      <c r="EU333" s="1">
        <v>38.628370457209797</v>
      </c>
      <c r="EV333" s="1">
        <v>18.4992570579494</v>
      </c>
      <c r="EW333" s="1">
        <v>38.939393939393902</v>
      </c>
      <c r="EX333" s="1">
        <v>40.819423368740502</v>
      </c>
      <c r="EY333" s="1">
        <v>0</v>
      </c>
    </row>
    <row r="334" spans="1:155" ht="15">
      <c r="A334" s="11" t="s">
        <v>131</v>
      </c>
      <c r="B334" s="1" t="s">
        <v>606</v>
      </c>
      <c r="C334" s="1" t="s">
        <v>1173</v>
      </c>
      <c r="D334" s="11" t="s">
        <v>1024</v>
      </c>
      <c r="E334" s="11" t="s">
        <v>1141</v>
      </c>
      <c r="F334" s="1">
        <v>69.534883720930196</v>
      </c>
      <c r="G334" s="1">
        <v>92.96875</v>
      </c>
      <c r="H334" s="1">
        <v>93.169398907103798</v>
      </c>
      <c r="I334" s="1">
        <v>90.236686390532498</v>
      </c>
      <c r="J334" s="1">
        <v>14.4827586206896</v>
      </c>
      <c r="K334" s="1">
        <v>14.7887323943661</v>
      </c>
      <c r="L334" s="1">
        <v>17.028985507246301</v>
      </c>
      <c r="M334" s="1">
        <v>29.699248120300702</v>
      </c>
      <c r="N334" s="1">
        <v>27.734375</v>
      </c>
      <c r="O334" s="1">
        <v>20.673076923076898</v>
      </c>
      <c r="P334" s="1">
        <v>10.326086956521699</v>
      </c>
      <c r="Q334" s="1">
        <v>29.651162790697601</v>
      </c>
      <c r="R334" s="1">
        <v>0</v>
      </c>
      <c r="S334" s="1">
        <v>0</v>
      </c>
      <c r="T334" s="1">
        <v>0</v>
      </c>
      <c r="U334" s="1">
        <v>41.6279069767441</v>
      </c>
      <c r="V334" s="1">
        <v>44.0104166666666</v>
      </c>
      <c r="W334" s="1">
        <v>22.6775956284153</v>
      </c>
      <c r="X334" s="1">
        <v>30.177514792899402</v>
      </c>
      <c r="Y334" s="1">
        <v>23.793103448275801</v>
      </c>
      <c r="Z334" s="1">
        <v>27.112676056338</v>
      </c>
      <c r="AA334" s="1">
        <v>21.376811594202898</v>
      </c>
      <c r="AB334" s="1">
        <v>18.421052631578899</v>
      </c>
      <c r="AC334" s="1">
        <v>19.140625</v>
      </c>
      <c r="AD334" s="1">
        <v>5.2884615384615303</v>
      </c>
      <c r="AE334" s="1">
        <v>4.3478260869565197</v>
      </c>
      <c r="AF334" s="1">
        <v>4.6511627906976702</v>
      </c>
      <c r="AG334" s="1">
        <v>0</v>
      </c>
      <c r="AH334" s="1">
        <v>0</v>
      </c>
      <c r="AI334" s="1">
        <v>0</v>
      </c>
      <c r="AJ334" s="1">
        <v>26.046511627906899</v>
      </c>
      <c r="AK334" s="1">
        <v>26.3020833333333</v>
      </c>
      <c r="AL334" s="1">
        <v>25.683060109289599</v>
      </c>
      <c r="AM334" s="1">
        <v>24.5562130177514</v>
      </c>
      <c r="AN334" s="1">
        <v>22.068965517241299</v>
      </c>
      <c r="AO334" s="1">
        <v>21.478873239436599</v>
      </c>
      <c r="AP334" s="1">
        <v>21.739130434782599</v>
      </c>
      <c r="AQ334" s="1">
        <v>5.2631578947368398</v>
      </c>
      <c r="AR334" s="1">
        <v>7.03125</v>
      </c>
      <c r="AS334" s="1">
        <v>6.7307692307692299</v>
      </c>
      <c r="AT334" s="1">
        <v>8.1521739130434696</v>
      </c>
      <c r="AU334" s="1">
        <v>11.6279069767441</v>
      </c>
      <c r="AV334" s="1">
        <v>0</v>
      </c>
      <c r="AW334" s="1">
        <v>0</v>
      </c>
      <c r="AX334" s="1">
        <v>0</v>
      </c>
      <c r="AY334" s="1">
        <v>35.581395348837198</v>
      </c>
      <c r="AZ334" s="1">
        <v>24.7395833333333</v>
      </c>
      <c r="BA334" s="1">
        <v>27.595628415300499</v>
      </c>
      <c r="BB334" s="1">
        <v>30.473372781065098</v>
      </c>
      <c r="BC334" s="1">
        <v>26.551724137931</v>
      </c>
      <c r="BD334" s="1">
        <v>48.943661971830899</v>
      </c>
      <c r="BE334" s="1">
        <v>38.768115942028899</v>
      </c>
      <c r="BF334" s="1">
        <v>10.902255639097699</v>
      </c>
      <c r="BG334" s="1">
        <v>13.671875</v>
      </c>
      <c r="BH334" s="1">
        <v>23.557692307692299</v>
      </c>
      <c r="BI334" s="1">
        <v>20.1086956521739</v>
      </c>
      <c r="BJ334" s="1">
        <v>19.1860465116279</v>
      </c>
      <c r="BK334" s="1">
        <v>0</v>
      </c>
      <c r="BL334" s="1">
        <v>0</v>
      </c>
      <c r="BM334" s="1">
        <v>0</v>
      </c>
      <c r="BN334" s="1">
        <v>82.093023255813904</v>
      </c>
      <c r="BO334" s="1">
        <v>60.4166666666666</v>
      </c>
      <c r="BP334" s="1">
        <v>18.032786885245901</v>
      </c>
      <c r="BQ334" s="1">
        <v>19.526627218934902</v>
      </c>
      <c r="BR334" s="1">
        <v>20.344827586206801</v>
      </c>
      <c r="BS334" s="1">
        <v>22.1830985915492</v>
      </c>
      <c r="BT334" s="1">
        <v>23.188405797101399</v>
      </c>
      <c r="BU334" s="1">
        <v>24.436090225563898</v>
      </c>
      <c r="BV334" s="1">
        <v>26.5625</v>
      </c>
      <c r="BW334" s="1">
        <v>26.923076923076898</v>
      </c>
      <c r="BX334" s="1">
        <v>26.630434782608699</v>
      </c>
      <c r="BY334" s="1">
        <v>30.232558139534799</v>
      </c>
      <c r="BZ334" s="1">
        <v>0</v>
      </c>
      <c r="CA334" s="1">
        <v>0</v>
      </c>
      <c r="CB334" s="1">
        <v>0</v>
      </c>
      <c r="CC334" s="1">
        <v>79.302325581395294</v>
      </c>
      <c r="CD334" s="1">
        <v>77.8645833333333</v>
      </c>
      <c r="CE334" s="1">
        <v>92.076502732240399</v>
      </c>
      <c r="CF334" s="1">
        <v>71.893491124260294</v>
      </c>
      <c r="CG334" s="1">
        <v>80.689655172413694</v>
      </c>
      <c r="CH334" s="1">
        <v>63.732394366197099</v>
      </c>
      <c r="CI334" s="1">
        <v>63.405797101449203</v>
      </c>
      <c r="CJ334" s="1">
        <v>73.308270676691706</v>
      </c>
      <c r="CK334" s="1">
        <v>73.046875</v>
      </c>
      <c r="CL334" s="1">
        <v>82.692307692307594</v>
      </c>
      <c r="CM334" s="1">
        <v>78.804347826086897</v>
      </c>
      <c r="CN334" s="1">
        <v>68.604651162790702</v>
      </c>
      <c r="CO334" s="1">
        <v>0</v>
      </c>
      <c r="CP334" s="1">
        <v>0</v>
      </c>
      <c r="CQ334" s="1">
        <v>0</v>
      </c>
      <c r="CR334" s="1">
        <v>19.5348837209302</v>
      </c>
      <c r="CS334" s="1">
        <v>18.75</v>
      </c>
      <c r="CT334" s="1">
        <v>20.218579234972601</v>
      </c>
      <c r="CU334" s="1">
        <v>20.710059171597599</v>
      </c>
      <c r="CV334" s="1">
        <v>20.344827586206801</v>
      </c>
      <c r="CW334" s="1">
        <v>20.774647887323901</v>
      </c>
      <c r="CX334" s="1">
        <v>22.463768115941999</v>
      </c>
      <c r="CY334" s="1">
        <v>22.556390977443598</v>
      </c>
      <c r="CZ334" s="1">
        <v>26.5625</v>
      </c>
      <c r="DA334" s="1">
        <v>23.557692307692299</v>
      </c>
      <c r="DB334" s="1">
        <v>22.282608695652101</v>
      </c>
      <c r="DC334" s="1">
        <v>31.395348837209301</v>
      </c>
      <c r="DD334" s="1">
        <v>0</v>
      </c>
      <c r="DE334" s="1">
        <v>0</v>
      </c>
      <c r="DF334" s="1">
        <v>0</v>
      </c>
      <c r="DG334" s="1">
        <v>85.6749816581071</v>
      </c>
      <c r="DH334" s="1">
        <v>85.089645078668099</v>
      </c>
      <c r="DI334" s="1">
        <v>86.581404790905395</v>
      </c>
      <c r="DJ334" s="1">
        <v>85.219194312796205</v>
      </c>
      <c r="DK334" s="1">
        <v>37.312687312687302</v>
      </c>
      <c r="DL334" s="1">
        <v>34.8024316109422</v>
      </c>
      <c r="DM334" s="1">
        <v>23.381294964028701</v>
      </c>
      <c r="DN334" s="1">
        <v>9.4774590163934391</v>
      </c>
      <c r="DO334" s="1">
        <v>10.6781376518218</v>
      </c>
      <c r="DP334" s="1">
        <v>8.4807492195629504</v>
      </c>
      <c r="DQ334" s="1">
        <v>11.3130128956623</v>
      </c>
      <c r="DR334" s="1">
        <v>6.6121842496285197</v>
      </c>
      <c r="DS334" s="1">
        <v>0</v>
      </c>
      <c r="DT334" s="1">
        <v>0</v>
      </c>
      <c r="DU334" s="1">
        <v>0</v>
      </c>
      <c r="DV334" s="1">
        <v>78.6500366837857</v>
      </c>
      <c r="DW334" s="1">
        <v>81.083058909623105</v>
      </c>
      <c r="DX334" s="1">
        <v>72.533495736906204</v>
      </c>
      <c r="DY334" s="1">
        <v>84.093601895734494</v>
      </c>
      <c r="DZ334" s="1">
        <v>79.320679320679304</v>
      </c>
      <c r="EA334" s="1">
        <v>69.047619047618994</v>
      </c>
      <c r="EB334" s="1">
        <v>45.272353545734802</v>
      </c>
      <c r="EC334" s="1">
        <v>50.461065573770398</v>
      </c>
      <c r="ED334" s="1">
        <v>43.775303643724598</v>
      </c>
      <c r="EE334" s="1">
        <v>49.479708636836598</v>
      </c>
      <c r="EF334" s="1">
        <v>56.799531066822901</v>
      </c>
      <c r="EG334" s="1">
        <v>72.585438335809798</v>
      </c>
      <c r="EH334" s="1">
        <v>0</v>
      </c>
      <c r="EI334" s="1">
        <v>0</v>
      </c>
      <c r="EJ334" s="1">
        <v>0</v>
      </c>
      <c r="EK334" s="1">
        <v>81.401320616287606</v>
      </c>
      <c r="EL334" s="1">
        <v>82.3271130625686</v>
      </c>
      <c r="EM334" s="1">
        <v>81.831100284206201</v>
      </c>
      <c r="EN334" s="1">
        <v>77.784360189573405</v>
      </c>
      <c r="EO334" s="1">
        <v>58.791208791208703</v>
      </c>
      <c r="EP334" s="1">
        <v>59.8277608915906</v>
      </c>
      <c r="EQ334" s="1">
        <v>62.281603288797498</v>
      </c>
      <c r="ER334" s="1">
        <v>25.768442622950801</v>
      </c>
      <c r="ES334" s="1">
        <v>33.350202429149803</v>
      </c>
      <c r="ET334" s="1">
        <v>28.876170655567101</v>
      </c>
      <c r="EU334" s="1">
        <v>38.628370457209797</v>
      </c>
      <c r="EV334" s="1">
        <v>47.696879643387803</v>
      </c>
      <c r="EW334" s="1">
        <v>0</v>
      </c>
      <c r="EX334" s="1">
        <v>0</v>
      </c>
      <c r="EY334" s="1">
        <v>0</v>
      </c>
    </row>
    <row r="335" spans="1:155" ht="15">
      <c r="A335" s="11" t="s">
        <v>319</v>
      </c>
      <c r="B335" s="1" t="s">
        <v>1269</v>
      </c>
      <c r="C335" s="1" t="s">
        <v>1018</v>
      </c>
      <c r="D335" s="11" t="s">
        <v>1260</v>
      </c>
      <c r="E335" s="11" t="s">
        <v>1261</v>
      </c>
      <c r="F335" s="1">
        <v>94.124423963133594</v>
      </c>
      <c r="G335" s="1">
        <v>92.724867724867707</v>
      </c>
      <c r="H335" s="1">
        <v>85.429447852760703</v>
      </c>
      <c r="I335" s="1">
        <v>85.119047619047606</v>
      </c>
      <c r="J335" s="1">
        <v>71.893491124260294</v>
      </c>
      <c r="K335" s="1">
        <v>67</v>
      </c>
      <c r="L335" s="1">
        <v>63.602941176470502</v>
      </c>
      <c r="M335" s="1">
        <v>58.076923076923102</v>
      </c>
      <c r="N335" s="1">
        <v>46.9924812030075</v>
      </c>
      <c r="O335" s="1">
        <v>49.5762711864406</v>
      </c>
      <c r="P335" s="1">
        <v>52.0618556701031</v>
      </c>
      <c r="Q335" s="1">
        <v>61.931818181818102</v>
      </c>
      <c r="R335" s="1">
        <v>39.534883720930203</v>
      </c>
      <c r="S335" s="1">
        <v>0</v>
      </c>
      <c r="T335" s="1">
        <v>0</v>
      </c>
      <c r="U335" s="1">
        <v>97.350230414746505</v>
      </c>
      <c r="V335" s="1">
        <v>96.428571428571402</v>
      </c>
      <c r="W335" s="1">
        <v>86.963190184049097</v>
      </c>
      <c r="X335" s="1">
        <v>97.420634920634896</v>
      </c>
      <c r="Y335" s="1">
        <v>86.686390532544294</v>
      </c>
      <c r="Z335" s="1">
        <v>91.6666666666666</v>
      </c>
      <c r="AA335" s="1">
        <v>90.808823529411697</v>
      </c>
      <c r="AB335" s="1">
        <v>90</v>
      </c>
      <c r="AC335" s="1">
        <v>20.300751879699199</v>
      </c>
      <c r="AD335" s="1">
        <v>22.457627118644101</v>
      </c>
      <c r="AE335" s="1">
        <v>22.680412371134</v>
      </c>
      <c r="AF335" s="1">
        <v>26.7045454545454</v>
      </c>
      <c r="AG335" s="1">
        <v>39.534883720930203</v>
      </c>
      <c r="AH335" s="1">
        <v>0</v>
      </c>
      <c r="AI335" s="1">
        <v>0</v>
      </c>
      <c r="AJ335" s="1">
        <v>89.861751152073694</v>
      </c>
      <c r="AK335" s="1">
        <v>88.624338624338606</v>
      </c>
      <c r="AL335" s="1">
        <v>79.907975460122699</v>
      </c>
      <c r="AM335" s="1">
        <v>75.793650793650698</v>
      </c>
      <c r="AN335" s="1">
        <v>32.840236686390497</v>
      </c>
      <c r="AO335" s="1">
        <v>65.3333333333333</v>
      </c>
      <c r="AP335" s="1">
        <v>61.764705882352899</v>
      </c>
      <c r="AQ335" s="1">
        <v>26.1538461538461</v>
      </c>
      <c r="AR335" s="1">
        <v>26.691729323308198</v>
      </c>
      <c r="AS335" s="1">
        <v>27.966101694915199</v>
      </c>
      <c r="AT335" s="1">
        <v>32.989690721649403</v>
      </c>
      <c r="AU335" s="1">
        <v>42.613636363636303</v>
      </c>
      <c r="AV335" s="1">
        <v>50</v>
      </c>
      <c r="AW335" s="1">
        <v>0</v>
      </c>
      <c r="AX335" s="1">
        <v>0</v>
      </c>
      <c r="AY335" s="1">
        <v>85.138248847926207</v>
      </c>
      <c r="AZ335" s="1">
        <v>91.931216931216895</v>
      </c>
      <c r="BA335" s="1">
        <v>93.098159509202404</v>
      </c>
      <c r="BB335" s="1">
        <v>94.246031746031704</v>
      </c>
      <c r="BC335" s="1">
        <v>93.786982248520701</v>
      </c>
      <c r="BD335" s="1">
        <v>90.3333333333333</v>
      </c>
      <c r="BE335" s="1">
        <v>85.766423357664195</v>
      </c>
      <c r="BF335" s="1">
        <v>81.153846153846104</v>
      </c>
      <c r="BG335" s="1">
        <v>68.796992481203006</v>
      </c>
      <c r="BH335" s="1">
        <v>67.372881355932194</v>
      </c>
      <c r="BI335" s="1">
        <v>79.896907216494796</v>
      </c>
      <c r="BJ335" s="1">
        <v>66.477272727272705</v>
      </c>
      <c r="BK335" s="1">
        <v>7.5581395348837201</v>
      </c>
      <c r="BL335" s="1">
        <v>0</v>
      </c>
      <c r="BM335" s="1">
        <v>0</v>
      </c>
      <c r="BN335" s="1">
        <v>85.483870967741893</v>
      </c>
      <c r="BO335" s="1">
        <v>86.772486772486701</v>
      </c>
      <c r="BP335" s="1">
        <v>76.533742331288295</v>
      </c>
      <c r="BQ335" s="1">
        <v>79.1666666666666</v>
      </c>
      <c r="BR335" s="1">
        <v>79.585798816568001</v>
      </c>
      <c r="BS335" s="1">
        <v>79.3333333333333</v>
      </c>
      <c r="BT335" s="1">
        <v>80.147058823529406</v>
      </c>
      <c r="BU335" s="1">
        <v>84.230769230769198</v>
      </c>
      <c r="BV335" s="1">
        <v>40.225563909774401</v>
      </c>
      <c r="BW335" s="1">
        <v>39.830508474576199</v>
      </c>
      <c r="BX335" s="1">
        <v>40.206185567010301</v>
      </c>
      <c r="BY335" s="1">
        <v>40.340909090909101</v>
      </c>
      <c r="BZ335" s="1">
        <v>46.511627906976699</v>
      </c>
      <c r="CA335" s="1">
        <v>0</v>
      </c>
      <c r="CB335" s="1">
        <v>0</v>
      </c>
      <c r="CC335" s="1">
        <v>93.087557603686605</v>
      </c>
      <c r="CD335" s="1">
        <v>93.121693121693099</v>
      </c>
      <c r="CE335" s="1">
        <v>92.791411042944702</v>
      </c>
      <c r="CF335" s="1">
        <v>92.460317460317398</v>
      </c>
      <c r="CG335" s="1">
        <v>92.6035502958579</v>
      </c>
      <c r="CH335" s="1">
        <v>81.3333333333333</v>
      </c>
      <c r="CI335" s="1">
        <v>81.25</v>
      </c>
      <c r="CJ335" s="1">
        <v>58.076923076923102</v>
      </c>
      <c r="CK335" s="1">
        <v>75.563909774436098</v>
      </c>
      <c r="CL335" s="1">
        <v>58.0508474576271</v>
      </c>
      <c r="CM335" s="1">
        <v>67.010309278350505</v>
      </c>
      <c r="CN335" s="1">
        <v>49.431818181818102</v>
      </c>
      <c r="CO335" s="1">
        <v>31.395348837209301</v>
      </c>
      <c r="CP335" s="1">
        <v>0</v>
      </c>
      <c r="CQ335" s="1">
        <v>0</v>
      </c>
      <c r="CR335" s="1">
        <v>83.640552995391701</v>
      </c>
      <c r="CS335" s="1">
        <v>84.920634920634896</v>
      </c>
      <c r="CT335" s="1">
        <v>42.791411042944702</v>
      </c>
      <c r="CU335" s="1">
        <v>43.253968253968203</v>
      </c>
      <c r="CV335" s="1">
        <v>40.532544378698198</v>
      </c>
      <c r="CW335" s="1">
        <v>40</v>
      </c>
      <c r="CX335" s="1">
        <v>37.5</v>
      </c>
      <c r="CY335" s="1">
        <v>38.846153846153797</v>
      </c>
      <c r="CZ335" s="1">
        <v>43.984962406015001</v>
      </c>
      <c r="DA335" s="1">
        <v>47.033898305084698</v>
      </c>
      <c r="DB335" s="1">
        <v>46.391752577319501</v>
      </c>
      <c r="DC335" s="1">
        <v>15.909090909090899</v>
      </c>
      <c r="DD335" s="1">
        <v>30.232558139534799</v>
      </c>
      <c r="DE335" s="1">
        <v>0</v>
      </c>
      <c r="DF335" s="1">
        <v>0</v>
      </c>
      <c r="DG335" s="1">
        <v>83.877476155539199</v>
      </c>
      <c r="DH335" s="1">
        <v>93.651664837175204</v>
      </c>
      <c r="DI335" s="1">
        <v>93.645960211124603</v>
      </c>
      <c r="DJ335" s="1">
        <v>87.055687203791393</v>
      </c>
      <c r="DK335" s="1">
        <v>82.167832167832103</v>
      </c>
      <c r="DL335" s="1">
        <v>89.817629179331306</v>
      </c>
      <c r="DM335" s="1">
        <v>65.416238437821093</v>
      </c>
      <c r="DN335" s="1">
        <v>91.444672131147499</v>
      </c>
      <c r="DO335" s="1">
        <v>7.5404858299595103</v>
      </c>
      <c r="DP335" s="1">
        <v>33.246618106139401</v>
      </c>
      <c r="DQ335" s="1">
        <v>36.283704572098401</v>
      </c>
      <c r="DR335" s="1">
        <v>50</v>
      </c>
      <c r="DS335" s="1">
        <v>9.1666666666666607</v>
      </c>
      <c r="DT335" s="1">
        <v>0</v>
      </c>
      <c r="DU335" s="1">
        <v>0</v>
      </c>
      <c r="DV335" s="1">
        <v>2.2927366104181899</v>
      </c>
      <c r="DW335" s="1">
        <v>8.2144163922429492</v>
      </c>
      <c r="DX335" s="1">
        <v>5.6232237109216401</v>
      </c>
      <c r="DY335" s="1">
        <v>4.4727488151658701</v>
      </c>
      <c r="DZ335" s="1">
        <v>4.9450549450549399</v>
      </c>
      <c r="EA335" s="1">
        <v>8.4599797365754803</v>
      </c>
      <c r="EB335" s="1">
        <v>13.926002055498399</v>
      </c>
      <c r="EC335" s="1">
        <v>9.0676229508196702</v>
      </c>
      <c r="ED335" s="1">
        <v>14.6255060728744</v>
      </c>
      <c r="EE335" s="1">
        <v>18.990634755463098</v>
      </c>
      <c r="EF335" s="1">
        <v>1.81711606096131</v>
      </c>
      <c r="EG335" s="1">
        <v>6.9093610698365504</v>
      </c>
      <c r="EH335" s="1">
        <v>4.1666666666666599</v>
      </c>
      <c r="EI335" s="1">
        <v>0</v>
      </c>
      <c r="EJ335" s="1">
        <v>0</v>
      </c>
      <c r="EK335" s="1">
        <v>84.702861335289796</v>
      </c>
      <c r="EL335" s="1">
        <v>85.400658616904494</v>
      </c>
      <c r="EM335" s="1">
        <v>35.749086479902502</v>
      </c>
      <c r="EN335" s="1">
        <v>30.9537914691943</v>
      </c>
      <c r="EO335" s="1">
        <v>50.799200799200698</v>
      </c>
      <c r="EP335" s="1">
        <v>51.0131712259371</v>
      </c>
      <c r="EQ335" s="1">
        <v>50.770811921891003</v>
      </c>
      <c r="ER335" s="1">
        <v>25.768442622950801</v>
      </c>
      <c r="ES335" s="1">
        <v>9.6659919028340102</v>
      </c>
      <c r="ET335" s="1">
        <v>28.876170655567101</v>
      </c>
      <c r="EU335" s="1">
        <v>9.3200468933177003</v>
      </c>
      <c r="EV335" s="1">
        <v>18.4992570579494</v>
      </c>
      <c r="EW335" s="1">
        <v>38.939393939393902</v>
      </c>
      <c r="EX335" s="1">
        <v>0</v>
      </c>
      <c r="EY335" s="1">
        <v>0</v>
      </c>
    </row>
    <row r="336" spans="1:155" ht="15">
      <c r="A336" s="11" t="s">
        <v>455</v>
      </c>
      <c r="B336" s="1" t="s">
        <v>921</v>
      </c>
      <c r="C336" s="1" t="s">
        <v>1215</v>
      </c>
      <c r="D336" s="11" t="s">
        <v>1216</v>
      </c>
      <c r="E336" s="11" t="s">
        <v>1217</v>
      </c>
      <c r="F336" s="1">
        <v>40.384615384615302</v>
      </c>
      <c r="G336" s="1">
        <v>41.6666666666666</v>
      </c>
      <c r="H336" s="1">
        <v>23.684210526315699</v>
      </c>
      <c r="I336" s="1">
        <v>26.851851851851801</v>
      </c>
      <c r="J336" s="1">
        <v>29.5918367346938</v>
      </c>
      <c r="K336" s="1">
        <v>30.851063829787201</v>
      </c>
      <c r="L336" s="1">
        <v>30.681818181818102</v>
      </c>
      <c r="M336" s="1">
        <v>39.772727272727202</v>
      </c>
      <c r="N336" s="1">
        <v>37.804878048780402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48.717948717948701</v>
      </c>
      <c r="V336" s="1">
        <v>53.787878787878697</v>
      </c>
      <c r="W336" s="1">
        <v>23.684210526315699</v>
      </c>
      <c r="X336" s="1">
        <v>25</v>
      </c>
      <c r="Y336" s="1">
        <v>29.5918367346938</v>
      </c>
      <c r="Z336" s="1">
        <v>34.042553191489297</v>
      </c>
      <c r="AA336" s="1">
        <v>37.5</v>
      </c>
      <c r="AB336" s="1">
        <v>36.363636363636303</v>
      </c>
      <c r="AC336" s="1">
        <v>42.682926829268197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69.871794871794805</v>
      </c>
      <c r="AK336" s="1">
        <v>68.939393939393895</v>
      </c>
      <c r="AL336" s="1">
        <v>28.070175438596401</v>
      </c>
      <c r="AM336" s="1">
        <v>27.7777777777777</v>
      </c>
      <c r="AN336" s="1">
        <v>69.387755102040799</v>
      </c>
      <c r="AO336" s="1">
        <v>72.340425531914903</v>
      </c>
      <c r="AP336" s="1">
        <v>71.590909090909093</v>
      </c>
      <c r="AQ336" s="1">
        <v>77.272727272727195</v>
      </c>
      <c r="AR336" s="1">
        <v>78.048780487804805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57.051282051282001</v>
      </c>
      <c r="AZ336" s="1">
        <v>44.696969696969603</v>
      </c>
      <c r="BA336" s="1">
        <v>25.4385964912281</v>
      </c>
      <c r="BB336" s="1">
        <v>26.851851851851801</v>
      </c>
      <c r="BC336" s="1">
        <v>31.632653061224399</v>
      </c>
      <c r="BD336" s="1">
        <v>37.234042553191401</v>
      </c>
      <c r="BE336" s="1">
        <v>17.045454545454501</v>
      </c>
      <c r="BF336" s="1">
        <v>23.863636363636299</v>
      </c>
      <c r="BG336" s="1">
        <v>25.609756097560901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61.538461538461497</v>
      </c>
      <c r="BO336" s="1">
        <v>66.6666666666666</v>
      </c>
      <c r="BP336" s="1">
        <v>59.649122807017498</v>
      </c>
      <c r="BQ336" s="1">
        <v>62.962962962962898</v>
      </c>
      <c r="BR336" s="1">
        <v>60.2040816326531</v>
      </c>
      <c r="BS336" s="1">
        <v>65.957446808510596</v>
      </c>
      <c r="BT336" s="1">
        <v>68.181818181818102</v>
      </c>
      <c r="BU336" s="1">
        <v>71.590909090909093</v>
      </c>
      <c r="BV336" s="1">
        <v>74.390243902438996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89.743589743589695</v>
      </c>
      <c r="CD336" s="1">
        <v>68.939393939393895</v>
      </c>
      <c r="CE336" s="1">
        <v>75.438596491228097</v>
      </c>
      <c r="CF336" s="1">
        <v>72.2222222222222</v>
      </c>
      <c r="CG336" s="1">
        <v>63.265306122448898</v>
      </c>
      <c r="CH336" s="1">
        <v>70.212765957446805</v>
      </c>
      <c r="CI336" s="1">
        <v>85.227272727272705</v>
      </c>
      <c r="CJ336" s="1">
        <v>82.954545454545396</v>
      </c>
      <c r="CK336" s="1">
        <v>85.365853658536494</v>
      </c>
      <c r="CL336" s="1">
        <v>0</v>
      </c>
      <c r="CM336" s="1">
        <v>0</v>
      </c>
      <c r="CN336" s="1">
        <v>0</v>
      </c>
      <c r="CO336" s="1">
        <v>0</v>
      </c>
      <c r="CP336" s="1">
        <v>0</v>
      </c>
      <c r="CQ336" s="1">
        <v>0</v>
      </c>
      <c r="CR336" s="1">
        <v>28.846153846153801</v>
      </c>
      <c r="CS336" s="1">
        <v>28.030303030302999</v>
      </c>
      <c r="CT336" s="1">
        <v>28.070175438596401</v>
      </c>
      <c r="CU336" s="1">
        <v>27.7777777777777</v>
      </c>
      <c r="CV336" s="1">
        <v>37.755102040816297</v>
      </c>
      <c r="CW336" s="1">
        <v>40.425531914893597</v>
      </c>
      <c r="CX336" s="1">
        <v>39.772727272727202</v>
      </c>
      <c r="CY336" s="1">
        <v>43.181818181818102</v>
      </c>
      <c r="CZ336" s="1">
        <v>46.341463414634099</v>
      </c>
      <c r="DA336" s="1">
        <v>0</v>
      </c>
      <c r="DB336" s="1">
        <v>0</v>
      </c>
      <c r="DC336" s="1">
        <v>0</v>
      </c>
      <c r="DD336" s="1">
        <v>0</v>
      </c>
      <c r="DE336" s="1">
        <v>0</v>
      </c>
      <c r="DF336" s="1">
        <v>0</v>
      </c>
      <c r="DG336" s="1">
        <v>49.8716067498165</v>
      </c>
      <c r="DH336" s="1">
        <v>47.0362239297475</v>
      </c>
      <c r="DI336" s="1">
        <v>31.973203410475001</v>
      </c>
      <c r="DJ336" s="1">
        <v>39.780805687203703</v>
      </c>
      <c r="DK336" s="1">
        <v>12.837162837162801</v>
      </c>
      <c r="DL336" s="1">
        <v>10.790273556231</v>
      </c>
      <c r="DM336" s="1">
        <v>12.5899280575539</v>
      </c>
      <c r="DN336" s="1">
        <v>7.63319672131147</v>
      </c>
      <c r="DO336" s="1">
        <v>22.2165991902834</v>
      </c>
      <c r="DP336" s="1">
        <v>0</v>
      </c>
      <c r="DQ336" s="1">
        <v>0</v>
      </c>
      <c r="DR336" s="1">
        <v>0</v>
      </c>
      <c r="DS336" s="1">
        <v>0</v>
      </c>
      <c r="DT336" s="1">
        <v>0</v>
      </c>
      <c r="DU336" s="1">
        <v>0</v>
      </c>
      <c r="DV336" s="1">
        <v>1.63242846661775</v>
      </c>
      <c r="DW336" s="1">
        <v>3.8602268569337701</v>
      </c>
      <c r="DX336" s="1">
        <v>4.3239951278928102</v>
      </c>
      <c r="DY336" s="1">
        <v>6.0130331753554502</v>
      </c>
      <c r="DZ336" s="1">
        <v>6.6433566433566398</v>
      </c>
      <c r="EA336" s="1">
        <v>1.7730496453900699</v>
      </c>
      <c r="EB336" s="1">
        <v>2.7235354573484098</v>
      </c>
      <c r="EC336" s="1">
        <v>0.768442622950819</v>
      </c>
      <c r="ED336" s="1">
        <v>1.7712550607287401</v>
      </c>
      <c r="EE336" s="1">
        <v>0</v>
      </c>
      <c r="EF336" s="1">
        <v>0</v>
      </c>
      <c r="EG336" s="1">
        <v>0</v>
      </c>
      <c r="EH336" s="1">
        <v>0</v>
      </c>
      <c r="EI336" s="1">
        <v>0</v>
      </c>
      <c r="EJ336" s="1">
        <v>0</v>
      </c>
      <c r="EK336" s="1">
        <v>87.637564196625107</v>
      </c>
      <c r="EL336" s="1">
        <v>88.144895718990099</v>
      </c>
      <c r="EM336" s="1">
        <v>35.749086479902502</v>
      </c>
      <c r="EN336" s="1">
        <v>30.9537914691943</v>
      </c>
      <c r="EO336" s="1">
        <v>22.0779220779221</v>
      </c>
      <c r="EP336" s="1">
        <v>21.681864235055698</v>
      </c>
      <c r="EQ336" s="1">
        <v>21.891058581706101</v>
      </c>
      <c r="ER336" s="1">
        <v>25.768442622950801</v>
      </c>
      <c r="ES336" s="1">
        <v>33.350202429149803</v>
      </c>
      <c r="ET336" s="1">
        <v>0</v>
      </c>
      <c r="EU336" s="1">
        <v>0</v>
      </c>
      <c r="EV336" s="1">
        <v>0</v>
      </c>
      <c r="EW336" s="1">
        <v>0</v>
      </c>
      <c r="EX336" s="1">
        <v>0</v>
      </c>
      <c r="EY336" s="1">
        <v>0</v>
      </c>
    </row>
    <row r="337" spans="1:155" ht="15">
      <c r="A337" s="11" t="s">
        <v>301</v>
      </c>
      <c r="B337" s="1" t="s">
        <v>773</v>
      </c>
      <c r="C337" s="1" t="s">
        <v>1059</v>
      </c>
      <c r="D337" s="11" t="s">
        <v>1046</v>
      </c>
      <c r="E337" s="11" t="s">
        <v>1093</v>
      </c>
      <c r="F337" s="1">
        <v>95.899470899470899</v>
      </c>
      <c r="G337" s="1">
        <v>89.723926380368098</v>
      </c>
      <c r="H337" s="1">
        <v>86.706349206349202</v>
      </c>
      <c r="I337" s="1">
        <v>90.828402366863898</v>
      </c>
      <c r="J337" s="1">
        <v>89</v>
      </c>
      <c r="K337" s="1">
        <v>84.926470588235205</v>
      </c>
      <c r="L337" s="1">
        <v>81.153846153846104</v>
      </c>
      <c r="M337" s="1">
        <v>83.082706766917198</v>
      </c>
      <c r="N337" s="1">
        <v>81.779661016949106</v>
      </c>
      <c r="O337" s="1">
        <v>54.1237113402061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85.317460317460302</v>
      </c>
      <c r="V337" s="1">
        <v>84.202453987730095</v>
      </c>
      <c r="W337" s="1">
        <v>83.134920634920604</v>
      </c>
      <c r="X337" s="1">
        <v>89.644970414201097</v>
      </c>
      <c r="Y337" s="1">
        <v>92.3333333333333</v>
      </c>
      <c r="Z337" s="1">
        <v>84.926470588235205</v>
      </c>
      <c r="AA337" s="1">
        <v>78.846153846153797</v>
      </c>
      <c r="AB337" s="1">
        <v>77.819548872180405</v>
      </c>
      <c r="AC337" s="1">
        <v>79.237288135593204</v>
      </c>
      <c r="AD337" s="1">
        <v>64.432989690721598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99.735449735449706</v>
      </c>
      <c r="AK337" s="1">
        <v>99.693251533742298</v>
      </c>
      <c r="AL337" s="1">
        <v>99.801587301587304</v>
      </c>
      <c r="AM337" s="1">
        <v>99.4082840236686</v>
      </c>
      <c r="AN337" s="1">
        <v>99</v>
      </c>
      <c r="AO337" s="1">
        <v>98.897058823529406</v>
      </c>
      <c r="AP337" s="1">
        <v>98.461538461538396</v>
      </c>
      <c r="AQ337" s="1">
        <v>98.120300751879697</v>
      </c>
      <c r="AR337" s="1">
        <v>98.305084745762699</v>
      </c>
      <c r="AS337" s="1">
        <v>94.845360824742201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92.195767195767203</v>
      </c>
      <c r="AZ337" s="1">
        <v>97.699386503067402</v>
      </c>
      <c r="BA337" s="1">
        <v>88.690476190476105</v>
      </c>
      <c r="BB337" s="1">
        <v>76.035502958579798</v>
      </c>
      <c r="BC337" s="1">
        <v>73</v>
      </c>
      <c r="BD337" s="1">
        <v>74.087591240875895</v>
      </c>
      <c r="BE337" s="1">
        <v>68.846153846153797</v>
      </c>
      <c r="BF337" s="1">
        <v>80.827067669172905</v>
      </c>
      <c r="BG337" s="1">
        <v>94.491525423728802</v>
      </c>
      <c r="BH337" s="1">
        <v>86.082474226804095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79.232804232804199</v>
      </c>
      <c r="BO337" s="1">
        <v>83.128834355828204</v>
      </c>
      <c r="BP337" s="1">
        <v>85.714285714285694</v>
      </c>
      <c r="BQ337" s="1">
        <v>87.573964497041402</v>
      </c>
      <c r="BR337" s="1">
        <v>88</v>
      </c>
      <c r="BS337" s="1">
        <v>88.235294117647001</v>
      </c>
      <c r="BT337" s="1">
        <v>84.230769230769198</v>
      </c>
      <c r="BU337" s="1">
        <v>86.842105263157904</v>
      </c>
      <c r="BV337" s="1">
        <v>39.830508474576199</v>
      </c>
      <c r="BW337" s="1">
        <v>40.206185567010301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88.492063492063394</v>
      </c>
      <c r="CD337" s="1">
        <v>87.116564417177898</v>
      </c>
      <c r="CE337" s="1">
        <v>88.293650793650698</v>
      </c>
      <c r="CF337" s="1">
        <v>65.384615384615302</v>
      </c>
      <c r="CG337" s="1">
        <v>70.3333333333333</v>
      </c>
      <c r="CH337" s="1">
        <v>81.25</v>
      </c>
      <c r="CI337" s="1">
        <v>93.846153846153797</v>
      </c>
      <c r="CJ337" s="1">
        <v>93.609022556390897</v>
      </c>
      <c r="CK337" s="1">
        <v>99.1525423728813</v>
      </c>
      <c r="CL337" s="1">
        <v>67.010309278350505</v>
      </c>
      <c r="CM337" s="1">
        <v>0</v>
      </c>
      <c r="CN337" s="1">
        <v>0</v>
      </c>
      <c r="CO337" s="1">
        <v>0</v>
      </c>
      <c r="CP337" s="1">
        <v>0</v>
      </c>
      <c r="CQ337" s="1">
        <v>0</v>
      </c>
      <c r="CR337" s="1">
        <v>96.957671957671906</v>
      </c>
      <c r="CS337" s="1">
        <v>95.858895705521405</v>
      </c>
      <c r="CT337" s="1">
        <v>95.634920634920604</v>
      </c>
      <c r="CU337" s="1">
        <v>79.289940828402294</v>
      </c>
      <c r="CV337" s="1">
        <v>76</v>
      </c>
      <c r="CW337" s="1">
        <v>75</v>
      </c>
      <c r="CX337" s="1">
        <v>73.846153846153797</v>
      </c>
      <c r="CY337" s="1">
        <v>77.443609022556302</v>
      </c>
      <c r="CZ337" s="1">
        <v>80.084745762711805</v>
      </c>
      <c r="DA337" s="1">
        <v>46.391752577319501</v>
      </c>
      <c r="DB337" s="1">
        <v>0</v>
      </c>
      <c r="DC337" s="1">
        <v>0</v>
      </c>
      <c r="DD337" s="1">
        <v>0</v>
      </c>
      <c r="DE337" s="1">
        <v>0</v>
      </c>
      <c r="DF337" s="1">
        <v>0</v>
      </c>
      <c r="DG337" s="1">
        <v>65.001829491401296</v>
      </c>
      <c r="DH337" s="1">
        <v>91.412911084043799</v>
      </c>
      <c r="DI337" s="1">
        <v>56.131516587677702</v>
      </c>
      <c r="DJ337" s="1">
        <v>85.564435564435499</v>
      </c>
      <c r="DK337" s="1">
        <v>42.907801418439703</v>
      </c>
      <c r="DL337" s="1">
        <v>71.685508735868396</v>
      </c>
      <c r="DM337" s="1">
        <v>57.838114754098299</v>
      </c>
      <c r="DN337" s="1">
        <v>65.030364372469606</v>
      </c>
      <c r="DO337" s="1">
        <v>59.4693028095733</v>
      </c>
      <c r="DP337" s="1">
        <v>70.633059788980106</v>
      </c>
      <c r="DQ337" s="1">
        <v>0</v>
      </c>
      <c r="DR337" s="1">
        <v>0</v>
      </c>
      <c r="DS337" s="1">
        <v>0</v>
      </c>
      <c r="DT337" s="1">
        <v>0</v>
      </c>
      <c r="DU337" s="1">
        <v>0</v>
      </c>
      <c r="DV337" s="1">
        <v>67.270398829125497</v>
      </c>
      <c r="DW337" s="1">
        <v>66.849370686155098</v>
      </c>
      <c r="DX337" s="1">
        <v>55.420616113744103</v>
      </c>
      <c r="DY337" s="1">
        <v>45.604395604395599</v>
      </c>
      <c r="DZ337" s="1">
        <v>62.2593718338399</v>
      </c>
      <c r="EA337" s="1">
        <v>41.161356628982503</v>
      </c>
      <c r="EB337" s="1">
        <v>71.362704918032705</v>
      </c>
      <c r="EC337" s="1">
        <v>24.645748987854201</v>
      </c>
      <c r="ED337" s="1">
        <v>45.213319458896898</v>
      </c>
      <c r="EE337" s="1">
        <v>69.109026963657598</v>
      </c>
      <c r="EF337" s="1">
        <v>0</v>
      </c>
      <c r="EG337" s="1">
        <v>0</v>
      </c>
      <c r="EH337" s="1">
        <v>0</v>
      </c>
      <c r="EI337" s="1">
        <v>0</v>
      </c>
      <c r="EJ337" s="1">
        <v>0</v>
      </c>
      <c r="EK337" s="1">
        <v>85.400658616904494</v>
      </c>
      <c r="EL337" s="1">
        <v>85.891189606171295</v>
      </c>
      <c r="EM337" s="1">
        <v>85.159952606635102</v>
      </c>
      <c r="EN337" s="1">
        <v>63.136863136863099</v>
      </c>
      <c r="EO337" s="1">
        <v>63.931104356636197</v>
      </c>
      <c r="EP337" s="1">
        <v>63.514902363823197</v>
      </c>
      <c r="EQ337" s="1">
        <v>70.645491803278603</v>
      </c>
      <c r="ER337" s="1">
        <v>76.720647773279296</v>
      </c>
      <c r="ES337" s="1">
        <v>77.263267429760603</v>
      </c>
      <c r="ET337" s="1">
        <v>69.929660023446601</v>
      </c>
      <c r="EU337" s="1">
        <v>0</v>
      </c>
      <c r="EV337" s="1">
        <v>0</v>
      </c>
      <c r="EW337" s="1">
        <v>0</v>
      </c>
      <c r="EX337" s="1">
        <v>0</v>
      </c>
      <c r="EY337" s="1">
        <v>0</v>
      </c>
    </row>
    <row r="338" spans="1:155" ht="15">
      <c r="A338" s="11" t="s">
        <v>468</v>
      </c>
      <c r="B338" s="1" t="s">
        <v>932</v>
      </c>
      <c r="C338" s="1" t="s">
        <v>1126</v>
      </c>
      <c r="D338" s="11" t="s">
        <v>1127</v>
      </c>
      <c r="E338" s="11" t="s">
        <v>1128</v>
      </c>
      <c r="F338" s="1">
        <v>71.383647798742103</v>
      </c>
      <c r="G338" s="1">
        <v>75.161290322580598</v>
      </c>
      <c r="H338" s="1">
        <v>72.758620689655103</v>
      </c>
      <c r="I338" s="1">
        <v>67.293233082706706</v>
      </c>
      <c r="J338" s="1">
        <v>62.719298245613999</v>
      </c>
      <c r="K338" s="1">
        <v>77.232142857142804</v>
      </c>
      <c r="L338" s="1">
        <v>71.495327102803699</v>
      </c>
      <c r="M338" s="1">
        <v>73.039215686274503</v>
      </c>
      <c r="N338" s="1">
        <v>80.5</v>
      </c>
      <c r="O338" s="1">
        <v>67.934782608695599</v>
      </c>
      <c r="P338" s="1">
        <v>30.2469135802469</v>
      </c>
      <c r="Q338" s="1">
        <v>33.552631578947299</v>
      </c>
      <c r="R338" s="1">
        <v>33.9743589743589</v>
      </c>
      <c r="S338" s="1">
        <v>0</v>
      </c>
      <c r="T338" s="1">
        <v>0</v>
      </c>
      <c r="U338" s="1">
        <v>78.301886792452805</v>
      </c>
      <c r="V338" s="1">
        <v>81.290322580645096</v>
      </c>
      <c r="W338" s="1">
        <v>80.689655172413694</v>
      </c>
      <c r="X338" s="1">
        <v>79.323308270676705</v>
      </c>
      <c r="Y338" s="1">
        <v>70.614035087719301</v>
      </c>
      <c r="Z338" s="1">
        <v>89.732142857142804</v>
      </c>
      <c r="AA338" s="1">
        <v>88.317757009345797</v>
      </c>
      <c r="AB338" s="1">
        <v>88.235294117647001</v>
      </c>
      <c r="AC338" s="1">
        <v>85.5</v>
      </c>
      <c r="AD338" s="1">
        <v>86.413043478260803</v>
      </c>
      <c r="AE338" s="1">
        <v>44.4444444444444</v>
      </c>
      <c r="AF338" s="1">
        <v>53.947368421052602</v>
      </c>
      <c r="AG338" s="1">
        <v>37.820512820512803</v>
      </c>
      <c r="AH338" s="1">
        <v>0</v>
      </c>
      <c r="AI338" s="1">
        <v>0</v>
      </c>
      <c r="AJ338" s="1">
        <v>91.823899371069103</v>
      </c>
      <c r="AK338" s="1">
        <v>91.612903225806406</v>
      </c>
      <c r="AL338" s="1">
        <v>91.034482758620598</v>
      </c>
      <c r="AM338" s="1">
        <v>90.601503759398398</v>
      </c>
      <c r="AN338" s="1">
        <v>92.105263157894697</v>
      </c>
      <c r="AO338" s="1">
        <v>93.303571428571402</v>
      </c>
      <c r="AP338" s="1">
        <v>92.990654205607399</v>
      </c>
      <c r="AQ338" s="1">
        <v>44.117647058823501</v>
      </c>
      <c r="AR338" s="1">
        <v>45.5</v>
      </c>
      <c r="AS338" s="1">
        <v>46.739130434782602</v>
      </c>
      <c r="AT338" s="1">
        <v>46.296296296296198</v>
      </c>
      <c r="AU338" s="1">
        <v>50</v>
      </c>
      <c r="AV338" s="1">
        <v>50</v>
      </c>
      <c r="AW338" s="1">
        <v>0</v>
      </c>
      <c r="AX338" s="1">
        <v>0</v>
      </c>
      <c r="AY338" s="1">
        <v>63.207547169811299</v>
      </c>
      <c r="AZ338" s="1">
        <v>59.0322580645161</v>
      </c>
      <c r="BA338" s="1">
        <v>76.2068965517241</v>
      </c>
      <c r="BB338" s="1">
        <v>64.285714285714207</v>
      </c>
      <c r="BC338" s="1">
        <v>36.403508771929801</v>
      </c>
      <c r="BD338" s="1">
        <v>42.410714285714199</v>
      </c>
      <c r="BE338" s="1">
        <v>54.672897196261601</v>
      </c>
      <c r="BF338" s="1">
        <v>44.607843137254903</v>
      </c>
      <c r="BG338" s="1">
        <v>67.5</v>
      </c>
      <c r="BH338" s="1">
        <v>65.760869565217405</v>
      </c>
      <c r="BI338" s="1">
        <v>63.580246913580197</v>
      </c>
      <c r="BJ338" s="1">
        <v>63.815789473684198</v>
      </c>
      <c r="BK338" s="1">
        <v>26.282051282051199</v>
      </c>
      <c r="BL338" s="1">
        <v>0</v>
      </c>
      <c r="BM338" s="1">
        <v>0</v>
      </c>
      <c r="BN338" s="1">
        <v>71.383647798742103</v>
      </c>
      <c r="BO338" s="1">
        <v>71.935483870967701</v>
      </c>
      <c r="BP338" s="1">
        <v>74.137931034482705</v>
      </c>
      <c r="BQ338" s="1">
        <v>74.060150375939799</v>
      </c>
      <c r="BR338" s="1">
        <v>74.561403508771903</v>
      </c>
      <c r="BS338" s="1">
        <v>79.910714285714207</v>
      </c>
      <c r="BT338" s="1">
        <v>80.841121495327101</v>
      </c>
      <c r="BU338" s="1">
        <v>80.392156862745097</v>
      </c>
      <c r="BV338" s="1">
        <v>85.5</v>
      </c>
      <c r="BW338" s="1">
        <v>84.239130434782595</v>
      </c>
      <c r="BX338" s="1">
        <v>89.506172839506107</v>
      </c>
      <c r="BY338" s="1">
        <v>94.736842105263094</v>
      </c>
      <c r="BZ338" s="1">
        <v>46.153846153846096</v>
      </c>
      <c r="CA338" s="1">
        <v>0</v>
      </c>
      <c r="CB338" s="1">
        <v>0</v>
      </c>
      <c r="CC338" s="1">
        <v>72.641509433962199</v>
      </c>
      <c r="CD338" s="1">
        <v>74.193548387096698</v>
      </c>
      <c r="CE338" s="1">
        <v>72.068965517241296</v>
      </c>
      <c r="CF338" s="1">
        <v>69.924812030075103</v>
      </c>
      <c r="CG338" s="1">
        <v>51.754385964912203</v>
      </c>
      <c r="CH338" s="1">
        <v>58.482142857142797</v>
      </c>
      <c r="CI338" s="1">
        <v>77.570093457943898</v>
      </c>
      <c r="CJ338" s="1">
        <v>81.862745098039198</v>
      </c>
      <c r="CK338" s="1">
        <v>78</v>
      </c>
      <c r="CL338" s="1">
        <v>98.369565217391298</v>
      </c>
      <c r="CM338" s="1">
        <v>82.716049382716093</v>
      </c>
      <c r="CN338" s="1">
        <v>90.131578947368396</v>
      </c>
      <c r="CO338" s="1">
        <v>69.871794871794805</v>
      </c>
      <c r="CP338" s="1">
        <v>0</v>
      </c>
      <c r="CQ338" s="1">
        <v>0</v>
      </c>
      <c r="CR338" s="1">
        <v>44.339622641509401</v>
      </c>
      <c r="CS338" s="1">
        <v>45.806451612903203</v>
      </c>
      <c r="CT338" s="1">
        <v>44.827586206896498</v>
      </c>
      <c r="CU338" s="1">
        <v>47.368421052631497</v>
      </c>
      <c r="CV338" s="1">
        <v>49.561403508771903</v>
      </c>
      <c r="CW338" s="1">
        <v>52.232142857142797</v>
      </c>
      <c r="CX338" s="1">
        <v>51.401869158878498</v>
      </c>
      <c r="CY338" s="1">
        <v>52.450980392156801</v>
      </c>
      <c r="CZ338" s="1">
        <v>56.5</v>
      </c>
      <c r="DA338" s="1">
        <v>59.239130434782602</v>
      </c>
      <c r="DB338" s="1">
        <v>62.962962962962898</v>
      </c>
      <c r="DC338" s="1">
        <v>67.105263157894697</v>
      </c>
      <c r="DD338" s="1">
        <v>41.025641025641001</v>
      </c>
      <c r="DE338" s="1">
        <v>0</v>
      </c>
      <c r="DF338" s="1">
        <v>0</v>
      </c>
      <c r="DG338" s="1">
        <v>18.543653705062301</v>
      </c>
      <c r="DH338" s="1">
        <v>44.950603732162399</v>
      </c>
      <c r="DI338" s="1">
        <v>42.854242793341399</v>
      </c>
      <c r="DJ338" s="1">
        <v>48.9632701421801</v>
      </c>
      <c r="DK338" s="1">
        <v>47.702297702297699</v>
      </c>
      <c r="DL338" s="1">
        <v>26.595744680851102</v>
      </c>
      <c r="DM338" s="1">
        <v>26.670092497430598</v>
      </c>
      <c r="DN338" s="1">
        <v>23.8217213114754</v>
      </c>
      <c r="DO338" s="1">
        <v>25.759109311740801</v>
      </c>
      <c r="DP338" s="1">
        <v>57.804370447450502</v>
      </c>
      <c r="DQ338" s="1">
        <v>36.635404454865103</v>
      </c>
      <c r="DR338" s="1">
        <v>16.1218424962852</v>
      </c>
      <c r="DS338" s="1">
        <v>83.257575757575694</v>
      </c>
      <c r="DT338" s="1">
        <v>0</v>
      </c>
      <c r="DU338" s="1">
        <v>0</v>
      </c>
      <c r="DV338" s="1">
        <v>4.5671313279530397</v>
      </c>
      <c r="DW338" s="1">
        <v>5.6165386022685597</v>
      </c>
      <c r="DX338" s="1">
        <v>5.1766138855054802</v>
      </c>
      <c r="DY338" s="1">
        <v>1.8068720379146901</v>
      </c>
      <c r="DZ338" s="1">
        <v>2.8471528471528398</v>
      </c>
      <c r="EA338" s="1">
        <v>2.6849037487335301</v>
      </c>
      <c r="EB338" s="1">
        <v>3.03186022610483</v>
      </c>
      <c r="EC338" s="1">
        <v>6.8135245901639303</v>
      </c>
      <c r="ED338" s="1">
        <v>14.929149797570799</v>
      </c>
      <c r="EE338" s="1">
        <v>26.586888657648199</v>
      </c>
      <c r="EF338" s="1">
        <v>11.6647127784291</v>
      </c>
      <c r="EG338" s="1">
        <v>9.2867756315007401</v>
      </c>
      <c r="EH338" s="1">
        <v>47.045454545454497</v>
      </c>
      <c r="EI338" s="1">
        <v>0</v>
      </c>
      <c r="EJ338" s="1">
        <v>0</v>
      </c>
      <c r="EK338" s="1">
        <v>77.549523110785003</v>
      </c>
      <c r="EL338" s="1">
        <v>78.851079399926803</v>
      </c>
      <c r="EM338" s="1">
        <v>78.197320341047501</v>
      </c>
      <c r="EN338" s="1">
        <v>70.882701421800903</v>
      </c>
      <c r="EO338" s="1">
        <v>50.799200799200698</v>
      </c>
      <c r="EP338" s="1">
        <v>51.0131712259371</v>
      </c>
      <c r="EQ338" s="1">
        <v>50.770811921891003</v>
      </c>
      <c r="ER338" s="1">
        <v>78.278688524590095</v>
      </c>
      <c r="ES338" s="1">
        <v>73.582995951417004</v>
      </c>
      <c r="ET338" s="1">
        <v>80.957336108220602</v>
      </c>
      <c r="EU338" s="1">
        <v>85.228604923798301</v>
      </c>
      <c r="EV338" s="1">
        <v>85.215453194650806</v>
      </c>
      <c r="EW338" s="1">
        <v>38.939393939393902</v>
      </c>
      <c r="EX338" s="1">
        <v>0</v>
      </c>
      <c r="EY338" s="1">
        <v>0</v>
      </c>
    </row>
    <row r="339" spans="1:155" ht="15">
      <c r="A339" s="11" t="s">
        <v>317</v>
      </c>
      <c r="B339" s="1" t="s">
        <v>789</v>
      </c>
      <c r="C339" s="1" t="s">
        <v>1270</v>
      </c>
      <c r="D339" s="11" t="s">
        <v>1271</v>
      </c>
      <c r="E339" s="11" t="s">
        <v>1272</v>
      </c>
      <c r="F339" s="1">
        <v>13.5220125786163</v>
      </c>
      <c r="G339" s="1">
        <v>14.5161290322581</v>
      </c>
      <c r="H339" s="1">
        <v>11.3793103448275</v>
      </c>
      <c r="I339" s="1">
        <v>9.3984962406014994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20.440251572327</v>
      </c>
      <c r="V339" s="1">
        <v>22.258064516129</v>
      </c>
      <c r="W339" s="1">
        <v>21.034482758620602</v>
      </c>
      <c r="X339" s="1">
        <v>19.172932330827098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40.880503144654099</v>
      </c>
      <c r="AK339" s="1">
        <v>40.967741935483801</v>
      </c>
      <c r="AL339" s="1">
        <v>41.034482758620598</v>
      </c>
      <c r="AM339" s="1">
        <v>40.601503759398398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48.742138364779798</v>
      </c>
      <c r="AZ339" s="1">
        <v>40.967741935483801</v>
      </c>
      <c r="BA339" s="1">
        <v>43.793103448275801</v>
      </c>
      <c r="BB339" s="1">
        <v>26.691729323308198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26.729559748427601</v>
      </c>
      <c r="BO339" s="1">
        <v>30</v>
      </c>
      <c r="BP339" s="1">
        <v>30.344827586206801</v>
      </c>
      <c r="BQ339" s="1">
        <v>30.827067669172902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44.339622641509401</v>
      </c>
      <c r="CD339" s="1">
        <v>45.4838709677419</v>
      </c>
      <c r="CE339" s="1">
        <v>44.137931034482698</v>
      </c>
      <c r="CF339" s="1">
        <v>46.2406015037594</v>
      </c>
      <c r="CG339" s="1">
        <v>0</v>
      </c>
      <c r="CH339" s="1">
        <v>0</v>
      </c>
      <c r="CI339" s="1">
        <v>0</v>
      </c>
      <c r="CJ339" s="1">
        <v>0</v>
      </c>
      <c r="CK339" s="1">
        <v>0</v>
      </c>
      <c r="CL339" s="1">
        <v>0</v>
      </c>
      <c r="CM339" s="1">
        <v>0</v>
      </c>
      <c r="CN339" s="1">
        <v>0</v>
      </c>
      <c r="CO339" s="1">
        <v>0</v>
      </c>
      <c r="CP339" s="1">
        <v>0</v>
      </c>
      <c r="CQ339" s="1">
        <v>0</v>
      </c>
      <c r="CR339" s="1">
        <v>44.339622641509401</v>
      </c>
      <c r="CS339" s="1">
        <v>45.806451612903203</v>
      </c>
      <c r="CT339" s="1">
        <v>44.827586206896498</v>
      </c>
      <c r="CU339" s="1">
        <v>47.368421052631497</v>
      </c>
      <c r="CV339" s="1">
        <v>0</v>
      </c>
      <c r="CW339" s="1">
        <v>0</v>
      </c>
      <c r="CX339" s="1">
        <v>0</v>
      </c>
      <c r="CY339" s="1">
        <v>0</v>
      </c>
      <c r="CZ339" s="1">
        <v>0</v>
      </c>
      <c r="DA339" s="1">
        <v>0</v>
      </c>
      <c r="DB339" s="1">
        <v>0</v>
      </c>
      <c r="DC339" s="1">
        <v>0</v>
      </c>
      <c r="DD339" s="1">
        <v>0</v>
      </c>
      <c r="DE339" s="1">
        <v>0</v>
      </c>
      <c r="DF339" s="1">
        <v>0</v>
      </c>
      <c r="DG339" s="1">
        <v>62.564196625091697</v>
      </c>
      <c r="DH339" s="1">
        <v>50.182949140139101</v>
      </c>
      <c r="DI339" s="1">
        <v>52.842062525375503</v>
      </c>
      <c r="DJ339" s="1">
        <v>45.2310426540284</v>
      </c>
      <c r="DK339" s="1">
        <v>0</v>
      </c>
      <c r="DL339" s="1">
        <v>0</v>
      </c>
      <c r="DM339" s="1">
        <v>0</v>
      </c>
      <c r="DN339" s="1">
        <v>0</v>
      </c>
      <c r="DO339" s="1">
        <v>0</v>
      </c>
      <c r="DP339" s="1">
        <v>0</v>
      </c>
      <c r="DQ339" s="1">
        <v>0</v>
      </c>
      <c r="DR339" s="1">
        <v>0</v>
      </c>
      <c r="DS339" s="1">
        <v>0</v>
      </c>
      <c r="DT339" s="1">
        <v>0</v>
      </c>
      <c r="DU339" s="1">
        <v>0</v>
      </c>
      <c r="DV339" s="1">
        <v>29.145267791636101</v>
      </c>
      <c r="DW339" s="1">
        <v>33.827296011708697</v>
      </c>
      <c r="DX339" s="1">
        <v>37.576126674786799</v>
      </c>
      <c r="DY339" s="1">
        <v>36.048578199052102</v>
      </c>
      <c r="DZ339" s="1">
        <v>0</v>
      </c>
      <c r="EA339" s="1">
        <v>0</v>
      </c>
      <c r="EB339" s="1">
        <v>0</v>
      </c>
      <c r="EC339" s="1">
        <v>0</v>
      </c>
      <c r="ED339" s="1">
        <v>0</v>
      </c>
      <c r="EE339" s="1">
        <v>0</v>
      </c>
      <c r="EF339" s="1">
        <v>0</v>
      </c>
      <c r="EG339" s="1">
        <v>0</v>
      </c>
      <c r="EH339" s="1">
        <v>0</v>
      </c>
      <c r="EI339" s="1">
        <v>0</v>
      </c>
      <c r="EJ339" s="1">
        <v>0</v>
      </c>
      <c r="EK339" s="1">
        <v>35.399853264856901</v>
      </c>
      <c r="EL339" s="1">
        <v>36.1873399195023</v>
      </c>
      <c r="EM339" s="1">
        <v>35.749086479902502</v>
      </c>
      <c r="EN339" s="1">
        <v>30.9537914691943</v>
      </c>
      <c r="EO339" s="1">
        <v>0</v>
      </c>
      <c r="EP339" s="1">
        <v>0</v>
      </c>
      <c r="EQ339" s="1">
        <v>0</v>
      </c>
      <c r="ER339" s="1">
        <v>0</v>
      </c>
      <c r="ES339" s="1">
        <v>0</v>
      </c>
      <c r="ET339" s="1">
        <v>0</v>
      </c>
      <c r="EU339" s="1">
        <v>0</v>
      </c>
      <c r="EV339" s="1">
        <v>0</v>
      </c>
      <c r="EW339" s="1">
        <v>0</v>
      </c>
      <c r="EX339" s="1">
        <v>0</v>
      </c>
      <c r="EY339" s="1">
        <v>0</v>
      </c>
    </row>
    <row r="340" spans="1:155" ht="15">
      <c r="A340" s="11" t="s">
        <v>139</v>
      </c>
      <c r="B340" s="1" t="s">
        <v>613</v>
      </c>
      <c r="C340" s="1" t="s">
        <v>1120</v>
      </c>
      <c r="D340" s="11" t="s">
        <v>1121</v>
      </c>
      <c r="E340" s="11" t="s">
        <v>1122</v>
      </c>
      <c r="F340" s="1">
        <v>17.824074074074101</v>
      </c>
      <c r="G340" s="1">
        <v>19.845360824742201</v>
      </c>
      <c r="H340" s="1">
        <v>18.206521739130402</v>
      </c>
      <c r="I340" s="1">
        <v>19.934640522875799</v>
      </c>
      <c r="J340" s="1">
        <v>12.719298245614</v>
      </c>
      <c r="K340" s="1">
        <v>12.616822429906501</v>
      </c>
      <c r="L340" s="1">
        <v>13.1067961165048</v>
      </c>
      <c r="M340" s="1">
        <v>15.1041666666666</v>
      </c>
      <c r="N340" s="1">
        <v>20.3296703296703</v>
      </c>
      <c r="O340" s="1">
        <v>20.121951219512098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57.6388888888888</v>
      </c>
      <c r="V340" s="1">
        <v>57.474226804123703</v>
      </c>
      <c r="W340" s="1">
        <v>54.8913043478261</v>
      </c>
      <c r="X340" s="1">
        <v>67.973856209150298</v>
      </c>
      <c r="Y340" s="1">
        <v>50.438596491228097</v>
      </c>
      <c r="Z340" s="1">
        <v>27.570093457943901</v>
      </c>
      <c r="AA340" s="1">
        <v>26.6990291262135</v>
      </c>
      <c r="AB340" s="1">
        <v>28.125</v>
      </c>
      <c r="AC340" s="1">
        <v>30.219780219780201</v>
      </c>
      <c r="AD340" s="1">
        <v>33.536585365853597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92.3611111111111</v>
      </c>
      <c r="AK340" s="1">
        <v>92.525773195876198</v>
      </c>
      <c r="AL340" s="1">
        <v>91.847826086956502</v>
      </c>
      <c r="AM340" s="1">
        <v>91.176470588235205</v>
      </c>
      <c r="AN340" s="1">
        <v>88.157894736842096</v>
      </c>
      <c r="AO340" s="1">
        <v>88.785046728971906</v>
      </c>
      <c r="AP340" s="1">
        <v>90.291262135922295</v>
      </c>
      <c r="AQ340" s="1">
        <v>90.625</v>
      </c>
      <c r="AR340" s="1">
        <v>90.6593406593406</v>
      </c>
      <c r="AS340" s="1">
        <v>91.463414634146304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34.0277777777777</v>
      </c>
      <c r="AZ340" s="1">
        <v>38.402061855670098</v>
      </c>
      <c r="BA340" s="1">
        <v>38.315217391304301</v>
      </c>
      <c r="BB340" s="1">
        <v>40.196078431372499</v>
      </c>
      <c r="BC340" s="1">
        <v>32.017543859649102</v>
      </c>
      <c r="BD340" s="1">
        <v>35.981308411214897</v>
      </c>
      <c r="BE340" s="1">
        <v>39.320388349514502</v>
      </c>
      <c r="BF340" s="1">
        <v>47.3958333333333</v>
      </c>
      <c r="BG340" s="1">
        <v>45.604395604395599</v>
      </c>
      <c r="BH340" s="1">
        <v>40.8536585365853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51.851851851851798</v>
      </c>
      <c r="BO340" s="1">
        <v>59.278350515463899</v>
      </c>
      <c r="BP340" s="1">
        <v>60.869565217391298</v>
      </c>
      <c r="BQ340" s="1">
        <v>65.032679738562095</v>
      </c>
      <c r="BR340" s="1">
        <v>60.087719298245602</v>
      </c>
      <c r="BS340" s="1">
        <v>73.8317757009345</v>
      </c>
      <c r="BT340" s="1">
        <v>76.699029126213503</v>
      </c>
      <c r="BU340" s="1">
        <v>31.25</v>
      </c>
      <c r="BV340" s="1">
        <v>34.065934065934101</v>
      </c>
      <c r="BW340" s="1">
        <v>35.975609756097498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49.074074074074097</v>
      </c>
      <c r="CD340" s="1">
        <v>45.618556701030897</v>
      </c>
      <c r="CE340" s="1">
        <v>46.739130434782602</v>
      </c>
      <c r="CF340" s="1">
        <v>50.980392156862699</v>
      </c>
      <c r="CG340" s="1">
        <v>54.385964912280699</v>
      </c>
      <c r="CH340" s="1">
        <v>61.214953271028001</v>
      </c>
      <c r="CI340" s="1">
        <v>61.165048543689302</v>
      </c>
      <c r="CJ340" s="1">
        <v>63.5416666666666</v>
      </c>
      <c r="CK340" s="1">
        <v>63.736263736263702</v>
      </c>
      <c r="CL340" s="1">
        <v>66.463414634146304</v>
      </c>
      <c r="CM340" s="1">
        <v>0</v>
      </c>
      <c r="CN340" s="1">
        <v>0</v>
      </c>
      <c r="CO340" s="1">
        <v>0</v>
      </c>
      <c r="CP340" s="1">
        <v>0</v>
      </c>
      <c r="CQ340" s="1">
        <v>0</v>
      </c>
      <c r="CR340" s="1">
        <v>92.3611111111111</v>
      </c>
      <c r="CS340" s="1">
        <v>92.525773195876198</v>
      </c>
      <c r="CT340" s="1">
        <v>91.847826086956502</v>
      </c>
      <c r="CU340" s="1">
        <v>91.503267973856197</v>
      </c>
      <c r="CV340" s="1">
        <v>90.789473684210506</v>
      </c>
      <c r="CW340" s="1">
        <v>75.700934579439206</v>
      </c>
      <c r="CX340" s="1">
        <v>77.669902912621296</v>
      </c>
      <c r="CY340" s="1">
        <v>79.6875</v>
      </c>
      <c r="CZ340" s="1">
        <v>9.8901098901098905</v>
      </c>
      <c r="DA340" s="1">
        <v>8.5365853658536501</v>
      </c>
      <c r="DB340" s="1">
        <v>0</v>
      </c>
      <c r="DC340" s="1">
        <v>0</v>
      </c>
      <c r="DD340" s="1">
        <v>0</v>
      </c>
      <c r="DE340" s="1">
        <v>0</v>
      </c>
      <c r="DF340" s="1">
        <v>0</v>
      </c>
      <c r="DG340" s="1">
        <v>36.298606016140802</v>
      </c>
      <c r="DH340" s="1">
        <v>80.515916575192094</v>
      </c>
      <c r="DI340" s="1">
        <v>36.845310596833102</v>
      </c>
      <c r="DJ340" s="1">
        <v>32.7310426540284</v>
      </c>
      <c r="DK340" s="1">
        <v>28.321678321678299</v>
      </c>
      <c r="DL340" s="1">
        <v>29.128672745694001</v>
      </c>
      <c r="DM340" s="1">
        <v>31.7060637204522</v>
      </c>
      <c r="DN340" s="1">
        <v>20.952868852459002</v>
      </c>
      <c r="DO340" s="1">
        <v>34.362348178137601</v>
      </c>
      <c r="DP340" s="1">
        <v>31.685744016649299</v>
      </c>
      <c r="DQ340" s="1">
        <v>0</v>
      </c>
      <c r="DR340" s="1">
        <v>0</v>
      </c>
      <c r="DS340" s="1">
        <v>0</v>
      </c>
      <c r="DT340" s="1">
        <v>0</v>
      </c>
      <c r="DU340" s="1">
        <v>0</v>
      </c>
      <c r="DV340" s="1">
        <v>38.756419662509103</v>
      </c>
      <c r="DW340" s="1">
        <v>33.717526527625303</v>
      </c>
      <c r="DX340" s="1">
        <v>16.138855054811199</v>
      </c>
      <c r="DY340" s="1">
        <v>11.1670616113744</v>
      </c>
      <c r="DZ340" s="1">
        <v>3.5464535464535398</v>
      </c>
      <c r="EA340" s="1">
        <v>5.1165146909827701</v>
      </c>
      <c r="EB340" s="1">
        <v>24.7173689619732</v>
      </c>
      <c r="EC340" s="1">
        <v>42.264344262295097</v>
      </c>
      <c r="ED340" s="1">
        <v>29.099190283400802</v>
      </c>
      <c r="EE340" s="1">
        <v>13.475546305931299</v>
      </c>
      <c r="EF340" s="1">
        <v>0</v>
      </c>
      <c r="EG340" s="1">
        <v>0</v>
      </c>
      <c r="EH340" s="1">
        <v>0</v>
      </c>
      <c r="EI340" s="1">
        <v>0</v>
      </c>
      <c r="EJ340" s="1">
        <v>0</v>
      </c>
      <c r="EK340" s="1">
        <v>35.399853264856901</v>
      </c>
      <c r="EL340" s="1">
        <v>36.1873399195023</v>
      </c>
      <c r="EM340" s="1">
        <v>35.749086479902502</v>
      </c>
      <c r="EN340" s="1">
        <v>30.9537914691943</v>
      </c>
      <c r="EO340" s="1">
        <v>22.0779220779221</v>
      </c>
      <c r="EP340" s="1">
        <v>21.681864235055698</v>
      </c>
      <c r="EQ340" s="1">
        <v>21.891058581706101</v>
      </c>
      <c r="ER340" s="1">
        <v>25.768442622950801</v>
      </c>
      <c r="ES340" s="1">
        <v>33.350202429149803</v>
      </c>
      <c r="ET340" s="1">
        <v>28.876170655567101</v>
      </c>
      <c r="EU340" s="1">
        <v>0</v>
      </c>
      <c r="EV340" s="1">
        <v>0</v>
      </c>
      <c r="EW340" s="1">
        <v>0</v>
      </c>
      <c r="EX340" s="1">
        <v>0</v>
      </c>
      <c r="EY340" s="1">
        <v>0</v>
      </c>
    </row>
    <row r="341" spans="1:155" ht="15">
      <c r="A341" s="11" t="s">
        <v>456</v>
      </c>
      <c r="B341" s="1" t="s">
        <v>922</v>
      </c>
      <c r="C341" s="1" t="s">
        <v>1026</v>
      </c>
      <c r="D341" s="11" t="s">
        <v>1027</v>
      </c>
      <c r="E341" s="11" t="s">
        <v>1028</v>
      </c>
      <c r="F341" s="1">
        <v>66.463414634146304</v>
      </c>
      <c r="G341" s="1">
        <v>72.297297297297305</v>
      </c>
      <c r="H341" s="1">
        <v>73.188405797101396</v>
      </c>
      <c r="I341" s="1">
        <v>48.245614035087698</v>
      </c>
      <c r="J341" s="1">
        <v>47.321428571428498</v>
      </c>
      <c r="K341" s="1">
        <v>50.925925925925903</v>
      </c>
      <c r="L341" s="1">
        <v>62.037037037037003</v>
      </c>
      <c r="M341" s="1">
        <v>53.7735849056603</v>
      </c>
      <c r="N341" s="1">
        <v>43.75</v>
      </c>
      <c r="O341" s="1">
        <v>31.9444444444444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53.048780487804798</v>
      </c>
      <c r="V341" s="1">
        <v>57.4324324324324</v>
      </c>
      <c r="W341" s="1">
        <v>68.840579710144894</v>
      </c>
      <c r="X341" s="1">
        <v>67.543859649122794</v>
      </c>
      <c r="Y341" s="1">
        <v>65.178571428571402</v>
      </c>
      <c r="Z341" s="1">
        <v>63.8888888888888</v>
      </c>
      <c r="AA341" s="1">
        <v>71.296296296296205</v>
      </c>
      <c r="AB341" s="1">
        <v>66.981132075471606</v>
      </c>
      <c r="AC341" s="1">
        <v>76.25</v>
      </c>
      <c r="AD341" s="1">
        <v>73.6111111111111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74.390243902438996</v>
      </c>
      <c r="AK341" s="1">
        <v>75.675675675675606</v>
      </c>
      <c r="AL341" s="1">
        <v>79.710144927536206</v>
      </c>
      <c r="AM341" s="1">
        <v>30.7017543859649</v>
      </c>
      <c r="AN341" s="1">
        <v>33.928571428571402</v>
      </c>
      <c r="AO341" s="1">
        <v>37.037037037037003</v>
      </c>
      <c r="AP341" s="1">
        <v>42.592592592592503</v>
      </c>
      <c r="AQ341" s="1">
        <v>43.396226415094297</v>
      </c>
      <c r="AR341" s="1">
        <v>47.5</v>
      </c>
      <c r="AS341" s="1">
        <v>45.8333333333333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50.609756097560897</v>
      </c>
      <c r="AZ341" s="1">
        <v>41.216216216216203</v>
      </c>
      <c r="BA341" s="1">
        <v>47.101449275362299</v>
      </c>
      <c r="BB341" s="1">
        <v>20.175438596491201</v>
      </c>
      <c r="BC341" s="1">
        <v>29.464285714285701</v>
      </c>
      <c r="BD341" s="1">
        <v>28.703703703703699</v>
      </c>
      <c r="BE341" s="1">
        <v>21.296296296296202</v>
      </c>
      <c r="BF341" s="1">
        <v>44.339622641509401</v>
      </c>
      <c r="BG341" s="1">
        <v>56.25</v>
      </c>
      <c r="BH341" s="1">
        <v>40.2777777777777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72.560975609756099</v>
      </c>
      <c r="BO341" s="1">
        <v>79.054054054054006</v>
      </c>
      <c r="BP341" s="1">
        <v>83.3333333333333</v>
      </c>
      <c r="BQ341" s="1">
        <v>76.315789473684205</v>
      </c>
      <c r="BR341" s="1">
        <v>80.357142857142804</v>
      </c>
      <c r="BS341" s="1">
        <v>27.7777777777777</v>
      </c>
      <c r="BT341" s="1">
        <v>30.5555555555555</v>
      </c>
      <c r="BU341" s="1">
        <v>33.018867924528301</v>
      </c>
      <c r="BV341" s="1">
        <v>36.25</v>
      </c>
      <c r="BW341" s="1">
        <v>36.1111111111111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83.536585365853597</v>
      </c>
      <c r="CD341" s="1">
        <v>79.054054054054006</v>
      </c>
      <c r="CE341" s="1">
        <v>84.782608695652101</v>
      </c>
      <c r="CF341" s="1">
        <v>65.789473684210506</v>
      </c>
      <c r="CG341" s="1">
        <v>72.321428571428498</v>
      </c>
      <c r="CH341" s="1">
        <v>67.592592592592496</v>
      </c>
      <c r="CI341" s="1">
        <v>63.8888888888888</v>
      </c>
      <c r="CJ341" s="1">
        <v>85.849056603773505</v>
      </c>
      <c r="CK341" s="1">
        <v>86.25</v>
      </c>
      <c r="CL341" s="1">
        <v>73.6111111111111</v>
      </c>
      <c r="CM341" s="1">
        <v>0</v>
      </c>
      <c r="CN341" s="1">
        <v>0</v>
      </c>
      <c r="CO341" s="1">
        <v>0</v>
      </c>
      <c r="CP341" s="1">
        <v>0</v>
      </c>
      <c r="CQ341" s="1">
        <v>0</v>
      </c>
      <c r="CR341" s="1">
        <v>54.268292682926798</v>
      </c>
      <c r="CS341" s="1">
        <v>53.378378378378301</v>
      </c>
      <c r="CT341" s="1">
        <v>55.797101449275303</v>
      </c>
      <c r="CU341" s="1">
        <v>50.877192982456101</v>
      </c>
      <c r="CV341" s="1">
        <v>48.214285714285701</v>
      </c>
      <c r="CW341" s="1">
        <v>39.814814814814802</v>
      </c>
      <c r="CX341" s="1">
        <v>41.6666666666666</v>
      </c>
      <c r="CY341" s="1">
        <v>48.1132075471698</v>
      </c>
      <c r="CZ341" s="1">
        <v>56.25</v>
      </c>
      <c r="DA341" s="1">
        <v>62.5</v>
      </c>
      <c r="DB341" s="1">
        <v>0</v>
      </c>
      <c r="DC341" s="1">
        <v>0</v>
      </c>
      <c r="DD341" s="1">
        <v>0</v>
      </c>
      <c r="DE341" s="1">
        <v>0</v>
      </c>
      <c r="DF341" s="1">
        <v>0</v>
      </c>
      <c r="DG341" s="1">
        <v>26.9849981705086</v>
      </c>
      <c r="DH341" s="1">
        <v>11.9163621599675</v>
      </c>
      <c r="DI341" s="1">
        <v>15.1362559241706</v>
      </c>
      <c r="DJ341" s="1">
        <v>3.5464535464535398</v>
      </c>
      <c r="DK341" s="1">
        <v>15.3495440729483</v>
      </c>
      <c r="DL341" s="1">
        <v>14.8509763617677</v>
      </c>
      <c r="DM341" s="1">
        <v>25.153688524590098</v>
      </c>
      <c r="DN341" s="1">
        <v>33.046558704453403</v>
      </c>
      <c r="DO341" s="1">
        <v>53.121748178980198</v>
      </c>
      <c r="DP341" s="1">
        <v>59.495896834701</v>
      </c>
      <c r="DQ341" s="1">
        <v>0</v>
      </c>
      <c r="DR341" s="1">
        <v>0</v>
      </c>
      <c r="DS341" s="1">
        <v>0</v>
      </c>
      <c r="DT341" s="1">
        <v>0</v>
      </c>
      <c r="DU341" s="1">
        <v>0</v>
      </c>
      <c r="DV341" s="1">
        <v>85.565312843029602</v>
      </c>
      <c r="DW341" s="1">
        <v>77.121396670726696</v>
      </c>
      <c r="DX341" s="1">
        <v>76.866113744075804</v>
      </c>
      <c r="DY341" s="1">
        <v>93.956043956043899</v>
      </c>
      <c r="DZ341" s="1">
        <v>62.7659574468085</v>
      </c>
      <c r="EA341" s="1">
        <v>69.527235354573406</v>
      </c>
      <c r="EB341" s="1">
        <v>72.489754098360606</v>
      </c>
      <c r="EC341" s="1">
        <v>77.277327935222601</v>
      </c>
      <c r="ED341" s="1">
        <v>68.106139438085293</v>
      </c>
      <c r="EE341" s="1">
        <v>49.179366940210997</v>
      </c>
      <c r="EF341" s="1">
        <v>0</v>
      </c>
      <c r="EG341" s="1">
        <v>0</v>
      </c>
      <c r="EH341" s="1">
        <v>0</v>
      </c>
      <c r="EI341" s="1">
        <v>0</v>
      </c>
      <c r="EJ341" s="1">
        <v>0</v>
      </c>
      <c r="EK341" s="1">
        <v>83.552872301500102</v>
      </c>
      <c r="EL341" s="1">
        <v>83.516037352821698</v>
      </c>
      <c r="EM341" s="1">
        <v>77.784360189573405</v>
      </c>
      <c r="EN341" s="1">
        <v>66.533466533466495</v>
      </c>
      <c r="EO341" s="1">
        <v>66.6666666666666</v>
      </c>
      <c r="EP341" s="1">
        <v>70.657759506680307</v>
      </c>
      <c r="EQ341" s="1">
        <v>78.278688524590095</v>
      </c>
      <c r="ER341" s="1">
        <v>68.370445344129493</v>
      </c>
      <c r="ES341" s="1">
        <v>89.281997918834506</v>
      </c>
      <c r="ET341" s="1">
        <v>94.255568581477107</v>
      </c>
      <c r="EU341" s="1">
        <v>0</v>
      </c>
      <c r="EV341" s="1">
        <v>0</v>
      </c>
      <c r="EW341" s="1">
        <v>0</v>
      </c>
      <c r="EX341" s="1">
        <v>0</v>
      </c>
      <c r="EY341" s="1">
        <v>0</v>
      </c>
    </row>
    <row r="342" spans="1:155" ht="15">
      <c r="A342" s="11" t="s">
        <v>438</v>
      </c>
      <c r="B342" s="1" t="s">
        <v>906</v>
      </c>
      <c r="C342" s="1" t="s">
        <v>1077</v>
      </c>
      <c r="D342" s="11" t="s">
        <v>1033</v>
      </c>
      <c r="E342" s="11" t="s">
        <v>1034</v>
      </c>
      <c r="F342" s="1">
        <v>54.109589041095902</v>
      </c>
      <c r="G342" s="1">
        <v>30</v>
      </c>
      <c r="H342" s="1">
        <v>34.0277777777777</v>
      </c>
      <c r="I342" s="1">
        <v>30.46875</v>
      </c>
      <c r="J342" s="1">
        <v>20.909090909090899</v>
      </c>
      <c r="K342" s="1">
        <v>10.9756097560975</v>
      </c>
      <c r="L342" s="1">
        <v>10.9756097560975</v>
      </c>
      <c r="M342" s="1">
        <v>13.414634146341401</v>
      </c>
      <c r="N342" s="1">
        <v>10.9756097560975</v>
      </c>
      <c r="O342" s="1">
        <v>17.105263157894701</v>
      </c>
      <c r="P342" s="1">
        <v>21.428571428571399</v>
      </c>
      <c r="Q342" s="1">
        <v>0</v>
      </c>
      <c r="R342" s="1">
        <v>0</v>
      </c>
      <c r="S342" s="1">
        <v>0</v>
      </c>
      <c r="T342" s="1">
        <v>0</v>
      </c>
      <c r="U342" s="1">
        <v>55.4794520547945</v>
      </c>
      <c r="V342" s="1">
        <v>14.6666666666666</v>
      </c>
      <c r="W342" s="1">
        <v>15.2777777777777</v>
      </c>
      <c r="X342" s="1">
        <v>15.625</v>
      </c>
      <c r="Y342" s="1">
        <v>10</v>
      </c>
      <c r="Z342" s="1">
        <v>4.8780487804878003</v>
      </c>
      <c r="AA342" s="1">
        <v>8.5365853658536501</v>
      </c>
      <c r="AB342" s="1">
        <v>8.5365853658536501</v>
      </c>
      <c r="AC342" s="1">
        <v>9.7560975609756095</v>
      </c>
      <c r="AD342" s="1">
        <v>10.5263157894736</v>
      </c>
      <c r="AE342" s="1">
        <v>10</v>
      </c>
      <c r="AF342" s="1">
        <v>0</v>
      </c>
      <c r="AG342" s="1">
        <v>0</v>
      </c>
      <c r="AH342" s="1">
        <v>0</v>
      </c>
      <c r="AI342" s="1">
        <v>0</v>
      </c>
      <c r="AJ342" s="1">
        <v>21.917808219178099</v>
      </c>
      <c r="AK342" s="1">
        <v>21.3333333333333</v>
      </c>
      <c r="AL342" s="1">
        <v>21.5277777777777</v>
      </c>
      <c r="AM342" s="1">
        <v>20.3125</v>
      </c>
      <c r="AN342" s="1">
        <v>17.272727272727199</v>
      </c>
      <c r="AO342" s="1">
        <v>12.1951219512195</v>
      </c>
      <c r="AP342" s="1">
        <v>14.634146341463399</v>
      </c>
      <c r="AQ342" s="1">
        <v>15.8536585365853</v>
      </c>
      <c r="AR342" s="1">
        <v>17.0731707317073</v>
      </c>
      <c r="AS342" s="1">
        <v>13.157894736842101</v>
      </c>
      <c r="AT342" s="1">
        <v>17.1428571428571</v>
      </c>
      <c r="AU342" s="1">
        <v>0</v>
      </c>
      <c r="AV342" s="1">
        <v>0</v>
      </c>
      <c r="AW342" s="1">
        <v>0</v>
      </c>
      <c r="AX342" s="1">
        <v>0</v>
      </c>
      <c r="AY342" s="1">
        <v>69.178082191780803</v>
      </c>
      <c r="AZ342" s="1">
        <v>10</v>
      </c>
      <c r="BA342" s="1">
        <v>4.8611111111111098</v>
      </c>
      <c r="BB342" s="1">
        <v>8.59375</v>
      </c>
      <c r="BC342" s="1">
        <v>8.1818181818181799</v>
      </c>
      <c r="BD342" s="1">
        <v>3.6585365853658498</v>
      </c>
      <c r="BE342" s="1">
        <v>3.6585365853658498</v>
      </c>
      <c r="BF342" s="1">
        <v>3.6585365853658498</v>
      </c>
      <c r="BG342" s="1">
        <v>3.6585365853658498</v>
      </c>
      <c r="BH342" s="1">
        <v>3.9473684210526301</v>
      </c>
      <c r="BI342" s="1">
        <v>1.4285714285714199</v>
      </c>
      <c r="BJ342" s="1">
        <v>0</v>
      </c>
      <c r="BK342" s="1">
        <v>0</v>
      </c>
      <c r="BL342" s="1">
        <v>0</v>
      </c>
      <c r="BM342" s="1">
        <v>0</v>
      </c>
      <c r="BN342" s="1">
        <v>54.109589041095902</v>
      </c>
      <c r="BO342" s="1">
        <v>15.3333333333333</v>
      </c>
      <c r="BP342" s="1">
        <v>16.6666666666666</v>
      </c>
      <c r="BQ342" s="1">
        <v>14.84375</v>
      </c>
      <c r="BR342" s="1">
        <v>13.636363636363599</v>
      </c>
      <c r="BS342" s="1">
        <v>15.8536585365853</v>
      </c>
      <c r="BT342" s="1">
        <v>20.731707317073099</v>
      </c>
      <c r="BU342" s="1">
        <v>24.390243902439</v>
      </c>
      <c r="BV342" s="1">
        <v>25.609756097560901</v>
      </c>
      <c r="BW342" s="1">
        <v>34.210526315789402</v>
      </c>
      <c r="BX342" s="1">
        <v>35.714285714285701</v>
      </c>
      <c r="BY342" s="1">
        <v>0</v>
      </c>
      <c r="BZ342" s="1">
        <v>0</v>
      </c>
      <c r="CA342" s="1">
        <v>0</v>
      </c>
      <c r="CB342" s="1">
        <v>0</v>
      </c>
      <c r="CC342" s="1">
        <v>36.301369863013697</v>
      </c>
      <c r="CD342" s="1">
        <v>36</v>
      </c>
      <c r="CE342" s="1">
        <v>31.9444444444444</v>
      </c>
      <c r="CF342" s="1">
        <v>24.21875</v>
      </c>
      <c r="CG342" s="1">
        <v>23.636363636363601</v>
      </c>
      <c r="CH342" s="1">
        <v>13.414634146341401</v>
      </c>
      <c r="CI342" s="1">
        <v>15.8536585365853</v>
      </c>
      <c r="CJ342" s="1">
        <v>31.707317073170699</v>
      </c>
      <c r="CK342" s="1">
        <v>35.365853658536501</v>
      </c>
      <c r="CL342" s="1">
        <v>35.5263157894736</v>
      </c>
      <c r="CM342" s="1">
        <v>34.285714285714199</v>
      </c>
      <c r="CN342" s="1">
        <v>0</v>
      </c>
      <c r="CO342" s="1">
        <v>0</v>
      </c>
      <c r="CP342" s="1">
        <v>0</v>
      </c>
      <c r="CQ342" s="1">
        <v>0</v>
      </c>
      <c r="CR342" s="1">
        <v>97.260273972602704</v>
      </c>
      <c r="CS342" s="1">
        <v>54</v>
      </c>
      <c r="CT342" s="1">
        <v>21.5277777777777</v>
      </c>
      <c r="CU342" s="1">
        <v>17.96875</v>
      </c>
      <c r="CV342" s="1">
        <v>20</v>
      </c>
      <c r="CW342" s="1">
        <v>21.951219512195099</v>
      </c>
      <c r="CX342" s="1">
        <v>21.951219512195099</v>
      </c>
      <c r="CY342" s="1">
        <v>23.170731707317099</v>
      </c>
      <c r="CZ342" s="1">
        <v>23.170731707317099</v>
      </c>
      <c r="DA342" s="1">
        <v>23.684210526315699</v>
      </c>
      <c r="DB342" s="1">
        <v>22.857142857142801</v>
      </c>
      <c r="DC342" s="1">
        <v>0</v>
      </c>
      <c r="DD342" s="1">
        <v>0</v>
      </c>
      <c r="DE342" s="1">
        <v>0</v>
      </c>
      <c r="DF342" s="1">
        <v>0</v>
      </c>
      <c r="DG342" s="1">
        <v>59.413819875776397</v>
      </c>
      <c r="DH342" s="1">
        <v>44.002201027146</v>
      </c>
      <c r="DI342" s="1">
        <v>59.476765459202298</v>
      </c>
      <c r="DJ342" s="1">
        <v>56.820950060901303</v>
      </c>
      <c r="DK342" s="1">
        <v>35.811611374407498</v>
      </c>
      <c r="DL342" s="1">
        <v>16.733266733266699</v>
      </c>
      <c r="DM342" s="1">
        <v>6.5349544072948298</v>
      </c>
      <c r="DN342" s="1">
        <v>8.4789311408016399</v>
      </c>
      <c r="DO342" s="1">
        <v>17.059426229508102</v>
      </c>
      <c r="DP342" s="1">
        <v>5.9210526315789398</v>
      </c>
      <c r="DQ342" s="1">
        <v>1.50884495317377</v>
      </c>
      <c r="DR342" s="1">
        <v>0</v>
      </c>
      <c r="DS342" s="1">
        <v>0</v>
      </c>
      <c r="DT342" s="1">
        <v>0</v>
      </c>
      <c r="DU342" s="1">
        <v>0</v>
      </c>
      <c r="DV342" s="1">
        <v>20.865683229813602</v>
      </c>
      <c r="DW342" s="1">
        <v>16.195891415994101</v>
      </c>
      <c r="DX342" s="1">
        <v>21.459934138309499</v>
      </c>
      <c r="DY342" s="1">
        <v>15.814047909054</v>
      </c>
      <c r="DZ342" s="1">
        <v>12.588862559241701</v>
      </c>
      <c r="EA342" s="1">
        <v>26.223776223776198</v>
      </c>
      <c r="EB342" s="1">
        <v>35.207700101317101</v>
      </c>
      <c r="EC342" s="1">
        <v>32.8365878725591</v>
      </c>
      <c r="ED342" s="1">
        <v>22.489754098360599</v>
      </c>
      <c r="EE342" s="1">
        <v>38.613360323886603</v>
      </c>
      <c r="EF342" s="1">
        <v>40.218522372528597</v>
      </c>
      <c r="EG342" s="1">
        <v>0</v>
      </c>
      <c r="EH342" s="1">
        <v>0</v>
      </c>
      <c r="EI342" s="1">
        <v>0</v>
      </c>
      <c r="EJ342" s="1">
        <v>0</v>
      </c>
      <c r="EK342" s="1">
        <v>34.704968944099299</v>
      </c>
      <c r="EL342" s="1">
        <v>35.399853264856901</v>
      </c>
      <c r="EM342" s="1">
        <v>36.1873399195023</v>
      </c>
      <c r="EN342" s="1">
        <v>35.749086479902502</v>
      </c>
      <c r="EO342" s="1">
        <v>30.9537914691943</v>
      </c>
      <c r="EP342" s="1">
        <v>22.0779220779221</v>
      </c>
      <c r="EQ342" s="1">
        <v>21.681864235055698</v>
      </c>
      <c r="ER342" s="1">
        <v>21.891058581706101</v>
      </c>
      <c r="ES342" s="1">
        <v>25.768442622950801</v>
      </c>
      <c r="ET342" s="1">
        <v>33.350202429149803</v>
      </c>
      <c r="EU342" s="1">
        <v>54.006243496357897</v>
      </c>
      <c r="EV342" s="1">
        <v>0</v>
      </c>
      <c r="EW342" s="1">
        <v>0</v>
      </c>
      <c r="EX342" s="1">
        <v>0</v>
      </c>
      <c r="EY342" s="1">
        <v>0</v>
      </c>
    </row>
    <row r="343" spans="1:155" ht="15">
      <c r="A343" s="11" t="s">
        <v>439</v>
      </c>
      <c r="B343" s="1" t="s">
        <v>907</v>
      </c>
      <c r="C343" s="1" t="s">
        <v>1050</v>
      </c>
      <c r="D343" s="11" t="s">
        <v>1014</v>
      </c>
      <c r="E343" s="11" t="s">
        <v>1045</v>
      </c>
      <c r="F343" s="1">
        <v>50</v>
      </c>
      <c r="G343" s="1">
        <v>55.967741935483801</v>
      </c>
      <c r="H343" s="1">
        <v>68.861209964412794</v>
      </c>
      <c r="I343" s="1">
        <v>47.959183673469298</v>
      </c>
      <c r="J343" s="1">
        <v>52.227722772277197</v>
      </c>
      <c r="K343" s="1">
        <v>41.959798994974797</v>
      </c>
      <c r="L343" s="1">
        <v>54.615384615384599</v>
      </c>
      <c r="M343" s="1">
        <v>59.326424870466298</v>
      </c>
      <c r="N343" s="1">
        <v>33.419689119170897</v>
      </c>
      <c r="O343" s="1">
        <v>34.713375796178298</v>
      </c>
      <c r="P343" s="1">
        <v>22.6618705035971</v>
      </c>
      <c r="Q343" s="1">
        <v>33.471074380165199</v>
      </c>
      <c r="R343" s="1">
        <v>0</v>
      </c>
      <c r="S343" s="1">
        <v>0</v>
      </c>
      <c r="T343" s="1">
        <v>0</v>
      </c>
      <c r="U343" s="1">
        <v>69.777158774373206</v>
      </c>
      <c r="V343" s="1">
        <v>69.838709677419303</v>
      </c>
      <c r="W343" s="1">
        <v>77.7580071174377</v>
      </c>
      <c r="X343" s="1">
        <v>78.979591836734699</v>
      </c>
      <c r="Y343" s="1">
        <v>75.990099009900902</v>
      </c>
      <c r="Z343" s="1">
        <v>65.075376884422099</v>
      </c>
      <c r="AA343" s="1">
        <v>76.6666666666666</v>
      </c>
      <c r="AB343" s="1">
        <v>61.917098445595798</v>
      </c>
      <c r="AC343" s="1">
        <v>64.507772020725298</v>
      </c>
      <c r="AD343" s="1">
        <v>37.898089171974497</v>
      </c>
      <c r="AE343" s="1">
        <v>42.086330935251802</v>
      </c>
      <c r="AF343" s="1">
        <v>14.049586776859501</v>
      </c>
      <c r="AG343" s="1">
        <v>0</v>
      </c>
      <c r="AH343" s="1">
        <v>0</v>
      </c>
      <c r="AI343" s="1">
        <v>0</v>
      </c>
      <c r="AJ343" s="1">
        <v>61.699164345403901</v>
      </c>
      <c r="AK343" s="1">
        <v>59.838709677419303</v>
      </c>
      <c r="AL343" s="1">
        <v>57.829181494661903</v>
      </c>
      <c r="AM343" s="1">
        <v>52.653061224489697</v>
      </c>
      <c r="AN343" s="1">
        <v>46.534653465346501</v>
      </c>
      <c r="AO343" s="1">
        <v>46.482412060301499</v>
      </c>
      <c r="AP343" s="1">
        <v>44.102564102564102</v>
      </c>
      <c r="AQ343" s="1">
        <v>29.015544041450699</v>
      </c>
      <c r="AR343" s="1">
        <v>30.8290155440414</v>
      </c>
      <c r="AS343" s="1">
        <v>19.7452229299363</v>
      </c>
      <c r="AT343" s="1">
        <v>18.3453237410071</v>
      </c>
      <c r="AU343" s="1">
        <v>15.702479338842901</v>
      </c>
      <c r="AV343" s="1">
        <v>0</v>
      </c>
      <c r="AW343" s="1">
        <v>0</v>
      </c>
      <c r="AX343" s="1">
        <v>0</v>
      </c>
      <c r="AY343" s="1">
        <v>93.454038997214397</v>
      </c>
      <c r="AZ343" s="1">
        <v>95.967741935483801</v>
      </c>
      <c r="BA343" s="1">
        <v>95.195729537366503</v>
      </c>
      <c r="BB343" s="1">
        <v>93.265306122448905</v>
      </c>
      <c r="BC343" s="1">
        <v>89.356435643564296</v>
      </c>
      <c r="BD343" s="1">
        <v>68.090452261306496</v>
      </c>
      <c r="BE343" s="1">
        <v>81.282051282051199</v>
      </c>
      <c r="BF343" s="1">
        <v>75.388601036269407</v>
      </c>
      <c r="BG343" s="1">
        <v>88.341968911917107</v>
      </c>
      <c r="BH343" s="1">
        <v>31.528662420382101</v>
      </c>
      <c r="BI343" s="1">
        <v>52.877697841726601</v>
      </c>
      <c r="BJ343" s="1">
        <v>24.380165289256102</v>
      </c>
      <c r="BK343" s="1">
        <v>0</v>
      </c>
      <c r="BL343" s="1">
        <v>0</v>
      </c>
      <c r="BM343" s="1">
        <v>0</v>
      </c>
      <c r="BN343" s="1">
        <v>85.515320334261801</v>
      </c>
      <c r="BO343" s="1">
        <v>90.483870967741893</v>
      </c>
      <c r="BP343" s="1">
        <v>93.594306049822094</v>
      </c>
      <c r="BQ343" s="1">
        <v>88.163265306122398</v>
      </c>
      <c r="BR343" s="1">
        <v>46.534653465346501</v>
      </c>
      <c r="BS343" s="1">
        <v>51.256281407035097</v>
      </c>
      <c r="BT343" s="1">
        <v>55.897435897435898</v>
      </c>
      <c r="BU343" s="1">
        <v>62.435233160621699</v>
      </c>
      <c r="BV343" s="1">
        <v>69.430051813471493</v>
      </c>
      <c r="BW343" s="1">
        <v>90.764331210191102</v>
      </c>
      <c r="BX343" s="1">
        <v>91.366906474820098</v>
      </c>
      <c r="BY343" s="1">
        <v>76.859504132231393</v>
      </c>
      <c r="BZ343" s="1">
        <v>0</v>
      </c>
      <c r="CA343" s="1">
        <v>0</v>
      </c>
      <c r="CB343" s="1">
        <v>0</v>
      </c>
      <c r="CC343" s="1">
        <v>84.261838440111404</v>
      </c>
      <c r="CD343" s="1">
        <v>56.612903225806399</v>
      </c>
      <c r="CE343" s="1">
        <v>85.231316725978601</v>
      </c>
      <c r="CF343" s="1">
        <v>83.061224489795904</v>
      </c>
      <c r="CG343" s="1">
        <v>88.366336633663295</v>
      </c>
      <c r="CH343" s="1">
        <v>54.522613065326603</v>
      </c>
      <c r="CI343" s="1">
        <v>79.743589743589695</v>
      </c>
      <c r="CJ343" s="1">
        <v>81.606217616580295</v>
      </c>
      <c r="CK343" s="1">
        <v>81.088082901554401</v>
      </c>
      <c r="CL343" s="1">
        <v>64.012738853503095</v>
      </c>
      <c r="CM343" s="1">
        <v>47.1223021582733</v>
      </c>
      <c r="CN343" s="1">
        <v>73.966942148760296</v>
      </c>
      <c r="CO343" s="1">
        <v>0</v>
      </c>
      <c r="CP343" s="1">
        <v>0</v>
      </c>
      <c r="CQ343" s="1">
        <v>0</v>
      </c>
      <c r="CR343" s="1">
        <v>50.974930362116901</v>
      </c>
      <c r="CS343" s="1">
        <v>54.0322580645161</v>
      </c>
      <c r="CT343" s="1">
        <v>55.8718861209964</v>
      </c>
      <c r="CU343" s="1">
        <v>52.653061224489697</v>
      </c>
      <c r="CV343" s="1">
        <v>54.950495049504902</v>
      </c>
      <c r="CW343" s="1">
        <v>54.2713567839196</v>
      </c>
      <c r="CX343" s="1">
        <v>55.6410256410256</v>
      </c>
      <c r="CY343" s="1">
        <v>58.031088082901498</v>
      </c>
      <c r="CZ343" s="1">
        <v>62.953367875647601</v>
      </c>
      <c r="DA343" s="1">
        <v>60.5095541401273</v>
      </c>
      <c r="DB343" s="1">
        <v>62.589928057553898</v>
      </c>
      <c r="DC343" s="1">
        <v>45.454545454545404</v>
      </c>
      <c r="DD343" s="1">
        <v>0</v>
      </c>
      <c r="DE343" s="1">
        <v>0</v>
      </c>
      <c r="DF343" s="1">
        <v>0</v>
      </c>
      <c r="DG343" s="1">
        <v>78.846153846153797</v>
      </c>
      <c r="DH343" s="1">
        <v>85.294117647058798</v>
      </c>
      <c r="DI343" s="1">
        <v>82.911392405063197</v>
      </c>
      <c r="DJ343" s="1">
        <v>96.835443037974599</v>
      </c>
      <c r="DK343" s="1">
        <v>85.443037974683506</v>
      </c>
      <c r="DL343" s="1">
        <v>82.692307692307594</v>
      </c>
      <c r="DM343" s="1">
        <v>84.868421052631504</v>
      </c>
      <c r="DN343" s="1">
        <v>92.3611111111111</v>
      </c>
      <c r="DO343" s="1">
        <v>93.918918918918905</v>
      </c>
      <c r="DP343" s="1">
        <v>79.8611111111111</v>
      </c>
      <c r="DQ343" s="1">
        <v>63.846153846153797</v>
      </c>
      <c r="DR343" s="1">
        <v>86.507936507936506</v>
      </c>
      <c r="DS343" s="1">
        <v>0</v>
      </c>
      <c r="DT343" s="1">
        <v>0</v>
      </c>
      <c r="DU343" s="1">
        <v>0</v>
      </c>
      <c r="DV343" s="1">
        <v>41.153846153846096</v>
      </c>
      <c r="DW343" s="1">
        <v>38.235294117647101</v>
      </c>
      <c r="DX343" s="1">
        <v>38.6075949367088</v>
      </c>
      <c r="DY343" s="1">
        <v>46.2025316455696</v>
      </c>
      <c r="DZ343" s="1">
        <v>52.531645569620203</v>
      </c>
      <c r="EA343" s="1">
        <v>77.564102564102498</v>
      </c>
      <c r="EB343" s="1">
        <v>73.0263157894736</v>
      </c>
      <c r="EC343" s="1">
        <v>71.5277777777777</v>
      </c>
      <c r="ED343" s="1">
        <v>92.567567567567494</v>
      </c>
      <c r="EE343" s="1">
        <v>42.3611111111111</v>
      </c>
      <c r="EF343" s="1">
        <v>65.384615384615302</v>
      </c>
      <c r="EG343" s="1">
        <v>67.460317460317398</v>
      </c>
      <c r="EH343" s="1">
        <v>0</v>
      </c>
      <c r="EI343" s="1">
        <v>0</v>
      </c>
      <c r="EJ343" s="1">
        <v>0</v>
      </c>
      <c r="EK343" s="1">
        <v>75.769230769230703</v>
      </c>
      <c r="EL343" s="1">
        <v>82.352941176470495</v>
      </c>
      <c r="EM343" s="1">
        <v>70.886075949367097</v>
      </c>
      <c r="EN343" s="1">
        <v>75.949367088607602</v>
      </c>
      <c r="EO343" s="1">
        <v>95.569620253164501</v>
      </c>
      <c r="EP343" s="1">
        <v>82.051282051282001</v>
      </c>
      <c r="EQ343" s="1">
        <v>86.842105263157904</v>
      </c>
      <c r="ER343" s="1">
        <v>67.3611111111111</v>
      </c>
      <c r="ES343" s="1">
        <v>51.351351351351298</v>
      </c>
      <c r="ET343" s="1">
        <v>22.2222222222222</v>
      </c>
      <c r="EU343" s="1">
        <v>32.307692307692299</v>
      </c>
      <c r="EV343" s="1">
        <v>0.79365079365079305</v>
      </c>
      <c r="EW343" s="1">
        <v>0</v>
      </c>
      <c r="EX343" s="1">
        <v>0</v>
      </c>
      <c r="EY343" s="1">
        <v>0</v>
      </c>
    </row>
    <row r="344" spans="1:155" ht="15">
      <c r="A344" s="11" t="s">
        <v>243</v>
      </c>
      <c r="B344" s="1" t="s">
        <v>716</v>
      </c>
      <c r="C344" s="1" t="s">
        <v>1215</v>
      </c>
      <c r="D344" s="11" t="s">
        <v>1216</v>
      </c>
      <c r="E344" s="11" t="s">
        <v>1217</v>
      </c>
      <c r="F344" s="1">
        <v>0.64102564102564097</v>
      </c>
      <c r="G344" s="1">
        <v>47.727272727272698</v>
      </c>
      <c r="H344" s="1">
        <v>50</v>
      </c>
      <c r="I344" s="1">
        <v>56.481481481481403</v>
      </c>
      <c r="J344" s="1">
        <v>39.7959183673469</v>
      </c>
      <c r="K344" s="1">
        <v>37.234042553191401</v>
      </c>
      <c r="L344" s="1">
        <v>46.590909090909101</v>
      </c>
      <c r="M344" s="1">
        <v>51.136363636363598</v>
      </c>
      <c r="N344" s="1">
        <v>47.560975609756099</v>
      </c>
      <c r="O344" s="1">
        <v>41.6666666666666</v>
      </c>
      <c r="P344" s="1">
        <v>30.357142857142801</v>
      </c>
      <c r="Q344" s="1">
        <v>27.7777777777777</v>
      </c>
      <c r="R344" s="1">
        <v>26.923076923076898</v>
      </c>
      <c r="S344" s="1">
        <v>0</v>
      </c>
      <c r="T344" s="1">
        <v>0</v>
      </c>
      <c r="U344" s="1">
        <v>4.4871794871794801</v>
      </c>
      <c r="V344" s="1">
        <v>91.6666666666666</v>
      </c>
      <c r="W344" s="1">
        <v>92.105263157894697</v>
      </c>
      <c r="X344" s="1">
        <v>91.6666666666666</v>
      </c>
      <c r="Y344" s="1">
        <v>90.816326530612201</v>
      </c>
      <c r="Z344" s="1">
        <v>92.553191489361694</v>
      </c>
      <c r="AA344" s="1">
        <v>94.318181818181799</v>
      </c>
      <c r="AB344" s="1">
        <v>92.045454545454504</v>
      </c>
      <c r="AC344" s="1">
        <v>84.146341463414601</v>
      </c>
      <c r="AD344" s="1">
        <v>68.3333333333333</v>
      </c>
      <c r="AE344" s="1">
        <v>62.5</v>
      </c>
      <c r="AF344" s="1">
        <v>38.8888888888888</v>
      </c>
      <c r="AG344" s="1">
        <v>26.923076923076898</v>
      </c>
      <c r="AH344" s="1">
        <v>0</v>
      </c>
      <c r="AI344" s="1">
        <v>0</v>
      </c>
      <c r="AJ344" s="1">
        <v>25.6410256410256</v>
      </c>
      <c r="AK344" s="1">
        <v>68.939393939393895</v>
      </c>
      <c r="AL344" s="1">
        <v>69.298245614035096</v>
      </c>
      <c r="AM344" s="1">
        <v>71.296296296296205</v>
      </c>
      <c r="AN344" s="1">
        <v>69.387755102040799</v>
      </c>
      <c r="AO344" s="1">
        <v>72.340425531914903</v>
      </c>
      <c r="AP344" s="1">
        <v>71.590909090909093</v>
      </c>
      <c r="AQ344" s="1">
        <v>77.272727272727195</v>
      </c>
      <c r="AR344" s="1">
        <v>35.365853658536501</v>
      </c>
      <c r="AS344" s="1">
        <v>33.3333333333333</v>
      </c>
      <c r="AT344" s="1">
        <v>39.285714285714199</v>
      </c>
      <c r="AU344" s="1">
        <v>40.740740740740698</v>
      </c>
      <c r="AV344" s="1">
        <v>50</v>
      </c>
      <c r="AW344" s="1">
        <v>0</v>
      </c>
      <c r="AX344" s="1">
        <v>0</v>
      </c>
      <c r="AY344" s="1">
        <v>3.2051282051282</v>
      </c>
      <c r="AZ344" s="1">
        <v>43.181818181818102</v>
      </c>
      <c r="BA344" s="1">
        <v>53.508771929824498</v>
      </c>
      <c r="BB344" s="1">
        <v>63.8888888888888</v>
      </c>
      <c r="BC344" s="1">
        <v>56.122448979591802</v>
      </c>
      <c r="BD344" s="1">
        <v>50</v>
      </c>
      <c r="BE344" s="1">
        <v>64.772727272727195</v>
      </c>
      <c r="BF344" s="1">
        <v>55.681818181818102</v>
      </c>
      <c r="BG344" s="1">
        <v>67.073170731707293</v>
      </c>
      <c r="BH344" s="1">
        <v>58.3333333333333</v>
      </c>
      <c r="BI344" s="1">
        <v>33.928571428571402</v>
      </c>
      <c r="BJ344" s="1">
        <v>53.703703703703702</v>
      </c>
      <c r="BK344" s="1">
        <v>32.692307692307601</v>
      </c>
      <c r="BL344" s="1">
        <v>0</v>
      </c>
      <c r="BM344" s="1">
        <v>0</v>
      </c>
      <c r="BN344" s="1">
        <v>7.0512820512820502</v>
      </c>
      <c r="BO344" s="1">
        <v>81.818181818181799</v>
      </c>
      <c r="BP344" s="1">
        <v>76.315789473684205</v>
      </c>
      <c r="BQ344" s="1">
        <v>80.5555555555555</v>
      </c>
      <c r="BR344" s="1">
        <v>71.428571428571402</v>
      </c>
      <c r="BS344" s="1">
        <v>65.957446808510596</v>
      </c>
      <c r="BT344" s="1">
        <v>68.181818181818102</v>
      </c>
      <c r="BU344" s="1">
        <v>71.590909090909093</v>
      </c>
      <c r="BV344" s="1">
        <v>74.390243902438996</v>
      </c>
      <c r="BW344" s="1">
        <v>56.6666666666666</v>
      </c>
      <c r="BX344" s="1">
        <v>57.142857142857103</v>
      </c>
      <c r="BY344" s="1">
        <v>68.518518518518505</v>
      </c>
      <c r="BZ344" s="1">
        <v>78.846153846153797</v>
      </c>
      <c r="CA344" s="1">
        <v>0</v>
      </c>
      <c r="CB344" s="1">
        <v>0</v>
      </c>
      <c r="CC344" s="1">
        <v>1.2820512820512799</v>
      </c>
      <c r="CD344" s="1">
        <v>90.909090909090907</v>
      </c>
      <c r="CE344" s="1">
        <v>92.105263157894697</v>
      </c>
      <c r="CF344" s="1">
        <v>92.592592592592496</v>
      </c>
      <c r="CG344" s="1">
        <v>95.918367346938695</v>
      </c>
      <c r="CH344" s="1">
        <v>88.297872340425499</v>
      </c>
      <c r="CI344" s="1">
        <v>85.227272727272705</v>
      </c>
      <c r="CJ344" s="1">
        <v>82.954545454545396</v>
      </c>
      <c r="CK344" s="1">
        <v>97.560975609756099</v>
      </c>
      <c r="CL344" s="1">
        <v>86.6666666666666</v>
      </c>
      <c r="CM344" s="1">
        <v>85.714285714285694</v>
      </c>
      <c r="CN344" s="1">
        <v>85.185185185185105</v>
      </c>
      <c r="CO344" s="1">
        <v>63.461538461538403</v>
      </c>
      <c r="CP344" s="1">
        <v>0</v>
      </c>
      <c r="CQ344" s="1">
        <v>0</v>
      </c>
      <c r="CR344" s="1">
        <v>5.7692307692307603</v>
      </c>
      <c r="CS344" s="1">
        <v>69.696969696969703</v>
      </c>
      <c r="CT344" s="1">
        <v>68.421052631578902</v>
      </c>
      <c r="CU344" s="1">
        <v>73.148148148148096</v>
      </c>
      <c r="CV344" s="1">
        <v>77.551020408163197</v>
      </c>
      <c r="CW344" s="1">
        <v>82.978723404255305</v>
      </c>
      <c r="CX344" s="1">
        <v>81.818181818181799</v>
      </c>
      <c r="CY344" s="1">
        <v>85.227272727272705</v>
      </c>
      <c r="CZ344" s="1">
        <v>84.146341463414601</v>
      </c>
      <c r="DA344" s="1">
        <v>78.3333333333333</v>
      </c>
      <c r="DB344" s="1">
        <v>78.571428571428498</v>
      </c>
      <c r="DC344" s="1">
        <v>14.814814814814801</v>
      </c>
      <c r="DD344" s="1">
        <v>32.692307692307601</v>
      </c>
      <c r="DE344" s="1">
        <v>0</v>
      </c>
      <c r="DF344" s="1">
        <v>0</v>
      </c>
      <c r="DG344" s="1">
        <v>4.4203961848862798</v>
      </c>
      <c r="DH344" s="1">
        <v>85.858031467252104</v>
      </c>
      <c r="DI344" s="1">
        <v>84.916768168899694</v>
      </c>
      <c r="DJ344" s="1">
        <v>82.4348341232227</v>
      </c>
      <c r="DK344" s="1">
        <v>79.970029970029898</v>
      </c>
      <c r="DL344" s="1">
        <v>57.497467071935098</v>
      </c>
      <c r="DM344" s="1">
        <v>57.194244604316502</v>
      </c>
      <c r="DN344" s="1">
        <v>50.9733606557377</v>
      </c>
      <c r="DO344" s="1">
        <v>72.115384615384599</v>
      </c>
      <c r="DP344" s="1">
        <v>41.259105098855301</v>
      </c>
      <c r="DQ344" s="1">
        <v>77.432590855803099</v>
      </c>
      <c r="DR344" s="1">
        <v>79.569093610698303</v>
      </c>
      <c r="DS344" s="1">
        <v>46.287878787878697</v>
      </c>
      <c r="DT344" s="1">
        <v>0</v>
      </c>
      <c r="DU344" s="1">
        <v>0</v>
      </c>
      <c r="DV344" s="1">
        <v>2.4027879677182602</v>
      </c>
      <c r="DW344" s="1">
        <v>68.294914013904105</v>
      </c>
      <c r="DX344" s="1">
        <v>58.647990255785601</v>
      </c>
      <c r="DY344" s="1">
        <v>56.5462085308056</v>
      </c>
      <c r="DZ344" s="1">
        <v>29.720279720279699</v>
      </c>
      <c r="EA344" s="1">
        <v>23.7588652482269</v>
      </c>
      <c r="EB344" s="1">
        <v>21.2230215827338</v>
      </c>
      <c r="EC344" s="1">
        <v>30.891393442622899</v>
      </c>
      <c r="ED344" s="1">
        <v>30.313765182186199</v>
      </c>
      <c r="EE344" s="1">
        <v>43.132154006243397</v>
      </c>
      <c r="EF344" s="1">
        <v>48.124267291910897</v>
      </c>
      <c r="EG344" s="1">
        <v>55.349182763744402</v>
      </c>
      <c r="EH344" s="1">
        <v>61.893939393939299</v>
      </c>
      <c r="EI344" s="1">
        <v>0</v>
      </c>
      <c r="EJ344" s="1">
        <v>0</v>
      </c>
      <c r="EK344" s="1">
        <v>35.399853264856901</v>
      </c>
      <c r="EL344" s="1">
        <v>88.144895718990099</v>
      </c>
      <c r="EM344" s="1">
        <v>88.834754364595995</v>
      </c>
      <c r="EN344" s="1">
        <v>81.042654028436004</v>
      </c>
      <c r="EO344" s="1">
        <v>71.678321678321595</v>
      </c>
      <c r="EP344" s="1">
        <v>80.952380952380906</v>
      </c>
      <c r="EQ344" s="1">
        <v>80.626927029804705</v>
      </c>
      <c r="ER344" s="1">
        <v>57.4282786885245</v>
      </c>
      <c r="ES344" s="1">
        <v>50.6072874493927</v>
      </c>
      <c r="ET344" s="1">
        <v>57.336108220603499</v>
      </c>
      <c r="EU344" s="1">
        <v>69.929660023446601</v>
      </c>
      <c r="EV344" s="1">
        <v>73.625557206537906</v>
      </c>
      <c r="EW344" s="1">
        <v>38.939393939393902</v>
      </c>
      <c r="EX344" s="1">
        <v>0</v>
      </c>
      <c r="EY344" s="1">
        <v>0</v>
      </c>
    </row>
    <row r="345" spans="1:155" ht="15">
      <c r="A345" s="11" t="s">
        <v>488</v>
      </c>
      <c r="B345" s="1" t="s">
        <v>1273</v>
      </c>
      <c r="C345" s="1" t="s">
        <v>1106</v>
      </c>
      <c r="D345" s="11" t="s">
        <v>1260</v>
      </c>
      <c r="E345" s="11" t="s">
        <v>1261</v>
      </c>
      <c r="F345" s="1">
        <v>62.007874015748001</v>
      </c>
      <c r="G345" s="1">
        <v>66.170212765957402</v>
      </c>
      <c r="H345" s="1">
        <v>66.5898617511521</v>
      </c>
      <c r="I345" s="1">
        <v>70.903954802259804</v>
      </c>
      <c r="J345" s="1">
        <v>62.408759124087503</v>
      </c>
      <c r="K345" s="1">
        <v>59.4488188976378</v>
      </c>
      <c r="L345" s="1">
        <v>54.2016806722689</v>
      </c>
      <c r="M345" s="1">
        <v>38.559322033898297</v>
      </c>
      <c r="N345" s="1">
        <v>39.473684210526301</v>
      </c>
      <c r="O345" s="1">
        <v>26.635514018691499</v>
      </c>
      <c r="P345" s="1">
        <v>23.3333333333333</v>
      </c>
      <c r="Q345" s="1">
        <v>35.542168674698701</v>
      </c>
      <c r="R345" s="1">
        <v>31.410256410256402</v>
      </c>
      <c r="S345" s="1">
        <v>0</v>
      </c>
      <c r="T345" s="1">
        <v>0</v>
      </c>
      <c r="U345" s="1">
        <v>65.748031496063007</v>
      </c>
      <c r="V345" s="1">
        <v>69.148936170212707</v>
      </c>
      <c r="W345" s="1">
        <v>67.741935483870904</v>
      </c>
      <c r="X345" s="1">
        <v>65.819209039547999</v>
      </c>
      <c r="Y345" s="1">
        <v>59.854014598540097</v>
      </c>
      <c r="Z345" s="1">
        <v>53.937007874015698</v>
      </c>
      <c r="AA345" s="1">
        <v>52.5210084033613</v>
      </c>
      <c r="AB345" s="1">
        <v>52.966101694915203</v>
      </c>
      <c r="AC345" s="1">
        <v>56.578947368420998</v>
      </c>
      <c r="AD345" s="1">
        <v>16.355140186915801</v>
      </c>
      <c r="AE345" s="1">
        <v>16.1111111111111</v>
      </c>
      <c r="AF345" s="1">
        <v>19.277108433734899</v>
      </c>
      <c r="AG345" s="1">
        <v>32.692307692307601</v>
      </c>
      <c r="AH345" s="1">
        <v>0</v>
      </c>
      <c r="AI345" s="1">
        <v>0</v>
      </c>
      <c r="AJ345" s="1">
        <v>33.267716535433102</v>
      </c>
      <c r="AK345" s="1">
        <v>32.978723404255298</v>
      </c>
      <c r="AL345" s="1">
        <v>33.4101382488479</v>
      </c>
      <c r="AM345" s="1">
        <v>33.898305084745701</v>
      </c>
      <c r="AN345" s="1">
        <v>31.751824817518202</v>
      </c>
      <c r="AO345" s="1">
        <v>31.1023622047244</v>
      </c>
      <c r="AP345" s="1">
        <v>29.831932773109202</v>
      </c>
      <c r="AQ345" s="1">
        <v>32.203389830508399</v>
      </c>
      <c r="AR345" s="1">
        <v>30.7017543859649</v>
      </c>
      <c r="AS345" s="1">
        <v>30.3738317757009</v>
      </c>
      <c r="AT345" s="1">
        <v>34.4444444444444</v>
      </c>
      <c r="AU345" s="1">
        <v>42.168674698795101</v>
      </c>
      <c r="AV345" s="1">
        <v>50</v>
      </c>
      <c r="AW345" s="1">
        <v>0</v>
      </c>
      <c r="AX345" s="1">
        <v>0</v>
      </c>
      <c r="AY345" s="1">
        <v>26.181102362204701</v>
      </c>
      <c r="AZ345" s="1">
        <v>32.553191489361701</v>
      </c>
      <c r="BA345" s="1">
        <v>31.1059907834101</v>
      </c>
      <c r="BB345" s="1">
        <v>11.581920903954799</v>
      </c>
      <c r="BC345" s="1">
        <v>12.0437956204379</v>
      </c>
      <c r="BD345" s="1">
        <v>20.078740157480301</v>
      </c>
      <c r="BE345" s="1">
        <v>20.588235294117599</v>
      </c>
      <c r="BF345" s="1">
        <v>19.915254237288099</v>
      </c>
      <c r="BG345" s="1">
        <v>19.736842105263101</v>
      </c>
      <c r="BH345" s="1">
        <v>39.719626168224302</v>
      </c>
      <c r="BI345" s="1">
        <v>9.4444444444444393</v>
      </c>
      <c r="BJ345" s="1">
        <v>5.4216867469879499</v>
      </c>
      <c r="BK345" s="1">
        <v>19.871794871794801</v>
      </c>
      <c r="BL345" s="1">
        <v>0</v>
      </c>
      <c r="BM345" s="1">
        <v>0</v>
      </c>
      <c r="BN345" s="1">
        <v>71.456692913385794</v>
      </c>
      <c r="BO345" s="1">
        <v>80.638297872340402</v>
      </c>
      <c r="BP345" s="1">
        <v>86.635944700460797</v>
      </c>
      <c r="BQ345" s="1">
        <v>70.056497175141203</v>
      </c>
      <c r="BR345" s="1">
        <v>72.262773722627699</v>
      </c>
      <c r="BS345" s="1">
        <v>76.377952755905497</v>
      </c>
      <c r="BT345" s="1">
        <v>75.210084033613398</v>
      </c>
      <c r="BU345" s="1">
        <v>66.525423728813493</v>
      </c>
      <c r="BV345" s="1">
        <v>72.368421052631504</v>
      </c>
      <c r="BW345" s="1">
        <v>36.9158878504672</v>
      </c>
      <c r="BX345" s="1">
        <v>35.5555555555555</v>
      </c>
      <c r="BY345" s="1">
        <v>37.349397590361399</v>
      </c>
      <c r="BZ345" s="1">
        <v>42.948717948717899</v>
      </c>
      <c r="CA345" s="1">
        <v>0</v>
      </c>
      <c r="CB345" s="1">
        <v>0</v>
      </c>
      <c r="CC345" s="1">
        <v>64.763779527559095</v>
      </c>
      <c r="CD345" s="1">
        <v>65.744680851063805</v>
      </c>
      <c r="CE345" s="1">
        <v>64.055299539170505</v>
      </c>
      <c r="CF345" s="1">
        <v>63.559322033898297</v>
      </c>
      <c r="CG345" s="1">
        <v>47.080291970802897</v>
      </c>
      <c r="CH345" s="1">
        <v>53.543307086614099</v>
      </c>
      <c r="CI345" s="1">
        <v>78.991596638655395</v>
      </c>
      <c r="CJ345" s="1">
        <v>40.254237288135499</v>
      </c>
      <c r="CK345" s="1">
        <v>81.140350877192901</v>
      </c>
      <c r="CL345" s="1">
        <v>60.7476635514018</v>
      </c>
      <c r="CM345" s="1">
        <v>80.5555555555555</v>
      </c>
      <c r="CN345" s="1">
        <v>27.710843373493901</v>
      </c>
      <c r="CO345" s="1">
        <v>66.025641025640994</v>
      </c>
      <c r="CP345" s="1">
        <v>0</v>
      </c>
      <c r="CQ345" s="1">
        <v>0</v>
      </c>
      <c r="CR345" s="1">
        <v>36.614173228346402</v>
      </c>
      <c r="CS345" s="1">
        <v>39.361702127659498</v>
      </c>
      <c r="CT345" s="1">
        <v>38.940092165898598</v>
      </c>
      <c r="CU345" s="1">
        <v>38.700564971751398</v>
      </c>
      <c r="CV345" s="1">
        <v>40.875912408759099</v>
      </c>
      <c r="CW345" s="1">
        <v>41.732283464566898</v>
      </c>
      <c r="CX345" s="1">
        <v>39.915966386554601</v>
      </c>
      <c r="CY345" s="1">
        <v>41.1016949152542</v>
      </c>
      <c r="CZ345" s="1">
        <v>43.859649122806999</v>
      </c>
      <c r="DA345" s="1">
        <v>77.570093457943898</v>
      </c>
      <c r="DB345" s="1">
        <v>79.4444444444444</v>
      </c>
      <c r="DC345" s="1">
        <v>20.481927710843301</v>
      </c>
      <c r="DD345" s="1">
        <v>32.051282051282101</v>
      </c>
      <c r="DE345" s="1">
        <v>0</v>
      </c>
      <c r="DF345" s="1">
        <v>0</v>
      </c>
      <c r="DG345" s="1">
        <v>93.635363169479106</v>
      </c>
      <c r="DH345" s="1">
        <v>95.371386754482202</v>
      </c>
      <c r="DI345" s="1">
        <v>87.961835160373496</v>
      </c>
      <c r="DJ345" s="1">
        <v>79.235781990521303</v>
      </c>
      <c r="DK345" s="1">
        <v>77.172827172827098</v>
      </c>
      <c r="DL345" s="1">
        <v>76.849037487335295</v>
      </c>
      <c r="DM345" s="1">
        <v>91.932168550873499</v>
      </c>
      <c r="DN345" s="1">
        <v>92.879098360655703</v>
      </c>
      <c r="DO345" s="1">
        <v>74.645748987854205</v>
      </c>
      <c r="DP345" s="1">
        <v>63.631633714880302</v>
      </c>
      <c r="DQ345" s="1">
        <v>78.722157092614296</v>
      </c>
      <c r="DR345" s="1">
        <v>68.276374442793397</v>
      </c>
      <c r="DS345" s="1">
        <v>33.409090909090899</v>
      </c>
      <c r="DT345" s="1">
        <v>0</v>
      </c>
      <c r="DU345" s="1">
        <v>0</v>
      </c>
      <c r="DV345" s="1">
        <v>69.460748349229604</v>
      </c>
      <c r="DW345" s="1">
        <v>75.612879619465701</v>
      </c>
      <c r="DX345" s="1">
        <v>71.843280552172104</v>
      </c>
      <c r="DY345" s="1">
        <v>71.119668246445499</v>
      </c>
      <c r="DZ345" s="1">
        <v>73.976023976023896</v>
      </c>
      <c r="EA345" s="1">
        <v>75.937183383991794</v>
      </c>
      <c r="EB345" s="1">
        <v>78.879753340185005</v>
      </c>
      <c r="EC345" s="1">
        <v>80.788934426229503</v>
      </c>
      <c r="ED345" s="1">
        <v>92.054655870445302</v>
      </c>
      <c r="EE345" s="1">
        <v>96.722164412070697</v>
      </c>
      <c r="EF345" s="1">
        <v>98.651817116060897</v>
      </c>
      <c r="EG345" s="1">
        <v>91.753343239227306</v>
      </c>
      <c r="EH345" s="1">
        <v>98.560606060606105</v>
      </c>
      <c r="EI345" s="1">
        <v>0</v>
      </c>
      <c r="EJ345" s="1">
        <v>0</v>
      </c>
      <c r="EK345" s="1">
        <v>77.549523110785003</v>
      </c>
      <c r="EL345" s="1">
        <v>78.851079399926803</v>
      </c>
      <c r="EM345" s="1">
        <v>78.197320341047501</v>
      </c>
      <c r="EN345" s="1">
        <v>30.9537914691943</v>
      </c>
      <c r="EO345" s="1">
        <v>22.0779220779221</v>
      </c>
      <c r="EP345" s="1">
        <v>21.681864235055698</v>
      </c>
      <c r="EQ345" s="1">
        <v>21.891058581706101</v>
      </c>
      <c r="ER345" s="1">
        <v>2.4077868852458999</v>
      </c>
      <c r="ES345" s="1">
        <v>9.6659919028340102</v>
      </c>
      <c r="ET345" s="1">
        <v>28.876170655567101</v>
      </c>
      <c r="EU345" s="1">
        <v>9.3200468933177003</v>
      </c>
      <c r="EV345" s="1">
        <v>18.4992570579494</v>
      </c>
      <c r="EW345" s="1">
        <v>38.939393939393902</v>
      </c>
      <c r="EX345" s="1">
        <v>0</v>
      </c>
      <c r="EY345" s="1">
        <v>0</v>
      </c>
    </row>
    <row r="346" spans="1:155" ht="15">
      <c r="A346" s="11" t="s">
        <v>116</v>
      </c>
      <c r="B346" s="1" t="s">
        <v>592</v>
      </c>
      <c r="C346" s="1" t="s">
        <v>1134</v>
      </c>
      <c r="D346" s="11" t="s">
        <v>1244</v>
      </c>
      <c r="E346" s="11" t="s">
        <v>1245</v>
      </c>
      <c r="F346" s="1">
        <v>46.8503937007874</v>
      </c>
      <c r="G346" s="1">
        <v>49.574468085106297</v>
      </c>
      <c r="H346" s="1">
        <v>15.898617511520699</v>
      </c>
      <c r="I346" s="1">
        <v>18.926553672316299</v>
      </c>
      <c r="J346" s="1">
        <v>17.153284671532798</v>
      </c>
      <c r="K346" s="1">
        <v>12.992125984251899</v>
      </c>
      <c r="L346" s="1">
        <v>11.344537815125999</v>
      </c>
      <c r="M346" s="1">
        <v>31.355932203389798</v>
      </c>
      <c r="N346" s="1">
        <v>33.771929824561397</v>
      </c>
      <c r="O346" s="1">
        <v>50.934579439252303</v>
      </c>
      <c r="P346" s="1">
        <v>9.4444444444444393</v>
      </c>
      <c r="Q346" s="1">
        <v>23.493975903614398</v>
      </c>
      <c r="R346" s="1">
        <v>0</v>
      </c>
      <c r="S346" s="1">
        <v>0</v>
      </c>
      <c r="T346" s="1">
        <v>0</v>
      </c>
      <c r="U346" s="1">
        <v>38.779527559055097</v>
      </c>
      <c r="V346" s="1">
        <v>40.425531914893597</v>
      </c>
      <c r="W346" s="1">
        <v>41.935483870967701</v>
      </c>
      <c r="X346" s="1">
        <v>37.288135593220296</v>
      </c>
      <c r="Y346" s="1">
        <v>32.846715328467099</v>
      </c>
      <c r="Z346" s="1">
        <v>31.889763779527499</v>
      </c>
      <c r="AA346" s="1">
        <v>27.731092436974699</v>
      </c>
      <c r="AB346" s="1">
        <v>30.508474576271102</v>
      </c>
      <c r="AC346" s="1">
        <v>36.403508771929801</v>
      </c>
      <c r="AD346" s="1">
        <v>38.317757009345698</v>
      </c>
      <c r="AE346" s="1">
        <v>16.1111111111111</v>
      </c>
      <c r="AF346" s="1">
        <v>19.277108433734899</v>
      </c>
      <c r="AG346" s="1">
        <v>0</v>
      </c>
      <c r="AH346" s="1">
        <v>0</v>
      </c>
      <c r="AI346" s="1">
        <v>0</v>
      </c>
      <c r="AJ346" s="1">
        <v>33.267716535433102</v>
      </c>
      <c r="AK346" s="1">
        <v>32.978723404255298</v>
      </c>
      <c r="AL346" s="1">
        <v>33.4101382488479</v>
      </c>
      <c r="AM346" s="1">
        <v>33.898305084745701</v>
      </c>
      <c r="AN346" s="1">
        <v>31.751824817518202</v>
      </c>
      <c r="AO346" s="1">
        <v>72.834645669291305</v>
      </c>
      <c r="AP346" s="1">
        <v>71.428571428571402</v>
      </c>
      <c r="AQ346" s="1">
        <v>72.457627118644098</v>
      </c>
      <c r="AR346" s="1">
        <v>70.175438596491205</v>
      </c>
      <c r="AS346" s="1">
        <v>71.495327102803699</v>
      </c>
      <c r="AT346" s="1">
        <v>34.4444444444444</v>
      </c>
      <c r="AU346" s="1">
        <v>42.168674698795101</v>
      </c>
      <c r="AV346" s="1">
        <v>0</v>
      </c>
      <c r="AW346" s="1">
        <v>0</v>
      </c>
      <c r="AX346" s="1">
        <v>0</v>
      </c>
      <c r="AY346" s="1">
        <v>2.1653543307086598</v>
      </c>
      <c r="AZ346" s="1">
        <v>13.829787234042501</v>
      </c>
      <c r="BA346" s="1">
        <v>8.9861751152073701</v>
      </c>
      <c r="BB346" s="1">
        <v>11.016949152542299</v>
      </c>
      <c r="BC346" s="1">
        <v>8.3941605839416091</v>
      </c>
      <c r="BD346" s="1">
        <v>6.6929133858267704</v>
      </c>
      <c r="BE346" s="1">
        <v>5.46218487394958</v>
      </c>
      <c r="BF346" s="1">
        <v>2.1186440677966099</v>
      </c>
      <c r="BG346" s="1">
        <v>3.0701754385964901</v>
      </c>
      <c r="BH346" s="1">
        <v>4.2056074766355103</v>
      </c>
      <c r="BI346" s="1">
        <v>3.88888888888888</v>
      </c>
      <c r="BJ346" s="1">
        <v>3.01204819277108</v>
      </c>
      <c r="BK346" s="1">
        <v>0</v>
      </c>
      <c r="BL346" s="1">
        <v>0</v>
      </c>
      <c r="BM346" s="1">
        <v>0</v>
      </c>
      <c r="BN346" s="1">
        <v>20.4724409448818</v>
      </c>
      <c r="BO346" s="1">
        <v>25.531914893617</v>
      </c>
      <c r="BP346" s="1">
        <v>27.1889400921659</v>
      </c>
      <c r="BQ346" s="1">
        <v>25.1412429378531</v>
      </c>
      <c r="BR346" s="1">
        <v>24.817518248175102</v>
      </c>
      <c r="BS346" s="1">
        <v>26.3779527559055</v>
      </c>
      <c r="BT346" s="1">
        <v>26.890756302521002</v>
      </c>
      <c r="BU346" s="1">
        <v>29.2372881355932</v>
      </c>
      <c r="BV346" s="1">
        <v>32.894736842105203</v>
      </c>
      <c r="BW346" s="1">
        <v>36.9158878504672</v>
      </c>
      <c r="BX346" s="1">
        <v>35.5555555555555</v>
      </c>
      <c r="BY346" s="1">
        <v>37.349397590361399</v>
      </c>
      <c r="BZ346" s="1">
        <v>0</v>
      </c>
      <c r="CA346" s="1">
        <v>0</v>
      </c>
      <c r="CB346" s="1">
        <v>0</v>
      </c>
      <c r="CC346" s="1">
        <v>64.763779527559095</v>
      </c>
      <c r="CD346" s="1">
        <v>65.744680851063805</v>
      </c>
      <c r="CE346" s="1">
        <v>35.944700460829402</v>
      </c>
      <c r="CF346" s="1">
        <v>35.028248587570602</v>
      </c>
      <c r="CG346" s="1">
        <v>47.080291970802897</v>
      </c>
      <c r="CH346" s="1">
        <v>53.543307086614099</v>
      </c>
      <c r="CI346" s="1">
        <v>53.781512605042003</v>
      </c>
      <c r="CJ346" s="1">
        <v>59.322033898305101</v>
      </c>
      <c r="CK346" s="1">
        <v>57.894736842105203</v>
      </c>
      <c r="CL346" s="1">
        <v>85.514018691588703</v>
      </c>
      <c r="CM346" s="1">
        <v>80.5555555555555</v>
      </c>
      <c r="CN346" s="1">
        <v>74.698795180722797</v>
      </c>
      <c r="CO346" s="1">
        <v>0</v>
      </c>
      <c r="CP346" s="1">
        <v>0</v>
      </c>
      <c r="CQ346" s="1">
        <v>0</v>
      </c>
      <c r="CR346" s="1">
        <v>76.181102362204697</v>
      </c>
      <c r="CS346" s="1">
        <v>81.702127659574401</v>
      </c>
      <c r="CT346" s="1">
        <v>82.718894009216498</v>
      </c>
      <c r="CU346" s="1">
        <v>81.073446327683598</v>
      </c>
      <c r="CV346" s="1">
        <v>78.467153284671497</v>
      </c>
      <c r="CW346" s="1">
        <v>75.984251968503898</v>
      </c>
      <c r="CX346" s="1">
        <v>74.369747899159606</v>
      </c>
      <c r="CY346" s="1">
        <v>75.423728813559293</v>
      </c>
      <c r="CZ346" s="1">
        <v>74.561403508771903</v>
      </c>
      <c r="DA346" s="1">
        <v>77.570093457943898</v>
      </c>
      <c r="DB346" s="1">
        <v>79.4444444444444</v>
      </c>
      <c r="DC346" s="1">
        <v>87.349397590361406</v>
      </c>
      <c r="DD346" s="1">
        <v>0</v>
      </c>
      <c r="DE346" s="1">
        <v>0</v>
      </c>
      <c r="DF346" s="1">
        <v>0</v>
      </c>
      <c r="DG346" s="1">
        <v>94.148936170212707</v>
      </c>
      <c r="DH346" s="1">
        <v>81.833150384193203</v>
      </c>
      <c r="DI346" s="1">
        <v>61.611855460820102</v>
      </c>
      <c r="DJ346" s="1">
        <v>59.982227488151601</v>
      </c>
      <c r="DK346" s="1">
        <v>50.499500499500499</v>
      </c>
      <c r="DL346" s="1">
        <v>32.066869300911797</v>
      </c>
      <c r="DM346" s="1">
        <v>20.5035971223021</v>
      </c>
      <c r="DN346" s="1">
        <v>38.063524590163901</v>
      </c>
      <c r="DO346" s="1">
        <v>53.593117408906799</v>
      </c>
      <c r="DP346" s="1">
        <v>23.152965660770001</v>
      </c>
      <c r="DQ346" s="1">
        <v>42.497069167643602</v>
      </c>
      <c r="DR346" s="1">
        <v>38.558692421991097</v>
      </c>
      <c r="DS346" s="1">
        <v>0</v>
      </c>
      <c r="DT346" s="1">
        <v>0</v>
      </c>
      <c r="DU346" s="1">
        <v>0</v>
      </c>
      <c r="DV346" s="1">
        <v>81.419662509170905</v>
      </c>
      <c r="DW346" s="1">
        <v>88.785217709476697</v>
      </c>
      <c r="DX346" s="1">
        <v>86.134794965489206</v>
      </c>
      <c r="DY346" s="1">
        <v>94.520142180094695</v>
      </c>
      <c r="DZ346" s="1">
        <v>89.860139860139796</v>
      </c>
      <c r="EA346" s="1">
        <v>93.870314083080004</v>
      </c>
      <c r="EB346" s="1">
        <v>96.248715313463507</v>
      </c>
      <c r="EC346" s="1">
        <v>98.309426229508205</v>
      </c>
      <c r="ED346" s="1">
        <v>89.524291497975696</v>
      </c>
      <c r="EE346" s="1">
        <v>99.3236212278876</v>
      </c>
      <c r="EF346" s="1">
        <v>99.824150058616596</v>
      </c>
      <c r="EG346" s="1">
        <v>99.182763744427902</v>
      </c>
      <c r="EH346" s="1">
        <v>0</v>
      </c>
      <c r="EI346" s="1">
        <v>0</v>
      </c>
      <c r="EJ346" s="1">
        <v>0</v>
      </c>
      <c r="EK346" s="1">
        <v>35.399853264856901</v>
      </c>
      <c r="EL346" s="1">
        <v>36.1873399195023</v>
      </c>
      <c r="EM346" s="1">
        <v>35.749086479902502</v>
      </c>
      <c r="EN346" s="1">
        <v>30.9537914691943</v>
      </c>
      <c r="EO346" s="1">
        <v>22.0779220779221</v>
      </c>
      <c r="EP346" s="1">
        <v>21.681864235055698</v>
      </c>
      <c r="EQ346" s="1">
        <v>21.891058581706101</v>
      </c>
      <c r="ER346" s="1">
        <v>25.768442622950801</v>
      </c>
      <c r="ES346" s="1">
        <v>33.350202429149803</v>
      </c>
      <c r="ET346" s="1">
        <v>28.876170655567101</v>
      </c>
      <c r="EU346" s="1">
        <v>9.3200468933177003</v>
      </c>
      <c r="EV346" s="1">
        <v>47.696879643387803</v>
      </c>
      <c r="EW346" s="1">
        <v>0</v>
      </c>
      <c r="EX346" s="1">
        <v>0</v>
      </c>
      <c r="EY346" s="1">
        <v>0</v>
      </c>
    </row>
    <row r="347" spans="1:155" ht="15">
      <c r="A347" s="11" t="s">
        <v>164</v>
      </c>
      <c r="B347" s="1" t="s">
        <v>641</v>
      </c>
      <c r="C347" s="1" t="s">
        <v>1026</v>
      </c>
      <c r="D347" s="11" t="s">
        <v>1027</v>
      </c>
      <c r="E347" s="11" t="s">
        <v>1028</v>
      </c>
      <c r="F347" s="1">
        <v>91.279069767441797</v>
      </c>
      <c r="G347" s="1">
        <v>98.170731707317103</v>
      </c>
      <c r="H347" s="1">
        <v>96.6216216216216</v>
      </c>
      <c r="I347" s="1">
        <v>96.376811594202806</v>
      </c>
      <c r="J347" s="1">
        <v>86.842105263157904</v>
      </c>
      <c r="K347" s="1">
        <v>95.535714285714207</v>
      </c>
      <c r="L347" s="1">
        <v>86.1111111111111</v>
      </c>
      <c r="M347" s="1">
        <v>91.6666666666666</v>
      </c>
      <c r="N347" s="1">
        <v>85.849056603773505</v>
      </c>
      <c r="O347" s="1">
        <v>93.75</v>
      </c>
      <c r="P347" s="1">
        <v>43.0555555555555</v>
      </c>
      <c r="Q347" s="1">
        <v>0</v>
      </c>
      <c r="R347" s="1">
        <v>0</v>
      </c>
      <c r="S347" s="1">
        <v>0</v>
      </c>
      <c r="T347" s="1">
        <v>0</v>
      </c>
      <c r="U347" s="1">
        <v>93.604651162790702</v>
      </c>
      <c r="V347" s="1">
        <v>96.951219512195095</v>
      </c>
      <c r="W347" s="1">
        <v>96.6216216216216</v>
      </c>
      <c r="X347" s="1">
        <v>96.376811594202806</v>
      </c>
      <c r="Y347" s="1">
        <v>69.298245614035096</v>
      </c>
      <c r="Z347" s="1">
        <v>66.964285714285694</v>
      </c>
      <c r="AA347" s="1">
        <v>62.037037037037003</v>
      </c>
      <c r="AB347" s="1">
        <v>58.3333333333333</v>
      </c>
      <c r="AC347" s="1">
        <v>65.094339622641499</v>
      </c>
      <c r="AD347" s="1">
        <v>63.75</v>
      </c>
      <c r="AE347" s="1">
        <v>1.38888888888888</v>
      </c>
      <c r="AF347" s="1">
        <v>0</v>
      </c>
      <c r="AG347" s="1">
        <v>0</v>
      </c>
      <c r="AH347" s="1">
        <v>0</v>
      </c>
      <c r="AI347" s="1">
        <v>0</v>
      </c>
      <c r="AJ347" s="1">
        <v>22.0930232558139</v>
      </c>
      <c r="AK347" s="1">
        <v>25.609756097560901</v>
      </c>
      <c r="AL347" s="1">
        <v>27.702702702702702</v>
      </c>
      <c r="AM347" s="1">
        <v>29.710144927536199</v>
      </c>
      <c r="AN347" s="1">
        <v>80.701754385964904</v>
      </c>
      <c r="AO347" s="1">
        <v>83.035714285714207</v>
      </c>
      <c r="AP347" s="1">
        <v>86.1111111111111</v>
      </c>
      <c r="AQ347" s="1">
        <v>42.592592592592503</v>
      </c>
      <c r="AR347" s="1">
        <v>43.396226415094297</v>
      </c>
      <c r="AS347" s="1">
        <v>47.5</v>
      </c>
      <c r="AT347" s="1">
        <v>45.8333333333333</v>
      </c>
      <c r="AU347" s="1">
        <v>0</v>
      </c>
      <c r="AV347" s="1">
        <v>0</v>
      </c>
      <c r="AW347" s="1">
        <v>0</v>
      </c>
      <c r="AX347" s="1">
        <v>0</v>
      </c>
      <c r="AY347" s="1">
        <v>36.6279069767441</v>
      </c>
      <c r="AZ347" s="1">
        <v>62.804878048780402</v>
      </c>
      <c r="BA347" s="1">
        <v>37.162162162162097</v>
      </c>
      <c r="BB347" s="1">
        <v>60.144927536231798</v>
      </c>
      <c r="BC347" s="1">
        <v>74.561403508771903</v>
      </c>
      <c r="BD347" s="1">
        <v>84.821428571428498</v>
      </c>
      <c r="BE347" s="1">
        <v>39.814814814814802</v>
      </c>
      <c r="BF347" s="1">
        <v>84.259259259259196</v>
      </c>
      <c r="BG347" s="1">
        <v>72.641509433962199</v>
      </c>
      <c r="BH347" s="1">
        <v>61.25</v>
      </c>
      <c r="BI347" s="1">
        <v>23.6111111111111</v>
      </c>
      <c r="BJ347" s="1">
        <v>0</v>
      </c>
      <c r="BK347" s="1">
        <v>0</v>
      </c>
      <c r="BL347" s="1">
        <v>0</v>
      </c>
      <c r="BM347" s="1">
        <v>0</v>
      </c>
      <c r="BN347" s="1">
        <v>84.883720930232499</v>
      </c>
      <c r="BO347" s="1">
        <v>94.512195121951194</v>
      </c>
      <c r="BP347" s="1">
        <v>95.945945945945894</v>
      </c>
      <c r="BQ347" s="1">
        <v>95.652173913043399</v>
      </c>
      <c r="BR347" s="1">
        <v>60.5263157894736</v>
      </c>
      <c r="BS347" s="1">
        <v>64.285714285714207</v>
      </c>
      <c r="BT347" s="1">
        <v>67.592592592592496</v>
      </c>
      <c r="BU347" s="1">
        <v>30.5555555555555</v>
      </c>
      <c r="BV347" s="1">
        <v>33.018867924528301</v>
      </c>
      <c r="BW347" s="1">
        <v>36.25</v>
      </c>
      <c r="BX347" s="1">
        <v>36.1111111111111</v>
      </c>
      <c r="BY347" s="1">
        <v>0</v>
      </c>
      <c r="BZ347" s="1">
        <v>0</v>
      </c>
      <c r="CA347" s="1">
        <v>0</v>
      </c>
      <c r="CB347" s="1">
        <v>0</v>
      </c>
      <c r="CC347" s="1">
        <v>92.441860465116207</v>
      </c>
      <c r="CD347" s="1">
        <v>96.951219512195095</v>
      </c>
      <c r="CE347" s="1">
        <v>95.270270270270203</v>
      </c>
      <c r="CF347" s="1">
        <v>92.028985507246304</v>
      </c>
      <c r="CG347" s="1">
        <v>92.105263157894697</v>
      </c>
      <c r="CH347" s="1">
        <v>93.75</v>
      </c>
      <c r="CI347" s="1">
        <v>87.962962962962905</v>
      </c>
      <c r="CJ347" s="1">
        <v>93.518518518518505</v>
      </c>
      <c r="CK347" s="1">
        <v>91.509433962264097</v>
      </c>
      <c r="CL347" s="1">
        <v>91.25</v>
      </c>
      <c r="CM347" s="1">
        <v>90.2777777777777</v>
      </c>
      <c r="CN347" s="1">
        <v>0</v>
      </c>
      <c r="CO347" s="1">
        <v>0</v>
      </c>
      <c r="CP347" s="1">
        <v>0</v>
      </c>
      <c r="CQ347" s="1">
        <v>0</v>
      </c>
      <c r="CR347" s="1">
        <v>63.3720930232558</v>
      </c>
      <c r="CS347" s="1">
        <v>67.682926829268297</v>
      </c>
      <c r="CT347" s="1">
        <v>65.540540540540505</v>
      </c>
      <c r="CU347" s="1">
        <v>67.391304347826093</v>
      </c>
      <c r="CV347" s="1">
        <v>64.035087719298204</v>
      </c>
      <c r="CW347" s="1">
        <v>61.607142857142797</v>
      </c>
      <c r="CX347" s="1">
        <v>56.481481481481403</v>
      </c>
      <c r="CY347" s="1">
        <v>56.481481481481403</v>
      </c>
      <c r="CZ347" s="1">
        <v>63.207547169811299</v>
      </c>
      <c r="DA347" s="1">
        <v>86.25</v>
      </c>
      <c r="DB347" s="1">
        <v>62.5</v>
      </c>
      <c r="DC347" s="1">
        <v>0</v>
      </c>
      <c r="DD347" s="1">
        <v>0</v>
      </c>
      <c r="DE347" s="1">
        <v>0</v>
      </c>
      <c r="DF347" s="1">
        <v>0</v>
      </c>
      <c r="DG347" s="1">
        <v>56.548055759354298</v>
      </c>
      <c r="DH347" s="1">
        <v>65.075009147456996</v>
      </c>
      <c r="DI347" s="1">
        <v>53.248071457572102</v>
      </c>
      <c r="DJ347" s="1">
        <v>40.077014218009403</v>
      </c>
      <c r="DK347" s="1">
        <v>28.121878121878101</v>
      </c>
      <c r="DL347" s="1">
        <v>31.560283687943201</v>
      </c>
      <c r="DM347" s="1">
        <v>38.489208633093497</v>
      </c>
      <c r="DN347" s="1">
        <v>37.243852459016303</v>
      </c>
      <c r="DO347" s="1">
        <v>9.8684210526315699</v>
      </c>
      <c r="DP347" s="1">
        <v>42.7159209157128</v>
      </c>
      <c r="DQ347" s="1">
        <v>43.083235638921401</v>
      </c>
      <c r="DR347" s="1">
        <v>0</v>
      </c>
      <c r="DS347" s="1">
        <v>0</v>
      </c>
      <c r="DT347" s="1">
        <v>0</v>
      </c>
      <c r="DU347" s="1">
        <v>0</v>
      </c>
      <c r="DV347" s="1">
        <v>78.961848862802597</v>
      </c>
      <c r="DW347" s="1">
        <v>75.905598243688203</v>
      </c>
      <c r="DX347" s="1">
        <v>74.928948436865596</v>
      </c>
      <c r="DY347" s="1">
        <v>72.778436018957294</v>
      </c>
      <c r="DZ347" s="1">
        <v>81.468531468531395</v>
      </c>
      <c r="EA347" s="1">
        <v>90.121580547112401</v>
      </c>
      <c r="EB347" s="1">
        <v>92.240493319630005</v>
      </c>
      <c r="EC347" s="1">
        <v>96.875</v>
      </c>
      <c r="ED347" s="1">
        <v>78.997975708501997</v>
      </c>
      <c r="EE347" s="1">
        <v>89.229968782518199</v>
      </c>
      <c r="EF347" s="1">
        <v>90.562719812426707</v>
      </c>
      <c r="EG347" s="1">
        <v>0</v>
      </c>
      <c r="EH347" s="1">
        <v>0</v>
      </c>
      <c r="EI347" s="1">
        <v>0</v>
      </c>
      <c r="EJ347" s="1">
        <v>0</v>
      </c>
      <c r="EK347" s="1">
        <v>93.580337490828995</v>
      </c>
      <c r="EL347" s="1">
        <v>94.383461397731395</v>
      </c>
      <c r="EM347" s="1">
        <v>94.904587900933805</v>
      </c>
      <c r="EN347" s="1">
        <v>93.246445497630305</v>
      </c>
      <c r="EO347" s="1">
        <v>90.909090909090907</v>
      </c>
      <c r="EP347" s="1">
        <v>84.903748733535906</v>
      </c>
      <c r="EQ347" s="1">
        <v>84.840698869475801</v>
      </c>
      <c r="ER347" s="1">
        <v>89.4467213114754</v>
      </c>
      <c r="ES347" s="1">
        <v>82.995951417004093</v>
      </c>
      <c r="ET347" s="1">
        <v>82.778355879292405</v>
      </c>
      <c r="EU347" s="1">
        <v>38.628370457209797</v>
      </c>
      <c r="EV347" s="1">
        <v>0</v>
      </c>
      <c r="EW347" s="1">
        <v>0</v>
      </c>
      <c r="EX347" s="1">
        <v>0</v>
      </c>
      <c r="EY347" s="1">
        <v>0</v>
      </c>
    </row>
    <row r="348" spans="1:155" ht="15">
      <c r="A348" s="11" t="s">
        <v>444</v>
      </c>
      <c r="B348" s="1" t="s">
        <v>912</v>
      </c>
      <c r="C348" s="1" t="s">
        <v>1013</v>
      </c>
      <c r="D348" s="11" t="s">
        <v>1014</v>
      </c>
      <c r="E348" s="11" t="s">
        <v>1015</v>
      </c>
      <c r="F348" s="1">
        <v>96.084337349397501</v>
      </c>
      <c r="G348" s="1">
        <v>91.438356164383507</v>
      </c>
      <c r="H348" s="1">
        <v>90.404040404040401</v>
      </c>
      <c r="I348" s="1">
        <v>81.343283582089498</v>
      </c>
      <c r="J348" s="1">
        <v>85.9375</v>
      </c>
      <c r="K348" s="1">
        <v>86.71875</v>
      </c>
      <c r="L348" s="1">
        <v>82.307692307692307</v>
      </c>
      <c r="M348" s="1">
        <v>87.313432835820805</v>
      </c>
      <c r="N348" s="1">
        <v>74.615384615384599</v>
      </c>
      <c r="O348" s="1">
        <v>67.543859649122794</v>
      </c>
      <c r="P348" s="1">
        <v>63</v>
      </c>
      <c r="Q348" s="1">
        <v>35.4166666666666</v>
      </c>
      <c r="R348" s="1">
        <v>31.372549019607799</v>
      </c>
      <c r="S348" s="1">
        <v>36.046511627906902</v>
      </c>
      <c r="T348" s="1">
        <v>38.3333333333333</v>
      </c>
      <c r="U348" s="1">
        <v>97.891566265060206</v>
      </c>
      <c r="V348" s="1">
        <v>98.972602739726</v>
      </c>
      <c r="W348" s="1">
        <v>97.474747474747403</v>
      </c>
      <c r="X348" s="1">
        <v>76.865671641790996</v>
      </c>
      <c r="Y348" s="1">
        <v>75.78125</v>
      </c>
      <c r="Z348" s="1">
        <v>75.78125</v>
      </c>
      <c r="AA348" s="1">
        <v>63.076923076923102</v>
      </c>
      <c r="AB348" s="1">
        <v>62.686567164179102</v>
      </c>
      <c r="AC348" s="1">
        <v>60.769230769230703</v>
      </c>
      <c r="AD348" s="1">
        <v>66.6666666666666</v>
      </c>
      <c r="AE348" s="1">
        <v>20</v>
      </c>
      <c r="AF348" s="1">
        <v>30.2083333333333</v>
      </c>
      <c r="AG348" s="1">
        <v>28.431372549019599</v>
      </c>
      <c r="AH348" s="1">
        <v>33.720930232558104</v>
      </c>
      <c r="AI348" s="1">
        <v>31.6666666666666</v>
      </c>
      <c r="AJ348" s="1">
        <v>87.650602409638495</v>
      </c>
      <c r="AK348" s="1">
        <v>51.369863013698598</v>
      </c>
      <c r="AL348" s="1">
        <v>48.484848484848399</v>
      </c>
      <c r="AM348" s="1">
        <v>89.552238805970106</v>
      </c>
      <c r="AN348" s="1">
        <v>88.28125</v>
      </c>
      <c r="AO348" s="1">
        <v>86.71875</v>
      </c>
      <c r="AP348" s="1">
        <v>86.153846153846104</v>
      </c>
      <c r="AQ348" s="1">
        <v>88.0597014925373</v>
      </c>
      <c r="AR348" s="1">
        <v>53.076923076923102</v>
      </c>
      <c r="AS348" s="1">
        <v>57.894736842105203</v>
      </c>
      <c r="AT348" s="1">
        <v>63</v>
      </c>
      <c r="AU348" s="1">
        <v>63.5416666666666</v>
      </c>
      <c r="AV348" s="1">
        <v>55.8823529411764</v>
      </c>
      <c r="AW348" s="1">
        <v>51.162790697674403</v>
      </c>
      <c r="AX348" s="1">
        <v>51.6666666666666</v>
      </c>
      <c r="AY348" s="1">
        <v>89.4578313253012</v>
      </c>
      <c r="AZ348" s="1">
        <v>85.273972602739704</v>
      </c>
      <c r="BA348" s="1">
        <v>77.272727272727195</v>
      </c>
      <c r="BB348" s="1">
        <v>63.432835820895498</v>
      </c>
      <c r="BC348" s="1">
        <v>75.78125</v>
      </c>
      <c r="BD348" s="1">
        <v>78.90625</v>
      </c>
      <c r="BE348" s="1">
        <v>74.615384615384599</v>
      </c>
      <c r="BF348" s="1">
        <v>84.328358208955194</v>
      </c>
      <c r="BG348" s="1">
        <v>62.307692307692299</v>
      </c>
      <c r="BH348" s="1">
        <v>48.245614035087698</v>
      </c>
      <c r="BI348" s="1">
        <v>81</v>
      </c>
      <c r="BJ348" s="1">
        <v>57.2916666666666</v>
      </c>
      <c r="BK348" s="1">
        <v>40.196078431372499</v>
      </c>
      <c r="BL348" s="1">
        <v>3.48837209302325</v>
      </c>
      <c r="BM348" s="1">
        <v>8.3333333333333304</v>
      </c>
      <c r="BN348" s="1">
        <v>78.614457831325296</v>
      </c>
      <c r="BO348" s="1">
        <v>84.931506849315099</v>
      </c>
      <c r="BP348" s="1">
        <v>84.848484848484802</v>
      </c>
      <c r="BQ348" s="1">
        <v>86.567164179104395</v>
      </c>
      <c r="BR348" s="1">
        <v>66.40625</v>
      </c>
      <c r="BS348" s="1">
        <v>26.5625</v>
      </c>
      <c r="BT348" s="1">
        <v>30</v>
      </c>
      <c r="BU348" s="1">
        <v>35.074626865671597</v>
      </c>
      <c r="BV348" s="1">
        <v>36.923076923076898</v>
      </c>
      <c r="BW348" s="1">
        <v>37.719298245613999</v>
      </c>
      <c r="BX348" s="1">
        <v>37</v>
      </c>
      <c r="BY348" s="1">
        <v>43.75</v>
      </c>
      <c r="BZ348" s="1">
        <v>43.137254901960702</v>
      </c>
      <c r="CA348" s="1">
        <v>45.348837209302303</v>
      </c>
      <c r="CB348" s="1">
        <v>45</v>
      </c>
      <c r="CC348" s="1">
        <v>88.253012048192701</v>
      </c>
      <c r="CD348" s="1">
        <v>92.808219178082197</v>
      </c>
      <c r="CE348" s="1">
        <v>90.404040404040401</v>
      </c>
      <c r="CF348" s="1">
        <v>92.537313432835802</v>
      </c>
      <c r="CG348" s="1">
        <v>75.78125</v>
      </c>
      <c r="CH348" s="1">
        <v>81.25</v>
      </c>
      <c r="CI348" s="1">
        <v>79.230769230769198</v>
      </c>
      <c r="CJ348" s="1">
        <v>89.552238805970106</v>
      </c>
      <c r="CK348" s="1">
        <v>78.461538461538396</v>
      </c>
      <c r="CL348" s="1">
        <v>86.842105263157904</v>
      </c>
      <c r="CM348" s="1">
        <v>35</v>
      </c>
      <c r="CN348" s="1">
        <v>9.375</v>
      </c>
      <c r="CO348" s="1">
        <v>15.6862745098039</v>
      </c>
      <c r="CP348" s="1">
        <v>18.604651162790599</v>
      </c>
      <c r="CQ348" s="1">
        <v>28.3333333333333</v>
      </c>
      <c r="CR348" s="1">
        <v>85.843373493975903</v>
      </c>
      <c r="CS348" s="1">
        <v>88.356164383561605</v>
      </c>
      <c r="CT348" s="1">
        <v>82.828282828282795</v>
      </c>
      <c r="CU348" s="1">
        <v>87.313432835820805</v>
      </c>
      <c r="CV348" s="1">
        <v>64.84375</v>
      </c>
      <c r="CW348" s="1">
        <v>64.84375</v>
      </c>
      <c r="CX348" s="1">
        <v>67.692307692307693</v>
      </c>
      <c r="CY348" s="1">
        <v>66.417910447761201</v>
      </c>
      <c r="CZ348" s="1">
        <v>66.923076923076906</v>
      </c>
      <c r="DA348" s="1">
        <v>53.508771929824498</v>
      </c>
      <c r="DB348" s="1">
        <v>37</v>
      </c>
      <c r="DC348" s="1">
        <v>25</v>
      </c>
      <c r="DD348" s="1">
        <v>29.411764705882302</v>
      </c>
      <c r="DE348" s="1">
        <v>34.883720930232499</v>
      </c>
      <c r="DF348" s="1">
        <v>33.3333333333333</v>
      </c>
      <c r="DG348" s="1">
        <v>83.809001097694804</v>
      </c>
      <c r="DH348" s="1">
        <v>89.179861956963094</v>
      </c>
      <c r="DI348" s="1">
        <v>91.558056872037895</v>
      </c>
      <c r="DJ348" s="1">
        <v>88.561438561438493</v>
      </c>
      <c r="DK348" s="1">
        <v>77.659574468085097</v>
      </c>
      <c r="DL348" s="1">
        <v>75.385405960945505</v>
      </c>
      <c r="DM348" s="1">
        <v>58.965163934426201</v>
      </c>
      <c r="DN348" s="1">
        <v>69.888663967611294</v>
      </c>
      <c r="DO348" s="1">
        <v>35.5359001040582</v>
      </c>
      <c r="DP348" s="1">
        <v>42.379835873387997</v>
      </c>
      <c r="DQ348" s="1">
        <v>12.2585438335809</v>
      </c>
      <c r="DR348" s="1">
        <v>28.560606060605998</v>
      </c>
      <c r="DS348" s="1">
        <v>49.696509863429398</v>
      </c>
      <c r="DT348" s="1">
        <v>53.983050847457598</v>
      </c>
      <c r="DU348" s="1">
        <v>55.594405594405501</v>
      </c>
      <c r="DV348" s="1">
        <v>39.828027808269297</v>
      </c>
      <c r="DW348" s="1">
        <v>38.144539179861901</v>
      </c>
      <c r="DX348" s="1">
        <v>40.432464454976298</v>
      </c>
      <c r="DY348" s="1">
        <v>34.1158841158841</v>
      </c>
      <c r="DZ348" s="1">
        <v>30.040526849037398</v>
      </c>
      <c r="EA348" s="1">
        <v>52.466598150051297</v>
      </c>
      <c r="EB348" s="1">
        <v>35.809426229508098</v>
      </c>
      <c r="EC348" s="1">
        <v>72.115384615384599</v>
      </c>
      <c r="ED348" s="1">
        <v>74.245577523413104</v>
      </c>
      <c r="EE348" s="1">
        <v>82.5908558030481</v>
      </c>
      <c r="EF348" s="1">
        <v>84.175334323922698</v>
      </c>
      <c r="EG348" s="1">
        <v>27.045454545454501</v>
      </c>
      <c r="EH348" s="1">
        <v>55.311077389984803</v>
      </c>
      <c r="EI348" s="1">
        <v>57.033898305084698</v>
      </c>
      <c r="EJ348" s="1">
        <v>47.435897435897402</v>
      </c>
      <c r="EK348" s="1">
        <v>73.124771313574797</v>
      </c>
      <c r="EL348" s="1">
        <v>72.310190824198102</v>
      </c>
      <c r="EM348" s="1">
        <v>62.766587677725099</v>
      </c>
      <c r="EN348" s="1">
        <v>61.738261738261698</v>
      </c>
      <c r="EO348" s="1">
        <v>62.411347517730498</v>
      </c>
      <c r="EP348" s="1">
        <v>62.281603288797498</v>
      </c>
      <c r="EQ348" s="1">
        <v>78.278688524590095</v>
      </c>
      <c r="ER348" s="1">
        <v>81.022267206477693</v>
      </c>
      <c r="ES348" s="1">
        <v>63.995837669094598</v>
      </c>
      <c r="ET348" s="1">
        <v>38.628370457209797</v>
      </c>
      <c r="EU348" s="1">
        <v>47.696879643387803</v>
      </c>
      <c r="EV348" s="1">
        <v>38.939393939393902</v>
      </c>
      <c r="EW348" s="1">
        <v>40.819423368740502</v>
      </c>
      <c r="EX348" s="1">
        <v>41.610169491525397</v>
      </c>
      <c r="EY348" s="1">
        <v>40.675990675990597</v>
      </c>
    </row>
    <row r="349" spans="1:155" ht="15">
      <c r="A349" s="11" t="s">
        <v>162</v>
      </c>
      <c r="B349" s="1" t="s">
        <v>639</v>
      </c>
      <c r="C349" s="1" t="s">
        <v>1049</v>
      </c>
      <c r="D349" s="11" t="s">
        <v>1039</v>
      </c>
      <c r="E349" s="11" t="s">
        <v>1040</v>
      </c>
      <c r="F349" s="1">
        <v>75.370370370370296</v>
      </c>
      <c r="G349" s="1">
        <v>75.183823529411697</v>
      </c>
      <c r="H349" s="1">
        <v>29.310344827586199</v>
      </c>
      <c r="I349" s="1">
        <v>29.545454545454501</v>
      </c>
      <c r="J349" s="1">
        <v>33.105022831050199</v>
      </c>
      <c r="K349" s="1">
        <v>48.809523809523803</v>
      </c>
      <c r="L349" s="1">
        <v>44.191919191919098</v>
      </c>
      <c r="M349" s="1">
        <v>49.487179487179397</v>
      </c>
      <c r="N349" s="1">
        <v>41.457286432160799</v>
      </c>
      <c r="O349" s="1">
        <v>40.1734104046242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41.481481481481403</v>
      </c>
      <c r="V349" s="1">
        <v>47.058823529411697</v>
      </c>
      <c r="W349" s="1">
        <v>15.3256704980842</v>
      </c>
      <c r="X349" s="1">
        <v>14.462809917355299</v>
      </c>
      <c r="Y349" s="1">
        <v>14.3835616438356</v>
      </c>
      <c r="Z349" s="1">
        <v>14.761904761904701</v>
      </c>
      <c r="AA349" s="1">
        <v>12.373737373737301</v>
      </c>
      <c r="AB349" s="1">
        <v>13.589743589743501</v>
      </c>
      <c r="AC349" s="1">
        <v>15.0753768844221</v>
      </c>
      <c r="AD349" s="1">
        <v>14.7398843930635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38.8888888888888</v>
      </c>
      <c r="AK349" s="1">
        <v>40.441176470588204</v>
      </c>
      <c r="AL349" s="1">
        <v>39.846743295019103</v>
      </c>
      <c r="AM349" s="1">
        <v>40.289256198347097</v>
      </c>
      <c r="AN349" s="1">
        <v>39.269406392694101</v>
      </c>
      <c r="AO349" s="1">
        <v>38.095238095238102</v>
      </c>
      <c r="AP349" s="1">
        <v>36.616161616161598</v>
      </c>
      <c r="AQ349" s="1">
        <v>37.435897435897402</v>
      </c>
      <c r="AR349" s="1">
        <v>39.698492462311499</v>
      </c>
      <c r="AS349" s="1">
        <v>40.462427745664698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84.259259259259196</v>
      </c>
      <c r="AZ349" s="1">
        <v>85.110294117647001</v>
      </c>
      <c r="BA349" s="1">
        <v>15.134099616858199</v>
      </c>
      <c r="BB349" s="1">
        <v>26.239669421487601</v>
      </c>
      <c r="BC349" s="1">
        <v>23.0593607305936</v>
      </c>
      <c r="BD349" s="1">
        <v>11.6666666666666</v>
      </c>
      <c r="BE349" s="1">
        <v>9.8484848484848406</v>
      </c>
      <c r="BF349" s="1">
        <v>15.128205128205099</v>
      </c>
      <c r="BG349" s="1">
        <v>23.869346733668301</v>
      </c>
      <c r="BH349" s="1">
        <v>22.254335260115599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56.1111111111111</v>
      </c>
      <c r="BO349" s="1">
        <v>60.661764705882298</v>
      </c>
      <c r="BP349" s="1">
        <v>63.218390804597703</v>
      </c>
      <c r="BQ349" s="1">
        <v>31.404958677685901</v>
      </c>
      <c r="BR349" s="1">
        <v>31.963470319634698</v>
      </c>
      <c r="BS349" s="1">
        <v>32.380952380952301</v>
      </c>
      <c r="BT349" s="1">
        <v>31.313131313131301</v>
      </c>
      <c r="BU349" s="1">
        <v>32.051282051282101</v>
      </c>
      <c r="BV349" s="1">
        <v>34.170854271356703</v>
      </c>
      <c r="BW349" s="1">
        <v>33.526011560693597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64.629629629629605</v>
      </c>
      <c r="CD349" s="1">
        <v>64.522058823529406</v>
      </c>
      <c r="CE349" s="1">
        <v>67.432950191570797</v>
      </c>
      <c r="CF349" s="1">
        <v>68.181818181818102</v>
      </c>
      <c r="CG349" s="1">
        <v>70.3196347031963</v>
      </c>
      <c r="CH349" s="1">
        <v>73.571428571428498</v>
      </c>
      <c r="CI349" s="1">
        <v>74.242424242424207</v>
      </c>
      <c r="CJ349" s="1">
        <v>73.076923076923094</v>
      </c>
      <c r="CK349" s="1">
        <v>30.402010050251199</v>
      </c>
      <c r="CL349" s="1">
        <v>34.682080924855399</v>
      </c>
      <c r="CM349" s="1">
        <v>0</v>
      </c>
      <c r="CN349" s="1">
        <v>0</v>
      </c>
      <c r="CO349" s="1">
        <v>0</v>
      </c>
      <c r="CP349" s="1">
        <v>0</v>
      </c>
      <c r="CQ349" s="1">
        <v>0</v>
      </c>
      <c r="CR349" s="1">
        <v>47.407407407407398</v>
      </c>
      <c r="CS349" s="1">
        <v>52.022058823529399</v>
      </c>
      <c r="CT349" s="1">
        <v>54.022988505747101</v>
      </c>
      <c r="CU349" s="1">
        <v>55.578512396694201</v>
      </c>
      <c r="CV349" s="1">
        <v>58.219178082191704</v>
      </c>
      <c r="CW349" s="1">
        <v>59.523809523809497</v>
      </c>
      <c r="CX349" s="1">
        <v>57.5757575757575</v>
      </c>
      <c r="CY349" s="1">
        <v>57.692307692307601</v>
      </c>
      <c r="CZ349" s="1">
        <v>61.055276381909501</v>
      </c>
      <c r="DA349" s="1">
        <v>63.294797687861198</v>
      </c>
      <c r="DB349" s="1">
        <v>0</v>
      </c>
      <c r="DC349" s="1">
        <v>0</v>
      </c>
      <c r="DD349" s="1">
        <v>0</v>
      </c>
      <c r="DE349" s="1">
        <v>0</v>
      </c>
      <c r="DF349" s="1">
        <v>0</v>
      </c>
      <c r="DG349" s="1">
        <v>58.125458547322097</v>
      </c>
      <c r="DH349" s="1">
        <v>56.659348701061099</v>
      </c>
      <c r="DI349" s="1">
        <v>44.721883881445301</v>
      </c>
      <c r="DJ349" s="1">
        <v>17.091232227488099</v>
      </c>
      <c r="DK349" s="1">
        <v>8.7412587412587399</v>
      </c>
      <c r="DL349" s="1">
        <v>4.5086119554204602</v>
      </c>
      <c r="DM349" s="1">
        <v>6.1151079136690596</v>
      </c>
      <c r="DN349" s="1">
        <v>5.4815573770491799</v>
      </c>
      <c r="DO349" s="1">
        <v>8.4514170040485794</v>
      </c>
      <c r="DP349" s="1">
        <v>15.348595213319401</v>
      </c>
      <c r="DQ349" s="1">
        <v>0</v>
      </c>
      <c r="DR349" s="1">
        <v>0</v>
      </c>
      <c r="DS349" s="1">
        <v>0</v>
      </c>
      <c r="DT349" s="1">
        <v>0</v>
      </c>
      <c r="DU349" s="1">
        <v>0</v>
      </c>
      <c r="DV349" s="1">
        <v>79.310344827586206</v>
      </c>
      <c r="DW349" s="1">
        <v>81.631906330040195</v>
      </c>
      <c r="DX349" s="1">
        <v>84.287454323995107</v>
      </c>
      <c r="DY349" s="1">
        <v>58.975118483412302</v>
      </c>
      <c r="DZ349" s="1">
        <v>27.722277722277699</v>
      </c>
      <c r="EA349" s="1">
        <v>42.401215805471097</v>
      </c>
      <c r="EB349" s="1">
        <v>44.964028776978402</v>
      </c>
      <c r="EC349" s="1">
        <v>45.440573770491802</v>
      </c>
      <c r="ED349" s="1">
        <v>42.1558704453441</v>
      </c>
      <c r="EE349" s="1">
        <v>43.340270551508802</v>
      </c>
      <c r="EF349" s="1">
        <v>0</v>
      </c>
      <c r="EG349" s="1">
        <v>0</v>
      </c>
      <c r="EH349" s="1">
        <v>0</v>
      </c>
      <c r="EI349" s="1">
        <v>0</v>
      </c>
      <c r="EJ349" s="1">
        <v>0</v>
      </c>
      <c r="EK349" s="1">
        <v>35.399853264856901</v>
      </c>
      <c r="EL349" s="1">
        <v>36.1873399195023</v>
      </c>
      <c r="EM349" s="1">
        <v>35.749086479902502</v>
      </c>
      <c r="EN349" s="1">
        <v>30.9537914691943</v>
      </c>
      <c r="EO349" s="1">
        <v>22.0779220779221</v>
      </c>
      <c r="EP349" s="1">
        <v>21.681864235055698</v>
      </c>
      <c r="EQ349" s="1">
        <v>21.891058581706101</v>
      </c>
      <c r="ER349" s="1">
        <v>25.768442622950801</v>
      </c>
      <c r="ES349" s="1">
        <v>33.350202429149803</v>
      </c>
      <c r="ET349" s="1">
        <v>28.876170655567101</v>
      </c>
      <c r="EU349" s="1">
        <v>0</v>
      </c>
      <c r="EV349" s="1">
        <v>0</v>
      </c>
      <c r="EW349" s="1">
        <v>0</v>
      </c>
      <c r="EX349" s="1">
        <v>0</v>
      </c>
      <c r="EY349" s="1">
        <v>0</v>
      </c>
    </row>
    <row r="350" spans="1:155" ht="15">
      <c r="A350" s="11" t="s">
        <v>459</v>
      </c>
      <c r="B350" s="1" t="s">
        <v>925</v>
      </c>
      <c r="C350" s="1" t="s">
        <v>1230</v>
      </c>
      <c r="D350" s="11" t="s">
        <v>1238</v>
      </c>
      <c r="E350" s="11" t="s">
        <v>1239</v>
      </c>
      <c r="F350" s="1">
        <v>41.256830601092901</v>
      </c>
      <c r="G350" s="1">
        <v>41.623036649214598</v>
      </c>
      <c r="H350" s="1">
        <v>14.245810055865901</v>
      </c>
      <c r="I350" s="1">
        <v>13.4730538922155</v>
      </c>
      <c r="J350" s="1">
        <v>14.2335766423357</v>
      </c>
      <c r="K350" s="1">
        <v>16.1157024793388</v>
      </c>
      <c r="L350" s="1">
        <v>14.830508474576201</v>
      </c>
      <c r="M350" s="1">
        <v>12.831858407079601</v>
      </c>
      <c r="N350" s="1">
        <v>9.8130841121495305</v>
      </c>
      <c r="O350" s="1">
        <v>10.1941747572815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16.120218579234901</v>
      </c>
      <c r="V350" s="1">
        <v>17.2774869109947</v>
      </c>
      <c r="W350" s="1">
        <v>17.877094972066999</v>
      </c>
      <c r="X350" s="1">
        <v>16.766467065868198</v>
      </c>
      <c r="Y350" s="1">
        <v>14.2335766423357</v>
      </c>
      <c r="Z350" s="1">
        <v>14.049586776859501</v>
      </c>
      <c r="AA350" s="1">
        <v>13.559322033898299</v>
      </c>
      <c r="AB350" s="1">
        <v>15.044247787610599</v>
      </c>
      <c r="AC350" s="1">
        <v>16.355140186915801</v>
      </c>
      <c r="AD350" s="1">
        <v>16.990291262135901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34.153005464480799</v>
      </c>
      <c r="AK350" s="1">
        <v>35.078534031413596</v>
      </c>
      <c r="AL350" s="1">
        <v>34.636871508379798</v>
      </c>
      <c r="AM350" s="1">
        <v>32.934131736526901</v>
      </c>
      <c r="AN350" s="1">
        <v>32.846715328467099</v>
      </c>
      <c r="AO350" s="1">
        <v>28.925619834710702</v>
      </c>
      <c r="AP350" s="1">
        <v>29.2372881355932</v>
      </c>
      <c r="AQ350" s="1">
        <v>28.318584070796401</v>
      </c>
      <c r="AR350" s="1">
        <v>29.906542056074699</v>
      </c>
      <c r="AS350" s="1">
        <v>31.067961165048501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68.579234972677497</v>
      </c>
      <c r="AZ350" s="1">
        <v>73.036649214659604</v>
      </c>
      <c r="BA350" s="1">
        <v>74.581005586592099</v>
      </c>
      <c r="BB350" s="1">
        <v>78.143712574850298</v>
      </c>
      <c r="BC350" s="1">
        <v>75.5474452554744</v>
      </c>
      <c r="BD350" s="1">
        <v>75.619834710743802</v>
      </c>
      <c r="BE350" s="1">
        <v>73.305084745762699</v>
      </c>
      <c r="BF350" s="1">
        <v>73.008849557522097</v>
      </c>
      <c r="BG350" s="1">
        <v>70.560747663551396</v>
      </c>
      <c r="BH350" s="1">
        <v>54.854368932038803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68.306010928961697</v>
      </c>
      <c r="BO350" s="1">
        <v>69.633507853403103</v>
      </c>
      <c r="BP350" s="1">
        <v>56.424581005586496</v>
      </c>
      <c r="BQ350" s="1">
        <v>62.574850299401199</v>
      </c>
      <c r="BR350" s="1">
        <v>65.693430656934297</v>
      </c>
      <c r="BS350" s="1">
        <v>67.355371900826398</v>
      </c>
      <c r="BT350" s="1">
        <v>76.271186440677894</v>
      </c>
      <c r="BU350" s="1">
        <v>80.973451327433594</v>
      </c>
      <c r="BV350" s="1">
        <v>84.5794392523364</v>
      </c>
      <c r="BW350" s="1">
        <v>85.922330097087297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69.945355191256795</v>
      </c>
      <c r="CD350" s="1">
        <v>71.465968586387405</v>
      </c>
      <c r="CE350" s="1">
        <v>74.581005586592099</v>
      </c>
      <c r="CF350" s="1">
        <v>76.646706586826298</v>
      </c>
      <c r="CG350" s="1">
        <v>78.102189781021906</v>
      </c>
      <c r="CH350" s="1">
        <v>80.991735537190095</v>
      </c>
      <c r="CI350" s="1">
        <v>84.745762711864401</v>
      </c>
      <c r="CJ350" s="1">
        <v>84.955752212389299</v>
      </c>
      <c r="CK350" s="1">
        <v>82.242990654205599</v>
      </c>
      <c r="CL350" s="1">
        <v>82.524271844660106</v>
      </c>
      <c r="CM350" s="1">
        <v>0</v>
      </c>
      <c r="CN350" s="1">
        <v>0</v>
      </c>
      <c r="CO350" s="1">
        <v>0</v>
      </c>
      <c r="CP350" s="1">
        <v>0</v>
      </c>
      <c r="CQ350" s="1">
        <v>0</v>
      </c>
      <c r="CR350" s="1">
        <v>41.256830601092901</v>
      </c>
      <c r="CS350" s="1">
        <v>43.979057591622997</v>
      </c>
      <c r="CT350" s="1">
        <v>44.972067039106101</v>
      </c>
      <c r="CU350" s="1">
        <v>46.107784431137702</v>
      </c>
      <c r="CV350" s="1">
        <v>48.175182481751797</v>
      </c>
      <c r="CW350" s="1">
        <v>44.6280991735537</v>
      </c>
      <c r="CX350" s="1">
        <v>46.186440677966097</v>
      </c>
      <c r="CY350" s="1">
        <v>46.902654867256601</v>
      </c>
      <c r="CZ350" s="1">
        <v>50</v>
      </c>
      <c r="DA350" s="1">
        <v>51.456310679611597</v>
      </c>
      <c r="DB350" s="1">
        <v>0</v>
      </c>
      <c r="DC350" s="1">
        <v>0</v>
      </c>
      <c r="DD350" s="1">
        <v>0</v>
      </c>
      <c r="DE350" s="1">
        <v>0</v>
      </c>
      <c r="DF350" s="1">
        <v>0</v>
      </c>
      <c r="DG350" s="1">
        <v>97.107919254658299</v>
      </c>
      <c r="DH350" s="1">
        <v>96.093176815847301</v>
      </c>
      <c r="DI350" s="1">
        <v>95.993413830955006</v>
      </c>
      <c r="DJ350" s="1">
        <v>97.990255785627198</v>
      </c>
      <c r="DK350" s="1">
        <v>87.766587677725099</v>
      </c>
      <c r="DL350" s="1">
        <v>67.7822177822177</v>
      </c>
      <c r="DM350" s="1">
        <v>25.075987841945199</v>
      </c>
      <c r="DN350" s="1">
        <v>23.895169578622799</v>
      </c>
      <c r="DO350" s="1">
        <v>17.8790983606557</v>
      </c>
      <c r="DP350" s="1">
        <v>12.702429149797499</v>
      </c>
      <c r="DQ350" s="1">
        <v>0</v>
      </c>
      <c r="DR350" s="1">
        <v>0</v>
      </c>
      <c r="DS350" s="1">
        <v>0</v>
      </c>
      <c r="DT350" s="1">
        <v>0</v>
      </c>
      <c r="DU350" s="1">
        <v>0</v>
      </c>
      <c r="DV350" s="1">
        <v>13.218167701863299</v>
      </c>
      <c r="DW350" s="1">
        <v>25.6603081438004</v>
      </c>
      <c r="DX350" s="1">
        <v>12.0563483351628</v>
      </c>
      <c r="DY350" s="1">
        <v>14.758424685343099</v>
      </c>
      <c r="DZ350" s="1">
        <v>60.574644549763001</v>
      </c>
      <c r="EA350" s="1">
        <v>70.0799200799201</v>
      </c>
      <c r="EB350" s="1">
        <v>72.695035460992898</v>
      </c>
      <c r="EC350" s="1">
        <v>73.021582733812906</v>
      </c>
      <c r="ED350" s="1">
        <v>21.567622950819601</v>
      </c>
      <c r="EE350" s="1">
        <v>36.082995951416997</v>
      </c>
      <c r="EF350" s="1">
        <v>0</v>
      </c>
      <c r="EG350" s="1">
        <v>0</v>
      </c>
      <c r="EH350" s="1">
        <v>0</v>
      </c>
      <c r="EI350" s="1">
        <v>0</v>
      </c>
      <c r="EJ350" s="1">
        <v>0</v>
      </c>
      <c r="EK350" s="1">
        <v>76.611024844720504</v>
      </c>
      <c r="EL350" s="1">
        <v>35.399853264856901</v>
      </c>
      <c r="EM350" s="1">
        <v>36.1873399195023</v>
      </c>
      <c r="EN350" s="1">
        <v>35.749086479902502</v>
      </c>
      <c r="EO350" s="1">
        <v>30.9537914691943</v>
      </c>
      <c r="EP350" s="1">
        <v>22.0779220779221</v>
      </c>
      <c r="EQ350" s="1">
        <v>21.681864235055698</v>
      </c>
      <c r="ER350" s="1">
        <v>21.891058581706101</v>
      </c>
      <c r="ES350" s="1">
        <v>25.768442622950801</v>
      </c>
      <c r="ET350" s="1">
        <v>33.350202429149803</v>
      </c>
      <c r="EU350" s="1">
        <v>0</v>
      </c>
      <c r="EV350" s="1">
        <v>0</v>
      </c>
      <c r="EW350" s="1">
        <v>0</v>
      </c>
      <c r="EX350" s="1">
        <v>0</v>
      </c>
      <c r="EY350" s="1">
        <v>0</v>
      </c>
    </row>
    <row r="351" spans="1:155" ht="15">
      <c r="A351" s="11" t="s">
        <v>339</v>
      </c>
      <c r="B351" s="1" t="s">
        <v>811</v>
      </c>
      <c r="C351" s="1" t="s">
        <v>1134</v>
      </c>
      <c r="D351" s="11" t="s">
        <v>1019</v>
      </c>
      <c r="E351" s="11" t="s">
        <v>1020</v>
      </c>
      <c r="F351" s="1">
        <v>47.440944881889699</v>
      </c>
      <c r="G351" s="1">
        <v>18.936170212765902</v>
      </c>
      <c r="H351" s="1">
        <v>17.281105990783399</v>
      </c>
      <c r="I351" s="1">
        <v>21.1864406779661</v>
      </c>
      <c r="J351" s="1">
        <v>16.4233576642335</v>
      </c>
      <c r="K351" s="1">
        <v>10.629921259842501</v>
      </c>
      <c r="L351" s="1">
        <v>7.98319327731092</v>
      </c>
      <c r="M351" s="1">
        <v>13.9830508474576</v>
      </c>
      <c r="N351" s="1">
        <v>2.1929824561403501</v>
      </c>
      <c r="O351" s="1">
        <v>16.355140186915801</v>
      </c>
      <c r="P351" s="1">
        <v>15</v>
      </c>
      <c r="Q351" s="1">
        <v>0</v>
      </c>
      <c r="R351" s="1">
        <v>0</v>
      </c>
      <c r="S351" s="1">
        <v>0</v>
      </c>
      <c r="T351" s="1">
        <v>0</v>
      </c>
      <c r="U351" s="1">
        <v>75.393700787401499</v>
      </c>
      <c r="V351" s="1">
        <v>69.148936170212707</v>
      </c>
      <c r="W351" s="1">
        <v>67.741935483870904</v>
      </c>
      <c r="X351" s="1">
        <v>37.288135593220296</v>
      </c>
      <c r="Y351" s="1">
        <v>32.846715328467099</v>
      </c>
      <c r="Z351" s="1">
        <v>12.5984251968503</v>
      </c>
      <c r="AA351" s="1">
        <v>10.0840336134453</v>
      </c>
      <c r="AB351" s="1">
        <v>12.2881355932203</v>
      </c>
      <c r="AC351" s="1">
        <v>14.9122807017543</v>
      </c>
      <c r="AD351" s="1">
        <v>16.355140186915801</v>
      </c>
      <c r="AE351" s="1">
        <v>16.1111111111111</v>
      </c>
      <c r="AF351" s="1">
        <v>0</v>
      </c>
      <c r="AG351" s="1">
        <v>0</v>
      </c>
      <c r="AH351" s="1">
        <v>0</v>
      </c>
      <c r="AI351" s="1">
        <v>0</v>
      </c>
      <c r="AJ351" s="1">
        <v>76.574803149606296</v>
      </c>
      <c r="AK351" s="1">
        <v>77.234042553191401</v>
      </c>
      <c r="AL351" s="1">
        <v>78.801843317972299</v>
      </c>
      <c r="AM351" s="1">
        <v>78.248587570621396</v>
      </c>
      <c r="AN351" s="1">
        <v>74.817518248175105</v>
      </c>
      <c r="AO351" s="1">
        <v>31.1023622047244</v>
      </c>
      <c r="AP351" s="1">
        <v>29.831932773109202</v>
      </c>
      <c r="AQ351" s="1">
        <v>32.203389830508399</v>
      </c>
      <c r="AR351" s="1">
        <v>30.7017543859649</v>
      </c>
      <c r="AS351" s="1">
        <v>30.3738317757009</v>
      </c>
      <c r="AT351" s="1">
        <v>34.4444444444444</v>
      </c>
      <c r="AU351" s="1">
        <v>0</v>
      </c>
      <c r="AV351" s="1">
        <v>0</v>
      </c>
      <c r="AW351" s="1">
        <v>0</v>
      </c>
      <c r="AX351" s="1">
        <v>0</v>
      </c>
      <c r="AY351" s="1">
        <v>38.779527559055097</v>
      </c>
      <c r="AZ351" s="1">
        <v>64.468085106382901</v>
      </c>
      <c r="BA351" s="1">
        <v>46.313364055299502</v>
      </c>
      <c r="BB351" s="1">
        <v>17.796610169491501</v>
      </c>
      <c r="BC351" s="1">
        <v>14.2335766423357</v>
      </c>
      <c r="BD351" s="1">
        <v>18.503937007874001</v>
      </c>
      <c r="BE351" s="1">
        <v>12.184873949579799</v>
      </c>
      <c r="BF351" s="1">
        <v>17.372881355932201</v>
      </c>
      <c r="BG351" s="1">
        <v>10.087719298245601</v>
      </c>
      <c r="BH351" s="1">
        <v>14.485981308411199</v>
      </c>
      <c r="BI351" s="1">
        <v>25</v>
      </c>
      <c r="BJ351" s="1">
        <v>0</v>
      </c>
      <c r="BK351" s="1">
        <v>0</v>
      </c>
      <c r="BL351" s="1">
        <v>0</v>
      </c>
      <c r="BM351" s="1">
        <v>0</v>
      </c>
      <c r="BN351" s="1">
        <v>91.732283464566905</v>
      </c>
      <c r="BO351" s="1">
        <v>94.468085106382901</v>
      </c>
      <c r="BP351" s="1">
        <v>96.543778801843303</v>
      </c>
      <c r="BQ351" s="1">
        <v>25.1412429378531</v>
      </c>
      <c r="BR351" s="1">
        <v>24.817518248175102</v>
      </c>
      <c r="BS351" s="1">
        <v>26.3779527559055</v>
      </c>
      <c r="BT351" s="1">
        <v>26.890756302521002</v>
      </c>
      <c r="BU351" s="1">
        <v>29.2372881355932</v>
      </c>
      <c r="BV351" s="1">
        <v>32.894736842105203</v>
      </c>
      <c r="BW351" s="1">
        <v>36.9158878504672</v>
      </c>
      <c r="BX351" s="1">
        <v>35.5555555555555</v>
      </c>
      <c r="BY351" s="1">
        <v>0</v>
      </c>
      <c r="BZ351" s="1">
        <v>0</v>
      </c>
      <c r="CA351" s="1">
        <v>0</v>
      </c>
      <c r="CB351" s="1">
        <v>0</v>
      </c>
      <c r="CC351" s="1">
        <v>64.763779527559095</v>
      </c>
      <c r="CD351" s="1">
        <v>65.744680851063805</v>
      </c>
      <c r="CE351" s="1">
        <v>64.055299539170505</v>
      </c>
      <c r="CF351" s="1">
        <v>63.559322033898297</v>
      </c>
      <c r="CG351" s="1">
        <v>69.708029197080194</v>
      </c>
      <c r="CH351" s="1">
        <v>13.779527559055101</v>
      </c>
      <c r="CI351" s="1">
        <v>14.705882352941099</v>
      </c>
      <c r="CJ351" s="1">
        <v>18.220338983050802</v>
      </c>
      <c r="CK351" s="1">
        <v>25.877192982456101</v>
      </c>
      <c r="CL351" s="1">
        <v>32.710280373831701</v>
      </c>
      <c r="CM351" s="1">
        <v>23.3333333333333</v>
      </c>
      <c r="CN351" s="1">
        <v>0</v>
      </c>
      <c r="CO351" s="1">
        <v>0</v>
      </c>
      <c r="CP351" s="1">
        <v>0</v>
      </c>
      <c r="CQ351" s="1">
        <v>0</v>
      </c>
      <c r="CR351" s="1">
        <v>36.614173228346402</v>
      </c>
      <c r="CS351" s="1">
        <v>39.361702127659498</v>
      </c>
      <c r="CT351" s="1">
        <v>38.940092165898598</v>
      </c>
      <c r="CU351" s="1">
        <v>38.700564971751398</v>
      </c>
      <c r="CV351" s="1">
        <v>40.875912408759099</v>
      </c>
      <c r="CW351" s="1">
        <v>41.732283464566898</v>
      </c>
      <c r="CX351" s="1">
        <v>39.915966386554601</v>
      </c>
      <c r="CY351" s="1">
        <v>41.1016949152542</v>
      </c>
      <c r="CZ351" s="1">
        <v>43.859649122806999</v>
      </c>
      <c r="DA351" s="1">
        <v>42.990654205607399</v>
      </c>
      <c r="DB351" s="1">
        <v>48.3333333333333</v>
      </c>
      <c r="DC351" s="1">
        <v>0</v>
      </c>
      <c r="DD351" s="1">
        <v>0</v>
      </c>
      <c r="DE351" s="1">
        <v>0</v>
      </c>
      <c r="DF351" s="1">
        <v>0</v>
      </c>
      <c r="DG351" s="1">
        <v>74.009537784299297</v>
      </c>
      <c r="DH351" s="1">
        <v>78.796194657885096</v>
      </c>
      <c r="DI351" s="1">
        <v>57.673568818513999</v>
      </c>
      <c r="DJ351" s="1">
        <v>38.5367298578199</v>
      </c>
      <c r="DK351" s="1">
        <v>16.633366633366599</v>
      </c>
      <c r="DL351" s="1">
        <v>26.798378926038499</v>
      </c>
      <c r="DM351" s="1">
        <v>24.203494347379198</v>
      </c>
      <c r="DN351" s="1">
        <v>10.7069672131147</v>
      </c>
      <c r="DO351" s="1">
        <v>11.7914979757085</v>
      </c>
      <c r="DP351" s="1">
        <v>2.3413111342351698</v>
      </c>
      <c r="DQ351" s="1">
        <v>0.41031652989449002</v>
      </c>
      <c r="DR351" s="1">
        <v>0</v>
      </c>
      <c r="DS351" s="1">
        <v>0</v>
      </c>
      <c r="DT351" s="1">
        <v>0</v>
      </c>
      <c r="DU351" s="1">
        <v>0</v>
      </c>
      <c r="DV351" s="1">
        <v>60.069699192956698</v>
      </c>
      <c r="DW351" s="1">
        <v>64.782290523234494</v>
      </c>
      <c r="DX351" s="1">
        <v>62.017864393016602</v>
      </c>
      <c r="DY351" s="1">
        <v>62.6481042654028</v>
      </c>
      <c r="DZ351" s="1">
        <v>62.887112887112799</v>
      </c>
      <c r="EA351" s="1">
        <v>79.584599797365698</v>
      </c>
      <c r="EB351" s="1">
        <v>75.796505652620695</v>
      </c>
      <c r="EC351" s="1">
        <v>96.567622950819597</v>
      </c>
      <c r="ED351" s="1">
        <v>97.419028340080899</v>
      </c>
      <c r="EE351" s="1">
        <v>16.2851196670135</v>
      </c>
      <c r="EF351" s="1">
        <v>29.835873388042199</v>
      </c>
      <c r="EG351" s="1">
        <v>0</v>
      </c>
      <c r="EH351" s="1">
        <v>0</v>
      </c>
      <c r="EI351" s="1">
        <v>0</v>
      </c>
      <c r="EJ351" s="1">
        <v>0</v>
      </c>
      <c r="EK351" s="1">
        <v>77.549523110785003</v>
      </c>
      <c r="EL351" s="1">
        <v>78.851079399926803</v>
      </c>
      <c r="EM351" s="1">
        <v>78.197320341047501</v>
      </c>
      <c r="EN351" s="1">
        <v>70.882701421800903</v>
      </c>
      <c r="EO351" s="1">
        <v>50.799200799200698</v>
      </c>
      <c r="EP351" s="1">
        <v>21.681864235055698</v>
      </c>
      <c r="EQ351" s="1">
        <v>21.891058581706101</v>
      </c>
      <c r="ER351" s="1">
        <v>25.768442622950801</v>
      </c>
      <c r="ES351" s="1">
        <v>33.350202429149803</v>
      </c>
      <c r="ET351" s="1">
        <v>28.876170655567101</v>
      </c>
      <c r="EU351" s="1">
        <v>38.628370457209797</v>
      </c>
      <c r="EV351" s="1">
        <v>0</v>
      </c>
      <c r="EW351" s="1">
        <v>0</v>
      </c>
      <c r="EX351" s="1">
        <v>0</v>
      </c>
      <c r="EY351" s="1">
        <v>0</v>
      </c>
    </row>
    <row r="352" spans="1:155" ht="15">
      <c r="A352" s="11" t="s">
        <v>389</v>
      </c>
      <c r="B352" s="1" t="s">
        <v>859</v>
      </c>
      <c r="C352" s="1" t="s">
        <v>1213</v>
      </c>
      <c r="D352" s="11" t="s">
        <v>1081</v>
      </c>
      <c r="E352" s="11" t="s">
        <v>1214</v>
      </c>
      <c r="F352" s="1">
        <v>96.926229508196698</v>
      </c>
      <c r="G352" s="1">
        <v>90.330188679245197</v>
      </c>
      <c r="H352" s="1">
        <v>91.025641025640994</v>
      </c>
      <c r="I352" s="1">
        <v>83.918128654970701</v>
      </c>
      <c r="J352" s="1">
        <v>83.812949640287698</v>
      </c>
      <c r="K352" s="1">
        <v>80.075187969924798</v>
      </c>
      <c r="L352" s="1">
        <v>75.1968503937007</v>
      </c>
      <c r="M352" s="1">
        <v>75</v>
      </c>
      <c r="N352" s="1">
        <v>83.3333333333333</v>
      </c>
      <c r="O352" s="1">
        <v>71.5</v>
      </c>
      <c r="P352" s="1">
        <v>41.358024691357997</v>
      </c>
      <c r="Q352" s="1">
        <v>0</v>
      </c>
      <c r="R352" s="1">
        <v>0</v>
      </c>
      <c r="S352" s="1">
        <v>0</v>
      </c>
      <c r="T352" s="1">
        <v>0</v>
      </c>
      <c r="U352" s="1">
        <v>98.975409836065495</v>
      </c>
      <c r="V352" s="1">
        <v>96.462264150943398</v>
      </c>
      <c r="W352" s="1">
        <v>93.076923076923094</v>
      </c>
      <c r="X352" s="1">
        <v>96.198830409356702</v>
      </c>
      <c r="Y352" s="1">
        <v>91.726618705035904</v>
      </c>
      <c r="Z352" s="1">
        <v>85.338345864661605</v>
      </c>
      <c r="AA352" s="1">
        <v>86.220472440944803</v>
      </c>
      <c r="AB352" s="1">
        <v>85.169491525423695</v>
      </c>
      <c r="AC352" s="1">
        <v>77.027027027027003</v>
      </c>
      <c r="AD352" s="1">
        <v>81.5</v>
      </c>
      <c r="AE352" s="1">
        <v>67.283950617283907</v>
      </c>
      <c r="AF352" s="1">
        <v>0</v>
      </c>
      <c r="AG352" s="1">
        <v>0</v>
      </c>
      <c r="AH352" s="1">
        <v>0</v>
      </c>
      <c r="AI352" s="1">
        <v>0</v>
      </c>
      <c r="AJ352" s="1">
        <v>84.221311475409806</v>
      </c>
      <c r="AK352" s="1">
        <v>87.028301886792406</v>
      </c>
      <c r="AL352" s="1">
        <v>76.923076923076906</v>
      </c>
      <c r="AM352" s="1">
        <v>4.6783625730994096</v>
      </c>
      <c r="AN352" s="1">
        <v>4.3165467625899199</v>
      </c>
      <c r="AO352" s="1">
        <v>4.5112781954887202</v>
      </c>
      <c r="AP352" s="1">
        <v>4.7244094488188901</v>
      </c>
      <c r="AQ352" s="1">
        <v>5.5084745762711798</v>
      </c>
      <c r="AR352" s="1">
        <v>4.5045045045045002</v>
      </c>
      <c r="AS352" s="1">
        <v>4.5</v>
      </c>
      <c r="AT352" s="1">
        <v>6.7901234567901199</v>
      </c>
      <c r="AU352" s="1">
        <v>0</v>
      </c>
      <c r="AV352" s="1">
        <v>0</v>
      </c>
      <c r="AW352" s="1">
        <v>0</v>
      </c>
      <c r="AX352" s="1">
        <v>0</v>
      </c>
      <c r="AY352" s="1">
        <v>91.188524590163894</v>
      </c>
      <c r="AZ352" s="1">
        <v>92.688679245282998</v>
      </c>
      <c r="BA352" s="1">
        <v>90</v>
      </c>
      <c r="BB352" s="1">
        <v>60.5263157894736</v>
      </c>
      <c r="BC352" s="1">
        <v>59.352517985611499</v>
      </c>
      <c r="BD352" s="1">
        <v>53.0075187969924</v>
      </c>
      <c r="BE352" s="1">
        <v>64.960629921259795</v>
      </c>
      <c r="BF352" s="1">
        <v>41.1016949152542</v>
      </c>
      <c r="BG352" s="1">
        <v>78.828828828828804</v>
      </c>
      <c r="BH352" s="1">
        <v>85.5</v>
      </c>
      <c r="BI352" s="1">
        <v>69.753086419753103</v>
      </c>
      <c r="BJ352" s="1">
        <v>0</v>
      </c>
      <c r="BK352" s="1">
        <v>0</v>
      </c>
      <c r="BL352" s="1">
        <v>0</v>
      </c>
      <c r="BM352" s="1">
        <v>0</v>
      </c>
      <c r="BN352" s="1">
        <v>95.491803278688494</v>
      </c>
      <c r="BO352" s="1">
        <v>95.754716981132106</v>
      </c>
      <c r="BP352" s="1">
        <v>96.923076923076906</v>
      </c>
      <c r="BQ352" s="1">
        <v>91.520467836257296</v>
      </c>
      <c r="BR352" s="1">
        <v>83.812949640287698</v>
      </c>
      <c r="BS352" s="1">
        <v>86.842105263157904</v>
      </c>
      <c r="BT352" s="1">
        <v>90.551181102362193</v>
      </c>
      <c r="BU352" s="1">
        <v>91.949152542372801</v>
      </c>
      <c r="BV352" s="1">
        <v>90.090090090090101</v>
      </c>
      <c r="BW352" s="1">
        <v>89</v>
      </c>
      <c r="BX352" s="1">
        <v>82.098765432098702</v>
      </c>
      <c r="BY352" s="1">
        <v>0</v>
      </c>
      <c r="BZ352" s="1">
        <v>0</v>
      </c>
      <c r="CA352" s="1">
        <v>0</v>
      </c>
      <c r="CB352" s="1">
        <v>0</v>
      </c>
      <c r="CC352" s="1">
        <v>84.221311475409806</v>
      </c>
      <c r="CD352" s="1">
        <v>92.216981132075404</v>
      </c>
      <c r="CE352" s="1">
        <v>92.051282051282001</v>
      </c>
      <c r="CF352" s="1">
        <v>92.690058479532098</v>
      </c>
      <c r="CG352" s="1">
        <v>85.971223021582702</v>
      </c>
      <c r="CH352" s="1">
        <v>86.090225563909698</v>
      </c>
      <c r="CI352" s="1">
        <v>74.409448818897602</v>
      </c>
      <c r="CJ352" s="1">
        <v>73.305084745762699</v>
      </c>
      <c r="CK352" s="1">
        <v>56.306306306306297</v>
      </c>
      <c r="CL352" s="1">
        <v>73.5</v>
      </c>
      <c r="CM352" s="1">
        <v>69.753086419753103</v>
      </c>
      <c r="CN352" s="1">
        <v>0</v>
      </c>
      <c r="CO352" s="1">
        <v>0</v>
      </c>
      <c r="CP352" s="1">
        <v>0</v>
      </c>
      <c r="CQ352" s="1">
        <v>0</v>
      </c>
      <c r="CR352" s="1">
        <v>60.450819672131097</v>
      </c>
      <c r="CS352" s="1">
        <v>62.028301886792399</v>
      </c>
      <c r="CT352" s="1">
        <v>42.051282051282101</v>
      </c>
      <c r="CU352" s="1">
        <v>23.684210526315699</v>
      </c>
      <c r="CV352" s="1">
        <v>23.021582733812899</v>
      </c>
      <c r="CW352" s="1">
        <v>22.932330827067599</v>
      </c>
      <c r="CX352" s="1">
        <v>42.125984251968497</v>
      </c>
      <c r="CY352" s="1">
        <v>68.644067796610102</v>
      </c>
      <c r="CZ352" s="1">
        <v>24.774774774774698</v>
      </c>
      <c r="DA352" s="1">
        <v>26</v>
      </c>
      <c r="DB352" s="1">
        <v>28.395061728395099</v>
      </c>
      <c r="DC352" s="1">
        <v>0</v>
      </c>
      <c r="DD352" s="1">
        <v>0</v>
      </c>
      <c r="DE352" s="1">
        <v>0</v>
      </c>
      <c r="DF352" s="1">
        <v>0</v>
      </c>
      <c r="DG352" s="1">
        <v>70.744680851063805</v>
      </c>
      <c r="DH352" s="1">
        <v>63.6480058543724</v>
      </c>
      <c r="DI352" s="1">
        <v>59.500609013398297</v>
      </c>
      <c r="DJ352" s="1">
        <v>56.486966824644497</v>
      </c>
      <c r="DK352" s="1">
        <v>43.606393606393603</v>
      </c>
      <c r="DL352" s="1">
        <v>65.602836879432601</v>
      </c>
      <c r="DM352" s="1">
        <v>52.261048304213702</v>
      </c>
      <c r="DN352" s="1">
        <v>46.362704918032698</v>
      </c>
      <c r="DO352" s="1">
        <v>8.3502024291497907</v>
      </c>
      <c r="DP352" s="1">
        <v>26.690946930280901</v>
      </c>
      <c r="DQ352" s="1">
        <v>44.2555685814771</v>
      </c>
      <c r="DR352" s="1">
        <v>0</v>
      </c>
      <c r="DS352" s="1">
        <v>0</v>
      </c>
      <c r="DT352" s="1">
        <v>0</v>
      </c>
      <c r="DU352" s="1">
        <v>0</v>
      </c>
      <c r="DV352" s="1">
        <v>78.851797505502503</v>
      </c>
      <c r="DW352" s="1">
        <v>80.259787778997406</v>
      </c>
      <c r="DX352" s="1">
        <v>83.292732440113596</v>
      </c>
      <c r="DY352" s="1">
        <v>85.870853080568693</v>
      </c>
      <c r="DZ352" s="1">
        <v>86.363636363636303</v>
      </c>
      <c r="EA352" s="1">
        <v>88.297872340425499</v>
      </c>
      <c r="EB352" s="1">
        <v>90.904419321685495</v>
      </c>
      <c r="EC352" s="1">
        <v>94.620901639344197</v>
      </c>
      <c r="ED352" s="1">
        <v>85.374493927125499</v>
      </c>
      <c r="EE352" s="1">
        <v>86.732570239333995</v>
      </c>
      <c r="EF352" s="1">
        <v>96.658851113716196</v>
      </c>
      <c r="EG352" s="1">
        <v>0</v>
      </c>
      <c r="EH352" s="1">
        <v>0</v>
      </c>
      <c r="EI352" s="1">
        <v>0</v>
      </c>
      <c r="EJ352" s="1">
        <v>0</v>
      </c>
      <c r="EK352" s="1">
        <v>93.580337490828995</v>
      </c>
      <c r="EL352" s="1">
        <v>99.377972923527196</v>
      </c>
      <c r="EM352" s="1">
        <v>94.904587900933805</v>
      </c>
      <c r="EN352" s="1">
        <v>87.381516587677694</v>
      </c>
      <c r="EO352" s="1">
        <v>83.266733266733198</v>
      </c>
      <c r="EP352" s="1">
        <v>71.428571428571402</v>
      </c>
      <c r="EQ352" s="1">
        <v>70.657759506680307</v>
      </c>
      <c r="ER352" s="1">
        <v>78.278688524590095</v>
      </c>
      <c r="ES352" s="1">
        <v>62.0445344129554</v>
      </c>
      <c r="ET352" s="1">
        <v>63.995837669094598</v>
      </c>
      <c r="EU352" s="1">
        <v>69.929660023446601</v>
      </c>
      <c r="EV352" s="1">
        <v>0</v>
      </c>
      <c r="EW352" s="1">
        <v>0</v>
      </c>
      <c r="EX352" s="1">
        <v>0</v>
      </c>
      <c r="EY352" s="1">
        <v>0</v>
      </c>
    </row>
    <row r="353" spans="1:155" ht="15">
      <c r="A353" s="11" t="s">
        <v>465</v>
      </c>
      <c r="B353" s="1" t="s">
        <v>1274</v>
      </c>
      <c r="C353" s="1" t="s">
        <v>1018</v>
      </c>
      <c r="D353" s="11" t="s">
        <v>1260</v>
      </c>
      <c r="E353" s="11" t="s">
        <v>1261</v>
      </c>
      <c r="F353" s="1">
        <v>90.668202764976897</v>
      </c>
      <c r="G353" s="1">
        <v>81.878306878306802</v>
      </c>
      <c r="H353" s="1">
        <v>75.613496932515304</v>
      </c>
      <c r="I353" s="1">
        <v>69.642857142857096</v>
      </c>
      <c r="J353" s="1">
        <v>59.467455621301703</v>
      </c>
      <c r="K353" s="1">
        <v>57.6666666666666</v>
      </c>
      <c r="L353" s="1">
        <v>51.838235294117602</v>
      </c>
      <c r="M353" s="1">
        <v>56.538461538461497</v>
      </c>
      <c r="N353" s="1">
        <v>57.518796992481199</v>
      </c>
      <c r="O353" s="1">
        <v>12.2881355932203</v>
      </c>
      <c r="P353" s="1">
        <v>53.0927835051546</v>
      </c>
      <c r="Q353" s="1">
        <v>60.795454545454497</v>
      </c>
      <c r="R353" s="1">
        <v>0</v>
      </c>
      <c r="S353" s="1">
        <v>0</v>
      </c>
      <c r="T353" s="1">
        <v>0</v>
      </c>
      <c r="U353" s="1">
        <v>96.198156682027602</v>
      </c>
      <c r="V353" s="1">
        <v>97.2222222222222</v>
      </c>
      <c r="W353" s="1">
        <v>93.404907975460105</v>
      </c>
      <c r="X353" s="1">
        <v>80.158730158730094</v>
      </c>
      <c r="Y353" s="1">
        <v>72.189349112426001</v>
      </c>
      <c r="Z353" s="1">
        <v>71</v>
      </c>
      <c r="AA353" s="1">
        <v>66.544117647058798</v>
      </c>
      <c r="AB353" s="1">
        <v>60</v>
      </c>
      <c r="AC353" s="1">
        <v>67.293233082706706</v>
      </c>
      <c r="AD353" s="1">
        <v>22.457627118644101</v>
      </c>
      <c r="AE353" s="1">
        <v>22.680412371134</v>
      </c>
      <c r="AF353" s="1">
        <v>26.7045454545454</v>
      </c>
      <c r="AG353" s="1">
        <v>0</v>
      </c>
      <c r="AH353" s="1">
        <v>0</v>
      </c>
      <c r="AI353" s="1">
        <v>0</v>
      </c>
      <c r="AJ353" s="1">
        <v>40.207373271889402</v>
      </c>
      <c r="AK353" s="1">
        <v>39.153439153439102</v>
      </c>
      <c r="AL353" s="1">
        <v>39.110429447852702</v>
      </c>
      <c r="AM353" s="1">
        <v>75.793650793650698</v>
      </c>
      <c r="AN353" s="1">
        <v>32.840236686390497</v>
      </c>
      <c r="AO353" s="1">
        <v>30</v>
      </c>
      <c r="AP353" s="1">
        <v>27.573529411764699</v>
      </c>
      <c r="AQ353" s="1">
        <v>26.1538461538461</v>
      </c>
      <c r="AR353" s="1">
        <v>26.691729323308198</v>
      </c>
      <c r="AS353" s="1">
        <v>27.966101694915199</v>
      </c>
      <c r="AT353" s="1">
        <v>32.989690721649403</v>
      </c>
      <c r="AU353" s="1">
        <v>42.613636363636303</v>
      </c>
      <c r="AV353" s="1">
        <v>0</v>
      </c>
      <c r="AW353" s="1">
        <v>0</v>
      </c>
      <c r="AX353" s="1">
        <v>0</v>
      </c>
      <c r="AY353" s="1">
        <v>95.506912442396299</v>
      </c>
      <c r="AZ353" s="1">
        <v>76.058201058201107</v>
      </c>
      <c r="BA353" s="1">
        <v>96.472392638036794</v>
      </c>
      <c r="BB353" s="1">
        <v>70.039682539682502</v>
      </c>
      <c r="BC353" s="1">
        <v>34.615384615384599</v>
      </c>
      <c r="BD353" s="1">
        <v>47.6666666666666</v>
      </c>
      <c r="BE353" s="1">
        <v>41.240875912408697</v>
      </c>
      <c r="BF353" s="1">
        <v>54.230769230769198</v>
      </c>
      <c r="BG353" s="1">
        <v>69.548872180451099</v>
      </c>
      <c r="BH353" s="1">
        <v>41.949152542372801</v>
      </c>
      <c r="BI353" s="1">
        <v>43.814432989690701</v>
      </c>
      <c r="BJ353" s="1">
        <v>34.659090909090899</v>
      </c>
      <c r="BK353" s="1">
        <v>0</v>
      </c>
      <c r="BL353" s="1">
        <v>0</v>
      </c>
      <c r="BM353" s="1">
        <v>0</v>
      </c>
      <c r="BN353" s="1">
        <v>92.281105990783402</v>
      </c>
      <c r="BO353" s="1">
        <v>92.460317460317398</v>
      </c>
      <c r="BP353" s="1">
        <v>83.128834355828204</v>
      </c>
      <c r="BQ353" s="1">
        <v>35.714285714285701</v>
      </c>
      <c r="BR353" s="1">
        <v>33.727810650887498</v>
      </c>
      <c r="BS353" s="1">
        <v>34</v>
      </c>
      <c r="BT353" s="1">
        <v>34.191176470588204</v>
      </c>
      <c r="BU353" s="1">
        <v>36.923076923076898</v>
      </c>
      <c r="BV353" s="1">
        <v>40.225563909774401</v>
      </c>
      <c r="BW353" s="1">
        <v>39.830508474576199</v>
      </c>
      <c r="BX353" s="1">
        <v>40.206185567010301</v>
      </c>
      <c r="BY353" s="1">
        <v>40.340909090909101</v>
      </c>
      <c r="BZ353" s="1">
        <v>0</v>
      </c>
      <c r="CA353" s="1">
        <v>0</v>
      </c>
      <c r="CB353" s="1">
        <v>0</v>
      </c>
      <c r="CC353" s="1">
        <v>87.442396313364</v>
      </c>
      <c r="CD353" s="1">
        <v>86.375661375661295</v>
      </c>
      <c r="CE353" s="1">
        <v>86.042944785276106</v>
      </c>
      <c r="CF353" s="1">
        <v>72.420634920634896</v>
      </c>
      <c r="CG353" s="1">
        <v>76.627218934911198</v>
      </c>
      <c r="CH353" s="1">
        <v>56.3333333333333</v>
      </c>
      <c r="CI353" s="1">
        <v>57.720588235294102</v>
      </c>
      <c r="CJ353" s="1">
        <v>58.076923076923102</v>
      </c>
      <c r="CK353" s="1">
        <v>75.563909774436098</v>
      </c>
      <c r="CL353" s="1">
        <v>58.0508474576271</v>
      </c>
      <c r="CM353" s="1">
        <v>67.010309278350505</v>
      </c>
      <c r="CN353" s="1">
        <v>59.659090909090899</v>
      </c>
      <c r="CO353" s="1">
        <v>0</v>
      </c>
      <c r="CP353" s="1">
        <v>0</v>
      </c>
      <c r="CQ353" s="1">
        <v>0</v>
      </c>
      <c r="CR353" s="1">
        <v>83.640552995391701</v>
      </c>
      <c r="CS353" s="1">
        <v>84.920634920634896</v>
      </c>
      <c r="CT353" s="1">
        <v>84.202453987730095</v>
      </c>
      <c r="CU353" s="1">
        <v>43.253968253968203</v>
      </c>
      <c r="CV353" s="1">
        <v>40.532544378698198</v>
      </c>
      <c r="CW353" s="1">
        <v>40</v>
      </c>
      <c r="CX353" s="1">
        <v>37.5</v>
      </c>
      <c r="CY353" s="1">
        <v>73.846153846153797</v>
      </c>
      <c r="CZ353" s="1">
        <v>77.443609022556302</v>
      </c>
      <c r="DA353" s="1">
        <v>80.084745762711805</v>
      </c>
      <c r="DB353" s="1">
        <v>79.896907216494796</v>
      </c>
      <c r="DC353" s="1">
        <v>94.318181818181799</v>
      </c>
      <c r="DD353" s="1">
        <v>0</v>
      </c>
      <c r="DE353" s="1">
        <v>0</v>
      </c>
      <c r="DF353" s="1">
        <v>0</v>
      </c>
      <c r="DG353" s="1">
        <v>96.386647101980898</v>
      </c>
      <c r="DH353" s="1">
        <v>98.9206000731796</v>
      </c>
      <c r="DI353" s="1">
        <v>98.842874543239901</v>
      </c>
      <c r="DJ353" s="1">
        <v>87.648104265402793</v>
      </c>
      <c r="DK353" s="1">
        <v>93.4565434565434</v>
      </c>
      <c r="DL353" s="1">
        <v>24.974670719351501</v>
      </c>
      <c r="DM353" s="1">
        <v>28.006166495375101</v>
      </c>
      <c r="DN353" s="1">
        <v>30.788934426229499</v>
      </c>
      <c r="DO353" s="1">
        <v>3.08704453441295</v>
      </c>
      <c r="DP353" s="1">
        <v>3.1737773152965598</v>
      </c>
      <c r="DQ353" s="1">
        <v>6.3892145369284803</v>
      </c>
      <c r="DR353" s="1">
        <v>0.22288261515601701</v>
      </c>
      <c r="DS353" s="1">
        <v>0</v>
      </c>
      <c r="DT353" s="1">
        <v>0</v>
      </c>
      <c r="DU353" s="1">
        <v>0</v>
      </c>
      <c r="DV353" s="1">
        <v>2.1093176815847299</v>
      </c>
      <c r="DW353" s="1">
        <v>4.62861324551774</v>
      </c>
      <c r="DX353" s="1">
        <v>9.5209094600081201</v>
      </c>
      <c r="DY353" s="1">
        <v>9.0936018957345901</v>
      </c>
      <c r="DZ353" s="1">
        <v>5.8441558441558401</v>
      </c>
      <c r="EA353" s="1">
        <v>8.8652482269503494</v>
      </c>
      <c r="EB353" s="1">
        <v>5.8067831449126404</v>
      </c>
      <c r="EC353" s="1">
        <v>16.239754098360599</v>
      </c>
      <c r="ED353" s="1">
        <v>56.9331983805668</v>
      </c>
      <c r="EE353" s="1">
        <v>5.4630593132153997</v>
      </c>
      <c r="EF353" s="1">
        <v>2.6377491207502901</v>
      </c>
      <c r="EG353" s="1">
        <v>0.52005943536404098</v>
      </c>
      <c r="EH353" s="1">
        <v>0</v>
      </c>
      <c r="EI353" s="1">
        <v>0</v>
      </c>
      <c r="EJ353" s="1">
        <v>0</v>
      </c>
      <c r="EK353" s="1">
        <v>84.702861335289796</v>
      </c>
      <c r="EL353" s="1">
        <v>85.400658616904494</v>
      </c>
      <c r="EM353" s="1">
        <v>85.891189606171295</v>
      </c>
      <c r="EN353" s="1">
        <v>70.882701421800903</v>
      </c>
      <c r="EO353" s="1">
        <v>50.799200799200698</v>
      </c>
      <c r="EP353" s="1">
        <v>51.0131712259371</v>
      </c>
      <c r="EQ353" s="1">
        <v>50.770811921891003</v>
      </c>
      <c r="ER353" s="1">
        <v>25.768442622950801</v>
      </c>
      <c r="ES353" s="1">
        <v>33.350202429149803</v>
      </c>
      <c r="ET353" s="1">
        <v>28.876170655567101</v>
      </c>
      <c r="EU353" s="1">
        <v>38.628370457209797</v>
      </c>
      <c r="EV353" s="1">
        <v>47.696879643387803</v>
      </c>
      <c r="EW353" s="1">
        <v>0</v>
      </c>
      <c r="EX353" s="1">
        <v>0</v>
      </c>
      <c r="EY353" s="1">
        <v>0</v>
      </c>
    </row>
    <row r="354" spans="1:155" ht="15">
      <c r="A354" s="11" t="s">
        <v>104</v>
      </c>
      <c r="B354" s="1" t="s">
        <v>579</v>
      </c>
      <c r="C354" s="1" t="s">
        <v>1275</v>
      </c>
      <c r="D354" s="11" t="s">
        <v>1011</v>
      </c>
      <c r="E354" s="11" t="s">
        <v>1276</v>
      </c>
      <c r="F354" s="1">
        <v>41.304347826086897</v>
      </c>
      <c r="G354" s="1">
        <v>56.818181818181799</v>
      </c>
      <c r="H354" s="1">
        <v>50</v>
      </c>
      <c r="I354" s="1">
        <v>56.6666666666666</v>
      </c>
      <c r="J354" s="1">
        <v>73.076923076923094</v>
      </c>
      <c r="K354" s="1">
        <v>73.076923076923094</v>
      </c>
      <c r="L354" s="1">
        <v>62.5</v>
      </c>
      <c r="M354" s="1">
        <v>54.1666666666666</v>
      </c>
      <c r="N354" s="1">
        <v>50</v>
      </c>
      <c r="O354" s="1">
        <v>16.6666666666666</v>
      </c>
      <c r="P354" s="1">
        <v>21.428571428571399</v>
      </c>
      <c r="Q354" s="1">
        <v>0</v>
      </c>
      <c r="R354" s="1">
        <v>0</v>
      </c>
      <c r="S354" s="1">
        <v>0</v>
      </c>
      <c r="T354" s="1">
        <v>0</v>
      </c>
      <c r="U354" s="1">
        <v>84.782608695652101</v>
      </c>
      <c r="V354" s="1">
        <v>84.090909090909093</v>
      </c>
      <c r="W354" s="1">
        <v>92.105263157894697</v>
      </c>
      <c r="X354" s="1">
        <v>83.3333333333333</v>
      </c>
      <c r="Y354" s="1">
        <v>65.384615384615302</v>
      </c>
      <c r="Z354" s="1">
        <v>65.384615384615302</v>
      </c>
      <c r="AA354" s="1">
        <v>62.5</v>
      </c>
      <c r="AB354" s="1">
        <v>62.5</v>
      </c>
      <c r="AC354" s="1">
        <v>50</v>
      </c>
      <c r="AD354" s="1">
        <v>38.8888888888888</v>
      </c>
      <c r="AE354" s="1">
        <v>21.428571428571399</v>
      </c>
      <c r="AF354" s="1">
        <v>0</v>
      </c>
      <c r="AG354" s="1">
        <v>0</v>
      </c>
      <c r="AH354" s="1">
        <v>0</v>
      </c>
      <c r="AI354" s="1">
        <v>0</v>
      </c>
      <c r="AJ354" s="1">
        <v>41.304347826086897</v>
      </c>
      <c r="AK354" s="1">
        <v>43.181818181818102</v>
      </c>
      <c r="AL354" s="1">
        <v>73.684210526315695</v>
      </c>
      <c r="AM354" s="1">
        <v>73.3333333333333</v>
      </c>
      <c r="AN354" s="1">
        <v>73.076923076923094</v>
      </c>
      <c r="AO354" s="1">
        <v>80.769230769230703</v>
      </c>
      <c r="AP354" s="1">
        <v>79.1666666666666</v>
      </c>
      <c r="AQ354" s="1">
        <v>83.3333333333333</v>
      </c>
      <c r="AR354" s="1">
        <v>86.363636363636303</v>
      </c>
      <c r="AS354" s="1">
        <v>55.5555555555555</v>
      </c>
      <c r="AT354" s="1">
        <v>42.857142857142797</v>
      </c>
      <c r="AU354" s="1">
        <v>0</v>
      </c>
      <c r="AV354" s="1">
        <v>0</v>
      </c>
      <c r="AW354" s="1">
        <v>0</v>
      </c>
      <c r="AX354" s="1">
        <v>0</v>
      </c>
      <c r="AY354" s="1">
        <v>45.652173913043399</v>
      </c>
      <c r="AZ354" s="1">
        <v>52.272727272727202</v>
      </c>
      <c r="BA354" s="1">
        <v>55.2631578947368</v>
      </c>
      <c r="BB354" s="1">
        <v>56.6666666666666</v>
      </c>
      <c r="BC354" s="1">
        <v>34.615384615384599</v>
      </c>
      <c r="BD354" s="1">
        <v>57.692307692307601</v>
      </c>
      <c r="BE354" s="1">
        <v>45.8333333333333</v>
      </c>
      <c r="BF354" s="1">
        <v>37.5</v>
      </c>
      <c r="BG354" s="1">
        <v>40.909090909090899</v>
      </c>
      <c r="BH354" s="1">
        <v>50</v>
      </c>
      <c r="BI354" s="1">
        <v>21.428571428571399</v>
      </c>
      <c r="BJ354" s="1">
        <v>0</v>
      </c>
      <c r="BK354" s="1">
        <v>0</v>
      </c>
      <c r="BL354" s="1">
        <v>0</v>
      </c>
      <c r="BM354" s="1">
        <v>0</v>
      </c>
      <c r="BN354" s="1">
        <v>71.739130434782595</v>
      </c>
      <c r="BO354" s="1">
        <v>75</v>
      </c>
      <c r="BP354" s="1">
        <v>78.947368421052602</v>
      </c>
      <c r="BQ354" s="1">
        <v>73.3333333333333</v>
      </c>
      <c r="BR354" s="1">
        <v>80.769230769230703</v>
      </c>
      <c r="BS354" s="1">
        <v>84.615384615384599</v>
      </c>
      <c r="BT354" s="1">
        <v>95.8333333333333</v>
      </c>
      <c r="BU354" s="1">
        <v>95.8333333333333</v>
      </c>
      <c r="BV354" s="1">
        <v>86.363636363636303</v>
      </c>
      <c r="BW354" s="1">
        <v>33.3333333333333</v>
      </c>
      <c r="BX354" s="1">
        <v>21.428571428571399</v>
      </c>
      <c r="BY354" s="1">
        <v>0</v>
      </c>
      <c r="BZ354" s="1">
        <v>0</v>
      </c>
      <c r="CA354" s="1">
        <v>0</v>
      </c>
      <c r="CB354" s="1">
        <v>0</v>
      </c>
      <c r="CC354" s="1">
        <v>78.260869565217405</v>
      </c>
      <c r="CD354" s="1">
        <v>84.090909090909093</v>
      </c>
      <c r="CE354" s="1">
        <v>81.578947368421098</v>
      </c>
      <c r="CF354" s="1">
        <v>83.3333333333333</v>
      </c>
      <c r="CG354" s="1">
        <v>96.153846153846104</v>
      </c>
      <c r="CH354" s="1">
        <v>96.153846153846104</v>
      </c>
      <c r="CI354" s="1">
        <v>95.8333333333333</v>
      </c>
      <c r="CJ354" s="1">
        <v>95.8333333333333</v>
      </c>
      <c r="CK354" s="1">
        <v>86.363636363636303</v>
      </c>
      <c r="CL354" s="1">
        <v>83.3333333333333</v>
      </c>
      <c r="CM354" s="1">
        <v>92.857142857142804</v>
      </c>
      <c r="CN354" s="1">
        <v>0</v>
      </c>
      <c r="CO354" s="1">
        <v>0</v>
      </c>
      <c r="CP354" s="1">
        <v>0</v>
      </c>
      <c r="CQ354" s="1">
        <v>0</v>
      </c>
      <c r="CR354" s="1">
        <v>78.260869565217405</v>
      </c>
      <c r="CS354" s="1">
        <v>84.090909090909093</v>
      </c>
      <c r="CT354" s="1">
        <v>92.105263157894697</v>
      </c>
      <c r="CU354" s="1">
        <v>96.6666666666666</v>
      </c>
      <c r="CV354" s="1">
        <v>88.461538461538396</v>
      </c>
      <c r="CW354" s="1">
        <v>96.153846153846104</v>
      </c>
      <c r="CX354" s="1">
        <v>95.8333333333333</v>
      </c>
      <c r="CY354" s="1">
        <v>87.5</v>
      </c>
      <c r="CZ354" s="1">
        <v>86.363636363636303</v>
      </c>
      <c r="DA354" s="1">
        <v>83.3333333333333</v>
      </c>
      <c r="DB354" s="1">
        <v>85.714285714285694</v>
      </c>
      <c r="DC354" s="1">
        <v>0</v>
      </c>
      <c r="DD354" s="1">
        <v>0</v>
      </c>
      <c r="DE354" s="1">
        <v>0</v>
      </c>
      <c r="DF354" s="1">
        <v>0</v>
      </c>
      <c r="DG354" s="1">
        <v>78.741746148202495</v>
      </c>
      <c r="DH354" s="1">
        <v>84.321258690084093</v>
      </c>
      <c r="DI354" s="1">
        <v>93.930166463662204</v>
      </c>
      <c r="DJ354" s="1">
        <v>86.344786729857802</v>
      </c>
      <c r="DK354" s="1">
        <v>87.562437562437495</v>
      </c>
      <c r="DL354" s="1">
        <v>98.125633232016199</v>
      </c>
      <c r="DM354" s="1">
        <v>93.987667009249705</v>
      </c>
      <c r="DN354" s="1">
        <v>94.211065573770398</v>
      </c>
      <c r="DO354" s="1">
        <v>91.649797570850197</v>
      </c>
      <c r="DP354" s="1">
        <v>86.420395421435998</v>
      </c>
      <c r="DQ354" s="1">
        <v>50.351699882766702</v>
      </c>
      <c r="DR354" s="1">
        <v>0</v>
      </c>
      <c r="DS354" s="1">
        <v>0</v>
      </c>
      <c r="DT354" s="1">
        <v>0</v>
      </c>
      <c r="DU354" s="1">
        <v>0</v>
      </c>
      <c r="DV354" s="1">
        <v>72.798972853998507</v>
      </c>
      <c r="DW354" s="1">
        <v>73.5638492499085</v>
      </c>
      <c r="DX354" s="1">
        <v>66.280958181079896</v>
      </c>
      <c r="DY354" s="1">
        <v>73.963270142180093</v>
      </c>
      <c r="DZ354" s="1">
        <v>77.072927072927101</v>
      </c>
      <c r="EA354" s="1">
        <v>72.998986828774093</v>
      </c>
      <c r="EB354" s="1">
        <v>80.2158273381295</v>
      </c>
      <c r="EC354" s="1">
        <v>79.456967213114694</v>
      </c>
      <c r="ED354" s="1">
        <v>82.439271255060703</v>
      </c>
      <c r="EE354" s="1">
        <v>5.5671175858480701</v>
      </c>
      <c r="EF354" s="1">
        <v>65.943728018757298</v>
      </c>
      <c r="EG354" s="1">
        <v>0</v>
      </c>
      <c r="EH354" s="1">
        <v>0</v>
      </c>
      <c r="EI354" s="1">
        <v>0</v>
      </c>
      <c r="EJ354" s="1">
        <v>0</v>
      </c>
      <c r="EK354" s="1">
        <v>82.685253118121693</v>
      </c>
      <c r="EL354" s="1">
        <v>78.851079399926803</v>
      </c>
      <c r="EM354" s="1">
        <v>83.516037352821698</v>
      </c>
      <c r="EN354" s="1">
        <v>70.882701421800903</v>
      </c>
      <c r="EO354" s="1">
        <v>77.772227772227694</v>
      </c>
      <c r="EP354" s="1">
        <v>80.952380952380906</v>
      </c>
      <c r="EQ354" s="1">
        <v>76.618705035971203</v>
      </c>
      <c r="ER354" s="1">
        <v>73.0532786885245</v>
      </c>
      <c r="ES354" s="1">
        <v>87.398785425101195</v>
      </c>
      <c r="ET354" s="1">
        <v>77.263267429760603</v>
      </c>
      <c r="EU354" s="1">
        <v>69.929660023446601</v>
      </c>
      <c r="EV354" s="1">
        <v>0</v>
      </c>
      <c r="EW354" s="1">
        <v>0</v>
      </c>
      <c r="EX354" s="1">
        <v>0</v>
      </c>
      <c r="EY354" s="1">
        <v>0</v>
      </c>
    </row>
    <row r="355" spans="1:155" ht="15">
      <c r="A355" s="11" t="s">
        <v>172</v>
      </c>
      <c r="B355" s="1" t="s">
        <v>650</v>
      </c>
      <c r="C355" s="1" t="s">
        <v>1126</v>
      </c>
      <c r="D355" s="11" t="s">
        <v>1277</v>
      </c>
      <c r="E355" s="11" t="s">
        <v>1278</v>
      </c>
      <c r="F355" s="1">
        <v>38.050314465408803</v>
      </c>
      <c r="G355" s="1">
        <v>42.903225806451601</v>
      </c>
      <c r="H355" s="1">
        <v>39.655172413793103</v>
      </c>
      <c r="I355" s="1">
        <v>54.5112781954887</v>
      </c>
      <c r="J355" s="1">
        <v>50.438596491228097</v>
      </c>
      <c r="K355" s="1">
        <v>48.660714285714199</v>
      </c>
      <c r="L355" s="1">
        <v>47.196261682242898</v>
      </c>
      <c r="M355" s="1">
        <v>46.568627450980301</v>
      </c>
      <c r="N355" s="1">
        <v>50.5</v>
      </c>
      <c r="O355" s="1">
        <v>29.8913043478261</v>
      </c>
      <c r="P355" s="1">
        <v>37.654320987654302</v>
      </c>
      <c r="Q355" s="1">
        <v>26.973684210526301</v>
      </c>
      <c r="R355" s="1">
        <v>33.9743589743589</v>
      </c>
      <c r="S355" s="1">
        <v>39.743589743589702</v>
      </c>
      <c r="T355" s="1">
        <v>0</v>
      </c>
      <c r="U355" s="1">
        <v>54.402515723270398</v>
      </c>
      <c r="V355" s="1">
        <v>59.0322580645161</v>
      </c>
      <c r="W355" s="1">
        <v>57.241379310344797</v>
      </c>
      <c r="X355" s="1">
        <v>56.766917293233099</v>
      </c>
      <c r="Y355" s="1">
        <v>52.1929824561403</v>
      </c>
      <c r="Z355" s="1">
        <v>48.660714285714199</v>
      </c>
      <c r="AA355" s="1">
        <v>46.728971962616797</v>
      </c>
      <c r="AB355" s="1">
        <v>48.039215686274503</v>
      </c>
      <c r="AC355" s="1">
        <v>52.5</v>
      </c>
      <c r="AD355" s="1">
        <v>42.3913043478261</v>
      </c>
      <c r="AE355" s="1">
        <v>44.4444444444444</v>
      </c>
      <c r="AF355" s="1">
        <v>63.157894736842103</v>
      </c>
      <c r="AG355" s="1">
        <v>37.820512820512803</v>
      </c>
      <c r="AH355" s="1">
        <v>38.461538461538403</v>
      </c>
      <c r="AI355" s="1">
        <v>0</v>
      </c>
      <c r="AJ355" s="1">
        <v>40.880503144654099</v>
      </c>
      <c r="AK355" s="1">
        <v>40.967741935483801</v>
      </c>
      <c r="AL355" s="1">
        <v>41.034482758620598</v>
      </c>
      <c r="AM355" s="1">
        <v>40.601503759398398</v>
      </c>
      <c r="AN355" s="1">
        <v>42.105263157894697</v>
      </c>
      <c r="AO355" s="1">
        <v>43.303571428571402</v>
      </c>
      <c r="AP355" s="1">
        <v>42.990654205607399</v>
      </c>
      <c r="AQ355" s="1">
        <v>44.117647058823501</v>
      </c>
      <c r="AR355" s="1">
        <v>45.5</v>
      </c>
      <c r="AS355" s="1">
        <v>46.739130434782602</v>
      </c>
      <c r="AT355" s="1">
        <v>46.296296296296198</v>
      </c>
      <c r="AU355" s="1">
        <v>50</v>
      </c>
      <c r="AV355" s="1">
        <v>50</v>
      </c>
      <c r="AW355" s="1">
        <v>50</v>
      </c>
      <c r="AX355" s="1">
        <v>0</v>
      </c>
      <c r="AY355" s="1">
        <v>70.754716981132106</v>
      </c>
      <c r="AZ355" s="1">
        <v>64.193548387096698</v>
      </c>
      <c r="BA355" s="1">
        <v>69.310344827586206</v>
      </c>
      <c r="BB355" s="1">
        <v>87.593984962405997</v>
      </c>
      <c r="BC355" s="1">
        <v>96.929824561403507</v>
      </c>
      <c r="BD355" s="1">
        <v>93.303571428571402</v>
      </c>
      <c r="BE355" s="1">
        <v>84.5794392523364</v>
      </c>
      <c r="BF355" s="1">
        <v>68.137254901960702</v>
      </c>
      <c r="BG355" s="1">
        <v>55.5</v>
      </c>
      <c r="BH355" s="1">
        <v>29.8913043478261</v>
      </c>
      <c r="BI355" s="1">
        <v>36.419753086419703</v>
      </c>
      <c r="BJ355" s="1">
        <v>51.973684210526301</v>
      </c>
      <c r="BK355" s="1">
        <v>39.743589743589702</v>
      </c>
      <c r="BL355" s="1">
        <v>33.9743589743589</v>
      </c>
      <c r="BM355" s="1">
        <v>0</v>
      </c>
      <c r="BN355" s="1">
        <v>77.358490566037702</v>
      </c>
      <c r="BO355" s="1">
        <v>30</v>
      </c>
      <c r="BP355" s="1">
        <v>30.344827586206801</v>
      </c>
      <c r="BQ355" s="1">
        <v>30.827067669172902</v>
      </c>
      <c r="BR355" s="1">
        <v>30.2631578947368</v>
      </c>
      <c r="BS355" s="1">
        <v>32.142857142857103</v>
      </c>
      <c r="BT355" s="1">
        <v>32.710280373831701</v>
      </c>
      <c r="BU355" s="1">
        <v>33.823529411764703</v>
      </c>
      <c r="BV355" s="1">
        <v>37</v>
      </c>
      <c r="BW355" s="1">
        <v>36.413043478260803</v>
      </c>
      <c r="BX355" s="1">
        <v>38.271604938271601</v>
      </c>
      <c r="BY355" s="1">
        <v>40.789473684210499</v>
      </c>
      <c r="BZ355" s="1">
        <v>46.153846153846096</v>
      </c>
      <c r="CA355" s="1">
        <v>46.153846153846096</v>
      </c>
      <c r="CB355" s="1">
        <v>0</v>
      </c>
      <c r="CC355" s="1">
        <v>93.396226415094304</v>
      </c>
      <c r="CD355" s="1">
        <v>74.193548387096698</v>
      </c>
      <c r="CE355" s="1">
        <v>93.448275862068897</v>
      </c>
      <c r="CF355" s="1">
        <v>90.977443609022501</v>
      </c>
      <c r="CG355" s="1">
        <v>94.736842105263094</v>
      </c>
      <c r="CH355" s="1">
        <v>58.482142857142797</v>
      </c>
      <c r="CI355" s="1">
        <v>57.009345794392502</v>
      </c>
      <c r="CJ355" s="1">
        <v>39.2156862745098</v>
      </c>
      <c r="CK355" s="1">
        <v>58.5</v>
      </c>
      <c r="CL355" s="1">
        <v>61.413043478260803</v>
      </c>
      <c r="CM355" s="1">
        <v>64.814814814814795</v>
      </c>
      <c r="CN355" s="1">
        <v>54.605263157894697</v>
      </c>
      <c r="CO355" s="1">
        <v>33.9743589743589</v>
      </c>
      <c r="CP355" s="1">
        <v>47.435897435897402</v>
      </c>
      <c r="CQ355" s="1">
        <v>0</v>
      </c>
      <c r="CR355" s="1">
        <v>44.339622641509401</v>
      </c>
      <c r="CS355" s="1">
        <v>45.806451612903203</v>
      </c>
      <c r="CT355" s="1">
        <v>44.827586206896498</v>
      </c>
      <c r="CU355" s="1">
        <v>47.368421052631497</v>
      </c>
      <c r="CV355" s="1">
        <v>49.561403508771903</v>
      </c>
      <c r="CW355" s="1">
        <v>52.232142857142797</v>
      </c>
      <c r="CX355" s="1">
        <v>51.401869158878498</v>
      </c>
      <c r="CY355" s="1">
        <v>52.450980392156801</v>
      </c>
      <c r="CZ355" s="1">
        <v>56.5</v>
      </c>
      <c r="DA355" s="1">
        <v>59.239130434782602</v>
      </c>
      <c r="DB355" s="1">
        <v>62.962962962962898</v>
      </c>
      <c r="DC355" s="1">
        <v>67.105263157894697</v>
      </c>
      <c r="DD355" s="1">
        <v>41.025641025641001</v>
      </c>
      <c r="DE355" s="1">
        <v>42.948717948717899</v>
      </c>
      <c r="DF355" s="1">
        <v>0</v>
      </c>
      <c r="DG355" s="1">
        <v>71.478356566397593</v>
      </c>
      <c r="DH355" s="1">
        <v>76.198316867910705</v>
      </c>
      <c r="DI355" s="1">
        <v>68.757612667478597</v>
      </c>
      <c r="DJ355" s="1">
        <v>71.238151658767705</v>
      </c>
      <c r="DK355" s="1">
        <v>47.602397602397602</v>
      </c>
      <c r="DL355" s="1">
        <v>18.8956433637284</v>
      </c>
      <c r="DM355" s="1">
        <v>34.069886947584699</v>
      </c>
      <c r="DN355" s="1">
        <v>40.010245901639301</v>
      </c>
      <c r="DO355" s="1">
        <v>33.653846153846096</v>
      </c>
      <c r="DP355" s="1">
        <v>13.163371488033199</v>
      </c>
      <c r="DQ355" s="1">
        <v>27.491207502930799</v>
      </c>
      <c r="DR355" s="1">
        <v>2.15453194650817</v>
      </c>
      <c r="DS355" s="1">
        <v>0.98484848484848397</v>
      </c>
      <c r="DT355" s="1">
        <v>0.68285280728376296</v>
      </c>
      <c r="DU355" s="1">
        <v>0</v>
      </c>
      <c r="DV355" s="1">
        <v>4.3837123991195801</v>
      </c>
      <c r="DW355" s="1">
        <v>2.3966337358214398</v>
      </c>
      <c r="DX355" s="1">
        <v>3.2277710109622402</v>
      </c>
      <c r="DY355" s="1">
        <v>5.0651658767772503</v>
      </c>
      <c r="DZ355" s="1">
        <v>6.2437562437562404</v>
      </c>
      <c r="EA355" s="1">
        <v>7.1428571428571397</v>
      </c>
      <c r="EB355" s="1">
        <v>6.1151079136690596</v>
      </c>
      <c r="EC355" s="1">
        <v>6.4036885245901596</v>
      </c>
      <c r="ED355" s="1">
        <v>17.257085020242901</v>
      </c>
      <c r="EE355" s="1">
        <v>4.5265348595213304</v>
      </c>
      <c r="EF355" s="1">
        <v>5.6858147713950702</v>
      </c>
      <c r="EG355" s="1">
        <v>4.23476968796433</v>
      </c>
      <c r="EH355" s="1">
        <v>2.9545454545454501</v>
      </c>
      <c r="EI355" s="1">
        <v>4.4764795144157796</v>
      </c>
      <c r="EJ355" s="1">
        <v>0</v>
      </c>
      <c r="EK355" s="1">
        <v>35.399853264856901</v>
      </c>
      <c r="EL355" s="1">
        <v>36.1873399195023</v>
      </c>
      <c r="EM355" s="1">
        <v>35.749086479902502</v>
      </c>
      <c r="EN355" s="1">
        <v>30.9537914691943</v>
      </c>
      <c r="EO355" s="1">
        <v>22.0779220779221</v>
      </c>
      <c r="EP355" s="1">
        <v>21.681864235055698</v>
      </c>
      <c r="EQ355" s="1">
        <v>21.891058581706101</v>
      </c>
      <c r="ER355" s="1">
        <v>25.768442622950801</v>
      </c>
      <c r="ES355" s="1">
        <v>33.350202429149803</v>
      </c>
      <c r="ET355" s="1">
        <v>28.876170655567101</v>
      </c>
      <c r="EU355" s="1">
        <v>38.628370457209797</v>
      </c>
      <c r="EV355" s="1">
        <v>47.696879643387803</v>
      </c>
      <c r="EW355" s="1">
        <v>38.939393939393902</v>
      </c>
      <c r="EX355" s="1">
        <v>40.819423368740502</v>
      </c>
      <c r="EY355" s="1">
        <v>0</v>
      </c>
    </row>
    <row r="356" spans="1:155" ht="15">
      <c r="A356" s="11" t="s">
        <v>173</v>
      </c>
      <c r="B356" s="1" t="s">
        <v>650</v>
      </c>
      <c r="C356" s="1" t="s">
        <v>1126</v>
      </c>
      <c r="D356" s="11" t="s">
        <v>1277</v>
      </c>
      <c r="E356" s="11" t="s">
        <v>1278</v>
      </c>
      <c r="F356" s="1">
        <v>38.050314465408803</v>
      </c>
      <c r="G356" s="1">
        <v>42.903225806451601</v>
      </c>
      <c r="H356" s="1">
        <v>39.655172413793103</v>
      </c>
      <c r="I356" s="1">
        <v>54.5112781954887</v>
      </c>
      <c r="J356" s="1">
        <v>50.438596491228097</v>
      </c>
      <c r="K356" s="1">
        <v>48.660714285714199</v>
      </c>
      <c r="L356" s="1">
        <v>47.196261682242898</v>
      </c>
      <c r="M356" s="1">
        <v>46.568627450980301</v>
      </c>
      <c r="N356" s="1">
        <v>50.5</v>
      </c>
      <c r="O356" s="1">
        <v>29.8913043478261</v>
      </c>
      <c r="P356" s="1">
        <v>37.654320987654302</v>
      </c>
      <c r="Q356" s="1">
        <v>26.973684210526301</v>
      </c>
      <c r="R356" s="1">
        <v>33.9743589743589</v>
      </c>
      <c r="S356" s="1">
        <v>39.743589743589702</v>
      </c>
      <c r="T356" s="1">
        <v>0</v>
      </c>
      <c r="U356" s="1">
        <v>54.402515723270398</v>
      </c>
      <c r="V356" s="1">
        <v>59.0322580645161</v>
      </c>
      <c r="W356" s="1">
        <v>57.241379310344797</v>
      </c>
      <c r="X356" s="1">
        <v>56.766917293233099</v>
      </c>
      <c r="Y356" s="1">
        <v>52.1929824561403</v>
      </c>
      <c r="Z356" s="1">
        <v>48.660714285714199</v>
      </c>
      <c r="AA356" s="1">
        <v>46.728971962616797</v>
      </c>
      <c r="AB356" s="1">
        <v>48.039215686274503</v>
      </c>
      <c r="AC356" s="1">
        <v>52.5</v>
      </c>
      <c r="AD356" s="1">
        <v>42.3913043478261</v>
      </c>
      <c r="AE356" s="1">
        <v>44.4444444444444</v>
      </c>
      <c r="AF356" s="1">
        <v>63.157894736842103</v>
      </c>
      <c r="AG356" s="1">
        <v>37.820512820512803</v>
      </c>
      <c r="AH356" s="1">
        <v>38.461538461538403</v>
      </c>
      <c r="AI356" s="1">
        <v>0</v>
      </c>
      <c r="AJ356" s="1">
        <v>40.880503144654099</v>
      </c>
      <c r="AK356" s="1">
        <v>40.967741935483801</v>
      </c>
      <c r="AL356" s="1">
        <v>41.034482758620598</v>
      </c>
      <c r="AM356" s="1">
        <v>40.601503759398398</v>
      </c>
      <c r="AN356" s="1">
        <v>42.105263157894697</v>
      </c>
      <c r="AO356" s="1">
        <v>43.303571428571402</v>
      </c>
      <c r="AP356" s="1">
        <v>42.990654205607399</v>
      </c>
      <c r="AQ356" s="1">
        <v>44.117647058823501</v>
      </c>
      <c r="AR356" s="1">
        <v>45.5</v>
      </c>
      <c r="AS356" s="1">
        <v>46.739130434782602</v>
      </c>
      <c r="AT356" s="1">
        <v>46.296296296296198</v>
      </c>
      <c r="AU356" s="1">
        <v>50</v>
      </c>
      <c r="AV356" s="1">
        <v>50</v>
      </c>
      <c r="AW356" s="1">
        <v>50</v>
      </c>
      <c r="AX356" s="1">
        <v>0</v>
      </c>
      <c r="AY356" s="1">
        <v>70.754716981132106</v>
      </c>
      <c r="AZ356" s="1">
        <v>64.193548387096698</v>
      </c>
      <c r="BA356" s="1">
        <v>69.310344827586206</v>
      </c>
      <c r="BB356" s="1">
        <v>87.593984962405997</v>
      </c>
      <c r="BC356" s="1">
        <v>96.929824561403507</v>
      </c>
      <c r="BD356" s="1">
        <v>93.303571428571402</v>
      </c>
      <c r="BE356" s="1">
        <v>84.5794392523364</v>
      </c>
      <c r="BF356" s="1">
        <v>68.137254901960702</v>
      </c>
      <c r="BG356" s="1">
        <v>55.5</v>
      </c>
      <c r="BH356" s="1">
        <v>29.8913043478261</v>
      </c>
      <c r="BI356" s="1">
        <v>36.419753086419703</v>
      </c>
      <c r="BJ356" s="1">
        <v>51.973684210526301</v>
      </c>
      <c r="BK356" s="1">
        <v>39.743589743589702</v>
      </c>
      <c r="BL356" s="1">
        <v>33.9743589743589</v>
      </c>
      <c r="BM356" s="1">
        <v>0</v>
      </c>
      <c r="BN356" s="1">
        <v>77.358490566037702</v>
      </c>
      <c r="BO356" s="1">
        <v>30</v>
      </c>
      <c r="BP356" s="1">
        <v>30.344827586206801</v>
      </c>
      <c r="BQ356" s="1">
        <v>30.827067669172902</v>
      </c>
      <c r="BR356" s="1">
        <v>30.2631578947368</v>
      </c>
      <c r="BS356" s="1">
        <v>32.142857142857103</v>
      </c>
      <c r="BT356" s="1">
        <v>32.710280373831701</v>
      </c>
      <c r="BU356" s="1">
        <v>33.823529411764703</v>
      </c>
      <c r="BV356" s="1">
        <v>37</v>
      </c>
      <c r="BW356" s="1">
        <v>36.413043478260803</v>
      </c>
      <c r="BX356" s="1">
        <v>38.271604938271601</v>
      </c>
      <c r="BY356" s="1">
        <v>40.789473684210499</v>
      </c>
      <c r="BZ356" s="1">
        <v>46.153846153846096</v>
      </c>
      <c r="CA356" s="1">
        <v>46.153846153846096</v>
      </c>
      <c r="CB356" s="1">
        <v>0</v>
      </c>
      <c r="CC356" s="1">
        <v>93.396226415094304</v>
      </c>
      <c r="CD356" s="1">
        <v>74.193548387096698</v>
      </c>
      <c r="CE356" s="1">
        <v>93.448275862068897</v>
      </c>
      <c r="CF356" s="1">
        <v>90.977443609022501</v>
      </c>
      <c r="CG356" s="1">
        <v>94.736842105263094</v>
      </c>
      <c r="CH356" s="1">
        <v>58.482142857142797</v>
      </c>
      <c r="CI356" s="1">
        <v>57.009345794392502</v>
      </c>
      <c r="CJ356" s="1">
        <v>39.2156862745098</v>
      </c>
      <c r="CK356" s="1">
        <v>58.5</v>
      </c>
      <c r="CL356" s="1">
        <v>61.413043478260803</v>
      </c>
      <c r="CM356" s="1">
        <v>64.814814814814795</v>
      </c>
      <c r="CN356" s="1">
        <v>54.605263157894697</v>
      </c>
      <c r="CO356" s="1">
        <v>33.9743589743589</v>
      </c>
      <c r="CP356" s="1">
        <v>47.435897435897402</v>
      </c>
      <c r="CQ356" s="1">
        <v>0</v>
      </c>
      <c r="CR356" s="1">
        <v>44.339622641509401</v>
      </c>
      <c r="CS356" s="1">
        <v>45.806451612903203</v>
      </c>
      <c r="CT356" s="1">
        <v>44.827586206896498</v>
      </c>
      <c r="CU356" s="1">
        <v>47.368421052631497</v>
      </c>
      <c r="CV356" s="1">
        <v>49.561403508771903</v>
      </c>
      <c r="CW356" s="1">
        <v>52.232142857142797</v>
      </c>
      <c r="CX356" s="1">
        <v>51.401869158878498</v>
      </c>
      <c r="CY356" s="1">
        <v>52.450980392156801</v>
      </c>
      <c r="CZ356" s="1">
        <v>56.5</v>
      </c>
      <c r="DA356" s="1">
        <v>59.239130434782602</v>
      </c>
      <c r="DB356" s="1">
        <v>62.962962962962898</v>
      </c>
      <c r="DC356" s="1">
        <v>67.105263157894697</v>
      </c>
      <c r="DD356" s="1">
        <v>41.025641025641001</v>
      </c>
      <c r="DE356" s="1">
        <v>42.948717948717899</v>
      </c>
      <c r="DF356" s="1">
        <v>0</v>
      </c>
      <c r="DG356" s="1">
        <v>71.478356566397593</v>
      </c>
      <c r="DH356" s="1">
        <v>76.198316867910705</v>
      </c>
      <c r="DI356" s="1">
        <v>68.757612667478597</v>
      </c>
      <c r="DJ356" s="1">
        <v>71.238151658767705</v>
      </c>
      <c r="DK356" s="1">
        <v>47.602397602397602</v>
      </c>
      <c r="DL356" s="1">
        <v>18.8956433637284</v>
      </c>
      <c r="DM356" s="1">
        <v>34.069886947584699</v>
      </c>
      <c r="DN356" s="1">
        <v>40.010245901639301</v>
      </c>
      <c r="DO356" s="1">
        <v>33.653846153846096</v>
      </c>
      <c r="DP356" s="1">
        <v>13.163371488033199</v>
      </c>
      <c r="DQ356" s="1">
        <v>27.491207502930799</v>
      </c>
      <c r="DR356" s="1">
        <v>2.15453194650817</v>
      </c>
      <c r="DS356" s="1">
        <v>0.98484848484848397</v>
      </c>
      <c r="DT356" s="1">
        <v>0.68285280728376296</v>
      </c>
      <c r="DU356" s="1">
        <v>0</v>
      </c>
      <c r="DV356" s="1">
        <v>4.3837123991195801</v>
      </c>
      <c r="DW356" s="1">
        <v>2.3966337358214398</v>
      </c>
      <c r="DX356" s="1">
        <v>3.2277710109622402</v>
      </c>
      <c r="DY356" s="1">
        <v>5.0651658767772503</v>
      </c>
      <c r="DZ356" s="1">
        <v>6.2437562437562404</v>
      </c>
      <c r="EA356" s="1">
        <v>7.1428571428571397</v>
      </c>
      <c r="EB356" s="1">
        <v>6.1151079136690596</v>
      </c>
      <c r="EC356" s="1">
        <v>6.4036885245901596</v>
      </c>
      <c r="ED356" s="1">
        <v>17.257085020242901</v>
      </c>
      <c r="EE356" s="1">
        <v>4.5265348595213304</v>
      </c>
      <c r="EF356" s="1">
        <v>5.6858147713950702</v>
      </c>
      <c r="EG356" s="1">
        <v>4.23476968796433</v>
      </c>
      <c r="EH356" s="1">
        <v>2.9545454545454501</v>
      </c>
      <c r="EI356" s="1">
        <v>4.4764795144157796</v>
      </c>
      <c r="EJ356" s="1">
        <v>0</v>
      </c>
      <c r="EK356" s="1">
        <v>35.399853264856901</v>
      </c>
      <c r="EL356" s="1">
        <v>36.1873399195023</v>
      </c>
      <c r="EM356" s="1">
        <v>35.749086479902502</v>
      </c>
      <c r="EN356" s="1">
        <v>30.9537914691943</v>
      </c>
      <c r="EO356" s="1">
        <v>22.0779220779221</v>
      </c>
      <c r="EP356" s="1">
        <v>21.681864235055698</v>
      </c>
      <c r="EQ356" s="1">
        <v>21.891058581706101</v>
      </c>
      <c r="ER356" s="1">
        <v>25.768442622950801</v>
      </c>
      <c r="ES356" s="1">
        <v>33.350202429149803</v>
      </c>
      <c r="ET356" s="1">
        <v>28.876170655567101</v>
      </c>
      <c r="EU356" s="1">
        <v>38.628370457209797</v>
      </c>
      <c r="EV356" s="1">
        <v>47.696879643387803</v>
      </c>
      <c r="EW356" s="1">
        <v>38.939393939393902</v>
      </c>
      <c r="EX356" s="1">
        <v>40.819423368740502</v>
      </c>
      <c r="EY356" s="1">
        <v>0</v>
      </c>
    </row>
    <row r="357" spans="1:155" ht="15">
      <c r="A357" s="11" t="s">
        <v>452</v>
      </c>
      <c r="B357" s="1" t="s">
        <v>919</v>
      </c>
      <c r="C357" s="1" t="s">
        <v>1044</v>
      </c>
      <c r="D357" s="11" t="s">
        <v>1014</v>
      </c>
      <c r="E357" s="11" t="s">
        <v>1045</v>
      </c>
      <c r="F357" s="1">
        <v>99.657534246575295</v>
      </c>
      <c r="G357" s="1">
        <v>99.657534246575295</v>
      </c>
      <c r="H357" s="1">
        <v>98.818897637795203</v>
      </c>
      <c r="I357" s="1">
        <v>98.660714285714207</v>
      </c>
      <c r="J357" s="1">
        <v>98.421052631578902</v>
      </c>
      <c r="K357" s="1">
        <v>98.387096774193495</v>
      </c>
      <c r="L357" s="1">
        <v>97.282608695652101</v>
      </c>
      <c r="M357" s="1">
        <v>96.153846153846104</v>
      </c>
      <c r="N357" s="1">
        <v>97.340425531914903</v>
      </c>
      <c r="O357" s="1">
        <v>88.28125</v>
      </c>
      <c r="P357" s="1">
        <v>86.607142857142804</v>
      </c>
      <c r="Q357" s="1">
        <v>96.739130434782595</v>
      </c>
      <c r="R357" s="1">
        <v>71.875</v>
      </c>
      <c r="S357" s="1">
        <v>90.425531914893597</v>
      </c>
      <c r="T357" s="1">
        <v>97.142857142857096</v>
      </c>
      <c r="U357" s="1">
        <v>96.917808219178099</v>
      </c>
      <c r="V357" s="1">
        <v>96.917808219178099</v>
      </c>
      <c r="W357" s="1">
        <v>97.244094488188907</v>
      </c>
      <c r="X357" s="1">
        <v>96.875</v>
      </c>
      <c r="Y357" s="1">
        <v>95.263157894736807</v>
      </c>
      <c r="Z357" s="1">
        <v>96.236559139784902</v>
      </c>
      <c r="AA357" s="1">
        <v>94.021739130434696</v>
      </c>
      <c r="AB357" s="1">
        <v>97.252747252747199</v>
      </c>
      <c r="AC357" s="1">
        <v>99.468085106382901</v>
      </c>
      <c r="AD357" s="1">
        <v>96.09375</v>
      </c>
      <c r="AE357" s="1">
        <v>90.178571428571402</v>
      </c>
      <c r="AF357" s="1">
        <v>90.2173913043478</v>
      </c>
      <c r="AG357" s="1">
        <v>88.5416666666666</v>
      </c>
      <c r="AH357" s="1">
        <v>88.297872340425499</v>
      </c>
      <c r="AI357" s="1">
        <v>90</v>
      </c>
      <c r="AJ357" s="1">
        <v>96.917808219178099</v>
      </c>
      <c r="AK357" s="1">
        <v>94.863013698630098</v>
      </c>
      <c r="AL357" s="1">
        <v>94.881889763779498</v>
      </c>
      <c r="AM357" s="1">
        <v>95.982142857142804</v>
      </c>
      <c r="AN357" s="1">
        <v>96.315789473684205</v>
      </c>
      <c r="AO357" s="1">
        <v>95.161290322580598</v>
      </c>
      <c r="AP357" s="1">
        <v>95.108695652173907</v>
      </c>
      <c r="AQ357" s="1">
        <v>95.054945054944994</v>
      </c>
      <c r="AR357" s="1">
        <v>84.574468085106304</v>
      </c>
      <c r="AS357" s="1">
        <v>91.40625</v>
      </c>
      <c r="AT357" s="1">
        <v>95.535714285714207</v>
      </c>
      <c r="AU357" s="1">
        <v>92.391304347826093</v>
      </c>
      <c r="AV357" s="1">
        <v>47.9166666666666</v>
      </c>
      <c r="AW357" s="1">
        <v>47.872340425531902</v>
      </c>
      <c r="AX357" s="1">
        <v>45.714285714285701</v>
      </c>
      <c r="AY357" s="1">
        <v>92.123287671232802</v>
      </c>
      <c r="AZ357" s="1">
        <v>95.547945205479394</v>
      </c>
      <c r="BA357" s="1">
        <v>95.669291338582596</v>
      </c>
      <c r="BB357" s="1">
        <v>97.767857142857096</v>
      </c>
      <c r="BC357" s="1">
        <v>97.368421052631504</v>
      </c>
      <c r="BD357" s="1">
        <v>97.311827956989205</v>
      </c>
      <c r="BE357" s="1">
        <v>97.282608695652101</v>
      </c>
      <c r="BF357" s="1">
        <v>98.351648351648294</v>
      </c>
      <c r="BG357" s="1">
        <v>98.404255319148902</v>
      </c>
      <c r="BH357" s="1">
        <v>97.65625</v>
      </c>
      <c r="BI357" s="1">
        <v>86.607142857142804</v>
      </c>
      <c r="BJ357" s="1">
        <v>92.391304347826093</v>
      </c>
      <c r="BK357" s="1">
        <v>80.2083333333333</v>
      </c>
      <c r="BL357" s="1">
        <v>84.042553191489304</v>
      </c>
      <c r="BM357" s="1">
        <v>92.857142857142804</v>
      </c>
      <c r="BN357" s="1">
        <v>86.643835616438295</v>
      </c>
      <c r="BO357" s="1">
        <v>92.465753424657507</v>
      </c>
      <c r="BP357" s="1">
        <v>92.125984251968504</v>
      </c>
      <c r="BQ357" s="1">
        <v>91.964285714285694</v>
      </c>
      <c r="BR357" s="1">
        <v>94.736842105263094</v>
      </c>
      <c r="BS357" s="1">
        <v>85.483870967741893</v>
      </c>
      <c r="BT357" s="1">
        <v>90.2173913043478</v>
      </c>
      <c r="BU357" s="1">
        <v>95.054945054944994</v>
      </c>
      <c r="BV357" s="1">
        <v>92.021276595744595</v>
      </c>
      <c r="BW357" s="1">
        <v>91.40625</v>
      </c>
      <c r="BX357" s="1">
        <v>92.857142857142804</v>
      </c>
      <c r="BY357" s="1">
        <v>93.478260869565204</v>
      </c>
      <c r="BZ357" s="1">
        <v>96.875</v>
      </c>
      <c r="CA357" s="1">
        <v>44.680851063829699</v>
      </c>
      <c r="CB357" s="1">
        <v>95.714285714285694</v>
      </c>
      <c r="CC357" s="1">
        <v>96.232876712328704</v>
      </c>
      <c r="CD357" s="1">
        <v>96.232876712328704</v>
      </c>
      <c r="CE357" s="1">
        <v>95.669291338582596</v>
      </c>
      <c r="CF357" s="1">
        <v>96.875</v>
      </c>
      <c r="CG357" s="1">
        <v>97.368421052631504</v>
      </c>
      <c r="CH357" s="1">
        <v>90.860215053763397</v>
      </c>
      <c r="CI357" s="1">
        <v>94.021739130434696</v>
      </c>
      <c r="CJ357" s="1">
        <v>95.054945054944994</v>
      </c>
      <c r="CK357" s="1">
        <v>93.617021276595693</v>
      </c>
      <c r="CL357" s="1">
        <v>91.40625</v>
      </c>
      <c r="CM357" s="1">
        <v>87.5</v>
      </c>
      <c r="CN357" s="1">
        <v>94.565217391304301</v>
      </c>
      <c r="CO357" s="1">
        <v>94.7916666666666</v>
      </c>
      <c r="CP357" s="1">
        <v>74.468085106382901</v>
      </c>
      <c r="CQ357" s="1">
        <v>82.857142857142804</v>
      </c>
      <c r="CR357" s="1">
        <v>96.232876712328704</v>
      </c>
      <c r="CS357" s="1">
        <v>97.260273972602704</v>
      </c>
      <c r="CT357" s="1">
        <v>96.456692913385794</v>
      </c>
      <c r="CU357" s="1">
        <v>95.535714285714207</v>
      </c>
      <c r="CV357" s="1">
        <v>94.736842105263094</v>
      </c>
      <c r="CW357" s="1">
        <v>95.161290322580598</v>
      </c>
      <c r="CX357" s="1">
        <v>96.195652173913004</v>
      </c>
      <c r="CY357" s="1">
        <v>96.153846153846104</v>
      </c>
      <c r="CZ357" s="1">
        <v>59.574468085106297</v>
      </c>
      <c r="DA357" s="1">
        <v>24.21875</v>
      </c>
      <c r="DB357" s="1">
        <v>25</v>
      </c>
      <c r="DC357" s="1">
        <v>38.043478260869499</v>
      </c>
      <c r="DD357" s="1">
        <v>19.7916666666666</v>
      </c>
      <c r="DE357" s="1">
        <v>24.468085106382901</v>
      </c>
      <c r="DF357" s="1">
        <v>32.857142857142797</v>
      </c>
      <c r="DG357" s="1">
        <v>98.477622890682298</v>
      </c>
      <c r="DH357" s="1">
        <v>92.956458104646899</v>
      </c>
      <c r="DI357" s="1">
        <v>98.518067397482696</v>
      </c>
      <c r="DJ357" s="1">
        <v>96.001184834123194</v>
      </c>
      <c r="DK357" s="1">
        <v>92.457542457542402</v>
      </c>
      <c r="DL357" s="1">
        <v>97.112462006078999</v>
      </c>
      <c r="DM357" s="1">
        <v>97.482014388489205</v>
      </c>
      <c r="DN357" s="1">
        <v>99.641393442622899</v>
      </c>
      <c r="DO357" s="1">
        <v>98.836032388663895</v>
      </c>
      <c r="DP357" s="1">
        <v>98.699271592091506</v>
      </c>
      <c r="DQ357" s="1">
        <v>96.189917936694002</v>
      </c>
      <c r="DR357" s="1">
        <v>93.090638930163394</v>
      </c>
      <c r="DS357" s="1">
        <v>59.621212121212103</v>
      </c>
      <c r="DT357" s="1">
        <v>93.399089529590199</v>
      </c>
      <c r="DU357" s="1">
        <v>70.084745762711805</v>
      </c>
      <c r="DV357" s="1">
        <v>25.8437270726339</v>
      </c>
      <c r="DW357" s="1">
        <v>26.619099890230501</v>
      </c>
      <c r="DX357" s="1">
        <v>23.9748274462038</v>
      </c>
      <c r="DY357" s="1">
        <v>22.719194312796201</v>
      </c>
      <c r="DZ357" s="1">
        <v>27.322677322677301</v>
      </c>
      <c r="EA357" s="1">
        <v>19.199594731509599</v>
      </c>
      <c r="EB357" s="1">
        <v>11.870503597122299</v>
      </c>
      <c r="EC357" s="1">
        <v>44.7233606557377</v>
      </c>
      <c r="ED357" s="1">
        <v>71.710526315789394</v>
      </c>
      <c r="EE357" s="1">
        <v>61.550468262226801</v>
      </c>
      <c r="EF357" s="1">
        <v>79.777256740914396</v>
      </c>
      <c r="EG357" s="1">
        <v>41.976225854383301</v>
      </c>
      <c r="EH357" s="1">
        <v>36.439393939393902</v>
      </c>
      <c r="EI357" s="1">
        <v>49.241274658573502</v>
      </c>
      <c r="EJ357" s="1">
        <v>31.949152542372801</v>
      </c>
      <c r="EK357" s="1">
        <v>81.401320616287606</v>
      </c>
      <c r="EL357" s="1">
        <v>82.3271130625686</v>
      </c>
      <c r="EM357" s="1">
        <v>81.831100284206201</v>
      </c>
      <c r="EN357" s="1">
        <v>75.740521327014207</v>
      </c>
      <c r="EO357" s="1">
        <v>63.136863136863099</v>
      </c>
      <c r="EP357" s="1">
        <v>77.304964539007102</v>
      </c>
      <c r="EQ357" s="1">
        <v>76.618705035971203</v>
      </c>
      <c r="ER357" s="1">
        <v>83.709016393442596</v>
      </c>
      <c r="ES357" s="1">
        <v>87.398785425101195</v>
      </c>
      <c r="ET357" s="1">
        <v>89.281997918834506</v>
      </c>
      <c r="EU357" s="1">
        <v>91.500586166471194</v>
      </c>
      <c r="EV357" s="1">
        <v>87.147102526002897</v>
      </c>
      <c r="EW357" s="1">
        <v>95.075757575757507</v>
      </c>
      <c r="EX357" s="1">
        <v>90.440060698027295</v>
      </c>
      <c r="EY357" s="1">
        <v>87.966101694915196</v>
      </c>
    </row>
    <row r="358" spans="1:155" ht="15">
      <c r="A358" s="11" t="s">
        <v>472</v>
      </c>
      <c r="B358" s="1" t="s">
        <v>1279</v>
      </c>
      <c r="C358" s="1" t="s">
        <v>1059</v>
      </c>
      <c r="D358" s="11" t="s">
        <v>1085</v>
      </c>
      <c r="E358" s="11" t="s">
        <v>1280</v>
      </c>
      <c r="F358" s="1">
        <v>90.898617511520698</v>
      </c>
      <c r="G358" s="1">
        <v>90.873015873015802</v>
      </c>
      <c r="H358" s="1">
        <v>86.349693251533694</v>
      </c>
      <c r="I358" s="1">
        <v>81.9444444444444</v>
      </c>
      <c r="J358" s="1">
        <v>29.881656804733701</v>
      </c>
      <c r="K358" s="1">
        <v>22.3333333333333</v>
      </c>
      <c r="L358" s="1">
        <v>19.485294117647101</v>
      </c>
      <c r="M358" s="1">
        <v>24.230769230769202</v>
      </c>
      <c r="N358" s="1">
        <v>20.676691729323299</v>
      </c>
      <c r="O358" s="1">
        <v>30.084745762711801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90.898617511520698</v>
      </c>
      <c r="V358" s="1">
        <v>89.550264550264501</v>
      </c>
      <c r="W358" s="1">
        <v>78.527607361963106</v>
      </c>
      <c r="X358" s="1">
        <v>75.992063492063394</v>
      </c>
      <c r="Y358" s="1">
        <v>47.041420118343098</v>
      </c>
      <c r="Z358" s="1">
        <v>19</v>
      </c>
      <c r="AA358" s="1">
        <v>17.279411764705799</v>
      </c>
      <c r="AB358" s="1">
        <v>20</v>
      </c>
      <c r="AC358" s="1">
        <v>20.300751879699199</v>
      </c>
      <c r="AD358" s="1">
        <v>22.457627118644101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89.861751152073694</v>
      </c>
      <c r="AK358" s="1">
        <v>88.624338624338606</v>
      </c>
      <c r="AL358" s="1">
        <v>88.803680981595093</v>
      </c>
      <c r="AM358" s="1">
        <v>86.706349206349202</v>
      </c>
      <c r="AN358" s="1">
        <v>82.248520710059097</v>
      </c>
      <c r="AO358" s="1">
        <v>95</v>
      </c>
      <c r="AP358" s="1">
        <v>94.485294117647001</v>
      </c>
      <c r="AQ358" s="1">
        <v>95</v>
      </c>
      <c r="AR358" s="1">
        <v>63.157894736842103</v>
      </c>
      <c r="AS358" s="1">
        <v>65.677966101694906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81.912442396313295</v>
      </c>
      <c r="AZ358" s="1">
        <v>88.227513227513199</v>
      </c>
      <c r="BA358" s="1">
        <v>62.730061349693202</v>
      </c>
      <c r="BB358" s="1">
        <v>64.880952380952294</v>
      </c>
      <c r="BC358" s="1">
        <v>12.1301775147928</v>
      </c>
      <c r="BD358" s="1">
        <v>19</v>
      </c>
      <c r="BE358" s="1">
        <v>25.182481751824799</v>
      </c>
      <c r="BF358" s="1">
        <v>25.769230769230699</v>
      </c>
      <c r="BG358" s="1">
        <v>32.706766917293201</v>
      </c>
      <c r="BH358" s="1">
        <v>26.694915254237198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85.483870967741893</v>
      </c>
      <c r="BO358" s="1">
        <v>86.772486772486701</v>
      </c>
      <c r="BP358" s="1">
        <v>34.662576687116498</v>
      </c>
      <c r="BQ358" s="1">
        <v>35.714285714285701</v>
      </c>
      <c r="BR358" s="1">
        <v>33.727810650887498</v>
      </c>
      <c r="BS358" s="1">
        <v>34</v>
      </c>
      <c r="BT358" s="1">
        <v>34.191176470588204</v>
      </c>
      <c r="BU358" s="1">
        <v>36.923076923076898</v>
      </c>
      <c r="BV358" s="1">
        <v>40.225563909774401</v>
      </c>
      <c r="BW358" s="1">
        <v>39.830508474576199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93.087557603686605</v>
      </c>
      <c r="CD358" s="1">
        <v>93.121693121693099</v>
      </c>
      <c r="CE358" s="1">
        <v>70.858895705521405</v>
      </c>
      <c r="CF358" s="1">
        <v>92.460317460317398</v>
      </c>
      <c r="CG358" s="1">
        <v>76.627218934911198</v>
      </c>
      <c r="CH358" s="1">
        <v>56.3333333333333</v>
      </c>
      <c r="CI358" s="1">
        <v>57.720588235294102</v>
      </c>
      <c r="CJ358" s="1">
        <v>58.076923076923102</v>
      </c>
      <c r="CK358" s="1">
        <v>41.353383458646597</v>
      </c>
      <c r="CL358" s="1">
        <v>41.5254237288135</v>
      </c>
      <c r="CM358" s="1">
        <v>0</v>
      </c>
      <c r="CN358" s="1">
        <v>0</v>
      </c>
      <c r="CO358" s="1">
        <v>0</v>
      </c>
      <c r="CP358" s="1">
        <v>0</v>
      </c>
      <c r="CQ358" s="1">
        <v>0</v>
      </c>
      <c r="CR358" s="1">
        <v>83.640552995391701</v>
      </c>
      <c r="CS358" s="1">
        <v>84.920634920634896</v>
      </c>
      <c r="CT358" s="1">
        <v>84.202453987730095</v>
      </c>
      <c r="CU358" s="1">
        <v>84.325396825396794</v>
      </c>
      <c r="CV358" s="1">
        <v>79.289940828402294</v>
      </c>
      <c r="CW358" s="1">
        <v>76</v>
      </c>
      <c r="CX358" s="1">
        <v>75</v>
      </c>
      <c r="CY358" s="1">
        <v>73.846153846153797</v>
      </c>
      <c r="CZ358" s="1">
        <v>43.984962406015001</v>
      </c>
      <c r="DA358" s="1">
        <v>47.033898305084698</v>
      </c>
      <c r="DB358" s="1">
        <v>0</v>
      </c>
      <c r="DC358" s="1">
        <v>0</v>
      </c>
      <c r="DD358" s="1">
        <v>0</v>
      </c>
      <c r="DE358" s="1">
        <v>0</v>
      </c>
      <c r="DF358" s="1">
        <v>0</v>
      </c>
      <c r="DG358" s="1">
        <v>75.366837857666894</v>
      </c>
      <c r="DH358" s="1">
        <v>76.491035492133093</v>
      </c>
      <c r="DI358" s="1">
        <v>71.721477872513205</v>
      </c>
      <c r="DJ358" s="1">
        <v>72.778436018957294</v>
      </c>
      <c r="DK358" s="1">
        <v>26.023976023976001</v>
      </c>
      <c r="DL358" s="1">
        <v>14.133738601823699</v>
      </c>
      <c r="DM358" s="1">
        <v>7.7595066803699897</v>
      </c>
      <c r="DN358" s="1">
        <v>8.2479508196721305</v>
      </c>
      <c r="DO358" s="1">
        <v>58.350202429149803</v>
      </c>
      <c r="DP358" s="1">
        <v>31.373569198751301</v>
      </c>
      <c r="DQ358" s="1">
        <v>0</v>
      </c>
      <c r="DR358" s="1">
        <v>0</v>
      </c>
      <c r="DS358" s="1">
        <v>0</v>
      </c>
      <c r="DT358" s="1">
        <v>0</v>
      </c>
      <c r="DU358" s="1">
        <v>0</v>
      </c>
      <c r="DV358" s="1">
        <v>27.384446074834901</v>
      </c>
      <c r="DW358" s="1">
        <v>23.179656055616501</v>
      </c>
      <c r="DX358" s="1">
        <v>29.9025578562728</v>
      </c>
      <c r="DY358" s="1">
        <v>22.422985781990501</v>
      </c>
      <c r="DZ358" s="1">
        <v>26.023976023976001</v>
      </c>
      <c r="EA358" s="1">
        <v>10.6889564336372</v>
      </c>
      <c r="EB358" s="1">
        <v>15.673175745118099</v>
      </c>
      <c r="EC358" s="1">
        <v>19.313524590163901</v>
      </c>
      <c r="ED358" s="1">
        <v>59.362348178137601</v>
      </c>
      <c r="EE358" s="1">
        <v>81.529656607700304</v>
      </c>
      <c r="EF358" s="1">
        <v>0</v>
      </c>
      <c r="EG358" s="1">
        <v>0</v>
      </c>
      <c r="EH358" s="1">
        <v>0</v>
      </c>
      <c r="EI358" s="1">
        <v>0</v>
      </c>
      <c r="EJ358" s="1">
        <v>0</v>
      </c>
      <c r="EK358" s="1">
        <v>35.399853264856901</v>
      </c>
      <c r="EL358" s="1">
        <v>36.1873399195023</v>
      </c>
      <c r="EM358" s="1">
        <v>73.792123426715307</v>
      </c>
      <c r="EN358" s="1">
        <v>64.869668246445499</v>
      </c>
      <c r="EO358" s="1">
        <v>58.791208791208703</v>
      </c>
      <c r="EP358" s="1">
        <v>21.681864235055698</v>
      </c>
      <c r="EQ358" s="1">
        <v>21.891058581706101</v>
      </c>
      <c r="ER358" s="1">
        <v>25.768442622950801</v>
      </c>
      <c r="ES358" s="1">
        <v>9.6659919028340102</v>
      </c>
      <c r="ET358" s="1">
        <v>1.87304890738813</v>
      </c>
      <c r="EU358" s="1">
        <v>0</v>
      </c>
      <c r="EV358" s="1">
        <v>0</v>
      </c>
      <c r="EW358" s="1">
        <v>0</v>
      </c>
      <c r="EX358" s="1">
        <v>0</v>
      </c>
      <c r="EY358" s="1">
        <v>0</v>
      </c>
    </row>
    <row r="359" spans="1:155" ht="15">
      <c r="A359" s="11" t="s">
        <v>337</v>
      </c>
      <c r="B359" s="1" t="s">
        <v>809</v>
      </c>
      <c r="C359" s="1" t="s">
        <v>1030</v>
      </c>
      <c r="D359" s="11" t="s">
        <v>1024</v>
      </c>
      <c r="E359" s="11" t="s">
        <v>1031</v>
      </c>
      <c r="F359" s="1">
        <v>97.680412371133997</v>
      </c>
      <c r="G359" s="1">
        <v>96.153846153846104</v>
      </c>
      <c r="H359" s="1">
        <v>90.530303030303003</v>
      </c>
      <c r="I359" s="1">
        <v>91.1016949152542</v>
      </c>
      <c r="J359" s="1">
        <v>91.414141414141397</v>
      </c>
      <c r="K359" s="1">
        <v>86.413043478260803</v>
      </c>
      <c r="L359" s="1">
        <v>83.139534883720899</v>
      </c>
      <c r="M359" s="1">
        <v>83.928571428571402</v>
      </c>
      <c r="N359" s="1">
        <v>81.410256410256395</v>
      </c>
      <c r="O359" s="1">
        <v>87.857142857142804</v>
      </c>
      <c r="P359" s="1">
        <v>94.354838709677395</v>
      </c>
      <c r="Q359" s="1">
        <v>76.724137931034406</v>
      </c>
      <c r="R359" s="1">
        <v>90</v>
      </c>
      <c r="S359" s="1">
        <v>72.641509433962199</v>
      </c>
      <c r="T359" s="1">
        <v>81.914893617021207</v>
      </c>
      <c r="U359" s="1">
        <v>93.556701030927798</v>
      </c>
      <c r="V359" s="1">
        <v>93.786982248520701</v>
      </c>
      <c r="W359" s="1">
        <v>85.984848484848399</v>
      </c>
      <c r="X359" s="1">
        <v>83.474576271186393</v>
      </c>
      <c r="Y359" s="1">
        <v>85.353535353535307</v>
      </c>
      <c r="Z359" s="1">
        <v>79.891304347826093</v>
      </c>
      <c r="AA359" s="1">
        <v>85.465116279069704</v>
      </c>
      <c r="AB359" s="1">
        <v>86.309523809523796</v>
      </c>
      <c r="AC359" s="1">
        <v>89.102564102564102</v>
      </c>
      <c r="AD359" s="1">
        <v>87.857142857142804</v>
      </c>
      <c r="AE359" s="1">
        <v>95.967741935483801</v>
      </c>
      <c r="AF359" s="1">
        <v>59.482758620689602</v>
      </c>
      <c r="AG359" s="1">
        <v>80.909090909090907</v>
      </c>
      <c r="AH359" s="1">
        <v>82.075471698113205</v>
      </c>
      <c r="AI359" s="1">
        <v>84.042553191489304</v>
      </c>
      <c r="AJ359" s="1">
        <v>2.8350515463917501</v>
      </c>
      <c r="AK359" s="1">
        <v>1.4792899408283999</v>
      </c>
      <c r="AL359" s="1">
        <v>21.2121212121212</v>
      </c>
      <c r="AM359" s="1">
        <v>21.1864406779661</v>
      </c>
      <c r="AN359" s="1">
        <v>22.2222222222222</v>
      </c>
      <c r="AO359" s="1">
        <v>66.304347826086897</v>
      </c>
      <c r="AP359" s="1">
        <v>66.860465116279101</v>
      </c>
      <c r="AQ359" s="1">
        <v>69.642857142857096</v>
      </c>
      <c r="AR359" s="1">
        <v>68.589743589743506</v>
      </c>
      <c r="AS359" s="1">
        <v>71.428571428571402</v>
      </c>
      <c r="AT359" s="1">
        <v>76.612903225806406</v>
      </c>
      <c r="AU359" s="1">
        <v>34.482758620689602</v>
      </c>
      <c r="AV359" s="1">
        <v>37.272727272727202</v>
      </c>
      <c r="AW359" s="1">
        <v>23.584905660377299</v>
      </c>
      <c r="AX359" s="1">
        <v>22.3404255319148</v>
      </c>
      <c r="AY359" s="1">
        <v>96.134020618556704</v>
      </c>
      <c r="AZ359" s="1">
        <v>96.153846153846104</v>
      </c>
      <c r="BA359" s="1">
        <v>88.257575757575694</v>
      </c>
      <c r="BB359" s="1">
        <v>86.016949152542296</v>
      </c>
      <c r="BC359" s="1">
        <v>81.313131313131294</v>
      </c>
      <c r="BD359" s="1">
        <v>71.195652173913004</v>
      </c>
      <c r="BE359" s="1">
        <v>73.837209302325505</v>
      </c>
      <c r="BF359" s="1">
        <v>77.976190476190396</v>
      </c>
      <c r="BG359" s="1">
        <v>73.717948717948701</v>
      </c>
      <c r="BH359" s="1">
        <v>99.285714285714207</v>
      </c>
      <c r="BI359" s="1">
        <v>65.322580645161196</v>
      </c>
      <c r="BJ359" s="1">
        <v>88.793103448275801</v>
      </c>
      <c r="BK359" s="1">
        <v>88.181818181818102</v>
      </c>
      <c r="BL359" s="1">
        <v>91.509433962264097</v>
      </c>
      <c r="BM359" s="1">
        <v>90.425531914893597</v>
      </c>
      <c r="BN359" s="1">
        <v>89.948453608247405</v>
      </c>
      <c r="BO359" s="1">
        <v>90.828402366863898</v>
      </c>
      <c r="BP359" s="1">
        <v>90.151515151515099</v>
      </c>
      <c r="BQ359" s="1">
        <v>74.576271186440593</v>
      </c>
      <c r="BR359" s="1">
        <v>72.2222222222222</v>
      </c>
      <c r="BS359" s="1">
        <v>74.456521739130395</v>
      </c>
      <c r="BT359" s="1">
        <v>76.744186046511601</v>
      </c>
      <c r="BU359" s="1">
        <v>85.714285714285694</v>
      </c>
      <c r="BV359" s="1">
        <v>88.461538461538396</v>
      </c>
      <c r="BW359" s="1">
        <v>87.142857142857096</v>
      </c>
      <c r="BX359" s="1">
        <v>89.516129032258107</v>
      </c>
      <c r="BY359" s="1">
        <v>82.758620689655103</v>
      </c>
      <c r="BZ359" s="1">
        <v>40.909090909090899</v>
      </c>
      <c r="CA359" s="1">
        <v>43.396226415094297</v>
      </c>
      <c r="CB359" s="1">
        <v>42.553191489361701</v>
      </c>
      <c r="CC359" s="1">
        <v>99.226804123711304</v>
      </c>
      <c r="CD359" s="1">
        <v>99.112426035502907</v>
      </c>
      <c r="CE359" s="1">
        <v>99.621212121212096</v>
      </c>
      <c r="CF359" s="1">
        <v>99.576271186440593</v>
      </c>
      <c r="CG359" s="1">
        <v>98.484848484848399</v>
      </c>
      <c r="CH359" s="1">
        <v>97.282608695652101</v>
      </c>
      <c r="CI359" s="1">
        <v>98.2558139534883</v>
      </c>
      <c r="CJ359" s="1">
        <v>98.214285714285694</v>
      </c>
      <c r="CK359" s="1">
        <v>99.358974358974294</v>
      </c>
      <c r="CL359" s="1">
        <v>99.285714285714207</v>
      </c>
      <c r="CM359" s="1">
        <v>99.193548387096698</v>
      </c>
      <c r="CN359" s="1">
        <v>95.689655172413694</v>
      </c>
      <c r="CO359" s="1">
        <v>89.090909090909093</v>
      </c>
      <c r="CP359" s="1">
        <v>78.301886792452805</v>
      </c>
      <c r="CQ359" s="1">
        <v>94.680851063829707</v>
      </c>
      <c r="CR359" s="1">
        <v>88.402061855670098</v>
      </c>
      <c r="CS359" s="1">
        <v>88.757396449704103</v>
      </c>
      <c r="CT359" s="1">
        <v>87.5</v>
      </c>
      <c r="CU359" s="1">
        <v>86.864406779660996</v>
      </c>
      <c r="CV359" s="1">
        <v>85.353535353535307</v>
      </c>
      <c r="CW359" s="1">
        <v>83.695652173913004</v>
      </c>
      <c r="CX359" s="1">
        <v>80.813953488372107</v>
      </c>
      <c r="CY359" s="1">
        <v>85.119047619047606</v>
      </c>
      <c r="CZ359" s="1">
        <v>87.179487179487097</v>
      </c>
      <c r="DA359" s="1">
        <v>95</v>
      </c>
      <c r="DB359" s="1">
        <v>91.129032258064498</v>
      </c>
      <c r="DC359" s="1">
        <v>95.689655172413694</v>
      </c>
      <c r="DD359" s="1">
        <v>94.545454545454504</v>
      </c>
      <c r="DE359" s="1">
        <v>88.679245283018801</v>
      </c>
      <c r="DF359" s="1">
        <v>88.297872340425499</v>
      </c>
      <c r="DG359" s="1">
        <v>83.327219369038801</v>
      </c>
      <c r="DH359" s="1">
        <v>79.162092938163099</v>
      </c>
      <c r="DI359" s="1">
        <v>80.328867235079102</v>
      </c>
      <c r="DJ359" s="1">
        <v>70.645734597156405</v>
      </c>
      <c r="DK359" s="1">
        <v>62.687312687312598</v>
      </c>
      <c r="DL359" s="1">
        <v>66.413373860182304</v>
      </c>
      <c r="DM359" s="1">
        <v>76.207605344295899</v>
      </c>
      <c r="DN359" s="1">
        <v>43.596311475409799</v>
      </c>
      <c r="DO359" s="1">
        <v>72.014170040485794</v>
      </c>
      <c r="DP359" s="1">
        <v>50.416233090530604</v>
      </c>
      <c r="DQ359" s="1">
        <v>70.0468933177022</v>
      </c>
      <c r="DR359" s="1">
        <v>52.823179791976202</v>
      </c>
      <c r="DS359" s="1">
        <v>68.560606060606105</v>
      </c>
      <c r="DT359" s="1">
        <v>90.971168437025796</v>
      </c>
      <c r="DU359" s="1">
        <v>73.135593220338905</v>
      </c>
      <c r="DV359" s="1">
        <v>52.072633895818001</v>
      </c>
      <c r="DW359" s="1">
        <v>66.684961580680493</v>
      </c>
      <c r="DX359" s="1">
        <v>32.582216808769701</v>
      </c>
      <c r="DY359" s="1">
        <v>33.0272511848341</v>
      </c>
      <c r="DZ359" s="1">
        <v>82.667332667332602</v>
      </c>
      <c r="EA359" s="1">
        <v>88.500506585612897</v>
      </c>
      <c r="EB359" s="1">
        <v>39.722507708119203</v>
      </c>
      <c r="EC359" s="1">
        <v>64.293032786885206</v>
      </c>
      <c r="ED359" s="1">
        <v>65.030364372469606</v>
      </c>
      <c r="EE359" s="1">
        <v>54.058272632674303</v>
      </c>
      <c r="EF359" s="1">
        <v>46.951934349355199</v>
      </c>
      <c r="EG359" s="1">
        <v>49.257057949479901</v>
      </c>
      <c r="EH359" s="1">
        <v>48.409090909090899</v>
      </c>
      <c r="EI359" s="1">
        <v>69.575113808801206</v>
      </c>
      <c r="EJ359" s="1">
        <v>97.203389830508399</v>
      </c>
      <c r="EK359" s="1">
        <v>97.817314746881806</v>
      </c>
      <c r="EL359" s="1">
        <v>98.0607391145261</v>
      </c>
      <c r="EM359" s="1">
        <v>98.233861144945095</v>
      </c>
      <c r="EN359" s="1">
        <v>97.600710900473899</v>
      </c>
      <c r="EO359" s="1">
        <v>97.852147852147795</v>
      </c>
      <c r="EP359" s="1">
        <v>96.859169199594703</v>
      </c>
      <c r="EQ359" s="1">
        <v>90.339157245632094</v>
      </c>
      <c r="ER359" s="1">
        <v>94.620901639344197</v>
      </c>
      <c r="ES359" s="1">
        <v>95.850202429149803</v>
      </c>
      <c r="ET359" s="1">
        <v>95.889698231009305</v>
      </c>
      <c r="EU359" s="1">
        <v>91.500586166471194</v>
      </c>
      <c r="EV359" s="1">
        <v>93.016344725111395</v>
      </c>
      <c r="EW359" s="1">
        <v>90</v>
      </c>
      <c r="EX359" s="1">
        <v>90.440060698027295</v>
      </c>
      <c r="EY359" s="1">
        <v>95.084745762711805</v>
      </c>
    </row>
    <row r="360" spans="1:155" ht="15">
      <c r="A360" s="11" t="s">
        <v>167</v>
      </c>
      <c r="B360" s="1" t="s">
        <v>644</v>
      </c>
      <c r="C360" s="1" t="s">
        <v>1123</v>
      </c>
      <c r="D360" s="11" t="s">
        <v>1124</v>
      </c>
      <c r="E360" s="11" t="s">
        <v>1125</v>
      </c>
      <c r="F360" s="1">
        <v>32.6666666666666</v>
      </c>
      <c r="G360" s="1">
        <v>10.8974358974358</v>
      </c>
      <c r="H360" s="1">
        <v>13.013698630136901</v>
      </c>
      <c r="I360" s="1">
        <v>12.3188405797101</v>
      </c>
      <c r="J360" s="1">
        <v>12.3188405797101</v>
      </c>
      <c r="K360" s="1">
        <v>13.3928571428571</v>
      </c>
      <c r="L360" s="1">
        <v>14.9122807017543</v>
      </c>
      <c r="M360" s="1">
        <v>12.264150943396199</v>
      </c>
      <c r="N360" s="1">
        <v>10.5769230769231</v>
      </c>
      <c r="O360" s="1">
        <v>9.1836734693877506</v>
      </c>
      <c r="P360" s="1">
        <v>4.0540540540540499</v>
      </c>
      <c r="Q360" s="1">
        <v>0</v>
      </c>
      <c r="R360" s="1">
        <v>0</v>
      </c>
      <c r="S360" s="1">
        <v>0</v>
      </c>
      <c r="T360" s="1">
        <v>0</v>
      </c>
      <c r="U360" s="1">
        <v>32.6666666666666</v>
      </c>
      <c r="V360" s="1">
        <v>35.256410256410199</v>
      </c>
      <c r="W360" s="1">
        <v>40.410958904109499</v>
      </c>
      <c r="X360" s="1">
        <v>36.956521739130402</v>
      </c>
      <c r="Y360" s="1">
        <v>39.855072463768103</v>
      </c>
      <c r="Z360" s="1">
        <v>27.678571428571399</v>
      </c>
      <c r="AA360" s="1">
        <v>29.824561403508699</v>
      </c>
      <c r="AB360" s="1">
        <v>30.188679245283002</v>
      </c>
      <c r="AC360" s="1">
        <v>19.230769230769202</v>
      </c>
      <c r="AD360" s="1">
        <v>18.367346938775501</v>
      </c>
      <c r="AE360" s="1">
        <v>14.864864864864799</v>
      </c>
      <c r="AF360" s="1">
        <v>0</v>
      </c>
      <c r="AG360" s="1">
        <v>0</v>
      </c>
      <c r="AH360" s="1">
        <v>0</v>
      </c>
      <c r="AI360" s="1">
        <v>0</v>
      </c>
      <c r="AJ360" s="1">
        <v>32.6666666666666</v>
      </c>
      <c r="AK360" s="1">
        <v>32.692307692307601</v>
      </c>
      <c r="AL360" s="1">
        <v>35.616438356164302</v>
      </c>
      <c r="AM360" s="1">
        <v>34.782608695652101</v>
      </c>
      <c r="AN360" s="1">
        <v>39.855072463768103</v>
      </c>
      <c r="AO360" s="1">
        <v>34.821428571428498</v>
      </c>
      <c r="AP360" s="1">
        <v>32.456140350877099</v>
      </c>
      <c r="AQ360" s="1">
        <v>30.188679245283002</v>
      </c>
      <c r="AR360" s="1">
        <v>29.807692307692299</v>
      </c>
      <c r="AS360" s="1">
        <v>32.653061224489697</v>
      </c>
      <c r="AT360" s="1">
        <v>29.729729729729701</v>
      </c>
      <c r="AU360" s="1">
        <v>0</v>
      </c>
      <c r="AV360" s="1">
        <v>0</v>
      </c>
      <c r="AW360" s="1">
        <v>0</v>
      </c>
      <c r="AX360" s="1">
        <v>0</v>
      </c>
      <c r="AY360" s="1">
        <v>75.3333333333333</v>
      </c>
      <c r="AZ360" s="1">
        <v>72.435897435897402</v>
      </c>
      <c r="BA360" s="1">
        <v>69.178082191780803</v>
      </c>
      <c r="BB360" s="1">
        <v>73.188405797101396</v>
      </c>
      <c r="BC360" s="1">
        <v>67.391304347826093</v>
      </c>
      <c r="BD360" s="1">
        <v>38.392857142857103</v>
      </c>
      <c r="BE360" s="1">
        <v>34.210526315789402</v>
      </c>
      <c r="BF360" s="1">
        <v>42.452830188679201</v>
      </c>
      <c r="BG360" s="1">
        <v>35.576923076923102</v>
      </c>
      <c r="BH360" s="1">
        <v>33.673469387755098</v>
      </c>
      <c r="BI360" s="1">
        <v>6.7567567567567499</v>
      </c>
      <c r="BJ360" s="1">
        <v>0</v>
      </c>
      <c r="BK360" s="1">
        <v>0</v>
      </c>
      <c r="BL360" s="1">
        <v>0</v>
      </c>
      <c r="BM360" s="1">
        <v>0</v>
      </c>
      <c r="BN360" s="1">
        <v>66.6666666666666</v>
      </c>
      <c r="BO360" s="1">
        <v>48.076923076923102</v>
      </c>
      <c r="BP360" s="1">
        <v>56.164383561643803</v>
      </c>
      <c r="BQ360" s="1">
        <v>62.318840579710098</v>
      </c>
      <c r="BR360" s="1">
        <v>65.2173913043478</v>
      </c>
      <c r="BS360" s="1">
        <v>62.5</v>
      </c>
      <c r="BT360" s="1">
        <v>65.789473684210506</v>
      </c>
      <c r="BU360" s="1">
        <v>68.867924528301799</v>
      </c>
      <c r="BV360" s="1">
        <v>29.807692307692299</v>
      </c>
      <c r="BW360" s="1">
        <v>30.612244897959101</v>
      </c>
      <c r="BX360" s="1">
        <v>27.027027027027</v>
      </c>
      <c r="BY360" s="1">
        <v>0</v>
      </c>
      <c r="BZ360" s="1">
        <v>0</v>
      </c>
      <c r="CA360" s="1">
        <v>0</v>
      </c>
      <c r="CB360" s="1">
        <v>0</v>
      </c>
      <c r="CC360" s="1">
        <v>69.3333333333333</v>
      </c>
      <c r="CD360" s="1">
        <v>71.794871794871796</v>
      </c>
      <c r="CE360" s="1">
        <v>70.547945205479394</v>
      </c>
      <c r="CF360" s="1">
        <v>71.739130434782595</v>
      </c>
      <c r="CG360" s="1">
        <v>71.739130434782595</v>
      </c>
      <c r="CH360" s="1">
        <v>75</v>
      </c>
      <c r="CI360" s="1">
        <v>75.438596491228097</v>
      </c>
      <c r="CJ360" s="1">
        <v>51.8867924528301</v>
      </c>
      <c r="CK360" s="1">
        <v>61.538461538461497</v>
      </c>
      <c r="CL360" s="1">
        <v>33.673469387755098</v>
      </c>
      <c r="CM360" s="1">
        <v>1.35135135135135</v>
      </c>
      <c r="CN360" s="1">
        <v>0</v>
      </c>
      <c r="CO360" s="1">
        <v>0</v>
      </c>
      <c r="CP360" s="1">
        <v>0</v>
      </c>
      <c r="CQ360" s="1">
        <v>0</v>
      </c>
      <c r="CR360" s="1">
        <v>35.3333333333333</v>
      </c>
      <c r="CS360" s="1">
        <v>34.615384615384599</v>
      </c>
      <c r="CT360" s="1">
        <v>43.150684931506802</v>
      </c>
      <c r="CU360" s="1">
        <v>44.202898550724598</v>
      </c>
      <c r="CV360" s="1">
        <v>49.2753623188405</v>
      </c>
      <c r="CW360" s="1">
        <v>18.75</v>
      </c>
      <c r="CX360" s="1">
        <v>45.614035087719202</v>
      </c>
      <c r="CY360" s="1">
        <v>45.283018867924497</v>
      </c>
      <c r="CZ360" s="1">
        <v>48.076923076923102</v>
      </c>
      <c r="DA360" s="1">
        <v>18.367346938775501</v>
      </c>
      <c r="DB360" s="1">
        <v>17.567567567567501</v>
      </c>
      <c r="DC360" s="1">
        <v>0</v>
      </c>
      <c r="DD360" s="1">
        <v>0</v>
      </c>
      <c r="DE360" s="1">
        <v>0</v>
      </c>
      <c r="DF360" s="1">
        <v>0</v>
      </c>
      <c r="DG360" s="1">
        <v>74.204192546583798</v>
      </c>
      <c r="DH360" s="1">
        <v>94.295671313279499</v>
      </c>
      <c r="DI360" s="1">
        <v>94.785949506037298</v>
      </c>
      <c r="DJ360" s="1">
        <v>85.5257815671944</v>
      </c>
      <c r="DK360" s="1">
        <v>84.449052132701397</v>
      </c>
      <c r="DL360" s="1">
        <v>46.203796203796202</v>
      </c>
      <c r="DM360" s="1">
        <v>43.718338399189399</v>
      </c>
      <c r="DN360" s="1">
        <v>30.061664953751201</v>
      </c>
      <c r="DO360" s="1">
        <v>20.030737704918</v>
      </c>
      <c r="DP360" s="1">
        <v>31.0222672064777</v>
      </c>
      <c r="DQ360" s="1">
        <v>0.052029136316337002</v>
      </c>
      <c r="DR360" s="1">
        <v>0</v>
      </c>
      <c r="DS360" s="1">
        <v>0</v>
      </c>
      <c r="DT360" s="1">
        <v>0</v>
      </c>
      <c r="DU360" s="1">
        <v>0</v>
      </c>
      <c r="DV360" s="1">
        <v>31.152950310559</v>
      </c>
      <c r="DW360" s="1">
        <v>33.070432868672</v>
      </c>
      <c r="DX360" s="1">
        <v>24.753018660812199</v>
      </c>
      <c r="DY360" s="1">
        <v>23.528217620787601</v>
      </c>
      <c r="DZ360" s="1">
        <v>23.904028436018901</v>
      </c>
      <c r="EA360" s="1">
        <v>29.9200799200799</v>
      </c>
      <c r="EB360" s="1">
        <v>17.882472137791201</v>
      </c>
      <c r="EC360" s="1">
        <v>23.2785200411099</v>
      </c>
      <c r="ED360" s="1">
        <v>16.342213114754099</v>
      </c>
      <c r="EE360" s="1">
        <v>8.3502024291497907</v>
      </c>
      <c r="EF360" s="1">
        <v>2.7575442247658599</v>
      </c>
      <c r="EG360" s="1">
        <v>0</v>
      </c>
      <c r="EH360" s="1">
        <v>0</v>
      </c>
      <c r="EI360" s="1">
        <v>0</v>
      </c>
      <c r="EJ360" s="1">
        <v>0</v>
      </c>
      <c r="EK360" s="1">
        <v>34.704968944099299</v>
      </c>
      <c r="EL360" s="1">
        <v>35.399853264856901</v>
      </c>
      <c r="EM360" s="1">
        <v>36.1873399195023</v>
      </c>
      <c r="EN360" s="1">
        <v>35.749086479902502</v>
      </c>
      <c r="EO360" s="1">
        <v>30.9537914691943</v>
      </c>
      <c r="EP360" s="1">
        <v>22.0779220779221</v>
      </c>
      <c r="EQ360" s="1">
        <v>21.681864235055698</v>
      </c>
      <c r="ER360" s="1">
        <v>21.891058581706101</v>
      </c>
      <c r="ES360" s="1">
        <v>25.768442622950801</v>
      </c>
      <c r="ET360" s="1">
        <v>9.6659919028340102</v>
      </c>
      <c r="EU360" s="1">
        <v>28.876170655567101</v>
      </c>
      <c r="EV360" s="1">
        <v>0</v>
      </c>
      <c r="EW360" s="1">
        <v>0</v>
      </c>
      <c r="EX360" s="1">
        <v>0</v>
      </c>
      <c r="EY360" s="1">
        <v>0</v>
      </c>
    </row>
    <row r="361" spans="1:155" ht="15">
      <c r="A361" s="11" t="s">
        <v>226</v>
      </c>
      <c r="B361" s="1" t="s">
        <v>701</v>
      </c>
      <c r="C361" s="1" t="s">
        <v>1059</v>
      </c>
      <c r="D361" s="11" t="s">
        <v>1046</v>
      </c>
      <c r="E361" s="11" t="s">
        <v>1093</v>
      </c>
      <c r="F361" s="1">
        <v>48.963133640552897</v>
      </c>
      <c r="G361" s="1">
        <v>49.3386243386243</v>
      </c>
      <c r="H361" s="1">
        <v>44.631901840490698</v>
      </c>
      <c r="I361" s="1">
        <v>39.880952380952301</v>
      </c>
      <c r="J361" s="1">
        <v>32.840236686390497</v>
      </c>
      <c r="K361" s="1">
        <v>25</v>
      </c>
      <c r="L361" s="1">
        <v>20.955882352941099</v>
      </c>
      <c r="M361" s="1">
        <v>29.615384615384599</v>
      </c>
      <c r="N361" s="1">
        <v>22.180451127819499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69.470046082949295</v>
      </c>
      <c r="V361" s="1">
        <v>71.164021164021094</v>
      </c>
      <c r="W361" s="1">
        <v>71.625766871165595</v>
      </c>
      <c r="X361" s="1">
        <v>66.6666666666666</v>
      </c>
      <c r="Y361" s="1">
        <v>58.875739644970402</v>
      </c>
      <c r="Z361" s="1">
        <v>53.3333333333333</v>
      </c>
      <c r="AA361" s="1">
        <v>50</v>
      </c>
      <c r="AB361" s="1">
        <v>54.230769230769198</v>
      </c>
      <c r="AC361" s="1">
        <v>59.7744360902255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81.566820276497694</v>
      </c>
      <c r="AK361" s="1">
        <v>79.761904761904702</v>
      </c>
      <c r="AL361" s="1">
        <v>79.907975460122699</v>
      </c>
      <c r="AM361" s="1">
        <v>75.793650793650698</v>
      </c>
      <c r="AN361" s="1">
        <v>69.526627218934905</v>
      </c>
      <c r="AO361" s="1">
        <v>65.3333333333333</v>
      </c>
      <c r="AP361" s="1">
        <v>61.764705882352899</v>
      </c>
      <c r="AQ361" s="1">
        <v>61.153846153846096</v>
      </c>
      <c r="AR361" s="1">
        <v>63.157894736842103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63.248847926267203</v>
      </c>
      <c r="AZ361" s="1">
        <v>62.8306878306878</v>
      </c>
      <c r="BA361" s="1">
        <v>67.638036809815901</v>
      </c>
      <c r="BB361" s="1">
        <v>73.214285714285694</v>
      </c>
      <c r="BC361" s="1">
        <v>35.2071005917159</v>
      </c>
      <c r="BD361" s="1">
        <v>36.3333333333333</v>
      </c>
      <c r="BE361" s="1">
        <v>29.562043795620401</v>
      </c>
      <c r="BF361" s="1">
        <v>34.230769230769198</v>
      </c>
      <c r="BG361" s="1">
        <v>28.947368421052602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29.493087557603602</v>
      </c>
      <c r="BO361" s="1">
        <v>32.804232804232797</v>
      </c>
      <c r="BP361" s="1">
        <v>34.662576687116498</v>
      </c>
      <c r="BQ361" s="1">
        <v>35.714285714285701</v>
      </c>
      <c r="BR361" s="1">
        <v>33.727810650887498</v>
      </c>
      <c r="BS361" s="1">
        <v>34</v>
      </c>
      <c r="BT361" s="1">
        <v>34.191176470588204</v>
      </c>
      <c r="BU361" s="1">
        <v>36.923076923076898</v>
      </c>
      <c r="BV361" s="1">
        <v>40.225563909774401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74.193548387096698</v>
      </c>
      <c r="CD361" s="1">
        <v>72.486772486772395</v>
      </c>
      <c r="CE361" s="1">
        <v>70.858895705521405</v>
      </c>
      <c r="CF361" s="1">
        <v>72.420634920634896</v>
      </c>
      <c r="CG361" s="1">
        <v>76.627218934911198</v>
      </c>
      <c r="CH361" s="1">
        <v>56.3333333333333</v>
      </c>
      <c r="CI361" s="1">
        <v>57.720588235294102</v>
      </c>
      <c r="CJ361" s="1">
        <v>58.076923076923102</v>
      </c>
      <c r="CK361" s="1">
        <v>54.887218045112697</v>
      </c>
      <c r="CL361" s="1">
        <v>0</v>
      </c>
      <c r="CM361" s="1">
        <v>0</v>
      </c>
      <c r="CN361" s="1">
        <v>0</v>
      </c>
      <c r="CO361" s="1">
        <v>0</v>
      </c>
      <c r="CP361" s="1">
        <v>0</v>
      </c>
      <c r="CQ361" s="1">
        <v>0</v>
      </c>
      <c r="CR361" s="1">
        <v>83.640552995391701</v>
      </c>
      <c r="CS361" s="1">
        <v>84.920634920634896</v>
      </c>
      <c r="CT361" s="1">
        <v>84.202453987730095</v>
      </c>
      <c r="CU361" s="1">
        <v>84.325396825396794</v>
      </c>
      <c r="CV361" s="1">
        <v>79.289940828402294</v>
      </c>
      <c r="CW361" s="1">
        <v>76</v>
      </c>
      <c r="CX361" s="1">
        <v>75</v>
      </c>
      <c r="CY361" s="1">
        <v>73.846153846153797</v>
      </c>
      <c r="CZ361" s="1">
        <v>77.443609022556302</v>
      </c>
      <c r="DA361" s="1">
        <v>0</v>
      </c>
      <c r="DB361" s="1">
        <v>0</v>
      </c>
      <c r="DC361" s="1">
        <v>0</v>
      </c>
      <c r="DD361" s="1">
        <v>0</v>
      </c>
      <c r="DE361" s="1">
        <v>0</v>
      </c>
      <c r="DF361" s="1">
        <v>0</v>
      </c>
      <c r="DG361" s="1">
        <v>55.777696258253798</v>
      </c>
      <c r="DH361" s="1">
        <v>52.963776070252401</v>
      </c>
      <c r="DI361" s="1">
        <v>49.593991067803401</v>
      </c>
      <c r="DJ361" s="1">
        <v>50.1481042654028</v>
      </c>
      <c r="DK361" s="1">
        <v>6.2437562437562404</v>
      </c>
      <c r="DL361" s="1">
        <v>3.3941236068895599</v>
      </c>
      <c r="DM361" s="1">
        <v>17.214799588900298</v>
      </c>
      <c r="DN361" s="1">
        <v>7.4282786885245899</v>
      </c>
      <c r="DO361" s="1">
        <v>20.6983805668016</v>
      </c>
      <c r="DP361" s="1">
        <v>0</v>
      </c>
      <c r="DQ361" s="1">
        <v>0</v>
      </c>
      <c r="DR361" s="1">
        <v>0</v>
      </c>
      <c r="DS361" s="1">
        <v>0</v>
      </c>
      <c r="DT361" s="1">
        <v>0</v>
      </c>
      <c r="DU361" s="1">
        <v>0</v>
      </c>
      <c r="DV361" s="1">
        <v>44.6625091709464</v>
      </c>
      <c r="DW361" s="1">
        <v>28.668130259787699</v>
      </c>
      <c r="DX361" s="1">
        <v>31.4453917986195</v>
      </c>
      <c r="DY361" s="1">
        <v>29.946682464454899</v>
      </c>
      <c r="DZ361" s="1">
        <v>32.317682317682298</v>
      </c>
      <c r="EA361" s="1">
        <v>29.837892603850101</v>
      </c>
      <c r="EB361" s="1">
        <v>41.983556012332897</v>
      </c>
      <c r="EC361" s="1">
        <v>18.801229508196698</v>
      </c>
      <c r="ED361" s="1">
        <v>44.382591093117398</v>
      </c>
      <c r="EE361" s="1">
        <v>0</v>
      </c>
      <c r="EF361" s="1">
        <v>0</v>
      </c>
      <c r="EG361" s="1">
        <v>0</v>
      </c>
      <c r="EH361" s="1">
        <v>0</v>
      </c>
      <c r="EI361" s="1">
        <v>0</v>
      </c>
      <c r="EJ361" s="1">
        <v>0</v>
      </c>
      <c r="EK361" s="1">
        <v>35.399853264856901</v>
      </c>
      <c r="EL361" s="1">
        <v>36.1873399195023</v>
      </c>
      <c r="EM361" s="1">
        <v>35.749086479902502</v>
      </c>
      <c r="EN361" s="1">
        <v>30.9537914691943</v>
      </c>
      <c r="EO361" s="1">
        <v>22.0779220779221</v>
      </c>
      <c r="EP361" s="1">
        <v>21.681864235055698</v>
      </c>
      <c r="EQ361" s="1">
        <v>21.891058581706101</v>
      </c>
      <c r="ER361" s="1">
        <v>25.768442622950801</v>
      </c>
      <c r="ES361" s="1">
        <v>33.350202429149803</v>
      </c>
      <c r="ET361" s="1">
        <v>0</v>
      </c>
      <c r="EU361" s="1">
        <v>0</v>
      </c>
      <c r="EV361" s="1">
        <v>0</v>
      </c>
      <c r="EW361" s="1">
        <v>0</v>
      </c>
      <c r="EX361" s="1">
        <v>0</v>
      </c>
      <c r="EY361" s="1">
        <v>0</v>
      </c>
    </row>
    <row r="362" spans="1:155" ht="15">
      <c r="A362" s="11" t="s">
        <v>134</v>
      </c>
      <c r="B362" s="1" t="s">
        <v>609</v>
      </c>
      <c r="C362" s="1" t="s">
        <v>1126</v>
      </c>
      <c r="D362" s="11" t="s">
        <v>1071</v>
      </c>
      <c r="E362" s="11" t="s">
        <v>1254</v>
      </c>
      <c r="F362" s="1">
        <v>26.100628930817599</v>
      </c>
      <c r="G362" s="1">
        <v>28.709677419354801</v>
      </c>
      <c r="H362" s="1">
        <v>25.172413793103399</v>
      </c>
      <c r="I362" s="1">
        <v>21.428571428571399</v>
      </c>
      <c r="J362" s="1">
        <v>21.491228070175399</v>
      </c>
      <c r="K362" s="1">
        <v>18.303571428571399</v>
      </c>
      <c r="L362" s="1">
        <v>20.093457943925198</v>
      </c>
      <c r="M362" s="1">
        <v>16.176470588235201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20.440251572327</v>
      </c>
      <c r="V362" s="1">
        <v>22.258064516129</v>
      </c>
      <c r="W362" s="1">
        <v>21.034482758620602</v>
      </c>
      <c r="X362" s="1">
        <v>19.172932330827098</v>
      </c>
      <c r="Y362" s="1">
        <v>20.175438596491201</v>
      </c>
      <c r="Z362" s="1">
        <v>18.303571428571399</v>
      </c>
      <c r="AA362" s="1">
        <v>16.822429906541998</v>
      </c>
      <c r="AB362" s="1">
        <v>15.1960784313725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40.880503144654099</v>
      </c>
      <c r="AK362" s="1">
        <v>40.967741935483801</v>
      </c>
      <c r="AL362" s="1">
        <v>41.034482758620598</v>
      </c>
      <c r="AM362" s="1">
        <v>40.601503759398398</v>
      </c>
      <c r="AN362" s="1">
        <v>42.105263157894697</v>
      </c>
      <c r="AO362" s="1">
        <v>43.303571428571402</v>
      </c>
      <c r="AP362" s="1">
        <v>42.990654205607399</v>
      </c>
      <c r="AQ362" s="1">
        <v>44.117647058823501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76.415094339622598</v>
      </c>
      <c r="AZ362" s="1">
        <v>82.258064516128997</v>
      </c>
      <c r="BA362" s="1">
        <v>59.655172413793103</v>
      </c>
      <c r="BB362" s="1">
        <v>23.684210526315699</v>
      </c>
      <c r="BC362" s="1">
        <v>39.035087719298197</v>
      </c>
      <c r="BD362" s="1">
        <v>41.517857142857103</v>
      </c>
      <c r="BE362" s="1">
        <v>44.392523364485903</v>
      </c>
      <c r="BF362" s="1">
        <v>39.705882352941103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26.729559748427601</v>
      </c>
      <c r="BO362" s="1">
        <v>30</v>
      </c>
      <c r="BP362" s="1">
        <v>30.344827586206801</v>
      </c>
      <c r="BQ362" s="1">
        <v>30.827067669172902</v>
      </c>
      <c r="BR362" s="1">
        <v>30.2631578947368</v>
      </c>
      <c r="BS362" s="1">
        <v>32.142857142857103</v>
      </c>
      <c r="BT362" s="1">
        <v>32.710280373831701</v>
      </c>
      <c r="BU362" s="1">
        <v>33.823529411764703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72.641509433962199</v>
      </c>
      <c r="CD362" s="1">
        <v>95.483870967741893</v>
      </c>
      <c r="CE362" s="1">
        <v>93.448275862068897</v>
      </c>
      <c r="CF362" s="1">
        <v>69.924812030075103</v>
      </c>
      <c r="CG362" s="1">
        <v>75.438596491228097</v>
      </c>
      <c r="CH362" s="1">
        <v>58.482142857142797</v>
      </c>
      <c r="CI362" s="1">
        <v>57.009345794392502</v>
      </c>
      <c r="CJ362" s="1">
        <v>58.3333333333333</v>
      </c>
      <c r="CK362" s="1">
        <v>0</v>
      </c>
      <c r="CL362" s="1">
        <v>0</v>
      </c>
      <c r="CM362" s="1">
        <v>0</v>
      </c>
      <c r="CN362" s="1">
        <v>0</v>
      </c>
      <c r="CO362" s="1">
        <v>0</v>
      </c>
      <c r="CP362" s="1">
        <v>0</v>
      </c>
      <c r="CQ362" s="1">
        <v>0</v>
      </c>
      <c r="CR362" s="1">
        <v>44.339622641509401</v>
      </c>
      <c r="CS362" s="1">
        <v>45.806451612903203</v>
      </c>
      <c r="CT362" s="1">
        <v>44.827586206896498</v>
      </c>
      <c r="CU362" s="1">
        <v>47.368421052631497</v>
      </c>
      <c r="CV362" s="1">
        <v>12.719298245614</v>
      </c>
      <c r="CW362" s="1">
        <v>15.1785714285714</v>
      </c>
      <c r="CX362" s="1">
        <v>15.420560747663499</v>
      </c>
      <c r="CY362" s="1">
        <v>16.176470588235201</v>
      </c>
      <c r="CZ362" s="1">
        <v>0</v>
      </c>
      <c r="DA362" s="1">
        <v>0</v>
      </c>
      <c r="DB362" s="1">
        <v>0</v>
      </c>
      <c r="DC362" s="1">
        <v>0</v>
      </c>
      <c r="DD362" s="1">
        <v>0</v>
      </c>
      <c r="DE362" s="1">
        <v>0</v>
      </c>
      <c r="DF362" s="1">
        <v>0</v>
      </c>
      <c r="DG362" s="1">
        <v>45.066030814379999</v>
      </c>
      <c r="DH362" s="1">
        <v>33.937065495792098</v>
      </c>
      <c r="DI362" s="1">
        <v>21.132764920828201</v>
      </c>
      <c r="DJ362" s="1">
        <v>18.631516587677702</v>
      </c>
      <c r="DK362" s="1">
        <v>3.2467532467532401</v>
      </c>
      <c r="DL362" s="1">
        <v>0.96251266464032403</v>
      </c>
      <c r="DM362" s="1">
        <v>0.56526207605344203</v>
      </c>
      <c r="DN362" s="1">
        <v>1.58811475409836</v>
      </c>
      <c r="DO362" s="1">
        <v>0</v>
      </c>
      <c r="DP362" s="1">
        <v>0</v>
      </c>
      <c r="DQ362" s="1">
        <v>0</v>
      </c>
      <c r="DR362" s="1">
        <v>0</v>
      </c>
      <c r="DS362" s="1">
        <v>0</v>
      </c>
      <c r="DT362" s="1">
        <v>0</v>
      </c>
      <c r="DU362" s="1">
        <v>0</v>
      </c>
      <c r="DV362" s="1">
        <v>2.6228906823184102</v>
      </c>
      <c r="DW362" s="1">
        <v>2.3234540797658201</v>
      </c>
      <c r="DX362" s="1">
        <v>2.3345513601299199</v>
      </c>
      <c r="DY362" s="1">
        <v>58.678909952606602</v>
      </c>
      <c r="DZ362" s="1">
        <v>72.577422577422496</v>
      </c>
      <c r="EA362" s="1">
        <v>77.304964539007102</v>
      </c>
      <c r="EB362" s="1">
        <v>94.295991778006098</v>
      </c>
      <c r="EC362" s="1">
        <v>96.055327868852402</v>
      </c>
      <c r="ED362" s="1">
        <v>0</v>
      </c>
      <c r="EE362" s="1">
        <v>0</v>
      </c>
      <c r="EF362" s="1">
        <v>0</v>
      </c>
      <c r="EG362" s="1">
        <v>0</v>
      </c>
      <c r="EH362" s="1">
        <v>0</v>
      </c>
      <c r="EI362" s="1">
        <v>0</v>
      </c>
      <c r="EJ362" s="1">
        <v>0</v>
      </c>
      <c r="EK362" s="1">
        <v>35.399853264856901</v>
      </c>
      <c r="EL362" s="1">
        <v>36.1873399195023</v>
      </c>
      <c r="EM362" s="1">
        <v>35.749086479902502</v>
      </c>
      <c r="EN362" s="1">
        <v>30.9537914691943</v>
      </c>
      <c r="EO362" s="1">
        <v>22.0779220779221</v>
      </c>
      <c r="EP362" s="1">
        <v>21.681864235055698</v>
      </c>
      <c r="EQ362" s="1">
        <v>21.891058581706101</v>
      </c>
      <c r="ER362" s="1">
        <v>25.768442622950801</v>
      </c>
      <c r="ES362" s="1">
        <v>0</v>
      </c>
      <c r="ET362" s="1">
        <v>0</v>
      </c>
      <c r="EU362" s="1">
        <v>0</v>
      </c>
      <c r="EV362" s="1">
        <v>0</v>
      </c>
      <c r="EW362" s="1">
        <v>0</v>
      </c>
      <c r="EX362" s="1">
        <v>0</v>
      </c>
      <c r="EY362" s="1">
        <v>0</v>
      </c>
    </row>
    <row r="363" spans="1:155" ht="15">
      <c r="A363" s="11" t="s">
        <v>316</v>
      </c>
      <c r="B363" s="1" t="s">
        <v>788</v>
      </c>
      <c r="C363" s="1" t="s">
        <v>1023</v>
      </c>
      <c r="D363" s="11" t="s">
        <v>1024</v>
      </c>
      <c r="E363" s="11" t="s">
        <v>1025</v>
      </c>
      <c r="F363" s="1">
        <v>78.3720930232558</v>
      </c>
      <c r="G363" s="1">
        <v>69.0104166666666</v>
      </c>
      <c r="H363" s="1">
        <v>66.9398907103825</v>
      </c>
      <c r="I363" s="1">
        <v>65.976331360946702</v>
      </c>
      <c r="J363" s="1">
        <v>60.344827586206897</v>
      </c>
      <c r="K363" s="1">
        <v>56.690140845070403</v>
      </c>
      <c r="L363" s="1">
        <v>56.8840579710144</v>
      </c>
      <c r="M363" s="1">
        <v>40.977443609022501</v>
      </c>
      <c r="N363" s="1">
        <v>41.796875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32.325581395348799</v>
      </c>
      <c r="V363" s="1">
        <v>31.5104166666666</v>
      </c>
      <c r="W363" s="1">
        <v>29.781420765027299</v>
      </c>
      <c r="X363" s="1">
        <v>26.923076923076898</v>
      </c>
      <c r="Y363" s="1">
        <v>27.241379310344801</v>
      </c>
      <c r="Z363" s="1">
        <v>25</v>
      </c>
      <c r="AA363" s="1">
        <v>30.797101449275299</v>
      </c>
      <c r="AB363" s="1">
        <v>27.443609022556299</v>
      </c>
      <c r="AC363" s="1">
        <v>26.953125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80.232558139534802</v>
      </c>
      <c r="AK363" s="1">
        <v>79.6875</v>
      </c>
      <c r="AL363" s="1">
        <v>80.601092896174805</v>
      </c>
      <c r="AM363" s="1">
        <v>80.177514792899402</v>
      </c>
      <c r="AN363" s="1">
        <v>74.827586206896498</v>
      </c>
      <c r="AO363" s="1">
        <v>75.704225352112601</v>
      </c>
      <c r="AP363" s="1">
        <v>77.536231884057898</v>
      </c>
      <c r="AQ363" s="1">
        <v>80.827067669172905</v>
      </c>
      <c r="AR363" s="1">
        <v>93.75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73.2558139534883</v>
      </c>
      <c r="AZ363" s="1">
        <v>61.1979166666666</v>
      </c>
      <c r="BA363" s="1">
        <v>73.497267759562803</v>
      </c>
      <c r="BB363" s="1">
        <v>69.526627218934905</v>
      </c>
      <c r="BC363" s="1">
        <v>62.413793103448199</v>
      </c>
      <c r="BD363" s="1">
        <v>61.619718309859103</v>
      </c>
      <c r="BE363" s="1">
        <v>59.057971014492701</v>
      </c>
      <c r="BF363" s="1">
        <v>43.984962406015001</v>
      </c>
      <c r="BG363" s="1">
        <v>58.203125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52.093023255813897</v>
      </c>
      <c r="BO363" s="1">
        <v>60.4166666666666</v>
      </c>
      <c r="BP363" s="1">
        <v>71.311475409836007</v>
      </c>
      <c r="BQ363" s="1">
        <v>46.153846153846096</v>
      </c>
      <c r="BR363" s="1">
        <v>49.655172413793103</v>
      </c>
      <c r="BS363" s="1">
        <v>53.169014084506998</v>
      </c>
      <c r="BT363" s="1">
        <v>53.985507246376798</v>
      </c>
      <c r="BU363" s="1">
        <v>57.894736842105203</v>
      </c>
      <c r="BV363" s="1">
        <v>62.5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85.813953488372107</v>
      </c>
      <c r="CD363" s="1">
        <v>85.9375</v>
      </c>
      <c r="CE363" s="1">
        <v>57.377049180327802</v>
      </c>
      <c r="CF363" s="1">
        <v>60.946745562130097</v>
      </c>
      <c r="CG363" s="1">
        <v>49.655172413793103</v>
      </c>
      <c r="CH363" s="1">
        <v>78.873239436619698</v>
      </c>
      <c r="CI363" s="1">
        <v>76.449275362318801</v>
      </c>
      <c r="CJ363" s="1">
        <v>73.308270676691706</v>
      </c>
      <c r="CK363" s="1">
        <v>94.921875</v>
      </c>
      <c r="CL363" s="1">
        <v>0</v>
      </c>
      <c r="CM363" s="1">
        <v>0</v>
      </c>
      <c r="CN363" s="1">
        <v>0</v>
      </c>
      <c r="CO363" s="1">
        <v>0</v>
      </c>
      <c r="CP363" s="1">
        <v>0</v>
      </c>
      <c r="CQ363" s="1">
        <v>0</v>
      </c>
      <c r="CR363" s="1">
        <v>76.279069767441797</v>
      </c>
      <c r="CS363" s="1">
        <v>78.125</v>
      </c>
      <c r="CT363" s="1">
        <v>78.961748633879694</v>
      </c>
      <c r="CU363" s="1">
        <v>78.106508875739607</v>
      </c>
      <c r="CV363" s="1">
        <v>76.551724137931004</v>
      </c>
      <c r="CW363" s="1">
        <v>78.521126760563305</v>
      </c>
      <c r="CX363" s="1">
        <v>79.347826086956502</v>
      </c>
      <c r="CY363" s="1">
        <v>22.556390977443598</v>
      </c>
      <c r="CZ363" s="1">
        <v>26.5625</v>
      </c>
      <c r="DA363" s="1">
        <v>0</v>
      </c>
      <c r="DB363" s="1">
        <v>0</v>
      </c>
      <c r="DC363" s="1">
        <v>0</v>
      </c>
      <c r="DD363" s="1">
        <v>0</v>
      </c>
      <c r="DE363" s="1">
        <v>0</v>
      </c>
      <c r="DF363" s="1">
        <v>0</v>
      </c>
      <c r="DG363" s="1">
        <v>67.261904761904702</v>
      </c>
      <c r="DH363" s="1">
        <v>77.868852459016296</v>
      </c>
      <c r="DI363" s="1">
        <v>68.032786885245898</v>
      </c>
      <c r="DJ363" s="1">
        <v>51.694915254237202</v>
      </c>
      <c r="DK363" s="1">
        <v>58.3333333333333</v>
      </c>
      <c r="DL363" s="1">
        <v>59.4339622641509</v>
      </c>
      <c r="DM363" s="1">
        <v>53</v>
      </c>
      <c r="DN363" s="1">
        <v>62.7659574468085</v>
      </c>
      <c r="DO363" s="1">
        <v>40.2173913043478</v>
      </c>
      <c r="DP363" s="1">
        <v>0</v>
      </c>
      <c r="DQ363" s="1">
        <v>0</v>
      </c>
      <c r="DR363" s="1">
        <v>0</v>
      </c>
      <c r="DS363" s="1">
        <v>0</v>
      </c>
      <c r="DT363" s="1">
        <v>0</v>
      </c>
      <c r="DU363" s="1">
        <v>0</v>
      </c>
      <c r="DV363" s="1">
        <v>38.690476190476097</v>
      </c>
      <c r="DW363" s="1">
        <v>64.754098360655703</v>
      </c>
      <c r="DX363" s="1">
        <v>71.311475409836007</v>
      </c>
      <c r="DY363" s="1">
        <v>85.593220338983002</v>
      </c>
      <c r="DZ363" s="1">
        <v>87.962962962962905</v>
      </c>
      <c r="EA363" s="1">
        <v>93.396226415094304</v>
      </c>
      <c r="EB363" s="1">
        <v>93</v>
      </c>
      <c r="EC363" s="1">
        <v>96.808510638297804</v>
      </c>
      <c r="ED363" s="1">
        <v>85.869565217391298</v>
      </c>
      <c r="EE363" s="1">
        <v>0</v>
      </c>
      <c r="EF363" s="1">
        <v>0</v>
      </c>
      <c r="EG363" s="1">
        <v>0</v>
      </c>
      <c r="EH363" s="1">
        <v>0</v>
      </c>
      <c r="EI363" s="1">
        <v>0</v>
      </c>
      <c r="EJ363" s="1">
        <v>0</v>
      </c>
      <c r="EK363" s="1">
        <v>58.3333333333333</v>
      </c>
      <c r="EL363" s="1">
        <v>49.180327868852402</v>
      </c>
      <c r="EM363" s="1">
        <v>47.540983606557297</v>
      </c>
      <c r="EN363" s="1">
        <v>62.711864406779597</v>
      </c>
      <c r="EO363" s="1">
        <v>60.185185185185098</v>
      </c>
      <c r="EP363" s="1">
        <v>39.622641509433898</v>
      </c>
      <c r="EQ363" s="1">
        <v>57</v>
      </c>
      <c r="ER363" s="1">
        <v>32.978723404255298</v>
      </c>
      <c r="ES363" s="1">
        <v>44.565217391304301</v>
      </c>
      <c r="ET363" s="1">
        <v>0</v>
      </c>
      <c r="EU363" s="1">
        <v>0</v>
      </c>
      <c r="EV363" s="1">
        <v>0</v>
      </c>
      <c r="EW363" s="1">
        <v>0</v>
      </c>
      <c r="EX363" s="1">
        <v>0</v>
      </c>
      <c r="EY363" s="1">
        <v>0</v>
      </c>
    </row>
    <row r="364" spans="1:155" ht="15">
      <c r="A364" s="11" t="s">
        <v>294</v>
      </c>
      <c r="B364" s="1" t="s">
        <v>766</v>
      </c>
      <c r="C364" s="1" t="s">
        <v>1209</v>
      </c>
      <c r="D364" s="11" t="s">
        <v>1241</v>
      </c>
      <c r="E364" s="11" t="s">
        <v>1242</v>
      </c>
      <c r="F364" s="1">
        <v>96.283783783783704</v>
      </c>
      <c r="G364" s="1">
        <v>87.062937062937095</v>
      </c>
      <c r="H364" s="1">
        <v>46.484375</v>
      </c>
      <c r="I364" s="1">
        <v>44.782608695652101</v>
      </c>
      <c r="J364" s="1">
        <v>23.039215686274499</v>
      </c>
      <c r="K364" s="1">
        <v>46.428571428571402</v>
      </c>
      <c r="L364" s="1">
        <v>76.315789473684205</v>
      </c>
      <c r="M364" s="1">
        <v>78.6458333333333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68.918918918918905</v>
      </c>
      <c r="V364" s="1">
        <v>61.888111888111801</v>
      </c>
      <c r="W364" s="1">
        <v>19.921875</v>
      </c>
      <c r="X364" s="1">
        <v>17.826086956521699</v>
      </c>
      <c r="Y364" s="1">
        <v>17.156862745098</v>
      </c>
      <c r="Z364" s="1">
        <v>15.8163265306122</v>
      </c>
      <c r="AA364" s="1">
        <v>14.736842105263101</v>
      </c>
      <c r="AB364" s="1">
        <v>16.6666666666666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38.175675675675599</v>
      </c>
      <c r="AK364" s="1">
        <v>37.412587412587399</v>
      </c>
      <c r="AL364" s="1">
        <v>38.28125</v>
      </c>
      <c r="AM364" s="1">
        <v>37.3913043478261</v>
      </c>
      <c r="AN364" s="1">
        <v>36.764705882352899</v>
      </c>
      <c r="AO364" s="1">
        <v>36.224489795918302</v>
      </c>
      <c r="AP364" s="1">
        <v>34.210526315789402</v>
      </c>
      <c r="AQ364" s="1">
        <v>36.4583333333333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47.635135135135101</v>
      </c>
      <c r="AZ364" s="1">
        <v>24.825174825174798</v>
      </c>
      <c r="BA364" s="1">
        <v>35.546875</v>
      </c>
      <c r="BB364" s="1">
        <v>36.956521739130402</v>
      </c>
      <c r="BC364" s="1">
        <v>18.137254901960699</v>
      </c>
      <c r="BD364" s="1">
        <v>22.959183673469301</v>
      </c>
      <c r="BE364" s="1">
        <v>55.2631578947368</v>
      </c>
      <c r="BF364" s="1">
        <v>31.7708333333333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62.837837837837803</v>
      </c>
      <c r="BO364" s="1">
        <v>27.972027972027899</v>
      </c>
      <c r="BP364" s="1">
        <v>32.03125</v>
      </c>
      <c r="BQ364" s="1">
        <v>31.3043478260869</v>
      </c>
      <c r="BR364" s="1">
        <v>33.3333333333333</v>
      </c>
      <c r="BS364" s="1">
        <v>33.673469387755098</v>
      </c>
      <c r="BT364" s="1">
        <v>33.157894736842103</v>
      </c>
      <c r="BU364" s="1">
        <v>35.9375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66.891891891891902</v>
      </c>
      <c r="CD364" s="1">
        <v>88.811188811188799</v>
      </c>
      <c r="CE364" s="1">
        <v>87.890625</v>
      </c>
      <c r="CF364" s="1">
        <v>30.434782608695599</v>
      </c>
      <c r="CG364" s="1">
        <v>41.6666666666666</v>
      </c>
      <c r="CH364" s="1">
        <v>56.632653061224403</v>
      </c>
      <c r="CI364" s="1">
        <v>80.5263157894736</v>
      </c>
      <c r="CJ364" s="1">
        <v>96.3541666666666</v>
      </c>
      <c r="CK364" s="1">
        <v>0</v>
      </c>
      <c r="CL364" s="1">
        <v>0</v>
      </c>
      <c r="CM364" s="1">
        <v>0</v>
      </c>
      <c r="CN364" s="1">
        <v>0</v>
      </c>
      <c r="CO364" s="1">
        <v>0</v>
      </c>
      <c r="CP364" s="1">
        <v>0</v>
      </c>
      <c r="CQ364" s="1">
        <v>0</v>
      </c>
      <c r="CR364" s="1">
        <v>79.054054054054006</v>
      </c>
      <c r="CS364" s="1">
        <v>80.419580419580399</v>
      </c>
      <c r="CT364" s="1">
        <v>40.234375</v>
      </c>
      <c r="CU364" s="1">
        <v>34.782608695652101</v>
      </c>
      <c r="CV364" s="1">
        <v>38.235294117647101</v>
      </c>
      <c r="CW364" s="1">
        <v>39.7959183673469</v>
      </c>
      <c r="CX364" s="1">
        <v>36.842105263157798</v>
      </c>
      <c r="CY364" s="1">
        <v>40.625</v>
      </c>
      <c r="CZ364" s="1">
        <v>0</v>
      </c>
      <c r="DA364" s="1">
        <v>0</v>
      </c>
      <c r="DB364" s="1">
        <v>0</v>
      </c>
      <c r="DC364" s="1">
        <v>0</v>
      </c>
      <c r="DD364" s="1">
        <v>0</v>
      </c>
      <c r="DE364" s="1">
        <v>0</v>
      </c>
      <c r="DF364" s="1">
        <v>0</v>
      </c>
      <c r="DG364" s="1">
        <v>41.911225238444601</v>
      </c>
      <c r="DH364" s="1">
        <v>49.597511891694097</v>
      </c>
      <c r="DI364" s="1">
        <v>48.172959805115703</v>
      </c>
      <c r="DJ364" s="1">
        <v>31.901658767772499</v>
      </c>
      <c r="DK364" s="1">
        <v>18.431568431568401</v>
      </c>
      <c r="DL364" s="1">
        <v>11.3981762917933</v>
      </c>
      <c r="DM364" s="1">
        <v>27.1839671120246</v>
      </c>
      <c r="DN364" s="1">
        <v>13.4733606557377</v>
      </c>
      <c r="DO364" s="1">
        <v>0</v>
      </c>
      <c r="DP364" s="1">
        <v>0</v>
      </c>
      <c r="DQ364" s="1">
        <v>0</v>
      </c>
      <c r="DR364" s="1">
        <v>0</v>
      </c>
      <c r="DS364" s="1">
        <v>0</v>
      </c>
      <c r="DT364" s="1">
        <v>0</v>
      </c>
      <c r="DU364" s="1">
        <v>0</v>
      </c>
      <c r="DV364" s="1">
        <v>49.394717534849498</v>
      </c>
      <c r="DW364" s="1">
        <v>38.730332967434997</v>
      </c>
      <c r="DX364" s="1">
        <v>51.339829476248397</v>
      </c>
      <c r="DY364" s="1">
        <v>19.223933649289101</v>
      </c>
      <c r="DZ364" s="1">
        <v>15.5344655344655</v>
      </c>
      <c r="EA364" s="1">
        <v>1.8743667679837801</v>
      </c>
      <c r="EB364" s="1">
        <v>5.2929085303186003</v>
      </c>
      <c r="EC364" s="1">
        <v>7.4282786885245899</v>
      </c>
      <c r="ED364" s="1">
        <v>0</v>
      </c>
      <c r="EE364" s="1">
        <v>0</v>
      </c>
      <c r="EF364" s="1">
        <v>0</v>
      </c>
      <c r="EG364" s="1">
        <v>0</v>
      </c>
      <c r="EH364" s="1">
        <v>0</v>
      </c>
      <c r="EI364" s="1">
        <v>0</v>
      </c>
      <c r="EJ364" s="1">
        <v>0</v>
      </c>
      <c r="EK364" s="1">
        <v>82.685253118121693</v>
      </c>
      <c r="EL364" s="1">
        <v>73.124771313574797</v>
      </c>
      <c r="EM364" s="1">
        <v>35.749086479902502</v>
      </c>
      <c r="EN364" s="1">
        <v>30.9537914691943</v>
      </c>
      <c r="EO364" s="1">
        <v>22.0779220779221</v>
      </c>
      <c r="EP364" s="1">
        <v>21.681864235055698</v>
      </c>
      <c r="EQ364" s="1">
        <v>21.891058581706101</v>
      </c>
      <c r="ER364" s="1">
        <v>25.768442622950801</v>
      </c>
      <c r="ES364" s="1">
        <v>0</v>
      </c>
      <c r="ET364" s="1">
        <v>0</v>
      </c>
      <c r="EU364" s="1">
        <v>0</v>
      </c>
      <c r="EV364" s="1">
        <v>0</v>
      </c>
      <c r="EW364" s="1">
        <v>0</v>
      </c>
      <c r="EX364" s="1">
        <v>0</v>
      </c>
      <c r="EY364" s="1">
        <v>0</v>
      </c>
    </row>
    <row r="365" spans="1:155" ht="15">
      <c r="A365" s="11" t="s">
        <v>244</v>
      </c>
      <c r="B365" s="1" t="s">
        <v>717</v>
      </c>
      <c r="C365" s="1" t="s">
        <v>1090</v>
      </c>
      <c r="D365" s="11" t="s">
        <v>1236</v>
      </c>
      <c r="E365" s="11" t="s">
        <v>1237</v>
      </c>
      <c r="F365" s="1">
        <v>80.693069306930695</v>
      </c>
      <c r="G365" s="1">
        <v>79.896907216494796</v>
      </c>
      <c r="H365" s="1">
        <v>71.195652173913004</v>
      </c>
      <c r="I365" s="1">
        <v>69.178082191780803</v>
      </c>
      <c r="J365" s="1">
        <v>37.5</v>
      </c>
      <c r="K365" s="1">
        <v>34.4444444444444</v>
      </c>
      <c r="L365" s="1">
        <v>29.761904761904699</v>
      </c>
      <c r="M365" s="1">
        <v>26.25</v>
      </c>
      <c r="N365" s="1">
        <v>30</v>
      </c>
      <c r="O365" s="1">
        <v>47.435897435897402</v>
      </c>
      <c r="P365" s="1">
        <v>43.939393939393902</v>
      </c>
      <c r="Q365" s="1">
        <v>42.592592592592503</v>
      </c>
      <c r="R365" s="1">
        <v>43.478260869565197</v>
      </c>
      <c r="S365" s="1">
        <v>43.75</v>
      </c>
      <c r="T365" s="1">
        <v>50</v>
      </c>
      <c r="U365" s="1">
        <v>94.059405940594004</v>
      </c>
      <c r="V365" s="1">
        <v>92.783505154639101</v>
      </c>
      <c r="W365" s="1">
        <v>74.456521739130395</v>
      </c>
      <c r="X365" s="1">
        <v>60.958904109589</v>
      </c>
      <c r="Y365" s="1">
        <v>62.5</v>
      </c>
      <c r="Z365" s="1">
        <v>21.1111111111111</v>
      </c>
      <c r="AA365" s="1">
        <v>21.428571428571399</v>
      </c>
      <c r="AB365" s="1">
        <v>21.25</v>
      </c>
      <c r="AC365" s="1">
        <v>23.3333333333333</v>
      </c>
      <c r="AD365" s="1">
        <v>29.4871794871794</v>
      </c>
      <c r="AE365" s="1">
        <v>30.303030303030301</v>
      </c>
      <c r="AF365" s="1">
        <v>27.7777777777777</v>
      </c>
      <c r="AG365" s="1">
        <v>41.304347826086897</v>
      </c>
      <c r="AH365" s="1">
        <v>43.75</v>
      </c>
      <c r="AI365" s="1">
        <v>47.619047619047599</v>
      </c>
      <c r="AJ365" s="1">
        <v>47.029702970297002</v>
      </c>
      <c r="AK365" s="1">
        <v>48.453608247422601</v>
      </c>
      <c r="AL365" s="1">
        <v>49.456521739130402</v>
      </c>
      <c r="AM365" s="1">
        <v>50</v>
      </c>
      <c r="AN365" s="1">
        <v>49.038461538461497</v>
      </c>
      <c r="AO365" s="1">
        <v>48.8888888888888</v>
      </c>
      <c r="AP365" s="1">
        <v>48.809523809523803</v>
      </c>
      <c r="AQ365" s="1">
        <v>48.75</v>
      </c>
      <c r="AR365" s="1">
        <v>45.5555555555555</v>
      </c>
      <c r="AS365" s="1">
        <v>47.435897435897402</v>
      </c>
      <c r="AT365" s="1">
        <v>46.969696969696898</v>
      </c>
      <c r="AU365" s="1">
        <v>48.148148148148103</v>
      </c>
      <c r="AV365" s="1">
        <v>50</v>
      </c>
      <c r="AW365" s="1">
        <v>50</v>
      </c>
      <c r="AX365" s="1">
        <v>50</v>
      </c>
      <c r="AY365" s="1">
        <v>49.009900990098998</v>
      </c>
      <c r="AZ365" s="1">
        <v>68.556701030927798</v>
      </c>
      <c r="BA365" s="1">
        <v>40.760869565217298</v>
      </c>
      <c r="BB365" s="1">
        <v>39.041095890410901</v>
      </c>
      <c r="BC365" s="1">
        <v>41.346153846153797</v>
      </c>
      <c r="BD365" s="1">
        <v>45.5555555555555</v>
      </c>
      <c r="BE365" s="1">
        <v>29.761904761904699</v>
      </c>
      <c r="BF365" s="1">
        <v>53.75</v>
      </c>
      <c r="BG365" s="1">
        <v>50</v>
      </c>
      <c r="BH365" s="1">
        <v>55.128205128205103</v>
      </c>
      <c r="BI365" s="1">
        <v>13.636363636363599</v>
      </c>
      <c r="BJ365" s="1">
        <v>1.8518518518518501</v>
      </c>
      <c r="BK365" s="1">
        <v>6.5217391304347796</v>
      </c>
      <c r="BL365" s="1">
        <v>2.0833333333333299</v>
      </c>
      <c r="BM365" s="1">
        <v>73.809523809523796</v>
      </c>
      <c r="BN365" s="1">
        <v>35.148514851485103</v>
      </c>
      <c r="BO365" s="1">
        <v>39.175257731958702</v>
      </c>
      <c r="BP365" s="1">
        <v>42.3913043478261</v>
      </c>
      <c r="BQ365" s="1">
        <v>43.150684931506802</v>
      </c>
      <c r="BR365" s="1">
        <v>41.346153846153797</v>
      </c>
      <c r="BS365" s="1">
        <v>42.2222222222222</v>
      </c>
      <c r="BT365" s="1">
        <v>42.857142857142797</v>
      </c>
      <c r="BU365" s="1">
        <v>43.75</v>
      </c>
      <c r="BV365" s="1">
        <v>44.4444444444444</v>
      </c>
      <c r="BW365" s="1">
        <v>47.435897435897402</v>
      </c>
      <c r="BX365" s="1">
        <v>46.969696969696898</v>
      </c>
      <c r="BY365" s="1">
        <v>46.296296296296198</v>
      </c>
      <c r="BZ365" s="1">
        <v>47.826086956521699</v>
      </c>
      <c r="CA365" s="1">
        <v>47.9166666666666</v>
      </c>
      <c r="CB365" s="1">
        <v>45.238095238095198</v>
      </c>
      <c r="CC365" s="1">
        <v>66.8316831683168</v>
      </c>
      <c r="CD365" s="1">
        <v>84.536082474226802</v>
      </c>
      <c r="CE365" s="1">
        <v>97.282608695652101</v>
      </c>
      <c r="CF365" s="1">
        <v>91.095890410958901</v>
      </c>
      <c r="CG365" s="1">
        <v>93.269230769230703</v>
      </c>
      <c r="CH365" s="1">
        <v>76.6666666666666</v>
      </c>
      <c r="CI365" s="1">
        <v>66.6666666666666</v>
      </c>
      <c r="CJ365" s="1">
        <v>71.25</v>
      </c>
      <c r="CK365" s="1">
        <v>72.2222222222222</v>
      </c>
      <c r="CL365" s="1">
        <v>82.051282051282001</v>
      </c>
      <c r="CM365" s="1">
        <v>30.303030303030301</v>
      </c>
      <c r="CN365" s="1">
        <v>37.037037037037003</v>
      </c>
      <c r="CO365" s="1">
        <v>65.2173913043478</v>
      </c>
      <c r="CP365" s="1">
        <v>66.6666666666666</v>
      </c>
      <c r="CQ365" s="1">
        <v>88.095238095238102</v>
      </c>
      <c r="CR365" s="1">
        <v>95.049504950495106</v>
      </c>
      <c r="CS365" s="1">
        <v>95.360824742267994</v>
      </c>
      <c r="CT365" s="1">
        <v>95.652173913043399</v>
      </c>
      <c r="CU365" s="1">
        <v>95.205479452054803</v>
      </c>
      <c r="CV365" s="1">
        <v>94.230769230769198</v>
      </c>
      <c r="CW365" s="1">
        <v>92.2222222222222</v>
      </c>
      <c r="CX365" s="1">
        <v>91.6666666666666</v>
      </c>
      <c r="CY365" s="1">
        <v>55</v>
      </c>
      <c r="CZ365" s="1">
        <v>58.8888888888888</v>
      </c>
      <c r="DA365" s="1">
        <v>57.692307692307601</v>
      </c>
      <c r="DB365" s="1">
        <v>30.303030303030301</v>
      </c>
      <c r="DC365" s="1">
        <v>33.3333333333333</v>
      </c>
      <c r="DD365" s="1">
        <v>76.086956521739097</v>
      </c>
      <c r="DE365" s="1">
        <v>77.0833333333333</v>
      </c>
      <c r="DF365" s="1">
        <v>97.619047619047606</v>
      </c>
      <c r="DG365" s="1">
        <v>75.220102714600102</v>
      </c>
      <c r="DH365" s="1">
        <v>73.673618733991901</v>
      </c>
      <c r="DI365" s="1">
        <v>82.034104750304493</v>
      </c>
      <c r="DJ365" s="1">
        <v>77.813981042654007</v>
      </c>
      <c r="DK365" s="1">
        <v>66.283716283716203</v>
      </c>
      <c r="DL365" s="1">
        <v>10.6889564336372</v>
      </c>
      <c r="DM365" s="1">
        <v>1.69578622816032</v>
      </c>
      <c r="DN365" s="1">
        <v>1.38319672131147</v>
      </c>
      <c r="DO365" s="1">
        <v>0.25303643724696301</v>
      </c>
      <c r="DP365" s="1">
        <v>8.1685744016649302</v>
      </c>
      <c r="DQ365" s="1">
        <v>0.99648300117233302</v>
      </c>
      <c r="DR365" s="1">
        <v>0.37147102526002901</v>
      </c>
      <c r="DS365" s="1">
        <v>10.6818181818181</v>
      </c>
      <c r="DT365" s="1">
        <v>14.7951441578148</v>
      </c>
      <c r="DU365" s="1">
        <v>48.898305084745701</v>
      </c>
      <c r="DV365" s="1">
        <v>39.159941305942702</v>
      </c>
      <c r="DW365" s="1">
        <v>39.571899012074603</v>
      </c>
      <c r="DX365" s="1">
        <v>50.487210718635801</v>
      </c>
      <c r="DY365" s="1">
        <v>13.0627962085308</v>
      </c>
      <c r="DZ365" s="1">
        <v>14.1358641358641</v>
      </c>
      <c r="EA365" s="1">
        <v>22.745694022289701</v>
      </c>
      <c r="EB365" s="1">
        <v>7.8622816032887899</v>
      </c>
      <c r="EC365" s="1">
        <v>3.8422131147540899</v>
      </c>
      <c r="ED365" s="1">
        <v>8.0465587044534406</v>
      </c>
      <c r="EE365" s="1">
        <v>31.477627471383901</v>
      </c>
      <c r="EF365" s="1">
        <v>4.1617819460726801</v>
      </c>
      <c r="EG365" s="1">
        <v>2.4517087667161901</v>
      </c>
      <c r="EH365" s="1">
        <v>34.1666666666666</v>
      </c>
      <c r="EI365" s="1">
        <v>33.1562974203338</v>
      </c>
      <c r="EJ365" s="1">
        <v>29.067796610169399</v>
      </c>
      <c r="EK365" s="1">
        <v>87.637564196625107</v>
      </c>
      <c r="EL365" s="1">
        <v>88.144895718990099</v>
      </c>
      <c r="EM365" s="1">
        <v>88.834754364595995</v>
      </c>
      <c r="EN365" s="1">
        <v>81.042654028436004</v>
      </c>
      <c r="EO365" s="1">
        <v>71.678321678321595</v>
      </c>
      <c r="EP365" s="1">
        <v>71.428571428571402</v>
      </c>
      <c r="EQ365" s="1">
        <v>50.770811921891003</v>
      </c>
      <c r="ER365" s="1">
        <v>25.768442622950801</v>
      </c>
      <c r="ES365" s="1">
        <v>16.8522267206477</v>
      </c>
      <c r="ET365" s="1">
        <v>3.38189386056191</v>
      </c>
      <c r="EU365" s="1">
        <v>9.3200468933177003</v>
      </c>
      <c r="EV365" s="1">
        <v>18.4992570579494</v>
      </c>
      <c r="EW365" s="1">
        <v>38.939393939393902</v>
      </c>
      <c r="EX365" s="1">
        <v>40.819423368740502</v>
      </c>
      <c r="EY365" s="1">
        <v>41.610169491525397</v>
      </c>
    </row>
    <row r="366" spans="1:155" ht="15">
      <c r="A366" s="11" t="s">
        <v>355</v>
      </c>
      <c r="B366" s="1" t="s">
        <v>827</v>
      </c>
      <c r="C366" s="1" t="s">
        <v>1180</v>
      </c>
      <c r="D366" s="11" t="s">
        <v>1046</v>
      </c>
      <c r="E366" s="11" t="s">
        <v>1174</v>
      </c>
      <c r="F366" s="1">
        <v>91.290322580645096</v>
      </c>
      <c r="G366" s="1">
        <v>92.758620689655103</v>
      </c>
      <c r="H366" s="1">
        <v>93.609022556390897</v>
      </c>
      <c r="I366" s="1">
        <v>60.087719298245602</v>
      </c>
      <c r="J366" s="1">
        <v>60.267857142857103</v>
      </c>
      <c r="K366" s="1">
        <v>56.5420560747663</v>
      </c>
      <c r="L366" s="1">
        <v>25.4901960784313</v>
      </c>
      <c r="M366" s="1">
        <v>28.5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95.161290322580598</v>
      </c>
      <c r="V366" s="1">
        <v>96.2068965517241</v>
      </c>
      <c r="W366" s="1">
        <v>89.473684210526301</v>
      </c>
      <c r="X366" s="1">
        <v>43.859649122806999</v>
      </c>
      <c r="Y366" s="1">
        <v>40.178571428571402</v>
      </c>
      <c r="Z366" s="1">
        <v>37.850467289719603</v>
      </c>
      <c r="AA366" s="1">
        <v>15.1960784313725</v>
      </c>
      <c r="AB366" s="1">
        <v>17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40.967741935483801</v>
      </c>
      <c r="AK366" s="1">
        <v>41.034482758620598</v>
      </c>
      <c r="AL366" s="1">
        <v>40.601503759398398</v>
      </c>
      <c r="AM366" s="1">
        <v>42.105263157894697</v>
      </c>
      <c r="AN366" s="1">
        <v>43.303571428571402</v>
      </c>
      <c r="AO366" s="1">
        <v>42.990654205607399</v>
      </c>
      <c r="AP366" s="1">
        <v>44.117647058823501</v>
      </c>
      <c r="AQ366" s="1">
        <v>45.5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91.290322580645096</v>
      </c>
      <c r="AZ366" s="1">
        <v>90</v>
      </c>
      <c r="BA366" s="1">
        <v>81.578947368421098</v>
      </c>
      <c r="BB366" s="1">
        <v>67.105263157894697</v>
      </c>
      <c r="BC366" s="1">
        <v>62.053571428571402</v>
      </c>
      <c r="BD366" s="1">
        <v>53.738317757009298</v>
      </c>
      <c r="BE366" s="1">
        <v>51.470588235294102</v>
      </c>
      <c r="BF366" s="1">
        <v>54.5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95.161290322580598</v>
      </c>
      <c r="BO366" s="1">
        <v>94.827586206896498</v>
      </c>
      <c r="BP366" s="1">
        <v>94.360902255639104</v>
      </c>
      <c r="BQ366" s="1">
        <v>30.2631578947368</v>
      </c>
      <c r="BR366" s="1">
        <v>32.142857142857103</v>
      </c>
      <c r="BS366" s="1">
        <v>32.710280373831701</v>
      </c>
      <c r="BT366" s="1">
        <v>33.823529411764703</v>
      </c>
      <c r="BU366" s="1">
        <v>37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94.516129032258107</v>
      </c>
      <c r="CD366" s="1">
        <v>58.965517241379303</v>
      </c>
      <c r="CE366" s="1">
        <v>87.593984962405997</v>
      </c>
      <c r="CF366" s="1">
        <v>75.438596491228097</v>
      </c>
      <c r="CG366" s="1">
        <v>58.482142857142797</v>
      </c>
      <c r="CH366" s="1">
        <v>92.990654205607399</v>
      </c>
      <c r="CI366" s="1">
        <v>81.862745098039198</v>
      </c>
      <c r="CJ366" s="1">
        <v>78</v>
      </c>
      <c r="CK366" s="1">
        <v>0</v>
      </c>
      <c r="CL366" s="1">
        <v>0</v>
      </c>
      <c r="CM366" s="1">
        <v>0</v>
      </c>
      <c r="CN366" s="1">
        <v>0</v>
      </c>
      <c r="CO366" s="1">
        <v>0</v>
      </c>
      <c r="CP366" s="1">
        <v>0</v>
      </c>
      <c r="CQ366" s="1">
        <v>0</v>
      </c>
      <c r="CR366" s="1">
        <v>45.806451612903203</v>
      </c>
      <c r="CS366" s="1">
        <v>44.827586206896498</v>
      </c>
      <c r="CT366" s="1">
        <v>47.368421052631497</v>
      </c>
      <c r="CU366" s="1">
        <v>49.561403508771903</v>
      </c>
      <c r="CV366" s="1">
        <v>52.232142857142797</v>
      </c>
      <c r="CW366" s="1">
        <v>51.401869158878498</v>
      </c>
      <c r="CX366" s="1">
        <v>52.450980392156801</v>
      </c>
      <c r="CY366" s="1">
        <v>56.5</v>
      </c>
      <c r="CZ366" s="1">
        <v>0</v>
      </c>
      <c r="DA366" s="1">
        <v>0</v>
      </c>
      <c r="DB366" s="1">
        <v>0</v>
      </c>
      <c r="DC366" s="1">
        <v>0</v>
      </c>
      <c r="DD366" s="1">
        <v>0</v>
      </c>
      <c r="DE366" s="1">
        <v>0</v>
      </c>
      <c r="DF366" s="1">
        <v>0</v>
      </c>
      <c r="DG366" s="1">
        <v>65.529411764705799</v>
      </c>
      <c r="DH366" s="1">
        <v>45.599022004889903</v>
      </c>
      <c r="DI366" s="1">
        <v>46.163366336633601</v>
      </c>
      <c r="DJ366" s="1">
        <v>36.40625</v>
      </c>
      <c r="DK366" s="1">
        <v>30.757097791798099</v>
      </c>
      <c r="DL366" s="1">
        <v>32.324840764331199</v>
      </c>
      <c r="DM366" s="1">
        <v>43.3753943217665</v>
      </c>
      <c r="DN366" s="1">
        <v>27.813504823151099</v>
      </c>
      <c r="DO366" s="1">
        <v>0</v>
      </c>
      <c r="DP366" s="1">
        <v>0</v>
      </c>
      <c r="DQ366" s="1">
        <v>0</v>
      </c>
      <c r="DR366" s="1">
        <v>0</v>
      </c>
      <c r="DS366" s="1">
        <v>0</v>
      </c>
      <c r="DT366" s="1">
        <v>0</v>
      </c>
      <c r="DU366" s="1">
        <v>0</v>
      </c>
      <c r="DV366" s="1">
        <v>39.647058823529399</v>
      </c>
      <c r="DW366" s="1">
        <v>48.777506112469403</v>
      </c>
      <c r="DX366" s="1">
        <v>49.8762376237623</v>
      </c>
      <c r="DY366" s="1">
        <v>23.90625</v>
      </c>
      <c r="DZ366" s="1">
        <v>66.719242902208194</v>
      </c>
      <c r="EA366" s="1">
        <v>19.267515923566801</v>
      </c>
      <c r="EB366" s="1">
        <v>27.602523659305898</v>
      </c>
      <c r="EC366" s="1">
        <v>48.713826366559402</v>
      </c>
      <c r="ED366" s="1">
        <v>0</v>
      </c>
      <c r="EE366" s="1">
        <v>0</v>
      </c>
      <c r="EF366" s="1">
        <v>0</v>
      </c>
      <c r="EG366" s="1">
        <v>0</v>
      </c>
      <c r="EH366" s="1">
        <v>0</v>
      </c>
      <c r="EI366" s="1">
        <v>0</v>
      </c>
      <c r="EJ366" s="1">
        <v>0</v>
      </c>
      <c r="EK366" s="1">
        <v>45.529411764705799</v>
      </c>
      <c r="EL366" s="1">
        <v>45.232273838630803</v>
      </c>
      <c r="EM366" s="1">
        <v>48.638613861386098</v>
      </c>
      <c r="EN366" s="1">
        <v>1.5625</v>
      </c>
      <c r="EO366" s="1">
        <v>3.1545741324921099</v>
      </c>
      <c r="EP366" s="1">
        <v>4.1401273885350296</v>
      </c>
      <c r="EQ366" s="1">
        <v>7.0977917981072496</v>
      </c>
      <c r="ER366" s="1">
        <v>6.1093247588424404</v>
      </c>
      <c r="ES366" s="1">
        <v>0</v>
      </c>
      <c r="ET366" s="1">
        <v>0</v>
      </c>
      <c r="EU366" s="1">
        <v>0</v>
      </c>
      <c r="EV366" s="1">
        <v>0</v>
      </c>
      <c r="EW366" s="1">
        <v>0</v>
      </c>
      <c r="EX366" s="1">
        <v>0</v>
      </c>
      <c r="EY366" s="1">
        <v>0</v>
      </c>
    </row>
    <row r="367" spans="1:155" ht="15">
      <c r="A367" s="11" t="s">
        <v>233</v>
      </c>
      <c r="B367" s="1" t="s">
        <v>708</v>
      </c>
      <c r="C367" s="1" t="s">
        <v>1160</v>
      </c>
      <c r="D367" s="11" t="s">
        <v>1033</v>
      </c>
      <c r="E367" s="11" t="s">
        <v>1211</v>
      </c>
      <c r="F367" s="1">
        <v>80.654761904761898</v>
      </c>
      <c r="G367" s="1">
        <v>75</v>
      </c>
      <c r="H367" s="1">
        <v>67.537313432835802</v>
      </c>
      <c r="I367" s="1">
        <v>54.661016949152497</v>
      </c>
      <c r="J367" s="1">
        <v>53.809523809523803</v>
      </c>
      <c r="K367" s="1">
        <v>41.089108910891099</v>
      </c>
      <c r="L367" s="1">
        <v>45.959595959595902</v>
      </c>
      <c r="M367" s="1">
        <v>48.989898989898897</v>
      </c>
      <c r="N367" s="1">
        <v>46.842105263157798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89.5833333333333</v>
      </c>
      <c r="V367" s="1">
        <v>92.3333333333333</v>
      </c>
      <c r="W367" s="1">
        <v>88.432835820895505</v>
      </c>
      <c r="X367" s="1">
        <v>70.762711864406697</v>
      </c>
      <c r="Y367" s="1">
        <v>68.095238095238102</v>
      </c>
      <c r="Z367" s="1">
        <v>64.851485148514797</v>
      </c>
      <c r="AA367" s="1">
        <v>57.070707070707101</v>
      </c>
      <c r="AB367" s="1">
        <v>36.868686868686801</v>
      </c>
      <c r="AC367" s="1">
        <v>39.473684210526301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74.107142857142804</v>
      </c>
      <c r="AK367" s="1">
        <v>92.3333333333333</v>
      </c>
      <c r="AL367" s="1">
        <v>82.462686567164099</v>
      </c>
      <c r="AM367" s="1">
        <v>64.830508474576206</v>
      </c>
      <c r="AN367" s="1">
        <v>70</v>
      </c>
      <c r="AO367" s="1">
        <v>61.386138613861299</v>
      </c>
      <c r="AP367" s="1">
        <v>44.949494949494898</v>
      </c>
      <c r="AQ367" s="1">
        <v>71.212121212121204</v>
      </c>
      <c r="AR367" s="1">
        <v>72.105263157894697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62.202380952380899</v>
      </c>
      <c r="AZ367" s="1">
        <v>67.6666666666666</v>
      </c>
      <c r="BA367" s="1">
        <v>87.686567164179095</v>
      </c>
      <c r="BB367" s="1">
        <v>72.457627118644098</v>
      </c>
      <c r="BC367" s="1">
        <v>36.6666666666666</v>
      </c>
      <c r="BD367" s="1">
        <v>42.079207920792101</v>
      </c>
      <c r="BE367" s="1">
        <v>36.868686868686801</v>
      </c>
      <c r="BF367" s="1">
        <v>23.737373737373701</v>
      </c>
      <c r="BG367" s="1">
        <v>16.315789473684202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95.238095238095198</v>
      </c>
      <c r="BO367" s="1">
        <v>96.3333333333333</v>
      </c>
      <c r="BP367" s="1">
        <v>96.641791044776099</v>
      </c>
      <c r="BQ367" s="1">
        <v>85.169491525423695</v>
      </c>
      <c r="BR367" s="1">
        <v>80.952380952380906</v>
      </c>
      <c r="BS367" s="1">
        <v>52.970297029702898</v>
      </c>
      <c r="BT367" s="1">
        <v>54.545454545454497</v>
      </c>
      <c r="BU367" s="1">
        <v>26.767676767676701</v>
      </c>
      <c r="BV367" s="1">
        <v>28.947368421052602</v>
      </c>
      <c r="BW367" s="1">
        <v>0</v>
      </c>
      <c r="BX367" s="1">
        <v>0</v>
      </c>
      <c r="BY367" s="1">
        <v>0</v>
      </c>
      <c r="BZ367" s="1">
        <v>0</v>
      </c>
      <c r="CA367" s="1">
        <v>0</v>
      </c>
      <c r="CB367" s="1">
        <v>0</v>
      </c>
      <c r="CC367" s="1">
        <v>74.107142857142804</v>
      </c>
      <c r="CD367" s="1">
        <v>79.6666666666666</v>
      </c>
      <c r="CE367" s="1">
        <v>79.477611940298502</v>
      </c>
      <c r="CF367" s="1">
        <v>79.661016949152497</v>
      </c>
      <c r="CG367" s="1">
        <v>86.190476190476204</v>
      </c>
      <c r="CH367" s="1">
        <v>80.693069306930695</v>
      </c>
      <c r="CI367" s="1">
        <v>81.313131313131294</v>
      </c>
      <c r="CJ367" s="1">
        <v>85.353535353535307</v>
      </c>
      <c r="CK367" s="1">
        <v>81.578947368421098</v>
      </c>
      <c r="CL367" s="1">
        <v>0</v>
      </c>
      <c r="CM367" s="1">
        <v>0</v>
      </c>
      <c r="CN367" s="1">
        <v>0</v>
      </c>
      <c r="CO367" s="1">
        <v>0</v>
      </c>
      <c r="CP367" s="1">
        <v>0</v>
      </c>
      <c r="CQ367" s="1">
        <v>0</v>
      </c>
      <c r="CR367" s="1">
        <v>88.392857142857096</v>
      </c>
      <c r="CS367" s="1">
        <v>89</v>
      </c>
      <c r="CT367" s="1">
        <v>89.925373134328296</v>
      </c>
      <c r="CU367" s="1">
        <v>69.067796610169495</v>
      </c>
      <c r="CV367" s="1">
        <v>79.523809523809504</v>
      </c>
      <c r="CW367" s="1">
        <v>81.683168316831598</v>
      </c>
      <c r="CX367" s="1">
        <v>79.797979797979806</v>
      </c>
      <c r="CY367" s="1">
        <v>25.252525252525199</v>
      </c>
      <c r="CZ367" s="1">
        <v>27.368421052631501</v>
      </c>
      <c r="DA367" s="1">
        <v>0</v>
      </c>
      <c r="DB367" s="1">
        <v>0</v>
      </c>
      <c r="DC367" s="1">
        <v>0</v>
      </c>
      <c r="DD367" s="1">
        <v>0</v>
      </c>
      <c r="DE367" s="1">
        <v>0</v>
      </c>
      <c r="DF367" s="1">
        <v>0</v>
      </c>
      <c r="DG367" s="1">
        <v>94.038884812912599</v>
      </c>
      <c r="DH367" s="1">
        <v>95.883644346871506</v>
      </c>
      <c r="DI367" s="1">
        <v>85.038570848558606</v>
      </c>
      <c r="DJ367" s="1">
        <v>82.257109004739306</v>
      </c>
      <c r="DK367" s="1">
        <v>26.923076923076898</v>
      </c>
      <c r="DL367" s="1">
        <v>41.286727456940199</v>
      </c>
      <c r="DM367" s="1">
        <v>26.772867420349399</v>
      </c>
      <c r="DN367" s="1">
        <v>12.858606557377099</v>
      </c>
      <c r="DO367" s="1">
        <v>6.0222672064777303</v>
      </c>
      <c r="DP367" s="1">
        <v>0</v>
      </c>
      <c r="DQ367" s="1">
        <v>0</v>
      </c>
      <c r="DR367" s="1">
        <v>0</v>
      </c>
      <c r="DS367" s="1">
        <v>0</v>
      </c>
      <c r="DT367" s="1">
        <v>0</v>
      </c>
      <c r="DU367" s="1">
        <v>0</v>
      </c>
      <c r="DV367" s="1">
        <v>47.707263389581797</v>
      </c>
      <c r="DW367" s="1">
        <v>52.707647274057798</v>
      </c>
      <c r="DX367" s="1">
        <v>70.178643930166402</v>
      </c>
      <c r="DY367" s="1">
        <v>53.880331753554501</v>
      </c>
      <c r="DZ367" s="1">
        <v>73.176823176823106</v>
      </c>
      <c r="EA367" s="1">
        <v>94.376899696048596</v>
      </c>
      <c r="EB367" s="1">
        <v>81.860226104830403</v>
      </c>
      <c r="EC367" s="1">
        <v>95.952868852459005</v>
      </c>
      <c r="ED367" s="1">
        <v>95.597165991902799</v>
      </c>
      <c r="EE367" s="1">
        <v>0</v>
      </c>
      <c r="EF367" s="1">
        <v>0</v>
      </c>
      <c r="EG367" s="1">
        <v>0</v>
      </c>
      <c r="EH367" s="1">
        <v>0</v>
      </c>
      <c r="EI367" s="1">
        <v>0</v>
      </c>
      <c r="EJ367" s="1">
        <v>0</v>
      </c>
      <c r="EK367" s="1">
        <v>97.817314746881806</v>
      </c>
      <c r="EL367" s="1">
        <v>98.0607391145261</v>
      </c>
      <c r="EM367" s="1">
        <v>98.233861144945095</v>
      </c>
      <c r="EN367" s="1">
        <v>97.600710900473899</v>
      </c>
      <c r="EO367" s="1">
        <v>90.909090909090907</v>
      </c>
      <c r="EP367" s="1">
        <v>90.2228976697061</v>
      </c>
      <c r="EQ367" s="1">
        <v>90.339157245632094</v>
      </c>
      <c r="ER367" s="1">
        <v>83.709016393442596</v>
      </c>
      <c r="ES367" s="1">
        <v>70.647773279352194</v>
      </c>
      <c r="ET367" s="1">
        <v>0</v>
      </c>
      <c r="EU367" s="1">
        <v>0</v>
      </c>
      <c r="EV367" s="1">
        <v>0</v>
      </c>
      <c r="EW367" s="1">
        <v>0</v>
      </c>
      <c r="EX367" s="1">
        <v>0</v>
      </c>
      <c r="EY367" s="1">
        <v>0</v>
      </c>
    </row>
    <row r="368" spans="1:155" ht="15">
      <c r="A368" s="11" t="s">
        <v>248</v>
      </c>
      <c r="B368" s="1" t="s">
        <v>721</v>
      </c>
      <c r="C368" s="1" t="s">
        <v>1077</v>
      </c>
      <c r="D368" s="11" t="s">
        <v>1033</v>
      </c>
      <c r="E368" s="11" t="s">
        <v>1281</v>
      </c>
      <c r="F368" s="1">
        <v>4.6666666666666599</v>
      </c>
      <c r="G368" s="1">
        <v>7.6388888888888902</v>
      </c>
      <c r="H368" s="1">
        <v>7.03125</v>
      </c>
      <c r="I368" s="1">
        <v>6.3636363636363598</v>
      </c>
      <c r="J368" s="1">
        <v>6.09756097560975</v>
      </c>
      <c r="K368" s="1">
        <v>20.731707317073099</v>
      </c>
      <c r="L368" s="1">
        <v>18.292682926829201</v>
      </c>
      <c r="M368" s="1">
        <v>3.6585365853658498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47.3333333333333</v>
      </c>
      <c r="V368" s="1">
        <v>48.6111111111111</v>
      </c>
      <c r="W368" s="1">
        <v>46.875</v>
      </c>
      <c r="X368" s="1">
        <v>38.181818181818102</v>
      </c>
      <c r="Y368" s="1">
        <v>4.8780487804878003</v>
      </c>
      <c r="Z368" s="1">
        <v>8.5365853658536501</v>
      </c>
      <c r="AA368" s="1">
        <v>8.5365853658536501</v>
      </c>
      <c r="AB368" s="1">
        <v>9.7560975609756095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21.3333333333333</v>
      </c>
      <c r="AK368" s="1">
        <v>21.5277777777777</v>
      </c>
      <c r="AL368" s="1">
        <v>20.3125</v>
      </c>
      <c r="AM368" s="1">
        <v>17.272727272727199</v>
      </c>
      <c r="AN368" s="1">
        <v>12.1951219512195</v>
      </c>
      <c r="AO368" s="1">
        <v>14.634146341463399</v>
      </c>
      <c r="AP368" s="1">
        <v>15.8536585365853</v>
      </c>
      <c r="AQ368" s="1">
        <v>17.0731707317073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43.3333333333333</v>
      </c>
      <c r="AZ368" s="1">
        <v>43.75</v>
      </c>
      <c r="BA368" s="1">
        <v>38.28125</v>
      </c>
      <c r="BB368" s="1">
        <v>24.545454545454501</v>
      </c>
      <c r="BC368" s="1">
        <v>23.170731707317099</v>
      </c>
      <c r="BD368" s="1">
        <v>47.560975609756099</v>
      </c>
      <c r="BE368" s="1">
        <v>23.170731707317099</v>
      </c>
      <c r="BF368" s="1">
        <v>42.682926829268197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70</v>
      </c>
      <c r="BO368" s="1">
        <v>81.9444444444444</v>
      </c>
      <c r="BP368" s="1">
        <v>54.6875</v>
      </c>
      <c r="BQ368" s="1">
        <v>54.545454545454497</v>
      </c>
      <c r="BR368" s="1">
        <v>65.8536585365853</v>
      </c>
      <c r="BS368" s="1">
        <v>71.951219512195095</v>
      </c>
      <c r="BT368" s="1">
        <v>24.390243902439</v>
      </c>
      <c r="BU368" s="1">
        <v>25.609756097560901</v>
      </c>
      <c r="BV368" s="1">
        <v>0</v>
      </c>
      <c r="BW368" s="1">
        <v>0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64</v>
      </c>
      <c r="CD368" s="1">
        <v>62.5</v>
      </c>
      <c r="CE368" s="1">
        <v>59.375</v>
      </c>
      <c r="CF368" s="1">
        <v>50.909090909090899</v>
      </c>
      <c r="CG368" s="1">
        <v>48.780487804878</v>
      </c>
      <c r="CH368" s="1">
        <v>31.707317073170699</v>
      </c>
      <c r="CI368" s="1">
        <v>60.975609756097498</v>
      </c>
      <c r="CJ368" s="1">
        <v>47.560975609756099</v>
      </c>
      <c r="CK368" s="1">
        <v>0</v>
      </c>
      <c r="CL368" s="1">
        <v>0</v>
      </c>
      <c r="CM368" s="1">
        <v>0</v>
      </c>
      <c r="CN368" s="1">
        <v>0</v>
      </c>
      <c r="CO368" s="1">
        <v>0</v>
      </c>
      <c r="CP368" s="1">
        <v>0</v>
      </c>
      <c r="CQ368" s="1">
        <v>0</v>
      </c>
      <c r="CR368" s="1">
        <v>20</v>
      </c>
      <c r="CS368" s="1">
        <v>21.5277777777777</v>
      </c>
      <c r="CT368" s="1">
        <v>17.96875</v>
      </c>
      <c r="CU368" s="1">
        <v>20</v>
      </c>
      <c r="CV368" s="1">
        <v>21.951219512195099</v>
      </c>
      <c r="CW368" s="1">
        <v>21.951219512195099</v>
      </c>
      <c r="CX368" s="1">
        <v>23.170731707317099</v>
      </c>
      <c r="CY368" s="1">
        <v>23.170731707317099</v>
      </c>
      <c r="CZ368" s="1">
        <v>0</v>
      </c>
      <c r="DA368" s="1">
        <v>0</v>
      </c>
      <c r="DB368" s="1">
        <v>0</v>
      </c>
      <c r="DC368" s="1">
        <v>0</v>
      </c>
      <c r="DD368" s="1">
        <v>0</v>
      </c>
      <c r="DE368" s="1">
        <v>0</v>
      </c>
      <c r="DF368" s="1">
        <v>0</v>
      </c>
      <c r="DG368" s="1">
        <v>78.888481291269201</v>
      </c>
      <c r="DH368" s="1">
        <v>94.639590193926097</v>
      </c>
      <c r="DI368" s="1">
        <v>86.2159967519285</v>
      </c>
      <c r="DJ368" s="1">
        <v>82.790284360189503</v>
      </c>
      <c r="DK368" s="1">
        <v>68.781218781218698</v>
      </c>
      <c r="DL368" s="1">
        <v>70.972644376899694</v>
      </c>
      <c r="DM368" s="1">
        <v>65.621788283658702</v>
      </c>
      <c r="DN368" s="1">
        <v>51.3831967213114</v>
      </c>
      <c r="DO368" s="1">
        <v>0</v>
      </c>
      <c r="DP368" s="1">
        <v>0</v>
      </c>
      <c r="DQ368" s="1">
        <v>0</v>
      </c>
      <c r="DR368" s="1">
        <v>0</v>
      </c>
      <c r="DS368" s="1">
        <v>0</v>
      </c>
      <c r="DT368" s="1">
        <v>0</v>
      </c>
      <c r="DU368" s="1">
        <v>0</v>
      </c>
      <c r="DV368" s="1">
        <v>46.863536316947901</v>
      </c>
      <c r="DW368" s="1">
        <v>54.281009879253503</v>
      </c>
      <c r="DX368" s="1">
        <v>57.023954526999603</v>
      </c>
      <c r="DY368" s="1">
        <v>63.773696682464397</v>
      </c>
      <c r="DZ368" s="1">
        <v>71.078921078921098</v>
      </c>
      <c r="EA368" s="1">
        <v>73.201621073961505</v>
      </c>
      <c r="EB368" s="1">
        <v>94.501541623843707</v>
      </c>
      <c r="EC368" s="1">
        <v>98.924180327868797</v>
      </c>
      <c r="ED368" s="1">
        <v>0</v>
      </c>
      <c r="EE368" s="1">
        <v>0</v>
      </c>
      <c r="EF368" s="1">
        <v>0</v>
      </c>
      <c r="EG368" s="1">
        <v>0</v>
      </c>
      <c r="EH368" s="1">
        <v>0</v>
      </c>
      <c r="EI368" s="1">
        <v>0</v>
      </c>
      <c r="EJ368" s="1">
        <v>0</v>
      </c>
      <c r="EK368" s="1">
        <v>35.399853264856901</v>
      </c>
      <c r="EL368" s="1">
        <v>36.1873399195023</v>
      </c>
      <c r="EM368" s="1">
        <v>35.749086479902502</v>
      </c>
      <c r="EN368" s="1">
        <v>30.9537914691943</v>
      </c>
      <c r="EO368" s="1">
        <v>22.0779220779221</v>
      </c>
      <c r="EP368" s="1">
        <v>21.681864235055698</v>
      </c>
      <c r="EQ368" s="1">
        <v>21.891058581706101</v>
      </c>
      <c r="ER368" s="1">
        <v>25.768442622950801</v>
      </c>
      <c r="ES368" s="1">
        <v>0</v>
      </c>
      <c r="ET368" s="1">
        <v>0</v>
      </c>
      <c r="EU368" s="1">
        <v>0</v>
      </c>
      <c r="EV368" s="1">
        <v>0</v>
      </c>
      <c r="EW368" s="1">
        <v>0</v>
      </c>
      <c r="EX368" s="1">
        <v>0</v>
      </c>
      <c r="EY368" s="1">
        <v>0</v>
      </c>
    </row>
    <row r="369" spans="1:155" ht="15">
      <c r="A369" s="11" t="s">
        <v>336</v>
      </c>
      <c r="B369" s="1" t="s">
        <v>808</v>
      </c>
      <c r="C369" s="1" t="s">
        <v>1038</v>
      </c>
      <c r="D369" s="11" t="s">
        <v>1101</v>
      </c>
      <c r="E369" s="11" t="s">
        <v>1102</v>
      </c>
      <c r="F369" s="1">
        <v>81.296296296296305</v>
      </c>
      <c r="G369" s="1">
        <v>46.875</v>
      </c>
      <c r="H369" s="1">
        <v>50.383141762452098</v>
      </c>
      <c r="I369" s="1">
        <v>53.099173553718998</v>
      </c>
      <c r="J369" s="1">
        <v>59.1324200913242</v>
      </c>
      <c r="K369" s="1">
        <v>60.238095238095198</v>
      </c>
      <c r="L369" s="1">
        <v>54.292929292929202</v>
      </c>
      <c r="M369" s="1">
        <v>52.564102564102498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66.851851851851805</v>
      </c>
      <c r="V369" s="1">
        <v>58.272058823529399</v>
      </c>
      <c r="W369" s="1">
        <v>54.2145593869731</v>
      </c>
      <c r="X369" s="1">
        <v>54.752066115702398</v>
      </c>
      <c r="Y369" s="1">
        <v>55.4794520547945</v>
      </c>
      <c r="Z369" s="1">
        <v>55.476190476190403</v>
      </c>
      <c r="AA369" s="1">
        <v>66.414141414141397</v>
      </c>
      <c r="AB369" s="1">
        <v>69.487179487179404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86.1111111111111</v>
      </c>
      <c r="AK369" s="1">
        <v>87.683823529411697</v>
      </c>
      <c r="AL369" s="1">
        <v>87.931034482758605</v>
      </c>
      <c r="AM369" s="1">
        <v>87.190082644628106</v>
      </c>
      <c r="AN369" s="1">
        <v>85.388127853881201</v>
      </c>
      <c r="AO369" s="1">
        <v>84.285714285714207</v>
      </c>
      <c r="AP369" s="1">
        <v>82.575757575757507</v>
      </c>
      <c r="AQ369" s="1">
        <v>83.3333333333333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79.4444444444444</v>
      </c>
      <c r="AZ369" s="1">
        <v>52.389705882352899</v>
      </c>
      <c r="BA369" s="1">
        <v>56.8965517241379</v>
      </c>
      <c r="BB369" s="1">
        <v>36.983471074380098</v>
      </c>
      <c r="BC369" s="1">
        <v>67.351598173515896</v>
      </c>
      <c r="BD369" s="1">
        <v>59.285714285714199</v>
      </c>
      <c r="BE369" s="1">
        <v>69.4444444444444</v>
      </c>
      <c r="BF369" s="1">
        <v>66.410256410256395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73.703703703703695</v>
      </c>
      <c r="BO369" s="1">
        <v>79.779411764705799</v>
      </c>
      <c r="BP369" s="1">
        <v>89.655172413793096</v>
      </c>
      <c r="BQ369" s="1">
        <v>82.231404958677601</v>
      </c>
      <c r="BR369" s="1">
        <v>81.050228310502206</v>
      </c>
      <c r="BS369" s="1">
        <v>83.3333333333333</v>
      </c>
      <c r="BT369" s="1">
        <v>84.848484848484802</v>
      </c>
      <c r="BU369" s="1">
        <v>86.923076923076906</v>
      </c>
      <c r="BV369" s="1">
        <v>0</v>
      </c>
      <c r="BW369" s="1">
        <v>0</v>
      </c>
      <c r="BX369" s="1">
        <v>0</v>
      </c>
      <c r="BY369" s="1">
        <v>0</v>
      </c>
      <c r="BZ369" s="1">
        <v>0</v>
      </c>
      <c r="CA369" s="1">
        <v>0</v>
      </c>
      <c r="CB369" s="1">
        <v>0</v>
      </c>
      <c r="CC369" s="1">
        <v>90.185185185185105</v>
      </c>
      <c r="CD369" s="1">
        <v>90.625</v>
      </c>
      <c r="CE369" s="1">
        <v>89.846743295019095</v>
      </c>
      <c r="CF369" s="1">
        <v>87.809917355371894</v>
      </c>
      <c r="CG369" s="1">
        <v>89.954337899543305</v>
      </c>
      <c r="CH369" s="1">
        <v>91.6666666666666</v>
      </c>
      <c r="CI369" s="1">
        <v>90.656565656565604</v>
      </c>
      <c r="CJ369" s="1">
        <v>92.820512820512803</v>
      </c>
      <c r="CK369" s="1">
        <v>0</v>
      </c>
      <c r="CL369" s="1">
        <v>0</v>
      </c>
      <c r="CM369" s="1">
        <v>0</v>
      </c>
      <c r="CN369" s="1">
        <v>0</v>
      </c>
      <c r="CO369" s="1">
        <v>0</v>
      </c>
      <c r="CP369" s="1">
        <v>0</v>
      </c>
      <c r="CQ369" s="1">
        <v>0</v>
      </c>
      <c r="CR369" s="1">
        <v>80.740740740740705</v>
      </c>
      <c r="CS369" s="1">
        <v>82.536764705882305</v>
      </c>
      <c r="CT369" s="1">
        <v>84.099616858237496</v>
      </c>
      <c r="CU369" s="1">
        <v>82.438016528925601</v>
      </c>
      <c r="CV369" s="1">
        <v>82.648401826484005</v>
      </c>
      <c r="CW369" s="1">
        <v>82.142857142857096</v>
      </c>
      <c r="CX369" s="1">
        <v>80.808080808080803</v>
      </c>
      <c r="CY369" s="1">
        <v>82.051282051282001</v>
      </c>
      <c r="CZ369" s="1">
        <v>0</v>
      </c>
      <c r="DA369" s="1">
        <v>0</v>
      </c>
      <c r="DB369" s="1">
        <v>0</v>
      </c>
      <c r="DC369" s="1">
        <v>0</v>
      </c>
      <c r="DD369" s="1">
        <v>0</v>
      </c>
      <c r="DE369" s="1">
        <v>0</v>
      </c>
      <c r="DF369" s="1">
        <v>0</v>
      </c>
      <c r="DG369" s="1">
        <v>83.290535583272202</v>
      </c>
      <c r="DH369" s="1">
        <v>80.552506403219894</v>
      </c>
      <c r="DI369" s="1">
        <v>75.3755582622817</v>
      </c>
      <c r="DJ369" s="1">
        <v>79.058056872037895</v>
      </c>
      <c r="DK369" s="1">
        <v>63.986013986013901</v>
      </c>
      <c r="DL369" s="1">
        <v>74.316109422492403</v>
      </c>
      <c r="DM369" s="1">
        <v>83.812949640287698</v>
      </c>
      <c r="DN369" s="1">
        <v>88.268442622950801</v>
      </c>
      <c r="DO369" s="1">
        <v>0</v>
      </c>
      <c r="DP369" s="1">
        <v>0</v>
      </c>
      <c r="DQ369" s="1">
        <v>0</v>
      </c>
      <c r="DR369" s="1">
        <v>0</v>
      </c>
      <c r="DS369" s="1">
        <v>0</v>
      </c>
      <c r="DT369" s="1">
        <v>0</v>
      </c>
      <c r="DU369" s="1">
        <v>0</v>
      </c>
      <c r="DV369" s="1">
        <v>44.185619955979398</v>
      </c>
      <c r="DW369" s="1">
        <v>65.404317599707198</v>
      </c>
      <c r="DX369" s="1">
        <v>76.877791311408799</v>
      </c>
      <c r="DY369" s="1">
        <v>49.377962085308098</v>
      </c>
      <c r="DZ369" s="1">
        <v>51.798201798201703</v>
      </c>
      <c r="EA369" s="1">
        <v>55.471124620060699</v>
      </c>
      <c r="EB369" s="1">
        <v>45.0668036998972</v>
      </c>
      <c r="EC369" s="1">
        <v>77.100409836065495</v>
      </c>
      <c r="ED369" s="1">
        <v>0</v>
      </c>
      <c r="EE369" s="1">
        <v>0</v>
      </c>
      <c r="EF369" s="1">
        <v>0</v>
      </c>
      <c r="EG369" s="1">
        <v>0</v>
      </c>
      <c r="EH369" s="1">
        <v>0</v>
      </c>
      <c r="EI369" s="1">
        <v>0</v>
      </c>
      <c r="EJ369" s="1">
        <v>0</v>
      </c>
      <c r="EK369" s="1">
        <v>99.009537784299297</v>
      </c>
      <c r="EL369" s="1">
        <v>96.487376509330403</v>
      </c>
      <c r="EM369" s="1">
        <v>96.711327649208201</v>
      </c>
      <c r="EN369" s="1">
        <v>95.734597156398095</v>
      </c>
      <c r="EO369" s="1">
        <v>71.678321678321595</v>
      </c>
      <c r="EP369" s="1">
        <v>59.8277608915906</v>
      </c>
      <c r="EQ369" s="1">
        <v>59.455292908530303</v>
      </c>
      <c r="ER369" s="1">
        <v>50.2049180327868</v>
      </c>
      <c r="ES369" s="1">
        <v>0</v>
      </c>
      <c r="ET369" s="1">
        <v>0</v>
      </c>
      <c r="EU369" s="1">
        <v>0</v>
      </c>
      <c r="EV369" s="1">
        <v>0</v>
      </c>
      <c r="EW369" s="1">
        <v>0</v>
      </c>
      <c r="EX369" s="1">
        <v>0</v>
      </c>
      <c r="EY369" s="1">
        <v>0</v>
      </c>
    </row>
    <row r="370" spans="1:155" ht="15">
      <c r="A370" s="11" t="s">
        <v>212</v>
      </c>
      <c r="B370" s="1" t="s">
        <v>689</v>
      </c>
      <c r="C370" s="1" t="s">
        <v>1196</v>
      </c>
      <c r="D370" s="11" t="s">
        <v>1189</v>
      </c>
      <c r="E370" s="11" t="s">
        <v>1190</v>
      </c>
      <c r="F370" s="1">
        <v>56.6666666666666</v>
      </c>
      <c r="G370" s="1">
        <v>59.042553191489297</v>
      </c>
      <c r="H370" s="1">
        <v>59.890109890109798</v>
      </c>
      <c r="I370" s="1">
        <v>23.529411764705799</v>
      </c>
      <c r="J370" s="1">
        <v>16.6666666666666</v>
      </c>
      <c r="K370" s="1">
        <v>4.9019607843137196</v>
      </c>
      <c r="L370" s="1">
        <v>4.9019607843137196</v>
      </c>
      <c r="M370" s="1">
        <v>5.1020408163265296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74.761904761904702</v>
      </c>
      <c r="V370" s="1">
        <v>71.808510638297804</v>
      </c>
      <c r="W370" s="1">
        <v>70.879120879120805</v>
      </c>
      <c r="X370" s="1">
        <v>56.617647058823501</v>
      </c>
      <c r="Y370" s="1">
        <v>42.156862745098003</v>
      </c>
      <c r="Z370" s="1">
        <v>24.509803921568601</v>
      </c>
      <c r="AA370" s="1">
        <v>19.6078431372549</v>
      </c>
      <c r="AB370" s="1">
        <v>20.408163265306101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60.952380952380899</v>
      </c>
      <c r="AK370" s="1">
        <v>60.106382978723403</v>
      </c>
      <c r="AL370" s="1">
        <v>60.9890109890109</v>
      </c>
      <c r="AM370" s="1">
        <v>33.088235294117602</v>
      </c>
      <c r="AN370" s="1">
        <v>25.4901960784313</v>
      </c>
      <c r="AO370" s="1">
        <v>24.509803921568601</v>
      </c>
      <c r="AP370" s="1">
        <v>27.450980392156801</v>
      </c>
      <c r="AQ370" s="1">
        <v>29.5918367346938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93.809523809523796</v>
      </c>
      <c r="AZ370" s="1">
        <v>89.893617021276597</v>
      </c>
      <c r="BA370" s="1">
        <v>69.780219780219696</v>
      </c>
      <c r="BB370" s="1">
        <v>55.147058823529399</v>
      </c>
      <c r="BC370" s="1">
        <v>20.588235294117599</v>
      </c>
      <c r="BD370" s="1">
        <v>22.5490196078431</v>
      </c>
      <c r="BE370" s="1">
        <v>16.6666666666666</v>
      </c>
      <c r="BF370" s="1">
        <v>27.5510204081632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72.857142857142804</v>
      </c>
      <c r="BO370" s="1">
        <v>79.787234042553095</v>
      </c>
      <c r="BP370" s="1">
        <v>84.615384615384599</v>
      </c>
      <c r="BQ370" s="1">
        <v>81.617647058823493</v>
      </c>
      <c r="BR370" s="1">
        <v>80.392156862745097</v>
      </c>
      <c r="BS370" s="1">
        <v>71.568627450980301</v>
      </c>
      <c r="BT370" s="1">
        <v>72.549019607843107</v>
      </c>
      <c r="BU370" s="1">
        <v>64.285714285714207</v>
      </c>
      <c r="BV370" s="1">
        <v>0</v>
      </c>
      <c r="BW370" s="1">
        <v>0</v>
      </c>
      <c r="BX370" s="1">
        <v>0</v>
      </c>
      <c r="BY370" s="1">
        <v>0</v>
      </c>
      <c r="BZ370" s="1">
        <v>0</v>
      </c>
      <c r="CA370" s="1">
        <v>0</v>
      </c>
      <c r="CB370" s="1">
        <v>0</v>
      </c>
      <c r="CC370" s="1">
        <v>85.238095238095198</v>
      </c>
      <c r="CD370" s="1">
        <v>87.7659574468085</v>
      </c>
      <c r="CE370" s="1">
        <v>87.362637362637301</v>
      </c>
      <c r="CF370" s="1">
        <v>84.558823529411697</v>
      </c>
      <c r="CG370" s="1">
        <v>81.372549019607803</v>
      </c>
      <c r="CH370" s="1">
        <v>64.705882352941103</v>
      </c>
      <c r="CI370" s="1">
        <v>80.392156862745097</v>
      </c>
      <c r="CJ370" s="1">
        <v>60.2040816326531</v>
      </c>
      <c r="CK370" s="1">
        <v>0</v>
      </c>
      <c r="CL370" s="1">
        <v>0</v>
      </c>
      <c r="CM370" s="1">
        <v>0</v>
      </c>
      <c r="CN370" s="1">
        <v>0</v>
      </c>
      <c r="CO370" s="1">
        <v>0</v>
      </c>
      <c r="CP370" s="1">
        <v>0</v>
      </c>
      <c r="CQ370" s="1">
        <v>0</v>
      </c>
      <c r="CR370" s="1">
        <v>30.4761904761904</v>
      </c>
      <c r="CS370" s="1">
        <v>36.170212765957402</v>
      </c>
      <c r="CT370" s="1">
        <v>34.615384615384599</v>
      </c>
      <c r="CU370" s="1">
        <v>5.8823529411764701</v>
      </c>
      <c r="CV370" s="1">
        <v>11.764705882352899</v>
      </c>
      <c r="CW370" s="1">
        <v>10.784313725490099</v>
      </c>
      <c r="CX370" s="1">
        <v>7.8431372549019596</v>
      </c>
      <c r="CY370" s="1">
        <v>11.2244897959183</v>
      </c>
      <c r="CZ370" s="1">
        <v>0</v>
      </c>
      <c r="DA370" s="1">
        <v>0</v>
      </c>
      <c r="DB370" s="1">
        <v>0</v>
      </c>
      <c r="DC370" s="1">
        <v>0</v>
      </c>
      <c r="DD370" s="1">
        <v>0</v>
      </c>
      <c r="DE370" s="1">
        <v>0</v>
      </c>
      <c r="DF370" s="1">
        <v>0</v>
      </c>
      <c r="DG370" s="1">
        <v>93.451944240645602</v>
      </c>
      <c r="DH370" s="1">
        <v>92.773508964507798</v>
      </c>
      <c r="DI370" s="1">
        <v>92.184328055217193</v>
      </c>
      <c r="DJ370" s="1">
        <v>82.849526066350705</v>
      </c>
      <c r="DK370" s="1">
        <v>40.609390609390601</v>
      </c>
      <c r="DL370" s="1">
        <v>20.6180344478216</v>
      </c>
      <c r="DM370" s="1">
        <v>33.350462487153102</v>
      </c>
      <c r="DN370" s="1">
        <v>38.985655737704903</v>
      </c>
      <c r="DO370" s="1">
        <v>0</v>
      </c>
      <c r="DP370" s="1">
        <v>0</v>
      </c>
      <c r="DQ370" s="1">
        <v>0</v>
      </c>
      <c r="DR370" s="1">
        <v>0</v>
      </c>
      <c r="DS370" s="1">
        <v>0</v>
      </c>
      <c r="DT370" s="1">
        <v>0</v>
      </c>
      <c r="DU370" s="1">
        <v>0</v>
      </c>
      <c r="DV370" s="1">
        <v>25.146735143066699</v>
      </c>
      <c r="DW370" s="1">
        <v>24.570069520673201</v>
      </c>
      <c r="DX370" s="1">
        <v>22.919204222492802</v>
      </c>
      <c r="DY370" s="1">
        <v>50.7405213270142</v>
      </c>
      <c r="DZ370" s="1">
        <v>47.002997002996999</v>
      </c>
      <c r="EA370" s="1">
        <v>56.8895643363728</v>
      </c>
      <c r="EB370" s="1">
        <v>62.846865364850899</v>
      </c>
      <c r="EC370" s="1">
        <v>65.829918032786793</v>
      </c>
      <c r="ED370" s="1">
        <v>0</v>
      </c>
      <c r="EE370" s="1">
        <v>0</v>
      </c>
      <c r="EF370" s="1">
        <v>0</v>
      </c>
      <c r="EG370" s="1">
        <v>0</v>
      </c>
      <c r="EH370" s="1">
        <v>0</v>
      </c>
      <c r="EI370" s="1">
        <v>0</v>
      </c>
      <c r="EJ370" s="1">
        <v>0</v>
      </c>
      <c r="EK370" s="1">
        <v>72.835656639765205</v>
      </c>
      <c r="EL370" s="1">
        <v>88.144895718990099</v>
      </c>
      <c r="EM370" s="1">
        <v>78.197320341047501</v>
      </c>
      <c r="EN370" s="1">
        <v>70.882701421800903</v>
      </c>
      <c r="EO370" s="1">
        <v>50.799200799200698</v>
      </c>
      <c r="EP370" s="1">
        <v>51.0131712259371</v>
      </c>
      <c r="EQ370" s="1">
        <v>50.770811921891003</v>
      </c>
      <c r="ER370" s="1">
        <v>57.4282786885245</v>
      </c>
      <c r="ES370" s="1">
        <v>0</v>
      </c>
      <c r="ET370" s="1">
        <v>0</v>
      </c>
      <c r="EU370" s="1">
        <v>0</v>
      </c>
      <c r="EV370" s="1">
        <v>0</v>
      </c>
      <c r="EW370" s="1">
        <v>0</v>
      </c>
      <c r="EX370" s="1">
        <v>0</v>
      </c>
      <c r="EY370" s="1">
        <v>0</v>
      </c>
    </row>
    <row r="371" spans="1:155" ht="15">
      <c r="A371" s="11" t="s">
        <v>497</v>
      </c>
      <c r="B371" s="1" t="s">
        <v>959</v>
      </c>
      <c r="C371" s="1" t="s">
        <v>1129</v>
      </c>
      <c r="D371" s="11" t="s">
        <v>1052</v>
      </c>
      <c r="E371" s="11" t="s">
        <v>1147</v>
      </c>
      <c r="F371" s="1">
        <v>86.211699164345404</v>
      </c>
      <c r="G371" s="1">
        <v>87.903225806451601</v>
      </c>
      <c r="H371" s="1">
        <v>78.469750889679702</v>
      </c>
      <c r="I371" s="1">
        <v>73.265306122448905</v>
      </c>
      <c r="J371" s="1">
        <v>65.099009900990097</v>
      </c>
      <c r="K371" s="1">
        <v>71.608040201004997</v>
      </c>
      <c r="L371" s="1">
        <v>69.487179487179404</v>
      </c>
      <c r="M371" s="1">
        <v>69.689119170984398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91.225626740947106</v>
      </c>
      <c r="V371" s="1">
        <v>95.967741935483801</v>
      </c>
      <c r="W371" s="1">
        <v>96.619217081850493</v>
      </c>
      <c r="X371" s="1">
        <v>94.081632653061206</v>
      </c>
      <c r="Y371" s="1">
        <v>79.455445544554394</v>
      </c>
      <c r="Z371" s="1">
        <v>73.618090452261299</v>
      </c>
      <c r="AA371" s="1">
        <v>72.564102564102498</v>
      </c>
      <c r="AB371" s="1">
        <v>81.606217616580295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72.284122562674099</v>
      </c>
      <c r="AK371" s="1">
        <v>70.806451612903203</v>
      </c>
      <c r="AL371" s="1">
        <v>78.647686832740206</v>
      </c>
      <c r="AM371" s="1">
        <v>75.714285714285694</v>
      </c>
      <c r="AN371" s="1">
        <v>73.019801980197997</v>
      </c>
      <c r="AO371" s="1">
        <v>73.618090452261299</v>
      </c>
      <c r="AP371" s="1">
        <v>71.282051282051199</v>
      </c>
      <c r="AQ371" s="1">
        <v>74.611398963730494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80.362116991643404</v>
      </c>
      <c r="AZ371" s="1">
        <v>68.870967741935402</v>
      </c>
      <c r="BA371" s="1">
        <v>75.978647686832701</v>
      </c>
      <c r="BB371" s="1">
        <v>50.408163265306101</v>
      </c>
      <c r="BC371" s="1">
        <v>49.7524752475247</v>
      </c>
      <c r="BD371" s="1">
        <v>51.507537688442198</v>
      </c>
      <c r="BE371" s="1">
        <v>57.692307692307601</v>
      </c>
      <c r="BF371" s="1">
        <v>65.025906735751207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72.841225626740894</v>
      </c>
      <c r="BO371" s="1">
        <v>80.967741935483801</v>
      </c>
      <c r="BP371" s="1">
        <v>54.270462633451899</v>
      </c>
      <c r="BQ371" s="1">
        <v>55.306122448979501</v>
      </c>
      <c r="BR371" s="1">
        <v>63.861386138613803</v>
      </c>
      <c r="BS371" s="1">
        <v>68.090452261306496</v>
      </c>
      <c r="BT371" s="1">
        <v>55.897435897435898</v>
      </c>
      <c r="BU371" s="1">
        <v>62.435233160621699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68.523676880222794</v>
      </c>
      <c r="CD371" s="1">
        <v>90.806451612903203</v>
      </c>
      <c r="CE371" s="1">
        <v>90.569395017793596</v>
      </c>
      <c r="CF371" s="1">
        <v>93.469387755102005</v>
      </c>
      <c r="CG371" s="1">
        <v>94.801980198019805</v>
      </c>
      <c r="CH371" s="1">
        <v>95.7286432160804</v>
      </c>
      <c r="CI371" s="1">
        <v>97.179487179487097</v>
      </c>
      <c r="CJ371" s="1">
        <v>83.160621761658007</v>
      </c>
      <c r="CK371" s="1">
        <v>0</v>
      </c>
      <c r="CL371" s="1">
        <v>0</v>
      </c>
      <c r="CM371" s="1">
        <v>0</v>
      </c>
      <c r="CN371" s="1">
        <v>0</v>
      </c>
      <c r="CO371" s="1">
        <v>0</v>
      </c>
      <c r="CP371" s="1">
        <v>0</v>
      </c>
      <c r="CQ371" s="1">
        <v>0</v>
      </c>
      <c r="CR371" s="1">
        <v>80.222841225626695</v>
      </c>
      <c r="CS371" s="1">
        <v>54.0322580645161</v>
      </c>
      <c r="CT371" s="1">
        <v>55.8718861209964</v>
      </c>
      <c r="CU371" s="1">
        <v>52.653061224489697</v>
      </c>
      <c r="CV371" s="1">
        <v>54.950495049504902</v>
      </c>
      <c r="CW371" s="1">
        <v>39.447236180904497</v>
      </c>
      <c r="CX371" s="1">
        <v>10.5128205128205</v>
      </c>
      <c r="CY371" s="1">
        <v>12.6943005181347</v>
      </c>
      <c r="CZ371" s="1">
        <v>0</v>
      </c>
      <c r="DA371" s="1">
        <v>0</v>
      </c>
      <c r="DB371" s="1">
        <v>0</v>
      </c>
      <c r="DC371" s="1">
        <v>0</v>
      </c>
      <c r="DD371" s="1">
        <v>0</v>
      </c>
      <c r="DE371" s="1">
        <v>0</v>
      </c>
      <c r="DF371" s="1">
        <v>0</v>
      </c>
      <c r="DG371" s="1">
        <v>78.448275862068897</v>
      </c>
      <c r="DH371" s="1">
        <v>91.309915843395501</v>
      </c>
      <c r="DI371" s="1">
        <v>86.094194072269502</v>
      </c>
      <c r="DJ371" s="1">
        <v>58.3234597156398</v>
      </c>
      <c r="DK371" s="1">
        <v>35.014985014985001</v>
      </c>
      <c r="DL371" s="1">
        <v>2.5835866261398102</v>
      </c>
      <c r="DM371" s="1">
        <v>23.072970195272301</v>
      </c>
      <c r="DN371" s="1">
        <v>16.137295081967199</v>
      </c>
      <c r="DO371" s="1">
        <v>0</v>
      </c>
      <c r="DP371" s="1">
        <v>0</v>
      </c>
      <c r="DQ371" s="1">
        <v>0</v>
      </c>
      <c r="DR371" s="1">
        <v>0</v>
      </c>
      <c r="DS371" s="1">
        <v>0</v>
      </c>
      <c r="DT371" s="1">
        <v>0</v>
      </c>
      <c r="DU371" s="1">
        <v>0</v>
      </c>
      <c r="DV371" s="1">
        <v>44.258987527512801</v>
      </c>
      <c r="DW371" s="1">
        <v>50.475667764361503</v>
      </c>
      <c r="DX371" s="1">
        <v>41.027202598457102</v>
      </c>
      <c r="DY371" s="1">
        <v>37.233412322274802</v>
      </c>
      <c r="DZ371" s="1">
        <v>50</v>
      </c>
      <c r="EA371" s="1">
        <v>50.202634245187397</v>
      </c>
      <c r="EB371" s="1">
        <v>59.044193216855099</v>
      </c>
      <c r="EC371" s="1">
        <v>94.518442622950801</v>
      </c>
      <c r="ED371" s="1">
        <v>0</v>
      </c>
      <c r="EE371" s="1">
        <v>0</v>
      </c>
      <c r="EF371" s="1">
        <v>0</v>
      </c>
      <c r="EG371" s="1">
        <v>0</v>
      </c>
      <c r="EH371" s="1">
        <v>0</v>
      </c>
      <c r="EI371" s="1">
        <v>0</v>
      </c>
      <c r="EJ371" s="1">
        <v>0</v>
      </c>
      <c r="EK371" s="1">
        <v>97.817314746881806</v>
      </c>
      <c r="EL371" s="1">
        <v>98.0607391145261</v>
      </c>
      <c r="EM371" s="1">
        <v>98.233861144945095</v>
      </c>
      <c r="EN371" s="1">
        <v>97.600710900473899</v>
      </c>
      <c r="EO371" s="1">
        <v>97.852147852147795</v>
      </c>
      <c r="EP371" s="1">
        <v>90.2228976697061</v>
      </c>
      <c r="EQ371" s="1">
        <v>90.339157245632094</v>
      </c>
      <c r="ER371" s="1">
        <v>75.051229508196698</v>
      </c>
      <c r="ES371" s="1">
        <v>0</v>
      </c>
      <c r="ET371" s="1">
        <v>0</v>
      </c>
      <c r="EU371" s="1">
        <v>0</v>
      </c>
      <c r="EV371" s="1">
        <v>0</v>
      </c>
      <c r="EW371" s="1">
        <v>0</v>
      </c>
      <c r="EX371" s="1">
        <v>0</v>
      </c>
      <c r="EY371" s="1">
        <v>0</v>
      </c>
    </row>
    <row r="372" spans="1:155" ht="15">
      <c r="A372" s="11" t="s">
        <v>96</v>
      </c>
      <c r="B372" s="1" t="s">
        <v>571</v>
      </c>
      <c r="C372" s="1" t="s">
        <v>1078</v>
      </c>
      <c r="D372" s="11" t="s">
        <v>1033</v>
      </c>
      <c r="E372" s="11" t="s">
        <v>1079</v>
      </c>
      <c r="F372" s="1">
        <v>76.488095238095198</v>
      </c>
      <c r="G372" s="1">
        <v>71</v>
      </c>
      <c r="H372" s="1">
        <v>62.313432835820798</v>
      </c>
      <c r="I372" s="1">
        <v>47.033898305084698</v>
      </c>
      <c r="J372" s="1">
        <v>46.190476190476097</v>
      </c>
      <c r="K372" s="1">
        <v>33.1683168316831</v>
      </c>
      <c r="L372" s="1">
        <v>22.727272727272702</v>
      </c>
      <c r="M372" s="1">
        <v>15.656565656565601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64.5833333333333</v>
      </c>
      <c r="V372" s="1">
        <v>70.3333333333333</v>
      </c>
      <c r="W372" s="1">
        <v>66.044776119402897</v>
      </c>
      <c r="X372" s="1">
        <v>59.745762711864401</v>
      </c>
      <c r="Y372" s="1">
        <v>63.3333333333333</v>
      </c>
      <c r="Z372" s="1">
        <v>61.881188118811799</v>
      </c>
      <c r="AA372" s="1">
        <v>17.6767676767676</v>
      </c>
      <c r="AB372" s="1">
        <v>19.6969696969696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55.357142857142797</v>
      </c>
      <c r="AK372" s="1">
        <v>56.3333333333333</v>
      </c>
      <c r="AL372" s="1">
        <v>52.611940298507399</v>
      </c>
      <c r="AM372" s="1">
        <v>51.271186440677901</v>
      </c>
      <c r="AN372" s="1">
        <v>53.809523809523803</v>
      </c>
      <c r="AO372" s="1">
        <v>53.465346534653399</v>
      </c>
      <c r="AP372" s="1">
        <v>53.030303030303003</v>
      </c>
      <c r="AQ372" s="1">
        <v>58.080808080808097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19.345238095238098</v>
      </c>
      <c r="AZ372" s="1">
        <v>5</v>
      </c>
      <c r="BA372" s="1">
        <v>15.2985074626865</v>
      </c>
      <c r="BB372" s="1">
        <v>24.1525423728813</v>
      </c>
      <c r="BC372" s="1">
        <v>30.952380952380899</v>
      </c>
      <c r="BD372" s="1">
        <v>32.178217821782098</v>
      </c>
      <c r="BE372" s="1">
        <v>20.707070707070699</v>
      </c>
      <c r="BF372" s="1">
        <v>17.6767676767676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41.369047619047599</v>
      </c>
      <c r="BO372" s="1">
        <v>52</v>
      </c>
      <c r="BP372" s="1">
        <v>58.208955223880601</v>
      </c>
      <c r="BQ372" s="1">
        <v>76.694915254237202</v>
      </c>
      <c r="BR372" s="1">
        <v>49.047619047619001</v>
      </c>
      <c r="BS372" s="1">
        <v>22.277227722772199</v>
      </c>
      <c r="BT372" s="1">
        <v>22.727272727272702</v>
      </c>
      <c r="BU372" s="1">
        <v>26.767676767676701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83.3333333333333</v>
      </c>
      <c r="CD372" s="1">
        <v>85.3333333333333</v>
      </c>
      <c r="CE372" s="1">
        <v>84.701492537313399</v>
      </c>
      <c r="CF372" s="1">
        <v>86.016949152542296</v>
      </c>
      <c r="CG372" s="1">
        <v>90.952380952380906</v>
      </c>
      <c r="CH372" s="1">
        <v>80.693069306930695</v>
      </c>
      <c r="CI372" s="1">
        <v>96.464646464646407</v>
      </c>
      <c r="CJ372" s="1">
        <v>96.464646464646407</v>
      </c>
      <c r="CK372" s="1">
        <v>0</v>
      </c>
      <c r="CL372" s="1">
        <v>0</v>
      </c>
      <c r="CM372" s="1">
        <v>0</v>
      </c>
      <c r="CN372" s="1">
        <v>0</v>
      </c>
      <c r="CO372" s="1">
        <v>0</v>
      </c>
      <c r="CP372" s="1">
        <v>0</v>
      </c>
      <c r="CQ372" s="1">
        <v>0</v>
      </c>
      <c r="CR372" s="1">
        <v>52.678571428571402</v>
      </c>
      <c r="CS372" s="1">
        <v>62</v>
      </c>
      <c r="CT372" s="1">
        <v>60.074626865671597</v>
      </c>
      <c r="CU372" s="1">
        <v>80.084745762711805</v>
      </c>
      <c r="CV372" s="1">
        <v>63.3333333333333</v>
      </c>
      <c r="CW372" s="1">
        <v>64.356435643564296</v>
      </c>
      <c r="CX372" s="1">
        <v>41.919191919191903</v>
      </c>
      <c r="CY372" s="1">
        <v>25.252525252525199</v>
      </c>
      <c r="CZ372" s="1">
        <v>0</v>
      </c>
      <c r="DA372" s="1">
        <v>0</v>
      </c>
      <c r="DB372" s="1">
        <v>0</v>
      </c>
      <c r="DC372" s="1">
        <v>0</v>
      </c>
      <c r="DD372" s="1">
        <v>0</v>
      </c>
      <c r="DE372" s="1">
        <v>0</v>
      </c>
      <c r="DF372" s="1">
        <v>0</v>
      </c>
      <c r="DG372" s="1">
        <v>64.814814814814795</v>
      </c>
      <c r="DH372" s="1">
        <v>67.307692307692307</v>
      </c>
      <c r="DI372" s="1">
        <v>63.461538461538403</v>
      </c>
      <c r="DJ372" s="1">
        <v>46</v>
      </c>
      <c r="DK372" s="1">
        <v>45.238095238095198</v>
      </c>
      <c r="DL372" s="1">
        <v>30.952380952380899</v>
      </c>
      <c r="DM372" s="1">
        <v>37.5</v>
      </c>
      <c r="DN372" s="1">
        <v>34.210526315789402</v>
      </c>
      <c r="DO372" s="1">
        <v>0</v>
      </c>
      <c r="DP372" s="1">
        <v>0</v>
      </c>
      <c r="DQ372" s="1">
        <v>0</v>
      </c>
      <c r="DR372" s="1">
        <v>0</v>
      </c>
      <c r="DS372" s="1">
        <v>0</v>
      </c>
      <c r="DT372" s="1">
        <v>0</v>
      </c>
      <c r="DU372" s="1">
        <v>0</v>
      </c>
      <c r="DV372" s="1">
        <v>24.074074074074101</v>
      </c>
      <c r="DW372" s="1">
        <v>13.4615384615384</v>
      </c>
      <c r="DX372" s="1">
        <v>1.92307692307692</v>
      </c>
      <c r="DY372" s="1">
        <v>46</v>
      </c>
      <c r="DZ372" s="1">
        <v>30.952380952380899</v>
      </c>
      <c r="EA372" s="1">
        <v>21.428571428571399</v>
      </c>
      <c r="EB372" s="1">
        <v>22.5</v>
      </c>
      <c r="EC372" s="1">
        <v>44.736842105263101</v>
      </c>
      <c r="ED372" s="1">
        <v>0</v>
      </c>
      <c r="EE372" s="1">
        <v>0</v>
      </c>
      <c r="EF372" s="1">
        <v>0</v>
      </c>
      <c r="EG372" s="1">
        <v>0</v>
      </c>
      <c r="EH372" s="1">
        <v>0</v>
      </c>
      <c r="EI372" s="1">
        <v>0</v>
      </c>
      <c r="EJ372" s="1">
        <v>0</v>
      </c>
      <c r="EK372" s="1">
        <v>22.2222222222222</v>
      </c>
      <c r="EL372" s="1">
        <v>30.769230769230699</v>
      </c>
      <c r="EM372" s="1">
        <v>28.846153846153801</v>
      </c>
      <c r="EN372" s="1">
        <v>28</v>
      </c>
      <c r="EO372" s="1">
        <v>16.6666666666666</v>
      </c>
      <c r="EP372" s="1">
        <v>11.9047619047619</v>
      </c>
      <c r="EQ372" s="1">
        <v>5</v>
      </c>
      <c r="ER372" s="1">
        <v>5.2631578947368398</v>
      </c>
      <c r="ES372" s="1">
        <v>0</v>
      </c>
      <c r="ET372" s="1">
        <v>0</v>
      </c>
      <c r="EU372" s="1">
        <v>0</v>
      </c>
      <c r="EV372" s="1">
        <v>0</v>
      </c>
      <c r="EW372" s="1">
        <v>0</v>
      </c>
      <c r="EX372" s="1">
        <v>0</v>
      </c>
      <c r="EY372" s="1">
        <v>0</v>
      </c>
    </row>
    <row r="373" spans="1:155" ht="15">
      <c r="A373" s="11" t="s">
        <v>150</v>
      </c>
      <c r="B373" s="1" t="s">
        <v>626</v>
      </c>
      <c r="C373" s="1" t="s">
        <v>1151</v>
      </c>
      <c r="D373" s="11" t="s">
        <v>1216</v>
      </c>
      <c r="E373" s="11" t="s">
        <v>1217</v>
      </c>
      <c r="F373" s="1">
        <v>69.125683060109196</v>
      </c>
      <c r="G373" s="1">
        <v>71.989528795811495</v>
      </c>
      <c r="H373" s="1">
        <v>38.268156424581001</v>
      </c>
      <c r="I373" s="1">
        <v>44.011976047904099</v>
      </c>
      <c r="J373" s="1">
        <v>36.1313868613138</v>
      </c>
      <c r="K373" s="1">
        <v>35.123966942148698</v>
      </c>
      <c r="L373" s="1">
        <v>33.4745762711864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83.3333333333333</v>
      </c>
      <c r="V373" s="1">
        <v>83.507853403141297</v>
      </c>
      <c r="W373" s="1">
        <v>50.279329608938497</v>
      </c>
      <c r="X373" s="1">
        <v>50.598802395209503</v>
      </c>
      <c r="Y373" s="1">
        <v>47.445255474452502</v>
      </c>
      <c r="Z373" s="1">
        <v>47.107438016528903</v>
      </c>
      <c r="AA373" s="1">
        <v>49.5762711864406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34.153005464480799</v>
      </c>
      <c r="AK373" s="1">
        <v>35.078534031413596</v>
      </c>
      <c r="AL373" s="1">
        <v>34.636871508379798</v>
      </c>
      <c r="AM373" s="1">
        <v>32.934131736526901</v>
      </c>
      <c r="AN373" s="1">
        <v>32.846715328467099</v>
      </c>
      <c r="AO373" s="1">
        <v>28.925619834710702</v>
      </c>
      <c r="AP373" s="1">
        <v>29.2372881355932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19.945355191256802</v>
      </c>
      <c r="AZ373" s="1">
        <v>19.633507853403099</v>
      </c>
      <c r="BA373" s="1">
        <v>21.508379888268099</v>
      </c>
      <c r="BB373" s="1">
        <v>5.08982035928143</v>
      </c>
      <c r="BC373" s="1">
        <v>20.802919708029101</v>
      </c>
      <c r="BD373" s="1">
        <v>21.900826446280899</v>
      </c>
      <c r="BE373" s="1">
        <v>22.457627118644101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68.306010928961697</v>
      </c>
      <c r="BO373" s="1">
        <v>69.633507853403103</v>
      </c>
      <c r="BP373" s="1">
        <v>56.424581005586496</v>
      </c>
      <c r="BQ373" s="1">
        <v>62.574850299401199</v>
      </c>
      <c r="BR373" s="1">
        <v>65.693430656934297</v>
      </c>
      <c r="BS373" s="1">
        <v>54.958677685950398</v>
      </c>
      <c r="BT373" s="1">
        <v>61.016949152542303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69.945355191256795</v>
      </c>
      <c r="CD373" s="1">
        <v>71.465968586387405</v>
      </c>
      <c r="CE373" s="1">
        <v>74.581005586592099</v>
      </c>
      <c r="CF373" s="1">
        <v>76.646706586826298</v>
      </c>
      <c r="CG373" s="1">
        <v>78.102189781021906</v>
      </c>
      <c r="CH373" s="1">
        <v>59.917355371900797</v>
      </c>
      <c r="CI373" s="1">
        <v>63.983050847457598</v>
      </c>
      <c r="CJ373" s="1">
        <v>0</v>
      </c>
      <c r="CK373" s="1">
        <v>0</v>
      </c>
      <c r="CL373" s="1">
        <v>0</v>
      </c>
      <c r="CM373" s="1">
        <v>0</v>
      </c>
      <c r="CN373" s="1">
        <v>0</v>
      </c>
      <c r="CO373" s="1">
        <v>0</v>
      </c>
      <c r="CP373" s="1">
        <v>0</v>
      </c>
      <c r="CQ373" s="1">
        <v>0</v>
      </c>
      <c r="CR373" s="1">
        <v>41.256830601092901</v>
      </c>
      <c r="CS373" s="1">
        <v>43.979057591622997</v>
      </c>
      <c r="CT373" s="1">
        <v>44.972067039106101</v>
      </c>
      <c r="CU373" s="1">
        <v>46.107784431137702</v>
      </c>
      <c r="CV373" s="1">
        <v>48.175182481751797</v>
      </c>
      <c r="CW373" s="1">
        <v>44.6280991735537</v>
      </c>
      <c r="CX373" s="1">
        <v>46.186440677966097</v>
      </c>
      <c r="CY373" s="1">
        <v>0</v>
      </c>
      <c r="CZ373" s="1">
        <v>0</v>
      </c>
      <c r="DA373" s="1">
        <v>0</v>
      </c>
      <c r="DB373" s="1">
        <v>0</v>
      </c>
      <c r="DC373" s="1">
        <v>0</v>
      </c>
      <c r="DD373" s="1">
        <v>0</v>
      </c>
      <c r="DE373" s="1">
        <v>0</v>
      </c>
      <c r="DF373" s="1">
        <v>0</v>
      </c>
      <c r="DG373" s="1">
        <v>92.857142857142804</v>
      </c>
      <c r="DH373" s="1">
        <v>93.75</v>
      </c>
      <c r="DI373" s="1">
        <v>92.857142857142804</v>
      </c>
      <c r="DJ373" s="1">
        <v>58.3333333333333</v>
      </c>
      <c r="DK373" s="1">
        <v>37.5</v>
      </c>
      <c r="DL373" s="1">
        <v>37.5</v>
      </c>
      <c r="DM373" s="1">
        <v>37.5</v>
      </c>
      <c r="DN373" s="1">
        <v>0</v>
      </c>
      <c r="DO373" s="1">
        <v>0</v>
      </c>
      <c r="DP373" s="1">
        <v>0</v>
      </c>
      <c r="DQ373" s="1">
        <v>0</v>
      </c>
      <c r="DR373" s="1">
        <v>0</v>
      </c>
      <c r="DS373" s="1">
        <v>0</v>
      </c>
      <c r="DT373" s="1">
        <v>0</v>
      </c>
      <c r="DU373" s="1">
        <v>0</v>
      </c>
      <c r="DV373" s="1">
        <v>71.428571428571402</v>
      </c>
      <c r="DW373" s="1">
        <v>68.75</v>
      </c>
      <c r="DX373" s="1">
        <v>92.857142857142804</v>
      </c>
      <c r="DY373" s="1">
        <v>91.6666666666666</v>
      </c>
      <c r="DZ373" s="1">
        <v>87.5</v>
      </c>
      <c r="EA373" s="1">
        <v>87.5</v>
      </c>
      <c r="EB373" s="1">
        <v>12.5</v>
      </c>
      <c r="EC373" s="1">
        <v>0</v>
      </c>
      <c r="ED373" s="1">
        <v>0</v>
      </c>
      <c r="EE373" s="1">
        <v>0</v>
      </c>
      <c r="EF373" s="1">
        <v>0</v>
      </c>
      <c r="EG373" s="1">
        <v>0</v>
      </c>
      <c r="EH373" s="1">
        <v>0</v>
      </c>
      <c r="EI373" s="1">
        <v>0</v>
      </c>
      <c r="EJ373" s="1">
        <v>0</v>
      </c>
      <c r="EK373" s="1">
        <v>42.857142857142797</v>
      </c>
      <c r="EL373" s="1">
        <v>18.75</v>
      </c>
      <c r="EM373" s="1">
        <v>21.428571428571399</v>
      </c>
      <c r="EN373" s="1">
        <v>16.6666666666666</v>
      </c>
      <c r="EO373" s="1">
        <v>12.5</v>
      </c>
      <c r="EP373" s="1">
        <v>25</v>
      </c>
      <c r="EQ373" s="1">
        <v>25</v>
      </c>
      <c r="ER373" s="1">
        <v>0</v>
      </c>
      <c r="ES373" s="1">
        <v>0</v>
      </c>
      <c r="ET373" s="1">
        <v>0</v>
      </c>
      <c r="EU373" s="1">
        <v>0</v>
      </c>
      <c r="EV373" s="1">
        <v>0</v>
      </c>
      <c r="EW373" s="1">
        <v>0</v>
      </c>
      <c r="EX373" s="1">
        <v>0</v>
      </c>
      <c r="EY373" s="1">
        <v>0</v>
      </c>
    </row>
    <row r="374" spans="1:155" ht="15">
      <c r="A374" s="11" t="s">
        <v>220</v>
      </c>
      <c r="B374" s="1" t="s">
        <v>1282</v>
      </c>
      <c r="C374" s="1" t="s">
        <v>1106</v>
      </c>
      <c r="D374" s="11" t="s">
        <v>1260</v>
      </c>
      <c r="E374" s="11" t="s">
        <v>1261</v>
      </c>
      <c r="F374" s="1">
        <v>26.181102362204701</v>
      </c>
      <c r="G374" s="1">
        <v>26.170212765957402</v>
      </c>
      <c r="H374" s="1">
        <v>25.115207373271801</v>
      </c>
      <c r="I374" s="1">
        <v>24.011299435028199</v>
      </c>
      <c r="J374" s="1">
        <v>20.802919708029101</v>
      </c>
      <c r="K374" s="1">
        <v>16.141732283464499</v>
      </c>
      <c r="L374" s="1">
        <v>16.386554621848699</v>
      </c>
      <c r="M374" s="1">
        <v>17.372881355932201</v>
      </c>
      <c r="N374" s="1">
        <v>21.491228070175399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16.929133858267701</v>
      </c>
      <c r="V374" s="1">
        <v>18.297872340425499</v>
      </c>
      <c r="W374" s="1">
        <v>18.202764976958498</v>
      </c>
      <c r="X374" s="1">
        <v>15.254237288135499</v>
      </c>
      <c r="Y374" s="1">
        <v>13.1386861313868</v>
      </c>
      <c r="Z374" s="1">
        <v>12.5984251968503</v>
      </c>
      <c r="AA374" s="1">
        <v>10.0840336134453</v>
      </c>
      <c r="AB374" s="1">
        <v>12.2881355932203</v>
      </c>
      <c r="AC374" s="1">
        <v>14.9122807017543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33.267716535433102</v>
      </c>
      <c r="AK374" s="1">
        <v>32.978723404255298</v>
      </c>
      <c r="AL374" s="1">
        <v>33.4101382488479</v>
      </c>
      <c r="AM374" s="1">
        <v>33.898305084745701</v>
      </c>
      <c r="AN374" s="1">
        <v>31.751824817518202</v>
      </c>
      <c r="AO374" s="1">
        <v>31.1023622047244</v>
      </c>
      <c r="AP374" s="1">
        <v>29.831932773109202</v>
      </c>
      <c r="AQ374" s="1">
        <v>32.203389830508399</v>
      </c>
      <c r="AR374" s="1">
        <v>30.7017543859649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21.8503937007874</v>
      </c>
      <c r="AZ374" s="1">
        <v>17.659574468085101</v>
      </c>
      <c r="BA374" s="1">
        <v>20.506912442396299</v>
      </c>
      <c r="BB374" s="1">
        <v>19.491525423728799</v>
      </c>
      <c r="BC374" s="1">
        <v>19.343065693430599</v>
      </c>
      <c r="BD374" s="1">
        <v>17.716535433070799</v>
      </c>
      <c r="BE374" s="1">
        <v>18.067226890756299</v>
      </c>
      <c r="BF374" s="1">
        <v>22.457627118644101</v>
      </c>
      <c r="BG374" s="1">
        <v>10.9649122807017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20.4724409448818</v>
      </c>
      <c r="BO374" s="1">
        <v>25.531914893617</v>
      </c>
      <c r="BP374" s="1">
        <v>27.1889400921659</v>
      </c>
      <c r="BQ374" s="1">
        <v>25.1412429378531</v>
      </c>
      <c r="BR374" s="1">
        <v>24.817518248175102</v>
      </c>
      <c r="BS374" s="1">
        <v>26.3779527559055</v>
      </c>
      <c r="BT374" s="1">
        <v>26.890756302521002</v>
      </c>
      <c r="BU374" s="1">
        <v>29.2372881355932</v>
      </c>
      <c r="BV374" s="1">
        <v>32.894736842105203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37.5984251968503</v>
      </c>
      <c r="CD374" s="1">
        <v>35.531914893617</v>
      </c>
      <c r="CE374" s="1">
        <v>35.944700460829402</v>
      </c>
      <c r="CF374" s="1">
        <v>35.028248587570602</v>
      </c>
      <c r="CG374" s="1">
        <v>47.080291970802897</v>
      </c>
      <c r="CH374" s="1">
        <v>25.590551181102299</v>
      </c>
      <c r="CI374" s="1">
        <v>36.554621848739401</v>
      </c>
      <c r="CJ374" s="1">
        <v>59.322033898305101</v>
      </c>
      <c r="CK374" s="1">
        <v>57.894736842105203</v>
      </c>
      <c r="CL374" s="1">
        <v>0</v>
      </c>
      <c r="CM374" s="1">
        <v>0</v>
      </c>
      <c r="CN374" s="1">
        <v>0</v>
      </c>
      <c r="CO374" s="1">
        <v>0</v>
      </c>
      <c r="CP374" s="1">
        <v>0</v>
      </c>
      <c r="CQ374" s="1">
        <v>0</v>
      </c>
      <c r="CR374" s="1">
        <v>36.614173228346402</v>
      </c>
      <c r="CS374" s="1">
        <v>39.361702127659498</v>
      </c>
      <c r="CT374" s="1">
        <v>38.940092165898598</v>
      </c>
      <c r="CU374" s="1">
        <v>38.700564971751398</v>
      </c>
      <c r="CV374" s="1">
        <v>78.467153284671497</v>
      </c>
      <c r="CW374" s="1">
        <v>75.984251968503898</v>
      </c>
      <c r="CX374" s="1">
        <v>74.369747899159606</v>
      </c>
      <c r="CY374" s="1">
        <v>75.423728813559293</v>
      </c>
      <c r="CZ374" s="1">
        <v>74.561403508771903</v>
      </c>
      <c r="DA374" s="1">
        <v>0</v>
      </c>
      <c r="DB374" s="1">
        <v>0</v>
      </c>
      <c r="DC374" s="1">
        <v>0</v>
      </c>
      <c r="DD374" s="1">
        <v>0</v>
      </c>
      <c r="DE374" s="1">
        <v>0</v>
      </c>
      <c r="DF374" s="1">
        <v>0</v>
      </c>
      <c r="DG374" s="1">
        <v>46.460014673514301</v>
      </c>
      <c r="DH374" s="1">
        <v>50.622027076472698</v>
      </c>
      <c r="DI374" s="1">
        <v>33.231831100284197</v>
      </c>
      <c r="DJ374" s="1">
        <v>27.280805687203699</v>
      </c>
      <c r="DK374" s="1">
        <v>17.5324675324675</v>
      </c>
      <c r="DL374" s="1">
        <v>3.1914893617021201</v>
      </c>
      <c r="DM374" s="1">
        <v>9.9177800616649492</v>
      </c>
      <c r="DN374" s="1">
        <v>3.8422131147540899</v>
      </c>
      <c r="DO374" s="1">
        <v>4.4028340080971597</v>
      </c>
      <c r="DP374" s="1">
        <v>0</v>
      </c>
      <c r="DQ374" s="1">
        <v>0</v>
      </c>
      <c r="DR374" s="1">
        <v>0</v>
      </c>
      <c r="DS374" s="1">
        <v>0</v>
      </c>
      <c r="DT374" s="1">
        <v>0</v>
      </c>
      <c r="DU374" s="1">
        <v>0</v>
      </c>
      <c r="DV374" s="1">
        <v>27.714600146735101</v>
      </c>
      <c r="DW374" s="1">
        <v>22.630808635199401</v>
      </c>
      <c r="DX374" s="1">
        <v>37.900933820544097</v>
      </c>
      <c r="DY374" s="1">
        <v>9.8637440758293806</v>
      </c>
      <c r="DZ374" s="1">
        <v>44.705294705294698</v>
      </c>
      <c r="EA374" s="1">
        <v>24.974670719351501</v>
      </c>
      <c r="EB374" s="1">
        <v>27.595066803699801</v>
      </c>
      <c r="EC374" s="1">
        <v>31.813524590163901</v>
      </c>
      <c r="ED374" s="1">
        <v>50.1518218623481</v>
      </c>
      <c r="EE374" s="1">
        <v>0</v>
      </c>
      <c r="EF374" s="1">
        <v>0</v>
      </c>
      <c r="EG374" s="1">
        <v>0</v>
      </c>
      <c r="EH374" s="1">
        <v>0</v>
      </c>
      <c r="EI374" s="1">
        <v>0</v>
      </c>
      <c r="EJ374" s="1">
        <v>0</v>
      </c>
      <c r="EK374" s="1">
        <v>35.399853264856901</v>
      </c>
      <c r="EL374" s="1">
        <v>36.1873399195023</v>
      </c>
      <c r="EM374" s="1">
        <v>35.749086479902502</v>
      </c>
      <c r="EN374" s="1">
        <v>30.9537914691943</v>
      </c>
      <c r="EO374" s="1">
        <v>22.0779220779221</v>
      </c>
      <c r="EP374" s="1">
        <v>21.681864235055698</v>
      </c>
      <c r="EQ374" s="1">
        <v>21.891058581706101</v>
      </c>
      <c r="ER374" s="1">
        <v>25.768442622950801</v>
      </c>
      <c r="ES374" s="1">
        <v>33.350202429149803</v>
      </c>
      <c r="ET374" s="1">
        <v>0</v>
      </c>
      <c r="EU374" s="1">
        <v>0</v>
      </c>
      <c r="EV374" s="1">
        <v>0</v>
      </c>
      <c r="EW374" s="1">
        <v>0</v>
      </c>
      <c r="EX374" s="1">
        <v>0</v>
      </c>
      <c r="EY374" s="1">
        <v>0</v>
      </c>
    </row>
    <row r="375" spans="1:155" ht="15">
      <c r="A375" s="11" t="s">
        <v>348</v>
      </c>
      <c r="B375" s="1" t="s">
        <v>820</v>
      </c>
      <c r="C375" s="1" t="s">
        <v>1096</v>
      </c>
      <c r="D375" s="11" t="s">
        <v>1097</v>
      </c>
      <c r="E375" s="11" t="s">
        <v>1098</v>
      </c>
      <c r="F375" s="1">
        <v>6.25</v>
      </c>
      <c r="G375" s="1">
        <v>6.9587628865979303</v>
      </c>
      <c r="H375" s="1">
        <v>33.423913043478201</v>
      </c>
      <c r="I375" s="1">
        <v>54.248366013071802</v>
      </c>
      <c r="J375" s="1">
        <v>27.1929824561403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19.4444444444444</v>
      </c>
      <c r="V375" s="1">
        <v>20.103092783505101</v>
      </c>
      <c r="W375" s="1">
        <v>39.945652173912997</v>
      </c>
      <c r="X375" s="1">
        <v>34.967320261437898</v>
      </c>
      <c r="Y375" s="1">
        <v>28.070175438596401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43.0555555555555</v>
      </c>
      <c r="AK375" s="1">
        <v>43.556701030927798</v>
      </c>
      <c r="AL375" s="1">
        <v>43.478260869565197</v>
      </c>
      <c r="AM375" s="1">
        <v>42.810457516339802</v>
      </c>
      <c r="AN375" s="1">
        <v>40.350877192982402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39.5833333333333</v>
      </c>
      <c r="AZ375" s="1">
        <v>43.041237113402097</v>
      </c>
      <c r="BA375" s="1">
        <v>50.815217391304301</v>
      </c>
      <c r="BB375" s="1">
        <v>47.385620915032597</v>
      </c>
      <c r="BC375" s="1">
        <v>26.754385964912199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67.129629629629605</v>
      </c>
      <c r="BO375" s="1">
        <v>71.391752577319494</v>
      </c>
      <c r="BP375" s="1">
        <v>28.532608695652101</v>
      </c>
      <c r="BQ375" s="1">
        <v>30.3921568627451</v>
      </c>
      <c r="BR375" s="1">
        <v>27.6315789473684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49.074074074074097</v>
      </c>
      <c r="CD375" s="1">
        <v>45.618556701030897</v>
      </c>
      <c r="CE375" s="1">
        <v>46.739130434782602</v>
      </c>
      <c r="CF375" s="1">
        <v>50.980392156862699</v>
      </c>
      <c r="CG375" s="1">
        <v>54.385964912280699</v>
      </c>
      <c r="CH375" s="1">
        <v>0</v>
      </c>
      <c r="CI375" s="1">
        <v>0</v>
      </c>
      <c r="CJ375" s="1">
        <v>0</v>
      </c>
      <c r="CK375" s="1">
        <v>0</v>
      </c>
      <c r="CL375" s="1">
        <v>0</v>
      </c>
      <c r="CM375" s="1">
        <v>0</v>
      </c>
      <c r="CN375" s="1">
        <v>0</v>
      </c>
      <c r="CO375" s="1">
        <v>0</v>
      </c>
      <c r="CP375" s="1">
        <v>0</v>
      </c>
      <c r="CQ375" s="1">
        <v>0</v>
      </c>
      <c r="CR375" s="1">
        <v>63.425925925925903</v>
      </c>
      <c r="CS375" s="1">
        <v>63.917525773195798</v>
      </c>
      <c r="CT375" s="1">
        <v>63.043478260869499</v>
      </c>
      <c r="CU375" s="1">
        <v>61.1111111111111</v>
      </c>
      <c r="CV375" s="1">
        <v>58.3333333333333</v>
      </c>
      <c r="CW375" s="1">
        <v>0</v>
      </c>
      <c r="CX375" s="1">
        <v>0</v>
      </c>
      <c r="CY375" s="1">
        <v>0</v>
      </c>
      <c r="CZ375" s="1">
        <v>0</v>
      </c>
      <c r="DA375" s="1">
        <v>0</v>
      </c>
      <c r="DB375" s="1">
        <v>0</v>
      </c>
      <c r="DC375" s="1">
        <v>0</v>
      </c>
      <c r="DD375" s="1">
        <v>0</v>
      </c>
      <c r="DE375" s="1">
        <v>0</v>
      </c>
      <c r="DF375" s="1">
        <v>0</v>
      </c>
      <c r="DG375" s="1">
        <v>34.033613445378101</v>
      </c>
      <c r="DH375" s="1">
        <v>56.086956521739097</v>
      </c>
      <c r="DI375" s="1">
        <v>42.380952380952301</v>
      </c>
      <c r="DJ375" s="1">
        <v>9.6938775510204103</v>
      </c>
      <c r="DK375" s="1">
        <v>14.024390243902401</v>
      </c>
      <c r="DL375" s="1">
        <v>0</v>
      </c>
      <c r="DM375" s="1">
        <v>0</v>
      </c>
      <c r="DN375" s="1">
        <v>0</v>
      </c>
      <c r="DO375" s="1">
        <v>0</v>
      </c>
      <c r="DP375" s="1">
        <v>0</v>
      </c>
      <c r="DQ375" s="1">
        <v>0</v>
      </c>
      <c r="DR375" s="1">
        <v>0</v>
      </c>
      <c r="DS375" s="1">
        <v>0</v>
      </c>
      <c r="DT375" s="1">
        <v>0</v>
      </c>
      <c r="DU375" s="1">
        <v>0</v>
      </c>
      <c r="DV375" s="1">
        <v>80.252100840336098</v>
      </c>
      <c r="DW375" s="1">
        <v>78.695652173913004</v>
      </c>
      <c r="DX375" s="1">
        <v>82.380952380952294</v>
      </c>
      <c r="DY375" s="1">
        <v>81.122448979591795</v>
      </c>
      <c r="DZ375" s="1">
        <v>72.560975609756099</v>
      </c>
      <c r="EA375" s="1">
        <v>0</v>
      </c>
      <c r="EB375" s="1">
        <v>0</v>
      </c>
      <c r="EC375" s="1">
        <v>0</v>
      </c>
      <c r="ED375" s="1">
        <v>0</v>
      </c>
      <c r="EE375" s="1">
        <v>0</v>
      </c>
      <c r="EF375" s="1">
        <v>0</v>
      </c>
      <c r="EG375" s="1">
        <v>0</v>
      </c>
      <c r="EH375" s="1">
        <v>0</v>
      </c>
      <c r="EI375" s="1">
        <v>0</v>
      </c>
      <c r="EJ375" s="1">
        <v>0</v>
      </c>
      <c r="EK375" s="1">
        <v>19.327731092436899</v>
      </c>
      <c r="EL375" s="1">
        <v>22.6086956521739</v>
      </c>
      <c r="EM375" s="1">
        <v>23.8095238095238</v>
      </c>
      <c r="EN375" s="1">
        <v>27.5510204081632</v>
      </c>
      <c r="EO375" s="1">
        <v>27.439024390243901</v>
      </c>
      <c r="EP375" s="1">
        <v>0</v>
      </c>
      <c r="EQ375" s="1">
        <v>0</v>
      </c>
      <c r="ER375" s="1">
        <v>0</v>
      </c>
      <c r="ES375" s="1">
        <v>0</v>
      </c>
      <c r="ET375" s="1">
        <v>0</v>
      </c>
      <c r="EU375" s="1">
        <v>0</v>
      </c>
      <c r="EV375" s="1">
        <v>0</v>
      </c>
      <c r="EW375" s="1">
        <v>0</v>
      </c>
      <c r="EX375" s="1">
        <v>0</v>
      </c>
      <c r="EY375" s="1">
        <v>0</v>
      </c>
    </row>
    <row r="376" spans="1:155" ht="15">
      <c r="A376" s="11" t="s">
        <v>211</v>
      </c>
      <c r="B376" s="1" t="s">
        <v>688</v>
      </c>
      <c r="C376" s="1" t="s">
        <v>1018</v>
      </c>
      <c r="D376" s="11" t="s">
        <v>1112</v>
      </c>
      <c r="E376" s="11" t="s">
        <v>1113</v>
      </c>
      <c r="F376" s="1">
        <v>89.055299539170505</v>
      </c>
      <c r="G376" s="1">
        <v>85.846560846560806</v>
      </c>
      <c r="H376" s="1">
        <v>80.214723926380302</v>
      </c>
      <c r="I376" s="1">
        <v>74.801587301587304</v>
      </c>
      <c r="J376" s="1">
        <v>65.976331360946702</v>
      </c>
      <c r="K376" s="1">
        <v>59.6666666666666</v>
      </c>
      <c r="L376" s="1">
        <v>54.779411764705799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85.138248847926207</v>
      </c>
      <c r="V376" s="1">
        <v>84.523809523809504</v>
      </c>
      <c r="W376" s="1">
        <v>83.895705521472394</v>
      </c>
      <c r="X376" s="1">
        <v>81.150793650793602</v>
      </c>
      <c r="Y376" s="1">
        <v>70.118343195266206</v>
      </c>
      <c r="Z376" s="1">
        <v>63.6666666666666</v>
      </c>
      <c r="AA376" s="1">
        <v>61.397058823529399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40.207373271889402</v>
      </c>
      <c r="AK376" s="1">
        <v>39.153439153439102</v>
      </c>
      <c r="AL376" s="1">
        <v>39.110429447852702</v>
      </c>
      <c r="AM376" s="1">
        <v>36.706349206349202</v>
      </c>
      <c r="AN376" s="1">
        <v>32.840236686390497</v>
      </c>
      <c r="AO376" s="1">
        <v>30</v>
      </c>
      <c r="AP376" s="1">
        <v>27.573529411764699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85.368663594470107</v>
      </c>
      <c r="AZ376" s="1">
        <v>89.550264550264501</v>
      </c>
      <c r="BA376" s="1">
        <v>68.558282208588906</v>
      </c>
      <c r="BB376" s="1">
        <v>74.801587301587304</v>
      </c>
      <c r="BC376" s="1">
        <v>42.8994082840236</v>
      </c>
      <c r="BD376" s="1">
        <v>41</v>
      </c>
      <c r="BE376" s="1">
        <v>33.941605839415999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76.728110599078306</v>
      </c>
      <c r="BO376" s="1">
        <v>79.232804232804199</v>
      </c>
      <c r="BP376" s="1">
        <v>76.533742331288295</v>
      </c>
      <c r="BQ376" s="1">
        <v>73.809523809523796</v>
      </c>
      <c r="BR376" s="1">
        <v>71.597633136094601</v>
      </c>
      <c r="BS376" s="1">
        <v>71.3333333333333</v>
      </c>
      <c r="BT376" s="1">
        <v>72.058823529411697</v>
      </c>
      <c r="BU376" s="1">
        <v>0</v>
      </c>
      <c r="BV376" s="1">
        <v>0</v>
      </c>
      <c r="BW376" s="1">
        <v>0</v>
      </c>
      <c r="BX376" s="1">
        <v>0</v>
      </c>
      <c r="BY376" s="1">
        <v>0</v>
      </c>
      <c r="BZ376" s="1">
        <v>0</v>
      </c>
      <c r="CA376" s="1">
        <v>0</v>
      </c>
      <c r="CB376" s="1">
        <v>0</v>
      </c>
      <c r="CC376" s="1">
        <v>74.193548387096698</v>
      </c>
      <c r="CD376" s="1">
        <v>72.486772486772395</v>
      </c>
      <c r="CE376" s="1">
        <v>70.858895705521405</v>
      </c>
      <c r="CF376" s="1">
        <v>72.420634920634896</v>
      </c>
      <c r="CG376" s="1">
        <v>50.887573964497001</v>
      </c>
      <c r="CH376" s="1">
        <v>56.3333333333333</v>
      </c>
      <c r="CI376" s="1">
        <v>57.720588235294102</v>
      </c>
      <c r="CJ376" s="1">
        <v>0</v>
      </c>
      <c r="CK376" s="1">
        <v>0</v>
      </c>
      <c r="CL376" s="1">
        <v>0</v>
      </c>
      <c r="CM376" s="1">
        <v>0</v>
      </c>
      <c r="CN376" s="1">
        <v>0</v>
      </c>
      <c r="CO376" s="1">
        <v>0</v>
      </c>
      <c r="CP376" s="1">
        <v>0</v>
      </c>
      <c r="CQ376" s="1">
        <v>0</v>
      </c>
      <c r="CR376" s="1">
        <v>41.244239631336399</v>
      </c>
      <c r="CS376" s="1">
        <v>41.402116402116398</v>
      </c>
      <c r="CT376" s="1">
        <v>42.791411042944702</v>
      </c>
      <c r="CU376" s="1">
        <v>43.253968253968203</v>
      </c>
      <c r="CV376" s="1">
        <v>79.289940828402294</v>
      </c>
      <c r="CW376" s="1">
        <v>76</v>
      </c>
      <c r="CX376" s="1">
        <v>75</v>
      </c>
      <c r="CY376" s="1">
        <v>0</v>
      </c>
      <c r="CZ376" s="1">
        <v>0</v>
      </c>
      <c r="DA376" s="1">
        <v>0</v>
      </c>
      <c r="DB376" s="1">
        <v>0</v>
      </c>
      <c r="DC376" s="1">
        <v>0</v>
      </c>
      <c r="DD376" s="1">
        <v>0</v>
      </c>
      <c r="DE376" s="1">
        <v>0</v>
      </c>
      <c r="DF376" s="1">
        <v>0</v>
      </c>
      <c r="DG376" s="1">
        <v>16.6727806309611</v>
      </c>
      <c r="DH376" s="1">
        <v>51.317233809001102</v>
      </c>
      <c r="DI376" s="1">
        <v>16.382460414129099</v>
      </c>
      <c r="DJ376" s="1">
        <v>13.8329383886255</v>
      </c>
      <c r="DK376" s="1">
        <v>5.4445554445554398</v>
      </c>
      <c r="DL376" s="1">
        <v>5.0151975683890502</v>
      </c>
      <c r="DM376" s="1">
        <v>2.31243576567317</v>
      </c>
      <c r="DN376" s="1">
        <v>0</v>
      </c>
      <c r="DO376" s="1">
        <v>0</v>
      </c>
      <c r="DP376" s="1">
        <v>0</v>
      </c>
      <c r="DQ376" s="1">
        <v>0</v>
      </c>
      <c r="DR376" s="1">
        <v>0</v>
      </c>
      <c r="DS376" s="1">
        <v>0</v>
      </c>
      <c r="DT376" s="1">
        <v>0</v>
      </c>
      <c r="DU376" s="1">
        <v>0</v>
      </c>
      <c r="DV376" s="1">
        <v>0.42186353631694701</v>
      </c>
      <c r="DW376" s="1">
        <v>0.31101353823637001</v>
      </c>
      <c r="DX376" s="1">
        <v>0.62931384490458697</v>
      </c>
      <c r="DY376" s="1">
        <v>0.44431279620853098</v>
      </c>
      <c r="DZ376" s="1">
        <v>0.84915084915084904</v>
      </c>
      <c r="EA376" s="1">
        <v>1.67173252279635</v>
      </c>
      <c r="EB376" s="1">
        <v>1.2846865364850899</v>
      </c>
      <c r="EC376" s="1">
        <v>0</v>
      </c>
      <c r="ED376" s="1">
        <v>0</v>
      </c>
      <c r="EE376" s="1">
        <v>0</v>
      </c>
      <c r="EF376" s="1">
        <v>0</v>
      </c>
      <c r="EG376" s="1">
        <v>0</v>
      </c>
      <c r="EH376" s="1">
        <v>0</v>
      </c>
      <c r="EI376" s="1">
        <v>0</v>
      </c>
      <c r="EJ376" s="1">
        <v>0</v>
      </c>
      <c r="EK376" s="1">
        <v>89.416727806309595</v>
      </c>
      <c r="EL376" s="1">
        <v>89.846322722283205</v>
      </c>
      <c r="EM376" s="1">
        <v>88.834754364595995</v>
      </c>
      <c r="EN376" s="1">
        <v>81.042654028436004</v>
      </c>
      <c r="EO376" s="1">
        <v>71.678321678321595</v>
      </c>
      <c r="EP376" s="1">
        <v>82.522796352583498</v>
      </c>
      <c r="EQ376" s="1">
        <v>82.219938335046194</v>
      </c>
      <c r="ER376" s="1">
        <v>0</v>
      </c>
      <c r="ES376" s="1">
        <v>0</v>
      </c>
      <c r="ET376" s="1">
        <v>0</v>
      </c>
      <c r="EU376" s="1">
        <v>0</v>
      </c>
      <c r="EV376" s="1">
        <v>0</v>
      </c>
      <c r="EW376" s="1">
        <v>0</v>
      </c>
      <c r="EX376" s="1">
        <v>0</v>
      </c>
      <c r="EY376" s="1">
        <v>0</v>
      </c>
    </row>
    <row r="377" spans="1:155" ht="15">
      <c r="A377" s="11" t="s">
        <v>209</v>
      </c>
      <c r="B377" s="1" t="s">
        <v>686</v>
      </c>
      <c r="C377" s="1" t="s">
        <v>1049</v>
      </c>
      <c r="D377" s="11" t="s">
        <v>1039</v>
      </c>
      <c r="E377" s="11" t="s">
        <v>1040</v>
      </c>
      <c r="F377" s="1">
        <v>64.259259259259196</v>
      </c>
      <c r="G377" s="1">
        <v>61.213235294117602</v>
      </c>
      <c r="H377" s="1">
        <v>47.3180076628352</v>
      </c>
      <c r="I377" s="1">
        <v>37.396694214876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47.592592592592503</v>
      </c>
      <c r="V377" s="1">
        <v>28.492647058823501</v>
      </c>
      <c r="W377" s="1">
        <v>15.3256704980842</v>
      </c>
      <c r="X377" s="1">
        <v>14.462809917355299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38.8888888888888</v>
      </c>
      <c r="AK377" s="1">
        <v>40.441176470588204</v>
      </c>
      <c r="AL377" s="1">
        <v>39.846743295019103</v>
      </c>
      <c r="AM377" s="1">
        <v>40.289256198347097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32.7777777777777</v>
      </c>
      <c r="AZ377" s="1">
        <v>47.610294117647101</v>
      </c>
      <c r="BA377" s="1">
        <v>43.1034482758621</v>
      </c>
      <c r="BB377" s="1">
        <v>38.223140495867703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26.851851851851801</v>
      </c>
      <c r="BO377" s="1">
        <v>29.227941176470502</v>
      </c>
      <c r="BP377" s="1">
        <v>30.076628352490399</v>
      </c>
      <c r="BQ377" s="1">
        <v>31.404958677685901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33.518518518518498</v>
      </c>
      <c r="CD377" s="1">
        <v>33.455882352941103</v>
      </c>
      <c r="CE377" s="1">
        <v>17.241379310344801</v>
      </c>
      <c r="CF377" s="1">
        <v>18.595041322314</v>
      </c>
      <c r="CG377" s="1">
        <v>0</v>
      </c>
      <c r="CH377" s="1">
        <v>0</v>
      </c>
      <c r="CI377" s="1">
        <v>0</v>
      </c>
      <c r="CJ377" s="1">
        <v>0</v>
      </c>
      <c r="CK377" s="1">
        <v>0</v>
      </c>
      <c r="CL377" s="1">
        <v>0</v>
      </c>
      <c r="CM377" s="1">
        <v>0</v>
      </c>
      <c r="CN377" s="1">
        <v>0</v>
      </c>
      <c r="CO377" s="1">
        <v>0</v>
      </c>
      <c r="CP377" s="1">
        <v>0</v>
      </c>
      <c r="CQ377" s="1">
        <v>0</v>
      </c>
      <c r="CR377" s="1">
        <v>47.407407407407398</v>
      </c>
      <c r="CS377" s="1">
        <v>52.022058823529399</v>
      </c>
      <c r="CT377" s="1">
        <v>54.022988505747101</v>
      </c>
      <c r="CU377" s="1">
        <v>55.578512396694201</v>
      </c>
      <c r="CV377" s="1">
        <v>0</v>
      </c>
      <c r="CW377" s="1">
        <v>0</v>
      </c>
      <c r="CX377" s="1">
        <v>0</v>
      </c>
      <c r="CY377" s="1">
        <v>0</v>
      </c>
      <c r="CZ377" s="1">
        <v>0</v>
      </c>
      <c r="DA377" s="1">
        <v>0</v>
      </c>
      <c r="DB377" s="1">
        <v>0</v>
      </c>
      <c r="DC377" s="1">
        <v>0</v>
      </c>
      <c r="DD377" s="1">
        <v>0</v>
      </c>
      <c r="DE377" s="1">
        <v>0</v>
      </c>
      <c r="DF377" s="1">
        <v>0</v>
      </c>
      <c r="DG377" s="1">
        <v>57.868672046955197</v>
      </c>
      <c r="DH377" s="1">
        <v>44.365166483717502</v>
      </c>
      <c r="DI377" s="1">
        <v>43.869265123832697</v>
      </c>
      <c r="DJ377" s="1">
        <v>54.887440758293799</v>
      </c>
      <c r="DK377" s="1">
        <v>0</v>
      </c>
      <c r="DL377" s="1">
        <v>0</v>
      </c>
      <c r="DM377" s="1">
        <v>0</v>
      </c>
      <c r="DN377" s="1">
        <v>0</v>
      </c>
      <c r="DO377" s="1">
        <v>0</v>
      </c>
      <c r="DP377" s="1">
        <v>0</v>
      </c>
      <c r="DQ377" s="1">
        <v>0</v>
      </c>
      <c r="DR377" s="1">
        <v>0</v>
      </c>
      <c r="DS377" s="1">
        <v>0</v>
      </c>
      <c r="DT377" s="1">
        <v>0</v>
      </c>
      <c r="DU377" s="1">
        <v>0</v>
      </c>
      <c r="DV377" s="1">
        <v>93.543653705062297</v>
      </c>
      <c r="DW377" s="1">
        <v>93.889498719355998</v>
      </c>
      <c r="DX377" s="1">
        <v>76.674786845310507</v>
      </c>
      <c r="DY377" s="1">
        <v>71.534360189573405</v>
      </c>
      <c r="DZ377" s="1">
        <v>0</v>
      </c>
      <c r="EA377" s="1">
        <v>0</v>
      </c>
      <c r="EB377" s="1">
        <v>0</v>
      </c>
      <c r="EC377" s="1">
        <v>0</v>
      </c>
      <c r="ED377" s="1">
        <v>0</v>
      </c>
      <c r="EE377" s="1">
        <v>0</v>
      </c>
      <c r="EF377" s="1">
        <v>0</v>
      </c>
      <c r="EG377" s="1">
        <v>0</v>
      </c>
      <c r="EH377" s="1">
        <v>0</v>
      </c>
      <c r="EI377" s="1">
        <v>0</v>
      </c>
      <c r="EJ377" s="1">
        <v>0</v>
      </c>
      <c r="EK377" s="1">
        <v>71.239911958914107</v>
      </c>
      <c r="EL377" s="1">
        <v>73.124771313574797</v>
      </c>
      <c r="EM377" s="1">
        <v>35.749086479902502</v>
      </c>
      <c r="EN377" s="1">
        <v>30.9537914691943</v>
      </c>
      <c r="EO377" s="1">
        <v>0</v>
      </c>
      <c r="EP377" s="1">
        <v>0</v>
      </c>
      <c r="EQ377" s="1">
        <v>0</v>
      </c>
      <c r="ER377" s="1">
        <v>0</v>
      </c>
      <c r="ES377" s="1">
        <v>0</v>
      </c>
      <c r="ET377" s="1">
        <v>0</v>
      </c>
      <c r="EU377" s="1">
        <v>0</v>
      </c>
      <c r="EV377" s="1">
        <v>0</v>
      </c>
      <c r="EW377" s="1">
        <v>0</v>
      </c>
      <c r="EX377" s="1">
        <v>0</v>
      </c>
      <c r="EY377" s="1">
        <v>0</v>
      </c>
    </row>
    <row r="378" spans="1:155" ht="15">
      <c r="A378" s="11" t="s">
        <v>358</v>
      </c>
      <c r="B378" s="1" t="s">
        <v>830</v>
      </c>
      <c r="C378" s="1" t="s">
        <v>1021</v>
      </c>
      <c r="D378" s="11" t="s">
        <v>1046</v>
      </c>
      <c r="E378" s="11" t="s">
        <v>1093</v>
      </c>
      <c r="F378" s="1">
        <v>26.843317972350199</v>
      </c>
      <c r="G378" s="1">
        <v>27.380952380952301</v>
      </c>
      <c r="H378" s="1">
        <v>25</v>
      </c>
      <c r="I378" s="1">
        <v>18.452380952380899</v>
      </c>
      <c r="J378" s="1">
        <v>12.721893491124201</v>
      </c>
      <c r="K378" s="1">
        <v>9.6666666666666607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27.764976958525299</v>
      </c>
      <c r="V378" s="1">
        <v>29.3650793650793</v>
      </c>
      <c r="W378" s="1">
        <v>28.0674846625766</v>
      </c>
      <c r="X378" s="1">
        <v>25.198412698412699</v>
      </c>
      <c r="Y378" s="1">
        <v>21.0059171597633</v>
      </c>
      <c r="Z378" s="1">
        <v>19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40.207373271889402</v>
      </c>
      <c r="AK378" s="1">
        <v>39.153439153439102</v>
      </c>
      <c r="AL378" s="1">
        <v>39.110429447852702</v>
      </c>
      <c r="AM378" s="1">
        <v>36.706349206349202</v>
      </c>
      <c r="AN378" s="1">
        <v>32.840236686390497</v>
      </c>
      <c r="AO378" s="1">
        <v>30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53.571428571428498</v>
      </c>
      <c r="AZ378" s="1">
        <v>56.481481481481403</v>
      </c>
      <c r="BA378" s="1">
        <v>36.656441717791402</v>
      </c>
      <c r="BB378" s="1">
        <v>35.119047619047599</v>
      </c>
      <c r="BC378" s="1">
        <v>23.372781065088699</v>
      </c>
      <c r="BD378" s="1">
        <v>21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29.493087557603602</v>
      </c>
      <c r="BO378" s="1">
        <v>32.804232804232797</v>
      </c>
      <c r="BP378" s="1">
        <v>34.662576687116498</v>
      </c>
      <c r="BQ378" s="1">
        <v>35.714285714285701</v>
      </c>
      <c r="BR378" s="1">
        <v>33.727810650887498</v>
      </c>
      <c r="BS378" s="1">
        <v>34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46.889400921658897</v>
      </c>
      <c r="CD378" s="1">
        <v>43.650793650793602</v>
      </c>
      <c r="CE378" s="1">
        <v>41.871165644171697</v>
      </c>
      <c r="CF378" s="1">
        <v>44.841269841269799</v>
      </c>
      <c r="CG378" s="1">
        <v>50.887573964497001</v>
      </c>
      <c r="CH378" s="1">
        <v>56.3333333333333</v>
      </c>
      <c r="CI378" s="1">
        <v>0</v>
      </c>
      <c r="CJ378" s="1">
        <v>0</v>
      </c>
      <c r="CK378" s="1">
        <v>0</v>
      </c>
      <c r="CL378" s="1">
        <v>0</v>
      </c>
      <c r="CM378" s="1">
        <v>0</v>
      </c>
      <c r="CN378" s="1">
        <v>0</v>
      </c>
      <c r="CO378" s="1">
        <v>0</v>
      </c>
      <c r="CP378" s="1">
        <v>0</v>
      </c>
      <c r="CQ378" s="1">
        <v>0</v>
      </c>
      <c r="CR378" s="1">
        <v>41.244239631336399</v>
      </c>
      <c r="CS378" s="1">
        <v>41.402116402116398</v>
      </c>
      <c r="CT378" s="1">
        <v>42.791411042944702</v>
      </c>
      <c r="CU378" s="1">
        <v>43.253968253968203</v>
      </c>
      <c r="CV378" s="1">
        <v>40.532544378698198</v>
      </c>
      <c r="CW378" s="1">
        <v>10</v>
      </c>
      <c r="CX378" s="1">
        <v>0</v>
      </c>
      <c r="CY378" s="1">
        <v>0</v>
      </c>
      <c r="CZ378" s="1">
        <v>0</v>
      </c>
      <c r="DA378" s="1">
        <v>0</v>
      </c>
      <c r="DB378" s="1">
        <v>0</v>
      </c>
      <c r="DC378" s="1">
        <v>0</v>
      </c>
      <c r="DD378" s="1">
        <v>0</v>
      </c>
      <c r="DE378" s="1">
        <v>0</v>
      </c>
      <c r="DF378" s="1">
        <v>0</v>
      </c>
      <c r="DG378" s="1">
        <v>50.972120322817297</v>
      </c>
      <c r="DH378" s="1">
        <v>38.474204171240302</v>
      </c>
      <c r="DI378" s="1">
        <v>26.410881039382801</v>
      </c>
      <c r="DJ378" s="1">
        <v>22.8376777251184</v>
      </c>
      <c r="DK378" s="1">
        <v>21.428571428571399</v>
      </c>
      <c r="DL378" s="1">
        <v>2.88753799392097</v>
      </c>
      <c r="DM378" s="1">
        <v>0</v>
      </c>
      <c r="DN378" s="1">
        <v>0</v>
      </c>
      <c r="DO378" s="1">
        <v>0</v>
      </c>
      <c r="DP378" s="1">
        <v>0</v>
      </c>
      <c r="DQ378" s="1">
        <v>0</v>
      </c>
      <c r="DR378" s="1">
        <v>0</v>
      </c>
      <c r="DS378" s="1">
        <v>0</v>
      </c>
      <c r="DT378" s="1">
        <v>0</v>
      </c>
      <c r="DU378" s="1">
        <v>0</v>
      </c>
      <c r="DV378" s="1">
        <v>73.862802641232506</v>
      </c>
      <c r="DW378" s="1">
        <v>72.941822173435696</v>
      </c>
      <c r="DX378" s="1">
        <v>34.7746650426309</v>
      </c>
      <c r="DY378" s="1">
        <v>77.103080568720301</v>
      </c>
      <c r="DZ378" s="1">
        <v>80.569430569430494</v>
      </c>
      <c r="EA378" s="1">
        <v>48.378926038500502</v>
      </c>
      <c r="EB378" s="1">
        <v>0</v>
      </c>
      <c r="EC378" s="1">
        <v>0</v>
      </c>
      <c r="ED378" s="1">
        <v>0</v>
      </c>
      <c r="EE378" s="1">
        <v>0</v>
      </c>
      <c r="EF378" s="1">
        <v>0</v>
      </c>
      <c r="EG378" s="1">
        <v>0</v>
      </c>
      <c r="EH378" s="1">
        <v>0</v>
      </c>
      <c r="EI378" s="1">
        <v>0</v>
      </c>
      <c r="EJ378" s="1">
        <v>0</v>
      </c>
      <c r="EK378" s="1">
        <v>35.399853264856901</v>
      </c>
      <c r="EL378" s="1">
        <v>36.1873399195023</v>
      </c>
      <c r="EM378" s="1">
        <v>35.749086479902502</v>
      </c>
      <c r="EN378" s="1">
        <v>30.9537914691943</v>
      </c>
      <c r="EO378" s="1">
        <v>22.0779220779221</v>
      </c>
      <c r="EP378" s="1">
        <v>21.681864235055698</v>
      </c>
      <c r="EQ378" s="1">
        <v>0</v>
      </c>
      <c r="ER378" s="1">
        <v>0</v>
      </c>
      <c r="ES378" s="1">
        <v>0</v>
      </c>
      <c r="ET378" s="1">
        <v>0</v>
      </c>
      <c r="EU378" s="1">
        <v>0</v>
      </c>
      <c r="EV378" s="1">
        <v>0</v>
      </c>
      <c r="EW378" s="1">
        <v>0</v>
      </c>
      <c r="EX378" s="1">
        <v>0</v>
      </c>
      <c r="EY378" s="1">
        <v>0</v>
      </c>
    </row>
    <row r="379" spans="1:155" ht="15">
      <c r="A379" s="11" t="s">
        <v>396</v>
      </c>
      <c r="B379" s="1" t="s">
        <v>866</v>
      </c>
      <c r="C379" s="1" t="s">
        <v>1038</v>
      </c>
      <c r="D379" s="11" t="s">
        <v>1101</v>
      </c>
      <c r="E379" s="11" t="s">
        <v>1102</v>
      </c>
      <c r="F379" s="1">
        <v>78.3333333333333</v>
      </c>
      <c r="G379" s="1">
        <v>81.801470588235205</v>
      </c>
      <c r="H379" s="1">
        <v>84.865900383141707</v>
      </c>
      <c r="I379" s="1">
        <v>84.917355371900797</v>
      </c>
      <c r="J379" s="1">
        <v>82.420091324200897</v>
      </c>
      <c r="K379" s="1">
        <v>79.285714285714207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85</v>
      </c>
      <c r="V379" s="1">
        <v>88.051470588235205</v>
      </c>
      <c r="W379" s="1">
        <v>72.605363984674298</v>
      </c>
      <c r="X379" s="1">
        <v>67.561983471074299</v>
      </c>
      <c r="Y379" s="1">
        <v>65.981735159817305</v>
      </c>
      <c r="Z379" s="1">
        <v>65.714285714285694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96.481481481481396</v>
      </c>
      <c r="AK379" s="1">
        <v>96.691176470588204</v>
      </c>
      <c r="AL379" s="1">
        <v>96.934865900383102</v>
      </c>
      <c r="AM379" s="1">
        <v>40.289256198347097</v>
      </c>
      <c r="AN379" s="1">
        <v>39.269406392694101</v>
      </c>
      <c r="AO379" s="1">
        <v>38.095238095238102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80.925925925925895</v>
      </c>
      <c r="AZ379" s="1">
        <v>82.536764705882305</v>
      </c>
      <c r="BA379" s="1">
        <v>67.241379310344797</v>
      </c>
      <c r="BB379" s="1">
        <v>71.694214876033001</v>
      </c>
      <c r="BC379" s="1">
        <v>76.484018264840103</v>
      </c>
      <c r="BD379" s="1">
        <v>79.285714285714207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90.740740740740705</v>
      </c>
      <c r="BO379" s="1">
        <v>72.977941176470495</v>
      </c>
      <c r="BP379" s="1">
        <v>80.842911877394599</v>
      </c>
      <c r="BQ379" s="1">
        <v>31.404958677685901</v>
      </c>
      <c r="BR379" s="1">
        <v>31.963470319634698</v>
      </c>
      <c r="BS379" s="1">
        <v>32.380952380952301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79.259259259259196</v>
      </c>
      <c r="CD379" s="1">
        <v>80.698529411764696</v>
      </c>
      <c r="CE379" s="1">
        <v>79.118773946360093</v>
      </c>
      <c r="CF379" s="1">
        <v>77.479338842975196</v>
      </c>
      <c r="CG379" s="1">
        <v>53.196347031963398</v>
      </c>
      <c r="CH379" s="1">
        <v>31.190476190476101</v>
      </c>
      <c r="CI379" s="1">
        <v>0</v>
      </c>
      <c r="CJ379" s="1">
        <v>0</v>
      </c>
      <c r="CK379" s="1">
        <v>0</v>
      </c>
      <c r="CL379" s="1">
        <v>0</v>
      </c>
      <c r="CM379" s="1">
        <v>0</v>
      </c>
      <c r="CN379" s="1">
        <v>0</v>
      </c>
      <c r="CO379" s="1">
        <v>0</v>
      </c>
      <c r="CP379" s="1">
        <v>0</v>
      </c>
      <c r="CQ379" s="1">
        <v>0</v>
      </c>
      <c r="CR379" s="1">
        <v>93.3333333333333</v>
      </c>
      <c r="CS379" s="1">
        <v>82.536764705882305</v>
      </c>
      <c r="CT379" s="1">
        <v>84.099616858237496</v>
      </c>
      <c r="CU379" s="1">
        <v>82.438016528925601</v>
      </c>
      <c r="CV379" s="1">
        <v>82.648401826484005</v>
      </c>
      <c r="CW379" s="1">
        <v>82.142857142857096</v>
      </c>
      <c r="CX379" s="1">
        <v>0</v>
      </c>
      <c r="CY379" s="1">
        <v>0</v>
      </c>
      <c r="CZ379" s="1">
        <v>0</v>
      </c>
      <c r="DA379" s="1">
        <v>0</v>
      </c>
      <c r="DB379" s="1">
        <v>0</v>
      </c>
      <c r="DC379" s="1">
        <v>0</v>
      </c>
      <c r="DD379" s="1">
        <v>0</v>
      </c>
      <c r="DE379" s="1">
        <v>0</v>
      </c>
      <c r="DF379" s="1">
        <v>0</v>
      </c>
      <c r="DG379" s="1">
        <v>95.249449743213503</v>
      </c>
      <c r="DH379" s="1">
        <v>95.334796926454402</v>
      </c>
      <c r="DI379" s="1">
        <v>84.713763702801401</v>
      </c>
      <c r="DJ379" s="1">
        <v>65.965639810426495</v>
      </c>
      <c r="DK379" s="1">
        <v>56.593406593406499</v>
      </c>
      <c r="DL379" s="1">
        <v>51.0131712259371</v>
      </c>
      <c r="DM379" s="1">
        <v>0</v>
      </c>
      <c r="DN379" s="1">
        <v>0</v>
      </c>
      <c r="DO379" s="1">
        <v>0</v>
      </c>
      <c r="DP379" s="1">
        <v>0</v>
      </c>
      <c r="DQ379" s="1">
        <v>0</v>
      </c>
      <c r="DR379" s="1">
        <v>0</v>
      </c>
      <c r="DS379" s="1">
        <v>0</v>
      </c>
      <c r="DT379" s="1">
        <v>0</v>
      </c>
      <c r="DU379" s="1">
        <v>0</v>
      </c>
      <c r="DV379" s="1">
        <v>49.578136463683002</v>
      </c>
      <c r="DW379" s="1">
        <v>48.097328942553901</v>
      </c>
      <c r="DX379" s="1">
        <v>52.8826634185952</v>
      </c>
      <c r="DY379" s="1">
        <v>59.922985781990498</v>
      </c>
      <c r="DZ379" s="1">
        <v>65.184815184815093</v>
      </c>
      <c r="EA379" s="1">
        <v>81.4083080040526</v>
      </c>
      <c r="EB379" s="1">
        <v>0</v>
      </c>
      <c r="EC379" s="1">
        <v>0</v>
      </c>
      <c r="ED379" s="1">
        <v>0</v>
      </c>
      <c r="EE379" s="1">
        <v>0</v>
      </c>
      <c r="EF379" s="1">
        <v>0</v>
      </c>
      <c r="EG379" s="1">
        <v>0</v>
      </c>
      <c r="EH379" s="1">
        <v>0</v>
      </c>
      <c r="EI379" s="1">
        <v>0</v>
      </c>
      <c r="EJ379" s="1">
        <v>0</v>
      </c>
      <c r="EK379" s="1">
        <v>99.559794570799696</v>
      </c>
      <c r="EL379" s="1">
        <v>99.524332235638397</v>
      </c>
      <c r="EM379" s="1">
        <v>99.492488834754297</v>
      </c>
      <c r="EN379" s="1">
        <v>88.270142180094695</v>
      </c>
      <c r="EO379" s="1">
        <v>50.799200799200698</v>
      </c>
      <c r="EP379" s="1">
        <v>51.0131712259371</v>
      </c>
      <c r="EQ379" s="1">
        <v>0</v>
      </c>
      <c r="ER379" s="1">
        <v>0</v>
      </c>
      <c r="ES379" s="1">
        <v>0</v>
      </c>
      <c r="ET379" s="1">
        <v>0</v>
      </c>
      <c r="EU379" s="1">
        <v>0</v>
      </c>
      <c r="EV379" s="1">
        <v>0</v>
      </c>
      <c r="EW379" s="1">
        <v>0</v>
      </c>
      <c r="EX379" s="1">
        <v>0</v>
      </c>
      <c r="EY379" s="1">
        <v>0</v>
      </c>
    </row>
    <row r="380" spans="1:155" ht="15">
      <c r="A380" s="11" t="s">
        <v>60</v>
      </c>
      <c r="B380" s="1" t="s">
        <v>529</v>
      </c>
      <c r="C380" s="1" t="s">
        <v>1030</v>
      </c>
      <c r="D380" s="11" t="s">
        <v>1024</v>
      </c>
      <c r="E380" s="11" t="s">
        <v>1031</v>
      </c>
      <c r="F380" s="1">
        <v>87.886597938144305</v>
      </c>
      <c r="G380" s="1">
        <v>84.911242603550306</v>
      </c>
      <c r="H380" s="1">
        <v>82.196969696969703</v>
      </c>
      <c r="I380" s="1">
        <v>63.135593220338897</v>
      </c>
      <c r="J380" s="1">
        <v>54.040404040403999</v>
      </c>
      <c r="K380" s="1">
        <v>46.195652173912997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92.525773195876198</v>
      </c>
      <c r="V380" s="1">
        <v>92.6035502958579</v>
      </c>
      <c r="W380" s="1">
        <v>91.287878787878697</v>
      </c>
      <c r="X380" s="1">
        <v>85.169491525423695</v>
      </c>
      <c r="Y380" s="1">
        <v>76.262626262626199</v>
      </c>
      <c r="Z380" s="1">
        <v>58.152173913043399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66.494845360824698</v>
      </c>
      <c r="AK380" s="1">
        <v>67.159763313609403</v>
      </c>
      <c r="AL380" s="1">
        <v>65.909090909090907</v>
      </c>
      <c r="AM380" s="1">
        <v>67.372881355932194</v>
      </c>
      <c r="AN380" s="1">
        <v>66.6666666666666</v>
      </c>
      <c r="AO380" s="1">
        <v>22.282608695652101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98.195876288659704</v>
      </c>
      <c r="AZ380" s="1">
        <v>94.378698224852101</v>
      </c>
      <c r="BA380" s="1">
        <v>93.560606060606005</v>
      </c>
      <c r="BB380" s="1">
        <v>94.491525423728802</v>
      </c>
      <c r="BC380" s="1">
        <v>88.383838383838295</v>
      </c>
      <c r="BD380" s="1">
        <v>57.065217391304301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89.948453608247405</v>
      </c>
      <c r="BO380" s="1">
        <v>90.828402366863898</v>
      </c>
      <c r="BP380" s="1">
        <v>90.151515151515099</v>
      </c>
      <c r="BQ380" s="1">
        <v>91.949152542372801</v>
      </c>
      <c r="BR380" s="1">
        <v>91.919191919191903</v>
      </c>
      <c r="BS380" s="1">
        <v>83.695652173913004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90.463917525773198</v>
      </c>
      <c r="CD380" s="1">
        <v>89.644970414201097</v>
      </c>
      <c r="CE380" s="1">
        <v>86.742424242424207</v>
      </c>
      <c r="CF380" s="1">
        <v>80.084745762711805</v>
      </c>
      <c r="CG380" s="1">
        <v>74.242424242424207</v>
      </c>
      <c r="CH380" s="1">
        <v>77.7173913043478</v>
      </c>
      <c r="CI380" s="1">
        <v>0</v>
      </c>
      <c r="CJ380" s="1">
        <v>0</v>
      </c>
      <c r="CK380" s="1">
        <v>0</v>
      </c>
      <c r="CL380" s="1">
        <v>0</v>
      </c>
      <c r="CM380" s="1">
        <v>0</v>
      </c>
      <c r="CN380" s="1">
        <v>0</v>
      </c>
      <c r="CO380" s="1">
        <v>0</v>
      </c>
      <c r="CP380" s="1">
        <v>0</v>
      </c>
      <c r="CQ380" s="1">
        <v>0</v>
      </c>
      <c r="CR380" s="1">
        <v>73.453608247422594</v>
      </c>
      <c r="CS380" s="1">
        <v>73.668639053254395</v>
      </c>
      <c r="CT380" s="1">
        <v>72.348484848484802</v>
      </c>
      <c r="CU380" s="1">
        <v>51.271186440677901</v>
      </c>
      <c r="CV380" s="1">
        <v>45.959595959595902</v>
      </c>
      <c r="CW380" s="1">
        <v>5.4347826086956497</v>
      </c>
      <c r="CX380" s="1">
        <v>0</v>
      </c>
      <c r="CY380" s="1">
        <v>0</v>
      </c>
      <c r="CZ380" s="1">
        <v>0</v>
      </c>
      <c r="DA380" s="1">
        <v>0</v>
      </c>
      <c r="DB380" s="1">
        <v>0</v>
      </c>
      <c r="DC380" s="1">
        <v>0</v>
      </c>
      <c r="DD380" s="1">
        <v>0</v>
      </c>
      <c r="DE380" s="1">
        <v>0</v>
      </c>
      <c r="DF380" s="1">
        <v>0</v>
      </c>
      <c r="DG380" s="1">
        <v>81.089508437270695</v>
      </c>
      <c r="DH380" s="1">
        <v>92.700329308452197</v>
      </c>
      <c r="DI380" s="1">
        <v>75.822168087697904</v>
      </c>
      <c r="DJ380" s="1">
        <v>64.840047393364898</v>
      </c>
      <c r="DK380" s="1">
        <v>73.076923076923094</v>
      </c>
      <c r="DL380" s="1">
        <v>46.555217831813501</v>
      </c>
      <c r="DM380" s="1">
        <v>0</v>
      </c>
      <c r="DN380" s="1">
        <v>0</v>
      </c>
      <c r="DO380" s="1">
        <v>0</v>
      </c>
      <c r="DP380" s="1">
        <v>0</v>
      </c>
      <c r="DQ380" s="1">
        <v>0</v>
      </c>
      <c r="DR380" s="1">
        <v>0</v>
      </c>
      <c r="DS380" s="1">
        <v>0</v>
      </c>
      <c r="DT380" s="1">
        <v>0</v>
      </c>
      <c r="DU380" s="1">
        <v>0</v>
      </c>
      <c r="DV380" s="1">
        <v>70.341159207630199</v>
      </c>
      <c r="DW380" s="1">
        <v>27.277716794731099</v>
      </c>
      <c r="DX380" s="1">
        <v>42.976045473000397</v>
      </c>
      <c r="DY380" s="1">
        <v>36.4632701421801</v>
      </c>
      <c r="DZ380" s="1">
        <v>37.6123876123876</v>
      </c>
      <c r="EA380" s="1">
        <v>40.6788247213779</v>
      </c>
      <c r="EB380" s="1">
        <v>0</v>
      </c>
      <c r="EC380" s="1">
        <v>0</v>
      </c>
      <c r="ED380" s="1">
        <v>0</v>
      </c>
      <c r="EE380" s="1">
        <v>0</v>
      </c>
      <c r="EF380" s="1">
        <v>0</v>
      </c>
      <c r="EG380" s="1">
        <v>0</v>
      </c>
      <c r="EH380" s="1">
        <v>0</v>
      </c>
      <c r="EI380" s="1">
        <v>0</v>
      </c>
      <c r="EJ380" s="1">
        <v>0</v>
      </c>
      <c r="EK380" s="1">
        <v>95.432868672046894</v>
      </c>
      <c r="EL380" s="1">
        <v>95.865349432857599</v>
      </c>
      <c r="EM380" s="1">
        <v>97.239139261063698</v>
      </c>
      <c r="EN380" s="1">
        <v>96.534360189573405</v>
      </c>
      <c r="EO380" s="1">
        <v>95.8041958041958</v>
      </c>
      <c r="EP380" s="1">
        <v>82.522796352583498</v>
      </c>
      <c r="EQ380" s="1">
        <v>0</v>
      </c>
      <c r="ER380" s="1">
        <v>0</v>
      </c>
      <c r="ES380" s="1">
        <v>0</v>
      </c>
      <c r="ET380" s="1">
        <v>0</v>
      </c>
      <c r="EU380" s="1">
        <v>0</v>
      </c>
      <c r="EV380" s="1">
        <v>0</v>
      </c>
      <c r="EW380" s="1">
        <v>0</v>
      </c>
      <c r="EX380" s="1">
        <v>0</v>
      </c>
      <c r="EY380" s="1">
        <v>0</v>
      </c>
    </row>
    <row r="381" spans="1:155" ht="15">
      <c r="A381" s="11" t="s">
        <v>501</v>
      </c>
      <c r="B381" s="1" t="s">
        <v>963</v>
      </c>
      <c r="C381" s="1" t="s">
        <v>1030</v>
      </c>
      <c r="D381" s="11" t="s">
        <v>1024</v>
      </c>
      <c r="E381" s="11" t="s">
        <v>1031</v>
      </c>
      <c r="F381" s="1">
        <v>51.804123711340203</v>
      </c>
      <c r="G381" s="1">
        <v>51.775147928994102</v>
      </c>
      <c r="H381" s="1">
        <v>48.863636363636303</v>
      </c>
      <c r="I381" s="1">
        <v>47.881355932203299</v>
      </c>
      <c r="J381" s="1">
        <v>41.919191919191903</v>
      </c>
      <c r="K381" s="1">
        <v>37.5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67.783505154639101</v>
      </c>
      <c r="V381" s="1">
        <v>64.792899408284001</v>
      </c>
      <c r="W381" s="1">
        <v>58.712121212121197</v>
      </c>
      <c r="X381" s="1">
        <v>60.593220338983002</v>
      </c>
      <c r="Y381" s="1">
        <v>53.030303030303003</v>
      </c>
      <c r="Z381" s="1">
        <v>49.456521739130402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21.649484536082401</v>
      </c>
      <c r="AK381" s="1">
        <v>20.414201183431899</v>
      </c>
      <c r="AL381" s="1">
        <v>21.2121212121212</v>
      </c>
      <c r="AM381" s="1">
        <v>21.1864406779661</v>
      </c>
      <c r="AN381" s="1">
        <v>22.2222222222222</v>
      </c>
      <c r="AO381" s="1">
        <v>22.282608695652101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56.443298969072103</v>
      </c>
      <c r="AZ381" s="1">
        <v>60.059171597633103</v>
      </c>
      <c r="BA381" s="1">
        <v>54.1666666666666</v>
      </c>
      <c r="BB381" s="1">
        <v>37.711864406779597</v>
      </c>
      <c r="BC381" s="1">
        <v>27.7777777777777</v>
      </c>
      <c r="BD381" s="1">
        <v>27.7173913043478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83.247422680412299</v>
      </c>
      <c r="BO381" s="1">
        <v>84.319526627218906</v>
      </c>
      <c r="BP381" s="1">
        <v>77.651515151515099</v>
      </c>
      <c r="BQ381" s="1">
        <v>65.677966101694906</v>
      </c>
      <c r="BR381" s="1">
        <v>61.616161616161598</v>
      </c>
      <c r="BS381" s="1">
        <v>63.043478260869499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83.762886597938106</v>
      </c>
      <c r="CD381" s="1">
        <v>83.431952662721898</v>
      </c>
      <c r="CE381" s="1">
        <v>64.015151515151501</v>
      </c>
      <c r="CF381" s="1">
        <v>64.406779661016898</v>
      </c>
      <c r="CG381" s="1">
        <v>66.161616161616095</v>
      </c>
      <c r="CH381" s="1">
        <v>71.195652173913004</v>
      </c>
      <c r="CI381" s="1">
        <v>0</v>
      </c>
      <c r="CJ381" s="1">
        <v>0</v>
      </c>
      <c r="CK381" s="1">
        <v>0</v>
      </c>
      <c r="CL381" s="1">
        <v>0</v>
      </c>
      <c r="CM381" s="1">
        <v>0</v>
      </c>
      <c r="CN381" s="1">
        <v>0</v>
      </c>
      <c r="CO381" s="1">
        <v>0</v>
      </c>
      <c r="CP381" s="1">
        <v>0</v>
      </c>
      <c r="CQ381" s="1">
        <v>0</v>
      </c>
      <c r="CR381" s="1">
        <v>51.804123711340203</v>
      </c>
      <c r="CS381" s="1">
        <v>53.550295857988097</v>
      </c>
      <c r="CT381" s="1">
        <v>51.136363636363598</v>
      </c>
      <c r="CU381" s="1">
        <v>51.271186440677901</v>
      </c>
      <c r="CV381" s="1">
        <v>45.959595959595902</v>
      </c>
      <c r="CW381" s="1">
        <v>46.739130434782602</v>
      </c>
      <c r="CX381" s="1">
        <v>0</v>
      </c>
      <c r="CY381" s="1">
        <v>0</v>
      </c>
      <c r="CZ381" s="1">
        <v>0</v>
      </c>
      <c r="DA381" s="1">
        <v>0</v>
      </c>
      <c r="DB381" s="1">
        <v>0</v>
      </c>
      <c r="DC381" s="1">
        <v>0</v>
      </c>
      <c r="DD381" s="1">
        <v>0</v>
      </c>
      <c r="DE381" s="1">
        <v>0</v>
      </c>
      <c r="DF381" s="1">
        <v>0</v>
      </c>
      <c r="DG381" s="1">
        <v>87.582538517975095</v>
      </c>
      <c r="DH381" s="1">
        <v>74.917672886937396</v>
      </c>
      <c r="DI381" s="1">
        <v>74.441737718229803</v>
      </c>
      <c r="DJ381" s="1">
        <v>44.816350710900402</v>
      </c>
      <c r="DK381" s="1">
        <v>44.805194805194802</v>
      </c>
      <c r="DL381" s="1">
        <v>87.487335359675697</v>
      </c>
      <c r="DM381" s="1">
        <v>0</v>
      </c>
      <c r="DN381" s="1">
        <v>0</v>
      </c>
      <c r="DO381" s="1">
        <v>0</v>
      </c>
      <c r="DP381" s="1">
        <v>0</v>
      </c>
      <c r="DQ381" s="1">
        <v>0</v>
      </c>
      <c r="DR381" s="1">
        <v>0</v>
      </c>
      <c r="DS381" s="1">
        <v>0</v>
      </c>
      <c r="DT381" s="1">
        <v>0</v>
      </c>
      <c r="DU381" s="1">
        <v>0</v>
      </c>
      <c r="DV381" s="1">
        <v>55.924431401320597</v>
      </c>
      <c r="DW381" s="1">
        <v>68.514452982070907</v>
      </c>
      <c r="DX381" s="1">
        <v>49.593991067803401</v>
      </c>
      <c r="DY381" s="1">
        <v>73.074644549762994</v>
      </c>
      <c r="DZ381" s="1">
        <v>67.982017982017894</v>
      </c>
      <c r="EA381" s="1">
        <v>88.196555217831801</v>
      </c>
      <c r="EB381" s="1">
        <v>0</v>
      </c>
      <c r="EC381" s="1">
        <v>0</v>
      </c>
      <c r="ED381" s="1">
        <v>0</v>
      </c>
      <c r="EE381" s="1">
        <v>0</v>
      </c>
      <c r="EF381" s="1">
        <v>0</v>
      </c>
      <c r="EG381" s="1">
        <v>0</v>
      </c>
      <c r="EH381" s="1">
        <v>0</v>
      </c>
      <c r="EI381" s="1">
        <v>0</v>
      </c>
      <c r="EJ381" s="1">
        <v>0</v>
      </c>
      <c r="EK381" s="1">
        <v>87.637564196625107</v>
      </c>
      <c r="EL381" s="1">
        <v>88.144895718990099</v>
      </c>
      <c r="EM381" s="1">
        <v>88.834754364595995</v>
      </c>
      <c r="EN381" s="1">
        <v>70.882701421800903</v>
      </c>
      <c r="EO381" s="1">
        <v>50.799200799200698</v>
      </c>
      <c r="EP381" s="1">
        <v>51.0131712259371</v>
      </c>
      <c r="EQ381" s="1">
        <v>0</v>
      </c>
      <c r="ER381" s="1">
        <v>0</v>
      </c>
      <c r="ES381" s="1">
        <v>0</v>
      </c>
      <c r="ET381" s="1">
        <v>0</v>
      </c>
      <c r="EU381" s="1">
        <v>0</v>
      </c>
      <c r="EV381" s="1">
        <v>0</v>
      </c>
      <c r="EW381" s="1">
        <v>0</v>
      </c>
      <c r="EX381" s="1">
        <v>0</v>
      </c>
      <c r="EY381" s="1">
        <v>0</v>
      </c>
    </row>
    <row r="382" spans="1:155" ht="15">
      <c r="A382" s="11" t="s">
        <v>148</v>
      </c>
      <c r="B382" s="1" t="s">
        <v>624</v>
      </c>
      <c r="C382" s="1" t="s">
        <v>1110</v>
      </c>
      <c r="D382" s="11" t="s">
        <v>1024</v>
      </c>
      <c r="E382" s="11" t="s">
        <v>1104</v>
      </c>
      <c r="F382" s="1">
        <v>49.431818181818102</v>
      </c>
      <c r="G382" s="1">
        <v>55.487804878048699</v>
      </c>
      <c r="H382" s="1">
        <v>52.564102564102498</v>
      </c>
      <c r="I382" s="1">
        <v>50.735294117647001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61.931818181818102</v>
      </c>
      <c r="V382" s="1">
        <v>55.487804878048699</v>
      </c>
      <c r="W382" s="1">
        <v>48.717948717948701</v>
      </c>
      <c r="X382" s="1">
        <v>45.588235294117602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0.56818181818181801</v>
      </c>
      <c r="AK382" s="1">
        <v>0.60975609756097504</v>
      </c>
      <c r="AL382" s="1">
        <v>1.92307692307692</v>
      </c>
      <c r="AM382" s="1">
        <v>2.20588235294117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41.477272727272698</v>
      </c>
      <c r="AZ382" s="1">
        <v>59.146341463414601</v>
      </c>
      <c r="BA382" s="1">
        <v>62.179487179487097</v>
      </c>
      <c r="BB382" s="1">
        <v>33.088235294117602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82.386363636363598</v>
      </c>
      <c r="BO382" s="1">
        <v>84.756097560975604</v>
      </c>
      <c r="BP382" s="1">
        <v>71.794871794871796</v>
      </c>
      <c r="BQ382" s="1">
        <v>66.176470588235205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</v>
      </c>
      <c r="CB382" s="1">
        <v>0</v>
      </c>
      <c r="CC382" s="1">
        <v>83.522727272727195</v>
      </c>
      <c r="CD382" s="1">
        <v>84.756097560975604</v>
      </c>
      <c r="CE382" s="1">
        <v>60.256410256410199</v>
      </c>
      <c r="CF382" s="1">
        <v>58.823529411764703</v>
      </c>
      <c r="CG382" s="1">
        <v>0</v>
      </c>
      <c r="CH382" s="1">
        <v>0</v>
      </c>
      <c r="CI382" s="1">
        <v>0</v>
      </c>
      <c r="CJ382" s="1">
        <v>0</v>
      </c>
      <c r="CK382" s="1">
        <v>0</v>
      </c>
      <c r="CL382" s="1">
        <v>0</v>
      </c>
      <c r="CM382" s="1">
        <v>0</v>
      </c>
      <c r="CN382" s="1">
        <v>0</v>
      </c>
      <c r="CO382" s="1">
        <v>0</v>
      </c>
      <c r="CP382" s="1">
        <v>0</v>
      </c>
      <c r="CQ382" s="1">
        <v>0</v>
      </c>
      <c r="CR382" s="1">
        <v>24.431818181818102</v>
      </c>
      <c r="CS382" s="1">
        <v>26.829268292682901</v>
      </c>
      <c r="CT382" s="1">
        <v>26.923076923076898</v>
      </c>
      <c r="CU382" s="1">
        <v>26.470588235294102</v>
      </c>
      <c r="CV382" s="1">
        <v>0</v>
      </c>
      <c r="CW382" s="1">
        <v>0</v>
      </c>
      <c r="CX382" s="1">
        <v>0</v>
      </c>
      <c r="CY382" s="1">
        <v>0</v>
      </c>
      <c r="CZ382" s="1">
        <v>0</v>
      </c>
      <c r="DA382" s="1">
        <v>0</v>
      </c>
      <c r="DB382" s="1">
        <v>0</v>
      </c>
      <c r="DC382" s="1">
        <v>0</v>
      </c>
      <c r="DD382" s="1">
        <v>0</v>
      </c>
      <c r="DE382" s="1">
        <v>0</v>
      </c>
      <c r="DF382" s="1">
        <v>0</v>
      </c>
      <c r="DG382" s="1">
        <v>22.2120322817314</v>
      </c>
      <c r="DH382" s="1">
        <v>23.252835711672098</v>
      </c>
      <c r="DI382" s="1">
        <v>28.3597239139261</v>
      </c>
      <c r="DJ382" s="1">
        <v>9.4490521327014196</v>
      </c>
      <c r="DK382" s="1">
        <v>0</v>
      </c>
      <c r="DL382" s="1">
        <v>0</v>
      </c>
      <c r="DM382" s="1">
        <v>0</v>
      </c>
      <c r="DN382" s="1">
        <v>0</v>
      </c>
      <c r="DO382" s="1">
        <v>0</v>
      </c>
      <c r="DP382" s="1">
        <v>0</v>
      </c>
      <c r="DQ382" s="1">
        <v>0</v>
      </c>
      <c r="DR382" s="1">
        <v>0</v>
      </c>
      <c r="DS382" s="1">
        <v>0</v>
      </c>
      <c r="DT382" s="1">
        <v>0</v>
      </c>
      <c r="DU382" s="1">
        <v>0</v>
      </c>
      <c r="DV382" s="1">
        <v>29.3653705062362</v>
      </c>
      <c r="DW382" s="1">
        <v>32.729601170874403</v>
      </c>
      <c r="DX382" s="1">
        <v>0.54811205846528599</v>
      </c>
      <c r="DY382" s="1">
        <v>0.85900473933649202</v>
      </c>
      <c r="DZ382" s="1">
        <v>0</v>
      </c>
      <c r="EA382" s="1">
        <v>0</v>
      </c>
      <c r="EB382" s="1">
        <v>0</v>
      </c>
      <c r="EC382" s="1">
        <v>0</v>
      </c>
      <c r="ED382" s="1">
        <v>0</v>
      </c>
      <c r="EE382" s="1">
        <v>0</v>
      </c>
      <c r="EF382" s="1">
        <v>0</v>
      </c>
      <c r="EG382" s="1">
        <v>0</v>
      </c>
      <c r="EH382" s="1">
        <v>0</v>
      </c>
      <c r="EI382" s="1">
        <v>0</v>
      </c>
      <c r="EJ382" s="1">
        <v>0</v>
      </c>
      <c r="EK382" s="1">
        <v>89.416727806309595</v>
      </c>
      <c r="EL382" s="1">
        <v>78.851079399926803</v>
      </c>
      <c r="EM382" s="1">
        <v>78.197320341047501</v>
      </c>
      <c r="EN382" s="1">
        <v>30.9537914691943</v>
      </c>
      <c r="EO382" s="1">
        <v>0</v>
      </c>
      <c r="EP382" s="1">
        <v>0</v>
      </c>
      <c r="EQ382" s="1">
        <v>0</v>
      </c>
      <c r="ER382" s="1">
        <v>0</v>
      </c>
      <c r="ES382" s="1">
        <v>0</v>
      </c>
      <c r="ET382" s="1">
        <v>0</v>
      </c>
      <c r="EU382" s="1">
        <v>0</v>
      </c>
      <c r="EV382" s="1">
        <v>0</v>
      </c>
      <c r="EW382" s="1">
        <v>0</v>
      </c>
      <c r="EX382" s="1">
        <v>0</v>
      </c>
      <c r="EY382" s="1">
        <v>0</v>
      </c>
    </row>
    <row r="383" spans="1:155" ht="15">
      <c r="A383" s="11" t="s">
        <v>275</v>
      </c>
      <c r="B383" s="1" t="s">
        <v>747</v>
      </c>
      <c r="C383" s="1" t="s">
        <v>1156</v>
      </c>
      <c r="D383" s="11" t="s">
        <v>1046</v>
      </c>
      <c r="E383" s="11" t="s">
        <v>1047</v>
      </c>
      <c r="F383" s="1">
        <v>97.047244094488093</v>
      </c>
      <c r="G383" s="1">
        <v>97.072072072072103</v>
      </c>
      <c r="H383" s="1">
        <v>96.451612903225794</v>
      </c>
      <c r="I383" s="1">
        <v>96.710526315789394</v>
      </c>
      <c r="J383" s="1">
        <v>78.571428571428498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96.062992125984195</v>
      </c>
      <c r="V383" s="1">
        <v>97.522522522522493</v>
      </c>
      <c r="W383" s="1">
        <v>95.806451612903203</v>
      </c>
      <c r="X383" s="1">
        <v>90.131578947368396</v>
      </c>
      <c r="Y383" s="1">
        <v>84.285714285714207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49.212598425196802</v>
      </c>
      <c r="AK383" s="1">
        <v>49.099099099099099</v>
      </c>
      <c r="AL383" s="1">
        <v>49.354838709677402</v>
      </c>
      <c r="AM383" s="1">
        <v>47.368421052631497</v>
      </c>
      <c r="AN383" s="1">
        <v>45.714285714285701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93.110236220472402</v>
      </c>
      <c r="AZ383" s="1">
        <v>97.522522522522493</v>
      </c>
      <c r="BA383" s="1">
        <v>94.516129032258107</v>
      </c>
      <c r="BB383" s="1">
        <v>86.184210526315695</v>
      </c>
      <c r="BC383" s="1">
        <v>92.857142857142804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95.078740157480297</v>
      </c>
      <c r="BO383" s="1">
        <v>99.324324324324294</v>
      </c>
      <c r="BP383" s="1">
        <v>94.838709677419303</v>
      </c>
      <c r="BQ383" s="1">
        <v>92.763157894736807</v>
      </c>
      <c r="BR383" s="1">
        <v>91.428571428571402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89.763779527559095</v>
      </c>
      <c r="CD383" s="1">
        <v>90.990990990990895</v>
      </c>
      <c r="CE383" s="1">
        <v>90</v>
      </c>
      <c r="CF383" s="1">
        <v>92.763157894736807</v>
      </c>
      <c r="CG383" s="1">
        <v>30</v>
      </c>
      <c r="CH383" s="1">
        <v>0</v>
      </c>
      <c r="CI383" s="1">
        <v>0</v>
      </c>
      <c r="CJ383" s="1">
        <v>0</v>
      </c>
      <c r="CK383" s="1">
        <v>0</v>
      </c>
      <c r="CL383" s="1">
        <v>0</v>
      </c>
      <c r="CM383" s="1">
        <v>0</v>
      </c>
      <c r="CN383" s="1">
        <v>0</v>
      </c>
      <c r="CO383" s="1">
        <v>0</v>
      </c>
      <c r="CP383" s="1">
        <v>0</v>
      </c>
      <c r="CQ383" s="1">
        <v>0</v>
      </c>
      <c r="CR383" s="1">
        <v>43.307086614173201</v>
      </c>
      <c r="CS383" s="1">
        <v>48.648648648648603</v>
      </c>
      <c r="CT383" s="1">
        <v>51.290322580645103</v>
      </c>
      <c r="CU383" s="1">
        <v>53.947368421052602</v>
      </c>
      <c r="CV383" s="1">
        <v>57.142857142857103</v>
      </c>
      <c r="CW383" s="1">
        <v>0</v>
      </c>
      <c r="CX383" s="1">
        <v>0</v>
      </c>
      <c r="CY383" s="1">
        <v>0</v>
      </c>
      <c r="CZ383" s="1">
        <v>0</v>
      </c>
      <c r="DA383" s="1">
        <v>0</v>
      </c>
      <c r="DB383" s="1">
        <v>0</v>
      </c>
      <c r="DC383" s="1">
        <v>0</v>
      </c>
      <c r="DD383" s="1">
        <v>0</v>
      </c>
      <c r="DE383" s="1">
        <v>0</v>
      </c>
      <c r="DF383" s="1">
        <v>0</v>
      </c>
      <c r="DG383" s="1">
        <v>41.104181951577402</v>
      </c>
      <c r="DH383" s="1">
        <v>36.681302597877703</v>
      </c>
      <c r="DI383" s="1">
        <v>5.3390174583840802</v>
      </c>
      <c r="DJ383" s="1">
        <v>11.404028436018899</v>
      </c>
      <c r="DK383" s="1">
        <v>5.7442557442557396</v>
      </c>
      <c r="DL383" s="1">
        <v>0</v>
      </c>
      <c r="DM383" s="1">
        <v>0</v>
      </c>
      <c r="DN383" s="1">
        <v>0</v>
      </c>
      <c r="DO383" s="1">
        <v>0</v>
      </c>
      <c r="DP383" s="1">
        <v>0</v>
      </c>
      <c r="DQ383" s="1">
        <v>0</v>
      </c>
      <c r="DR383" s="1">
        <v>0</v>
      </c>
      <c r="DS383" s="1">
        <v>0</v>
      </c>
      <c r="DT383" s="1">
        <v>0</v>
      </c>
      <c r="DU383" s="1">
        <v>0</v>
      </c>
      <c r="DV383" s="1">
        <v>6.4013206162875997</v>
      </c>
      <c r="DW383" s="1">
        <v>9.5316502012440498</v>
      </c>
      <c r="DX383" s="1">
        <v>17.884693463256099</v>
      </c>
      <c r="DY383" s="1">
        <v>24.0225118483412</v>
      </c>
      <c r="DZ383" s="1">
        <v>4.44555444555444</v>
      </c>
      <c r="EA383" s="1">
        <v>0</v>
      </c>
      <c r="EB383" s="1">
        <v>0</v>
      </c>
      <c r="EC383" s="1">
        <v>0</v>
      </c>
      <c r="ED383" s="1">
        <v>0</v>
      </c>
      <c r="EE383" s="1">
        <v>0</v>
      </c>
      <c r="EF383" s="1">
        <v>0</v>
      </c>
      <c r="EG383" s="1">
        <v>0</v>
      </c>
      <c r="EH383" s="1">
        <v>0</v>
      </c>
      <c r="EI383" s="1">
        <v>0</v>
      </c>
      <c r="EJ383" s="1">
        <v>0</v>
      </c>
      <c r="EK383" s="1">
        <v>87.637564196625107</v>
      </c>
      <c r="EL383" s="1">
        <v>78.851079399926803</v>
      </c>
      <c r="EM383" s="1">
        <v>78.197320341047501</v>
      </c>
      <c r="EN383" s="1">
        <v>81.042654028436004</v>
      </c>
      <c r="EO383" s="1">
        <v>66.533466533466495</v>
      </c>
      <c r="EP383" s="1">
        <v>0</v>
      </c>
      <c r="EQ383" s="1">
        <v>0</v>
      </c>
      <c r="ER383" s="1">
        <v>0</v>
      </c>
      <c r="ES383" s="1">
        <v>0</v>
      </c>
      <c r="ET383" s="1">
        <v>0</v>
      </c>
      <c r="EU383" s="1">
        <v>0</v>
      </c>
      <c r="EV383" s="1">
        <v>0</v>
      </c>
      <c r="EW383" s="1">
        <v>0</v>
      </c>
      <c r="EX383" s="1">
        <v>0</v>
      </c>
      <c r="EY383" s="1">
        <v>0</v>
      </c>
    </row>
    <row r="384" spans="1:155" ht="15">
      <c r="A384" s="11" t="s">
        <v>367</v>
      </c>
      <c r="B384" s="1" t="s">
        <v>838</v>
      </c>
      <c r="C384" s="1" t="s">
        <v>1283</v>
      </c>
      <c r="D384" s="11" t="s">
        <v>1019</v>
      </c>
      <c r="E384" s="11" t="s">
        <v>1284</v>
      </c>
      <c r="F384" s="1">
        <v>79.559748427672901</v>
      </c>
      <c r="G384" s="1">
        <v>80.967741935483801</v>
      </c>
      <c r="H384" s="1">
        <v>3.1034482758620601</v>
      </c>
      <c r="I384" s="1">
        <v>2.6315789473684199</v>
      </c>
      <c r="J384" s="1">
        <v>4.8245614035087696</v>
      </c>
      <c r="K384" s="1">
        <v>4.0178571428571397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60.691823899371101</v>
      </c>
      <c r="V384" s="1">
        <v>62.258064516128997</v>
      </c>
      <c r="W384" s="1">
        <v>21.034482758620602</v>
      </c>
      <c r="X384" s="1">
        <v>19.172932330827098</v>
      </c>
      <c r="Y384" s="1">
        <v>20.175438596491201</v>
      </c>
      <c r="Z384" s="1">
        <v>18.303571428571399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91.823899371069103</v>
      </c>
      <c r="AK384" s="1">
        <v>91.612903225806406</v>
      </c>
      <c r="AL384" s="1">
        <v>41.034482758620598</v>
      </c>
      <c r="AM384" s="1">
        <v>40.601503759398398</v>
      </c>
      <c r="AN384" s="1">
        <v>42.105263157894697</v>
      </c>
      <c r="AO384" s="1">
        <v>43.303571428571402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23.584905660377299</v>
      </c>
      <c r="AZ384" s="1">
        <v>37.741935483870897</v>
      </c>
      <c r="BA384" s="1">
        <v>21.034482758620602</v>
      </c>
      <c r="BB384" s="1">
        <v>28.195488721804502</v>
      </c>
      <c r="BC384" s="1">
        <v>11.8421052631578</v>
      </c>
      <c r="BD384" s="1">
        <v>20.982142857142801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26.729559748427601</v>
      </c>
      <c r="BO384" s="1">
        <v>30</v>
      </c>
      <c r="BP384" s="1">
        <v>30.344827586206801</v>
      </c>
      <c r="BQ384" s="1">
        <v>30.827067669172902</v>
      </c>
      <c r="BR384" s="1">
        <v>30.2631578947368</v>
      </c>
      <c r="BS384" s="1">
        <v>32.142857142857103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72.641509433962199</v>
      </c>
      <c r="CD384" s="1">
        <v>74.193548387096698</v>
      </c>
      <c r="CE384" s="1">
        <v>72.068965517241296</v>
      </c>
      <c r="CF384" s="1">
        <v>69.924812030075103</v>
      </c>
      <c r="CG384" s="1">
        <v>75.438596491228097</v>
      </c>
      <c r="CH384" s="1">
        <v>81.25</v>
      </c>
      <c r="CI384" s="1">
        <v>0</v>
      </c>
      <c r="CJ384" s="1">
        <v>0</v>
      </c>
      <c r="CK384" s="1">
        <v>0</v>
      </c>
      <c r="CL384" s="1">
        <v>0</v>
      </c>
      <c r="CM384" s="1">
        <v>0</v>
      </c>
      <c r="CN384" s="1">
        <v>0</v>
      </c>
      <c r="CO384" s="1">
        <v>0</v>
      </c>
      <c r="CP384" s="1">
        <v>0</v>
      </c>
      <c r="CQ384" s="1">
        <v>0</v>
      </c>
      <c r="CR384" s="1">
        <v>44.339622641509401</v>
      </c>
      <c r="CS384" s="1">
        <v>45.806451612903203</v>
      </c>
      <c r="CT384" s="1">
        <v>44.827586206896498</v>
      </c>
      <c r="CU384" s="1">
        <v>47.368421052631497</v>
      </c>
      <c r="CV384" s="1">
        <v>49.561403508771903</v>
      </c>
      <c r="CW384" s="1">
        <v>15.1785714285714</v>
      </c>
      <c r="CX384" s="1">
        <v>0</v>
      </c>
      <c r="CY384" s="1">
        <v>0</v>
      </c>
      <c r="CZ384" s="1">
        <v>0</v>
      </c>
      <c r="DA384" s="1">
        <v>0</v>
      </c>
      <c r="DB384" s="1">
        <v>0</v>
      </c>
      <c r="DC384" s="1">
        <v>0</v>
      </c>
      <c r="DD384" s="1">
        <v>0</v>
      </c>
      <c r="DE384" s="1">
        <v>0</v>
      </c>
      <c r="DF384" s="1">
        <v>0</v>
      </c>
      <c r="DG384" s="1">
        <v>85.271460014673494</v>
      </c>
      <c r="DH384" s="1">
        <v>89.077936333699199</v>
      </c>
      <c r="DI384" s="1">
        <v>74.076329679252893</v>
      </c>
      <c r="DJ384" s="1">
        <v>63.892180094786703</v>
      </c>
      <c r="DK384" s="1">
        <v>35.714285714285701</v>
      </c>
      <c r="DL384" s="1">
        <v>29.6352583586626</v>
      </c>
      <c r="DM384" s="1">
        <v>0</v>
      </c>
      <c r="DN384" s="1">
        <v>0</v>
      </c>
      <c r="DO384" s="1">
        <v>0</v>
      </c>
      <c r="DP384" s="1">
        <v>0</v>
      </c>
      <c r="DQ384" s="1">
        <v>0</v>
      </c>
      <c r="DR384" s="1">
        <v>0</v>
      </c>
      <c r="DS384" s="1">
        <v>0</v>
      </c>
      <c r="DT384" s="1">
        <v>0</v>
      </c>
      <c r="DU384" s="1">
        <v>0</v>
      </c>
      <c r="DV384" s="1">
        <v>27.201027146001401</v>
      </c>
      <c r="DW384" s="1">
        <v>21.899012074643199</v>
      </c>
      <c r="DX384" s="1">
        <v>0.58871295168493698</v>
      </c>
      <c r="DY384" s="1">
        <v>3.2879146919431199</v>
      </c>
      <c r="DZ384" s="1">
        <v>3.3466533466533401</v>
      </c>
      <c r="EA384" s="1">
        <v>4.2046605876393102</v>
      </c>
      <c r="EB384" s="1">
        <v>0</v>
      </c>
      <c r="EC384" s="1">
        <v>0</v>
      </c>
      <c r="ED384" s="1">
        <v>0</v>
      </c>
      <c r="EE384" s="1">
        <v>0</v>
      </c>
      <c r="EF384" s="1">
        <v>0</v>
      </c>
      <c r="EG384" s="1">
        <v>0</v>
      </c>
      <c r="EH384" s="1">
        <v>0</v>
      </c>
      <c r="EI384" s="1">
        <v>0</v>
      </c>
      <c r="EJ384" s="1">
        <v>0</v>
      </c>
      <c r="EK384" s="1">
        <v>35.399853264856901</v>
      </c>
      <c r="EL384" s="1">
        <v>36.1873399195023</v>
      </c>
      <c r="EM384" s="1">
        <v>35.749086479902502</v>
      </c>
      <c r="EN384" s="1">
        <v>30.9537914691943</v>
      </c>
      <c r="EO384" s="1">
        <v>22.0779220779221</v>
      </c>
      <c r="EP384" s="1">
        <v>51.0131712259371</v>
      </c>
      <c r="EQ384" s="1">
        <v>0</v>
      </c>
      <c r="ER384" s="1">
        <v>0</v>
      </c>
      <c r="ES384" s="1">
        <v>0</v>
      </c>
      <c r="ET384" s="1">
        <v>0</v>
      </c>
      <c r="EU384" s="1">
        <v>0</v>
      </c>
      <c r="EV384" s="1">
        <v>0</v>
      </c>
      <c r="EW384" s="1">
        <v>0</v>
      </c>
      <c r="EX384" s="1">
        <v>0</v>
      </c>
      <c r="EY384" s="1">
        <v>0</v>
      </c>
    </row>
    <row r="385" spans="1:155" ht="15">
      <c r="A385" s="11" t="s">
        <v>366</v>
      </c>
      <c r="B385" s="1" t="s">
        <v>838</v>
      </c>
      <c r="C385" s="1" t="s">
        <v>1283</v>
      </c>
      <c r="D385" s="11" t="s">
        <v>1019</v>
      </c>
      <c r="E385" s="11" t="s">
        <v>1284</v>
      </c>
      <c r="F385" s="1">
        <v>79.559748427672901</v>
      </c>
      <c r="G385" s="1">
        <v>80.967741935483801</v>
      </c>
      <c r="H385" s="1">
        <v>3.1034482758620601</v>
      </c>
      <c r="I385" s="1">
        <v>2.6315789473684199</v>
      </c>
      <c r="J385" s="1">
        <v>4.8245614035087696</v>
      </c>
      <c r="K385" s="1">
        <v>4.0178571428571397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60.691823899371101</v>
      </c>
      <c r="V385" s="1">
        <v>62.258064516128997</v>
      </c>
      <c r="W385" s="1">
        <v>21.034482758620602</v>
      </c>
      <c r="X385" s="1">
        <v>19.172932330827098</v>
      </c>
      <c r="Y385" s="1">
        <v>20.175438596491201</v>
      </c>
      <c r="Z385" s="1">
        <v>18.303571428571399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91.823899371069103</v>
      </c>
      <c r="AK385" s="1">
        <v>91.612903225806406</v>
      </c>
      <c r="AL385" s="1">
        <v>41.034482758620598</v>
      </c>
      <c r="AM385" s="1">
        <v>40.601503759398398</v>
      </c>
      <c r="AN385" s="1">
        <v>42.105263157894697</v>
      </c>
      <c r="AO385" s="1">
        <v>43.303571428571402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23.584905660377299</v>
      </c>
      <c r="AZ385" s="1">
        <v>37.741935483870897</v>
      </c>
      <c r="BA385" s="1">
        <v>21.034482758620602</v>
      </c>
      <c r="BB385" s="1">
        <v>28.195488721804502</v>
      </c>
      <c r="BC385" s="1">
        <v>11.8421052631578</v>
      </c>
      <c r="BD385" s="1">
        <v>20.982142857142801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26.729559748427601</v>
      </c>
      <c r="BO385" s="1">
        <v>30</v>
      </c>
      <c r="BP385" s="1">
        <v>30.344827586206801</v>
      </c>
      <c r="BQ385" s="1">
        <v>30.827067669172902</v>
      </c>
      <c r="BR385" s="1">
        <v>30.2631578947368</v>
      </c>
      <c r="BS385" s="1">
        <v>32.142857142857103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72.641509433962199</v>
      </c>
      <c r="CD385" s="1">
        <v>74.193548387096698</v>
      </c>
      <c r="CE385" s="1">
        <v>72.068965517241296</v>
      </c>
      <c r="CF385" s="1">
        <v>69.924812030075103</v>
      </c>
      <c r="CG385" s="1">
        <v>75.438596491228097</v>
      </c>
      <c r="CH385" s="1">
        <v>81.25</v>
      </c>
      <c r="CI385" s="1">
        <v>0</v>
      </c>
      <c r="CJ385" s="1">
        <v>0</v>
      </c>
      <c r="CK385" s="1">
        <v>0</v>
      </c>
      <c r="CL385" s="1">
        <v>0</v>
      </c>
      <c r="CM385" s="1">
        <v>0</v>
      </c>
      <c r="CN385" s="1">
        <v>0</v>
      </c>
      <c r="CO385" s="1">
        <v>0</v>
      </c>
      <c r="CP385" s="1">
        <v>0</v>
      </c>
      <c r="CQ385" s="1">
        <v>0</v>
      </c>
      <c r="CR385" s="1">
        <v>44.339622641509401</v>
      </c>
      <c r="CS385" s="1">
        <v>45.806451612903203</v>
      </c>
      <c r="CT385" s="1">
        <v>44.827586206896498</v>
      </c>
      <c r="CU385" s="1">
        <v>47.368421052631497</v>
      </c>
      <c r="CV385" s="1">
        <v>49.561403508771903</v>
      </c>
      <c r="CW385" s="1">
        <v>15.1785714285714</v>
      </c>
      <c r="CX385" s="1">
        <v>0</v>
      </c>
      <c r="CY385" s="1">
        <v>0</v>
      </c>
      <c r="CZ385" s="1">
        <v>0</v>
      </c>
      <c r="DA385" s="1">
        <v>0</v>
      </c>
      <c r="DB385" s="1">
        <v>0</v>
      </c>
      <c r="DC385" s="1">
        <v>0</v>
      </c>
      <c r="DD385" s="1">
        <v>0</v>
      </c>
      <c r="DE385" s="1">
        <v>0</v>
      </c>
      <c r="DF385" s="1">
        <v>0</v>
      </c>
      <c r="DG385" s="1">
        <v>85.271460014673494</v>
      </c>
      <c r="DH385" s="1">
        <v>89.077936333699199</v>
      </c>
      <c r="DI385" s="1">
        <v>74.076329679252893</v>
      </c>
      <c r="DJ385" s="1">
        <v>63.892180094786703</v>
      </c>
      <c r="DK385" s="1">
        <v>35.714285714285701</v>
      </c>
      <c r="DL385" s="1">
        <v>29.6352583586626</v>
      </c>
      <c r="DM385" s="1">
        <v>0</v>
      </c>
      <c r="DN385" s="1">
        <v>0</v>
      </c>
      <c r="DO385" s="1">
        <v>0</v>
      </c>
      <c r="DP385" s="1">
        <v>0</v>
      </c>
      <c r="DQ385" s="1">
        <v>0</v>
      </c>
      <c r="DR385" s="1">
        <v>0</v>
      </c>
      <c r="DS385" s="1">
        <v>0</v>
      </c>
      <c r="DT385" s="1">
        <v>0</v>
      </c>
      <c r="DU385" s="1">
        <v>0</v>
      </c>
      <c r="DV385" s="1">
        <v>27.201027146001401</v>
      </c>
      <c r="DW385" s="1">
        <v>21.899012074643199</v>
      </c>
      <c r="DX385" s="1">
        <v>0.58871295168493698</v>
      </c>
      <c r="DY385" s="1">
        <v>3.2879146919431199</v>
      </c>
      <c r="DZ385" s="1">
        <v>3.3466533466533401</v>
      </c>
      <c r="EA385" s="1">
        <v>4.2046605876393102</v>
      </c>
      <c r="EB385" s="1">
        <v>0</v>
      </c>
      <c r="EC385" s="1">
        <v>0</v>
      </c>
      <c r="ED385" s="1">
        <v>0</v>
      </c>
      <c r="EE385" s="1">
        <v>0</v>
      </c>
      <c r="EF385" s="1">
        <v>0</v>
      </c>
      <c r="EG385" s="1">
        <v>0</v>
      </c>
      <c r="EH385" s="1">
        <v>0</v>
      </c>
      <c r="EI385" s="1">
        <v>0</v>
      </c>
      <c r="EJ385" s="1">
        <v>0</v>
      </c>
      <c r="EK385" s="1">
        <v>35.399853264856901</v>
      </c>
      <c r="EL385" s="1">
        <v>36.1873399195023</v>
      </c>
      <c r="EM385" s="1">
        <v>35.749086479902502</v>
      </c>
      <c r="EN385" s="1">
        <v>30.9537914691943</v>
      </c>
      <c r="EO385" s="1">
        <v>22.0779220779221</v>
      </c>
      <c r="EP385" s="1">
        <v>51.0131712259371</v>
      </c>
      <c r="EQ385" s="1">
        <v>0</v>
      </c>
      <c r="ER385" s="1">
        <v>0</v>
      </c>
      <c r="ES385" s="1">
        <v>0</v>
      </c>
      <c r="ET385" s="1">
        <v>0</v>
      </c>
      <c r="EU385" s="1">
        <v>0</v>
      </c>
      <c r="EV385" s="1">
        <v>0</v>
      </c>
      <c r="EW385" s="1">
        <v>0</v>
      </c>
      <c r="EX385" s="1">
        <v>0</v>
      </c>
      <c r="EY385" s="1">
        <v>0</v>
      </c>
    </row>
    <row r="386" spans="1:155" ht="15">
      <c r="A386" s="11" t="s">
        <v>128</v>
      </c>
      <c r="B386" s="1" t="s">
        <v>603</v>
      </c>
      <c r="C386" s="1" t="s">
        <v>1059</v>
      </c>
      <c r="D386" s="11" t="s">
        <v>1046</v>
      </c>
      <c r="E386" s="11" t="s">
        <v>1093</v>
      </c>
      <c r="F386" s="1">
        <v>51.267281105990698</v>
      </c>
      <c r="G386" s="1">
        <v>44.841269841269799</v>
      </c>
      <c r="H386" s="1">
        <v>65.490797546012203</v>
      </c>
      <c r="I386" s="1">
        <v>62.698412698412703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75.921658986175103</v>
      </c>
      <c r="V386" s="1">
        <v>77.380952380952294</v>
      </c>
      <c r="W386" s="1">
        <v>61.656441717791402</v>
      </c>
      <c r="X386" s="1">
        <v>56.9444444444444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40.207373271889402</v>
      </c>
      <c r="AK386" s="1">
        <v>39.153439153439102</v>
      </c>
      <c r="AL386" s="1">
        <v>39.110429447852702</v>
      </c>
      <c r="AM386" s="1">
        <v>36.706349206349202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82.142857142857096</v>
      </c>
      <c r="AZ386" s="1">
        <v>78.703703703703695</v>
      </c>
      <c r="BA386" s="1">
        <v>81.748466257668696</v>
      </c>
      <c r="BB386" s="1">
        <v>78.373015873015802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29.493087557603602</v>
      </c>
      <c r="BO386" s="1">
        <v>32.804232804232797</v>
      </c>
      <c r="BP386" s="1">
        <v>34.662576687116498</v>
      </c>
      <c r="BQ386" s="1">
        <v>35.714285714285701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74.193548387096698</v>
      </c>
      <c r="CD386" s="1">
        <v>72.486772486772395</v>
      </c>
      <c r="CE386" s="1">
        <v>92.791411042944702</v>
      </c>
      <c r="CF386" s="1">
        <v>92.460317460317398</v>
      </c>
      <c r="CG386" s="1">
        <v>0</v>
      </c>
      <c r="CH386" s="1">
        <v>0</v>
      </c>
      <c r="CI386" s="1">
        <v>0</v>
      </c>
      <c r="CJ386" s="1">
        <v>0</v>
      </c>
      <c r="CK386" s="1">
        <v>0</v>
      </c>
      <c r="CL386" s="1">
        <v>0</v>
      </c>
      <c r="CM386" s="1">
        <v>0</v>
      </c>
      <c r="CN386" s="1">
        <v>0</v>
      </c>
      <c r="CO386" s="1">
        <v>0</v>
      </c>
      <c r="CP386" s="1">
        <v>0</v>
      </c>
      <c r="CQ386" s="1">
        <v>0</v>
      </c>
      <c r="CR386" s="1">
        <v>83.640552995391701</v>
      </c>
      <c r="CS386" s="1">
        <v>84.920634920634896</v>
      </c>
      <c r="CT386" s="1">
        <v>84.202453987730095</v>
      </c>
      <c r="CU386" s="1">
        <v>43.253968253968203</v>
      </c>
      <c r="CV386" s="1">
        <v>0</v>
      </c>
      <c r="CW386" s="1">
        <v>0</v>
      </c>
      <c r="CX386" s="1">
        <v>0</v>
      </c>
      <c r="CY386" s="1">
        <v>0</v>
      </c>
      <c r="CZ386" s="1">
        <v>0</v>
      </c>
      <c r="DA386" s="1">
        <v>0</v>
      </c>
      <c r="DB386" s="1">
        <v>0</v>
      </c>
      <c r="DC386" s="1">
        <v>0</v>
      </c>
      <c r="DD386" s="1">
        <v>0</v>
      </c>
      <c r="DE386" s="1">
        <v>0</v>
      </c>
      <c r="DF386" s="1">
        <v>0</v>
      </c>
      <c r="DG386" s="1">
        <v>71.331621423330802</v>
      </c>
      <c r="DH386" s="1">
        <v>85.1994145627515</v>
      </c>
      <c r="DI386" s="1">
        <v>84.185952090946003</v>
      </c>
      <c r="DJ386" s="1">
        <v>79.887440758293806</v>
      </c>
      <c r="DK386" s="1">
        <v>0</v>
      </c>
      <c r="DL386" s="1">
        <v>0</v>
      </c>
      <c r="DM386" s="1">
        <v>0</v>
      </c>
      <c r="DN386" s="1">
        <v>0</v>
      </c>
      <c r="DO386" s="1">
        <v>0</v>
      </c>
      <c r="DP386" s="1">
        <v>0</v>
      </c>
      <c r="DQ386" s="1">
        <v>0</v>
      </c>
      <c r="DR386" s="1">
        <v>0</v>
      </c>
      <c r="DS386" s="1">
        <v>0</v>
      </c>
      <c r="DT386" s="1">
        <v>0</v>
      </c>
      <c r="DU386" s="1">
        <v>0</v>
      </c>
      <c r="DV386" s="1">
        <v>18.030080704328601</v>
      </c>
      <c r="DW386" s="1">
        <v>36.2056348335162</v>
      </c>
      <c r="DX386" s="1">
        <v>35.1806739748274</v>
      </c>
      <c r="DY386" s="1">
        <v>23.311611374407502</v>
      </c>
      <c r="DZ386" s="1">
        <v>0</v>
      </c>
      <c r="EA386" s="1">
        <v>0</v>
      </c>
      <c r="EB386" s="1">
        <v>0</v>
      </c>
      <c r="EC386" s="1">
        <v>0</v>
      </c>
      <c r="ED386" s="1">
        <v>0</v>
      </c>
      <c r="EE386" s="1">
        <v>0</v>
      </c>
      <c r="EF386" s="1">
        <v>0</v>
      </c>
      <c r="EG386" s="1">
        <v>0</v>
      </c>
      <c r="EH386" s="1">
        <v>0</v>
      </c>
      <c r="EI386" s="1">
        <v>0</v>
      </c>
      <c r="EJ386" s="1">
        <v>0</v>
      </c>
      <c r="EK386" s="1">
        <v>35.399853264856901</v>
      </c>
      <c r="EL386" s="1">
        <v>36.1873399195023</v>
      </c>
      <c r="EM386" s="1">
        <v>35.749086479902502</v>
      </c>
      <c r="EN386" s="1">
        <v>30.9537914691943</v>
      </c>
      <c r="EO386" s="1">
        <v>0</v>
      </c>
      <c r="EP386" s="1">
        <v>0</v>
      </c>
      <c r="EQ386" s="1">
        <v>0</v>
      </c>
      <c r="ER386" s="1">
        <v>0</v>
      </c>
      <c r="ES386" s="1">
        <v>0</v>
      </c>
      <c r="ET386" s="1">
        <v>0</v>
      </c>
      <c r="EU386" s="1">
        <v>0</v>
      </c>
      <c r="EV386" s="1">
        <v>0</v>
      </c>
      <c r="EW386" s="1">
        <v>0</v>
      </c>
      <c r="EX386" s="1">
        <v>0</v>
      </c>
      <c r="EY386" s="1">
        <v>0</v>
      </c>
    </row>
    <row r="387" spans="1:155" ht="15">
      <c r="A387" s="11" t="s">
        <v>451</v>
      </c>
      <c r="B387" s="1" t="s">
        <v>918</v>
      </c>
      <c r="C387" s="1" t="s">
        <v>1018</v>
      </c>
      <c r="D387" s="11" t="s">
        <v>1112</v>
      </c>
      <c r="E387" s="11" t="s">
        <v>1113</v>
      </c>
      <c r="F387" s="1">
        <v>63.018433179723502</v>
      </c>
      <c r="G387" s="1">
        <v>62.8306878306878</v>
      </c>
      <c r="H387" s="1">
        <v>63.343558282208498</v>
      </c>
      <c r="I387" s="1">
        <v>55.753968253968203</v>
      </c>
      <c r="J387" s="1">
        <v>38.757396449704103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27.764976958525299</v>
      </c>
      <c r="V387" s="1">
        <v>29.3650793650793</v>
      </c>
      <c r="W387" s="1">
        <v>28.0674846625766</v>
      </c>
      <c r="X387" s="1">
        <v>25.198412698412699</v>
      </c>
      <c r="Y387" s="1">
        <v>21.0059171597633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40.207373271889402</v>
      </c>
      <c r="AK387" s="1">
        <v>39.153439153439102</v>
      </c>
      <c r="AL387" s="1">
        <v>39.110429447852702</v>
      </c>
      <c r="AM387" s="1">
        <v>36.706349206349202</v>
      </c>
      <c r="AN387" s="1">
        <v>32.840236686390497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31.221198156682</v>
      </c>
      <c r="AZ387" s="1">
        <v>3.83597883597883</v>
      </c>
      <c r="BA387" s="1">
        <v>1.3803680981595099</v>
      </c>
      <c r="BB387" s="1">
        <v>8.5317460317460299</v>
      </c>
      <c r="BC387" s="1">
        <v>14.4970414201183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29.493087557603602</v>
      </c>
      <c r="BO387" s="1">
        <v>32.804232804232797</v>
      </c>
      <c r="BP387" s="1">
        <v>34.662576687116498</v>
      </c>
      <c r="BQ387" s="1">
        <v>35.714285714285701</v>
      </c>
      <c r="BR387" s="1">
        <v>33.727810650887498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0</v>
      </c>
      <c r="CC387" s="1">
        <v>74.193548387096698</v>
      </c>
      <c r="CD387" s="1">
        <v>43.650793650793602</v>
      </c>
      <c r="CE387" s="1">
        <v>41.871165644171697</v>
      </c>
      <c r="CF387" s="1">
        <v>44.841269841269799</v>
      </c>
      <c r="CG387" s="1">
        <v>50.887573964497001</v>
      </c>
      <c r="CH387" s="1">
        <v>0</v>
      </c>
      <c r="CI387" s="1">
        <v>0</v>
      </c>
      <c r="CJ387" s="1">
        <v>0</v>
      </c>
      <c r="CK387" s="1">
        <v>0</v>
      </c>
      <c r="CL387" s="1">
        <v>0</v>
      </c>
      <c r="CM387" s="1">
        <v>0</v>
      </c>
      <c r="CN387" s="1">
        <v>0</v>
      </c>
      <c r="CO387" s="1">
        <v>0</v>
      </c>
      <c r="CP387" s="1">
        <v>0</v>
      </c>
      <c r="CQ387" s="1">
        <v>0</v>
      </c>
      <c r="CR387" s="1">
        <v>41.244239631336399</v>
      </c>
      <c r="CS387" s="1">
        <v>41.402116402116398</v>
      </c>
      <c r="CT387" s="1">
        <v>42.791411042944702</v>
      </c>
      <c r="CU387" s="1">
        <v>43.253968253968203</v>
      </c>
      <c r="CV387" s="1">
        <v>40.532544378698198</v>
      </c>
      <c r="CW387" s="1">
        <v>0</v>
      </c>
      <c r="CX387" s="1">
        <v>0</v>
      </c>
      <c r="CY387" s="1">
        <v>0</v>
      </c>
      <c r="CZ387" s="1">
        <v>0</v>
      </c>
      <c r="DA387" s="1">
        <v>0</v>
      </c>
      <c r="DB387" s="1">
        <v>0</v>
      </c>
      <c r="DC387" s="1">
        <v>0</v>
      </c>
      <c r="DD387" s="1">
        <v>0</v>
      </c>
      <c r="DE387" s="1">
        <v>0</v>
      </c>
      <c r="DF387" s="1">
        <v>0</v>
      </c>
      <c r="DG387" s="1">
        <v>67.406456346294902</v>
      </c>
      <c r="DH387" s="1">
        <v>83.113794365166399</v>
      </c>
      <c r="DI387" s="1">
        <v>90.966301258627595</v>
      </c>
      <c r="DJ387" s="1">
        <v>13.477488151658701</v>
      </c>
      <c r="DK387" s="1">
        <v>8.6413586413586394</v>
      </c>
      <c r="DL387" s="1">
        <v>0</v>
      </c>
      <c r="DM387" s="1">
        <v>0</v>
      </c>
      <c r="DN387" s="1">
        <v>0</v>
      </c>
      <c r="DO387" s="1">
        <v>0</v>
      </c>
      <c r="DP387" s="1">
        <v>0</v>
      </c>
      <c r="DQ387" s="1">
        <v>0</v>
      </c>
      <c r="DR387" s="1">
        <v>0</v>
      </c>
      <c r="DS387" s="1">
        <v>0</v>
      </c>
      <c r="DT387" s="1">
        <v>0</v>
      </c>
      <c r="DU387" s="1">
        <v>0</v>
      </c>
      <c r="DV387" s="1">
        <v>8.1621423330887701</v>
      </c>
      <c r="DW387" s="1">
        <v>12.788144895718901</v>
      </c>
      <c r="DX387" s="1">
        <v>11.510353227771001</v>
      </c>
      <c r="DY387" s="1">
        <v>15.1362559241706</v>
      </c>
      <c r="DZ387" s="1">
        <v>22.027972027972002</v>
      </c>
      <c r="EA387" s="1">
        <v>0</v>
      </c>
      <c r="EB387" s="1">
        <v>0</v>
      </c>
      <c r="EC387" s="1">
        <v>0</v>
      </c>
      <c r="ED387" s="1">
        <v>0</v>
      </c>
      <c r="EE387" s="1">
        <v>0</v>
      </c>
      <c r="EF387" s="1">
        <v>0</v>
      </c>
      <c r="EG387" s="1">
        <v>0</v>
      </c>
      <c r="EH387" s="1">
        <v>0</v>
      </c>
      <c r="EI387" s="1">
        <v>0</v>
      </c>
      <c r="EJ387" s="1">
        <v>0</v>
      </c>
      <c r="EK387" s="1">
        <v>35.399853264856901</v>
      </c>
      <c r="EL387" s="1">
        <v>36.1873399195023</v>
      </c>
      <c r="EM387" s="1">
        <v>35.749086479902502</v>
      </c>
      <c r="EN387" s="1">
        <v>30.9537914691943</v>
      </c>
      <c r="EO387" s="1">
        <v>22.0779220779221</v>
      </c>
      <c r="EP387" s="1">
        <v>0</v>
      </c>
      <c r="EQ387" s="1">
        <v>0</v>
      </c>
      <c r="ER387" s="1">
        <v>0</v>
      </c>
      <c r="ES387" s="1">
        <v>0</v>
      </c>
      <c r="ET387" s="1">
        <v>0</v>
      </c>
      <c r="EU387" s="1">
        <v>0</v>
      </c>
      <c r="EV387" s="1">
        <v>0</v>
      </c>
      <c r="EW387" s="1">
        <v>0</v>
      </c>
      <c r="EX387" s="1">
        <v>0</v>
      </c>
      <c r="EY387" s="1">
        <v>0</v>
      </c>
    </row>
    <row r="388" spans="1:155" ht="15">
      <c r="A388" s="11" t="s">
        <v>466</v>
      </c>
      <c r="B388" s="1" t="s">
        <v>930</v>
      </c>
      <c r="C388" s="1" t="s">
        <v>1013</v>
      </c>
      <c r="D388" s="11" t="s">
        <v>1014</v>
      </c>
      <c r="E388" s="11" t="s">
        <v>1015</v>
      </c>
      <c r="F388" s="1">
        <v>93.072289156626496</v>
      </c>
      <c r="G388" s="1">
        <v>93.493150684931507</v>
      </c>
      <c r="H388" s="1">
        <v>89.393939393939306</v>
      </c>
      <c r="I388" s="1">
        <v>78.358208955223802</v>
      </c>
      <c r="J388" s="1">
        <v>69.53125</v>
      </c>
      <c r="K388" s="1">
        <v>71.09375</v>
      </c>
      <c r="L388" s="1">
        <v>70</v>
      </c>
      <c r="M388" s="1">
        <v>72.388059701492494</v>
      </c>
      <c r="N388" s="1">
        <v>66.923076923076906</v>
      </c>
      <c r="O388" s="1">
        <v>72.807017543859601</v>
      </c>
      <c r="P388" s="1">
        <v>71</v>
      </c>
      <c r="Q388" s="1">
        <v>35.4166666666666</v>
      </c>
      <c r="R388" s="1">
        <v>31.372549019607799</v>
      </c>
      <c r="S388" s="1">
        <v>80.232558139534802</v>
      </c>
      <c r="T388" s="1">
        <v>0</v>
      </c>
      <c r="U388" s="1">
        <v>97.289156626505999</v>
      </c>
      <c r="V388" s="1">
        <v>99.657534246575295</v>
      </c>
      <c r="W388" s="1">
        <v>94.4444444444444</v>
      </c>
      <c r="X388" s="1">
        <v>97.761194029850699</v>
      </c>
      <c r="Y388" s="1">
        <v>85.15625</v>
      </c>
      <c r="Z388" s="1">
        <v>82.03125</v>
      </c>
      <c r="AA388" s="1">
        <v>91.538461538461505</v>
      </c>
      <c r="AB388" s="1">
        <v>93.283582089552198</v>
      </c>
      <c r="AC388" s="1">
        <v>51.538461538461497</v>
      </c>
      <c r="AD388" s="1">
        <v>17.543859649122801</v>
      </c>
      <c r="AE388" s="1">
        <v>20</v>
      </c>
      <c r="AF388" s="1">
        <v>30.2083333333333</v>
      </c>
      <c r="AG388" s="1">
        <v>66.6666666666666</v>
      </c>
      <c r="AH388" s="1">
        <v>98.837209302325505</v>
      </c>
      <c r="AI388" s="1">
        <v>0</v>
      </c>
      <c r="AJ388" s="1">
        <v>52.710843373493901</v>
      </c>
      <c r="AK388" s="1">
        <v>51.369863013698598</v>
      </c>
      <c r="AL388" s="1">
        <v>48.484848484848399</v>
      </c>
      <c r="AM388" s="1">
        <v>46.268656716417901</v>
      </c>
      <c r="AN388" s="1">
        <v>46.09375</v>
      </c>
      <c r="AO388" s="1">
        <v>44.53125</v>
      </c>
      <c r="AP388" s="1">
        <v>44.615384615384599</v>
      </c>
      <c r="AQ388" s="1">
        <v>49.253731343283498</v>
      </c>
      <c r="AR388" s="1">
        <v>53.076923076923102</v>
      </c>
      <c r="AS388" s="1">
        <v>57.894736842105203</v>
      </c>
      <c r="AT388" s="1">
        <v>63</v>
      </c>
      <c r="AU388" s="1">
        <v>63.5416666666666</v>
      </c>
      <c r="AV388" s="1">
        <v>55.8823529411764</v>
      </c>
      <c r="AW388" s="1">
        <v>51.162790697674403</v>
      </c>
      <c r="AX388" s="1">
        <v>0</v>
      </c>
      <c r="AY388" s="1">
        <v>65.361445783132496</v>
      </c>
      <c r="AZ388" s="1">
        <v>66.780821917808197</v>
      </c>
      <c r="BA388" s="1">
        <v>57.070707070707101</v>
      </c>
      <c r="BB388" s="1">
        <v>54.477611940298502</v>
      </c>
      <c r="BC388" s="1">
        <v>60.15625</v>
      </c>
      <c r="BD388" s="1">
        <v>61.71875</v>
      </c>
      <c r="BE388" s="1">
        <v>54.615384615384599</v>
      </c>
      <c r="BF388" s="1">
        <v>52.985074626865597</v>
      </c>
      <c r="BG388" s="1">
        <v>25.384615384615302</v>
      </c>
      <c r="BH388" s="1">
        <v>11.403508771929801</v>
      </c>
      <c r="BI388" s="1">
        <v>17</v>
      </c>
      <c r="BJ388" s="1">
        <v>19.7916666666666</v>
      </c>
      <c r="BK388" s="1">
        <v>22.5490196078431</v>
      </c>
      <c r="BL388" s="1">
        <v>82.558139534883693</v>
      </c>
      <c r="BM388" s="1">
        <v>0</v>
      </c>
      <c r="BN388" s="1">
        <v>26.204819277108399</v>
      </c>
      <c r="BO388" s="1">
        <v>26.369863013698598</v>
      </c>
      <c r="BP388" s="1">
        <v>23.737373737373701</v>
      </c>
      <c r="BQ388" s="1">
        <v>20.8955223880597</v>
      </c>
      <c r="BR388" s="1">
        <v>23.4375</v>
      </c>
      <c r="BS388" s="1">
        <v>26.5625</v>
      </c>
      <c r="BT388" s="1">
        <v>30</v>
      </c>
      <c r="BU388" s="1">
        <v>35.074626865671597</v>
      </c>
      <c r="BV388" s="1">
        <v>36.923076923076898</v>
      </c>
      <c r="BW388" s="1">
        <v>37.719298245613999</v>
      </c>
      <c r="BX388" s="1">
        <v>37</v>
      </c>
      <c r="BY388" s="1">
        <v>43.75</v>
      </c>
      <c r="BZ388" s="1">
        <v>43.137254901960702</v>
      </c>
      <c r="CA388" s="1">
        <v>45.348837209302303</v>
      </c>
      <c r="CB388" s="1">
        <v>0</v>
      </c>
      <c r="CC388" s="1">
        <v>52.108433734939702</v>
      </c>
      <c r="CD388" s="1">
        <v>70.890410958904098</v>
      </c>
      <c r="CE388" s="1">
        <v>46.969696969696898</v>
      </c>
      <c r="CF388" s="1">
        <v>29.1044776119403</v>
      </c>
      <c r="CG388" s="1">
        <v>57.8125</v>
      </c>
      <c r="CH388" s="1">
        <v>60.15625</v>
      </c>
      <c r="CI388" s="1">
        <v>65.384615384615302</v>
      </c>
      <c r="CJ388" s="1">
        <v>91.791044776119406</v>
      </c>
      <c r="CK388" s="1">
        <v>78.461538461538396</v>
      </c>
      <c r="CL388" s="1">
        <v>86.842105263157904</v>
      </c>
      <c r="CM388" s="1">
        <v>89</v>
      </c>
      <c r="CN388" s="1">
        <v>65.625</v>
      </c>
      <c r="CO388" s="1">
        <v>15.6862745098039</v>
      </c>
      <c r="CP388" s="1">
        <v>18.604651162790599</v>
      </c>
      <c r="CQ388" s="1">
        <v>0</v>
      </c>
      <c r="CR388" s="1">
        <v>85.843373493975903</v>
      </c>
      <c r="CS388" s="1">
        <v>88.356164383561605</v>
      </c>
      <c r="CT388" s="1">
        <v>82.828282828282795</v>
      </c>
      <c r="CU388" s="1">
        <v>77.611940298507406</v>
      </c>
      <c r="CV388" s="1">
        <v>94.53125</v>
      </c>
      <c r="CW388" s="1">
        <v>92.96875</v>
      </c>
      <c r="CX388" s="1">
        <v>93.076923076923094</v>
      </c>
      <c r="CY388" s="1">
        <v>94.029850746268593</v>
      </c>
      <c r="CZ388" s="1">
        <v>82.307692307692307</v>
      </c>
      <c r="DA388" s="1">
        <v>53.508771929824498</v>
      </c>
      <c r="DB388" s="1">
        <v>67</v>
      </c>
      <c r="DC388" s="1">
        <v>67.7083333333333</v>
      </c>
      <c r="DD388" s="1">
        <v>70.588235294117595</v>
      </c>
      <c r="DE388" s="1">
        <v>77.906976744186096</v>
      </c>
      <c r="DF388" s="1">
        <v>0</v>
      </c>
      <c r="DG388" s="1">
        <v>75.759238931577002</v>
      </c>
      <c r="DH388" s="1">
        <v>89.098660170523701</v>
      </c>
      <c r="DI388" s="1">
        <v>76.806872037914701</v>
      </c>
      <c r="DJ388" s="1">
        <v>33.716283716283698</v>
      </c>
      <c r="DK388" s="1">
        <v>28.419452887537901</v>
      </c>
      <c r="DL388" s="1">
        <v>29.856115107913599</v>
      </c>
      <c r="DM388" s="1">
        <v>33.145491803278603</v>
      </c>
      <c r="DN388" s="1">
        <v>55.819838056680098</v>
      </c>
      <c r="DO388" s="1">
        <v>36.9927159209157</v>
      </c>
      <c r="DP388" s="1">
        <v>27.725674091441899</v>
      </c>
      <c r="DQ388" s="1">
        <v>31.8722139673105</v>
      </c>
      <c r="DR388" s="1">
        <v>34.924242424242401</v>
      </c>
      <c r="DS388" s="1">
        <v>8.5735963581183601</v>
      </c>
      <c r="DT388" s="1">
        <v>14.830508474576201</v>
      </c>
      <c r="DU388" s="1">
        <v>0</v>
      </c>
      <c r="DV388" s="1">
        <v>16.483717526527599</v>
      </c>
      <c r="DW388" s="1">
        <v>30.1055623223711</v>
      </c>
      <c r="DX388" s="1">
        <v>26.095971563980999</v>
      </c>
      <c r="DY388" s="1">
        <v>13.236763236763201</v>
      </c>
      <c r="DZ388" s="1">
        <v>18.3890577507598</v>
      </c>
      <c r="EA388" s="1">
        <v>9.1983556012332901</v>
      </c>
      <c r="EB388" s="1">
        <v>10.911885245901599</v>
      </c>
      <c r="EC388" s="1">
        <v>19.989878542510102</v>
      </c>
      <c r="ED388" s="1">
        <v>34.0790842872008</v>
      </c>
      <c r="EE388" s="1">
        <v>35.932004689331698</v>
      </c>
      <c r="EF388" s="1">
        <v>29.643387815750302</v>
      </c>
      <c r="EG388" s="1">
        <v>29.469696969696901</v>
      </c>
      <c r="EH388" s="1">
        <v>58.194233687405102</v>
      </c>
      <c r="EI388" s="1">
        <v>52.457627118644098</v>
      </c>
      <c r="EJ388" s="1">
        <v>0</v>
      </c>
      <c r="EK388" s="1">
        <v>82.3271130625686</v>
      </c>
      <c r="EL388" s="1">
        <v>81.831100284206201</v>
      </c>
      <c r="EM388" s="1">
        <v>75.740521327014207</v>
      </c>
      <c r="EN388" s="1">
        <v>66.533466533466495</v>
      </c>
      <c r="EO388" s="1">
        <v>63.931104356636197</v>
      </c>
      <c r="EP388" s="1">
        <v>66.187050359712202</v>
      </c>
      <c r="EQ388" s="1">
        <v>75.051229508196698</v>
      </c>
      <c r="ER388" s="1">
        <v>82.995951417004093</v>
      </c>
      <c r="ES388" s="1">
        <v>28.876170655567101</v>
      </c>
      <c r="ET388" s="1">
        <v>38.628370457209797</v>
      </c>
      <c r="EU388" s="1">
        <v>47.696879643387803</v>
      </c>
      <c r="EV388" s="1">
        <v>38.939393939393902</v>
      </c>
      <c r="EW388" s="1">
        <v>40.819423368740502</v>
      </c>
      <c r="EX388" s="1">
        <v>41.610169491525397</v>
      </c>
      <c r="EY388" s="1">
        <v>0</v>
      </c>
    </row>
    <row r="389" spans="1:155" ht="15">
      <c r="A389" s="11" t="s">
        <v>249</v>
      </c>
      <c r="B389" s="1" t="s">
        <v>722</v>
      </c>
      <c r="C389" s="1" t="s">
        <v>1096</v>
      </c>
      <c r="D389" s="11" t="s">
        <v>1192</v>
      </c>
      <c r="E389" s="11" t="s">
        <v>1193</v>
      </c>
      <c r="F389" s="1">
        <v>88.1944444444444</v>
      </c>
      <c r="G389" s="1">
        <v>86.340206185566998</v>
      </c>
      <c r="H389" s="1">
        <v>83.9673913043478</v>
      </c>
      <c r="I389" s="1">
        <v>82.679738562091501</v>
      </c>
      <c r="J389" s="1">
        <v>73.245614035087698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96.5277777777777</v>
      </c>
      <c r="V389" s="1">
        <v>96.391752577319494</v>
      </c>
      <c r="W389" s="1">
        <v>92.119565217391298</v>
      </c>
      <c r="X389" s="1">
        <v>80.392156862745097</v>
      </c>
      <c r="Y389" s="1">
        <v>70.614035087719301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43.0555555555555</v>
      </c>
      <c r="AK389" s="1">
        <v>43.556701030927798</v>
      </c>
      <c r="AL389" s="1">
        <v>43.478260869565197</v>
      </c>
      <c r="AM389" s="1">
        <v>42.810457516339802</v>
      </c>
      <c r="AN389" s="1">
        <v>40.350877192982402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86.8055555555555</v>
      </c>
      <c r="AZ389" s="1">
        <v>68.814432989690701</v>
      </c>
      <c r="BA389" s="1">
        <v>71.4673913043478</v>
      </c>
      <c r="BB389" s="1">
        <v>73.529411764705799</v>
      </c>
      <c r="BC389" s="1">
        <v>67.105263157894697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87.268518518518505</v>
      </c>
      <c r="BO389" s="1">
        <v>89.432989690721598</v>
      </c>
      <c r="BP389" s="1">
        <v>91.032608695652101</v>
      </c>
      <c r="BQ389" s="1">
        <v>77.7777777777777</v>
      </c>
      <c r="BR389" s="1">
        <v>80.263157894736807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90.046296296296205</v>
      </c>
      <c r="CD389" s="1">
        <v>87.886597938144305</v>
      </c>
      <c r="CE389" s="1">
        <v>93.75</v>
      </c>
      <c r="CF389" s="1">
        <v>92.810457516339795</v>
      </c>
      <c r="CG389" s="1">
        <v>94.298245614035096</v>
      </c>
      <c r="CH389" s="1">
        <v>0</v>
      </c>
      <c r="CI389" s="1">
        <v>0</v>
      </c>
      <c r="CJ389" s="1">
        <v>0</v>
      </c>
      <c r="CK389" s="1">
        <v>0</v>
      </c>
      <c r="CL389" s="1">
        <v>0</v>
      </c>
      <c r="CM389" s="1">
        <v>0</v>
      </c>
      <c r="CN389" s="1">
        <v>0</v>
      </c>
      <c r="CO389" s="1">
        <v>0</v>
      </c>
      <c r="CP389" s="1">
        <v>0</v>
      </c>
      <c r="CQ389" s="1">
        <v>0</v>
      </c>
      <c r="CR389" s="1">
        <v>53.240740740740698</v>
      </c>
      <c r="CS389" s="1">
        <v>54.896907216494803</v>
      </c>
      <c r="CT389" s="1">
        <v>36.1413043478261</v>
      </c>
      <c r="CU389" s="1">
        <v>36.928104575163403</v>
      </c>
      <c r="CV389" s="1">
        <v>19.736842105263101</v>
      </c>
      <c r="CW389" s="1">
        <v>0</v>
      </c>
      <c r="CX389" s="1">
        <v>0</v>
      </c>
      <c r="CY389" s="1">
        <v>0</v>
      </c>
      <c r="CZ389" s="1">
        <v>0</v>
      </c>
      <c r="DA389" s="1">
        <v>0</v>
      </c>
      <c r="DB389" s="1">
        <v>0</v>
      </c>
      <c r="DC389" s="1">
        <v>0</v>
      </c>
      <c r="DD389" s="1">
        <v>0</v>
      </c>
      <c r="DE389" s="1">
        <v>0</v>
      </c>
      <c r="DF389" s="1">
        <v>0</v>
      </c>
      <c r="DG389" s="1">
        <v>73.459280997798899</v>
      </c>
      <c r="DH389" s="1">
        <v>76.710574460299995</v>
      </c>
      <c r="DI389" s="1">
        <v>58.932196508323102</v>
      </c>
      <c r="DJ389" s="1">
        <v>43.276066350710899</v>
      </c>
      <c r="DK389" s="1">
        <v>40.309690309690303</v>
      </c>
      <c r="DL389" s="1">
        <v>0</v>
      </c>
      <c r="DM389" s="1">
        <v>0</v>
      </c>
      <c r="DN389" s="1">
        <v>0</v>
      </c>
      <c r="DO389" s="1">
        <v>0</v>
      </c>
      <c r="DP389" s="1">
        <v>0</v>
      </c>
      <c r="DQ389" s="1">
        <v>0</v>
      </c>
      <c r="DR389" s="1">
        <v>0</v>
      </c>
      <c r="DS389" s="1">
        <v>0</v>
      </c>
      <c r="DT389" s="1">
        <v>0</v>
      </c>
      <c r="DU389" s="1">
        <v>0</v>
      </c>
      <c r="DV389" s="1">
        <v>79.878943506969904</v>
      </c>
      <c r="DW389" s="1">
        <v>73.673618733991901</v>
      </c>
      <c r="DX389" s="1">
        <v>38.4693463256191</v>
      </c>
      <c r="DY389" s="1">
        <v>43.75</v>
      </c>
      <c r="DZ389" s="1">
        <v>18.3316683316683</v>
      </c>
      <c r="EA389" s="1">
        <v>0</v>
      </c>
      <c r="EB389" s="1">
        <v>0</v>
      </c>
      <c r="EC389" s="1">
        <v>0</v>
      </c>
      <c r="ED389" s="1">
        <v>0</v>
      </c>
      <c r="EE389" s="1">
        <v>0</v>
      </c>
      <c r="EF389" s="1">
        <v>0</v>
      </c>
      <c r="EG389" s="1">
        <v>0</v>
      </c>
      <c r="EH389" s="1">
        <v>0</v>
      </c>
      <c r="EI389" s="1">
        <v>0</v>
      </c>
      <c r="EJ389" s="1">
        <v>0</v>
      </c>
      <c r="EK389" s="1">
        <v>97.817314746881806</v>
      </c>
      <c r="EL389" s="1">
        <v>98.0607391145261</v>
      </c>
      <c r="EM389" s="1">
        <v>97.360941940722697</v>
      </c>
      <c r="EN389" s="1">
        <v>96.623222748815095</v>
      </c>
      <c r="EO389" s="1">
        <v>90.909090909090907</v>
      </c>
      <c r="EP389" s="1">
        <v>0</v>
      </c>
      <c r="EQ389" s="1">
        <v>0</v>
      </c>
      <c r="ER389" s="1">
        <v>0</v>
      </c>
      <c r="ES389" s="1">
        <v>0</v>
      </c>
      <c r="ET389" s="1">
        <v>0</v>
      </c>
      <c r="EU389" s="1">
        <v>0</v>
      </c>
      <c r="EV389" s="1">
        <v>0</v>
      </c>
      <c r="EW389" s="1">
        <v>0</v>
      </c>
      <c r="EX389" s="1">
        <v>0</v>
      </c>
      <c r="EY389" s="1">
        <v>0</v>
      </c>
    </row>
    <row r="390" spans="1:155" ht="15">
      <c r="A390" s="11" t="s">
        <v>56</v>
      </c>
      <c r="B390" s="1" t="s">
        <v>964</v>
      </c>
      <c r="C390" s="1" t="s">
        <v>1026</v>
      </c>
      <c r="D390" s="11" t="s">
        <v>1027</v>
      </c>
      <c r="E390" s="11" t="s">
        <v>1028</v>
      </c>
      <c r="F390" s="1">
        <v>38.953488372092998</v>
      </c>
      <c r="G390" s="1">
        <v>54.268292682926798</v>
      </c>
      <c r="H390" s="1">
        <v>53.378378378378301</v>
      </c>
      <c r="I390" s="1">
        <v>71.739130434782595</v>
      </c>
      <c r="J390" s="1">
        <v>44.736842105263101</v>
      </c>
      <c r="K390" s="1">
        <v>78.571428571428498</v>
      </c>
      <c r="L390" s="1">
        <v>63.8888888888888</v>
      </c>
      <c r="M390" s="1">
        <v>76.851851851851805</v>
      </c>
      <c r="N390" s="1">
        <v>87.735849056603698</v>
      </c>
      <c r="O390" s="1">
        <v>41.25</v>
      </c>
      <c r="P390" s="1">
        <v>73.6111111111111</v>
      </c>
      <c r="Q390" s="1">
        <v>0</v>
      </c>
      <c r="R390" s="1">
        <v>0</v>
      </c>
      <c r="S390" s="1">
        <v>0</v>
      </c>
      <c r="T390" s="1">
        <v>0</v>
      </c>
      <c r="U390" s="1">
        <v>70.348837209302303</v>
      </c>
      <c r="V390" s="1">
        <v>71.341463414634106</v>
      </c>
      <c r="W390" s="1">
        <v>61.486486486486399</v>
      </c>
      <c r="X390" s="1">
        <v>58.695652173912997</v>
      </c>
      <c r="Y390" s="1">
        <v>50</v>
      </c>
      <c r="Z390" s="1">
        <v>39.285714285714199</v>
      </c>
      <c r="AA390" s="1">
        <v>54.629629629629598</v>
      </c>
      <c r="AB390" s="1">
        <v>50.925925925925903</v>
      </c>
      <c r="AC390" s="1">
        <v>59.4339622641509</v>
      </c>
      <c r="AD390" s="1">
        <v>58.75</v>
      </c>
      <c r="AE390" s="1">
        <v>56.9444444444444</v>
      </c>
      <c r="AF390" s="1">
        <v>0</v>
      </c>
      <c r="AG390" s="1">
        <v>0</v>
      </c>
      <c r="AH390" s="1">
        <v>0</v>
      </c>
      <c r="AI390" s="1">
        <v>0</v>
      </c>
      <c r="AJ390" s="1">
        <v>22.0930232558139</v>
      </c>
      <c r="AK390" s="1">
        <v>25.609756097560901</v>
      </c>
      <c r="AL390" s="1">
        <v>27.702702702702702</v>
      </c>
      <c r="AM390" s="1">
        <v>29.710144927536199</v>
      </c>
      <c r="AN390" s="1">
        <v>80.701754385964904</v>
      </c>
      <c r="AO390" s="1">
        <v>83.035714285714207</v>
      </c>
      <c r="AP390" s="1">
        <v>37.037037037037003</v>
      </c>
      <c r="AQ390" s="1">
        <v>42.592592592592503</v>
      </c>
      <c r="AR390" s="1">
        <v>43.396226415094297</v>
      </c>
      <c r="AS390" s="1">
        <v>47.5</v>
      </c>
      <c r="AT390" s="1">
        <v>45.8333333333333</v>
      </c>
      <c r="AU390" s="1">
        <v>0</v>
      </c>
      <c r="AV390" s="1">
        <v>0</v>
      </c>
      <c r="AW390" s="1">
        <v>0</v>
      </c>
      <c r="AX390" s="1">
        <v>0</v>
      </c>
      <c r="AY390" s="1">
        <v>90.116279069767401</v>
      </c>
      <c r="AZ390" s="1">
        <v>76.219512195121894</v>
      </c>
      <c r="BA390" s="1">
        <v>89.864864864864799</v>
      </c>
      <c r="BB390" s="1">
        <v>86.231884057971001</v>
      </c>
      <c r="BC390" s="1">
        <v>65.789473684210506</v>
      </c>
      <c r="BD390" s="1">
        <v>83.035714285714207</v>
      </c>
      <c r="BE390" s="1">
        <v>52.7777777777777</v>
      </c>
      <c r="BF390" s="1">
        <v>91.6666666666666</v>
      </c>
      <c r="BG390" s="1">
        <v>91.509433962264097</v>
      </c>
      <c r="BH390" s="1">
        <v>71.25</v>
      </c>
      <c r="BI390" s="1">
        <v>84.7222222222222</v>
      </c>
      <c r="BJ390" s="1">
        <v>0</v>
      </c>
      <c r="BK390" s="1">
        <v>0</v>
      </c>
      <c r="BL390" s="1">
        <v>0</v>
      </c>
      <c r="BM390" s="1">
        <v>0</v>
      </c>
      <c r="BN390" s="1">
        <v>73.837209302325505</v>
      </c>
      <c r="BO390" s="1">
        <v>72.560975609756099</v>
      </c>
      <c r="BP390" s="1">
        <v>79.054054054054006</v>
      </c>
      <c r="BQ390" s="1">
        <v>83.3333333333333</v>
      </c>
      <c r="BR390" s="1">
        <v>60.5263157894736</v>
      </c>
      <c r="BS390" s="1">
        <v>64.285714285714207</v>
      </c>
      <c r="BT390" s="1">
        <v>67.592592592592496</v>
      </c>
      <c r="BU390" s="1">
        <v>71.296296296296205</v>
      </c>
      <c r="BV390" s="1">
        <v>75.471698113207495</v>
      </c>
      <c r="BW390" s="1">
        <v>36.25</v>
      </c>
      <c r="BX390" s="1">
        <v>36.1111111111111</v>
      </c>
      <c r="BY390" s="1">
        <v>0</v>
      </c>
      <c r="BZ390" s="1">
        <v>0</v>
      </c>
      <c r="CA390" s="1">
        <v>0</v>
      </c>
      <c r="CB390" s="1">
        <v>0</v>
      </c>
      <c r="CC390" s="1">
        <v>91.279069767441797</v>
      </c>
      <c r="CD390" s="1">
        <v>95.731707317073102</v>
      </c>
      <c r="CE390" s="1">
        <v>92.567567567567494</v>
      </c>
      <c r="CF390" s="1">
        <v>90.579710144927503</v>
      </c>
      <c r="CG390" s="1">
        <v>62.280701754385902</v>
      </c>
      <c r="CH390" s="1">
        <v>80.357142857142804</v>
      </c>
      <c r="CI390" s="1">
        <v>54.629629629629598</v>
      </c>
      <c r="CJ390" s="1">
        <v>81.481481481481396</v>
      </c>
      <c r="CK390" s="1">
        <v>89.622641509433905</v>
      </c>
      <c r="CL390" s="1">
        <v>93.75</v>
      </c>
      <c r="CM390" s="1">
        <v>87.5</v>
      </c>
      <c r="CN390" s="1">
        <v>0</v>
      </c>
      <c r="CO390" s="1">
        <v>0</v>
      </c>
      <c r="CP390" s="1">
        <v>0</v>
      </c>
      <c r="CQ390" s="1">
        <v>0</v>
      </c>
      <c r="CR390" s="1">
        <v>47.674418604651102</v>
      </c>
      <c r="CS390" s="1">
        <v>54.268292682926798</v>
      </c>
      <c r="CT390" s="1">
        <v>53.378378378378301</v>
      </c>
      <c r="CU390" s="1">
        <v>55.797101449275303</v>
      </c>
      <c r="CV390" s="1">
        <v>78.070175438596394</v>
      </c>
      <c r="CW390" s="1">
        <v>77.678571428571402</v>
      </c>
      <c r="CX390" s="1">
        <v>73.148148148148096</v>
      </c>
      <c r="CY390" s="1">
        <v>95.370370370370296</v>
      </c>
      <c r="CZ390" s="1">
        <v>96.2264150943396</v>
      </c>
      <c r="DA390" s="1">
        <v>56.25</v>
      </c>
      <c r="DB390" s="1">
        <v>62.5</v>
      </c>
      <c r="DC390" s="1">
        <v>0</v>
      </c>
      <c r="DD390" s="1">
        <v>0</v>
      </c>
      <c r="DE390" s="1">
        <v>0</v>
      </c>
      <c r="DF390" s="1">
        <v>0</v>
      </c>
      <c r="DG390" s="1">
        <v>89.856933235509899</v>
      </c>
      <c r="DH390" s="1">
        <v>90.944017563117399</v>
      </c>
      <c r="DI390" s="1">
        <v>91.331709297604505</v>
      </c>
      <c r="DJ390" s="1">
        <v>84.745260663507096</v>
      </c>
      <c r="DK390" s="1">
        <v>64.785214785214706</v>
      </c>
      <c r="DL390" s="1">
        <v>65.298885511651406</v>
      </c>
      <c r="DM390" s="1">
        <v>61.613566289825201</v>
      </c>
      <c r="DN390" s="1">
        <v>64.395491803278603</v>
      </c>
      <c r="DO390" s="1">
        <v>88.4109311740891</v>
      </c>
      <c r="DP390" s="1">
        <v>72.580645161290306</v>
      </c>
      <c r="DQ390" s="1">
        <v>59.026963657678699</v>
      </c>
      <c r="DR390" s="1">
        <v>0</v>
      </c>
      <c r="DS390" s="1">
        <v>0</v>
      </c>
      <c r="DT390" s="1">
        <v>0</v>
      </c>
      <c r="DU390" s="1">
        <v>0</v>
      </c>
      <c r="DV390" s="1">
        <v>71.148202494497397</v>
      </c>
      <c r="DW390" s="1">
        <v>81.174533479692599</v>
      </c>
      <c r="DX390" s="1">
        <v>73.629719853836704</v>
      </c>
      <c r="DY390" s="1">
        <v>75.444312796208493</v>
      </c>
      <c r="DZ390" s="1">
        <v>63.886113886113797</v>
      </c>
      <c r="EA390" s="1">
        <v>95.694022289766906</v>
      </c>
      <c r="EB390" s="1">
        <v>77.029804727646393</v>
      </c>
      <c r="EC390" s="1">
        <v>43.493852459016303</v>
      </c>
      <c r="ED390" s="1">
        <v>59.767206477732699</v>
      </c>
      <c r="EE390" s="1">
        <v>35.848074921956197</v>
      </c>
      <c r="EF390" s="1">
        <v>36.400937866353999</v>
      </c>
      <c r="EG390" s="1">
        <v>0</v>
      </c>
      <c r="EH390" s="1">
        <v>0</v>
      </c>
      <c r="EI390" s="1">
        <v>0</v>
      </c>
      <c r="EJ390" s="1">
        <v>0</v>
      </c>
      <c r="EK390" s="1">
        <v>84.702861335289796</v>
      </c>
      <c r="EL390" s="1">
        <v>82.3271130625686</v>
      </c>
      <c r="EM390" s="1">
        <v>81.831100284206201</v>
      </c>
      <c r="EN390" s="1">
        <v>75.740521327014207</v>
      </c>
      <c r="EO390" s="1">
        <v>85.714285714285694</v>
      </c>
      <c r="EP390" s="1">
        <v>94.478216818642295</v>
      </c>
      <c r="EQ390" s="1">
        <v>76.618705035971203</v>
      </c>
      <c r="ER390" s="1">
        <v>83.709016393442596</v>
      </c>
      <c r="ES390" s="1">
        <v>87.398785425101195</v>
      </c>
      <c r="ET390" s="1">
        <v>89.281997918834506</v>
      </c>
      <c r="EU390" s="1">
        <v>91.500586166471194</v>
      </c>
      <c r="EV390" s="1">
        <v>0</v>
      </c>
      <c r="EW390" s="1">
        <v>0</v>
      </c>
      <c r="EX390" s="1">
        <v>0</v>
      </c>
      <c r="EY390" s="1">
        <v>0</v>
      </c>
    </row>
    <row r="391" spans="1:155" ht="15">
      <c r="A391" s="11" t="s">
        <v>234</v>
      </c>
      <c r="B391" s="1" t="s">
        <v>709</v>
      </c>
      <c r="C391" s="1" t="s">
        <v>1018</v>
      </c>
      <c r="D391" s="11" t="s">
        <v>1112</v>
      </c>
      <c r="E391" s="11" t="s">
        <v>1113</v>
      </c>
      <c r="F391" s="1">
        <v>97.350230414746505</v>
      </c>
      <c r="G391" s="1">
        <v>98.015873015872998</v>
      </c>
      <c r="H391" s="1">
        <v>94.9386503067484</v>
      </c>
      <c r="I391" s="1">
        <v>99.801587301587304</v>
      </c>
      <c r="J391" s="1">
        <v>99.704142011834307</v>
      </c>
      <c r="K391" s="1">
        <v>99.6666666666666</v>
      </c>
      <c r="L391" s="1">
        <v>99.632352941176407</v>
      </c>
      <c r="M391" s="1">
        <v>98.846153846153797</v>
      </c>
      <c r="N391" s="1">
        <v>90.601503759398398</v>
      </c>
      <c r="O391" s="1">
        <v>99.576271186440593</v>
      </c>
      <c r="P391" s="1">
        <v>99.484536082474193</v>
      </c>
      <c r="Q391" s="1">
        <v>86.931818181818102</v>
      </c>
      <c r="R391" s="1">
        <v>39.534883720930203</v>
      </c>
      <c r="S391" s="1">
        <v>44.1860465116279</v>
      </c>
      <c r="T391" s="1">
        <v>43.650793650793602</v>
      </c>
      <c r="U391" s="1">
        <v>98.502304147465395</v>
      </c>
      <c r="V391" s="1">
        <v>99.3386243386243</v>
      </c>
      <c r="W391" s="1">
        <v>99.233128834355796</v>
      </c>
      <c r="X391" s="1">
        <v>98.214285714285694</v>
      </c>
      <c r="Y391" s="1">
        <v>87.869822485207095</v>
      </c>
      <c r="Z391" s="1">
        <v>65.6666666666666</v>
      </c>
      <c r="AA391" s="1">
        <v>62.867647058823501</v>
      </c>
      <c r="AB391" s="1">
        <v>66.923076923076906</v>
      </c>
      <c r="AC391" s="1">
        <v>67.293233082706706</v>
      </c>
      <c r="AD391" s="1">
        <v>86.016949152542296</v>
      </c>
      <c r="AE391" s="1">
        <v>82.989690721649396</v>
      </c>
      <c r="AF391" s="1">
        <v>77.840909090909093</v>
      </c>
      <c r="AG391" s="1">
        <v>83.720930232558104</v>
      </c>
      <c r="AH391" s="1">
        <v>40.697674418604599</v>
      </c>
      <c r="AI391" s="1">
        <v>43.650793650793602</v>
      </c>
      <c r="AJ391" s="1">
        <v>89.861751152073694</v>
      </c>
      <c r="AK391" s="1">
        <v>88.624338624338606</v>
      </c>
      <c r="AL391" s="1">
        <v>88.803680981595093</v>
      </c>
      <c r="AM391" s="1">
        <v>86.706349206349202</v>
      </c>
      <c r="AN391" s="1">
        <v>82.248520710059097</v>
      </c>
      <c r="AO391" s="1">
        <v>80.3333333333333</v>
      </c>
      <c r="AP391" s="1">
        <v>78.308823529411697</v>
      </c>
      <c r="AQ391" s="1">
        <v>80.769230769230703</v>
      </c>
      <c r="AR391" s="1">
        <v>94.360902255639104</v>
      </c>
      <c r="AS391" s="1">
        <v>94.067796610169495</v>
      </c>
      <c r="AT391" s="1">
        <v>94.845360824742201</v>
      </c>
      <c r="AU391" s="1">
        <v>92.045454545454504</v>
      </c>
      <c r="AV391" s="1">
        <v>50</v>
      </c>
      <c r="AW391" s="1">
        <v>48.2558139534883</v>
      </c>
      <c r="AX391" s="1">
        <v>49.206349206349202</v>
      </c>
      <c r="AY391" s="1">
        <v>90.437788018433096</v>
      </c>
      <c r="AZ391" s="1">
        <v>94.576719576719498</v>
      </c>
      <c r="BA391" s="1">
        <v>95.245398773006102</v>
      </c>
      <c r="BB391" s="1">
        <v>91.865079365079296</v>
      </c>
      <c r="BC391" s="1">
        <v>76.627218934911198</v>
      </c>
      <c r="BD391" s="1">
        <v>71.6666666666666</v>
      </c>
      <c r="BE391" s="1">
        <v>75.5474452554744</v>
      </c>
      <c r="BF391" s="1">
        <v>88.076923076923094</v>
      </c>
      <c r="BG391" s="1">
        <v>87.593984962405997</v>
      </c>
      <c r="BH391" s="1">
        <v>86.016949152542296</v>
      </c>
      <c r="BI391" s="1">
        <v>41.752577319587601</v>
      </c>
      <c r="BJ391" s="1">
        <v>60.795454545454497</v>
      </c>
      <c r="BK391" s="1">
        <v>75</v>
      </c>
      <c r="BL391" s="1">
        <v>84.302325581395294</v>
      </c>
      <c r="BM391" s="1">
        <v>81.746031746031704</v>
      </c>
      <c r="BN391" s="1">
        <v>85.483870967741893</v>
      </c>
      <c r="BO391" s="1">
        <v>86.772486772486701</v>
      </c>
      <c r="BP391" s="1">
        <v>89.417177914110397</v>
      </c>
      <c r="BQ391" s="1">
        <v>35.714285714285701</v>
      </c>
      <c r="BR391" s="1">
        <v>33.727810650887498</v>
      </c>
      <c r="BS391" s="1">
        <v>34</v>
      </c>
      <c r="BT391" s="1">
        <v>34.191176470588204</v>
      </c>
      <c r="BU391" s="1">
        <v>36.923076923076898</v>
      </c>
      <c r="BV391" s="1">
        <v>40.225563909774401</v>
      </c>
      <c r="BW391" s="1">
        <v>39.830508474576199</v>
      </c>
      <c r="BX391" s="1">
        <v>40.206185567010301</v>
      </c>
      <c r="BY391" s="1">
        <v>40.340909090909101</v>
      </c>
      <c r="BZ391" s="1">
        <v>46.511627906976699</v>
      </c>
      <c r="CA391" s="1">
        <v>47.093023255813897</v>
      </c>
      <c r="CB391" s="1">
        <v>46.031746031746003</v>
      </c>
      <c r="CC391" s="1">
        <v>74.193548387096698</v>
      </c>
      <c r="CD391" s="1">
        <v>72.486772486772395</v>
      </c>
      <c r="CE391" s="1">
        <v>70.858895705521405</v>
      </c>
      <c r="CF391" s="1">
        <v>72.420634920634896</v>
      </c>
      <c r="CG391" s="1">
        <v>76.627218934911198</v>
      </c>
      <c r="CH391" s="1">
        <v>56.3333333333333</v>
      </c>
      <c r="CI391" s="1">
        <v>81.25</v>
      </c>
      <c r="CJ391" s="1">
        <v>88.076923076923094</v>
      </c>
      <c r="CK391" s="1">
        <v>46.2406015037594</v>
      </c>
      <c r="CL391" s="1">
        <v>58.0508474576271</v>
      </c>
      <c r="CM391" s="1">
        <v>67.010309278350505</v>
      </c>
      <c r="CN391" s="1">
        <v>59.659090909090899</v>
      </c>
      <c r="CO391" s="1">
        <v>78.488372093023202</v>
      </c>
      <c r="CP391" s="1">
        <v>86.046511627906895</v>
      </c>
      <c r="CQ391" s="1">
        <v>85.714285714285694</v>
      </c>
      <c r="CR391" s="1">
        <v>41.244239631336399</v>
      </c>
      <c r="CS391" s="1">
        <v>41.402116402116398</v>
      </c>
      <c r="CT391" s="1">
        <v>42.791411042944702</v>
      </c>
      <c r="CU391" s="1">
        <v>43.253968253968203</v>
      </c>
      <c r="CV391" s="1">
        <v>40.532544378698198</v>
      </c>
      <c r="CW391" s="1">
        <v>40</v>
      </c>
      <c r="CX391" s="1">
        <v>37.5</v>
      </c>
      <c r="CY391" s="1">
        <v>38.846153846153797</v>
      </c>
      <c r="CZ391" s="1">
        <v>43.984962406015001</v>
      </c>
      <c r="DA391" s="1">
        <v>47.033898305084698</v>
      </c>
      <c r="DB391" s="1">
        <v>46.391752577319501</v>
      </c>
      <c r="DC391" s="1">
        <v>56.25</v>
      </c>
      <c r="DD391" s="1">
        <v>76.744186046511601</v>
      </c>
      <c r="DE391" s="1">
        <v>80.813953488372107</v>
      </c>
      <c r="DF391" s="1">
        <v>82.539682539682502</v>
      </c>
      <c r="DG391" s="1">
        <v>31.1995597945707</v>
      </c>
      <c r="DH391" s="1">
        <v>50.951335528723</v>
      </c>
      <c r="DI391" s="1">
        <v>65.022330491270793</v>
      </c>
      <c r="DJ391" s="1">
        <v>81.5462085308056</v>
      </c>
      <c r="DK391" s="1">
        <v>63.386613386613298</v>
      </c>
      <c r="DL391" s="1">
        <v>45.542046605876301</v>
      </c>
      <c r="DM391" s="1">
        <v>55.344295991777997</v>
      </c>
      <c r="DN391" s="1">
        <v>37.038934426229503</v>
      </c>
      <c r="DO391" s="1">
        <v>49.038461538461497</v>
      </c>
      <c r="DP391" s="1">
        <v>39.594172736732503</v>
      </c>
      <c r="DQ391" s="1">
        <v>70.164126611957798</v>
      </c>
      <c r="DR391" s="1">
        <v>53.2689450222882</v>
      </c>
      <c r="DS391" s="1">
        <v>41.136363636363598</v>
      </c>
      <c r="DT391" s="1">
        <v>43.474962063732903</v>
      </c>
      <c r="DU391" s="1">
        <v>42.457627118644098</v>
      </c>
      <c r="DV391" s="1">
        <v>1.41232575201761</v>
      </c>
      <c r="DW391" s="1">
        <v>1.5184778631540401</v>
      </c>
      <c r="DX391" s="1">
        <v>9.84571660576532</v>
      </c>
      <c r="DY391" s="1">
        <v>2.5770142180094702</v>
      </c>
      <c r="DZ391" s="1">
        <v>0.64935064935064901</v>
      </c>
      <c r="EA391" s="1">
        <v>0.65856129685916898</v>
      </c>
      <c r="EB391" s="1">
        <v>0.77081192189105796</v>
      </c>
      <c r="EC391" s="1">
        <v>1.48565573770491</v>
      </c>
      <c r="ED391" s="1">
        <v>3.6943319838056601</v>
      </c>
      <c r="EE391" s="1">
        <v>9.9375650364203896</v>
      </c>
      <c r="EF391" s="1">
        <v>8.0304806565064393</v>
      </c>
      <c r="EG391" s="1">
        <v>31.575037147102499</v>
      </c>
      <c r="EH391" s="1">
        <v>83.106060606060595</v>
      </c>
      <c r="EI391" s="1">
        <v>92.185128983308005</v>
      </c>
      <c r="EJ391" s="1">
        <v>17.372881355932201</v>
      </c>
      <c r="EK391" s="1">
        <v>95.432868672046894</v>
      </c>
      <c r="EL391" s="1">
        <v>88.144895718990099</v>
      </c>
      <c r="EM391" s="1">
        <v>88.834754364595995</v>
      </c>
      <c r="EN391" s="1">
        <v>81.042654028436004</v>
      </c>
      <c r="EO391" s="1">
        <v>50.799200799200698</v>
      </c>
      <c r="EP391" s="1">
        <v>51.0131712259371</v>
      </c>
      <c r="EQ391" s="1">
        <v>50.770811921891003</v>
      </c>
      <c r="ER391" s="1">
        <v>57.4282786885245</v>
      </c>
      <c r="ES391" s="1">
        <v>62.0445344129554</v>
      </c>
      <c r="ET391" s="1">
        <v>63.995837669094598</v>
      </c>
      <c r="EU391" s="1">
        <v>38.628370457209797</v>
      </c>
      <c r="EV391" s="1">
        <v>47.696879643387803</v>
      </c>
      <c r="EW391" s="1">
        <v>38.939393939393902</v>
      </c>
      <c r="EX391" s="1">
        <v>40.819423368740502</v>
      </c>
      <c r="EY391" s="1">
        <v>41.610169491525397</v>
      </c>
    </row>
    <row r="392" spans="1:155" ht="15">
      <c r="A392" s="11" t="s">
        <v>478</v>
      </c>
      <c r="B392" s="1" t="s">
        <v>941</v>
      </c>
      <c r="C392" s="1" t="s">
        <v>1013</v>
      </c>
      <c r="D392" s="11" t="s">
        <v>1014</v>
      </c>
      <c r="E392" s="11" t="s">
        <v>1015</v>
      </c>
      <c r="F392" s="1">
        <v>82.303370786516794</v>
      </c>
      <c r="G392" s="1">
        <v>87.048192771084302</v>
      </c>
      <c r="H392" s="1">
        <v>89.383561643835606</v>
      </c>
      <c r="I392" s="1">
        <v>86.363636363636303</v>
      </c>
      <c r="J392" s="1">
        <v>91.791044776119406</v>
      </c>
      <c r="K392" s="1">
        <v>83.59375</v>
      </c>
      <c r="L392" s="1">
        <v>78.90625</v>
      </c>
      <c r="M392" s="1">
        <v>88.461538461538396</v>
      </c>
      <c r="N392" s="1">
        <v>91.791044776119406</v>
      </c>
      <c r="O392" s="1">
        <v>96.153846153846104</v>
      </c>
      <c r="P392" s="1">
        <v>86.842105263157904</v>
      </c>
      <c r="Q392" s="1">
        <v>81</v>
      </c>
      <c r="R392" s="1">
        <v>35.4166666666666</v>
      </c>
      <c r="S392" s="1">
        <v>31.372549019607799</v>
      </c>
      <c r="T392" s="1">
        <v>36.046511627906902</v>
      </c>
      <c r="U392" s="1">
        <v>85.674157303370706</v>
      </c>
      <c r="V392" s="1">
        <v>89.4578313253012</v>
      </c>
      <c r="W392" s="1">
        <v>88.013698630136901</v>
      </c>
      <c r="X392" s="1">
        <v>83.3333333333333</v>
      </c>
      <c r="Y392" s="1">
        <v>79.850746268656707</v>
      </c>
      <c r="Z392" s="1">
        <v>53.90625</v>
      </c>
      <c r="AA392" s="1">
        <v>66.40625</v>
      </c>
      <c r="AB392" s="1">
        <v>85.384615384615302</v>
      </c>
      <c r="AC392" s="1">
        <v>78.358208955223802</v>
      </c>
      <c r="AD392" s="1">
        <v>85.384615384615302</v>
      </c>
      <c r="AE392" s="1">
        <v>91.228070175438503</v>
      </c>
      <c r="AF392" s="1">
        <v>49</v>
      </c>
      <c r="AG392" s="1">
        <v>30.2083333333333</v>
      </c>
      <c r="AH392" s="1">
        <v>28.431372549019599</v>
      </c>
      <c r="AI392" s="1">
        <v>33.720930232558104</v>
      </c>
      <c r="AJ392" s="1">
        <v>92.4157303370786</v>
      </c>
      <c r="AK392" s="1">
        <v>94.879518072289102</v>
      </c>
      <c r="AL392" s="1">
        <v>92.465753424657507</v>
      </c>
      <c r="AM392" s="1">
        <v>48.484848484848399</v>
      </c>
      <c r="AN392" s="1">
        <v>46.268656716417901</v>
      </c>
      <c r="AO392" s="1">
        <v>46.09375</v>
      </c>
      <c r="AP392" s="1">
        <v>44.53125</v>
      </c>
      <c r="AQ392" s="1">
        <v>86.153846153846104</v>
      </c>
      <c r="AR392" s="1">
        <v>88.0597014925373</v>
      </c>
      <c r="AS392" s="1">
        <v>91.538461538461505</v>
      </c>
      <c r="AT392" s="1">
        <v>93.859649122806999</v>
      </c>
      <c r="AU392" s="1">
        <v>63</v>
      </c>
      <c r="AV392" s="1">
        <v>63.5416666666666</v>
      </c>
      <c r="AW392" s="1">
        <v>55.8823529411764</v>
      </c>
      <c r="AX392" s="1">
        <v>51.162790697674403</v>
      </c>
      <c r="AY392" s="1">
        <v>69.943820224719104</v>
      </c>
      <c r="AZ392" s="1">
        <v>70.180722891566205</v>
      </c>
      <c r="BA392" s="1">
        <v>72.945205479452</v>
      </c>
      <c r="BB392" s="1">
        <v>70.202020202020194</v>
      </c>
      <c r="BC392" s="1">
        <v>61.9402985074626</v>
      </c>
      <c r="BD392" s="1">
        <v>19.53125</v>
      </c>
      <c r="BE392" s="1">
        <v>24.21875</v>
      </c>
      <c r="BF392" s="1">
        <v>34.615384615384599</v>
      </c>
      <c r="BG392" s="1">
        <v>50</v>
      </c>
      <c r="BH392" s="1">
        <v>65.384615384615302</v>
      </c>
      <c r="BI392" s="1">
        <v>58.771929824561397</v>
      </c>
      <c r="BJ392" s="1">
        <v>49</v>
      </c>
      <c r="BK392" s="1">
        <v>9.375</v>
      </c>
      <c r="BL392" s="1">
        <v>18.627450980392101</v>
      </c>
      <c r="BM392" s="1">
        <v>24.418604651162699</v>
      </c>
      <c r="BN392" s="1">
        <v>56.741573033707802</v>
      </c>
      <c r="BO392" s="1">
        <v>63.253012048192701</v>
      </c>
      <c r="BP392" s="1">
        <v>66.438356164383507</v>
      </c>
      <c r="BQ392" s="1">
        <v>64.141414141414103</v>
      </c>
      <c r="BR392" s="1">
        <v>61.194029850746197</v>
      </c>
      <c r="BS392" s="1">
        <v>23.4375</v>
      </c>
      <c r="BT392" s="1">
        <v>26.5625</v>
      </c>
      <c r="BU392" s="1">
        <v>30</v>
      </c>
      <c r="BV392" s="1">
        <v>35.074626865671597</v>
      </c>
      <c r="BW392" s="1">
        <v>36.923076923076898</v>
      </c>
      <c r="BX392" s="1">
        <v>37.719298245613999</v>
      </c>
      <c r="BY392" s="1">
        <v>37</v>
      </c>
      <c r="BZ392" s="1">
        <v>43.75</v>
      </c>
      <c r="CA392" s="1">
        <v>43.137254901960702</v>
      </c>
      <c r="CB392" s="1">
        <v>45.348837209302303</v>
      </c>
      <c r="CC392" s="1">
        <v>69.943820224719104</v>
      </c>
      <c r="CD392" s="1">
        <v>72.590361445783103</v>
      </c>
      <c r="CE392" s="1">
        <v>70.890410958904098</v>
      </c>
      <c r="CF392" s="1">
        <v>66.161616161616095</v>
      </c>
      <c r="CG392" s="1">
        <v>70.149253731343194</v>
      </c>
      <c r="CH392" s="1">
        <v>46.875</v>
      </c>
      <c r="CI392" s="1">
        <v>48.4375</v>
      </c>
      <c r="CJ392" s="1">
        <v>79.230769230769198</v>
      </c>
      <c r="CK392" s="1">
        <v>71.641791044776099</v>
      </c>
      <c r="CL392" s="1">
        <v>78.461538461538396</v>
      </c>
      <c r="CM392" s="1">
        <v>86.842105263157904</v>
      </c>
      <c r="CN392" s="1">
        <v>72</v>
      </c>
      <c r="CO392" s="1">
        <v>65.625</v>
      </c>
      <c r="CP392" s="1">
        <v>79.411764705882305</v>
      </c>
      <c r="CQ392" s="1">
        <v>77.906976744186096</v>
      </c>
      <c r="CR392" s="1">
        <v>98.314606741573002</v>
      </c>
      <c r="CS392" s="1">
        <v>97.891566265060206</v>
      </c>
      <c r="CT392" s="1">
        <v>98.287671232876704</v>
      </c>
      <c r="CU392" s="1">
        <v>97.979797979797894</v>
      </c>
      <c r="CV392" s="1">
        <v>87.313432835820805</v>
      </c>
      <c r="CW392" s="1">
        <v>21.09375</v>
      </c>
      <c r="CX392" s="1">
        <v>21.875</v>
      </c>
      <c r="CY392" s="1">
        <v>24.615384615384599</v>
      </c>
      <c r="CZ392" s="1">
        <v>22.388059701492502</v>
      </c>
      <c r="DA392" s="1">
        <v>23.846153846153801</v>
      </c>
      <c r="DB392" s="1">
        <v>22.807017543859601</v>
      </c>
      <c r="DC392" s="1">
        <v>37</v>
      </c>
      <c r="DD392" s="1">
        <v>25</v>
      </c>
      <c r="DE392" s="1">
        <v>29.411764705882302</v>
      </c>
      <c r="DF392" s="1">
        <v>34.883720930232499</v>
      </c>
      <c r="DG392" s="1">
        <v>96.716801173881095</v>
      </c>
      <c r="DH392" s="1">
        <v>94.676180021953797</v>
      </c>
      <c r="DI392" s="1">
        <v>71.234267153877298</v>
      </c>
      <c r="DJ392" s="1">
        <v>73.311611374407505</v>
      </c>
      <c r="DK392" s="1">
        <v>73.976023976023896</v>
      </c>
      <c r="DL392" s="1">
        <v>86.575481256332296</v>
      </c>
      <c r="DM392" s="1">
        <v>90.287769784172596</v>
      </c>
      <c r="DN392" s="1">
        <v>92.059426229508205</v>
      </c>
      <c r="DO392" s="1">
        <v>84.463562753036399</v>
      </c>
      <c r="DP392" s="1">
        <v>86.732570239333995</v>
      </c>
      <c r="DQ392" s="1">
        <v>93.259085580304799</v>
      </c>
      <c r="DR392" s="1">
        <v>92.793462109955399</v>
      </c>
      <c r="DS392" s="1">
        <v>92.045454545454504</v>
      </c>
      <c r="DT392" s="1">
        <v>84.446130500758699</v>
      </c>
      <c r="DU392" s="1">
        <v>71.440677966101703</v>
      </c>
      <c r="DV392" s="1">
        <v>68.360234776228907</v>
      </c>
      <c r="DW392" s="1">
        <v>39.498719356019002</v>
      </c>
      <c r="DX392" s="1">
        <v>36.4799025578562</v>
      </c>
      <c r="DY392" s="1">
        <v>36.759478672985701</v>
      </c>
      <c r="DZ392" s="1">
        <v>66.083916083916094</v>
      </c>
      <c r="EA392" s="1">
        <v>74.012158054711193</v>
      </c>
      <c r="EB392" s="1">
        <v>49.588900308324703</v>
      </c>
      <c r="EC392" s="1">
        <v>72.592213114754102</v>
      </c>
      <c r="ED392" s="1">
        <v>70.192307692307594</v>
      </c>
      <c r="EE392" s="1">
        <v>69.979188345473403</v>
      </c>
      <c r="EF392" s="1">
        <v>28.780773739742099</v>
      </c>
      <c r="EG392" s="1">
        <v>55.497771173848399</v>
      </c>
      <c r="EH392" s="1">
        <v>43.106060606060602</v>
      </c>
      <c r="EI392" s="1">
        <v>64.264036418816303</v>
      </c>
      <c r="EJ392" s="1">
        <v>78.559322033898297</v>
      </c>
      <c r="EK392" s="1">
        <v>35.399853264856901</v>
      </c>
      <c r="EL392" s="1">
        <v>74.624954262714894</v>
      </c>
      <c r="EM392" s="1">
        <v>35.749086479902502</v>
      </c>
      <c r="EN392" s="1">
        <v>30.9537914691943</v>
      </c>
      <c r="EO392" s="1">
        <v>50.799200799200698</v>
      </c>
      <c r="EP392" s="1">
        <v>63.931104356636197</v>
      </c>
      <c r="EQ392" s="1">
        <v>50.770811921891003</v>
      </c>
      <c r="ER392" s="1">
        <v>75.051229508196698</v>
      </c>
      <c r="ES392" s="1">
        <v>53.289473684210499</v>
      </c>
      <c r="ET392" s="1">
        <v>56.607700312174799</v>
      </c>
      <c r="EU392" s="1">
        <v>74.736225087924893</v>
      </c>
      <c r="EV392" s="1">
        <v>18.4992570579494</v>
      </c>
      <c r="EW392" s="1">
        <v>38.939393939393902</v>
      </c>
      <c r="EX392" s="1">
        <v>40.819423368740502</v>
      </c>
      <c r="EY392" s="1">
        <v>0.42372881355932202</v>
      </c>
    </row>
    <row r="393" spans="1:155" ht="15">
      <c r="A393" s="11" t="s">
        <v>480</v>
      </c>
      <c r="B393" s="1" t="s">
        <v>943</v>
      </c>
      <c r="C393" s="1" t="s">
        <v>1201</v>
      </c>
      <c r="D393" s="11" t="s">
        <v>1014</v>
      </c>
      <c r="E393" s="11" t="s">
        <v>1202</v>
      </c>
      <c r="F393" s="1">
        <v>48.630136986301302</v>
      </c>
      <c r="G393" s="1">
        <v>43.150684931506802</v>
      </c>
      <c r="H393" s="1">
        <v>43.3823529411764</v>
      </c>
      <c r="I393" s="1">
        <v>48.360655737704903</v>
      </c>
      <c r="J393" s="1">
        <v>40.196078431372499</v>
      </c>
      <c r="K393" s="1">
        <v>35.227272727272698</v>
      </c>
      <c r="L393" s="1">
        <v>30</v>
      </c>
      <c r="M393" s="1">
        <v>39.772727272727202</v>
      </c>
      <c r="N393" s="1">
        <v>32.954545454545404</v>
      </c>
      <c r="O393" s="1">
        <v>34.523809523809497</v>
      </c>
      <c r="P393" s="1">
        <v>33.928571428571402</v>
      </c>
      <c r="Q393" s="1">
        <v>14</v>
      </c>
      <c r="R393" s="1">
        <v>7.8947368421052602</v>
      </c>
      <c r="S393" s="1">
        <v>21.052631578947299</v>
      </c>
      <c r="T393" s="1">
        <v>27.5</v>
      </c>
      <c r="U393" s="1">
        <v>62.328767123287598</v>
      </c>
      <c r="V393" s="1">
        <v>54.109589041095902</v>
      </c>
      <c r="W393" s="1">
        <v>46.323529411764703</v>
      </c>
      <c r="X393" s="1">
        <v>46.721311475409799</v>
      </c>
      <c r="Y393" s="1">
        <v>46.078431372548998</v>
      </c>
      <c r="Z393" s="1">
        <v>46.590909090909101</v>
      </c>
      <c r="AA393" s="1">
        <v>45.5555555555555</v>
      </c>
      <c r="AB393" s="1">
        <v>42.045454545454497</v>
      </c>
      <c r="AC393" s="1">
        <v>37.5</v>
      </c>
      <c r="AD393" s="1">
        <v>41.6666666666666</v>
      </c>
      <c r="AE393" s="1">
        <v>26.785714285714199</v>
      </c>
      <c r="AF393" s="1">
        <v>28</v>
      </c>
      <c r="AG393" s="1">
        <v>21.052631578947299</v>
      </c>
      <c r="AH393" s="1">
        <v>18.421052631578899</v>
      </c>
      <c r="AI393" s="1">
        <v>20</v>
      </c>
      <c r="AJ393" s="1">
        <v>60.958904109589</v>
      </c>
      <c r="AK393" s="1">
        <v>60.273972602739697</v>
      </c>
      <c r="AL393" s="1">
        <v>63.235294117647001</v>
      </c>
      <c r="AM393" s="1">
        <v>63.114754098360599</v>
      </c>
      <c r="AN393" s="1">
        <v>59.803921568627402</v>
      </c>
      <c r="AO393" s="1">
        <v>59.090909090909101</v>
      </c>
      <c r="AP393" s="1">
        <v>62.2222222222222</v>
      </c>
      <c r="AQ393" s="1">
        <v>57.954545454545404</v>
      </c>
      <c r="AR393" s="1">
        <v>61.363636363636303</v>
      </c>
      <c r="AS393" s="1">
        <v>60.714285714285701</v>
      </c>
      <c r="AT393" s="1">
        <v>62.5</v>
      </c>
      <c r="AU393" s="1">
        <v>68</v>
      </c>
      <c r="AV393" s="1">
        <v>84.210526315789394</v>
      </c>
      <c r="AW393" s="1">
        <v>26.315789473684202</v>
      </c>
      <c r="AX393" s="1">
        <v>22.5</v>
      </c>
      <c r="AY393" s="1">
        <v>65.068493150684901</v>
      </c>
      <c r="AZ393" s="1">
        <v>65.068493150684901</v>
      </c>
      <c r="BA393" s="1">
        <v>71.323529411764696</v>
      </c>
      <c r="BB393" s="1">
        <v>69.672131147540895</v>
      </c>
      <c r="BC393" s="1">
        <v>48.039215686274503</v>
      </c>
      <c r="BD393" s="1">
        <v>64.772727272727195</v>
      </c>
      <c r="BE393" s="1">
        <v>56.6666666666666</v>
      </c>
      <c r="BF393" s="1">
        <v>76.136363636363598</v>
      </c>
      <c r="BG393" s="1">
        <v>62.5</v>
      </c>
      <c r="BH393" s="1">
        <v>86.904761904761898</v>
      </c>
      <c r="BI393" s="1">
        <v>58.928571428571402</v>
      </c>
      <c r="BJ393" s="1">
        <v>86</v>
      </c>
      <c r="BK393" s="1">
        <v>81.578947368421098</v>
      </c>
      <c r="BL393" s="1">
        <v>18.421052631578899</v>
      </c>
      <c r="BM393" s="1">
        <v>45</v>
      </c>
      <c r="BN393" s="1">
        <v>52.739726027397197</v>
      </c>
      <c r="BO393" s="1">
        <v>35.616438356164302</v>
      </c>
      <c r="BP393" s="1">
        <v>36.764705882352899</v>
      </c>
      <c r="BQ393" s="1">
        <v>35.245901639344197</v>
      </c>
      <c r="BR393" s="1">
        <v>29.411764705882302</v>
      </c>
      <c r="BS393" s="1">
        <v>31.818181818181799</v>
      </c>
      <c r="BT393" s="1">
        <v>25.5555555555555</v>
      </c>
      <c r="BU393" s="1">
        <v>11.363636363636299</v>
      </c>
      <c r="BV393" s="1">
        <v>14.772727272727201</v>
      </c>
      <c r="BW393" s="1">
        <v>16.6666666666666</v>
      </c>
      <c r="BX393" s="1">
        <v>10.714285714285699</v>
      </c>
      <c r="BY393" s="1">
        <v>18</v>
      </c>
      <c r="BZ393" s="1">
        <v>28.947368421052602</v>
      </c>
      <c r="CA393" s="1">
        <v>34.210526315789402</v>
      </c>
      <c r="CB393" s="1">
        <v>37.5</v>
      </c>
      <c r="CC393" s="1">
        <v>57.534246575342401</v>
      </c>
      <c r="CD393" s="1">
        <v>58.904109589041099</v>
      </c>
      <c r="CE393" s="1">
        <v>55.8823529411764</v>
      </c>
      <c r="CF393" s="1">
        <v>54.918032786885199</v>
      </c>
      <c r="CG393" s="1">
        <v>54.901960784313701</v>
      </c>
      <c r="CH393" s="1">
        <v>65.909090909090907</v>
      </c>
      <c r="CI393" s="1">
        <v>76.6666666666666</v>
      </c>
      <c r="CJ393" s="1">
        <v>61.363636363636303</v>
      </c>
      <c r="CK393" s="1">
        <v>80.681818181818102</v>
      </c>
      <c r="CL393" s="1">
        <v>78.571428571428498</v>
      </c>
      <c r="CM393" s="1">
        <v>76.785714285714207</v>
      </c>
      <c r="CN393" s="1">
        <v>42</v>
      </c>
      <c r="CO393" s="1">
        <v>13.157894736842101</v>
      </c>
      <c r="CP393" s="1">
        <v>10.5263157894736</v>
      </c>
      <c r="CQ393" s="1">
        <v>20</v>
      </c>
      <c r="CR393" s="1">
        <v>50.684931506849303</v>
      </c>
      <c r="CS393" s="1">
        <v>50</v>
      </c>
      <c r="CT393" s="1">
        <v>50</v>
      </c>
      <c r="CU393" s="1">
        <v>47.540983606557297</v>
      </c>
      <c r="CV393" s="1">
        <v>45.0980392156862</v>
      </c>
      <c r="CW393" s="1">
        <v>39.772727272727202</v>
      </c>
      <c r="CX393" s="1">
        <v>41.1111111111111</v>
      </c>
      <c r="CY393" s="1">
        <v>43.181818181818102</v>
      </c>
      <c r="CZ393" s="1">
        <v>43.181818181818102</v>
      </c>
      <c r="DA393" s="1">
        <v>46.428571428571402</v>
      </c>
      <c r="DB393" s="1">
        <v>33.928571428571402</v>
      </c>
      <c r="DC393" s="1">
        <v>44</v>
      </c>
      <c r="DD393" s="1">
        <v>18.421052631578899</v>
      </c>
      <c r="DE393" s="1">
        <v>18.421052631578899</v>
      </c>
      <c r="DF393" s="1">
        <v>17.5</v>
      </c>
      <c r="DG393" s="1">
        <v>95.982142857142804</v>
      </c>
      <c r="DH393" s="1">
        <v>76.724137931034406</v>
      </c>
      <c r="DI393" s="1">
        <v>66.465422612513706</v>
      </c>
      <c r="DJ393" s="1">
        <v>67.377182298010496</v>
      </c>
      <c r="DK393" s="1">
        <v>75.444312796208493</v>
      </c>
      <c r="DL393" s="1">
        <v>56.793206793206799</v>
      </c>
      <c r="DM393" s="1">
        <v>71.884498480243096</v>
      </c>
      <c r="DN393" s="1">
        <v>88.129496402877606</v>
      </c>
      <c r="DO393" s="1">
        <v>91.547131147540895</v>
      </c>
      <c r="DP393" s="1">
        <v>95.597165991902799</v>
      </c>
      <c r="DQ393" s="1">
        <v>43.5483870967741</v>
      </c>
      <c r="DR393" s="1">
        <v>66.647127784290703</v>
      </c>
      <c r="DS393" s="1">
        <v>48.514115898959801</v>
      </c>
      <c r="DT393" s="1">
        <v>14.772727272727201</v>
      </c>
      <c r="DU393" s="1">
        <v>16.160849772382299</v>
      </c>
      <c r="DV393" s="1">
        <v>22.224378881987501</v>
      </c>
      <c r="DW393" s="1">
        <v>25.036683785766598</v>
      </c>
      <c r="DX393" s="1">
        <v>24.240761068422898</v>
      </c>
      <c r="DY393" s="1">
        <v>20.523751522533399</v>
      </c>
      <c r="DZ393" s="1">
        <v>16.024881516587602</v>
      </c>
      <c r="EA393" s="1">
        <v>10.9390609390609</v>
      </c>
      <c r="EB393" s="1">
        <v>10.2836879432624</v>
      </c>
      <c r="EC393" s="1">
        <v>60.996916752312401</v>
      </c>
      <c r="ED393" s="1">
        <v>20.952868852459002</v>
      </c>
      <c r="EE393" s="1">
        <v>22.317813765182098</v>
      </c>
      <c r="EF393" s="1">
        <v>36.2643080124869</v>
      </c>
      <c r="EG393" s="1">
        <v>30.3048065650644</v>
      </c>
      <c r="EH393" s="1">
        <v>19.985141158989599</v>
      </c>
      <c r="EI393" s="1">
        <v>24.924242424242401</v>
      </c>
      <c r="EJ393" s="1">
        <v>21.7754172989377</v>
      </c>
      <c r="EK393" s="1">
        <v>93.264751552795005</v>
      </c>
      <c r="EL393" s="1">
        <v>84.702861335289796</v>
      </c>
      <c r="EM393" s="1">
        <v>89.846322722283205</v>
      </c>
      <c r="EN393" s="1">
        <v>88.834754364595995</v>
      </c>
      <c r="EO393" s="1">
        <v>81.042654028436004</v>
      </c>
      <c r="EP393" s="1">
        <v>71.678321678321595</v>
      </c>
      <c r="EQ393" s="1">
        <v>71.428571428571402</v>
      </c>
      <c r="ER393" s="1">
        <v>64.594039054470699</v>
      </c>
      <c r="ES393" s="1">
        <v>68.903688524590095</v>
      </c>
      <c r="ET393" s="1">
        <v>81.022267206477693</v>
      </c>
      <c r="EU393" s="1">
        <v>63.995837669094598</v>
      </c>
      <c r="EV393" s="1">
        <v>63.599062133645901</v>
      </c>
      <c r="EW393" s="1">
        <v>18.4992570579494</v>
      </c>
      <c r="EX393" s="1">
        <v>38.939393939393902</v>
      </c>
      <c r="EY393" s="1">
        <v>40.819423368740502</v>
      </c>
    </row>
    <row r="394" spans="1:155" ht="15">
      <c r="A394" s="11" t="s">
        <v>269</v>
      </c>
      <c r="B394" s="1" t="s">
        <v>741</v>
      </c>
      <c r="C394" s="1" t="s">
        <v>1134</v>
      </c>
      <c r="D394" s="11" t="s">
        <v>1046</v>
      </c>
      <c r="E394" s="11" t="s">
        <v>1174</v>
      </c>
      <c r="F394" s="1">
        <v>82.086614173228298</v>
      </c>
      <c r="G394" s="1">
        <v>73.829787234042499</v>
      </c>
      <c r="H394" s="1">
        <v>57.834101382488399</v>
      </c>
      <c r="I394" s="1">
        <v>49.4350282485875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86.811023622047202</v>
      </c>
      <c r="V394" s="1">
        <v>89.574468085106304</v>
      </c>
      <c r="W394" s="1">
        <v>36.175115207373203</v>
      </c>
      <c r="X394" s="1">
        <v>31.073446327683602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76.574803149606296</v>
      </c>
      <c r="AK394" s="1">
        <v>77.234042553191401</v>
      </c>
      <c r="AL394" s="1">
        <v>33.4101382488479</v>
      </c>
      <c r="AM394" s="1">
        <v>33.898305084745701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26.5748031496063</v>
      </c>
      <c r="AZ394" s="1">
        <v>43.191489361702097</v>
      </c>
      <c r="BA394" s="1">
        <v>37.096774193548299</v>
      </c>
      <c r="BB394" s="1">
        <v>30.225988700564901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91.732283464566905</v>
      </c>
      <c r="BO394" s="1">
        <v>94.468085106382901</v>
      </c>
      <c r="BP394" s="1">
        <v>68.433179723502306</v>
      </c>
      <c r="BQ394" s="1">
        <v>57.062146892655299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83.858267716535394</v>
      </c>
      <c r="CD394" s="1">
        <v>83.829787234042499</v>
      </c>
      <c r="CE394" s="1">
        <v>64.055299539170505</v>
      </c>
      <c r="CF394" s="1">
        <v>63.559322033898297</v>
      </c>
      <c r="CG394" s="1">
        <v>0</v>
      </c>
      <c r="CH394" s="1">
        <v>0</v>
      </c>
      <c r="CI394" s="1">
        <v>0</v>
      </c>
      <c r="CJ394" s="1">
        <v>0</v>
      </c>
      <c r="CK394" s="1">
        <v>0</v>
      </c>
      <c r="CL394" s="1">
        <v>0</v>
      </c>
      <c r="CM394" s="1">
        <v>0</v>
      </c>
      <c r="CN394" s="1">
        <v>0</v>
      </c>
      <c r="CO394" s="1">
        <v>0</v>
      </c>
      <c r="CP394" s="1">
        <v>0</v>
      </c>
      <c r="CQ394" s="1">
        <v>0</v>
      </c>
      <c r="CR394" s="1">
        <v>36.614173228346402</v>
      </c>
      <c r="CS394" s="1">
        <v>39.361702127659498</v>
      </c>
      <c r="CT394" s="1">
        <v>38.940092165898598</v>
      </c>
      <c r="CU394" s="1">
        <v>5.9322033898305104</v>
      </c>
      <c r="CV394" s="1">
        <v>0</v>
      </c>
      <c r="CW394" s="1">
        <v>0</v>
      </c>
      <c r="CX394" s="1">
        <v>0</v>
      </c>
      <c r="CY394" s="1">
        <v>0</v>
      </c>
      <c r="CZ394" s="1">
        <v>0</v>
      </c>
      <c r="DA394" s="1">
        <v>0</v>
      </c>
      <c r="DB394" s="1">
        <v>0</v>
      </c>
      <c r="DC394" s="1">
        <v>0</v>
      </c>
      <c r="DD394" s="1">
        <v>0</v>
      </c>
      <c r="DE394" s="1">
        <v>0</v>
      </c>
      <c r="DF394" s="1">
        <v>0</v>
      </c>
      <c r="DG394" s="1">
        <v>82.773109243697405</v>
      </c>
      <c r="DH394" s="1">
        <v>62.173913043478201</v>
      </c>
      <c r="DI394" s="1">
        <v>37.619047619047599</v>
      </c>
      <c r="DJ394" s="1">
        <v>21.938775510204099</v>
      </c>
      <c r="DK394" s="1">
        <v>0</v>
      </c>
      <c r="DL394" s="1">
        <v>0</v>
      </c>
      <c r="DM394" s="1">
        <v>0</v>
      </c>
      <c r="DN394" s="1">
        <v>0</v>
      </c>
      <c r="DO394" s="1">
        <v>0</v>
      </c>
      <c r="DP394" s="1">
        <v>0</v>
      </c>
      <c r="DQ394" s="1">
        <v>0</v>
      </c>
      <c r="DR394" s="1">
        <v>0</v>
      </c>
      <c r="DS394" s="1">
        <v>0</v>
      </c>
      <c r="DT394" s="1">
        <v>0</v>
      </c>
      <c r="DU394" s="1">
        <v>0</v>
      </c>
      <c r="DV394" s="1">
        <v>96.218487394957904</v>
      </c>
      <c r="DW394" s="1">
        <v>96.956521739130395</v>
      </c>
      <c r="DX394" s="1">
        <v>98.571428571428498</v>
      </c>
      <c r="DY394" s="1">
        <v>82.142857142857096</v>
      </c>
      <c r="DZ394" s="1">
        <v>0</v>
      </c>
      <c r="EA394" s="1">
        <v>0</v>
      </c>
      <c r="EB394" s="1">
        <v>0</v>
      </c>
      <c r="EC394" s="1">
        <v>0</v>
      </c>
      <c r="ED394" s="1">
        <v>0</v>
      </c>
      <c r="EE394" s="1">
        <v>0</v>
      </c>
      <c r="EF394" s="1">
        <v>0</v>
      </c>
      <c r="EG394" s="1">
        <v>0</v>
      </c>
      <c r="EH394" s="1">
        <v>0</v>
      </c>
      <c r="EI394" s="1">
        <v>0</v>
      </c>
      <c r="EJ394" s="1">
        <v>0</v>
      </c>
      <c r="EK394" s="1">
        <v>52.941176470588204</v>
      </c>
      <c r="EL394" s="1">
        <v>60.434782608695599</v>
      </c>
      <c r="EM394" s="1">
        <v>23.8095238095238</v>
      </c>
      <c r="EN394" s="1">
        <v>27.5510204081632</v>
      </c>
      <c r="EO394" s="1">
        <v>0</v>
      </c>
      <c r="EP394" s="1">
        <v>0</v>
      </c>
      <c r="EQ394" s="1">
        <v>0</v>
      </c>
      <c r="ER394" s="1">
        <v>0</v>
      </c>
      <c r="ES394" s="1">
        <v>0</v>
      </c>
      <c r="ET394" s="1">
        <v>0</v>
      </c>
      <c r="EU394" s="1">
        <v>0</v>
      </c>
      <c r="EV394" s="1">
        <v>0</v>
      </c>
      <c r="EW394" s="1">
        <v>0</v>
      </c>
      <c r="EX394" s="1">
        <v>0</v>
      </c>
      <c r="EY394" s="1">
        <v>0</v>
      </c>
    </row>
    <row r="395" spans="1:155" ht="15">
      <c r="A395" s="11" t="s">
        <v>483</v>
      </c>
      <c r="B395" s="1" t="s">
        <v>946</v>
      </c>
      <c r="C395" s="1" t="s">
        <v>1248</v>
      </c>
      <c r="D395" s="11" t="s">
        <v>1131</v>
      </c>
      <c r="E395" s="11" t="s">
        <v>1285</v>
      </c>
      <c r="F395" s="1">
        <v>80.232558139534802</v>
      </c>
      <c r="G395" s="1">
        <v>60.256410256410199</v>
      </c>
      <c r="H395" s="1">
        <v>66.176470588235205</v>
      </c>
      <c r="I395" s="1">
        <v>66.071428571428498</v>
      </c>
      <c r="J395" s="1">
        <v>65.909090909090907</v>
      </c>
      <c r="K395" s="1">
        <v>35.714285714285701</v>
      </c>
      <c r="L395" s="1">
        <v>50</v>
      </c>
      <c r="M395" s="1">
        <v>69.047619047618994</v>
      </c>
      <c r="N395" s="1">
        <v>67.5</v>
      </c>
      <c r="O395" s="1">
        <v>65.789473684210506</v>
      </c>
      <c r="P395" s="1">
        <v>67.647058823529406</v>
      </c>
      <c r="Q395" s="1">
        <v>60.714285714285701</v>
      </c>
      <c r="R395" s="1">
        <v>60.714285714285701</v>
      </c>
      <c r="S395" s="1">
        <v>57.692307692307601</v>
      </c>
      <c r="T395" s="1">
        <v>30</v>
      </c>
      <c r="U395" s="1">
        <v>96.511627906976699</v>
      </c>
      <c r="V395" s="1">
        <v>93.589743589743506</v>
      </c>
      <c r="W395" s="1">
        <v>98.529411764705799</v>
      </c>
      <c r="X395" s="1">
        <v>94.642857142857096</v>
      </c>
      <c r="Y395" s="1">
        <v>93.181818181818102</v>
      </c>
      <c r="Z395" s="1">
        <v>78.571428571428498</v>
      </c>
      <c r="AA395" s="1">
        <v>69.047619047618994</v>
      </c>
      <c r="AB395" s="1">
        <v>73.809523809523796</v>
      </c>
      <c r="AC395" s="1">
        <v>77.5</v>
      </c>
      <c r="AD395" s="1">
        <v>71.052631578947299</v>
      </c>
      <c r="AE395" s="1">
        <v>44.117647058823501</v>
      </c>
      <c r="AF395" s="1">
        <v>53.571428571428498</v>
      </c>
      <c r="AG395" s="1">
        <v>82.142857142857096</v>
      </c>
      <c r="AH395" s="1">
        <v>73.076923076923094</v>
      </c>
      <c r="AI395" s="1">
        <v>60</v>
      </c>
      <c r="AJ395" s="1">
        <v>88.3720930232558</v>
      </c>
      <c r="AK395" s="1">
        <v>89.743589743589695</v>
      </c>
      <c r="AL395" s="1">
        <v>86.764705882352899</v>
      </c>
      <c r="AM395" s="1">
        <v>83.928571428571402</v>
      </c>
      <c r="AN395" s="1">
        <v>81.818181818181799</v>
      </c>
      <c r="AO395" s="1">
        <v>78.571428571428498</v>
      </c>
      <c r="AP395" s="1">
        <v>76.190476190476105</v>
      </c>
      <c r="AQ395" s="1">
        <v>80.952380952380906</v>
      </c>
      <c r="AR395" s="1">
        <v>82.5</v>
      </c>
      <c r="AS395" s="1">
        <v>81.578947368421098</v>
      </c>
      <c r="AT395" s="1">
        <v>76.470588235294102</v>
      </c>
      <c r="AU395" s="1">
        <v>75</v>
      </c>
      <c r="AV395" s="1">
        <v>50</v>
      </c>
      <c r="AW395" s="1">
        <v>42.307692307692299</v>
      </c>
      <c r="AX395" s="1">
        <v>50</v>
      </c>
      <c r="AY395" s="1">
        <v>77.906976744186096</v>
      </c>
      <c r="AZ395" s="1">
        <v>70.512820512820497</v>
      </c>
      <c r="BA395" s="1">
        <v>83.823529411764696</v>
      </c>
      <c r="BB395" s="1">
        <v>83.928571428571402</v>
      </c>
      <c r="BC395" s="1">
        <v>84.090909090909093</v>
      </c>
      <c r="BD395" s="1">
        <v>88.095238095238102</v>
      </c>
      <c r="BE395" s="1">
        <v>97.619047619047606</v>
      </c>
      <c r="BF395" s="1">
        <v>78.571428571428498</v>
      </c>
      <c r="BG395" s="1">
        <v>97.5</v>
      </c>
      <c r="BH395" s="1">
        <v>81.578947368421098</v>
      </c>
      <c r="BI395" s="1">
        <v>79.411764705882305</v>
      </c>
      <c r="BJ395" s="1">
        <v>53.571428571428498</v>
      </c>
      <c r="BK395" s="1">
        <v>89.285714285714207</v>
      </c>
      <c r="BL395" s="1">
        <v>50</v>
      </c>
      <c r="BM395" s="1">
        <v>25</v>
      </c>
      <c r="BN395" s="1">
        <v>84.883720930232499</v>
      </c>
      <c r="BO395" s="1">
        <v>70.512820512820497</v>
      </c>
      <c r="BP395" s="1">
        <v>70.588235294117595</v>
      </c>
      <c r="BQ395" s="1">
        <v>57.142857142857103</v>
      </c>
      <c r="BR395" s="1">
        <v>52.272727272727202</v>
      </c>
      <c r="BS395" s="1">
        <v>57.142857142857103</v>
      </c>
      <c r="BT395" s="1">
        <v>61.904761904761898</v>
      </c>
      <c r="BU395" s="1">
        <v>64.285714285714207</v>
      </c>
      <c r="BV395" s="1">
        <v>70</v>
      </c>
      <c r="BW395" s="1">
        <v>68.421052631578902</v>
      </c>
      <c r="BX395" s="1">
        <v>47.058823529411697</v>
      </c>
      <c r="BY395" s="1">
        <v>75</v>
      </c>
      <c r="BZ395" s="1">
        <v>82.142857142857096</v>
      </c>
      <c r="CA395" s="1">
        <v>42.307692307692299</v>
      </c>
      <c r="CB395" s="1">
        <v>45</v>
      </c>
      <c r="CC395" s="1">
        <v>93.023255813953398</v>
      </c>
      <c r="CD395" s="1">
        <v>93.589743589743506</v>
      </c>
      <c r="CE395" s="1">
        <v>92.647058823529406</v>
      </c>
      <c r="CF395" s="1">
        <v>89.285714285714207</v>
      </c>
      <c r="CG395" s="1">
        <v>90.909090909090907</v>
      </c>
      <c r="CH395" s="1">
        <v>73.809523809523796</v>
      </c>
      <c r="CI395" s="1">
        <v>78.571428571428498</v>
      </c>
      <c r="CJ395" s="1">
        <v>83.3333333333333</v>
      </c>
      <c r="CK395" s="1">
        <v>87.5</v>
      </c>
      <c r="CL395" s="1">
        <v>81.578947368421098</v>
      </c>
      <c r="CM395" s="1">
        <v>79.411764705882305</v>
      </c>
      <c r="CN395" s="1">
        <v>82.142857142857096</v>
      </c>
      <c r="CO395" s="1">
        <v>89.285714285714207</v>
      </c>
      <c r="CP395" s="1">
        <v>80.769230769230703</v>
      </c>
      <c r="CQ395" s="1">
        <v>90</v>
      </c>
      <c r="CR395" s="1">
        <v>95.348837209302303</v>
      </c>
      <c r="CS395" s="1">
        <v>79.487179487179404</v>
      </c>
      <c r="CT395" s="1">
        <v>91.176470588235205</v>
      </c>
      <c r="CU395" s="1">
        <v>75</v>
      </c>
      <c r="CV395" s="1">
        <v>70.454545454545396</v>
      </c>
      <c r="CW395" s="1">
        <v>66.6666666666666</v>
      </c>
      <c r="CX395" s="1">
        <v>76.190476190476105</v>
      </c>
      <c r="CY395" s="1">
        <v>78.571428571428498</v>
      </c>
      <c r="CZ395" s="1">
        <v>87.5</v>
      </c>
      <c r="DA395" s="1">
        <v>84.210526315789394</v>
      </c>
      <c r="DB395" s="1">
        <v>85.294117647058798</v>
      </c>
      <c r="DC395" s="1">
        <v>92.857142857142804</v>
      </c>
      <c r="DD395" s="1">
        <v>75</v>
      </c>
      <c r="DE395" s="1">
        <v>88.461538461538396</v>
      </c>
      <c r="DF395" s="1">
        <v>85</v>
      </c>
      <c r="DG395" s="1">
        <v>14.5818048422597</v>
      </c>
      <c r="DH395" s="1">
        <v>43.743139407244698</v>
      </c>
      <c r="DI395" s="1">
        <v>50.852618757612603</v>
      </c>
      <c r="DJ395" s="1">
        <v>31.368483412322199</v>
      </c>
      <c r="DK395" s="1">
        <v>17.032967032967001</v>
      </c>
      <c r="DL395" s="1">
        <v>44.528875379939201</v>
      </c>
      <c r="DM395" s="1">
        <v>25.7451181911613</v>
      </c>
      <c r="DN395" s="1">
        <v>33.760245901639301</v>
      </c>
      <c r="DO395" s="1">
        <v>31.528340080971599</v>
      </c>
      <c r="DP395" s="1">
        <v>47.294484911550398</v>
      </c>
      <c r="DQ395" s="1">
        <v>46.483001172332898</v>
      </c>
      <c r="DR395" s="1">
        <v>22.213967310549702</v>
      </c>
      <c r="DS395" s="1">
        <v>15.8333333333333</v>
      </c>
      <c r="DT395" s="1">
        <v>60.9256449165402</v>
      </c>
      <c r="DU395" s="1">
        <v>73.305084745762699</v>
      </c>
      <c r="DV395" s="1">
        <v>37.289068231841497</v>
      </c>
      <c r="DW395" s="1">
        <v>37.925356750823198</v>
      </c>
      <c r="DX395" s="1">
        <v>34.206252537555798</v>
      </c>
      <c r="DY395" s="1">
        <v>32.671800947867197</v>
      </c>
      <c r="DZ395" s="1">
        <v>41.008991008991003</v>
      </c>
      <c r="EA395" s="1">
        <v>41.084093211752702</v>
      </c>
      <c r="EB395" s="1">
        <v>42.702980472764601</v>
      </c>
      <c r="EC395" s="1">
        <v>18.903688524590098</v>
      </c>
      <c r="ED395" s="1">
        <v>9.3623481781376494</v>
      </c>
      <c r="EE395" s="1">
        <v>23.673257023933399</v>
      </c>
      <c r="EF395" s="1">
        <v>25.381008206330499</v>
      </c>
      <c r="EG395" s="1">
        <v>8.2466567607726606</v>
      </c>
      <c r="EH395" s="1">
        <v>10.0757575757575</v>
      </c>
      <c r="EI395" s="1">
        <v>20.409711684370201</v>
      </c>
      <c r="EJ395" s="1">
        <v>51.949152542372801</v>
      </c>
      <c r="EK395" s="1">
        <v>84.702861335289796</v>
      </c>
      <c r="EL395" s="1">
        <v>83.552872301500102</v>
      </c>
      <c r="EM395" s="1">
        <v>83.516037352821698</v>
      </c>
      <c r="EN395" s="1">
        <v>77.784360189573405</v>
      </c>
      <c r="EO395" s="1">
        <v>71.678321678321595</v>
      </c>
      <c r="EP395" s="1">
        <v>66.6666666666666</v>
      </c>
      <c r="EQ395" s="1">
        <v>84.840698869475801</v>
      </c>
      <c r="ER395" s="1">
        <v>89.4467213114754</v>
      </c>
      <c r="ES395" s="1">
        <v>92.257085020242897</v>
      </c>
      <c r="ET395" s="1">
        <v>93.4963579604578</v>
      </c>
      <c r="EU395" s="1">
        <v>88.921453692848701</v>
      </c>
      <c r="EV395" s="1">
        <v>18.4992570579494</v>
      </c>
      <c r="EW395" s="1">
        <v>38.939393939393902</v>
      </c>
      <c r="EX395" s="1">
        <v>40.819423368740502</v>
      </c>
      <c r="EY395" s="1">
        <v>41.610169491525397</v>
      </c>
    </row>
    <row r="396" spans="1:155" ht="15">
      <c r="A396" s="11" t="s">
        <v>493</v>
      </c>
      <c r="B396" s="1" t="s">
        <v>955</v>
      </c>
      <c r="C396" s="1" t="s">
        <v>1044</v>
      </c>
      <c r="D396" s="11" t="s">
        <v>1014</v>
      </c>
      <c r="E396" s="11" t="s">
        <v>1045</v>
      </c>
      <c r="F396" s="1">
        <v>65.073529411764696</v>
      </c>
      <c r="G396" s="1">
        <v>0</v>
      </c>
      <c r="H396" s="1">
        <v>61.301369863013697</v>
      </c>
      <c r="I396" s="1">
        <v>53.937007874015698</v>
      </c>
      <c r="J396" s="1">
        <v>58.482142857142797</v>
      </c>
      <c r="K396" s="1">
        <v>51.052631578947299</v>
      </c>
      <c r="L396" s="1">
        <v>53.225806451612897</v>
      </c>
      <c r="M396" s="1">
        <v>57.065217391304301</v>
      </c>
      <c r="N396" s="1">
        <v>57.692307692307601</v>
      </c>
      <c r="O396" s="1">
        <v>72.872340425531902</v>
      </c>
      <c r="P396" s="1">
        <v>71.09375</v>
      </c>
      <c r="Q396" s="1">
        <v>52.678571428571402</v>
      </c>
      <c r="R396" s="1">
        <v>57.6086956521739</v>
      </c>
      <c r="S396" s="1">
        <v>27.0833333333333</v>
      </c>
      <c r="T396" s="1">
        <v>26.595744680851102</v>
      </c>
      <c r="U396" s="1">
        <v>87.132352941176407</v>
      </c>
      <c r="V396" s="1">
        <v>0</v>
      </c>
      <c r="W396" s="1">
        <v>55.136986301369802</v>
      </c>
      <c r="X396" s="1">
        <v>45.275590551181097</v>
      </c>
      <c r="Y396" s="1">
        <v>39.285714285714199</v>
      </c>
      <c r="Z396" s="1">
        <v>37.368421052631497</v>
      </c>
      <c r="AA396" s="1">
        <v>60.752688172043001</v>
      </c>
      <c r="AB396" s="1">
        <v>59.239130434782602</v>
      </c>
      <c r="AC396" s="1">
        <v>60.439560439560402</v>
      </c>
      <c r="AD396" s="1">
        <v>65.425531914893597</v>
      </c>
      <c r="AE396" s="1">
        <v>62.5</v>
      </c>
      <c r="AF396" s="1">
        <v>48.214285714285701</v>
      </c>
      <c r="AG396" s="1">
        <v>60.869565217391298</v>
      </c>
      <c r="AH396" s="1">
        <v>69.7916666666666</v>
      </c>
      <c r="AI396" s="1">
        <v>25.531914893617</v>
      </c>
      <c r="AJ396" s="1">
        <v>60.294117647058798</v>
      </c>
      <c r="AK396" s="1">
        <v>0</v>
      </c>
      <c r="AL396" s="1">
        <v>63.013698630136901</v>
      </c>
      <c r="AM396" s="1">
        <v>59.842519685039299</v>
      </c>
      <c r="AN396" s="1">
        <v>56.696428571428498</v>
      </c>
      <c r="AO396" s="1">
        <v>55.2631578947368</v>
      </c>
      <c r="AP396" s="1">
        <v>54.3010752688172</v>
      </c>
      <c r="AQ396" s="1">
        <v>56.521739130434703</v>
      </c>
      <c r="AR396" s="1">
        <v>36.263736263736199</v>
      </c>
      <c r="AS396" s="1">
        <v>63.297872340425499</v>
      </c>
      <c r="AT396" s="1">
        <v>61.71875</v>
      </c>
      <c r="AU396" s="1">
        <v>44.642857142857103</v>
      </c>
      <c r="AV396" s="1">
        <v>69.565217391304301</v>
      </c>
      <c r="AW396" s="1">
        <v>97.9166666666666</v>
      </c>
      <c r="AX396" s="1">
        <v>47.872340425531902</v>
      </c>
      <c r="AY396" s="1">
        <v>51.102941176470502</v>
      </c>
      <c r="AZ396" s="1">
        <v>0</v>
      </c>
      <c r="BA396" s="1">
        <v>55.821917808219098</v>
      </c>
      <c r="BB396" s="1">
        <v>50</v>
      </c>
      <c r="BC396" s="1">
        <v>47.767857142857103</v>
      </c>
      <c r="BD396" s="1">
        <v>58.421052631578902</v>
      </c>
      <c r="BE396" s="1">
        <v>59.677419354838698</v>
      </c>
      <c r="BF396" s="1">
        <v>65.760869565217405</v>
      </c>
      <c r="BG396" s="1">
        <v>69.780219780219696</v>
      </c>
      <c r="BH396" s="1">
        <v>61.170212765957402</v>
      </c>
      <c r="BI396" s="1">
        <v>64.84375</v>
      </c>
      <c r="BJ396" s="1">
        <v>93.75</v>
      </c>
      <c r="BK396" s="1">
        <v>77.173913043478194</v>
      </c>
      <c r="BL396" s="1">
        <v>82.2916666666666</v>
      </c>
      <c r="BM396" s="1">
        <v>47.872340425531902</v>
      </c>
      <c r="BN396" s="1">
        <v>68.014705882352899</v>
      </c>
      <c r="BO396" s="1">
        <v>0</v>
      </c>
      <c r="BP396" s="1">
        <v>80.479452054794507</v>
      </c>
      <c r="BQ396" s="1">
        <v>81.4960629921259</v>
      </c>
      <c r="BR396" s="1">
        <v>82.142857142857096</v>
      </c>
      <c r="BS396" s="1">
        <v>87.368421052631504</v>
      </c>
      <c r="BT396" s="1">
        <v>93.548387096774107</v>
      </c>
      <c r="BU396" s="1">
        <v>94.565217391304301</v>
      </c>
      <c r="BV396" s="1">
        <v>97.802197802197796</v>
      </c>
      <c r="BW396" s="1">
        <v>97.340425531914903</v>
      </c>
      <c r="BX396" s="1">
        <v>96.875</v>
      </c>
      <c r="BY396" s="1">
        <v>97.321428571428498</v>
      </c>
      <c r="BZ396" s="1">
        <v>97.826086956521706</v>
      </c>
      <c r="CA396" s="1">
        <v>42.7083333333333</v>
      </c>
      <c r="CB396" s="1">
        <v>44.680851063829699</v>
      </c>
      <c r="CC396" s="1">
        <v>83.455882352941103</v>
      </c>
      <c r="CD396" s="1">
        <v>0</v>
      </c>
      <c r="CE396" s="1">
        <v>63.698630136986303</v>
      </c>
      <c r="CF396" s="1">
        <v>72.834645669291305</v>
      </c>
      <c r="CG396" s="1">
        <v>62.053571428571402</v>
      </c>
      <c r="CH396" s="1">
        <v>50.5263157894736</v>
      </c>
      <c r="CI396" s="1">
        <v>60.752688172043001</v>
      </c>
      <c r="CJ396" s="1">
        <v>61.956521739130402</v>
      </c>
      <c r="CK396" s="1">
        <v>65.934065934065899</v>
      </c>
      <c r="CL396" s="1">
        <v>82.446808510638306</v>
      </c>
      <c r="CM396" s="1">
        <v>44.53125</v>
      </c>
      <c r="CN396" s="1">
        <v>72.321428571428498</v>
      </c>
      <c r="CO396" s="1">
        <v>48.913043478260803</v>
      </c>
      <c r="CP396" s="1">
        <v>29.1666666666666</v>
      </c>
      <c r="CQ396" s="1">
        <v>14.8936170212765</v>
      </c>
      <c r="CR396" s="1">
        <v>45.955882352941103</v>
      </c>
      <c r="CS396" s="1">
        <v>0</v>
      </c>
      <c r="CT396" s="1">
        <v>48.972602739726</v>
      </c>
      <c r="CU396" s="1">
        <v>44.881889763779498</v>
      </c>
      <c r="CV396" s="1">
        <v>45.089285714285701</v>
      </c>
      <c r="CW396" s="1">
        <v>46.315789473684198</v>
      </c>
      <c r="CX396" s="1">
        <v>48.387096774193502</v>
      </c>
      <c r="CY396" s="1">
        <v>46.195652173912997</v>
      </c>
      <c r="CZ396" s="1">
        <v>86.263736263736206</v>
      </c>
      <c r="DA396" s="1">
        <v>84.042553191489304</v>
      </c>
      <c r="DB396" s="1">
        <v>83.59375</v>
      </c>
      <c r="DC396" s="1">
        <v>88.392857142857096</v>
      </c>
      <c r="DD396" s="1">
        <v>78.260869565217405</v>
      </c>
      <c r="DE396" s="1">
        <v>87.5</v>
      </c>
      <c r="DF396" s="1">
        <v>24.468085106382901</v>
      </c>
      <c r="DG396" s="1">
        <v>70.089285714285694</v>
      </c>
      <c r="DH396" s="1">
        <v>0</v>
      </c>
      <c r="DI396" s="1">
        <v>50.146359312111201</v>
      </c>
      <c r="DJ396" s="1">
        <v>57.186358099878198</v>
      </c>
      <c r="DK396" s="1">
        <v>39.1291469194312</v>
      </c>
      <c r="DL396" s="1">
        <v>31.3186813186813</v>
      </c>
      <c r="DM396" s="1">
        <v>55.572441742654497</v>
      </c>
      <c r="DN396" s="1">
        <v>62.435765673175702</v>
      </c>
      <c r="DO396" s="1">
        <v>77.510245901639294</v>
      </c>
      <c r="DP396" s="1">
        <v>62.702429149797503</v>
      </c>
      <c r="DQ396" s="1">
        <v>74.453694068678402</v>
      </c>
      <c r="DR396" s="1">
        <v>47.4208675263774</v>
      </c>
      <c r="DS396" s="1">
        <v>71.693907875185701</v>
      </c>
      <c r="DT396" s="1">
        <v>60.0757575757575</v>
      </c>
      <c r="DU396" s="1">
        <v>20.409711684370201</v>
      </c>
      <c r="DV396" s="1">
        <v>56.7740683229813</v>
      </c>
      <c r="DW396" s="1">
        <v>0</v>
      </c>
      <c r="DX396" s="1">
        <v>56.8422978412001</v>
      </c>
      <c r="DY396" s="1">
        <v>73.8733252131547</v>
      </c>
      <c r="DZ396" s="1">
        <v>58.619668246445499</v>
      </c>
      <c r="EA396" s="1">
        <v>41.8081918081918</v>
      </c>
      <c r="EB396" s="1">
        <v>73.809523809523796</v>
      </c>
      <c r="EC396" s="1">
        <v>53.4943473792394</v>
      </c>
      <c r="ED396" s="1">
        <v>67.469262295081904</v>
      </c>
      <c r="EE396" s="1">
        <v>59.868421052631497</v>
      </c>
      <c r="EF396" s="1">
        <v>76.534859521331896</v>
      </c>
      <c r="EG396" s="1">
        <v>48.241500586166403</v>
      </c>
      <c r="EH396" s="1">
        <v>23.5512630014858</v>
      </c>
      <c r="EI396" s="1">
        <v>58.106060606060602</v>
      </c>
      <c r="EJ396" s="1">
        <v>62.594840667678298</v>
      </c>
      <c r="EK396" s="1">
        <v>69.953416149068303</v>
      </c>
      <c r="EL396" s="1">
        <v>0</v>
      </c>
      <c r="EM396" s="1">
        <v>83.552872301500102</v>
      </c>
      <c r="EN396" s="1">
        <v>83.516037352821698</v>
      </c>
      <c r="EO396" s="1">
        <v>64.869668246445499</v>
      </c>
      <c r="EP396" s="1">
        <v>58.791208791208703</v>
      </c>
      <c r="EQ396" s="1">
        <v>51.0131712259371</v>
      </c>
      <c r="ER396" s="1">
        <v>50.770811921891003</v>
      </c>
      <c r="ES396" s="1">
        <v>57.4282786885245</v>
      </c>
      <c r="ET396" s="1">
        <v>57.692307692307601</v>
      </c>
      <c r="EU396" s="1">
        <v>57.336108220603499</v>
      </c>
      <c r="EV396" s="1">
        <v>61.957796014068002</v>
      </c>
      <c r="EW396" s="1">
        <v>65.824665676077203</v>
      </c>
      <c r="EX396" s="1">
        <v>83.030303030303003</v>
      </c>
      <c r="EY396" s="1">
        <v>40.819423368740502</v>
      </c>
    </row>
    <row r="397" spans="1:155" ht="15">
      <c r="A397" s="11" t="s">
        <v>487</v>
      </c>
      <c r="B397" s="1" t="s">
        <v>950</v>
      </c>
      <c r="C397" s="1" t="s">
        <v>1178</v>
      </c>
      <c r="D397" s="11" t="s">
        <v>1065</v>
      </c>
      <c r="E397" s="11" t="s">
        <v>1066</v>
      </c>
      <c r="F397" s="1">
        <v>82.2916666666666</v>
      </c>
      <c r="G397" s="1">
        <v>78.409090909090907</v>
      </c>
      <c r="H397" s="1">
        <v>39.772727272727202</v>
      </c>
      <c r="I397" s="1">
        <v>5.81395348837209</v>
      </c>
      <c r="J397" s="1">
        <v>8.75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40.625</v>
      </c>
      <c r="V397" s="1">
        <v>62.5</v>
      </c>
      <c r="W397" s="1">
        <v>62.5</v>
      </c>
      <c r="X397" s="1">
        <v>22.0930232558139</v>
      </c>
      <c r="Y397" s="1">
        <v>12.5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56.25</v>
      </c>
      <c r="AK397" s="1">
        <v>57.954545454545404</v>
      </c>
      <c r="AL397" s="1">
        <v>61.363636363636303</v>
      </c>
      <c r="AM397" s="1">
        <v>60.465116279069697</v>
      </c>
      <c r="AN397" s="1">
        <v>11.25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19.7916666666666</v>
      </c>
      <c r="AZ397" s="1">
        <v>37.5</v>
      </c>
      <c r="BA397" s="1">
        <v>10.2272727272727</v>
      </c>
      <c r="BB397" s="1">
        <v>15.116279069767399</v>
      </c>
      <c r="BC397" s="1">
        <v>6.25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58.3333333333333</v>
      </c>
      <c r="BO397" s="1">
        <v>62.5</v>
      </c>
      <c r="BP397" s="1">
        <v>73.863636363636303</v>
      </c>
      <c r="BQ397" s="1">
        <v>11.6279069767441</v>
      </c>
      <c r="BR397" s="1">
        <v>13.75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85.4166666666666</v>
      </c>
      <c r="CD397" s="1">
        <v>57.954545454545404</v>
      </c>
      <c r="CE397" s="1">
        <v>82.954545454545396</v>
      </c>
      <c r="CF397" s="1">
        <v>55.8139534883721</v>
      </c>
      <c r="CG397" s="1">
        <v>60</v>
      </c>
      <c r="CH397" s="1">
        <v>0</v>
      </c>
      <c r="CI397" s="1">
        <v>0</v>
      </c>
      <c r="CJ397" s="1">
        <v>0</v>
      </c>
      <c r="CK397" s="1">
        <v>0</v>
      </c>
      <c r="CL397" s="1">
        <v>0</v>
      </c>
      <c r="CM397" s="1">
        <v>0</v>
      </c>
      <c r="CN397" s="1">
        <v>0</v>
      </c>
      <c r="CO397" s="1">
        <v>0</v>
      </c>
      <c r="CP397" s="1">
        <v>0</v>
      </c>
      <c r="CQ397" s="1">
        <v>0</v>
      </c>
      <c r="CR397" s="1">
        <v>48.9583333333333</v>
      </c>
      <c r="CS397" s="1">
        <v>17.045454545454501</v>
      </c>
      <c r="CT397" s="1">
        <v>14.772727272727201</v>
      </c>
      <c r="CU397" s="1">
        <v>15.116279069767399</v>
      </c>
      <c r="CV397" s="1">
        <v>50</v>
      </c>
      <c r="CW397" s="1">
        <v>0</v>
      </c>
      <c r="CX397" s="1">
        <v>0</v>
      </c>
      <c r="CY397" s="1">
        <v>0</v>
      </c>
      <c r="CZ397" s="1">
        <v>0</v>
      </c>
      <c r="DA397" s="1">
        <v>0</v>
      </c>
      <c r="DB397" s="1">
        <v>0</v>
      </c>
      <c r="DC397" s="1">
        <v>0</v>
      </c>
      <c r="DD397" s="1">
        <v>0</v>
      </c>
      <c r="DE397" s="1">
        <v>0</v>
      </c>
      <c r="DF397" s="1">
        <v>0</v>
      </c>
      <c r="DG397" s="1">
        <v>90.847395451210502</v>
      </c>
      <c r="DH397" s="1">
        <v>89.919502378338805</v>
      </c>
      <c r="DI397" s="1">
        <v>71.193666260657693</v>
      </c>
      <c r="DJ397" s="1">
        <v>70.882701421800903</v>
      </c>
      <c r="DK397" s="1">
        <v>26.223776223776198</v>
      </c>
      <c r="DL397" s="1">
        <v>0</v>
      </c>
      <c r="DM397" s="1">
        <v>0</v>
      </c>
      <c r="DN397" s="1">
        <v>0</v>
      </c>
      <c r="DO397" s="1">
        <v>0</v>
      </c>
      <c r="DP397" s="1">
        <v>0</v>
      </c>
      <c r="DQ397" s="1">
        <v>0</v>
      </c>
      <c r="DR397" s="1">
        <v>0</v>
      </c>
      <c r="DS397" s="1">
        <v>0</v>
      </c>
      <c r="DT397" s="1">
        <v>0</v>
      </c>
      <c r="DU397" s="1">
        <v>0</v>
      </c>
      <c r="DV397" s="1">
        <v>17.7732942039618</v>
      </c>
      <c r="DW397" s="1">
        <v>20.289059641419598</v>
      </c>
      <c r="DX397" s="1">
        <v>14.7990255785627</v>
      </c>
      <c r="DY397" s="1">
        <v>28.584123222748801</v>
      </c>
      <c r="DZ397" s="1">
        <v>31.118881118881099</v>
      </c>
      <c r="EA397" s="1">
        <v>0</v>
      </c>
      <c r="EB397" s="1">
        <v>0</v>
      </c>
      <c r="EC397" s="1">
        <v>0</v>
      </c>
      <c r="ED397" s="1">
        <v>0</v>
      </c>
      <c r="EE397" s="1">
        <v>0</v>
      </c>
      <c r="EF397" s="1">
        <v>0</v>
      </c>
      <c r="EG397" s="1">
        <v>0</v>
      </c>
      <c r="EH397" s="1">
        <v>0</v>
      </c>
      <c r="EI397" s="1">
        <v>0</v>
      </c>
      <c r="EJ397" s="1">
        <v>0</v>
      </c>
      <c r="EK397" s="1">
        <v>81.401320616287606</v>
      </c>
      <c r="EL397" s="1">
        <v>78.851079399926803</v>
      </c>
      <c r="EM397" s="1">
        <v>72.310190824198102</v>
      </c>
      <c r="EN397" s="1">
        <v>30.9537914691943</v>
      </c>
      <c r="EO397" s="1">
        <v>22.0779220779221</v>
      </c>
      <c r="EP397" s="1">
        <v>0</v>
      </c>
      <c r="EQ397" s="1">
        <v>0</v>
      </c>
      <c r="ER397" s="1">
        <v>0</v>
      </c>
      <c r="ES397" s="1">
        <v>0</v>
      </c>
      <c r="ET397" s="1">
        <v>0</v>
      </c>
      <c r="EU397" s="1">
        <v>0</v>
      </c>
      <c r="EV397" s="1">
        <v>0</v>
      </c>
      <c r="EW397" s="1">
        <v>0</v>
      </c>
      <c r="EX397" s="1">
        <v>0</v>
      </c>
      <c r="EY397" s="1">
        <v>0</v>
      </c>
    </row>
    <row r="398" spans="1:155" ht="15">
      <c r="A398" s="11" t="s">
        <v>290</v>
      </c>
      <c r="B398" s="1" t="s">
        <v>762</v>
      </c>
      <c r="C398" s="1" t="s">
        <v>1054</v>
      </c>
      <c r="D398" s="11" t="s">
        <v>1055</v>
      </c>
      <c r="E398" s="11" t="s">
        <v>1177</v>
      </c>
      <c r="F398" s="1">
        <v>75.235849056603698</v>
      </c>
      <c r="G398" s="1">
        <v>77.692307692307594</v>
      </c>
      <c r="H398" s="1">
        <v>14.327485380116901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89.386792452830093</v>
      </c>
      <c r="V398" s="1">
        <v>91.538461538461505</v>
      </c>
      <c r="W398" s="1">
        <v>10.233918128654899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91.745283018867894</v>
      </c>
      <c r="AK398" s="1">
        <v>91.025641025640994</v>
      </c>
      <c r="AL398" s="1">
        <v>38.5964912280701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32.783018867924497</v>
      </c>
      <c r="AZ398" s="1">
        <v>53.589743589743499</v>
      </c>
      <c r="BA398" s="1">
        <v>24.8538011695906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56.367924528301799</v>
      </c>
      <c r="BO398" s="1">
        <v>60.256410256410199</v>
      </c>
      <c r="BP398" s="1">
        <v>54.970760233918099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66.745283018867894</v>
      </c>
      <c r="CD398" s="1">
        <v>68.461538461538396</v>
      </c>
      <c r="CE398" s="1">
        <v>35.087719298245602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1">
        <v>0</v>
      </c>
      <c r="CL398" s="1">
        <v>0</v>
      </c>
      <c r="CM398" s="1">
        <v>0</v>
      </c>
      <c r="CN398" s="1">
        <v>0</v>
      </c>
      <c r="CO398" s="1">
        <v>0</v>
      </c>
      <c r="CP398" s="1">
        <v>0</v>
      </c>
      <c r="CQ398" s="1">
        <v>0</v>
      </c>
      <c r="CR398" s="1">
        <v>62.028301886792399</v>
      </c>
      <c r="CS398" s="1">
        <v>63.076923076923102</v>
      </c>
      <c r="CT398" s="1">
        <v>66.6666666666666</v>
      </c>
      <c r="CU398" s="1">
        <v>0</v>
      </c>
      <c r="CV398" s="1">
        <v>0</v>
      </c>
      <c r="CW398" s="1">
        <v>0</v>
      </c>
      <c r="CX398" s="1">
        <v>0</v>
      </c>
      <c r="CY398" s="1">
        <v>0</v>
      </c>
      <c r="CZ398" s="1">
        <v>0</v>
      </c>
      <c r="DA398" s="1">
        <v>0</v>
      </c>
      <c r="DB398" s="1">
        <v>0</v>
      </c>
      <c r="DC398" s="1">
        <v>0</v>
      </c>
      <c r="DD398" s="1">
        <v>0</v>
      </c>
      <c r="DE398" s="1">
        <v>0</v>
      </c>
      <c r="DF398" s="1">
        <v>0</v>
      </c>
      <c r="DG398" s="1">
        <v>46.853274789608399</v>
      </c>
      <c r="DH398" s="1">
        <v>50.406008932196499</v>
      </c>
      <c r="DI398" s="1">
        <v>40.669431279620802</v>
      </c>
      <c r="DJ398" s="1">
        <v>0</v>
      </c>
      <c r="DK398" s="1">
        <v>0</v>
      </c>
      <c r="DL398" s="1">
        <v>0</v>
      </c>
      <c r="DM398" s="1">
        <v>0</v>
      </c>
      <c r="DN398" s="1">
        <v>0</v>
      </c>
      <c r="DO398" s="1">
        <v>0</v>
      </c>
      <c r="DP398" s="1">
        <v>0</v>
      </c>
      <c r="DQ398" s="1">
        <v>0</v>
      </c>
      <c r="DR398" s="1">
        <v>0</v>
      </c>
      <c r="DS398" s="1">
        <v>0</v>
      </c>
      <c r="DT398" s="1">
        <v>0</v>
      </c>
      <c r="DU398" s="1">
        <v>0</v>
      </c>
      <c r="DV398" s="1">
        <v>82.747896084888396</v>
      </c>
      <c r="DW398" s="1">
        <v>86.459602111246397</v>
      </c>
      <c r="DX398" s="1">
        <v>79.591232227488106</v>
      </c>
      <c r="DY398" s="1">
        <v>0</v>
      </c>
      <c r="DZ398" s="1">
        <v>0</v>
      </c>
      <c r="EA398" s="1">
        <v>0</v>
      </c>
      <c r="EB398" s="1">
        <v>0</v>
      </c>
      <c r="EC398" s="1">
        <v>0</v>
      </c>
      <c r="ED398" s="1">
        <v>0</v>
      </c>
      <c r="EE398" s="1">
        <v>0</v>
      </c>
      <c r="EF398" s="1">
        <v>0</v>
      </c>
      <c r="EG398" s="1">
        <v>0</v>
      </c>
      <c r="EH398" s="1">
        <v>0</v>
      </c>
      <c r="EI398" s="1">
        <v>0</v>
      </c>
      <c r="EJ398" s="1">
        <v>0</v>
      </c>
      <c r="EK398" s="1">
        <v>36.1873399195023</v>
      </c>
      <c r="EL398" s="1">
        <v>83.516037352821698</v>
      </c>
      <c r="EM398" s="1">
        <v>30.9537914691943</v>
      </c>
      <c r="EN398" s="1">
        <v>0</v>
      </c>
      <c r="EO398" s="1">
        <v>0</v>
      </c>
      <c r="EP398" s="1">
        <v>0</v>
      </c>
      <c r="EQ398" s="1">
        <v>0</v>
      </c>
      <c r="ER398" s="1">
        <v>0</v>
      </c>
      <c r="ES398" s="1">
        <v>0</v>
      </c>
      <c r="ET398" s="1">
        <v>0</v>
      </c>
      <c r="EU398" s="1">
        <v>0</v>
      </c>
      <c r="EV398" s="1">
        <v>0</v>
      </c>
      <c r="EW398" s="1">
        <v>0</v>
      </c>
      <c r="EX398" s="1">
        <v>0</v>
      </c>
      <c r="EY398" s="1">
        <v>0</v>
      </c>
    </row>
    <row r="399" spans="1:155" ht="15">
      <c r="A399" s="11" t="s">
        <v>400</v>
      </c>
      <c r="B399" s="1" t="s">
        <v>1286</v>
      </c>
      <c r="C399" s="1" t="s">
        <v>1018</v>
      </c>
      <c r="D399" s="11" t="s">
        <v>1260</v>
      </c>
      <c r="E399" s="11" t="s">
        <v>1261</v>
      </c>
      <c r="F399" s="1">
        <v>89.746543778801794</v>
      </c>
      <c r="G399" s="1">
        <v>87.433862433862402</v>
      </c>
      <c r="H399" s="1">
        <v>62.4233128834355</v>
      </c>
      <c r="I399" s="1">
        <v>54.365079365079303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85.829493087557594</v>
      </c>
      <c r="V399" s="1">
        <v>80.5555555555555</v>
      </c>
      <c r="W399" s="1">
        <v>28.0674846625766</v>
      </c>
      <c r="X399" s="1">
        <v>25.198412698412699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40.207373271889402</v>
      </c>
      <c r="AK399" s="1">
        <v>39.153439153439102</v>
      </c>
      <c r="AL399" s="1">
        <v>39.110429447852702</v>
      </c>
      <c r="AM399" s="1">
        <v>36.706349206349202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83.294930875576</v>
      </c>
      <c r="AZ399" s="1">
        <v>79.497354497354493</v>
      </c>
      <c r="BA399" s="1">
        <v>79.601226993864998</v>
      </c>
      <c r="BB399" s="1">
        <v>22.023809523809501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85.483870967741893</v>
      </c>
      <c r="BO399" s="1">
        <v>86.772486772486701</v>
      </c>
      <c r="BP399" s="1">
        <v>89.417177914110397</v>
      </c>
      <c r="BQ399" s="1">
        <v>35.714285714285701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0</v>
      </c>
      <c r="CC399" s="1">
        <v>96.658986175115203</v>
      </c>
      <c r="CD399" s="1">
        <v>85.846560846560806</v>
      </c>
      <c r="CE399" s="1">
        <v>70.858895705521405</v>
      </c>
      <c r="CF399" s="1">
        <v>44.841269841269799</v>
      </c>
      <c r="CG399" s="1">
        <v>0</v>
      </c>
      <c r="CH399" s="1">
        <v>0</v>
      </c>
      <c r="CI399" s="1">
        <v>0</v>
      </c>
      <c r="CJ399" s="1">
        <v>0</v>
      </c>
      <c r="CK399" s="1">
        <v>0</v>
      </c>
      <c r="CL399" s="1">
        <v>0</v>
      </c>
      <c r="CM399" s="1">
        <v>0</v>
      </c>
      <c r="CN399" s="1">
        <v>0</v>
      </c>
      <c r="CO399" s="1">
        <v>0</v>
      </c>
      <c r="CP399" s="1">
        <v>0</v>
      </c>
      <c r="CQ399" s="1">
        <v>0</v>
      </c>
      <c r="CR399" s="1">
        <v>41.244239631336399</v>
      </c>
      <c r="CS399" s="1">
        <v>41.402116402116398</v>
      </c>
      <c r="CT399" s="1">
        <v>42.791411042944702</v>
      </c>
      <c r="CU399" s="1">
        <v>43.253968253968203</v>
      </c>
      <c r="CV399" s="1">
        <v>0</v>
      </c>
      <c r="CW399" s="1">
        <v>0</v>
      </c>
      <c r="CX399" s="1">
        <v>0</v>
      </c>
      <c r="CY399" s="1">
        <v>0</v>
      </c>
      <c r="CZ399" s="1">
        <v>0</v>
      </c>
      <c r="DA399" s="1">
        <v>0</v>
      </c>
      <c r="DB399" s="1">
        <v>0</v>
      </c>
      <c r="DC399" s="1">
        <v>0</v>
      </c>
      <c r="DD399" s="1">
        <v>0</v>
      </c>
      <c r="DE399" s="1">
        <v>0</v>
      </c>
      <c r="DF399" s="1">
        <v>0</v>
      </c>
      <c r="DG399" s="1">
        <v>65.388848129126899</v>
      </c>
      <c r="DH399" s="1">
        <v>69.941456275155502</v>
      </c>
      <c r="DI399" s="1">
        <v>49.350385708485497</v>
      </c>
      <c r="DJ399" s="1">
        <v>56.664691943127899</v>
      </c>
      <c r="DK399" s="1">
        <v>0</v>
      </c>
      <c r="DL399" s="1">
        <v>0</v>
      </c>
      <c r="DM399" s="1">
        <v>0</v>
      </c>
      <c r="DN399" s="1">
        <v>0</v>
      </c>
      <c r="DO399" s="1">
        <v>0</v>
      </c>
      <c r="DP399" s="1">
        <v>0</v>
      </c>
      <c r="DQ399" s="1">
        <v>0</v>
      </c>
      <c r="DR399" s="1">
        <v>0</v>
      </c>
      <c r="DS399" s="1">
        <v>0</v>
      </c>
      <c r="DT399" s="1">
        <v>0</v>
      </c>
      <c r="DU399" s="1">
        <v>0</v>
      </c>
      <c r="DV399" s="1">
        <v>89.856933235509899</v>
      </c>
      <c r="DW399" s="1">
        <v>89.480424442005102</v>
      </c>
      <c r="DX399" s="1">
        <v>91.6971173365814</v>
      </c>
      <c r="DY399" s="1">
        <v>79.472748815165801</v>
      </c>
      <c r="DZ399" s="1">
        <v>0</v>
      </c>
      <c r="EA399" s="1">
        <v>0</v>
      </c>
      <c r="EB399" s="1">
        <v>0</v>
      </c>
      <c r="EC399" s="1">
        <v>0</v>
      </c>
      <c r="ED399" s="1">
        <v>0</v>
      </c>
      <c r="EE399" s="1">
        <v>0</v>
      </c>
      <c r="EF399" s="1">
        <v>0</v>
      </c>
      <c r="EG399" s="1">
        <v>0</v>
      </c>
      <c r="EH399" s="1">
        <v>0</v>
      </c>
      <c r="EI399" s="1">
        <v>0</v>
      </c>
      <c r="EJ399" s="1">
        <v>0</v>
      </c>
      <c r="EK399" s="1">
        <v>87.637564196625107</v>
      </c>
      <c r="EL399" s="1">
        <v>88.144895718990099</v>
      </c>
      <c r="EM399" s="1">
        <v>35.749086479902502</v>
      </c>
      <c r="EN399" s="1">
        <v>30.9537914691943</v>
      </c>
      <c r="EO399" s="1">
        <v>0</v>
      </c>
      <c r="EP399" s="1">
        <v>0</v>
      </c>
      <c r="EQ399" s="1">
        <v>0</v>
      </c>
      <c r="ER399" s="1">
        <v>0</v>
      </c>
      <c r="ES399" s="1">
        <v>0</v>
      </c>
      <c r="ET399" s="1">
        <v>0</v>
      </c>
      <c r="EU399" s="1">
        <v>0</v>
      </c>
      <c r="EV399" s="1">
        <v>0</v>
      </c>
      <c r="EW399" s="1">
        <v>0</v>
      </c>
      <c r="EX399" s="1">
        <v>0</v>
      </c>
      <c r="EY399" s="1">
        <v>0</v>
      </c>
    </row>
    <row r="400" spans="1:155" ht="15">
      <c r="A400" s="11" t="s">
        <v>500</v>
      </c>
      <c r="B400" s="1" t="s">
        <v>962</v>
      </c>
      <c r="C400" s="1" t="s">
        <v>1105</v>
      </c>
      <c r="D400" s="11" t="s">
        <v>1014</v>
      </c>
      <c r="E400" s="11" t="s">
        <v>1202</v>
      </c>
      <c r="F400" s="1">
        <v>34.677419354838698</v>
      </c>
      <c r="G400" s="1">
        <v>35.714285714285701</v>
      </c>
      <c r="H400" s="1">
        <v>36.6666666666666</v>
      </c>
      <c r="I400" s="1">
        <v>29.1666666666666</v>
      </c>
      <c r="J400" s="1">
        <v>17.1875</v>
      </c>
      <c r="K400" s="1">
        <v>37.096774193548299</v>
      </c>
      <c r="L400" s="1">
        <v>29.310344827586199</v>
      </c>
      <c r="M400" s="1">
        <v>25.862068965517199</v>
      </c>
      <c r="N400" s="1">
        <v>17.307692307692299</v>
      </c>
      <c r="O400" s="1">
        <v>18.421052631578899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26.612903225806399</v>
      </c>
      <c r="V400" s="1">
        <v>32.142857142857103</v>
      </c>
      <c r="W400" s="1">
        <v>31.1111111111111</v>
      </c>
      <c r="X400" s="1">
        <v>31.9444444444444</v>
      </c>
      <c r="Y400" s="1">
        <v>28.125</v>
      </c>
      <c r="Z400" s="1">
        <v>30.645161290322498</v>
      </c>
      <c r="AA400" s="1">
        <v>29.310344827586199</v>
      </c>
      <c r="AB400" s="1">
        <v>29.310344827586199</v>
      </c>
      <c r="AC400" s="1">
        <v>25</v>
      </c>
      <c r="AD400" s="1">
        <v>31.578947368421101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48.387096774193502</v>
      </c>
      <c r="AK400" s="1">
        <v>50</v>
      </c>
      <c r="AL400" s="1">
        <v>51.1111111111111</v>
      </c>
      <c r="AM400" s="1">
        <v>48.6111111111111</v>
      </c>
      <c r="AN400" s="1">
        <v>39.0625</v>
      </c>
      <c r="AO400" s="1">
        <v>35.4838709677419</v>
      </c>
      <c r="AP400" s="1">
        <v>34.482758620689602</v>
      </c>
      <c r="AQ400" s="1">
        <v>39.655172413793103</v>
      </c>
      <c r="AR400" s="1">
        <v>40.384615384615302</v>
      </c>
      <c r="AS400" s="1">
        <v>39.473684210526301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13.709677419354801</v>
      </c>
      <c r="AZ400" s="1">
        <v>16.964285714285701</v>
      </c>
      <c r="BA400" s="1">
        <v>10</v>
      </c>
      <c r="BB400" s="1">
        <v>15.2777777777777</v>
      </c>
      <c r="BC400" s="1">
        <v>29.6875</v>
      </c>
      <c r="BD400" s="1">
        <v>14.5161290322581</v>
      </c>
      <c r="BE400" s="1">
        <v>12.068965517241301</v>
      </c>
      <c r="BF400" s="1">
        <v>12.068965517241301</v>
      </c>
      <c r="BG400" s="1">
        <v>13.4615384615384</v>
      </c>
      <c r="BH400" s="1">
        <v>7.8947368421052602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29.0322580645161</v>
      </c>
      <c r="BO400" s="1">
        <v>35.714285714285701</v>
      </c>
      <c r="BP400" s="1">
        <v>35.5555555555555</v>
      </c>
      <c r="BQ400" s="1">
        <v>54.1666666666666</v>
      </c>
      <c r="BR400" s="1">
        <v>54.6875</v>
      </c>
      <c r="BS400" s="1">
        <v>62.903225806451601</v>
      </c>
      <c r="BT400" s="1">
        <v>63.793103448275801</v>
      </c>
      <c r="BU400" s="1">
        <v>70.689655172413694</v>
      </c>
      <c r="BV400" s="1">
        <v>23.076923076923102</v>
      </c>
      <c r="BW400" s="1">
        <v>21.052631578947299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72.580645161290306</v>
      </c>
      <c r="CD400" s="1">
        <v>73.214285714285694</v>
      </c>
      <c r="CE400" s="1">
        <v>72.2222222222222</v>
      </c>
      <c r="CF400" s="1">
        <v>72.2222222222222</v>
      </c>
      <c r="CG400" s="1">
        <v>60.9375</v>
      </c>
      <c r="CH400" s="1">
        <v>72.580645161290306</v>
      </c>
      <c r="CI400" s="1">
        <v>65.517241379310306</v>
      </c>
      <c r="CJ400" s="1">
        <v>67.241379310344797</v>
      </c>
      <c r="CK400" s="1">
        <v>36.538461538461497</v>
      </c>
      <c r="CL400" s="1">
        <v>47.368421052631497</v>
      </c>
      <c r="CM400" s="1">
        <v>0</v>
      </c>
      <c r="CN400" s="1">
        <v>0</v>
      </c>
      <c r="CO400" s="1">
        <v>0</v>
      </c>
      <c r="CP400" s="1">
        <v>0</v>
      </c>
      <c r="CQ400" s="1">
        <v>0</v>
      </c>
      <c r="CR400" s="1">
        <v>58.064516129032199</v>
      </c>
      <c r="CS400" s="1">
        <v>63.392857142857103</v>
      </c>
      <c r="CT400" s="1">
        <v>58.8888888888888</v>
      </c>
      <c r="CU400" s="1">
        <v>62.5</v>
      </c>
      <c r="CV400" s="1">
        <v>60.9375</v>
      </c>
      <c r="CW400" s="1">
        <v>64.516129032258107</v>
      </c>
      <c r="CX400" s="1">
        <v>60.344827586206897</v>
      </c>
      <c r="CY400" s="1">
        <v>67.241379310344797</v>
      </c>
      <c r="CZ400" s="1">
        <v>73.076923076923094</v>
      </c>
      <c r="DA400" s="1">
        <v>78.947368421052602</v>
      </c>
      <c r="DB400" s="1">
        <v>0</v>
      </c>
      <c r="DC400" s="1">
        <v>0</v>
      </c>
      <c r="DD400" s="1">
        <v>0</v>
      </c>
      <c r="DE400" s="1">
        <v>0</v>
      </c>
      <c r="DF400" s="1">
        <v>0</v>
      </c>
      <c r="DG400" s="1">
        <v>38.059427732941998</v>
      </c>
      <c r="DH400" s="1">
        <v>45.316502012440502</v>
      </c>
      <c r="DI400" s="1">
        <v>41.311408850994702</v>
      </c>
      <c r="DJ400" s="1">
        <v>24.8518957345971</v>
      </c>
      <c r="DK400" s="1">
        <v>16.2337662337662</v>
      </c>
      <c r="DL400" s="1">
        <v>11.1955420466058</v>
      </c>
      <c r="DM400" s="1">
        <v>3.4429599177800601</v>
      </c>
      <c r="DN400" s="1">
        <v>22.2848360655737</v>
      </c>
      <c r="DO400" s="1">
        <v>29.908906882591101</v>
      </c>
      <c r="DP400" s="1">
        <v>31.997918834547299</v>
      </c>
      <c r="DQ400" s="1">
        <v>0</v>
      </c>
      <c r="DR400" s="1">
        <v>0</v>
      </c>
      <c r="DS400" s="1">
        <v>0</v>
      </c>
      <c r="DT400" s="1">
        <v>0</v>
      </c>
      <c r="DU400" s="1">
        <v>0</v>
      </c>
      <c r="DV400" s="1">
        <v>22.3954512105649</v>
      </c>
      <c r="DW400" s="1">
        <v>16.447127698499798</v>
      </c>
      <c r="DX400" s="1">
        <v>7.8562728380024298</v>
      </c>
      <c r="DY400" s="1">
        <v>1.9845971563981</v>
      </c>
      <c r="DZ400" s="1">
        <v>2.54745254745254</v>
      </c>
      <c r="EA400" s="1">
        <v>3.29280648429584</v>
      </c>
      <c r="EB400" s="1">
        <v>6.7317574511819096</v>
      </c>
      <c r="EC400" s="1">
        <v>8.4528688524590105</v>
      </c>
      <c r="ED400" s="1">
        <v>27.378542510121399</v>
      </c>
      <c r="EE400" s="1">
        <v>30.228928199791799</v>
      </c>
      <c r="EF400" s="1">
        <v>0</v>
      </c>
      <c r="EG400" s="1">
        <v>0</v>
      </c>
      <c r="EH400" s="1">
        <v>0</v>
      </c>
      <c r="EI400" s="1">
        <v>0</v>
      </c>
      <c r="EJ400" s="1">
        <v>0</v>
      </c>
      <c r="EK400" s="1">
        <v>35.399853264856901</v>
      </c>
      <c r="EL400" s="1">
        <v>36.1873399195023</v>
      </c>
      <c r="EM400" s="1">
        <v>35.749086479902502</v>
      </c>
      <c r="EN400" s="1">
        <v>30.9537914691943</v>
      </c>
      <c r="EO400" s="1">
        <v>22.0779220779221</v>
      </c>
      <c r="EP400" s="1">
        <v>21.681864235055698</v>
      </c>
      <c r="EQ400" s="1">
        <v>21.891058581706101</v>
      </c>
      <c r="ER400" s="1">
        <v>25.768442622950801</v>
      </c>
      <c r="ES400" s="1">
        <v>9.6659919028340102</v>
      </c>
      <c r="ET400" s="1">
        <v>28.876170655567101</v>
      </c>
      <c r="EU400" s="1">
        <v>0</v>
      </c>
      <c r="EV400" s="1">
        <v>0</v>
      </c>
      <c r="EW400" s="1">
        <v>0</v>
      </c>
      <c r="EX400" s="1">
        <v>0</v>
      </c>
      <c r="EY400" s="1">
        <v>0</v>
      </c>
    </row>
    <row r="401" spans="1:155" ht="15">
      <c r="A401" s="11" t="s">
        <v>429</v>
      </c>
      <c r="B401" s="1" t="s">
        <v>897</v>
      </c>
      <c r="C401" s="1" t="s">
        <v>1022</v>
      </c>
      <c r="D401" s="11" t="s">
        <v>1016</v>
      </c>
      <c r="E401" s="11" t="s">
        <v>1017</v>
      </c>
      <c r="F401" s="1">
        <v>55.325443786982198</v>
      </c>
      <c r="G401" s="1">
        <v>63.202247191011203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80.177514792899402</v>
      </c>
      <c r="V401" s="1">
        <v>70.224719101123597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92.307692307692307</v>
      </c>
      <c r="AK401" s="1">
        <v>92.4157303370786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78.4023668639053</v>
      </c>
      <c r="AZ401" s="1">
        <v>82.303370786516794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88.461538461538396</v>
      </c>
      <c r="BO401" s="1">
        <v>64.044943820224702</v>
      </c>
      <c r="BP401" s="1">
        <v>0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70.118343195266206</v>
      </c>
      <c r="CD401" s="1">
        <v>69.943820224719104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0</v>
      </c>
      <c r="CM401" s="1">
        <v>0</v>
      </c>
      <c r="CN401" s="1">
        <v>0</v>
      </c>
      <c r="CO401" s="1">
        <v>0</v>
      </c>
      <c r="CP401" s="1">
        <v>0</v>
      </c>
      <c r="CQ401" s="1">
        <v>0</v>
      </c>
      <c r="CR401" s="1">
        <v>80.473372781065095</v>
      </c>
      <c r="CS401" s="1">
        <v>36.797752808988697</v>
      </c>
      <c r="CT401" s="1">
        <v>0</v>
      </c>
      <c r="CU401" s="1">
        <v>0</v>
      </c>
      <c r="CV401" s="1">
        <v>0</v>
      </c>
      <c r="CW401" s="1">
        <v>0</v>
      </c>
      <c r="CX401" s="1">
        <v>0</v>
      </c>
      <c r="CY401" s="1">
        <v>0</v>
      </c>
      <c r="CZ401" s="1">
        <v>0</v>
      </c>
      <c r="DA401" s="1">
        <v>0</v>
      </c>
      <c r="DB401" s="1">
        <v>0</v>
      </c>
      <c r="DC401" s="1">
        <v>0</v>
      </c>
      <c r="DD401" s="1">
        <v>0</v>
      </c>
      <c r="DE401" s="1">
        <v>0</v>
      </c>
      <c r="DF401" s="1">
        <v>0</v>
      </c>
      <c r="DG401" s="1">
        <v>7.2916666666666599</v>
      </c>
      <c r="DH401" s="1">
        <v>7.4468085106382897</v>
      </c>
      <c r="DI401" s="1">
        <v>0</v>
      </c>
      <c r="DJ401" s="1">
        <v>0</v>
      </c>
      <c r="DK401" s="1">
        <v>0</v>
      </c>
      <c r="DL401" s="1">
        <v>0</v>
      </c>
      <c r="DM401" s="1">
        <v>0</v>
      </c>
      <c r="DN401" s="1">
        <v>0</v>
      </c>
      <c r="DO401" s="1">
        <v>0</v>
      </c>
      <c r="DP401" s="1">
        <v>0</v>
      </c>
      <c r="DQ401" s="1">
        <v>0</v>
      </c>
      <c r="DR401" s="1">
        <v>0</v>
      </c>
      <c r="DS401" s="1">
        <v>0</v>
      </c>
      <c r="DT401" s="1">
        <v>0</v>
      </c>
      <c r="DU401" s="1">
        <v>0</v>
      </c>
      <c r="DV401" s="1">
        <v>9.375</v>
      </c>
      <c r="DW401" s="1">
        <v>9.5744680851063801</v>
      </c>
      <c r="DX401" s="1">
        <v>0</v>
      </c>
      <c r="DY401" s="1">
        <v>0</v>
      </c>
      <c r="DZ401" s="1">
        <v>0</v>
      </c>
      <c r="EA401" s="1">
        <v>0</v>
      </c>
      <c r="EB401" s="1">
        <v>0</v>
      </c>
      <c r="EC401" s="1">
        <v>0</v>
      </c>
      <c r="ED401" s="1">
        <v>0</v>
      </c>
      <c r="EE401" s="1">
        <v>0</v>
      </c>
      <c r="EF401" s="1">
        <v>0</v>
      </c>
      <c r="EG401" s="1">
        <v>0</v>
      </c>
      <c r="EH401" s="1">
        <v>0</v>
      </c>
      <c r="EI401" s="1">
        <v>0</v>
      </c>
      <c r="EJ401" s="1">
        <v>0</v>
      </c>
      <c r="EK401" s="1">
        <v>42.7083333333333</v>
      </c>
      <c r="EL401" s="1">
        <v>52.127659574468098</v>
      </c>
      <c r="EM401" s="1">
        <v>0</v>
      </c>
      <c r="EN401" s="1">
        <v>0</v>
      </c>
      <c r="EO401" s="1">
        <v>0</v>
      </c>
      <c r="EP401" s="1">
        <v>0</v>
      </c>
      <c r="EQ401" s="1">
        <v>0</v>
      </c>
      <c r="ER401" s="1">
        <v>0</v>
      </c>
      <c r="ES401" s="1">
        <v>0</v>
      </c>
      <c r="ET401" s="1">
        <v>0</v>
      </c>
      <c r="EU401" s="1">
        <v>0</v>
      </c>
      <c r="EV401" s="1">
        <v>0</v>
      </c>
      <c r="EW401" s="1">
        <v>0</v>
      </c>
      <c r="EX401" s="1">
        <v>0</v>
      </c>
      <c r="EY401" s="1">
        <v>0</v>
      </c>
    </row>
    <row r="402" spans="1:155" ht="15">
      <c r="A402" s="11" t="s">
        <v>454</v>
      </c>
      <c r="B402" s="1" t="s">
        <v>921</v>
      </c>
      <c r="C402" s="1" t="s">
        <v>1215</v>
      </c>
      <c r="D402" s="11" t="s">
        <v>1216</v>
      </c>
      <c r="E402" s="11" t="s">
        <v>1217</v>
      </c>
      <c r="F402" s="1">
        <v>40.384615384615302</v>
      </c>
      <c r="G402" s="1">
        <v>41.6666666666666</v>
      </c>
      <c r="H402" s="1">
        <v>23.684210526315699</v>
      </c>
      <c r="I402" s="1">
        <v>26.851851851851801</v>
      </c>
      <c r="J402" s="1">
        <v>29.5918367346938</v>
      </c>
      <c r="K402" s="1">
        <v>30.851063829787201</v>
      </c>
      <c r="L402" s="1">
        <v>30.681818181818102</v>
      </c>
      <c r="M402" s="1">
        <v>39.772727272727202</v>
      </c>
      <c r="N402" s="1">
        <v>37.804878048780402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48.717948717948701</v>
      </c>
      <c r="V402" s="1">
        <v>53.787878787878697</v>
      </c>
      <c r="W402" s="1">
        <v>23.684210526315699</v>
      </c>
      <c r="X402" s="1">
        <v>25</v>
      </c>
      <c r="Y402" s="1">
        <v>29.5918367346938</v>
      </c>
      <c r="Z402" s="1">
        <v>34.042553191489297</v>
      </c>
      <c r="AA402" s="1">
        <v>37.5</v>
      </c>
      <c r="AB402" s="1">
        <v>36.363636363636303</v>
      </c>
      <c r="AC402" s="1">
        <v>42.682926829268197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69.871794871794805</v>
      </c>
      <c r="AK402" s="1">
        <v>68.939393939393895</v>
      </c>
      <c r="AL402" s="1">
        <v>28.070175438596401</v>
      </c>
      <c r="AM402" s="1">
        <v>27.7777777777777</v>
      </c>
      <c r="AN402" s="1">
        <v>69.387755102040799</v>
      </c>
      <c r="AO402" s="1">
        <v>72.340425531914903</v>
      </c>
      <c r="AP402" s="1">
        <v>71.590909090909093</v>
      </c>
      <c r="AQ402" s="1">
        <v>77.272727272727195</v>
      </c>
      <c r="AR402" s="1">
        <v>78.048780487804805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57.051282051282001</v>
      </c>
      <c r="AZ402" s="1">
        <v>44.696969696969603</v>
      </c>
      <c r="BA402" s="1">
        <v>25.4385964912281</v>
      </c>
      <c r="BB402" s="1">
        <v>26.851851851851801</v>
      </c>
      <c r="BC402" s="1">
        <v>31.632653061224399</v>
      </c>
      <c r="BD402" s="1">
        <v>37.234042553191401</v>
      </c>
      <c r="BE402" s="1">
        <v>17.045454545454501</v>
      </c>
      <c r="BF402" s="1">
        <v>23.863636363636299</v>
      </c>
      <c r="BG402" s="1">
        <v>25.609756097560901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61.538461538461497</v>
      </c>
      <c r="BO402" s="1">
        <v>66.6666666666666</v>
      </c>
      <c r="BP402" s="1">
        <v>59.649122807017498</v>
      </c>
      <c r="BQ402" s="1">
        <v>62.962962962962898</v>
      </c>
      <c r="BR402" s="1">
        <v>60.2040816326531</v>
      </c>
      <c r="BS402" s="1">
        <v>65.957446808510596</v>
      </c>
      <c r="BT402" s="1">
        <v>68.181818181818102</v>
      </c>
      <c r="BU402" s="1">
        <v>71.590909090909093</v>
      </c>
      <c r="BV402" s="1">
        <v>74.390243902438996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89.743589743589695</v>
      </c>
      <c r="CD402" s="1">
        <v>68.939393939393895</v>
      </c>
      <c r="CE402" s="1">
        <v>75.438596491228097</v>
      </c>
      <c r="CF402" s="1">
        <v>72.2222222222222</v>
      </c>
      <c r="CG402" s="1">
        <v>63.265306122448898</v>
      </c>
      <c r="CH402" s="1">
        <v>70.212765957446805</v>
      </c>
      <c r="CI402" s="1">
        <v>85.227272727272705</v>
      </c>
      <c r="CJ402" s="1">
        <v>82.954545454545396</v>
      </c>
      <c r="CK402" s="1">
        <v>85.365853658536494</v>
      </c>
      <c r="CL402" s="1">
        <v>0</v>
      </c>
      <c r="CM402" s="1">
        <v>0</v>
      </c>
      <c r="CN402" s="1">
        <v>0</v>
      </c>
      <c r="CO402" s="1">
        <v>0</v>
      </c>
      <c r="CP402" s="1">
        <v>0</v>
      </c>
      <c r="CQ402" s="1">
        <v>0</v>
      </c>
      <c r="CR402" s="1">
        <v>28.846153846153801</v>
      </c>
      <c r="CS402" s="1">
        <v>28.030303030302999</v>
      </c>
      <c r="CT402" s="1">
        <v>28.070175438596401</v>
      </c>
      <c r="CU402" s="1">
        <v>27.7777777777777</v>
      </c>
      <c r="CV402" s="1">
        <v>37.755102040816297</v>
      </c>
      <c r="CW402" s="1">
        <v>40.425531914893597</v>
      </c>
      <c r="CX402" s="1">
        <v>39.772727272727202</v>
      </c>
      <c r="CY402" s="1">
        <v>43.181818181818102</v>
      </c>
      <c r="CZ402" s="1">
        <v>46.341463414634099</v>
      </c>
      <c r="DA402" s="1">
        <v>0</v>
      </c>
      <c r="DB402" s="1">
        <v>0</v>
      </c>
      <c r="DC402" s="1">
        <v>0</v>
      </c>
      <c r="DD402" s="1">
        <v>0</v>
      </c>
      <c r="DE402" s="1">
        <v>0</v>
      </c>
      <c r="DF402" s="1">
        <v>0</v>
      </c>
      <c r="DG402" s="1">
        <v>49.8716067498165</v>
      </c>
      <c r="DH402" s="1">
        <v>47.0362239297475</v>
      </c>
      <c r="DI402" s="1">
        <v>31.973203410475001</v>
      </c>
      <c r="DJ402" s="1">
        <v>39.780805687203703</v>
      </c>
      <c r="DK402" s="1">
        <v>12.837162837162801</v>
      </c>
      <c r="DL402" s="1">
        <v>10.790273556231</v>
      </c>
      <c r="DM402" s="1">
        <v>12.5899280575539</v>
      </c>
      <c r="DN402" s="1">
        <v>7.63319672131147</v>
      </c>
      <c r="DO402" s="1">
        <v>22.2165991902834</v>
      </c>
      <c r="DP402" s="1">
        <v>0</v>
      </c>
      <c r="DQ402" s="1">
        <v>0</v>
      </c>
      <c r="DR402" s="1">
        <v>0</v>
      </c>
      <c r="DS402" s="1">
        <v>0</v>
      </c>
      <c r="DT402" s="1">
        <v>0</v>
      </c>
      <c r="DU402" s="1">
        <v>0</v>
      </c>
      <c r="DV402" s="1">
        <v>1.63242846661775</v>
      </c>
      <c r="DW402" s="1">
        <v>3.8602268569337701</v>
      </c>
      <c r="DX402" s="1">
        <v>4.3239951278928102</v>
      </c>
      <c r="DY402" s="1">
        <v>6.0130331753554502</v>
      </c>
      <c r="DZ402" s="1">
        <v>6.6433566433566398</v>
      </c>
      <c r="EA402" s="1">
        <v>1.7730496453900699</v>
      </c>
      <c r="EB402" s="1">
        <v>2.7235354573484098</v>
      </c>
      <c r="EC402" s="1">
        <v>0.768442622950819</v>
      </c>
      <c r="ED402" s="1">
        <v>1.7712550607287401</v>
      </c>
      <c r="EE402" s="1">
        <v>0</v>
      </c>
      <c r="EF402" s="1">
        <v>0</v>
      </c>
      <c r="EG402" s="1">
        <v>0</v>
      </c>
      <c r="EH402" s="1">
        <v>0</v>
      </c>
      <c r="EI402" s="1">
        <v>0</v>
      </c>
      <c r="EJ402" s="1">
        <v>0</v>
      </c>
      <c r="EK402" s="1">
        <v>87.637564196625107</v>
      </c>
      <c r="EL402" s="1">
        <v>88.144895718990099</v>
      </c>
      <c r="EM402" s="1">
        <v>35.749086479902502</v>
      </c>
      <c r="EN402" s="1">
        <v>30.9537914691943</v>
      </c>
      <c r="EO402" s="1">
        <v>22.0779220779221</v>
      </c>
      <c r="EP402" s="1">
        <v>21.681864235055698</v>
      </c>
      <c r="EQ402" s="1">
        <v>21.891058581706101</v>
      </c>
      <c r="ER402" s="1">
        <v>25.768442622950801</v>
      </c>
      <c r="ES402" s="1">
        <v>33.350202429149803</v>
      </c>
      <c r="ET402" s="1">
        <v>0</v>
      </c>
      <c r="EU402" s="1">
        <v>0</v>
      </c>
      <c r="EV402" s="1">
        <v>0</v>
      </c>
      <c r="EW402" s="1">
        <v>0</v>
      </c>
      <c r="EX402" s="1">
        <v>0</v>
      </c>
      <c r="EY402" s="1">
        <v>0</v>
      </c>
    </row>
    <row r="403" spans="1:155" ht="15">
      <c r="A403" s="11" t="s">
        <v>59</v>
      </c>
      <c r="B403" s="1" t="s">
        <v>966</v>
      </c>
      <c r="C403" s="1" t="s">
        <v>1287</v>
      </c>
      <c r="D403" s="11" t="s">
        <v>1014</v>
      </c>
      <c r="E403" s="11" t="s">
        <v>1155</v>
      </c>
      <c r="F403" s="1">
        <v>89.726027397260196</v>
      </c>
      <c r="G403" s="1">
        <v>88.970588235294102</v>
      </c>
      <c r="H403" s="1">
        <v>87.704918032786793</v>
      </c>
      <c r="I403" s="1">
        <v>87.254901960784295</v>
      </c>
      <c r="J403" s="1">
        <v>82.954545454545396</v>
      </c>
      <c r="K403" s="1">
        <v>67.7777777777777</v>
      </c>
      <c r="L403" s="1">
        <v>60.227272727272698</v>
      </c>
      <c r="M403" s="1">
        <v>76.136363636363598</v>
      </c>
      <c r="N403" s="1">
        <v>75</v>
      </c>
      <c r="O403" s="1">
        <v>62.5</v>
      </c>
      <c r="P403" s="1">
        <v>54</v>
      </c>
      <c r="Q403" s="1">
        <v>76.315789473684205</v>
      </c>
      <c r="R403" s="1">
        <v>63.157894736842103</v>
      </c>
      <c r="S403" s="1">
        <v>60</v>
      </c>
      <c r="T403" s="1">
        <v>0</v>
      </c>
      <c r="U403" s="1">
        <v>95.205479452054803</v>
      </c>
      <c r="V403" s="1">
        <v>99.264705882352899</v>
      </c>
      <c r="W403" s="1">
        <v>99.180327868852402</v>
      </c>
      <c r="X403" s="1">
        <v>99.019607843137194</v>
      </c>
      <c r="Y403" s="1">
        <v>96.590909090909093</v>
      </c>
      <c r="Z403" s="1">
        <v>94.4444444444444</v>
      </c>
      <c r="AA403" s="1">
        <v>96.590909090909093</v>
      </c>
      <c r="AB403" s="1">
        <v>96.590909090909093</v>
      </c>
      <c r="AC403" s="1">
        <v>98.809523809523796</v>
      </c>
      <c r="AD403" s="1">
        <v>83.928571428571402</v>
      </c>
      <c r="AE403" s="1">
        <v>82</v>
      </c>
      <c r="AF403" s="1">
        <v>76.315789473684205</v>
      </c>
      <c r="AG403" s="1">
        <v>84.210526315789394</v>
      </c>
      <c r="AH403" s="1">
        <v>80</v>
      </c>
      <c r="AI403" s="1">
        <v>0</v>
      </c>
      <c r="AJ403" s="1">
        <v>92.465753424657507</v>
      </c>
      <c r="AK403" s="1">
        <v>92.647058823529406</v>
      </c>
      <c r="AL403" s="1">
        <v>63.114754098360599</v>
      </c>
      <c r="AM403" s="1">
        <v>59.803921568627402</v>
      </c>
      <c r="AN403" s="1">
        <v>59.090909090909101</v>
      </c>
      <c r="AO403" s="1">
        <v>62.2222222222222</v>
      </c>
      <c r="AP403" s="1">
        <v>57.954545454545404</v>
      </c>
      <c r="AQ403" s="1">
        <v>61.363636363636303</v>
      </c>
      <c r="AR403" s="1">
        <v>60.714285714285701</v>
      </c>
      <c r="AS403" s="1">
        <v>62.5</v>
      </c>
      <c r="AT403" s="1">
        <v>40</v>
      </c>
      <c r="AU403" s="1">
        <v>50</v>
      </c>
      <c r="AV403" s="1">
        <v>76.315789473684205</v>
      </c>
      <c r="AW403" s="1">
        <v>82.5</v>
      </c>
      <c r="AX403" s="1">
        <v>0</v>
      </c>
      <c r="AY403" s="1">
        <v>67.808219178082197</v>
      </c>
      <c r="AZ403" s="1">
        <v>69.852941176470495</v>
      </c>
      <c r="BA403" s="1">
        <v>68.032786885245898</v>
      </c>
      <c r="BB403" s="1">
        <v>61.764705882352899</v>
      </c>
      <c r="BC403" s="1">
        <v>46.590909090909101</v>
      </c>
      <c r="BD403" s="1">
        <v>43.3333333333333</v>
      </c>
      <c r="BE403" s="1">
        <v>46.590909090909101</v>
      </c>
      <c r="BF403" s="1">
        <v>53.409090909090899</v>
      </c>
      <c r="BG403" s="1">
        <v>53.571428571428498</v>
      </c>
      <c r="BH403" s="1">
        <v>48.214285714285701</v>
      </c>
      <c r="BI403" s="1">
        <v>58</v>
      </c>
      <c r="BJ403" s="1">
        <v>44.736842105263101</v>
      </c>
      <c r="BK403" s="1">
        <v>71.052631578947299</v>
      </c>
      <c r="BL403" s="1">
        <v>82.5</v>
      </c>
      <c r="BM403" s="1">
        <v>0</v>
      </c>
      <c r="BN403" s="1">
        <v>67.123287671232802</v>
      </c>
      <c r="BO403" s="1">
        <v>65.441176470588204</v>
      </c>
      <c r="BP403" s="1">
        <v>57.377049180327802</v>
      </c>
      <c r="BQ403" s="1">
        <v>53.921568627450903</v>
      </c>
      <c r="BR403" s="1">
        <v>68.181818181818102</v>
      </c>
      <c r="BS403" s="1">
        <v>90</v>
      </c>
      <c r="BT403" s="1">
        <v>88.636363636363598</v>
      </c>
      <c r="BU403" s="1">
        <v>92.045454545454504</v>
      </c>
      <c r="BV403" s="1">
        <v>94.047619047618994</v>
      </c>
      <c r="BW403" s="1">
        <v>91.071428571428498</v>
      </c>
      <c r="BX403" s="1">
        <v>90</v>
      </c>
      <c r="BY403" s="1">
        <v>78.947368421052602</v>
      </c>
      <c r="BZ403" s="1">
        <v>34.210526315789402</v>
      </c>
      <c r="CA403" s="1">
        <v>37.5</v>
      </c>
      <c r="CB403" s="1">
        <v>0</v>
      </c>
      <c r="CC403" s="1">
        <v>83.561643835616394</v>
      </c>
      <c r="CD403" s="1">
        <v>94.117647058823493</v>
      </c>
      <c r="CE403" s="1">
        <v>81.967213114754102</v>
      </c>
      <c r="CF403" s="1">
        <v>80.392156862745097</v>
      </c>
      <c r="CG403" s="1">
        <v>65.909090909090907</v>
      </c>
      <c r="CH403" s="1">
        <v>76.6666666666666</v>
      </c>
      <c r="CI403" s="1">
        <v>89.772727272727195</v>
      </c>
      <c r="CJ403" s="1">
        <v>95.454545454545396</v>
      </c>
      <c r="CK403" s="1">
        <v>78.571428571428498</v>
      </c>
      <c r="CL403" s="1">
        <v>76.785714285714207</v>
      </c>
      <c r="CM403" s="1">
        <v>76</v>
      </c>
      <c r="CN403" s="1">
        <v>57.894736842105203</v>
      </c>
      <c r="CO403" s="1">
        <v>73.684210526315695</v>
      </c>
      <c r="CP403" s="1">
        <v>80</v>
      </c>
      <c r="CQ403" s="1">
        <v>0</v>
      </c>
      <c r="CR403" s="1">
        <v>50</v>
      </c>
      <c r="CS403" s="1">
        <v>50</v>
      </c>
      <c r="CT403" s="1">
        <v>47.540983606557297</v>
      </c>
      <c r="CU403" s="1">
        <v>23.529411764705799</v>
      </c>
      <c r="CV403" s="1">
        <v>22.727272727272702</v>
      </c>
      <c r="CW403" s="1">
        <v>23.3333333333333</v>
      </c>
      <c r="CX403" s="1">
        <v>25</v>
      </c>
      <c r="CY403" s="1">
        <v>22.727272727272702</v>
      </c>
      <c r="CZ403" s="1">
        <v>25</v>
      </c>
      <c r="DA403" s="1">
        <v>12.5</v>
      </c>
      <c r="DB403" s="1">
        <v>18</v>
      </c>
      <c r="DC403" s="1">
        <v>18.421052631578899</v>
      </c>
      <c r="DD403" s="1">
        <v>86.842105263157904</v>
      </c>
      <c r="DE403" s="1">
        <v>87.5</v>
      </c>
      <c r="DF403" s="1">
        <v>0</v>
      </c>
      <c r="DG403" s="1">
        <v>93.561995597945696</v>
      </c>
      <c r="DH403" s="1">
        <v>90.578119282839296</v>
      </c>
      <c r="DI403" s="1">
        <v>89.9106780349167</v>
      </c>
      <c r="DJ403" s="1">
        <v>79.650473933649195</v>
      </c>
      <c r="DK403" s="1">
        <v>88.061938061938093</v>
      </c>
      <c r="DL403" s="1">
        <v>63.677811550151901</v>
      </c>
      <c r="DM403" s="1">
        <v>45.169578622815997</v>
      </c>
      <c r="DN403" s="1">
        <v>20.440573770491799</v>
      </c>
      <c r="DO403" s="1">
        <v>44.483805668016103</v>
      </c>
      <c r="DP403" s="1">
        <v>58.0124869927159</v>
      </c>
      <c r="DQ403" s="1">
        <v>64.302461899179306</v>
      </c>
      <c r="DR403" s="1">
        <v>28.008915304606202</v>
      </c>
      <c r="DS403" s="1">
        <v>36.287878787878697</v>
      </c>
      <c r="DT403" s="1">
        <v>38.012139605462799</v>
      </c>
      <c r="DU403" s="1">
        <v>0</v>
      </c>
      <c r="DV403" s="1">
        <v>85.491562729273596</v>
      </c>
      <c r="DW403" s="1">
        <v>89.809732894255404</v>
      </c>
      <c r="DX403" s="1">
        <v>89.017458384084406</v>
      </c>
      <c r="DY403" s="1">
        <v>90.077014218009396</v>
      </c>
      <c r="DZ403" s="1">
        <v>93.756243756243705</v>
      </c>
      <c r="EA403" s="1">
        <v>98.936170212765902</v>
      </c>
      <c r="EB403" s="1">
        <v>99.743062692702907</v>
      </c>
      <c r="EC403" s="1">
        <v>94.723360655737693</v>
      </c>
      <c r="ED403" s="1">
        <v>95.394736842105203</v>
      </c>
      <c r="EE403" s="1">
        <v>93.4963579604578</v>
      </c>
      <c r="EF403" s="1">
        <v>74.970691676436104</v>
      </c>
      <c r="EG403" s="1">
        <v>59.212481426448697</v>
      </c>
      <c r="EH403" s="1">
        <v>24.015151515151501</v>
      </c>
      <c r="EI403" s="1">
        <v>60.773899848254899</v>
      </c>
      <c r="EJ403" s="1">
        <v>0</v>
      </c>
      <c r="EK403" s="1">
        <v>84.702861335289796</v>
      </c>
      <c r="EL403" s="1">
        <v>85.400658616904494</v>
      </c>
      <c r="EM403" s="1">
        <v>85.891189606171295</v>
      </c>
      <c r="EN403" s="1">
        <v>85.159952606635102</v>
      </c>
      <c r="EO403" s="1">
        <v>77.772227772227694</v>
      </c>
      <c r="EP403" s="1">
        <v>77.304964539007102</v>
      </c>
      <c r="EQ403" s="1">
        <v>76.618705035971203</v>
      </c>
      <c r="ER403" s="1">
        <v>83.709016393442596</v>
      </c>
      <c r="ES403" s="1">
        <v>76.720647773279296</v>
      </c>
      <c r="ET403" s="1">
        <v>77.263267429760603</v>
      </c>
      <c r="EU403" s="1">
        <v>77.373974208675193</v>
      </c>
      <c r="EV403" s="1">
        <v>18.4992570579494</v>
      </c>
      <c r="EW403" s="1">
        <v>38.939393939393902</v>
      </c>
      <c r="EX403" s="1">
        <v>40.819423368740502</v>
      </c>
      <c r="EY403" s="1">
        <v>0</v>
      </c>
    </row>
    <row r="404" spans="1:155" ht="15">
      <c r="A404" s="11" t="s">
        <v>315</v>
      </c>
      <c r="B404" s="1" t="s">
        <v>787</v>
      </c>
      <c r="C404" s="1" t="s">
        <v>1054</v>
      </c>
      <c r="D404" s="11" t="s">
        <v>1042</v>
      </c>
      <c r="E404" s="11" t="s">
        <v>1227</v>
      </c>
      <c r="F404" s="1">
        <v>27.892561983471101</v>
      </c>
      <c r="G404" s="1">
        <v>30.532786885245901</v>
      </c>
      <c r="H404" s="1">
        <v>32.783018867924497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25</v>
      </c>
      <c r="V404" s="1">
        <v>27.0491803278688</v>
      </c>
      <c r="W404" s="1">
        <v>34.905660377358402</v>
      </c>
      <c r="X404" s="1">
        <v>0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34.917355371900797</v>
      </c>
      <c r="AK404" s="1">
        <v>37.2950819672131</v>
      </c>
      <c r="AL404" s="1">
        <v>37.735849056603698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13.4297520661157</v>
      </c>
      <c r="AZ404" s="1">
        <v>15.368852459016299</v>
      </c>
      <c r="BA404" s="1">
        <v>7.78301886792452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40.289256198347097</v>
      </c>
      <c r="BO404" s="1">
        <v>35.245901639344197</v>
      </c>
      <c r="BP404" s="1">
        <v>40.330188679245197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45.247933884297503</v>
      </c>
      <c r="CD404" s="1">
        <v>46.1065573770491</v>
      </c>
      <c r="CE404" s="1">
        <v>43.632075471698101</v>
      </c>
      <c r="CF404" s="1">
        <v>0</v>
      </c>
      <c r="CG404" s="1">
        <v>0</v>
      </c>
      <c r="CH404" s="1">
        <v>0</v>
      </c>
      <c r="CI404" s="1">
        <v>0</v>
      </c>
      <c r="CJ404" s="1">
        <v>0</v>
      </c>
      <c r="CK404" s="1">
        <v>0</v>
      </c>
      <c r="CL404" s="1">
        <v>0</v>
      </c>
      <c r="CM404" s="1">
        <v>0</v>
      </c>
      <c r="CN404" s="1">
        <v>0</v>
      </c>
      <c r="CO404" s="1">
        <v>0</v>
      </c>
      <c r="CP404" s="1">
        <v>0</v>
      </c>
      <c r="CQ404" s="1">
        <v>0</v>
      </c>
      <c r="CR404" s="1">
        <v>59.297520661157002</v>
      </c>
      <c r="CS404" s="1">
        <v>60.450819672131097</v>
      </c>
      <c r="CT404" s="1">
        <v>62.028301886792399</v>
      </c>
      <c r="CU404" s="1">
        <v>0</v>
      </c>
      <c r="CV404" s="1">
        <v>0</v>
      </c>
      <c r="CW404" s="1">
        <v>0</v>
      </c>
      <c r="CX404" s="1">
        <v>0</v>
      </c>
      <c r="CY404" s="1">
        <v>0</v>
      </c>
      <c r="CZ404" s="1">
        <v>0</v>
      </c>
      <c r="DA404" s="1">
        <v>0</v>
      </c>
      <c r="DB404" s="1">
        <v>0</v>
      </c>
      <c r="DC404" s="1">
        <v>0</v>
      </c>
      <c r="DD404" s="1">
        <v>0</v>
      </c>
      <c r="DE404" s="1">
        <v>0</v>
      </c>
      <c r="DF404" s="1">
        <v>0</v>
      </c>
      <c r="DG404" s="1">
        <v>75.951086956521706</v>
      </c>
      <c r="DH404" s="1">
        <v>60.436537050623599</v>
      </c>
      <c r="DI404" s="1">
        <v>41.218441273326</v>
      </c>
      <c r="DJ404" s="1">
        <v>0</v>
      </c>
      <c r="DK404" s="1">
        <v>0</v>
      </c>
      <c r="DL404" s="1">
        <v>0</v>
      </c>
      <c r="DM404" s="1">
        <v>0</v>
      </c>
      <c r="DN404" s="1">
        <v>0</v>
      </c>
      <c r="DO404" s="1">
        <v>0</v>
      </c>
      <c r="DP404" s="1">
        <v>0</v>
      </c>
      <c r="DQ404" s="1">
        <v>0</v>
      </c>
      <c r="DR404" s="1">
        <v>0</v>
      </c>
      <c r="DS404" s="1">
        <v>0</v>
      </c>
      <c r="DT404" s="1">
        <v>0</v>
      </c>
      <c r="DU404" s="1">
        <v>0</v>
      </c>
      <c r="DV404" s="1">
        <v>93.187111801242196</v>
      </c>
      <c r="DW404" s="1">
        <v>97.780630961115094</v>
      </c>
      <c r="DX404" s="1">
        <v>98.335162824734695</v>
      </c>
      <c r="DY404" s="1">
        <v>0</v>
      </c>
      <c r="DZ404" s="1">
        <v>0</v>
      </c>
      <c r="EA404" s="1">
        <v>0</v>
      </c>
      <c r="EB404" s="1">
        <v>0</v>
      </c>
      <c r="EC404" s="1">
        <v>0</v>
      </c>
      <c r="ED404" s="1">
        <v>0</v>
      </c>
      <c r="EE404" s="1">
        <v>0</v>
      </c>
      <c r="EF404" s="1">
        <v>0</v>
      </c>
      <c r="EG404" s="1">
        <v>0</v>
      </c>
      <c r="EH404" s="1">
        <v>0</v>
      </c>
      <c r="EI404" s="1">
        <v>0</v>
      </c>
      <c r="EJ404" s="1">
        <v>0</v>
      </c>
      <c r="EK404" s="1">
        <v>34.704968944099299</v>
      </c>
      <c r="EL404" s="1">
        <v>35.399853264856901</v>
      </c>
      <c r="EM404" s="1">
        <v>36.1873399195023</v>
      </c>
      <c r="EN404" s="1">
        <v>0</v>
      </c>
      <c r="EO404" s="1">
        <v>0</v>
      </c>
      <c r="EP404" s="1">
        <v>0</v>
      </c>
      <c r="EQ404" s="1">
        <v>0</v>
      </c>
      <c r="ER404" s="1">
        <v>0</v>
      </c>
      <c r="ES404" s="1">
        <v>0</v>
      </c>
      <c r="ET404" s="1">
        <v>0</v>
      </c>
      <c r="EU404" s="1">
        <v>0</v>
      </c>
      <c r="EV404" s="1">
        <v>0</v>
      </c>
      <c r="EW404" s="1">
        <v>0</v>
      </c>
      <c r="EX404" s="1">
        <v>0</v>
      </c>
      <c r="EY404" s="1">
        <v>0</v>
      </c>
    </row>
    <row r="405" spans="1:155" ht="15">
      <c r="A405" s="11" t="s">
        <v>224</v>
      </c>
      <c r="B405" s="1" t="s">
        <v>700</v>
      </c>
      <c r="C405" s="1" t="s">
        <v>1067</v>
      </c>
      <c r="D405" s="11" t="s">
        <v>1039</v>
      </c>
      <c r="E405" s="11" t="s">
        <v>1040</v>
      </c>
      <c r="F405" s="1">
        <v>54.391891891891902</v>
      </c>
      <c r="G405" s="1">
        <v>64.685314685314594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43.918918918918898</v>
      </c>
      <c r="V405" s="1">
        <v>19.930069930069902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38.175675675675599</v>
      </c>
      <c r="AK405" s="1">
        <v>37.412587412587399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36.148648648648603</v>
      </c>
      <c r="AZ405" s="1">
        <v>26.923076923076898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96.959459459459396</v>
      </c>
      <c r="BO405" s="1">
        <v>89.160839160839103</v>
      </c>
      <c r="BP405" s="1">
        <v>0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51.013513513513502</v>
      </c>
      <c r="CD405" s="1">
        <v>66.783216783216702</v>
      </c>
      <c r="CE405" s="1">
        <v>0</v>
      </c>
      <c r="CF405" s="1">
        <v>0</v>
      </c>
      <c r="CG405" s="1">
        <v>0</v>
      </c>
      <c r="CH405" s="1">
        <v>0</v>
      </c>
      <c r="CI405" s="1">
        <v>0</v>
      </c>
      <c r="CJ405" s="1">
        <v>0</v>
      </c>
      <c r="CK405" s="1">
        <v>0</v>
      </c>
      <c r="CL405" s="1">
        <v>0</v>
      </c>
      <c r="CM405" s="1">
        <v>0</v>
      </c>
      <c r="CN405" s="1">
        <v>0</v>
      </c>
      <c r="CO405" s="1">
        <v>0</v>
      </c>
      <c r="CP405" s="1">
        <v>0</v>
      </c>
      <c r="CQ405" s="1">
        <v>0</v>
      </c>
      <c r="CR405" s="1">
        <v>36.148648648648603</v>
      </c>
      <c r="CS405" s="1">
        <v>37.762237762237703</v>
      </c>
      <c r="CT405" s="1">
        <v>0</v>
      </c>
      <c r="CU405" s="1">
        <v>0</v>
      </c>
      <c r="CV405" s="1">
        <v>0</v>
      </c>
      <c r="CW405" s="1">
        <v>0</v>
      </c>
      <c r="CX405" s="1">
        <v>0</v>
      </c>
      <c r="CY405" s="1">
        <v>0</v>
      </c>
      <c r="CZ405" s="1">
        <v>0</v>
      </c>
      <c r="DA405" s="1">
        <v>0</v>
      </c>
      <c r="DB405" s="1">
        <v>0</v>
      </c>
      <c r="DC405" s="1">
        <v>0</v>
      </c>
      <c r="DD405" s="1">
        <v>0</v>
      </c>
      <c r="DE405" s="1">
        <v>0</v>
      </c>
      <c r="DF405" s="1">
        <v>0</v>
      </c>
      <c r="DG405" s="1">
        <v>80.148619957537093</v>
      </c>
      <c r="DH405" s="1">
        <v>66.941176470588204</v>
      </c>
      <c r="DI405" s="1">
        <v>0</v>
      </c>
      <c r="DJ405" s="1">
        <v>0</v>
      </c>
      <c r="DK405" s="1">
        <v>0</v>
      </c>
      <c r="DL405" s="1">
        <v>0</v>
      </c>
      <c r="DM405" s="1">
        <v>0</v>
      </c>
      <c r="DN405" s="1">
        <v>0</v>
      </c>
      <c r="DO405" s="1">
        <v>0</v>
      </c>
      <c r="DP405" s="1">
        <v>0</v>
      </c>
      <c r="DQ405" s="1">
        <v>0</v>
      </c>
      <c r="DR405" s="1">
        <v>0</v>
      </c>
      <c r="DS405" s="1">
        <v>0</v>
      </c>
      <c r="DT405" s="1">
        <v>0</v>
      </c>
      <c r="DU405" s="1">
        <v>0</v>
      </c>
      <c r="DV405" s="1">
        <v>24.946921443736699</v>
      </c>
      <c r="DW405" s="1">
        <v>42.941176470588204</v>
      </c>
      <c r="DX405" s="1">
        <v>0</v>
      </c>
      <c r="DY405" s="1">
        <v>0</v>
      </c>
      <c r="DZ405" s="1">
        <v>0</v>
      </c>
      <c r="EA405" s="1">
        <v>0</v>
      </c>
      <c r="EB405" s="1">
        <v>0</v>
      </c>
      <c r="EC405" s="1">
        <v>0</v>
      </c>
      <c r="ED405" s="1">
        <v>0</v>
      </c>
      <c r="EE405" s="1">
        <v>0</v>
      </c>
      <c r="EF405" s="1">
        <v>0</v>
      </c>
      <c r="EG405" s="1">
        <v>0</v>
      </c>
      <c r="EH405" s="1">
        <v>0</v>
      </c>
      <c r="EI405" s="1">
        <v>0</v>
      </c>
      <c r="EJ405" s="1">
        <v>0</v>
      </c>
      <c r="EK405" s="1">
        <v>56.581740976645399</v>
      </c>
      <c r="EL405" s="1">
        <v>12.9411764705882</v>
      </c>
      <c r="EM405" s="1">
        <v>0</v>
      </c>
      <c r="EN405" s="1">
        <v>0</v>
      </c>
      <c r="EO405" s="1">
        <v>0</v>
      </c>
      <c r="EP405" s="1">
        <v>0</v>
      </c>
      <c r="EQ405" s="1">
        <v>0</v>
      </c>
      <c r="ER405" s="1">
        <v>0</v>
      </c>
      <c r="ES405" s="1">
        <v>0</v>
      </c>
      <c r="ET405" s="1">
        <v>0</v>
      </c>
      <c r="EU405" s="1">
        <v>0</v>
      </c>
      <c r="EV405" s="1">
        <v>0</v>
      </c>
      <c r="EW405" s="1">
        <v>0</v>
      </c>
      <c r="EX405" s="1">
        <v>0</v>
      </c>
      <c r="EY405" s="1">
        <v>0</v>
      </c>
    </row>
    <row r="406" spans="1:155" ht="15">
      <c r="A406" s="11" t="s">
        <v>276</v>
      </c>
      <c r="B406" s="1" t="s">
        <v>1006</v>
      </c>
      <c r="C406" s="1" t="s">
        <v>1129</v>
      </c>
      <c r="D406" s="11" t="s">
        <v>1052</v>
      </c>
      <c r="E406" s="11" t="s">
        <v>1147</v>
      </c>
      <c r="F406" s="1">
        <v>24.651810584958199</v>
      </c>
      <c r="G406" s="1">
        <v>26.935483870967701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22.005571030640599</v>
      </c>
      <c r="V406" s="1">
        <v>41.290322580645103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13.9275766016713</v>
      </c>
      <c r="AK406" s="1">
        <v>14.677419354838699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24.373259052924698</v>
      </c>
      <c r="AZ406" s="1">
        <v>25.322580645161199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48.189415041782702</v>
      </c>
      <c r="BO406" s="1">
        <v>16.2903225806451</v>
      </c>
      <c r="BP406" s="1">
        <v>0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41.086350974930298</v>
      </c>
      <c r="CD406" s="1">
        <v>40.967741935483801</v>
      </c>
      <c r="CE406" s="1">
        <v>0</v>
      </c>
      <c r="CF406" s="1">
        <v>0</v>
      </c>
      <c r="CG406" s="1">
        <v>0</v>
      </c>
      <c r="CH406" s="1">
        <v>0</v>
      </c>
      <c r="CI406" s="1">
        <v>0</v>
      </c>
      <c r="CJ406" s="1">
        <v>0</v>
      </c>
      <c r="CK406" s="1">
        <v>0</v>
      </c>
      <c r="CL406" s="1">
        <v>0</v>
      </c>
      <c r="CM406" s="1">
        <v>0</v>
      </c>
      <c r="CN406" s="1">
        <v>0</v>
      </c>
      <c r="CO406" s="1">
        <v>0</v>
      </c>
      <c r="CP406" s="1">
        <v>0</v>
      </c>
      <c r="CQ406" s="1">
        <v>0</v>
      </c>
      <c r="CR406" s="1">
        <v>19.916434540389901</v>
      </c>
      <c r="CS406" s="1">
        <v>22.7419354838709</v>
      </c>
      <c r="CT406" s="1">
        <v>0</v>
      </c>
      <c r="CU406" s="1">
        <v>0</v>
      </c>
      <c r="CV406" s="1">
        <v>0</v>
      </c>
      <c r="CW406" s="1">
        <v>0</v>
      </c>
      <c r="CX406" s="1">
        <v>0</v>
      </c>
      <c r="CY406" s="1">
        <v>0</v>
      </c>
      <c r="CZ406" s="1">
        <v>0</v>
      </c>
      <c r="DA406" s="1">
        <v>0</v>
      </c>
      <c r="DB406" s="1">
        <v>0</v>
      </c>
      <c r="DC406" s="1">
        <v>0</v>
      </c>
      <c r="DD406" s="1">
        <v>0</v>
      </c>
      <c r="DE406" s="1">
        <v>0</v>
      </c>
      <c r="DF406" s="1">
        <v>0</v>
      </c>
      <c r="DG406" s="1">
        <v>15.315480557593499</v>
      </c>
      <c r="DH406" s="1">
        <v>13.2272228320526</v>
      </c>
      <c r="DI406" s="1">
        <v>0</v>
      </c>
      <c r="DJ406" s="1">
        <v>0</v>
      </c>
      <c r="DK406" s="1">
        <v>0</v>
      </c>
      <c r="DL406" s="1">
        <v>0</v>
      </c>
      <c r="DM406" s="1">
        <v>0</v>
      </c>
      <c r="DN406" s="1">
        <v>0</v>
      </c>
      <c r="DO406" s="1">
        <v>0</v>
      </c>
      <c r="DP406" s="1">
        <v>0</v>
      </c>
      <c r="DQ406" s="1">
        <v>0</v>
      </c>
      <c r="DR406" s="1">
        <v>0</v>
      </c>
      <c r="DS406" s="1">
        <v>0</v>
      </c>
      <c r="DT406" s="1">
        <v>0</v>
      </c>
      <c r="DU406" s="1">
        <v>0</v>
      </c>
      <c r="DV406" s="1">
        <v>65.132061628760098</v>
      </c>
      <c r="DW406" s="1">
        <v>19.264544456641101</v>
      </c>
      <c r="DX406" s="1">
        <v>0</v>
      </c>
      <c r="DY406" s="1">
        <v>0</v>
      </c>
      <c r="DZ406" s="1">
        <v>0</v>
      </c>
      <c r="EA406" s="1">
        <v>0</v>
      </c>
      <c r="EB406" s="1">
        <v>0</v>
      </c>
      <c r="EC406" s="1">
        <v>0</v>
      </c>
      <c r="ED406" s="1">
        <v>0</v>
      </c>
      <c r="EE406" s="1">
        <v>0</v>
      </c>
      <c r="EF406" s="1">
        <v>0</v>
      </c>
      <c r="EG406" s="1">
        <v>0</v>
      </c>
      <c r="EH406" s="1">
        <v>0</v>
      </c>
      <c r="EI406" s="1">
        <v>0</v>
      </c>
      <c r="EJ406" s="1">
        <v>0</v>
      </c>
      <c r="EK406" s="1">
        <v>35.399853264856901</v>
      </c>
      <c r="EL406" s="1">
        <v>36.1873399195023</v>
      </c>
      <c r="EM406" s="1">
        <v>0</v>
      </c>
      <c r="EN406" s="1">
        <v>0</v>
      </c>
      <c r="EO406" s="1">
        <v>0</v>
      </c>
      <c r="EP406" s="1">
        <v>0</v>
      </c>
      <c r="EQ406" s="1">
        <v>0</v>
      </c>
      <c r="ER406" s="1">
        <v>0</v>
      </c>
      <c r="ES406" s="1">
        <v>0</v>
      </c>
      <c r="ET406" s="1">
        <v>0</v>
      </c>
      <c r="EU406" s="1">
        <v>0</v>
      </c>
      <c r="EV406" s="1">
        <v>0</v>
      </c>
      <c r="EW406" s="1">
        <v>0</v>
      </c>
      <c r="EX406" s="1">
        <v>0</v>
      </c>
      <c r="EY406" s="1">
        <v>0</v>
      </c>
    </row>
    <row r="407" spans="1:155" ht="15">
      <c r="A407" s="11" t="s">
        <v>165</v>
      </c>
      <c r="B407" s="1" t="s">
        <v>642</v>
      </c>
      <c r="C407" s="1" t="s">
        <v>1140</v>
      </c>
      <c r="D407" s="11" t="s">
        <v>1024</v>
      </c>
      <c r="E407" s="11" t="s">
        <v>1210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0</v>
      </c>
      <c r="BO407" s="1">
        <v>0</v>
      </c>
      <c r="BP407" s="1">
        <v>0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>
        <v>0</v>
      </c>
      <c r="CE407" s="1">
        <v>0</v>
      </c>
      <c r="CF407" s="1">
        <v>0</v>
      </c>
      <c r="CG407" s="1">
        <v>0</v>
      </c>
      <c r="CH407" s="1">
        <v>0</v>
      </c>
      <c r="CI407" s="1">
        <v>0</v>
      </c>
      <c r="CJ407" s="1">
        <v>0</v>
      </c>
      <c r="CK407" s="1">
        <v>0</v>
      </c>
      <c r="CL407" s="1">
        <v>0</v>
      </c>
      <c r="CM407" s="1">
        <v>0</v>
      </c>
      <c r="CN407" s="1">
        <v>0</v>
      </c>
      <c r="CO407" s="1">
        <v>0</v>
      </c>
      <c r="CP407" s="1">
        <v>0</v>
      </c>
      <c r="CQ407" s="1">
        <v>0</v>
      </c>
      <c r="CR407" s="1">
        <v>0</v>
      </c>
      <c r="CS407" s="1">
        <v>0</v>
      </c>
      <c r="CT407" s="1">
        <v>0</v>
      </c>
      <c r="CU407" s="1">
        <v>0</v>
      </c>
      <c r="CV407" s="1">
        <v>0</v>
      </c>
      <c r="CW407" s="1">
        <v>0</v>
      </c>
      <c r="CX407" s="1">
        <v>0</v>
      </c>
      <c r="CY407" s="1">
        <v>0</v>
      </c>
      <c r="CZ407" s="1">
        <v>0</v>
      </c>
      <c r="DA407" s="1">
        <v>0</v>
      </c>
      <c r="DB407" s="1">
        <v>0</v>
      </c>
      <c r="DC407" s="1">
        <v>0</v>
      </c>
      <c r="DD407" s="1">
        <v>0</v>
      </c>
      <c r="DE407" s="1">
        <v>0</v>
      </c>
      <c r="DF407" s="1">
        <v>0</v>
      </c>
      <c r="DG407" s="1">
        <v>0</v>
      </c>
      <c r="DH407" s="1">
        <v>0</v>
      </c>
      <c r="DI407" s="1">
        <v>0</v>
      </c>
      <c r="DJ407" s="1">
        <v>0</v>
      </c>
      <c r="DK407" s="1">
        <v>0</v>
      </c>
      <c r="DL407" s="1">
        <v>0</v>
      </c>
      <c r="DM407" s="1">
        <v>0</v>
      </c>
      <c r="DN407" s="1">
        <v>0</v>
      </c>
      <c r="DO407" s="1">
        <v>0</v>
      </c>
      <c r="DP407" s="1">
        <v>0</v>
      </c>
      <c r="DQ407" s="1">
        <v>0</v>
      </c>
      <c r="DR407" s="1">
        <v>0</v>
      </c>
      <c r="DS407" s="1">
        <v>0</v>
      </c>
      <c r="DT407" s="1">
        <v>0</v>
      </c>
      <c r="DU407" s="1">
        <v>0</v>
      </c>
      <c r="DV407" s="1">
        <v>0</v>
      </c>
      <c r="DW407" s="1">
        <v>0</v>
      </c>
      <c r="DX407" s="1">
        <v>0</v>
      </c>
      <c r="DY407" s="1">
        <v>0</v>
      </c>
      <c r="DZ407" s="1">
        <v>0</v>
      </c>
      <c r="EA407" s="1">
        <v>0</v>
      </c>
      <c r="EB407" s="1">
        <v>0</v>
      </c>
      <c r="EC407" s="1">
        <v>0</v>
      </c>
      <c r="ED407" s="1">
        <v>0</v>
      </c>
      <c r="EE407" s="1">
        <v>0</v>
      </c>
      <c r="EF407" s="1">
        <v>0</v>
      </c>
      <c r="EG407" s="1">
        <v>0</v>
      </c>
      <c r="EH407" s="1">
        <v>0</v>
      </c>
      <c r="EI407" s="1">
        <v>0</v>
      </c>
      <c r="EJ407" s="1">
        <v>0</v>
      </c>
      <c r="EK407" s="1">
        <v>0</v>
      </c>
      <c r="EL407" s="1">
        <v>0</v>
      </c>
      <c r="EM407" s="1">
        <v>0</v>
      </c>
      <c r="EN407" s="1">
        <v>0</v>
      </c>
      <c r="EO407" s="1">
        <v>0</v>
      </c>
      <c r="EP407" s="1">
        <v>0</v>
      </c>
      <c r="EQ407" s="1">
        <v>0</v>
      </c>
      <c r="ER407" s="1">
        <v>0</v>
      </c>
      <c r="ES407" s="1">
        <v>0</v>
      </c>
      <c r="ET407" s="1">
        <v>0</v>
      </c>
      <c r="EU407" s="1">
        <v>0</v>
      </c>
      <c r="EV407" s="1">
        <v>0</v>
      </c>
      <c r="EW407" s="1">
        <v>0</v>
      </c>
      <c r="EX407" s="1">
        <v>0</v>
      </c>
      <c r="EY407" s="1">
        <v>0</v>
      </c>
    </row>
    <row r="408" spans="1:155" ht="15">
      <c r="A408" s="11" t="s">
        <v>306</v>
      </c>
      <c r="B408" s="1" t="s">
        <v>778</v>
      </c>
      <c r="C408" s="1" t="s">
        <v>1023</v>
      </c>
      <c r="D408" s="11" t="s">
        <v>1024</v>
      </c>
      <c r="E408" s="11" t="s">
        <v>1025</v>
      </c>
      <c r="F408" s="1">
        <v>97.906976744185997</v>
      </c>
      <c r="G408" s="1">
        <v>96.09375</v>
      </c>
      <c r="H408" s="1">
        <v>96.994535519125606</v>
      </c>
      <c r="I408" s="1">
        <v>96.153846153846104</v>
      </c>
      <c r="J408" s="1">
        <v>94.137931034482705</v>
      </c>
      <c r="K408" s="1">
        <v>94.7183098591549</v>
      </c>
      <c r="L408" s="1">
        <v>98.188405797101396</v>
      </c>
      <c r="M408" s="1">
        <v>98.872180451127804</v>
      </c>
      <c r="N408" s="1">
        <v>96.484375</v>
      </c>
      <c r="O408" s="1">
        <v>99.519230769230703</v>
      </c>
      <c r="P408" s="1">
        <v>97.282608695652101</v>
      </c>
      <c r="Q408" s="1">
        <v>93.604651162790702</v>
      </c>
      <c r="R408" s="1">
        <v>99.390243902438996</v>
      </c>
      <c r="S408" s="1">
        <v>96.987951807228896</v>
      </c>
      <c r="T408" s="1">
        <v>0</v>
      </c>
      <c r="U408" s="1">
        <v>96.046511627906895</v>
      </c>
      <c r="V408" s="1">
        <v>94.53125</v>
      </c>
      <c r="W408" s="1">
        <v>84.972677595628397</v>
      </c>
      <c r="X408" s="1">
        <v>83.136094674556205</v>
      </c>
      <c r="Y408" s="1">
        <v>86.551724137931004</v>
      </c>
      <c r="Z408" s="1">
        <v>76.408450704225302</v>
      </c>
      <c r="AA408" s="1">
        <v>71.376811594202806</v>
      </c>
      <c r="AB408" s="1">
        <v>68.045112781954799</v>
      </c>
      <c r="AC408" s="1">
        <v>80.078125</v>
      </c>
      <c r="AD408" s="1">
        <v>78.365384615384599</v>
      </c>
      <c r="AE408" s="1">
        <v>89.673913043478194</v>
      </c>
      <c r="AF408" s="1">
        <v>85.465116279069704</v>
      </c>
      <c r="AG408" s="1">
        <v>94.512195121951194</v>
      </c>
      <c r="AH408" s="1">
        <v>77.710843373493901</v>
      </c>
      <c r="AI408" s="1">
        <v>0</v>
      </c>
      <c r="AJ408" s="1">
        <v>94.651162790697597</v>
      </c>
      <c r="AK408" s="1">
        <v>94.53125</v>
      </c>
      <c r="AL408" s="1">
        <v>93.169398907103798</v>
      </c>
      <c r="AM408" s="1">
        <v>93.195266272189301</v>
      </c>
      <c r="AN408" s="1">
        <v>92.758620689655103</v>
      </c>
      <c r="AO408" s="1">
        <v>93.309859154929498</v>
      </c>
      <c r="AP408" s="1">
        <v>93.478260869565204</v>
      </c>
      <c r="AQ408" s="1">
        <v>95.488721804511201</v>
      </c>
      <c r="AR408" s="1">
        <v>98.828125</v>
      </c>
      <c r="AS408" s="1">
        <v>97.596153846153797</v>
      </c>
      <c r="AT408" s="1">
        <v>98.913043478260803</v>
      </c>
      <c r="AU408" s="1">
        <v>79.069767441860407</v>
      </c>
      <c r="AV408" s="1">
        <v>65.8536585365853</v>
      </c>
      <c r="AW408" s="1">
        <v>63.253012048192701</v>
      </c>
      <c r="AX408" s="1">
        <v>0</v>
      </c>
      <c r="AY408" s="1">
        <v>98.837209302325505</v>
      </c>
      <c r="AZ408" s="1">
        <v>97.65625</v>
      </c>
      <c r="BA408" s="1">
        <v>99.180327868852402</v>
      </c>
      <c r="BB408" s="1">
        <v>93.195266272189301</v>
      </c>
      <c r="BC408" s="1">
        <v>96.2068965517241</v>
      </c>
      <c r="BD408" s="1">
        <v>97.535211267605604</v>
      </c>
      <c r="BE408" s="1">
        <v>95.289855072463695</v>
      </c>
      <c r="BF408" s="1">
        <v>89.097744360902198</v>
      </c>
      <c r="BG408" s="1">
        <v>70.703125</v>
      </c>
      <c r="BH408" s="1">
        <v>65.865384615384599</v>
      </c>
      <c r="BI408" s="1">
        <v>35.326086956521699</v>
      </c>
      <c r="BJ408" s="1">
        <v>33.139534883720899</v>
      </c>
      <c r="BK408" s="1">
        <v>67.682926829268297</v>
      </c>
      <c r="BL408" s="1">
        <v>24.698795180722801</v>
      </c>
      <c r="BM408" s="1">
        <v>0</v>
      </c>
      <c r="BN408" s="1">
        <v>94.883720930232499</v>
      </c>
      <c r="BO408" s="1">
        <v>94.7916666666666</v>
      </c>
      <c r="BP408" s="1">
        <v>89.890710382513603</v>
      </c>
      <c r="BQ408" s="1">
        <v>80.473372781065095</v>
      </c>
      <c r="BR408" s="1">
        <v>82.413793103448199</v>
      </c>
      <c r="BS408" s="1">
        <v>84.507042253521107</v>
      </c>
      <c r="BT408" s="1">
        <v>92.391304347826093</v>
      </c>
      <c r="BU408" s="1">
        <v>93.233082706766893</v>
      </c>
      <c r="BV408" s="1">
        <v>91.796875</v>
      </c>
      <c r="BW408" s="1">
        <v>91.826923076923094</v>
      </c>
      <c r="BX408" s="1">
        <v>78.260869565217405</v>
      </c>
      <c r="BY408" s="1">
        <v>71.511627906976699</v>
      </c>
      <c r="BZ408" s="1">
        <v>36.585365853658502</v>
      </c>
      <c r="CA408" s="1">
        <v>36.746987951807199</v>
      </c>
      <c r="CB408" s="1">
        <v>0</v>
      </c>
      <c r="CC408" s="1">
        <v>97.906976744185997</v>
      </c>
      <c r="CD408" s="1">
        <v>97.1354166666666</v>
      </c>
      <c r="CE408" s="1">
        <v>83.879781420764999</v>
      </c>
      <c r="CF408" s="1">
        <v>92.011834319526599</v>
      </c>
      <c r="CG408" s="1">
        <v>85.862068965517196</v>
      </c>
      <c r="CH408" s="1">
        <v>82.746478873239397</v>
      </c>
      <c r="CI408" s="1">
        <v>82.246376811594203</v>
      </c>
      <c r="CJ408" s="1">
        <v>80.827067669172905</v>
      </c>
      <c r="CK408" s="1">
        <v>66.015625</v>
      </c>
      <c r="CL408" s="1">
        <v>50.480769230769198</v>
      </c>
      <c r="CM408" s="1">
        <v>71.195652173913004</v>
      </c>
      <c r="CN408" s="1">
        <v>79.651162790697597</v>
      </c>
      <c r="CO408" s="1">
        <v>88.414634146341399</v>
      </c>
      <c r="CP408" s="1">
        <v>33.132530120481903</v>
      </c>
      <c r="CQ408" s="1">
        <v>0</v>
      </c>
      <c r="CR408" s="1">
        <v>92.093023255813904</v>
      </c>
      <c r="CS408" s="1">
        <v>82.8125</v>
      </c>
      <c r="CT408" s="1">
        <v>91.5300546448087</v>
      </c>
      <c r="CU408" s="1">
        <v>81.952662721893404</v>
      </c>
      <c r="CV408" s="1">
        <v>81.034482758620598</v>
      </c>
      <c r="CW408" s="1">
        <v>91.197183098591495</v>
      </c>
      <c r="CX408" s="1">
        <v>95.289855072463695</v>
      </c>
      <c r="CY408" s="1">
        <v>95.112781954887197</v>
      </c>
      <c r="CZ408" s="1">
        <v>98.828125</v>
      </c>
      <c r="DA408" s="1">
        <v>99.038461538461505</v>
      </c>
      <c r="DB408" s="1">
        <v>98.913043478260803</v>
      </c>
      <c r="DC408" s="1">
        <v>66.860465116279101</v>
      </c>
      <c r="DD408" s="1">
        <v>84.146341463414601</v>
      </c>
      <c r="DE408" s="1">
        <v>64.4578313253012</v>
      </c>
      <c r="DF408" s="1">
        <v>0</v>
      </c>
      <c r="DG408" s="1">
        <v>88.297872340425499</v>
      </c>
      <c r="DH408" s="1">
        <v>70.238095238095198</v>
      </c>
      <c r="DI408" s="1">
        <v>66.279069767441797</v>
      </c>
      <c r="DJ408" s="1">
        <v>73.863636363636303</v>
      </c>
      <c r="DK408" s="1">
        <v>68.75</v>
      </c>
      <c r="DL408" s="1">
        <v>64.473684210526301</v>
      </c>
      <c r="DM408" s="1">
        <v>74.324324324324294</v>
      </c>
      <c r="DN408" s="1">
        <v>75.714285714285694</v>
      </c>
      <c r="DO408" s="1">
        <v>87.5</v>
      </c>
      <c r="DP408" s="1">
        <v>95.714285714285694</v>
      </c>
      <c r="DQ408" s="1">
        <v>98.6111111111111</v>
      </c>
      <c r="DR408" s="1">
        <v>75.806451612903203</v>
      </c>
      <c r="DS408" s="1">
        <v>85.9375</v>
      </c>
      <c r="DT408" s="1">
        <v>89.0625</v>
      </c>
      <c r="DU408" s="1">
        <v>0</v>
      </c>
      <c r="DV408" s="1">
        <v>18.085106382978701</v>
      </c>
      <c r="DW408" s="1">
        <v>29.761904761904699</v>
      </c>
      <c r="DX408" s="1">
        <v>31.395348837209301</v>
      </c>
      <c r="DY408" s="1">
        <v>42.045454545454497</v>
      </c>
      <c r="DZ408" s="1">
        <v>33.75</v>
      </c>
      <c r="EA408" s="1">
        <v>32.894736842105203</v>
      </c>
      <c r="EB408" s="1">
        <v>44.594594594594497</v>
      </c>
      <c r="EC408" s="1">
        <v>64.285714285714207</v>
      </c>
      <c r="ED408" s="1">
        <v>51.3888888888888</v>
      </c>
      <c r="EE408" s="1">
        <v>58.571428571428498</v>
      </c>
      <c r="EF408" s="1">
        <v>68.0555555555555</v>
      </c>
      <c r="EG408" s="1">
        <v>37.096774193548299</v>
      </c>
      <c r="EH408" s="1">
        <v>64.0625</v>
      </c>
      <c r="EI408" s="1">
        <v>67.1875</v>
      </c>
      <c r="EJ408" s="1">
        <v>0</v>
      </c>
      <c r="EK408" s="1">
        <v>63.829787234042499</v>
      </c>
      <c r="EL408" s="1">
        <v>89.285714285714207</v>
      </c>
      <c r="EM408" s="1">
        <v>90.697674418604606</v>
      </c>
      <c r="EN408" s="1">
        <v>90.909090909090907</v>
      </c>
      <c r="EO408" s="1">
        <v>90</v>
      </c>
      <c r="EP408" s="1">
        <v>88.157894736842096</v>
      </c>
      <c r="EQ408" s="1">
        <v>90.540540540540505</v>
      </c>
      <c r="ER408" s="1">
        <v>97.142857142857096</v>
      </c>
      <c r="ES408" s="1">
        <v>87.5</v>
      </c>
      <c r="ET408" s="1">
        <v>81.428571428571402</v>
      </c>
      <c r="EU408" s="1">
        <v>90.2777777777777</v>
      </c>
      <c r="EV408" s="1">
        <v>74.193548387096698</v>
      </c>
      <c r="EW408" s="1">
        <v>89.0625</v>
      </c>
      <c r="EX408" s="1">
        <v>73.4375</v>
      </c>
      <c r="EY408" s="1">
        <v>0</v>
      </c>
    </row>
    <row r="409" spans="1:155" ht="15">
      <c r="A409" s="11" t="s">
        <v>223</v>
      </c>
      <c r="B409" s="1" t="s">
        <v>698</v>
      </c>
      <c r="C409" s="1" t="s">
        <v>1126</v>
      </c>
      <c r="D409" s="11" t="s">
        <v>1127</v>
      </c>
      <c r="E409" s="11" t="s">
        <v>1128</v>
      </c>
      <c r="F409" s="1">
        <v>41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21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40.6666666666666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16.6666666666666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27</v>
      </c>
      <c r="BO409" s="1">
        <v>0</v>
      </c>
      <c r="BP409" s="1">
        <v>0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41</v>
      </c>
      <c r="CD409" s="1">
        <v>0</v>
      </c>
      <c r="CE409" s="1">
        <v>0</v>
      </c>
      <c r="CF409" s="1">
        <v>0</v>
      </c>
      <c r="CG409" s="1">
        <v>0</v>
      </c>
      <c r="CH409" s="1">
        <v>0</v>
      </c>
      <c r="CI409" s="1">
        <v>0</v>
      </c>
      <c r="CJ409" s="1">
        <v>0</v>
      </c>
      <c r="CK409" s="1">
        <v>0</v>
      </c>
      <c r="CL409" s="1">
        <v>0</v>
      </c>
      <c r="CM409" s="1">
        <v>0</v>
      </c>
      <c r="CN409" s="1">
        <v>0</v>
      </c>
      <c r="CO409" s="1">
        <v>0</v>
      </c>
      <c r="CP409" s="1">
        <v>0</v>
      </c>
      <c r="CQ409" s="1">
        <v>0</v>
      </c>
      <c r="CR409" s="1">
        <v>43</v>
      </c>
      <c r="CS409" s="1">
        <v>0</v>
      </c>
      <c r="CT409" s="1">
        <v>0</v>
      </c>
      <c r="CU409" s="1">
        <v>0</v>
      </c>
      <c r="CV409" s="1">
        <v>0</v>
      </c>
      <c r="CW409" s="1">
        <v>0</v>
      </c>
      <c r="CX409" s="1">
        <v>0</v>
      </c>
      <c r="CY409" s="1">
        <v>0</v>
      </c>
      <c r="CZ409" s="1">
        <v>0</v>
      </c>
      <c r="DA409" s="1">
        <v>0</v>
      </c>
      <c r="DB409" s="1">
        <v>0</v>
      </c>
      <c r="DC409" s="1">
        <v>0</v>
      </c>
      <c r="DD409" s="1">
        <v>0</v>
      </c>
      <c r="DE409" s="1">
        <v>0</v>
      </c>
      <c r="DF409" s="1">
        <v>0</v>
      </c>
      <c r="DG409" s="1">
        <v>50.873447204968897</v>
      </c>
      <c r="DH409" s="1">
        <v>0</v>
      </c>
      <c r="DI409" s="1">
        <v>0</v>
      </c>
      <c r="DJ409" s="1">
        <v>0</v>
      </c>
      <c r="DK409" s="1">
        <v>0</v>
      </c>
      <c r="DL409" s="1">
        <v>0</v>
      </c>
      <c r="DM409" s="1">
        <v>0</v>
      </c>
      <c r="DN409" s="1">
        <v>0</v>
      </c>
      <c r="DO409" s="1">
        <v>0</v>
      </c>
      <c r="DP409" s="1">
        <v>0</v>
      </c>
      <c r="DQ409" s="1">
        <v>0</v>
      </c>
      <c r="DR409" s="1">
        <v>0</v>
      </c>
      <c r="DS409" s="1">
        <v>0</v>
      </c>
      <c r="DT409" s="1">
        <v>0</v>
      </c>
      <c r="DU409" s="1">
        <v>0</v>
      </c>
      <c r="DV409" s="1">
        <v>54.600155279503099</v>
      </c>
      <c r="DW409" s="1">
        <v>0</v>
      </c>
      <c r="DX409" s="1">
        <v>0</v>
      </c>
      <c r="DY409" s="1">
        <v>0</v>
      </c>
      <c r="DZ409" s="1">
        <v>0</v>
      </c>
      <c r="EA409" s="1">
        <v>0</v>
      </c>
      <c r="EB409" s="1">
        <v>0</v>
      </c>
      <c r="EC409" s="1">
        <v>0</v>
      </c>
      <c r="ED409" s="1">
        <v>0</v>
      </c>
      <c r="EE409" s="1">
        <v>0</v>
      </c>
      <c r="EF409" s="1">
        <v>0</v>
      </c>
      <c r="EG409" s="1">
        <v>0</v>
      </c>
      <c r="EH409" s="1">
        <v>0</v>
      </c>
      <c r="EI409" s="1">
        <v>0</v>
      </c>
      <c r="EJ409" s="1">
        <v>0</v>
      </c>
      <c r="EK409" s="1">
        <v>34.704968944099299</v>
      </c>
      <c r="EL409" s="1">
        <v>0</v>
      </c>
      <c r="EM409" s="1">
        <v>0</v>
      </c>
      <c r="EN409" s="1">
        <v>0</v>
      </c>
      <c r="EO409" s="1">
        <v>0</v>
      </c>
      <c r="EP409" s="1">
        <v>0</v>
      </c>
      <c r="EQ409" s="1">
        <v>0</v>
      </c>
      <c r="ER409" s="1">
        <v>0</v>
      </c>
      <c r="ES409" s="1">
        <v>0</v>
      </c>
      <c r="ET409" s="1">
        <v>0</v>
      </c>
      <c r="EU409" s="1">
        <v>0</v>
      </c>
      <c r="EV409" s="1">
        <v>0</v>
      </c>
      <c r="EW409" s="1">
        <v>0</v>
      </c>
      <c r="EX409" s="1">
        <v>0</v>
      </c>
      <c r="EY409" s="1">
        <v>0</v>
      </c>
    </row>
    <row r="410" spans="1:155" ht="15">
      <c r="A410" s="11" t="s">
        <v>222</v>
      </c>
      <c r="B410" s="1" t="s">
        <v>698</v>
      </c>
      <c r="C410" s="1" t="s">
        <v>1126</v>
      </c>
      <c r="D410" s="11" t="s">
        <v>1127</v>
      </c>
      <c r="E410" s="11" t="s">
        <v>1128</v>
      </c>
      <c r="F410" s="1">
        <v>41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21</v>
      </c>
      <c r="V410" s="1">
        <v>0</v>
      </c>
      <c r="W410" s="1">
        <v>0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40.6666666666666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16.6666666666666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27</v>
      </c>
      <c r="BO410" s="1">
        <v>0</v>
      </c>
      <c r="BP410" s="1">
        <v>0</v>
      </c>
      <c r="BQ410" s="1">
        <v>0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0</v>
      </c>
      <c r="BZ410" s="1">
        <v>0</v>
      </c>
      <c r="CA410" s="1">
        <v>0</v>
      </c>
      <c r="CB410" s="1">
        <v>0</v>
      </c>
      <c r="CC410" s="1">
        <v>41</v>
      </c>
      <c r="CD410" s="1">
        <v>0</v>
      </c>
      <c r="CE410" s="1">
        <v>0</v>
      </c>
      <c r="CF410" s="1">
        <v>0</v>
      </c>
      <c r="CG410" s="1">
        <v>0</v>
      </c>
      <c r="CH410" s="1">
        <v>0</v>
      </c>
      <c r="CI410" s="1">
        <v>0</v>
      </c>
      <c r="CJ410" s="1">
        <v>0</v>
      </c>
      <c r="CK410" s="1">
        <v>0</v>
      </c>
      <c r="CL410" s="1">
        <v>0</v>
      </c>
      <c r="CM410" s="1">
        <v>0</v>
      </c>
      <c r="CN410" s="1">
        <v>0</v>
      </c>
      <c r="CO410" s="1">
        <v>0</v>
      </c>
      <c r="CP410" s="1">
        <v>0</v>
      </c>
      <c r="CQ410" s="1">
        <v>0</v>
      </c>
      <c r="CR410" s="1">
        <v>43</v>
      </c>
      <c r="CS410" s="1">
        <v>0</v>
      </c>
      <c r="CT410" s="1">
        <v>0</v>
      </c>
      <c r="CU410" s="1">
        <v>0</v>
      </c>
      <c r="CV410" s="1">
        <v>0</v>
      </c>
      <c r="CW410" s="1">
        <v>0</v>
      </c>
      <c r="CX410" s="1">
        <v>0</v>
      </c>
      <c r="CY410" s="1">
        <v>0</v>
      </c>
      <c r="CZ410" s="1">
        <v>0</v>
      </c>
      <c r="DA410" s="1">
        <v>0</v>
      </c>
      <c r="DB410" s="1">
        <v>0</v>
      </c>
      <c r="DC410" s="1">
        <v>0</v>
      </c>
      <c r="DD410" s="1">
        <v>0</v>
      </c>
      <c r="DE410" s="1">
        <v>0</v>
      </c>
      <c r="DF410" s="1">
        <v>0</v>
      </c>
      <c r="DG410" s="1">
        <v>50.873447204968897</v>
      </c>
      <c r="DH410" s="1">
        <v>0</v>
      </c>
      <c r="DI410" s="1">
        <v>0</v>
      </c>
      <c r="DJ410" s="1">
        <v>0</v>
      </c>
      <c r="DK410" s="1">
        <v>0</v>
      </c>
      <c r="DL410" s="1">
        <v>0</v>
      </c>
      <c r="DM410" s="1">
        <v>0</v>
      </c>
      <c r="DN410" s="1">
        <v>0</v>
      </c>
      <c r="DO410" s="1">
        <v>0</v>
      </c>
      <c r="DP410" s="1">
        <v>0</v>
      </c>
      <c r="DQ410" s="1">
        <v>0</v>
      </c>
      <c r="DR410" s="1">
        <v>0</v>
      </c>
      <c r="DS410" s="1">
        <v>0</v>
      </c>
      <c r="DT410" s="1">
        <v>0</v>
      </c>
      <c r="DU410" s="1">
        <v>0</v>
      </c>
      <c r="DV410" s="1">
        <v>54.600155279503099</v>
      </c>
      <c r="DW410" s="1">
        <v>0</v>
      </c>
      <c r="DX410" s="1">
        <v>0</v>
      </c>
      <c r="DY410" s="1">
        <v>0</v>
      </c>
      <c r="DZ410" s="1">
        <v>0</v>
      </c>
      <c r="EA410" s="1">
        <v>0</v>
      </c>
      <c r="EB410" s="1">
        <v>0</v>
      </c>
      <c r="EC410" s="1">
        <v>0</v>
      </c>
      <c r="ED410" s="1">
        <v>0</v>
      </c>
      <c r="EE410" s="1">
        <v>0</v>
      </c>
      <c r="EF410" s="1">
        <v>0</v>
      </c>
      <c r="EG410" s="1">
        <v>0</v>
      </c>
      <c r="EH410" s="1">
        <v>0</v>
      </c>
      <c r="EI410" s="1">
        <v>0</v>
      </c>
      <c r="EJ410" s="1">
        <v>0</v>
      </c>
      <c r="EK410" s="1">
        <v>34.704968944099299</v>
      </c>
      <c r="EL410" s="1">
        <v>0</v>
      </c>
      <c r="EM410" s="1">
        <v>0</v>
      </c>
      <c r="EN410" s="1">
        <v>0</v>
      </c>
      <c r="EO410" s="1">
        <v>0</v>
      </c>
      <c r="EP410" s="1">
        <v>0</v>
      </c>
      <c r="EQ410" s="1">
        <v>0</v>
      </c>
      <c r="ER410" s="1">
        <v>0</v>
      </c>
      <c r="ES410" s="1">
        <v>0</v>
      </c>
      <c r="ET410" s="1">
        <v>0</v>
      </c>
      <c r="EU410" s="1">
        <v>0</v>
      </c>
      <c r="EV410" s="1">
        <v>0</v>
      </c>
      <c r="EW410" s="1">
        <v>0</v>
      </c>
      <c r="EX410" s="1">
        <v>0</v>
      </c>
      <c r="EY410" s="1">
        <v>0</v>
      </c>
    </row>
    <row r="411" spans="1:155" ht="15">
      <c r="A411" s="11" t="s">
        <v>178</v>
      </c>
      <c r="B411" s="1" t="s">
        <v>655</v>
      </c>
      <c r="C411" s="1" t="s">
        <v>1023</v>
      </c>
      <c r="D411" s="11" t="s">
        <v>1024</v>
      </c>
      <c r="E411" s="11" t="s">
        <v>1029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0</v>
      </c>
      <c r="BO411" s="1">
        <v>0</v>
      </c>
      <c r="BP411" s="1">
        <v>0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0</v>
      </c>
      <c r="CA411" s="1">
        <v>0</v>
      </c>
      <c r="CB411" s="1">
        <v>0</v>
      </c>
      <c r="CC411" s="1">
        <v>0</v>
      </c>
      <c r="CD411" s="1">
        <v>0</v>
      </c>
      <c r="CE411" s="1">
        <v>0</v>
      </c>
      <c r="CF411" s="1">
        <v>0</v>
      </c>
      <c r="CG411" s="1">
        <v>0</v>
      </c>
      <c r="CH411" s="1">
        <v>0</v>
      </c>
      <c r="CI411" s="1">
        <v>0</v>
      </c>
      <c r="CJ411" s="1">
        <v>0</v>
      </c>
      <c r="CK411" s="1">
        <v>0</v>
      </c>
      <c r="CL411" s="1">
        <v>0</v>
      </c>
      <c r="CM411" s="1">
        <v>0</v>
      </c>
      <c r="CN411" s="1">
        <v>0</v>
      </c>
      <c r="CO411" s="1">
        <v>0</v>
      </c>
      <c r="CP411" s="1">
        <v>0</v>
      </c>
      <c r="CQ411" s="1">
        <v>0</v>
      </c>
      <c r="CR411" s="1">
        <v>0</v>
      </c>
      <c r="CS411" s="1">
        <v>0</v>
      </c>
      <c r="CT411" s="1">
        <v>0</v>
      </c>
      <c r="CU411" s="1">
        <v>0</v>
      </c>
      <c r="CV411" s="1">
        <v>0</v>
      </c>
      <c r="CW411" s="1">
        <v>0</v>
      </c>
      <c r="CX411" s="1">
        <v>0</v>
      </c>
      <c r="CY411" s="1">
        <v>0</v>
      </c>
      <c r="CZ411" s="1">
        <v>0</v>
      </c>
      <c r="DA411" s="1">
        <v>0</v>
      </c>
      <c r="DB411" s="1">
        <v>0</v>
      </c>
      <c r="DC411" s="1">
        <v>0</v>
      </c>
      <c r="DD411" s="1">
        <v>0</v>
      </c>
      <c r="DE411" s="1">
        <v>0</v>
      </c>
      <c r="DF411" s="1">
        <v>0</v>
      </c>
      <c r="DG411" s="1">
        <v>0</v>
      </c>
      <c r="DH411" s="1">
        <v>0</v>
      </c>
      <c r="DI411" s="1">
        <v>0</v>
      </c>
      <c r="DJ411" s="1">
        <v>0</v>
      </c>
      <c r="DK411" s="1">
        <v>0</v>
      </c>
      <c r="DL411" s="1">
        <v>0</v>
      </c>
      <c r="DM411" s="1">
        <v>0</v>
      </c>
      <c r="DN411" s="1">
        <v>0</v>
      </c>
      <c r="DO411" s="1">
        <v>0</v>
      </c>
      <c r="DP411" s="1">
        <v>0</v>
      </c>
      <c r="DQ411" s="1">
        <v>0</v>
      </c>
      <c r="DR411" s="1">
        <v>0</v>
      </c>
      <c r="DS411" s="1">
        <v>0</v>
      </c>
      <c r="DT411" s="1">
        <v>0</v>
      </c>
      <c r="DU411" s="1">
        <v>0</v>
      </c>
      <c r="DV411" s="1">
        <v>0</v>
      </c>
      <c r="DW411" s="1">
        <v>0</v>
      </c>
      <c r="DX411" s="1">
        <v>0</v>
      </c>
      <c r="DY411" s="1">
        <v>0</v>
      </c>
      <c r="DZ411" s="1">
        <v>0</v>
      </c>
      <c r="EA411" s="1">
        <v>0</v>
      </c>
      <c r="EB411" s="1">
        <v>0</v>
      </c>
      <c r="EC411" s="1">
        <v>0</v>
      </c>
      <c r="ED411" s="1">
        <v>0</v>
      </c>
      <c r="EE411" s="1">
        <v>0</v>
      </c>
      <c r="EF411" s="1">
        <v>0</v>
      </c>
      <c r="EG411" s="1">
        <v>0</v>
      </c>
      <c r="EH411" s="1">
        <v>0</v>
      </c>
      <c r="EI411" s="1">
        <v>0</v>
      </c>
      <c r="EJ411" s="1">
        <v>0</v>
      </c>
      <c r="EK411" s="1">
        <v>0</v>
      </c>
      <c r="EL411" s="1">
        <v>0</v>
      </c>
      <c r="EM411" s="1">
        <v>0</v>
      </c>
      <c r="EN411" s="1">
        <v>0</v>
      </c>
      <c r="EO411" s="1">
        <v>0</v>
      </c>
      <c r="EP411" s="1">
        <v>0</v>
      </c>
      <c r="EQ411" s="1">
        <v>0</v>
      </c>
      <c r="ER411" s="1">
        <v>0</v>
      </c>
      <c r="ES411" s="1">
        <v>0</v>
      </c>
      <c r="ET411" s="1">
        <v>0</v>
      </c>
      <c r="EU411" s="1">
        <v>0</v>
      </c>
      <c r="EV411" s="1">
        <v>0</v>
      </c>
      <c r="EW411" s="1">
        <v>0</v>
      </c>
      <c r="EX411" s="1">
        <v>0</v>
      </c>
      <c r="EY411" s="1">
        <v>0</v>
      </c>
    </row>
    <row r="412" spans="1:155" ht="15">
      <c r="A412" s="11" t="s">
        <v>158</v>
      </c>
      <c r="B412" s="1" t="s">
        <v>635</v>
      </c>
      <c r="C412" s="1" t="s">
        <v>1288</v>
      </c>
      <c r="D412" s="11" t="s">
        <v>1042</v>
      </c>
      <c r="E412" s="11" t="s">
        <v>1231</v>
      </c>
      <c r="F412" s="1">
        <v>53.073770491803202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27.0491803278688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4.0983606557377001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51.229508196721298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61.475409836065502</v>
      </c>
      <c r="BO412" s="1">
        <v>0</v>
      </c>
      <c r="BP412" s="1">
        <v>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88.319672131147499</v>
      </c>
      <c r="CD412" s="1">
        <v>0</v>
      </c>
      <c r="CE412" s="1">
        <v>0</v>
      </c>
      <c r="CF412" s="1">
        <v>0</v>
      </c>
      <c r="CG412" s="1">
        <v>0</v>
      </c>
      <c r="CH412" s="1">
        <v>0</v>
      </c>
      <c r="CI412" s="1">
        <v>0</v>
      </c>
      <c r="CJ412" s="1">
        <v>0</v>
      </c>
      <c r="CK412" s="1">
        <v>0</v>
      </c>
      <c r="CL412" s="1">
        <v>0</v>
      </c>
      <c r="CM412" s="1">
        <v>0</v>
      </c>
      <c r="CN412" s="1">
        <v>0</v>
      </c>
      <c r="CO412" s="1">
        <v>0</v>
      </c>
      <c r="CP412" s="1">
        <v>0</v>
      </c>
      <c r="CQ412" s="1">
        <v>0</v>
      </c>
      <c r="CR412" s="1">
        <v>60.450819672131097</v>
      </c>
      <c r="CS412" s="1">
        <v>0</v>
      </c>
      <c r="CT412" s="1">
        <v>0</v>
      </c>
      <c r="CU412" s="1">
        <v>0</v>
      </c>
      <c r="CV412" s="1">
        <v>0</v>
      </c>
      <c r="CW412" s="1">
        <v>0</v>
      </c>
      <c r="CX412" s="1">
        <v>0</v>
      </c>
      <c r="CY412" s="1">
        <v>0</v>
      </c>
      <c r="CZ412" s="1">
        <v>0</v>
      </c>
      <c r="DA412" s="1">
        <v>0</v>
      </c>
      <c r="DB412" s="1">
        <v>0</v>
      </c>
      <c r="DC412" s="1">
        <v>0</v>
      </c>
      <c r="DD412" s="1">
        <v>0</v>
      </c>
      <c r="DE412" s="1">
        <v>0</v>
      </c>
      <c r="DF412" s="1">
        <v>0</v>
      </c>
      <c r="DG412" s="1">
        <v>31.016140865737299</v>
      </c>
      <c r="DH412" s="1">
        <v>0</v>
      </c>
      <c r="DI412" s="1">
        <v>0</v>
      </c>
      <c r="DJ412" s="1">
        <v>0</v>
      </c>
      <c r="DK412" s="1">
        <v>0</v>
      </c>
      <c r="DL412" s="1">
        <v>0</v>
      </c>
      <c r="DM412" s="1">
        <v>0</v>
      </c>
      <c r="DN412" s="1">
        <v>0</v>
      </c>
      <c r="DO412" s="1">
        <v>0</v>
      </c>
      <c r="DP412" s="1">
        <v>0</v>
      </c>
      <c r="DQ412" s="1">
        <v>0</v>
      </c>
      <c r="DR412" s="1">
        <v>0</v>
      </c>
      <c r="DS412" s="1">
        <v>0</v>
      </c>
      <c r="DT412" s="1">
        <v>0</v>
      </c>
      <c r="DU412" s="1">
        <v>0</v>
      </c>
      <c r="DV412" s="1">
        <v>95.689655172413694</v>
      </c>
      <c r="DW412" s="1">
        <v>0</v>
      </c>
      <c r="DX412" s="1">
        <v>0</v>
      </c>
      <c r="DY412" s="1">
        <v>0</v>
      </c>
      <c r="DZ412" s="1">
        <v>0</v>
      </c>
      <c r="EA412" s="1">
        <v>0</v>
      </c>
      <c r="EB412" s="1">
        <v>0</v>
      </c>
      <c r="EC412" s="1">
        <v>0</v>
      </c>
      <c r="ED412" s="1">
        <v>0</v>
      </c>
      <c r="EE412" s="1">
        <v>0</v>
      </c>
      <c r="EF412" s="1">
        <v>0</v>
      </c>
      <c r="EG412" s="1">
        <v>0</v>
      </c>
      <c r="EH412" s="1">
        <v>0</v>
      </c>
      <c r="EI412" s="1">
        <v>0</v>
      </c>
      <c r="EJ412" s="1">
        <v>0</v>
      </c>
      <c r="EK412" s="1">
        <v>35.399853264856901</v>
      </c>
      <c r="EL412" s="1">
        <v>0</v>
      </c>
      <c r="EM412" s="1">
        <v>0</v>
      </c>
      <c r="EN412" s="1">
        <v>0</v>
      </c>
      <c r="EO412" s="1">
        <v>0</v>
      </c>
      <c r="EP412" s="1">
        <v>0</v>
      </c>
      <c r="EQ412" s="1">
        <v>0</v>
      </c>
      <c r="ER412" s="1">
        <v>0</v>
      </c>
      <c r="ES412" s="1">
        <v>0</v>
      </c>
      <c r="ET412" s="1">
        <v>0</v>
      </c>
      <c r="EU412" s="1">
        <v>0</v>
      </c>
      <c r="EV412" s="1">
        <v>0</v>
      </c>
      <c r="EW412" s="1">
        <v>0</v>
      </c>
      <c r="EX412" s="1">
        <v>0</v>
      </c>
      <c r="EY412" s="1">
        <v>0</v>
      </c>
    </row>
    <row r="413" spans="1:155" ht="15">
      <c r="A413" s="11" t="s">
        <v>83</v>
      </c>
      <c r="B413" s="1" t="s">
        <v>557</v>
      </c>
      <c r="C413" s="1" t="s">
        <v>1064</v>
      </c>
      <c r="D413" s="11" t="s">
        <v>1224</v>
      </c>
      <c r="E413" s="11" t="s">
        <v>1225</v>
      </c>
      <c r="F413" s="1">
        <v>92.7083333333333</v>
      </c>
      <c r="G413" s="1">
        <v>76.136363636363598</v>
      </c>
      <c r="H413" s="1">
        <v>82.954545454545396</v>
      </c>
      <c r="I413" s="1">
        <v>80.232558139534802</v>
      </c>
      <c r="J413" s="1">
        <v>68.75</v>
      </c>
      <c r="K413" s="1">
        <v>52.702702702702702</v>
      </c>
      <c r="L413" s="1">
        <v>55.714285714285701</v>
      </c>
      <c r="M413" s="1">
        <v>76.5625</v>
      </c>
      <c r="N413" s="1">
        <v>67.241379310344797</v>
      </c>
      <c r="O413" s="1">
        <v>65</v>
      </c>
      <c r="P413" s="1">
        <v>71.153846153846104</v>
      </c>
      <c r="Q413" s="1">
        <v>84.090909090909093</v>
      </c>
      <c r="R413" s="1">
        <v>65.789473684210506</v>
      </c>
      <c r="S413" s="1">
        <v>68.421052631578902</v>
      </c>
      <c r="T413" s="1">
        <v>75</v>
      </c>
      <c r="U413" s="1">
        <v>88.5416666666666</v>
      </c>
      <c r="V413" s="1">
        <v>87.5</v>
      </c>
      <c r="W413" s="1">
        <v>89.772727272727195</v>
      </c>
      <c r="X413" s="1">
        <v>87.209302325581405</v>
      </c>
      <c r="Y413" s="1">
        <v>88.75</v>
      </c>
      <c r="Z413" s="1">
        <v>82.432432432432407</v>
      </c>
      <c r="AA413" s="1">
        <v>75.714285714285694</v>
      </c>
      <c r="AB413" s="1">
        <v>76.5625</v>
      </c>
      <c r="AC413" s="1">
        <v>84.482758620689594</v>
      </c>
      <c r="AD413" s="1">
        <v>98.3333333333333</v>
      </c>
      <c r="AE413" s="1">
        <v>98.076923076923094</v>
      </c>
      <c r="AF413" s="1">
        <v>88.636363636363598</v>
      </c>
      <c r="AG413" s="1">
        <v>86.842105263157904</v>
      </c>
      <c r="AH413" s="1">
        <v>86.842105263157904</v>
      </c>
      <c r="AI413" s="1">
        <v>71.875</v>
      </c>
      <c r="AJ413" s="1">
        <v>56.25</v>
      </c>
      <c r="AK413" s="1">
        <v>57.954545454545404</v>
      </c>
      <c r="AL413" s="1">
        <v>61.363636363636303</v>
      </c>
      <c r="AM413" s="1">
        <v>60.465116279069697</v>
      </c>
      <c r="AN413" s="1">
        <v>62.5</v>
      </c>
      <c r="AO413" s="1">
        <v>59.459459459459403</v>
      </c>
      <c r="AP413" s="1">
        <v>58.571428571428498</v>
      </c>
      <c r="AQ413" s="1">
        <v>60.9375</v>
      </c>
      <c r="AR413" s="1">
        <v>63.793103448275801</v>
      </c>
      <c r="AS413" s="1">
        <v>68.3333333333333</v>
      </c>
      <c r="AT413" s="1">
        <v>17.307692307692299</v>
      </c>
      <c r="AU413" s="1">
        <v>34.090909090909101</v>
      </c>
      <c r="AV413" s="1">
        <v>50</v>
      </c>
      <c r="AW413" s="1">
        <v>50</v>
      </c>
      <c r="AX413" s="1">
        <v>50</v>
      </c>
      <c r="AY413" s="1">
        <v>36.4583333333333</v>
      </c>
      <c r="AZ413" s="1">
        <v>60.227272727272698</v>
      </c>
      <c r="BA413" s="1">
        <v>94.318181818181799</v>
      </c>
      <c r="BB413" s="1">
        <v>94.186046511627893</v>
      </c>
      <c r="BC413" s="1">
        <v>83.75</v>
      </c>
      <c r="BD413" s="1">
        <v>79.729729729729698</v>
      </c>
      <c r="BE413" s="1">
        <v>70</v>
      </c>
      <c r="BF413" s="1">
        <v>79.6875</v>
      </c>
      <c r="BG413" s="1">
        <v>94.827586206896498</v>
      </c>
      <c r="BH413" s="1">
        <v>58.3333333333333</v>
      </c>
      <c r="BI413" s="1">
        <v>17.307692307692299</v>
      </c>
      <c r="BJ413" s="1">
        <v>34.090909090909101</v>
      </c>
      <c r="BK413" s="1">
        <v>7.8947368421052602</v>
      </c>
      <c r="BL413" s="1">
        <v>18.421052631578899</v>
      </c>
      <c r="BM413" s="1">
        <v>34.375</v>
      </c>
      <c r="BN413" s="1">
        <v>75</v>
      </c>
      <c r="BO413" s="1">
        <v>48.863636363636303</v>
      </c>
      <c r="BP413" s="1">
        <v>61.363636363636303</v>
      </c>
      <c r="BQ413" s="1">
        <v>69.767441860465098</v>
      </c>
      <c r="BR413" s="1">
        <v>61.25</v>
      </c>
      <c r="BS413" s="1">
        <v>66.216216216216196</v>
      </c>
      <c r="BT413" s="1">
        <v>62.857142857142797</v>
      </c>
      <c r="BU413" s="1">
        <v>68.75</v>
      </c>
      <c r="BV413" s="1">
        <v>77.586206896551701</v>
      </c>
      <c r="BW413" s="1">
        <v>78.3333333333333</v>
      </c>
      <c r="BX413" s="1">
        <v>80.769230769230703</v>
      </c>
      <c r="BY413" s="1">
        <v>81.818181818181799</v>
      </c>
      <c r="BZ413" s="1">
        <v>44.736842105263101</v>
      </c>
      <c r="CA413" s="1">
        <v>42.105263157894697</v>
      </c>
      <c r="CB413" s="1">
        <v>43.75</v>
      </c>
      <c r="CC413" s="1">
        <v>98.9583333333333</v>
      </c>
      <c r="CD413" s="1">
        <v>92.045454545454504</v>
      </c>
      <c r="CE413" s="1">
        <v>92.045454545454504</v>
      </c>
      <c r="CF413" s="1">
        <v>91.860465116279101</v>
      </c>
      <c r="CG413" s="1">
        <v>82.5</v>
      </c>
      <c r="CH413" s="1">
        <v>90.540540540540505</v>
      </c>
      <c r="CI413" s="1">
        <v>78.571428571428498</v>
      </c>
      <c r="CJ413" s="1">
        <v>89.0625</v>
      </c>
      <c r="CK413" s="1">
        <v>82.758620689655103</v>
      </c>
      <c r="CL413" s="1">
        <v>91.6666666666666</v>
      </c>
      <c r="CM413" s="1">
        <v>96.153846153846104</v>
      </c>
      <c r="CN413" s="1">
        <v>88.636363636363598</v>
      </c>
      <c r="CO413" s="1">
        <v>52.631578947368403</v>
      </c>
      <c r="CP413" s="1">
        <v>76.315789473684205</v>
      </c>
      <c r="CQ413" s="1">
        <v>81.25</v>
      </c>
      <c r="CR413" s="1">
        <v>80.2083333333333</v>
      </c>
      <c r="CS413" s="1">
        <v>67.045454545454504</v>
      </c>
      <c r="CT413" s="1">
        <v>67.045454545454504</v>
      </c>
      <c r="CU413" s="1">
        <v>67.441860465116207</v>
      </c>
      <c r="CV413" s="1">
        <v>68.75</v>
      </c>
      <c r="CW413" s="1">
        <v>52.702702702702702</v>
      </c>
      <c r="CX413" s="1">
        <v>50</v>
      </c>
      <c r="CY413" s="1">
        <v>26.5625</v>
      </c>
      <c r="CZ413" s="1">
        <v>27.586206896551701</v>
      </c>
      <c r="DA413" s="1">
        <v>35</v>
      </c>
      <c r="DB413" s="1">
        <v>40.384615384615302</v>
      </c>
      <c r="DC413" s="1">
        <v>56.818181818181799</v>
      </c>
      <c r="DD413" s="1">
        <v>34.210526315789402</v>
      </c>
      <c r="DE413" s="1">
        <v>39.473684210526301</v>
      </c>
      <c r="DF413" s="1">
        <v>40.625</v>
      </c>
      <c r="DG413" s="1">
        <v>87.037037037036995</v>
      </c>
      <c r="DH413" s="1">
        <v>82.692307692307594</v>
      </c>
      <c r="DI413" s="1">
        <v>75</v>
      </c>
      <c r="DJ413" s="1">
        <v>74</v>
      </c>
      <c r="DK413" s="1">
        <v>78.571428571428498</v>
      </c>
      <c r="DL413" s="1">
        <v>88.095238095238102</v>
      </c>
      <c r="DM413" s="1">
        <v>82.5</v>
      </c>
      <c r="DN413" s="1">
        <v>92.105263157894697</v>
      </c>
      <c r="DO413" s="1">
        <v>90.625</v>
      </c>
      <c r="DP413" s="1">
        <v>75</v>
      </c>
      <c r="DQ413" s="1">
        <v>65.384615384615302</v>
      </c>
      <c r="DR413" s="1">
        <v>57.692307692307601</v>
      </c>
      <c r="DS413" s="1">
        <v>50</v>
      </c>
      <c r="DT413" s="1">
        <v>57.692307692307601</v>
      </c>
      <c r="DU413" s="1">
        <v>95</v>
      </c>
      <c r="DV413" s="1">
        <v>83.3333333333333</v>
      </c>
      <c r="DW413" s="1">
        <v>63.461538461538403</v>
      </c>
      <c r="DX413" s="1">
        <v>86.538461538461505</v>
      </c>
      <c r="DY413" s="1">
        <v>58</v>
      </c>
      <c r="DZ413" s="1">
        <v>11.9047619047619</v>
      </c>
      <c r="EA413" s="1">
        <v>40.476190476190403</v>
      </c>
      <c r="EB413" s="1">
        <v>12.5</v>
      </c>
      <c r="EC413" s="1">
        <v>18.421052631578899</v>
      </c>
      <c r="ED413" s="1">
        <v>9.375</v>
      </c>
      <c r="EE413" s="1">
        <v>82.142857142857096</v>
      </c>
      <c r="EF413" s="1">
        <v>88.461538461538396</v>
      </c>
      <c r="EG413" s="1">
        <v>57.692307692307601</v>
      </c>
      <c r="EH413" s="1">
        <v>65.384615384615302</v>
      </c>
      <c r="EI413" s="1">
        <v>57.692307692307601</v>
      </c>
      <c r="EJ413" s="1">
        <v>75</v>
      </c>
      <c r="EK413" s="1">
        <v>79.629629629629605</v>
      </c>
      <c r="EL413" s="1">
        <v>78.846153846153797</v>
      </c>
      <c r="EM413" s="1">
        <v>75</v>
      </c>
      <c r="EN413" s="1">
        <v>60</v>
      </c>
      <c r="EO413" s="1">
        <v>64.285714285714207</v>
      </c>
      <c r="EP413" s="1">
        <v>69.047619047618994</v>
      </c>
      <c r="EQ413" s="1">
        <v>67.5</v>
      </c>
      <c r="ER413" s="1">
        <v>78.947368421052602</v>
      </c>
      <c r="ES413" s="1">
        <v>90.625</v>
      </c>
      <c r="ET413" s="1">
        <v>89.285714285714207</v>
      </c>
      <c r="EU413" s="1">
        <v>88.461538461538396</v>
      </c>
      <c r="EV413" s="1">
        <v>38.461538461538403</v>
      </c>
      <c r="EW413" s="1">
        <v>57.692307692307601</v>
      </c>
      <c r="EX413" s="1">
        <v>65.384615384615302</v>
      </c>
      <c r="EY413" s="1">
        <v>35</v>
      </c>
    </row>
  </sheetData>
  <autoFilter ref="A1:EY413"/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a519f239-abf5-4b15-b681-c110c99cbac2}">
  <sheetPr codeName="Sheet19"/>
  <dimension ref="A1:P31"/>
  <sheetViews>
    <sheetView workbookViewId="0" topLeftCell="AM1">
      <selection pane="topLeft" activeCell="B18" sqref="B18:P31"/>
    </sheetView>
  </sheetViews>
  <sheetFormatPr defaultColWidth="11.4242857142857" defaultRowHeight="15"/>
  <cols>
    <col min="1" max="1" width="33.7142857142857" style="1" bestFit="1" customWidth="1"/>
    <col min="2" max="16384" width="11.4285714285714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6" ht="15">
      <c r="A2" s="1" t="s">
        <v>725</v>
      </c>
      <c r="B2" s="1">
        <f>(1/3*'Weight '!$B$3*MANU!F14)+(1/3*'Weight '!$B$4*MANU!U14)+(2/5*'Weight '!$B$5*MANU!AJ14)+(0*'Weight '!$B$8*MANU!AY14)+(0*'Weight '!$B$9*MANU!BN14)+(0*'Weight '!$B$10*MANU!CC14)+(1/5*'Weight '!$B$11*MANU!CR14)+(0*'Weight '!$B$14*MANU!DG14)+(0*'Weight '!$B$15*MANU!DV14)+(1/3*'Weight '!$B$16*MANU!EK14)</f>
        <v>11.730535685171596</v>
      </c>
      <c r="C2" s="1">
        <f>(1/3*'Weight '!$B$3*MANU!G14)+(1/3*'Weight '!$B$4*MANU!V14)+(2/5*'Weight '!$B$5*MANU!AK14)+(0*'Weight '!$B$8*MANU!AZ14)+(0*'Weight '!$B$9*MANU!BO14)+(0*'Weight '!$B$10*MANU!CD14)+(1/5*'Weight '!$B$11*MANU!CS14)+(0*'Weight '!$B$14*MANU!DH14)+(0*'Weight '!$B$15*MANU!DW14)+(1/3*'Weight '!$B$16*MANU!EL14)</f>
        <v>11.315506769118173</v>
      </c>
      <c r="D2" s="1">
        <f>(1/3*'Weight '!$B$3*MANU!H14)+(1/3*'Weight '!$B$4*MANU!W14)+(2/5*'Weight '!$B$5*MANU!AL14)+(0*'Weight '!$B$8*MANU!BA14)+(0*'Weight '!$B$9*MANU!BP14)+(0*'Weight '!$B$10*MANU!CE14)+(1/5*'Weight '!$B$11*MANU!CT14)+(0*'Weight '!$B$14*MANU!DI14)+(0*'Weight '!$B$15*MANU!DX14)+(1/3*'Weight '!$B$16*MANU!EM14)</f>
        <v>11.037947672058086</v>
      </c>
      <c r="E2" s="1">
        <f>(1/3*'Weight '!$B$3*MANU!I14)+(1/3*'Weight '!$B$4*MANU!X14)+(2/5*'Weight '!$B$5*MANU!AM14)+(0*'Weight '!$B$8*MANU!BB14)+(0*'Weight '!$B$9*MANU!BQ14)+(0*'Weight '!$B$10*MANU!CF14)+(1/5*'Weight '!$B$11*MANU!CU14)+(0*'Weight '!$B$14*MANU!DJ14)+(0*'Weight '!$B$15*MANU!DY14)+(1/3*'Weight '!$B$16*MANU!EN14)</f>
        <v>10.886182446085451</v>
      </c>
      <c r="F2" s="1">
        <f>(1/3*'Weight '!$B$3*MANU!J14)+(1/3*'Weight '!$B$4*MANU!Y14)+(2/5*'Weight '!$B$5*MANU!AN14)+(0*'Weight '!$B$8*MANU!BC14)+(0*'Weight '!$B$9*MANU!BR14)+(0*'Weight '!$B$10*MANU!CG14)+(1/5*'Weight '!$B$11*MANU!CV14)+(0*'Weight '!$B$14*MANU!DK14)+(0*'Weight '!$B$15*MANU!DZ14)+(1/3*'Weight '!$B$16*MANU!EO14)</f>
        <v>9.4768008414349794</v>
      </c>
      <c r="G2" s="1">
        <f>(1/3*'Weight '!$B$3*MANU!K14)+(1/3*'Weight '!$B$4*MANU!Z14)+(2/5*'Weight '!$B$5*MANU!AO14)+(0*'Weight '!$B$8*MANU!BD14)+(0*'Weight '!$B$9*MANU!BS14)+(0*'Weight '!$B$10*MANU!CH14)+(1/5*'Weight '!$B$11*MANU!CW14)+(0*'Weight '!$B$14*MANU!DL14)+(0*'Weight '!$B$15*MANU!EA14)+(1/3*'Weight '!$B$16*MANU!EP14)</f>
        <v>9.8145180023228722</v>
      </c>
      <c r="H2" s="1">
        <f>(1/3*'Weight '!$B$3*MANU!L14)+(1/3*'Weight '!$B$4*MANU!AA14)+(2/5*'Weight '!$B$5*MANU!AP14)+(0*'Weight '!$B$8*MANU!BE14)+(0*'Weight '!$B$9*MANU!BT14)+(0*'Weight '!$B$10*MANU!CI14)+(1/5*'Weight '!$B$11*MANU!CX14)+(0*'Weight '!$B$14*MANU!DM14)+(0*'Weight '!$B$15*MANU!EB14)+(1/3*'Weight '!$B$16*MANU!EQ14)</f>
        <v>9.3176597398039682</v>
      </c>
      <c r="I2" s="1">
        <f>(1/3*'Weight '!$B$3*MANU!M14)+(1/3*'Weight '!$B$4*MANU!AB14)+(2/5*'Weight '!$B$5*MANU!AQ14)+(0*'Weight '!$B$8*MANU!BF14)+(0*'Weight '!$B$9*MANU!BU14)+(0*'Weight '!$B$10*MANU!CJ14)+(1/5*'Weight '!$B$11*MANU!CY14)+(0*'Weight '!$B$14*MANU!DN14)+(0*'Weight '!$B$15*MANU!EC14)+(1/3*'Weight '!$B$16*MANU!ER14)</f>
        <v>9.5691164880201711</v>
      </c>
      <c r="J2" s="1">
        <f>(1/3*'Weight '!$B$3*MANU!N14)+(1/3*'Weight '!$B$4*MANU!AC14)+(2/5*'Weight '!$B$5*MANU!AR14)+(0*'Weight '!$B$8*MANU!BG14)+(0*'Weight '!$B$9*MANU!BV14)+(0*'Weight '!$B$10*MANU!CK14)+(1/5*'Weight '!$B$11*MANU!CZ14)+(0*'Weight '!$B$14*MANU!DO14)+(0*'Weight '!$B$15*MANU!ED14)+(1/3*'Weight '!$B$16*MANU!ES14)</f>
        <v>7.2204828310091385</v>
      </c>
      <c r="K2" s="1">
        <f>(1/3*'Weight '!$B$3*MANU!O14)+(1/3*'Weight '!$B$4*MANU!AD14)+(2/5*'Weight '!$B$5*MANU!AS14)+(0*'Weight '!$B$8*MANU!BH14)+(0*'Weight '!$B$9*MANU!BW14)+(0*'Weight '!$B$10*MANU!CL14)+(1/5*'Weight '!$B$11*MANU!DA14)+(0*'Weight '!$B$14*MANU!DP14)+(0*'Weight '!$B$15*MANU!EE14)+(1/3*'Weight '!$B$16*MANU!ET14)</f>
        <v>6.5522632674297565</v>
      </c>
      <c r="L2" s="1">
        <f>(1/3*'Weight '!$B$3*MANU!P14)+(1/3*'Weight '!$B$4*MANU!AE14)+(2/5*'Weight '!$B$5*MANU!AT14)+(0*'Weight '!$B$8*MANU!BI14)+(0*'Weight '!$B$9*MANU!BX14)+(0*'Weight '!$B$10*MANU!CM14)+(1/5*'Weight '!$B$11*MANU!DB14)+(0*'Weight '!$B$14*MANU!DQ14)+(0*'Weight '!$B$15*MANU!EF14)+(1/3*'Weight '!$B$16*MANU!EU14)</f>
        <v>9.1679925193993128</v>
      </c>
      <c r="M2" s="1">
        <f>(1/3*'Weight '!$B$3*MANU!Q14)+(1/3*'Weight '!$B$4*MANU!AF14)+(2/5*'Weight '!$B$5*MANU!AU14)+(0*'Weight '!$B$8*MANU!BJ14)+(0*'Weight '!$B$9*MANU!BY14)+(0*'Weight '!$B$10*MANU!CN14)+(1/5*'Weight '!$B$11*MANU!DC14)+(0*'Weight '!$B$14*MANU!DR14)+(0*'Weight '!$B$15*MANU!EG14)+(1/3*'Weight '!$B$16*MANU!EV14)</f>
        <v>8.0572112549824215</v>
      </c>
      <c r="N2" s="1">
        <f>(1/3*'Weight '!$B$3*MANU!R14)+(1/3*'Weight '!$B$4*MANU!AG14)+(2/5*'Weight '!$B$5*MANU!AV14)+(0*'Weight '!$B$8*MANU!BK14)+(0*'Weight '!$B$9*MANU!BZ14)+(0*'Weight '!$B$10*MANU!CO14)+(1/5*'Weight '!$B$11*MANU!DD14)+(0*'Weight '!$B$14*MANU!DS14)+(0*'Weight '!$B$15*MANU!EH14)+(1/3*'Weight '!$B$16*MANU!EW14)</f>
        <v>7.0523448773448685</v>
      </c>
      <c r="O2" s="1">
        <f>(1/3*'Weight '!$B$3*MANU!S14)+(1/3*'Weight '!$B$4*MANU!AH14)+(2/5*'Weight '!$B$5*MANU!AW14)+(0*'Weight '!$B$8*MANU!BL14)+(0*'Weight '!$B$9*MANU!CA14)+(0*'Weight '!$B$10*MANU!CP14)+(1/5*'Weight '!$B$11*MANU!DE14)+(0*'Weight '!$B$14*MANU!DT14)+(0*'Weight '!$B$15*MANU!EI14)+(1/3*'Weight '!$B$16*MANU!EX14)</f>
        <v>9.3746320784256998</v>
      </c>
      <c r="P2" s="1">
        <f>(1/3*'Weight '!$B$3*MANU!T14)+(1/3*'Weight '!$B$4*MANU!AI14)+(2/5*'Weight '!$B$5*MANU!AX14)+(0*'Weight '!$B$8*MANU!BM14)+(0*'Weight '!$B$9*MANU!CB14)+(0*'Weight '!$B$10*MANU!CQ14)+(1/5*'Weight '!$B$11*MANU!DF14)+(0*'Weight '!$B$14*MANU!DU14)+(0*'Weight '!$B$15*MANU!EJ14)+(1/3*'Weight '!$B$16*MANU!EY14)</f>
        <v>7.5350470809792798</v>
      </c>
    </row>
    <row r="3" spans="1:16" ht="15">
      <c r="A3" s="1" t="s">
        <v>581</v>
      </c>
      <c r="B3" s="1">
        <f>(1/3*'Weight '!$B$3*MANU!F15)+(1/3*'Weight '!$B$4*MANU!U15)+(2/5*'Weight '!$B$5*MANU!AJ15)+(0*'Weight '!$B$8*MANU!AY15)+(0*'Weight '!$B$9*MANU!BN15)+(0*'Weight '!$B$10*MANU!CC15)+(1/5*'Weight '!$B$11*MANU!CR15)+(0*'Weight '!$B$14*MANU!DG15)+(0*'Weight '!$B$15*MANU!DV15)+(1/3*'Weight '!$B$16*MANU!EK15)</f>
        <v>13.228868646453611</v>
      </c>
      <c r="C3" s="1">
        <f>(1/3*'Weight '!$B$3*MANU!G15)+(1/3*'Weight '!$B$4*MANU!V15)+(2/5*'Weight '!$B$5*MANU!AK15)+(0*'Weight '!$B$8*MANU!AZ15)+(0*'Weight '!$B$9*MANU!BO15)+(0*'Weight '!$B$10*MANU!CD15)+(1/5*'Weight '!$B$11*MANU!CS15)+(0*'Weight '!$B$14*MANU!DH15)+(0*'Weight '!$B$15*MANU!DW15)+(1/3*'Weight '!$B$16*MANU!EL15)</f>
        <v>13.131539563158706</v>
      </c>
      <c r="D3" s="1">
        <f>(1/3*'Weight '!$B$3*MANU!H15)+(1/3*'Weight '!$B$4*MANU!W15)+(2/5*'Weight '!$B$5*MANU!AL15)+(0*'Weight '!$B$8*MANU!BA15)+(0*'Weight '!$B$9*MANU!BP15)+(0*'Weight '!$B$10*MANU!CE15)+(1/5*'Weight '!$B$11*MANU!CT15)+(0*'Weight '!$B$14*MANU!DI15)+(0*'Weight '!$B$15*MANU!DX15)+(1/3*'Weight '!$B$16*MANU!EM15)</f>
        <v>13.164846682114806</v>
      </c>
      <c r="E3" s="1">
        <f>(1/3*'Weight '!$B$3*MANU!I15)+(1/3*'Weight '!$B$4*MANU!X15)+(2/5*'Weight '!$B$5*MANU!AM15)+(0*'Weight '!$B$8*MANU!BB15)+(0*'Weight '!$B$9*MANU!BQ15)+(0*'Weight '!$B$10*MANU!CF15)+(1/5*'Weight '!$B$11*MANU!CU15)+(0*'Weight '!$B$14*MANU!DJ15)+(0*'Weight '!$B$15*MANU!DY15)+(1/3*'Weight '!$B$16*MANU!EN15)</f>
        <v>14.312267825256896</v>
      </c>
      <c r="F3" s="1">
        <f>(1/3*'Weight '!$B$3*MANU!J15)+(1/3*'Weight '!$B$4*MANU!Y15)+(2/5*'Weight '!$B$5*MANU!AN15)+(0*'Weight '!$B$8*MANU!BC15)+(0*'Weight '!$B$9*MANU!BR15)+(0*'Weight '!$B$10*MANU!CG15)+(1/5*'Weight '!$B$11*MANU!CV15)+(0*'Weight '!$B$14*MANU!DK15)+(0*'Weight '!$B$15*MANU!DZ15)+(1/3*'Weight '!$B$16*MANU!EO15)</f>
        <v>13.562428929095592</v>
      </c>
      <c r="G3" s="1">
        <f>(1/3*'Weight '!$B$3*MANU!K15)+(1/3*'Weight '!$B$4*MANU!Z15)+(2/5*'Weight '!$B$5*MANU!AO15)+(0*'Weight '!$B$8*MANU!BD15)+(0*'Weight '!$B$9*MANU!BS15)+(0*'Weight '!$B$10*MANU!CH15)+(1/5*'Weight '!$B$11*MANU!CW15)+(0*'Weight '!$B$14*MANU!DL15)+(0*'Weight '!$B$15*MANU!EA15)+(1/3*'Weight '!$B$16*MANU!EP15)</f>
        <v>14.076714289125633</v>
      </c>
      <c r="H3" s="1">
        <f>(1/3*'Weight '!$B$3*MANU!L15)+(1/3*'Weight '!$B$4*MANU!AA15)+(2/5*'Weight '!$B$5*MANU!AP15)+(0*'Weight '!$B$8*MANU!BE15)+(0*'Weight '!$B$9*MANU!BT15)+(0*'Weight '!$B$10*MANU!CI15)+(1/5*'Weight '!$B$11*MANU!CX15)+(0*'Weight '!$B$14*MANU!DM15)+(0*'Weight '!$B$15*MANU!EB15)+(1/3*'Weight '!$B$16*MANU!EQ15)</f>
        <v>14.023427989506629</v>
      </c>
      <c r="I3" s="1">
        <f>(1/3*'Weight '!$B$3*MANU!M15)+(1/3*'Weight '!$B$4*MANU!AB15)+(2/5*'Weight '!$B$5*MANU!AQ15)+(0*'Weight '!$B$8*MANU!BF15)+(0*'Weight '!$B$9*MANU!BU15)+(0*'Weight '!$B$10*MANU!CJ15)+(1/5*'Weight '!$B$11*MANU!CY15)+(0*'Weight '!$B$14*MANU!DN15)+(0*'Weight '!$B$15*MANU!EC15)+(1/3*'Weight '!$B$16*MANU!ER15)</f>
        <v>14.314941758867707</v>
      </c>
      <c r="J3" s="1">
        <f>(1/3*'Weight '!$B$3*MANU!N15)+(1/3*'Weight '!$B$4*MANU!AC15)+(2/5*'Weight '!$B$5*MANU!AR15)+(0*'Weight '!$B$8*MANU!BG15)+(0*'Weight '!$B$9*MANU!BV15)+(0*'Weight '!$B$10*MANU!CK15)+(1/5*'Weight '!$B$11*MANU!CZ15)+(0*'Weight '!$B$14*MANU!DO15)+(0*'Weight '!$B$15*MANU!ED15)+(1/3*'Weight '!$B$16*MANU!ES15)</f>
        <v>14.014209236326103</v>
      </c>
      <c r="K3" s="1">
        <f>(1/3*'Weight '!$B$3*MANU!O15)+(1/3*'Weight '!$B$4*MANU!AD15)+(2/5*'Weight '!$B$5*MANU!AS15)+(0*'Weight '!$B$8*MANU!BH15)+(0*'Weight '!$B$9*MANU!BW15)+(0*'Weight '!$B$10*MANU!CL15)+(1/5*'Weight '!$B$11*MANU!DA15)+(0*'Weight '!$B$14*MANU!DP15)+(0*'Weight '!$B$15*MANU!EE15)+(1/3*'Weight '!$B$16*MANU!ET15)</f>
        <v>13.894737524394127</v>
      </c>
      <c r="L3" s="1">
        <f>(1/3*'Weight '!$B$3*MANU!P15)+(1/3*'Weight '!$B$4*MANU!AE15)+(2/5*'Weight '!$B$5*MANU!AT15)+(0*'Weight '!$B$8*MANU!BI15)+(0*'Weight '!$B$9*MANU!BX15)+(0*'Weight '!$B$10*MANU!CM15)+(1/5*'Weight '!$B$11*MANU!DB15)+(0*'Weight '!$B$14*MANU!DQ15)+(0*'Weight '!$B$15*MANU!EF15)+(1/3*'Weight '!$B$16*MANU!EU15)</f>
        <v>13.529710550747573</v>
      </c>
      <c r="M3" s="1">
        <f>(1/3*'Weight '!$B$3*MANU!Q15)+(1/3*'Weight '!$B$4*MANU!AF15)+(2/5*'Weight '!$B$5*MANU!AU15)+(0*'Weight '!$B$8*MANU!BJ15)+(0*'Weight '!$B$9*MANU!BY15)+(0*'Weight '!$B$10*MANU!CN15)+(1/5*'Weight '!$B$11*MANU!DC15)+(0*'Weight '!$B$14*MANU!DR15)+(0*'Weight '!$B$15*MANU!EG15)+(1/3*'Weight '!$B$16*MANU!EV15)</f>
        <v>12.830886577513613</v>
      </c>
      <c r="N3" s="1">
        <f>(1/3*'Weight '!$B$3*MANU!R15)+(1/3*'Weight '!$B$4*MANU!AG15)+(2/5*'Weight '!$B$5*MANU!AV15)+(0*'Weight '!$B$8*MANU!BK15)+(0*'Weight '!$B$9*MANU!BZ15)+(0*'Weight '!$B$10*MANU!CO15)+(1/5*'Weight '!$B$11*MANU!DD15)+(0*'Weight '!$B$14*MANU!DS15)+(0*'Weight '!$B$15*MANU!EH15)+(1/3*'Weight '!$B$16*MANU!EW15)</f>
        <v>11.477272727272721</v>
      </c>
      <c r="O3" s="1">
        <f>(1/3*'Weight '!$B$3*MANU!S15)+(1/3*'Weight '!$B$4*MANU!AH15)+(2/5*'Weight '!$B$5*MANU!AW15)+(0*'Weight '!$B$8*MANU!BL15)+(0*'Weight '!$B$9*MANU!CA15)+(0*'Weight '!$B$10*MANU!CP15)+(1/5*'Weight '!$B$11*MANU!DE15)+(0*'Weight '!$B$14*MANU!DT15)+(0*'Weight '!$B$15*MANU!EI15)+(1/3*'Weight '!$B$16*MANU!EX15)</f>
        <v>11.577752259087609</v>
      </c>
      <c r="P3" s="1">
        <f>(1/3*'Weight '!$B$3*MANU!T15)+(1/3*'Weight '!$B$4*MANU!AI15)+(2/5*'Weight '!$B$5*MANU!AX15)+(0*'Weight '!$B$8*MANU!BM15)+(0*'Weight '!$B$9*MANU!CB15)+(0*'Weight '!$B$10*MANU!CQ15)+(1/5*'Weight '!$B$11*MANU!DF15)+(0*'Weight '!$B$14*MANU!DU15)+(0*'Weight '!$B$15*MANU!EJ15)+(1/3*'Weight '!$B$16*MANU!EY15)</f>
        <v>0</v>
      </c>
    </row>
    <row r="4" spans="1:16" ht="15">
      <c r="A4" s="1" t="s">
        <v>594</v>
      </c>
      <c r="B4" s="1">
        <f>(1/3*'Weight '!$B$3*MANU!F16)+(1/3*'Weight '!$B$4*MANU!U16)+(2/5*'Weight '!$B$5*MANU!AJ16)+(0*'Weight '!$B$8*MANU!AY16)+(0*'Weight '!$B$9*MANU!BN16)+(0*'Weight '!$B$10*MANU!CC16)+(1/5*'Weight '!$B$11*MANU!CR16)+(0*'Weight '!$B$14*MANU!DG16)+(0*'Weight '!$B$15*MANU!DV16)+(1/3*'Weight '!$B$16*MANU!EK16)</f>
        <v>13.320553834587825</v>
      </c>
      <c r="C4" s="1">
        <f>(1/3*'Weight '!$B$3*MANU!G16)+(1/3*'Weight '!$B$4*MANU!V16)+(2/5*'Weight '!$B$5*MANU!AK16)+(0*'Weight '!$B$8*MANU!AZ16)+(0*'Weight '!$B$9*MANU!BO16)+(0*'Weight '!$B$10*MANU!CD16)+(1/5*'Weight '!$B$11*MANU!CS16)+(0*'Weight '!$B$14*MANU!DH16)+(0*'Weight '!$B$15*MANU!DW16)+(1/3*'Weight '!$B$16*MANU!EL16)</f>
        <v>12.741314758614743</v>
      </c>
      <c r="D4" s="1">
        <f>(1/3*'Weight '!$B$3*MANU!H16)+(1/3*'Weight '!$B$4*MANU!W16)+(2/5*'Weight '!$B$5*MANU!AL16)+(0*'Weight '!$B$8*MANU!BA16)+(0*'Weight '!$B$9*MANU!BP16)+(0*'Weight '!$B$10*MANU!CE16)+(1/5*'Weight '!$B$11*MANU!CT16)+(0*'Weight '!$B$14*MANU!DI16)+(0*'Weight '!$B$15*MANU!DX16)+(1/3*'Weight '!$B$16*MANU!EM16)</f>
        <v>12.431339533914187</v>
      </c>
      <c r="E4" s="1">
        <f>(1/3*'Weight '!$B$3*MANU!I16)+(1/3*'Weight '!$B$4*MANU!X16)+(2/5*'Weight '!$B$5*MANU!AM16)+(0*'Weight '!$B$8*MANU!BB16)+(0*'Weight '!$B$9*MANU!BQ16)+(0*'Weight '!$B$10*MANU!CF16)+(1/5*'Weight '!$B$11*MANU!CU16)+(0*'Weight '!$B$14*MANU!DJ16)+(0*'Weight '!$B$15*MANU!DY16)+(1/3*'Weight '!$B$16*MANU!EN16)</f>
        <v>12.946352228663191</v>
      </c>
      <c r="F4" s="1">
        <f>(1/3*'Weight '!$B$3*MANU!J16)+(1/3*'Weight '!$B$4*MANU!Y16)+(2/5*'Weight '!$B$5*MANU!AN16)+(0*'Weight '!$B$8*MANU!BC16)+(0*'Weight '!$B$9*MANU!BR16)+(0*'Weight '!$B$10*MANU!CG16)+(1/5*'Weight '!$B$11*MANU!CV16)+(0*'Weight '!$B$14*MANU!DK16)+(0*'Weight '!$B$15*MANU!DZ16)+(1/3*'Weight '!$B$16*MANU!EO16)</f>
        <v>13.461000643192421</v>
      </c>
      <c r="G4" s="1">
        <f>(1/3*'Weight '!$B$3*MANU!K16)+(1/3*'Weight '!$B$4*MANU!Z16)+(2/5*'Weight '!$B$5*MANU!AO16)+(0*'Weight '!$B$8*MANU!BD16)+(0*'Weight '!$B$9*MANU!BS16)+(0*'Weight '!$B$10*MANU!CH16)+(1/5*'Weight '!$B$11*MANU!CW16)+(0*'Weight '!$B$14*MANU!DL16)+(0*'Weight '!$B$15*MANU!EA16)+(1/3*'Weight '!$B$16*MANU!EP16)</f>
        <v>13.214181019925695</v>
      </c>
      <c r="H4" s="1">
        <f>(1/3*'Weight '!$B$3*MANU!L16)+(1/3*'Weight '!$B$4*MANU!AA16)+(2/5*'Weight '!$B$5*MANU!AP16)+(0*'Weight '!$B$8*MANU!BE16)+(0*'Weight '!$B$9*MANU!BT16)+(0*'Weight '!$B$10*MANU!CI16)+(1/5*'Weight '!$B$11*MANU!CX16)+(0*'Weight '!$B$14*MANU!DM16)+(0*'Weight '!$B$15*MANU!EB16)+(1/3*'Weight '!$B$16*MANU!EQ16)</f>
        <v>13.153332052972335</v>
      </c>
      <c r="I4" s="1">
        <f>(1/3*'Weight '!$B$3*MANU!M16)+(1/3*'Weight '!$B$4*MANU!AB16)+(2/5*'Weight '!$B$5*MANU!AQ16)+(0*'Weight '!$B$8*MANU!BF16)+(0*'Weight '!$B$9*MANU!BU16)+(0*'Weight '!$B$10*MANU!CJ16)+(1/5*'Weight '!$B$11*MANU!CY16)+(0*'Weight '!$B$14*MANU!DN16)+(0*'Weight '!$B$15*MANU!EC16)+(1/3*'Weight '!$B$16*MANU!ER16)</f>
        <v>13.37812438699733</v>
      </c>
      <c r="J4" s="1">
        <f>(1/3*'Weight '!$B$3*MANU!N16)+(1/3*'Weight '!$B$4*MANU!AC16)+(2/5*'Weight '!$B$5*MANU!AR16)+(0*'Weight '!$B$8*MANU!BG16)+(0*'Weight '!$B$9*MANU!BV16)+(0*'Weight '!$B$10*MANU!CK16)+(1/5*'Weight '!$B$11*MANU!CZ16)+(0*'Weight '!$B$14*MANU!DO16)+(0*'Weight '!$B$15*MANU!ED16)+(1/3*'Weight '!$B$16*MANU!ES16)</f>
        <v>13.737399802657002</v>
      </c>
      <c r="K4" s="1">
        <f>(1/3*'Weight '!$B$3*MANU!O16)+(1/3*'Weight '!$B$4*MANU!AD16)+(2/5*'Weight '!$B$5*MANU!AS16)+(0*'Weight '!$B$8*MANU!BH16)+(0*'Weight '!$B$9*MANU!BW16)+(0*'Weight '!$B$10*MANU!CL16)+(1/5*'Weight '!$B$11*MANU!DA16)+(0*'Weight '!$B$14*MANU!DP16)+(0*'Weight '!$B$15*MANU!EE16)+(1/3*'Weight '!$B$16*MANU!ET16)</f>
        <v>13.538255450026961</v>
      </c>
      <c r="L4" s="1">
        <f>(1/3*'Weight '!$B$3*MANU!P16)+(1/3*'Weight '!$B$4*MANU!AE16)+(2/5*'Weight '!$B$5*MANU!AT16)+(0*'Weight '!$B$8*MANU!BI16)+(0*'Weight '!$B$9*MANU!BX16)+(0*'Weight '!$B$10*MANU!CM16)+(1/5*'Weight '!$B$11*MANU!DB16)+(0*'Weight '!$B$14*MANU!DQ16)+(0*'Weight '!$B$15*MANU!EF16)+(1/3*'Weight '!$B$16*MANU!EU16)</f>
        <v>11.365370086472069</v>
      </c>
      <c r="M4" s="1">
        <f>(1/3*'Weight '!$B$3*MANU!Q16)+(1/3*'Weight '!$B$4*MANU!AF16)+(2/5*'Weight '!$B$5*MANU!AU16)+(0*'Weight '!$B$8*MANU!BJ16)+(0*'Weight '!$B$9*MANU!BY16)+(0*'Weight '!$B$10*MANU!CN16)+(1/5*'Weight '!$B$11*MANU!DC16)+(0*'Weight '!$B$14*MANU!DR16)+(0*'Weight '!$B$15*MANU!EG16)+(1/3*'Weight '!$B$16*MANU!EV16)</f>
        <v>10.977744831183399</v>
      </c>
      <c r="N4" s="1">
        <f>(1/3*'Weight '!$B$3*MANU!R16)+(1/3*'Weight '!$B$4*MANU!AG16)+(2/5*'Weight '!$B$5*MANU!AV16)+(0*'Weight '!$B$8*MANU!BK16)+(0*'Weight '!$B$9*MANU!BZ16)+(0*'Weight '!$B$10*MANU!CO16)+(1/5*'Weight '!$B$11*MANU!DD16)+(0*'Weight '!$B$14*MANU!DS16)+(0*'Weight '!$B$15*MANU!EH16)+(1/3*'Weight '!$B$16*MANU!EW16)</f>
        <v>11.227272727272727</v>
      </c>
      <c r="O4" s="1">
        <f>(1/3*'Weight '!$B$3*MANU!S16)+(1/3*'Weight '!$B$4*MANU!AH16)+(2/5*'Weight '!$B$5*MANU!AW16)+(0*'Weight '!$B$8*MANU!BL16)+(0*'Weight '!$B$9*MANU!CA16)+(0*'Weight '!$B$10*MANU!CP16)+(1/5*'Weight '!$B$11*MANU!DE16)+(0*'Weight '!$B$14*MANU!DT16)+(0*'Weight '!$B$15*MANU!EI16)+(1/3*'Weight '!$B$16*MANU!EX16)</f>
        <v>9.5200400997007755</v>
      </c>
      <c r="P4" s="1">
        <f>(1/3*'Weight '!$B$3*MANU!T16)+(1/3*'Weight '!$B$4*MANU!AI16)+(2/5*'Weight '!$B$5*MANU!AX16)+(0*'Weight '!$B$8*MANU!BM16)+(0*'Weight '!$B$9*MANU!CB16)+(0*'Weight '!$B$10*MANU!CQ16)+(1/5*'Weight '!$B$11*MANU!DF16)+(0*'Weight '!$B$14*MANU!DU16)+(0*'Weight '!$B$15*MANU!EJ16)+(1/3*'Weight '!$B$16*MANU!EY16)</f>
        <v>9.9519116167479247</v>
      </c>
    </row>
    <row r="5" spans="1:16" ht="15">
      <c r="A5" s="1" t="s">
        <v>752</v>
      </c>
      <c r="B5" s="1">
        <f>(1/3*'Weight '!$B$3*MANU!F17)+(1/3*'Weight '!$B$4*MANU!U17)+(2/5*'Weight '!$B$5*MANU!AJ17)+(0*'Weight '!$B$8*MANU!AY17)+(0*'Weight '!$B$9*MANU!BN17)+(0*'Weight '!$B$10*MANU!CC17)+(1/5*'Weight '!$B$11*MANU!CR17)+(0*'Weight '!$B$14*MANU!DG17)+(0*'Weight '!$B$15*MANU!DV17)+(1/3*'Weight '!$B$16*MANU!EK17)</f>
        <v>7.5458869694746369</v>
      </c>
      <c r="C5" s="1">
        <f>(1/3*'Weight '!$B$3*MANU!G17)+(1/3*'Weight '!$B$4*MANU!V17)+(2/5*'Weight '!$B$5*MANU!AK17)+(0*'Weight '!$B$8*MANU!AZ17)+(0*'Weight '!$B$9*MANU!BO17)+(0*'Weight '!$B$10*MANU!CD17)+(1/5*'Weight '!$B$11*MANU!CS17)+(0*'Weight '!$B$14*MANU!DH17)+(0*'Weight '!$B$15*MANU!DW17)+(1/3*'Weight '!$B$16*MANU!EL17)</f>
        <v>8.2034919422835202</v>
      </c>
      <c r="D5" s="1">
        <f>(1/3*'Weight '!$B$3*MANU!H17)+(1/3*'Weight '!$B$4*MANU!W17)+(2/5*'Weight '!$B$5*MANU!AL17)+(0*'Weight '!$B$8*MANU!BA17)+(0*'Weight '!$B$9*MANU!BP17)+(0*'Weight '!$B$10*MANU!CE17)+(1/5*'Weight '!$B$11*MANU!CT17)+(0*'Weight '!$B$14*MANU!DI17)+(0*'Weight '!$B$15*MANU!DX17)+(1/3*'Weight '!$B$16*MANU!EM17)</f>
        <v>8.9976488391835474</v>
      </c>
      <c r="E5" s="1">
        <f>(1/3*'Weight '!$B$3*MANU!I17)+(1/3*'Weight '!$B$4*MANU!X17)+(2/5*'Weight '!$B$5*MANU!AM17)+(0*'Weight '!$B$8*MANU!BB17)+(0*'Weight '!$B$9*MANU!BQ17)+(0*'Weight '!$B$10*MANU!CF17)+(1/5*'Weight '!$B$11*MANU!CU17)+(0*'Weight '!$B$14*MANU!DJ17)+(0*'Weight '!$B$15*MANU!DY17)+(1/3*'Weight '!$B$16*MANU!EN17)</f>
        <v>9.6415669901451793</v>
      </c>
      <c r="F5" s="1">
        <f>(1/3*'Weight '!$B$3*MANU!J17)+(1/3*'Weight '!$B$4*MANU!Y17)+(2/5*'Weight '!$B$5*MANU!AN17)+(0*'Weight '!$B$8*MANU!BC17)+(0*'Weight '!$B$9*MANU!BR17)+(0*'Weight '!$B$10*MANU!CG17)+(1/5*'Weight '!$B$11*MANU!CV17)+(0*'Weight '!$B$14*MANU!DK17)+(0*'Weight '!$B$15*MANU!DZ17)+(1/3*'Weight '!$B$16*MANU!EO17)</f>
        <v>8.3551448551448519</v>
      </c>
      <c r="G5" s="1">
        <f>(1/3*'Weight '!$B$3*MANU!K17)+(1/3*'Weight '!$B$4*MANU!Z17)+(2/5*'Weight '!$B$5*MANU!AO17)+(0*'Weight '!$B$8*MANU!BD17)+(0*'Weight '!$B$9*MANU!BS17)+(0*'Weight '!$B$10*MANU!CH17)+(1/5*'Weight '!$B$11*MANU!CW17)+(0*'Weight '!$B$14*MANU!DL17)+(0*'Weight '!$B$15*MANU!EA17)+(1/3*'Weight '!$B$16*MANU!EP17)</f>
        <v>10.501960784313715</v>
      </c>
      <c r="H5" s="1">
        <f>(1/3*'Weight '!$B$3*MANU!L17)+(1/3*'Weight '!$B$4*MANU!AA17)+(2/5*'Weight '!$B$5*MANU!AP17)+(0*'Weight '!$B$8*MANU!BE17)+(0*'Weight '!$B$9*MANU!BT17)+(0*'Weight '!$B$10*MANU!CI17)+(1/5*'Weight '!$B$11*MANU!CX17)+(0*'Weight '!$B$14*MANU!DM17)+(0*'Weight '!$B$15*MANU!EB17)+(1/3*'Weight '!$B$16*MANU!EQ17)</f>
        <v>9.055530575539569</v>
      </c>
      <c r="I5" s="1">
        <f>(1/3*'Weight '!$B$3*MANU!M17)+(1/3*'Weight '!$B$4*MANU!AB17)+(2/5*'Weight '!$B$5*MANU!AQ17)+(0*'Weight '!$B$8*MANU!BF17)+(0*'Weight '!$B$9*MANU!BU17)+(0*'Weight '!$B$10*MANU!CJ17)+(1/5*'Weight '!$B$11*MANU!CY17)+(0*'Weight '!$B$14*MANU!DN17)+(0*'Weight '!$B$15*MANU!EC17)+(1/3*'Weight '!$B$16*MANU!ER17)</f>
        <v>9.1668005244138833</v>
      </c>
      <c r="J5" s="1">
        <f>(1/3*'Weight '!$B$3*MANU!N17)+(1/3*'Weight '!$B$4*MANU!AC17)+(2/5*'Weight '!$B$5*MANU!AR17)+(0*'Weight '!$B$8*MANU!BG17)+(0*'Weight '!$B$9*MANU!BV17)+(0*'Weight '!$B$10*MANU!CK17)+(1/5*'Weight '!$B$11*MANU!CZ17)+(0*'Weight '!$B$14*MANU!DO17)+(0*'Weight '!$B$15*MANU!ED17)+(1/3*'Weight '!$B$16*MANU!ES17)</f>
        <v>9.9002720821905825</v>
      </c>
      <c r="K5" s="1">
        <f>(1/3*'Weight '!$B$3*MANU!O17)+(1/3*'Weight '!$B$4*MANU!AD17)+(2/5*'Weight '!$B$5*MANU!AS17)+(0*'Weight '!$B$8*MANU!BH17)+(0*'Weight '!$B$9*MANU!BW17)+(0*'Weight '!$B$10*MANU!CL17)+(1/5*'Weight '!$B$11*MANU!DA17)+(0*'Weight '!$B$14*MANU!DP17)+(0*'Weight '!$B$15*MANU!EE17)+(1/3*'Weight '!$B$16*MANU!ET17)</f>
        <v>7.5024663006685959</v>
      </c>
      <c r="L5" s="1">
        <f>(1/3*'Weight '!$B$3*MANU!P17)+(1/3*'Weight '!$B$4*MANU!AE17)+(2/5*'Weight '!$B$5*MANU!AT17)+(0*'Weight '!$B$8*MANU!BI17)+(0*'Weight '!$B$9*MANU!BX17)+(0*'Weight '!$B$10*MANU!CM17)+(1/5*'Weight '!$B$11*MANU!DB17)+(0*'Weight '!$B$14*MANU!DQ17)+(0*'Weight '!$B$15*MANU!EF17)+(1/3*'Weight '!$B$16*MANU!EU17)</f>
        <v>8.7388335287221537</v>
      </c>
      <c r="M5" s="1">
        <f>(1/3*'Weight '!$B$3*MANU!Q17)+(1/3*'Weight '!$B$4*MANU!AF17)+(2/5*'Weight '!$B$5*MANU!AU17)+(0*'Weight '!$B$8*MANU!BJ17)+(0*'Weight '!$B$9*MANU!BY17)+(0*'Weight '!$B$10*MANU!CN17)+(1/5*'Weight '!$B$11*MANU!DC17)+(0*'Weight '!$B$14*MANU!DR17)+(0*'Weight '!$B$15*MANU!EG17)+(1/3*'Weight '!$B$16*MANU!EV17)</f>
        <v>7.256436926124886</v>
      </c>
      <c r="N5" s="1">
        <f>(1/3*'Weight '!$B$3*MANU!R17)+(1/3*'Weight '!$B$4*MANU!AG17)+(2/5*'Weight '!$B$5*MANU!AV17)+(0*'Weight '!$B$8*MANU!BK17)+(0*'Weight '!$B$9*MANU!BZ17)+(0*'Weight '!$B$10*MANU!CO17)+(1/5*'Weight '!$B$11*MANU!DD17)+(0*'Weight '!$B$14*MANU!DS17)+(0*'Weight '!$B$15*MANU!EH17)+(1/3*'Weight '!$B$16*MANU!EW17)</f>
        <v>6.268181818181815</v>
      </c>
      <c r="O5" s="1">
        <f>(1/3*'Weight '!$B$3*MANU!S17)+(1/3*'Weight '!$B$4*MANU!AH17)+(2/5*'Weight '!$B$5*MANU!AW17)+(0*'Weight '!$B$8*MANU!BL17)+(0*'Weight '!$B$9*MANU!CA17)+(0*'Weight '!$B$10*MANU!CP17)+(1/5*'Weight '!$B$11*MANU!DE17)+(0*'Weight '!$B$14*MANU!DT17)+(0*'Weight '!$B$15*MANU!EI17)+(1/3*'Weight '!$B$16*MANU!EX17)</f>
        <v>7.1543687185238927</v>
      </c>
      <c r="P5" s="1">
        <f>(1/3*'Weight '!$B$3*MANU!T17)+(1/3*'Weight '!$B$4*MANU!AI17)+(2/5*'Weight '!$B$5*MANU!AX17)+(0*'Weight '!$B$8*MANU!BM17)+(0*'Weight '!$B$9*MANU!CB17)+(0*'Weight '!$B$10*MANU!CQ17)+(1/5*'Weight '!$B$11*MANU!DF17)+(0*'Weight '!$B$14*MANU!DU17)+(0*'Weight '!$B$15*MANU!EJ17)+(1/3*'Weight '!$B$16*MANU!EY17)</f>
        <v>6.2124858757062142</v>
      </c>
    </row>
    <row r="6" spans="1:16" ht="15">
      <c r="A6" s="1" t="s">
        <v>781</v>
      </c>
      <c r="B6" s="1">
        <f>(1/3*'Weight '!$B$3*MANU!F18)+(1/3*'Weight '!$B$4*MANU!U18)+(2/5*'Weight '!$B$5*MANU!AJ18)+(0*'Weight '!$B$8*MANU!AY18)+(0*'Weight '!$B$9*MANU!BN18)+(0*'Weight '!$B$10*MANU!CC18)+(1/5*'Weight '!$B$11*MANU!CR18)+(0*'Weight '!$B$14*MANU!DG18)+(0*'Weight '!$B$15*MANU!DV18)+(1/3*'Weight '!$B$16*MANU!EK18)</f>
        <v>9.4138792617899298</v>
      </c>
      <c r="C6" s="1">
        <f>(1/3*'Weight '!$B$3*MANU!G18)+(1/3*'Weight '!$B$4*MANU!V18)+(2/5*'Weight '!$B$5*MANU!AK18)+(0*'Weight '!$B$8*MANU!AZ18)+(0*'Weight '!$B$9*MANU!BO18)+(0*'Weight '!$B$10*MANU!CD18)+(1/5*'Weight '!$B$11*MANU!CS18)+(0*'Weight '!$B$14*MANU!DH18)+(0*'Weight '!$B$15*MANU!DW18)+(1/3*'Weight '!$B$16*MANU!EL18)</f>
        <v>9.9638055049045313</v>
      </c>
      <c r="D6" s="1">
        <f>(1/3*'Weight '!$B$3*MANU!H18)+(1/3*'Weight '!$B$4*MANU!W18)+(2/5*'Weight '!$B$5*MANU!AL18)+(0*'Weight '!$B$8*MANU!BA18)+(0*'Weight '!$B$9*MANU!BP18)+(0*'Weight '!$B$10*MANU!CE18)+(1/5*'Weight '!$B$11*MANU!CT18)+(0*'Weight '!$B$14*MANU!DI18)+(0*'Weight '!$B$15*MANU!DX18)+(1/3*'Weight '!$B$16*MANU!EM18)</f>
        <v>9.8671062685210877</v>
      </c>
      <c r="E6" s="1">
        <f>(1/3*'Weight '!$B$3*MANU!I18)+(1/3*'Weight '!$B$4*MANU!X18)+(2/5*'Weight '!$B$5*MANU!AM18)+(0*'Weight '!$B$8*MANU!BB18)+(0*'Weight '!$B$9*MANU!BQ18)+(0*'Weight '!$B$10*MANU!CF18)+(1/5*'Weight '!$B$11*MANU!CU18)+(0*'Weight '!$B$14*MANU!DJ18)+(0*'Weight '!$B$15*MANU!DY18)+(1/3*'Weight '!$B$16*MANU!EN18)</f>
        <v>9.6813286713286644</v>
      </c>
      <c r="F6" s="1">
        <f>(1/3*'Weight '!$B$3*MANU!J18)+(1/3*'Weight '!$B$4*MANU!Y18)+(2/5*'Weight '!$B$5*MANU!AN18)+(0*'Weight '!$B$8*MANU!BC18)+(0*'Weight '!$B$9*MANU!BR18)+(0*'Weight '!$B$10*MANU!CG18)+(1/5*'Weight '!$B$11*MANU!CV18)+(0*'Weight '!$B$14*MANU!DK18)+(0*'Weight '!$B$15*MANU!DZ18)+(1/3*'Weight '!$B$16*MANU!EO18)</f>
        <v>10.215709056443432</v>
      </c>
      <c r="G6" s="1">
        <f>(1/3*'Weight '!$B$3*MANU!K18)+(1/3*'Weight '!$B$4*MANU!Z18)+(2/5*'Weight '!$B$5*MANU!AO18)+(0*'Weight '!$B$8*MANU!BD18)+(0*'Weight '!$B$9*MANU!BS18)+(0*'Weight '!$B$10*MANU!CH18)+(1/5*'Weight '!$B$11*MANU!CW18)+(0*'Weight '!$B$14*MANU!DL18)+(0*'Weight '!$B$15*MANU!EA18)+(1/3*'Weight '!$B$16*MANU!EP18)</f>
        <v>10.278976247573365</v>
      </c>
      <c r="H6" s="1">
        <f>(1/3*'Weight '!$B$3*MANU!L18)+(1/3*'Weight '!$B$4*MANU!AA18)+(2/5*'Weight '!$B$5*MANU!AP18)+(0*'Weight '!$B$8*MANU!BE18)+(0*'Weight '!$B$9*MANU!BT18)+(0*'Weight '!$B$10*MANU!CI18)+(1/5*'Weight '!$B$11*MANU!CX18)+(0*'Weight '!$B$14*MANU!DM18)+(0*'Weight '!$B$15*MANU!EB18)+(1/3*'Weight '!$B$16*MANU!EQ18)</f>
        <v>10.638439207650263</v>
      </c>
      <c r="I6" s="1">
        <f>(1/3*'Weight '!$B$3*MANU!M18)+(1/3*'Weight '!$B$4*MANU!AB18)+(2/5*'Weight '!$B$5*MANU!AQ18)+(0*'Weight '!$B$8*MANU!BF18)+(0*'Weight '!$B$9*MANU!BU18)+(0*'Weight '!$B$10*MANU!CJ18)+(1/5*'Weight '!$B$11*MANU!CY18)+(0*'Weight '!$B$14*MANU!DN18)+(0*'Weight '!$B$15*MANU!EC18)+(1/3*'Weight '!$B$16*MANU!ER18)</f>
        <v>11.994708417014666</v>
      </c>
      <c r="J6" s="1">
        <f>(1/3*'Weight '!$B$3*MANU!N18)+(1/3*'Weight '!$B$4*MANU!AC18)+(2/5*'Weight '!$B$5*MANU!AR18)+(0*'Weight '!$B$8*MANU!BG18)+(0*'Weight '!$B$9*MANU!BV18)+(0*'Weight '!$B$10*MANU!CK18)+(1/5*'Weight '!$B$11*MANU!CZ18)+(0*'Weight '!$B$14*MANU!DO18)+(0*'Weight '!$B$15*MANU!ED18)+(1/3*'Weight '!$B$16*MANU!ES18)</f>
        <v>12.325572887795348</v>
      </c>
      <c r="K6" s="1">
        <f>(1/3*'Weight '!$B$3*MANU!O18)+(1/3*'Weight '!$B$4*MANU!AD18)+(2/5*'Weight '!$B$5*MANU!AS18)+(0*'Weight '!$B$8*MANU!BH18)+(0*'Weight '!$B$9*MANU!BW18)+(0*'Weight '!$B$10*MANU!CL18)+(1/5*'Weight '!$B$11*MANU!DA18)+(0*'Weight '!$B$14*MANU!DP18)+(0*'Weight '!$B$15*MANU!EE18)+(1/3*'Weight '!$B$16*MANU!ET18)</f>
        <v>12.629246381149542</v>
      </c>
      <c r="L6" s="1">
        <f>(1/3*'Weight '!$B$3*MANU!P18)+(1/3*'Weight '!$B$4*MANU!AE18)+(2/5*'Weight '!$B$5*MANU!AT18)+(0*'Weight '!$B$8*MANU!BI18)+(0*'Weight '!$B$9*MANU!BX18)+(0*'Weight '!$B$10*MANU!CM18)+(1/5*'Weight '!$B$11*MANU!DB18)+(0*'Weight '!$B$14*MANU!DQ18)+(0*'Weight '!$B$15*MANU!EF18)+(1/3*'Weight '!$B$16*MANU!EU18)</f>
        <v>10.917467393098892</v>
      </c>
      <c r="M6" s="1">
        <f>(1/3*'Weight '!$B$3*MANU!Q18)+(1/3*'Weight '!$B$4*MANU!AF18)+(2/5*'Weight '!$B$5*MANU!AU18)+(0*'Weight '!$B$8*MANU!BJ18)+(0*'Weight '!$B$9*MANU!BY18)+(0*'Weight '!$B$10*MANU!CN18)+(1/5*'Weight '!$B$11*MANU!DC18)+(0*'Weight '!$B$14*MANU!DR18)+(0*'Weight '!$B$15*MANU!EG18)+(1/3*'Weight '!$B$16*MANU!EV18)</f>
        <v>10.971691919191914</v>
      </c>
      <c r="N6" s="1">
        <f>(1/3*'Weight '!$B$3*MANU!R18)+(1/3*'Weight '!$B$4*MANU!AG18)+(2/5*'Weight '!$B$5*MANU!AV18)+(0*'Weight '!$B$8*MANU!BK18)+(0*'Weight '!$B$9*MANU!BZ18)+(0*'Weight '!$B$10*MANU!CO18)+(1/5*'Weight '!$B$11*MANU!DD18)+(0*'Weight '!$B$14*MANU!DS18)+(0*'Weight '!$B$15*MANU!EH18)+(1/3*'Weight '!$B$16*MANU!EW18)</f>
        <v>10.271613384429408</v>
      </c>
      <c r="O6" s="1">
        <f>(1/3*'Weight '!$B$3*MANU!S18)+(1/3*'Weight '!$B$4*MANU!AH18)+(2/5*'Weight '!$B$5*MANU!AW18)+(0*'Weight '!$B$8*MANU!BL18)+(0*'Weight '!$B$9*MANU!CA18)+(0*'Weight '!$B$10*MANU!CP18)+(1/5*'Weight '!$B$11*MANU!DE18)+(0*'Weight '!$B$14*MANU!DT18)+(0*'Weight '!$B$15*MANU!EI18)+(1/3*'Weight '!$B$16*MANU!EX18)</f>
        <v>8.906096986817321</v>
      </c>
      <c r="P6" s="1">
        <f>(1/3*'Weight '!$B$3*MANU!T18)+(1/3*'Weight '!$B$4*MANU!AI18)+(2/5*'Weight '!$B$5*MANU!AX18)+(0*'Weight '!$B$8*MANU!BM18)+(0*'Weight '!$B$9*MANU!CB18)+(0*'Weight '!$B$10*MANU!CQ18)+(1/5*'Weight '!$B$11*MANU!DF18)+(0*'Weight '!$B$14*MANU!DU18)+(0*'Weight '!$B$15*MANU!EJ18)+(1/3*'Weight '!$B$16*MANU!EY18)</f>
        <v>8.5951973314042238</v>
      </c>
    </row>
    <row r="7" spans="1:16" ht="15">
      <c r="A7" s="1" t="s">
        <v>848</v>
      </c>
      <c r="B7" s="1">
        <f>(1/3*'Weight '!$B$3*MANU!F19)+(1/3*'Weight '!$B$4*MANU!U19)+(2/5*'Weight '!$B$5*MANU!AJ19)+(0*'Weight '!$B$8*MANU!AY19)+(0*'Weight '!$B$9*MANU!BN19)+(0*'Weight '!$B$10*MANU!CC19)+(1/5*'Weight '!$B$11*MANU!CR19)+(0*'Weight '!$B$14*MANU!DG19)+(0*'Weight '!$B$15*MANU!DV19)+(1/3*'Weight '!$B$16*MANU!EK19)</f>
        <v>10.857434305797133</v>
      </c>
      <c r="C7" s="1">
        <f>(1/3*'Weight '!$B$3*MANU!G19)+(1/3*'Weight '!$B$4*MANU!V19)+(2/5*'Weight '!$B$5*MANU!AK19)+(0*'Weight '!$B$8*MANU!AZ19)+(0*'Weight '!$B$9*MANU!BO19)+(0*'Weight '!$B$10*MANU!CD19)+(1/5*'Weight '!$B$11*MANU!CS19)+(0*'Weight '!$B$14*MANU!DH19)+(0*'Weight '!$B$15*MANU!DW19)+(1/3*'Weight '!$B$16*MANU!EL19)</f>
        <v>10.077205639241921</v>
      </c>
      <c r="D7" s="1">
        <f>(1/3*'Weight '!$B$3*MANU!H19)+(1/3*'Weight '!$B$4*MANU!W19)+(2/5*'Weight '!$B$5*MANU!AL19)+(0*'Weight '!$B$8*MANU!BA19)+(0*'Weight '!$B$9*MANU!BP19)+(0*'Weight '!$B$10*MANU!CE19)+(1/5*'Weight '!$B$11*MANU!CT19)+(0*'Weight '!$B$14*MANU!DI19)+(0*'Weight '!$B$15*MANU!DX19)+(1/3*'Weight '!$B$16*MANU!EM19)</f>
        <v>9.8283430386153352</v>
      </c>
      <c r="E7" s="1">
        <f>(1/3*'Weight '!$B$3*MANU!I19)+(1/3*'Weight '!$B$4*MANU!X19)+(2/5*'Weight '!$B$5*MANU!AM19)+(0*'Weight '!$B$8*MANU!BB19)+(0*'Weight '!$B$9*MANU!BQ19)+(0*'Weight '!$B$10*MANU!CF19)+(1/5*'Weight '!$B$11*MANU!CU19)+(0*'Weight '!$B$14*MANU!DJ19)+(0*'Weight '!$B$15*MANU!DY19)+(1/3*'Weight '!$B$16*MANU!EN19)</f>
        <v>6.4292900370210724</v>
      </c>
      <c r="F7" s="1">
        <f>(1/3*'Weight '!$B$3*MANU!J19)+(1/3*'Weight '!$B$4*MANU!Y19)+(2/5*'Weight '!$B$5*MANU!AN19)+(0*'Weight '!$B$8*MANU!BC19)+(0*'Weight '!$B$9*MANU!BR19)+(0*'Weight '!$B$10*MANU!CG19)+(1/5*'Weight '!$B$11*MANU!CV19)+(0*'Weight '!$B$14*MANU!DK19)+(0*'Weight '!$B$15*MANU!DZ19)+(1/3*'Weight '!$B$16*MANU!EO19)</f>
        <v>5.1630096271887282</v>
      </c>
      <c r="G7" s="1">
        <f>(1/3*'Weight '!$B$3*MANU!K19)+(1/3*'Weight '!$B$4*MANU!Z19)+(2/5*'Weight '!$B$5*MANU!AO19)+(0*'Weight '!$B$8*MANU!BD19)+(0*'Weight '!$B$9*MANU!BS19)+(0*'Weight '!$B$10*MANU!CH19)+(1/5*'Weight '!$B$11*MANU!CW19)+(0*'Weight '!$B$14*MANU!DL19)+(0*'Weight '!$B$15*MANU!EA19)+(1/3*'Weight '!$B$16*MANU!EP19)</f>
        <v>4.8997071301925015</v>
      </c>
      <c r="H7" s="1">
        <f>(1/3*'Weight '!$B$3*MANU!L19)+(1/3*'Weight '!$B$4*MANU!AA19)+(2/5*'Weight '!$B$5*MANU!AP19)+(0*'Weight '!$B$8*MANU!BE19)+(0*'Weight '!$B$9*MANU!BT19)+(0*'Weight '!$B$10*MANU!CI19)+(1/5*'Weight '!$B$11*MANU!CX19)+(0*'Weight '!$B$14*MANU!DM19)+(0*'Weight '!$B$15*MANU!EB19)+(1/3*'Weight '!$B$16*MANU!EQ19)</f>
        <v>5.0887825453922586</v>
      </c>
      <c r="I7" s="1">
        <f>(1/3*'Weight '!$B$3*MANU!M19)+(1/3*'Weight '!$B$4*MANU!AB19)+(2/5*'Weight '!$B$5*MANU!AQ19)+(0*'Weight '!$B$8*MANU!BF19)+(0*'Weight '!$B$9*MANU!BU19)+(0*'Weight '!$B$10*MANU!CJ19)+(1/5*'Weight '!$B$11*MANU!CY19)+(0*'Weight '!$B$14*MANU!DN19)+(0*'Weight '!$B$15*MANU!EC19)+(1/3*'Weight '!$B$16*MANU!ER19)</f>
        <v>4.9670394598570775</v>
      </c>
      <c r="J7" s="1">
        <f>(1/3*'Weight '!$B$3*MANU!N19)+(1/3*'Weight '!$B$4*MANU!AC19)+(2/5*'Weight '!$B$5*MANU!AR19)+(0*'Weight '!$B$8*MANU!BG19)+(0*'Weight '!$B$9*MANU!BV19)+(0*'Weight '!$B$10*MANU!CK19)+(1/5*'Weight '!$B$11*MANU!CZ19)+(0*'Weight '!$B$14*MANU!DO19)+(0*'Weight '!$B$15*MANU!ED19)+(1/3*'Weight '!$B$16*MANU!ES19)</f>
        <v>5.6694072652929606</v>
      </c>
      <c r="K7" s="1">
        <f>(1/3*'Weight '!$B$3*MANU!O19)+(1/3*'Weight '!$B$4*MANU!AD19)+(2/5*'Weight '!$B$5*MANU!AS19)+(0*'Weight '!$B$8*MANU!BH19)+(0*'Weight '!$B$9*MANU!BW19)+(0*'Weight '!$B$10*MANU!CL19)+(1/5*'Weight '!$B$11*MANU!DA19)+(0*'Weight '!$B$14*MANU!DP19)+(0*'Weight '!$B$15*MANU!EE19)+(1/3*'Weight '!$B$16*MANU!ET19)</f>
        <v>5.9675015341924773</v>
      </c>
      <c r="L7" s="1">
        <f>(1/3*'Weight '!$B$3*MANU!P19)+(1/3*'Weight '!$B$4*MANU!AE19)+(2/5*'Weight '!$B$5*MANU!AT19)+(0*'Weight '!$B$8*MANU!BI19)+(0*'Weight '!$B$9*MANU!BX19)+(0*'Weight '!$B$10*MANU!CM19)+(1/5*'Weight '!$B$11*MANU!DB19)+(0*'Weight '!$B$14*MANU!DQ19)+(0*'Weight '!$B$15*MANU!EF19)+(1/3*'Weight '!$B$16*MANU!EU19)</f>
        <v>5.6497422238675981</v>
      </c>
      <c r="M7" s="1">
        <f>(1/3*'Weight '!$B$3*MANU!Q19)+(1/3*'Weight '!$B$4*MANU!AF19)+(2/5*'Weight '!$B$5*MANU!AU19)+(0*'Weight '!$B$8*MANU!BJ19)+(0*'Weight '!$B$9*MANU!BY19)+(0*'Weight '!$B$10*MANU!CN19)+(1/5*'Weight '!$B$11*MANU!DC19)+(0*'Weight '!$B$14*MANU!DR19)+(0*'Weight '!$B$15*MANU!EG19)+(1/3*'Weight '!$B$16*MANU!EV19)</f>
        <v>6.1008221892025745</v>
      </c>
      <c r="N7" s="1">
        <f>(1/3*'Weight '!$B$3*MANU!R19)+(1/3*'Weight '!$B$4*MANU!AG19)+(2/5*'Weight '!$B$5*MANU!AV19)+(0*'Weight '!$B$8*MANU!BK19)+(0*'Weight '!$B$9*MANU!BZ19)+(0*'Weight '!$B$10*MANU!CO19)+(1/5*'Weight '!$B$11*MANU!DD19)+(0*'Weight '!$B$14*MANU!DS19)+(0*'Weight '!$B$15*MANU!EH19)+(1/3*'Weight '!$B$16*MANU!EW19)</f>
        <v>6.2542297979797912</v>
      </c>
      <c r="O7" s="1">
        <f>(1/3*'Weight '!$B$3*MANU!S19)+(1/3*'Weight '!$B$4*MANU!AH19)+(2/5*'Weight '!$B$5*MANU!AW19)+(0*'Weight '!$B$8*MANU!BL19)+(0*'Weight '!$B$9*MANU!CA19)+(0*'Weight '!$B$10*MANU!CP19)+(1/5*'Weight '!$B$11*MANU!DE19)+(0*'Weight '!$B$14*MANU!DT19)+(0*'Weight '!$B$15*MANU!EI19)+(1/3*'Weight '!$B$16*MANU!EX19)</f>
        <v>5.7802652067402516</v>
      </c>
      <c r="P7" s="1">
        <f>(1/3*'Weight '!$B$3*MANU!T19)+(1/3*'Weight '!$B$4*MANU!AI19)+(2/5*'Weight '!$B$5*MANU!AX19)+(0*'Weight '!$B$8*MANU!BM19)+(0*'Weight '!$B$9*MANU!CB19)+(0*'Weight '!$B$10*MANU!CQ19)+(1/5*'Weight '!$B$11*MANU!DF19)+(0*'Weight '!$B$14*MANU!DU19)+(0*'Weight '!$B$15*MANU!EJ19)+(1/3*'Weight '!$B$16*MANU!EY19)</f>
        <v>6.0419819997372164</v>
      </c>
    </row>
    <row r="8" spans="1:16" ht="15">
      <c r="A8" s="1" t="s">
        <v>920</v>
      </c>
      <c r="B8" s="1">
        <f>(1/3*'Weight '!$B$3*MANU!F20)+(1/3*'Weight '!$B$4*MANU!U20)+(2/5*'Weight '!$B$5*MANU!AJ20)+(0*'Weight '!$B$8*MANU!AY20)+(0*'Weight '!$B$9*MANU!BN20)+(0*'Weight '!$B$10*MANU!CC20)+(1/5*'Weight '!$B$11*MANU!CR20)+(0*'Weight '!$B$14*MANU!DG20)+(0*'Weight '!$B$15*MANU!DV20)+(1/3*'Weight '!$B$16*MANU!EK20)</f>
        <v>13.93708244973986</v>
      </c>
      <c r="C8" s="1">
        <f>(1/3*'Weight '!$B$3*MANU!G20)+(1/3*'Weight '!$B$4*MANU!V20)+(2/5*'Weight '!$B$5*MANU!AK20)+(0*'Weight '!$B$8*MANU!AZ20)+(0*'Weight '!$B$9*MANU!BO20)+(0*'Weight '!$B$10*MANU!CD20)+(1/5*'Weight '!$B$11*MANU!CS20)+(0*'Weight '!$B$14*MANU!DH20)+(0*'Weight '!$B$15*MANU!DW20)+(1/3*'Weight '!$B$16*MANU!EL20)</f>
        <v>13.92384102972798</v>
      </c>
      <c r="D8" s="1">
        <f>(1/3*'Weight '!$B$3*MANU!H20)+(1/3*'Weight '!$B$4*MANU!W20)+(2/5*'Weight '!$B$5*MANU!AL20)+(0*'Weight '!$B$8*MANU!BA20)+(0*'Weight '!$B$9*MANU!BP20)+(0*'Weight '!$B$10*MANU!CE20)+(1/5*'Weight '!$B$11*MANU!CT20)+(0*'Weight '!$B$14*MANU!DI20)+(0*'Weight '!$B$15*MANU!DX20)+(1/3*'Weight '!$B$16*MANU!EM20)</f>
        <v>13.63620512722145</v>
      </c>
      <c r="E8" s="1">
        <f>(1/3*'Weight '!$B$3*MANU!I20)+(1/3*'Weight '!$B$4*MANU!X20)+(2/5*'Weight '!$B$5*MANU!AM20)+(0*'Weight '!$B$8*MANU!BB20)+(0*'Weight '!$B$9*MANU!BQ20)+(0*'Weight '!$B$10*MANU!CF20)+(1/5*'Weight '!$B$11*MANU!CU20)+(0*'Weight '!$B$14*MANU!DJ20)+(0*'Weight '!$B$15*MANU!DY20)+(1/3*'Weight '!$B$16*MANU!EN20)</f>
        <v>13.346149289099518</v>
      </c>
      <c r="F8" s="1">
        <f>(1/3*'Weight '!$B$3*MANU!J20)+(1/3*'Weight '!$B$4*MANU!Y20)+(2/5*'Weight '!$B$5*MANU!AN20)+(0*'Weight '!$B$8*MANU!BC20)+(0*'Weight '!$B$9*MANU!BR20)+(0*'Weight '!$B$10*MANU!CG20)+(1/5*'Weight '!$B$11*MANU!CV20)+(0*'Weight '!$B$14*MANU!DK20)+(0*'Weight '!$B$15*MANU!DZ20)+(1/3*'Weight '!$B$16*MANU!EO20)</f>
        <v>13.139916749916745</v>
      </c>
      <c r="G8" s="1">
        <f>(1/3*'Weight '!$B$3*MANU!K20)+(1/3*'Weight '!$B$4*MANU!Z20)+(2/5*'Weight '!$B$5*MANU!AO20)+(0*'Weight '!$B$8*MANU!BD20)+(0*'Weight '!$B$9*MANU!BS20)+(0*'Weight '!$B$10*MANU!CH20)+(1/5*'Weight '!$B$11*MANU!CW20)+(0*'Weight '!$B$14*MANU!DL20)+(0*'Weight '!$B$15*MANU!EA20)+(1/3*'Weight '!$B$16*MANU!EP20)</f>
        <v>12.06315869747578</v>
      </c>
      <c r="H8" s="1">
        <f>(1/3*'Weight '!$B$3*MANU!L20)+(1/3*'Weight '!$B$4*MANU!AA20)+(2/5*'Weight '!$B$5*MANU!AP20)+(0*'Weight '!$B$8*MANU!BE20)+(0*'Weight '!$B$9*MANU!BT20)+(0*'Weight '!$B$10*MANU!CI20)+(1/5*'Weight '!$B$11*MANU!CX20)+(0*'Weight '!$B$14*MANU!DM20)+(0*'Weight '!$B$15*MANU!EB20)+(1/3*'Weight '!$B$16*MANU!EQ20)</f>
        <v>11.689860285684489</v>
      </c>
      <c r="I8" s="1">
        <f>(1/3*'Weight '!$B$3*MANU!M20)+(1/3*'Weight '!$B$4*MANU!AB20)+(2/5*'Weight '!$B$5*MANU!AQ20)+(0*'Weight '!$B$8*MANU!BF20)+(0*'Weight '!$B$9*MANU!BU20)+(0*'Weight '!$B$10*MANU!CJ20)+(1/5*'Weight '!$B$11*MANU!CY20)+(0*'Weight '!$B$14*MANU!DN20)+(0*'Weight '!$B$15*MANU!EC20)+(1/3*'Weight '!$B$16*MANU!ER20)</f>
        <v>11.997411314778113</v>
      </c>
      <c r="J8" s="1">
        <f>(1/3*'Weight '!$B$3*MANU!N20)+(1/3*'Weight '!$B$4*MANU!AC20)+(2/5*'Weight '!$B$5*MANU!AR20)+(0*'Weight '!$B$8*MANU!BG20)+(0*'Weight '!$B$9*MANU!BV20)+(0*'Weight '!$B$10*MANU!CK20)+(1/5*'Weight '!$B$11*MANU!CZ20)+(0*'Weight '!$B$14*MANU!DO20)+(0*'Weight '!$B$15*MANU!ED20)+(1/3*'Weight '!$B$16*MANU!ES20)</f>
        <v>12.374285037470919</v>
      </c>
      <c r="K8" s="1">
        <f>(1/3*'Weight '!$B$3*MANU!O20)+(1/3*'Weight '!$B$4*MANU!AD20)+(2/5*'Weight '!$B$5*MANU!AS20)+(0*'Weight '!$B$8*MANU!BH20)+(0*'Weight '!$B$9*MANU!BW20)+(0*'Weight '!$B$10*MANU!CL20)+(1/5*'Weight '!$B$11*MANU!DA20)+(0*'Weight '!$B$14*MANU!DP20)+(0*'Weight '!$B$15*MANU!EE20)+(1/3*'Weight '!$B$16*MANU!ET20)</f>
        <v>11.633949011446408</v>
      </c>
      <c r="L8" s="1">
        <f>(1/3*'Weight '!$B$3*MANU!P20)+(1/3*'Weight '!$B$4*MANU!AE20)+(2/5*'Weight '!$B$5*MANU!AT20)+(0*'Weight '!$B$8*MANU!BI20)+(0*'Weight '!$B$9*MANU!BX20)+(0*'Weight '!$B$10*MANU!CM20)+(1/5*'Weight '!$B$11*MANU!DB20)+(0*'Weight '!$B$14*MANU!DQ20)+(0*'Weight '!$B$15*MANU!EF20)+(1/3*'Weight '!$B$16*MANU!EU20)</f>
        <v>11.518754535811974</v>
      </c>
      <c r="M8" s="1">
        <f>(1/3*'Weight '!$B$3*MANU!Q20)+(1/3*'Weight '!$B$4*MANU!AF20)+(2/5*'Weight '!$B$5*MANU!AU20)+(0*'Weight '!$B$8*MANU!BJ20)+(0*'Weight '!$B$9*MANU!BY20)+(0*'Weight '!$B$10*MANU!CN20)+(1/5*'Weight '!$B$11*MANU!DC20)+(0*'Weight '!$B$14*MANU!DR20)+(0*'Weight '!$B$15*MANU!EG20)+(1/3*'Weight '!$B$16*MANU!EV20)</f>
        <v>10.933293494411778</v>
      </c>
      <c r="N8" s="1">
        <f>(1/3*'Weight '!$B$3*MANU!R20)+(1/3*'Weight '!$B$4*MANU!AG20)+(2/5*'Weight '!$B$5*MANU!AV20)+(0*'Weight '!$B$8*MANU!BK20)+(0*'Weight '!$B$9*MANU!BZ20)+(0*'Weight '!$B$10*MANU!CO20)+(1/5*'Weight '!$B$11*MANU!DD20)+(0*'Weight '!$B$14*MANU!DS20)+(0*'Weight '!$B$15*MANU!EH20)+(1/3*'Weight '!$B$16*MANU!EW20)</f>
        <v>9.4438131313131262</v>
      </c>
      <c r="O8" s="1">
        <f>(1/3*'Weight '!$B$3*MANU!S20)+(1/3*'Weight '!$B$4*MANU!AH20)+(2/5*'Weight '!$B$5*MANU!AW20)+(0*'Weight '!$B$8*MANU!BL20)+(0*'Weight '!$B$9*MANU!CA20)+(0*'Weight '!$B$10*MANU!CP20)+(1/5*'Weight '!$B$11*MANU!DE20)+(0*'Weight '!$B$14*MANU!DT20)+(0*'Weight '!$B$15*MANU!EI20)+(1/3*'Weight '!$B$16*MANU!EX20)</f>
        <v>9.2633551803183334</v>
      </c>
      <c r="P8" s="1">
        <f>(1/3*'Weight '!$B$3*MANU!T20)+(1/3*'Weight '!$B$4*MANU!AI20)+(2/5*'Weight '!$B$5*MANU!AX20)+(0*'Weight '!$B$8*MANU!BM20)+(0*'Weight '!$B$9*MANU!CB20)+(0*'Weight '!$B$10*MANU!CQ20)+(1/5*'Weight '!$B$11*MANU!DF20)+(0*'Weight '!$B$14*MANU!DU20)+(0*'Weight '!$B$15*MANU!EJ20)+(1/3*'Weight '!$B$16*MANU!EY20)</f>
        <v>0</v>
      </c>
    </row>
    <row r="9" spans="1:16" ht="15">
      <c r="A9" s="1" t="s">
        <v>929</v>
      </c>
      <c r="B9" s="1">
        <f>(1/3*'Weight '!$B$3*MANU!F21)+(1/3*'Weight '!$B$4*MANU!U21)+(2/5*'Weight '!$B$5*MANU!AJ21)+(0*'Weight '!$B$8*MANU!AY21)+(0*'Weight '!$B$9*MANU!BN21)+(0*'Weight '!$B$10*MANU!CC21)+(1/5*'Weight '!$B$11*MANU!CR21)+(0*'Weight '!$B$14*MANU!DG21)+(0*'Weight '!$B$15*MANU!DV21)+(1/3*'Weight '!$B$16*MANU!EK21)</f>
        <v>12.717431542509065</v>
      </c>
      <c r="C9" s="1">
        <f>(1/3*'Weight '!$B$3*MANU!G21)+(1/3*'Weight '!$B$4*MANU!V21)+(2/5*'Weight '!$B$5*MANU!AK21)+(0*'Weight '!$B$8*MANU!AZ21)+(0*'Weight '!$B$9*MANU!BO21)+(0*'Weight '!$B$10*MANU!CD21)+(1/5*'Weight '!$B$11*MANU!CS21)+(0*'Weight '!$B$14*MANU!DH21)+(0*'Weight '!$B$15*MANU!DW21)+(1/3*'Weight '!$B$16*MANU!EL21)</f>
        <v>12.691226668571931</v>
      </c>
      <c r="D9" s="1">
        <f>(1/3*'Weight '!$B$3*MANU!H21)+(1/3*'Weight '!$B$4*MANU!W21)+(2/5*'Weight '!$B$5*MANU!AL21)+(0*'Weight '!$B$8*MANU!BA21)+(0*'Weight '!$B$9*MANU!BP21)+(0*'Weight '!$B$10*MANU!CE21)+(1/5*'Weight '!$B$11*MANU!CT21)+(0*'Weight '!$B$14*MANU!DI21)+(0*'Weight '!$B$15*MANU!DX21)+(1/3*'Weight '!$B$16*MANU!EM21)</f>
        <v>11.644720038386296</v>
      </c>
      <c r="E9" s="1">
        <f>(1/3*'Weight '!$B$3*MANU!I21)+(1/3*'Weight '!$B$4*MANU!X21)+(2/5*'Weight '!$B$5*MANU!AM21)+(0*'Weight '!$B$8*MANU!BB21)+(0*'Weight '!$B$9*MANU!BQ21)+(0*'Weight '!$B$10*MANU!CF21)+(1/5*'Weight '!$B$11*MANU!CU21)+(0*'Weight '!$B$14*MANU!DJ21)+(0*'Weight '!$B$15*MANU!DY21)+(1/3*'Weight '!$B$16*MANU!EN21)</f>
        <v>10.134854874554843</v>
      </c>
      <c r="F9" s="1">
        <f>(1/3*'Weight '!$B$3*MANU!J21)+(1/3*'Weight '!$B$4*MANU!Y21)+(2/5*'Weight '!$B$5*MANU!AN21)+(0*'Weight '!$B$8*MANU!BC21)+(0*'Weight '!$B$9*MANU!BR21)+(0*'Weight '!$B$10*MANU!CG21)+(1/5*'Weight '!$B$11*MANU!CV21)+(0*'Weight '!$B$14*MANU!DK21)+(0*'Weight '!$B$15*MANU!DZ21)+(1/3*'Weight '!$B$16*MANU!EO21)</f>
        <v>9.4393106893106822</v>
      </c>
      <c r="G9" s="1">
        <f>(1/3*'Weight '!$B$3*MANU!K21)+(1/3*'Weight '!$B$4*MANU!Z21)+(2/5*'Weight '!$B$5*MANU!AO21)+(0*'Weight '!$B$8*MANU!BD21)+(0*'Weight '!$B$9*MANU!BS21)+(0*'Weight '!$B$10*MANU!CH21)+(1/5*'Weight '!$B$11*MANU!CW21)+(0*'Weight '!$B$14*MANU!DL21)+(0*'Weight '!$B$15*MANU!EA21)+(1/3*'Weight '!$B$16*MANU!EP21)</f>
        <v>9.7164585260561136</v>
      </c>
      <c r="H9" s="1">
        <f>(1/3*'Weight '!$B$3*MANU!L21)+(1/3*'Weight '!$B$4*MANU!AA21)+(2/5*'Weight '!$B$5*MANU!AP21)+(0*'Weight '!$B$8*MANU!BE21)+(0*'Weight '!$B$9*MANU!BT21)+(0*'Weight '!$B$10*MANU!CI21)+(1/5*'Weight '!$B$11*MANU!CX21)+(0*'Weight '!$B$14*MANU!DM21)+(0*'Weight '!$B$15*MANU!EB21)+(1/3*'Weight '!$B$16*MANU!EQ21)</f>
        <v>9.3302883274775432</v>
      </c>
      <c r="I9" s="1">
        <f>(1/3*'Weight '!$B$3*MANU!M21)+(1/3*'Weight '!$B$4*MANU!AB21)+(2/5*'Weight '!$B$5*MANU!AQ21)+(0*'Weight '!$B$8*MANU!BF21)+(0*'Weight '!$B$9*MANU!BU21)+(0*'Weight '!$B$10*MANU!CJ21)+(1/5*'Weight '!$B$11*MANU!CY21)+(0*'Weight '!$B$14*MANU!DN21)+(0*'Weight '!$B$15*MANU!EC21)+(1/3*'Weight '!$B$16*MANU!ER21)</f>
        <v>9.5663495316159182</v>
      </c>
      <c r="J9" s="1">
        <f>(1/3*'Weight '!$B$3*MANU!N21)+(1/3*'Weight '!$B$4*MANU!AC21)+(2/5*'Weight '!$B$5*MANU!AR21)+(0*'Weight '!$B$8*MANU!BG21)+(0*'Weight '!$B$9*MANU!BV21)+(0*'Weight '!$B$10*MANU!CK21)+(1/5*'Weight '!$B$11*MANU!CZ21)+(0*'Weight '!$B$14*MANU!DO21)+(0*'Weight '!$B$15*MANU!ED21)+(1/3*'Weight '!$B$16*MANU!ES21)</f>
        <v>9.2713225371119989</v>
      </c>
      <c r="K9" s="1">
        <f>(1/3*'Weight '!$B$3*MANU!O21)+(1/3*'Weight '!$B$4*MANU!AD21)+(2/5*'Weight '!$B$5*MANU!AS21)+(0*'Weight '!$B$8*MANU!BH21)+(0*'Weight '!$B$9*MANU!BW21)+(0*'Weight '!$B$10*MANU!CL21)+(1/5*'Weight '!$B$11*MANU!DA21)+(0*'Weight '!$B$14*MANU!DP21)+(0*'Weight '!$B$15*MANU!EE21)+(1/3*'Weight '!$B$16*MANU!ET21)</f>
        <v>8.8153897230067848</v>
      </c>
      <c r="L9" s="1">
        <f>(1/3*'Weight '!$B$3*MANU!P21)+(1/3*'Weight '!$B$4*MANU!AE21)+(2/5*'Weight '!$B$5*MANU!AT21)+(0*'Weight '!$B$8*MANU!BI21)+(0*'Weight '!$B$9*MANU!BX21)+(0*'Weight '!$B$10*MANU!CM21)+(1/5*'Weight '!$B$11*MANU!DB21)+(0*'Weight '!$B$14*MANU!DQ21)+(0*'Weight '!$B$15*MANU!EF21)+(1/3*'Weight '!$B$16*MANU!EU21)</f>
        <v>8.0820267493602511</v>
      </c>
      <c r="M9" s="1">
        <f>(1/3*'Weight '!$B$3*MANU!Q21)+(1/3*'Weight '!$B$4*MANU!AF21)+(2/5*'Weight '!$B$5*MANU!AU21)+(0*'Weight '!$B$8*MANU!BJ21)+(0*'Weight '!$B$9*MANU!BY21)+(0*'Weight '!$B$10*MANU!CN21)+(1/5*'Weight '!$B$11*MANU!DC21)+(0*'Weight '!$B$14*MANU!DR21)+(0*'Weight '!$B$15*MANU!EG21)+(1/3*'Weight '!$B$16*MANU!EV21)</f>
        <v>6.6023125138767842</v>
      </c>
      <c r="N9" s="1">
        <f>(1/3*'Weight '!$B$3*MANU!R21)+(1/3*'Weight '!$B$4*MANU!AG21)+(2/5*'Weight '!$B$5*MANU!AV21)+(0*'Weight '!$B$8*MANU!BK21)+(0*'Weight '!$B$9*MANU!BZ21)+(0*'Weight '!$B$10*MANU!CO21)+(1/5*'Weight '!$B$11*MANU!DD21)+(0*'Weight '!$B$14*MANU!DS21)+(0*'Weight '!$B$15*MANU!EH21)+(1/3*'Weight '!$B$16*MANU!EW21)</f>
        <v>7.784242424242418</v>
      </c>
      <c r="O9" s="1">
        <f>(1/3*'Weight '!$B$3*MANU!S21)+(1/3*'Weight '!$B$4*MANU!AH21)+(2/5*'Weight '!$B$5*MANU!AW21)+(0*'Weight '!$B$8*MANU!BL21)+(0*'Weight '!$B$9*MANU!CA21)+(0*'Weight '!$B$10*MANU!CP21)+(1/5*'Weight '!$B$11*MANU!DE21)+(0*'Weight '!$B$14*MANU!DT21)+(0*'Weight '!$B$15*MANU!EI21)+(1/3*'Weight '!$B$16*MANU!EX21)</f>
        <v>9.4973000830303178</v>
      </c>
      <c r="P9" s="1">
        <f>(1/3*'Weight '!$B$3*MANU!T21)+(1/3*'Weight '!$B$4*MANU!AI21)+(2/5*'Weight '!$B$5*MANU!AX21)+(0*'Weight '!$B$8*MANU!BM21)+(0*'Weight '!$B$9*MANU!CB21)+(0*'Weight '!$B$10*MANU!CQ21)+(1/5*'Weight '!$B$11*MANU!DF21)+(0*'Weight '!$B$14*MANU!DU21)+(0*'Weight '!$B$15*MANU!EJ21)+(1/3*'Weight '!$B$16*MANU!EY21)</f>
        <v>7.6379312417357861</v>
      </c>
    </row>
    <row r="10" spans="1:16" ht="15">
      <c r="A10" s="1" t="s">
        <v>940</v>
      </c>
      <c r="B10" s="1">
        <f>(1/3*'Weight '!$B$3*MANU!F22)+(1/3*'Weight '!$B$4*MANU!U22)+(2/5*'Weight '!$B$5*MANU!AJ22)+(0*'Weight '!$B$8*MANU!AY22)+(0*'Weight '!$B$9*MANU!BN22)+(0*'Weight '!$B$10*MANU!CC22)+(1/5*'Weight '!$B$11*MANU!CR22)+(0*'Weight '!$B$14*MANU!DG22)+(0*'Weight '!$B$15*MANU!DV22)+(1/3*'Weight '!$B$16*MANU!EK22)</f>
        <v>8.022501611863305</v>
      </c>
      <c r="C10" s="1">
        <f>(1/3*'Weight '!$B$3*MANU!G22)+(1/3*'Weight '!$B$4*MANU!V22)+(2/5*'Weight '!$B$5*MANU!AK22)+(0*'Weight '!$B$8*MANU!AZ22)+(0*'Weight '!$B$9*MANU!BO22)+(0*'Weight '!$B$10*MANU!CD22)+(1/5*'Weight '!$B$11*MANU!CS22)+(0*'Weight '!$B$14*MANU!DH22)+(0*'Weight '!$B$15*MANU!DW22)+(1/3*'Weight '!$B$16*MANU!EL22)</f>
        <v>7.5233102918586754</v>
      </c>
      <c r="D10" s="1">
        <f>(1/3*'Weight '!$B$3*MANU!H22)+(1/3*'Weight '!$B$4*MANU!W22)+(2/5*'Weight '!$B$5*MANU!AL22)+(0*'Weight '!$B$8*MANU!BA22)+(0*'Weight '!$B$9*MANU!BP22)+(0*'Weight '!$B$10*MANU!CE22)+(1/5*'Weight '!$B$11*MANU!CT22)+(0*'Weight '!$B$14*MANU!DI22)+(0*'Weight '!$B$15*MANU!DX22)+(1/3*'Weight '!$B$16*MANU!EM22)</f>
        <v>5.3645564168819888</v>
      </c>
      <c r="E10" s="1">
        <f>(1/3*'Weight '!$B$3*MANU!I22)+(1/3*'Weight '!$B$4*MANU!X22)+(2/5*'Weight '!$B$5*MANU!AM22)+(0*'Weight '!$B$8*MANU!BB22)+(0*'Weight '!$B$9*MANU!BQ22)+(0*'Weight '!$B$10*MANU!CF22)+(1/5*'Weight '!$B$11*MANU!CU22)+(0*'Weight '!$B$14*MANU!DJ22)+(0*'Weight '!$B$15*MANU!DY22)+(1/3*'Weight '!$B$16*MANU!EN22)</f>
        <v>4.0643398268398201</v>
      </c>
      <c r="F10" s="1">
        <f>(1/3*'Weight '!$B$3*MANU!J22)+(1/3*'Weight '!$B$4*MANU!Y22)+(2/5*'Weight '!$B$5*MANU!AN22)+(0*'Weight '!$B$8*MANU!BC22)+(0*'Weight '!$B$9*MANU!BR22)+(0*'Weight '!$B$10*MANU!CG22)+(1/5*'Weight '!$B$11*MANU!CV22)+(0*'Weight '!$B$14*MANU!DK22)+(0*'Weight '!$B$15*MANU!DZ22)+(1/3*'Weight '!$B$16*MANU!EO22)</f>
        <v>3.4866379310344748</v>
      </c>
      <c r="G10" s="1">
        <f>(1/3*'Weight '!$B$3*MANU!K22)+(1/3*'Weight '!$B$4*MANU!Z22)+(2/5*'Weight '!$B$5*MANU!AO22)+(0*'Weight '!$B$8*MANU!BD22)+(0*'Weight '!$B$9*MANU!BS22)+(0*'Weight '!$B$10*MANU!CH22)+(1/5*'Weight '!$B$11*MANU!CW22)+(0*'Weight '!$B$14*MANU!DL22)+(0*'Weight '!$B$15*MANU!EA22)+(1/3*'Weight '!$B$16*MANU!EP22)</f>
        <v>3.9287961282516584</v>
      </c>
      <c r="H10" s="1">
        <f>(1/3*'Weight '!$B$3*MANU!L22)+(1/3*'Weight '!$B$4*MANU!AA22)+(2/5*'Weight '!$B$5*MANU!AP22)+(0*'Weight '!$B$8*MANU!BE22)+(0*'Weight '!$B$9*MANU!BT22)+(0*'Weight '!$B$10*MANU!CI22)+(1/5*'Weight '!$B$11*MANU!CX22)+(0*'Weight '!$B$14*MANU!DM22)+(0*'Weight '!$B$15*MANU!EB22)+(1/3*'Weight '!$B$16*MANU!EQ22)</f>
        <v>0</v>
      </c>
      <c r="I10" s="1">
        <f>(1/3*'Weight '!$B$3*MANU!M22)+(1/3*'Weight '!$B$4*MANU!AB22)+(2/5*'Weight '!$B$5*MANU!AQ22)+(0*'Weight '!$B$8*MANU!BF22)+(0*'Weight '!$B$9*MANU!BU22)+(0*'Weight '!$B$10*MANU!CJ22)+(1/5*'Weight '!$B$11*MANU!CY22)+(0*'Weight '!$B$14*MANU!DN22)+(0*'Weight '!$B$15*MANU!EC22)+(1/3*'Weight '!$B$16*MANU!ER22)</f>
        <v>0</v>
      </c>
      <c r="J10" s="1">
        <f>(1/3*'Weight '!$B$3*MANU!N22)+(1/3*'Weight '!$B$4*MANU!AC22)+(2/5*'Weight '!$B$5*MANU!AR22)+(0*'Weight '!$B$8*MANU!BG22)+(0*'Weight '!$B$9*MANU!BV22)+(0*'Weight '!$B$10*MANU!CK22)+(1/5*'Weight '!$B$11*MANU!CZ22)+(0*'Weight '!$B$14*MANU!DO22)+(0*'Weight '!$B$15*MANU!ED22)+(1/3*'Weight '!$B$16*MANU!ES22)</f>
        <v>0</v>
      </c>
      <c r="K10" s="1">
        <f>(1/3*'Weight '!$B$3*MANU!O22)+(1/3*'Weight '!$B$4*MANU!AD22)+(2/5*'Weight '!$B$5*MANU!AS22)+(0*'Weight '!$B$8*MANU!BH22)+(0*'Weight '!$B$9*MANU!BW22)+(0*'Weight '!$B$10*MANU!CL22)+(1/5*'Weight '!$B$11*MANU!DA22)+(0*'Weight '!$B$14*MANU!DP22)+(0*'Weight '!$B$15*MANU!EE22)+(1/3*'Weight '!$B$16*MANU!ET22)</f>
        <v>0</v>
      </c>
      <c r="L10" s="1">
        <f>(1/3*'Weight '!$B$3*MANU!P22)+(1/3*'Weight '!$B$4*MANU!AE22)+(2/5*'Weight '!$B$5*MANU!AT22)+(0*'Weight '!$B$8*MANU!BI22)+(0*'Weight '!$B$9*MANU!BX22)+(0*'Weight '!$B$10*MANU!CM22)+(1/5*'Weight '!$B$11*MANU!DB22)+(0*'Weight '!$B$14*MANU!DQ22)+(0*'Weight '!$B$15*MANU!EF22)+(1/3*'Weight '!$B$16*MANU!EU22)</f>
        <v>0</v>
      </c>
      <c r="M10" s="1">
        <f>(1/3*'Weight '!$B$3*MANU!Q22)+(1/3*'Weight '!$B$4*MANU!AF22)+(2/5*'Weight '!$B$5*MANU!AU22)+(0*'Weight '!$B$8*MANU!BJ22)+(0*'Weight '!$B$9*MANU!BY22)+(0*'Weight '!$B$10*MANU!CN22)+(1/5*'Weight '!$B$11*MANU!DC22)+(0*'Weight '!$B$14*MANU!DR22)+(0*'Weight '!$B$15*MANU!EG22)+(1/3*'Weight '!$B$16*MANU!EV22)</f>
        <v>0</v>
      </c>
      <c r="N10" s="1">
        <f>(1/3*'Weight '!$B$3*MANU!R22)+(1/3*'Weight '!$B$4*MANU!AG22)+(2/5*'Weight '!$B$5*MANU!AV22)+(0*'Weight '!$B$8*MANU!BK22)+(0*'Weight '!$B$9*MANU!BZ22)+(0*'Weight '!$B$10*MANU!CO22)+(1/5*'Weight '!$B$11*MANU!DD22)+(0*'Weight '!$B$14*MANU!DS22)+(0*'Weight '!$B$15*MANU!EH22)+(1/3*'Weight '!$B$16*MANU!EW22)</f>
        <v>0</v>
      </c>
      <c r="O10" s="1">
        <f>(1/3*'Weight '!$B$3*MANU!S22)+(1/3*'Weight '!$B$4*MANU!AH22)+(2/5*'Weight '!$B$5*MANU!AW22)+(0*'Weight '!$B$8*MANU!BL22)+(0*'Weight '!$B$9*MANU!CA22)+(0*'Weight '!$B$10*MANU!CP22)+(1/5*'Weight '!$B$11*MANU!DE22)+(0*'Weight '!$B$14*MANU!DT22)+(0*'Weight '!$B$15*MANU!EI22)+(1/3*'Weight '!$B$16*MANU!EX22)</f>
        <v>0</v>
      </c>
      <c r="P10" s="1">
        <f>(1/3*'Weight '!$B$3*MANU!T22)+(1/3*'Weight '!$B$4*MANU!AI22)+(2/5*'Weight '!$B$5*MANU!AX22)+(0*'Weight '!$B$8*MANU!BM22)+(0*'Weight '!$B$9*MANU!CB22)+(0*'Weight '!$B$10*MANU!CQ22)+(1/5*'Weight '!$B$11*MANU!DF22)+(0*'Weight '!$B$14*MANU!DU22)+(0*'Weight '!$B$15*MANU!EJ22)+(1/3*'Weight '!$B$16*MANU!EY22)</f>
        <v>0</v>
      </c>
    </row>
    <row r="11" spans="1:16" ht="15">
      <c r="A11" s="1" t="s">
        <v>685</v>
      </c>
      <c r="B11" s="1">
        <f>(1/3*'Weight '!$B$3*MANU!F23)+(1/3*'Weight '!$B$4*MANU!U23)+(2/5*'Weight '!$B$5*MANU!AJ23)+(0*'Weight '!$B$8*MANU!AY23)+(0*'Weight '!$B$9*MANU!BN23)+(0*'Weight '!$B$10*MANU!CC23)+(1/5*'Weight '!$B$11*MANU!CR23)+(0*'Weight '!$B$14*MANU!DG23)+(0*'Weight '!$B$15*MANU!DV23)+(1/3*'Weight '!$B$16*MANU!EK23)</f>
        <v>11.36188738915299</v>
      </c>
      <c r="C11" s="1">
        <f>(1/3*'Weight '!$B$3*MANU!G23)+(1/3*'Weight '!$B$4*MANU!V23)+(2/5*'Weight '!$B$5*MANU!AK23)+(0*'Weight '!$B$8*MANU!AZ23)+(0*'Weight '!$B$9*MANU!BO23)+(0*'Weight '!$B$10*MANU!CD23)+(1/5*'Weight '!$B$11*MANU!CS23)+(0*'Weight '!$B$14*MANU!DH23)+(0*'Weight '!$B$15*MANU!DW23)+(1/3*'Weight '!$B$16*MANU!EL23)</f>
        <v>11.641877559408337</v>
      </c>
      <c r="D11" s="1">
        <f>(1/3*'Weight '!$B$3*MANU!H23)+(1/3*'Weight '!$B$4*MANU!W23)+(2/5*'Weight '!$B$5*MANU!AL23)+(0*'Weight '!$B$8*MANU!BA23)+(0*'Weight '!$B$9*MANU!BP23)+(0*'Weight '!$B$10*MANU!CE23)+(1/5*'Weight '!$B$11*MANU!CT23)+(0*'Weight '!$B$14*MANU!DI23)+(0*'Weight '!$B$15*MANU!DX23)+(1/3*'Weight '!$B$16*MANU!EM23)</f>
        <v>12.254315363441924</v>
      </c>
      <c r="E11" s="1">
        <f>(1/3*'Weight '!$B$3*MANU!I23)+(1/3*'Weight '!$B$4*MANU!X23)+(2/5*'Weight '!$B$5*MANU!AM23)+(0*'Weight '!$B$8*MANU!BB23)+(0*'Weight '!$B$9*MANU!BQ23)+(0*'Weight '!$B$10*MANU!CF23)+(1/5*'Weight '!$B$11*MANU!CU23)+(0*'Weight '!$B$14*MANU!DJ23)+(0*'Weight '!$B$15*MANU!DY23)+(1/3*'Weight '!$B$16*MANU!EN23)</f>
        <v>11.965872545700737</v>
      </c>
      <c r="F11" s="1">
        <f>(1/3*'Weight '!$B$3*MANU!J23)+(1/3*'Weight '!$B$4*MANU!Y23)+(2/5*'Weight '!$B$5*MANU!AN23)+(0*'Weight '!$B$8*MANU!BC23)+(0*'Weight '!$B$9*MANU!BR23)+(0*'Weight '!$B$10*MANU!CG23)+(1/5*'Weight '!$B$11*MANU!CV23)+(0*'Weight '!$B$14*MANU!DK23)+(0*'Weight '!$B$15*MANU!DZ23)+(1/3*'Weight '!$B$16*MANU!EO23)</f>
        <v>11.456598489230064</v>
      </c>
      <c r="G11" s="1">
        <f>(1/3*'Weight '!$B$3*MANU!K23)+(1/3*'Weight '!$B$4*MANU!Z23)+(2/5*'Weight '!$B$5*MANU!AO23)+(0*'Weight '!$B$8*MANU!BD23)+(0*'Weight '!$B$9*MANU!BS23)+(0*'Weight '!$B$10*MANU!CH23)+(1/5*'Weight '!$B$11*MANU!CW23)+(0*'Weight '!$B$14*MANU!DL23)+(0*'Weight '!$B$15*MANU!EA23)+(1/3*'Weight '!$B$16*MANU!EP23)</f>
        <v>11.051798106568176</v>
      </c>
      <c r="H11" s="1">
        <f>(1/3*'Weight '!$B$3*MANU!L23)+(1/3*'Weight '!$B$4*MANU!AA23)+(2/5*'Weight '!$B$5*MANU!AP23)+(0*'Weight '!$B$8*MANU!BE23)+(0*'Weight '!$B$9*MANU!BT23)+(0*'Weight '!$B$10*MANU!CI23)+(1/5*'Weight '!$B$11*MANU!CX23)+(0*'Weight '!$B$14*MANU!DM23)+(0*'Weight '!$B$15*MANU!EB23)+(1/3*'Weight '!$B$16*MANU!EQ23)</f>
        <v>11.099642894380143</v>
      </c>
      <c r="I11" s="1">
        <f>(1/3*'Weight '!$B$3*MANU!M23)+(1/3*'Weight '!$B$4*MANU!AB23)+(2/5*'Weight '!$B$5*MANU!AQ23)+(0*'Weight '!$B$8*MANU!BF23)+(0*'Weight '!$B$9*MANU!BU23)+(0*'Weight '!$B$10*MANU!CJ23)+(1/5*'Weight '!$B$11*MANU!CY23)+(0*'Weight '!$B$14*MANU!DN23)+(0*'Weight '!$B$15*MANU!EC23)+(1/3*'Weight '!$B$16*MANU!ER23)</f>
        <v>11.545012535278918</v>
      </c>
      <c r="J11" s="1">
        <f>(1/3*'Weight '!$B$3*MANU!N23)+(1/3*'Weight '!$B$4*MANU!AC23)+(2/5*'Weight '!$B$5*MANU!AR23)+(0*'Weight '!$B$8*MANU!BG23)+(0*'Weight '!$B$9*MANU!BV23)+(0*'Weight '!$B$10*MANU!CK23)+(1/5*'Weight '!$B$11*MANU!CZ23)+(0*'Weight '!$B$14*MANU!DO23)+(0*'Weight '!$B$15*MANU!ED23)+(1/3*'Weight '!$B$16*MANU!ES23)</f>
        <v>12.182258377121196</v>
      </c>
      <c r="K11" s="1">
        <f>(1/3*'Weight '!$B$3*MANU!O23)+(1/3*'Weight '!$B$4*MANU!AD23)+(2/5*'Weight '!$B$5*MANU!AS23)+(0*'Weight '!$B$8*MANU!BH23)+(0*'Weight '!$B$9*MANU!BW23)+(0*'Weight '!$B$10*MANU!CL23)+(1/5*'Weight '!$B$11*MANU!DA23)+(0*'Weight '!$B$14*MANU!DP23)+(0*'Weight '!$B$15*MANU!EE23)+(1/3*'Weight '!$B$16*MANU!ET23)</f>
        <v>12.26943830211585</v>
      </c>
      <c r="L11" s="1">
        <f>(1/3*'Weight '!$B$3*MANU!P23)+(1/3*'Weight '!$B$4*MANU!AE23)+(2/5*'Weight '!$B$5*MANU!AT23)+(0*'Weight '!$B$8*MANU!BI23)+(0*'Weight '!$B$9*MANU!BX23)+(0*'Weight '!$B$10*MANU!CM23)+(1/5*'Weight '!$B$11*MANU!DB23)+(0*'Weight '!$B$14*MANU!DQ23)+(0*'Weight '!$B$15*MANU!EF23)+(1/3*'Weight '!$B$16*MANU!EU23)</f>
        <v>11.965839055434596</v>
      </c>
      <c r="M11" s="1">
        <f>(1/3*'Weight '!$B$3*MANU!Q23)+(1/3*'Weight '!$B$4*MANU!AF23)+(2/5*'Weight '!$B$5*MANU!AU23)+(0*'Weight '!$B$8*MANU!BJ23)+(0*'Weight '!$B$9*MANU!BY23)+(0*'Weight '!$B$10*MANU!CN23)+(1/5*'Weight '!$B$11*MANU!DC23)+(0*'Weight '!$B$14*MANU!DR23)+(0*'Weight '!$B$15*MANU!EG23)+(1/3*'Weight '!$B$16*MANU!EV23)</f>
        <v>13.160180459547343</v>
      </c>
      <c r="N11" s="1">
        <f>(1/3*'Weight '!$B$3*MANU!R23)+(1/3*'Weight '!$B$4*MANU!AG23)+(2/5*'Weight '!$B$5*MANU!AV23)+(0*'Weight '!$B$8*MANU!BK23)+(0*'Weight '!$B$9*MANU!BZ23)+(0*'Weight '!$B$10*MANU!CO23)+(1/5*'Weight '!$B$11*MANU!DD23)+(0*'Weight '!$B$14*MANU!DS23)+(0*'Weight '!$B$15*MANU!EH23)+(1/3*'Weight '!$B$16*MANU!EW23)</f>
        <v>10.646843434343426</v>
      </c>
      <c r="O11" s="1">
        <f>(1/3*'Weight '!$B$3*MANU!S23)+(1/3*'Weight '!$B$4*MANU!AH23)+(2/5*'Weight '!$B$5*MANU!AW23)+(0*'Weight '!$B$8*MANU!BL23)+(0*'Weight '!$B$9*MANU!CA23)+(0*'Weight '!$B$10*MANU!CP23)+(1/5*'Weight '!$B$11*MANU!DE23)+(0*'Weight '!$B$14*MANU!DT23)+(0*'Weight '!$B$15*MANU!EI23)+(1/3*'Weight '!$B$16*MANU!EX23)</f>
        <v>9.9403254447421894</v>
      </c>
      <c r="P11" s="1">
        <f>(1/3*'Weight '!$B$3*MANU!T23)+(1/3*'Weight '!$B$4*MANU!AI23)+(2/5*'Weight '!$B$5*MANU!AX23)+(0*'Weight '!$B$8*MANU!BM23)+(0*'Weight '!$B$9*MANU!CB23)+(0*'Weight '!$B$10*MANU!CQ23)+(1/5*'Weight '!$B$11*MANU!DF23)+(0*'Weight '!$B$14*MANU!DU23)+(0*'Weight '!$B$15*MANU!EJ23)+(1/3*'Weight '!$B$16*MANU!EY23)</f>
        <v>9.8929378531073411</v>
      </c>
    </row>
    <row r="12" spans="1:16" ht="15">
      <c r="A12" s="1" t="s">
        <v>906</v>
      </c>
      <c r="B12" s="1">
        <f>(1/3*'Weight '!$B$3*MANU!F24)+(1/3*'Weight '!$B$4*MANU!U24)+(2/5*'Weight '!$B$5*MANU!AJ24)+(0*'Weight '!$B$8*MANU!AY24)+(0*'Weight '!$B$9*MANU!BN24)+(0*'Weight '!$B$10*MANU!CC24)+(1/5*'Weight '!$B$11*MANU!CR24)+(0*'Weight '!$B$14*MANU!DG24)+(0*'Weight '!$B$15*MANU!DV24)+(1/3*'Weight '!$B$16*MANU!EK24)</f>
        <v>10.416345389165141</v>
      </c>
      <c r="C12" s="1">
        <f>(1/3*'Weight '!$B$3*MANU!G24)+(1/3*'Weight '!$B$4*MANU!V24)+(2/5*'Weight '!$B$5*MANU!AK24)+(0*'Weight '!$B$8*MANU!AZ24)+(0*'Weight '!$B$9*MANU!BO24)+(0*'Weight '!$B$10*MANU!CD24)+(1/5*'Weight '!$B$11*MANU!CS24)+(0*'Weight '!$B$14*MANU!DH24)+(0*'Weight '!$B$15*MANU!DW24)+(1/3*'Weight '!$B$16*MANU!EL24)</f>
        <v>10.530764781214348</v>
      </c>
      <c r="D12" s="1">
        <f>(1/3*'Weight '!$B$3*MANU!H24)+(1/3*'Weight '!$B$4*MANU!W24)+(2/5*'Weight '!$B$5*MANU!AL24)+(0*'Weight '!$B$8*MANU!BA24)+(0*'Weight '!$B$9*MANU!BP24)+(0*'Weight '!$B$10*MANU!CE24)+(1/5*'Weight '!$B$11*MANU!CT24)+(0*'Weight '!$B$14*MANU!DI24)+(0*'Weight '!$B$15*MANU!DX24)+(1/3*'Weight '!$B$16*MANU!EM24)</f>
        <v>10.068061330682605</v>
      </c>
      <c r="E12" s="1">
        <f>(1/3*'Weight '!$B$3*MANU!I24)+(1/3*'Weight '!$B$4*MANU!X24)+(2/5*'Weight '!$B$5*MANU!AM24)+(0*'Weight '!$B$8*MANU!BB24)+(0*'Weight '!$B$9*MANU!BQ24)+(0*'Weight '!$B$10*MANU!CF24)+(1/5*'Weight '!$B$11*MANU!CU24)+(0*'Weight '!$B$14*MANU!DJ24)+(0*'Weight '!$B$15*MANU!DY24)+(1/3*'Weight '!$B$16*MANU!EN24)</f>
        <v>10.259775044716875</v>
      </c>
      <c r="F12" s="1">
        <f>(1/3*'Weight '!$B$3*MANU!J24)+(1/3*'Weight '!$B$4*MANU!Y24)+(2/5*'Weight '!$B$5*MANU!AN24)+(0*'Weight '!$B$8*MANU!BC24)+(0*'Weight '!$B$9*MANU!BR24)+(0*'Weight '!$B$10*MANU!CG24)+(1/5*'Weight '!$B$11*MANU!CV24)+(0*'Weight '!$B$14*MANU!DK24)+(0*'Weight '!$B$15*MANU!DZ24)+(1/3*'Weight '!$B$16*MANU!EO24)</f>
        <v>10.040965427266798</v>
      </c>
      <c r="G12" s="1">
        <f>(1/3*'Weight '!$B$3*MANU!K24)+(1/3*'Weight '!$B$4*MANU!Z24)+(2/5*'Weight '!$B$5*MANU!AO24)+(0*'Weight '!$B$8*MANU!BD24)+(0*'Weight '!$B$9*MANU!BS24)+(0*'Weight '!$B$10*MANU!CH24)+(1/5*'Weight '!$B$11*MANU!CW24)+(0*'Weight '!$B$14*MANU!DL24)+(0*'Weight '!$B$15*MANU!EA24)+(1/3*'Weight '!$B$16*MANU!EP24)</f>
        <v>8.6595879770347839</v>
      </c>
      <c r="H12" s="1">
        <f>(1/3*'Weight '!$B$3*MANU!L24)+(1/3*'Weight '!$B$4*MANU!AA24)+(2/5*'Weight '!$B$5*MANU!AP24)+(0*'Weight '!$B$8*MANU!BE24)+(0*'Weight '!$B$9*MANU!BT24)+(0*'Weight '!$B$10*MANU!CI24)+(1/5*'Weight '!$B$11*MANU!CX24)+(0*'Weight '!$B$14*MANU!DM24)+(0*'Weight '!$B$15*MANU!EB24)+(1/3*'Weight '!$B$16*MANU!EQ24)</f>
        <v>8.7138562742879238</v>
      </c>
      <c r="I12" s="1">
        <f>(1/3*'Weight '!$B$3*MANU!M24)+(1/3*'Weight '!$B$4*MANU!AB24)+(2/5*'Weight '!$B$5*MANU!AQ24)+(0*'Weight '!$B$8*MANU!BF24)+(0*'Weight '!$B$9*MANU!BU24)+(0*'Weight '!$B$10*MANU!CJ24)+(1/5*'Weight '!$B$11*MANU!CY24)+(0*'Weight '!$B$14*MANU!DN24)+(0*'Weight '!$B$15*MANU!EC24)+(1/3*'Weight '!$B$16*MANU!ER24)</f>
        <v>8.7006751786464864</v>
      </c>
      <c r="J12" s="1">
        <f>(1/3*'Weight '!$B$3*MANU!N24)+(1/3*'Weight '!$B$4*MANU!AC24)+(2/5*'Weight '!$B$5*MANU!AR24)+(0*'Weight '!$B$8*MANU!BG24)+(0*'Weight '!$B$9*MANU!BV24)+(0*'Weight '!$B$10*MANU!CK24)+(1/5*'Weight '!$B$11*MANU!CZ24)+(0*'Weight '!$B$14*MANU!DO24)+(0*'Weight '!$B$15*MANU!ED24)+(1/3*'Weight '!$B$16*MANU!ES24)</f>
        <v>8.1886578642198788</v>
      </c>
      <c r="K12" s="1">
        <f>(1/3*'Weight '!$B$3*MANU!O24)+(1/3*'Weight '!$B$4*MANU!AD24)+(2/5*'Weight '!$B$5*MANU!AS24)+(0*'Weight '!$B$8*MANU!BH24)+(0*'Weight '!$B$9*MANU!BW24)+(0*'Weight '!$B$10*MANU!CL24)+(1/5*'Weight '!$B$11*MANU!DA24)+(0*'Weight '!$B$14*MANU!DP24)+(0*'Weight '!$B$15*MANU!EE24)+(1/3*'Weight '!$B$16*MANU!ET24)</f>
        <v>7.6976773351458254</v>
      </c>
      <c r="L12" s="1">
        <f>(1/3*'Weight '!$B$3*MANU!P24)+(1/3*'Weight '!$B$4*MANU!AE24)+(2/5*'Weight '!$B$5*MANU!AT24)+(0*'Weight '!$B$8*MANU!BI24)+(0*'Weight '!$B$9*MANU!BX24)+(0*'Weight '!$B$10*MANU!CM24)+(1/5*'Weight '!$B$11*MANU!DB24)+(0*'Weight '!$B$14*MANU!DQ24)+(0*'Weight '!$B$15*MANU!EF24)+(1/3*'Weight '!$B$16*MANU!EU24)</f>
        <v>6.1734426508752351</v>
      </c>
      <c r="M12" s="1">
        <f>(1/3*'Weight '!$B$3*MANU!Q24)+(1/3*'Weight '!$B$4*MANU!AF24)+(2/5*'Weight '!$B$5*MANU!AU24)+(0*'Weight '!$B$8*MANU!BJ24)+(0*'Weight '!$B$9*MANU!BY24)+(0*'Weight '!$B$10*MANU!CN24)+(1/5*'Weight '!$B$11*MANU!DC24)+(0*'Weight '!$B$14*MANU!DR24)+(0*'Weight '!$B$15*MANU!EG24)+(1/3*'Weight '!$B$16*MANU!EV24)</f>
        <v>6.8591110117599587</v>
      </c>
      <c r="N12" s="1">
        <f>(1/3*'Weight '!$B$3*MANU!R24)+(1/3*'Weight '!$B$4*MANU!AG24)+(2/5*'Weight '!$B$5*MANU!AV24)+(0*'Weight '!$B$8*MANU!BK24)+(0*'Weight '!$B$9*MANU!BZ24)+(0*'Weight '!$B$10*MANU!CO24)+(1/5*'Weight '!$B$11*MANU!DD24)+(0*'Weight '!$B$14*MANU!DS24)+(0*'Weight '!$B$15*MANU!EH24)+(1/3*'Weight '!$B$16*MANU!EW24)</f>
        <v>6.4579545454545411</v>
      </c>
      <c r="O12" s="1">
        <f>(1/3*'Weight '!$B$3*MANU!S24)+(1/3*'Weight '!$B$4*MANU!AH24)+(2/5*'Weight '!$B$5*MANU!AW24)+(0*'Weight '!$B$8*MANU!BL24)+(0*'Weight '!$B$9*MANU!CA24)+(0*'Weight '!$B$10*MANU!CP24)+(1/5*'Weight '!$B$11*MANU!DE24)+(0*'Weight '!$B$14*MANU!DT24)+(0*'Weight '!$B$15*MANU!EI24)+(1/3*'Weight '!$B$16*MANU!EX24)</f>
        <v>9.4216465254035828</v>
      </c>
      <c r="P12" s="1">
        <f>(1/3*'Weight '!$B$3*MANU!T24)+(1/3*'Weight '!$B$4*MANU!AI24)+(2/5*'Weight '!$B$5*MANU!AX24)+(0*'Weight '!$B$8*MANU!BM24)+(0*'Weight '!$B$9*MANU!CB24)+(0*'Weight '!$B$10*MANU!CQ24)+(1/5*'Weight '!$B$11*MANU!DF24)+(0*'Weight '!$B$14*MANU!DU24)+(0*'Weight '!$B$15*MANU!EJ24)+(1/3*'Weight '!$B$16*MANU!EY24)</f>
        <v>0</v>
      </c>
    </row>
    <row r="13" spans="1:16" ht="15">
      <c r="A13" s="1" t="s">
        <v>708</v>
      </c>
      <c r="B13" s="1">
        <f>(1/3*'Weight '!$B$3*MANU!F25)+(1/3*'Weight '!$B$4*MANU!U25)+(2/5*'Weight '!$B$5*MANU!AJ25)+(0*'Weight '!$B$8*MANU!AY25)+(0*'Weight '!$B$9*MANU!BN25)+(0*'Weight '!$B$10*MANU!CC25)+(1/5*'Weight '!$B$11*MANU!CR25)+(0*'Weight '!$B$14*MANU!DG25)+(0*'Weight '!$B$15*MANU!DV25)+(1/3*'Weight '!$B$16*MANU!EK25)</f>
        <v>6.0081565733461115</v>
      </c>
      <c r="C13" s="1">
        <f>(1/3*'Weight '!$B$3*MANU!G25)+(1/3*'Weight '!$B$4*MANU!V25)+(2/5*'Weight '!$B$5*MANU!AK25)+(0*'Weight '!$B$8*MANU!AZ25)+(0*'Weight '!$B$9*MANU!BO25)+(0*'Weight '!$B$10*MANU!CD25)+(1/5*'Weight '!$B$11*MANU!CS25)+(0*'Weight '!$B$14*MANU!DH25)+(0*'Weight '!$B$15*MANU!DW25)+(1/3*'Weight '!$B$16*MANU!EL25)</f>
        <v>5.7004445073946801</v>
      </c>
      <c r="D13" s="1">
        <f>(1/3*'Weight '!$B$3*MANU!H25)+(1/3*'Weight '!$B$4*MANU!W25)+(2/5*'Weight '!$B$5*MANU!AL25)+(0*'Weight '!$B$8*MANU!BA25)+(0*'Weight '!$B$9*MANU!BP25)+(0*'Weight '!$B$10*MANU!CE25)+(1/5*'Weight '!$B$11*MANU!CT25)+(0*'Weight '!$B$14*MANU!DI25)+(0*'Weight '!$B$15*MANU!DX25)+(1/3*'Weight '!$B$16*MANU!EM25)</f>
        <v>5.6191544466647221</v>
      </c>
      <c r="E13" s="1">
        <f>(1/3*'Weight '!$B$3*MANU!I25)+(1/3*'Weight '!$B$4*MANU!X25)+(2/5*'Weight '!$B$5*MANU!AM25)+(0*'Weight '!$B$8*MANU!BB25)+(0*'Weight '!$B$9*MANU!BQ25)+(0*'Weight '!$B$10*MANU!CF25)+(1/5*'Weight '!$B$11*MANU!CU25)+(0*'Weight '!$B$14*MANU!DJ25)+(0*'Weight '!$B$15*MANU!DY25)+(1/3*'Weight '!$B$16*MANU!EN25)</f>
        <v>4.9460755795209002</v>
      </c>
      <c r="F13" s="1">
        <f>(1/3*'Weight '!$B$3*MANU!J25)+(1/3*'Weight '!$B$4*MANU!Y25)+(2/5*'Weight '!$B$5*MANU!AN25)+(0*'Weight '!$B$8*MANU!BC25)+(0*'Weight '!$B$9*MANU!BR25)+(0*'Weight '!$B$10*MANU!CG25)+(1/5*'Weight '!$B$11*MANU!CV25)+(0*'Weight '!$B$14*MANU!DK25)+(0*'Weight '!$B$15*MANU!DZ25)+(1/3*'Weight '!$B$16*MANU!EO25)</f>
        <v>4.4112018344691597</v>
      </c>
      <c r="G13" s="1">
        <f>(1/3*'Weight '!$B$3*MANU!K25)+(1/3*'Weight '!$B$4*MANU!Z25)+(2/5*'Weight '!$B$5*MANU!AO25)+(0*'Weight '!$B$8*MANU!BD25)+(0*'Weight '!$B$9*MANU!BS25)+(0*'Weight '!$B$10*MANU!CH25)+(1/5*'Weight '!$B$11*MANU!CW25)+(0*'Weight '!$B$14*MANU!DL25)+(0*'Weight '!$B$15*MANU!EA25)+(1/3*'Weight '!$B$16*MANU!EP25)</f>
        <v>4.3798343286849617</v>
      </c>
      <c r="H13" s="1">
        <f>(1/3*'Weight '!$B$3*MANU!L25)+(1/3*'Weight '!$B$4*MANU!AA25)+(2/5*'Weight '!$B$5*MANU!AP25)+(0*'Weight '!$B$8*MANU!BE25)+(0*'Weight '!$B$9*MANU!BT25)+(0*'Weight '!$B$10*MANU!CI25)+(1/5*'Weight '!$B$11*MANU!CX25)+(0*'Weight '!$B$14*MANU!DM25)+(0*'Weight '!$B$15*MANU!EB25)+(1/3*'Weight '!$B$16*MANU!EQ25)</f>
        <v>4.3940069043666172</v>
      </c>
      <c r="I13" s="1">
        <f>(1/3*'Weight '!$B$3*MANU!M25)+(1/3*'Weight '!$B$4*MANU!AB25)+(2/5*'Weight '!$B$5*MANU!AQ25)+(0*'Weight '!$B$8*MANU!BF25)+(0*'Weight '!$B$9*MANU!BU25)+(0*'Weight '!$B$10*MANU!CJ25)+(1/5*'Weight '!$B$11*MANU!CY25)+(0*'Weight '!$B$14*MANU!DN25)+(0*'Weight '!$B$15*MANU!EC25)+(1/3*'Weight '!$B$16*MANU!ER25)</f>
        <v>2.3675503093235908</v>
      </c>
      <c r="J13" s="1">
        <f>(1/3*'Weight '!$B$3*MANU!N25)+(1/3*'Weight '!$B$4*MANU!AC25)+(2/5*'Weight '!$B$5*MANU!AR25)+(0*'Weight '!$B$8*MANU!BG25)+(0*'Weight '!$B$9*MANU!BV25)+(0*'Weight '!$B$10*MANU!CK25)+(1/5*'Weight '!$B$11*MANU!CZ25)+(0*'Weight '!$B$14*MANU!DO25)+(0*'Weight '!$B$15*MANU!ED25)+(1/3*'Weight '!$B$16*MANU!ES25)</f>
        <v>3.0470578723612469</v>
      </c>
      <c r="K13" s="1">
        <f>(1/3*'Weight '!$B$3*MANU!O25)+(1/3*'Weight '!$B$4*MANU!AD25)+(2/5*'Weight '!$B$5*MANU!AS25)+(0*'Weight '!$B$8*MANU!BH25)+(0*'Weight '!$B$9*MANU!BW25)+(0*'Weight '!$B$10*MANU!CL25)+(1/5*'Weight '!$B$11*MANU!DA25)+(0*'Weight '!$B$14*MANU!DP25)+(0*'Weight '!$B$15*MANU!EE25)+(1/3*'Weight '!$B$16*MANU!ET25)</f>
        <v>3.3165820502793593</v>
      </c>
      <c r="L13" s="1">
        <f>(1/3*'Weight '!$B$3*MANU!P25)+(1/3*'Weight '!$B$4*MANU!AE25)+(2/5*'Weight '!$B$5*MANU!AT25)+(0*'Weight '!$B$8*MANU!BI25)+(0*'Weight '!$B$9*MANU!BX25)+(0*'Weight '!$B$10*MANU!CM25)+(1/5*'Weight '!$B$11*MANU!DB25)+(0*'Weight '!$B$14*MANU!DQ25)+(0*'Weight '!$B$15*MANU!EF25)+(1/3*'Weight '!$B$16*MANU!EU25)</f>
        <v>3.1964519357550234</v>
      </c>
      <c r="M13" s="1">
        <f>(1/3*'Weight '!$B$3*MANU!Q25)+(1/3*'Weight '!$B$4*MANU!AF25)+(2/5*'Weight '!$B$5*MANU!AU25)+(0*'Weight '!$B$8*MANU!BJ25)+(0*'Weight '!$B$9*MANU!BY25)+(0*'Weight '!$B$10*MANU!CN25)+(1/5*'Weight '!$B$11*MANU!DC25)+(0*'Weight '!$B$14*MANU!DR25)+(0*'Weight '!$B$15*MANU!EG25)+(1/3*'Weight '!$B$16*MANU!EV25)</f>
        <v>0</v>
      </c>
      <c r="N13" s="1">
        <f>(1/3*'Weight '!$B$3*MANU!R25)+(1/3*'Weight '!$B$4*MANU!AG25)+(2/5*'Weight '!$B$5*MANU!AV25)+(0*'Weight '!$B$8*MANU!BK25)+(0*'Weight '!$B$9*MANU!BZ25)+(0*'Weight '!$B$10*MANU!CO25)+(1/5*'Weight '!$B$11*MANU!DD25)+(0*'Weight '!$B$14*MANU!DS25)+(0*'Weight '!$B$15*MANU!EH25)+(1/3*'Weight '!$B$16*MANU!EW25)</f>
        <v>0</v>
      </c>
      <c r="O13" s="1">
        <f>(1/3*'Weight '!$B$3*MANU!S25)+(1/3*'Weight '!$B$4*MANU!AH25)+(2/5*'Weight '!$B$5*MANU!AW25)+(0*'Weight '!$B$8*MANU!BL25)+(0*'Weight '!$B$9*MANU!CA25)+(0*'Weight '!$B$10*MANU!CP25)+(1/5*'Weight '!$B$11*MANU!DE25)+(0*'Weight '!$B$14*MANU!DT25)+(0*'Weight '!$B$15*MANU!EI25)+(1/3*'Weight '!$B$16*MANU!EX25)</f>
        <v>0</v>
      </c>
      <c r="P13" s="1">
        <f>(1/3*'Weight '!$B$3*MANU!T25)+(1/3*'Weight '!$B$4*MANU!AI25)+(2/5*'Weight '!$B$5*MANU!AX25)+(0*'Weight '!$B$8*MANU!BM25)+(0*'Weight '!$B$9*MANU!CB25)+(0*'Weight '!$B$10*MANU!CQ25)+(1/5*'Weight '!$B$11*MANU!DF25)+(0*'Weight '!$B$14*MANU!DU25)+(0*'Weight '!$B$15*MANU!EJ25)+(1/3*'Weight '!$B$16*MANU!EY25)</f>
        <v>0</v>
      </c>
    </row>
    <row r="14" spans="1:16" ht="15">
      <c r="A14" s="1" t="s">
        <v>721</v>
      </c>
      <c r="B14" s="1">
        <f>(1/3*'Weight '!$B$3*MANU!F26)+(1/3*'Weight '!$B$4*MANU!U26)+(2/5*'Weight '!$B$5*MANU!AJ26)+(0*'Weight '!$B$8*MANU!AY26)+(0*'Weight '!$B$9*MANU!BN26)+(0*'Weight '!$B$10*MANU!CC26)+(1/5*'Weight '!$B$11*MANU!CR26)+(0*'Weight '!$B$14*MANU!DG26)+(0*'Weight '!$B$15*MANU!DV26)+(1/3*'Weight '!$B$16*MANU!EK26)</f>
        <v>12.821913285560653</v>
      </c>
      <c r="C14" s="1">
        <f>(1/3*'Weight '!$B$3*MANU!G26)+(1/3*'Weight '!$B$4*MANU!V26)+(2/5*'Weight '!$B$5*MANU!AK26)+(0*'Weight '!$B$8*MANU!AZ26)+(0*'Weight '!$B$9*MANU!BO26)+(0*'Weight '!$B$10*MANU!CD26)+(1/5*'Weight '!$B$11*MANU!CS26)+(0*'Weight '!$B$14*MANU!DH26)+(0*'Weight '!$B$15*MANU!DW26)+(1/3*'Weight '!$B$16*MANU!EL26)</f>
        <v>11.895073906440308</v>
      </c>
      <c r="D14" s="1">
        <f>(1/3*'Weight '!$B$3*MANU!H26)+(1/3*'Weight '!$B$4*MANU!W26)+(2/5*'Weight '!$B$5*MANU!AL26)+(0*'Weight '!$B$8*MANU!BA26)+(0*'Weight '!$B$9*MANU!BP26)+(0*'Weight '!$B$10*MANU!CE26)+(1/5*'Weight '!$B$11*MANU!CT26)+(0*'Weight '!$B$14*MANU!DI26)+(0*'Weight '!$B$15*MANU!DX26)+(1/3*'Weight '!$B$16*MANU!EM26)</f>
        <v>11.809433473678146</v>
      </c>
      <c r="E14" s="1">
        <f>(1/3*'Weight '!$B$3*MANU!I26)+(1/3*'Weight '!$B$4*MANU!X26)+(2/5*'Weight '!$B$5*MANU!AM26)+(0*'Weight '!$B$8*MANU!BB26)+(0*'Weight '!$B$9*MANU!BQ26)+(0*'Weight '!$B$10*MANU!CF26)+(1/5*'Weight '!$B$11*MANU!CU26)+(0*'Weight '!$B$14*MANU!DJ26)+(0*'Weight '!$B$15*MANU!DY26)+(1/3*'Weight '!$B$16*MANU!EN26)</f>
        <v>11.961705879034071</v>
      </c>
      <c r="F14" s="1">
        <f>(1/3*'Weight '!$B$3*MANU!J26)+(1/3*'Weight '!$B$4*MANU!Y26)+(2/5*'Weight '!$B$5*MANU!AN26)+(0*'Weight '!$B$8*MANU!BC26)+(0*'Weight '!$B$9*MANU!BR26)+(0*'Weight '!$B$10*MANU!CG26)+(1/5*'Weight '!$B$11*MANU!CV26)+(0*'Weight '!$B$14*MANU!DK26)+(0*'Weight '!$B$15*MANU!DZ26)+(1/3*'Weight '!$B$16*MANU!EO26)</f>
        <v>11.259047619047614</v>
      </c>
      <c r="G14" s="1">
        <f>(1/3*'Weight '!$B$3*MANU!K26)+(1/3*'Weight '!$B$4*MANU!Z26)+(2/5*'Weight '!$B$5*MANU!AO26)+(0*'Weight '!$B$8*MANU!BD26)+(0*'Weight '!$B$9*MANU!BS26)+(0*'Weight '!$B$10*MANU!CH26)+(1/5*'Weight '!$B$11*MANU!CW26)+(0*'Weight '!$B$14*MANU!DL26)+(0*'Weight '!$B$15*MANU!EA26)+(1/3*'Weight '!$B$16*MANU!EP26)</f>
        <v>11.969255155734214</v>
      </c>
      <c r="H14" s="1">
        <f>(1/3*'Weight '!$B$3*MANU!L26)+(1/3*'Weight '!$B$4*MANU!AA26)+(2/5*'Weight '!$B$5*MANU!AP26)+(0*'Weight '!$B$8*MANU!BE26)+(0*'Weight '!$B$9*MANU!BT26)+(0*'Weight '!$B$10*MANU!CI26)+(1/5*'Weight '!$B$11*MANU!CX26)+(0*'Weight '!$B$14*MANU!DM26)+(0*'Weight '!$B$15*MANU!EB26)+(1/3*'Weight '!$B$16*MANU!EQ26)</f>
        <v>12.700871352607352</v>
      </c>
      <c r="I14" s="1">
        <f>(1/3*'Weight '!$B$3*MANU!M26)+(1/3*'Weight '!$B$4*MANU!AB26)+(2/5*'Weight '!$B$5*MANU!AQ26)+(0*'Weight '!$B$8*MANU!BF26)+(0*'Weight '!$B$9*MANU!BU26)+(0*'Weight '!$B$10*MANU!CJ26)+(1/5*'Weight '!$B$11*MANU!CY26)+(0*'Weight '!$B$14*MANU!DN26)+(0*'Weight '!$B$15*MANU!EC26)+(1/3*'Weight '!$B$16*MANU!ER26)</f>
        <v>12.902872980844284</v>
      </c>
      <c r="J14" s="1">
        <f>(1/3*'Weight '!$B$3*MANU!N26)+(1/3*'Weight '!$B$4*MANU!AC26)+(2/5*'Weight '!$B$5*MANU!AR26)+(0*'Weight '!$B$8*MANU!BG26)+(0*'Weight '!$B$9*MANU!BV26)+(0*'Weight '!$B$10*MANU!CK26)+(1/5*'Weight '!$B$11*MANU!CZ26)+(0*'Weight '!$B$14*MANU!DO26)+(0*'Weight '!$B$15*MANU!ED26)+(1/3*'Weight '!$B$16*MANU!ES26)</f>
        <v>13.599100554167734</v>
      </c>
      <c r="K14" s="1">
        <f>(1/3*'Weight '!$B$3*MANU!O26)+(1/3*'Weight '!$B$4*MANU!AD26)+(2/5*'Weight '!$B$5*MANU!AS26)+(0*'Weight '!$B$8*MANU!BH26)+(0*'Weight '!$B$9*MANU!BW26)+(0*'Weight '!$B$10*MANU!CL26)+(1/5*'Weight '!$B$11*MANU!DA26)+(0*'Weight '!$B$14*MANU!DP26)+(0*'Weight '!$B$15*MANU!EE26)+(1/3*'Weight '!$B$16*MANU!ET26)</f>
        <v>13.276729968782519</v>
      </c>
      <c r="L14" s="1">
        <f>(1/3*'Weight '!$B$3*MANU!P26)+(1/3*'Weight '!$B$4*MANU!AE26)+(2/5*'Weight '!$B$5*MANU!AT26)+(0*'Weight '!$B$8*MANU!BI26)+(0*'Weight '!$B$9*MANU!BX26)+(0*'Weight '!$B$10*MANU!CM26)+(1/5*'Weight '!$B$11*MANU!DB26)+(0*'Weight '!$B$14*MANU!DQ26)+(0*'Weight '!$B$15*MANU!EF26)+(1/3*'Weight '!$B$16*MANU!EU26)</f>
        <v>13.361077150672687</v>
      </c>
      <c r="M14" s="1">
        <f>(1/3*'Weight '!$B$3*MANU!Q26)+(1/3*'Weight '!$B$4*MANU!AF26)+(2/5*'Weight '!$B$5*MANU!AU26)+(0*'Weight '!$B$8*MANU!BJ26)+(0*'Weight '!$B$9*MANU!BY26)+(0*'Weight '!$B$10*MANU!CN26)+(1/5*'Weight '!$B$11*MANU!DC26)+(0*'Weight '!$B$14*MANU!DR26)+(0*'Weight '!$B$15*MANU!EG26)+(1/3*'Weight '!$B$16*MANU!EV26)</f>
        <v>13.971078019682572</v>
      </c>
      <c r="N14" s="1">
        <f>(1/3*'Weight '!$B$3*MANU!R26)+(1/3*'Weight '!$B$4*MANU!AG26)+(2/5*'Weight '!$B$5*MANU!AV26)+(0*'Weight '!$B$8*MANU!BK26)+(0*'Weight '!$B$9*MANU!BZ26)+(0*'Weight '!$B$10*MANU!CO26)+(1/5*'Weight '!$B$11*MANU!DD26)+(0*'Weight '!$B$14*MANU!DS26)+(0*'Weight '!$B$15*MANU!EH26)+(1/3*'Weight '!$B$16*MANU!EW26)</f>
        <v>9.8030934343434257</v>
      </c>
      <c r="O14" s="1">
        <f>(1/3*'Weight '!$B$3*MANU!S26)+(1/3*'Weight '!$B$4*MANU!AH26)+(2/5*'Weight '!$B$5*MANU!AW26)+(0*'Weight '!$B$8*MANU!BL26)+(0*'Weight '!$B$9*MANU!CA26)+(0*'Weight '!$B$10*MANU!CP26)+(1/5*'Weight '!$B$11*MANU!DE26)+(0*'Weight '!$B$14*MANU!DT26)+(0*'Weight '!$B$15*MANU!EI26)+(1/3*'Weight '!$B$16*MANU!EX26)</f>
        <v>10.260818024300731</v>
      </c>
      <c r="P14" s="1">
        <f>(1/3*'Weight '!$B$3*MANU!T26)+(1/3*'Weight '!$B$4*MANU!AI26)+(2/5*'Weight '!$B$5*MANU!AX26)+(0*'Weight '!$B$8*MANU!BM26)+(0*'Weight '!$B$9*MANU!CB26)+(0*'Weight '!$B$10*MANU!CQ26)+(1/5*'Weight '!$B$11*MANU!DF26)+(0*'Weight '!$B$14*MANU!DU26)+(0*'Weight '!$B$15*MANU!EJ26)+(1/3*'Weight '!$B$16*MANU!EY26)</f>
        <v>8.7860573042776391</v>
      </c>
    </row>
    <row r="15" spans="1:16" ht="15">
      <c r="A15" s="1" t="s">
        <v>571</v>
      </c>
      <c r="B15" s="1">
        <f>(1/3*'Weight '!$B$3*MANU!F27)+(1/3*'Weight '!$B$4*MANU!U27)+(2/5*'Weight '!$B$5*MANU!AJ27)+(0*'Weight '!$B$8*MANU!AY27)+(0*'Weight '!$B$9*MANU!BN27)+(0*'Weight '!$B$10*MANU!CC27)+(1/5*'Weight '!$B$11*MANU!CR27)+(0*'Weight '!$B$14*MANU!DG27)+(0*'Weight '!$B$15*MANU!DV27)+(1/3*'Weight '!$B$16*MANU!EK27)</f>
        <v>11.767259721203224</v>
      </c>
      <c r="C15" s="1">
        <f>(1/3*'Weight '!$B$3*MANU!G27)+(1/3*'Weight '!$B$4*MANU!V27)+(2/5*'Weight '!$B$5*MANU!AK27)+(0*'Weight '!$B$8*MANU!AZ27)+(0*'Weight '!$B$9*MANU!BO27)+(0*'Weight '!$B$10*MANU!CD27)+(1/5*'Weight '!$B$11*MANU!CS27)+(0*'Weight '!$B$14*MANU!DH27)+(0*'Weight '!$B$15*MANU!DW27)+(1/3*'Weight '!$B$16*MANU!EL27)</f>
        <v>12.386319891749338</v>
      </c>
      <c r="D15" s="1">
        <f>(1/3*'Weight '!$B$3*MANU!H27)+(1/3*'Weight '!$B$4*MANU!W27)+(2/5*'Weight '!$B$5*MANU!AL27)+(0*'Weight '!$B$8*MANU!BA27)+(0*'Weight '!$B$9*MANU!BP27)+(0*'Weight '!$B$10*MANU!CE27)+(1/5*'Weight '!$B$11*MANU!CT27)+(0*'Weight '!$B$14*MANU!DI27)+(0*'Weight '!$B$15*MANU!DX27)+(1/3*'Weight '!$B$16*MANU!EM27)</f>
        <v>11.054863570588291</v>
      </c>
      <c r="E15" s="1">
        <f>(1/3*'Weight '!$B$3*MANU!I27)+(1/3*'Weight '!$B$4*MANU!X27)+(2/5*'Weight '!$B$5*MANU!AM27)+(0*'Weight '!$B$8*MANU!BB27)+(0*'Weight '!$B$9*MANU!BQ27)+(0*'Weight '!$B$10*MANU!CF27)+(1/5*'Weight '!$B$11*MANU!CU27)+(0*'Weight '!$B$14*MANU!DJ27)+(0*'Weight '!$B$15*MANU!DY27)+(1/3*'Weight '!$B$16*MANU!EN27)</f>
        <v>12.024606672024976</v>
      </c>
      <c r="F15" s="1">
        <f>(1/3*'Weight '!$B$3*MANU!J27)+(1/3*'Weight '!$B$4*MANU!Y27)+(2/5*'Weight '!$B$5*MANU!AN27)+(0*'Weight '!$B$8*MANU!BC27)+(0*'Weight '!$B$9*MANU!BR27)+(0*'Weight '!$B$10*MANU!CG27)+(1/5*'Weight '!$B$11*MANU!CV27)+(0*'Weight '!$B$14*MANU!DK27)+(0*'Weight '!$B$15*MANU!DZ27)+(1/3*'Weight '!$B$16*MANU!EO27)</f>
        <v>11.391940074314167</v>
      </c>
      <c r="G15" s="1">
        <f>(1/3*'Weight '!$B$3*MANU!K27)+(1/3*'Weight '!$B$4*MANU!Z27)+(2/5*'Weight '!$B$5*MANU!AO27)+(0*'Weight '!$B$8*MANU!BD27)+(0*'Weight '!$B$9*MANU!BS27)+(0*'Weight '!$B$10*MANU!CH27)+(1/5*'Weight '!$B$11*MANU!CW27)+(0*'Weight '!$B$14*MANU!DL27)+(0*'Weight '!$B$15*MANU!EA27)+(1/3*'Weight '!$B$16*MANU!EP27)</f>
        <v>11.222841678664738</v>
      </c>
      <c r="H15" s="1">
        <f>(1/3*'Weight '!$B$3*MANU!L27)+(1/3*'Weight '!$B$4*MANU!AA27)+(2/5*'Weight '!$B$5*MANU!AP27)+(0*'Weight '!$B$8*MANU!BE27)+(0*'Weight '!$B$9*MANU!BT27)+(0*'Weight '!$B$10*MANU!CI27)+(1/5*'Weight '!$B$11*MANU!CX27)+(0*'Weight '!$B$14*MANU!DM27)+(0*'Weight '!$B$15*MANU!EB27)+(1/3*'Weight '!$B$16*MANU!EQ27)</f>
        <v>11.946947503864171</v>
      </c>
      <c r="I15" s="1">
        <f>(1/3*'Weight '!$B$3*MANU!M27)+(1/3*'Weight '!$B$4*MANU!AB27)+(2/5*'Weight '!$B$5*MANU!AQ27)+(0*'Weight '!$B$8*MANU!BF27)+(0*'Weight '!$B$9*MANU!BU27)+(0*'Weight '!$B$10*MANU!CJ27)+(1/5*'Weight '!$B$11*MANU!CY27)+(0*'Weight '!$B$14*MANU!DN27)+(0*'Weight '!$B$15*MANU!EC27)+(1/3*'Weight '!$B$16*MANU!ER27)</f>
        <v>11.533864730943774</v>
      </c>
      <c r="J15" s="1">
        <f>(1/3*'Weight '!$B$3*MANU!N27)+(1/3*'Weight '!$B$4*MANU!AC27)+(2/5*'Weight '!$B$5*MANU!AR27)+(0*'Weight '!$B$8*MANU!BG27)+(0*'Weight '!$B$9*MANU!BV27)+(0*'Weight '!$B$10*MANU!CK27)+(1/5*'Weight '!$B$11*MANU!CZ27)+(0*'Weight '!$B$14*MANU!DO27)+(0*'Weight '!$B$15*MANU!ED27)+(1/3*'Weight '!$B$16*MANU!ES27)</f>
        <v>12.014319886688298</v>
      </c>
      <c r="K15" s="1">
        <f>(1/3*'Weight '!$B$3*MANU!O27)+(1/3*'Weight '!$B$4*MANU!AD27)+(2/5*'Weight '!$B$5*MANU!AS27)+(0*'Weight '!$B$8*MANU!BH27)+(0*'Weight '!$B$9*MANU!BW27)+(0*'Weight '!$B$10*MANU!CL27)+(1/5*'Weight '!$B$11*MANU!DA27)+(0*'Weight '!$B$14*MANU!DP27)+(0*'Weight '!$B$15*MANU!EE27)+(1/3*'Weight '!$B$16*MANU!ET27)</f>
        <v>12.259693374956642</v>
      </c>
      <c r="L15" s="1">
        <f>(1/3*'Weight '!$B$3*MANU!P27)+(1/3*'Weight '!$B$4*MANU!AE27)+(2/5*'Weight '!$B$5*MANU!AT27)+(0*'Weight '!$B$8*MANU!BI27)+(0*'Weight '!$B$9*MANU!BX27)+(0*'Weight '!$B$10*MANU!CM27)+(1/5*'Weight '!$B$11*MANU!DB27)+(0*'Weight '!$B$14*MANU!DQ27)+(0*'Weight '!$B$15*MANU!EF27)+(1/3*'Weight '!$B$16*MANU!EU27)</f>
        <v>10.527648483445013</v>
      </c>
      <c r="M15" s="1">
        <f>(1/3*'Weight '!$B$3*MANU!Q27)+(1/3*'Weight '!$B$4*MANU!AF27)+(2/5*'Weight '!$B$5*MANU!AU27)+(0*'Weight '!$B$8*MANU!BJ27)+(0*'Weight '!$B$9*MANU!BY27)+(0*'Weight '!$B$10*MANU!CN27)+(1/5*'Weight '!$B$11*MANU!DC27)+(0*'Weight '!$B$14*MANU!DR27)+(0*'Weight '!$B$15*MANU!EG27)+(1/3*'Weight '!$B$16*MANU!EV27)</f>
        <v>9.8485033486228577</v>
      </c>
      <c r="N15" s="1">
        <f>(1/3*'Weight '!$B$3*MANU!R27)+(1/3*'Weight '!$B$4*MANU!AG27)+(2/5*'Weight '!$B$5*MANU!AV27)+(0*'Weight '!$B$8*MANU!BK27)+(0*'Weight '!$B$9*MANU!BZ27)+(0*'Weight '!$B$10*MANU!CO27)+(1/5*'Weight '!$B$11*MANU!DD27)+(0*'Weight '!$B$14*MANU!DS27)+(0*'Weight '!$B$15*MANU!EH27)+(1/3*'Weight '!$B$16*MANU!EW27)</f>
        <v>7.7666045702930884</v>
      </c>
      <c r="O15" s="1">
        <f>(1/3*'Weight '!$B$3*MANU!S27)+(1/3*'Weight '!$B$4*MANU!AH27)+(2/5*'Weight '!$B$5*MANU!AW27)+(0*'Weight '!$B$8*MANU!BL27)+(0*'Weight '!$B$9*MANU!CA27)+(0*'Weight '!$B$10*MANU!CP27)+(1/5*'Weight '!$B$11*MANU!DE27)+(0*'Weight '!$B$14*MANU!DT27)+(0*'Weight '!$B$15*MANU!EI27)+(1/3*'Weight '!$B$16*MANU!EX27)</f>
        <v>3.7838760499846544</v>
      </c>
      <c r="P15" s="1">
        <f>(1/3*'Weight '!$B$3*MANU!T27)+(1/3*'Weight '!$B$4*MANU!AI27)+(2/5*'Weight '!$B$5*MANU!AX27)+(0*'Weight '!$B$8*MANU!BM27)+(0*'Weight '!$B$9*MANU!CB27)+(0*'Weight '!$B$10*MANU!CQ27)+(1/5*'Weight '!$B$11*MANU!DF27)+(0*'Weight '!$B$14*MANU!DU27)+(0*'Weight '!$B$15*MANU!EJ27)+(1/3*'Weight '!$B$16*MANU!EY27)</f>
        <v>0</v>
      </c>
    </row>
    <row r="17" spans="1:16" ht="15">
      <c r="A17" s="7" t="s">
        <v>1001</v>
      </c>
      <c r="B17" s="7">
        <v>0</v>
      </c>
      <c r="C17" s="7">
        <f t="shared" si="1" ref="C17:P17">B17-1</f>
        <v>-1</v>
      </c>
      <c r="D17" s="7">
        <f t="shared" si="1"/>
        <v>-2</v>
      </c>
      <c r="E17" s="7">
        <f t="shared" si="1"/>
        <v>-3</v>
      </c>
      <c r="F17" s="7">
        <f t="shared" si="1"/>
        <v>-4</v>
      </c>
      <c r="G17" s="7">
        <f t="shared" si="1"/>
        <v>-5</v>
      </c>
      <c r="H17" s="7">
        <f t="shared" si="1"/>
        <v>-6</v>
      </c>
      <c r="I17" s="7">
        <f t="shared" si="1"/>
        <v>-7</v>
      </c>
      <c r="J17" s="7">
        <f t="shared" si="1"/>
        <v>-8</v>
      </c>
      <c r="K17" s="7">
        <f t="shared" si="1"/>
        <v>-9</v>
      </c>
      <c r="L17" s="7">
        <f t="shared" si="1"/>
        <v>-10</v>
      </c>
      <c r="M17" s="7">
        <f t="shared" si="1"/>
        <v>-11</v>
      </c>
      <c r="N17" s="7">
        <f t="shared" si="1"/>
        <v>-12</v>
      </c>
      <c r="O17" s="7">
        <f t="shared" si="1"/>
        <v>-13</v>
      </c>
      <c r="P17" s="7">
        <f t="shared" si="1"/>
        <v>-14</v>
      </c>
    </row>
    <row r="18" spans="1:16" ht="15">
      <c r="A18" s="1" t="s">
        <v>725</v>
      </c>
      <c r="B18" s="24">
        <f>(2/3*'Weight '!$B$3*MANU!F14)+(2/3*'Weight '!$B$4*MANU!U14)+(3/5*'Weight '!$B$5*MANU!AJ14)+('Weight '!$B$8*MANU!AY14)+('Weight '!$B$9*MANU!BN14)+('Weight '!$B$10*MANU!CC14)+(4/5*'Weight '!$B$11*MANU!CR14)+('Weight '!$B$14*MANU!DG14)+('Weight '!$B$15*MANU!DV14)+(2/3*'Weight '!$B$16*MANU!EK14)</f>
        <v>67.229207681177101</v>
      </c>
      <c r="C18" s="24">
        <f>(2/3*'Weight '!$B$3*MANU!G14)+(2/3*'Weight '!$B$4*MANU!V14)+(3/5*'Weight '!$B$5*MANU!AK14)+('Weight '!$B$8*MANU!AZ14)+('Weight '!$B$9*MANU!BO14)+('Weight '!$B$10*MANU!CD14)+(4/5*'Weight '!$B$11*MANU!CS14)+('Weight '!$B$14*MANU!DH14)+('Weight '!$B$15*MANU!DW14)+(2/3*'Weight '!$B$16*MANU!EL14)</f>
        <v>65.34547627759477</v>
      </c>
      <c r="D18" s="24">
        <f>(2/3*'Weight '!$B$3*MANU!H14)+(2/3*'Weight '!$B$4*MANU!W14)+(3/5*'Weight '!$B$5*MANU!AL14)+('Weight '!$B$8*MANU!BA14)+('Weight '!$B$9*MANU!BP14)+('Weight '!$B$10*MANU!CE14)+(4/5*'Weight '!$B$11*MANU!CT14)+('Weight '!$B$14*MANU!DI14)+('Weight '!$B$15*MANU!DX14)+(2/3*'Weight '!$B$16*MANU!EM14)</f>
        <v>64.940642438319642</v>
      </c>
      <c r="E18" s="24">
        <f>(2/3*'Weight '!$B$3*MANU!I14)+(2/3*'Weight '!$B$4*MANU!X14)+(3/5*'Weight '!$B$5*MANU!AM14)+('Weight '!$B$8*MANU!BB14)+('Weight '!$B$9*MANU!BQ14)+('Weight '!$B$10*MANU!CF14)+(4/5*'Weight '!$B$11*MANU!CU14)+('Weight '!$B$14*MANU!DJ14)+('Weight '!$B$15*MANU!DY14)+(2/3*'Weight '!$B$16*MANU!EN14)</f>
        <v>60.503655534736744</v>
      </c>
      <c r="F18" s="24">
        <f>(2/3*'Weight '!$B$3*MANU!J14)+(2/3*'Weight '!$B$4*MANU!Y14)+(3/5*'Weight '!$B$5*MANU!AN14)+('Weight '!$B$8*MANU!BC14)+('Weight '!$B$9*MANU!BR14)+('Weight '!$B$10*MANU!CG14)+(4/5*'Weight '!$B$11*MANU!CV14)+('Weight '!$B$14*MANU!DK14)+('Weight '!$B$15*MANU!DZ14)+(2/3*'Weight '!$B$16*MANU!EO14)</f>
        <v>54.06324447909811</v>
      </c>
      <c r="G18" s="24">
        <f>(2/3*'Weight '!$B$3*MANU!K14)+(2/3*'Weight '!$B$4*MANU!Z14)+(3/5*'Weight '!$B$5*MANU!AO14)+('Weight '!$B$8*MANU!BD14)+('Weight '!$B$9*MANU!BS14)+('Weight '!$B$10*MANU!CH14)+(4/5*'Weight '!$B$11*MANU!CW14)+('Weight '!$B$14*MANU!DL14)+('Weight '!$B$15*MANU!EA14)+(2/3*'Weight '!$B$16*MANU!EP14)</f>
        <v>65.092696518150561</v>
      </c>
      <c r="H18" s="24">
        <f>(2/3*'Weight '!$B$3*MANU!L14)+(2/3*'Weight '!$B$4*MANU!AA14)+(3/5*'Weight '!$B$5*MANU!AP14)+('Weight '!$B$8*MANU!BE14)+('Weight '!$B$9*MANU!BT14)+('Weight '!$B$10*MANU!CI14)+(4/5*'Weight '!$B$11*MANU!CX14)+('Weight '!$B$14*MANU!DM14)+('Weight '!$B$15*MANU!EB14)+(2/3*'Weight '!$B$16*MANU!EQ14)</f>
        <v>63.449467325094588</v>
      </c>
      <c r="I18" s="24">
        <f>(2/3*'Weight '!$B$3*MANU!M14)+(2/3*'Weight '!$B$4*MANU!AB14)+(3/5*'Weight '!$B$5*MANU!AQ14)+('Weight '!$B$8*MANU!BF14)+('Weight '!$B$9*MANU!BU14)+('Weight '!$B$10*MANU!CJ14)+(4/5*'Weight '!$B$11*MANU!CY14)+('Weight '!$B$14*MANU!DN14)+('Weight '!$B$15*MANU!EC14)+(2/3*'Weight '!$B$16*MANU!ER14)</f>
        <v>60.830178121059241</v>
      </c>
      <c r="J18" s="24">
        <f>(2/3*'Weight '!$B$3*MANU!N14)+(2/3*'Weight '!$B$4*MANU!AC14)+(3/5*'Weight '!$B$5*MANU!AR14)+('Weight '!$B$8*MANU!BG14)+('Weight '!$B$9*MANU!BV14)+('Weight '!$B$10*MANU!CK14)+(4/5*'Weight '!$B$11*MANU!CZ14)+('Weight '!$B$14*MANU!DO14)+('Weight '!$B$15*MANU!ED14)+(2/3*'Weight '!$B$16*MANU!ES14)</f>
        <v>58.558475783475735</v>
      </c>
      <c r="K18" s="24">
        <f>(2/3*'Weight '!$B$3*MANU!O14)+(2/3*'Weight '!$B$4*MANU!AD14)+(3/5*'Weight '!$B$5*MANU!AS14)+('Weight '!$B$8*MANU!BH14)+('Weight '!$B$9*MANU!BW14)+('Weight '!$B$10*MANU!CL14)+(4/5*'Weight '!$B$11*MANU!DA14)+('Weight '!$B$14*MANU!DP14)+('Weight '!$B$15*MANU!EE14)+(2/3*'Weight '!$B$16*MANU!ET14)</f>
        <v>51.407618552103429</v>
      </c>
      <c r="L18" s="24">
        <f>(2/3*'Weight '!$B$3*MANU!P14)+(2/3*'Weight '!$B$4*MANU!AE14)+(3/5*'Weight '!$B$5*MANU!AT14)+('Weight '!$B$8*MANU!BI14)+('Weight '!$B$9*MANU!BX14)+('Weight '!$B$10*MANU!CM14)+(4/5*'Weight '!$B$11*MANU!DB14)+('Weight '!$B$14*MANU!DQ14)+('Weight '!$B$15*MANU!EF14)+(2/3*'Weight '!$B$16*MANU!EU14)</f>
        <v>63.505931446435511</v>
      </c>
      <c r="M18" s="24">
        <f>(2/3*'Weight '!$B$3*MANU!Q14)+(2/3*'Weight '!$B$4*MANU!AF14)+(3/5*'Weight '!$B$5*MANU!AU14)+('Weight '!$B$8*MANU!BJ14)+('Weight '!$B$9*MANU!BY14)+('Weight '!$B$10*MANU!CN14)+(4/5*'Weight '!$B$11*MANU!DC14)+('Weight '!$B$14*MANU!DR14)+('Weight '!$B$15*MANU!EG14)+(2/3*'Weight '!$B$16*MANU!EV14)</f>
        <v>58.04522630250711</v>
      </c>
      <c r="N18" s="24">
        <f>(2/3*'Weight '!$B$3*MANU!R14)+(2/3*'Weight '!$B$4*MANU!AG14)+(3/5*'Weight '!$B$5*MANU!AV14)+('Weight '!$B$8*MANU!BK14)+('Weight '!$B$9*MANU!BZ14)+('Weight '!$B$10*MANU!CO14)+(4/5*'Weight '!$B$11*MANU!DD14)+('Weight '!$B$14*MANU!DS14)+('Weight '!$B$15*MANU!EH14)+(2/3*'Weight '!$B$16*MANU!EW14)</f>
        <v>46.05101010101005</v>
      </c>
      <c r="O18" s="24">
        <f>(2/3*'Weight '!$B$3*MANU!S14)+(2/3*'Weight '!$B$4*MANU!AH14)+(3/5*'Weight '!$B$5*MANU!AW14)+('Weight '!$B$8*MANU!BL14)+('Weight '!$B$9*MANU!CA14)+('Weight '!$B$10*MANU!CP14)+(4/5*'Weight '!$B$11*MANU!DE14)+('Weight '!$B$14*MANU!DT14)+('Weight '!$B$15*MANU!EI14)+(2/3*'Weight '!$B$16*MANU!EX14)</f>
        <v>54.898310330707879</v>
      </c>
      <c r="P18" s="24">
        <f>(2/3*'Weight '!$B$3*MANU!T14)+(2/3*'Weight '!$B$4*MANU!AI14)+(3/5*'Weight '!$B$5*MANU!AX14)+('Weight '!$B$8*MANU!BM14)+('Weight '!$B$9*MANU!CB14)+('Weight '!$B$10*MANU!CQ14)+(4/5*'Weight '!$B$11*MANU!DF14)+('Weight '!$B$14*MANU!DU14)+('Weight '!$B$15*MANU!EJ14)+(2/3*'Weight '!$B$16*MANU!EY14)</f>
        <v>51.667777777777751</v>
      </c>
    </row>
    <row r="19" spans="1:16" ht="15">
      <c r="A19" s="1" t="s">
        <v>581</v>
      </c>
      <c r="B19" s="24">
        <f>(2/3*'Weight '!$B$3*MANU!F15)+(2/3*'Weight '!$B$4*MANU!U15)+(3/5*'Weight '!$B$5*MANU!AJ15)+('Weight '!$B$8*MANU!AY15)+('Weight '!$B$9*MANU!BN15)+('Weight '!$B$10*MANU!CC15)+(4/5*'Weight '!$B$11*MANU!CR15)+('Weight '!$B$14*MANU!DG15)+('Weight '!$B$15*MANU!DV15)+(2/3*'Weight '!$B$16*MANU!EK15)</f>
        <v>51.040847822006839</v>
      </c>
      <c r="C19" s="24">
        <f>(2/3*'Weight '!$B$3*MANU!G15)+(2/3*'Weight '!$B$4*MANU!V15)+(3/5*'Weight '!$B$5*MANU!AK15)+('Weight '!$B$8*MANU!AZ15)+('Weight '!$B$9*MANU!BO15)+('Weight '!$B$10*MANU!CD15)+(4/5*'Weight '!$B$11*MANU!CS15)+('Weight '!$B$14*MANU!DH15)+('Weight '!$B$15*MANU!DW15)+(2/3*'Weight '!$B$16*MANU!EL15)</f>
        <v>56.634988018731335</v>
      </c>
      <c r="D19" s="24">
        <f>(2/3*'Weight '!$B$3*MANU!H15)+(2/3*'Weight '!$B$4*MANU!W15)+(3/5*'Weight '!$B$5*MANU!AL15)+('Weight '!$B$8*MANU!BA15)+('Weight '!$B$9*MANU!BP15)+('Weight '!$B$10*MANU!CE15)+(4/5*'Weight '!$B$11*MANU!CT15)+('Weight '!$B$14*MANU!DI15)+('Weight '!$B$15*MANU!DX15)+(2/3*'Weight '!$B$16*MANU!EM15)</f>
        <v>67.710121443708289</v>
      </c>
      <c r="E19" s="24">
        <f>(2/3*'Weight '!$B$3*MANU!I15)+(2/3*'Weight '!$B$4*MANU!X15)+(3/5*'Weight '!$B$5*MANU!AM15)+('Weight '!$B$8*MANU!BB15)+('Weight '!$B$9*MANU!BQ15)+('Weight '!$B$10*MANU!CF15)+(4/5*'Weight '!$B$11*MANU!CU15)+('Weight '!$B$14*MANU!DJ15)+('Weight '!$B$15*MANU!DY15)+(2/3*'Weight '!$B$16*MANU!EN15)</f>
        <v>71.43421578389443</v>
      </c>
      <c r="F19" s="24">
        <f>(2/3*'Weight '!$B$3*MANU!J15)+(2/3*'Weight '!$B$4*MANU!Y15)+(3/5*'Weight '!$B$5*MANU!AN15)+('Weight '!$B$8*MANU!BC15)+('Weight '!$B$9*MANU!BR15)+('Weight '!$B$10*MANU!CG15)+(4/5*'Weight '!$B$11*MANU!CV15)+('Weight '!$B$14*MANU!DK15)+('Weight '!$B$15*MANU!DZ15)+(2/3*'Weight '!$B$16*MANU!EO15)</f>
        <v>65.71955760289093</v>
      </c>
      <c r="G19" s="24">
        <f>(2/3*'Weight '!$B$3*MANU!K15)+(2/3*'Weight '!$B$4*MANU!Z15)+(3/5*'Weight '!$B$5*MANU!AO15)+('Weight '!$B$8*MANU!BD15)+('Weight '!$B$9*MANU!BS15)+('Weight '!$B$10*MANU!CH15)+(4/5*'Weight '!$B$11*MANU!CW15)+('Weight '!$B$14*MANU!DL15)+('Weight '!$B$15*MANU!EA15)+(2/3*'Weight '!$B$16*MANU!EP15)</f>
        <v>67.128826427053355</v>
      </c>
      <c r="H19" s="24">
        <f>(2/3*'Weight '!$B$3*MANU!L15)+(2/3*'Weight '!$B$4*MANU!AA15)+(3/5*'Weight '!$B$5*MANU!AP15)+('Weight '!$B$8*MANU!BE15)+('Weight '!$B$9*MANU!BT15)+('Weight '!$B$10*MANU!CI15)+(4/5*'Weight '!$B$11*MANU!CX15)+('Weight '!$B$14*MANU!DM15)+('Weight '!$B$15*MANU!EB15)+(2/3*'Weight '!$B$16*MANU!EQ15)</f>
        <v>70.742188871212178</v>
      </c>
      <c r="I19" s="24">
        <f>(2/3*'Weight '!$B$3*MANU!M15)+(2/3*'Weight '!$B$4*MANU!AB15)+(3/5*'Weight '!$B$5*MANU!AQ15)+('Weight '!$B$8*MANU!BF15)+('Weight '!$B$9*MANU!BU15)+('Weight '!$B$10*MANU!CJ15)+(4/5*'Weight '!$B$11*MANU!CY15)+('Weight '!$B$14*MANU!DN15)+('Weight '!$B$15*MANU!EC15)+(2/3*'Weight '!$B$16*MANU!ER15)</f>
        <v>70.24930149259491</v>
      </c>
      <c r="J19" s="24">
        <f>(2/3*'Weight '!$B$3*MANU!N15)+(2/3*'Weight '!$B$4*MANU!AC15)+(3/5*'Weight '!$B$5*MANU!AR15)+('Weight '!$B$8*MANU!BG15)+('Weight '!$B$9*MANU!BV15)+('Weight '!$B$10*MANU!CK15)+(4/5*'Weight '!$B$11*MANU!CZ15)+('Weight '!$B$14*MANU!DO15)+('Weight '!$B$15*MANU!ED15)+(2/3*'Weight '!$B$16*MANU!ES15)</f>
        <v>62.900651444788402</v>
      </c>
      <c r="K19" s="24">
        <f>(2/3*'Weight '!$B$3*MANU!O15)+(2/3*'Weight '!$B$4*MANU!AD15)+(3/5*'Weight '!$B$5*MANU!AS15)+('Weight '!$B$8*MANU!BH15)+('Weight '!$B$9*MANU!BW15)+('Weight '!$B$10*MANU!CL15)+(4/5*'Weight '!$B$11*MANU!DA15)+('Weight '!$B$14*MANU!DP15)+('Weight '!$B$15*MANU!EE15)+(2/3*'Weight '!$B$16*MANU!ET15)</f>
        <v>66.086271840850401</v>
      </c>
      <c r="L19" s="24">
        <f>(2/3*'Weight '!$B$3*MANU!P15)+(2/3*'Weight '!$B$4*MANU!AE15)+(3/5*'Weight '!$B$5*MANU!AT15)+('Weight '!$B$8*MANU!BI15)+('Weight '!$B$9*MANU!BX15)+('Weight '!$B$10*MANU!CM15)+(4/5*'Weight '!$B$11*MANU!DB15)+('Weight '!$B$14*MANU!DQ15)+('Weight '!$B$15*MANU!EF15)+(2/3*'Weight '!$B$16*MANU!EU15)</f>
        <v>66.714470720300241</v>
      </c>
      <c r="M19" s="24">
        <f>(2/3*'Weight '!$B$3*MANU!Q15)+(2/3*'Weight '!$B$4*MANU!AF15)+(3/5*'Weight '!$B$5*MANU!AU15)+('Weight '!$B$8*MANU!BJ15)+('Weight '!$B$9*MANU!BY15)+('Weight '!$B$10*MANU!CN15)+(4/5*'Weight '!$B$11*MANU!DC15)+('Weight '!$B$14*MANU!DR15)+('Weight '!$B$15*MANU!EG15)+(2/3*'Weight '!$B$16*MANU!EV15)</f>
        <v>64.921365709965812</v>
      </c>
      <c r="N19" s="24">
        <f>(2/3*'Weight '!$B$3*MANU!R15)+(2/3*'Weight '!$B$4*MANU!AG15)+(3/5*'Weight '!$B$5*MANU!AV15)+('Weight '!$B$8*MANU!BK15)+('Weight '!$B$9*MANU!BZ15)+('Weight '!$B$10*MANU!CO15)+(4/5*'Weight '!$B$11*MANU!DD15)+('Weight '!$B$14*MANU!DS15)+('Weight '!$B$15*MANU!EH15)+(2/3*'Weight '!$B$16*MANU!EW15)</f>
        <v>69.0624242424242</v>
      </c>
      <c r="O19" s="24">
        <f>(2/3*'Weight '!$B$3*MANU!S15)+(2/3*'Weight '!$B$4*MANU!AH15)+(3/5*'Weight '!$B$5*MANU!AW15)+('Weight '!$B$8*MANU!BL15)+('Weight '!$B$9*MANU!CA15)+('Weight '!$B$10*MANU!CP15)+(4/5*'Weight '!$B$11*MANU!DE15)+('Weight '!$B$14*MANU!DT15)+('Weight '!$B$15*MANU!EI15)+(2/3*'Weight '!$B$16*MANU!EX15)</f>
        <v>74.269349205047192</v>
      </c>
      <c r="P19" s="24">
        <f>(2/3*'Weight '!$B$3*MANU!T15)+(2/3*'Weight '!$B$4*MANU!AI15)+(3/5*'Weight '!$B$5*MANU!AX15)+('Weight '!$B$8*MANU!BM15)+('Weight '!$B$9*MANU!CB15)+('Weight '!$B$10*MANU!CQ15)+(4/5*'Weight '!$B$11*MANU!DF15)+('Weight '!$B$14*MANU!DU15)+('Weight '!$B$15*MANU!EJ15)+(2/3*'Weight '!$B$16*MANU!EY15)</f>
        <v>0</v>
      </c>
    </row>
    <row r="20" spans="1:16" ht="15">
      <c r="A20" s="1" t="s">
        <v>594</v>
      </c>
      <c r="B20" s="24">
        <f>(2/3*'Weight '!$B$3*MANU!F16)+(2/3*'Weight '!$B$4*MANU!U16)+(3/5*'Weight '!$B$5*MANU!AJ16)+('Weight '!$B$8*MANU!AY16)+('Weight '!$B$9*MANU!BN16)+('Weight '!$B$10*MANU!CC16)+(4/5*'Weight '!$B$11*MANU!CR16)+('Weight '!$B$14*MANU!DG16)+('Weight '!$B$15*MANU!DV16)+(2/3*'Weight '!$B$16*MANU!EK16)</f>
        <v>61.899866126826232</v>
      </c>
      <c r="C20" s="24">
        <f>(2/3*'Weight '!$B$3*MANU!G16)+(2/3*'Weight '!$B$4*MANU!V16)+(3/5*'Weight '!$B$5*MANU!AK16)+('Weight '!$B$8*MANU!AZ16)+('Weight '!$B$9*MANU!BO16)+('Weight '!$B$10*MANU!CD16)+(4/5*'Weight '!$B$11*MANU!CS16)+('Weight '!$B$14*MANU!DH16)+('Weight '!$B$15*MANU!DW16)+(2/3*'Weight '!$B$16*MANU!EL16)</f>
        <v>63.009886517724503</v>
      </c>
      <c r="D20" s="24">
        <f>(2/3*'Weight '!$B$3*MANU!H16)+(2/3*'Weight '!$B$4*MANU!W16)+(3/5*'Weight '!$B$5*MANU!AL16)+('Weight '!$B$8*MANU!BA16)+('Weight '!$B$9*MANU!BP16)+('Weight '!$B$10*MANU!CE16)+(4/5*'Weight '!$B$11*MANU!CT16)+('Weight '!$B$14*MANU!DI16)+('Weight '!$B$15*MANU!DX16)+(2/3*'Weight '!$B$16*MANU!EM16)</f>
        <v>60.115729501604569</v>
      </c>
      <c r="E20" s="24">
        <f>(2/3*'Weight '!$B$3*MANU!I16)+(2/3*'Weight '!$B$4*MANU!X16)+(3/5*'Weight '!$B$5*MANU!AM16)+('Weight '!$B$8*MANU!BB16)+('Weight '!$B$9*MANU!BQ16)+('Weight '!$B$10*MANU!CF16)+(4/5*'Weight '!$B$11*MANU!CU16)+('Weight '!$B$14*MANU!DJ16)+('Weight '!$B$15*MANU!DY16)+(2/3*'Weight '!$B$16*MANU!EN16)</f>
        <v>63.455689651795829</v>
      </c>
      <c r="F20" s="24">
        <f>(2/3*'Weight '!$B$3*MANU!J16)+(2/3*'Weight '!$B$4*MANU!Y16)+(3/5*'Weight '!$B$5*MANU!AN16)+('Weight '!$B$8*MANU!BC16)+('Weight '!$B$9*MANU!BR16)+('Weight '!$B$10*MANU!CG16)+(4/5*'Weight '!$B$11*MANU!CV16)+('Weight '!$B$14*MANU!DK16)+('Weight '!$B$15*MANU!DZ16)+(2/3*'Weight '!$B$16*MANU!EO16)</f>
        <v>59.994050013912997</v>
      </c>
      <c r="G20" s="24">
        <f>(2/3*'Weight '!$B$3*MANU!K16)+(2/3*'Weight '!$B$4*MANU!Z16)+(3/5*'Weight '!$B$5*MANU!AO16)+('Weight '!$B$8*MANU!BD16)+('Weight '!$B$9*MANU!BS16)+('Weight '!$B$10*MANU!CH16)+(4/5*'Weight '!$B$11*MANU!CW16)+('Weight '!$B$14*MANU!DL16)+('Weight '!$B$15*MANU!EA16)+(2/3*'Weight '!$B$16*MANU!EP16)</f>
        <v>50.655423843296141</v>
      </c>
      <c r="H20" s="24">
        <f>(2/3*'Weight '!$B$3*MANU!L16)+(2/3*'Weight '!$B$4*MANU!AA16)+(3/5*'Weight '!$B$5*MANU!AP16)+('Weight '!$B$8*MANU!BE16)+('Weight '!$B$9*MANU!BT16)+('Weight '!$B$10*MANU!CI16)+(4/5*'Weight '!$B$11*MANU!CX16)+('Weight '!$B$14*MANU!DM16)+('Weight '!$B$15*MANU!EB16)+(2/3*'Weight '!$B$16*MANU!EQ16)</f>
        <v>52.0193791287316</v>
      </c>
      <c r="I20" s="24">
        <f>(2/3*'Weight '!$B$3*MANU!M16)+(2/3*'Weight '!$B$4*MANU!AB16)+(3/5*'Weight '!$B$5*MANU!AQ16)+('Weight '!$B$8*MANU!BF16)+('Weight '!$B$9*MANU!BU16)+('Weight '!$B$10*MANU!CJ16)+(4/5*'Weight '!$B$11*MANU!CY16)+('Weight '!$B$14*MANU!DN16)+('Weight '!$B$15*MANU!EC16)+(2/3*'Weight '!$B$16*MANU!ER16)</f>
        <v>55.567590724393973</v>
      </c>
      <c r="J20" s="24">
        <f>(2/3*'Weight '!$B$3*MANU!N16)+(2/3*'Weight '!$B$4*MANU!AC16)+(3/5*'Weight '!$B$5*MANU!AR16)+('Weight '!$B$8*MANU!BG16)+('Weight '!$B$9*MANU!BV16)+('Weight '!$B$10*MANU!CK16)+(4/5*'Weight '!$B$11*MANU!CZ16)+('Weight '!$B$14*MANU!DO16)+('Weight '!$B$15*MANU!ED16)+(2/3*'Weight '!$B$16*MANU!ES16)</f>
        <v>61.415702500355991</v>
      </c>
      <c r="K20" s="24">
        <f>(2/3*'Weight '!$B$3*MANU!O16)+(2/3*'Weight '!$B$4*MANU!AD16)+(3/5*'Weight '!$B$5*MANU!AS16)+('Weight '!$B$8*MANU!BH16)+('Weight '!$B$9*MANU!BW16)+('Weight '!$B$10*MANU!CL16)+(4/5*'Weight '!$B$11*MANU!DA16)+('Weight '!$B$14*MANU!DP16)+('Weight '!$B$15*MANU!EE16)+(2/3*'Weight '!$B$16*MANU!ET16)</f>
        <v>61.022911867254493</v>
      </c>
      <c r="L20" s="24">
        <f>(2/3*'Weight '!$B$3*MANU!P16)+(2/3*'Weight '!$B$4*MANU!AE16)+(3/5*'Weight '!$B$5*MANU!AT16)+('Weight '!$B$8*MANU!BI16)+('Weight '!$B$9*MANU!BX16)+('Weight '!$B$10*MANU!CM16)+(4/5*'Weight '!$B$11*MANU!DB16)+('Weight '!$B$14*MANU!DQ16)+('Weight '!$B$15*MANU!EF16)+(2/3*'Weight '!$B$16*MANU!EU16)</f>
        <v>58.775633009689237</v>
      </c>
      <c r="M20" s="24">
        <f>(2/3*'Weight '!$B$3*MANU!Q16)+(2/3*'Weight '!$B$4*MANU!AF16)+(3/5*'Weight '!$B$5*MANU!AU16)+('Weight '!$B$8*MANU!BJ16)+('Weight '!$B$9*MANU!BY16)+('Weight '!$B$10*MANU!CN16)+(4/5*'Weight '!$B$11*MANU!DC16)+('Weight '!$B$14*MANU!DR16)+('Weight '!$B$15*MANU!EG16)+(2/3*'Weight '!$B$16*MANU!EV16)</f>
        <v>53.704377879174352</v>
      </c>
      <c r="N20" s="24">
        <f>(2/3*'Weight '!$B$3*MANU!R16)+(2/3*'Weight '!$B$4*MANU!AG16)+(3/5*'Weight '!$B$5*MANU!AV16)+('Weight '!$B$8*MANU!BK16)+('Weight '!$B$9*MANU!BZ16)+('Weight '!$B$10*MANU!CO16)+(4/5*'Weight '!$B$11*MANU!DD16)+('Weight '!$B$14*MANU!DS16)+('Weight '!$B$15*MANU!EH16)+(2/3*'Weight '!$B$16*MANU!EW16)</f>
        <v>54.385606060606051</v>
      </c>
      <c r="O20" s="24">
        <f>(2/3*'Weight '!$B$3*MANU!S16)+(2/3*'Weight '!$B$4*MANU!AH16)+(3/5*'Weight '!$B$5*MANU!AW16)+('Weight '!$B$8*MANU!BL16)+('Weight '!$B$9*MANU!CA16)+('Weight '!$B$10*MANU!CP16)+(4/5*'Weight '!$B$11*MANU!DE16)+('Weight '!$B$14*MANU!DT16)+('Weight '!$B$15*MANU!EI16)+(2/3*'Weight '!$B$16*MANU!EX16)</f>
        <v>34.243205599332057</v>
      </c>
      <c r="P20" s="24">
        <f>(2/3*'Weight '!$B$3*MANU!T16)+(2/3*'Weight '!$B$4*MANU!AI16)+(3/5*'Weight '!$B$5*MANU!AX16)+('Weight '!$B$8*MANU!BM16)+('Weight '!$B$9*MANU!CB16)+('Weight '!$B$10*MANU!CQ16)+(4/5*'Weight '!$B$11*MANU!DF16)+('Weight '!$B$14*MANU!DU16)+('Weight '!$B$15*MANU!EJ16)+(2/3*'Weight '!$B$16*MANU!EY16)</f>
        <v>37.064085597089992</v>
      </c>
    </row>
    <row r="21" spans="1:16" ht="15">
      <c r="A21" s="1" t="s">
        <v>752</v>
      </c>
      <c r="B21" s="24">
        <f>(2/3*'Weight '!$B$3*MANU!F17)+(2/3*'Weight '!$B$4*MANU!U17)+(3/5*'Weight '!$B$5*MANU!AJ17)+('Weight '!$B$8*MANU!AY17)+('Weight '!$B$9*MANU!BN17)+('Weight '!$B$10*MANU!CC17)+(4/5*'Weight '!$B$11*MANU!CR17)+('Weight '!$B$14*MANU!DG17)+('Weight '!$B$15*MANU!DV17)+(2/3*'Weight '!$B$16*MANU!EK17)</f>
        <v>44.350818993307946</v>
      </c>
      <c r="C21" s="24">
        <f>(2/3*'Weight '!$B$3*MANU!G17)+(2/3*'Weight '!$B$4*MANU!V17)+(3/5*'Weight '!$B$5*MANU!AK17)+('Weight '!$B$8*MANU!AZ17)+('Weight '!$B$9*MANU!BO17)+('Weight '!$B$10*MANU!CD17)+(4/5*'Weight '!$B$11*MANU!CS17)+('Weight '!$B$14*MANU!DH17)+('Weight '!$B$15*MANU!DW17)+(2/3*'Weight '!$B$16*MANU!EL17)</f>
        <v>52.849370416328583</v>
      </c>
      <c r="D21" s="24">
        <f>(2/3*'Weight '!$B$3*MANU!H17)+(2/3*'Weight '!$B$4*MANU!W17)+(3/5*'Weight '!$B$5*MANU!AL17)+('Weight '!$B$8*MANU!BA17)+('Weight '!$B$9*MANU!BP17)+('Weight '!$B$10*MANU!CE17)+(4/5*'Weight '!$B$11*MANU!CT17)+('Weight '!$B$14*MANU!DI17)+('Weight '!$B$15*MANU!DX17)+(2/3*'Weight '!$B$16*MANU!EM17)</f>
        <v>51.16407420735981</v>
      </c>
      <c r="E21" s="24">
        <f>(2/3*'Weight '!$B$3*MANU!I17)+(2/3*'Weight '!$B$4*MANU!X17)+(3/5*'Weight '!$B$5*MANU!AM17)+('Weight '!$B$8*MANU!BB17)+('Weight '!$B$9*MANU!BQ17)+('Weight '!$B$10*MANU!CF17)+(4/5*'Weight '!$B$11*MANU!CU17)+('Weight '!$B$14*MANU!DJ17)+('Weight '!$B$15*MANU!DY17)+(2/3*'Weight '!$B$16*MANU!EN17)</f>
        <v>48.062224479049085</v>
      </c>
      <c r="F21" s="24">
        <f>(2/3*'Weight '!$B$3*MANU!J17)+(2/3*'Weight '!$B$4*MANU!Y17)+(3/5*'Weight '!$B$5*MANU!AN17)+('Weight '!$B$8*MANU!BC17)+('Weight '!$B$9*MANU!BR17)+('Weight '!$B$10*MANU!CG17)+(4/5*'Weight '!$B$11*MANU!CV17)+('Weight '!$B$14*MANU!DK17)+('Weight '!$B$15*MANU!DZ17)+(2/3*'Weight '!$B$16*MANU!EO17)</f>
        <v>40.015434565434532</v>
      </c>
      <c r="G21" s="24">
        <f>(2/3*'Weight '!$B$3*MANU!K17)+(2/3*'Weight '!$B$4*MANU!Z17)+(3/5*'Weight '!$B$5*MANU!AO17)+('Weight '!$B$8*MANU!BD17)+('Weight '!$B$9*MANU!BS17)+('Weight '!$B$10*MANU!CH17)+(4/5*'Weight '!$B$11*MANU!CW17)+('Weight '!$B$14*MANU!DL17)+('Weight '!$B$15*MANU!EA17)+(2/3*'Weight '!$B$16*MANU!EP17)</f>
        <v>43.674316109422449</v>
      </c>
      <c r="H21" s="24">
        <f>(2/3*'Weight '!$B$3*MANU!L17)+(2/3*'Weight '!$B$4*MANU!AA17)+(3/5*'Weight '!$B$5*MANU!AP17)+('Weight '!$B$8*MANU!BE17)+('Weight '!$B$9*MANU!BT17)+('Weight '!$B$10*MANU!CI17)+(4/5*'Weight '!$B$11*MANU!CX17)+('Weight '!$B$14*MANU!DM17)+('Weight '!$B$15*MANU!EB17)+(2/3*'Weight '!$B$16*MANU!EQ17)</f>
        <v>41.294683003597122</v>
      </c>
      <c r="I21" s="24">
        <f>(2/3*'Weight '!$B$3*MANU!M17)+(2/3*'Weight '!$B$4*MANU!AB17)+(3/5*'Weight '!$B$5*MANU!AQ17)+('Weight '!$B$8*MANU!BF17)+('Weight '!$B$9*MANU!BU17)+('Weight '!$B$10*MANU!CJ17)+(4/5*'Weight '!$B$11*MANU!CY17)+('Weight '!$B$14*MANU!DN17)+('Weight '!$B$15*MANU!EC17)+(2/3*'Weight '!$B$16*MANU!ER17)</f>
        <v>42.482583068922942</v>
      </c>
      <c r="J21" s="24">
        <f>(2/3*'Weight '!$B$3*MANU!N17)+(2/3*'Weight '!$B$4*MANU!AC17)+(3/5*'Weight '!$B$5*MANU!AR17)+('Weight '!$B$8*MANU!BG17)+('Weight '!$B$9*MANU!BV17)+('Weight '!$B$10*MANU!CK17)+(4/5*'Weight '!$B$11*MANU!CZ17)+('Weight '!$B$14*MANU!DO17)+('Weight '!$B$15*MANU!ED17)+(2/3*'Weight '!$B$16*MANU!ES17)</f>
        <v>37.645894823908378</v>
      </c>
      <c r="K21" s="24">
        <f>(2/3*'Weight '!$B$3*MANU!O17)+(2/3*'Weight '!$B$4*MANU!AD17)+(3/5*'Weight '!$B$5*MANU!AS17)+('Weight '!$B$8*MANU!BH17)+('Weight '!$B$9*MANU!BW17)+('Weight '!$B$10*MANU!CL17)+(4/5*'Weight '!$B$11*MANU!DA17)+('Weight '!$B$14*MANU!DP17)+('Weight '!$B$15*MANU!EE17)+(2/3*'Weight '!$B$16*MANU!ET17)</f>
        <v>34.257499970098152</v>
      </c>
      <c r="L21" s="24">
        <f>(2/3*'Weight '!$B$3*MANU!P17)+(2/3*'Weight '!$B$4*MANU!AE17)+(3/5*'Weight '!$B$5*MANU!AT17)+('Weight '!$B$8*MANU!BI17)+('Weight '!$B$9*MANU!BX17)+('Weight '!$B$10*MANU!CM17)+(4/5*'Weight '!$B$11*MANU!DB17)+('Weight '!$B$14*MANU!DQ17)+('Weight '!$B$15*MANU!EF17)+(2/3*'Weight '!$B$16*MANU!EU17)</f>
        <v>46.964587171328048</v>
      </c>
      <c r="M21" s="24">
        <f>(2/3*'Weight '!$B$3*MANU!Q17)+(2/3*'Weight '!$B$4*MANU!AF17)+(3/5*'Weight '!$B$5*MANU!AU17)+('Weight '!$B$8*MANU!BJ17)+('Weight '!$B$9*MANU!BY17)+('Weight '!$B$10*MANU!CN17)+(4/5*'Weight '!$B$11*MANU!DC17)+('Weight '!$B$14*MANU!DR17)+('Weight '!$B$15*MANU!EG17)+(2/3*'Weight '!$B$16*MANU!EV17)</f>
        <v>37.996363393911651</v>
      </c>
      <c r="N21" s="24">
        <f>(2/3*'Weight '!$B$3*MANU!R17)+(2/3*'Weight '!$B$4*MANU!AG17)+(3/5*'Weight '!$B$5*MANU!AV17)+('Weight '!$B$8*MANU!BK17)+('Weight '!$B$9*MANU!BZ17)+('Weight '!$B$10*MANU!CO17)+(4/5*'Weight '!$B$11*MANU!DD17)+('Weight '!$B$14*MANU!DS17)+('Weight '!$B$15*MANU!EH17)+(2/3*'Weight '!$B$16*MANU!EW17)</f>
        <v>36.743939393939357</v>
      </c>
      <c r="O21" s="24">
        <f>(2/3*'Weight '!$B$3*MANU!S17)+(2/3*'Weight '!$B$4*MANU!AH17)+(3/5*'Weight '!$B$5*MANU!AW17)+('Weight '!$B$8*MANU!BL17)+('Weight '!$B$9*MANU!CA17)+('Weight '!$B$10*MANU!CP17)+(4/5*'Weight '!$B$11*MANU!DE17)+('Weight '!$B$14*MANU!DT17)+('Weight '!$B$15*MANU!EI17)+(2/3*'Weight '!$B$16*MANU!EX17)</f>
        <v>42.156164368498587</v>
      </c>
      <c r="P21" s="24">
        <f>(2/3*'Weight '!$B$3*MANU!T17)+(2/3*'Weight '!$B$4*MANU!AI17)+(3/5*'Weight '!$B$5*MANU!AX17)+('Weight '!$B$8*MANU!BM17)+('Weight '!$B$9*MANU!CB17)+('Weight '!$B$10*MANU!CQ17)+(4/5*'Weight '!$B$11*MANU!DF17)+('Weight '!$B$14*MANU!DU17)+('Weight '!$B$15*MANU!EJ17)+(2/3*'Weight '!$B$16*MANU!EY17)</f>
        <v>50.580946327683613</v>
      </c>
    </row>
    <row r="22" spans="1:16" ht="15">
      <c r="A22" s="1" t="s">
        <v>781</v>
      </c>
      <c r="B22" s="24">
        <f>(2/3*'Weight '!$B$3*MANU!F18)+(2/3*'Weight '!$B$4*MANU!U18)+(3/5*'Weight '!$B$5*MANU!AJ18)+('Weight '!$B$8*MANU!AY18)+('Weight '!$B$9*MANU!BN18)+('Weight '!$B$10*MANU!CC18)+(4/5*'Weight '!$B$11*MANU!CR18)+('Weight '!$B$14*MANU!DG18)+('Weight '!$B$15*MANU!DV18)+(2/3*'Weight '!$B$16*MANU!EK18)</f>
        <v>64.159921701879199</v>
      </c>
      <c r="C22" s="24">
        <f>(2/3*'Weight '!$B$3*MANU!G18)+(2/3*'Weight '!$B$4*MANU!V18)+(3/5*'Weight '!$B$5*MANU!AK18)+('Weight '!$B$8*MANU!AZ18)+('Weight '!$B$9*MANU!BO18)+('Weight '!$B$10*MANU!CD18)+(4/5*'Weight '!$B$11*MANU!CS18)+('Weight '!$B$14*MANU!DH18)+('Weight '!$B$15*MANU!DW18)+(2/3*'Weight '!$B$16*MANU!EL18)</f>
        <v>67.135699716754672</v>
      </c>
      <c r="D22" s="24">
        <f>(2/3*'Weight '!$B$3*MANU!H18)+(2/3*'Weight '!$B$4*MANU!W18)+(3/5*'Weight '!$B$5*MANU!AL18)+('Weight '!$B$8*MANU!BA18)+('Weight '!$B$9*MANU!BP18)+('Weight '!$B$10*MANU!CE18)+(4/5*'Weight '!$B$11*MANU!CT18)+('Weight '!$B$14*MANU!DI18)+('Weight '!$B$15*MANU!DX18)+(2/3*'Weight '!$B$16*MANU!EM18)</f>
        <v>63.301736466045035</v>
      </c>
      <c r="E22" s="24">
        <f>(2/3*'Weight '!$B$3*MANU!I18)+(2/3*'Weight '!$B$4*MANU!X18)+(3/5*'Weight '!$B$5*MANU!AM18)+('Weight '!$B$8*MANU!BB18)+('Weight '!$B$9*MANU!BQ18)+('Weight '!$B$10*MANU!CF18)+(4/5*'Weight '!$B$11*MANU!CU18)+('Weight '!$B$14*MANU!DJ18)+('Weight '!$B$15*MANU!DY18)+(2/3*'Weight '!$B$16*MANU!EN18)</f>
        <v>62.80730769230766</v>
      </c>
      <c r="F22" s="24">
        <f>(2/3*'Weight '!$B$3*MANU!J18)+(2/3*'Weight '!$B$4*MANU!Y18)+(3/5*'Weight '!$B$5*MANU!AN18)+('Weight '!$B$8*MANU!BC18)+('Weight '!$B$9*MANU!BR18)+('Weight '!$B$10*MANU!CG18)+(4/5*'Weight '!$B$11*MANU!CV18)+('Weight '!$B$14*MANU!DK18)+('Weight '!$B$15*MANU!DZ18)+(2/3*'Weight '!$B$16*MANU!EO18)</f>
        <v>57.543201130829786</v>
      </c>
      <c r="G22" s="24">
        <f>(2/3*'Weight '!$B$3*MANU!K18)+(2/3*'Weight '!$B$4*MANU!Z18)+(3/5*'Weight '!$B$5*MANU!AO18)+('Weight '!$B$8*MANU!BD18)+('Weight '!$B$9*MANU!BS18)+('Weight '!$B$10*MANU!CH18)+(4/5*'Weight '!$B$11*MANU!CW18)+('Weight '!$B$14*MANU!DL18)+('Weight '!$B$15*MANU!EA18)+(2/3*'Weight '!$B$16*MANU!EP18)</f>
        <v>57.551978274523208</v>
      </c>
      <c r="H22" s="24">
        <f>(2/3*'Weight '!$B$3*MANU!L18)+(2/3*'Weight '!$B$4*MANU!AA18)+(3/5*'Weight '!$B$5*MANU!AP18)+('Weight '!$B$8*MANU!BE18)+('Weight '!$B$9*MANU!BT18)+('Weight '!$B$10*MANU!CI18)+(4/5*'Weight '!$B$11*MANU!CX18)+('Weight '!$B$14*MANU!DM18)+('Weight '!$B$15*MANU!EB18)+(2/3*'Weight '!$B$16*MANU!EQ18)</f>
        <v>61.978107923497234</v>
      </c>
      <c r="I22" s="24">
        <f>(2/3*'Weight '!$B$3*MANU!M18)+(2/3*'Weight '!$B$4*MANU!AB18)+(3/5*'Weight '!$B$5*MANU!AQ18)+('Weight '!$B$8*MANU!BF18)+('Weight '!$B$9*MANU!BU18)+('Weight '!$B$10*MANU!CJ18)+(4/5*'Weight '!$B$11*MANU!CY18)+('Weight '!$B$14*MANU!DN18)+('Weight '!$B$15*MANU!EC18)+(2/3*'Weight '!$B$16*MANU!ER18)</f>
        <v>61.357450561594732</v>
      </c>
      <c r="J22" s="24">
        <f>(2/3*'Weight '!$B$3*MANU!N18)+(2/3*'Weight '!$B$4*MANU!AC18)+(3/5*'Weight '!$B$5*MANU!AR18)+('Weight '!$B$8*MANU!BG18)+('Weight '!$B$9*MANU!BV18)+('Weight '!$B$10*MANU!CK18)+(4/5*'Weight '!$B$11*MANU!CZ18)+('Weight '!$B$14*MANU!DO18)+('Weight '!$B$15*MANU!ED18)+(2/3*'Weight '!$B$16*MANU!ES18)</f>
        <v>66.794193807722323</v>
      </c>
      <c r="K22" s="24">
        <f>(2/3*'Weight '!$B$3*MANU!O18)+(2/3*'Weight '!$B$4*MANU!AD18)+(3/5*'Weight '!$B$5*MANU!AS18)+('Weight '!$B$8*MANU!BH18)+('Weight '!$B$9*MANU!BW18)+('Weight '!$B$10*MANU!CL18)+(4/5*'Weight '!$B$11*MANU!DA18)+('Weight '!$B$14*MANU!DP18)+('Weight '!$B$15*MANU!EE18)+(2/3*'Weight '!$B$16*MANU!ET18)</f>
        <v>66.821774421524324</v>
      </c>
      <c r="L22" s="24">
        <f>(2/3*'Weight '!$B$3*MANU!P18)+(2/3*'Weight '!$B$4*MANU!AE18)+(3/5*'Weight '!$B$5*MANU!AT18)+('Weight '!$B$8*MANU!BI18)+('Weight '!$B$9*MANU!BX18)+('Weight '!$B$10*MANU!CM18)+(4/5*'Weight '!$B$11*MANU!DB18)+('Weight '!$B$14*MANU!DQ18)+('Weight '!$B$15*MANU!EF18)+(2/3*'Weight '!$B$16*MANU!EU18)</f>
        <v>50.762031908985826</v>
      </c>
      <c r="M22" s="24">
        <f>(2/3*'Weight '!$B$3*MANU!Q18)+(2/3*'Weight '!$B$4*MANU!AF18)+(3/5*'Weight '!$B$5*MANU!AU18)+('Weight '!$B$8*MANU!BJ18)+('Weight '!$B$9*MANU!BY18)+('Weight '!$B$10*MANU!CN18)+(4/5*'Weight '!$B$11*MANU!DC18)+('Weight '!$B$14*MANU!DR18)+('Weight '!$B$15*MANU!EG18)+(2/3*'Weight '!$B$16*MANU!EV18)</f>
        <v>52.33398989898987</v>
      </c>
      <c r="N22" s="24">
        <f>(2/3*'Weight '!$B$3*MANU!R18)+(2/3*'Weight '!$B$4*MANU!AG18)+(3/5*'Weight '!$B$5*MANU!AV18)+('Weight '!$B$8*MANU!BK18)+('Weight '!$B$9*MANU!BZ18)+('Weight '!$B$10*MANU!CO18)+(4/5*'Weight '!$B$11*MANU!DD18)+('Weight '!$B$14*MANU!DS18)+('Weight '!$B$15*MANU!EH18)+(2/3*'Weight '!$B$16*MANU!EW18)</f>
        <v>51.427712764589359</v>
      </c>
      <c r="O22" s="24">
        <f>(2/3*'Weight '!$B$3*MANU!S18)+(2/3*'Weight '!$B$4*MANU!AH18)+(3/5*'Weight '!$B$5*MANU!AW18)+('Weight '!$B$8*MANU!BL18)+('Weight '!$B$9*MANU!CA18)+('Weight '!$B$10*MANU!CP18)+(4/5*'Weight '!$B$11*MANU!DE18)+('Weight '!$B$14*MANU!DT18)+('Weight '!$B$15*MANU!EI18)+(2/3*'Weight '!$B$16*MANU!EX18)</f>
        <v>50.70640301318263</v>
      </c>
      <c r="P22" s="24">
        <f>(2/3*'Weight '!$B$3*MANU!T18)+(2/3*'Weight '!$B$4*MANU!AI18)+(3/5*'Weight '!$B$5*MANU!AX18)+('Weight '!$B$8*MANU!BM18)+('Weight '!$B$9*MANU!CB18)+('Weight '!$B$10*MANU!CQ18)+(4/5*'Weight '!$B$11*MANU!DF18)+('Weight '!$B$14*MANU!DU18)+('Weight '!$B$15*MANU!EJ18)+(2/3*'Weight '!$B$16*MANU!EY18)</f>
        <v>48.158902017522678</v>
      </c>
    </row>
    <row r="23" spans="1:16" ht="15">
      <c r="A23" s="1" t="s">
        <v>848</v>
      </c>
      <c r="B23" s="24">
        <f>(2/3*'Weight '!$B$3*MANU!F19)+(2/3*'Weight '!$B$4*MANU!U19)+(3/5*'Weight '!$B$5*MANU!AJ19)+('Weight '!$B$8*MANU!AY19)+('Weight '!$B$9*MANU!BN19)+('Weight '!$B$10*MANU!CC19)+(4/5*'Weight '!$B$11*MANU!CR19)+('Weight '!$B$14*MANU!DG19)+('Weight '!$B$15*MANU!DV19)+(2/3*'Weight '!$B$16*MANU!EK19)</f>
        <v>58.93327439196964</v>
      </c>
      <c r="C23" s="24">
        <f>(2/3*'Weight '!$B$3*MANU!G19)+(2/3*'Weight '!$B$4*MANU!V19)+(3/5*'Weight '!$B$5*MANU!AK19)+('Weight '!$B$8*MANU!AZ19)+('Weight '!$B$9*MANU!BO19)+('Weight '!$B$10*MANU!CD19)+(4/5*'Weight '!$B$11*MANU!CS19)+('Weight '!$B$14*MANU!DH19)+('Weight '!$B$15*MANU!DW19)+(2/3*'Weight '!$B$16*MANU!EL19)</f>
        <v>55.141706783225068</v>
      </c>
      <c r="D23" s="24">
        <f>(2/3*'Weight '!$B$3*MANU!H19)+(2/3*'Weight '!$B$4*MANU!W19)+(3/5*'Weight '!$B$5*MANU!AL19)+('Weight '!$B$8*MANU!BA19)+('Weight '!$B$9*MANU!BP19)+('Weight '!$B$10*MANU!CE19)+(4/5*'Weight '!$B$11*MANU!CT19)+('Weight '!$B$14*MANU!DI19)+('Weight '!$B$15*MANU!DX19)+(2/3*'Weight '!$B$16*MANU!EM19)</f>
        <v>56.034874359701618</v>
      </c>
      <c r="E23" s="24">
        <f>(2/3*'Weight '!$B$3*MANU!I19)+(2/3*'Weight '!$B$4*MANU!X19)+(3/5*'Weight '!$B$5*MANU!AM19)+('Weight '!$B$8*MANU!BB19)+('Weight '!$B$9*MANU!BQ19)+('Weight '!$B$10*MANU!CF19)+(4/5*'Weight '!$B$11*MANU!CU19)+('Weight '!$B$14*MANU!DJ19)+('Weight '!$B$15*MANU!DY19)+(2/3*'Weight '!$B$16*MANU!EN19)</f>
        <v>43.147010587709609</v>
      </c>
      <c r="F23" s="24">
        <f>(2/3*'Weight '!$B$3*MANU!J19)+(2/3*'Weight '!$B$4*MANU!Y19)+(3/5*'Weight '!$B$5*MANU!AN19)+('Weight '!$B$8*MANU!BC19)+('Weight '!$B$9*MANU!BR19)+('Weight '!$B$10*MANU!CG19)+(4/5*'Weight '!$B$11*MANU!CV19)+('Weight '!$B$14*MANU!DK19)+('Weight '!$B$15*MANU!DZ19)+(2/3*'Weight '!$B$16*MANU!EO19)</f>
        <v>36.692783833082309</v>
      </c>
      <c r="G23" s="24">
        <f>(2/3*'Weight '!$B$3*MANU!K19)+(2/3*'Weight '!$B$4*MANU!Z19)+(3/5*'Weight '!$B$5*MANU!AO19)+('Weight '!$B$8*MANU!BD19)+('Weight '!$B$9*MANU!BS19)+('Weight '!$B$10*MANU!CH19)+(4/5*'Weight '!$B$11*MANU!CW19)+('Weight '!$B$14*MANU!DL19)+('Weight '!$B$15*MANU!EA19)+(2/3*'Weight '!$B$16*MANU!EP19)</f>
        <v>37.666489361702112</v>
      </c>
      <c r="H23" s="24">
        <f>(2/3*'Weight '!$B$3*MANU!L19)+(2/3*'Weight '!$B$4*MANU!AA19)+(3/5*'Weight '!$B$5*MANU!AP19)+('Weight '!$B$8*MANU!BE19)+('Weight '!$B$9*MANU!BT19)+('Weight '!$B$10*MANU!CI19)+(4/5*'Weight '!$B$11*MANU!CX19)+('Weight '!$B$14*MANU!DM19)+('Weight '!$B$15*MANU!EB19)+(2/3*'Weight '!$B$16*MANU!EQ19)</f>
        <v>37.742473878040428</v>
      </c>
      <c r="I23" s="24">
        <f>(2/3*'Weight '!$B$3*MANU!M19)+(2/3*'Weight '!$B$4*MANU!AB19)+(3/5*'Weight '!$B$5*MANU!AQ19)+('Weight '!$B$8*MANU!BF19)+('Weight '!$B$9*MANU!BU19)+('Weight '!$B$10*MANU!CJ19)+(4/5*'Weight '!$B$11*MANU!CY19)+('Weight '!$B$14*MANU!DN19)+('Weight '!$B$15*MANU!EC19)+(2/3*'Weight '!$B$16*MANU!ER19)</f>
        <v>41.522647646069743</v>
      </c>
      <c r="J23" s="24">
        <f>(2/3*'Weight '!$B$3*MANU!N19)+(2/3*'Weight '!$B$4*MANU!AC19)+(3/5*'Weight '!$B$5*MANU!AR19)+('Weight '!$B$8*MANU!BG19)+('Weight '!$B$9*MANU!BV19)+('Weight '!$B$10*MANU!CK19)+(4/5*'Weight '!$B$11*MANU!CZ19)+('Weight '!$B$14*MANU!DO19)+('Weight '!$B$15*MANU!ED19)+(2/3*'Weight '!$B$16*MANU!ES19)</f>
        <v>43.631717425020611</v>
      </c>
      <c r="K23" s="24">
        <f>(2/3*'Weight '!$B$3*MANU!O19)+(2/3*'Weight '!$B$4*MANU!AD19)+(3/5*'Weight '!$B$5*MANU!AS19)+('Weight '!$B$8*MANU!BH19)+('Weight '!$B$9*MANU!BW19)+('Weight '!$B$10*MANU!CL19)+(4/5*'Weight '!$B$11*MANU!DA19)+('Weight '!$B$14*MANU!DP19)+('Weight '!$B$15*MANU!EE19)+(2/3*'Weight '!$B$16*MANU!ET19)</f>
        <v>41.550616611969325</v>
      </c>
      <c r="L23" s="24">
        <f>(2/3*'Weight '!$B$3*MANU!P19)+(2/3*'Weight '!$B$4*MANU!AE19)+(3/5*'Weight '!$B$5*MANU!AT19)+('Weight '!$B$8*MANU!BI19)+('Weight '!$B$9*MANU!BX19)+('Weight '!$B$10*MANU!CM19)+(4/5*'Weight '!$B$11*MANU!DB19)+('Weight '!$B$14*MANU!DQ19)+('Weight '!$B$15*MANU!EF19)+(2/3*'Weight '!$B$16*MANU!EU19)</f>
        <v>29.879216456537971</v>
      </c>
      <c r="M23" s="24">
        <f>(2/3*'Weight '!$B$3*MANU!Q19)+(2/3*'Weight '!$B$4*MANU!AF19)+(3/5*'Weight '!$B$5*MANU!AU19)+('Weight '!$B$8*MANU!BJ19)+('Weight '!$B$9*MANU!BY19)+('Weight '!$B$10*MANU!CN19)+(4/5*'Weight '!$B$11*MANU!DC19)+('Weight '!$B$14*MANU!DR19)+('Weight '!$B$15*MANU!EG19)+(2/3*'Weight '!$B$16*MANU!EV19)</f>
        <v>26.339229816740943</v>
      </c>
      <c r="N23" s="24">
        <f>(2/3*'Weight '!$B$3*MANU!R19)+(2/3*'Weight '!$B$4*MANU!AG19)+(3/5*'Weight '!$B$5*MANU!AV19)+('Weight '!$B$8*MANU!BK19)+('Weight '!$B$9*MANU!BZ19)+('Weight '!$B$10*MANU!CO19)+(4/5*'Weight '!$B$11*MANU!DD19)+('Weight '!$B$14*MANU!DS19)+('Weight '!$B$15*MANU!EH19)+(2/3*'Weight '!$B$16*MANU!EW19)</f>
        <v>29.767171717171685</v>
      </c>
      <c r="O23" s="24">
        <f>(2/3*'Weight '!$B$3*MANU!S19)+(2/3*'Weight '!$B$4*MANU!AH19)+(3/5*'Weight '!$B$5*MANU!AW19)+('Weight '!$B$8*MANU!BL19)+('Weight '!$B$9*MANU!CA19)+('Weight '!$B$10*MANU!CP19)+(4/5*'Weight '!$B$11*MANU!DE19)+('Weight '!$B$14*MANU!DT19)+('Weight '!$B$15*MANU!EI19)+(2/3*'Weight '!$B$16*MANU!EX19)</f>
        <v>27.727857617503211</v>
      </c>
      <c r="P23" s="24">
        <f>(2/3*'Weight '!$B$3*MANU!T19)+(2/3*'Weight '!$B$4*MANU!AI19)+(3/5*'Weight '!$B$5*MANU!AX19)+('Weight '!$B$8*MANU!BM19)+('Weight '!$B$9*MANU!CB19)+('Weight '!$B$10*MANU!CQ19)+(4/5*'Weight '!$B$11*MANU!DF19)+('Weight '!$B$14*MANU!DU19)+('Weight '!$B$15*MANU!EJ19)+(2/3*'Weight '!$B$16*MANU!EY19)</f>
        <v>30.872237550913123</v>
      </c>
    </row>
    <row r="24" spans="1:16" ht="15">
      <c r="A24" s="1" t="s">
        <v>920</v>
      </c>
      <c r="B24" s="24">
        <f>(2/3*'Weight '!$B$3*MANU!F20)+(2/3*'Weight '!$B$4*MANU!U20)+(3/5*'Weight '!$B$5*MANU!AJ20)+('Weight '!$B$8*MANU!AY20)+('Weight '!$B$9*MANU!BN20)+('Weight '!$B$10*MANU!CC20)+(4/5*'Weight '!$B$11*MANU!CR20)+('Weight '!$B$14*MANU!DG20)+('Weight '!$B$15*MANU!DV20)+(2/3*'Weight '!$B$16*MANU!EK20)</f>
        <v>67.218116346227902</v>
      </c>
      <c r="C24" s="24">
        <f>(2/3*'Weight '!$B$3*MANU!G20)+(2/3*'Weight '!$B$4*MANU!V20)+(3/5*'Weight '!$B$5*MANU!AK20)+('Weight '!$B$8*MANU!AZ20)+('Weight '!$B$9*MANU!BO20)+('Weight '!$B$10*MANU!CD20)+(4/5*'Weight '!$B$11*MANU!CS20)+('Weight '!$B$14*MANU!DH20)+('Weight '!$B$15*MANU!DW20)+(2/3*'Weight '!$B$16*MANU!EL20)</f>
        <v>67.24073487912824</v>
      </c>
      <c r="D24" s="24">
        <f>(2/3*'Weight '!$B$3*MANU!H20)+(2/3*'Weight '!$B$4*MANU!W20)+(3/5*'Weight '!$B$5*MANU!AL20)+('Weight '!$B$8*MANU!BA20)+('Weight '!$B$9*MANU!BP20)+('Weight '!$B$10*MANU!CE20)+(4/5*'Weight '!$B$11*MANU!CT20)+('Weight '!$B$14*MANU!DI20)+('Weight '!$B$15*MANU!DX20)+(2/3*'Weight '!$B$16*MANU!EM20)</f>
        <v>65.168973724508518</v>
      </c>
      <c r="E24" s="24">
        <f>(2/3*'Weight '!$B$3*MANU!I20)+(2/3*'Weight '!$B$4*MANU!X20)+(3/5*'Weight '!$B$5*MANU!AM20)+('Weight '!$B$8*MANU!BB20)+('Weight '!$B$9*MANU!BQ20)+('Weight '!$B$10*MANU!CF20)+(4/5*'Weight '!$B$11*MANU!CU20)+('Weight '!$B$14*MANU!DJ20)+('Weight '!$B$15*MANU!DY20)+(2/3*'Weight '!$B$16*MANU!EN20)</f>
        <v>66.294454553148242</v>
      </c>
      <c r="F24" s="24">
        <f>(2/3*'Weight '!$B$3*MANU!J20)+(2/3*'Weight '!$B$4*MANU!Y20)+(3/5*'Weight '!$B$5*MANU!AN20)+('Weight '!$B$8*MANU!BC20)+('Weight '!$B$9*MANU!BR20)+('Weight '!$B$10*MANU!CG20)+(4/5*'Weight '!$B$11*MANU!CV20)+('Weight '!$B$14*MANU!DK20)+('Weight '!$B$15*MANU!DZ20)+(2/3*'Weight '!$B$16*MANU!EO20)</f>
        <v>67.715380584327903</v>
      </c>
      <c r="G24" s="24">
        <f>(2/3*'Weight '!$B$3*MANU!K20)+(2/3*'Weight '!$B$4*MANU!Z20)+(3/5*'Weight '!$B$5*MANU!AO20)+('Weight '!$B$8*MANU!BD20)+('Weight '!$B$9*MANU!BS20)+('Weight '!$B$10*MANU!CH20)+(4/5*'Weight '!$B$11*MANU!CW20)+('Weight '!$B$14*MANU!DL20)+('Weight '!$B$15*MANU!EA20)+(2/3*'Weight '!$B$16*MANU!EP20)</f>
        <v>69.383527252127081</v>
      </c>
      <c r="H24" s="24">
        <f>(2/3*'Weight '!$B$3*MANU!L20)+(2/3*'Weight '!$B$4*MANU!AA20)+(3/5*'Weight '!$B$5*MANU!AP20)+('Weight '!$B$8*MANU!BE20)+('Weight '!$B$9*MANU!BT20)+('Weight '!$B$10*MANU!CI20)+(4/5*'Weight '!$B$11*MANU!CX20)+('Weight '!$B$14*MANU!DM20)+('Weight '!$B$15*MANU!EB20)+(2/3*'Weight '!$B$16*MANU!EQ20)</f>
        <v>58.617841689381379</v>
      </c>
      <c r="I24" s="24">
        <f>(2/3*'Weight '!$B$3*MANU!M20)+(2/3*'Weight '!$B$4*MANU!AB20)+(3/5*'Weight '!$B$5*MANU!AQ20)+('Weight '!$B$8*MANU!BF20)+('Weight '!$B$9*MANU!BU20)+('Weight '!$B$10*MANU!CJ20)+(4/5*'Weight '!$B$11*MANU!CY20)+('Weight '!$B$14*MANU!DN20)+('Weight '!$B$15*MANU!EC20)+(2/3*'Weight '!$B$16*MANU!ER20)</f>
        <v>61.490048714946212</v>
      </c>
      <c r="J24" s="24">
        <f>(2/3*'Weight '!$B$3*MANU!N20)+(2/3*'Weight '!$B$4*MANU!AC20)+(3/5*'Weight '!$B$5*MANU!AR20)+('Weight '!$B$8*MANU!BG20)+('Weight '!$B$9*MANU!BV20)+('Weight '!$B$10*MANU!CK20)+(4/5*'Weight '!$B$11*MANU!CZ20)+('Weight '!$B$14*MANU!DO20)+('Weight '!$B$15*MANU!ED20)+(2/3*'Weight '!$B$16*MANU!ES20)</f>
        <v>60.508349125678308</v>
      </c>
      <c r="K24" s="24">
        <f>(2/3*'Weight '!$B$3*MANU!O20)+(2/3*'Weight '!$B$4*MANU!AD20)+(3/5*'Weight '!$B$5*MANU!AS20)+('Weight '!$B$8*MANU!BH20)+('Weight '!$B$9*MANU!BW20)+('Weight '!$B$10*MANU!CL20)+(4/5*'Weight '!$B$11*MANU!DA20)+('Weight '!$B$14*MANU!DP20)+('Weight '!$B$15*MANU!EE20)+(2/3*'Weight '!$B$16*MANU!ET20)</f>
        <v>68.270605976847023</v>
      </c>
      <c r="L24" s="24">
        <f>(2/3*'Weight '!$B$3*MANU!P20)+(2/3*'Weight '!$B$4*MANU!AE20)+(3/5*'Weight '!$B$5*MANU!AT20)+('Weight '!$B$8*MANU!BI20)+('Weight '!$B$9*MANU!BX20)+('Weight '!$B$10*MANU!CM20)+(4/5*'Weight '!$B$11*MANU!DB20)+('Weight '!$B$14*MANU!DQ20)+('Weight '!$B$15*MANU!EF20)+(2/3*'Weight '!$B$16*MANU!EU20)</f>
        <v>48.769843479595778</v>
      </c>
      <c r="M24" s="24">
        <f>(2/3*'Weight '!$B$3*MANU!Q20)+(2/3*'Weight '!$B$4*MANU!AF20)+(3/5*'Weight '!$B$5*MANU!AU20)+('Weight '!$B$8*MANU!BJ20)+('Weight '!$B$9*MANU!BY20)+('Weight '!$B$10*MANU!CN20)+(4/5*'Weight '!$B$11*MANU!DC20)+('Weight '!$B$14*MANU!DR20)+('Weight '!$B$15*MANU!EG20)+(2/3*'Weight '!$B$16*MANU!EV20)</f>
        <v>42.875197041152489</v>
      </c>
      <c r="N24" s="24">
        <f>(2/3*'Weight '!$B$3*MANU!R20)+(2/3*'Weight '!$B$4*MANU!AG20)+(3/5*'Weight '!$B$5*MANU!AV20)+('Weight '!$B$8*MANU!BK20)+('Weight '!$B$9*MANU!BZ20)+('Weight '!$B$10*MANU!CO20)+(4/5*'Weight '!$B$11*MANU!DD20)+('Weight '!$B$14*MANU!DS20)+('Weight '!$B$15*MANU!EH20)+(2/3*'Weight '!$B$16*MANU!EW20)</f>
        <v>48.790561868686844</v>
      </c>
      <c r="O24" s="24">
        <f>(2/3*'Weight '!$B$3*MANU!S20)+(2/3*'Weight '!$B$4*MANU!AH20)+(3/5*'Weight '!$B$5*MANU!AW20)+('Weight '!$B$8*MANU!BL20)+('Weight '!$B$9*MANU!CA20)+('Weight '!$B$10*MANU!CP20)+(4/5*'Weight '!$B$11*MANU!DE20)+('Weight '!$B$14*MANU!DT20)+('Weight '!$B$15*MANU!EI20)+(2/3*'Weight '!$B$16*MANU!EX20)</f>
        <v>36.113860459109524</v>
      </c>
      <c r="P24" s="24">
        <f>(2/3*'Weight '!$B$3*MANU!T20)+(2/3*'Weight '!$B$4*MANU!AI20)+(3/5*'Weight '!$B$5*MANU!AX20)+('Weight '!$B$8*MANU!BM20)+('Weight '!$B$9*MANU!CB20)+('Weight '!$B$10*MANU!CQ20)+(4/5*'Weight '!$B$11*MANU!DF20)+('Weight '!$B$14*MANU!DU20)+('Weight '!$B$15*MANU!EJ20)+(2/3*'Weight '!$B$16*MANU!EY20)</f>
        <v>0</v>
      </c>
    </row>
    <row r="25" spans="1:16" ht="15">
      <c r="A25" s="1" t="s">
        <v>929</v>
      </c>
      <c r="B25" s="24">
        <f>(2/3*'Weight '!$B$3*MANU!F21)+(2/3*'Weight '!$B$4*MANU!U21)+(3/5*'Weight '!$B$5*MANU!AJ21)+('Weight '!$B$8*MANU!AY21)+('Weight '!$B$9*MANU!BN21)+('Weight '!$B$10*MANU!CC21)+(4/5*'Weight '!$B$11*MANU!CR21)+('Weight '!$B$14*MANU!DG21)+('Weight '!$B$15*MANU!DV21)+(2/3*'Weight '!$B$16*MANU!EK21)</f>
        <v>66.285202504582287</v>
      </c>
      <c r="C25" s="24">
        <f>(2/3*'Weight '!$B$3*MANU!G21)+(2/3*'Weight '!$B$4*MANU!V21)+(3/5*'Weight '!$B$5*MANU!AK21)+('Weight '!$B$8*MANU!AZ21)+('Weight '!$B$9*MANU!BO21)+('Weight '!$B$10*MANU!CD21)+(4/5*'Weight '!$B$11*MANU!CS21)+('Weight '!$B$14*MANU!DH21)+('Weight '!$B$15*MANU!DW21)+(2/3*'Weight '!$B$16*MANU!EL21)</f>
        <v>67.7299449853532</v>
      </c>
      <c r="D25" s="24">
        <f>(2/3*'Weight '!$B$3*MANU!H21)+(2/3*'Weight '!$B$4*MANU!W21)+(3/5*'Weight '!$B$5*MANU!AL21)+('Weight '!$B$8*MANU!BA21)+('Weight '!$B$9*MANU!BP21)+('Weight '!$B$10*MANU!CE21)+(4/5*'Weight '!$B$11*MANU!CT21)+('Weight '!$B$14*MANU!DI21)+('Weight '!$B$15*MANU!DX21)+(2/3*'Weight '!$B$16*MANU!EM21)</f>
        <v>56.737982596980743</v>
      </c>
      <c r="E25" s="24">
        <f>(2/3*'Weight '!$B$3*MANU!I21)+(2/3*'Weight '!$B$4*MANU!X21)+(3/5*'Weight '!$B$5*MANU!AM21)+('Weight '!$B$8*MANU!BB21)+('Weight '!$B$9*MANU!BQ21)+('Weight '!$B$10*MANU!CF21)+(4/5*'Weight '!$B$11*MANU!CU21)+('Weight '!$B$14*MANU!DJ21)+('Weight '!$B$15*MANU!DY21)+(2/3*'Weight '!$B$16*MANU!EN21)</f>
        <v>58.670832329236575</v>
      </c>
      <c r="F25" s="24">
        <f>(2/3*'Weight '!$B$3*MANU!J21)+(2/3*'Weight '!$B$4*MANU!Y21)+(3/5*'Weight '!$B$5*MANU!AN21)+('Weight '!$B$8*MANU!BC21)+('Weight '!$B$9*MANU!BR21)+('Weight '!$B$10*MANU!CG21)+(4/5*'Weight '!$B$11*MANU!CV21)+('Weight '!$B$14*MANU!DK21)+('Weight '!$B$15*MANU!DZ21)+(2/3*'Weight '!$B$16*MANU!EO21)</f>
        <v>53.108780108780074</v>
      </c>
      <c r="G25" s="24">
        <f>(2/3*'Weight '!$B$3*MANU!K21)+(2/3*'Weight '!$B$4*MANU!Z21)+(3/5*'Weight '!$B$5*MANU!AO21)+('Weight '!$B$8*MANU!BD21)+('Weight '!$B$9*MANU!BS21)+('Weight '!$B$10*MANU!CH21)+(4/5*'Weight '!$B$11*MANU!CW21)+('Weight '!$B$14*MANU!DL21)+('Weight '!$B$15*MANU!EA21)+(2/3*'Weight '!$B$16*MANU!EP21)</f>
        <v>54.627144178670505</v>
      </c>
      <c r="H25" s="24">
        <f>(2/3*'Weight '!$B$3*MANU!L21)+(2/3*'Weight '!$B$4*MANU!AA21)+(3/5*'Weight '!$B$5*MANU!AP21)+('Weight '!$B$8*MANU!BE21)+('Weight '!$B$9*MANU!BT21)+('Weight '!$B$10*MANU!CI21)+(4/5*'Weight '!$B$11*MANU!CX21)+('Weight '!$B$14*MANU!DM21)+('Weight '!$B$15*MANU!EB21)+(2/3*'Weight '!$B$16*MANU!EQ21)</f>
        <v>44.679215365249291</v>
      </c>
      <c r="I25" s="24">
        <f>(2/3*'Weight '!$B$3*MANU!M21)+(2/3*'Weight '!$B$4*MANU!AB21)+(3/5*'Weight '!$B$5*MANU!AQ21)+('Weight '!$B$8*MANU!BF21)+('Weight '!$B$9*MANU!BU21)+('Weight '!$B$10*MANU!CJ21)+(4/5*'Weight '!$B$11*MANU!CY21)+('Weight '!$B$14*MANU!DN21)+('Weight '!$B$15*MANU!EC21)+(2/3*'Weight '!$B$16*MANU!ER21)</f>
        <v>43.311358313817294</v>
      </c>
      <c r="J25" s="24">
        <f>(2/3*'Weight '!$B$3*MANU!N21)+(2/3*'Weight '!$B$4*MANU!AC21)+(3/5*'Weight '!$B$5*MANU!AR21)+('Weight '!$B$8*MANU!BG21)+('Weight '!$B$9*MANU!BV21)+('Weight '!$B$10*MANU!CK21)+(4/5*'Weight '!$B$11*MANU!CZ21)+('Weight '!$B$14*MANU!DO21)+('Weight '!$B$15*MANU!ED21)+(2/3*'Weight '!$B$16*MANU!ES21)</f>
        <v>43.632523616734098</v>
      </c>
      <c r="K25" s="24">
        <f>(2/3*'Weight '!$B$3*MANU!O21)+(2/3*'Weight '!$B$4*MANU!AD21)+(3/5*'Weight '!$B$5*MANU!AS21)+('Weight '!$B$8*MANU!BH21)+('Weight '!$B$9*MANU!BW21)+('Weight '!$B$10*MANU!CL21)+(4/5*'Weight '!$B$11*MANU!DA21)+('Weight '!$B$14*MANU!DP21)+('Weight '!$B$15*MANU!EE21)+(2/3*'Weight '!$B$16*MANU!ET21)</f>
        <v>48.536877260789829</v>
      </c>
      <c r="L25" s="24">
        <f>(2/3*'Weight '!$B$3*MANU!P21)+(2/3*'Weight '!$B$4*MANU!AE21)+(3/5*'Weight '!$B$5*MANU!AT21)+('Weight '!$B$8*MANU!BI21)+('Weight '!$B$9*MANU!BX21)+('Weight '!$B$10*MANU!CM21)+(4/5*'Weight '!$B$11*MANU!DB21)+('Weight '!$B$14*MANU!DQ21)+('Weight '!$B$15*MANU!EF21)+(2/3*'Weight '!$B$16*MANU!EU21)</f>
        <v>43.190436662506748</v>
      </c>
      <c r="M25" s="24">
        <f>(2/3*'Weight '!$B$3*MANU!Q21)+(2/3*'Weight '!$B$4*MANU!AF21)+(3/5*'Weight '!$B$5*MANU!AU21)+('Weight '!$B$8*MANU!BJ21)+('Weight '!$B$9*MANU!BY21)+('Weight '!$B$10*MANU!CN21)+(4/5*'Weight '!$B$11*MANU!DC21)+('Weight '!$B$14*MANU!DR21)+('Weight '!$B$15*MANU!EG21)+(2/3*'Weight '!$B$16*MANU!EV21)</f>
        <v>35.270964629126709</v>
      </c>
      <c r="N25" s="24">
        <f>(2/3*'Weight '!$B$3*MANU!R21)+(2/3*'Weight '!$B$4*MANU!AG21)+(3/5*'Weight '!$B$5*MANU!AV21)+('Weight '!$B$8*MANU!BK21)+('Weight '!$B$9*MANU!BZ21)+('Weight '!$B$10*MANU!CO21)+(4/5*'Weight '!$B$11*MANU!DD21)+('Weight '!$B$14*MANU!DS21)+('Weight '!$B$15*MANU!EH21)+(2/3*'Weight '!$B$16*MANU!EW21)</f>
        <v>45.906666666666638</v>
      </c>
      <c r="O25" s="24">
        <f>(2/3*'Weight '!$B$3*MANU!S21)+(2/3*'Weight '!$B$4*MANU!AH21)+(3/5*'Weight '!$B$5*MANU!AW21)+('Weight '!$B$8*MANU!BL21)+('Weight '!$B$9*MANU!CA21)+('Weight '!$B$10*MANU!CP21)+(4/5*'Weight '!$B$11*MANU!DE21)+('Weight '!$B$14*MANU!DT21)+('Weight '!$B$15*MANU!EI21)+(2/3*'Weight '!$B$16*MANU!EX21)</f>
        <v>52.639342056288797</v>
      </c>
      <c r="P25" s="24">
        <f>(2/3*'Weight '!$B$3*MANU!T21)+(2/3*'Weight '!$B$4*MANU!AI21)+(3/5*'Weight '!$B$5*MANU!AX21)+('Weight '!$B$8*MANU!BM21)+('Weight '!$B$9*MANU!CB21)+('Weight '!$B$10*MANU!CQ21)+(4/5*'Weight '!$B$11*MANU!DF21)+('Weight '!$B$14*MANU!DU21)+('Weight '!$B$15*MANU!EJ21)+(2/3*'Weight '!$B$16*MANU!EY21)</f>
        <v>39.963493208318297</v>
      </c>
    </row>
    <row r="26" spans="1:16" ht="15">
      <c r="A26" s="1" t="s">
        <v>940</v>
      </c>
      <c r="B26" s="24">
        <f>(2/3*'Weight '!$B$3*MANU!F22)+(2/3*'Weight '!$B$4*MANU!U22)+(3/5*'Weight '!$B$5*MANU!AJ22)+('Weight '!$B$8*MANU!AY22)+('Weight '!$B$9*MANU!BN22)+('Weight '!$B$10*MANU!CC22)+(4/5*'Weight '!$B$11*MANU!CR22)+('Weight '!$B$14*MANU!DG22)+('Weight '!$B$15*MANU!DV22)+(2/3*'Weight '!$B$16*MANU!EK22)</f>
        <v>51.387153449387462</v>
      </c>
      <c r="C26" s="24">
        <f>(2/3*'Weight '!$B$3*MANU!G22)+(2/3*'Weight '!$B$4*MANU!V22)+(3/5*'Weight '!$B$5*MANU!AK22)+('Weight '!$B$8*MANU!AZ22)+('Weight '!$B$9*MANU!BO22)+('Weight '!$B$10*MANU!CD22)+(4/5*'Weight '!$B$11*MANU!CS22)+('Weight '!$B$14*MANU!DH22)+('Weight '!$B$15*MANU!DW22)+(2/3*'Weight '!$B$16*MANU!EL22)</f>
        <v>41.397004608294914</v>
      </c>
      <c r="D26" s="24">
        <f>(2/3*'Weight '!$B$3*MANU!H22)+(2/3*'Weight '!$B$4*MANU!W22)+(3/5*'Weight '!$B$5*MANU!AL22)+('Weight '!$B$8*MANU!BA22)+('Weight '!$B$9*MANU!BP22)+('Weight '!$B$10*MANU!CE22)+(4/5*'Weight '!$B$11*MANU!CT22)+('Weight '!$B$14*MANU!DI22)+('Weight '!$B$15*MANU!DX22)+(2/3*'Weight '!$B$16*MANU!EM22)</f>
        <v>34.228359173126577</v>
      </c>
      <c r="E26" s="24">
        <f>(2/3*'Weight '!$B$3*MANU!I22)+(2/3*'Weight '!$B$4*MANU!X22)+(3/5*'Weight '!$B$5*MANU!AM22)+('Weight '!$B$8*MANU!BB22)+('Weight '!$B$9*MANU!BQ22)+('Weight '!$B$10*MANU!CF22)+(4/5*'Weight '!$B$11*MANU!CU22)+('Weight '!$B$14*MANU!DJ22)+('Weight '!$B$15*MANU!DY22)+(2/3*'Weight '!$B$16*MANU!EN22)</f>
        <v>32.291991341991306</v>
      </c>
      <c r="F26" s="24">
        <f>(2/3*'Weight '!$B$3*MANU!J22)+(2/3*'Weight '!$B$4*MANU!Y22)+(3/5*'Weight '!$B$5*MANU!AN22)+('Weight '!$B$8*MANU!BC22)+('Weight '!$B$9*MANU!BR22)+('Weight '!$B$10*MANU!CG22)+(4/5*'Weight '!$B$11*MANU!CV22)+('Weight '!$B$14*MANU!DK22)+('Weight '!$B$15*MANU!DZ22)+(2/3*'Weight '!$B$16*MANU!EO22)</f>
        <v>22.185344827586178</v>
      </c>
      <c r="G26" s="24">
        <f>(2/3*'Weight '!$B$3*MANU!K22)+(2/3*'Weight '!$B$4*MANU!Z22)+(3/5*'Weight '!$B$5*MANU!AO22)+('Weight '!$B$8*MANU!BD22)+('Weight '!$B$9*MANU!BS22)+('Weight '!$B$10*MANU!CH22)+(4/5*'Weight '!$B$11*MANU!CW22)+('Weight '!$B$14*MANU!DL22)+('Weight '!$B$15*MANU!EA22)+(2/3*'Weight '!$B$16*MANU!EP22)</f>
        <v>33.816212946158458</v>
      </c>
      <c r="H26" s="24">
        <f>(2/3*'Weight '!$B$3*MANU!L22)+(2/3*'Weight '!$B$4*MANU!AA22)+(3/5*'Weight '!$B$5*MANU!AP22)+('Weight '!$B$8*MANU!BE22)+('Weight '!$B$9*MANU!BT22)+('Weight '!$B$10*MANU!CI22)+(4/5*'Weight '!$B$11*MANU!CX22)+('Weight '!$B$14*MANU!DM22)+('Weight '!$B$15*MANU!EB22)+(2/3*'Weight '!$B$16*MANU!EQ22)</f>
        <v>0</v>
      </c>
      <c r="I26" s="24">
        <f>(2/3*'Weight '!$B$3*MANU!M22)+(2/3*'Weight '!$B$4*MANU!AB22)+(3/5*'Weight '!$B$5*MANU!AQ22)+('Weight '!$B$8*MANU!BF22)+('Weight '!$B$9*MANU!BU22)+('Weight '!$B$10*MANU!CJ22)+(4/5*'Weight '!$B$11*MANU!CY22)+('Weight '!$B$14*MANU!DN22)+('Weight '!$B$15*MANU!EC22)+(2/3*'Weight '!$B$16*MANU!ER22)</f>
        <v>0</v>
      </c>
      <c r="J26" s="24">
        <f>(2/3*'Weight '!$B$3*MANU!N22)+(2/3*'Weight '!$B$4*MANU!AC22)+(3/5*'Weight '!$B$5*MANU!AR22)+('Weight '!$B$8*MANU!BG22)+('Weight '!$B$9*MANU!BV22)+('Weight '!$B$10*MANU!CK22)+(4/5*'Weight '!$B$11*MANU!CZ22)+('Weight '!$B$14*MANU!DO22)+('Weight '!$B$15*MANU!ED22)+(2/3*'Weight '!$B$16*MANU!ES22)</f>
        <v>0</v>
      </c>
      <c r="K26" s="24">
        <f>(2/3*'Weight '!$B$3*MANU!O22)+(2/3*'Weight '!$B$4*MANU!AD22)+(3/5*'Weight '!$B$5*MANU!AS22)+('Weight '!$B$8*MANU!BH22)+('Weight '!$B$9*MANU!BW22)+('Weight '!$B$10*MANU!CL22)+(4/5*'Weight '!$B$11*MANU!DA22)+('Weight '!$B$14*MANU!DP22)+('Weight '!$B$15*MANU!EE22)+(2/3*'Weight '!$B$16*MANU!ET22)</f>
        <v>0</v>
      </c>
      <c r="L26" s="24">
        <f>(2/3*'Weight '!$B$3*MANU!P22)+(2/3*'Weight '!$B$4*MANU!AE22)+(3/5*'Weight '!$B$5*MANU!AT22)+('Weight '!$B$8*MANU!BI22)+('Weight '!$B$9*MANU!BX22)+('Weight '!$B$10*MANU!CM22)+(4/5*'Weight '!$B$11*MANU!DB22)+('Weight '!$B$14*MANU!DQ22)+('Weight '!$B$15*MANU!EF22)+(2/3*'Weight '!$B$16*MANU!EU22)</f>
        <v>0</v>
      </c>
      <c r="M26" s="24">
        <f>(2/3*'Weight '!$B$3*MANU!Q22)+(2/3*'Weight '!$B$4*MANU!AF22)+(3/5*'Weight '!$B$5*MANU!AU22)+('Weight '!$B$8*MANU!BJ22)+('Weight '!$B$9*MANU!BY22)+('Weight '!$B$10*MANU!CN22)+(4/5*'Weight '!$B$11*MANU!DC22)+('Weight '!$B$14*MANU!DR22)+('Weight '!$B$15*MANU!EG22)+(2/3*'Weight '!$B$16*MANU!EV22)</f>
        <v>0</v>
      </c>
      <c r="N26" s="24">
        <f>(2/3*'Weight '!$B$3*MANU!R22)+(2/3*'Weight '!$B$4*MANU!AG22)+(3/5*'Weight '!$B$5*MANU!AV22)+('Weight '!$B$8*MANU!BK22)+('Weight '!$B$9*MANU!BZ22)+('Weight '!$B$10*MANU!CO22)+(4/5*'Weight '!$B$11*MANU!DD22)+('Weight '!$B$14*MANU!DS22)+('Weight '!$B$15*MANU!EH22)+(2/3*'Weight '!$B$16*MANU!EW22)</f>
        <v>0</v>
      </c>
      <c r="O26" s="24">
        <f>(2/3*'Weight '!$B$3*MANU!S22)+(2/3*'Weight '!$B$4*MANU!AH22)+(3/5*'Weight '!$B$5*MANU!AW22)+('Weight '!$B$8*MANU!BL22)+('Weight '!$B$9*MANU!CA22)+('Weight '!$B$10*MANU!CP22)+(4/5*'Weight '!$B$11*MANU!DE22)+('Weight '!$B$14*MANU!DT22)+('Weight '!$B$15*MANU!EI22)+(2/3*'Weight '!$B$16*MANU!EX22)</f>
        <v>0</v>
      </c>
      <c r="P26" s="24">
        <f>(2/3*'Weight '!$B$3*MANU!T22)+(2/3*'Weight '!$B$4*MANU!AI22)+(3/5*'Weight '!$B$5*MANU!AX22)+('Weight '!$B$8*MANU!BM22)+('Weight '!$B$9*MANU!CB22)+('Weight '!$B$10*MANU!CQ22)+(4/5*'Weight '!$B$11*MANU!DF22)+('Weight '!$B$14*MANU!DU22)+('Weight '!$B$15*MANU!EJ22)+(2/3*'Weight '!$B$16*MANU!EY22)</f>
        <v>0</v>
      </c>
    </row>
    <row r="27" spans="1:16" ht="15">
      <c r="A27" s="1" t="s">
        <v>685</v>
      </c>
      <c r="B27" s="24">
        <f>(2/3*'Weight '!$B$3*MANU!F23)+(2/3*'Weight '!$B$4*MANU!U23)+(3/5*'Weight '!$B$5*MANU!AJ23)+('Weight '!$B$8*MANU!AY23)+('Weight '!$B$9*MANU!BN23)+('Weight '!$B$10*MANU!CC23)+(4/5*'Weight '!$B$11*MANU!CR23)+('Weight '!$B$14*MANU!DG23)+('Weight '!$B$15*MANU!DV23)+(2/3*'Weight '!$B$16*MANU!EK23)</f>
        <v>65.974554434382895</v>
      </c>
      <c r="C27" s="24">
        <f>(2/3*'Weight '!$B$3*MANU!G23)+(2/3*'Weight '!$B$4*MANU!V23)+(3/5*'Weight '!$B$5*MANU!AK23)+('Weight '!$B$8*MANU!AZ23)+('Weight '!$B$9*MANU!BO23)+('Weight '!$B$10*MANU!CD23)+(4/5*'Weight '!$B$11*MANU!CS23)+('Weight '!$B$14*MANU!DH23)+('Weight '!$B$15*MANU!DW23)+(2/3*'Weight '!$B$16*MANU!EL23)</f>
        <v>64.266199895744009</v>
      </c>
      <c r="D27" s="24">
        <f>(2/3*'Weight '!$B$3*MANU!H23)+(2/3*'Weight '!$B$4*MANU!W23)+(3/5*'Weight '!$B$5*MANU!AL23)+('Weight '!$B$8*MANU!BA23)+('Weight '!$B$9*MANU!BP23)+('Weight '!$B$10*MANU!CE23)+(4/5*'Weight '!$B$11*MANU!CT23)+('Weight '!$B$14*MANU!DI23)+('Weight '!$B$15*MANU!DX23)+(2/3*'Weight '!$B$16*MANU!EM23)</f>
        <v>68.452300823846429</v>
      </c>
      <c r="E27" s="24">
        <f>(2/3*'Weight '!$B$3*MANU!I23)+(2/3*'Weight '!$B$4*MANU!X23)+(3/5*'Weight '!$B$5*MANU!AM23)+('Weight '!$B$8*MANU!BB23)+('Weight '!$B$9*MANU!BQ23)+('Weight '!$B$10*MANU!CF23)+(4/5*'Weight '!$B$11*MANU!CU23)+('Weight '!$B$14*MANU!DJ23)+('Weight '!$B$15*MANU!DY23)+(2/3*'Weight '!$B$16*MANU!EN23)</f>
        <v>69.917907921462387</v>
      </c>
      <c r="F27" s="24">
        <f>(2/3*'Weight '!$B$3*MANU!J23)+(2/3*'Weight '!$B$4*MANU!Y23)+(3/5*'Weight '!$B$5*MANU!AN23)+('Weight '!$B$8*MANU!BC23)+('Weight '!$B$9*MANU!BR23)+('Weight '!$B$10*MANU!CG23)+(4/5*'Weight '!$B$11*MANU!CV23)+('Weight '!$B$14*MANU!DK23)+('Weight '!$B$15*MANU!DZ23)+(2/3*'Weight '!$B$16*MANU!EO23)</f>
        <v>60.254682335208614</v>
      </c>
      <c r="G27" s="24">
        <f>(2/3*'Weight '!$B$3*MANU!K23)+(2/3*'Weight '!$B$4*MANU!Z23)+(3/5*'Weight '!$B$5*MANU!AO23)+('Weight '!$B$8*MANU!BD23)+('Weight '!$B$9*MANU!BS23)+('Weight '!$B$10*MANU!CH23)+(4/5*'Weight '!$B$11*MANU!CW23)+('Weight '!$B$14*MANU!DL23)+('Weight '!$B$15*MANU!EA23)+(2/3*'Weight '!$B$16*MANU!EP23)</f>
        <v>66.523103027529885</v>
      </c>
      <c r="H27" s="24">
        <f>(2/3*'Weight '!$B$3*MANU!L23)+(2/3*'Weight '!$B$4*MANU!AA23)+(3/5*'Weight '!$B$5*MANU!AP23)+('Weight '!$B$8*MANU!BE23)+('Weight '!$B$9*MANU!BT23)+('Weight '!$B$10*MANU!CI23)+(4/5*'Weight '!$B$11*MANU!CX23)+('Weight '!$B$14*MANU!DM23)+('Weight '!$B$15*MANU!EB23)+(2/3*'Weight '!$B$16*MANU!EQ23)</f>
        <v>60.572823480346109</v>
      </c>
      <c r="I27" s="24">
        <f>(2/3*'Weight '!$B$3*MANU!M23)+(2/3*'Weight '!$B$4*MANU!AB23)+(3/5*'Weight '!$B$5*MANU!AQ23)+('Weight '!$B$8*MANU!BF23)+('Weight '!$B$9*MANU!BU23)+('Weight '!$B$10*MANU!CJ23)+(4/5*'Weight '!$B$11*MANU!CY23)+('Weight '!$B$14*MANU!DN23)+('Weight '!$B$15*MANU!EC23)+(2/3*'Weight '!$B$16*MANU!ER23)</f>
        <v>62.937214766108177</v>
      </c>
      <c r="J27" s="24">
        <f>(2/3*'Weight '!$B$3*MANU!N23)+(2/3*'Weight '!$B$4*MANU!AC23)+(3/5*'Weight '!$B$5*MANU!AR23)+('Weight '!$B$8*MANU!BG23)+('Weight '!$B$9*MANU!BV23)+('Weight '!$B$10*MANU!CK23)+(4/5*'Weight '!$B$11*MANU!CZ23)+('Weight '!$B$14*MANU!DO23)+('Weight '!$B$15*MANU!ED23)+(2/3*'Weight '!$B$16*MANU!ES23)</f>
        <v>69.563483073477471</v>
      </c>
      <c r="K27" s="24">
        <f>(2/3*'Weight '!$B$3*MANU!O23)+(2/3*'Weight '!$B$4*MANU!AD23)+(3/5*'Weight '!$B$5*MANU!AS23)+('Weight '!$B$8*MANU!BH23)+('Weight '!$B$9*MANU!BW23)+('Weight '!$B$10*MANU!CL23)+(4/5*'Weight '!$B$11*MANU!DA23)+('Weight '!$B$14*MANU!DP23)+('Weight '!$B$15*MANU!EE23)+(2/3*'Weight '!$B$16*MANU!ET23)</f>
        <v>56.938036008498088</v>
      </c>
      <c r="L27" s="24">
        <f>(2/3*'Weight '!$B$3*MANU!P23)+(2/3*'Weight '!$B$4*MANU!AE23)+(3/5*'Weight '!$B$5*MANU!AT23)+('Weight '!$B$8*MANU!BI23)+('Weight '!$B$9*MANU!BX23)+('Weight '!$B$10*MANU!CM23)+(4/5*'Weight '!$B$11*MANU!DB23)+('Weight '!$B$14*MANU!DQ23)+('Weight '!$B$15*MANU!EF23)+(2/3*'Weight '!$B$16*MANU!EU23)</f>
        <v>55.686674133310959</v>
      </c>
      <c r="M27" s="24">
        <f>(2/3*'Weight '!$B$3*MANU!Q23)+(2/3*'Weight '!$B$4*MANU!AF23)+(3/5*'Weight '!$B$5*MANU!AU23)+('Weight '!$B$8*MANU!BJ23)+('Weight '!$B$9*MANU!BY23)+('Weight '!$B$10*MANU!CN23)+(4/5*'Weight '!$B$11*MANU!DC23)+('Weight '!$B$14*MANU!DR23)+('Weight '!$B$15*MANU!EG23)+(2/3*'Weight '!$B$16*MANU!EV23)</f>
        <v>54.119512996102223</v>
      </c>
      <c r="N27" s="24">
        <f>(2/3*'Weight '!$B$3*MANU!R23)+(2/3*'Weight '!$B$4*MANU!AG23)+(3/5*'Weight '!$B$5*MANU!AV23)+('Weight '!$B$8*MANU!BK23)+('Weight '!$B$9*MANU!BZ23)+('Weight '!$B$10*MANU!CO23)+(4/5*'Weight '!$B$11*MANU!DD23)+('Weight '!$B$14*MANU!DS23)+('Weight '!$B$15*MANU!EH23)+(2/3*'Weight '!$B$16*MANU!EW23)</f>
        <v>50.986016414141375</v>
      </c>
      <c r="O27" s="24">
        <f>(2/3*'Weight '!$B$3*MANU!S23)+(2/3*'Weight '!$B$4*MANU!AH23)+(3/5*'Weight '!$B$5*MANU!AW23)+('Weight '!$B$8*MANU!BL23)+('Weight '!$B$9*MANU!CA23)+('Weight '!$B$10*MANU!CP23)+(4/5*'Weight '!$B$11*MANU!DE23)+('Weight '!$B$14*MANU!DT23)+('Weight '!$B$15*MANU!EI23)+(2/3*'Weight '!$B$16*MANU!EX23)</f>
        <v>54.30287024182347</v>
      </c>
      <c r="P27" s="24">
        <f>(2/3*'Weight '!$B$3*MANU!T23)+(2/3*'Weight '!$B$4*MANU!AI23)+(3/5*'Weight '!$B$5*MANU!AX23)+('Weight '!$B$8*MANU!BM23)+('Weight '!$B$9*MANU!CB23)+('Weight '!$B$10*MANU!CQ23)+(4/5*'Weight '!$B$11*MANU!DF23)+('Weight '!$B$14*MANU!DU23)+('Weight '!$B$15*MANU!EJ23)+(2/3*'Weight '!$B$16*MANU!EY23)</f>
        <v>55.766263115415626</v>
      </c>
    </row>
    <row r="28" spans="1:16" ht="15">
      <c r="A28" s="1" t="s">
        <v>906</v>
      </c>
      <c r="B28" s="24">
        <f>(2/3*'Weight '!$B$3*MANU!F24)+(2/3*'Weight '!$B$4*MANU!U24)+(3/5*'Weight '!$B$5*MANU!AJ24)+('Weight '!$B$8*MANU!AY24)+('Weight '!$B$9*MANU!BN24)+('Weight '!$B$10*MANU!CC24)+(4/5*'Weight '!$B$11*MANU!CR24)+('Weight '!$B$14*MANU!DG24)+('Weight '!$B$15*MANU!DV24)+(2/3*'Weight '!$B$16*MANU!EK24)</f>
        <v>65.441299104190975</v>
      </c>
      <c r="C28" s="24">
        <f>(2/3*'Weight '!$B$3*MANU!G24)+(2/3*'Weight '!$B$4*MANU!V24)+(3/5*'Weight '!$B$5*MANU!AK24)+('Weight '!$B$8*MANU!AZ24)+('Weight '!$B$9*MANU!BO24)+('Weight '!$B$10*MANU!CD24)+(4/5*'Weight '!$B$11*MANU!CS24)+('Weight '!$B$14*MANU!DH24)+('Weight '!$B$15*MANU!DW24)+(2/3*'Weight '!$B$16*MANU!EL24)</f>
        <v>63.558303536837336</v>
      </c>
      <c r="D28" s="24">
        <f>(2/3*'Weight '!$B$3*MANU!H24)+(2/3*'Weight '!$B$4*MANU!W24)+(3/5*'Weight '!$B$5*MANU!AL24)+('Weight '!$B$8*MANU!BA24)+('Weight '!$B$9*MANU!BP24)+('Weight '!$B$10*MANU!CE24)+(4/5*'Weight '!$B$11*MANU!CT24)+('Weight '!$B$14*MANU!DI24)+('Weight '!$B$15*MANU!DX24)+(2/3*'Weight '!$B$16*MANU!EM24)</f>
        <v>59.412659078499708</v>
      </c>
      <c r="E28" s="24">
        <f>(2/3*'Weight '!$B$3*MANU!I24)+(2/3*'Weight '!$B$4*MANU!X24)+(3/5*'Weight '!$B$5*MANU!AM24)+('Weight '!$B$8*MANU!BB24)+('Weight '!$B$9*MANU!BQ24)+('Weight '!$B$10*MANU!CF24)+(4/5*'Weight '!$B$11*MANU!CU24)+('Weight '!$B$14*MANU!DJ24)+('Weight '!$B$15*MANU!DY24)+(2/3*'Weight '!$B$16*MANU!EN24)</f>
        <v>51.837087592860946</v>
      </c>
      <c r="F28" s="24">
        <f>(2/3*'Weight '!$B$3*MANU!J24)+(2/3*'Weight '!$B$4*MANU!Y24)+(3/5*'Weight '!$B$5*MANU!AN24)+('Weight '!$B$8*MANU!BC24)+('Weight '!$B$9*MANU!BR24)+('Weight '!$B$10*MANU!CG24)+(4/5*'Weight '!$B$11*MANU!CV24)+('Weight '!$B$14*MANU!DK24)+('Weight '!$B$15*MANU!DZ24)+(2/3*'Weight '!$B$16*MANU!EO24)</f>
        <v>52.468461219146107</v>
      </c>
      <c r="G28" s="24">
        <f>(2/3*'Weight '!$B$3*MANU!K24)+(2/3*'Weight '!$B$4*MANU!Z24)+(3/5*'Weight '!$B$5*MANU!AO24)+('Weight '!$B$8*MANU!BD24)+('Weight '!$B$9*MANU!BS24)+('Weight '!$B$10*MANU!CH24)+(4/5*'Weight '!$B$11*MANU!CW24)+('Weight '!$B$14*MANU!DL24)+('Weight '!$B$15*MANU!EA24)+(2/3*'Weight '!$B$16*MANU!EP24)</f>
        <v>50.164094900371467</v>
      </c>
      <c r="H28" s="24">
        <f>(2/3*'Weight '!$B$3*MANU!L24)+(2/3*'Weight '!$B$4*MANU!AA24)+(3/5*'Weight '!$B$5*MANU!AP24)+('Weight '!$B$8*MANU!BE24)+('Weight '!$B$9*MANU!BT24)+('Weight '!$B$10*MANU!CI24)+(4/5*'Weight '!$B$11*MANU!CX24)+('Weight '!$B$14*MANU!DM24)+('Weight '!$B$15*MANU!EB24)+(2/3*'Weight '!$B$16*MANU!EQ24)</f>
        <v>48.449942556777067</v>
      </c>
      <c r="I28" s="24">
        <f>(2/3*'Weight '!$B$3*MANU!M24)+(2/3*'Weight '!$B$4*MANU!AB24)+(3/5*'Weight '!$B$5*MANU!AQ24)+('Weight '!$B$8*MANU!BF24)+('Weight '!$B$9*MANU!BU24)+('Weight '!$B$10*MANU!CJ24)+(4/5*'Weight '!$B$11*MANU!CY24)+('Weight '!$B$14*MANU!DN24)+('Weight '!$B$15*MANU!EC24)+(2/3*'Weight '!$B$16*MANU!ER24)</f>
        <v>47.907571458596017</v>
      </c>
      <c r="J28" s="24">
        <f>(2/3*'Weight '!$B$3*MANU!N24)+(2/3*'Weight '!$B$4*MANU!AC24)+(3/5*'Weight '!$B$5*MANU!AR24)+('Weight '!$B$8*MANU!BG24)+('Weight '!$B$9*MANU!BV24)+('Weight '!$B$10*MANU!CK24)+(4/5*'Weight '!$B$11*MANU!CZ24)+('Weight '!$B$14*MANU!DO24)+('Weight '!$B$15*MANU!ED24)+(2/3*'Weight '!$B$16*MANU!ES24)</f>
        <v>41.504448355135963</v>
      </c>
      <c r="K28" s="24">
        <f>(2/3*'Weight '!$B$3*MANU!O24)+(2/3*'Weight '!$B$4*MANU!AD24)+(3/5*'Weight '!$B$5*MANU!AS24)+('Weight '!$B$8*MANU!BH24)+('Weight '!$B$9*MANU!BW24)+('Weight '!$B$10*MANU!CL24)+(4/5*'Weight '!$B$11*MANU!DA24)+('Weight '!$B$14*MANU!DP24)+('Weight '!$B$15*MANU!EE24)+(2/3*'Weight '!$B$16*MANU!ET24)</f>
        <v>37.004639314779254</v>
      </c>
      <c r="L28" s="24">
        <f>(2/3*'Weight '!$B$3*MANU!P24)+(2/3*'Weight '!$B$4*MANU!AE24)+(3/5*'Weight '!$B$5*MANU!AT24)+('Weight '!$B$8*MANU!BI24)+('Weight '!$B$9*MANU!BX24)+('Weight '!$B$10*MANU!CM24)+(4/5*'Weight '!$B$11*MANU!DB24)+('Weight '!$B$14*MANU!DQ24)+('Weight '!$B$15*MANU!EF24)+(2/3*'Weight '!$B$16*MANU!EU24)</f>
        <v>32.066750333162958</v>
      </c>
      <c r="M28" s="24">
        <f>(2/3*'Weight '!$B$3*MANU!Q24)+(2/3*'Weight '!$B$4*MANU!AF24)+(3/5*'Weight '!$B$5*MANU!AU24)+('Weight '!$B$8*MANU!BJ24)+('Weight '!$B$9*MANU!BY24)+('Weight '!$B$10*MANU!CN24)+(4/5*'Weight '!$B$11*MANU!DC24)+('Weight '!$B$14*MANU!DR24)+('Weight '!$B$15*MANU!EG24)+(2/3*'Weight '!$B$16*MANU!EV24)</f>
        <v>33.798017944570795</v>
      </c>
      <c r="N28" s="24">
        <f>(2/3*'Weight '!$B$3*MANU!R24)+(2/3*'Weight '!$B$4*MANU!AG24)+(3/5*'Weight '!$B$5*MANU!AV24)+('Weight '!$B$8*MANU!BK24)+('Weight '!$B$9*MANU!BZ24)+('Weight '!$B$10*MANU!CO24)+(4/5*'Weight '!$B$11*MANU!DD24)+('Weight '!$B$14*MANU!DS24)+('Weight '!$B$15*MANU!EH24)+(2/3*'Weight '!$B$16*MANU!EW24)</f>
        <v>32.834659090909057</v>
      </c>
      <c r="O28" s="24">
        <f>(2/3*'Weight '!$B$3*MANU!S24)+(2/3*'Weight '!$B$4*MANU!AH24)+(3/5*'Weight '!$B$5*MANU!AW24)+('Weight '!$B$8*MANU!BL24)+('Weight '!$B$9*MANU!CA24)+('Weight '!$B$10*MANU!CP24)+(4/5*'Weight '!$B$11*MANU!DE24)+('Weight '!$B$14*MANU!DT24)+('Weight '!$B$15*MANU!EI24)+(2/3*'Weight '!$B$16*MANU!EX24)</f>
        <v>39.754683986324622</v>
      </c>
      <c r="P28" s="24">
        <f>(2/3*'Weight '!$B$3*MANU!T24)+(2/3*'Weight '!$B$4*MANU!AI24)+(3/5*'Weight '!$B$5*MANU!AX24)+('Weight '!$B$8*MANU!BM24)+('Weight '!$B$9*MANU!CB24)+('Weight '!$B$10*MANU!CQ24)+(4/5*'Weight '!$B$11*MANU!DF24)+('Weight '!$B$14*MANU!DU24)+('Weight '!$B$15*MANU!EJ24)+(2/3*'Weight '!$B$16*MANU!EY24)</f>
        <v>0</v>
      </c>
    </row>
    <row r="29" spans="1:16" ht="15">
      <c r="A29" s="1" t="s">
        <v>708</v>
      </c>
      <c r="B29" s="24">
        <f>(2/3*'Weight '!$B$3*MANU!F25)+(2/3*'Weight '!$B$4*MANU!U25)+(3/5*'Weight '!$B$5*MANU!AJ25)+('Weight '!$B$8*MANU!AY25)+('Weight '!$B$9*MANU!BN25)+('Weight '!$B$10*MANU!CC25)+(4/5*'Weight '!$B$11*MANU!CR25)+('Weight '!$B$14*MANU!DG25)+('Weight '!$B$15*MANU!DV25)+(2/3*'Weight '!$B$16*MANU!EK25)</f>
        <v>38.113543674141681</v>
      </c>
      <c r="C29" s="24">
        <f>(2/3*'Weight '!$B$3*MANU!G25)+(2/3*'Weight '!$B$4*MANU!V25)+(3/5*'Weight '!$B$5*MANU!AK25)+('Weight '!$B$8*MANU!AZ25)+('Weight '!$B$9*MANU!BO25)+('Weight '!$B$10*MANU!CD25)+(4/5*'Weight '!$B$11*MANU!CS25)+('Weight '!$B$14*MANU!DH25)+('Weight '!$B$15*MANU!DW25)+(2/3*'Weight '!$B$16*MANU!EL25)</f>
        <v>27.148069768539798</v>
      </c>
      <c r="D29" s="24">
        <f>(2/3*'Weight '!$B$3*MANU!H25)+(2/3*'Weight '!$B$4*MANU!W25)+(3/5*'Weight '!$B$5*MANU!AL25)+('Weight '!$B$8*MANU!BA25)+('Weight '!$B$9*MANU!BP25)+('Weight '!$B$10*MANU!CE25)+(4/5*'Weight '!$B$11*MANU!CT25)+('Weight '!$B$14*MANU!DI25)+('Weight '!$B$15*MANU!DX25)+(2/3*'Weight '!$B$16*MANU!EM25)</f>
        <v>30.100895170227517</v>
      </c>
      <c r="E29" s="24">
        <f>(2/3*'Weight '!$B$3*MANU!I25)+(2/3*'Weight '!$B$4*MANU!X25)+(3/5*'Weight '!$B$5*MANU!AM25)+('Weight '!$B$8*MANU!BB25)+('Weight '!$B$9*MANU!BQ25)+('Weight '!$B$10*MANU!CF25)+(4/5*'Weight '!$B$11*MANU!CU25)+('Weight '!$B$14*MANU!DJ25)+('Weight '!$B$15*MANU!DY25)+(2/3*'Weight '!$B$16*MANU!EN25)</f>
        <v>31.779343343972631</v>
      </c>
      <c r="F29" s="24">
        <f>(2/3*'Weight '!$B$3*MANU!J25)+(2/3*'Weight '!$B$4*MANU!Y25)+(3/5*'Weight '!$B$5*MANU!AN25)+('Weight '!$B$8*MANU!BC25)+('Weight '!$B$9*MANU!BR25)+('Weight '!$B$10*MANU!CG25)+(4/5*'Weight '!$B$11*MANU!CV25)+('Weight '!$B$14*MANU!DK25)+('Weight '!$B$15*MANU!DZ25)+(2/3*'Weight '!$B$16*MANU!EO25)</f>
        <v>29.64974340840676</v>
      </c>
      <c r="G29" s="24">
        <f>(2/3*'Weight '!$B$3*MANU!K25)+(2/3*'Weight '!$B$4*MANU!Z25)+(3/5*'Weight '!$B$5*MANU!AO25)+('Weight '!$B$8*MANU!BD25)+('Weight '!$B$9*MANU!BS25)+('Weight '!$B$10*MANU!CH25)+(4/5*'Weight '!$B$11*MANU!CW25)+('Weight '!$B$14*MANU!DL25)+('Weight '!$B$15*MANU!EA25)+(2/3*'Weight '!$B$16*MANU!EP25)</f>
        <v>26.533880649447809</v>
      </c>
      <c r="H29" s="24">
        <f>(2/3*'Weight '!$B$3*MANU!L25)+(2/3*'Weight '!$B$4*MANU!AA25)+(3/5*'Weight '!$B$5*MANU!AP25)+('Weight '!$B$8*MANU!BE25)+('Weight '!$B$9*MANU!BT25)+('Weight '!$B$10*MANU!CI25)+(4/5*'Weight '!$B$11*MANU!CX25)+('Weight '!$B$14*MANU!DM25)+('Weight '!$B$15*MANU!EB25)+(2/3*'Weight '!$B$16*MANU!EQ25)</f>
        <v>23.717293066645556</v>
      </c>
      <c r="I29" s="24">
        <f>(2/3*'Weight '!$B$3*MANU!M25)+(2/3*'Weight '!$B$4*MANU!AB25)+(3/5*'Weight '!$B$5*MANU!AQ25)+('Weight '!$B$8*MANU!BF25)+('Weight '!$B$9*MANU!BU25)+('Weight '!$B$10*MANU!CJ25)+(4/5*'Weight '!$B$11*MANU!CY25)+('Weight '!$B$14*MANU!DN25)+('Weight '!$B$15*MANU!EC25)+(2/3*'Weight '!$B$16*MANU!ER25)</f>
        <v>15.023974525043164</v>
      </c>
      <c r="J29" s="24">
        <f>(2/3*'Weight '!$B$3*MANU!N25)+(2/3*'Weight '!$B$4*MANU!AC25)+(3/5*'Weight '!$B$5*MANU!AR25)+('Weight '!$B$8*MANU!BG25)+('Weight '!$B$9*MANU!BV25)+('Weight '!$B$10*MANU!CK25)+(4/5*'Weight '!$B$11*MANU!CZ25)+('Weight '!$B$14*MANU!DO25)+('Weight '!$B$15*MANU!ED25)+(2/3*'Weight '!$B$16*MANU!ES25)</f>
        <v>20.570213372210887</v>
      </c>
      <c r="K29" s="24">
        <f>(2/3*'Weight '!$B$3*MANU!O25)+(2/3*'Weight '!$B$4*MANU!AD25)+(3/5*'Weight '!$B$5*MANU!AS25)+('Weight '!$B$8*MANU!BH25)+('Weight '!$B$9*MANU!BW25)+('Weight '!$B$10*MANU!CL25)+(4/5*'Weight '!$B$11*MANU!DA25)+('Weight '!$B$14*MANU!DP25)+('Weight '!$B$15*MANU!EE25)+(2/3*'Weight '!$B$16*MANU!ET25)</f>
        <v>19.939513974959706</v>
      </c>
      <c r="L29" s="24">
        <f>(2/3*'Weight '!$B$3*MANU!P25)+(2/3*'Weight '!$B$4*MANU!AE25)+(3/5*'Weight '!$B$5*MANU!AT25)+('Weight '!$B$8*MANU!BI25)+('Weight '!$B$9*MANU!BX25)+('Weight '!$B$10*MANU!CM25)+(4/5*'Weight '!$B$11*MANU!DB25)+('Weight '!$B$14*MANU!DQ25)+('Weight '!$B$15*MANU!EF25)+(2/3*'Weight '!$B$16*MANU!EU25)</f>
        <v>22.03488562022595</v>
      </c>
      <c r="M29" s="24">
        <f>(2/3*'Weight '!$B$3*MANU!Q25)+(2/3*'Weight '!$B$4*MANU!AF25)+(3/5*'Weight '!$B$5*MANU!AU25)+('Weight '!$B$8*MANU!BJ25)+('Weight '!$B$9*MANU!BY25)+('Weight '!$B$10*MANU!CN25)+(4/5*'Weight '!$B$11*MANU!DC25)+('Weight '!$B$14*MANU!DR25)+('Weight '!$B$15*MANU!EG25)+(2/3*'Weight '!$B$16*MANU!EV25)</f>
        <v>0</v>
      </c>
      <c r="N29" s="24">
        <f>(2/3*'Weight '!$B$3*MANU!R25)+(2/3*'Weight '!$B$4*MANU!AG25)+(3/5*'Weight '!$B$5*MANU!AV25)+('Weight '!$B$8*MANU!BK25)+('Weight '!$B$9*MANU!BZ25)+('Weight '!$B$10*MANU!CO25)+(4/5*'Weight '!$B$11*MANU!DD25)+('Weight '!$B$14*MANU!DS25)+('Weight '!$B$15*MANU!EH25)+(2/3*'Weight '!$B$16*MANU!EW25)</f>
        <v>0</v>
      </c>
      <c r="O29" s="24">
        <f>(2/3*'Weight '!$B$3*MANU!S25)+(2/3*'Weight '!$B$4*MANU!AH25)+(3/5*'Weight '!$B$5*MANU!AW25)+('Weight '!$B$8*MANU!BL25)+('Weight '!$B$9*MANU!CA25)+('Weight '!$B$10*MANU!CP25)+(4/5*'Weight '!$B$11*MANU!DE25)+('Weight '!$B$14*MANU!DT25)+('Weight '!$B$15*MANU!EI25)+(2/3*'Weight '!$B$16*MANU!EX25)</f>
        <v>0</v>
      </c>
      <c r="P29" s="24">
        <f>(2/3*'Weight '!$B$3*MANU!T25)+(2/3*'Weight '!$B$4*MANU!AI25)+(3/5*'Weight '!$B$5*MANU!AX25)+('Weight '!$B$8*MANU!BM25)+('Weight '!$B$9*MANU!CB25)+('Weight '!$B$10*MANU!CQ25)+(4/5*'Weight '!$B$11*MANU!DF25)+('Weight '!$B$14*MANU!DU25)+('Weight '!$B$15*MANU!EJ25)+(2/3*'Weight '!$B$16*MANU!EY25)</f>
        <v>0</v>
      </c>
    </row>
    <row r="30" spans="1:16" ht="15">
      <c r="A30" s="1" t="s">
        <v>721</v>
      </c>
      <c r="B30" s="24">
        <f>(2/3*'Weight '!$B$3*MANU!F26)+(2/3*'Weight '!$B$4*MANU!U26)+(3/5*'Weight '!$B$5*MANU!AJ26)+('Weight '!$B$8*MANU!AY26)+('Weight '!$B$9*MANU!BN26)+('Weight '!$B$10*MANU!CC26)+(4/5*'Weight '!$B$11*MANU!CR26)+('Weight '!$B$14*MANU!DG26)+('Weight '!$B$15*MANU!DV26)+(2/3*'Weight '!$B$16*MANU!EK26)</f>
        <v>66.869569794671278</v>
      </c>
      <c r="C30" s="24">
        <f>(2/3*'Weight '!$B$3*MANU!G26)+(2/3*'Weight '!$B$4*MANU!V26)+(3/5*'Weight '!$B$5*MANU!AK26)+('Weight '!$B$8*MANU!AZ26)+('Weight '!$B$9*MANU!BO26)+('Weight '!$B$10*MANU!CD26)+(4/5*'Weight '!$B$11*MANU!CS26)+('Weight '!$B$14*MANU!DH26)+('Weight '!$B$15*MANU!DW26)+(2/3*'Weight '!$B$16*MANU!EL26)</f>
        <v>62.238840478374364</v>
      </c>
      <c r="D30" s="24">
        <f>(2/3*'Weight '!$B$3*MANU!H26)+(2/3*'Weight '!$B$4*MANU!W26)+(3/5*'Weight '!$B$5*MANU!AL26)+('Weight '!$B$8*MANU!BA26)+('Weight '!$B$9*MANU!BP26)+('Weight '!$B$10*MANU!CE26)+(4/5*'Weight '!$B$11*MANU!CT26)+('Weight '!$B$14*MANU!DI26)+('Weight '!$B$15*MANU!DX26)+(2/3*'Weight '!$B$16*MANU!EM26)</f>
        <v>58.856551449643668</v>
      </c>
      <c r="E30" s="24">
        <f>(2/3*'Weight '!$B$3*MANU!I26)+(2/3*'Weight '!$B$4*MANU!X26)+(3/5*'Weight '!$B$5*MANU!AM26)+('Weight '!$B$8*MANU!BB26)+('Weight '!$B$9*MANU!BQ26)+('Weight '!$B$10*MANU!CF26)+(4/5*'Weight '!$B$11*MANU!CU26)+('Weight '!$B$14*MANU!DJ26)+('Weight '!$B$15*MANU!DY26)+(2/3*'Weight '!$B$16*MANU!EN26)</f>
        <v>57.92354505190697</v>
      </c>
      <c r="F30" s="24">
        <f>(2/3*'Weight '!$B$3*MANU!J26)+(2/3*'Weight '!$B$4*MANU!Y26)+(3/5*'Weight '!$B$5*MANU!AN26)+('Weight '!$B$8*MANU!BC26)+('Weight '!$B$9*MANU!BR26)+('Weight '!$B$10*MANU!CG26)+(4/5*'Weight '!$B$11*MANU!CV26)+('Weight '!$B$14*MANU!DK26)+('Weight '!$B$15*MANU!DZ26)+(2/3*'Weight '!$B$16*MANU!EO26)</f>
        <v>57.16993918362337</v>
      </c>
      <c r="G30" s="24">
        <f>(2/3*'Weight '!$B$3*MANU!K26)+(2/3*'Weight '!$B$4*MANU!Z26)+(3/5*'Weight '!$B$5*MANU!AO26)+('Weight '!$B$8*MANU!BD26)+('Weight '!$B$9*MANU!BS26)+('Weight '!$B$10*MANU!CH26)+(4/5*'Weight '!$B$11*MANU!CW26)+('Weight '!$B$14*MANU!DL26)+('Weight '!$B$15*MANU!EA26)+(2/3*'Weight '!$B$16*MANU!EP26)</f>
        <v>58.40119782985257</v>
      </c>
      <c r="H30" s="24">
        <f>(2/3*'Weight '!$B$3*MANU!L26)+(2/3*'Weight '!$B$4*MANU!AA26)+(3/5*'Weight '!$B$5*MANU!AP26)+('Weight '!$B$8*MANU!BE26)+('Weight '!$B$9*MANU!BT26)+('Weight '!$B$10*MANU!CI26)+(4/5*'Weight '!$B$11*MANU!CX26)+('Weight '!$B$14*MANU!DM26)+('Weight '!$B$15*MANU!EB26)+(2/3*'Weight '!$B$16*MANU!EQ26)</f>
        <v>62.9637193350909</v>
      </c>
      <c r="I30" s="24">
        <f>(2/3*'Weight '!$B$3*MANU!M26)+(2/3*'Weight '!$B$4*MANU!AB26)+(3/5*'Weight '!$B$5*MANU!AQ26)+('Weight '!$B$8*MANU!BF26)+('Weight '!$B$9*MANU!BU26)+('Weight '!$B$10*MANU!CJ26)+(4/5*'Weight '!$B$11*MANU!CY26)+('Weight '!$B$14*MANU!DN26)+('Weight '!$B$15*MANU!EC26)+(2/3*'Weight '!$B$16*MANU!ER26)</f>
        <v>64.024161562481197</v>
      </c>
      <c r="J30" s="24">
        <f>(2/3*'Weight '!$B$3*MANU!N26)+(2/3*'Weight '!$B$4*MANU!AC26)+(3/5*'Weight '!$B$5*MANU!AR26)+('Weight '!$B$8*MANU!BG26)+('Weight '!$B$9*MANU!BV26)+('Weight '!$B$10*MANU!CK26)+(4/5*'Weight '!$B$11*MANU!CZ26)+('Weight '!$B$14*MANU!DO26)+('Weight '!$B$15*MANU!ED26)+(2/3*'Weight '!$B$16*MANU!ES26)</f>
        <v>69.895461854308394</v>
      </c>
      <c r="K30" s="24">
        <f>(2/3*'Weight '!$B$3*MANU!O26)+(2/3*'Weight '!$B$4*MANU!AD26)+(3/5*'Weight '!$B$5*MANU!AS26)+('Weight '!$B$8*MANU!BH26)+('Weight '!$B$9*MANU!BW26)+('Weight '!$B$10*MANU!CL26)+(4/5*'Weight '!$B$11*MANU!DA26)+('Weight '!$B$14*MANU!DP26)+('Weight '!$B$15*MANU!EE26)+(2/3*'Weight '!$B$16*MANU!ET26)</f>
        <v>63.705210230228928</v>
      </c>
      <c r="L30" s="24">
        <f>(2/3*'Weight '!$B$3*MANU!P26)+(2/3*'Weight '!$B$4*MANU!AE26)+(3/5*'Weight '!$B$5*MANU!AT26)+('Weight '!$B$8*MANU!BI26)+('Weight '!$B$9*MANU!BX26)+('Weight '!$B$10*MANU!CM26)+(4/5*'Weight '!$B$11*MANU!DB26)+('Weight '!$B$14*MANU!DQ26)+('Weight '!$B$15*MANU!EF26)+(2/3*'Weight '!$B$16*MANU!EU26)</f>
        <v>59.398453288114737</v>
      </c>
      <c r="M30" s="24">
        <f>(2/3*'Weight '!$B$3*MANU!Q26)+(2/3*'Weight '!$B$4*MANU!AF26)+(3/5*'Weight '!$B$5*MANU!AU26)+('Weight '!$B$8*MANU!BJ26)+('Weight '!$B$9*MANU!BY26)+('Weight '!$B$10*MANU!CN26)+(4/5*'Weight '!$B$11*MANU!DC26)+('Weight '!$B$14*MANU!DR26)+('Weight '!$B$15*MANU!EG26)+(2/3*'Weight '!$B$16*MANU!EV26)</f>
        <v>62.985128776622041</v>
      </c>
      <c r="N30" s="24">
        <f>(2/3*'Weight '!$B$3*MANU!R26)+(2/3*'Weight '!$B$4*MANU!AG26)+(3/5*'Weight '!$B$5*MANU!AV26)+('Weight '!$B$8*MANU!BK26)+('Weight '!$B$9*MANU!BZ26)+('Weight '!$B$10*MANU!CO26)+(4/5*'Weight '!$B$11*MANU!DD26)+('Weight '!$B$14*MANU!DS26)+('Weight '!$B$15*MANU!EH26)+(2/3*'Weight '!$B$16*MANU!EW26)</f>
        <v>61.212436868686851</v>
      </c>
      <c r="O30" s="24">
        <f>(2/3*'Weight '!$B$3*MANU!S26)+(2/3*'Weight '!$B$4*MANU!AH26)+(3/5*'Weight '!$B$5*MANU!AW26)+('Weight '!$B$8*MANU!BL26)+('Weight '!$B$9*MANU!CA26)+('Weight '!$B$10*MANU!CP26)+(4/5*'Weight '!$B$11*MANU!DE26)+('Weight '!$B$14*MANU!DT26)+('Weight '!$B$15*MANU!EI26)+(2/3*'Weight '!$B$16*MANU!EX26)</f>
        <v>66.606953906090212</v>
      </c>
      <c r="P30" s="24">
        <f>(2/3*'Weight '!$B$3*MANU!T26)+(2/3*'Weight '!$B$4*MANU!AI26)+(3/5*'Weight '!$B$5*MANU!AX26)+('Weight '!$B$8*MANU!BM26)+('Weight '!$B$9*MANU!CB26)+('Weight '!$B$10*MANU!CQ26)+(4/5*'Weight '!$B$11*MANU!DF26)+('Weight '!$B$14*MANU!DU26)+('Weight '!$B$15*MANU!EJ26)+(2/3*'Weight '!$B$16*MANU!EY26)</f>
        <v>60.501654560129111</v>
      </c>
    </row>
    <row r="31" spans="1:16" ht="15">
      <c r="A31" s="1" t="s">
        <v>571</v>
      </c>
      <c r="B31" s="24">
        <f>(2/3*'Weight '!$B$3*MANU!F27)+(2/3*'Weight '!$B$4*MANU!U27)+(3/5*'Weight '!$B$5*MANU!AJ27)+('Weight '!$B$8*MANU!AY27)+('Weight '!$B$9*MANU!BN27)+('Weight '!$B$10*MANU!CC27)+(4/5*'Weight '!$B$11*MANU!CR27)+('Weight '!$B$14*MANU!DG27)+('Weight '!$B$15*MANU!DV27)+(2/3*'Weight '!$B$16*MANU!EK27)</f>
        <v>57.20625879508794</v>
      </c>
      <c r="C31" s="24">
        <f>(2/3*'Weight '!$B$3*MANU!G27)+(2/3*'Weight '!$B$4*MANU!V27)+(3/5*'Weight '!$B$5*MANU!AK27)+('Weight '!$B$8*MANU!AZ27)+('Weight '!$B$9*MANU!BO27)+('Weight '!$B$10*MANU!CD27)+(4/5*'Weight '!$B$11*MANU!CS27)+('Weight '!$B$14*MANU!DH27)+('Weight '!$B$15*MANU!DW27)+(2/3*'Weight '!$B$16*MANU!EL27)</f>
        <v>60.012695634764462</v>
      </c>
      <c r="D31" s="24">
        <f>(2/3*'Weight '!$B$3*MANU!H27)+(2/3*'Weight '!$B$4*MANU!W27)+(3/5*'Weight '!$B$5*MANU!AL27)+('Weight '!$B$8*MANU!BA27)+('Weight '!$B$9*MANU!BP27)+('Weight '!$B$10*MANU!CE27)+(4/5*'Weight '!$B$11*MANU!CT27)+('Weight '!$B$14*MANU!DI27)+('Weight '!$B$15*MANU!DX27)+(2/3*'Weight '!$B$16*MANU!EM27)</f>
        <v>49.141071655371256</v>
      </c>
      <c r="E31" s="24">
        <f>(2/3*'Weight '!$B$3*MANU!I27)+(2/3*'Weight '!$B$4*MANU!X27)+(3/5*'Weight '!$B$5*MANU!AM27)+('Weight '!$B$8*MANU!BB27)+('Weight '!$B$9*MANU!BQ27)+('Weight '!$B$10*MANU!CF27)+(4/5*'Weight '!$B$11*MANU!CU27)+('Weight '!$B$14*MANU!DJ27)+('Weight '!$B$15*MANU!DY27)+(2/3*'Weight '!$B$16*MANU!EN27)</f>
        <v>51.568451308629626</v>
      </c>
      <c r="F31" s="24">
        <f>(2/3*'Weight '!$B$3*MANU!J27)+(2/3*'Weight '!$B$4*MANU!Y27)+(3/5*'Weight '!$B$5*MANU!AN27)+('Weight '!$B$8*MANU!BC27)+('Weight '!$B$9*MANU!BR27)+('Weight '!$B$10*MANU!CG27)+(4/5*'Weight '!$B$11*MANU!CV27)+('Weight '!$B$14*MANU!DK27)+('Weight '!$B$15*MANU!DZ27)+(2/3*'Weight '!$B$16*MANU!EO27)</f>
        <v>58.543780679751862</v>
      </c>
      <c r="G31" s="24">
        <f>(2/3*'Weight '!$B$3*MANU!K27)+(2/3*'Weight '!$B$4*MANU!Z27)+(3/5*'Weight '!$B$5*MANU!AO27)+('Weight '!$B$8*MANU!BD27)+('Weight '!$B$9*MANU!BS27)+('Weight '!$B$10*MANU!CH27)+(4/5*'Weight '!$B$11*MANU!CW27)+('Weight '!$B$14*MANU!DL27)+('Weight '!$B$15*MANU!EA27)+(2/3*'Weight '!$B$16*MANU!EP27)</f>
        <v>58.240284221191231</v>
      </c>
      <c r="H31" s="24">
        <f>(2/3*'Weight '!$B$3*MANU!L27)+(2/3*'Weight '!$B$4*MANU!AA27)+(3/5*'Weight '!$B$5*MANU!AP27)+('Weight '!$B$8*MANU!BE27)+('Weight '!$B$9*MANU!BT27)+('Weight '!$B$10*MANU!CI27)+(4/5*'Weight '!$B$11*MANU!CX27)+('Weight '!$B$14*MANU!DM27)+('Weight '!$B$15*MANU!EB27)+(2/3*'Weight '!$B$16*MANU!EQ27)</f>
        <v>55.352277233331414</v>
      </c>
      <c r="I31" s="24">
        <f>(2/3*'Weight '!$B$3*MANU!M27)+(2/3*'Weight '!$B$4*MANU!AB27)+(3/5*'Weight '!$B$5*MANU!AQ27)+('Weight '!$B$8*MANU!BF27)+('Weight '!$B$9*MANU!BU27)+('Weight '!$B$10*MANU!CJ27)+(4/5*'Weight '!$B$11*MANU!CY27)+('Weight '!$B$14*MANU!DN27)+('Weight '!$B$15*MANU!EC27)+(2/3*'Weight '!$B$16*MANU!ER27)</f>
        <v>53.547459942576623</v>
      </c>
      <c r="J31" s="24">
        <f>(2/3*'Weight '!$B$3*MANU!N27)+(2/3*'Weight '!$B$4*MANU!AC27)+(3/5*'Weight '!$B$5*MANU!AR27)+('Weight '!$B$8*MANU!BG27)+('Weight '!$B$9*MANU!BV27)+('Weight '!$B$10*MANU!CK27)+(4/5*'Weight '!$B$11*MANU!CZ27)+('Weight '!$B$14*MANU!DO27)+('Weight '!$B$15*MANU!ED27)+(2/3*'Weight '!$B$16*MANU!ES27)</f>
        <v>57.180308446097875</v>
      </c>
      <c r="K31" s="24">
        <f>(2/3*'Weight '!$B$3*MANU!O27)+(2/3*'Weight '!$B$4*MANU!AD27)+(3/5*'Weight '!$B$5*MANU!AS27)+('Weight '!$B$8*MANU!BH27)+('Weight '!$B$9*MANU!BW27)+('Weight '!$B$10*MANU!CL27)+(4/5*'Weight '!$B$11*MANU!DA27)+('Weight '!$B$14*MANU!DP27)+('Weight '!$B$15*MANU!EE27)+(2/3*'Weight '!$B$16*MANU!ET27)</f>
        <v>61.636279569892473</v>
      </c>
      <c r="L31" s="24">
        <f>(2/3*'Weight '!$B$3*MANU!P27)+(2/3*'Weight '!$B$4*MANU!AE27)+(3/5*'Weight '!$B$5*MANU!AT27)+('Weight '!$B$8*MANU!BI27)+('Weight '!$B$9*MANU!BX27)+('Weight '!$B$10*MANU!CM27)+(4/5*'Weight '!$B$11*MANU!DB27)+('Weight '!$B$14*MANU!DQ27)+('Weight '!$B$15*MANU!EF27)+(2/3*'Weight '!$B$16*MANU!EU27)</f>
        <v>59.082167272130768</v>
      </c>
      <c r="M31" s="24">
        <f>(2/3*'Weight '!$B$3*MANU!Q27)+(2/3*'Weight '!$B$4*MANU!AF27)+(3/5*'Weight '!$B$5*MANU!AU27)+('Weight '!$B$8*MANU!BJ27)+('Weight '!$B$9*MANU!BY27)+('Weight '!$B$10*MANU!CN27)+(4/5*'Weight '!$B$11*MANU!DC27)+('Weight '!$B$14*MANU!DR27)+('Weight '!$B$15*MANU!EG27)+(2/3*'Weight '!$B$16*MANU!EV27)</f>
        <v>42.307606003833108</v>
      </c>
      <c r="N31" s="24">
        <f>(2/3*'Weight '!$B$3*MANU!R27)+(2/3*'Weight '!$B$4*MANU!AG27)+(3/5*'Weight '!$B$5*MANU!AV27)+('Weight '!$B$8*MANU!BK27)+('Weight '!$B$9*MANU!BZ27)+('Weight '!$B$10*MANU!CO27)+(4/5*'Weight '!$B$11*MANU!DD27)+('Weight '!$B$14*MANU!DS27)+('Weight '!$B$15*MANU!EH27)+(2/3*'Weight '!$B$16*MANU!EW27)</f>
        <v>46.311773472429159</v>
      </c>
      <c r="O31" s="24">
        <f>(2/3*'Weight '!$B$3*MANU!S27)+(2/3*'Weight '!$B$4*MANU!AH27)+(3/5*'Weight '!$B$5*MANU!AW27)+('Weight '!$B$8*MANU!BL27)+('Weight '!$B$9*MANU!CA27)+('Weight '!$B$10*MANU!CP27)+(4/5*'Weight '!$B$11*MANU!DE27)+('Weight '!$B$14*MANU!DT27)+('Weight '!$B$15*MANU!EI27)+(2/3*'Weight '!$B$16*MANU!EX27)</f>
        <v>36.362452216887611</v>
      </c>
      <c r="P31" s="24">
        <f>(2/3*'Weight '!$B$3*MANU!T27)+(2/3*'Weight '!$B$4*MANU!AI27)+(3/5*'Weight '!$B$5*MANU!AX27)+('Weight '!$B$8*MANU!BM27)+('Weight '!$B$9*MANU!CB27)+('Weight '!$B$10*MANU!CQ27)+(4/5*'Weight '!$B$11*MANU!DF27)+('Weight '!$B$14*MANU!DU27)+('Weight '!$B$15*MANU!EJ27)+(2/3*'Weight '!$B$16*MANU!EY27)</f>
        <v>0</v>
      </c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16e67723-3666-49c0-968a-8b15fa767d2d}">
  <sheetPr codeName="Sheet2"/>
  <dimension ref="A1:AK345"/>
  <sheetViews>
    <sheetView workbookViewId="0" topLeftCell="A1">
      <selection pane="topLeft" activeCell="B33" sqref="B33"/>
    </sheetView>
  </sheetViews>
  <sheetFormatPr defaultColWidth="8.83428571428571" defaultRowHeight="15"/>
  <cols>
    <col min="1" max="1" width="24.1428571428571" style="1" bestFit="1" customWidth="1"/>
    <col min="2" max="16384" width="8.85714285714286" style="1" customWidth="1"/>
  </cols>
  <sheetData>
    <row r="1" spans="2:2" ht="15">
      <c r="B1" s="15" t="s">
        <v>502</v>
      </c>
    </row>
    <row r="2" spans="1:1" ht="16">
      <c r="A2" s="2" t="s">
        <v>2</v>
      </c>
    </row>
    <row r="3" spans="1:2" ht="15">
      <c r="A3" s="1" t="s">
        <v>503</v>
      </c>
      <c r="B3" s="16">
        <v>0.12</v>
      </c>
    </row>
    <row r="4" spans="1:2" ht="15">
      <c r="A4" s="1" t="s">
        <v>504</v>
      </c>
      <c r="B4" s="16">
        <v>0.11</v>
      </c>
    </row>
    <row r="5" spans="1:2" ht="15">
      <c r="A5" s="1" t="s">
        <v>505</v>
      </c>
      <c r="B5" s="16">
        <v>0.11</v>
      </c>
    </row>
    <row r="6" spans="2:2" ht="15">
      <c r="B6" s="16"/>
    </row>
    <row r="7" spans="1:2" ht="16">
      <c r="A7" s="2" t="s">
        <v>17</v>
      </c>
      <c r="B7" s="16"/>
    </row>
    <row r="8" spans="1:2" ht="15">
      <c r="A8" s="1" t="s">
        <v>506</v>
      </c>
      <c r="B8" s="16">
        <v>0.16</v>
      </c>
    </row>
    <row r="9" spans="1:2" ht="15">
      <c r="A9" s="1" t="s">
        <v>507</v>
      </c>
      <c r="B9" s="16">
        <v>0.044999999999999998</v>
      </c>
    </row>
    <row r="10" spans="1:2" ht="15">
      <c r="A10" s="1" t="s">
        <v>508</v>
      </c>
      <c r="B10" s="16">
        <v>0.080000000000000002</v>
      </c>
    </row>
    <row r="11" spans="1:2" ht="15">
      <c r="A11" s="1" t="s">
        <v>509</v>
      </c>
      <c r="B11" s="16">
        <v>0.070000000000000007</v>
      </c>
    </row>
    <row r="12" spans="2:2" ht="15">
      <c r="B12" s="16"/>
    </row>
    <row r="13" spans="1:2" ht="16">
      <c r="A13" s="2" t="s">
        <v>33</v>
      </c>
      <c r="B13" s="16"/>
    </row>
    <row r="14" spans="1:2" ht="15">
      <c r="A14" s="1" t="s">
        <v>510</v>
      </c>
      <c r="B14" s="16">
        <v>0.19</v>
      </c>
    </row>
    <row r="15" spans="1:2" ht="15">
      <c r="A15" s="1" t="s">
        <v>511</v>
      </c>
      <c r="B15" s="16">
        <v>0.070000000000000007</v>
      </c>
    </row>
    <row r="16" spans="1:2" ht="15">
      <c r="A16" s="1" t="s">
        <v>512</v>
      </c>
      <c r="B16" s="16">
        <v>0.044999999999999998</v>
      </c>
    </row>
    <row r="19" spans="2:2" ht="15">
      <c r="B19" s="17">
        <f>SUM(B3:B16)</f>
        <v>1</v>
      </c>
    </row>
    <row r="345" spans="37:37" ht="15">
      <c r="AK345" s="1">
        <f>'ISSUE SCORE from EIKON'!AK345*0.2*'WEIGHTED from Refinitive'!$B$5+'WEIGHTED from Refinitive'!$B$10*0.5</f>
        <v>1.4065738161559882</v>
      </c>
    </row>
  </sheetData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9d4b0c66-c030-4ede-8d92-fc192c976b94}">
  <sheetPr codeName="Sheet20"/>
  <dimension ref="A1:R118"/>
  <sheetViews>
    <sheetView zoomScale="75" zoomScaleNormal="75" workbookViewId="0" topLeftCell="A1">
      <selection pane="topLeft" activeCell="R2" sqref="R2:R47"/>
    </sheetView>
  </sheetViews>
  <sheetFormatPr defaultColWidth="11.4242857142857" defaultRowHeight="15"/>
  <cols>
    <col min="1" max="1" width="25.8571428571429" style="1" bestFit="1" customWidth="1"/>
    <col min="2" max="16384" width="11.4285714285714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8" ht="15">
      <c r="A2" s="1" t="s">
        <v>533</v>
      </c>
      <c r="B2" s="1">
        <f>(1/3*'Weight '!$B$3*MANU!F5)+(1/3*'Weight '!$B$4*MANU!U5)+(1/5*'Weight '!$B$5*MANU!AJ5)+(0*'Weight '!$B$8*MANU!AY5)+(0*'Weight '!$B$9*MANU!BN5)+(1/2*'Weight '!$B$10*MANU!CC5)+(1/5*'Weight '!$B$11*MANU!CR5)+(0*'Weight '!$B$14*MANU!DG5)+(0*'Weight '!$B$15*MANU!DV5)+(2/3*'Weight '!$B$16*MANU!EK5)</f>
        <v>16.890743458058196</v>
      </c>
      <c r="C2" s="1">
        <f>(1/3*'Weight '!$B$3*MANU!G5)+(1/3*'Weight '!$B$4*MANU!V5)+(1/5*'Weight '!$B$5*MANU!AK5)+(0*'Weight '!$B$8*MANU!AZ5)+(0*'Weight '!$B$9*MANU!BO5)+(1/2*'Weight '!$B$10*MANU!CD5)+(1/5*'Weight '!$B$11*MANU!CS5)+(0*'Weight '!$B$14*MANU!DH5)+(0*'Weight '!$B$15*MANU!DW5)+(2/3*'Weight '!$B$16*MANU!EL5)</f>
        <v>17.348572115024307</v>
      </c>
      <c r="D2" s="1">
        <f>(1/3*'Weight '!$B$3*MANU!H5)+(1/3*'Weight '!$B$4*MANU!W5)+(1/5*'Weight '!$B$5*MANU!AL5)+(0*'Weight '!$B$8*MANU!BA5)+(0*'Weight '!$B$9*MANU!BP5)+(1/2*'Weight '!$B$10*MANU!CE5)+(1/5*'Weight '!$B$11*MANU!CT5)+(0*'Weight '!$B$14*MANU!DI5)+(0*'Weight '!$B$15*MANU!DX5)+(2/3*'Weight '!$B$16*MANU!EM5)</f>
        <v>17.225676449813395</v>
      </c>
      <c r="E2" s="1">
        <f>(1/3*'Weight '!$B$3*MANU!I5)+(1/3*'Weight '!$B$4*MANU!X5)+(1/5*'Weight '!$B$5*MANU!AM5)+(0*'Weight '!$B$8*MANU!BB5)+(0*'Weight '!$B$9*MANU!BQ5)+(1/2*'Weight '!$B$10*MANU!CF5)+(1/5*'Weight '!$B$11*MANU!CU5)+(0*'Weight '!$B$14*MANU!DJ5)+(0*'Weight '!$B$15*MANU!DY5)+(2/3*'Weight '!$B$16*MANU!EN5)</f>
        <v>16.432410199945735</v>
      </c>
      <c r="F2" s="1">
        <f>(1/3*'Weight '!$B$3*MANU!J5)+(1/3*'Weight '!$B$4*MANU!Y5)+(1/5*'Weight '!$B$5*MANU!AN5)+(0*'Weight '!$B$8*MANU!BC5)+(0*'Weight '!$B$9*MANU!BR5)+(1/2*'Weight '!$B$10*MANU!CG5)+(1/5*'Weight '!$B$11*MANU!CV5)+(0*'Weight '!$B$14*MANU!DK5)+(0*'Weight '!$B$15*MANU!DZ5)+(2/3*'Weight '!$B$16*MANU!EO5)</f>
        <v>15.648665762098588</v>
      </c>
      <c r="G2" s="1">
        <f>(1/3*'Weight '!$B$3*MANU!K5)+(1/3*'Weight '!$B$4*MANU!Z5)+(1/5*'Weight '!$B$5*MANU!AO5)+(0*'Weight '!$B$8*MANU!BD5)+(0*'Weight '!$B$9*MANU!BS5)+(1/2*'Weight '!$B$10*MANU!CH5)+(1/5*'Weight '!$B$11*MANU!CW5)+(0*'Weight '!$B$14*MANU!DL5)+(0*'Weight '!$B$15*MANU!EA5)+(2/3*'Weight '!$B$16*MANU!EP5)</f>
        <v>15.77335359675785</v>
      </c>
      <c r="H2" s="1">
        <f>(1/3*'Weight '!$B$3*MANU!L5)+(1/3*'Weight '!$B$4*MANU!AA5)+(1/5*'Weight '!$B$5*MANU!AP5)+(0*'Weight '!$B$8*MANU!BE5)+(0*'Weight '!$B$9*MANU!BT5)+(1/2*'Weight '!$B$10*MANU!CI5)+(1/5*'Weight '!$B$11*MANU!CX5)+(0*'Weight '!$B$14*MANU!DM5)+(0*'Weight '!$B$15*MANU!EB5)+(2/3*'Weight '!$B$16*MANU!EQ5)</f>
        <v>15.682570550702296</v>
      </c>
      <c r="I2" s="1">
        <f>(1/3*'Weight '!$B$3*MANU!M5)+(1/3*'Weight '!$B$4*MANU!AB5)+(1/5*'Weight '!$B$5*MANU!AQ5)+(0*'Weight '!$B$8*MANU!BF5)+(0*'Weight '!$B$9*MANU!BU5)+(1/2*'Weight '!$B$10*MANU!CJ5)+(1/5*'Weight '!$B$11*MANU!CY5)+(0*'Weight '!$B$14*MANU!DN5)+(0*'Weight '!$B$15*MANU!EC5)+(2/3*'Weight '!$B$16*MANU!ER5)</f>
        <v>15.722552543085325</v>
      </c>
      <c r="J2" s="1">
        <f>(1/3*'Weight '!$B$3*MANU!N5)+(1/3*'Weight '!$B$4*MANU!AC5)+(1/5*'Weight '!$B$5*MANU!AR5)+(0*'Weight '!$B$8*MANU!BG5)+(0*'Weight '!$B$9*MANU!BV5)+(1/2*'Weight '!$B$10*MANU!CK5)+(1/5*'Weight '!$B$11*MANU!CZ5)+(0*'Weight '!$B$14*MANU!DO5)+(0*'Weight '!$B$15*MANU!ED5)+(2/3*'Weight '!$B$16*MANU!ES5)</f>
        <v>15.629923761758004</v>
      </c>
      <c r="K2" s="1">
        <f>(1/3*'Weight '!$B$3*MANU!O5)+(1/3*'Weight '!$B$4*MANU!AD5)+(1/5*'Weight '!$B$5*MANU!AS5)+(0*'Weight '!$B$8*MANU!BH5)+(0*'Weight '!$B$9*MANU!BW5)+(1/2*'Weight '!$B$10*MANU!CL5)+(1/5*'Weight '!$B$11*MANU!DA5)+(0*'Weight '!$B$14*MANU!DP5)+(0*'Weight '!$B$15*MANU!EE5)+(2/3*'Weight '!$B$16*MANU!ET5)</f>
        <v>15.076394247445227</v>
      </c>
      <c r="L2" s="1">
        <f>(1/3*'Weight '!$B$3*MANU!P5)+(1/3*'Weight '!$B$4*MANU!AE5)+(1/5*'Weight '!$B$5*MANU!AT5)+(0*'Weight '!$B$8*MANU!BI5)+(0*'Weight '!$B$9*MANU!BX5)+(1/2*'Weight '!$B$10*MANU!CM5)+(1/5*'Weight '!$B$11*MANU!DB5)+(0*'Weight '!$B$14*MANU!DQ5)+(0*'Weight '!$B$15*MANU!EF5)+(2/3*'Weight '!$B$16*MANU!EU5)</f>
        <v>15.637902003935192</v>
      </c>
      <c r="M2" s="1">
        <f>(1/3*'Weight '!$B$3*MANU!Q5)+(1/3*'Weight '!$B$4*MANU!AF5)+(1/5*'Weight '!$B$5*MANU!AU5)+(0*'Weight '!$B$8*MANU!BJ5)+(0*'Weight '!$B$9*MANU!BY5)+(1/2*'Weight '!$B$10*MANU!CN5)+(1/5*'Weight '!$B$11*MANU!DC5)+(0*'Weight '!$B$14*MANU!DR5)+(0*'Weight '!$B$15*MANU!EG5)+(2/3*'Weight '!$B$16*MANU!EV5)</f>
        <v>15.301079742446751</v>
      </c>
      <c r="N2" s="1">
        <f>(1/3*'Weight '!$B$3*MANU!R5)+(1/3*'Weight '!$B$4*MANU!AG5)+(1/5*'Weight '!$B$5*MANU!AV5)+(0*'Weight '!$B$8*MANU!BK5)+(0*'Weight '!$B$9*MANU!BZ5)+(1/2*'Weight '!$B$10*MANU!CO5)+(1/5*'Weight '!$B$11*MANU!DD5)+(0*'Weight '!$B$14*MANU!DS5)+(0*'Weight '!$B$15*MANU!EH5)+(2/3*'Weight '!$B$16*MANU!EW5)</f>
        <v>15.792361111111102</v>
      </c>
      <c r="O2" s="1">
        <f>(1/3*'Weight '!$B$3*MANU!S5)+(1/3*'Weight '!$B$4*MANU!AH5)+(1/5*'Weight '!$B$5*MANU!AW5)+(0*'Weight '!$B$8*MANU!BL5)+(0*'Weight '!$B$9*MANU!CA5)+(1/2*'Weight '!$B$10*MANU!CP5)+(1/5*'Weight '!$B$11*MANU!DE5)+(0*'Weight '!$B$14*MANU!DT5)+(0*'Weight '!$B$15*MANU!EI5)+(2/3*'Weight '!$B$16*MANU!EX5)</f>
        <v>14.702333700298521</v>
      </c>
      <c r="P2" s="1">
        <f>(1/3*'Weight '!$B$3*MANU!T5)+(1/3*'Weight '!$B$4*MANU!AI5)+(1/5*'Weight '!$B$5*MANU!AX5)+(0*'Weight '!$B$8*MANU!BM5)+(0*'Weight '!$B$9*MANU!CB5)+(1/2*'Weight '!$B$10*MANU!CQ5)+(1/5*'Weight '!$B$11*MANU!DF5)+(0*'Weight '!$B$14*MANU!DU5)+(0*'Weight '!$B$15*MANU!EJ5)+(2/3*'Weight '!$B$16*MANU!EY5)</f>
        <v>10.02659965838917</v>
      </c>
      <c r="R2" s="1" t="s">
        <v>533</v>
      </c>
    </row>
    <row r="3" spans="1:18" ht="15">
      <c r="A3" s="1" t="s">
        <v>558</v>
      </c>
      <c r="B3" s="1">
        <f>(1/3*'Weight '!$B$3*MANU!F6)+(1/3*'Weight '!$B$4*MANU!U6)+(1/5*'Weight '!$B$5*MANU!AJ6)+(0*'Weight '!$B$8*MANU!AY6)+(0*'Weight '!$B$9*MANU!BN6)+(1/2*'Weight '!$B$10*MANU!CC6)+(1/5*'Weight '!$B$11*MANU!CR6)+(0*'Weight '!$B$14*MANU!DG6)+(0*'Weight '!$B$15*MANU!DV6)+(2/3*'Weight '!$B$16*MANU!EK6)</f>
        <v>8.4058433484018664</v>
      </c>
      <c r="C3" s="1">
        <f>(1/3*'Weight '!$B$3*MANU!G6)+(1/3*'Weight '!$B$4*MANU!V6)+(1/5*'Weight '!$B$5*MANU!AK6)+(0*'Weight '!$B$8*MANU!AZ6)+(0*'Weight '!$B$9*MANU!BO6)+(1/2*'Weight '!$B$10*MANU!CD6)+(1/5*'Weight '!$B$11*MANU!CS6)+(0*'Weight '!$B$14*MANU!DH6)+(0*'Weight '!$B$15*MANU!DW6)+(2/3*'Weight '!$B$16*MANU!EL6)</f>
        <v>8.4659281822153662</v>
      </c>
      <c r="D3" s="1">
        <f>(1/3*'Weight '!$B$3*MANU!H6)+(1/3*'Weight '!$B$4*MANU!W6)+(1/5*'Weight '!$B$5*MANU!AL6)+(0*'Weight '!$B$8*MANU!BA6)+(0*'Weight '!$B$9*MANU!BP6)+(1/2*'Weight '!$B$10*MANU!CE6)+(1/5*'Weight '!$B$11*MANU!CT6)+(0*'Weight '!$B$14*MANU!DI6)+(0*'Weight '!$B$15*MANU!DX6)+(2/3*'Weight '!$B$16*MANU!EM6)</f>
        <v>9.1561021252959076</v>
      </c>
      <c r="E3" s="1">
        <f>(1/3*'Weight '!$B$3*MANU!I6)+(1/3*'Weight '!$B$4*MANU!X6)+(1/5*'Weight '!$B$5*MANU!AM6)+(0*'Weight '!$B$8*MANU!BB6)+(0*'Weight '!$B$9*MANU!BQ6)+(1/2*'Weight '!$B$10*MANU!CF6)+(1/5*'Weight '!$B$11*MANU!CU6)+(0*'Weight '!$B$14*MANU!DJ6)+(0*'Weight '!$B$15*MANU!DY6)+(2/3*'Weight '!$B$16*MANU!EN6)</f>
        <v>8.7724725943970689</v>
      </c>
      <c r="F3" s="1">
        <f>(1/3*'Weight '!$B$3*MANU!J6)+(1/3*'Weight '!$B$4*MANU!Y6)+(1/5*'Weight '!$B$5*MANU!AN6)+(0*'Weight '!$B$8*MANU!BC6)+(0*'Weight '!$B$9*MANU!BR6)+(1/2*'Weight '!$B$10*MANU!CG6)+(1/5*'Weight '!$B$11*MANU!CV6)+(0*'Weight '!$B$14*MANU!DK6)+(0*'Weight '!$B$15*MANU!DZ6)+(2/3*'Weight '!$B$16*MANU!EO6)</f>
        <v>0</v>
      </c>
      <c r="G3" s="1">
        <f>(1/3*'Weight '!$B$3*MANU!K6)+(1/3*'Weight '!$B$4*MANU!Z6)+(1/5*'Weight '!$B$5*MANU!AO6)+(0*'Weight '!$B$8*MANU!BD6)+(0*'Weight '!$B$9*MANU!BS6)+(1/2*'Weight '!$B$10*MANU!CH6)+(1/5*'Weight '!$B$11*MANU!CW6)+(0*'Weight '!$B$14*MANU!DL6)+(0*'Weight '!$B$15*MANU!EA6)+(2/3*'Weight '!$B$16*MANU!EP6)</f>
        <v>0</v>
      </c>
      <c r="H3" s="1">
        <f>(1/3*'Weight '!$B$3*MANU!L6)+(1/3*'Weight '!$B$4*MANU!AA6)+(1/5*'Weight '!$B$5*MANU!AP6)+(0*'Weight '!$B$8*MANU!BE6)+(0*'Weight '!$B$9*MANU!BT6)+(1/2*'Weight '!$B$10*MANU!CI6)+(1/5*'Weight '!$B$11*MANU!CX6)+(0*'Weight '!$B$14*MANU!DM6)+(0*'Weight '!$B$15*MANU!EB6)+(2/3*'Weight '!$B$16*MANU!EQ6)</f>
        <v>0</v>
      </c>
      <c r="I3" s="1">
        <f>(1/3*'Weight '!$B$3*MANU!M6)+(1/3*'Weight '!$B$4*MANU!AB6)+(1/5*'Weight '!$B$5*MANU!AQ6)+(0*'Weight '!$B$8*MANU!BF6)+(0*'Weight '!$B$9*MANU!BU6)+(1/2*'Weight '!$B$10*MANU!CJ6)+(1/5*'Weight '!$B$11*MANU!CY6)+(0*'Weight '!$B$14*MANU!DN6)+(0*'Weight '!$B$15*MANU!EC6)+(2/3*'Weight '!$B$16*MANU!ER6)</f>
        <v>0</v>
      </c>
      <c r="J3" s="1">
        <f>(1/3*'Weight '!$B$3*MANU!N6)+(1/3*'Weight '!$B$4*MANU!AC6)+(1/5*'Weight '!$B$5*MANU!AR6)+(0*'Weight '!$B$8*MANU!BG6)+(0*'Weight '!$B$9*MANU!BV6)+(1/2*'Weight '!$B$10*MANU!CK6)+(1/5*'Weight '!$B$11*MANU!CZ6)+(0*'Weight '!$B$14*MANU!DO6)+(0*'Weight '!$B$15*MANU!ED6)+(2/3*'Weight '!$B$16*MANU!ES6)</f>
        <v>0</v>
      </c>
      <c r="K3" s="1">
        <f>(1/3*'Weight '!$B$3*MANU!O6)+(1/3*'Weight '!$B$4*MANU!AD6)+(1/5*'Weight '!$B$5*MANU!AS6)+(0*'Weight '!$B$8*MANU!BH6)+(0*'Weight '!$B$9*MANU!BW6)+(1/2*'Weight '!$B$10*MANU!CL6)+(1/5*'Weight '!$B$11*MANU!DA6)+(0*'Weight '!$B$14*MANU!DP6)+(0*'Weight '!$B$15*MANU!EE6)+(2/3*'Weight '!$B$16*MANU!ET6)</f>
        <v>0</v>
      </c>
      <c r="L3" s="1">
        <f>(1/3*'Weight '!$B$3*MANU!P6)+(1/3*'Weight '!$B$4*MANU!AE6)+(1/5*'Weight '!$B$5*MANU!AT6)+(0*'Weight '!$B$8*MANU!BI6)+(0*'Weight '!$B$9*MANU!BX6)+(1/2*'Weight '!$B$10*MANU!CM6)+(1/5*'Weight '!$B$11*MANU!DB6)+(0*'Weight '!$B$14*MANU!DQ6)+(0*'Weight '!$B$15*MANU!EF6)+(2/3*'Weight '!$B$16*MANU!EU6)</f>
        <v>0</v>
      </c>
      <c r="M3" s="1">
        <f>(1/3*'Weight '!$B$3*MANU!Q6)+(1/3*'Weight '!$B$4*MANU!AF6)+(1/5*'Weight '!$B$5*MANU!AU6)+(0*'Weight '!$B$8*MANU!BJ6)+(0*'Weight '!$B$9*MANU!BY6)+(1/2*'Weight '!$B$10*MANU!CN6)+(1/5*'Weight '!$B$11*MANU!DC6)+(0*'Weight '!$B$14*MANU!DR6)+(0*'Weight '!$B$15*MANU!EG6)+(2/3*'Weight '!$B$16*MANU!EV6)</f>
        <v>0</v>
      </c>
      <c r="N3" s="1">
        <f>(1/3*'Weight '!$B$3*MANU!R6)+(1/3*'Weight '!$B$4*MANU!AG6)+(1/5*'Weight '!$B$5*MANU!AV6)+(0*'Weight '!$B$8*MANU!BK6)+(0*'Weight '!$B$9*MANU!BZ6)+(1/2*'Weight '!$B$10*MANU!CO6)+(1/5*'Weight '!$B$11*MANU!DD6)+(0*'Weight '!$B$14*MANU!DS6)+(0*'Weight '!$B$15*MANU!EH6)+(2/3*'Weight '!$B$16*MANU!EW6)</f>
        <v>0</v>
      </c>
      <c r="O3" s="1">
        <f>(1/3*'Weight '!$B$3*MANU!S6)+(1/3*'Weight '!$B$4*MANU!AH6)+(1/5*'Weight '!$B$5*MANU!AW6)+(0*'Weight '!$B$8*MANU!BL6)+(0*'Weight '!$B$9*MANU!CA6)+(1/2*'Weight '!$B$10*MANU!CP6)+(1/5*'Weight '!$B$11*MANU!DE6)+(0*'Weight '!$B$14*MANU!DT6)+(0*'Weight '!$B$15*MANU!EI6)+(2/3*'Weight '!$B$16*MANU!EX6)</f>
        <v>0</v>
      </c>
      <c r="P3" s="1">
        <f>(1/3*'Weight '!$B$3*MANU!T6)+(1/3*'Weight '!$B$4*MANU!AI6)+(1/5*'Weight '!$B$5*MANU!AX6)+(0*'Weight '!$B$8*MANU!BM6)+(0*'Weight '!$B$9*MANU!CB6)+(1/2*'Weight '!$B$10*MANU!CQ6)+(1/5*'Weight '!$B$11*MANU!DF6)+(0*'Weight '!$B$14*MANU!DU6)+(0*'Weight '!$B$15*MANU!EJ6)+(2/3*'Weight '!$B$16*MANU!EY6)</f>
        <v>0</v>
      </c>
      <c r="R3" s="1" t="s">
        <v>558</v>
      </c>
    </row>
    <row r="4" spans="1:18" ht="15">
      <c r="A4" s="1" t="s">
        <v>559</v>
      </c>
      <c r="B4" s="1">
        <f>(1/3*'Weight '!$B$3*MANU!F7)+(1/3*'Weight '!$B$4*MANU!U7)+(1/5*'Weight '!$B$5*MANU!AJ7)+(0*'Weight '!$B$8*MANU!AY7)+(0*'Weight '!$B$9*MANU!BN7)+(1/2*'Weight '!$B$10*MANU!CC7)+(1/5*'Weight '!$B$11*MANU!CR7)+(0*'Weight '!$B$14*MANU!DG7)+(0*'Weight '!$B$15*MANU!DV7)+(2/3*'Weight '!$B$16*MANU!EK7)</f>
        <v>10.787034000403461</v>
      </c>
      <c r="C4" s="1">
        <f>(1/3*'Weight '!$B$3*MANU!G7)+(1/3*'Weight '!$B$4*MANU!V7)+(1/5*'Weight '!$B$5*MANU!AK7)+(0*'Weight '!$B$8*MANU!AZ7)+(0*'Weight '!$B$9*MANU!BO7)+(1/2*'Weight '!$B$10*MANU!CD7)+(1/5*'Weight '!$B$11*MANU!CS7)+(0*'Weight '!$B$14*MANU!DH7)+(0*'Weight '!$B$15*MANU!DW7)+(2/3*'Weight '!$B$16*MANU!EL7)</f>
        <v>10.538089333387529</v>
      </c>
      <c r="D4" s="1">
        <f>(1/3*'Weight '!$B$3*MANU!H7)+(1/3*'Weight '!$B$4*MANU!W7)+(1/5*'Weight '!$B$5*MANU!AL7)+(0*'Weight '!$B$8*MANU!BA7)+(0*'Weight '!$B$9*MANU!BP7)+(1/2*'Weight '!$B$10*MANU!CE7)+(1/5*'Weight '!$B$11*MANU!CT7)+(0*'Weight '!$B$14*MANU!DI7)+(0*'Weight '!$B$15*MANU!DX7)+(2/3*'Weight '!$B$16*MANU!EM7)</f>
        <v>10.514088136319357</v>
      </c>
      <c r="E4" s="1">
        <f>(1/3*'Weight '!$B$3*MANU!I7)+(1/3*'Weight '!$B$4*MANU!X7)+(1/5*'Weight '!$B$5*MANU!AM7)+(0*'Weight '!$B$8*MANU!BB7)+(0*'Weight '!$B$9*MANU!BQ7)+(1/2*'Weight '!$B$10*MANU!CF7)+(1/5*'Weight '!$B$11*MANU!CU7)+(0*'Weight '!$B$14*MANU!DJ7)+(0*'Weight '!$B$15*MANU!DY7)+(2/3*'Weight '!$B$16*MANU!EN7)</f>
        <v>9.9766296170916959</v>
      </c>
      <c r="F4" s="1">
        <f>(1/3*'Weight '!$B$3*MANU!J7)+(1/3*'Weight '!$B$4*MANU!Y7)+(1/5*'Weight '!$B$5*MANU!AN7)+(0*'Weight '!$B$8*MANU!BC7)+(0*'Weight '!$B$9*MANU!BR7)+(1/2*'Weight '!$B$10*MANU!CG7)+(1/5*'Weight '!$B$11*MANU!CV7)+(0*'Weight '!$B$14*MANU!DK7)+(0*'Weight '!$B$15*MANU!DZ7)+(2/3*'Weight '!$B$16*MANU!EO7)</f>
        <v>7.5335408181561982</v>
      </c>
      <c r="G4" s="1">
        <f>(1/3*'Weight '!$B$3*MANU!K7)+(1/3*'Weight '!$B$4*MANU!Z7)+(1/5*'Weight '!$B$5*MANU!AO7)+(0*'Weight '!$B$8*MANU!BD7)+(0*'Weight '!$B$9*MANU!BS7)+(1/2*'Weight '!$B$10*MANU!CH7)+(1/5*'Weight '!$B$11*MANU!CW7)+(0*'Weight '!$B$14*MANU!DL7)+(0*'Weight '!$B$15*MANU!EA7)+(2/3*'Weight '!$B$16*MANU!EP7)</f>
        <v>7.4193448159405566</v>
      </c>
      <c r="H4" s="1">
        <f>(1/3*'Weight '!$B$3*MANU!L7)+(1/3*'Weight '!$B$4*MANU!AA7)+(1/5*'Weight '!$B$5*MANU!AP7)+(0*'Weight '!$B$8*MANU!BE7)+(0*'Weight '!$B$9*MANU!BT7)+(1/2*'Weight '!$B$10*MANU!CI7)+(1/5*'Weight '!$B$11*MANU!CX7)+(0*'Weight '!$B$14*MANU!DM7)+(0*'Weight '!$B$15*MANU!EB7)+(2/3*'Weight '!$B$16*MANU!EQ7)</f>
        <v>4.8682513652943129</v>
      </c>
      <c r="I4" s="1">
        <f>(1/3*'Weight '!$B$3*MANU!M7)+(1/3*'Weight '!$B$4*MANU!AB7)+(1/5*'Weight '!$B$5*MANU!AQ7)+(0*'Weight '!$B$8*MANU!BF7)+(0*'Weight '!$B$9*MANU!BU7)+(1/2*'Weight '!$B$10*MANU!CJ7)+(1/5*'Weight '!$B$11*MANU!CY7)+(0*'Weight '!$B$14*MANU!DN7)+(0*'Weight '!$B$15*MANU!EC7)+(2/3*'Weight '!$B$16*MANU!ER7)</f>
        <v>5.5240789197141593</v>
      </c>
      <c r="J4" s="1">
        <f>(1/3*'Weight '!$B$3*MANU!N7)+(1/3*'Weight '!$B$4*MANU!AC7)+(1/5*'Weight '!$B$5*MANU!AR7)+(0*'Weight '!$B$8*MANU!BG7)+(0*'Weight '!$B$9*MANU!BV7)+(1/2*'Weight '!$B$10*MANU!CK7)+(1/5*'Weight '!$B$11*MANU!CZ7)+(0*'Weight '!$B$14*MANU!DO7)+(0*'Weight '!$B$15*MANU!ED7)+(2/3*'Weight '!$B$16*MANU!ES7)</f>
        <v>7.2809572006940382</v>
      </c>
      <c r="K4" s="1">
        <f>(1/3*'Weight '!$B$3*MANU!O7)+(1/3*'Weight '!$B$4*MANU!AD7)+(1/5*'Weight '!$B$5*MANU!AS7)+(0*'Weight '!$B$8*MANU!BH7)+(0*'Weight '!$B$9*MANU!BW7)+(1/2*'Weight '!$B$10*MANU!CL7)+(1/5*'Weight '!$B$11*MANU!DA7)+(0*'Weight '!$B$14*MANU!DP7)+(0*'Weight '!$B$15*MANU!EE7)+(2/3*'Weight '!$B$16*MANU!ET7)</f>
        <v>7.7304094134523167</v>
      </c>
      <c r="L4" s="1">
        <f>(1/3*'Weight '!$B$3*MANU!P7)+(1/3*'Weight '!$B$4*MANU!AE7)+(1/5*'Weight '!$B$5*MANU!AT7)+(0*'Weight '!$B$8*MANU!BI7)+(0*'Weight '!$B$9*MANU!BX7)+(1/2*'Weight '!$B$10*MANU!CM7)+(1/5*'Weight '!$B$11*MANU!DB7)+(0*'Weight '!$B$14*MANU!DQ7)+(0*'Weight '!$B$15*MANU!EF7)+(2/3*'Weight '!$B$16*MANU!EU7)</f>
        <v>7.3688167494551218</v>
      </c>
      <c r="M4" s="1">
        <f>(1/3*'Weight '!$B$3*MANU!Q7)+(1/3*'Weight '!$B$4*MANU!AF7)+(1/5*'Weight '!$B$5*MANU!AU7)+(0*'Weight '!$B$8*MANU!BJ7)+(0*'Weight '!$B$9*MANU!BY7)+(1/2*'Weight '!$B$10*MANU!CN7)+(1/5*'Weight '!$B$11*MANU!DC7)+(0*'Weight '!$B$14*MANU!DR7)+(0*'Weight '!$B$15*MANU!EG7)+(2/3*'Weight '!$B$16*MANU!EV7)</f>
        <v>6.8534625602233259</v>
      </c>
      <c r="N4" s="1">
        <f>(1/3*'Weight '!$B$3*MANU!R7)+(1/3*'Weight '!$B$4*MANU!AG7)+(1/5*'Weight '!$B$5*MANU!AV7)+(0*'Weight '!$B$8*MANU!BK7)+(0*'Weight '!$B$9*MANU!BZ7)+(1/2*'Weight '!$B$10*MANU!CO7)+(1/5*'Weight '!$B$11*MANU!DD7)+(0*'Weight '!$B$14*MANU!DS7)+(0*'Weight '!$B$15*MANU!EH7)+(2/3*'Weight '!$B$16*MANU!EW7)</f>
        <v>6.9782593375616591</v>
      </c>
      <c r="O4" s="1">
        <f>(1/3*'Weight '!$B$3*MANU!S7)+(1/3*'Weight '!$B$4*MANU!AH7)+(1/5*'Weight '!$B$5*MANU!AW7)+(0*'Weight '!$B$8*MANU!BL7)+(0*'Weight '!$B$9*MANU!CA7)+(1/2*'Weight '!$B$10*MANU!CP7)+(1/5*'Weight '!$B$11*MANU!DE7)+(0*'Weight '!$B$14*MANU!DT7)+(0*'Weight '!$B$15*MANU!EI7)+(2/3*'Weight '!$B$16*MANU!EX7)</f>
        <v>7.855202856100969</v>
      </c>
      <c r="P4" s="1">
        <f>(1/3*'Weight '!$B$3*MANU!T7)+(1/3*'Weight '!$B$4*MANU!AI7)+(1/5*'Weight '!$B$5*MANU!AX7)+(0*'Weight '!$B$8*MANU!BM7)+(0*'Weight '!$B$9*MANU!CB7)+(1/2*'Weight '!$B$10*MANU!CQ7)+(1/5*'Weight '!$B$11*MANU!DF7)+(0*'Weight '!$B$14*MANU!DU7)+(0*'Weight '!$B$15*MANU!EJ7)+(2/3*'Weight '!$B$16*MANU!EY7)</f>
        <v>0</v>
      </c>
      <c r="R4" s="1" t="s">
        <v>527</v>
      </c>
    </row>
    <row r="5" spans="1:18" ht="15">
      <c r="A5" s="1" t="s">
        <v>570</v>
      </c>
      <c r="B5" s="1">
        <f>(1/3*'Weight '!$B$3*MANU!F8)+(1/3*'Weight '!$B$4*MANU!U8)+(1/5*'Weight '!$B$5*MANU!AJ8)+(0*'Weight '!$B$8*MANU!AY8)+(0*'Weight '!$B$9*MANU!BN8)+(1/2*'Weight '!$B$10*MANU!CC8)+(1/5*'Weight '!$B$11*MANU!CR8)+(0*'Weight '!$B$14*MANU!DG8)+(0*'Weight '!$B$15*MANU!DV8)+(2/3*'Weight '!$B$16*MANU!EK8)</f>
        <v>16.021423781686952</v>
      </c>
      <c r="C5" s="1">
        <f>(1/3*'Weight '!$B$3*MANU!G8)+(1/3*'Weight '!$B$4*MANU!V8)+(1/5*'Weight '!$B$5*MANU!AK8)+(0*'Weight '!$B$8*MANU!AZ8)+(0*'Weight '!$B$9*MANU!BO8)+(1/2*'Weight '!$B$10*MANU!CD8)+(1/5*'Weight '!$B$11*MANU!CS8)+(0*'Weight '!$B$14*MANU!DH8)+(0*'Weight '!$B$15*MANU!DW8)+(2/3*'Weight '!$B$16*MANU!EL8)</f>
        <v>16.262019758507126</v>
      </c>
      <c r="D5" s="1">
        <f>(1/3*'Weight '!$B$3*MANU!H8)+(1/3*'Weight '!$B$4*MANU!W8)+(1/5*'Weight '!$B$5*MANU!AL8)+(0*'Weight '!$B$8*MANU!BA8)+(0*'Weight '!$B$9*MANU!BP8)+(1/2*'Weight '!$B$10*MANU!CE8)+(1/5*'Weight '!$B$11*MANU!CT8)+(0*'Weight '!$B$14*MANU!DI8)+(0*'Weight '!$B$15*MANU!DX8)+(2/3*'Weight '!$B$16*MANU!EM8)</f>
        <v>16.13748521056419</v>
      </c>
      <c r="E5" s="1">
        <f>(1/3*'Weight '!$B$3*MANU!I8)+(1/3*'Weight '!$B$4*MANU!X8)+(1/5*'Weight '!$B$5*MANU!AM8)+(0*'Weight '!$B$8*MANU!BB8)+(0*'Weight '!$B$9*MANU!BQ8)+(1/2*'Weight '!$B$10*MANU!CF8)+(1/5*'Weight '!$B$11*MANU!CU8)+(0*'Weight '!$B$14*MANU!DJ8)+(0*'Weight '!$B$15*MANU!DY8)+(2/3*'Weight '!$B$16*MANU!EN8)</f>
        <v>16.08310545650593</v>
      </c>
      <c r="F5" s="1">
        <f>(1/3*'Weight '!$B$3*MANU!J8)+(1/3*'Weight '!$B$4*MANU!Y8)+(1/5*'Weight '!$B$5*MANU!AN8)+(0*'Weight '!$B$8*MANU!BC8)+(0*'Weight '!$B$9*MANU!BR8)+(1/2*'Weight '!$B$10*MANU!CG8)+(1/5*'Weight '!$B$11*MANU!CV8)+(0*'Weight '!$B$14*MANU!DK8)+(0*'Weight '!$B$15*MANU!DZ8)+(2/3*'Weight '!$B$16*MANU!EO8)</f>
        <v>16.020740797663869</v>
      </c>
      <c r="G5" s="1">
        <f>(1/3*'Weight '!$B$3*MANU!K8)+(1/3*'Weight '!$B$4*MANU!Z8)+(1/5*'Weight '!$B$5*MANU!AO8)+(0*'Weight '!$B$8*MANU!BD8)+(0*'Weight '!$B$9*MANU!BS8)+(1/2*'Weight '!$B$10*MANU!CH8)+(1/5*'Weight '!$B$11*MANU!CW8)+(0*'Weight '!$B$14*MANU!DL8)+(0*'Weight '!$B$15*MANU!EA8)+(2/3*'Weight '!$B$16*MANU!EP8)</f>
        <v>15.892037825059099</v>
      </c>
      <c r="H5" s="1">
        <f>(1/3*'Weight '!$B$3*MANU!L8)+(1/3*'Weight '!$B$4*MANU!AA8)+(1/5*'Weight '!$B$5*MANU!AP8)+(0*'Weight '!$B$8*MANU!BE8)+(0*'Weight '!$B$9*MANU!BT8)+(1/2*'Weight '!$B$10*MANU!CI8)+(1/5*'Weight '!$B$11*MANU!CX8)+(0*'Weight '!$B$14*MANU!DM8)+(0*'Weight '!$B$15*MANU!EB8)+(2/3*'Weight '!$B$16*MANU!EQ8)</f>
        <v>15.358948471474912</v>
      </c>
      <c r="I5" s="1">
        <f>(1/3*'Weight '!$B$3*MANU!M8)+(1/3*'Weight '!$B$4*MANU!AB8)+(1/5*'Weight '!$B$5*MANU!AQ8)+(0*'Weight '!$B$8*MANU!BF8)+(0*'Weight '!$B$9*MANU!BU8)+(1/2*'Weight '!$B$10*MANU!CJ8)+(1/5*'Weight '!$B$11*MANU!CY8)+(0*'Weight '!$B$14*MANU!DN8)+(0*'Weight '!$B$15*MANU!EC8)+(2/3*'Weight '!$B$16*MANU!ER8)</f>
        <v>15.5934888608659</v>
      </c>
      <c r="J5" s="1">
        <f>(1/3*'Weight '!$B$3*MANU!N8)+(1/3*'Weight '!$B$4*MANU!AC8)+(1/5*'Weight '!$B$5*MANU!AR8)+(0*'Weight '!$B$8*MANU!BG8)+(0*'Weight '!$B$9*MANU!BV8)+(1/2*'Weight '!$B$10*MANU!CK8)+(1/5*'Weight '!$B$11*MANU!CZ8)+(0*'Weight '!$B$14*MANU!DO8)+(0*'Weight '!$B$15*MANU!ED8)+(2/3*'Weight '!$B$16*MANU!ES8)</f>
        <v>14.227790630422202</v>
      </c>
      <c r="K5" s="1">
        <f>(1/3*'Weight '!$B$3*MANU!O8)+(1/3*'Weight '!$B$4*MANU!AD8)+(1/5*'Weight '!$B$5*MANU!AS8)+(0*'Weight '!$B$8*MANU!BH8)+(0*'Weight '!$B$9*MANU!BW8)+(1/2*'Weight '!$B$10*MANU!CL8)+(1/5*'Weight '!$B$11*MANU!DA8)+(0*'Weight '!$B$14*MANU!DP8)+(0*'Weight '!$B$15*MANU!EE8)+(2/3*'Weight '!$B$16*MANU!ET8)</f>
        <v>14.483609646260657</v>
      </c>
      <c r="L5" s="1">
        <f>(1/3*'Weight '!$B$3*MANU!P8)+(1/3*'Weight '!$B$4*MANU!AE8)+(1/5*'Weight '!$B$5*MANU!AT8)+(0*'Weight '!$B$8*MANU!BI8)+(0*'Weight '!$B$9*MANU!BX8)+(1/2*'Weight '!$B$10*MANU!CM8)+(1/5*'Weight '!$B$11*MANU!DB8)+(0*'Weight '!$B$14*MANU!DQ8)+(0*'Weight '!$B$15*MANU!EF8)+(2/3*'Weight '!$B$16*MANU!EU8)</f>
        <v>13.505793580772117</v>
      </c>
      <c r="M5" s="1">
        <f>(1/3*'Weight '!$B$3*MANU!Q8)+(1/3*'Weight '!$B$4*MANU!AF8)+(1/5*'Weight '!$B$5*MANU!AU8)+(0*'Weight '!$B$8*MANU!BJ8)+(0*'Weight '!$B$9*MANU!BY8)+(1/2*'Weight '!$B$10*MANU!CN8)+(1/5*'Weight '!$B$11*MANU!DC8)+(0*'Weight '!$B$14*MANU!DR8)+(0*'Weight '!$B$15*MANU!EG8)+(2/3*'Weight '!$B$16*MANU!EV8)</f>
        <v>13.884524291953705</v>
      </c>
      <c r="N5" s="1">
        <f>(1/3*'Weight '!$B$3*MANU!R8)+(1/3*'Weight '!$B$4*MANU!AG8)+(1/5*'Weight '!$B$5*MANU!AV8)+(0*'Weight '!$B$8*MANU!BK8)+(0*'Weight '!$B$9*MANU!BZ8)+(1/2*'Weight '!$B$10*MANU!CO8)+(1/5*'Weight '!$B$11*MANU!DD8)+(0*'Weight '!$B$14*MANU!DS8)+(0*'Weight '!$B$15*MANU!EH8)+(2/3*'Weight '!$B$16*MANU!EW8)</f>
        <v>11.067899929527833</v>
      </c>
      <c r="O5" s="1">
        <f>(1/3*'Weight '!$B$3*MANU!S8)+(1/3*'Weight '!$B$4*MANU!AH8)+(1/5*'Weight '!$B$5*MANU!AW8)+(0*'Weight '!$B$8*MANU!BL8)+(0*'Weight '!$B$9*MANU!CA8)+(1/2*'Weight '!$B$10*MANU!CP8)+(1/5*'Weight '!$B$11*MANU!DE8)+(0*'Weight '!$B$14*MANU!DT8)+(0*'Weight '!$B$15*MANU!EI8)+(2/3*'Weight '!$B$16*MANU!EX8)</f>
        <v>11.294657162014321</v>
      </c>
      <c r="P5" s="1">
        <f>(1/3*'Weight '!$B$3*MANU!T8)+(1/3*'Weight '!$B$4*MANU!AI8)+(1/5*'Weight '!$B$5*MANU!AX8)+(0*'Weight '!$B$8*MANU!BM8)+(0*'Weight '!$B$9*MANU!CB8)+(1/2*'Weight '!$B$10*MANU!CQ8)+(1/5*'Weight '!$B$11*MANU!DF8)+(0*'Weight '!$B$14*MANU!DU8)+(0*'Weight '!$B$15*MANU!EJ8)+(2/3*'Weight '!$B$16*MANU!EY8)</f>
        <v>12.578992915433586</v>
      </c>
      <c r="R5" s="1" t="s">
        <v>554</v>
      </c>
    </row>
    <row r="6" spans="1:18" ht="15">
      <c r="A6" s="1" t="s">
        <v>538</v>
      </c>
      <c r="B6" s="1">
        <f>(1/3*'Weight '!$B$3*MANU!F9)+(1/3*'Weight '!$B$4*MANU!U9)+(1/5*'Weight '!$B$5*MANU!AJ9)+(0*'Weight '!$B$8*MANU!AY9)+(0*'Weight '!$B$9*MANU!BN9)+(1/2*'Weight '!$B$10*MANU!CC9)+(1/5*'Weight '!$B$11*MANU!CR9)+(0*'Weight '!$B$14*MANU!DG9)+(0*'Weight '!$B$15*MANU!DV9)+(2/3*'Weight '!$B$16*MANU!EK9)</f>
        <v>15.059282783900892</v>
      </c>
      <c r="C6" s="1">
        <f>(1/3*'Weight '!$B$3*MANU!G9)+(1/3*'Weight '!$B$4*MANU!V9)+(1/5*'Weight '!$B$5*MANU!AK9)+(0*'Weight '!$B$8*MANU!AZ9)+(0*'Weight '!$B$9*MANU!BO9)+(1/2*'Weight '!$B$10*MANU!CD9)+(1/5*'Weight '!$B$11*MANU!CS9)+(0*'Weight '!$B$14*MANU!DH9)+(0*'Weight '!$B$15*MANU!DW9)+(2/3*'Weight '!$B$16*MANU!EL9)</f>
        <v>15.304797014622693</v>
      </c>
      <c r="D6" s="1">
        <f>(1/3*'Weight '!$B$3*MANU!H9)+(1/3*'Weight '!$B$4*MANU!W9)+(1/5*'Weight '!$B$5*MANU!AL9)+(0*'Weight '!$B$8*MANU!BA9)+(0*'Weight '!$B$9*MANU!BP9)+(1/2*'Weight '!$B$10*MANU!CE9)+(1/5*'Weight '!$B$11*MANU!CT9)+(0*'Weight '!$B$14*MANU!DI9)+(0*'Weight '!$B$15*MANU!DX9)+(2/3*'Weight '!$B$16*MANU!EM9)</f>
        <v>14.933667317393304</v>
      </c>
      <c r="E6" s="1">
        <f>(1/3*'Weight '!$B$3*MANU!I9)+(1/3*'Weight '!$B$4*MANU!X9)+(1/5*'Weight '!$B$5*MANU!AM9)+(0*'Weight '!$B$8*MANU!BB9)+(0*'Weight '!$B$9*MANU!BQ9)+(1/2*'Weight '!$B$10*MANU!CF9)+(1/5*'Weight '!$B$11*MANU!CU9)+(0*'Weight '!$B$14*MANU!DJ9)+(0*'Weight '!$B$15*MANU!DY9)+(2/3*'Weight '!$B$16*MANU!EN9)</f>
        <v>14.027359694895232</v>
      </c>
      <c r="F6" s="1">
        <f>(1/3*'Weight '!$B$3*MANU!J9)+(1/3*'Weight '!$B$4*MANU!Y9)+(1/5*'Weight '!$B$5*MANU!AN9)+(0*'Weight '!$B$8*MANU!BC9)+(0*'Weight '!$B$9*MANU!BR9)+(1/2*'Weight '!$B$10*MANU!CG9)+(1/5*'Weight '!$B$11*MANU!CV9)+(0*'Weight '!$B$14*MANU!DK9)+(0*'Weight '!$B$15*MANU!DZ9)+(2/3*'Weight '!$B$16*MANU!EO9)</f>
        <v>13.358616010854808</v>
      </c>
      <c r="G6" s="1">
        <f>(1/3*'Weight '!$B$3*MANU!K9)+(1/3*'Weight '!$B$4*MANU!Z9)+(1/5*'Weight '!$B$5*MANU!AO9)+(0*'Weight '!$B$8*MANU!BD9)+(0*'Weight '!$B$9*MANU!BS9)+(1/2*'Weight '!$B$10*MANU!CH9)+(1/5*'Weight '!$B$11*MANU!CW9)+(0*'Weight '!$B$14*MANU!DL9)+(0*'Weight '!$B$15*MANU!EA9)+(2/3*'Weight '!$B$16*MANU!EP9)</f>
        <v>13.420749430091185</v>
      </c>
      <c r="H6" s="1">
        <f>(1/3*'Weight '!$B$3*MANU!L9)+(1/3*'Weight '!$B$4*MANU!AA9)+(1/5*'Weight '!$B$5*MANU!AP9)+(0*'Weight '!$B$8*MANU!BE9)+(0*'Weight '!$B$9*MANU!BT9)+(1/2*'Weight '!$B$10*MANU!CI9)+(1/5*'Weight '!$B$11*MANU!CX9)+(0*'Weight '!$B$14*MANU!DM9)+(0*'Weight '!$B$15*MANU!EB9)+(2/3*'Weight '!$B$16*MANU!EQ9)</f>
        <v>13.491945550702296</v>
      </c>
      <c r="I6" s="1">
        <f>(1/3*'Weight '!$B$3*MANU!M9)+(1/3*'Weight '!$B$4*MANU!AB9)+(1/5*'Weight '!$B$5*MANU!AQ9)+(0*'Weight '!$B$8*MANU!BF9)+(0*'Weight '!$B$9*MANU!BU9)+(1/2*'Weight '!$B$10*MANU!CJ9)+(1/5*'Weight '!$B$11*MANU!CY9)+(0*'Weight '!$B$14*MANU!DN9)+(0*'Weight '!$B$15*MANU!EC9)+(2/3*'Weight '!$B$16*MANU!ER9)</f>
        <v>14.031447562000837</v>
      </c>
      <c r="J6" s="1">
        <f>(1/3*'Weight '!$B$3*MANU!N9)+(1/3*'Weight '!$B$4*MANU!AC9)+(1/5*'Weight '!$B$5*MANU!AR9)+(0*'Weight '!$B$8*MANU!BG9)+(0*'Weight '!$B$9*MANU!BV9)+(1/2*'Weight '!$B$10*MANU!CK9)+(1/5*'Weight '!$B$11*MANU!CZ9)+(0*'Weight '!$B$14*MANU!DO9)+(0*'Weight '!$B$15*MANU!ED9)+(2/3*'Weight '!$B$16*MANU!ES9)</f>
        <v>14.520779704715283</v>
      </c>
      <c r="K6" s="1">
        <f>(1/3*'Weight '!$B$3*MANU!O9)+(1/3*'Weight '!$B$4*MANU!AD9)+(1/5*'Weight '!$B$5*MANU!AS9)+(0*'Weight '!$B$8*MANU!BH9)+(0*'Weight '!$B$9*MANU!BW9)+(1/2*'Weight '!$B$10*MANU!CL9)+(1/5*'Weight '!$B$11*MANU!DA9)+(0*'Weight '!$B$14*MANU!DP9)+(0*'Weight '!$B$15*MANU!EE9)+(2/3*'Weight '!$B$16*MANU!ET9)</f>
        <v>14.803870434109761</v>
      </c>
      <c r="L6" s="1">
        <f>(1/3*'Weight '!$B$3*MANU!P9)+(1/3*'Weight '!$B$4*MANU!AE9)+(1/5*'Weight '!$B$5*MANU!AT9)+(0*'Weight '!$B$8*MANU!BI9)+(0*'Weight '!$B$9*MANU!BX9)+(1/2*'Weight '!$B$10*MANU!CM9)+(1/5*'Weight '!$B$11*MANU!DB9)+(0*'Weight '!$B$14*MANU!DQ9)+(0*'Weight '!$B$15*MANU!EF9)+(2/3*'Weight '!$B$16*MANU!EU9)</f>
        <v>14.900573140549687</v>
      </c>
      <c r="M6" s="1">
        <f>(1/3*'Weight '!$B$3*MANU!Q9)+(1/3*'Weight '!$B$4*MANU!AF9)+(1/5*'Weight '!$B$5*MANU!AU9)+(0*'Weight '!$B$8*MANU!BJ9)+(0*'Weight '!$B$9*MANU!BY9)+(1/2*'Weight '!$B$10*MANU!CN9)+(1/5*'Weight '!$B$11*MANU!DC9)+(0*'Weight '!$B$14*MANU!DR9)+(0*'Weight '!$B$15*MANU!EG9)+(2/3*'Weight '!$B$16*MANU!EV9)</f>
        <v>13.61574640911342</v>
      </c>
      <c r="N6" s="1">
        <f>(1/3*'Weight '!$B$3*MANU!R9)+(1/3*'Weight '!$B$4*MANU!AG9)+(1/5*'Weight '!$B$5*MANU!AV9)+(0*'Weight '!$B$8*MANU!BK9)+(0*'Weight '!$B$9*MANU!BZ9)+(1/2*'Weight '!$B$10*MANU!CO9)+(1/5*'Weight '!$B$11*MANU!DD9)+(0*'Weight '!$B$14*MANU!DS9)+(0*'Weight '!$B$15*MANU!EH9)+(2/3*'Weight '!$B$16*MANU!EW9)</f>
        <v>10.394381313131309</v>
      </c>
      <c r="O6" s="1">
        <f>(1/3*'Weight '!$B$3*MANU!S9)+(1/3*'Weight '!$B$4*MANU!AH9)+(1/5*'Weight '!$B$5*MANU!AW9)+(0*'Weight '!$B$8*MANU!BL9)+(0*'Weight '!$B$9*MANU!CA9)+(1/2*'Weight '!$B$10*MANU!CP9)+(1/5*'Weight '!$B$11*MANU!DE9)+(0*'Weight '!$B$14*MANU!DT9)+(0*'Weight '!$B$15*MANU!EI9)+(2/3*'Weight '!$B$16*MANU!EX9)</f>
        <v>12.880080732343512</v>
      </c>
      <c r="P6" s="1">
        <f>(1/3*'Weight '!$B$3*MANU!T9)+(1/3*'Weight '!$B$4*MANU!AI9)+(1/5*'Weight '!$B$5*MANU!AX9)+(0*'Weight '!$B$8*MANU!BM9)+(0*'Weight '!$B$9*MANU!CB9)+(1/2*'Weight '!$B$10*MANU!CQ9)+(1/5*'Weight '!$B$11*MANU!DF9)+(0*'Weight '!$B$14*MANU!DU9)+(0*'Weight '!$B$15*MANU!EJ9)+(2/3*'Weight '!$B$16*MANU!EY9)</f>
        <v>13.249060570227298</v>
      </c>
      <c r="R6" s="1" t="s">
        <v>559</v>
      </c>
    </row>
    <row r="7" spans="1:18" ht="15">
      <c r="A7" s="1" t="s">
        <v>966</v>
      </c>
      <c r="B7" s="1">
        <f>(1/3*'Weight '!$B$3*MANU!F10)+(1/3*'Weight '!$B$4*MANU!U10)+(1/5*'Weight '!$B$5*MANU!AJ10)+(0*'Weight '!$B$8*MANU!AY10)+(0*'Weight '!$B$9*MANU!BN10)+(1/2*'Weight '!$B$10*MANU!CC10)+(1/5*'Weight '!$B$11*MANU!CR10)+(0*'Weight '!$B$14*MANU!DG10)+(0*'Weight '!$B$15*MANU!DV10)+(2/3*'Weight '!$B$16*MANU!EK10)</f>
        <v>15.675194367190471</v>
      </c>
      <c r="C7" s="1">
        <f>(1/3*'Weight '!$B$3*MANU!G10)+(1/3*'Weight '!$B$4*MANU!V10)+(1/5*'Weight '!$B$5*MANU!AK10)+(0*'Weight '!$B$8*MANU!AZ10)+(0*'Weight '!$B$9*MANU!BO10)+(1/2*'Weight '!$B$10*MANU!CD10)+(1/5*'Weight '!$B$11*MANU!CS10)+(0*'Weight '!$B$14*MANU!DH10)+(0*'Weight '!$B$15*MANU!DW10)+(2/3*'Weight '!$B$16*MANU!EL10)</f>
        <v>15.458026702951567</v>
      </c>
      <c r="D7" s="1">
        <f>(1/3*'Weight '!$B$3*MANU!H10)+(1/3*'Weight '!$B$4*MANU!W10)+(1/5*'Weight '!$B$5*MANU!AL10)+(0*'Weight '!$B$8*MANU!BA10)+(0*'Weight '!$B$9*MANU!BP10)+(1/2*'Weight '!$B$10*MANU!CE10)+(1/5*'Weight '!$B$11*MANU!CT10)+(0*'Weight '!$B$14*MANU!DI10)+(0*'Weight '!$B$15*MANU!DX10)+(2/3*'Weight '!$B$16*MANU!EM10)</f>
        <v>15.625369567966553</v>
      </c>
      <c r="E7" s="1">
        <f>(1/3*'Weight '!$B$3*MANU!I10)+(1/3*'Weight '!$B$4*MANU!X10)+(1/5*'Weight '!$B$5*MANU!AM10)+(0*'Weight '!$B$8*MANU!BB10)+(0*'Weight '!$B$9*MANU!BQ10)+(1/2*'Weight '!$B$10*MANU!CF10)+(1/5*'Weight '!$B$11*MANU!CU10)+(0*'Weight '!$B$14*MANU!DJ10)+(0*'Weight '!$B$15*MANU!DY10)+(2/3*'Weight '!$B$16*MANU!EN10)</f>
        <v>15.374316441851978</v>
      </c>
      <c r="F7" s="1">
        <f>(1/3*'Weight '!$B$3*MANU!J10)+(1/3*'Weight '!$B$4*MANU!Y10)+(1/5*'Weight '!$B$5*MANU!AN10)+(0*'Weight '!$B$8*MANU!BC10)+(0*'Weight '!$B$9*MANU!BR10)+(1/2*'Weight '!$B$10*MANU!CG10)+(1/5*'Weight '!$B$11*MANU!CV10)+(0*'Weight '!$B$14*MANU!DK10)+(0*'Weight '!$B$15*MANU!DZ10)+(2/3*'Weight '!$B$16*MANU!EO10)</f>
        <v>15.525433646812955</v>
      </c>
      <c r="G7" s="1">
        <f>(1/3*'Weight '!$B$3*MANU!K10)+(1/3*'Weight '!$B$4*MANU!Z10)+(1/5*'Weight '!$B$5*MANU!AO10)+(0*'Weight '!$B$8*MANU!BD10)+(0*'Weight '!$B$9*MANU!BS10)+(1/2*'Weight '!$B$10*MANU!CH10)+(1/5*'Weight '!$B$11*MANU!CW10)+(0*'Weight '!$B$14*MANU!DL10)+(0*'Weight '!$B$15*MANU!EA10)+(2/3*'Weight '!$B$16*MANU!EP10)</f>
        <v>14.972649371405726</v>
      </c>
      <c r="H7" s="1">
        <f>(1/3*'Weight '!$B$3*MANU!L10)+(1/3*'Weight '!$B$4*MANU!AA10)+(1/5*'Weight '!$B$5*MANU!AP10)+(0*'Weight '!$B$8*MANU!BE10)+(0*'Weight '!$B$9*MANU!BT10)+(1/2*'Weight '!$B$10*MANU!CI10)+(1/5*'Weight '!$B$11*MANU!CX10)+(0*'Weight '!$B$14*MANU!DM10)+(0*'Weight '!$B$15*MANU!EB10)+(2/3*'Weight '!$B$16*MANU!EQ10)</f>
        <v>15.157267974440316</v>
      </c>
      <c r="I7" s="1">
        <f>(1/3*'Weight '!$B$3*MANU!M10)+(1/3*'Weight '!$B$4*MANU!AB10)+(1/5*'Weight '!$B$5*MANU!AQ10)+(0*'Weight '!$B$8*MANU!BF10)+(0*'Weight '!$B$9*MANU!BU10)+(1/2*'Weight '!$B$10*MANU!CJ10)+(1/5*'Weight '!$B$11*MANU!CY10)+(0*'Weight '!$B$14*MANU!DN10)+(0*'Weight '!$B$15*MANU!EC10)+(2/3*'Weight '!$B$16*MANU!ER10)</f>
        <v>15.486342392867405</v>
      </c>
      <c r="J7" s="1">
        <f>(1/3*'Weight '!$B$3*MANU!N10)+(1/3*'Weight '!$B$4*MANU!AC10)+(1/5*'Weight '!$B$5*MANU!AR10)+(0*'Weight '!$B$8*MANU!BG10)+(0*'Weight '!$B$9*MANU!BV10)+(1/2*'Weight '!$B$10*MANU!CK10)+(1/5*'Weight '!$B$11*MANU!CZ10)+(0*'Weight '!$B$14*MANU!DO10)+(0*'Weight '!$B$15*MANU!ED10)+(2/3*'Weight '!$B$16*MANU!ES10)</f>
        <v>14.570037322874494</v>
      </c>
      <c r="K7" s="1">
        <f>(1/3*'Weight '!$B$3*MANU!O10)+(1/3*'Weight '!$B$4*MANU!AD10)+(1/5*'Weight '!$B$5*MANU!AS10)+(0*'Weight '!$B$8*MANU!BH10)+(0*'Weight '!$B$9*MANU!BW10)+(1/2*'Weight '!$B$10*MANU!CL10)+(1/5*'Weight '!$B$11*MANU!DA10)+(0*'Weight '!$B$14*MANU!DP10)+(0*'Weight '!$B$15*MANU!EE10)+(2/3*'Weight '!$B$16*MANU!ET10)</f>
        <v>15.322844793084112</v>
      </c>
      <c r="L7" s="1">
        <f>(1/3*'Weight '!$B$3*MANU!P10)+(1/3*'Weight '!$B$4*MANU!AE10)+(1/5*'Weight '!$B$5*MANU!AT10)+(0*'Weight '!$B$8*MANU!BI10)+(0*'Weight '!$B$9*MANU!BX10)+(1/2*'Weight '!$B$10*MANU!CM10)+(1/5*'Weight '!$B$11*MANU!DB10)+(0*'Weight '!$B$14*MANU!DQ10)+(0*'Weight '!$B$15*MANU!EF10)+(2/3*'Weight '!$B$16*MANU!EU10)</f>
        <v>15.296414190325702</v>
      </c>
      <c r="M7" s="1">
        <f>(1/3*'Weight '!$B$3*MANU!Q10)+(1/3*'Weight '!$B$4*MANU!AF10)+(1/5*'Weight '!$B$5*MANU!AU10)+(0*'Weight '!$B$8*MANU!BJ10)+(0*'Weight '!$B$9*MANU!BY10)+(1/2*'Weight '!$B$10*MANU!CN10)+(1/5*'Weight '!$B$11*MANU!DC10)+(0*'Weight '!$B$14*MANU!DR10)+(0*'Weight '!$B$15*MANU!EG10)+(2/3*'Weight '!$B$16*MANU!EV10)</f>
        <v>14.661230519368317</v>
      </c>
      <c r="N7" s="1">
        <f>(1/3*'Weight '!$B$3*MANU!R10)+(1/3*'Weight '!$B$4*MANU!AG10)+(1/5*'Weight '!$B$5*MANU!AV10)+(0*'Weight '!$B$8*MANU!BK10)+(0*'Weight '!$B$9*MANU!BZ10)+(1/2*'Weight '!$B$10*MANU!CO10)+(1/5*'Weight '!$B$11*MANU!DD10)+(0*'Weight '!$B$14*MANU!DS10)+(0*'Weight '!$B$15*MANU!EH10)+(2/3*'Weight '!$B$16*MANU!EW10)</f>
        <v>14.739504804138946</v>
      </c>
      <c r="O7" s="1">
        <f>(1/3*'Weight '!$B$3*MANU!S10)+(1/3*'Weight '!$B$4*MANU!AH10)+(1/5*'Weight '!$B$5*MANU!AW10)+(0*'Weight '!$B$8*MANU!BL10)+(0*'Weight '!$B$9*MANU!CA10)+(1/2*'Weight '!$B$10*MANU!CP10)+(1/5*'Weight '!$B$11*MANU!DE10)+(0*'Weight '!$B$14*MANU!DT10)+(0*'Weight '!$B$15*MANU!EI10)+(2/3*'Weight '!$B$16*MANU!EX10)</f>
        <v>13.820043756208436</v>
      </c>
      <c r="P7" s="1">
        <f>(1/3*'Weight '!$B$3*MANU!T10)+(1/3*'Weight '!$B$4*MANU!AI10)+(1/5*'Weight '!$B$5*MANU!AX10)+(0*'Weight '!$B$8*MANU!BM10)+(0*'Weight '!$B$9*MANU!CB10)+(1/2*'Weight '!$B$10*MANU!CQ10)+(1/5*'Weight '!$B$11*MANU!DF10)+(0*'Weight '!$B$14*MANU!DU10)+(0*'Weight '!$B$15*MANU!EJ10)+(2/3*'Weight '!$B$16*MANU!EY10)</f>
        <v>0</v>
      </c>
      <c r="R7" s="1" t="s">
        <v>570</v>
      </c>
    </row>
    <row r="8" spans="1:18" ht="15">
      <c r="A8" s="1" t="s">
        <v>593</v>
      </c>
      <c r="B8" s="1">
        <f>(1/3*'Weight '!$B$3*MANU!F11)+(1/3*'Weight '!$B$4*MANU!U11)+(1/5*'Weight '!$B$5*MANU!AJ11)+(0*'Weight '!$B$8*MANU!AY11)+(0*'Weight '!$B$9*MANU!BN11)+(1/2*'Weight '!$B$10*MANU!CC11)+(1/5*'Weight '!$B$11*MANU!CR11)+(0*'Weight '!$B$14*MANU!DG11)+(0*'Weight '!$B$15*MANU!DV11)+(2/3*'Weight '!$B$16*MANU!EK11)</f>
        <v>10.044243204968517</v>
      </c>
      <c r="C8" s="1">
        <f>(1/3*'Weight '!$B$3*MANU!G11)+(1/3*'Weight '!$B$4*MANU!V11)+(1/5*'Weight '!$B$5*MANU!AK11)+(0*'Weight '!$B$8*MANU!AZ11)+(0*'Weight '!$B$9*MANU!BO11)+(1/2*'Weight '!$B$10*MANU!CD11)+(1/5*'Weight '!$B$11*MANU!CS11)+(0*'Weight '!$B$14*MANU!DH11)+(0*'Weight '!$B$15*MANU!DW11)+(2/3*'Weight '!$B$16*MANU!EL11)</f>
        <v>9.9784932130331114</v>
      </c>
      <c r="D8" s="1">
        <f>(1/3*'Weight '!$B$3*MANU!H11)+(1/3*'Weight '!$B$4*MANU!W11)+(1/5*'Weight '!$B$5*MANU!AL11)+(0*'Weight '!$B$8*MANU!BA11)+(0*'Weight '!$B$9*MANU!BP11)+(1/2*'Weight '!$B$10*MANU!CE11)+(1/5*'Weight '!$B$11*MANU!CT11)+(0*'Weight '!$B$14*MANU!DI11)+(0*'Weight '!$B$15*MANU!DX11)+(2/3*'Weight '!$B$16*MANU!EM11)</f>
        <v>10.824752828345996</v>
      </c>
      <c r="E8" s="1">
        <f>(1/3*'Weight '!$B$3*MANU!I11)+(1/3*'Weight '!$B$4*MANU!X11)+(1/5*'Weight '!$B$5*MANU!AM11)+(0*'Weight '!$B$8*MANU!BB11)+(0*'Weight '!$B$9*MANU!BQ11)+(1/2*'Weight '!$B$10*MANU!CF11)+(1/5*'Weight '!$B$11*MANU!CU11)+(0*'Weight '!$B$14*MANU!DJ11)+(0*'Weight '!$B$15*MANU!DY11)+(2/3*'Weight '!$B$16*MANU!EN11)</f>
        <v>10.709413707443268</v>
      </c>
      <c r="F8" s="1">
        <f>(1/3*'Weight '!$B$3*MANU!J11)+(1/3*'Weight '!$B$4*MANU!Y11)+(1/5*'Weight '!$B$5*MANU!AN11)+(0*'Weight '!$B$8*MANU!BC11)+(0*'Weight '!$B$9*MANU!BR11)+(1/2*'Weight '!$B$10*MANU!CG11)+(1/5*'Weight '!$B$11*MANU!CV11)+(0*'Weight '!$B$14*MANU!DK11)+(0*'Weight '!$B$15*MANU!DZ11)+(2/3*'Weight '!$B$16*MANU!EO11)</f>
        <v>0</v>
      </c>
      <c r="G8" s="1">
        <f>(1/3*'Weight '!$B$3*MANU!K11)+(1/3*'Weight '!$B$4*MANU!Z11)+(1/5*'Weight '!$B$5*MANU!AO11)+(0*'Weight '!$B$8*MANU!BD11)+(0*'Weight '!$B$9*MANU!BS11)+(1/2*'Weight '!$B$10*MANU!CH11)+(1/5*'Weight '!$B$11*MANU!CW11)+(0*'Weight '!$B$14*MANU!DL11)+(0*'Weight '!$B$15*MANU!EA11)+(2/3*'Weight '!$B$16*MANU!EP11)</f>
        <v>0</v>
      </c>
      <c r="H8" s="1">
        <f>(1/3*'Weight '!$B$3*MANU!L11)+(1/3*'Weight '!$B$4*MANU!AA11)+(1/5*'Weight '!$B$5*MANU!AP11)+(0*'Weight '!$B$8*MANU!BE11)+(0*'Weight '!$B$9*MANU!BT11)+(1/2*'Weight '!$B$10*MANU!CI11)+(1/5*'Weight '!$B$11*MANU!CX11)+(0*'Weight '!$B$14*MANU!DM11)+(0*'Weight '!$B$15*MANU!EB11)+(2/3*'Weight '!$B$16*MANU!EQ11)</f>
        <v>0</v>
      </c>
      <c r="I8" s="1">
        <f>(1/3*'Weight '!$B$3*MANU!M11)+(1/3*'Weight '!$B$4*MANU!AB11)+(1/5*'Weight '!$B$5*MANU!AQ11)+(0*'Weight '!$B$8*MANU!BF11)+(0*'Weight '!$B$9*MANU!BU11)+(1/2*'Weight '!$B$10*MANU!CJ11)+(1/5*'Weight '!$B$11*MANU!CY11)+(0*'Weight '!$B$14*MANU!DN11)+(0*'Weight '!$B$15*MANU!EC11)+(2/3*'Weight '!$B$16*MANU!ER11)</f>
        <v>0</v>
      </c>
      <c r="J8" s="1">
        <f>(1/3*'Weight '!$B$3*MANU!N11)+(1/3*'Weight '!$B$4*MANU!AC11)+(1/5*'Weight '!$B$5*MANU!AR11)+(0*'Weight '!$B$8*MANU!BG11)+(0*'Weight '!$B$9*MANU!BV11)+(1/2*'Weight '!$B$10*MANU!CK11)+(1/5*'Weight '!$B$11*MANU!CZ11)+(0*'Weight '!$B$14*MANU!DO11)+(0*'Weight '!$B$15*MANU!ED11)+(2/3*'Weight '!$B$16*MANU!ES11)</f>
        <v>0</v>
      </c>
      <c r="K8" s="1">
        <f>(1/3*'Weight '!$B$3*MANU!O11)+(1/3*'Weight '!$B$4*MANU!AD11)+(1/5*'Weight '!$B$5*MANU!AS11)+(0*'Weight '!$B$8*MANU!BH11)+(0*'Weight '!$B$9*MANU!BW11)+(1/2*'Weight '!$B$10*MANU!CL11)+(1/5*'Weight '!$B$11*MANU!DA11)+(0*'Weight '!$B$14*MANU!DP11)+(0*'Weight '!$B$15*MANU!EE11)+(2/3*'Weight '!$B$16*MANU!ET11)</f>
        <v>0</v>
      </c>
      <c r="L8" s="1">
        <f>(1/3*'Weight '!$B$3*MANU!P11)+(1/3*'Weight '!$B$4*MANU!AE11)+(1/5*'Weight '!$B$5*MANU!AT11)+(0*'Weight '!$B$8*MANU!BI11)+(0*'Weight '!$B$9*MANU!BX11)+(1/2*'Weight '!$B$10*MANU!CM11)+(1/5*'Weight '!$B$11*MANU!DB11)+(0*'Weight '!$B$14*MANU!DQ11)+(0*'Weight '!$B$15*MANU!EF11)+(2/3*'Weight '!$B$16*MANU!EU11)</f>
        <v>0</v>
      </c>
      <c r="M8" s="1">
        <f>(1/3*'Weight '!$B$3*MANU!Q11)+(1/3*'Weight '!$B$4*MANU!AF11)+(1/5*'Weight '!$B$5*MANU!AU11)+(0*'Weight '!$B$8*MANU!BJ11)+(0*'Weight '!$B$9*MANU!BY11)+(1/2*'Weight '!$B$10*MANU!CN11)+(1/5*'Weight '!$B$11*MANU!DC11)+(0*'Weight '!$B$14*MANU!DR11)+(0*'Weight '!$B$15*MANU!EG11)+(2/3*'Weight '!$B$16*MANU!EV11)</f>
        <v>0</v>
      </c>
      <c r="N8" s="1">
        <f>(1/3*'Weight '!$B$3*MANU!R11)+(1/3*'Weight '!$B$4*MANU!AG11)+(1/5*'Weight '!$B$5*MANU!AV11)+(0*'Weight '!$B$8*MANU!BK11)+(0*'Weight '!$B$9*MANU!BZ11)+(1/2*'Weight '!$B$10*MANU!CO11)+(1/5*'Weight '!$B$11*MANU!DD11)+(0*'Weight '!$B$14*MANU!DS11)+(0*'Weight '!$B$15*MANU!EH11)+(2/3*'Weight '!$B$16*MANU!EW11)</f>
        <v>0</v>
      </c>
      <c r="O8" s="1">
        <f>(1/3*'Weight '!$B$3*MANU!S11)+(1/3*'Weight '!$B$4*MANU!AH11)+(1/5*'Weight '!$B$5*MANU!AW11)+(0*'Weight '!$B$8*MANU!BL11)+(0*'Weight '!$B$9*MANU!CA11)+(1/2*'Weight '!$B$10*MANU!CP11)+(1/5*'Weight '!$B$11*MANU!DE11)+(0*'Weight '!$B$14*MANU!DT11)+(0*'Weight '!$B$15*MANU!EI11)+(2/3*'Weight '!$B$16*MANU!EX11)</f>
        <v>0</v>
      </c>
      <c r="P8" s="1">
        <f>(1/3*'Weight '!$B$3*MANU!T11)+(1/3*'Weight '!$B$4*MANU!AI11)+(1/5*'Weight '!$B$5*MANU!AX11)+(0*'Weight '!$B$8*MANU!BM11)+(0*'Weight '!$B$9*MANU!CB11)+(1/2*'Weight '!$B$10*MANU!CQ11)+(1/5*'Weight '!$B$11*MANU!DF11)+(0*'Weight '!$B$14*MANU!DU11)+(0*'Weight '!$B$15*MANU!EJ11)+(2/3*'Weight '!$B$16*MANU!EY11)</f>
        <v>0</v>
      </c>
      <c r="R8" s="1" t="s">
        <v>538</v>
      </c>
    </row>
    <row r="9" spans="1:18" ht="15">
      <c r="A9" s="1" t="s">
        <v>629</v>
      </c>
      <c r="B9" s="1">
        <f>(1/3*'Weight '!$B$3*MANU!F12)+(1/3*'Weight '!$B$4*MANU!U12)+(1/5*'Weight '!$B$5*MANU!AJ12)+(0*'Weight '!$B$8*MANU!AY12)+(0*'Weight '!$B$9*MANU!BN12)+(1/2*'Weight '!$B$10*MANU!CC12)+(1/5*'Weight '!$B$11*MANU!CR12)+(0*'Weight '!$B$14*MANU!DG12)+(0*'Weight '!$B$15*MANU!DV12)+(2/3*'Weight '!$B$16*MANU!EK12)</f>
        <v>11.629013462096264</v>
      </c>
      <c r="C9" s="1">
        <f>(1/3*'Weight '!$B$3*MANU!G12)+(1/3*'Weight '!$B$4*MANU!V12)+(1/5*'Weight '!$B$5*MANU!AK12)+(0*'Weight '!$B$8*MANU!AZ12)+(0*'Weight '!$B$9*MANU!BO12)+(1/2*'Weight '!$B$10*MANU!CD12)+(1/5*'Weight '!$B$11*MANU!CS12)+(0*'Weight '!$B$14*MANU!DH12)+(0*'Weight '!$B$15*MANU!DW12)+(2/3*'Weight '!$B$16*MANU!EL12)</f>
        <v>11.4705632927796</v>
      </c>
      <c r="D9" s="1">
        <f>(1/3*'Weight '!$B$3*MANU!H12)+(1/3*'Weight '!$B$4*MANU!W12)+(1/5*'Weight '!$B$5*MANU!AL12)+(0*'Weight '!$B$8*MANU!BA12)+(0*'Weight '!$B$9*MANU!BP12)+(1/2*'Weight '!$B$10*MANU!CE12)+(1/5*'Weight '!$B$11*MANU!CT12)+(0*'Weight '!$B$14*MANU!DI12)+(0*'Weight '!$B$15*MANU!DX12)+(2/3*'Weight '!$B$16*MANU!EM12)</f>
        <v>12.920992658559793</v>
      </c>
      <c r="E9" s="1">
        <f>(1/3*'Weight '!$B$3*MANU!I12)+(1/3*'Weight '!$B$4*MANU!X12)+(1/5*'Weight '!$B$5*MANU!AM12)+(0*'Weight '!$B$8*MANU!BB12)+(0*'Weight '!$B$9*MANU!BQ12)+(1/2*'Weight '!$B$10*MANU!CF12)+(1/5*'Weight '!$B$11*MANU!CU12)+(0*'Weight '!$B$14*MANU!DJ12)+(0*'Weight '!$B$15*MANU!DY12)+(2/3*'Weight '!$B$16*MANU!EN12)</f>
        <v>13.009828163997865</v>
      </c>
      <c r="F9" s="1">
        <f>(1/3*'Weight '!$B$3*MANU!J12)+(1/3*'Weight '!$B$4*MANU!Y12)+(1/5*'Weight '!$B$5*MANU!AN12)+(0*'Weight '!$B$8*MANU!BC12)+(0*'Weight '!$B$9*MANU!BR12)+(1/2*'Weight '!$B$10*MANU!CG12)+(1/5*'Weight '!$B$11*MANU!CV12)+(0*'Weight '!$B$14*MANU!DK12)+(0*'Weight '!$B$15*MANU!DZ12)+(2/3*'Weight '!$B$16*MANU!EO12)</f>
        <v>12.99776453431625</v>
      </c>
      <c r="G9" s="1">
        <f>(1/3*'Weight '!$B$3*MANU!K12)+(1/3*'Weight '!$B$4*MANU!Z12)+(1/5*'Weight '!$B$5*MANU!AO12)+(0*'Weight '!$B$8*MANU!BD12)+(0*'Weight '!$B$9*MANU!BS12)+(1/2*'Weight '!$B$10*MANU!CH12)+(1/5*'Weight '!$B$11*MANU!CW12)+(0*'Weight '!$B$14*MANU!DL12)+(0*'Weight '!$B$15*MANU!EA12)+(2/3*'Weight '!$B$16*MANU!EP12)</f>
        <v>12.769383677954247</v>
      </c>
      <c r="H9" s="1">
        <f>(1/3*'Weight '!$B$3*MANU!L12)+(1/3*'Weight '!$B$4*MANU!AA12)+(1/5*'Weight '!$B$5*MANU!AP12)+(0*'Weight '!$B$8*MANU!BE12)+(0*'Weight '!$B$9*MANU!BT12)+(1/2*'Weight '!$B$10*MANU!CI12)+(1/5*'Weight '!$B$11*MANU!CX12)+(0*'Weight '!$B$14*MANU!DM12)+(0*'Weight '!$B$15*MANU!EB12)+(2/3*'Weight '!$B$16*MANU!EQ12)</f>
        <v>12.797353421610531</v>
      </c>
      <c r="I9" s="1">
        <f>(1/3*'Weight '!$B$3*MANU!M12)+(1/3*'Weight '!$B$4*MANU!AB12)+(1/5*'Weight '!$B$5*MANU!AQ12)+(0*'Weight '!$B$8*MANU!BF12)+(0*'Weight '!$B$9*MANU!BU12)+(1/2*'Weight '!$B$10*MANU!CJ12)+(1/5*'Weight '!$B$11*MANU!CY12)+(0*'Weight '!$B$14*MANU!DN12)+(0*'Weight '!$B$15*MANU!EC12)+(2/3*'Weight '!$B$16*MANU!ER12)</f>
        <v>12.280192797567679</v>
      </c>
      <c r="J9" s="1">
        <f>(1/3*'Weight '!$B$3*MANU!N12)+(1/3*'Weight '!$B$4*MANU!AC12)+(1/5*'Weight '!$B$5*MANU!AR12)+(0*'Weight '!$B$8*MANU!BG12)+(0*'Weight '!$B$9*MANU!BV12)+(1/2*'Weight '!$B$10*MANU!CK12)+(1/5*'Weight '!$B$11*MANU!CZ12)+(0*'Weight '!$B$14*MANU!DO12)+(0*'Weight '!$B$15*MANU!ED12)+(2/3*'Weight '!$B$16*MANU!ES12)</f>
        <v>12.211026062753035</v>
      </c>
      <c r="K9" s="1">
        <f>(1/3*'Weight '!$B$3*MANU!O12)+(1/3*'Weight '!$B$4*MANU!AD12)+(1/5*'Weight '!$B$5*MANU!AS12)+(0*'Weight '!$B$8*MANU!BH12)+(0*'Weight '!$B$9*MANU!BW12)+(1/2*'Weight '!$B$10*MANU!CL12)+(1/5*'Weight '!$B$11*MANU!DA12)+(0*'Weight '!$B$14*MANU!DP12)+(0*'Weight '!$B$15*MANU!EE12)+(2/3*'Weight '!$B$16*MANU!ET12)</f>
        <v>9.6752548093599007</v>
      </c>
      <c r="L9" s="1">
        <f>(1/3*'Weight '!$B$3*MANU!P12)+(1/3*'Weight '!$B$4*MANU!AE12)+(1/5*'Weight '!$B$5*MANU!AT12)+(0*'Weight '!$B$8*MANU!BI12)+(0*'Weight '!$B$9*MANU!BX12)+(1/2*'Weight '!$B$10*MANU!CM12)+(1/5*'Weight '!$B$11*MANU!DB12)+(0*'Weight '!$B$14*MANU!DQ12)+(0*'Weight '!$B$15*MANU!EF12)+(2/3*'Weight '!$B$16*MANU!EU12)</f>
        <v>9.2211045415158654</v>
      </c>
      <c r="M9" s="1">
        <f>(1/3*'Weight '!$B$3*MANU!Q12)+(1/3*'Weight '!$B$4*MANU!AF12)+(1/5*'Weight '!$B$5*MANU!AU12)+(0*'Weight '!$B$8*MANU!BJ12)+(0*'Weight '!$B$9*MANU!BY12)+(1/2*'Weight '!$B$10*MANU!CN12)+(1/5*'Weight '!$B$11*MANU!DC12)+(0*'Weight '!$B$14*MANU!DR12)+(0*'Weight '!$B$15*MANU!EG12)+(2/3*'Weight '!$B$16*MANU!EV12)</f>
        <v>9.8713005517352528</v>
      </c>
      <c r="N9" s="1">
        <f>(1/3*'Weight '!$B$3*MANU!R12)+(1/3*'Weight '!$B$4*MANU!AG12)+(1/5*'Weight '!$B$5*MANU!AV12)+(0*'Weight '!$B$8*MANU!BK12)+(0*'Weight '!$B$9*MANU!BZ12)+(1/2*'Weight '!$B$10*MANU!CO12)+(1/5*'Weight '!$B$11*MANU!DD12)+(0*'Weight '!$B$14*MANU!DS12)+(0*'Weight '!$B$15*MANU!EH12)+(2/3*'Weight '!$B$16*MANU!EW12)</f>
        <v>10.406762749445669</v>
      </c>
      <c r="O9" s="1">
        <f>(1/3*'Weight '!$B$3*MANU!S12)+(1/3*'Weight '!$B$4*MANU!AH12)+(1/5*'Weight '!$B$5*MANU!AW12)+(0*'Weight '!$B$8*MANU!BL12)+(0*'Weight '!$B$9*MANU!CA12)+(1/2*'Weight '!$B$10*MANU!CP12)+(1/5*'Weight '!$B$11*MANU!DE12)+(0*'Weight '!$B$14*MANU!DT12)+(0*'Weight '!$B$15*MANU!EI12)+(2/3*'Weight '!$B$16*MANU!EX12)</f>
        <v>10.748959418859037</v>
      </c>
      <c r="P9" s="1">
        <f>(1/3*'Weight '!$B$3*MANU!T12)+(1/3*'Weight '!$B$4*MANU!AI12)+(1/5*'Weight '!$B$5*MANU!AX12)+(0*'Weight '!$B$8*MANU!BM12)+(0*'Weight '!$B$9*MANU!CB12)+(1/2*'Weight '!$B$10*MANU!CQ12)+(1/5*'Weight '!$B$11*MANU!DF12)+(0*'Weight '!$B$14*MANU!DU12)+(0*'Weight '!$B$15*MANU!EJ12)+(2/3*'Weight '!$B$16*MANU!EY12)</f>
        <v>7.1007560651379116</v>
      </c>
      <c r="R9" s="1" t="s">
        <v>564</v>
      </c>
    </row>
    <row r="10" spans="1:18" ht="15">
      <c r="A10" s="1" t="s">
        <v>648</v>
      </c>
      <c r="B10" s="1">
        <f>(1/3*'Weight '!$B$3*MANU!F13)+(1/3*'Weight '!$B$4*MANU!U13)+(1/5*'Weight '!$B$5*MANU!AJ13)+(0*'Weight '!$B$8*MANU!AY13)+(0*'Weight '!$B$9*MANU!BN13)+(1/2*'Weight '!$B$10*MANU!CC13)+(1/5*'Weight '!$B$11*MANU!CR13)+(0*'Weight '!$B$14*MANU!DG13)+(0*'Weight '!$B$15*MANU!DV13)+(2/3*'Weight '!$B$16*MANU!EK13)</f>
        <v>9.6233929098183904</v>
      </c>
      <c r="C10" s="1">
        <f>(1/3*'Weight '!$B$3*MANU!G13)+(1/3*'Weight '!$B$4*MANU!V13)+(1/5*'Weight '!$B$5*MANU!AK13)+(0*'Weight '!$B$8*MANU!AZ13)+(0*'Weight '!$B$9*MANU!BO13)+(1/2*'Weight '!$B$10*MANU!CD13)+(1/5*'Weight '!$B$11*MANU!CS13)+(0*'Weight '!$B$14*MANU!DH13)+(0*'Weight '!$B$15*MANU!DW13)+(2/3*'Weight '!$B$16*MANU!EL13)</f>
        <v>9.4755915535954358</v>
      </c>
      <c r="D10" s="1">
        <f>(1/3*'Weight '!$B$3*MANU!H13)+(1/3*'Weight '!$B$4*MANU!W13)+(1/5*'Weight '!$B$5*MANU!AL13)+(0*'Weight '!$B$8*MANU!BA13)+(0*'Weight '!$B$9*MANU!BP13)+(1/2*'Weight '!$B$10*MANU!CE13)+(1/5*'Weight '!$B$11*MANU!CT13)+(0*'Weight '!$B$14*MANU!DI13)+(0*'Weight '!$B$15*MANU!DX13)+(2/3*'Weight '!$B$16*MANU!EM13)</f>
        <v>6.969442291366768</v>
      </c>
      <c r="E10" s="1">
        <f>(1/3*'Weight '!$B$3*MANU!I13)+(1/3*'Weight '!$B$4*MANU!X13)+(1/5*'Weight '!$B$5*MANU!AM13)+(0*'Weight '!$B$8*MANU!BB13)+(0*'Weight '!$B$9*MANU!BQ13)+(1/2*'Weight '!$B$10*MANU!CF13)+(1/5*'Weight '!$B$11*MANU!CU13)+(0*'Weight '!$B$14*MANU!DJ13)+(0*'Weight '!$B$15*MANU!DY13)+(2/3*'Weight '!$B$16*MANU!EN13)</f>
        <v>5.975506399443054</v>
      </c>
      <c r="F10" s="1">
        <f>(1/3*'Weight '!$B$3*MANU!J13)+(1/3*'Weight '!$B$4*MANU!Y13)+(1/5*'Weight '!$B$5*MANU!AN13)+(0*'Weight '!$B$8*MANU!BC13)+(0*'Weight '!$B$9*MANU!BR13)+(1/2*'Weight '!$B$10*MANU!CG13)+(1/5*'Weight '!$B$11*MANU!CV13)+(0*'Weight '!$B$14*MANU!DK13)+(0*'Weight '!$B$15*MANU!DZ13)+(2/3*'Weight '!$B$16*MANU!EO13)</f>
        <v>5.7438191438191364</v>
      </c>
      <c r="G10" s="1">
        <f>(1/3*'Weight '!$B$3*MANU!K13)+(1/3*'Weight '!$B$4*MANU!Z13)+(1/5*'Weight '!$B$5*MANU!AO13)+(0*'Weight '!$B$8*MANU!BD13)+(0*'Weight '!$B$9*MANU!BS13)+(1/2*'Weight '!$B$10*MANU!CH13)+(1/5*'Weight '!$B$11*MANU!CW13)+(0*'Weight '!$B$14*MANU!DL13)+(0*'Weight '!$B$15*MANU!EA13)+(2/3*'Weight '!$B$16*MANU!EP13)</f>
        <v>6.0718327386458668</v>
      </c>
      <c r="H10" s="1">
        <f>(1/3*'Weight '!$B$3*MANU!L13)+(1/3*'Weight '!$B$4*MANU!AA13)+(1/5*'Weight '!$B$5*MANU!AP13)+(0*'Weight '!$B$8*MANU!BE13)+(0*'Weight '!$B$9*MANU!BT13)+(1/2*'Weight '!$B$10*MANU!CI13)+(1/5*'Weight '!$B$11*MANU!CX13)+(0*'Weight '!$B$14*MANU!DM13)+(0*'Weight '!$B$15*MANU!EB13)+(2/3*'Weight '!$B$16*MANU!EQ13)</f>
        <v>6.214871292334899</v>
      </c>
      <c r="I10" s="1">
        <f>(1/3*'Weight '!$B$3*MANU!M13)+(1/3*'Weight '!$B$4*MANU!AB13)+(1/5*'Weight '!$B$5*MANU!AQ13)+(0*'Weight '!$B$8*MANU!BF13)+(0*'Weight '!$B$9*MANU!BU13)+(1/2*'Weight '!$B$10*MANU!CJ13)+(1/5*'Weight '!$B$11*MANU!CY13)+(0*'Weight '!$B$14*MANU!DN13)+(0*'Weight '!$B$15*MANU!EC13)+(2/3*'Weight '!$B$16*MANU!ER13)</f>
        <v>6.3670748763986413</v>
      </c>
      <c r="J10" s="1">
        <f>(1/3*'Weight '!$B$3*MANU!N13)+(1/3*'Weight '!$B$4*MANU!AC13)+(1/5*'Weight '!$B$5*MANU!AR13)+(0*'Weight '!$B$8*MANU!BG13)+(0*'Weight '!$B$9*MANU!BV13)+(1/2*'Weight '!$B$10*MANU!CK13)+(1/5*'Weight '!$B$11*MANU!CZ13)+(0*'Weight '!$B$14*MANU!DO13)+(0*'Weight '!$B$15*MANU!ED13)+(2/3*'Weight '!$B$16*MANU!ES13)</f>
        <v>5.7839968511021116</v>
      </c>
      <c r="K10" s="1">
        <f>(1/3*'Weight '!$B$3*MANU!O13)+(1/3*'Weight '!$B$4*MANU!AD13)+(1/5*'Weight '!$B$5*MANU!AS13)+(0*'Weight '!$B$8*MANU!BH13)+(0*'Weight '!$B$9*MANU!BW13)+(1/2*'Weight '!$B$10*MANU!CL13)+(1/5*'Weight '!$B$11*MANU!DA13)+(0*'Weight '!$B$14*MANU!DP13)+(0*'Weight '!$B$15*MANU!EE13)+(2/3*'Weight '!$B$16*MANU!ET13)</f>
        <v>5.9734279768098615</v>
      </c>
      <c r="L10" s="1">
        <f>(1/3*'Weight '!$B$3*MANU!P13)+(1/3*'Weight '!$B$4*MANU!AE13)+(1/5*'Weight '!$B$5*MANU!AT13)+(0*'Weight '!$B$8*MANU!BI13)+(0*'Weight '!$B$9*MANU!BX13)+(1/2*'Weight '!$B$10*MANU!CM13)+(1/5*'Weight '!$B$11*MANU!DB13)+(0*'Weight '!$B$14*MANU!DQ13)+(0*'Weight '!$B$15*MANU!EF13)+(2/3*'Weight '!$B$16*MANU!EU13)</f>
        <v>0</v>
      </c>
      <c r="M10" s="1">
        <f>(1/3*'Weight '!$B$3*MANU!Q13)+(1/3*'Weight '!$B$4*MANU!AF13)+(1/5*'Weight '!$B$5*MANU!AU13)+(0*'Weight '!$B$8*MANU!BJ13)+(0*'Weight '!$B$9*MANU!BY13)+(1/2*'Weight '!$B$10*MANU!CN13)+(1/5*'Weight '!$B$11*MANU!DC13)+(0*'Weight '!$B$14*MANU!DR13)+(0*'Weight '!$B$15*MANU!EG13)+(2/3*'Weight '!$B$16*MANU!EV13)</f>
        <v>0</v>
      </c>
      <c r="N10" s="1">
        <f>(1/3*'Weight '!$B$3*MANU!R13)+(1/3*'Weight '!$B$4*MANU!AG13)+(1/5*'Weight '!$B$5*MANU!AV13)+(0*'Weight '!$B$8*MANU!BK13)+(0*'Weight '!$B$9*MANU!BZ13)+(1/2*'Weight '!$B$10*MANU!CO13)+(1/5*'Weight '!$B$11*MANU!DD13)+(0*'Weight '!$B$14*MANU!DS13)+(0*'Weight '!$B$15*MANU!EH13)+(2/3*'Weight '!$B$16*MANU!EW13)</f>
        <v>0</v>
      </c>
      <c r="O10" s="1">
        <f>(1/3*'Weight '!$B$3*MANU!S13)+(1/3*'Weight '!$B$4*MANU!AH13)+(1/5*'Weight '!$B$5*MANU!AW13)+(0*'Weight '!$B$8*MANU!BL13)+(0*'Weight '!$B$9*MANU!CA13)+(1/2*'Weight '!$B$10*MANU!CP13)+(1/5*'Weight '!$B$11*MANU!DE13)+(0*'Weight '!$B$14*MANU!DT13)+(0*'Weight '!$B$15*MANU!EI13)+(2/3*'Weight '!$B$16*MANU!EX13)</f>
        <v>0</v>
      </c>
      <c r="P10" s="1">
        <f>(1/3*'Weight '!$B$3*MANU!T13)+(1/3*'Weight '!$B$4*MANU!AI13)+(1/5*'Weight '!$B$5*MANU!AX13)+(0*'Weight '!$B$8*MANU!BM13)+(0*'Weight '!$B$9*MANU!CB13)+(1/2*'Weight '!$B$10*MANU!CQ13)+(1/5*'Weight '!$B$11*MANU!DF13)+(0*'Weight '!$B$14*MANU!DU13)+(0*'Weight '!$B$15*MANU!EJ13)+(2/3*'Weight '!$B$16*MANU!EY13)</f>
        <v>0</v>
      </c>
      <c r="R10" s="1" t="s">
        <v>593</v>
      </c>
    </row>
    <row r="11" spans="1:18" ht="15">
      <c r="A11" s="1" t="s">
        <v>671</v>
      </c>
      <c r="B11" s="1">
        <f>(1/3*'Weight '!$B$3*MANU!F14)+(1/3*'Weight '!$B$4*MANU!U14)+(1/5*'Weight '!$B$5*MANU!AJ14)+(0*'Weight '!$B$8*MANU!AY14)+(0*'Weight '!$B$9*MANU!BN14)+(1/2*'Weight '!$B$10*MANU!CC14)+(1/5*'Weight '!$B$11*MANU!CR14)+(0*'Weight '!$B$14*MANU!DG14)+(0*'Weight '!$B$15*MANU!DV14)+(2/3*'Weight '!$B$16*MANU!EK14)</f>
        <v>14.584682481454303</v>
      </c>
      <c r="C11" s="1">
        <f>(1/3*'Weight '!$B$3*MANU!G14)+(1/3*'Weight '!$B$4*MANU!V14)+(1/5*'Weight '!$B$5*MANU!AK14)+(0*'Weight '!$B$8*MANU!AZ14)+(0*'Weight '!$B$9*MANU!BO14)+(1/2*'Weight '!$B$10*MANU!CD14)+(1/5*'Weight '!$B$11*MANU!CS14)+(0*'Weight '!$B$14*MANU!DH14)+(0*'Weight '!$B$15*MANU!DW14)+(2/3*'Weight '!$B$16*MANU!EL14)</f>
        <v>14.277680204903023</v>
      </c>
      <c r="D11" s="1">
        <f>(1/3*'Weight '!$B$3*MANU!H14)+(1/3*'Weight '!$B$4*MANU!W14)+(1/5*'Weight '!$B$5*MANU!AL14)+(0*'Weight '!$B$8*MANU!BA14)+(0*'Weight '!$B$9*MANU!BP14)+(1/2*'Weight '!$B$10*MANU!CE14)+(1/5*'Weight '!$B$11*MANU!CT14)+(0*'Weight '!$B$14*MANU!DI14)+(0*'Weight '!$B$15*MANU!DX14)+(2/3*'Weight '!$B$16*MANU!EM14)</f>
        <v>13.930934103806095</v>
      </c>
      <c r="E11" s="1">
        <f>(1/3*'Weight '!$B$3*MANU!I14)+(1/3*'Weight '!$B$4*MANU!X14)+(1/5*'Weight '!$B$5*MANU!AM14)+(0*'Weight '!$B$8*MANU!BB14)+(0*'Weight '!$B$9*MANU!BQ14)+(1/2*'Weight '!$B$10*MANU!CF14)+(1/5*'Weight '!$B$11*MANU!CU14)+(0*'Weight '!$B$14*MANU!DJ14)+(0*'Weight '!$B$15*MANU!DY14)+(2/3*'Weight '!$B$16*MANU!EN14)</f>
        <v>12.985543186744547</v>
      </c>
      <c r="F11" s="1">
        <f>(1/3*'Weight '!$B$3*MANU!J14)+(1/3*'Weight '!$B$4*MANU!Y14)+(1/5*'Weight '!$B$5*MANU!AN14)+(0*'Weight '!$B$8*MANU!BC14)+(0*'Weight '!$B$9*MANU!BR14)+(1/2*'Weight '!$B$10*MANU!CG14)+(1/5*'Weight '!$B$11*MANU!CV14)+(0*'Weight '!$B$14*MANU!DK14)+(0*'Weight '!$B$15*MANU!DZ14)+(2/3*'Weight '!$B$16*MANU!EO14)</f>
        <v>13.022707373926879</v>
      </c>
      <c r="G11" s="1">
        <f>(1/3*'Weight '!$B$3*MANU!K14)+(1/3*'Weight '!$B$4*MANU!Z14)+(1/5*'Weight '!$B$5*MANU!AO14)+(0*'Weight '!$B$8*MANU!BD14)+(0*'Weight '!$B$9*MANU!BS14)+(1/2*'Weight '!$B$10*MANU!CH14)+(1/5*'Weight '!$B$11*MANU!CW14)+(0*'Weight '!$B$14*MANU!DL14)+(0*'Weight '!$B$15*MANU!EA14)+(2/3*'Weight '!$B$16*MANU!EP14)</f>
        <v>12.966434378629494</v>
      </c>
      <c r="H11" s="1">
        <f>(1/3*'Weight '!$B$3*MANU!L14)+(1/3*'Weight '!$B$4*MANU!AA14)+(1/5*'Weight '!$B$5*MANU!AP14)+(0*'Weight '!$B$8*MANU!BE14)+(0*'Weight '!$B$9*MANU!BT14)+(1/2*'Weight '!$B$10*MANU!CI14)+(1/5*'Weight '!$B$11*MANU!CX14)+(0*'Weight '!$B$14*MANU!DM14)+(0*'Weight '!$B$15*MANU!EB14)+(2/3*'Weight '!$B$16*MANU!EQ14)</f>
        <v>12.208490211315258</v>
      </c>
      <c r="I11" s="1">
        <f>(1/3*'Weight '!$B$3*MANU!M14)+(1/3*'Weight '!$B$4*MANU!AB14)+(1/5*'Weight '!$B$5*MANU!AQ14)+(0*'Weight '!$B$8*MANU!BF14)+(0*'Weight '!$B$9*MANU!BU14)+(1/2*'Weight '!$B$10*MANU!CJ14)+(1/5*'Weight '!$B$11*MANU!CY14)+(0*'Weight '!$B$14*MANU!DN14)+(0*'Weight '!$B$15*MANU!EC14)+(2/3*'Weight '!$B$16*MANU!ER14)</f>
        <v>11.833104770912138</v>
      </c>
      <c r="J11" s="1">
        <f>(1/3*'Weight '!$B$3*MANU!N14)+(1/3*'Weight '!$B$4*MANU!AC14)+(1/5*'Weight '!$B$5*MANU!AR14)+(0*'Weight '!$B$8*MANU!BG14)+(0*'Weight '!$B$9*MANU!BV14)+(1/2*'Weight '!$B$10*MANU!CK14)+(1/5*'Weight '!$B$11*MANU!CZ14)+(0*'Weight '!$B$14*MANU!DO14)+(0*'Weight '!$B$15*MANU!ED14)+(2/3*'Weight '!$B$16*MANU!ES14)</f>
        <v>10.83726195831458</v>
      </c>
      <c r="K11" s="1">
        <f>(1/3*'Weight '!$B$3*MANU!O14)+(1/3*'Weight '!$B$4*MANU!AD14)+(1/5*'Weight '!$B$5*MANU!AS14)+(0*'Weight '!$B$8*MANU!BH14)+(0*'Weight '!$B$9*MANU!BW14)+(1/2*'Weight '!$B$10*MANU!CL14)+(1/5*'Weight '!$B$11*MANU!DA14)+(0*'Weight '!$B$14*MANU!DP14)+(0*'Weight '!$B$15*MANU!EE14)+(2/3*'Weight '!$B$16*MANU!ET14)</f>
        <v>10.054526534859516</v>
      </c>
      <c r="L11" s="1">
        <f>(1/3*'Weight '!$B$3*MANU!P14)+(1/3*'Weight '!$B$4*MANU!AE14)+(1/5*'Weight '!$B$5*MANU!AT14)+(0*'Weight '!$B$8*MANU!BI14)+(0*'Weight '!$B$9*MANU!BX14)+(1/2*'Weight '!$B$10*MANU!CM14)+(1/5*'Weight '!$B$11*MANU!DB14)+(0*'Weight '!$B$14*MANU!DQ14)+(0*'Weight '!$B$15*MANU!EF14)+(2/3*'Weight '!$B$16*MANU!EU14)</f>
        <v>11.834794562608153</v>
      </c>
      <c r="M11" s="1">
        <f>(1/3*'Weight '!$B$3*MANU!Q14)+(1/3*'Weight '!$B$4*MANU!AF14)+(1/5*'Weight '!$B$5*MANU!AU14)+(0*'Weight '!$B$8*MANU!BJ14)+(0*'Weight '!$B$9*MANU!BY14)+(1/2*'Weight '!$B$10*MANU!CN14)+(1/5*'Weight '!$B$11*MANU!DC14)+(0*'Weight '!$B$14*MANU!DR14)+(0*'Weight '!$B$15*MANU!EG14)+(2/3*'Weight '!$B$16*MANU!EV14)</f>
        <v>11.101724097266439</v>
      </c>
      <c r="N11" s="1">
        <f>(1/3*'Weight '!$B$3*MANU!R14)+(1/3*'Weight '!$B$4*MANU!AG14)+(1/5*'Weight '!$B$5*MANU!AV14)+(0*'Weight '!$B$8*MANU!BK14)+(0*'Weight '!$B$9*MANU!BZ14)+(1/2*'Weight '!$B$10*MANU!CO14)+(1/5*'Weight '!$B$11*MANU!DD14)+(0*'Weight '!$B$14*MANU!DS14)+(0*'Weight '!$B$15*MANU!EH14)+(2/3*'Weight '!$B$16*MANU!EW14)</f>
        <v>8.9554834054833954</v>
      </c>
      <c r="O11" s="1">
        <f>(1/3*'Weight '!$B$3*MANU!S14)+(1/3*'Weight '!$B$4*MANU!AH14)+(1/5*'Weight '!$B$5*MANU!AW14)+(0*'Weight '!$B$8*MANU!BL14)+(0*'Weight '!$B$9*MANU!CA14)+(1/2*'Weight '!$B$10*MANU!CP14)+(1/5*'Weight '!$B$11*MANU!DE14)+(0*'Weight '!$B$14*MANU!DT14)+(0*'Weight '!$B$15*MANU!EI14)+(2/3*'Weight '!$B$16*MANU!EX14)</f>
        <v>12.088946696533942</v>
      </c>
      <c r="P11" s="1">
        <f>(1/3*'Weight '!$B$3*MANU!T14)+(1/3*'Weight '!$B$4*MANU!AI14)+(1/5*'Weight '!$B$5*MANU!AX14)+(0*'Weight '!$B$8*MANU!BM14)+(0*'Weight '!$B$9*MANU!CB14)+(1/2*'Weight '!$B$10*MANU!CQ14)+(1/5*'Weight '!$B$11*MANU!DF14)+(0*'Weight '!$B$14*MANU!DU14)+(0*'Weight '!$B$15*MANU!EJ14)+(2/3*'Weight '!$B$16*MANU!EY14)</f>
        <v>11.707871939736339</v>
      </c>
      <c r="R11" s="1" t="s">
        <v>577</v>
      </c>
    </row>
    <row r="12" spans="1:18" ht="15">
      <c r="A12" s="1" t="s">
        <v>703</v>
      </c>
      <c r="B12" s="1">
        <f>(1/3*'Weight '!$B$3*MANU!F15)+(1/3*'Weight '!$B$4*MANU!U15)+(1/5*'Weight '!$B$5*MANU!AJ15)+(0*'Weight '!$B$8*MANU!AY15)+(0*'Weight '!$B$9*MANU!BN15)+(1/2*'Weight '!$B$10*MANU!CC15)+(1/5*'Weight '!$B$11*MANU!CR15)+(0*'Weight '!$B$14*MANU!DG15)+(0*'Weight '!$B$15*MANU!DV15)+(2/3*'Weight '!$B$16*MANU!EK15)</f>
        <v>14.620237292907229</v>
      </c>
      <c r="C12" s="1">
        <f>(1/3*'Weight '!$B$3*MANU!G15)+(1/3*'Weight '!$B$4*MANU!V15)+(1/5*'Weight '!$B$5*MANU!AK15)+(0*'Weight '!$B$8*MANU!AZ15)+(0*'Weight '!$B$9*MANU!BO15)+(1/2*'Weight '!$B$10*MANU!CD15)+(1/5*'Weight '!$B$11*MANU!CS15)+(0*'Weight '!$B$14*MANU!DH15)+(0*'Weight '!$B$15*MANU!DW15)+(2/3*'Weight '!$B$16*MANU!EL15)</f>
        <v>14.89354401256865</v>
      </c>
      <c r="D12" s="1">
        <f>(1/3*'Weight '!$B$3*MANU!H15)+(1/3*'Weight '!$B$4*MANU!W15)+(1/5*'Weight '!$B$5*MANU!AL15)+(0*'Weight '!$B$8*MANU!BA15)+(0*'Weight '!$B$9*MANU!BP15)+(1/2*'Weight '!$B$10*MANU!CE15)+(1/5*'Weight '!$B$11*MANU!CT15)+(0*'Weight '!$B$14*MANU!DI15)+(0*'Weight '!$B$15*MANU!DX15)+(2/3*'Weight '!$B$16*MANU!EM15)</f>
        <v>15.303880356099533</v>
      </c>
      <c r="E12" s="1">
        <f>(1/3*'Weight '!$B$3*MANU!I15)+(1/3*'Weight '!$B$4*MANU!X15)+(1/5*'Weight '!$B$5*MANU!AM15)+(0*'Weight '!$B$8*MANU!BB15)+(0*'Weight '!$B$9*MANU!BQ15)+(1/2*'Weight '!$B$10*MANU!CF15)+(1/5*'Weight '!$B$11*MANU!CU15)+(0*'Weight '!$B$14*MANU!DJ15)+(0*'Weight '!$B$15*MANU!DY15)+(2/3*'Weight '!$B$16*MANU!EN15)</f>
        <v>17.465035107625635</v>
      </c>
      <c r="F12" s="1">
        <f>(1/3*'Weight '!$B$3*MANU!J15)+(1/3*'Weight '!$B$4*MANU!Y15)+(1/5*'Weight '!$B$5*MANU!AN15)+(0*'Weight '!$B$8*MANU!BC15)+(0*'Weight '!$B$9*MANU!BR15)+(1/2*'Weight '!$B$10*MANU!CG15)+(1/5*'Weight '!$B$11*MANU!CV15)+(0*'Weight '!$B$14*MANU!DK15)+(0*'Weight '!$B$15*MANU!DZ15)+(2/3*'Weight '!$B$16*MANU!EO15)</f>
        <v>16.509481876148538</v>
      </c>
      <c r="G12" s="1">
        <f>(1/3*'Weight '!$B$3*MANU!K15)+(1/3*'Weight '!$B$4*MANU!Z15)+(1/5*'Weight '!$B$5*MANU!AO15)+(0*'Weight '!$B$8*MANU!BD15)+(0*'Weight '!$B$9*MANU!BS15)+(1/2*'Weight '!$B$10*MANU!CH15)+(1/5*'Weight '!$B$11*MANU!CW15)+(0*'Weight '!$B$14*MANU!DL15)+(0*'Weight '!$B$15*MANU!EA15)+(2/3*'Weight '!$B$16*MANU!EP15)</f>
        <v>17.010106468262489</v>
      </c>
      <c r="H12" s="1">
        <f>(1/3*'Weight '!$B$3*MANU!L15)+(1/3*'Weight '!$B$4*MANU!AA15)+(1/5*'Weight '!$B$5*MANU!AP15)+(0*'Weight '!$B$8*MANU!BE15)+(0*'Weight '!$B$9*MANU!BT15)+(1/2*'Weight '!$B$10*MANU!CI15)+(1/5*'Weight '!$B$11*MANU!CX15)+(0*'Weight '!$B$14*MANU!DM15)+(0*'Weight '!$B$15*MANU!EB15)+(2/3*'Weight '!$B$16*MANU!EQ15)</f>
        <v>16.949024928784947</v>
      </c>
      <c r="I12" s="1">
        <f>(1/3*'Weight '!$B$3*MANU!M15)+(1/3*'Weight '!$B$4*MANU!AB15)+(1/5*'Weight '!$B$5*MANU!AQ15)+(0*'Weight '!$B$8*MANU!BF15)+(0*'Weight '!$B$9*MANU!BU15)+(1/2*'Weight '!$B$10*MANU!CJ15)+(1/5*'Weight '!$B$11*MANU!CY15)+(0*'Weight '!$B$14*MANU!DN15)+(0*'Weight '!$B$15*MANU!EC15)+(2/3*'Weight '!$B$16*MANU!ER15)</f>
        <v>17.25626749888972</v>
      </c>
      <c r="J12" s="1">
        <f>(1/3*'Weight '!$B$3*MANU!N15)+(1/3*'Weight '!$B$4*MANU!AC15)+(1/5*'Weight '!$B$5*MANU!AR15)+(0*'Weight '!$B$8*MANU!BG15)+(0*'Weight '!$B$9*MANU!BV15)+(1/2*'Weight '!$B$10*MANU!CK15)+(1/5*'Weight '!$B$11*MANU!CZ15)+(0*'Weight '!$B$14*MANU!DO15)+(0*'Weight '!$B$15*MANU!ED15)+(2/3*'Weight '!$B$16*MANU!ES15)</f>
        <v>17.156972394220837</v>
      </c>
      <c r="K12" s="1">
        <f>(1/3*'Weight '!$B$3*MANU!O15)+(1/3*'Weight '!$B$4*MANU!AD15)+(1/5*'Weight '!$B$5*MANU!AS15)+(0*'Weight '!$B$8*MANU!BH15)+(0*'Weight '!$B$9*MANU!BW15)+(1/2*'Weight '!$B$10*MANU!CL15)+(1/5*'Weight '!$B$11*MANU!DA15)+(0*'Weight '!$B$14*MANU!DP15)+(0*'Weight '!$B$15*MANU!EE15)+(2/3*'Weight '!$B$16*MANU!ET15)</f>
        <v>16.437623196936407</v>
      </c>
      <c r="L12" s="1">
        <f>(1/3*'Weight '!$B$3*MANU!P15)+(1/3*'Weight '!$B$4*MANU!AE15)+(1/5*'Weight '!$B$5*MANU!AT15)+(0*'Weight '!$B$8*MANU!BI15)+(0*'Weight '!$B$9*MANU!BX15)+(1/2*'Weight '!$B$10*MANU!CM15)+(1/5*'Weight '!$B$11*MANU!DB15)+(0*'Weight '!$B$14*MANU!DQ15)+(0*'Weight '!$B$15*MANU!EF15)+(2/3*'Weight '!$B$16*MANU!EU15)</f>
        <v>16.502308574955869</v>
      </c>
      <c r="M12" s="1">
        <f>(1/3*'Weight '!$B$3*MANU!Q15)+(1/3*'Weight '!$B$4*MANU!AF15)+(1/5*'Weight '!$B$5*MANU!AU15)+(0*'Weight '!$B$8*MANU!BJ15)+(0*'Weight '!$B$9*MANU!BY15)+(1/2*'Weight '!$B$10*MANU!CN15)+(1/5*'Weight '!$B$11*MANU!DC15)+(0*'Weight '!$B$14*MANU!DR15)+(0*'Weight '!$B$15*MANU!EG15)+(2/3*'Weight '!$B$16*MANU!EV15)</f>
        <v>15.224580172571093</v>
      </c>
      <c r="N12" s="1">
        <f>(1/3*'Weight '!$B$3*MANU!R15)+(1/3*'Weight '!$B$4*MANU!AG15)+(1/5*'Weight '!$B$5*MANU!AV15)+(0*'Weight '!$B$8*MANU!BK15)+(0*'Weight '!$B$9*MANU!BZ15)+(1/2*'Weight '!$B$10*MANU!CO15)+(1/5*'Weight '!$B$11*MANU!DD15)+(0*'Weight '!$B$14*MANU!DS15)+(0*'Weight '!$B$15*MANU!EH15)+(2/3*'Weight '!$B$16*MANU!EW15)</f>
        <v>15.330545454545447</v>
      </c>
      <c r="O12" s="1">
        <f>(1/3*'Weight '!$B$3*MANU!S15)+(1/3*'Weight '!$B$4*MANU!AH15)+(1/5*'Weight '!$B$5*MANU!AW15)+(0*'Weight '!$B$8*MANU!BL15)+(0*'Weight '!$B$9*MANU!CA15)+(1/2*'Weight '!$B$10*MANU!CP15)+(1/5*'Weight '!$B$11*MANU!DE15)+(0*'Weight '!$B$14*MANU!DT15)+(0*'Weight '!$B$15*MANU!EI15)+(2/3*'Weight '!$B$16*MANU!EX15)</f>
        <v>15.484783797454503</v>
      </c>
      <c r="P12" s="1">
        <f>(1/3*'Weight '!$B$3*MANU!T15)+(1/3*'Weight '!$B$4*MANU!AI15)+(1/5*'Weight '!$B$5*MANU!AX15)+(0*'Weight '!$B$8*MANU!BM15)+(0*'Weight '!$B$9*MANU!CB15)+(1/2*'Weight '!$B$10*MANU!CQ15)+(1/5*'Weight '!$B$11*MANU!DF15)+(0*'Weight '!$B$14*MANU!DU15)+(0*'Weight '!$B$15*MANU!EJ15)+(2/3*'Weight '!$B$16*MANU!EY15)</f>
        <v>0</v>
      </c>
      <c r="R12" s="1" t="s">
        <v>629</v>
      </c>
    </row>
    <row r="13" spans="1:18" ht="15">
      <c r="A13" s="1" t="s">
        <v>777</v>
      </c>
      <c r="B13" s="1">
        <f>(1/3*'Weight '!$B$3*MANU!F16)+(1/3*'Weight '!$B$4*MANU!U16)+(1/5*'Weight '!$B$5*MANU!AJ16)+(0*'Weight '!$B$8*MANU!AY16)+(0*'Weight '!$B$9*MANU!BN16)+(1/2*'Weight '!$B$10*MANU!CC16)+(1/5*'Weight '!$B$11*MANU!CR16)+(0*'Weight '!$B$14*MANU!DG16)+(0*'Weight '!$B$15*MANU!DV16)+(2/3*'Weight '!$B$16*MANU!EK16)</f>
        <v>16.886045940780591</v>
      </c>
      <c r="C13" s="1">
        <f>(1/3*'Weight '!$B$3*MANU!G16)+(1/3*'Weight '!$B$4*MANU!V16)+(1/5*'Weight '!$B$5*MANU!AK16)+(0*'Weight '!$B$8*MANU!AZ16)+(0*'Weight '!$B$9*MANU!BO16)+(1/2*'Weight '!$B$10*MANU!CD16)+(1/5*'Weight '!$B$11*MANU!CS16)+(0*'Weight '!$B$14*MANU!DH16)+(0*'Weight '!$B$15*MANU!DW16)+(2/3*'Weight '!$B$16*MANU!EL16)</f>
        <v>16.272212850562827</v>
      </c>
      <c r="D13" s="1">
        <f>(1/3*'Weight '!$B$3*MANU!H16)+(1/3*'Weight '!$B$4*MANU!W16)+(1/5*'Weight '!$B$5*MANU!AL16)+(0*'Weight '!$B$8*MANU!BA16)+(0*'Weight '!$B$9*MANU!BP16)+(1/2*'Weight '!$B$10*MANU!CE16)+(1/5*'Weight '!$B$11*MANU!CT16)+(0*'Weight '!$B$14*MANU!DI16)+(0*'Weight '!$B$15*MANU!DX16)+(2/3*'Weight '!$B$16*MANU!EM16)</f>
        <v>15.962551353907557</v>
      </c>
      <c r="E13" s="1">
        <f>(1/3*'Weight '!$B$3*MANU!I16)+(1/3*'Weight '!$B$4*MANU!X16)+(1/5*'Weight '!$B$5*MANU!AM16)+(0*'Weight '!$B$8*MANU!BB16)+(0*'Weight '!$B$9*MANU!BQ16)+(1/2*'Weight '!$B$10*MANU!CF16)+(1/5*'Weight '!$B$11*MANU!CU16)+(0*'Weight '!$B$14*MANU!DJ16)+(0*'Weight '!$B$15*MANU!DY16)+(2/3*'Weight '!$B$16*MANU!EN16)</f>
        <v>16.260886275508199</v>
      </c>
      <c r="F13" s="1">
        <f>(1/3*'Weight '!$B$3*MANU!J16)+(1/3*'Weight '!$B$4*MANU!Y16)+(1/5*'Weight '!$B$5*MANU!AN16)+(0*'Weight '!$B$8*MANU!BC16)+(0*'Weight '!$B$9*MANU!BR16)+(1/2*'Weight '!$B$10*MANU!CG16)+(1/5*'Weight '!$B$11*MANU!CV16)+(0*'Weight '!$B$14*MANU!DK16)+(0*'Weight '!$B$15*MANU!DZ16)+(2/3*'Weight '!$B$16*MANU!EO16)</f>
        <v>16.69369078410174</v>
      </c>
      <c r="G13" s="1">
        <f>(1/3*'Weight '!$B$3*MANU!K16)+(1/3*'Weight '!$B$4*MANU!Z16)+(1/5*'Weight '!$B$5*MANU!AO16)+(0*'Weight '!$B$8*MANU!BD16)+(0*'Weight '!$B$9*MANU!BS16)+(1/2*'Weight '!$B$10*MANU!CH16)+(1/5*'Weight '!$B$11*MANU!CW16)+(0*'Weight '!$B$14*MANU!DL16)+(0*'Weight '!$B$15*MANU!EA16)+(2/3*'Weight '!$B$16*MANU!EP16)</f>
        <v>16.476298547787902</v>
      </c>
      <c r="H13" s="1">
        <f>(1/3*'Weight '!$B$3*MANU!L16)+(1/3*'Weight '!$B$4*MANU!AA16)+(1/5*'Weight '!$B$5*MANU!AP16)+(0*'Weight '!$B$8*MANU!BE16)+(0*'Weight '!$B$9*MANU!BT16)+(1/2*'Weight '!$B$10*MANU!CI16)+(1/5*'Weight '!$B$11*MANU!CX16)+(0*'Weight '!$B$14*MANU!DM16)+(0*'Weight '!$B$15*MANU!EB16)+(2/3*'Weight '!$B$16*MANU!EQ16)</f>
        <v>16.429728079008644</v>
      </c>
      <c r="I13" s="1">
        <f>(1/3*'Weight '!$B$3*MANU!M16)+(1/3*'Weight '!$B$4*MANU!AB16)+(1/5*'Weight '!$B$5*MANU!AQ16)+(0*'Weight '!$B$8*MANU!BF16)+(0*'Weight '!$B$9*MANU!BU16)+(1/2*'Weight '!$B$10*MANU!CJ16)+(1/5*'Weight '!$B$11*MANU!CY16)+(0*'Weight '!$B$14*MANU!DN16)+(0*'Weight '!$B$15*MANU!EC16)+(2/3*'Weight '!$B$16*MANU!ER16)</f>
        <v>16.580180397926291</v>
      </c>
      <c r="J13" s="1">
        <f>(1/3*'Weight '!$B$3*MANU!N16)+(1/3*'Weight '!$B$4*MANU!AC16)+(1/5*'Weight '!$B$5*MANU!AR16)+(0*'Weight '!$B$8*MANU!BG16)+(0*'Weight '!$B$9*MANU!BV16)+(1/2*'Weight '!$B$10*MANU!CK16)+(1/5*'Weight '!$B$11*MANU!CZ16)+(0*'Weight '!$B$14*MANU!DO16)+(0*'Weight '!$B$15*MANU!ED16)+(2/3*'Weight '!$B$16*MANU!ES16)</f>
        <v>16.82907096209793</v>
      </c>
      <c r="K13" s="1">
        <f>(1/3*'Weight '!$B$3*MANU!O16)+(1/3*'Weight '!$B$4*MANU!AD16)+(1/5*'Weight '!$B$5*MANU!AS16)+(0*'Weight '!$B$8*MANU!BH16)+(0*'Weight '!$B$9*MANU!BW16)+(1/2*'Weight '!$B$10*MANU!CL16)+(1/5*'Weight '!$B$11*MANU!DA16)+(0*'Weight '!$B$14*MANU!DP16)+(0*'Weight '!$B$15*MANU!EE16)+(2/3*'Weight '!$B$16*MANU!ET16)</f>
        <v>16.912734406797661</v>
      </c>
      <c r="L13" s="1">
        <f>(1/3*'Weight '!$B$3*MANU!P16)+(1/3*'Weight '!$B$4*MANU!AE16)+(1/5*'Weight '!$B$5*MANU!AT16)+(0*'Weight '!$B$8*MANU!BI16)+(0*'Weight '!$B$9*MANU!BX16)+(1/2*'Weight '!$B$10*MANU!CM16)+(1/5*'Weight '!$B$11*MANU!DB16)+(0*'Weight '!$B$14*MANU!DQ16)+(0*'Weight '!$B$15*MANU!EF16)+(2/3*'Weight '!$B$16*MANU!EU16)</f>
        <v>15.552107694311671</v>
      </c>
      <c r="M13" s="1">
        <f>(1/3*'Weight '!$B$3*MANU!Q16)+(1/3*'Weight '!$B$4*MANU!AF16)+(1/5*'Weight '!$B$5*MANU!AU16)+(0*'Weight '!$B$8*MANU!BJ16)+(0*'Weight '!$B$9*MANU!BY16)+(1/2*'Weight '!$B$10*MANU!CN16)+(1/5*'Weight '!$B$11*MANU!DC16)+(0*'Weight '!$B$14*MANU!DR16)+(0*'Weight '!$B$15*MANU!EG16)+(2/3*'Weight '!$B$16*MANU!EV16)</f>
        <v>14.510651904254706</v>
      </c>
      <c r="N13" s="1">
        <f>(1/3*'Weight '!$B$3*MANU!R16)+(1/3*'Weight '!$B$4*MANU!AG16)+(1/5*'Weight '!$B$5*MANU!AV16)+(0*'Weight '!$B$8*MANU!BK16)+(0*'Weight '!$B$9*MANU!BZ16)+(1/2*'Weight '!$B$10*MANU!CO16)+(1/5*'Weight '!$B$11*MANU!DD16)+(0*'Weight '!$B$14*MANU!DS16)+(0*'Weight '!$B$15*MANU!EH16)+(2/3*'Weight '!$B$16*MANU!EW16)</f>
        <v>15.148863636363632</v>
      </c>
      <c r="O13" s="1">
        <f>(1/3*'Weight '!$B$3*MANU!S16)+(1/3*'Weight '!$B$4*MANU!AH16)+(1/5*'Weight '!$B$5*MANU!AW16)+(0*'Weight '!$B$8*MANU!BL16)+(0*'Weight '!$B$9*MANU!CA16)+(1/2*'Weight '!$B$10*MANU!CP16)+(1/5*'Weight '!$B$11*MANU!DE16)+(0*'Weight '!$B$14*MANU!DT16)+(0*'Weight '!$B$15*MANU!EI16)+(2/3*'Weight '!$B$16*MANU!EX16)</f>
        <v>11.35734927570677</v>
      </c>
      <c r="P13" s="1">
        <f>(1/3*'Weight '!$B$3*MANU!T16)+(1/3*'Weight '!$B$4*MANU!AI16)+(1/5*'Weight '!$B$5*MANU!AX16)+(0*'Weight '!$B$8*MANU!BM16)+(0*'Weight '!$B$9*MANU!CB16)+(1/2*'Weight '!$B$10*MANU!CQ16)+(1/5*'Weight '!$B$11*MANU!DF16)+(0*'Weight '!$B$14*MANU!DU16)+(0*'Weight '!$B$15*MANU!EJ16)+(2/3*'Weight '!$B$16*MANU!EY16)</f>
        <v>10.856334649020965</v>
      </c>
      <c r="R13" s="1" t="s">
        <v>648</v>
      </c>
    </row>
    <row r="14" spans="1:18" ht="15">
      <c r="A14" s="1" t="s">
        <v>728</v>
      </c>
      <c r="B14" s="1">
        <f>(1/3*'Weight '!$B$3*MANU!F17)+(1/3*'Weight '!$B$4*MANU!U17)+(1/5*'Weight '!$B$5*MANU!AJ17)+(0*'Weight '!$B$8*MANU!AY17)+(0*'Weight '!$B$9*MANU!BN17)+(1/2*'Weight '!$B$10*MANU!CC17)+(1/5*'Weight '!$B$11*MANU!CR17)+(0*'Weight '!$B$14*MANU!DG17)+(0*'Weight '!$B$15*MANU!DV17)+(2/3*'Weight '!$B$16*MANU!EK17)</f>
        <v>11.870561817737155</v>
      </c>
      <c r="C14" s="1">
        <f>(1/3*'Weight '!$B$3*MANU!G17)+(1/3*'Weight '!$B$4*MANU!V17)+(1/5*'Weight '!$B$5*MANU!AK17)+(0*'Weight '!$B$8*MANU!AZ17)+(0*'Weight '!$B$9*MANU!BO17)+(1/2*'Weight '!$B$10*MANU!CD17)+(1/5*'Weight '!$B$11*MANU!CS17)+(0*'Weight '!$B$14*MANU!DH17)+(0*'Weight '!$B$15*MANU!DW17)+(2/3*'Weight '!$B$16*MANU!EL17)</f>
        <v>12.609882435291681</v>
      </c>
      <c r="D14" s="1">
        <f>(1/3*'Weight '!$B$3*MANU!H17)+(1/3*'Weight '!$B$4*MANU!W17)+(1/5*'Weight '!$B$5*MANU!AL17)+(0*'Weight '!$B$8*MANU!BA17)+(0*'Weight '!$B$9*MANU!BP17)+(1/2*'Weight '!$B$10*MANU!CE17)+(1/5*'Weight '!$B$11*MANU!CT17)+(0*'Weight '!$B$14*MANU!DI17)+(0*'Weight '!$B$15*MANU!DX17)+(2/3*'Weight '!$B$16*MANU!EM17)</f>
        <v>12.399085557154979</v>
      </c>
      <c r="E14" s="1">
        <f>(1/3*'Weight '!$B$3*MANU!I17)+(1/3*'Weight '!$B$4*MANU!X17)+(1/5*'Weight '!$B$5*MANU!AM17)+(0*'Weight '!$B$8*MANU!BB17)+(0*'Weight '!$B$9*MANU!BQ17)+(1/2*'Weight '!$B$10*MANU!CF17)+(1/5*'Weight '!$B$11*MANU!CU17)+(0*'Weight '!$B$14*MANU!DJ17)+(0*'Weight '!$B$15*MANU!DY17)+(2/3*'Weight '!$B$16*MANU!EN17)</f>
        <v>13.250594297750688</v>
      </c>
      <c r="F14" s="1">
        <f>(1/3*'Weight '!$B$3*MANU!J17)+(1/3*'Weight '!$B$4*MANU!Y17)+(1/5*'Weight '!$B$5*MANU!AN17)+(0*'Weight '!$B$8*MANU!BC17)+(0*'Weight '!$B$9*MANU!BR17)+(1/2*'Weight '!$B$10*MANU!CG17)+(1/5*'Weight '!$B$11*MANU!CV17)+(0*'Weight '!$B$14*MANU!DK17)+(0*'Weight '!$B$15*MANU!DZ17)+(2/3*'Weight '!$B$16*MANU!EO17)</f>
        <v>11.938861138861132</v>
      </c>
      <c r="G14" s="1">
        <f>(1/3*'Weight '!$B$3*MANU!K17)+(1/3*'Weight '!$B$4*MANU!Z17)+(1/5*'Weight '!$B$5*MANU!AO17)+(0*'Weight '!$B$8*MANU!BD17)+(0*'Weight '!$B$9*MANU!BS17)+(1/2*'Weight '!$B$10*MANU!CH17)+(1/5*'Weight '!$B$11*MANU!CW17)+(0*'Weight '!$B$14*MANU!DL17)+(0*'Weight '!$B$15*MANU!EA17)+(2/3*'Weight '!$B$16*MANU!EP17)</f>
        <v>13.946078431372539</v>
      </c>
      <c r="H14" s="1">
        <f>(1/3*'Weight '!$B$3*MANU!L17)+(1/3*'Weight '!$B$4*MANU!AA17)+(1/5*'Weight '!$B$5*MANU!AP17)+(0*'Weight '!$B$8*MANU!BE17)+(0*'Weight '!$B$9*MANU!BT17)+(1/2*'Weight '!$B$10*MANU!CI17)+(1/5*'Weight '!$B$11*MANU!CX17)+(0*'Weight '!$B$14*MANU!DM17)+(0*'Weight '!$B$15*MANU!EB17)+(2/3*'Weight '!$B$16*MANU!EQ17)</f>
        <v>12.976686151079136</v>
      </c>
      <c r="I14" s="1">
        <f>(1/3*'Weight '!$B$3*MANU!M17)+(1/3*'Weight '!$B$4*MANU!AB17)+(1/5*'Weight '!$B$5*MANU!AQ17)+(0*'Weight '!$B$8*MANU!BF17)+(0*'Weight '!$B$9*MANU!BU17)+(1/2*'Weight '!$B$10*MANU!CJ17)+(1/5*'Weight '!$B$11*MANU!CY17)+(0*'Weight '!$B$14*MANU!DN17)+(0*'Weight '!$B$15*MANU!EC17)+(2/3*'Weight '!$B$16*MANU!ER17)</f>
        <v>11.992740833774009</v>
      </c>
      <c r="J14" s="1">
        <f>(1/3*'Weight '!$B$3*MANU!N17)+(1/3*'Weight '!$B$4*MANU!AC17)+(1/5*'Weight '!$B$5*MANU!AR17)+(0*'Weight '!$B$8*MANU!BG17)+(0*'Weight '!$B$9*MANU!BV17)+(1/2*'Weight '!$B$10*MANU!CK17)+(1/5*'Weight '!$B$11*MANU!CZ17)+(0*'Weight '!$B$14*MANU!DO17)+(0*'Weight '!$B$15*MANU!ED17)+(2/3*'Weight '!$B$16*MANU!ES17)</f>
        <v>12.686565669757515</v>
      </c>
      <c r="K14" s="1">
        <f>(1/3*'Weight '!$B$3*MANU!O17)+(1/3*'Weight '!$B$4*MANU!AD17)+(1/5*'Weight '!$B$5*MANU!AS17)+(0*'Weight '!$B$8*MANU!BH17)+(0*'Weight '!$B$9*MANU!BW17)+(1/2*'Weight '!$B$10*MANU!CL17)+(1/5*'Weight '!$B$11*MANU!DA17)+(0*'Weight '!$B$14*MANU!DP17)+(0*'Weight '!$B$15*MANU!EE17)+(2/3*'Weight '!$B$16*MANU!ET17)</f>
        <v>9.9486107622567381</v>
      </c>
      <c r="L14" s="1">
        <f>(1/3*'Weight '!$B$3*MANU!P17)+(1/3*'Weight '!$B$4*MANU!AE17)+(1/5*'Weight '!$B$5*MANU!AT17)+(0*'Weight '!$B$8*MANU!BI17)+(0*'Weight '!$B$9*MANU!BX17)+(1/2*'Weight '!$B$10*MANU!CM17)+(1/5*'Weight '!$B$11*MANU!DB17)+(0*'Weight '!$B$14*MANU!DQ17)+(0*'Weight '!$B$15*MANU!EF17)+(2/3*'Weight '!$B$16*MANU!EU17)</f>
        <v>12.17052420030145</v>
      </c>
      <c r="M14" s="1">
        <f>(1/3*'Weight '!$B$3*MANU!Q17)+(1/3*'Weight '!$B$4*MANU!AF17)+(1/5*'Weight '!$B$5*MANU!AU17)+(0*'Weight '!$B$8*MANU!BJ17)+(0*'Weight '!$B$9*MANU!BY17)+(1/2*'Weight '!$B$10*MANU!CN17)+(1/5*'Weight '!$B$11*MANU!DC17)+(0*'Weight '!$B$14*MANU!DR17)+(0*'Weight '!$B$15*MANU!EG17)+(2/3*'Weight '!$B$16*MANU!EV17)</f>
        <v>10.800053339429263</v>
      </c>
      <c r="N14" s="1">
        <f>(1/3*'Weight '!$B$3*MANU!R17)+(1/3*'Weight '!$B$4*MANU!AG17)+(1/5*'Weight '!$B$5*MANU!AV17)+(0*'Weight '!$B$8*MANU!BK17)+(0*'Weight '!$B$9*MANU!BZ17)+(1/2*'Weight '!$B$10*MANU!CO17)+(1/5*'Weight '!$B$11*MANU!DD17)+(0*'Weight '!$B$14*MANU!DS17)+(0*'Weight '!$B$15*MANU!EH17)+(2/3*'Weight '!$B$16*MANU!EW17)</f>
        <v>9.0499999999999954</v>
      </c>
      <c r="O14" s="1">
        <f>(1/3*'Weight '!$B$3*MANU!S17)+(1/3*'Weight '!$B$4*MANU!AH17)+(1/5*'Weight '!$B$5*MANU!AW17)+(0*'Weight '!$B$8*MANU!BL17)+(0*'Weight '!$B$9*MANU!CA17)+(1/2*'Weight '!$B$10*MANU!CP17)+(1/5*'Weight '!$B$11*MANU!DE17)+(0*'Weight '!$B$14*MANU!DT17)+(0*'Weight '!$B$15*MANU!EI17)+(2/3*'Weight '!$B$16*MANU!EX17)</f>
        <v>10.024679466033295</v>
      </c>
      <c r="P14" s="1">
        <f>(1/3*'Weight '!$B$3*MANU!T17)+(1/3*'Weight '!$B$4*MANU!AI17)+(1/5*'Weight '!$B$5*MANU!AX17)+(0*'Weight '!$B$8*MANU!BM17)+(0*'Weight '!$B$9*MANU!CB17)+(1/2*'Weight '!$B$10*MANU!CQ17)+(1/5*'Weight '!$B$11*MANU!DF17)+(0*'Weight '!$B$14*MANU!DU17)+(0*'Weight '!$B$15*MANU!EJ17)+(2/3*'Weight '!$B$16*MANU!EY17)</f>
        <v>9.0366384180790966</v>
      </c>
      <c r="R14" s="1" t="s">
        <v>680</v>
      </c>
    </row>
    <row r="15" spans="1:18" ht="15">
      <c r="A15" s="1" t="s">
        <v>724</v>
      </c>
      <c r="B15" s="1">
        <f>(1/3*'Weight '!$B$3*MANU!F18)+(1/3*'Weight '!$B$4*MANU!U18)+(1/5*'Weight '!$B$5*MANU!AJ18)+(0*'Weight '!$B$8*MANU!AY18)+(0*'Weight '!$B$9*MANU!BN18)+(1/2*'Weight '!$B$10*MANU!CC18)+(1/5*'Weight '!$B$11*MANU!CR18)+(0*'Weight '!$B$14*MANU!DG18)+(0*'Weight '!$B$15*MANU!DV18)+(2/3*'Weight '!$B$16*MANU!EK18)</f>
        <v>13.633563767025564</v>
      </c>
      <c r="C15" s="1">
        <f>(1/3*'Weight '!$B$3*MANU!G18)+(1/3*'Weight '!$B$4*MANU!V18)+(1/5*'Weight '!$B$5*MANU!AK18)+(0*'Weight '!$B$8*MANU!AZ18)+(0*'Weight '!$B$9*MANU!BO18)+(1/2*'Weight '!$B$10*MANU!CD18)+(1/5*'Weight '!$B$11*MANU!CS18)+(0*'Weight '!$B$14*MANU!DH18)+(0*'Weight '!$B$15*MANU!DW18)+(2/3*'Weight '!$B$16*MANU!EL18)</f>
        <v>14.174356571939249</v>
      </c>
      <c r="D15" s="1">
        <f>(1/3*'Weight '!$B$3*MANU!H18)+(1/3*'Weight '!$B$4*MANU!W18)+(1/5*'Weight '!$B$5*MANU!AL18)+(0*'Weight '!$B$8*MANU!BA18)+(0*'Weight '!$B$9*MANU!BP18)+(1/2*'Weight '!$B$10*MANU!CE18)+(1/5*'Weight '!$B$11*MANU!CT18)+(0*'Weight '!$B$14*MANU!DI18)+(0*'Weight '!$B$15*MANU!DX18)+(2/3*'Weight '!$B$16*MANU!EM18)</f>
        <v>13.705672232031294</v>
      </c>
      <c r="E15" s="1">
        <f>(1/3*'Weight '!$B$3*MANU!I18)+(1/3*'Weight '!$B$4*MANU!X18)+(1/5*'Weight '!$B$5*MANU!AM18)+(0*'Weight '!$B$8*MANU!BB18)+(0*'Weight '!$B$9*MANU!BQ18)+(1/2*'Weight '!$B$10*MANU!CF18)+(1/5*'Weight '!$B$11*MANU!CU18)+(0*'Weight '!$B$14*MANU!DJ18)+(0*'Weight '!$B$15*MANU!DY18)+(2/3*'Weight '!$B$16*MANU!EN18)</f>
        <v>13.828811188811182</v>
      </c>
      <c r="F15" s="1">
        <f>(1/3*'Weight '!$B$3*MANU!J18)+(1/3*'Weight '!$B$4*MANU!Y18)+(1/5*'Weight '!$B$5*MANU!AN18)+(0*'Weight '!$B$8*MANU!BC18)+(0*'Weight '!$B$9*MANU!BR18)+(1/2*'Weight '!$B$10*MANU!CG18)+(1/5*'Weight '!$B$11*MANU!CV18)+(0*'Weight '!$B$14*MANU!DK18)+(0*'Weight '!$B$15*MANU!DZ18)+(2/3*'Weight '!$B$16*MANU!EO18)</f>
        <v>14.240826715037411</v>
      </c>
      <c r="G15" s="1">
        <f>(1/3*'Weight '!$B$3*MANU!K18)+(1/3*'Weight '!$B$4*MANU!Z18)+(1/5*'Weight '!$B$5*MANU!AO18)+(0*'Weight '!$B$8*MANU!BD18)+(0*'Weight '!$B$9*MANU!BS18)+(1/2*'Weight '!$B$10*MANU!CH18)+(1/5*'Weight '!$B$11*MANU!CW18)+(0*'Weight '!$B$14*MANU!DL18)+(0*'Weight '!$B$15*MANU!EA18)+(2/3*'Weight '!$B$16*MANU!EP18)</f>
        <v>12.985730272924513</v>
      </c>
      <c r="H15" s="1">
        <f>(1/3*'Weight '!$B$3*MANU!L18)+(1/3*'Weight '!$B$4*MANU!AA18)+(1/5*'Weight '!$B$5*MANU!AP18)+(0*'Weight '!$B$8*MANU!BE18)+(0*'Weight '!$B$9*MANU!BT18)+(1/2*'Weight '!$B$10*MANU!CI18)+(1/5*'Weight '!$B$11*MANU!CX18)+(0*'Weight '!$B$14*MANU!DM18)+(0*'Weight '!$B$15*MANU!EB18)+(2/3*'Weight '!$B$16*MANU!EQ18)</f>
        <v>14.666769125683048</v>
      </c>
      <c r="I15" s="1">
        <f>(1/3*'Weight '!$B$3*MANU!M18)+(1/3*'Weight '!$B$4*MANU!AB18)+(1/5*'Weight '!$B$5*MANU!AQ18)+(0*'Weight '!$B$8*MANU!BF18)+(0*'Weight '!$B$9*MANU!BU18)+(1/2*'Weight '!$B$10*MANU!CJ18)+(1/5*'Weight '!$B$11*MANU!CY18)+(0*'Weight '!$B$14*MANU!DN18)+(0*'Weight '!$B$15*MANU!EC18)+(2/3*'Weight '!$B$16*MANU!ER18)</f>
        <v>15.79702838258577</v>
      </c>
      <c r="J15" s="1">
        <f>(1/3*'Weight '!$B$3*MANU!N18)+(1/3*'Weight '!$B$4*MANU!AC18)+(1/5*'Weight '!$B$5*MANU!AR18)+(0*'Weight '!$B$8*MANU!BG18)+(0*'Weight '!$B$9*MANU!BV18)+(1/2*'Weight '!$B$10*MANU!CK18)+(1/5*'Weight '!$B$11*MANU!CZ18)+(0*'Weight '!$B$14*MANU!DO18)+(0*'Weight '!$B$15*MANU!ED18)+(2/3*'Weight '!$B$16*MANU!ES18)</f>
        <v>15.688217426681049</v>
      </c>
      <c r="K15" s="1">
        <f>(1/3*'Weight '!$B$3*MANU!O18)+(1/3*'Weight '!$B$4*MANU!AD18)+(1/5*'Weight '!$B$5*MANU!AS18)+(0*'Weight '!$B$8*MANU!BH18)+(0*'Weight '!$B$9*MANU!BW18)+(1/2*'Weight '!$B$10*MANU!CL18)+(1/5*'Weight '!$B$11*MANU!DA18)+(0*'Weight '!$B$14*MANU!DP18)+(0*'Weight '!$B$15*MANU!EE18)+(2/3*'Weight '!$B$16*MANU!ET18)</f>
        <v>16.398563684284909</v>
      </c>
      <c r="L15" s="1">
        <f>(1/3*'Weight '!$B$3*MANU!P18)+(1/3*'Weight '!$B$4*MANU!AE18)+(1/5*'Weight '!$B$5*MANU!AT18)+(0*'Weight '!$B$8*MANU!BI18)+(0*'Weight '!$B$9*MANU!BX18)+(1/2*'Weight '!$B$10*MANU!CM18)+(1/5*'Weight '!$B$11*MANU!DB18)+(0*'Weight '!$B$14*MANU!DQ18)+(0*'Weight '!$B$15*MANU!EF18)+(2/3*'Weight '!$B$16*MANU!EU18)</f>
        <v>15.477864079127077</v>
      </c>
      <c r="M15" s="1">
        <f>(1/3*'Weight '!$B$3*MANU!Q18)+(1/3*'Weight '!$B$4*MANU!AF18)+(1/5*'Weight '!$B$5*MANU!AU18)+(0*'Weight '!$B$8*MANU!BJ18)+(0*'Weight '!$B$9*MANU!BY18)+(1/2*'Weight '!$B$10*MANU!CN18)+(1/5*'Weight '!$B$11*MANU!DC18)+(0*'Weight '!$B$14*MANU!DR18)+(0*'Weight '!$B$15*MANU!EG18)+(2/3*'Weight '!$B$16*MANU!EV18)</f>
        <v>14.031161616161608</v>
      </c>
      <c r="N15" s="1">
        <f>(1/3*'Weight '!$B$3*MANU!R18)+(1/3*'Weight '!$B$4*MANU!AG18)+(1/5*'Weight '!$B$5*MANU!AV18)+(0*'Weight '!$B$8*MANU!BK18)+(0*'Weight '!$B$9*MANU!BZ18)+(1/2*'Weight '!$B$10*MANU!CO18)+(1/5*'Weight '!$B$11*MANU!DD18)+(0*'Weight '!$B$14*MANU!DS18)+(0*'Weight '!$B$15*MANU!EH18)+(2/3*'Weight '!$B$16*MANU!EW18)</f>
        <v>13.17373524343509</v>
      </c>
      <c r="O15" s="1">
        <f>(1/3*'Weight '!$B$3*MANU!S18)+(1/3*'Weight '!$B$4*MANU!AH18)+(1/5*'Weight '!$B$5*MANU!AW18)+(0*'Weight '!$B$8*MANU!BL18)+(0*'Weight '!$B$9*MANU!CA18)+(1/2*'Weight '!$B$10*MANU!CP18)+(1/5*'Weight '!$B$11*MANU!DE18)+(0*'Weight '!$B$14*MANU!DT18)+(0*'Weight '!$B$15*MANU!EI18)+(2/3*'Weight '!$B$16*MANU!EX18)</f>
        <v>10.721916195856867</v>
      </c>
      <c r="P15" s="1">
        <f>(1/3*'Weight '!$B$3*MANU!T18)+(1/3*'Weight '!$B$4*MANU!AI18)+(1/5*'Weight '!$B$5*MANU!AX18)+(0*'Weight '!$B$8*MANU!BM18)+(0*'Weight '!$B$9*MANU!CB18)+(1/2*'Weight '!$B$10*MANU!CQ18)+(1/5*'Weight '!$B$11*MANU!DF18)+(0*'Weight '!$B$14*MANU!DU18)+(0*'Weight '!$B$15*MANU!EJ18)+(2/3*'Weight '!$B$16*MANU!EY18)</f>
        <v>10.863957881199257</v>
      </c>
      <c r="R15" s="1" t="s">
        <v>671</v>
      </c>
    </row>
    <row r="16" spans="1:18" ht="15">
      <c r="A16" s="1" t="s">
        <v>742</v>
      </c>
      <c r="B16" s="1">
        <f>(1/3*'Weight '!$B$3*MANU!F19)+(1/3*'Weight '!$B$4*MANU!U19)+(1/5*'Weight '!$B$5*MANU!AJ19)+(0*'Weight '!$B$8*MANU!AY19)+(0*'Weight '!$B$9*MANU!BN19)+(1/2*'Weight '!$B$10*MANU!CC19)+(1/5*'Weight '!$B$11*MANU!CR19)+(0*'Weight '!$B$14*MANU!DG19)+(0*'Weight '!$B$15*MANU!DV19)+(2/3*'Weight '!$B$16*MANU!EK19)</f>
        <v>13.079662619084901</v>
      </c>
      <c r="C16" s="1">
        <f>(1/3*'Weight '!$B$3*MANU!G19)+(1/3*'Weight '!$B$4*MANU!V19)+(1/5*'Weight '!$B$5*MANU!AK19)+(0*'Weight '!$B$8*MANU!AZ19)+(0*'Weight '!$B$9*MANU!BO19)+(1/2*'Weight '!$B$10*MANU!CD19)+(1/5*'Weight '!$B$11*MANU!CS19)+(0*'Weight '!$B$14*MANU!DH19)+(0*'Weight '!$B$15*MANU!DW19)+(2/3*'Weight '!$B$16*MANU!EL19)</f>
        <v>12.145375133905535</v>
      </c>
      <c r="D16" s="1">
        <f>(1/3*'Weight '!$B$3*MANU!H19)+(1/3*'Weight '!$B$4*MANU!W19)+(1/5*'Weight '!$B$5*MANU!AL19)+(0*'Weight '!$B$8*MANU!BA19)+(0*'Weight '!$B$9*MANU!BP19)+(1/2*'Weight '!$B$10*MANU!CE19)+(1/5*'Weight '!$B$11*MANU!CT19)+(0*'Weight '!$B$14*MANU!DI19)+(0*'Weight '!$B$15*MANU!DX19)+(2/3*'Weight '!$B$16*MANU!EM19)</f>
        <v>11.84618379412565</v>
      </c>
      <c r="E16" s="1">
        <f>(1/3*'Weight '!$B$3*MANU!I19)+(1/3*'Weight '!$B$4*MANU!X19)+(1/5*'Weight '!$B$5*MANU!AM19)+(0*'Weight '!$B$8*MANU!BB19)+(0*'Weight '!$B$9*MANU!BQ19)+(1/2*'Weight '!$B$10*MANU!CF19)+(1/5*'Weight '!$B$11*MANU!CU19)+(0*'Weight '!$B$14*MANU!DJ19)+(0*'Weight '!$B$15*MANU!DY19)+(2/3*'Weight '!$B$16*MANU!EN19)</f>
        <v>7.7461221615842373</v>
      </c>
      <c r="F16" s="1">
        <f>(1/3*'Weight '!$B$3*MANU!J19)+(1/3*'Weight '!$B$4*MANU!Y19)+(1/5*'Weight '!$B$5*MANU!AN19)+(0*'Weight '!$B$8*MANU!BC19)+(0*'Weight '!$B$9*MANU!BR19)+(1/2*'Weight '!$B$10*MANU!CG19)+(1/5*'Weight '!$B$11*MANU!CV19)+(0*'Weight '!$B$14*MANU!DK19)+(0*'Weight '!$B$15*MANU!DZ19)+(2/3*'Weight '!$B$16*MANU!EO19)</f>
        <v>7.2822381598500936</v>
      </c>
      <c r="G16" s="1">
        <f>(1/3*'Weight '!$B$3*MANU!K19)+(1/3*'Weight '!$B$4*MANU!Z19)+(1/5*'Weight '!$B$5*MANU!AO19)+(0*'Weight '!$B$8*MANU!BD19)+(0*'Weight '!$B$9*MANU!BS19)+(1/2*'Weight '!$B$10*MANU!CH19)+(1/5*'Weight '!$B$11*MANU!CW19)+(0*'Weight '!$B$14*MANU!DL19)+(0*'Weight '!$B$15*MANU!EA19)+(2/3*'Weight '!$B$16*MANU!EP19)</f>
        <v>7.2421225937183378</v>
      </c>
      <c r="H16" s="1">
        <f>(1/3*'Weight '!$B$3*MANU!L19)+(1/3*'Weight '!$B$4*MANU!AA19)+(1/5*'Weight '!$B$5*MANU!AP19)+(0*'Weight '!$B$8*MANU!BE19)+(0*'Weight '!$B$9*MANU!BT19)+(1/2*'Weight '!$B$10*MANU!CI19)+(1/5*'Weight '!$B$11*MANU!CX19)+(0*'Weight '!$B$14*MANU!DM19)+(0*'Weight '!$B$15*MANU!EB19)+(2/3*'Weight '!$B$16*MANU!EQ19)</f>
        <v>6.3749609241178504</v>
      </c>
      <c r="I16" s="1">
        <f>(1/3*'Weight '!$B$3*MANU!M19)+(1/3*'Weight '!$B$4*MANU!AB19)+(1/5*'Weight '!$B$5*MANU!AQ19)+(0*'Weight '!$B$8*MANU!BF19)+(0*'Weight '!$B$9*MANU!BU19)+(1/2*'Weight '!$B$10*MANU!CJ19)+(1/5*'Weight '!$B$11*MANU!CY19)+(0*'Weight '!$B$14*MANU!DN19)+(0*'Weight '!$B$15*MANU!EC19)+(2/3*'Weight '!$B$16*MANU!ER19)</f>
        <v>7.5412584068936468</v>
      </c>
      <c r="J16" s="1">
        <f>(1/3*'Weight '!$B$3*MANU!N19)+(1/3*'Weight '!$B$4*MANU!AC19)+(1/5*'Weight '!$B$5*MANU!AR19)+(0*'Weight '!$B$8*MANU!BG19)+(0*'Weight '!$B$9*MANU!BV19)+(1/2*'Weight '!$B$10*MANU!CK19)+(1/5*'Weight '!$B$11*MANU!CZ19)+(0*'Weight '!$B$14*MANU!DO19)+(0*'Weight '!$B$15*MANU!ED19)+(2/3*'Weight '!$B$16*MANU!ES19)</f>
        <v>7.9517498539690141</v>
      </c>
      <c r="K16" s="1">
        <f>(1/3*'Weight '!$B$3*MANU!O19)+(1/3*'Weight '!$B$4*MANU!AD19)+(1/5*'Weight '!$B$5*MANU!AS19)+(0*'Weight '!$B$8*MANU!BH19)+(0*'Weight '!$B$9*MANU!BW19)+(1/2*'Weight '!$B$10*MANU!CL19)+(1/5*'Weight '!$B$11*MANU!DA19)+(0*'Weight '!$B$14*MANU!DP19)+(0*'Weight '!$B$15*MANU!EE19)+(2/3*'Weight '!$B$16*MANU!ET19)</f>
        <v>8.3714133247952116</v>
      </c>
      <c r="L16" s="1">
        <f>(1/3*'Weight '!$B$3*MANU!P19)+(1/3*'Weight '!$B$4*MANU!AE19)+(1/5*'Weight '!$B$5*MANU!AT19)+(0*'Weight '!$B$8*MANU!BI19)+(0*'Weight '!$B$9*MANU!BX19)+(1/2*'Weight '!$B$10*MANU!CM19)+(1/5*'Weight '!$B$11*MANU!DB19)+(0*'Weight '!$B$14*MANU!DQ19)+(0*'Weight '!$B$15*MANU!EF19)+(2/3*'Weight '!$B$16*MANU!EU19)</f>
        <v>6.4456832781445579</v>
      </c>
      <c r="M16" s="1">
        <f>(1/3*'Weight '!$B$3*MANU!Q19)+(1/3*'Weight '!$B$4*MANU!AF19)+(1/5*'Weight '!$B$5*MANU!AU19)+(0*'Weight '!$B$8*MANU!BJ19)+(0*'Weight '!$B$9*MANU!BY19)+(1/2*'Weight '!$B$10*MANU!CN19)+(1/5*'Weight '!$B$11*MANU!DC19)+(0*'Weight '!$B$14*MANU!DR19)+(0*'Weight '!$B$15*MANU!EG19)+(2/3*'Weight '!$B$16*MANU!EV19)</f>
        <v>7.0723110450718156</v>
      </c>
      <c r="N16" s="1">
        <f>(1/3*'Weight '!$B$3*MANU!R19)+(1/3*'Weight '!$B$4*MANU!AG19)+(1/5*'Weight '!$B$5*MANU!AV19)+(0*'Weight '!$B$8*MANU!BK19)+(0*'Weight '!$B$9*MANU!BZ19)+(1/2*'Weight '!$B$10*MANU!CO19)+(1/5*'Weight '!$B$11*MANU!DD19)+(0*'Weight '!$B$14*MANU!DS19)+(0*'Weight '!$B$15*MANU!EH19)+(2/3*'Weight '!$B$16*MANU!EW19)</f>
        <v>8.065404040404033</v>
      </c>
      <c r="O16" s="1">
        <f>(1/3*'Weight '!$B$3*MANU!S19)+(1/3*'Weight '!$B$4*MANU!AH19)+(1/5*'Weight '!$B$5*MANU!AW19)+(0*'Weight '!$B$8*MANU!BL19)+(0*'Weight '!$B$9*MANU!CA19)+(1/2*'Weight '!$B$10*MANU!CP19)+(1/5*'Weight '!$B$11*MANU!DE19)+(0*'Weight '!$B$14*MANU!DT19)+(0*'Weight '!$B$15*MANU!EI19)+(2/3*'Weight '!$B$16*MANU!EX19)</f>
        <v>6.7709879298203788</v>
      </c>
      <c r="P16" s="1">
        <f>(1/3*'Weight '!$B$3*MANU!T19)+(1/3*'Weight '!$B$4*MANU!AI19)+(1/5*'Weight '!$B$5*MANU!AX19)+(0*'Weight '!$B$8*MANU!BM19)+(0*'Weight '!$B$9*MANU!CB19)+(1/2*'Weight '!$B$10*MANU!CQ19)+(1/5*'Weight '!$B$11*MANU!DF19)+(0*'Weight '!$B$14*MANU!DU19)+(0*'Weight '!$B$15*MANU!EJ19)+(2/3*'Weight '!$B$16*MANU!EY19)</f>
        <v>7.4940415188542797</v>
      </c>
      <c r="R16" s="1" t="s">
        <v>695</v>
      </c>
    </row>
    <row r="17" spans="1:18" ht="15">
      <c r="A17" s="1" t="s">
        <v>816</v>
      </c>
      <c r="B17" s="1">
        <f>(1/3*'Weight '!$B$3*MANU!F20)+(1/3*'Weight '!$B$4*MANU!U20)+(1/5*'Weight '!$B$5*MANU!AJ20)+(0*'Weight '!$B$8*MANU!AY20)+(0*'Weight '!$B$9*MANU!BN20)+(1/2*'Weight '!$B$10*MANU!CC20)+(1/5*'Weight '!$B$11*MANU!CR20)+(0*'Weight '!$B$14*MANU!DG20)+(0*'Weight '!$B$15*MANU!DV20)+(2/3*'Weight '!$B$16*MANU!EK20)</f>
        <v>16.580785904045932</v>
      </c>
      <c r="C17" s="1">
        <f>(1/3*'Weight '!$B$3*MANU!G20)+(1/3*'Weight '!$B$4*MANU!V20)+(1/5*'Weight '!$B$5*MANU!AK20)+(0*'Weight '!$B$8*MANU!AZ20)+(0*'Weight '!$B$9*MANU!BO20)+(1/2*'Weight '!$B$10*MANU!CD20)+(1/5*'Weight '!$B$11*MANU!CS20)+(0*'Weight '!$B$14*MANU!DH20)+(0*'Weight '!$B$15*MANU!DW20)+(2/3*'Weight '!$B$16*MANU!EL20)</f>
        <v>15.758640963565547</v>
      </c>
      <c r="D17" s="1">
        <f>(1/3*'Weight '!$B$3*MANU!H20)+(1/3*'Weight '!$B$4*MANU!W20)+(1/5*'Weight '!$B$5*MANU!AL20)+(0*'Weight '!$B$8*MANU!BA20)+(0*'Weight '!$B$9*MANU!BP20)+(1/2*'Weight '!$B$10*MANU!CE20)+(1/5*'Weight '!$B$11*MANU!CT20)+(0*'Weight '!$B$14*MANU!DI20)+(0*'Weight '!$B$15*MANU!DX20)+(2/3*'Weight '!$B$16*MANU!EM20)</f>
        <v>15.436977183576769</v>
      </c>
      <c r="E17" s="1">
        <f>(1/3*'Weight '!$B$3*MANU!I20)+(1/3*'Weight '!$B$4*MANU!X20)+(1/5*'Weight '!$B$5*MANU!AM20)+(0*'Weight '!$B$8*MANU!BB20)+(0*'Weight '!$B$9*MANU!BQ20)+(1/2*'Weight '!$B$10*MANU!CF20)+(1/5*'Weight '!$B$11*MANU!CU20)+(0*'Weight '!$B$14*MANU!DJ20)+(0*'Weight '!$B$15*MANU!DY20)+(2/3*'Weight '!$B$16*MANU!EN20)</f>
        <v>16.081584292484756</v>
      </c>
      <c r="F17" s="1">
        <f>(1/3*'Weight '!$B$3*MANU!J20)+(1/3*'Weight '!$B$4*MANU!Y20)+(1/5*'Weight '!$B$5*MANU!AN20)+(0*'Weight '!$B$8*MANU!BC20)+(0*'Weight '!$B$9*MANU!BR20)+(1/2*'Weight '!$B$10*MANU!CG20)+(1/5*'Weight '!$B$11*MANU!CV20)+(0*'Weight '!$B$14*MANU!DK20)+(0*'Weight '!$B$15*MANU!DZ20)+(2/3*'Weight '!$B$16*MANU!EO20)</f>
        <v>16.017026482289634</v>
      </c>
      <c r="G17" s="1">
        <f>(1/3*'Weight '!$B$3*MANU!K20)+(1/3*'Weight '!$B$4*MANU!Z20)+(1/5*'Weight '!$B$5*MANU!AO20)+(0*'Weight '!$B$8*MANU!BD20)+(0*'Weight '!$B$9*MANU!BS20)+(1/2*'Weight '!$B$10*MANU!CH20)+(1/5*'Weight '!$B$11*MANU!CW20)+(0*'Weight '!$B$14*MANU!DL20)+(0*'Weight '!$B$15*MANU!EA20)+(2/3*'Weight '!$B$16*MANU!EP20)</f>
        <v>15.134561122550137</v>
      </c>
      <c r="H17" s="1">
        <f>(1/3*'Weight '!$B$3*MANU!L20)+(1/3*'Weight '!$B$4*MANU!AA20)+(1/5*'Weight '!$B$5*MANU!AP20)+(0*'Weight '!$B$8*MANU!BE20)+(0*'Weight '!$B$9*MANU!BT20)+(1/2*'Weight '!$B$10*MANU!CI20)+(1/5*'Weight '!$B$11*MANU!CX20)+(0*'Weight '!$B$14*MANU!DM20)+(0*'Weight '!$B$15*MANU!EB20)+(2/3*'Weight '!$B$16*MANU!EQ20)</f>
        <v>14.208706078615359</v>
      </c>
      <c r="I17" s="1">
        <f>(1/3*'Weight '!$B$3*MANU!M20)+(1/3*'Weight '!$B$4*MANU!AB20)+(1/5*'Weight '!$B$5*MANU!AQ20)+(0*'Weight '!$B$8*MANU!BF20)+(0*'Weight '!$B$9*MANU!BU20)+(1/2*'Weight '!$B$10*MANU!CJ20)+(1/5*'Weight '!$B$11*MANU!CY20)+(0*'Weight '!$B$14*MANU!DN20)+(0*'Weight '!$B$15*MANU!EC20)+(2/3*'Weight '!$B$16*MANU!ER20)</f>
        <v>14.114236548970146</v>
      </c>
      <c r="J17" s="1">
        <f>(1/3*'Weight '!$B$3*MANU!N20)+(1/3*'Weight '!$B$4*MANU!AC20)+(1/5*'Weight '!$B$5*MANU!AR20)+(0*'Weight '!$B$8*MANU!BG20)+(0*'Weight '!$B$9*MANU!BV20)+(1/2*'Weight '!$B$10*MANU!CK20)+(1/5*'Weight '!$B$11*MANU!CZ20)+(0*'Weight '!$B$14*MANU!DO20)+(0*'Weight '!$B$15*MANU!ED20)+(2/3*'Weight '!$B$16*MANU!ES20)</f>
        <v>14.578357308984401</v>
      </c>
      <c r="K17" s="1">
        <f>(1/3*'Weight '!$B$3*MANU!O20)+(1/3*'Weight '!$B$4*MANU!AD20)+(1/5*'Weight '!$B$5*MANU!AS20)+(0*'Weight '!$B$8*MANU!BH20)+(0*'Weight '!$B$9*MANU!BW20)+(1/2*'Weight '!$B$10*MANU!CL20)+(1/5*'Weight '!$B$11*MANU!DA20)+(0*'Weight '!$B$14*MANU!DP20)+(0*'Weight '!$B$15*MANU!EE20)+(2/3*'Weight '!$B$16*MANU!ET20)</f>
        <v>14.747585522892818</v>
      </c>
      <c r="L17" s="1">
        <f>(1/3*'Weight '!$B$3*MANU!P20)+(1/3*'Weight '!$B$4*MANU!AE20)+(1/5*'Weight '!$B$5*MANU!AT20)+(0*'Weight '!$B$8*MANU!BI20)+(0*'Weight '!$B$9*MANU!BX20)+(1/2*'Weight '!$B$10*MANU!CM20)+(1/5*'Weight '!$B$11*MANU!DB20)+(0*'Weight '!$B$14*MANU!DQ20)+(0*'Weight '!$B$15*MANU!EF20)+(2/3*'Weight '!$B$16*MANU!EU20)</f>
        <v>12.209532881147759</v>
      </c>
      <c r="M17" s="1">
        <f>(1/3*'Weight '!$B$3*MANU!Q20)+(1/3*'Weight '!$B$4*MANU!AF20)+(1/5*'Weight '!$B$5*MANU!AU20)+(0*'Weight '!$B$8*MANU!BJ20)+(0*'Weight '!$B$9*MANU!BY20)+(1/2*'Weight '!$B$10*MANU!CN20)+(1/5*'Weight '!$B$11*MANU!DC20)+(0*'Weight '!$B$14*MANU!DR20)+(0*'Weight '!$B$15*MANU!EG20)+(2/3*'Weight '!$B$16*MANU!EV20)</f>
        <v>13.797021771432254</v>
      </c>
      <c r="N17" s="1">
        <f>(1/3*'Weight '!$B$3*MANU!R20)+(1/3*'Weight '!$B$4*MANU!AG20)+(1/5*'Weight '!$B$5*MANU!AV20)+(0*'Weight '!$B$8*MANU!BK20)+(0*'Weight '!$B$9*MANU!BZ20)+(1/2*'Weight '!$B$10*MANU!CO20)+(1/5*'Weight '!$B$11*MANU!DD20)+(0*'Weight '!$B$14*MANU!DS20)+(0*'Weight '!$B$15*MANU!EH20)+(2/3*'Weight '!$B$16*MANU!EW20)</f>
        <v>11.5570707070707</v>
      </c>
      <c r="O17" s="1">
        <f>(1/3*'Weight '!$B$3*MANU!S20)+(1/3*'Weight '!$B$4*MANU!AH20)+(1/5*'Weight '!$B$5*MANU!AW20)+(0*'Weight '!$B$8*MANU!BL20)+(0*'Weight '!$B$9*MANU!CA20)+(1/2*'Weight '!$B$10*MANU!CP20)+(1/5*'Weight '!$B$11*MANU!DE20)+(0*'Weight '!$B$14*MANU!DT20)+(0*'Weight '!$B$15*MANU!EI20)+(2/3*'Weight '!$B$16*MANU!EX20)</f>
        <v>9.4181997223387981</v>
      </c>
      <c r="P17" s="1">
        <f>(1/3*'Weight '!$B$3*MANU!T20)+(1/3*'Weight '!$B$4*MANU!AI20)+(1/5*'Weight '!$B$5*MANU!AX20)+(0*'Weight '!$B$8*MANU!BM20)+(0*'Weight '!$B$9*MANU!CB20)+(1/2*'Weight '!$B$10*MANU!CQ20)+(1/5*'Weight '!$B$11*MANU!DF20)+(0*'Weight '!$B$14*MANU!DU20)+(0*'Weight '!$B$15*MANU!EJ20)+(2/3*'Weight '!$B$16*MANU!EY20)</f>
        <v>0</v>
      </c>
      <c r="R17" s="1" t="s">
        <v>702</v>
      </c>
    </row>
    <row r="18" spans="1:18" ht="15">
      <c r="A18" s="1" t="s">
        <v>799</v>
      </c>
      <c r="B18" s="1">
        <f>(1/3*'Weight '!$B$3*MANU!F21)+(1/3*'Weight '!$B$4*MANU!U21)+(1/5*'Weight '!$B$5*MANU!AJ21)+(0*'Weight '!$B$8*MANU!AY21)+(0*'Weight '!$B$9*MANU!BN21)+(1/2*'Weight '!$B$10*MANU!CC21)+(1/5*'Weight '!$B$11*MANU!CR21)+(0*'Weight '!$B$14*MANU!DG21)+(0*'Weight '!$B$15*MANU!DV21)+(2/3*'Weight '!$B$16*MANU!EK21)</f>
        <v>16.299124253403011</v>
      </c>
      <c r="C18" s="1">
        <f>(1/3*'Weight '!$B$3*MANU!G21)+(1/3*'Weight '!$B$4*MANU!V21)+(1/5*'Weight '!$B$5*MANU!AK21)+(0*'Weight '!$B$8*MANU!AZ21)+(0*'Weight '!$B$9*MANU!BO21)+(1/2*'Weight '!$B$10*MANU!CD21)+(1/5*'Weight '!$B$11*MANU!CS21)+(0*'Weight '!$B$14*MANU!DH21)+(0*'Weight '!$B$15*MANU!DW21)+(2/3*'Weight '!$B$16*MANU!EL21)</f>
        <v>16.305924737538344</v>
      </c>
      <c r="D18" s="1">
        <f>(1/3*'Weight '!$B$3*MANU!H21)+(1/3*'Weight '!$B$4*MANU!W21)+(1/5*'Weight '!$B$5*MANU!AL21)+(0*'Weight '!$B$8*MANU!BA21)+(0*'Weight '!$B$9*MANU!BP21)+(1/2*'Weight '!$B$10*MANU!CE21)+(1/5*'Weight '!$B$11*MANU!CT21)+(0*'Weight '!$B$14*MANU!DI21)+(0*'Weight '!$B$15*MANU!DX21)+(2/3*'Weight '!$B$16*MANU!EM21)</f>
        <v>14.895500682833195</v>
      </c>
      <c r="E18" s="1">
        <f>(1/3*'Weight '!$B$3*MANU!I21)+(1/3*'Weight '!$B$4*MANU!X21)+(1/5*'Weight '!$B$5*MANU!AM21)+(0*'Weight '!$B$8*MANU!BB21)+(0*'Weight '!$B$9*MANU!BQ21)+(1/2*'Weight '!$B$10*MANU!CF21)+(1/5*'Weight '!$B$11*MANU!CU21)+(0*'Weight '!$B$14*MANU!DJ21)+(0*'Weight '!$B$15*MANU!DY21)+(2/3*'Weight '!$B$16*MANU!EN21)</f>
        <v>14.270839692612515</v>
      </c>
      <c r="F18" s="1">
        <f>(1/3*'Weight '!$B$3*MANU!J21)+(1/3*'Weight '!$B$4*MANU!Y21)+(1/5*'Weight '!$B$5*MANU!AN21)+(0*'Weight '!$B$8*MANU!BC21)+(0*'Weight '!$B$9*MANU!BR21)+(1/2*'Weight '!$B$10*MANU!CG21)+(1/5*'Weight '!$B$11*MANU!CV21)+(0*'Weight '!$B$14*MANU!DK21)+(0*'Weight '!$B$15*MANU!DZ21)+(2/3*'Weight '!$B$16*MANU!EO21)</f>
        <v>12.763469863469851</v>
      </c>
      <c r="G18" s="1">
        <f>(1/3*'Weight '!$B$3*MANU!K21)+(1/3*'Weight '!$B$4*MANU!Z21)+(1/5*'Weight '!$B$5*MANU!AO21)+(0*'Weight '!$B$8*MANU!BD21)+(0*'Weight '!$B$9*MANU!BS21)+(1/2*'Weight '!$B$10*MANU!CH21)+(1/5*'Weight '!$B$11*MANU!CW21)+(0*'Weight '!$B$14*MANU!DL21)+(0*'Weight '!$B$15*MANU!EA21)+(2/3*'Weight '!$B$16*MANU!EP21)</f>
        <v>13.233641689793396</v>
      </c>
      <c r="H18" s="1">
        <f>(1/3*'Weight '!$B$3*MANU!L21)+(1/3*'Weight '!$B$4*MANU!AA21)+(1/5*'Weight '!$B$5*MANU!AP21)+(0*'Weight '!$B$8*MANU!BE21)+(0*'Weight '!$B$9*MANU!BT21)+(1/2*'Weight '!$B$10*MANU!CI21)+(1/5*'Weight '!$B$11*MANU!CX21)+(0*'Weight '!$B$14*MANU!DM21)+(0*'Weight '!$B$15*MANU!EB21)+(2/3*'Weight '!$B$16*MANU!EQ21)</f>
        <v>12.80515029836595</v>
      </c>
      <c r="I18" s="1">
        <f>(1/3*'Weight '!$B$3*MANU!M21)+(1/3*'Weight '!$B$4*MANU!AB21)+(1/5*'Weight '!$B$5*MANU!AQ21)+(0*'Weight '!$B$8*MANU!BF21)+(0*'Weight '!$B$9*MANU!BU21)+(1/2*'Weight '!$B$10*MANU!CJ21)+(1/5*'Weight '!$B$11*MANU!CY21)+(0*'Weight '!$B$14*MANU!DN21)+(0*'Weight '!$B$15*MANU!EC21)+(2/3*'Weight '!$B$16*MANU!ER21)</f>
        <v>13.25650858704137</v>
      </c>
      <c r="J18" s="1">
        <f>(1/3*'Weight '!$B$3*MANU!N21)+(1/3*'Weight '!$B$4*MANU!AC21)+(1/5*'Weight '!$B$5*MANU!AR21)+(0*'Weight '!$B$8*MANU!BG21)+(0*'Weight '!$B$9*MANU!BV21)+(1/2*'Weight '!$B$10*MANU!CK21)+(1/5*'Weight '!$B$11*MANU!CZ21)+(0*'Weight '!$B$14*MANU!DO21)+(0*'Weight '!$B$15*MANU!ED21)+(2/3*'Weight '!$B$16*MANU!ES21)</f>
        <v>13.168286099865036</v>
      </c>
      <c r="K18" s="1">
        <f>(1/3*'Weight '!$B$3*MANU!O21)+(1/3*'Weight '!$B$4*MANU!AD21)+(1/5*'Weight '!$B$5*MANU!AS21)+(0*'Weight '!$B$8*MANU!BH21)+(0*'Weight '!$B$9*MANU!BW21)+(1/2*'Weight '!$B$10*MANU!CL21)+(1/5*'Weight '!$B$11*MANU!DA21)+(0*'Weight '!$B$14*MANU!DP21)+(0*'Weight '!$B$15*MANU!EE21)+(2/3*'Weight '!$B$16*MANU!ET21)</f>
        <v>12.75982706506119</v>
      </c>
      <c r="L18" s="1">
        <f>(1/3*'Weight '!$B$3*MANU!P21)+(1/3*'Weight '!$B$4*MANU!AE21)+(1/5*'Weight '!$B$5*MANU!AT21)+(0*'Weight '!$B$8*MANU!BI21)+(0*'Weight '!$B$9*MANU!BX21)+(1/2*'Weight '!$B$10*MANU!CM21)+(1/5*'Weight '!$B$11*MANU!DB21)+(0*'Weight '!$B$14*MANU!DQ21)+(0*'Weight '!$B$15*MANU!EF21)+(2/3*'Weight '!$B$16*MANU!EU21)</f>
        <v>11.990397584742016</v>
      </c>
      <c r="M18" s="1">
        <f>(1/3*'Weight '!$B$3*MANU!Q21)+(1/3*'Weight '!$B$4*MANU!AF21)+(1/5*'Weight '!$B$5*MANU!AU21)+(0*'Weight '!$B$8*MANU!BJ21)+(0*'Weight '!$B$9*MANU!BY21)+(1/2*'Weight '!$B$10*MANU!CN21)+(1/5*'Weight '!$B$11*MANU!DC21)+(0*'Weight '!$B$14*MANU!DR21)+(0*'Weight '!$B$15*MANU!EG21)+(2/3*'Weight '!$B$16*MANU!EV21)</f>
        <v>9.003475602466219</v>
      </c>
      <c r="N18" s="1">
        <f>(1/3*'Weight '!$B$3*MANU!R21)+(1/3*'Weight '!$B$4*MANU!AG21)+(1/5*'Weight '!$B$5*MANU!AV21)+(0*'Weight '!$B$8*MANU!BK21)+(0*'Weight '!$B$9*MANU!BZ21)+(1/2*'Weight '!$B$10*MANU!CO21)+(1/5*'Weight '!$B$11*MANU!DD21)+(0*'Weight '!$B$14*MANU!DS21)+(0*'Weight '!$B$15*MANU!EH21)+(2/3*'Weight '!$B$16*MANU!EW21)</f>
        <v>11.300606060606052</v>
      </c>
      <c r="O18" s="1">
        <f>(1/3*'Weight '!$B$3*MANU!S21)+(1/3*'Weight '!$B$4*MANU!AH21)+(1/5*'Weight '!$B$5*MANU!AW21)+(0*'Weight '!$B$8*MANU!BL21)+(0*'Weight '!$B$9*MANU!CA21)+(1/2*'Weight '!$B$10*MANU!CP21)+(1/5*'Weight '!$B$11*MANU!DE21)+(0*'Weight '!$B$14*MANU!DT21)+(0*'Weight '!$B$15*MANU!EI21)+(2/3*'Weight '!$B$16*MANU!EX21)</f>
        <v>12.209694505683277</v>
      </c>
      <c r="P18" s="1">
        <f>(1/3*'Weight '!$B$3*MANU!T21)+(1/3*'Weight '!$B$4*MANU!AI21)+(1/5*'Weight '!$B$5*MANU!AX21)+(0*'Weight '!$B$8*MANU!BM21)+(0*'Weight '!$B$9*MANU!CB21)+(1/2*'Weight '!$B$10*MANU!CQ21)+(1/5*'Weight '!$B$11*MANU!DF21)+(0*'Weight '!$B$14*MANU!DU21)+(0*'Weight '!$B$15*MANU!EJ21)+(2/3*'Weight '!$B$16*MANU!EY21)</f>
        <v>10.897848299074406</v>
      </c>
      <c r="R18" s="1" t="s">
        <v>712</v>
      </c>
    </row>
    <row r="19" spans="1:18" ht="15">
      <c r="A19" s="1" t="s">
        <v>795</v>
      </c>
      <c r="B19" s="1">
        <f>(1/3*'Weight '!$B$3*MANU!F22)+(1/3*'Weight '!$B$4*MANU!U22)+(1/5*'Weight '!$B$5*MANU!AJ22)+(0*'Weight '!$B$8*MANU!AY22)+(0*'Weight '!$B$9*MANU!BN22)+(1/2*'Weight '!$B$10*MANU!CC22)+(1/5*'Weight '!$B$11*MANU!CR22)+(0*'Weight '!$B$14*MANU!DG22)+(0*'Weight '!$B$15*MANU!DV22)+(2/3*'Weight '!$B$16*MANU!EK22)</f>
        <v>9.4328820116054075</v>
      </c>
      <c r="C19" s="1">
        <f>(1/3*'Weight '!$B$3*MANU!G22)+(1/3*'Weight '!$B$4*MANU!V22)+(1/5*'Weight '!$B$5*MANU!AK22)+(0*'Weight '!$B$8*MANU!AZ22)+(0*'Weight '!$B$9*MANU!BO22)+(1/2*'Weight '!$B$10*MANU!CD22)+(1/5*'Weight '!$B$11*MANU!CS22)+(0*'Weight '!$B$14*MANU!DH22)+(0*'Weight '!$B$15*MANU!DW22)+(2/3*'Weight '!$B$16*MANU!EL22)</f>
        <v>8.8213517665130539</v>
      </c>
      <c r="D19" s="1">
        <f>(1/3*'Weight '!$B$3*MANU!H22)+(1/3*'Weight '!$B$4*MANU!W22)+(1/5*'Weight '!$B$5*MANU!AL22)+(0*'Weight '!$B$8*MANU!BA22)+(0*'Weight '!$B$9*MANU!BP22)+(1/2*'Weight '!$B$10*MANU!CE22)+(1/5*'Weight '!$B$11*MANU!CT22)+(0*'Weight '!$B$14*MANU!DI22)+(0*'Weight '!$B$15*MANU!DX22)+(2/3*'Weight '!$B$16*MANU!EM22)</f>
        <v>6.5476313522825036</v>
      </c>
      <c r="E19" s="1">
        <f>(1/3*'Weight '!$B$3*MANU!I22)+(1/3*'Weight '!$B$4*MANU!X22)+(1/5*'Weight '!$B$5*MANU!AM22)+(0*'Weight '!$B$8*MANU!BB22)+(0*'Weight '!$B$9*MANU!BQ22)+(1/2*'Weight '!$B$10*MANU!CF22)+(1/5*'Weight '!$B$11*MANU!CU22)+(0*'Weight '!$B$14*MANU!DJ22)+(0*'Weight '!$B$15*MANU!DY22)+(2/3*'Weight '!$B$16*MANU!EN22)</f>
        <v>5.2548701298701239</v>
      </c>
      <c r="F19" s="1">
        <f>(1/3*'Weight '!$B$3*MANU!J22)+(1/3*'Weight '!$B$4*MANU!Y22)+(1/5*'Weight '!$B$5*MANU!AN22)+(0*'Weight '!$B$8*MANU!BC22)+(0*'Weight '!$B$9*MANU!BR22)+(1/2*'Weight '!$B$10*MANU!CG22)+(1/5*'Weight '!$B$11*MANU!CV22)+(0*'Weight '!$B$14*MANU!DK22)+(0*'Weight '!$B$15*MANU!DZ22)+(2/3*'Weight '!$B$16*MANU!EO22)</f>
        <v>4.2732758620689557</v>
      </c>
      <c r="G19" s="1">
        <f>(1/3*'Weight '!$B$3*MANU!K22)+(1/3*'Weight '!$B$4*MANU!Z22)+(1/5*'Weight '!$B$5*MANU!AO22)+(0*'Weight '!$B$8*MANU!BD22)+(0*'Weight '!$B$9*MANU!BS22)+(1/2*'Weight '!$B$10*MANU!CH22)+(1/5*'Weight '!$B$11*MANU!CW22)+(0*'Weight '!$B$14*MANU!DL22)+(0*'Weight '!$B$15*MANU!EA22)+(2/3*'Weight '!$B$16*MANU!EP22)</f>
        <v>4.7208106473079177</v>
      </c>
      <c r="H19" s="1">
        <f>(1/3*'Weight '!$B$3*MANU!L22)+(1/3*'Weight '!$B$4*MANU!AA22)+(1/5*'Weight '!$B$5*MANU!AP22)+(0*'Weight '!$B$8*MANU!BE22)+(0*'Weight '!$B$9*MANU!BT22)+(1/2*'Weight '!$B$10*MANU!CI22)+(1/5*'Weight '!$B$11*MANU!CX22)+(0*'Weight '!$B$14*MANU!DM22)+(0*'Weight '!$B$15*MANU!EB22)+(2/3*'Weight '!$B$16*MANU!EQ22)</f>
        <v>0</v>
      </c>
      <c r="I19" s="1">
        <f>(1/3*'Weight '!$B$3*MANU!M22)+(1/3*'Weight '!$B$4*MANU!AB22)+(1/5*'Weight '!$B$5*MANU!AQ22)+(0*'Weight '!$B$8*MANU!BF22)+(0*'Weight '!$B$9*MANU!BU22)+(1/2*'Weight '!$B$10*MANU!CJ22)+(1/5*'Weight '!$B$11*MANU!CY22)+(0*'Weight '!$B$14*MANU!DN22)+(0*'Weight '!$B$15*MANU!EC22)+(2/3*'Weight '!$B$16*MANU!ER22)</f>
        <v>0</v>
      </c>
      <c r="J19" s="1">
        <f>(1/3*'Weight '!$B$3*MANU!N22)+(1/3*'Weight '!$B$4*MANU!AC22)+(1/5*'Weight '!$B$5*MANU!AR22)+(0*'Weight '!$B$8*MANU!BG22)+(0*'Weight '!$B$9*MANU!BV22)+(1/2*'Weight '!$B$10*MANU!CK22)+(1/5*'Weight '!$B$11*MANU!CZ22)+(0*'Weight '!$B$14*MANU!DO22)+(0*'Weight '!$B$15*MANU!ED22)+(2/3*'Weight '!$B$16*MANU!ES22)</f>
        <v>0</v>
      </c>
      <c r="K19" s="1">
        <f>(1/3*'Weight '!$B$3*MANU!O22)+(1/3*'Weight '!$B$4*MANU!AD22)+(1/5*'Weight '!$B$5*MANU!AS22)+(0*'Weight '!$B$8*MANU!BH22)+(0*'Weight '!$B$9*MANU!BW22)+(1/2*'Weight '!$B$10*MANU!CL22)+(1/5*'Weight '!$B$11*MANU!DA22)+(0*'Weight '!$B$14*MANU!DP22)+(0*'Weight '!$B$15*MANU!EE22)+(2/3*'Weight '!$B$16*MANU!ET22)</f>
        <v>0</v>
      </c>
      <c r="L19" s="1">
        <f>(1/3*'Weight '!$B$3*MANU!P22)+(1/3*'Weight '!$B$4*MANU!AE22)+(1/5*'Weight '!$B$5*MANU!AT22)+(0*'Weight '!$B$8*MANU!BI22)+(0*'Weight '!$B$9*MANU!BX22)+(1/2*'Weight '!$B$10*MANU!CM22)+(1/5*'Weight '!$B$11*MANU!DB22)+(0*'Weight '!$B$14*MANU!DQ22)+(0*'Weight '!$B$15*MANU!EF22)+(2/3*'Weight '!$B$16*MANU!EU22)</f>
        <v>0</v>
      </c>
      <c r="M19" s="1">
        <f>(1/3*'Weight '!$B$3*MANU!Q22)+(1/3*'Weight '!$B$4*MANU!AF22)+(1/5*'Weight '!$B$5*MANU!AU22)+(0*'Weight '!$B$8*MANU!BJ22)+(0*'Weight '!$B$9*MANU!BY22)+(1/2*'Weight '!$B$10*MANU!CN22)+(1/5*'Weight '!$B$11*MANU!DC22)+(0*'Weight '!$B$14*MANU!DR22)+(0*'Weight '!$B$15*MANU!EG22)+(2/3*'Weight '!$B$16*MANU!EV22)</f>
        <v>0</v>
      </c>
      <c r="N19" s="1">
        <f>(1/3*'Weight '!$B$3*MANU!R22)+(1/3*'Weight '!$B$4*MANU!AG22)+(1/5*'Weight '!$B$5*MANU!AV22)+(0*'Weight '!$B$8*MANU!BK22)+(0*'Weight '!$B$9*MANU!BZ22)+(1/2*'Weight '!$B$10*MANU!CO22)+(1/5*'Weight '!$B$11*MANU!DD22)+(0*'Weight '!$B$14*MANU!DS22)+(0*'Weight '!$B$15*MANU!EH22)+(2/3*'Weight '!$B$16*MANU!EW22)</f>
        <v>0</v>
      </c>
      <c r="O19" s="1">
        <f>(1/3*'Weight '!$B$3*MANU!S22)+(1/3*'Weight '!$B$4*MANU!AH22)+(1/5*'Weight '!$B$5*MANU!AW22)+(0*'Weight '!$B$8*MANU!BL22)+(0*'Weight '!$B$9*MANU!CA22)+(1/2*'Weight '!$B$10*MANU!CP22)+(1/5*'Weight '!$B$11*MANU!DE22)+(0*'Weight '!$B$14*MANU!DT22)+(0*'Weight '!$B$15*MANU!EI22)+(2/3*'Weight '!$B$16*MANU!EX22)</f>
        <v>0</v>
      </c>
      <c r="P19" s="1">
        <f>(1/3*'Weight '!$B$3*MANU!T22)+(1/3*'Weight '!$B$4*MANU!AI22)+(1/5*'Weight '!$B$5*MANU!AX22)+(0*'Weight '!$B$8*MANU!BM22)+(0*'Weight '!$B$9*MANU!CB22)+(1/2*'Weight '!$B$10*MANU!CQ22)+(1/5*'Weight '!$B$11*MANU!DF22)+(0*'Weight '!$B$14*MANU!DU22)+(0*'Weight '!$B$15*MANU!EJ22)+(2/3*'Weight '!$B$16*MANU!EY22)</f>
        <v>0</v>
      </c>
      <c r="R19" s="1" t="s">
        <v>703</v>
      </c>
    </row>
    <row r="20" spans="1:18" ht="15">
      <c r="A20" s="1" t="s">
        <v>815</v>
      </c>
      <c r="B20" s="1">
        <f>(1/3*'Weight '!$B$3*MANU!F23)+(1/3*'Weight '!$B$4*MANU!U23)+(1/5*'Weight '!$B$5*MANU!AJ23)+(0*'Weight '!$B$8*MANU!AY23)+(0*'Weight '!$B$9*MANU!BN23)+(1/2*'Weight '!$B$10*MANU!CC23)+(1/5*'Weight '!$B$11*MANU!CR23)+(0*'Weight '!$B$14*MANU!DG23)+(0*'Weight '!$B$15*MANU!DV23)+(2/3*'Weight '!$B$16*MANU!EK23)</f>
        <v>14.154825006616482</v>
      </c>
      <c r="C20" s="1">
        <f>(1/3*'Weight '!$B$3*MANU!G23)+(1/3*'Weight '!$B$4*MANU!V23)+(1/5*'Weight '!$B$5*MANU!AK23)+(0*'Weight '!$B$8*MANU!AZ23)+(0*'Weight '!$B$9*MANU!BO23)+(1/2*'Weight '!$B$10*MANU!CD23)+(1/5*'Weight '!$B$11*MANU!CS23)+(0*'Weight '!$B$14*MANU!DH23)+(0*'Weight '!$B$15*MANU!DW23)+(2/3*'Weight '!$B$16*MANU!EL23)</f>
        <v>14.618458315163714</v>
      </c>
      <c r="D20" s="1">
        <f>(1/3*'Weight '!$B$3*MANU!H23)+(1/3*'Weight '!$B$4*MANU!W23)+(1/5*'Weight '!$B$5*MANU!AL23)+(0*'Weight '!$B$8*MANU!BA23)+(0*'Weight '!$B$9*MANU!BP23)+(1/2*'Weight '!$B$10*MANU!CE23)+(1/5*'Weight '!$B$11*MANU!CT23)+(0*'Weight '!$B$14*MANU!DI23)+(0*'Weight '!$B$15*MANU!DX23)+(2/3*'Weight '!$B$16*MANU!EM23)</f>
        <v>15.135402380427161</v>
      </c>
      <c r="E20" s="1">
        <f>(1/3*'Weight '!$B$3*MANU!I23)+(1/3*'Weight '!$B$4*MANU!X23)+(1/5*'Weight '!$B$5*MANU!AM23)+(0*'Weight '!$B$8*MANU!BB23)+(0*'Weight '!$B$9*MANU!BQ23)+(1/2*'Weight '!$B$10*MANU!CF23)+(1/5*'Weight '!$B$11*MANU!CU23)+(0*'Weight '!$B$14*MANU!DJ23)+(0*'Weight '!$B$15*MANU!DY23)+(2/3*'Weight '!$B$16*MANU!EN23)</f>
        <v>13.903173662830051</v>
      </c>
      <c r="F20" s="1">
        <f>(1/3*'Weight '!$B$3*MANU!J23)+(1/3*'Weight '!$B$4*MANU!Y23)+(1/5*'Weight '!$B$5*MANU!AN23)+(0*'Weight '!$B$8*MANU!BC23)+(0*'Weight '!$B$9*MANU!BR23)+(1/2*'Weight '!$B$10*MANU!CG23)+(1/5*'Weight '!$B$11*MANU!CV23)+(0*'Weight '!$B$14*MANU!DK23)+(0*'Weight '!$B$15*MANU!DZ23)+(2/3*'Weight '!$B$16*MANU!EO23)</f>
        <v>13.849337329337324</v>
      </c>
      <c r="G20" s="1">
        <f>(1/3*'Weight '!$B$3*MANU!K23)+(1/3*'Weight '!$B$4*MANU!Z23)+(1/5*'Weight '!$B$5*MANU!AO23)+(0*'Weight '!$B$8*MANU!BD23)+(0*'Weight '!$B$9*MANU!BS23)+(1/2*'Weight '!$B$10*MANU!CH23)+(1/5*'Weight '!$B$11*MANU!CW23)+(0*'Weight '!$B$14*MANU!DL23)+(0*'Weight '!$B$15*MANU!EA23)+(2/3*'Weight '!$B$16*MANU!EP23)</f>
        <v>13.676356069767181</v>
      </c>
      <c r="H20" s="1">
        <f>(1/3*'Weight '!$B$3*MANU!L23)+(1/3*'Weight '!$B$4*MANU!AA23)+(1/5*'Weight '!$B$5*MANU!AP23)+(0*'Weight '!$B$8*MANU!BE23)+(0*'Weight '!$B$9*MANU!BT23)+(1/2*'Weight '!$B$10*MANU!CI23)+(1/5*'Weight '!$B$11*MANU!CX23)+(0*'Weight '!$B$14*MANU!DM23)+(0*'Weight '!$B$15*MANU!EB23)+(2/3*'Weight '!$B$16*MANU!EQ23)</f>
        <v>14.027184339484929</v>
      </c>
      <c r="I20" s="1">
        <f>(1/3*'Weight '!$B$3*MANU!M23)+(1/3*'Weight '!$B$4*MANU!AB23)+(1/5*'Weight '!$B$5*MANU!AQ23)+(0*'Weight '!$B$8*MANU!BF23)+(0*'Weight '!$B$9*MANU!BU23)+(1/2*'Weight '!$B$10*MANU!CJ23)+(1/5*'Weight '!$B$11*MANU!CY23)+(0*'Weight '!$B$14*MANU!DN23)+(0*'Weight '!$B$15*MANU!EC23)+(2/3*'Weight '!$B$16*MANU!ER23)</f>
        <v>15.107241187773965</v>
      </c>
      <c r="J20" s="1">
        <f>(1/3*'Weight '!$B$3*MANU!N23)+(1/3*'Weight '!$B$4*MANU!AC23)+(1/5*'Weight '!$B$5*MANU!AR23)+(0*'Weight '!$B$8*MANU!BG23)+(0*'Weight '!$B$9*MANU!BV23)+(1/2*'Weight '!$B$10*MANU!CK23)+(1/5*'Weight '!$B$11*MANU!CZ23)+(0*'Weight '!$B$14*MANU!DO23)+(0*'Weight '!$B$15*MANU!ED23)+(2/3*'Weight '!$B$16*MANU!ES23)</f>
        <v>16.07941037126367</v>
      </c>
      <c r="K20" s="1">
        <f>(1/3*'Weight '!$B$3*MANU!O23)+(1/3*'Weight '!$B$4*MANU!AD23)+(1/5*'Weight '!$B$5*MANU!AS23)+(0*'Weight '!$B$8*MANU!BH23)+(0*'Weight '!$B$9*MANU!BW23)+(1/2*'Weight '!$B$10*MANU!CL23)+(1/5*'Weight '!$B$11*MANU!DA23)+(0*'Weight '!$B$14*MANU!DP23)+(0*'Weight '!$B$15*MANU!EE23)+(2/3*'Weight '!$B$16*MANU!ET23)</f>
        <v>15.219605770898369</v>
      </c>
      <c r="L20" s="1">
        <f>(1/3*'Weight '!$B$3*MANU!P23)+(1/3*'Weight '!$B$4*MANU!AE23)+(1/5*'Weight '!$B$5*MANU!AT23)+(0*'Weight '!$B$8*MANU!BI23)+(0*'Weight '!$B$9*MANU!BX23)+(1/2*'Weight '!$B$10*MANU!CM23)+(1/5*'Weight '!$B$11*MANU!DB23)+(0*'Weight '!$B$14*MANU!DQ23)+(0*'Weight '!$B$15*MANU!EF23)+(2/3*'Weight '!$B$16*MANU!EU23)</f>
        <v>15.526320968012051</v>
      </c>
      <c r="M20" s="1">
        <f>(1/3*'Weight '!$B$3*MANU!Q23)+(1/3*'Weight '!$B$4*MANU!AF23)+(1/5*'Weight '!$B$5*MANU!AU23)+(0*'Weight '!$B$8*MANU!BJ23)+(0*'Weight '!$B$9*MANU!BY23)+(1/2*'Weight '!$B$10*MANU!CN23)+(1/5*'Weight '!$B$11*MANU!DC23)+(0*'Weight '!$B$14*MANU!DR23)+(0*'Weight '!$B$15*MANU!EG23)+(2/3*'Weight '!$B$16*MANU!EV23)</f>
        <v>16.188476861123668</v>
      </c>
      <c r="N20" s="1">
        <f>(1/3*'Weight '!$B$3*MANU!R23)+(1/3*'Weight '!$B$4*MANU!AG23)+(1/5*'Weight '!$B$5*MANU!AV23)+(0*'Weight '!$B$8*MANU!BK23)+(0*'Weight '!$B$9*MANU!BZ23)+(1/2*'Weight '!$B$10*MANU!CO23)+(1/5*'Weight '!$B$11*MANU!DD23)+(0*'Weight '!$B$14*MANU!DS23)+(0*'Weight '!$B$15*MANU!EH23)+(2/3*'Weight '!$B$16*MANU!EW23)</f>
        <v>14.379797979797972</v>
      </c>
      <c r="O20" s="1">
        <f>(1/3*'Weight '!$B$3*MANU!S23)+(1/3*'Weight '!$B$4*MANU!AH23)+(1/5*'Weight '!$B$5*MANU!AW23)+(0*'Weight '!$B$8*MANU!BL23)+(0*'Weight '!$B$9*MANU!CA23)+(1/2*'Weight '!$B$10*MANU!CP23)+(1/5*'Weight '!$B$11*MANU!DE23)+(0*'Weight '!$B$14*MANU!DT23)+(0*'Weight '!$B$15*MANU!EI23)+(2/3*'Weight '!$B$16*MANU!EX23)</f>
        <v>12.778523229909913</v>
      </c>
      <c r="P20" s="1">
        <f>(1/3*'Weight '!$B$3*MANU!T23)+(1/3*'Weight '!$B$4*MANU!AI23)+(1/5*'Weight '!$B$5*MANU!AX23)+(0*'Weight '!$B$8*MANU!BM23)+(0*'Weight '!$B$9*MANU!CB23)+(1/2*'Weight '!$B$10*MANU!CQ23)+(1/5*'Weight '!$B$11*MANU!DF23)+(0*'Weight '!$B$14*MANU!DU23)+(0*'Weight '!$B$15*MANU!EJ23)+(2/3*'Weight '!$B$16*MANU!EY23)</f>
        <v>12.54206618240516</v>
      </c>
      <c r="R20" s="1" t="s">
        <v>727</v>
      </c>
    </row>
    <row r="21" spans="1:18" ht="15">
      <c r="A21" s="1" t="s">
        <v>813</v>
      </c>
      <c r="B21" s="1">
        <f>(1/3*'Weight '!$B$3*MANU!F24)+(1/3*'Weight '!$B$4*MANU!U24)+(1/5*'Weight '!$B$5*MANU!AJ24)+(0*'Weight '!$B$8*MANU!AY24)+(0*'Weight '!$B$9*MANU!BN24)+(1/2*'Weight '!$B$10*MANU!CC24)+(1/5*'Weight '!$B$11*MANU!CR24)+(0*'Weight '!$B$14*MANU!DG24)+(0*'Weight '!$B$15*MANU!DV24)+(2/3*'Weight '!$B$16*MANU!EK24)</f>
        <v>14.438740161046338</v>
      </c>
      <c r="C21" s="1">
        <f>(1/3*'Weight '!$B$3*MANU!G24)+(1/3*'Weight '!$B$4*MANU!V24)+(1/5*'Weight '!$B$5*MANU!AK24)+(0*'Weight '!$B$8*MANU!AZ24)+(0*'Weight '!$B$9*MANU!BO24)+(1/2*'Weight '!$B$10*MANU!CD24)+(1/5*'Weight '!$B$11*MANU!CS24)+(0*'Weight '!$B$14*MANU!DH24)+(0*'Weight '!$B$15*MANU!DW24)+(2/3*'Weight '!$B$16*MANU!EL24)</f>
        <v>14.547068778114976</v>
      </c>
      <c r="D21" s="1">
        <f>(1/3*'Weight '!$B$3*MANU!H24)+(1/3*'Weight '!$B$4*MANU!W24)+(1/5*'Weight '!$B$5*MANU!AL24)+(0*'Weight '!$B$8*MANU!BA24)+(0*'Weight '!$B$9*MANU!BP24)+(1/2*'Weight '!$B$10*MANU!CE24)+(1/5*'Weight '!$B$11*MANU!CT24)+(0*'Weight '!$B$14*MANU!DI24)+(0*'Weight '!$B$15*MANU!DX24)+(2/3*'Weight '!$B$16*MANU!EM24)</f>
        <v>14.073670554085517</v>
      </c>
      <c r="E21" s="1">
        <f>(1/3*'Weight '!$B$3*MANU!I24)+(1/3*'Weight '!$B$4*MANU!X24)+(1/5*'Weight '!$B$5*MANU!AM24)+(0*'Weight '!$B$8*MANU!BB24)+(0*'Weight '!$B$9*MANU!BQ24)+(1/2*'Weight '!$B$10*MANU!CF24)+(1/5*'Weight '!$B$11*MANU!CU24)+(0*'Weight '!$B$14*MANU!DJ24)+(0*'Weight '!$B$15*MANU!DY24)+(2/3*'Weight '!$B$16*MANU!EN24)</f>
        <v>14.240073505411715</v>
      </c>
      <c r="F21" s="1">
        <f>(1/3*'Weight '!$B$3*MANU!J24)+(1/3*'Weight '!$B$4*MANU!Y24)+(1/5*'Weight '!$B$5*MANU!AN24)+(0*'Weight '!$B$8*MANU!BC24)+(0*'Weight '!$B$9*MANU!BR24)+(1/2*'Weight '!$B$10*MANU!CG24)+(1/5*'Weight '!$B$11*MANU!CV24)+(0*'Weight '!$B$14*MANU!DK24)+(0*'Weight '!$B$15*MANU!DZ24)+(2/3*'Weight '!$B$16*MANU!EO24)</f>
        <v>14.060926288323545</v>
      </c>
      <c r="G21" s="1">
        <f>(1/3*'Weight '!$B$3*MANU!K24)+(1/3*'Weight '!$B$4*MANU!Z24)+(1/5*'Weight '!$B$5*MANU!AO24)+(0*'Weight '!$B$8*MANU!BD24)+(0*'Weight '!$B$9*MANU!BS24)+(1/2*'Weight '!$B$10*MANU!CH24)+(1/5*'Weight '!$B$11*MANU!CW24)+(0*'Weight '!$B$14*MANU!DL24)+(0*'Weight '!$B$15*MANU!EA24)+(2/3*'Weight '!$B$16*MANU!EP24)</f>
        <v>12.761715636609249</v>
      </c>
      <c r="H21" s="1">
        <f>(1/3*'Weight '!$B$3*MANU!L24)+(1/3*'Weight '!$B$4*MANU!AA24)+(1/5*'Weight '!$B$5*MANU!AP24)+(0*'Weight '!$B$8*MANU!BE24)+(0*'Weight '!$B$9*MANU!BT24)+(1/2*'Weight '!$B$10*MANU!CI24)+(1/5*'Weight '!$B$11*MANU!CX24)+(0*'Weight '!$B$14*MANU!DM24)+(0*'Weight '!$B$15*MANU!EB24)+(2/3*'Weight '!$B$16*MANU!EQ24)</f>
        <v>12.68596170682501</v>
      </c>
      <c r="I21" s="1">
        <f>(1/3*'Weight '!$B$3*MANU!M24)+(1/3*'Weight '!$B$4*MANU!AB24)+(1/5*'Weight '!$B$5*MANU!AQ24)+(0*'Weight '!$B$8*MANU!BF24)+(0*'Weight '!$B$9*MANU!BU24)+(1/2*'Weight '!$B$10*MANU!CJ24)+(1/5*'Weight '!$B$11*MANU!CY24)+(0*'Weight '!$B$14*MANU!DN24)+(0*'Weight '!$B$15*MANU!EC24)+(2/3*'Weight '!$B$16*MANU!ER24)</f>
        <v>12.931606767549386</v>
      </c>
      <c r="J21" s="1">
        <f>(1/3*'Weight '!$B$3*MANU!N24)+(1/3*'Weight '!$B$4*MANU!AC24)+(1/5*'Weight '!$B$5*MANU!AR24)+(0*'Weight '!$B$8*MANU!BG24)+(0*'Weight '!$B$9*MANU!BV24)+(1/2*'Weight '!$B$10*MANU!CK24)+(1/5*'Weight '!$B$11*MANU!CZ24)+(0*'Weight '!$B$14*MANU!DO24)+(0*'Weight '!$B$15*MANU!ED24)+(2/3*'Weight '!$B$16*MANU!ES24)</f>
        <v>10.439627286228706</v>
      </c>
      <c r="K21" s="1">
        <f>(1/3*'Weight '!$B$3*MANU!O24)+(1/3*'Weight '!$B$4*MANU!AD24)+(1/5*'Weight '!$B$5*MANU!AS24)+(0*'Weight '!$B$8*MANU!BH24)+(0*'Weight '!$B$9*MANU!BW24)+(1/2*'Weight '!$B$10*MANU!CL24)+(1/5*'Weight '!$B$11*MANU!DA24)+(0*'Weight '!$B$14*MANU!DP24)+(0*'Weight '!$B$15*MANU!EE24)+(2/3*'Weight '!$B$16*MANU!ET24)</f>
        <v>9.5733893523725797</v>
      </c>
      <c r="L21" s="1">
        <f>(1/3*'Weight '!$B$3*MANU!P24)+(1/3*'Weight '!$B$4*MANU!AE24)+(1/5*'Weight '!$B$5*MANU!AT24)+(0*'Weight '!$B$8*MANU!BI24)+(0*'Weight '!$B$9*MANU!BX24)+(1/2*'Weight '!$B$10*MANU!CM24)+(1/5*'Weight '!$B$11*MANU!DB24)+(0*'Weight '!$B$14*MANU!DQ24)+(0*'Weight '!$B$15*MANU!EF24)+(2/3*'Weight '!$B$16*MANU!EU24)</f>
        <v>8.224663079528252</v>
      </c>
      <c r="M21" s="1">
        <f>(1/3*'Weight '!$B$3*MANU!Q24)+(1/3*'Weight '!$B$4*MANU!AF24)+(1/5*'Weight '!$B$5*MANU!AU24)+(0*'Weight '!$B$8*MANU!BJ24)+(0*'Weight '!$B$9*MANU!BY24)+(1/2*'Weight '!$B$10*MANU!CN24)+(1/5*'Weight '!$B$11*MANU!DC24)+(0*'Weight '!$B$14*MANU!DR24)+(0*'Weight '!$B$15*MANU!EG24)+(2/3*'Weight '!$B$16*MANU!EV24)</f>
        <v>7.6683695161452885</v>
      </c>
      <c r="N21" s="1">
        <f>(1/3*'Weight '!$B$3*MANU!R24)+(1/3*'Weight '!$B$4*MANU!AG24)+(1/5*'Weight '!$B$5*MANU!AV24)+(0*'Weight '!$B$8*MANU!BK24)+(0*'Weight '!$B$9*MANU!BZ24)+(1/2*'Weight '!$B$10*MANU!CO24)+(1/5*'Weight '!$B$11*MANU!DD24)+(0*'Weight '!$B$14*MANU!DS24)+(0*'Weight '!$B$15*MANU!EH24)+(2/3*'Weight '!$B$16*MANU!EW24)</f>
        <v>7.7374999999999945</v>
      </c>
      <c r="O21" s="1">
        <f>(1/3*'Weight '!$B$3*MANU!S24)+(1/3*'Weight '!$B$4*MANU!AH24)+(1/5*'Weight '!$B$5*MANU!AW24)+(0*'Weight '!$B$8*MANU!BL24)+(0*'Weight '!$B$9*MANU!CA24)+(1/2*'Weight '!$B$10*MANU!CP24)+(1/5*'Weight '!$B$11*MANU!DE24)+(0*'Weight '!$B$14*MANU!DT24)+(0*'Weight '!$B$15*MANU!EI24)+(2/3*'Weight '!$B$16*MANU!EX24)</f>
        <v>11.644497870084276</v>
      </c>
      <c r="P21" s="1">
        <f>(1/3*'Weight '!$B$3*MANU!T24)+(1/3*'Weight '!$B$4*MANU!AI24)+(1/5*'Weight '!$B$5*MANU!AX24)+(0*'Weight '!$B$8*MANU!BM24)+(0*'Weight '!$B$9*MANU!CB24)+(1/2*'Weight '!$B$10*MANU!CQ24)+(1/5*'Weight '!$B$11*MANU!DF24)+(0*'Weight '!$B$14*MANU!DU24)+(0*'Weight '!$B$15*MANU!EJ24)+(2/3*'Weight '!$B$16*MANU!EY24)</f>
        <v>0</v>
      </c>
      <c r="R21" s="1" t="s">
        <v>724</v>
      </c>
    </row>
    <row r="22" spans="1:18" ht="15">
      <c r="A22" s="1" t="s">
        <v>833</v>
      </c>
      <c r="B22" s="1">
        <f>(1/3*'Weight '!$B$3*MANU!F25)+(1/3*'Weight '!$B$4*MANU!U25)+(1/5*'Weight '!$B$5*MANU!AJ25)+(0*'Weight '!$B$8*MANU!AY25)+(0*'Weight '!$B$9*MANU!BN25)+(1/2*'Weight '!$B$10*MANU!CC25)+(1/5*'Weight '!$B$11*MANU!CR25)+(0*'Weight '!$B$14*MANU!DG25)+(0*'Weight '!$B$15*MANU!DV25)+(2/3*'Weight '!$B$16*MANU!EK25)</f>
        <v>7.9227198319289904</v>
      </c>
      <c r="C22" s="1">
        <f>(1/3*'Weight '!$B$3*MANU!G25)+(1/3*'Weight '!$B$4*MANU!V25)+(1/5*'Weight '!$B$5*MANU!AK25)+(0*'Weight '!$B$8*MANU!AZ25)+(0*'Weight '!$B$9*MANU!BO25)+(1/2*'Weight '!$B$10*MANU!CD25)+(1/5*'Weight '!$B$11*MANU!CS25)+(0*'Weight '!$B$14*MANU!DH25)+(0*'Weight '!$B$15*MANU!DW25)+(2/3*'Weight '!$B$16*MANU!EL25)</f>
        <v>7.7461578319936653</v>
      </c>
      <c r="D22" s="1">
        <f>(1/3*'Weight '!$B$3*MANU!H25)+(1/3*'Weight '!$B$4*MANU!W25)+(1/5*'Weight '!$B$5*MANU!AL25)+(0*'Weight '!$B$8*MANU!BA25)+(0*'Weight '!$B$9*MANU!BP25)+(1/2*'Weight '!$B$10*MANU!CE25)+(1/5*'Weight '!$B$11*MANU!CT25)+(0*'Weight '!$B$14*MANU!DI25)+(0*'Weight '!$B$15*MANU!DX25)+(2/3*'Weight '!$B$16*MANU!EM25)</f>
        <v>7.6660669004468902</v>
      </c>
      <c r="E22" s="1">
        <f>(1/3*'Weight '!$B$3*MANU!I25)+(1/3*'Weight '!$B$4*MANU!X25)+(1/5*'Weight '!$B$5*MANU!AM25)+(0*'Weight '!$B$8*MANU!BB25)+(0*'Weight '!$B$9*MANU!BQ25)+(1/2*'Weight '!$B$10*MANU!CF25)+(1/5*'Weight '!$B$11*MANU!CU25)+(0*'Weight '!$B$14*MANU!DJ25)+(0*'Weight '!$B$15*MANU!DY25)+(2/3*'Weight '!$B$16*MANU!EN25)</f>
        <v>6.95405592094657</v>
      </c>
      <c r="F22" s="1">
        <f>(1/3*'Weight '!$B$3*MANU!J25)+(1/3*'Weight '!$B$4*MANU!Y25)+(1/5*'Weight '!$B$5*MANU!AN25)+(0*'Weight '!$B$8*MANU!BC25)+(0*'Weight '!$B$9*MANU!BR25)+(1/2*'Weight '!$B$10*MANU!CG25)+(1/5*'Weight '!$B$11*MANU!CV25)+(0*'Weight '!$B$14*MANU!DK25)+(0*'Weight '!$B$15*MANU!DZ25)+(2/3*'Weight '!$B$16*MANU!EO25)</f>
        <v>6.8374201705884836</v>
      </c>
      <c r="G22" s="1">
        <f>(1/3*'Weight '!$B$3*MANU!K25)+(1/3*'Weight '!$B$4*MANU!Z25)+(1/5*'Weight '!$B$5*MANU!AO25)+(0*'Weight '!$B$8*MANU!BD25)+(0*'Weight '!$B$9*MANU!BS25)+(1/2*'Weight '!$B$10*MANU!CH25)+(1/5*'Weight '!$B$11*MANU!CW25)+(0*'Weight '!$B$14*MANU!DL25)+(0*'Weight '!$B$15*MANU!EA25)+(2/3*'Weight '!$B$16*MANU!EP25)</f>
        <v>7.0492833977384324</v>
      </c>
      <c r="H22" s="1">
        <f>(1/3*'Weight '!$B$3*MANU!L25)+(1/3*'Weight '!$B$4*MANU!AA25)+(1/5*'Weight '!$B$5*MANU!AP25)+(0*'Weight '!$B$8*MANU!BE25)+(0*'Weight '!$B$9*MANU!BT25)+(1/2*'Weight '!$B$10*MANU!CI25)+(1/5*'Weight '!$B$11*MANU!CX25)+(0*'Weight '!$B$14*MANU!DM25)+(0*'Weight '!$B$15*MANU!EB25)+(2/3*'Weight '!$B$16*MANU!EQ25)</f>
        <v>7.1469881677075904</v>
      </c>
      <c r="I22" s="1">
        <f>(1/3*'Weight '!$B$3*MANU!M25)+(1/3*'Weight '!$B$4*MANU!AB25)+(1/5*'Weight '!$B$5*MANU!AQ25)+(0*'Weight '!$B$8*MANU!BF25)+(0*'Weight '!$B$9*MANU!BU25)+(1/2*'Weight '!$B$10*MANU!CJ25)+(1/5*'Weight '!$B$11*MANU!CY25)+(0*'Weight '!$B$14*MANU!DN25)+(0*'Weight '!$B$15*MANU!EC25)+(2/3*'Weight '!$B$16*MANU!ER25)</f>
        <v>5.0927862835867348</v>
      </c>
      <c r="J22" s="1">
        <f>(1/3*'Weight '!$B$3*MANU!N25)+(1/3*'Weight '!$B$4*MANU!AC25)+(1/5*'Weight '!$B$5*MANU!AR25)+(0*'Weight '!$B$8*MANU!BG25)+(0*'Weight '!$B$9*MANU!BV25)+(1/2*'Weight '!$B$10*MANU!CK25)+(1/5*'Weight '!$B$11*MANU!CZ25)+(0*'Weight '!$B$14*MANU!DO25)+(0*'Weight '!$B$15*MANU!ED25)+(2/3*'Weight '!$B$16*MANU!ES25)</f>
        <v>6.0986062455860583</v>
      </c>
      <c r="K22" s="1">
        <f>(1/3*'Weight '!$B$3*MANU!O25)+(1/3*'Weight '!$B$4*MANU!AD25)+(1/5*'Weight '!$B$5*MANU!AS25)+(0*'Weight '!$B$8*MANU!BH25)+(0*'Weight '!$B$9*MANU!BW25)+(1/2*'Weight '!$B$10*MANU!CL25)+(1/5*'Weight '!$B$11*MANU!DA25)+(0*'Weight '!$B$14*MANU!DP25)+(0*'Weight '!$B$15*MANU!EE25)+(2/3*'Weight '!$B$16*MANU!ET25)</f>
        <v>6.2452660113867511</v>
      </c>
      <c r="L22" s="1">
        <f>(1/3*'Weight '!$B$3*MANU!P25)+(1/3*'Weight '!$B$4*MANU!AE25)+(1/5*'Weight '!$B$5*MANU!AT25)+(0*'Weight '!$B$8*MANU!BI25)+(0*'Weight '!$B$9*MANU!BX25)+(1/2*'Weight '!$B$10*MANU!CM25)+(1/5*'Weight '!$B$11*MANU!DB25)+(0*'Weight '!$B$14*MANU!DQ25)+(0*'Weight '!$B$15*MANU!EF25)+(2/3*'Weight '!$B$16*MANU!EU25)</f>
        <v>6.0773163415340345</v>
      </c>
      <c r="M22" s="1">
        <f>(1/3*'Weight '!$B$3*MANU!Q25)+(1/3*'Weight '!$B$4*MANU!AF25)+(1/5*'Weight '!$B$5*MANU!AU25)+(0*'Weight '!$B$8*MANU!BJ25)+(0*'Weight '!$B$9*MANU!BY25)+(1/2*'Weight '!$B$10*MANU!CN25)+(1/5*'Weight '!$B$11*MANU!DC25)+(0*'Weight '!$B$14*MANU!DR25)+(0*'Weight '!$B$15*MANU!EG25)+(2/3*'Weight '!$B$16*MANU!EV25)</f>
        <v>0</v>
      </c>
      <c r="N22" s="1">
        <f>(1/3*'Weight '!$B$3*MANU!R25)+(1/3*'Weight '!$B$4*MANU!AG25)+(1/5*'Weight '!$B$5*MANU!AV25)+(0*'Weight '!$B$8*MANU!BK25)+(0*'Weight '!$B$9*MANU!BZ25)+(1/2*'Weight '!$B$10*MANU!CO25)+(1/5*'Weight '!$B$11*MANU!DD25)+(0*'Weight '!$B$14*MANU!DS25)+(0*'Weight '!$B$15*MANU!EH25)+(2/3*'Weight '!$B$16*MANU!EW25)</f>
        <v>0</v>
      </c>
      <c r="O22" s="1">
        <f>(1/3*'Weight '!$B$3*MANU!S25)+(1/3*'Weight '!$B$4*MANU!AH25)+(1/5*'Weight '!$B$5*MANU!AW25)+(0*'Weight '!$B$8*MANU!BL25)+(0*'Weight '!$B$9*MANU!CA25)+(1/2*'Weight '!$B$10*MANU!CP25)+(1/5*'Weight '!$B$11*MANU!DE25)+(0*'Weight '!$B$14*MANU!DT25)+(0*'Weight '!$B$15*MANU!EI25)+(2/3*'Weight '!$B$16*MANU!EX25)</f>
        <v>0</v>
      </c>
      <c r="P22" s="1">
        <f>(1/3*'Weight '!$B$3*MANU!T25)+(1/3*'Weight '!$B$4*MANU!AI25)+(1/5*'Weight '!$B$5*MANU!AX25)+(0*'Weight '!$B$8*MANU!BM25)+(0*'Weight '!$B$9*MANU!CB25)+(1/2*'Weight '!$B$10*MANU!CQ25)+(1/5*'Weight '!$B$11*MANU!DF25)+(0*'Weight '!$B$14*MANU!DU25)+(0*'Weight '!$B$15*MANU!EJ25)+(2/3*'Weight '!$B$16*MANU!EY25)</f>
        <v>0</v>
      </c>
      <c r="R22" s="1" t="s">
        <v>728</v>
      </c>
    </row>
    <row r="23" spans="1:18" ht="15">
      <c r="A23" s="1" t="s">
        <v>828</v>
      </c>
      <c r="B23" s="1">
        <f>(1/3*'Weight '!$B$3*MANU!F26)+(1/3*'Weight '!$B$4*MANU!U26)+(1/5*'Weight '!$B$5*MANU!AJ26)+(0*'Weight '!$B$8*MANU!AY26)+(0*'Weight '!$B$9*MANU!BN26)+(1/2*'Weight '!$B$10*MANU!CC26)+(1/5*'Weight '!$B$11*MANU!CR26)+(0*'Weight '!$B$14*MANU!DG26)+(0*'Weight '!$B$15*MANU!DV26)+(2/3*'Weight '!$B$16*MANU!EK26)</f>
        <v>15.803415612217197</v>
      </c>
      <c r="C23" s="1">
        <f>(1/3*'Weight '!$B$3*MANU!G26)+(1/3*'Weight '!$B$4*MANU!V26)+(1/5*'Weight '!$B$5*MANU!AK26)+(0*'Weight '!$B$8*MANU!AZ26)+(0*'Weight '!$B$9*MANU!BO26)+(1/2*'Weight '!$B$10*MANU!CD26)+(1/5*'Weight '!$B$11*MANU!CS26)+(0*'Weight '!$B$14*MANU!DH26)+(0*'Weight '!$B$15*MANU!DW26)+(2/3*'Weight '!$B$16*MANU!EL26)</f>
        <v>14.761380689592942</v>
      </c>
      <c r="D23" s="1">
        <f>(1/3*'Weight '!$B$3*MANU!H26)+(1/3*'Weight '!$B$4*MANU!W26)+(1/5*'Weight '!$B$5*MANU!AL26)+(0*'Weight '!$B$8*MANU!BA26)+(0*'Weight '!$B$9*MANU!BP26)+(1/2*'Weight '!$B$10*MANU!CE26)+(1/5*'Weight '!$B$11*MANU!CT26)+(0*'Weight '!$B$14*MANU!DI26)+(0*'Weight '!$B$15*MANU!DX26)+(2/3*'Weight '!$B$16*MANU!EM26)</f>
        <v>14.822803955230317</v>
      </c>
      <c r="E23" s="1">
        <f>(1/3*'Weight '!$B$3*MANU!I26)+(1/3*'Weight '!$B$4*MANU!X26)+(1/5*'Weight '!$B$5*MANU!AM26)+(0*'Weight '!$B$8*MANU!BB26)+(0*'Weight '!$B$9*MANU!BQ26)+(1/2*'Weight '!$B$10*MANU!CF26)+(1/5*'Weight '!$B$11*MANU!CU26)+(0*'Weight '!$B$14*MANU!DJ26)+(0*'Weight '!$B$15*MANU!DY26)+(2/3*'Weight '!$B$16*MANU!EN26)</f>
        <v>14.961506996163385</v>
      </c>
      <c r="F23" s="1">
        <f>(1/3*'Weight '!$B$3*MANU!J26)+(1/3*'Weight '!$B$4*MANU!Y26)+(1/5*'Weight '!$B$5*MANU!AN26)+(0*'Weight '!$B$8*MANU!BC26)+(0*'Weight '!$B$9*MANU!BR26)+(1/2*'Weight '!$B$10*MANU!CG26)+(1/5*'Weight '!$B$11*MANU!CV26)+(0*'Weight '!$B$14*MANU!DK26)+(0*'Weight '!$B$15*MANU!DZ26)+(2/3*'Weight '!$B$16*MANU!EO26)</f>
        <v>13.939498746867161</v>
      </c>
      <c r="G23" s="1">
        <f>(1/3*'Weight '!$B$3*MANU!K26)+(1/3*'Weight '!$B$4*MANU!Z26)+(1/5*'Weight '!$B$5*MANU!AO26)+(0*'Weight '!$B$8*MANU!BD26)+(0*'Weight '!$B$9*MANU!BS26)+(1/2*'Weight '!$B$10*MANU!CH26)+(1/5*'Weight '!$B$11*MANU!CW26)+(0*'Weight '!$B$14*MANU!DL26)+(0*'Weight '!$B$15*MANU!EA26)+(2/3*'Weight '!$B$16*MANU!EP26)</f>
        <v>14.875069451253381</v>
      </c>
      <c r="H23" s="1">
        <f>(1/3*'Weight '!$B$3*MANU!L26)+(1/3*'Weight '!$B$4*MANU!AA26)+(1/5*'Weight '!$B$5*MANU!AP26)+(0*'Weight '!$B$8*MANU!BE26)+(0*'Weight '!$B$9*MANU!BT26)+(1/2*'Weight '!$B$10*MANU!CI26)+(1/5*'Weight '!$B$11*MANU!CX26)+(0*'Weight '!$B$14*MANU!DM26)+(0*'Weight '!$B$15*MANU!EB26)+(2/3*'Weight '!$B$16*MANU!EQ26)</f>
        <v>15.690873139997318</v>
      </c>
      <c r="I23" s="1">
        <f>(1/3*'Weight '!$B$3*MANU!M26)+(1/3*'Weight '!$B$4*MANU!AB26)+(1/5*'Weight '!$B$5*MANU!AQ26)+(0*'Weight '!$B$8*MANU!BF26)+(0*'Weight '!$B$9*MANU!BU26)+(1/2*'Weight '!$B$10*MANU!CJ26)+(1/5*'Weight '!$B$11*MANU!CY26)+(0*'Weight '!$B$14*MANU!DN26)+(0*'Weight '!$B$15*MANU!EC26)+(2/3*'Weight '!$B$16*MANU!ER26)</f>
        <v>16.092925448868062</v>
      </c>
      <c r="J23" s="1">
        <f>(1/3*'Weight '!$B$3*MANU!N26)+(1/3*'Weight '!$B$4*MANU!AC26)+(1/5*'Weight '!$B$5*MANU!AR26)+(0*'Weight '!$B$8*MANU!BG26)+(0*'Weight '!$B$9*MANU!BV26)+(1/2*'Weight '!$B$10*MANU!CK26)+(1/5*'Weight '!$B$11*MANU!CZ26)+(0*'Weight '!$B$14*MANU!DO26)+(0*'Weight '!$B$15*MANU!ED26)+(2/3*'Weight '!$B$16*MANU!ES26)</f>
        <v>16.693236569328384</v>
      </c>
      <c r="K23" s="1">
        <f>(1/3*'Weight '!$B$3*MANU!O26)+(1/3*'Weight '!$B$4*MANU!AD26)+(1/5*'Weight '!$B$5*MANU!AS26)+(0*'Weight '!$B$8*MANU!BH26)+(0*'Weight '!$B$9*MANU!BW26)+(1/2*'Weight '!$B$10*MANU!CL26)+(1/5*'Weight '!$B$11*MANU!DA26)+(0*'Weight '!$B$14*MANU!DP26)+(0*'Weight '!$B$15*MANU!EE26)+(2/3*'Weight '!$B$16*MANU!ET26)</f>
        <v>16.323772437565037</v>
      </c>
      <c r="L23" s="1">
        <f>(1/3*'Weight '!$B$3*MANU!P26)+(1/3*'Weight '!$B$4*MANU!AE26)+(1/5*'Weight '!$B$5*MANU!AT26)+(0*'Weight '!$B$8*MANU!BI26)+(0*'Weight '!$B$9*MANU!BX26)+(1/2*'Weight '!$B$10*MANU!CM26)+(1/5*'Weight '!$B$11*MANU!DB26)+(0*'Weight '!$B$14*MANU!DQ26)+(0*'Weight '!$B$15*MANU!EF26)+(2/3*'Weight '!$B$16*MANU!EU26)</f>
        <v>15.878701920393002</v>
      </c>
      <c r="M23" s="1">
        <f>(1/3*'Weight '!$B$3*MANU!Q26)+(1/3*'Weight '!$B$4*MANU!AF26)+(1/5*'Weight '!$B$5*MANU!AU26)+(0*'Weight '!$B$8*MANU!BJ26)+(0*'Weight '!$B$9*MANU!BY26)+(1/2*'Weight '!$B$10*MANU!CN26)+(1/5*'Weight '!$B$11*MANU!DC26)+(0*'Weight '!$B$14*MANU!DR26)+(0*'Weight '!$B$15*MANU!EG26)+(2/3*'Weight '!$B$16*MANU!EV26)</f>
        <v>16.060996619075297</v>
      </c>
      <c r="N23" s="1">
        <f>(1/3*'Weight '!$B$3*MANU!R26)+(1/3*'Weight '!$B$4*MANU!AG26)+(1/5*'Weight '!$B$5*MANU!AV26)+(0*'Weight '!$B$8*MANU!BK26)+(0*'Weight '!$B$9*MANU!BZ26)+(1/2*'Weight '!$B$10*MANU!CO26)+(1/5*'Weight '!$B$11*MANU!DD26)+(0*'Weight '!$B$14*MANU!DS26)+(0*'Weight '!$B$15*MANU!EH26)+(2/3*'Weight '!$B$16*MANU!EW26)</f>
        <v>13.95271464646464</v>
      </c>
      <c r="O23" s="1">
        <f>(1/3*'Weight '!$B$3*MANU!S26)+(1/3*'Weight '!$B$4*MANU!AH26)+(1/5*'Weight '!$B$5*MANU!AW26)+(0*'Weight '!$B$8*MANU!BL26)+(0*'Weight '!$B$9*MANU!CA26)+(1/2*'Weight '!$B$10*MANU!CP26)+(1/5*'Weight '!$B$11*MANU!DE26)+(0*'Weight '!$B$14*MANU!DT26)+(0*'Weight '!$B$15*MANU!EI26)+(2/3*'Weight '!$B$16*MANU!EX26)</f>
        <v>14.235820445764585</v>
      </c>
      <c r="P23" s="1">
        <f>(1/3*'Weight '!$B$3*MANU!T26)+(1/3*'Weight '!$B$4*MANU!AI26)+(1/5*'Weight '!$B$5*MANU!AX26)+(0*'Weight '!$B$8*MANU!BM26)+(0*'Weight '!$B$9*MANU!CB26)+(1/2*'Weight '!$B$10*MANU!CQ26)+(1/5*'Weight '!$B$11*MANU!DF26)+(0*'Weight '!$B$14*MANU!DU26)+(0*'Weight '!$B$15*MANU!EJ26)+(2/3*'Weight '!$B$16*MANU!EY26)</f>
        <v>12.061638418079092</v>
      </c>
      <c r="R23" s="1" t="s">
        <v>739</v>
      </c>
    </row>
    <row r="24" spans="1:18" ht="15">
      <c r="A24" s="1" t="s">
        <v>870</v>
      </c>
      <c r="B24" s="1">
        <f>(1/3*'Weight '!$B$3*MANU!F27)+(1/3*'Weight '!$B$4*MANU!U27)+(1/5*'Weight '!$B$5*MANU!AJ27)+(0*'Weight '!$B$8*MANU!AY27)+(0*'Weight '!$B$9*MANU!BN27)+(1/2*'Weight '!$B$10*MANU!CC27)+(1/5*'Weight '!$B$11*MANU!CR27)+(0*'Weight '!$B$14*MANU!DG27)+(0*'Weight '!$B$15*MANU!DV27)+(2/3*'Weight '!$B$16*MANU!EK27)</f>
        <v>13.436568622734319</v>
      </c>
      <c r="C24" s="1">
        <f>(1/3*'Weight '!$B$3*MANU!G27)+(1/3*'Weight '!$B$4*MANU!V27)+(1/5*'Weight '!$B$5*MANU!AK27)+(0*'Weight '!$B$8*MANU!AZ27)+(0*'Weight '!$B$9*MANU!BO27)+(1/2*'Weight '!$B$10*MANU!CD27)+(1/5*'Weight '!$B$11*MANU!CS27)+(0*'Weight '!$B$14*MANU!DH27)+(0*'Weight '!$B$15*MANU!DW27)+(2/3*'Weight '!$B$16*MANU!EL27)</f>
        <v>13.923740412429492</v>
      </c>
      <c r="D24" s="1">
        <f>(1/3*'Weight '!$B$3*MANU!H27)+(1/3*'Weight '!$B$4*MANU!W27)+(1/5*'Weight '!$B$5*MANU!AL27)+(0*'Weight '!$B$8*MANU!BA27)+(0*'Weight '!$B$9*MANU!BP27)+(1/2*'Weight '!$B$10*MANU!CE27)+(1/5*'Weight '!$B$11*MANU!CT27)+(0*'Weight '!$B$14*MANU!DI27)+(0*'Weight '!$B$15*MANU!DX27)+(2/3*'Weight '!$B$16*MANU!EM27)</f>
        <v>12.2816929531424</v>
      </c>
      <c r="E24" s="1">
        <f>(1/3*'Weight '!$B$3*MANU!I27)+(1/3*'Weight '!$B$4*MANU!X27)+(1/5*'Weight '!$B$5*MANU!AM27)+(0*'Weight '!$B$8*MANU!BB27)+(0*'Weight '!$B$9*MANU!BQ27)+(1/2*'Weight '!$B$10*MANU!CF27)+(1/5*'Weight '!$B$11*MANU!CU27)+(0*'Weight '!$B$14*MANU!DJ27)+(0*'Weight '!$B$15*MANU!DY27)+(2/3*'Weight '!$B$16*MANU!EN27)</f>
        <v>13.876503792393038</v>
      </c>
      <c r="F24" s="1">
        <f>(1/3*'Weight '!$B$3*MANU!J27)+(1/3*'Weight '!$B$4*MANU!Y27)+(1/5*'Weight '!$B$5*MANU!AN27)+(0*'Weight '!$B$8*MANU!BC27)+(0*'Weight '!$B$9*MANU!BR27)+(1/2*'Weight '!$B$10*MANU!CG27)+(1/5*'Weight '!$B$11*MANU!CV27)+(0*'Weight '!$B$14*MANU!DK27)+(0*'Weight '!$B$15*MANU!DZ27)+(2/3*'Weight '!$B$16*MANU!EO27)</f>
        <v>13.128484465175104</v>
      </c>
      <c r="G24" s="1">
        <f>(1/3*'Weight '!$B$3*MANU!K27)+(1/3*'Weight '!$B$4*MANU!Z27)+(1/5*'Weight '!$B$5*MANU!AO27)+(0*'Weight '!$B$8*MANU!BD27)+(0*'Weight '!$B$9*MANU!BS27)+(1/2*'Weight '!$B$10*MANU!CH27)+(1/5*'Weight '!$B$11*MANU!CW27)+(0*'Weight '!$B$14*MANU!DL27)+(0*'Weight '!$B$15*MANU!EA27)+(2/3*'Weight '!$B$16*MANU!EP27)</f>
        <v>13.033903908707929</v>
      </c>
      <c r="H24" s="1">
        <f>(1/3*'Weight '!$B$3*MANU!L27)+(1/3*'Weight '!$B$4*MANU!AA27)+(1/5*'Weight '!$B$5*MANU!AP27)+(0*'Weight '!$B$8*MANU!BE27)+(0*'Weight '!$B$9*MANU!BT27)+(1/2*'Weight '!$B$10*MANU!CI27)+(1/5*'Weight '!$B$11*MANU!CX27)+(0*'Weight '!$B$14*MANU!DM27)+(0*'Weight '!$B$15*MANU!EB27)+(2/3*'Weight '!$B$16*MANU!EQ27)</f>
        <v>14.375784771507876</v>
      </c>
      <c r="I24" s="1">
        <f>(1/3*'Weight '!$B$3*MANU!M27)+(1/3*'Weight '!$B$4*MANU!AB27)+(1/5*'Weight '!$B$5*MANU!AQ27)+(0*'Weight '!$B$8*MANU!BF27)+(0*'Weight '!$B$9*MANU!BU27)+(1/2*'Weight '!$B$10*MANU!CJ27)+(1/5*'Weight '!$B$11*MANU!CY27)+(0*'Weight '!$B$14*MANU!DN27)+(0*'Weight '!$B$15*MANU!EC27)+(2/3*'Weight '!$B$16*MANU!ER27)</f>
        <v>12.811514772622015</v>
      </c>
      <c r="J24" s="1">
        <f>(1/3*'Weight '!$B$3*MANU!N27)+(1/3*'Weight '!$B$4*MANU!AC27)+(1/5*'Weight '!$B$5*MANU!AR27)+(0*'Weight '!$B$8*MANU!BG27)+(0*'Weight '!$B$9*MANU!BV27)+(1/2*'Weight '!$B$10*MANU!CK27)+(1/5*'Weight '!$B$11*MANU!CZ27)+(0*'Weight '!$B$14*MANU!DO27)+(0*'Weight '!$B$15*MANU!ED27)+(2/3*'Weight '!$B$16*MANU!ES27)</f>
        <v>13.935546680283515</v>
      </c>
      <c r="K24" s="1">
        <f>(1/3*'Weight '!$B$3*MANU!O27)+(1/3*'Weight '!$B$4*MANU!AD27)+(1/5*'Weight '!$B$5*MANU!AS27)+(0*'Weight '!$B$8*MANU!BH27)+(0*'Weight '!$B$9*MANU!BW27)+(1/2*'Weight '!$B$10*MANU!CL27)+(1/5*'Weight '!$B$11*MANU!DA27)+(0*'Weight '!$B$14*MANU!DP27)+(0*'Weight '!$B$15*MANU!EE27)+(2/3*'Weight '!$B$16*MANU!ET27)</f>
        <v>14.485053416579952</v>
      </c>
      <c r="L24" s="1">
        <f>(1/3*'Weight '!$B$3*MANU!P27)+(1/3*'Weight '!$B$4*MANU!AE27)+(1/5*'Weight '!$B$5*MANU!AT27)+(0*'Weight '!$B$8*MANU!BI27)+(0*'Weight '!$B$9*MANU!BX27)+(1/2*'Weight '!$B$10*MANU!CM27)+(1/5*'Weight '!$B$11*MANU!DB27)+(0*'Weight '!$B$14*MANU!DQ27)+(0*'Weight '!$B$15*MANU!EF27)+(2/3*'Weight '!$B$16*MANU!EU27)</f>
        <v>12.721140588289206</v>
      </c>
      <c r="M24" s="1">
        <f>(1/3*'Weight '!$B$3*MANU!Q27)+(1/3*'Weight '!$B$4*MANU!AF27)+(1/5*'Weight '!$B$5*MANU!AU27)+(0*'Weight '!$B$8*MANU!BJ27)+(0*'Weight '!$B$9*MANU!BY27)+(1/2*'Weight '!$B$10*MANU!CN27)+(1/5*'Weight '!$B$11*MANU!DC27)+(0*'Weight '!$B$14*MANU!DR27)+(0*'Weight '!$B$15*MANU!EG27)+(2/3*'Weight '!$B$16*MANU!EV27)</f>
        <v>10.763673363912387</v>
      </c>
      <c r="N24" s="1">
        <f>(1/3*'Weight '!$B$3*MANU!R27)+(1/3*'Weight '!$B$4*MANU!AG27)+(1/5*'Weight '!$B$5*MANU!AV27)+(0*'Weight '!$B$8*MANU!BK27)+(0*'Weight '!$B$9*MANU!BZ27)+(1/2*'Weight '!$B$10*MANU!CO27)+(1/5*'Weight '!$B$11*MANU!DD27)+(0*'Weight '!$B$14*MANU!DS27)+(0*'Weight '!$B$15*MANU!EH27)+(2/3*'Weight '!$B$16*MANU!EW27)</f>
        <v>10.59331843020367</v>
      </c>
      <c r="O24" s="1">
        <f>(1/3*'Weight '!$B$3*MANU!S27)+(1/3*'Weight '!$B$4*MANU!AH27)+(1/5*'Weight '!$B$5*MANU!AW27)+(0*'Weight '!$B$8*MANU!BL27)+(0*'Weight '!$B$9*MANU!CA27)+(1/2*'Weight '!$B$10*MANU!CP27)+(1/5*'Weight '!$B$11*MANU!DE27)+(0*'Weight '!$B$14*MANU!DT27)+(0*'Weight '!$B$15*MANU!EI27)+(2/3*'Weight '!$B$16*MANU!EX27)</f>
        <v>7.84042969559773</v>
      </c>
      <c r="P24" s="1">
        <f>(1/3*'Weight '!$B$3*MANU!T27)+(1/3*'Weight '!$B$4*MANU!AI27)+(1/5*'Weight '!$B$5*MANU!AX27)+(0*'Weight '!$B$8*MANU!BM27)+(0*'Weight '!$B$9*MANU!CB27)+(1/2*'Weight '!$B$10*MANU!CQ27)+(1/5*'Weight '!$B$11*MANU!DF27)+(0*'Weight '!$B$14*MANU!DU27)+(0*'Weight '!$B$15*MANU!EJ27)+(2/3*'Weight '!$B$16*MANU!EY27)</f>
        <v>0</v>
      </c>
      <c r="R24" s="1" t="s">
        <v>742</v>
      </c>
    </row>
    <row r="25" spans="1:18" ht="15">
      <c r="A25" s="1" t="s">
        <v>877</v>
      </c>
      <c r="B25" s="1">
        <f>(1/3*'Weight '!$B$3*MANU!F28)+(1/3*'Weight '!$B$4*MANU!U28)+(1/5*'Weight '!$B$5*MANU!AJ28)+(0*'Weight '!$B$8*MANU!AY28)+(0*'Weight '!$B$9*MANU!BN28)+(1/2*'Weight '!$B$10*MANU!CC28)+(1/5*'Weight '!$B$11*MANU!CR28)+(0*'Weight '!$B$14*MANU!DG28)+(0*'Weight '!$B$15*MANU!DV28)+(2/3*'Weight '!$B$16*MANU!EK28)</f>
        <v>11.871831072245826</v>
      </c>
      <c r="C25" s="1">
        <f>(1/3*'Weight '!$B$3*MANU!G28)+(1/3*'Weight '!$B$4*MANU!V28)+(1/5*'Weight '!$B$5*MANU!AK28)+(0*'Weight '!$B$8*MANU!AZ28)+(0*'Weight '!$B$9*MANU!BO28)+(1/2*'Weight '!$B$10*MANU!CD28)+(1/5*'Weight '!$B$11*MANU!CS28)+(0*'Weight '!$B$14*MANU!DH28)+(0*'Weight '!$B$15*MANU!DW28)+(2/3*'Weight '!$B$16*MANU!EL28)</f>
        <v>8.2252434611935623</v>
      </c>
      <c r="D25" s="1">
        <f>(1/3*'Weight '!$B$3*MANU!H28)+(1/3*'Weight '!$B$4*MANU!W28)+(1/5*'Weight '!$B$5*MANU!AL28)+(0*'Weight '!$B$8*MANU!BA28)+(0*'Weight '!$B$9*MANU!BP28)+(1/2*'Weight '!$B$10*MANU!CE28)+(1/5*'Weight '!$B$11*MANU!CT28)+(0*'Weight '!$B$14*MANU!DI28)+(0*'Weight '!$B$15*MANU!DX28)+(2/3*'Weight '!$B$16*MANU!EM28)</f>
        <v>5.3797868642517361</v>
      </c>
      <c r="E25" s="1">
        <f>(1/3*'Weight '!$B$3*MANU!I28)+(1/3*'Weight '!$B$4*MANU!X28)+(1/5*'Weight '!$B$5*MANU!AM28)+(0*'Weight '!$B$8*MANU!BB28)+(0*'Weight '!$B$9*MANU!BQ28)+(1/2*'Weight '!$B$10*MANU!CF28)+(1/5*'Weight '!$B$11*MANU!CU28)+(0*'Weight '!$B$14*MANU!DJ28)+(0*'Weight '!$B$15*MANU!DY28)+(2/3*'Weight '!$B$16*MANU!EN28)</f>
        <v>6.4014199628181228</v>
      </c>
      <c r="F25" s="1">
        <f>(1/3*'Weight '!$B$3*MANU!J28)+(1/3*'Weight '!$B$4*MANU!Y28)+(1/5*'Weight '!$B$5*MANU!AN28)+(0*'Weight '!$B$8*MANU!BC28)+(0*'Weight '!$B$9*MANU!BR28)+(1/2*'Weight '!$B$10*MANU!CG28)+(1/5*'Weight '!$B$11*MANU!CV28)+(0*'Weight '!$B$14*MANU!DK28)+(0*'Weight '!$B$15*MANU!DZ28)+(2/3*'Weight '!$B$16*MANU!EO28)</f>
        <v>6.4157105182693721</v>
      </c>
      <c r="G25" s="1">
        <f>(1/3*'Weight '!$B$3*MANU!K28)+(1/3*'Weight '!$B$4*MANU!Z28)+(1/5*'Weight '!$B$5*MANU!AO28)+(0*'Weight '!$B$8*MANU!BD28)+(0*'Weight '!$B$9*MANU!BS28)+(1/2*'Weight '!$B$10*MANU!CH28)+(1/5*'Weight '!$B$11*MANU!CW28)+(0*'Weight '!$B$14*MANU!DL28)+(0*'Weight '!$B$15*MANU!EA28)+(2/3*'Weight '!$B$16*MANU!EP28)</f>
        <v>5.5536420101637454</v>
      </c>
      <c r="H25" s="1">
        <f>(1/3*'Weight '!$B$3*MANU!L28)+(1/3*'Weight '!$B$4*MANU!AA28)+(1/5*'Weight '!$B$5*MANU!AP28)+(0*'Weight '!$B$8*MANU!BE28)+(0*'Weight '!$B$9*MANU!BT28)+(1/2*'Weight '!$B$10*MANU!CI28)+(1/5*'Weight '!$B$11*MANU!CX28)+(0*'Weight '!$B$14*MANU!DM28)+(0*'Weight '!$B$15*MANU!EB28)+(2/3*'Weight '!$B$16*MANU!EQ28)</f>
        <v>6.8663979560371748</v>
      </c>
      <c r="I25" s="1">
        <f>(1/3*'Weight '!$B$3*MANU!M28)+(1/3*'Weight '!$B$4*MANU!AB28)+(1/5*'Weight '!$B$5*MANU!AQ28)+(0*'Weight '!$B$8*MANU!BF28)+(0*'Weight '!$B$9*MANU!BU28)+(1/2*'Weight '!$B$10*MANU!CJ28)+(1/5*'Weight '!$B$11*MANU!CY28)+(0*'Weight '!$B$14*MANU!DN28)+(0*'Weight '!$B$15*MANU!EC28)+(2/3*'Weight '!$B$16*MANU!ER28)</f>
        <v>7.6393404531033484</v>
      </c>
      <c r="J25" s="1">
        <f>(1/3*'Weight '!$B$3*MANU!N28)+(1/3*'Weight '!$B$4*MANU!AC28)+(1/5*'Weight '!$B$5*MANU!AR28)+(0*'Weight '!$B$8*MANU!BG28)+(0*'Weight '!$B$9*MANU!BV28)+(1/2*'Weight '!$B$10*MANU!CK28)+(1/5*'Weight '!$B$11*MANU!CZ28)+(0*'Weight '!$B$14*MANU!DO28)+(0*'Weight '!$B$15*MANU!ED28)+(2/3*'Weight '!$B$16*MANU!ES28)</f>
        <v>7.3446973746733129</v>
      </c>
      <c r="K25" s="1">
        <f>(1/3*'Weight '!$B$3*MANU!O28)+(1/3*'Weight '!$B$4*MANU!AD28)+(1/5*'Weight '!$B$5*MANU!AS28)+(0*'Weight '!$B$8*MANU!BH28)+(0*'Weight '!$B$9*MANU!BW28)+(1/2*'Weight '!$B$10*MANU!CL28)+(1/5*'Weight '!$B$11*MANU!DA28)+(0*'Weight '!$B$14*MANU!DP28)+(0*'Weight '!$B$15*MANU!EE28)+(2/3*'Weight '!$B$16*MANU!ET28)</f>
        <v>7.1802162178020286</v>
      </c>
      <c r="L25" s="1">
        <f>(1/3*'Weight '!$B$3*MANU!P28)+(1/3*'Weight '!$B$4*MANU!AE28)+(1/5*'Weight '!$B$5*MANU!AT28)+(0*'Weight '!$B$8*MANU!BI28)+(0*'Weight '!$B$9*MANU!BX28)+(1/2*'Weight '!$B$10*MANU!CM28)+(1/5*'Weight '!$B$11*MANU!DB28)+(0*'Weight '!$B$14*MANU!DQ28)+(0*'Weight '!$B$15*MANU!EF28)+(2/3*'Weight '!$B$16*MANU!EU28)</f>
        <v>6.9837454371273218</v>
      </c>
      <c r="M25" s="1">
        <f>(1/3*'Weight '!$B$3*MANU!Q28)+(1/3*'Weight '!$B$4*MANU!AF28)+(1/5*'Weight '!$B$5*MANU!AU28)+(0*'Weight '!$B$8*MANU!BJ28)+(0*'Weight '!$B$9*MANU!BY28)+(1/2*'Weight '!$B$10*MANU!CN28)+(1/5*'Weight '!$B$11*MANU!DC28)+(0*'Weight '!$B$14*MANU!DR28)+(0*'Weight '!$B$15*MANU!EG28)+(2/3*'Weight '!$B$16*MANU!EV28)</f>
        <v>0</v>
      </c>
      <c r="N25" s="1">
        <f>(1/3*'Weight '!$B$3*MANU!R28)+(1/3*'Weight '!$B$4*MANU!AG28)+(1/5*'Weight '!$B$5*MANU!AV28)+(0*'Weight '!$B$8*MANU!BK28)+(0*'Weight '!$B$9*MANU!BZ28)+(1/2*'Weight '!$B$10*MANU!CO28)+(1/5*'Weight '!$B$11*MANU!DD28)+(0*'Weight '!$B$14*MANU!DS28)+(0*'Weight '!$B$15*MANU!EH28)+(2/3*'Weight '!$B$16*MANU!EW28)</f>
        <v>0</v>
      </c>
      <c r="O25" s="1">
        <f>(1/3*'Weight '!$B$3*MANU!S28)+(1/3*'Weight '!$B$4*MANU!AH28)+(1/5*'Weight '!$B$5*MANU!AW28)+(0*'Weight '!$B$8*MANU!BL28)+(0*'Weight '!$B$9*MANU!CA28)+(1/2*'Weight '!$B$10*MANU!CP28)+(1/5*'Weight '!$B$11*MANU!DE28)+(0*'Weight '!$B$14*MANU!DT28)+(0*'Weight '!$B$15*MANU!EI28)+(2/3*'Weight '!$B$16*MANU!EX28)</f>
        <v>0</v>
      </c>
      <c r="P25" s="1">
        <f>(1/3*'Weight '!$B$3*MANU!T28)+(1/3*'Weight '!$B$4*MANU!AI28)+(1/5*'Weight '!$B$5*MANU!AX28)+(0*'Weight '!$B$8*MANU!BM28)+(0*'Weight '!$B$9*MANU!CB28)+(1/2*'Weight '!$B$10*MANU!CQ28)+(1/5*'Weight '!$B$11*MANU!DF28)+(0*'Weight '!$B$14*MANU!DU28)+(0*'Weight '!$B$15*MANU!EJ28)+(2/3*'Weight '!$B$16*MANU!EY28)</f>
        <v>0</v>
      </c>
      <c r="R25" s="1" t="s">
        <v>750</v>
      </c>
    </row>
    <row r="26" spans="1:18" ht="15">
      <c r="A26" s="1" t="s">
        <v>878</v>
      </c>
      <c r="B26" s="1">
        <f>(1/3*'Weight '!$B$3*MANU!F29)+(1/3*'Weight '!$B$4*MANU!U29)+(1/5*'Weight '!$B$5*MANU!AJ29)+(0*'Weight '!$B$8*MANU!AY29)+(0*'Weight '!$B$9*MANU!BN29)+(1/2*'Weight '!$B$10*MANU!CC29)+(1/5*'Weight '!$B$11*MANU!CR29)+(0*'Weight '!$B$14*MANU!DG29)+(0*'Weight '!$B$15*MANU!DV29)+(2/3*'Weight '!$B$16*MANU!EK29)</f>
        <v>16.363061118229979</v>
      </c>
      <c r="C26" s="1">
        <f>(1/3*'Weight '!$B$3*MANU!G29)+(1/3*'Weight '!$B$4*MANU!V29)+(1/5*'Weight '!$B$5*MANU!AK29)+(0*'Weight '!$B$8*MANU!AZ29)+(0*'Weight '!$B$9*MANU!BO29)+(1/2*'Weight '!$B$10*MANU!CD29)+(1/5*'Weight '!$B$11*MANU!CS29)+(0*'Weight '!$B$14*MANU!DH29)+(0*'Weight '!$B$15*MANU!DW29)+(2/3*'Weight '!$B$16*MANU!EL29)</f>
        <v>16.702404184017787</v>
      </c>
      <c r="D26" s="1">
        <f>(1/3*'Weight '!$B$3*MANU!H29)+(1/3*'Weight '!$B$4*MANU!W29)+(1/5*'Weight '!$B$5*MANU!AL29)+(0*'Weight '!$B$8*MANU!BA29)+(0*'Weight '!$B$9*MANU!BP29)+(1/2*'Weight '!$B$10*MANU!CE29)+(1/5*'Weight '!$B$11*MANU!CT29)+(0*'Weight '!$B$14*MANU!DI29)+(0*'Weight '!$B$15*MANU!DX29)+(2/3*'Weight '!$B$16*MANU!EM29)</f>
        <v>17.400492316965931</v>
      </c>
      <c r="E26" s="1">
        <f>(1/3*'Weight '!$B$3*MANU!I29)+(1/3*'Weight '!$B$4*MANU!X29)+(1/5*'Weight '!$B$5*MANU!AM29)+(0*'Weight '!$B$8*MANU!BB29)+(0*'Weight '!$B$9*MANU!BQ29)+(1/2*'Weight '!$B$10*MANU!CF29)+(1/5*'Weight '!$B$11*MANU!CU29)+(0*'Weight '!$B$14*MANU!DJ29)+(0*'Weight '!$B$15*MANU!DY29)+(2/3*'Weight '!$B$16*MANU!EN29)</f>
        <v>17.290852014844898</v>
      </c>
      <c r="F26" s="1">
        <f>(1/3*'Weight '!$B$3*MANU!J29)+(1/3*'Weight '!$B$4*MANU!Y29)+(1/5*'Weight '!$B$5*MANU!AN29)+(0*'Weight '!$B$8*MANU!BC29)+(0*'Weight '!$B$9*MANU!BR29)+(1/2*'Weight '!$B$10*MANU!CG29)+(1/5*'Weight '!$B$11*MANU!CV29)+(0*'Weight '!$B$14*MANU!DK29)+(0*'Weight '!$B$15*MANU!DZ29)+(2/3*'Weight '!$B$16*MANU!EO29)</f>
        <v>17.0797458951305</v>
      </c>
      <c r="G26" s="1">
        <f>(1/3*'Weight '!$B$3*MANU!K29)+(1/3*'Weight '!$B$4*MANU!Z29)+(1/5*'Weight '!$B$5*MANU!AO29)+(0*'Weight '!$B$8*MANU!BD29)+(0*'Weight '!$B$9*MANU!BS29)+(1/2*'Weight '!$B$10*MANU!CH29)+(1/5*'Weight '!$B$11*MANU!CW29)+(0*'Weight '!$B$14*MANU!DL29)+(0*'Weight '!$B$15*MANU!EA29)+(2/3*'Weight '!$B$16*MANU!EP29)</f>
        <v>15.861353596757848</v>
      </c>
      <c r="H26" s="1">
        <f>(1/3*'Weight '!$B$3*MANU!L29)+(1/3*'Weight '!$B$4*MANU!AA29)+(1/5*'Weight '!$B$5*MANU!AP29)+(0*'Weight '!$B$8*MANU!BE29)+(0*'Weight '!$B$9*MANU!BT29)+(1/2*'Weight '!$B$10*MANU!CI29)+(1/5*'Weight '!$B$11*MANU!CX29)+(0*'Weight '!$B$14*MANU!DM29)+(0*'Weight '!$B$15*MANU!EB29)+(2/3*'Weight '!$B$16*MANU!EQ29)</f>
        <v>14.79693942325131</v>
      </c>
      <c r="I26" s="1">
        <f>(1/3*'Weight '!$B$3*MANU!M29)+(1/3*'Weight '!$B$4*MANU!AB29)+(1/5*'Weight '!$B$5*MANU!AQ29)+(0*'Weight '!$B$8*MANU!BF29)+(0*'Weight '!$B$9*MANU!BU29)+(1/2*'Weight '!$B$10*MANU!CJ29)+(1/5*'Weight '!$B$11*MANU!CY29)+(0*'Weight '!$B$14*MANU!DN29)+(0*'Weight '!$B$15*MANU!EC29)+(2/3*'Weight '!$B$16*MANU!ER29)</f>
        <v>13.260254833963847</v>
      </c>
      <c r="J26" s="1">
        <f>(1/3*'Weight '!$B$3*MANU!N29)+(1/3*'Weight '!$B$4*MANU!AC29)+(1/5*'Weight '!$B$5*MANU!AR29)+(0*'Weight '!$B$8*MANU!BG29)+(0*'Weight '!$B$9*MANU!BV29)+(1/2*'Weight '!$B$10*MANU!CK29)+(1/5*'Weight '!$B$11*MANU!CZ29)+(0*'Weight '!$B$14*MANU!DO29)+(0*'Weight '!$B$15*MANU!ED29)+(2/3*'Weight '!$B$16*MANU!ES29)</f>
        <v>14.375843454790816</v>
      </c>
      <c r="K26" s="1">
        <f>(1/3*'Weight '!$B$3*MANU!O29)+(1/3*'Weight '!$B$4*MANU!AD29)+(1/5*'Weight '!$B$5*MANU!AS29)+(0*'Weight '!$B$8*MANU!BH29)+(0*'Weight '!$B$9*MANU!BW29)+(1/2*'Weight '!$B$10*MANU!CL29)+(1/5*'Weight '!$B$11*MANU!DA29)+(0*'Weight '!$B$14*MANU!DP29)+(0*'Weight '!$B$15*MANU!EE29)+(2/3*'Weight '!$B$16*MANU!ET29)</f>
        <v>14.300276312927322</v>
      </c>
      <c r="L26" s="1">
        <f>(1/3*'Weight '!$B$3*MANU!P29)+(1/3*'Weight '!$B$4*MANU!AE29)+(1/5*'Weight '!$B$5*MANU!AT29)+(0*'Weight '!$B$8*MANU!BI29)+(0*'Weight '!$B$9*MANU!BX29)+(1/2*'Weight '!$B$10*MANU!CM29)+(1/5*'Weight '!$B$11*MANU!DB29)+(0*'Weight '!$B$14*MANU!DQ29)+(0*'Weight '!$B$15*MANU!EF29)+(2/3*'Weight '!$B$16*MANU!EU29)</f>
        <v>13.768298264060935</v>
      </c>
      <c r="M26" s="1">
        <f>(1/3*'Weight '!$B$3*MANU!Q29)+(1/3*'Weight '!$B$4*MANU!AF29)+(1/5*'Weight '!$B$5*MANU!AU29)+(0*'Weight '!$B$8*MANU!BJ29)+(0*'Weight '!$B$9*MANU!BY29)+(1/2*'Weight '!$B$10*MANU!CN29)+(1/5*'Weight '!$B$11*MANU!DC29)+(0*'Weight '!$B$14*MANU!DR29)+(0*'Weight '!$B$15*MANU!EG29)+(2/3*'Weight '!$B$16*MANU!EV29)</f>
        <v>15.815229749200769</v>
      </c>
      <c r="N26" s="1">
        <f>(1/3*'Weight '!$B$3*MANU!R29)+(1/3*'Weight '!$B$4*MANU!AG29)+(1/5*'Weight '!$B$5*MANU!AV29)+(0*'Weight '!$B$8*MANU!BK29)+(0*'Weight '!$B$9*MANU!BZ29)+(1/2*'Weight '!$B$10*MANU!CO29)+(1/5*'Weight '!$B$11*MANU!DD29)+(0*'Weight '!$B$14*MANU!DS29)+(0*'Weight '!$B$15*MANU!EH29)+(2/3*'Weight '!$B$16*MANU!EW29)</f>
        <v>8.07128259337561</v>
      </c>
      <c r="O26" s="1">
        <f>(1/3*'Weight '!$B$3*MANU!S29)+(1/3*'Weight '!$B$4*MANU!AH29)+(1/5*'Weight '!$B$5*MANU!AW29)+(0*'Weight '!$B$8*MANU!BL29)+(0*'Weight '!$B$9*MANU!CA29)+(1/2*'Weight '!$B$10*MANU!CP29)+(1/5*'Weight '!$B$11*MANU!DE29)+(0*'Weight '!$B$14*MANU!DT29)+(0*'Weight '!$B$15*MANU!EI29)+(2/3*'Weight '!$B$16*MANU!EX29)</f>
        <v>6.6691563444730608</v>
      </c>
      <c r="P26" s="1">
        <f>(1/3*'Weight '!$B$3*MANU!T29)+(1/3*'Weight '!$B$4*MANU!AI29)+(1/5*'Weight '!$B$5*MANU!AX29)+(0*'Weight '!$B$8*MANU!BM29)+(0*'Weight '!$B$9*MANU!CB29)+(1/2*'Weight '!$B$10*MANU!CQ29)+(1/5*'Weight '!$B$11*MANU!DF29)+(0*'Weight '!$B$14*MANU!DU29)+(0*'Weight '!$B$15*MANU!EJ29)+(2/3*'Weight '!$B$16*MANU!EY29)</f>
        <v>7.0345484709891428</v>
      </c>
      <c r="R26" s="1" t="s">
        <v>746</v>
      </c>
    </row>
    <row r="27" spans="1:18" ht="15">
      <c r="A27" s="1" t="s">
        <v>880</v>
      </c>
      <c r="B27" s="1">
        <f>(1/3*'Weight '!$B$3*MANU!F30)+(1/3*'Weight '!$B$4*MANU!U30)+(1/5*'Weight '!$B$5*MANU!AJ30)+(0*'Weight '!$B$8*MANU!AY30)+(0*'Weight '!$B$9*MANU!BN30)+(1/2*'Weight '!$B$10*MANU!CC30)+(1/5*'Weight '!$B$11*MANU!CR30)+(0*'Weight '!$B$14*MANU!DG30)+(0*'Weight '!$B$15*MANU!DV30)+(2/3*'Weight '!$B$16*MANU!EK30)</f>
        <v>16.839588623180312</v>
      </c>
      <c r="C27" s="1">
        <f>(1/3*'Weight '!$B$3*MANU!G30)+(1/3*'Weight '!$B$4*MANU!V30)+(1/5*'Weight '!$B$5*MANU!AK30)+(0*'Weight '!$B$8*MANU!AZ30)+(0*'Weight '!$B$9*MANU!BO30)+(1/2*'Weight '!$B$10*MANU!CD30)+(1/5*'Weight '!$B$11*MANU!CS30)+(0*'Weight '!$B$14*MANU!DH30)+(0*'Weight '!$B$15*MANU!DW30)+(2/3*'Weight '!$B$16*MANU!EL30)</f>
        <v>16.013933464592078</v>
      </c>
      <c r="D27" s="1">
        <f>(1/3*'Weight '!$B$3*MANU!H30)+(1/3*'Weight '!$B$4*MANU!W30)+(1/5*'Weight '!$B$5*MANU!AL30)+(0*'Weight '!$B$8*MANU!BA30)+(0*'Weight '!$B$9*MANU!BP30)+(1/2*'Weight '!$B$10*MANU!CE30)+(1/5*'Weight '!$B$11*MANU!CT30)+(0*'Weight '!$B$14*MANU!DI30)+(0*'Weight '!$B$15*MANU!DX30)+(2/3*'Weight '!$B$16*MANU!EM30)</f>
        <v>14.36095265138777</v>
      </c>
      <c r="E27" s="1">
        <f>(1/3*'Weight '!$B$3*MANU!I30)+(1/3*'Weight '!$B$4*MANU!X30)+(1/5*'Weight '!$B$5*MANU!AM30)+(0*'Weight '!$B$8*MANU!BB30)+(0*'Weight '!$B$9*MANU!BQ30)+(1/2*'Weight '!$B$10*MANU!CF30)+(1/5*'Weight '!$B$11*MANU!CU30)+(0*'Weight '!$B$14*MANU!DJ30)+(0*'Weight '!$B$15*MANU!DY30)+(2/3*'Weight '!$B$16*MANU!EN30)</f>
        <v>12.821226710800161</v>
      </c>
      <c r="F27" s="1">
        <f>(1/3*'Weight '!$B$3*MANU!J30)+(1/3*'Weight '!$B$4*MANU!Y30)+(1/5*'Weight '!$B$5*MANU!AN30)+(0*'Weight '!$B$8*MANU!BC30)+(0*'Weight '!$B$9*MANU!BR30)+(1/2*'Weight '!$B$10*MANU!CG30)+(1/5*'Weight '!$B$11*MANU!CV30)+(0*'Weight '!$B$14*MANU!DK30)+(0*'Weight '!$B$15*MANU!DZ30)+(2/3*'Weight '!$B$16*MANU!EO30)</f>
        <v>10.990586336740172</v>
      </c>
      <c r="G27" s="1">
        <f>(1/3*'Weight '!$B$3*MANU!K30)+(1/3*'Weight '!$B$4*MANU!Z30)+(1/5*'Weight '!$B$5*MANU!AO30)+(0*'Weight '!$B$8*MANU!BD30)+(0*'Weight '!$B$9*MANU!BS30)+(1/2*'Weight '!$B$10*MANU!CH30)+(1/5*'Weight '!$B$11*MANU!CW30)+(0*'Weight '!$B$14*MANU!DL30)+(0*'Weight '!$B$15*MANU!EA30)+(2/3*'Weight '!$B$16*MANU!EP30)</f>
        <v>11.496857142857138</v>
      </c>
      <c r="H27" s="1">
        <f>(1/3*'Weight '!$B$3*MANU!L30)+(1/3*'Weight '!$B$4*MANU!AA30)+(1/5*'Weight '!$B$5*MANU!AP30)+(0*'Weight '!$B$8*MANU!BE30)+(0*'Weight '!$B$9*MANU!BT30)+(1/2*'Weight '!$B$10*MANU!CI30)+(1/5*'Weight '!$B$11*MANU!CX30)+(0*'Weight '!$B$14*MANU!DM30)+(0*'Weight '!$B$15*MANU!EB30)+(2/3*'Weight '!$B$16*MANU!EQ30)</f>
        <v>10.550330240009664</v>
      </c>
      <c r="I27" s="1">
        <f>(1/3*'Weight '!$B$3*MANU!M30)+(1/3*'Weight '!$B$4*MANU!AB30)+(1/5*'Weight '!$B$5*MANU!AQ30)+(0*'Weight '!$B$8*MANU!BF30)+(0*'Weight '!$B$9*MANU!BU30)+(1/2*'Weight '!$B$10*MANU!CJ30)+(1/5*'Weight '!$B$11*MANU!CY30)+(0*'Weight '!$B$14*MANU!DN30)+(0*'Weight '!$B$15*MANU!EC30)+(2/3*'Weight '!$B$16*MANU!ER30)</f>
        <v>10.551851618327017</v>
      </c>
      <c r="J27" s="1">
        <f>(1/3*'Weight '!$B$3*MANU!N30)+(1/3*'Weight '!$B$4*MANU!AC30)+(1/5*'Weight '!$B$5*MANU!AR30)+(0*'Weight '!$B$8*MANU!BG30)+(0*'Weight '!$B$9*MANU!BV30)+(1/2*'Weight '!$B$10*MANU!CK30)+(1/5*'Weight '!$B$11*MANU!CZ30)+(0*'Weight '!$B$14*MANU!DO30)+(0*'Weight '!$B$15*MANU!ED30)+(2/3*'Weight '!$B$16*MANU!ES30)</f>
        <v>10.351561596298428</v>
      </c>
      <c r="K27" s="1">
        <f>(1/3*'Weight '!$B$3*MANU!O30)+(1/3*'Weight '!$B$4*MANU!AD30)+(1/5*'Weight '!$B$5*MANU!AS30)+(0*'Weight '!$B$8*MANU!BH30)+(0*'Weight '!$B$9*MANU!BW30)+(1/2*'Weight '!$B$10*MANU!CL30)+(1/5*'Weight '!$B$11*MANU!DA30)+(0*'Weight '!$B$14*MANU!DP30)+(0*'Weight '!$B$15*MANU!EE30)+(2/3*'Weight '!$B$16*MANU!ET30)</f>
        <v>7.1499009388760451</v>
      </c>
      <c r="L27" s="1">
        <f>(1/3*'Weight '!$B$3*MANU!P30)+(1/3*'Weight '!$B$4*MANU!AE30)+(1/5*'Weight '!$B$5*MANU!AT30)+(0*'Weight '!$B$8*MANU!BI30)+(0*'Weight '!$B$9*MANU!BX30)+(1/2*'Weight '!$B$10*MANU!CM30)+(1/5*'Weight '!$B$11*MANU!DB30)+(0*'Weight '!$B$14*MANU!DQ30)+(0*'Weight '!$B$15*MANU!EF30)+(2/3*'Weight '!$B$16*MANU!EU30)</f>
        <v>6.1492291205891343</v>
      </c>
      <c r="M27" s="1">
        <f>(1/3*'Weight '!$B$3*MANU!Q30)+(1/3*'Weight '!$B$4*MANU!AF30)+(1/5*'Weight '!$B$5*MANU!AU30)+(0*'Weight '!$B$8*MANU!BJ30)+(0*'Weight '!$B$9*MANU!BY30)+(1/2*'Weight '!$B$10*MANU!CN30)+(1/5*'Weight '!$B$11*MANU!DC30)+(0*'Weight '!$B$14*MANU!DR30)+(0*'Weight '!$B$15*MANU!EG30)+(2/3*'Weight '!$B$16*MANU!EV30)</f>
        <v>5.5807352874960543</v>
      </c>
      <c r="N27" s="1">
        <f>(1/3*'Weight '!$B$3*MANU!R30)+(1/3*'Weight '!$B$4*MANU!AG30)+(1/5*'Weight '!$B$5*MANU!AV30)+(0*'Weight '!$B$8*MANU!BK30)+(0*'Weight '!$B$9*MANU!BZ30)+(1/2*'Weight '!$B$10*MANU!CO30)+(1/5*'Weight '!$B$11*MANU!DD30)+(0*'Weight '!$B$14*MANU!DS30)+(0*'Weight '!$B$15*MANU!EH30)+(2/3*'Weight '!$B$16*MANU!EW30)</f>
        <v>9.5131430584918917</v>
      </c>
      <c r="O27" s="1">
        <f>(1/3*'Weight '!$B$3*MANU!S30)+(1/3*'Weight '!$B$4*MANU!AH30)+(1/5*'Weight '!$B$5*MANU!AW30)+(0*'Weight '!$B$8*MANU!BL30)+(0*'Weight '!$B$9*MANU!CA30)+(1/2*'Weight '!$B$10*MANU!CP30)+(1/5*'Weight '!$B$11*MANU!DE30)+(0*'Weight '!$B$14*MANU!DT30)+(0*'Weight '!$B$15*MANU!EI30)+(2/3*'Weight '!$B$16*MANU!EX30)</f>
        <v>10.11915634447306</v>
      </c>
      <c r="P27" s="1">
        <f>(1/3*'Weight '!$B$3*MANU!T30)+(1/3*'Weight '!$B$4*MANU!AI30)+(1/5*'Weight '!$B$5*MANU!AX30)+(0*'Weight '!$B$8*MANU!BM30)+(0*'Weight '!$B$9*MANU!CB30)+(1/2*'Weight '!$B$10*MANU!CQ30)+(1/5*'Weight '!$B$11*MANU!DF30)+(0*'Weight '!$B$14*MANU!DU30)+(0*'Weight '!$B$15*MANU!EJ30)+(2/3*'Weight '!$B$16*MANU!EY30)</f>
        <v>8.0186754551161279</v>
      </c>
      <c r="R27" s="1" t="s">
        <v>758</v>
      </c>
    </row>
    <row r="28" spans="1:18" ht="15">
      <c r="A28" s="1" t="s">
        <v>919</v>
      </c>
      <c r="B28" s="1">
        <f>(1/3*'Weight '!$B$3*MANU!F31)+(1/3*'Weight '!$B$4*MANU!U31)+(1/5*'Weight '!$B$5*MANU!AJ31)+(0*'Weight '!$B$8*MANU!AY31)+(0*'Weight '!$B$9*MANU!BN31)+(1/2*'Weight '!$B$10*MANU!CC31)+(1/5*'Weight '!$B$11*MANU!CR31)+(0*'Weight '!$B$14*MANU!DG31)+(0*'Weight '!$B$15*MANU!DV31)+(2/3*'Weight '!$B$16*MANU!EK31)</f>
        <v>13.1324300817975</v>
      </c>
      <c r="C28" s="1">
        <f>(1/3*'Weight '!$B$3*MANU!G31)+(1/3*'Weight '!$B$4*MANU!V31)+(1/5*'Weight '!$B$5*MANU!AK31)+(0*'Weight '!$B$8*MANU!AZ31)+(0*'Weight '!$B$9*MANU!BO31)+(1/2*'Weight '!$B$10*MANU!CD31)+(1/5*'Weight '!$B$11*MANU!CS31)+(0*'Weight '!$B$14*MANU!DH31)+(0*'Weight '!$B$15*MANU!DW31)+(2/3*'Weight '!$B$16*MANU!EL31)</f>
        <v>10.918540100563504</v>
      </c>
      <c r="D28" s="1">
        <f>(1/3*'Weight '!$B$3*MANU!H31)+(1/3*'Weight '!$B$4*MANU!W31)+(1/5*'Weight '!$B$5*MANU!AL31)+(0*'Weight '!$B$8*MANU!BA31)+(0*'Weight '!$B$9*MANU!BP31)+(1/2*'Weight '!$B$10*MANU!CE31)+(1/5*'Weight '!$B$11*MANU!CT31)+(0*'Weight '!$B$14*MANU!DI31)+(0*'Weight '!$B$15*MANU!DX31)+(2/3*'Weight '!$B$16*MANU!EM31)</f>
        <v>12.188413493674442</v>
      </c>
      <c r="E28" s="1">
        <f>(1/3*'Weight '!$B$3*MANU!I31)+(1/3*'Weight '!$B$4*MANU!X31)+(1/5*'Weight '!$B$5*MANU!AM31)+(0*'Weight '!$B$8*MANU!BB31)+(0*'Weight '!$B$9*MANU!BQ31)+(1/2*'Weight '!$B$10*MANU!CF31)+(1/5*'Weight '!$B$11*MANU!CU31)+(0*'Weight '!$B$14*MANU!DJ31)+(0*'Weight '!$B$15*MANU!DY31)+(2/3*'Weight '!$B$16*MANU!EN31)</f>
        <v>12.320376786013837</v>
      </c>
      <c r="F28" s="1">
        <f>(1/3*'Weight '!$B$3*MANU!J31)+(1/3*'Weight '!$B$4*MANU!Y31)+(1/5*'Weight '!$B$5*MANU!AN31)+(0*'Weight '!$B$8*MANU!BC31)+(0*'Weight '!$B$9*MANU!BR31)+(1/2*'Weight '!$B$10*MANU!CG31)+(1/5*'Weight '!$B$11*MANU!CV31)+(0*'Weight '!$B$14*MANU!DK31)+(0*'Weight '!$B$15*MANU!DZ31)+(2/3*'Weight '!$B$16*MANU!EO31)</f>
        <v>11.00452615283495</v>
      </c>
      <c r="G28" s="1">
        <f>(1/3*'Weight '!$B$3*MANU!K31)+(1/3*'Weight '!$B$4*MANU!Z31)+(1/5*'Weight '!$B$5*MANU!AO31)+(0*'Weight '!$B$8*MANU!BD31)+(0*'Weight '!$B$9*MANU!BS31)+(1/2*'Weight '!$B$10*MANU!CH31)+(1/5*'Weight '!$B$11*MANU!CW31)+(0*'Weight '!$B$14*MANU!DL31)+(0*'Weight '!$B$15*MANU!EA31)+(2/3*'Weight '!$B$16*MANU!EP31)</f>
        <v>10.461786698150332</v>
      </c>
      <c r="H28" s="1">
        <f>(1/3*'Weight '!$B$3*MANU!L31)+(1/3*'Weight '!$B$4*MANU!AA31)+(1/5*'Weight '!$B$5*MANU!AP31)+(0*'Weight '!$B$8*MANU!BE31)+(0*'Weight '!$B$9*MANU!BT31)+(1/2*'Weight '!$B$10*MANU!CI31)+(1/5*'Weight '!$B$11*MANU!CX31)+(0*'Weight '!$B$14*MANU!DM31)+(0*'Weight '!$B$15*MANU!EB31)+(2/3*'Weight '!$B$16*MANU!EQ31)</f>
        <v>10.763167791458446</v>
      </c>
      <c r="I28" s="1">
        <f>(1/3*'Weight '!$B$3*MANU!M31)+(1/3*'Weight '!$B$4*MANU!AB31)+(1/5*'Weight '!$B$5*MANU!AQ31)+(0*'Weight '!$B$8*MANU!BF31)+(0*'Weight '!$B$9*MANU!BU31)+(1/2*'Weight '!$B$10*MANU!CJ31)+(1/5*'Weight '!$B$11*MANU!CY31)+(0*'Weight '!$B$14*MANU!DN31)+(0*'Weight '!$B$15*MANU!EC31)+(2/3*'Weight '!$B$16*MANU!ER31)</f>
        <v>9.5295931143833297</v>
      </c>
      <c r="J28" s="1">
        <f>(1/3*'Weight '!$B$3*MANU!N31)+(1/3*'Weight '!$B$4*MANU!AC31)+(1/5*'Weight '!$B$5*MANU!AR31)+(0*'Weight '!$B$8*MANU!BG31)+(0*'Weight '!$B$9*MANU!BV31)+(1/2*'Weight '!$B$10*MANU!CK31)+(1/5*'Weight '!$B$11*MANU!CZ31)+(0*'Weight '!$B$14*MANU!DO31)+(0*'Weight '!$B$15*MANU!ED31)+(2/3*'Weight '!$B$16*MANU!ES31)</f>
        <v>6.763395957816245</v>
      </c>
      <c r="K28" s="1">
        <f>(1/3*'Weight '!$B$3*MANU!O31)+(1/3*'Weight '!$B$4*MANU!AD31)+(1/5*'Weight '!$B$5*MANU!AS31)+(0*'Weight '!$B$8*MANU!BH31)+(0*'Weight '!$B$9*MANU!BW31)+(1/2*'Weight '!$B$10*MANU!CL31)+(1/5*'Weight '!$B$11*MANU!DA31)+(0*'Weight '!$B$14*MANU!DP31)+(0*'Weight '!$B$15*MANU!EE31)+(2/3*'Weight '!$B$16*MANU!ET31)</f>
        <v>7.0021241958518345</v>
      </c>
      <c r="L28" s="1">
        <f>(1/3*'Weight '!$B$3*MANU!P31)+(1/3*'Weight '!$B$4*MANU!AE31)+(1/5*'Weight '!$B$5*MANU!AT31)+(0*'Weight '!$B$8*MANU!BI31)+(0*'Weight '!$B$9*MANU!BX31)+(1/2*'Weight '!$B$10*MANU!CM31)+(1/5*'Weight '!$B$11*MANU!DB31)+(0*'Weight '!$B$14*MANU!DQ31)+(0*'Weight '!$B$15*MANU!EF31)+(2/3*'Weight '!$B$16*MANU!EU31)</f>
        <v>6.8700304380190653</v>
      </c>
      <c r="M28" s="1">
        <f>(1/3*'Weight '!$B$3*MANU!Q31)+(1/3*'Weight '!$B$4*MANU!AF31)+(1/5*'Weight '!$B$5*MANU!AU31)+(0*'Weight '!$B$8*MANU!BJ31)+(0*'Weight '!$B$9*MANU!BY31)+(1/2*'Weight '!$B$10*MANU!CN31)+(1/5*'Weight '!$B$11*MANU!DC31)+(0*'Weight '!$B$14*MANU!DR31)+(0*'Weight '!$B$15*MANU!EG31)+(2/3*'Weight '!$B$16*MANU!EV31)</f>
        <v>6.3796014067995284</v>
      </c>
      <c r="N28" s="1">
        <f>(1/3*'Weight '!$B$3*MANU!R31)+(1/3*'Weight '!$B$4*MANU!AG31)+(1/5*'Weight '!$B$5*MANU!AV31)+(0*'Weight '!$B$8*MANU!BK31)+(0*'Weight '!$B$9*MANU!BZ31)+(1/2*'Weight '!$B$10*MANU!CO31)+(1/5*'Weight '!$B$11*MANU!DD31)+(0*'Weight '!$B$14*MANU!DS31)+(0*'Weight '!$B$15*MANU!EH31)+(2/3*'Weight '!$B$16*MANU!EW31)</f>
        <v>5.8464062831670454</v>
      </c>
      <c r="O28" s="1">
        <f>(1/3*'Weight '!$B$3*MANU!S31)+(1/3*'Weight '!$B$4*MANU!AH31)+(1/5*'Weight '!$B$5*MANU!AW31)+(0*'Weight '!$B$8*MANU!BL31)+(0*'Weight '!$B$9*MANU!CA31)+(1/2*'Weight '!$B$10*MANU!CP31)+(1/5*'Weight '!$B$11*MANU!DE31)+(0*'Weight '!$B$14*MANU!DT31)+(0*'Weight '!$B$15*MANU!EI31)+(2/3*'Weight '!$B$16*MANU!EX31)</f>
        <v>6.9915649027589257</v>
      </c>
      <c r="P28" s="1">
        <f>(1/3*'Weight '!$B$3*MANU!T31)+(1/3*'Weight '!$B$4*MANU!AI31)+(1/5*'Weight '!$B$5*MANU!AX31)+(0*'Weight '!$B$8*MANU!BM31)+(0*'Weight '!$B$9*MANU!CB31)+(1/2*'Weight '!$B$10*MANU!CQ31)+(1/5*'Weight '!$B$11*MANU!DF31)+(0*'Weight '!$B$14*MANU!DU31)+(0*'Weight '!$B$15*MANU!EJ31)+(2/3*'Weight '!$B$16*MANU!EY31)</f>
        <v>6.5415057779852877</v>
      </c>
      <c r="R28" s="1" t="s">
        <v>761</v>
      </c>
    </row>
    <row r="29" spans="1:18" ht="15">
      <c r="A29" s="1" t="s">
        <v>912</v>
      </c>
      <c r="B29" s="1">
        <f>(1/3*'Weight '!$B$3*MANU!F32)+(1/3*'Weight '!$B$4*MANU!U32)+(1/5*'Weight '!$B$5*MANU!AJ32)+(0*'Weight '!$B$8*MANU!AY32)+(0*'Weight '!$B$9*MANU!BN32)+(1/2*'Weight '!$B$10*MANU!CC32)+(1/5*'Weight '!$B$11*MANU!CR32)+(0*'Weight '!$B$14*MANU!DG32)+(0*'Weight '!$B$15*MANU!DV32)+(2/3*'Weight '!$B$16*MANU!EK32)</f>
        <v>10.80568389714931</v>
      </c>
      <c r="C29" s="1">
        <f>(1/3*'Weight '!$B$3*MANU!G32)+(1/3*'Weight '!$B$4*MANU!V32)+(1/5*'Weight '!$B$5*MANU!AK32)+(0*'Weight '!$B$8*MANU!AZ32)+(0*'Weight '!$B$9*MANU!BO32)+(1/2*'Weight '!$B$10*MANU!CD32)+(1/5*'Weight '!$B$11*MANU!CS32)+(0*'Weight '!$B$14*MANU!DH32)+(0*'Weight '!$B$15*MANU!DW32)+(2/3*'Weight '!$B$16*MANU!EL32)</f>
        <v>13.238266341859514</v>
      </c>
      <c r="D29" s="1">
        <f>(1/3*'Weight '!$B$3*MANU!H32)+(1/3*'Weight '!$B$4*MANU!W32)+(1/5*'Weight '!$B$5*MANU!AL32)+(0*'Weight '!$B$8*MANU!BA32)+(0*'Weight '!$B$9*MANU!BP32)+(1/2*'Weight '!$B$10*MANU!CE32)+(1/5*'Weight '!$B$11*MANU!CT32)+(0*'Weight '!$B$14*MANU!DI32)+(0*'Weight '!$B$15*MANU!DX32)+(2/3*'Weight '!$B$16*MANU!EM32)</f>
        <v>12.78151980234394</v>
      </c>
      <c r="E29" s="1">
        <f>(1/3*'Weight '!$B$3*MANU!I32)+(1/3*'Weight '!$B$4*MANU!X32)+(1/5*'Weight '!$B$5*MANU!AM32)+(0*'Weight '!$B$8*MANU!BB32)+(0*'Weight '!$B$9*MANU!BQ32)+(1/2*'Weight '!$B$10*MANU!CF32)+(1/5*'Weight '!$B$11*MANU!CU32)+(0*'Weight '!$B$14*MANU!DJ32)+(0*'Weight '!$B$15*MANU!DY32)+(2/3*'Weight '!$B$16*MANU!EN32)</f>
        <v>13.808503996003992</v>
      </c>
      <c r="F29" s="1">
        <f>(1/3*'Weight '!$B$3*MANU!J32)+(1/3*'Weight '!$B$4*MANU!Y32)+(1/5*'Weight '!$B$5*MANU!AN32)+(0*'Weight '!$B$8*MANU!BC32)+(0*'Weight '!$B$9*MANU!BR32)+(1/2*'Weight '!$B$10*MANU!CG32)+(1/5*'Weight '!$B$11*MANU!CV32)+(0*'Weight '!$B$14*MANU!DK32)+(0*'Weight '!$B$15*MANU!DZ32)+(2/3*'Weight '!$B$16*MANU!EO32)</f>
        <v>13.419819819819812</v>
      </c>
      <c r="G29" s="1">
        <f>(1/3*'Weight '!$B$3*MANU!K32)+(1/3*'Weight '!$B$4*MANU!Z32)+(1/5*'Weight '!$B$5*MANU!AO32)+(0*'Weight '!$B$8*MANU!BD32)+(0*'Weight '!$B$9*MANU!BS32)+(1/2*'Weight '!$B$10*MANU!CH32)+(1/5*'Weight '!$B$11*MANU!CW32)+(0*'Weight '!$B$14*MANU!DL32)+(0*'Weight '!$B$15*MANU!EA32)+(2/3*'Weight '!$B$16*MANU!EP32)</f>
        <v>13.721801986981834</v>
      </c>
      <c r="H29" s="1">
        <f>(1/3*'Weight '!$B$3*MANU!L32)+(1/3*'Weight '!$B$4*MANU!AA32)+(1/5*'Weight '!$B$5*MANU!AP32)+(0*'Weight '!$B$8*MANU!BE32)+(0*'Weight '!$B$9*MANU!BT32)+(1/2*'Weight '!$B$10*MANU!CI32)+(1/5*'Weight '!$B$11*MANU!CX32)+(0*'Weight '!$B$14*MANU!DM32)+(0*'Weight '!$B$15*MANU!EB32)+(2/3*'Weight '!$B$16*MANU!EQ32)</f>
        <v>14.9640368852459</v>
      </c>
      <c r="I29" s="1">
        <f>(1/3*'Weight '!$B$3*MANU!M32)+(1/3*'Weight '!$B$4*MANU!AB32)+(1/5*'Weight '!$B$5*MANU!AQ32)+(0*'Weight '!$B$8*MANU!BF32)+(0*'Weight '!$B$9*MANU!BU32)+(1/2*'Weight '!$B$10*MANU!CJ32)+(1/5*'Weight '!$B$11*MANU!CY32)+(0*'Weight '!$B$14*MANU!DN32)+(0*'Weight '!$B$15*MANU!EC32)+(2/3*'Weight '!$B$16*MANU!ER32)</f>
        <v>15.301619433198375</v>
      </c>
      <c r="J29" s="1">
        <f>(1/3*'Weight '!$B$3*MANU!N32)+(1/3*'Weight '!$B$4*MANU!AC32)+(1/5*'Weight '!$B$5*MANU!AR32)+(0*'Weight '!$B$8*MANU!BG32)+(0*'Weight '!$B$9*MANU!BV32)+(1/2*'Weight '!$B$10*MANU!CK32)+(1/5*'Weight '!$B$11*MANU!CZ32)+(0*'Weight '!$B$14*MANU!DO32)+(0*'Weight '!$B$15*MANU!ED32)+(2/3*'Weight '!$B$16*MANU!ES32)</f>
        <v>13.854606312868533</v>
      </c>
      <c r="K29" s="1">
        <f>(1/3*'Weight '!$B$3*MANU!O32)+(1/3*'Weight '!$B$4*MANU!AD32)+(1/5*'Weight '!$B$5*MANU!AS32)+(0*'Weight '!$B$8*MANU!BH32)+(0*'Weight '!$B$9*MANU!BW32)+(1/2*'Weight '!$B$10*MANU!CL32)+(1/5*'Weight '!$B$11*MANU!DA32)+(0*'Weight '!$B$14*MANU!DP32)+(0*'Weight '!$B$15*MANU!EE32)+(2/3*'Weight '!$B$16*MANU!ET32)</f>
        <v>13.531928036793207</v>
      </c>
      <c r="L29" s="1">
        <f>(1/3*'Weight '!$B$3*MANU!P32)+(1/3*'Weight '!$B$4*MANU!AE32)+(1/5*'Weight '!$B$5*MANU!AT32)+(0*'Weight '!$B$8*MANU!BI32)+(0*'Weight '!$B$9*MANU!BX32)+(1/2*'Weight '!$B$10*MANU!CM32)+(1/5*'Weight '!$B$11*MANU!DB32)+(0*'Weight '!$B$14*MANU!DQ32)+(0*'Weight '!$B$15*MANU!EF32)+(2/3*'Weight '!$B$16*MANU!EU32)</f>
        <v>5.4612094196046588</v>
      </c>
      <c r="M29" s="1">
        <f>(1/3*'Weight '!$B$3*MANU!Q32)+(1/3*'Weight '!$B$4*MANU!AF32)+(1/5*'Weight '!$B$5*MANU!AU32)+(0*'Weight '!$B$8*MANU!BJ32)+(0*'Weight '!$B$9*MANU!BY32)+(1/2*'Weight '!$B$10*MANU!CN32)+(1/5*'Weight '!$B$11*MANU!DC32)+(0*'Weight '!$B$14*MANU!DR32)+(0*'Weight '!$B$15*MANU!EG32)+(2/3*'Weight '!$B$16*MANU!EV32)</f>
        <v>6.1155502392344436</v>
      </c>
      <c r="N29" s="1">
        <f>(1/3*'Weight '!$B$3*MANU!R32)+(1/3*'Weight '!$B$4*MANU!AG32)+(1/5*'Weight '!$B$5*MANU!AV32)+(0*'Weight '!$B$8*MANU!BK32)+(0*'Weight '!$B$9*MANU!BZ32)+(1/2*'Weight '!$B$10*MANU!CO32)+(1/5*'Weight '!$B$11*MANU!DD32)+(0*'Weight '!$B$14*MANU!DS32)+(0*'Weight '!$B$15*MANU!EH32)+(2/3*'Weight '!$B$16*MANU!EW32)</f>
        <v>6.6403721747464228</v>
      </c>
      <c r="O29" s="1">
        <f>(1/3*'Weight '!$B$3*MANU!S32)+(1/3*'Weight '!$B$4*MANU!AH32)+(1/5*'Weight '!$B$5*MANU!AW32)+(0*'Weight '!$B$8*MANU!BL32)+(0*'Weight '!$B$9*MANU!CA32)+(1/2*'Weight '!$B$10*MANU!CP32)+(1/5*'Weight '!$B$11*MANU!DE32)+(0*'Weight '!$B$14*MANU!DT32)+(0*'Weight '!$B$15*MANU!EI32)+(2/3*'Weight '!$B$16*MANU!EX32)</f>
        <v>7.0233050847457621</v>
      </c>
      <c r="P29" s="1">
        <f>(1/3*'Weight '!$B$3*MANU!T32)+(1/3*'Weight '!$B$4*MANU!AI32)+(1/5*'Weight '!$B$5*MANU!AX32)+(0*'Weight '!$B$8*MANU!BM32)+(0*'Weight '!$B$9*MANU!CB32)+(1/2*'Weight '!$B$10*MANU!CQ32)+(1/5*'Weight '!$B$11*MANU!DF32)+(0*'Weight '!$B$14*MANU!DU32)+(0*'Weight '!$B$15*MANU!EJ32)+(2/3*'Weight '!$B$16*MANU!EY32)</f>
        <v>6.8369463869463845</v>
      </c>
      <c r="R29" s="1" t="s">
        <v>777</v>
      </c>
    </row>
    <row r="30" spans="1:18" ht="15">
      <c r="A30" s="1" t="s">
        <v>941</v>
      </c>
      <c r="B30" s="1">
        <f>(1/3*'Weight '!$B$3*MANU!F33)+(1/3*'Weight '!$B$4*MANU!U33)+(1/5*'Weight '!$B$5*MANU!AJ33)+(0*'Weight '!$B$8*MANU!AY33)+(0*'Weight '!$B$9*MANU!BN33)+(1/2*'Weight '!$B$10*MANU!CC33)+(1/5*'Weight '!$B$11*MANU!CR33)+(0*'Weight '!$B$14*MANU!DG33)+(0*'Weight '!$B$15*MANU!DV33)+(2/3*'Weight '!$B$16*MANU!EK33)</f>
        <v>17.311752030827591</v>
      </c>
      <c r="C30" s="1">
        <f>(1/3*'Weight '!$B$3*MANU!G33)+(1/3*'Weight '!$B$4*MANU!V33)+(1/5*'Weight '!$B$5*MANU!AK33)+(0*'Weight '!$B$8*MANU!AZ33)+(0*'Weight '!$B$9*MANU!BO33)+(1/2*'Weight '!$B$10*MANU!CD33)+(1/5*'Weight '!$B$11*MANU!CS33)+(0*'Weight '!$B$14*MANU!DH33)+(0*'Weight '!$B$15*MANU!DW33)+(2/3*'Weight '!$B$16*MANU!EL33)</f>
        <v>16.161664606889623</v>
      </c>
      <c r="D30" s="1">
        <f>(1/3*'Weight '!$B$3*MANU!H33)+(1/3*'Weight '!$B$4*MANU!W33)+(1/5*'Weight '!$B$5*MANU!AL33)+(0*'Weight '!$B$8*MANU!BA33)+(0*'Weight '!$B$9*MANU!BP33)+(1/2*'Weight '!$B$10*MANU!CE33)+(1/5*'Weight '!$B$11*MANU!CT33)+(0*'Weight '!$B$14*MANU!DI33)+(0*'Weight '!$B$15*MANU!DX33)+(2/3*'Weight '!$B$16*MANU!EM33)</f>
        <v>15.931448246548925</v>
      </c>
      <c r="E30" s="1">
        <f>(1/3*'Weight '!$B$3*MANU!I33)+(1/3*'Weight '!$B$4*MANU!X33)+(1/5*'Weight '!$B$5*MANU!AM33)+(0*'Weight '!$B$8*MANU!BB33)+(0*'Weight '!$B$9*MANU!BQ33)+(1/2*'Weight '!$B$10*MANU!CF33)+(1/5*'Weight '!$B$11*MANU!CU33)+(0*'Weight '!$B$14*MANU!DJ33)+(0*'Weight '!$B$15*MANU!DY33)+(2/3*'Weight '!$B$16*MANU!EN33)</f>
        <v>15.660885534720787</v>
      </c>
      <c r="F30" s="1">
        <f>(1/3*'Weight '!$B$3*MANU!J33)+(1/3*'Weight '!$B$4*MANU!Y33)+(1/5*'Weight '!$B$5*MANU!AN33)+(0*'Weight '!$B$8*MANU!BC33)+(0*'Weight '!$B$9*MANU!BR33)+(1/2*'Weight '!$B$10*MANU!CG33)+(1/5*'Weight '!$B$11*MANU!CV33)+(0*'Weight '!$B$14*MANU!DK33)+(0*'Weight '!$B$15*MANU!DZ33)+(2/3*'Weight '!$B$16*MANU!EO33)</f>
        <v>14.499988247047066</v>
      </c>
      <c r="G30" s="1">
        <f>(1/3*'Weight '!$B$3*MANU!K33)+(1/3*'Weight '!$B$4*MANU!Z33)+(1/5*'Weight '!$B$5*MANU!AO33)+(0*'Weight '!$B$8*MANU!BD33)+(0*'Weight '!$B$9*MANU!BS33)+(1/2*'Weight '!$B$10*MANU!CH33)+(1/5*'Weight '!$B$11*MANU!CW33)+(0*'Weight '!$B$14*MANU!DL33)+(0*'Weight '!$B$15*MANU!EA33)+(2/3*'Weight '!$B$16*MANU!EP33)</f>
        <v>16.552822405557961</v>
      </c>
      <c r="H30" s="1">
        <f>(1/3*'Weight '!$B$3*MANU!L33)+(1/3*'Weight '!$B$4*MANU!AA33)+(1/5*'Weight '!$B$5*MANU!AP33)+(0*'Weight '!$B$8*MANU!BE33)+(0*'Weight '!$B$9*MANU!BT33)+(1/2*'Weight '!$B$10*MANU!CI33)+(1/5*'Weight '!$B$11*MANU!CX33)+(0*'Weight '!$B$14*MANU!DM33)+(0*'Weight '!$B$15*MANU!EB33)+(2/3*'Weight '!$B$16*MANU!EQ33)</f>
        <v>15.704870088891283</v>
      </c>
      <c r="I30" s="1">
        <f>(1/3*'Weight '!$B$3*MANU!M33)+(1/3*'Weight '!$B$4*MANU!AB33)+(1/5*'Weight '!$B$5*MANU!AQ33)+(0*'Weight '!$B$8*MANU!BF33)+(0*'Weight '!$B$9*MANU!BU33)+(1/2*'Weight '!$B$10*MANU!CJ33)+(1/5*'Weight '!$B$11*MANU!CY33)+(0*'Weight '!$B$14*MANU!DN33)+(0*'Weight '!$B$15*MANU!EC33)+(2/3*'Weight '!$B$16*MANU!ER33)</f>
        <v>16.36465163934426</v>
      </c>
      <c r="J30" s="1">
        <f>(1/3*'Weight '!$B$3*MANU!N33)+(1/3*'Weight '!$B$4*MANU!AC33)+(1/5*'Weight '!$B$5*MANU!AR33)+(0*'Weight '!$B$8*MANU!BG33)+(0*'Weight '!$B$9*MANU!BV33)+(1/2*'Weight '!$B$10*MANU!CK33)+(1/5*'Weight '!$B$11*MANU!CZ33)+(0*'Weight '!$B$14*MANU!DO33)+(0*'Weight '!$B$15*MANU!ED33)+(2/3*'Weight '!$B$16*MANU!ES33)</f>
        <v>15.005323136902074</v>
      </c>
      <c r="K30" s="1">
        <f>(1/3*'Weight '!$B$3*MANU!O33)+(1/3*'Weight '!$B$4*MANU!AD33)+(1/5*'Weight '!$B$5*MANU!AS33)+(0*'Weight '!$B$8*MANU!BH33)+(0*'Weight '!$B$9*MANU!BW33)+(1/2*'Weight '!$B$10*MANU!CL33)+(1/5*'Weight '!$B$11*MANU!DA33)+(0*'Weight '!$B$14*MANU!DP33)+(0*'Weight '!$B$15*MANU!EE33)+(2/3*'Weight '!$B$16*MANU!ET33)</f>
        <v>15.381412691882637</v>
      </c>
      <c r="L30" s="1">
        <f>(1/3*'Weight '!$B$3*MANU!P33)+(1/3*'Weight '!$B$4*MANU!AE33)+(1/5*'Weight '!$B$5*MANU!AT33)+(0*'Weight '!$B$8*MANU!BI33)+(0*'Weight '!$B$9*MANU!BX33)+(1/2*'Weight '!$B$10*MANU!CM33)+(1/5*'Weight '!$B$11*MANU!DB33)+(0*'Weight '!$B$14*MANU!DQ33)+(0*'Weight '!$B$15*MANU!EF33)+(2/3*'Weight '!$B$16*MANU!EU33)</f>
        <v>13.5970667554359</v>
      </c>
      <c r="M30" s="1">
        <f>(1/3*'Weight '!$B$3*MANU!Q33)+(1/3*'Weight '!$B$4*MANU!AF33)+(1/5*'Weight '!$B$5*MANU!AU33)+(0*'Weight '!$B$8*MANU!BJ33)+(0*'Weight '!$B$9*MANU!BY33)+(1/2*'Weight '!$B$10*MANU!CN33)+(1/5*'Weight '!$B$11*MANU!DC33)+(0*'Weight '!$B$14*MANU!DR33)+(0*'Weight '!$B$15*MANU!EG33)+(2/3*'Weight '!$B$16*MANU!EV33)</f>
        <v>12.235110802217633</v>
      </c>
      <c r="N30" s="1">
        <f>(1/3*'Weight '!$B$3*MANU!R33)+(1/3*'Weight '!$B$4*MANU!AG33)+(1/5*'Weight '!$B$5*MANU!AV33)+(0*'Weight '!$B$8*MANU!BK33)+(0*'Weight '!$B$9*MANU!BZ33)+(1/2*'Weight '!$B$10*MANU!CO33)+(1/5*'Weight '!$B$11*MANU!DD33)+(0*'Weight '!$B$14*MANU!DS33)+(0*'Weight '!$B$15*MANU!EH33)+(2/3*'Weight '!$B$16*MANU!EW33)</f>
        <v>7.5564534231200842</v>
      </c>
      <c r="O30" s="1">
        <f>(1/3*'Weight '!$B$3*MANU!S33)+(1/3*'Weight '!$B$4*MANU!AH33)+(1/5*'Weight '!$B$5*MANU!AW33)+(0*'Weight '!$B$8*MANU!BL33)+(0*'Weight '!$B$9*MANU!CA33)+(1/2*'Weight '!$B$10*MANU!CP33)+(1/5*'Weight '!$B$11*MANU!DE33)+(0*'Weight '!$B$14*MANU!DT33)+(0*'Weight '!$B$15*MANU!EI33)+(2/3*'Weight '!$B$16*MANU!EX33)</f>
        <v>9.2758172689634399</v>
      </c>
      <c r="P30" s="1">
        <f>(1/3*'Weight '!$B$3*MANU!T33)+(1/3*'Weight '!$B$4*MANU!AI33)+(1/5*'Weight '!$B$5*MANU!AX33)+(0*'Weight '!$B$8*MANU!BM33)+(0*'Weight '!$B$9*MANU!CB33)+(1/2*'Weight '!$B$10*MANU!CQ33)+(1/5*'Weight '!$B$11*MANU!DF33)+(0*'Weight '!$B$14*MANU!DU33)+(0*'Weight '!$B$15*MANU!EJ33)+(2/3*'Weight '!$B$16*MANU!EY33)</f>
        <v>10.433754292677515</v>
      </c>
      <c r="R30" s="1" t="s">
        <v>816</v>
      </c>
    </row>
    <row r="31" spans="1:18" ht="15">
      <c r="A31" s="1" t="s">
        <v>943</v>
      </c>
      <c r="B31" s="1">
        <f>(1/3*'Weight '!$B$3*MANU!F34)+(1/3*'Weight '!$B$4*MANU!U34)+(1/5*'Weight '!$B$5*MANU!AJ34)+(0*'Weight '!$B$8*MANU!AY34)+(0*'Weight '!$B$9*MANU!BN34)+(1/2*'Weight '!$B$10*MANU!CC34)+(1/5*'Weight '!$B$11*MANU!CR34)+(0*'Weight '!$B$14*MANU!DG34)+(0*'Weight '!$B$15*MANU!DV34)+(2/3*'Weight '!$B$16*MANU!EK34)</f>
        <v>13.631456346294936</v>
      </c>
      <c r="C31" s="1">
        <f>(1/3*'Weight '!$B$3*MANU!G34)+(1/3*'Weight '!$B$4*MANU!V34)+(1/5*'Weight '!$B$5*MANU!AK34)+(0*'Weight '!$B$8*MANU!AZ34)+(0*'Weight '!$B$9*MANU!BO34)+(1/2*'Weight '!$B$10*MANU!CD34)+(1/5*'Weight '!$B$11*MANU!CS34)+(0*'Weight '!$B$14*MANU!DH34)+(0*'Weight '!$B$15*MANU!DW34)+(2/3*'Weight '!$B$16*MANU!EL34)</f>
        <v>13.71530702192063</v>
      </c>
      <c r="D31" s="1">
        <f>(1/3*'Weight '!$B$3*MANU!H34)+(1/3*'Weight '!$B$4*MANU!W34)+(1/5*'Weight '!$B$5*MANU!AL34)+(0*'Weight '!$B$8*MANU!BA34)+(0*'Weight '!$B$9*MANU!BP34)+(1/2*'Weight '!$B$10*MANU!CE34)+(1/5*'Weight '!$B$11*MANU!CT34)+(0*'Weight '!$B$14*MANU!DI34)+(0*'Weight '!$B$15*MANU!DX34)+(2/3*'Weight '!$B$16*MANU!EM34)</f>
        <v>13.785222197615612</v>
      </c>
      <c r="E31" s="1">
        <f>(1/3*'Weight '!$B$3*MANU!I34)+(1/3*'Weight '!$B$4*MANU!X34)+(1/5*'Weight '!$B$5*MANU!AM34)+(0*'Weight '!$B$8*MANU!BB34)+(0*'Weight '!$B$9*MANU!BQ34)+(1/2*'Weight '!$B$10*MANU!CF34)+(1/5*'Weight '!$B$11*MANU!CU34)+(0*'Weight '!$B$14*MANU!DJ34)+(0*'Weight '!$B$15*MANU!DY34)+(2/3*'Weight '!$B$16*MANU!EN34)</f>
        <v>13.123370164223513</v>
      </c>
      <c r="F31" s="1">
        <f>(1/3*'Weight '!$B$3*MANU!J34)+(1/3*'Weight '!$B$4*MANU!Y34)+(1/5*'Weight '!$B$5*MANU!AN34)+(0*'Weight '!$B$8*MANU!BC34)+(0*'Weight '!$B$9*MANU!BR34)+(1/2*'Weight '!$B$10*MANU!CG34)+(1/5*'Weight '!$B$11*MANU!CV34)+(0*'Weight '!$B$14*MANU!DK34)+(0*'Weight '!$B$15*MANU!DZ34)+(2/3*'Weight '!$B$16*MANU!EO34)</f>
        <v>14.078950216450213</v>
      </c>
      <c r="G31" s="1">
        <f>(1/3*'Weight '!$B$3*MANU!K34)+(1/3*'Weight '!$B$4*MANU!Z34)+(1/5*'Weight '!$B$5*MANU!AO34)+(0*'Weight '!$B$8*MANU!BD34)+(0*'Weight '!$B$9*MANU!BS34)+(1/2*'Weight '!$B$10*MANU!CH34)+(1/5*'Weight '!$B$11*MANU!CW34)+(0*'Weight '!$B$14*MANU!DL34)+(0*'Weight '!$B$15*MANU!EA34)+(2/3*'Weight '!$B$16*MANU!EP34)</f>
        <v>13.127396697609456</v>
      </c>
      <c r="H31" s="1">
        <f>(1/3*'Weight '!$B$3*MANU!L34)+(1/3*'Weight '!$B$4*MANU!AA34)+(1/5*'Weight '!$B$5*MANU!AP34)+(0*'Weight '!$B$8*MANU!BE34)+(0*'Weight '!$B$9*MANU!BT34)+(1/2*'Weight '!$B$10*MANU!CI34)+(1/5*'Weight '!$B$11*MANU!CX34)+(0*'Weight '!$B$14*MANU!DM34)+(0*'Weight '!$B$15*MANU!EB34)+(2/3*'Weight '!$B$16*MANU!EQ34)</f>
        <v>14.134765330592662</v>
      </c>
      <c r="I31" s="1">
        <f>(1/3*'Weight '!$B$3*MANU!M34)+(1/3*'Weight '!$B$4*MANU!AB34)+(1/5*'Weight '!$B$5*MANU!AQ34)+(0*'Weight '!$B$8*MANU!BF34)+(0*'Weight '!$B$9*MANU!BU34)+(1/2*'Weight '!$B$10*MANU!CJ34)+(1/5*'Weight '!$B$11*MANU!CY34)+(0*'Weight '!$B$14*MANU!DN34)+(0*'Weight '!$B$15*MANU!EC34)+(2/3*'Weight '!$B$16*MANU!ER34)</f>
        <v>15.067520491803275</v>
      </c>
      <c r="J31" s="1">
        <f>(1/3*'Weight '!$B$3*MANU!N34)+(1/3*'Weight '!$B$4*MANU!AC34)+(1/5*'Weight '!$B$5*MANU!AR34)+(0*'Weight '!$B$8*MANU!BG34)+(0*'Weight '!$B$9*MANU!BV34)+(1/2*'Weight '!$B$10*MANU!CK34)+(1/5*'Weight '!$B$11*MANU!CZ34)+(0*'Weight '!$B$14*MANU!DO34)+(0*'Weight '!$B$15*MANU!ED34)+(2/3*'Weight '!$B$16*MANU!ES34)</f>
        <v>12.387420308064579</v>
      </c>
      <c r="K31" s="1">
        <f>(1/3*'Weight '!$B$3*MANU!O34)+(1/3*'Weight '!$B$4*MANU!AD34)+(1/5*'Weight '!$B$5*MANU!AS34)+(0*'Weight '!$B$8*MANU!BH34)+(0*'Weight '!$B$9*MANU!BW34)+(1/2*'Weight '!$B$10*MANU!CL34)+(1/5*'Weight '!$B$11*MANU!DA34)+(0*'Weight '!$B$14*MANU!DP34)+(0*'Weight '!$B$15*MANU!EE34)+(2/3*'Weight '!$B$16*MANU!ET34)</f>
        <v>14.066237715342806</v>
      </c>
      <c r="L31" s="1">
        <f>(1/3*'Weight '!$B$3*MANU!P34)+(1/3*'Weight '!$B$4*MANU!AE34)+(1/5*'Weight '!$B$5*MANU!AT34)+(0*'Weight '!$B$8*MANU!BI34)+(0*'Weight '!$B$9*MANU!BX34)+(1/2*'Weight '!$B$10*MANU!CM34)+(1/5*'Weight '!$B$11*MANU!DB34)+(0*'Weight '!$B$14*MANU!DQ34)+(0*'Weight '!$B$15*MANU!EF34)+(2/3*'Weight '!$B$16*MANU!EU34)</f>
        <v>12.623619502810584</v>
      </c>
      <c r="M31" s="1">
        <f>(1/3*'Weight '!$B$3*MANU!Q34)+(1/3*'Weight '!$B$4*MANU!AF34)+(1/5*'Weight '!$B$5*MANU!AU34)+(0*'Weight '!$B$8*MANU!BJ34)+(0*'Weight '!$B$9*MANU!BY34)+(1/2*'Weight '!$B$10*MANU!CN34)+(1/5*'Weight '!$B$11*MANU!DC34)+(0*'Weight '!$B$14*MANU!DR34)+(0*'Weight '!$B$15*MANU!EG34)+(2/3*'Weight '!$B$16*MANU!EV34)</f>
        <v>13.485625196992203</v>
      </c>
      <c r="N31" s="1">
        <f>(1/3*'Weight '!$B$3*MANU!R34)+(1/3*'Weight '!$B$4*MANU!AG34)+(1/5*'Weight '!$B$5*MANU!AV34)+(0*'Weight '!$B$8*MANU!BK34)+(0*'Weight '!$B$9*MANU!BZ34)+(1/2*'Weight '!$B$10*MANU!CO34)+(1/5*'Weight '!$B$11*MANU!DD34)+(0*'Weight '!$B$14*MANU!DS34)+(0*'Weight '!$B$15*MANU!EH34)+(2/3*'Weight '!$B$16*MANU!EW34)</f>
        <v>10.387480063795849</v>
      </c>
      <c r="O31" s="1">
        <f>(1/3*'Weight '!$B$3*MANU!S34)+(1/3*'Weight '!$B$4*MANU!AH34)+(1/5*'Weight '!$B$5*MANU!AW34)+(0*'Weight '!$B$8*MANU!BL34)+(0*'Weight '!$B$9*MANU!CA34)+(1/2*'Weight '!$B$10*MANU!CP34)+(1/5*'Weight '!$B$11*MANU!DE34)+(0*'Weight '!$B$14*MANU!DT34)+(0*'Weight '!$B$15*MANU!EI34)+(2/3*'Weight '!$B$16*MANU!EX34)</f>
        <v>11.149144104570986</v>
      </c>
      <c r="P31" s="1">
        <f>(1/3*'Weight '!$B$3*MANU!T34)+(1/3*'Weight '!$B$4*MANU!AI34)+(1/5*'Weight '!$B$5*MANU!AX34)+(0*'Weight '!$B$8*MANU!BM34)+(0*'Weight '!$B$9*MANU!CB34)+(1/2*'Weight '!$B$10*MANU!CQ34)+(1/5*'Weight '!$B$11*MANU!DF34)+(0*'Weight '!$B$14*MANU!DU34)+(0*'Weight '!$B$15*MANU!EJ34)+(2/3*'Weight '!$B$16*MANU!EY34)</f>
        <v>9.427471751412428</v>
      </c>
      <c r="R31" s="1" t="s">
        <v>799</v>
      </c>
    </row>
    <row r="32" spans="1:18" ht="15">
      <c r="A32" s="1" t="s">
        <v>946</v>
      </c>
      <c r="B32" s="1">
        <f>(1/3*'Weight '!$B$3*MANU!F35)+(1/3*'Weight '!$B$4*MANU!U35)+(1/5*'Weight '!$B$5*MANU!AJ35)+(0*'Weight '!$B$8*MANU!AY35)+(0*'Weight '!$B$9*MANU!BN35)+(1/2*'Weight '!$B$10*MANU!CC35)+(1/5*'Weight '!$B$11*MANU!CR35)+(0*'Weight '!$B$14*MANU!DG35)+(0*'Weight '!$B$15*MANU!DV35)+(2/3*'Weight '!$B$16*MANU!EK35)</f>
        <v>16.406616820683606</v>
      </c>
      <c r="C32" s="1">
        <f>(1/3*'Weight '!$B$3*MANU!G35)+(1/3*'Weight '!$B$4*MANU!V35)+(1/5*'Weight '!$B$5*MANU!AK35)+(0*'Weight '!$B$8*MANU!AZ35)+(0*'Weight '!$B$9*MANU!BO35)+(1/2*'Weight '!$B$10*MANU!CD35)+(1/5*'Weight '!$B$11*MANU!CS35)+(0*'Weight '!$B$14*MANU!DH35)+(0*'Weight '!$B$15*MANU!DW35)+(2/3*'Weight '!$B$16*MANU!EL35)</f>
        <v>16.766119362190796</v>
      </c>
      <c r="D32" s="1">
        <f>(1/3*'Weight '!$B$3*MANU!H35)+(1/3*'Weight '!$B$4*MANU!W35)+(1/5*'Weight '!$B$5*MANU!AL35)+(0*'Weight '!$B$8*MANU!BA35)+(0*'Weight '!$B$9*MANU!BP35)+(1/2*'Weight '!$B$10*MANU!CE35)+(1/5*'Weight '!$B$11*MANU!CT35)+(0*'Weight '!$B$14*MANU!DI35)+(0*'Weight '!$B$15*MANU!DX35)+(2/3*'Weight '!$B$16*MANU!EM35)</f>
        <v>15.436635353922986</v>
      </c>
      <c r="E32" s="1">
        <f>(1/3*'Weight '!$B$3*MANU!I35)+(1/3*'Weight '!$B$4*MANU!X35)+(1/5*'Weight '!$B$5*MANU!AM35)+(0*'Weight '!$B$8*MANU!BB35)+(0*'Weight '!$B$9*MANU!BQ35)+(1/2*'Weight '!$B$10*MANU!CF35)+(1/5*'Weight '!$B$11*MANU!CU35)+(0*'Weight '!$B$14*MANU!DJ35)+(0*'Weight '!$B$15*MANU!DY35)+(2/3*'Weight '!$B$16*MANU!EN35)</f>
        <v>15.205810873346412</v>
      </c>
      <c r="F32" s="1">
        <f>(1/3*'Weight '!$B$3*MANU!J35)+(1/3*'Weight '!$B$4*MANU!Y35)+(1/5*'Weight '!$B$5*MANU!AN35)+(0*'Weight '!$B$8*MANU!BC35)+(0*'Weight '!$B$9*MANU!BR35)+(1/2*'Weight '!$B$10*MANU!CG35)+(1/5*'Weight '!$B$11*MANU!CV35)+(0*'Weight '!$B$14*MANU!DK35)+(0*'Weight '!$B$15*MANU!DZ35)+(2/3*'Weight '!$B$16*MANU!EO35)</f>
        <v>15.841534584818159</v>
      </c>
      <c r="G32" s="1">
        <f>(1/3*'Weight '!$B$3*MANU!K35)+(1/3*'Weight '!$B$4*MANU!Z35)+(1/5*'Weight '!$B$5*MANU!AO35)+(0*'Weight '!$B$8*MANU!BD35)+(0*'Weight '!$B$9*MANU!BS35)+(1/2*'Weight '!$B$10*MANU!CH35)+(1/5*'Weight '!$B$11*MANU!CW35)+(0*'Weight '!$B$14*MANU!DL35)+(0*'Weight '!$B$15*MANU!EA35)+(2/3*'Weight '!$B$16*MANU!EP35)</f>
        <v>16.28858757598784</v>
      </c>
      <c r="H32" s="1">
        <f>(1/3*'Weight '!$B$3*MANU!L35)+(1/3*'Weight '!$B$4*MANU!AA35)+(1/5*'Weight '!$B$5*MANU!AP35)+(0*'Weight '!$B$8*MANU!BE35)+(0*'Weight '!$B$9*MANU!BT35)+(1/2*'Weight '!$B$10*MANU!CI35)+(1/5*'Weight '!$B$11*MANU!CX35)+(0*'Weight '!$B$14*MANU!DM35)+(0*'Weight '!$B$15*MANU!EB35)+(2/3*'Weight '!$B$16*MANU!EQ35)</f>
        <v>16.089876670092497</v>
      </c>
      <c r="I32" s="1">
        <f>(1/3*'Weight '!$B$3*MANU!M35)+(1/3*'Weight '!$B$4*MANU!AB35)+(1/5*'Weight '!$B$5*MANU!AQ35)+(0*'Weight '!$B$8*MANU!BF35)+(0*'Weight '!$B$9*MANU!BU35)+(1/2*'Weight '!$B$10*MANU!CJ35)+(1/5*'Weight '!$B$11*MANU!CY35)+(0*'Weight '!$B$14*MANU!DN35)+(0*'Weight '!$B$15*MANU!EC35)+(2/3*'Weight '!$B$16*MANU!ER35)</f>
        <v>15.50261769651113</v>
      </c>
      <c r="J32" s="1">
        <f>(1/3*'Weight '!$B$3*MANU!N35)+(1/3*'Weight '!$B$4*MANU!AC35)+(1/5*'Weight '!$B$5*MANU!AR35)+(0*'Weight '!$B$8*MANU!BG35)+(0*'Weight '!$B$9*MANU!BV35)+(1/2*'Weight '!$B$10*MANU!CK35)+(1/5*'Weight '!$B$11*MANU!CZ35)+(0*'Weight '!$B$14*MANU!DO35)+(0*'Weight '!$B$15*MANU!ED35)+(2/3*'Weight '!$B$16*MANU!ES35)</f>
        <v>15.412819505710313</v>
      </c>
      <c r="K32" s="1">
        <f>(1/3*'Weight '!$B$3*MANU!O35)+(1/3*'Weight '!$B$4*MANU!AD35)+(1/5*'Weight '!$B$5*MANU!AS35)+(0*'Weight '!$B$8*MANU!BH35)+(0*'Weight '!$B$9*MANU!BW35)+(1/2*'Weight '!$B$10*MANU!CL35)+(1/5*'Weight '!$B$11*MANU!DA35)+(0*'Weight '!$B$14*MANU!DP35)+(0*'Weight '!$B$15*MANU!EE35)+(2/3*'Weight '!$B$16*MANU!ET35)</f>
        <v>15.472588382827706</v>
      </c>
      <c r="L32" s="1">
        <f>(1/3*'Weight '!$B$3*MANU!P35)+(1/3*'Weight '!$B$4*MANU!AE35)+(1/5*'Weight '!$B$5*MANU!AT35)+(0*'Weight '!$B$8*MANU!BI35)+(0*'Weight '!$B$9*MANU!BX35)+(1/2*'Weight '!$B$10*MANU!CM35)+(1/5*'Weight '!$B$11*MANU!DB35)+(0*'Weight '!$B$14*MANU!DQ35)+(0*'Weight '!$B$15*MANU!EF35)+(2/3*'Weight '!$B$16*MANU!EU35)</f>
        <v>15.785174444512995</v>
      </c>
      <c r="M32" s="1">
        <f>(1/3*'Weight '!$B$3*MANU!Q35)+(1/3*'Weight '!$B$4*MANU!AF35)+(1/5*'Weight '!$B$5*MANU!AU35)+(0*'Weight '!$B$8*MANU!BJ35)+(0*'Weight '!$B$9*MANU!BY35)+(1/2*'Weight '!$B$10*MANU!CN35)+(1/5*'Weight '!$B$11*MANU!DC35)+(0*'Weight '!$B$14*MANU!DR35)+(0*'Weight '!$B$15*MANU!EG35)+(2/3*'Weight '!$B$16*MANU!EV35)</f>
        <v>15.109155027241208</v>
      </c>
      <c r="N32" s="1">
        <f>(1/3*'Weight '!$B$3*MANU!R35)+(1/3*'Weight '!$B$4*MANU!AG35)+(1/5*'Weight '!$B$5*MANU!AV35)+(0*'Weight '!$B$8*MANU!BK35)+(0*'Weight '!$B$9*MANU!BZ35)+(1/2*'Weight '!$B$10*MANU!CO35)+(1/5*'Weight '!$B$11*MANU!DD35)+(0*'Weight '!$B$14*MANU!DS35)+(0*'Weight '!$B$15*MANU!EH35)+(2/3*'Weight '!$B$16*MANU!EW35)</f>
        <v>15.406502525252522</v>
      </c>
      <c r="O32" s="1">
        <f>(1/3*'Weight '!$B$3*MANU!S35)+(1/3*'Weight '!$B$4*MANU!AH35)+(1/5*'Weight '!$B$5*MANU!AW35)+(0*'Weight '!$B$8*MANU!BL35)+(0*'Weight '!$B$9*MANU!CA35)+(1/2*'Weight '!$B$10*MANU!CP35)+(1/5*'Weight '!$B$11*MANU!DE35)+(0*'Weight '!$B$14*MANU!DT35)+(0*'Weight '!$B$15*MANU!EI35)+(2/3*'Weight '!$B$16*MANU!EX35)</f>
        <v>15.573677685540568</v>
      </c>
      <c r="P32" s="1">
        <f>(1/3*'Weight '!$B$3*MANU!T35)+(1/3*'Weight '!$B$4*MANU!AI35)+(1/5*'Weight '!$B$5*MANU!AX35)+(0*'Weight '!$B$8*MANU!BM35)+(0*'Weight '!$B$9*MANU!CB35)+(1/2*'Weight '!$B$10*MANU!CQ35)+(1/5*'Weight '!$B$11*MANU!DF35)+(0*'Weight '!$B$14*MANU!DU35)+(0*'Weight '!$B$15*MANU!EJ35)+(2/3*'Weight '!$B$16*MANU!EY35)</f>
        <v>13.001898567862296</v>
      </c>
      <c r="R32" s="1" t="s">
        <v>814</v>
      </c>
    </row>
    <row r="33" spans="1:18" ht="15">
      <c r="A33" s="1" t="s">
        <v>955</v>
      </c>
      <c r="B33" s="1">
        <f>(1/3*'Weight '!$B$3*MANU!F36)+(1/3*'Weight '!$B$4*MANU!U36)+(1/5*'Weight '!$B$5*MANU!AJ36)+(0*'Weight '!$B$8*MANU!AY36)+(0*'Weight '!$B$9*MANU!BN36)+(1/2*'Weight '!$B$10*MANU!CC36)+(1/5*'Weight '!$B$11*MANU!CR36)+(0*'Weight '!$B$14*MANU!DG36)+(0*'Weight '!$B$15*MANU!DV36)+(2/3*'Weight '!$B$16*MANU!EK36)</f>
        <v>15.333595203354566</v>
      </c>
      <c r="C33" s="1">
        <f>(1/3*'Weight '!$B$3*MANU!G36)+(1/3*'Weight '!$B$4*MANU!V36)+(1/5*'Weight '!$B$5*MANU!AK36)+(0*'Weight '!$B$8*MANU!AZ36)+(0*'Weight '!$B$9*MANU!BO36)+(1/2*'Weight '!$B$10*MANU!CD36)+(1/5*'Weight '!$B$11*MANU!CS36)+(0*'Weight '!$B$14*MANU!DH36)+(0*'Weight '!$B$15*MANU!DW36)+(2/3*'Weight '!$B$16*MANU!EL36)</f>
        <v>15.508405300675804</v>
      </c>
      <c r="D33" s="1">
        <f>(1/3*'Weight '!$B$3*MANU!H36)+(1/3*'Weight '!$B$4*MANU!W36)+(1/5*'Weight '!$B$5*MANU!AL36)+(0*'Weight '!$B$8*MANU!BA36)+(0*'Weight '!$B$9*MANU!BP36)+(1/2*'Weight '!$B$10*MANU!CE36)+(1/5*'Weight '!$B$11*MANU!CT36)+(0*'Weight '!$B$14*MANU!DI36)+(0*'Weight '!$B$15*MANU!DX36)+(2/3*'Weight '!$B$16*MANU!EM36)</f>
        <v>15.921242053626543</v>
      </c>
      <c r="E33" s="1">
        <f>(1/3*'Weight '!$B$3*MANU!I36)+(1/3*'Weight '!$B$4*MANU!X36)+(1/5*'Weight '!$B$5*MANU!AM36)+(0*'Weight '!$B$8*MANU!BB36)+(0*'Weight '!$B$9*MANU!BQ36)+(1/2*'Weight '!$B$10*MANU!CF36)+(1/5*'Weight '!$B$11*MANU!CU36)+(0*'Weight '!$B$14*MANU!DJ36)+(0*'Weight '!$B$15*MANU!DY36)+(2/3*'Weight '!$B$16*MANU!EN36)</f>
        <v>15.481931479087866</v>
      </c>
      <c r="F33" s="1">
        <f>(1/3*'Weight '!$B$3*MANU!J36)+(1/3*'Weight '!$B$4*MANU!Y36)+(1/5*'Weight '!$B$5*MANU!AN36)+(0*'Weight '!$B$8*MANU!BC36)+(0*'Weight '!$B$9*MANU!BR36)+(1/2*'Weight '!$B$10*MANU!CG36)+(1/5*'Weight '!$B$11*MANU!CV36)+(0*'Weight '!$B$14*MANU!DK36)+(0*'Weight '!$B$15*MANU!DZ36)+(2/3*'Weight '!$B$16*MANU!EO36)</f>
        <v>14.343070362473345</v>
      </c>
      <c r="G33" s="1">
        <f>(1/3*'Weight '!$B$3*MANU!K36)+(1/3*'Weight '!$B$4*MANU!Z36)+(1/5*'Weight '!$B$5*MANU!AO36)+(0*'Weight '!$B$8*MANU!BD36)+(0*'Weight '!$B$9*MANU!BS36)+(1/2*'Weight '!$B$10*MANU!CH36)+(1/5*'Weight '!$B$11*MANU!CW36)+(0*'Weight '!$B$14*MANU!DL36)+(0*'Weight '!$B$15*MANU!EA36)+(2/3*'Weight '!$B$16*MANU!EP36)</f>
        <v>14.239982269503548</v>
      </c>
      <c r="H33" s="1">
        <f>(1/3*'Weight '!$B$3*MANU!L36)+(1/3*'Weight '!$B$4*MANU!AA36)+(1/5*'Weight '!$B$5*MANU!AP36)+(0*'Weight '!$B$8*MANU!BE36)+(0*'Weight '!$B$9*MANU!BT36)+(1/2*'Weight '!$B$10*MANU!CI36)+(1/5*'Weight '!$B$11*MANU!CX36)+(0*'Weight '!$B$14*MANU!DM36)+(0*'Weight '!$B$15*MANU!EB36)+(2/3*'Weight '!$B$16*MANU!EQ36)</f>
        <v>14.647519484412468</v>
      </c>
      <c r="I33" s="1">
        <f>(1/3*'Weight '!$B$3*MANU!M36)+(1/3*'Weight '!$B$4*MANU!AB36)+(1/5*'Weight '!$B$5*MANU!AQ36)+(0*'Weight '!$B$8*MANU!BF36)+(0*'Weight '!$B$9*MANU!BU36)+(1/2*'Weight '!$B$10*MANU!CJ36)+(1/5*'Weight '!$B$11*MANU!CY36)+(0*'Weight '!$B$14*MANU!DN36)+(0*'Weight '!$B$15*MANU!EC36)+(2/3*'Weight '!$B$16*MANU!ER36)</f>
        <v>16.165116645649427</v>
      </c>
      <c r="J33" s="1">
        <f>(1/3*'Weight '!$B$3*MANU!N36)+(1/3*'Weight '!$B$4*MANU!AC36)+(1/5*'Weight '!$B$5*MANU!AR36)+(0*'Weight '!$B$8*MANU!BG36)+(0*'Weight '!$B$9*MANU!BV36)+(1/2*'Weight '!$B$10*MANU!CK36)+(1/5*'Weight '!$B$11*MANU!CZ36)+(0*'Weight '!$B$14*MANU!DO36)+(0*'Weight '!$B$15*MANU!ED36)+(2/3*'Weight '!$B$16*MANU!ES36)</f>
        <v>14.641366547827658</v>
      </c>
      <c r="K33" s="1">
        <f>(1/3*'Weight '!$B$3*MANU!O36)+(1/3*'Weight '!$B$4*MANU!AD36)+(1/5*'Weight '!$B$5*MANU!AS36)+(0*'Weight '!$B$8*MANU!BH36)+(0*'Weight '!$B$9*MANU!BW36)+(1/2*'Weight '!$B$10*MANU!CL36)+(1/5*'Weight '!$B$11*MANU!DA36)+(0*'Weight '!$B$14*MANU!DP36)+(0*'Weight '!$B$15*MANU!EE36)+(2/3*'Weight '!$B$16*MANU!ET36)</f>
        <v>14.983075322180413</v>
      </c>
      <c r="L33" s="1">
        <f>(1/3*'Weight '!$B$3*MANU!P36)+(1/3*'Weight '!$B$4*MANU!AE36)+(1/5*'Weight '!$B$5*MANU!AT36)+(0*'Weight '!$B$8*MANU!BI36)+(0*'Weight '!$B$9*MANU!BX36)+(1/2*'Weight '!$B$10*MANU!CM36)+(1/5*'Weight '!$B$11*MANU!DB36)+(0*'Weight '!$B$14*MANU!DQ36)+(0*'Weight '!$B$15*MANU!EF36)+(2/3*'Weight '!$B$16*MANU!EU36)</f>
        <v>12.922210567450273</v>
      </c>
      <c r="M33" s="1">
        <f>(1/3*'Weight '!$B$3*MANU!Q36)+(1/3*'Weight '!$B$4*MANU!AF36)+(1/5*'Weight '!$B$5*MANU!AU36)+(0*'Weight '!$B$8*MANU!BJ36)+(0*'Weight '!$B$9*MANU!BY36)+(1/2*'Weight '!$B$10*MANU!CN36)+(1/5*'Weight '!$B$11*MANU!DC36)+(0*'Weight '!$B$14*MANU!DR36)+(0*'Weight '!$B$15*MANU!EG36)+(2/3*'Weight '!$B$16*MANU!EV36)</f>
        <v>13.812490341753344</v>
      </c>
      <c r="N33" s="1">
        <f>(1/3*'Weight '!$B$3*MANU!R36)+(1/3*'Weight '!$B$4*MANU!AG36)+(1/5*'Weight '!$B$5*MANU!AV36)+(0*'Weight '!$B$8*MANU!BK36)+(0*'Weight '!$B$9*MANU!BZ36)+(1/2*'Weight '!$B$10*MANU!CO36)+(1/5*'Weight '!$B$11*MANU!DD36)+(0*'Weight '!$B$14*MANU!DS36)+(0*'Weight '!$B$15*MANU!EH36)+(2/3*'Weight '!$B$16*MANU!EW36)</f>
        <v>13.642297979797972</v>
      </c>
      <c r="O33" s="1">
        <f>(1/3*'Weight '!$B$3*MANU!S36)+(1/3*'Weight '!$B$4*MANU!AH36)+(1/5*'Weight '!$B$5*MANU!AW36)+(0*'Weight '!$B$8*MANU!BL36)+(0*'Weight '!$B$9*MANU!CA36)+(1/2*'Weight '!$B$10*MANU!CP36)+(1/5*'Weight '!$B$11*MANU!DE36)+(0*'Weight '!$B$14*MANU!DT36)+(0*'Weight '!$B$15*MANU!EI36)+(2/3*'Weight '!$B$16*MANU!EX36)</f>
        <v>14.897104942128585</v>
      </c>
      <c r="P33" s="1">
        <f>(1/3*'Weight '!$B$3*MANU!T36)+(1/3*'Weight '!$B$4*MANU!AI36)+(1/5*'Weight '!$B$5*MANU!AX36)+(0*'Weight '!$B$8*MANU!BM36)+(0*'Weight '!$B$9*MANU!CB36)+(1/2*'Weight '!$B$10*MANU!CQ36)+(1/5*'Weight '!$B$11*MANU!DF36)+(0*'Weight '!$B$14*MANU!DU36)+(0*'Weight '!$B$15*MANU!EJ36)+(2/3*'Weight '!$B$16*MANU!EY36)</f>
        <v>10.863395086059647</v>
      </c>
      <c r="R33" s="1" t="s">
        <v>795</v>
      </c>
    </row>
    <row r="34" spans="1:18" ht="15">
      <c r="A34" s="1" t="s">
        <v>962</v>
      </c>
      <c r="B34" s="1">
        <f>(1/3*'Weight '!$B$3*MANU!F37)+(1/3*'Weight '!$B$4*MANU!U37)+(1/5*'Weight '!$B$5*MANU!AJ37)+(0*'Weight '!$B$8*MANU!AY37)+(0*'Weight '!$B$9*MANU!BN37)+(1/2*'Weight '!$B$10*MANU!CC37)+(1/5*'Weight '!$B$11*MANU!CR37)+(0*'Weight '!$B$14*MANU!DG37)+(0*'Weight '!$B$15*MANU!DV37)+(2/3*'Weight '!$B$16*MANU!EK37)</f>
        <v>15.957114266736699</v>
      </c>
      <c r="C34" s="1">
        <f>(1/3*'Weight '!$B$3*MANU!G37)+(1/3*'Weight '!$B$4*MANU!V37)+(1/5*'Weight '!$B$5*MANU!AK37)+(0*'Weight '!$B$8*MANU!AZ37)+(0*'Weight '!$B$9*MANU!BO37)+(1/2*'Weight '!$B$10*MANU!CD37)+(1/5*'Weight '!$B$11*MANU!CS37)+(0*'Weight '!$B$14*MANU!DH37)+(0*'Weight '!$B$15*MANU!DW37)+(2/3*'Weight '!$B$16*MANU!EL37)</f>
        <v>15.630915606637817</v>
      </c>
      <c r="D34" s="1">
        <f>(1/3*'Weight '!$B$3*MANU!H37)+(1/3*'Weight '!$B$4*MANU!W37)+(1/5*'Weight '!$B$5*MANU!AL37)+(0*'Weight '!$B$8*MANU!BA37)+(0*'Weight '!$B$9*MANU!BP37)+(1/2*'Weight '!$B$10*MANU!CE37)+(1/5*'Weight '!$B$11*MANU!CT37)+(0*'Weight '!$B$14*MANU!DI37)+(0*'Weight '!$B$15*MANU!DX37)+(2/3*'Weight '!$B$16*MANU!EM37)</f>
        <v>15.668147738038114</v>
      </c>
      <c r="E34" s="1">
        <f>(1/3*'Weight '!$B$3*MANU!I37)+(1/3*'Weight '!$B$4*MANU!X37)+(1/5*'Weight '!$B$5*MANU!AM37)+(0*'Weight '!$B$8*MANU!BB37)+(0*'Weight '!$B$9*MANU!BQ37)+(1/2*'Weight '!$B$10*MANU!CF37)+(1/5*'Weight '!$B$11*MANU!CU37)+(0*'Weight '!$B$14*MANU!DJ37)+(0*'Weight '!$B$15*MANU!DY37)+(2/3*'Weight '!$B$16*MANU!EN37)</f>
        <v>15.484103604580323</v>
      </c>
      <c r="F34" s="1">
        <f>(1/3*'Weight '!$B$3*MANU!J37)+(1/3*'Weight '!$B$4*MANU!Y37)+(1/5*'Weight '!$B$5*MANU!AN37)+(0*'Weight '!$B$8*MANU!BC37)+(0*'Weight '!$B$9*MANU!BR37)+(1/2*'Weight '!$B$10*MANU!CG37)+(1/5*'Weight '!$B$11*MANU!CV37)+(0*'Weight '!$B$14*MANU!DK37)+(0*'Weight '!$B$15*MANU!DZ37)+(2/3*'Weight '!$B$16*MANU!EO37)</f>
        <v>15.772707434409554</v>
      </c>
      <c r="G34" s="1">
        <f>(1/3*'Weight '!$B$3*MANU!K37)+(1/3*'Weight '!$B$4*MANU!Z37)+(1/5*'Weight '!$B$5*MANU!AO37)+(0*'Weight '!$B$8*MANU!BD37)+(0*'Weight '!$B$9*MANU!BS37)+(1/2*'Weight '!$B$10*MANU!CH37)+(1/5*'Weight '!$B$11*MANU!CW37)+(0*'Weight '!$B$14*MANU!DL37)+(0*'Weight '!$B$15*MANU!EA37)+(2/3*'Weight '!$B$16*MANU!EP37)</f>
        <v>15.777619422867643</v>
      </c>
      <c r="H34" s="1">
        <f>(1/3*'Weight '!$B$3*MANU!L37)+(1/3*'Weight '!$B$4*MANU!AA37)+(1/5*'Weight '!$B$5*MANU!AP37)+(0*'Weight '!$B$8*MANU!BE37)+(0*'Weight '!$B$9*MANU!BT37)+(1/2*'Weight '!$B$10*MANU!CI37)+(1/5*'Weight '!$B$11*MANU!CX37)+(0*'Weight '!$B$14*MANU!DM37)+(0*'Weight '!$B$15*MANU!EB37)+(2/3*'Weight '!$B$16*MANU!EQ37)</f>
        <v>15.557074340527569</v>
      </c>
      <c r="I34" s="1">
        <f>(1/3*'Weight '!$B$3*MANU!M37)+(1/3*'Weight '!$B$4*MANU!AB37)+(1/5*'Weight '!$B$5*MANU!AQ37)+(0*'Weight '!$B$8*MANU!BF37)+(0*'Weight '!$B$9*MANU!BU37)+(1/2*'Weight '!$B$10*MANU!CJ37)+(1/5*'Weight '!$B$11*MANU!CY37)+(0*'Weight '!$B$14*MANU!DN37)+(0*'Weight '!$B$15*MANU!EC37)+(2/3*'Weight '!$B$16*MANU!ER37)</f>
        <v>15.254324103691847</v>
      </c>
      <c r="J34" s="1">
        <f>(1/3*'Weight '!$B$3*MANU!N37)+(1/3*'Weight '!$B$4*MANU!AC37)+(1/5*'Weight '!$B$5*MANU!AR37)+(0*'Weight '!$B$8*MANU!BG37)+(0*'Weight '!$B$9*MANU!BV37)+(1/2*'Weight '!$B$10*MANU!CK37)+(1/5*'Weight '!$B$11*MANU!CZ37)+(0*'Weight '!$B$14*MANU!DO37)+(0*'Weight '!$B$15*MANU!ED37)+(2/3*'Weight '!$B$16*MANU!ES37)</f>
        <v>14.688588618983351</v>
      </c>
      <c r="K34" s="1">
        <f>(1/3*'Weight '!$B$3*MANU!O37)+(1/3*'Weight '!$B$4*MANU!AD37)+(1/5*'Weight '!$B$5*MANU!AS37)+(0*'Weight '!$B$8*MANU!BH37)+(0*'Weight '!$B$9*MANU!BW37)+(1/2*'Weight '!$B$10*MANU!CL37)+(1/5*'Weight '!$B$11*MANU!DA37)+(0*'Weight '!$B$14*MANU!DP37)+(0*'Weight '!$B$15*MANU!EE37)+(2/3*'Weight '!$B$16*MANU!ET37)</f>
        <v>13.96494392415307</v>
      </c>
      <c r="L34" s="1">
        <f>(1/3*'Weight '!$B$3*MANU!P37)+(1/3*'Weight '!$B$4*MANU!AE37)+(1/5*'Weight '!$B$5*MANU!AT37)+(0*'Weight '!$B$8*MANU!BI37)+(0*'Weight '!$B$9*MANU!BX37)+(1/2*'Weight '!$B$10*MANU!CM37)+(1/5*'Weight '!$B$11*MANU!DB37)+(0*'Weight '!$B$14*MANU!DQ37)+(0*'Weight '!$B$15*MANU!EF37)+(2/3*'Weight '!$B$16*MANU!EU37)</f>
        <v>16.389866370159083</v>
      </c>
      <c r="M34" s="1">
        <f>(1/3*'Weight '!$B$3*MANU!Q37)+(1/3*'Weight '!$B$4*MANU!AF37)+(1/5*'Weight '!$B$5*MANU!AU37)+(0*'Weight '!$B$8*MANU!BJ37)+(0*'Weight '!$B$9*MANU!BY37)+(1/2*'Weight '!$B$10*MANU!CN37)+(1/5*'Weight '!$B$11*MANU!DC37)+(0*'Weight '!$B$14*MANU!DR37)+(0*'Weight '!$B$15*MANU!EG37)+(2/3*'Weight '!$B$16*MANU!EV37)</f>
        <v>14.572817191900818</v>
      </c>
      <c r="N34" s="1">
        <f>(1/3*'Weight '!$B$3*MANU!R37)+(1/3*'Weight '!$B$4*MANU!AG37)+(1/5*'Weight '!$B$5*MANU!AV37)+(0*'Weight '!$B$8*MANU!BK37)+(0*'Weight '!$B$9*MANU!BZ37)+(1/2*'Weight '!$B$10*MANU!CO37)+(1/5*'Weight '!$B$11*MANU!DD37)+(0*'Weight '!$B$14*MANU!DS37)+(0*'Weight '!$B$15*MANU!EH37)+(2/3*'Weight '!$B$16*MANU!EW37)</f>
        <v>10.921753246753234</v>
      </c>
      <c r="O34" s="1">
        <f>(1/3*'Weight '!$B$3*MANU!S37)+(1/3*'Weight '!$B$4*MANU!AH37)+(1/5*'Weight '!$B$5*MANU!AW37)+(0*'Weight '!$B$8*MANU!BL37)+(0*'Weight '!$B$9*MANU!CA37)+(1/2*'Weight '!$B$10*MANU!CP37)+(1/5*'Weight '!$B$11*MANU!DE37)+(0*'Weight '!$B$14*MANU!DT37)+(0*'Weight '!$B$15*MANU!EI37)+(2/3*'Weight '!$B$16*MANU!EX37)</f>
        <v>15.159992642663347</v>
      </c>
      <c r="P34" s="1">
        <f>(1/3*'Weight '!$B$3*MANU!T37)+(1/3*'Weight '!$B$4*MANU!AI37)+(1/5*'Weight '!$B$5*MANU!AX37)+(0*'Weight '!$B$8*MANU!BM37)+(0*'Weight '!$B$9*MANU!CB37)+(1/2*'Weight '!$B$10*MANU!CQ37)+(1/5*'Weight '!$B$11*MANU!DF37)+(0*'Weight '!$B$14*MANU!DU37)+(0*'Weight '!$B$15*MANU!EJ37)+(2/3*'Weight '!$B$16*MANU!EY37)</f>
        <v>7.7255778120184866</v>
      </c>
      <c r="R34" s="1" t="s">
        <v>815</v>
      </c>
    </row>
    <row r="35" spans="1:18" ht="15">
      <c r="A35" s="1" t="s">
        <v>930</v>
      </c>
      <c r="B35" s="1">
        <f>(1/3*'Weight '!$B$3*MANU!F38)+(1/3*'Weight '!$B$4*MANU!U38)+(1/5*'Weight '!$B$5*MANU!AJ38)+(0*'Weight '!$B$8*MANU!AY38)+(0*'Weight '!$B$9*MANU!BN38)+(1/2*'Weight '!$B$10*MANU!CC38)+(1/5*'Weight '!$B$11*MANU!CR38)+(0*'Weight '!$B$14*MANU!DG38)+(0*'Weight '!$B$15*MANU!DV38)+(2/3*'Weight '!$B$16*MANU!EK38)</f>
        <v>16.456776790663987</v>
      </c>
      <c r="C35" s="1">
        <f>(1/3*'Weight '!$B$3*MANU!G38)+(1/3*'Weight '!$B$4*MANU!V38)+(1/5*'Weight '!$B$5*MANU!AK38)+(0*'Weight '!$B$8*MANU!AZ38)+(0*'Weight '!$B$9*MANU!BO38)+(1/2*'Weight '!$B$10*MANU!CD38)+(1/5*'Weight '!$B$11*MANU!CS38)+(0*'Weight '!$B$14*MANU!DH38)+(0*'Weight '!$B$15*MANU!DW38)+(2/3*'Weight '!$B$16*MANU!EL38)</f>
        <v>16.509329845492751</v>
      </c>
      <c r="D35" s="1">
        <f>(1/3*'Weight '!$B$3*MANU!H38)+(1/3*'Weight '!$B$4*MANU!W38)+(1/5*'Weight '!$B$5*MANU!AL38)+(0*'Weight '!$B$8*MANU!BA38)+(0*'Weight '!$B$9*MANU!BP38)+(1/2*'Weight '!$B$10*MANU!CE38)+(1/5*'Weight '!$B$11*MANU!CT38)+(0*'Weight '!$B$14*MANU!DI38)+(0*'Weight '!$B$15*MANU!DX38)+(2/3*'Weight '!$B$16*MANU!EM38)</f>
        <v>16.488576614807226</v>
      </c>
      <c r="E35" s="1">
        <f>(1/3*'Weight '!$B$3*MANU!I38)+(1/3*'Weight '!$B$4*MANU!X38)+(1/5*'Weight '!$B$5*MANU!AM38)+(0*'Weight '!$B$8*MANU!BB38)+(0*'Weight '!$B$9*MANU!BQ38)+(1/2*'Weight '!$B$10*MANU!CF38)+(1/5*'Weight '!$B$11*MANU!CU38)+(0*'Weight '!$B$14*MANU!DJ38)+(0*'Weight '!$B$15*MANU!DY38)+(2/3*'Weight '!$B$16*MANU!EN38)</f>
        <v>16.618669117307402</v>
      </c>
      <c r="F35" s="1">
        <f>(1/3*'Weight '!$B$3*MANU!J38)+(1/3*'Weight '!$B$4*MANU!Y38)+(1/5*'Weight '!$B$5*MANU!AN38)+(0*'Weight '!$B$8*MANU!BC38)+(0*'Weight '!$B$9*MANU!BR38)+(1/2*'Weight '!$B$10*MANU!CG38)+(1/5*'Weight '!$B$11*MANU!CV38)+(0*'Weight '!$B$14*MANU!DK38)+(0*'Weight '!$B$15*MANU!DZ38)+(2/3*'Weight '!$B$16*MANU!EO38)</f>
        <v>16.600258299604473</v>
      </c>
      <c r="G35" s="1">
        <f>(1/3*'Weight '!$B$3*MANU!K38)+(1/3*'Weight '!$B$4*MANU!Z38)+(1/5*'Weight '!$B$5*MANU!AO38)+(0*'Weight '!$B$8*MANU!BD38)+(0*'Weight '!$B$9*MANU!BS38)+(1/2*'Weight '!$B$10*MANU!CH38)+(1/5*'Weight '!$B$11*MANU!CW38)+(0*'Weight '!$B$14*MANU!DL38)+(0*'Weight '!$B$15*MANU!EA38)+(2/3*'Weight '!$B$16*MANU!EP38)</f>
        <v>15.70338449429358</v>
      </c>
      <c r="H35" s="1">
        <f>(1/3*'Weight '!$B$3*MANU!L38)+(1/3*'Weight '!$B$4*MANU!AA38)+(1/5*'Weight '!$B$5*MANU!AP38)+(0*'Weight '!$B$8*MANU!BE38)+(0*'Weight '!$B$9*MANU!BT38)+(1/2*'Weight '!$B$10*MANU!CI38)+(1/5*'Weight '!$B$11*MANU!CX38)+(0*'Weight '!$B$14*MANU!DM38)+(0*'Weight '!$B$15*MANU!EB38)+(2/3*'Weight '!$B$16*MANU!EQ38)</f>
        <v>15.510954269915679</v>
      </c>
      <c r="I35" s="1">
        <f>(1/3*'Weight '!$B$3*MANU!M38)+(1/3*'Weight '!$B$4*MANU!AB38)+(1/5*'Weight '!$B$5*MANU!AQ38)+(0*'Weight '!$B$8*MANU!BF38)+(0*'Weight '!$B$9*MANU!BU38)+(1/2*'Weight '!$B$10*MANU!CJ38)+(1/5*'Weight '!$B$11*MANU!CY38)+(0*'Weight '!$B$14*MANU!DN38)+(0*'Weight '!$B$15*MANU!EC38)+(2/3*'Weight '!$B$16*MANU!ER38)</f>
        <v>15.043451054579837</v>
      </c>
      <c r="J35" s="1">
        <f>(1/3*'Weight '!$B$3*MANU!N38)+(1/3*'Weight '!$B$4*MANU!AC38)+(1/5*'Weight '!$B$5*MANU!AR38)+(0*'Weight '!$B$8*MANU!BG38)+(0*'Weight '!$B$9*MANU!BV38)+(1/2*'Weight '!$B$10*MANU!CK38)+(1/5*'Weight '!$B$11*MANU!CZ38)+(0*'Weight '!$B$14*MANU!DO38)+(0*'Weight '!$B$15*MANU!ED38)+(2/3*'Weight '!$B$16*MANU!ES38)</f>
        <v>15.912828124202022</v>
      </c>
      <c r="K35" s="1">
        <f>(1/3*'Weight '!$B$3*MANU!O38)+(1/3*'Weight '!$B$4*MANU!AD38)+(1/5*'Weight '!$B$5*MANU!AS38)+(0*'Weight '!$B$8*MANU!BH38)+(0*'Weight '!$B$9*MANU!BW38)+(1/2*'Weight '!$B$10*MANU!CL38)+(1/5*'Weight '!$B$11*MANU!DA38)+(0*'Weight '!$B$14*MANU!DP38)+(0*'Weight '!$B$15*MANU!EE38)+(2/3*'Weight '!$B$16*MANU!ET38)</f>
        <v>15.642675536863063</v>
      </c>
      <c r="L35" s="1">
        <f>(1/3*'Weight '!$B$3*MANU!P38)+(1/3*'Weight '!$B$4*MANU!AE38)+(1/5*'Weight '!$B$5*MANU!AT38)+(0*'Weight '!$B$8*MANU!BI38)+(0*'Weight '!$B$9*MANU!BX38)+(1/2*'Weight '!$B$10*MANU!CM38)+(1/5*'Weight '!$B$11*MANU!DB38)+(0*'Weight '!$B$14*MANU!DQ38)+(0*'Weight '!$B$15*MANU!EF38)+(2/3*'Weight '!$B$16*MANU!EU38)</f>
        <v>15.972467428201734</v>
      </c>
      <c r="M35" s="1">
        <f>(1/3*'Weight '!$B$3*MANU!Q38)+(1/3*'Weight '!$B$4*MANU!AF38)+(1/5*'Weight '!$B$5*MANU!AU38)+(0*'Weight '!$B$8*MANU!BJ38)+(0*'Weight '!$B$9*MANU!BY38)+(1/2*'Weight '!$B$10*MANU!CN38)+(1/5*'Weight '!$B$11*MANU!DC38)+(0*'Weight '!$B$14*MANU!DR38)+(0*'Weight '!$B$15*MANU!EG38)+(2/3*'Weight '!$B$16*MANU!EV38)</f>
        <v>13.768296555715487</v>
      </c>
      <c r="N35" s="1">
        <f>(1/3*'Weight '!$B$3*MANU!R38)+(1/3*'Weight '!$B$4*MANU!AG38)+(1/5*'Weight '!$B$5*MANU!AV38)+(0*'Weight '!$B$8*MANU!BK38)+(0*'Weight '!$B$9*MANU!BZ38)+(1/2*'Weight '!$B$10*MANU!CO38)+(1/5*'Weight '!$B$11*MANU!DD38)+(0*'Weight '!$B$14*MANU!DS38)+(0*'Weight '!$B$15*MANU!EH38)+(2/3*'Weight '!$B$16*MANU!EW38)</f>
        <v>13.661192952663969</v>
      </c>
      <c r="O35" s="1">
        <f>(1/3*'Weight '!$B$3*MANU!S38)+(1/3*'Weight '!$B$4*MANU!AH38)+(1/5*'Weight '!$B$5*MANU!AW38)+(0*'Weight '!$B$8*MANU!BL38)+(0*'Weight '!$B$9*MANU!CA38)+(1/2*'Weight '!$B$10*MANU!CP38)+(1/5*'Weight '!$B$11*MANU!DE38)+(0*'Weight '!$B$14*MANU!DT38)+(0*'Weight '!$B$15*MANU!EI38)+(2/3*'Weight '!$B$16*MANU!EX38)</f>
        <v>13.220420624151966</v>
      </c>
      <c r="P35" s="1">
        <f>(1/3*'Weight '!$B$3*MANU!T38)+(1/3*'Weight '!$B$4*MANU!AI38)+(1/5*'Weight '!$B$5*MANU!AX38)+(0*'Weight '!$B$8*MANU!BM38)+(0*'Weight '!$B$9*MANU!CB38)+(1/2*'Weight '!$B$10*MANU!CQ38)+(1/5*'Weight '!$B$11*MANU!DF38)+(0*'Weight '!$B$14*MANU!DU38)+(0*'Weight '!$B$15*MANU!EJ38)+(2/3*'Weight '!$B$16*MANU!EY38)</f>
        <v>9.4872510797245191</v>
      </c>
      <c r="R35" s="1" t="s">
        <v>813</v>
      </c>
    </row>
    <row r="36" spans="1:18" ht="15">
      <c r="A36" s="1" t="s">
        <v>814</v>
      </c>
      <c r="B36" s="1">
        <f>(1/3*'Weight '!$B$3*MANU!F39)+(1/3*'Weight '!$B$4*MANU!U39)+(1/5*'Weight '!$B$5*MANU!AJ39)+(0*'Weight '!$B$8*MANU!AY39)+(0*'Weight '!$B$9*MANU!BN39)+(1/2*'Weight '!$B$10*MANU!CC39)+(1/5*'Weight '!$B$11*MANU!CR39)+(0*'Weight '!$B$14*MANU!DG39)+(0*'Weight '!$B$15*MANU!DV39)+(2/3*'Weight '!$B$16*MANU!EK39)</f>
        <v>6.4820713555214589</v>
      </c>
      <c r="C36" s="1">
        <f>(1/3*'Weight '!$B$3*MANU!G39)+(1/3*'Weight '!$B$4*MANU!V39)+(1/5*'Weight '!$B$5*MANU!AK39)+(0*'Weight '!$B$8*MANU!AZ39)+(0*'Weight '!$B$9*MANU!BO39)+(1/2*'Weight '!$B$10*MANU!CD39)+(1/5*'Weight '!$B$11*MANU!CS39)+(0*'Weight '!$B$14*MANU!DH39)+(0*'Weight '!$B$15*MANU!DW39)+(2/3*'Weight '!$B$16*MANU!EL39)</f>
        <v>6.7648884902679907</v>
      </c>
      <c r="D36" s="1">
        <f>(1/3*'Weight '!$B$3*MANU!H39)+(1/3*'Weight '!$B$4*MANU!W39)+(1/5*'Weight '!$B$5*MANU!AL39)+(0*'Weight '!$B$8*MANU!BA39)+(0*'Weight '!$B$9*MANU!BP39)+(1/2*'Weight '!$B$10*MANU!CE39)+(1/5*'Weight '!$B$11*MANU!CT39)+(0*'Weight '!$B$14*MANU!DI39)+(0*'Weight '!$B$15*MANU!DX39)+(2/3*'Weight '!$B$16*MANU!EM39)</f>
        <v>8.2655777298895394</v>
      </c>
      <c r="E36" s="1">
        <f>(1/3*'Weight '!$B$3*MANU!I39)+(1/3*'Weight '!$B$4*MANU!X39)+(1/5*'Weight '!$B$5*MANU!AM39)+(0*'Weight '!$B$8*MANU!BB39)+(0*'Weight '!$B$9*MANU!BQ39)+(1/2*'Weight '!$B$10*MANU!CF39)+(1/5*'Weight '!$B$11*MANU!CU39)+(0*'Weight '!$B$14*MANU!DJ39)+(0*'Weight '!$B$15*MANU!DY39)+(2/3*'Weight '!$B$16*MANU!EN39)</f>
        <v>7.8014810426540233</v>
      </c>
      <c r="F36" s="1">
        <f>(1/3*'Weight '!$B$3*MANU!J39)+(1/3*'Weight '!$B$4*MANU!Y39)+(1/5*'Weight '!$B$5*MANU!AN39)+(0*'Weight '!$B$8*MANU!BC39)+(0*'Weight '!$B$9*MANU!BR39)+(1/2*'Weight '!$B$10*MANU!CG39)+(1/5*'Weight '!$B$11*MANU!CV39)+(0*'Weight '!$B$14*MANU!DK39)+(0*'Weight '!$B$15*MANU!DZ39)+(2/3*'Weight '!$B$16*MANU!EO39)</f>
        <v>6.5418331668331611</v>
      </c>
      <c r="G36" s="1">
        <f>(1/3*'Weight '!$B$3*MANU!K39)+(1/3*'Weight '!$B$4*MANU!Z39)+(1/5*'Weight '!$B$5*MANU!AO39)+(0*'Weight '!$B$8*MANU!BD39)+(0*'Weight '!$B$9*MANU!BS39)+(1/2*'Weight '!$B$10*MANU!CH39)+(1/5*'Weight '!$B$11*MANU!CW39)+(0*'Weight '!$B$14*MANU!DL39)+(0*'Weight '!$B$15*MANU!EA39)+(2/3*'Weight '!$B$16*MANU!EP39)</f>
        <v>6.368576954959928</v>
      </c>
      <c r="H36" s="1">
        <f>(1/3*'Weight '!$B$3*MANU!L39)+(1/3*'Weight '!$B$4*MANU!AA39)+(1/5*'Weight '!$B$5*MANU!AP39)+(0*'Weight '!$B$8*MANU!BE39)+(0*'Weight '!$B$9*MANU!BT39)+(1/2*'Weight '!$B$10*MANU!CI39)+(1/5*'Weight '!$B$11*MANU!CX39)+(0*'Weight '!$B$14*MANU!DM39)+(0*'Weight '!$B$15*MANU!EB39)+(2/3*'Weight '!$B$16*MANU!EQ39)</f>
        <v>6.4244064089387782</v>
      </c>
      <c r="I36" s="1">
        <f>(1/3*'Weight '!$B$3*MANU!M39)+(1/3*'Weight '!$B$4*MANU!AB39)+(1/5*'Weight '!$B$5*MANU!AQ39)+(0*'Weight '!$B$8*MANU!BF39)+(0*'Weight '!$B$9*MANU!BU39)+(1/2*'Weight '!$B$10*MANU!CJ39)+(1/5*'Weight '!$B$11*MANU!CY39)+(0*'Weight '!$B$14*MANU!DN39)+(0*'Weight '!$B$15*MANU!EC39)+(2/3*'Weight '!$B$16*MANU!ER39)</f>
        <v>6.680671489907434</v>
      </c>
      <c r="J36" s="1">
        <f>(1/3*'Weight '!$B$3*MANU!N39)+(1/3*'Weight '!$B$4*MANU!AC39)+(1/5*'Weight '!$B$5*MANU!AR39)+(0*'Weight '!$B$8*MANU!BG39)+(0*'Weight '!$B$9*MANU!BV39)+(1/2*'Weight '!$B$10*MANU!CK39)+(1/5*'Weight '!$B$11*MANU!CZ39)+(0*'Weight '!$B$14*MANU!DO39)+(0*'Weight '!$B$15*MANU!ED39)+(2/3*'Weight '!$B$16*MANU!ES39)</f>
        <v>6.2845338506522648</v>
      </c>
      <c r="K36" s="1">
        <f>(1/3*'Weight '!$B$3*MANU!O39)+(1/3*'Weight '!$B$4*MANU!AD39)+(1/5*'Weight '!$B$5*MANU!AS39)+(0*'Weight '!$B$8*MANU!BH39)+(0*'Weight '!$B$9*MANU!BW39)+(1/2*'Weight '!$B$10*MANU!CL39)+(1/5*'Weight '!$B$11*MANU!DA39)+(0*'Weight '!$B$14*MANU!DP39)+(0*'Weight '!$B$15*MANU!EE39)+(2/3*'Weight '!$B$16*MANU!ET39)</f>
        <v>6.2251998483491775</v>
      </c>
      <c r="L36" s="1">
        <f>(1/3*'Weight '!$B$3*MANU!P39)+(1/3*'Weight '!$B$4*MANU!AE39)+(1/5*'Weight '!$B$5*MANU!AT39)+(0*'Weight '!$B$8*MANU!BI39)+(0*'Weight '!$B$9*MANU!BX39)+(1/2*'Weight '!$B$10*MANU!CM39)+(1/5*'Weight '!$B$11*MANU!DB39)+(0*'Weight '!$B$14*MANU!DQ39)+(0*'Weight '!$B$15*MANU!EF39)+(2/3*'Weight '!$B$16*MANU!EU39)</f>
        <v>5.8231199253180419</v>
      </c>
      <c r="M36" s="1">
        <f>(1/3*'Weight '!$B$3*MANU!Q39)+(1/3*'Weight '!$B$4*MANU!AF39)+(1/5*'Weight '!$B$5*MANU!AU39)+(0*'Weight '!$B$8*MANU!BJ39)+(0*'Weight '!$B$9*MANU!BY39)+(1/2*'Weight '!$B$10*MANU!CN39)+(1/5*'Weight '!$B$11*MANU!DC39)+(0*'Weight '!$B$14*MANU!DR39)+(0*'Weight '!$B$15*MANU!EG39)+(2/3*'Weight '!$B$16*MANU!EV39)</f>
        <v>6.7638666006273667</v>
      </c>
      <c r="N36" s="1">
        <f>(1/3*'Weight '!$B$3*MANU!R39)+(1/3*'Weight '!$B$4*MANU!AG39)+(1/5*'Weight '!$B$5*MANU!AV39)+(0*'Weight '!$B$8*MANU!BK39)+(0*'Weight '!$B$9*MANU!BZ39)+(1/2*'Weight '!$B$10*MANU!CO39)+(1/5*'Weight '!$B$11*MANU!DD39)+(0*'Weight '!$B$14*MANU!DS39)+(0*'Weight '!$B$15*MANU!EH39)+(2/3*'Weight '!$B$16*MANU!EW39)</f>
        <v>8.1288961038960963</v>
      </c>
      <c r="O36" s="1">
        <f>(1/3*'Weight '!$B$3*MANU!S39)+(1/3*'Weight '!$B$4*MANU!AH39)+(1/5*'Weight '!$B$5*MANU!AW39)+(0*'Weight '!$B$8*MANU!BL39)+(0*'Weight '!$B$9*MANU!CA39)+(1/2*'Weight '!$B$10*MANU!CP39)+(1/5*'Weight '!$B$11*MANU!DE39)+(0*'Weight '!$B$14*MANU!DT39)+(0*'Weight '!$B$15*MANU!EI39)+(2/3*'Weight '!$B$16*MANU!EX39)</f>
        <v>5.5674398439193515</v>
      </c>
      <c r="P36" s="1">
        <f>(1/3*'Weight '!$B$3*MANU!T39)+(1/3*'Weight '!$B$4*MANU!AI39)+(1/5*'Weight '!$B$5*MANU!AX39)+(0*'Weight '!$B$8*MANU!BM39)+(0*'Weight '!$B$9*MANU!CB39)+(1/2*'Weight '!$B$10*MANU!CQ39)+(1/5*'Weight '!$B$11*MANU!DF39)+(0*'Weight '!$B$14*MANU!DU39)+(0*'Weight '!$B$15*MANU!EJ39)+(2/3*'Weight '!$B$16*MANU!EY39)</f>
        <v>5.5594161958568655</v>
      </c>
      <c r="R36" s="1" t="s">
        <v>833</v>
      </c>
    </row>
    <row r="37" spans="1:18" ht="15">
      <c r="A37" s="1" t="s">
        <v>901</v>
      </c>
      <c r="B37" s="1">
        <f>(1/3*'Weight '!$B$3*MANU!F40)+(1/3*'Weight '!$B$4*MANU!U40)+(1/5*'Weight '!$B$5*MANU!AJ40)+(0*'Weight '!$B$8*MANU!AY40)+(0*'Weight '!$B$9*MANU!BN40)+(1/2*'Weight '!$B$10*MANU!CC40)+(1/5*'Weight '!$B$11*MANU!CR40)+(0*'Weight '!$B$14*MANU!DG40)+(0*'Weight '!$B$15*MANU!DV40)+(2/3*'Weight '!$B$16*MANU!EK40)</f>
        <v>15.676238037009858</v>
      </c>
      <c r="C37" s="1">
        <f>(1/3*'Weight '!$B$3*MANU!G40)+(1/3*'Weight '!$B$4*MANU!V40)+(1/5*'Weight '!$B$5*MANU!AK40)+(0*'Weight '!$B$8*MANU!AZ40)+(0*'Weight '!$B$9*MANU!BO40)+(1/2*'Weight '!$B$10*MANU!CD40)+(1/5*'Weight '!$B$11*MANU!CS40)+(0*'Weight '!$B$14*MANU!DH40)+(0*'Weight '!$B$15*MANU!DW40)+(2/3*'Weight '!$B$16*MANU!EL40)</f>
        <v>16.609624649347474</v>
      </c>
      <c r="D37" s="1">
        <f>(1/3*'Weight '!$B$3*MANU!H40)+(1/3*'Weight '!$B$4*MANU!W40)+(1/5*'Weight '!$B$5*MANU!AL40)+(0*'Weight '!$B$8*MANU!BA40)+(0*'Weight '!$B$9*MANU!BP40)+(1/2*'Weight '!$B$10*MANU!CE40)+(1/5*'Weight '!$B$11*MANU!CT40)+(0*'Weight '!$B$14*MANU!DI40)+(0*'Weight '!$B$15*MANU!DX40)+(2/3*'Weight '!$B$16*MANU!EM40)</f>
        <v>16.362438464271214</v>
      </c>
      <c r="E37" s="1">
        <f>(1/3*'Weight '!$B$3*MANU!I40)+(1/3*'Weight '!$B$4*MANU!X40)+(1/5*'Weight '!$B$5*MANU!AM40)+(0*'Weight '!$B$8*MANU!BB40)+(0*'Weight '!$B$9*MANU!BQ40)+(1/2*'Weight '!$B$10*MANU!CF40)+(1/5*'Weight '!$B$11*MANU!CU40)+(0*'Weight '!$B$14*MANU!DJ40)+(0*'Weight '!$B$15*MANU!DY40)+(2/3*'Weight '!$B$16*MANU!EN40)</f>
        <v>16.537946287519741</v>
      </c>
      <c r="F37" s="1">
        <f>(1/3*'Weight '!$B$3*MANU!J40)+(1/3*'Weight '!$B$4*MANU!Y40)+(1/5*'Weight '!$B$5*MANU!AN40)+(0*'Weight '!$B$8*MANU!BC40)+(0*'Weight '!$B$9*MANU!BR40)+(1/2*'Weight '!$B$10*MANU!CG40)+(1/5*'Weight '!$B$11*MANU!CV40)+(0*'Weight '!$B$14*MANU!DK40)+(0*'Weight '!$B$15*MANU!DZ40)+(2/3*'Weight '!$B$16*MANU!EO40)</f>
        <v>15.823205250034508</v>
      </c>
      <c r="G37" s="1">
        <f>(1/3*'Weight '!$B$3*MANU!K40)+(1/3*'Weight '!$B$4*MANU!Z40)+(1/5*'Weight '!$B$5*MANU!AO40)+(0*'Weight '!$B$8*MANU!BD40)+(0*'Weight '!$B$9*MANU!BS40)+(1/2*'Weight '!$B$10*MANU!CH40)+(1/5*'Weight '!$B$11*MANU!CW40)+(0*'Weight '!$B$14*MANU!DL40)+(0*'Weight '!$B$15*MANU!EA40)+(2/3*'Weight '!$B$16*MANU!EP40)</f>
        <v>16.079748931227904</v>
      </c>
      <c r="H37" s="1">
        <f>(1/3*'Weight '!$B$3*MANU!L40)+(1/3*'Weight '!$B$4*MANU!AA40)+(1/5*'Weight '!$B$5*MANU!AP40)+(0*'Weight '!$B$8*MANU!BE40)+(0*'Weight '!$B$9*MANU!BT40)+(1/2*'Weight '!$B$10*MANU!CI40)+(1/5*'Weight '!$B$11*MANU!CX40)+(0*'Weight '!$B$14*MANU!DM40)+(0*'Weight '!$B$15*MANU!EB40)+(2/3*'Weight '!$B$16*MANU!EQ40)</f>
        <v>15.947085954929427</v>
      </c>
      <c r="I37" s="1">
        <f>(1/3*'Weight '!$B$3*MANU!M40)+(1/3*'Weight '!$B$4*MANU!AB40)+(1/5*'Weight '!$B$5*MANU!AQ40)+(0*'Weight '!$B$8*MANU!BF40)+(0*'Weight '!$B$9*MANU!BU40)+(1/2*'Weight '!$B$10*MANU!CJ40)+(1/5*'Weight '!$B$11*MANU!CY40)+(0*'Weight '!$B$14*MANU!DN40)+(0*'Weight '!$B$15*MANU!EC40)+(2/3*'Weight '!$B$16*MANU!ER40)</f>
        <v>15.680321204851385</v>
      </c>
      <c r="J37" s="1">
        <f>(1/3*'Weight '!$B$3*MANU!N40)+(1/3*'Weight '!$B$4*MANU!AC40)+(1/5*'Weight '!$B$5*MANU!AR40)+(0*'Weight '!$B$8*MANU!BG40)+(0*'Weight '!$B$9*MANU!BV40)+(1/2*'Weight '!$B$10*MANU!CK40)+(1/5*'Weight '!$B$11*MANU!CZ40)+(0*'Weight '!$B$14*MANU!DO40)+(0*'Weight '!$B$15*MANU!ED40)+(2/3*'Weight '!$B$16*MANU!ES40)</f>
        <v>14.451113360323877</v>
      </c>
      <c r="K37" s="1">
        <f>(1/3*'Weight '!$B$3*MANU!O40)+(1/3*'Weight '!$B$4*MANU!AD40)+(1/5*'Weight '!$B$5*MANU!AS40)+(0*'Weight '!$B$8*MANU!BH40)+(0*'Weight '!$B$9*MANU!BW40)+(1/2*'Weight '!$B$10*MANU!CL40)+(1/5*'Weight '!$B$11*MANU!DA40)+(0*'Weight '!$B$14*MANU!DP40)+(0*'Weight '!$B$15*MANU!EE40)+(2/3*'Weight '!$B$16*MANU!ET40)</f>
        <v>13.679614488875663</v>
      </c>
      <c r="L37" s="1">
        <f>(1/3*'Weight '!$B$3*MANU!P40)+(1/3*'Weight '!$B$4*MANU!AE40)+(1/5*'Weight '!$B$5*MANU!AT40)+(0*'Weight '!$B$8*MANU!BI40)+(0*'Weight '!$B$9*MANU!BX40)+(1/2*'Weight '!$B$10*MANU!CM40)+(1/5*'Weight '!$B$11*MANU!DB40)+(0*'Weight '!$B$14*MANU!DQ40)+(0*'Weight '!$B$15*MANU!EF40)+(2/3*'Weight '!$B$16*MANU!EU40)</f>
        <v>14.607240731636594</v>
      </c>
      <c r="M37" s="1">
        <f>(1/3*'Weight '!$B$3*MANU!Q40)+(1/3*'Weight '!$B$4*MANU!AF40)+(1/5*'Weight '!$B$5*MANU!AU40)+(0*'Weight '!$B$8*MANU!BJ40)+(0*'Weight '!$B$9*MANU!BY40)+(1/2*'Weight '!$B$10*MANU!CN40)+(1/5*'Weight '!$B$11*MANU!DC40)+(0*'Weight '!$B$14*MANU!DR40)+(0*'Weight '!$B$15*MANU!EG40)+(2/3*'Weight '!$B$16*MANU!EV40)</f>
        <v>14.553500367201229</v>
      </c>
      <c r="N37" s="1">
        <f>(1/3*'Weight '!$B$3*MANU!R40)+(1/3*'Weight '!$B$4*MANU!AG40)+(1/5*'Weight '!$B$5*MANU!AV40)+(0*'Weight '!$B$8*MANU!BK40)+(0*'Weight '!$B$9*MANU!BZ40)+(1/2*'Weight '!$B$10*MANU!CO40)+(1/5*'Weight '!$B$11*MANU!DD40)+(0*'Weight '!$B$14*MANU!DS40)+(0*'Weight '!$B$15*MANU!EH40)+(2/3*'Weight '!$B$16*MANU!EW40)</f>
        <v>15.489759665621726</v>
      </c>
      <c r="O37" s="1">
        <f>(1/3*'Weight '!$B$3*MANU!S40)+(1/3*'Weight '!$B$4*MANU!AH40)+(1/5*'Weight '!$B$5*MANU!AW40)+(0*'Weight '!$B$8*MANU!BL40)+(0*'Weight '!$B$9*MANU!CA40)+(1/2*'Weight '!$B$10*MANU!CP40)+(1/5*'Weight '!$B$11*MANU!DE40)+(0*'Weight '!$B$14*MANU!DT40)+(0*'Weight '!$B$15*MANU!EI40)+(2/3*'Weight '!$B$16*MANU!EX40)</f>
        <v>15.704079051954615</v>
      </c>
      <c r="P37" s="1">
        <f>(1/3*'Weight '!$B$3*MANU!T40)+(1/3*'Weight '!$B$4*MANU!AI40)+(1/5*'Weight '!$B$5*MANU!AX40)+(0*'Weight '!$B$8*MANU!BM40)+(0*'Weight '!$B$9*MANU!CB40)+(1/2*'Weight '!$B$10*MANU!CQ40)+(1/5*'Weight '!$B$11*MANU!DF40)+(0*'Weight '!$B$14*MANU!DU40)+(0*'Weight '!$B$15*MANU!EJ40)+(2/3*'Weight '!$B$16*MANU!EY40)</f>
        <v>15.196316384180788</v>
      </c>
      <c r="R37" s="1" t="s">
        <v>828</v>
      </c>
    </row>
    <row r="38" spans="1:18" ht="15">
      <c r="A38" s="1" t="s">
        <v>835</v>
      </c>
      <c r="B38" s="1">
        <f>(1/3*'Weight '!$B$3*MANU!F41)+(1/3*'Weight '!$B$4*MANU!U41)+(1/5*'Weight '!$B$5*MANU!AJ41)+(0*'Weight '!$B$8*MANU!AY41)+(0*'Weight '!$B$9*MANU!BN41)+(1/2*'Weight '!$B$10*MANU!CC41)+(1/5*'Weight '!$B$11*MANU!CR41)+(0*'Weight '!$B$14*MANU!DG41)+(0*'Weight '!$B$15*MANU!DV41)+(2/3*'Weight '!$B$16*MANU!EK41)</f>
        <v>13.178141724600554</v>
      </c>
      <c r="C38" s="1">
        <f>(1/3*'Weight '!$B$3*MANU!G41)+(1/3*'Weight '!$B$4*MANU!V41)+(1/5*'Weight '!$B$5*MANU!AK41)+(0*'Weight '!$B$8*MANU!AZ41)+(0*'Weight '!$B$9*MANU!BO41)+(1/2*'Weight '!$B$10*MANU!CD41)+(1/5*'Weight '!$B$11*MANU!CS41)+(0*'Weight '!$B$14*MANU!DH41)+(0*'Weight '!$B$15*MANU!DW41)+(2/3*'Weight '!$B$16*MANU!EL41)</f>
        <v>12.907113640082166</v>
      </c>
      <c r="D38" s="1">
        <f>(1/3*'Weight '!$B$3*MANU!H41)+(1/3*'Weight '!$B$4*MANU!W41)+(1/5*'Weight '!$B$5*MANU!AL41)+(0*'Weight '!$B$8*MANU!BA41)+(0*'Weight '!$B$9*MANU!BP41)+(1/2*'Weight '!$B$10*MANU!CE41)+(1/5*'Weight '!$B$11*MANU!CT41)+(0*'Weight '!$B$14*MANU!DI41)+(0*'Weight '!$B$15*MANU!DX41)+(2/3*'Weight '!$B$16*MANU!EM41)</f>
        <v>12.161061798805786</v>
      </c>
      <c r="E38" s="1">
        <f>(1/3*'Weight '!$B$3*MANU!I41)+(1/3*'Weight '!$B$4*MANU!X41)+(1/5*'Weight '!$B$5*MANU!AM41)+(0*'Weight '!$B$8*MANU!BB41)+(0*'Weight '!$B$9*MANU!BQ41)+(1/2*'Weight '!$B$10*MANU!CF41)+(1/5*'Weight '!$B$11*MANU!CU41)+(0*'Weight '!$B$14*MANU!DJ41)+(0*'Weight '!$B$15*MANU!DY41)+(2/3*'Weight '!$B$16*MANU!EN41)</f>
        <v>8.9007503607503526</v>
      </c>
      <c r="F38" s="1">
        <f>(1/3*'Weight '!$B$3*MANU!J41)+(1/3*'Weight '!$B$4*MANU!Y41)+(1/5*'Weight '!$B$5*MANU!AN41)+(0*'Weight '!$B$8*MANU!BC41)+(0*'Weight '!$B$9*MANU!BR41)+(1/2*'Weight '!$B$10*MANU!CG41)+(1/5*'Weight '!$B$11*MANU!CV41)+(0*'Weight '!$B$14*MANU!DK41)+(0*'Weight '!$B$15*MANU!DZ41)+(2/3*'Weight '!$B$16*MANU!EO41)</f>
        <v>8.2280136828272372</v>
      </c>
      <c r="G38" s="1">
        <f>(1/3*'Weight '!$B$3*MANU!K41)+(1/3*'Weight '!$B$4*MANU!Z41)+(1/5*'Weight '!$B$5*MANU!AO41)+(0*'Weight '!$B$8*MANU!BD41)+(0*'Weight '!$B$9*MANU!BS41)+(1/2*'Weight '!$B$10*MANU!CH41)+(1/5*'Weight '!$B$11*MANU!CW41)+(0*'Weight '!$B$14*MANU!DL41)+(0*'Weight '!$B$15*MANU!EA41)+(2/3*'Weight '!$B$16*MANU!EP41)</f>
        <v>8.2678428685622887</v>
      </c>
      <c r="H38" s="1">
        <f>(1/3*'Weight '!$B$3*MANU!L41)+(1/3*'Weight '!$B$4*MANU!AA41)+(1/5*'Weight '!$B$5*MANU!AP41)+(0*'Weight '!$B$8*MANU!BE41)+(0*'Weight '!$B$9*MANU!BT41)+(1/2*'Weight '!$B$10*MANU!CI41)+(1/5*'Weight '!$B$11*MANU!CX41)+(0*'Weight '!$B$14*MANU!DM41)+(0*'Weight '!$B$15*MANU!EB41)+(2/3*'Weight '!$B$16*MANU!EQ41)</f>
        <v>8.3713697770050146</v>
      </c>
      <c r="I38" s="1">
        <f>(1/3*'Weight '!$B$3*MANU!M41)+(1/3*'Weight '!$B$4*MANU!AB41)+(1/5*'Weight '!$B$5*MANU!AQ41)+(0*'Weight '!$B$8*MANU!BF41)+(0*'Weight '!$B$9*MANU!BU41)+(1/2*'Weight '!$B$10*MANU!CJ41)+(1/5*'Weight '!$B$11*MANU!CY41)+(0*'Weight '!$B$14*MANU!DN41)+(0*'Weight '!$B$15*MANU!EC41)+(2/3*'Weight '!$B$16*MANU!ER41)</f>
        <v>9.0794534412955379</v>
      </c>
      <c r="J38" s="1">
        <f>(1/3*'Weight '!$B$3*MANU!N41)+(1/3*'Weight '!$B$4*MANU!AC41)+(1/5*'Weight '!$B$5*MANU!AR41)+(0*'Weight '!$B$8*MANU!BG41)+(0*'Weight '!$B$9*MANU!BV41)+(1/2*'Weight '!$B$10*MANU!CK41)+(1/5*'Weight '!$B$11*MANU!CZ41)+(0*'Weight '!$B$14*MANU!DO41)+(0*'Weight '!$B$15*MANU!ED41)+(2/3*'Weight '!$B$16*MANU!ES41)</f>
        <v>7.9189878223697088</v>
      </c>
      <c r="K38" s="1">
        <f>(1/3*'Weight '!$B$3*MANU!O41)+(1/3*'Weight '!$B$4*MANU!AD41)+(1/5*'Weight '!$B$5*MANU!AS41)+(0*'Weight '!$B$8*MANU!BH41)+(0*'Weight '!$B$9*MANU!BW41)+(1/2*'Weight '!$B$10*MANU!CL41)+(1/5*'Weight '!$B$11*MANU!DA41)+(0*'Weight '!$B$14*MANU!DP41)+(0*'Weight '!$B$15*MANU!EE41)+(2/3*'Weight '!$B$16*MANU!ET41)</f>
        <v>8.9506459855111604</v>
      </c>
      <c r="L38" s="1">
        <f>(1/3*'Weight '!$B$3*MANU!P41)+(1/3*'Weight '!$B$4*MANU!AE41)+(1/5*'Weight '!$B$5*MANU!AT41)+(0*'Weight '!$B$8*MANU!BI41)+(0*'Weight '!$B$9*MANU!BX41)+(1/2*'Weight '!$B$10*MANU!CM41)+(1/5*'Weight '!$B$11*MANU!DB41)+(0*'Weight '!$B$14*MANU!DQ41)+(0*'Weight '!$B$15*MANU!EF41)+(2/3*'Weight '!$B$16*MANU!EU41)</f>
        <v>7.5011444845397248</v>
      </c>
      <c r="M38" s="1">
        <f>(1/3*'Weight '!$B$3*MANU!Q41)+(1/3*'Weight '!$B$4*MANU!AF41)+(1/5*'Weight '!$B$5*MANU!AU41)+(0*'Weight '!$B$8*MANU!BJ41)+(0*'Weight '!$B$9*MANU!BY41)+(1/2*'Weight '!$B$10*MANU!CN41)+(1/5*'Weight '!$B$11*MANU!DC41)+(0*'Weight '!$B$14*MANU!DR41)+(0*'Weight '!$B$15*MANU!EG41)+(2/3*'Weight '!$B$16*MANU!EV41)</f>
        <v>0</v>
      </c>
      <c r="N38" s="1">
        <f>(1/3*'Weight '!$B$3*MANU!R41)+(1/3*'Weight '!$B$4*MANU!AG41)+(1/5*'Weight '!$B$5*MANU!AV41)+(0*'Weight '!$B$8*MANU!BK41)+(0*'Weight '!$B$9*MANU!BZ41)+(1/2*'Weight '!$B$10*MANU!CO41)+(1/5*'Weight '!$B$11*MANU!DD41)+(0*'Weight '!$B$14*MANU!DS41)+(0*'Weight '!$B$15*MANU!EH41)+(2/3*'Weight '!$B$16*MANU!EW41)</f>
        <v>0</v>
      </c>
      <c r="O38" s="1">
        <f>(1/3*'Weight '!$B$3*MANU!S41)+(1/3*'Weight '!$B$4*MANU!AH41)+(1/5*'Weight '!$B$5*MANU!AW41)+(0*'Weight '!$B$8*MANU!BL41)+(0*'Weight '!$B$9*MANU!CA41)+(1/2*'Weight '!$B$10*MANU!CP41)+(1/5*'Weight '!$B$11*MANU!DE41)+(0*'Weight '!$B$14*MANU!DT41)+(0*'Weight '!$B$15*MANU!EI41)+(2/3*'Weight '!$B$16*MANU!EX41)</f>
        <v>0</v>
      </c>
      <c r="P38" s="1">
        <f>(1/3*'Weight '!$B$3*MANU!T41)+(1/3*'Weight '!$B$4*MANU!AI41)+(1/5*'Weight '!$B$5*MANU!AX41)+(0*'Weight '!$B$8*MANU!BM41)+(0*'Weight '!$B$9*MANU!CB41)+(1/2*'Weight '!$B$10*MANU!CQ41)+(1/5*'Weight '!$B$11*MANU!DF41)+(0*'Weight '!$B$14*MANU!DU41)+(0*'Weight '!$B$15*MANU!EJ41)+(2/3*'Weight '!$B$16*MANU!EY41)</f>
        <v>0</v>
      </c>
      <c r="R38" s="1" t="s">
        <v>835</v>
      </c>
    </row>
    <row r="39" spans="1:18" ht="15">
      <c r="A39" s="1" t="s">
        <v>857</v>
      </c>
      <c r="B39" s="1">
        <f>(1/3*'Weight '!$B$3*MANU!F42)+(1/3*'Weight '!$B$4*MANU!U42)+(1/5*'Weight '!$B$5*MANU!AJ42)+(0*'Weight '!$B$8*MANU!AY42)+(0*'Weight '!$B$9*MANU!BN42)+(1/2*'Weight '!$B$10*MANU!CC42)+(1/5*'Weight '!$B$11*MANU!CR42)+(0*'Weight '!$B$14*MANU!DG42)+(0*'Weight '!$B$15*MANU!DV42)+(2/3*'Weight '!$B$16*MANU!EK42)</f>
        <v>11.87310670905681</v>
      </c>
      <c r="C39" s="1">
        <f>(1/3*'Weight '!$B$3*MANU!G42)+(1/3*'Weight '!$B$4*MANU!V42)+(1/5*'Weight '!$B$5*MANU!AK42)+(0*'Weight '!$B$8*MANU!AZ42)+(0*'Weight '!$B$9*MANU!BO42)+(1/2*'Weight '!$B$10*MANU!CD42)+(1/5*'Weight '!$B$11*MANU!CS42)+(0*'Weight '!$B$14*MANU!DH42)+(0*'Weight '!$B$15*MANU!DW42)+(2/3*'Weight '!$B$16*MANU!EL42)</f>
        <v>10.863577186832375</v>
      </c>
      <c r="D39" s="1">
        <f>(1/3*'Weight '!$B$3*MANU!H42)+(1/3*'Weight '!$B$4*MANU!W42)+(1/5*'Weight '!$B$5*MANU!AL42)+(0*'Weight '!$B$8*MANU!BA42)+(0*'Weight '!$B$9*MANU!BP42)+(1/2*'Weight '!$B$10*MANU!CE42)+(1/5*'Weight '!$B$11*MANU!CT42)+(0*'Weight '!$B$14*MANU!DI42)+(0*'Weight '!$B$15*MANU!DX42)+(2/3*'Weight '!$B$16*MANU!EM42)</f>
        <v>7.4379046931625004</v>
      </c>
      <c r="E39" s="1">
        <f>(1/3*'Weight '!$B$3*MANU!I42)+(1/3*'Weight '!$B$4*MANU!X42)+(1/5*'Weight '!$B$5*MANU!AM42)+(0*'Weight '!$B$8*MANU!BB42)+(0*'Weight '!$B$9*MANU!BQ42)+(1/2*'Weight '!$B$10*MANU!CF42)+(1/5*'Weight '!$B$11*MANU!CU42)+(0*'Weight '!$B$14*MANU!DJ42)+(0*'Weight '!$B$15*MANU!DY42)+(2/3*'Weight '!$B$16*MANU!EN42)</f>
        <v>6.7889312043932799</v>
      </c>
      <c r="F39" s="1">
        <f>(1/3*'Weight '!$B$3*MANU!J42)+(1/3*'Weight '!$B$4*MANU!Y42)+(1/5*'Weight '!$B$5*MANU!AN42)+(0*'Weight '!$B$8*MANU!BC42)+(0*'Weight '!$B$9*MANU!BR42)+(1/2*'Weight '!$B$10*MANU!CG42)+(1/5*'Weight '!$B$11*MANU!CV42)+(0*'Weight '!$B$14*MANU!DK42)+(0*'Weight '!$B$15*MANU!DZ42)+(2/3*'Weight '!$B$16*MANU!EO42)</f>
        <v>0</v>
      </c>
      <c r="G39" s="1">
        <f>(1/3*'Weight '!$B$3*MANU!K42)+(1/3*'Weight '!$B$4*MANU!Z42)+(1/5*'Weight '!$B$5*MANU!AO42)+(0*'Weight '!$B$8*MANU!BD42)+(0*'Weight '!$B$9*MANU!BS42)+(1/2*'Weight '!$B$10*MANU!CH42)+(1/5*'Weight '!$B$11*MANU!CW42)+(0*'Weight '!$B$14*MANU!DL42)+(0*'Weight '!$B$15*MANU!EA42)+(2/3*'Weight '!$B$16*MANU!EP42)</f>
        <v>0</v>
      </c>
      <c r="H39" s="1">
        <f>(1/3*'Weight '!$B$3*MANU!L42)+(1/3*'Weight '!$B$4*MANU!AA42)+(1/5*'Weight '!$B$5*MANU!AP42)+(0*'Weight '!$B$8*MANU!BE42)+(0*'Weight '!$B$9*MANU!BT42)+(1/2*'Weight '!$B$10*MANU!CI42)+(1/5*'Weight '!$B$11*MANU!CX42)+(0*'Weight '!$B$14*MANU!DM42)+(0*'Weight '!$B$15*MANU!EB42)+(2/3*'Weight '!$B$16*MANU!EQ42)</f>
        <v>0</v>
      </c>
      <c r="I39" s="1">
        <f>(1/3*'Weight '!$B$3*MANU!M42)+(1/3*'Weight '!$B$4*MANU!AB42)+(1/5*'Weight '!$B$5*MANU!AQ42)+(0*'Weight '!$B$8*MANU!BF42)+(0*'Weight '!$B$9*MANU!BU42)+(1/2*'Weight '!$B$10*MANU!CJ42)+(1/5*'Weight '!$B$11*MANU!CY42)+(0*'Weight '!$B$14*MANU!DN42)+(0*'Weight '!$B$15*MANU!EC42)+(2/3*'Weight '!$B$16*MANU!ER42)</f>
        <v>0</v>
      </c>
      <c r="J39" s="1">
        <f>(1/3*'Weight '!$B$3*MANU!N42)+(1/3*'Weight '!$B$4*MANU!AC42)+(1/5*'Weight '!$B$5*MANU!AR42)+(0*'Weight '!$B$8*MANU!BG42)+(0*'Weight '!$B$9*MANU!BV42)+(1/2*'Weight '!$B$10*MANU!CK42)+(1/5*'Weight '!$B$11*MANU!CZ42)+(0*'Weight '!$B$14*MANU!DO42)+(0*'Weight '!$B$15*MANU!ED42)+(2/3*'Weight '!$B$16*MANU!ES42)</f>
        <v>0</v>
      </c>
      <c r="K39" s="1">
        <f>(1/3*'Weight '!$B$3*MANU!O42)+(1/3*'Weight '!$B$4*MANU!AD42)+(1/5*'Weight '!$B$5*MANU!AS42)+(0*'Weight '!$B$8*MANU!BH42)+(0*'Weight '!$B$9*MANU!BW42)+(1/2*'Weight '!$B$10*MANU!CL42)+(1/5*'Weight '!$B$11*MANU!DA42)+(0*'Weight '!$B$14*MANU!DP42)+(0*'Weight '!$B$15*MANU!EE42)+(2/3*'Weight '!$B$16*MANU!ET42)</f>
        <v>0</v>
      </c>
      <c r="L39" s="1">
        <f>(1/3*'Weight '!$B$3*MANU!P42)+(1/3*'Weight '!$B$4*MANU!AE42)+(1/5*'Weight '!$B$5*MANU!AT42)+(0*'Weight '!$B$8*MANU!BI42)+(0*'Weight '!$B$9*MANU!BX42)+(1/2*'Weight '!$B$10*MANU!CM42)+(1/5*'Weight '!$B$11*MANU!DB42)+(0*'Weight '!$B$14*MANU!DQ42)+(0*'Weight '!$B$15*MANU!EF42)+(2/3*'Weight '!$B$16*MANU!EU42)</f>
        <v>0</v>
      </c>
      <c r="M39" s="1">
        <f>(1/3*'Weight '!$B$3*MANU!Q42)+(1/3*'Weight '!$B$4*MANU!AF42)+(1/5*'Weight '!$B$5*MANU!AU42)+(0*'Weight '!$B$8*MANU!BJ42)+(0*'Weight '!$B$9*MANU!BY42)+(1/2*'Weight '!$B$10*MANU!CN42)+(1/5*'Weight '!$B$11*MANU!DC42)+(0*'Weight '!$B$14*MANU!DR42)+(0*'Weight '!$B$15*MANU!EG42)+(2/3*'Weight '!$B$16*MANU!EV42)</f>
        <v>0</v>
      </c>
      <c r="N39" s="1">
        <f>(1/3*'Weight '!$B$3*MANU!R42)+(1/3*'Weight '!$B$4*MANU!AG42)+(1/5*'Weight '!$B$5*MANU!AV42)+(0*'Weight '!$B$8*MANU!BK42)+(0*'Weight '!$B$9*MANU!BZ42)+(1/2*'Weight '!$B$10*MANU!CO42)+(1/5*'Weight '!$B$11*MANU!DD42)+(0*'Weight '!$B$14*MANU!DS42)+(0*'Weight '!$B$15*MANU!EH42)+(2/3*'Weight '!$B$16*MANU!EW42)</f>
        <v>0</v>
      </c>
      <c r="O39" s="1">
        <f>(1/3*'Weight '!$B$3*MANU!S42)+(1/3*'Weight '!$B$4*MANU!AH42)+(1/5*'Weight '!$B$5*MANU!AW42)+(0*'Weight '!$B$8*MANU!BL42)+(0*'Weight '!$B$9*MANU!CA42)+(1/2*'Weight '!$B$10*MANU!CP42)+(1/5*'Weight '!$B$11*MANU!DE42)+(0*'Weight '!$B$14*MANU!DT42)+(0*'Weight '!$B$15*MANU!EI42)+(2/3*'Weight '!$B$16*MANU!EX42)</f>
        <v>0</v>
      </c>
      <c r="P39" s="1">
        <f>(1/3*'Weight '!$B$3*MANU!T42)+(1/3*'Weight '!$B$4*MANU!AI42)+(1/5*'Weight '!$B$5*MANU!AX42)+(0*'Weight '!$B$8*MANU!BM42)+(0*'Weight '!$B$9*MANU!CB42)+(1/2*'Weight '!$B$10*MANU!CQ42)+(1/5*'Weight '!$B$11*MANU!DF42)+(0*'Weight '!$B$14*MANU!DU42)+(0*'Weight '!$B$15*MANU!EJ42)+(2/3*'Weight '!$B$16*MANU!EY42)</f>
        <v>0</v>
      </c>
      <c r="R39" s="1" t="s">
        <v>846</v>
      </c>
    </row>
    <row r="40" spans="1:18" ht="15">
      <c r="A40" s="1" t="s">
        <v>758</v>
      </c>
      <c r="B40" s="1">
        <f>(1/3*'Weight '!$B$3*MANU!F43)+(1/3*'Weight '!$B$4*MANU!U43)+(1/5*'Weight '!$B$5*MANU!AJ43)+(0*'Weight '!$B$8*MANU!AY43)+(0*'Weight '!$B$9*MANU!BN43)+(1/2*'Weight '!$B$10*MANU!CC43)+(1/5*'Weight '!$B$11*MANU!CR43)+(0*'Weight '!$B$14*MANU!DG43)+(0*'Weight '!$B$15*MANU!DV43)+(2/3*'Weight '!$B$16*MANU!EK43)</f>
        <v>14.792647826152844</v>
      </c>
      <c r="C40" s="1">
        <f>(1/3*'Weight '!$B$3*MANU!G43)+(1/3*'Weight '!$B$4*MANU!V43)+(1/5*'Weight '!$B$5*MANU!AK43)+(0*'Weight '!$B$8*MANU!AZ43)+(0*'Weight '!$B$9*MANU!BO43)+(1/2*'Weight '!$B$10*MANU!CD43)+(1/5*'Weight '!$B$11*MANU!CS43)+(0*'Weight '!$B$14*MANU!DH43)+(0*'Weight '!$B$15*MANU!DW43)+(2/3*'Weight '!$B$16*MANU!EL43)</f>
        <v>14.50319824308861</v>
      </c>
      <c r="D40" s="1">
        <f>(1/3*'Weight '!$B$3*MANU!H43)+(1/3*'Weight '!$B$4*MANU!W43)+(1/5*'Weight '!$B$5*MANU!AL43)+(0*'Weight '!$B$8*MANU!BA43)+(0*'Weight '!$B$9*MANU!BP43)+(1/2*'Weight '!$B$10*MANU!CE43)+(1/5*'Weight '!$B$11*MANU!CT43)+(0*'Weight '!$B$14*MANU!DI43)+(0*'Weight '!$B$15*MANU!DX43)+(2/3*'Weight '!$B$16*MANU!EM43)</f>
        <v>14.834116528770711</v>
      </c>
      <c r="E40" s="1">
        <f>(1/3*'Weight '!$B$3*MANU!I43)+(1/3*'Weight '!$B$4*MANU!X43)+(1/5*'Weight '!$B$5*MANU!AM43)+(0*'Weight '!$B$8*MANU!BB43)+(0*'Weight '!$B$9*MANU!BQ43)+(1/2*'Weight '!$B$10*MANU!CF43)+(1/5*'Weight '!$B$11*MANU!CU43)+(0*'Weight '!$B$14*MANU!DJ43)+(0*'Weight '!$B$15*MANU!DY43)+(2/3*'Weight '!$B$16*MANU!EN43)</f>
        <v>16.931860731860723</v>
      </c>
      <c r="F40" s="1">
        <f>(1/3*'Weight '!$B$3*MANU!J43)+(1/3*'Weight '!$B$4*MANU!Y43)+(1/5*'Weight '!$B$5*MANU!AN43)+(0*'Weight '!$B$8*MANU!BC43)+(0*'Weight '!$B$9*MANU!BR43)+(1/2*'Weight '!$B$10*MANU!CG43)+(1/5*'Weight '!$B$11*MANU!CV43)+(0*'Weight '!$B$14*MANU!DK43)+(0*'Weight '!$B$15*MANU!DZ43)+(2/3*'Weight '!$B$16*MANU!EO43)</f>
        <v>16.568456235408132</v>
      </c>
      <c r="G40" s="1">
        <f>(1/3*'Weight '!$B$3*MANU!K43)+(1/3*'Weight '!$B$4*MANU!Z43)+(1/5*'Weight '!$B$5*MANU!AO43)+(0*'Weight '!$B$8*MANU!BD43)+(0*'Weight '!$B$9*MANU!BS43)+(1/2*'Weight '!$B$10*MANU!CH43)+(1/5*'Weight '!$B$11*MANU!CW43)+(0*'Weight '!$B$14*MANU!DL43)+(0*'Weight '!$B$15*MANU!EA43)+(2/3*'Weight '!$B$16*MANU!EP43)</f>
        <v>16.36841662882318</v>
      </c>
      <c r="H40" s="1">
        <f>(1/3*'Weight '!$B$3*MANU!L43)+(1/3*'Weight '!$B$4*MANU!AA43)+(1/5*'Weight '!$B$5*MANU!AP43)+(0*'Weight '!$B$8*MANU!BE43)+(0*'Weight '!$B$9*MANU!BT43)+(1/2*'Weight '!$B$10*MANU!CI43)+(1/5*'Weight '!$B$11*MANU!CX43)+(0*'Weight '!$B$14*MANU!DM43)+(0*'Weight '!$B$15*MANU!EB43)+(2/3*'Weight '!$B$16*MANU!EQ43)</f>
        <v>16.362825266718698</v>
      </c>
      <c r="I40" s="1">
        <f>(1/3*'Weight '!$B$3*MANU!M43)+(1/3*'Weight '!$B$4*MANU!AB43)+(1/5*'Weight '!$B$5*MANU!AQ43)+(0*'Weight '!$B$8*MANU!BF43)+(0*'Weight '!$B$9*MANU!BU43)+(1/2*'Weight '!$B$10*MANU!CJ43)+(1/5*'Weight '!$B$11*MANU!CY43)+(0*'Weight '!$B$14*MANU!DN43)+(0*'Weight '!$B$15*MANU!EC43)+(2/3*'Weight '!$B$16*MANU!ER43)</f>
        <v>17.010953666216817</v>
      </c>
      <c r="J40" s="1">
        <f>(1/3*'Weight '!$B$3*MANU!N43)+(1/3*'Weight '!$B$4*MANU!AC43)+(1/5*'Weight '!$B$5*MANU!AR43)+(0*'Weight '!$B$8*MANU!BG43)+(0*'Weight '!$B$9*MANU!BV43)+(1/2*'Weight '!$B$10*MANU!CK43)+(1/5*'Weight '!$B$11*MANU!CZ43)+(0*'Weight '!$B$14*MANU!DO43)+(0*'Weight '!$B$15*MANU!ED43)+(2/3*'Weight '!$B$16*MANU!ES43)</f>
        <v>15.989548089787416</v>
      </c>
      <c r="K40" s="1">
        <f>(1/3*'Weight '!$B$3*MANU!O43)+(1/3*'Weight '!$B$4*MANU!AD43)+(1/5*'Weight '!$B$5*MANU!AS43)+(0*'Weight '!$B$8*MANU!BH43)+(0*'Weight '!$B$9*MANU!BW43)+(1/2*'Weight '!$B$10*MANU!CL43)+(1/5*'Weight '!$B$11*MANU!DA43)+(0*'Weight '!$B$14*MANU!DP43)+(0*'Weight '!$B$15*MANU!EE43)+(2/3*'Weight '!$B$16*MANU!ET43)</f>
        <v>14.780354599200789</v>
      </c>
      <c r="L40" s="1">
        <f>(1/3*'Weight '!$B$3*MANU!P43)+(1/3*'Weight '!$B$4*MANU!AE43)+(1/5*'Weight '!$B$5*MANU!AT43)+(0*'Weight '!$B$8*MANU!BI43)+(0*'Weight '!$B$9*MANU!BX43)+(1/2*'Weight '!$B$10*MANU!CM43)+(1/5*'Weight '!$B$11*MANU!DB43)+(0*'Weight '!$B$14*MANU!DQ43)+(0*'Weight '!$B$15*MANU!EF43)+(2/3*'Weight '!$B$16*MANU!EU43)</f>
        <v>15.572005601953848</v>
      </c>
      <c r="M40" s="1">
        <f>(1/3*'Weight '!$B$3*MANU!Q43)+(1/3*'Weight '!$B$4*MANU!AF43)+(1/5*'Weight '!$B$5*MANU!AU43)+(0*'Weight '!$B$8*MANU!BJ43)+(0*'Weight '!$B$9*MANU!BY43)+(1/2*'Weight '!$B$10*MANU!CN43)+(1/5*'Weight '!$B$11*MANU!DC43)+(0*'Weight '!$B$14*MANU!DR43)+(0*'Weight '!$B$15*MANU!EG43)+(2/3*'Weight '!$B$16*MANU!EV43)</f>
        <v>16.22939393939393</v>
      </c>
      <c r="N40" s="1">
        <f>(1/3*'Weight '!$B$3*MANU!R43)+(1/3*'Weight '!$B$4*MANU!AG43)+(1/5*'Weight '!$B$5*MANU!AV43)+(0*'Weight '!$B$8*MANU!BK43)+(0*'Weight '!$B$9*MANU!BZ43)+(1/2*'Weight '!$B$10*MANU!CO43)+(1/5*'Weight '!$B$11*MANU!DD43)+(0*'Weight '!$B$14*MANU!DS43)+(0*'Weight '!$B$15*MANU!EH43)+(2/3*'Weight '!$B$16*MANU!EW43)</f>
        <v>16.174841812924093</v>
      </c>
      <c r="O40" s="1">
        <f>(1/3*'Weight '!$B$3*MANU!S43)+(1/3*'Weight '!$B$4*MANU!AH43)+(1/5*'Weight '!$B$5*MANU!AW43)+(0*'Weight '!$B$8*MANU!BL43)+(0*'Weight '!$B$9*MANU!CA43)+(1/2*'Weight '!$B$10*MANU!CP43)+(1/5*'Weight '!$B$11*MANU!DE43)+(0*'Weight '!$B$14*MANU!DT43)+(0*'Weight '!$B$15*MANU!EI43)+(2/3*'Weight '!$B$16*MANU!EX43)</f>
        <v>16.194476499579263</v>
      </c>
      <c r="P40" s="1">
        <f>(1/3*'Weight '!$B$3*MANU!T43)+(1/3*'Weight '!$B$4*MANU!AI43)+(1/5*'Weight '!$B$5*MANU!AX43)+(0*'Weight '!$B$8*MANU!BM43)+(0*'Weight '!$B$9*MANU!CB43)+(1/2*'Weight '!$B$10*MANU!CQ43)+(1/5*'Weight '!$B$11*MANU!DF43)+(0*'Weight '!$B$14*MANU!DU43)+(0*'Weight '!$B$15*MANU!EJ43)+(2/3*'Weight '!$B$16*MANU!EY43)</f>
        <v>15.931180584121753</v>
      </c>
      <c r="R40" s="1" t="s">
        <v>857</v>
      </c>
    </row>
    <row r="41" spans="1:18" ht="15">
      <c r="A41" s="1" t="s">
        <v>695</v>
      </c>
      <c r="B41" s="1">
        <f>(1/3*'Weight '!$B$3*MANU!F44)+(1/3*'Weight '!$B$4*MANU!U44)+(1/5*'Weight '!$B$5*MANU!AJ44)+(0*'Weight '!$B$8*MANU!AY44)+(0*'Weight '!$B$9*MANU!BN44)+(1/2*'Weight '!$B$10*MANU!CC44)+(1/5*'Weight '!$B$11*MANU!CR44)+(0*'Weight '!$B$14*MANU!DG44)+(0*'Weight '!$B$15*MANU!DV44)+(2/3*'Weight '!$B$16*MANU!EK44)</f>
        <v>14.432293501436906</v>
      </c>
      <c r="C41" s="1">
        <f>(1/3*'Weight '!$B$3*MANU!G44)+(1/3*'Weight '!$B$4*MANU!V44)+(1/5*'Weight '!$B$5*MANU!AK44)+(0*'Weight '!$B$8*MANU!AZ44)+(0*'Weight '!$B$9*MANU!BO44)+(1/2*'Weight '!$B$10*MANU!CD44)+(1/5*'Weight '!$B$11*MANU!CS44)+(0*'Weight '!$B$14*MANU!DH44)+(0*'Weight '!$B$15*MANU!DW44)+(2/3*'Weight '!$B$16*MANU!EL44)</f>
        <v>14.986793837123985</v>
      </c>
      <c r="D41" s="1">
        <f>(1/3*'Weight '!$B$3*MANU!H44)+(1/3*'Weight '!$B$4*MANU!W44)+(1/5*'Weight '!$B$5*MANU!AL44)+(0*'Weight '!$B$8*MANU!BA44)+(0*'Weight '!$B$9*MANU!BP44)+(1/2*'Weight '!$B$10*MANU!CE44)+(1/5*'Weight '!$B$11*MANU!CT44)+(0*'Weight '!$B$14*MANU!DI44)+(0*'Weight '!$B$15*MANU!DX44)+(2/3*'Weight '!$B$16*MANU!EM44)</f>
        <v>14.262380814016046</v>
      </c>
      <c r="E41" s="1">
        <f>(1/3*'Weight '!$B$3*MANU!I44)+(1/3*'Weight '!$B$4*MANU!X44)+(1/5*'Weight '!$B$5*MANU!AM44)+(0*'Weight '!$B$8*MANU!BB44)+(0*'Weight '!$B$9*MANU!BQ44)+(1/2*'Weight '!$B$10*MANU!CF44)+(1/5*'Weight '!$B$11*MANU!CU44)+(0*'Weight '!$B$14*MANU!DJ44)+(0*'Weight '!$B$15*MANU!DY44)+(2/3*'Weight '!$B$16*MANU!EN44)</f>
        <v>13.809497708949589</v>
      </c>
      <c r="F41" s="1">
        <f>(1/3*'Weight '!$B$3*MANU!J44)+(1/3*'Weight '!$B$4*MANU!Y44)+(1/5*'Weight '!$B$5*MANU!AN44)+(0*'Weight '!$B$8*MANU!BC44)+(0*'Weight '!$B$9*MANU!BR44)+(1/2*'Weight '!$B$10*MANU!CG44)+(1/5*'Weight '!$B$11*MANU!CV44)+(0*'Weight '!$B$14*MANU!DK44)+(0*'Weight '!$B$15*MANU!DZ44)+(2/3*'Weight '!$B$16*MANU!EO44)</f>
        <v>14.691561108717499</v>
      </c>
      <c r="G41" s="1">
        <f>(1/3*'Weight '!$B$3*MANU!K44)+(1/3*'Weight '!$B$4*MANU!Z44)+(1/5*'Weight '!$B$5*MANU!AO44)+(0*'Weight '!$B$8*MANU!BD44)+(0*'Weight '!$B$9*MANU!BS44)+(1/2*'Weight '!$B$10*MANU!CH44)+(1/5*'Weight '!$B$11*MANU!CW44)+(0*'Weight '!$B$14*MANU!DL44)+(0*'Weight '!$B$15*MANU!EA44)+(2/3*'Weight '!$B$16*MANU!EP44)</f>
        <v>13.289377289377279</v>
      </c>
      <c r="H41" s="1">
        <f>(1/3*'Weight '!$B$3*MANU!L44)+(1/3*'Weight '!$B$4*MANU!AA44)+(1/5*'Weight '!$B$5*MANU!AP44)+(0*'Weight '!$B$8*MANU!BE44)+(0*'Weight '!$B$9*MANU!BT44)+(1/2*'Weight '!$B$10*MANU!CI44)+(1/5*'Weight '!$B$11*MANU!CX44)+(0*'Weight '!$B$14*MANU!DM44)+(0*'Weight '!$B$15*MANU!EB44)+(2/3*'Weight '!$B$16*MANU!EQ44)</f>
        <v>13.106860889679023</v>
      </c>
      <c r="I41" s="1">
        <f>(1/3*'Weight '!$B$3*MANU!M44)+(1/3*'Weight '!$B$4*MANU!AB44)+(1/5*'Weight '!$B$5*MANU!AQ44)+(0*'Weight '!$B$8*MANU!BF44)+(0*'Weight '!$B$9*MANU!BU44)+(1/2*'Weight '!$B$10*MANU!CJ44)+(1/5*'Weight '!$B$11*MANU!CY44)+(0*'Weight '!$B$14*MANU!DN44)+(0*'Weight '!$B$15*MANU!EC44)+(2/3*'Weight '!$B$16*MANU!ER44)</f>
        <v>11.187220966084274</v>
      </c>
      <c r="J41" s="1">
        <f>(1/3*'Weight '!$B$3*MANU!N44)+(1/3*'Weight '!$B$4*MANU!AC44)+(1/5*'Weight '!$B$5*MANU!AR44)+(0*'Weight '!$B$8*MANU!BG44)+(0*'Weight '!$B$9*MANU!BV44)+(1/2*'Weight '!$B$10*MANU!CK44)+(1/5*'Weight '!$B$11*MANU!CZ44)+(0*'Weight '!$B$14*MANU!DO44)+(0*'Weight '!$B$15*MANU!ED44)+(2/3*'Weight '!$B$16*MANU!ES44)</f>
        <v>11.25154826958105</v>
      </c>
      <c r="K41" s="1">
        <f>(1/3*'Weight '!$B$3*MANU!O44)+(1/3*'Weight '!$B$4*MANU!AD44)+(1/5*'Weight '!$B$5*MANU!AS44)+(0*'Weight '!$B$8*MANU!BH44)+(0*'Weight '!$B$9*MANU!BW44)+(1/2*'Weight '!$B$10*MANU!CL44)+(1/5*'Weight '!$B$11*MANU!DA44)+(0*'Weight '!$B$14*MANU!DP44)+(0*'Weight '!$B$15*MANU!EE44)+(2/3*'Weight '!$B$16*MANU!ET44)</f>
        <v>11.173074673864145</v>
      </c>
      <c r="L41" s="1">
        <f>(1/3*'Weight '!$B$3*MANU!P44)+(1/3*'Weight '!$B$4*MANU!AE44)+(1/5*'Weight '!$B$5*MANU!AT44)+(0*'Weight '!$B$8*MANU!BI44)+(0*'Weight '!$B$9*MANU!BX44)+(1/2*'Weight '!$B$10*MANU!CM44)+(1/5*'Weight '!$B$11*MANU!DB44)+(0*'Weight '!$B$14*MANU!DQ44)+(0*'Weight '!$B$15*MANU!EF44)+(2/3*'Weight '!$B$16*MANU!EU44)</f>
        <v>11.698862474096597</v>
      </c>
      <c r="M41" s="1">
        <f>(1/3*'Weight '!$B$3*MANU!Q44)+(1/3*'Weight '!$B$4*MANU!AF44)+(1/5*'Weight '!$B$5*MANU!AU44)+(0*'Weight '!$B$8*MANU!BJ44)+(0*'Weight '!$B$9*MANU!BY44)+(1/2*'Weight '!$B$10*MANU!CN44)+(1/5*'Weight '!$B$11*MANU!DC44)+(0*'Weight '!$B$14*MANU!DR44)+(0*'Weight '!$B$15*MANU!EG44)+(2/3*'Weight '!$B$16*MANU!EV44)</f>
        <v>12.522756285007155</v>
      </c>
      <c r="N41" s="1">
        <f>(1/3*'Weight '!$B$3*MANU!R44)+(1/3*'Weight '!$B$4*MANU!AG44)+(1/5*'Weight '!$B$5*MANU!AV44)+(0*'Weight '!$B$8*MANU!BK44)+(0*'Weight '!$B$9*MANU!BZ44)+(1/2*'Weight '!$B$10*MANU!CO44)+(1/5*'Weight '!$B$11*MANU!DD44)+(0*'Weight '!$B$14*MANU!DS44)+(0*'Weight '!$B$15*MANU!EH44)+(2/3*'Weight '!$B$16*MANU!EW44)</f>
        <v>13.153004521561291</v>
      </c>
      <c r="O41" s="1">
        <f>(1/3*'Weight '!$B$3*MANU!S44)+(1/3*'Weight '!$B$4*MANU!AH44)+(1/5*'Weight '!$B$5*MANU!AW44)+(0*'Weight '!$B$8*MANU!BL44)+(0*'Weight '!$B$9*MANU!CA44)+(1/2*'Weight '!$B$10*MANU!CP44)+(1/5*'Weight '!$B$11*MANU!DE44)+(0*'Weight '!$B$14*MANU!DT44)+(0*'Weight '!$B$15*MANU!EI44)+(2/3*'Weight '!$B$16*MANU!EX44)</f>
        <v>7.892319749216294</v>
      </c>
      <c r="P41" s="1">
        <f>(1/3*'Weight '!$B$3*MANU!T44)+(1/3*'Weight '!$B$4*MANU!AI44)+(1/5*'Weight '!$B$5*MANU!AX44)+(0*'Weight '!$B$8*MANU!BM44)+(0*'Weight '!$B$9*MANU!CB44)+(1/2*'Weight '!$B$10*MANU!CQ44)+(1/5*'Weight '!$B$11*MANU!DF44)+(0*'Weight '!$B$14*MANU!DU44)+(0*'Weight '!$B$15*MANU!EJ44)+(2/3*'Weight '!$B$16*MANU!EY44)</f>
        <v>6.6864874629669693</v>
      </c>
      <c r="R41" s="1" t="s">
        <v>871</v>
      </c>
    </row>
    <row r="42" spans="1:18" ht="15">
      <c r="A42" s="1" t="s">
        <v>680</v>
      </c>
      <c r="B42" s="1">
        <f>(1/3*'Weight '!$B$3*MANU!F45)+(1/3*'Weight '!$B$4*MANU!U45)+(1/5*'Weight '!$B$5*MANU!AJ45)+(0*'Weight '!$B$8*MANU!AY45)+(0*'Weight '!$B$9*MANU!BN45)+(1/2*'Weight '!$B$10*MANU!CC45)+(1/5*'Weight '!$B$11*MANU!CR45)+(0*'Weight '!$B$14*MANU!DG45)+(0*'Weight '!$B$15*MANU!DV45)+(2/3*'Weight '!$B$16*MANU!EK45)</f>
        <v>16.003166307092918</v>
      </c>
      <c r="C42" s="1">
        <f>(1/3*'Weight '!$B$3*MANU!G45)+(1/3*'Weight '!$B$4*MANU!V45)+(1/5*'Weight '!$B$5*MANU!AK45)+(0*'Weight '!$B$8*MANU!AZ45)+(0*'Weight '!$B$9*MANU!BO45)+(1/2*'Weight '!$B$10*MANU!CD45)+(1/5*'Weight '!$B$11*MANU!CS45)+(0*'Weight '!$B$14*MANU!DH45)+(0*'Weight '!$B$15*MANU!DW45)+(2/3*'Weight '!$B$16*MANU!EL45)</f>
        <v>15.929451039415158</v>
      </c>
      <c r="D42" s="1">
        <f>(1/3*'Weight '!$B$3*MANU!H45)+(1/3*'Weight '!$B$4*MANU!W45)+(1/5*'Weight '!$B$5*MANU!AL45)+(0*'Weight '!$B$8*MANU!BA45)+(0*'Weight '!$B$9*MANU!BP45)+(1/2*'Weight '!$B$10*MANU!CE45)+(1/5*'Weight '!$B$11*MANU!CT45)+(0*'Weight '!$B$14*MANU!DI45)+(0*'Weight '!$B$15*MANU!DX45)+(2/3*'Weight '!$B$16*MANU!EM45)</f>
        <v>15.686870906812112</v>
      </c>
      <c r="E42" s="1">
        <f>(1/3*'Weight '!$B$3*MANU!I45)+(1/3*'Weight '!$B$4*MANU!X45)+(1/5*'Weight '!$B$5*MANU!AM45)+(0*'Weight '!$B$8*MANU!BB45)+(0*'Weight '!$B$9*MANU!BQ45)+(1/2*'Weight '!$B$10*MANU!CF45)+(1/5*'Weight '!$B$11*MANU!CU45)+(0*'Weight '!$B$14*MANU!DJ45)+(0*'Weight '!$B$15*MANU!DY45)+(2/3*'Weight '!$B$16*MANU!EN45)</f>
        <v>15.369573838429734</v>
      </c>
      <c r="F42" s="1">
        <f>(1/3*'Weight '!$B$3*MANU!J45)+(1/3*'Weight '!$B$4*MANU!Y45)+(1/5*'Weight '!$B$5*MANU!AN45)+(0*'Weight '!$B$8*MANU!BC45)+(0*'Weight '!$B$9*MANU!BR45)+(1/2*'Weight '!$B$10*MANU!CG45)+(1/5*'Weight '!$B$11*MANU!CV45)+(0*'Weight '!$B$14*MANU!DK45)+(0*'Weight '!$B$15*MANU!DZ45)+(2/3*'Weight '!$B$16*MANU!EO45)</f>
        <v>14.870987345987338</v>
      </c>
      <c r="G42" s="1">
        <f>(1/3*'Weight '!$B$3*MANU!K45)+(1/3*'Weight '!$B$4*MANU!Z45)+(1/5*'Weight '!$B$5*MANU!AO45)+(0*'Weight '!$B$8*MANU!BD45)+(0*'Weight '!$B$9*MANU!BS45)+(1/2*'Weight '!$B$10*MANU!CH45)+(1/5*'Weight '!$B$11*MANU!CW45)+(0*'Weight '!$B$14*MANU!DL45)+(0*'Weight '!$B$15*MANU!EA45)+(2/3*'Weight '!$B$16*MANU!EP45)</f>
        <v>14.186691433074401</v>
      </c>
      <c r="H42" s="1">
        <f>(1/3*'Weight '!$B$3*MANU!L45)+(1/3*'Weight '!$B$4*MANU!AA45)+(1/5*'Weight '!$B$5*MANU!AP45)+(0*'Weight '!$B$8*MANU!BE45)+(0*'Weight '!$B$9*MANU!BT45)+(1/2*'Weight '!$B$10*MANU!CI45)+(1/5*'Weight '!$B$11*MANU!CX45)+(0*'Weight '!$B$14*MANU!DM45)+(0*'Weight '!$B$15*MANU!EB45)+(2/3*'Weight '!$B$16*MANU!EQ45)</f>
        <v>13.931060865593231</v>
      </c>
      <c r="I42" s="1">
        <f>(1/3*'Weight '!$B$3*MANU!M45)+(1/3*'Weight '!$B$4*MANU!AB45)+(1/5*'Weight '!$B$5*MANU!AQ45)+(0*'Weight '!$B$8*MANU!BF45)+(0*'Weight '!$B$9*MANU!BU45)+(1/2*'Weight '!$B$10*MANU!CJ45)+(1/5*'Weight '!$B$11*MANU!CY45)+(0*'Weight '!$B$14*MANU!DN45)+(0*'Weight '!$B$15*MANU!EC45)+(2/3*'Weight '!$B$16*MANU!ER45)</f>
        <v>12.060348360655734</v>
      </c>
      <c r="J42" s="1">
        <f>(1/3*'Weight '!$B$3*MANU!N45)+(1/3*'Weight '!$B$4*MANU!AC45)+(1/5*'Weight '!$B$5*MANU!AR45)+(0*'Weight '!$B$8*MANU!BG45)+(0*'Weight '!$B$9*MANU!BV45)+(1/2*'Weight '!$B$10*MANU!CK45)+(1/5*'Weight '!$B$11*MANU!CZ45)+(0*'Weight '!$B$14*MANU!DO45)+(0*'Weight '!$B$15*MANU!ED45)+(2/3*'Weight '!$B$16*MANU!ES45)</f>
        <v>10.940506072874488</v>
      </c>
      <c r="K42" s="1">
        <f>(1/3*'Weight '!$B$3*MANU!O45)+(1/3*'Weight '!$B$4*MANU!AD45)+(1/5*'Weight '!$B$5*MANU!AS45)+(0*'Weight '!$B$8*MANU!BH45)+(0*'Weight '!$B$9*MANU!BW45)+(1/2*'Weight '!$B$10*MANU!CL45)+(1/5*'Weight '!$B$11*MANU!DA45)+(0*'Weight '!$B$14*MANU!DP45)+(0*'Weight '!$B$15*MANU!EE45)+(2/3*'Weight '!$B$16*MANU!ET45)</f>
        <v>9.7792683902985633</v>
      </c>
      <c r="L42" s="1">
        <f>(1/3*'Weight '!$B$3*MANU!P45)+(1/3*'Weight '!$B$4*MANU!AE45)+(1/5*'Weight '!$B$5*MANU!AT45)+(0*'Weight '!$B$8*MANU!BI45)+(0*'Weight '!$B$9*MANU!BX45)+(1/2*'Weight '!$B$10*MANU!CM45)+(1/5*'Weight '!$B$11*MANU!DB45)+(0*'Weight '!$B$14*MANU!DQ45)+(0*'Weight '!$B$15*MANU!EF45)+(2/3*'Weight '!$B$16*MANU!EU45)</f>
        <v>10.687133941999116</v>
      </c>
      <c r="M42" s="1">
        <f>(1/3*'Weight '!$B$3*MANU!Q45)+(1/3*'Weight '!$B$4*MANU!AF45)+(1/5*'Weight '!$B$5*MANU!AU45)+(0*'Weight '!$B$8*MANU!BJ45)+(0*'Weight '!$B$9*MANU!BY45)+(1/2*'Weight '!$B$10*MANU!CN45)+(1/5*'Weight '!$B$11*MANU!DC45)+(0*'Weight '!$B$14*MANU!DR45)+(0*'Weight '!$B$15*MANU!EG45)+(2/3*'Weight '!$B$16*MANU!EV45)</f>
        <v>7.1957734852237021</v>
      </c>
      <c r="N42" s="1">
        <f>(1/3*'Weight '!$B$3*MANU!R45)+(1/3*'Weight '!$B$4*MANU!AG45)+(1/5*'Weight '!$B$5*MANU!AV45)+(0*'Weight '!$B$8*MANU!BK45)+(0*'Weight '!$B$9*MANU!BZ45)+(1/2*'Weight '!$B$10*MANU!CO45)+(1/5*'Weight '!$B$11*MANU!DD45)+(0*'Weight '!$B$14*MANU!DS45)+(0*'Weight '!$B$15*MANU!EH45)+(2/3*'Weight '!$B$16*MANU!EW45)</f>
        <v>8.1281291172595491</v>
      </c>
      <c r="O42" s="1">
        <f>(1/3*'Weight '!$B$3*MANU!S45)+(1/3*'Weight '!$B$4*MANU!AH45)+(1/5*'Weight '!$B$5*MANU!AW45)+(0*'Weight '!$B$8*MANU!BL45)+(0*'Weight '!$B$9*MANU!CA45)+(1/2*'Weight '!$B$10*MANU!CP45)+(1/5*'Weight '!$B$11*MANU!DE45)+(0*'Weight '!$B$14*MANU!DT45)+(0*'Weight '!$B$15*MANU!EI45)+(2/3*'Weight '!$B$16*MANU!EX45)</f>
        <v>9.0912493677288779</v>
      </c>
      <c r="P42" s="1">
        <f>(1/3*'Weight '!$B$3*MANU!T45)+(1/3*'Weight '!$B$4*MANU!AI45)+(1/5*'Weight '!$B$5*MANU!AX45)+(0*'Weight '!$B$8*MANU!BM45)+(0*'Weight '!$B$9*MANU!CB45)+(1/2*'Weight '!$B$10*MANU!CQ45)+(1/5*'Weight '!$B$11*MANU!DF45)+(0*'Weight '!$B$14*MANU!DU45)+(0*'Weight '!$B$15*MANU!EJ45)+(2/3*'Weight '!$B$16*MANU!EY45)</f>
        <v>0</v>
      </c>
      <c r="R42" s="1" t="s">
        <v>870</v>
      </c>
    </row>
    <row r="43" spans="1:18" ht="15">
      <c r="A43" s="1" t="s">
        <v>527</v>
      </c>
      <c r="B43" s="1">
        <f>(1/3*'Weight '!$B$3*MANU!F46)+(1/3*'Weight '!$B$4*MANU!U46)+(1/5*'Weight '!$B$5*MANU!AJ46)+(0*'Weight '!$B$8*MANU!AY46)+(0*'Weight '!$B$9*MANU!BN46)+(1/2*'Weight '!$B$10*MANU!CC46)+(1/5*'Weight '!$B$11*MANU!CR46)+(0*'Weight '!$B$14*MANU!DG46)+(0*'Weight '!$B$15*MANU!DV46)+(2/3*'Weight '!$B$16*MANU!EK46)</f>
        <v>15.160662753145925</v>
      </c>
      <c r="C43" s="1">
        <f>(1/3*'Weight '!$B$3*MANU!G46)+(1/3*'Weight '!$B$4*MANU!V46)+(1/5*'Weight '!$B$5*MANU!AK46)+(0*'Weight '!$B$8*MANU!AZ46)+(0*'Weight '!$B$9*MANU!BO46)+(1/2*'Weight '!$B$10*MANU!CD46)+(1/5*'Weight '!$B$11*MANU!CS46)+(0*'Weight '!$B$14*MANU!DH46)+(0*'Weight '!$B$15*MANU!DW46)+(2/3*'Weight '!$B$16*MANU!EL46)</f>
        <v>13.593024951094371</v>
      </c>
      <c r="D43" s="1">
        <f>(1/3*'Weight '!$B$3*MANU!H46)+(1/3*'Weight '!$B$4*MANU!W46)+(1/5*'Weight '!$B$5*MANU!AL46)+(0*'Weight '!$B$8*MANU!BA46)+(0*'Weight '!$B$9*MANU!BP46)+(1/2*'Weight '!$B$10*MANU!CE46)+(1/5*'Weight '!$B$11*MANU!CT46)+(0*'Weight '!$B$14*MANU!DI46)+(0*'Weight '!$B$15*MANU!DX46)+(2/3*'Weight '!$B$16*MANU!EM46)</f>
        <v>12.847419694576086</v>
      </c>
      <c r="E43" s="1">
        <f>(1/3*'Weight '!$B$3*MANU!I46)+(1/3*'Weight '!$B$4*MANU!X46)+(1/5*'Weight '!$B$5*MANU!AM46)+(0*'Weight '!$B$8*MANU!BB46)+(0*'Weight '!$B$9*MANU!BQ46)+(1/2*'Weight '!$B$10*MANU!CF46)+(1/5*'Weight '!$B$11*MANU!CU46)+(0*'Weight '!$B$14*MANU!DJ46)+(0*'Weight '!$B$15*MANU!DY46)+(2/3*'Weight '!$B$16*MANU!EN46)</f>
        <v>12.425714285714278</v>
      </c>
      <c r="F43" s="1">
        <f>(1/3*'Weight '!$B$3*MANU!J46)+(1/3*'Weight '!$B$4*MANU!Y46)+(1/5*'Weight '!$B$5*MANU!AN46)+(0*'Weight '!$B$8*MANU!BC46)+(0*'Weight '!$B$9*MANU!BR46)+(1/2*'Weight '!$B$10*MANU!CG46)+(1/5*'Weight '!$B$11*MANU!CV46)+(0*'Weight '!$B$14*MANU!DK46)+(0*'Weight '!$B$15*MANU!DZ46)+(2/3*'Weight '!$B$16*MANU!EO46)</f>
        <v>9.3559359914178337</v>
      </c>
      <c r="G43" s="1">
        <f>(1/3*'Weight '!$B$3*MANU!K46)+(1/3*'Weight '!$B$4*MANU!Z46)+(1/5*'Weight '!$B$5*MANU!AO46)+(0*'Weight '!$B$8*MANU!BD46)+(0*'Weight '!$B$9*MANU!BS46)+(1/2*'Weight '!$B$10*MANU!CH46)+(1/5*'Weight '!$B$11*MANU!CW46)+(0*'Weight '!$B$14*MANU!DL46)+(0*'Weight '!$B$15*MANU!EA46)+(2/3*'Weight '!$B$16*MANU!EP46)</f>
        <v>10.510845966084274</v>
      </c>
      <c r="H43" s="1">
        <f>(1/3*'Weight '!$B$3*MANU!L46)+(1/3*'Weight '!$B$4*MANU!AA46)+(1/5*'Weight '!$B$5*MANU!AP46)+(0*'Weight '!$B$8*MANU!BE46)+(0*'Weight '!$B$9*MANU!BT46)+(1/2*'Weight '!$B$10*MANU!CI46)+(1/5*'Weight '!$B$11*MANU!CX46)+(0*'Weight '!$B$14*MANU!DM46)+(0*'Weight '!$B$15*MANU!EB46)+(2/3*'Weight '!$B$16*MANU!EQ46)</f>
        <v>10.526412392032428</v>
      </c>
      <c r="I43" s="1">
        <f>(1/3*'Weight '!$B$3*MANU!M46)+(1/3*'Weight '!$B$4*MANU!AB46)+(1/5*'Weight '!$B$5*MANU!AQ46)+(0*'Weight '!$B$8*MANU!BF46)+(0*'Weight '!$B$9*MANU!BU46)+(1/2*'Weight '!$B$10*MANU!CJ46)+(1/5*'Weight '!$B$11*MANU!CY46)+(0*'Weight '!$B$14*MANU!DN46)+(0*'Weight '!$B$15*MANU!EC46)+(2/3*'Weight '!$B$16*MANU!ER46)</f>
        <v>7.4021211527578128</v>
      </c>
      <c r="J43" s="1">
        <f>(1/3*'Weight '!$B$3*MANU!N46)+(1/3*'Weight '!$B$4*MANU!AC46)+(1/5*'Weight '!$B$5*MANU!AR46)+(0*'Weight '!$B$8*MANU!BG46)+(0*'Weight '!$B$9*MANU!BV46)+(1/2*'Weight '!$B$10*MANU!CK46)+(1/5*'Weight '!$B$11*MANU!CZ46)+(0*'Weight '!$B$14*MANU!DO46)+(0*'Weight '!$B$15*MANU!ED46)+(2/3*'Weight '!$B$16*MANU!ES46)</f>
        <v>7.9080830552465642</v>
      </c>
      <c r="K43" s="1">
        <f>(1/3*'Weight '!$B$3*MANU!O46)+(1/3*'Weight '!$B$4*MANU!AD46)+(1/5*'Weight '!$B$5*MANU!AS46)+(0*'Weight '!$B$8*MANU!BH46)+(0*'Weight '!$B$9*MANU!BW46)+(1/2*'Weight '!$B$10*MANU!CL46)+(1/5*'Weight '!$B$11*MANU!DA46)+(0*'Weight '!$B$14*MANU!DP46)+(0*'Weight '!$B$15*MANU!EE46)+(2/3*'Weight '!$B$16*MANU!ET46)</f>
        <v>8.3759532183330521</v>
      </c>
      <c r="L43" s="1">
        <f>(1/3*'Weight '!$B$3*MANU!P46)+(1/3*'Weight '!$B$4*MANU!AE46)+(1/5*'Weight '!$B$5*MANU!AT46)+(0*'Weight '!$B$8*MANU!BI46)+(0*'Weight '!$B$9*MANU!BX46)+(1/2*'Weight '!$B$10*MANU!CM46)+(1/5*'Weight '!$B$11*MANU!DB46)+(0*'Weight '!$B$14*MANU!DQ46)+(0*'Weight '!$B$15*MANU!EF46)+(2/3*'Weight '!$B$16*MANU!EU46)</f>
        <v>6.7885148778908029</v>
      </c>
      <c r="M43" s="1">
        <f>(1/3*'Weight '!$B$3*MANU!Q46)+(1/3*'Weight '!$B$4*MANU!AF46)+(1/5*'Weight '!$B$5*MANU!AU46)+(0*'Weight '!$B$8*MANU!BJ46)+(0*'Weight '!$B$9*MANU!BY46)+(1/2*'Weight '!$B$10*MANU!CN46)+(1/5*'Weight '!$B$11*MANU!DC46)+(0*'Weight '!$B$14*MANU!DR46)+(0*'Weight '!$B$15*MANU!EG46)+(2/3*'Weight '!$B$16*MANU!EV46)</f>
        <v>4.5454545454545388</v>
      </c>
      <c r="N43" s="1">
        <f>(1/3*'Weight '!$B$3*MANU!R46)+(1/3*'Weight '!$B$4*MANU!AG46)+(1/5*'Weight '!$B$5*MANU!AV46)+(0*'Weight '!$B$8*MANU!BK46)+(0*'Weight '!$B$9*MANU!BZ46)+(1/2*'Weight '!$B$10*MANU!CO46)+(1/5*'Weight '!$B$11*MANU!DD46)+(0*'Weight '!$B$14*MANU!DS46)+(0*'Weight '!$B$15*MANU!EH46)+(2/3*'Weight '!$B$16*MANU!EW46)</f>
        <v>5.1347276285984425</v>
      </c>
      <c r="O43" s="1">
        <f>(1/3*'Weight '!$B$3*MANU!S46)+(1/3*'Weight '!$B$4*MANU!AH46)+(1/5*'Weight '!$B$5*MANU!AW46)+(0*'Weight '!$B$8*MANU!BL46)+(0*'Weight '!$B$9*MANU!CA46)+(1/2*'Weight '!$B$10*MANU!CP46)+(1/5*'Weight '!$B$11*MANU!DE46)+(0*'Weight '!$B$14*MANU!DT46)+(0*'Weight '!$B$15*MANU!EI46)+(2/3*'Weight '!$B$16*MANU!EX46)</f>
        <v>5.6366384180790954</v>
      </c>
      <c r="P43" s="1">
        <f>(1/3*'Weight '!$B$3*MANU!T46)+(1/3*'Weight '!$B$4*MANU!AI46)+(1/5*'Weight '!$B$5*MANU!AX46)+(0*'Weight '!$B$8*MANU!BM46)+(0*'Weight '!$B$9*MANU!CB46)+(1/2*'Weight '!$B$10*MANU!CQ46)+(1/5*'Weight '!$B$11*MANU!DF46)+(0*'Weight '!$B$14*MANU!DU46)+(0*'Weight '!$B$15*MANU!EJ46)+(2/3*'Weight '!$B$16*MANU!EY46)</f>
        <v>8.4354506604506536</v>
      </c>
      <c r="R43" s="1" t="s">
        <v>883</v>
      </c>
    </row>
    <row r="44" spans="1:18" ht="15">
      <c r="A44" s="1" t="s">
        <v>883</v>
      </c>
      <c r="B44" s="1">
        <f>(1/3*'Weight '!$B$3*MANU!F47)+(1/3*'Weight '!$B$4*MANU!U47)+(1/5*'Weight '!$B$5*MANU!AJ47)+(0*'Weight '!$B$8*MANU!AY47)+(0*'Weight '!$B$9*MANU!BN47)+(1/2*'Weight '!$B$10*MANU!CC47)+(1/5*'Weight '!$B$11*MANU!CR47)+(0*'Weight '!$B$14*MANU!DG47)+(0*'Weight '!$B$15*MANU!DV47)+(2/3*'Weight '!$B$16*MANU!EK47)</f>
        <v>15.772609439960867</v>
      </c>
      <c r="C44" s="1">
        <f>(1/3*'Weight '!$B$3*MANU!G47)+(1/3*'Weight '!$B$4*MANU!V47)+(1/5*'Weight '!$B$5*MANU!AK47)+(0*'Weight '!$B$8*MANU!AZ47)+(0*'Weight '!$B$9*MANU!BO47)+(1/2*'Weight '!$B$10*MANU!CD47)+(1/5*'Weight '!$B$11*MANU!CS47)+(0*'Weight '!$B$14*MANU!DH47)+(0*'Weight '!$B$15*MANU!DW47)+(2/3*'Weight '!$B$16*MANU!EL47)</f>
        <v>15.535767380992402</v>
      </c>
      <c r="D44" s="1">
        <f>(1/3*'Weight '!$B$3*MANU!H47)+(1/3*'Weight '!$B$4*MANU!W47)+(1/5*'Weight '!$B$5*MANU!AL47)+(0*'Weight '!$B$8*MANU!BA47)+(0*'Weight '!$B$9*MANU!BP47)+(1/2*'Weight '!$B$10*MANU!CE47)+(1/5*'Weight '!$B$11*MANU!CT47)+(0*'Weight '!$B$14*MANU!DI47)+(0*'Weight '!$B$15*MANU!DX47)+(2/3*'Weight '!$B$16*MANU!EM47)</f>
        <v>15.737470970361347</v>
      </c>
      <c r="E44" s="1">
        <f>(1/3*'Weight '!$B$3*MANU!I47)+(1/3*'Weight '!$B$4*MANU!X47)+(1/5*'Weight '!$B$5*MANU!AM47)+(0*'Weight '!$B$8*MANU!BB47)+(0*'Weight '!$B$9*MANU!BQ47)+(1/2*'Weight '!$B$10*MANU!CF47)+(1/5*'Weight '!$B$11*MANU!CU47)+(0*'Weight '!$B$14*MANU!DJ47)+(0*'Weight '!$B$15*MANU!DY47)+(2/3*'Weight '!$B$16*MANU!EN47)</f>
        <v>14.116609051203412</v>
      </c>
      <c r="F44" s="1">
        <f>(1/3*'Weight '!$B$3*MANU!J47)+(1/3*'Weight '!$B$4*MANU!Y47)+(1/5*'Weight '!$B$5*MANU!AN47)+(0*'Weight '!$B$8*MANU!BC47)+(0*'Weight '!$B$9*MANU!BR47)+(1/2*'Weight '!$B$10*MANU!CG47)+(1/5*'Weight '!$B$11*MANU!CV47)+(0*'Weight '!$B$14*MANU!DK47)+(0*'Weight '!$B$15*MANU!DZ47)+(2/3*'Weight '!$B$16*MANU!EO47)</f>
        <v>13.593410293410287</v>
      </c>
      <c r="G44" s="1">
        <f>(1/3*'Weight '!$B$3*MANU!K47)+(1/3*'Weight '!$B$4*MANU!Z47)+(1/5*'Weight '!$B$5*MANU!AO47)+(0*'Weight '!$B$8*MANU!BD47)+(0*'Weight '!$B$9*MANU!BS47)+(1/2*'Weight '!$B$10*MANU!CH47)+(1/5*'Weight '!$B$11*MANU!CW47)+(0*'Weight '!$B$14*MANU!DL47)+(0*'Weight '!$B$15*MANU!EA47)+(2/3*'Weight '!$B$16*MANU!EP47)</f>
        <v>13.488654143205931</v>
      </c>
      <c r="H44" s="1">
        <f>(1/3*'Weight '!$B$3*MANU!L47)+(1/3*'Weight '!$B$4*MANU!AA47)+(1/5*'Weight '!$B$5*MANU!AP47)+(0*'Weight '!$B$8*MANU!BE47)+(0*'Weight '!$B$9*MANU!BT47)+(1/2*'Weight '!$B$10*MANU!CI47)+(1/5*'Weight '!$B$11*MANU!CX47)+(0*'Weight '!$B$14*MANU!DM47)+(0*'Weight '!$B$15*MANU!EB47)+(2/3*'Weight '!$B$16*MANU!EQ47)</f>
        <v>13.88558455343453</v>
      </c>
      <c r="I44" s="1">
        <f>(1/3*'Weight '!$B$3*MANU!M47)+(1/3*'Weight '!$B$4*MANU!AB47)+(1/5*'Weight '!$B$5*MANU!AQ47)+(0*'Weight '!$B$8*MANU!BF47)+(0*'Weight '!$B$9*MANU!BU47)+(1/2*'Weight '!$B$10*MANU!CJ47)+(1/5*'Weight '!$B$11*MANU!CY47)+(0*'Weight '!$B$14*MANU!DN47)+(0*'Weight '!$B$15*MANU!EC47)+(2/3*'Weight '!$B$16*MANU!ER47)</f>
        <v>15.362290528233146</v>
      </c>
      <c r="J44" s="1">
        <f>(1/3*'Weight '!$B$3*MANU!N47)+(1/3*'Weight '!$B$4*MANU!AC47)+(1/5*'Weight '!$B$5*MANU!AR47)+(0*'Weight '!$B$8*MANU!BG47)+(0*'Weight '!$B$9*MANU!BV47)+(1/2*'Weight '!$B$10*MANU!CK47)+(1/5*'Weight '!$B$11*MANU!CZ47)+(0*'Weight '!$B$14*MANU!DO47)+(0*'Weight '!$B$15*MANU!ED47)+(2/3*'Weight '!$B$16*MANU!ES47)</f>
        <v>14.375179937022031</v>
      </c>
      <c r="K44" s="1">
        <f>(1/3*'Weight '!$B$3*MANU!O47)+(1/3*'Weight '!$B$4*MANU!AD47)+(1/5*'Weight '!$B$5*MANU!AS47)+(0*'Weight '!$B$8*MANU!BH47)+(0*'Weight '!$B$9*MANU!BW47)+(1/2*'Weight '!$B$10*MANU!CL47)+(1/5*'Weight '!$B$11*MANU!DA47)+(0*'Weight '!$B$14*MANU!DP47)+(0*'Weight '!$B$15*MANU!EE47)+(2/3*'Weight '!$B$16*MANU!ET47)</f>
        <v>14.59076671341748</v>
      </c>
      <c r="L44" s="1">
        <f>(1/3*'Weight '!$B$3*MANU!P47)+(1/3*'Weight '!$B$4*MANU!AE47)+(1/5*'Weight '!$B$5*MANU!AT47)+(0*'Weight '!$B$8*MANU!BI47)+(0*'Weight '!$B$9*MANU!BX47)+(1/2*'Weight '!$B$10*MANU!CM47)+(1/5*'Weight '!$B$11*MANU!DB47)+(0*'Weight '!$B$14*MANU!DQ47)+(0*'Weight '!$B$15*MANU!EF47)+(2/3*'Weight '!$B$16*MANU!EU47)</f>
        <v>14.231227677962861</v>
      </c>
      <c r="M44" s="1">
        <f>(1/3*'Weight '!$B$3*MANU!Q47)+(1/3*'Weight '!$B$4*MANU!AF47)+(1/5*'Weight '!$B$5*MANU!AU47)+(0*'Weight '!$B$8*MANU!BJ47)+(0*'Weight '!$B$9*MANU!BY47)+(1/2*'Weight '!$B$10*MANU!CN47)+(1/5*'Weight '!$B$11*MANU!DC47)+(0*'Weight '!$B$14*MANU!DR47)+(0*'Weight '!$B$15*MANU!EG47)+(2/3*'Weight '!$B$16*MANU!EV47)</f>
        <v>13.147712943255284</v>
      </c>
      <c r="N44" s="1">
        <f>(1/3*'Weight '!$B$3*MANU!R47)+(1/3*'Weight '!$B$4*MANU!AG47)+(1/5*'Weight '!$B$5*MANU!AV47)+(0*'Weight '!$B$8*MANU!BK47)+(0*'Weight '!$B$9*MANU!BZ47)+(1/2*'Weight '!$B$10*MANU!CO47)+(1/5*'Weight '!$B$11*MANU!DD47)+(0*'Weight '!$B$14*MANU!DS47)+(0*'Weight '!$B$15*MANU!EH47)+(2/3*'Weight '!$B$16*MANU!EW47)</f>
        <v>7.7588068181818164</v>
      </c>
      <c r="O44" s="1">
        <f>(1/3*'Weight '!$B$3*MANU!S47)+(1/3*'Weight '!$B$4*MANU!AH47)+(1/5*'Weight '!$B$5*MANU!AW47)+(0*'Weight '!$B$8*MANU!BL47)+(0*'Weight '!$B$9*MANU!CA47)+(1/2*'Weight '!$B$10*MANU!CP47)+(1/5*'Weight '!$B$11*MANU!DE47)+(0*'Weight '!$B$14*MANU!DT47)+(0*'Weight '!$B$15*MANU!EI47)+(2/3*'Weight '!$B$16*MANU!EX47)</f>
        <v>4.6412414643399087</v>
      </c>
      <c r="P44" s="1">
        <f>(1/3*'Weight '!$B$3*MANU!T47)+(1/3*'Weight '!$B$4*MANU!AI47)+(1/5*'Weight '!$B$5*MANU!AX47)+(0*'Weight '!$B$8*MANU!BM47)+(0*'Weight '!$B$9*MANU!CB47)+(1/2*'Weight '!$B$10*MANU!CQ47)+(1/5*'Weight '!$B$11*MANU!DF47)+(0*'Weight '!$B$14*MANU!DU47)+(0*'Weight '!$B$15*MANU!EJ47)+(2/3*'Weight '!$B$16*MANU!EY47)</f>
        <v>6.9408976773383442</v>
      </c>
      <c r="R44" s="1" t="s">
        <v>877</v>
      </c>
    </row>
    <row r="45" spans="1:18" ht="15">
      <c r="A45" s="1" t="s">
        <v>739</v>
      </c>
      <c r="B45" s="1">
        <f>(1/3*'Weight '!$B$3*MANU!F48)+(1/3*'Weight '!$B$4*MANU!U48)+(1/5*'Weight '!$B$5*MANU!AJ48)+(0*'Weight '!$B$8*MANU!AY48)+(0*'Weight '!$B$9*MANU!BN48)+(1/2*'Weight '!$B$10*MANU!CC48)+(1/5*'Weight '!$B$11*MANU!CR48)+(0*'Weight '!$B$14*MANU!DG48)+(0*'Weight '!$B$15*MANU!DV48)+(2/3*'Weight '!$B$16*MANU!EK48)</f>
        <v>17.300856076069813</v>
      </c>
      <c r="C45" s="1">
        <f>(1/3*'Weight '!$B$3*MANU!G48)+(1/3*'Weight '!$B$4*MANU!V48)+(1/5*'Weight '!$B$5*MANU!AK48)+(0*'Weight '!$B$8*MANU!AZ48)+(0*'Weight '!$B$9*MANU!BO48)+(1/2*'Weight '!$B$10*MANU!CD48)+(1/5*'Weight '!$B$11*MANU!CS48)+(0*'Weight '!$B$14*MANU!DH48)+(0*'Weight '!$B$15*MANU!DW48)+(2/3*'Weight '!$B$16*MANU!EL48)</f>
        <v>17.417423548006219</v>
      </c>
      <c r="D45" s="1">
        <f>(1/3*'Weight '!$B$3*MANU!H48)+(1/3*'Weight '!$B$4*MANU!W48)+(1/5*'Weight '!$B$5*MANU!AL48)+(0*'Weight '!$B$8*MANU!BA48)+(0*'Weight '!$B$9*MANU!BP48)+(1/2*'Weight '!$B$10*MANU!CE48)+(1/5*'Weight '!$B$11*MANU!CT48)+(0*'Weight '!$B$14*MANU!DI48)+(0*'Weight '!$B$15*MANU!DX48)+(2/3*'Weight '!$B$16*MANU!EM48)</f>
        <v>17.382282564564239</v>
      </c>
      <c r="E45" s="1">
        <f>(1/3*'Weight '!$B$3*MANU!I48)+(1/3*'Weight '!$B$4*MANU!X48)+(1/5*'Weight '!$B$5*MANU!AM48)+(0*'Weight '!$B$8*MANU!BB48)+(0*'Weight '!$B$9*MANU!BQ48)+(1/2*'Weight '!$B$10*MANU!CF48)+(1/5*'Weight '!$B$11*MANU!CU48)+(0*'Weight '!$B$14*MANU!DJ48)+(0*'Weight '!$B$15*MANU!DY48)+(2/3*'Weight '!$B$16*MANU!EN48)</f>
        <v>17.744881949403787</v>
      </c>
      <c r="F45" s="1">
        <f>(1/3*'Weight '!$B$3*MANU!J48)+(1/3*'Weight '!$B$4*MANU!Y48)+(1/5*'Weight '!$B$5*MANU!AN48)+(0*'Weight '!$B$8*MANU!BC48)+(0*'Weight '!$B$9*MANU!BR48)+(1/2*'Weight '!$B$10*MANU!CG48)+(1/5*'Weight '!$B$11*MANU!CV48)+(0*'Weight '!$B$14*MANU!DK48)+(0*'Weight '!$B$15*MANU!DZ48)+(2/3*'Weight '!$B$16*MANU!EO48)</f>
        <v>16.91457708957708</v>
      </c>
      <c r="G45" s="1">
        <f>(1/3*'Weight '!$B$3*MANU!K48)+(1/3*'Weight '!$B$4*MANU!Z48)+(1/5*'Weight '!$B$5*MANU!AO48)+(0*'Weight '!$B$8*MANU!BD48)+(0*'Weight '!$B$9*MANU!BS48)+(1/2*'Weight '!$B$10*MANU!CH48)+(1/5*'Weight '!$B$11*MANU!CW48)+(0*'Weight '!$B$14*MANU!DL48)+(0*'Weight '!$B$15*MANU!EA48)+(2/3*'Weight '!$B$16*MANU!EP48)</f>
        <v>16.867297084318352</v>
      </c>
      <c r="H45" s="1">
        <f>(1/3*'Weight '!$B$3*MANU!L48)+(1/3*'Weight '!$B$4*MANU!AA48)+(1/5*'Weight '!$B$5*MANU!AP48)+(0*'Weight '!$B$8*MANU!BE48)+(0*'Weight '!$B$9*MANU!BT48)+(1/2*'Weight '!$B$10*MANU!CI48)+(1/5*'Weight '!$B$11*MANU!CX48)+(0*'Weight '!$B$14*MANU!DM48)+(0*'Weight '!$B$15*MANU!EB48)+(2/3*'Weight '!$B$16*MANU!EQ48)</f>
        <v>16.890624643142623</v>
      </c>
      <c r="I45" s="1">
        <f>(1/3*'Weight '!$B$3*MANU!M48)+(1/3*'Weight '!$B$4*MANU!AB48)+(1/5*'Weight '!$B$5*MANU!AQ48)+(0*'Weight '!$B$8*MANU!BF48)+(0*'Weight '!$B$9*MANU!BU48)+(1/2*'Weight '!$B$10*MANU!CJ48)+(1/5*'Weight '!$B$11*MANU!CY48)+(0*'Weight '!$B$14*MANU!DN48)+(0*'Weight '!$B$15*MANU!EC48)+(2/3*'Weight '!$B$16*MANU!ER48)</f>
        <v>17.152103825136614</v>
      </c>
      <c r="J45" s="1">
        <f>(1/3*'Weight '!$B$3*MANU!N48)+(1/3*'Weight '!$B$4*MANU!AC48)+(1/5*'Weight '!$B$5*MANU!AR48)+(0*'Weight '!$B$8*MANU!BG48)+(0*'Weight '!$B$9*MANU!BV48)+(1/2*'Weight '!$B$10*MANU!CK48)+(1/5*'Weight '!$B$11*MANU!CZ48)+(0*'Weight '!$B$14*MANU!DO48)+(0*'Weight '!$B$15*MANU!ED48)+(2/3*'Weight '!$B$16*MANU!ES48)</f>
        <v>17.252333933123396</v>
      </c>
      <c r="K45" s="1">
        <f>(1/3*'Weight '!$B$3*MANU!O48)+(1/3*'Weight '!$B$4*MANU!AD48)+(1/5*'Weight '!$B$5*MANU!AS48)+(0*'Weight '!$B$8*MANU!BH48)+(0*'Weight '!$B$9*MANU!BW48)+(1/2*'Weight '!$B$10*MANU!CL48)+(1/5*'Weight '!$B$11*MANU!DA48)+(0*'Weight '!$B$14*MANU!DP48)+(0*'Weight '!$B$15*MANU!EE48)+(2/3*'Weight '!$B$16*MANU!ET48)</f>
        <v>17.555383014488108</v>
      </c>
      <c r="L45" s="1">
        <f>(1/3*'Weight '!$B$3*MANU!P48)+(1/3*'Weight '!$B$4*MANU!AE48)+(1/5*'Weight '!$B$5*MANU!AT48)+(0*'Weight '!$B$8*MANU!BI48)+(0*'Weight '!$B$9*MANU!BX48)+(1/2*'Weight '!$B$10*MANU!CM48)+(1/5*'Weight '!$B$11*MANU!DB48)+(0*'Weight '!$B$14*MANU!DQ48)+(0*'Weight '!$B$15*MANU!EF48)+(2/3*'Weight '!$B$16*MANU!EU48)</f>
        <v>17.148491953532972</v>
      </c>
      <c r="M45" s="1">
        <f>(1/3*'Weight '!$B$3*MANU!Q48)+(1/3*'Weight '!$B$4*MANU!AF48)+(1/5*'Weight '!$B$5*MANU!AU48)+(0*'Weight '!$B$8*MANU!BJ48)+(0*'Weight '!$B$9*MANU!BY48)+(1/2*'Weight '!$B$10*MANU!CN48)+(1/5*'Weight '!$B$11*MANU!DC48)+(0*'Weight '!$B$14*MANU!DR48)+(0*'Weight '!$B$15*MANU!EG48)+(2/3*'Weight '!$B$16*MANU!EV48)</f>
        <v>15.516564856089364</v>
      </c>
      <c r="N45" s="1">
        <f>(1/3*'Weight '!$B$3*MANU!R48)+(1/3*'Weight '!$B$4*MANU!AG48)+(1/5*'Weight '!$B$5*MANU!AV48)+(0*'Weight '!$B$8*MANU!BK48)+(0*'Weight '!$B$9*MANU!BZ48)+(1/2*'Weight '!$B$10*MANU!CO48)+(1/5*'Weight '!$B$11*MANU!DD48)+(0*'Weight '!$B$14*MANU!DS48)+(0*'Weight '!$B$15*MANU!EH48)+(2/3*'Weight '!$B$16*MANU!EW48)</f>
        <v>10.239196310935434</v>
      </c>
      <c r="O45" s="1">
        <f>(1/3*'Weight '!$B$3*MANU!S48)+(1/3*'Weight '!$B$4*MANU!AH48)+(1/5*'Weight '!$B$5*MANU!AW48)+(0*'Weight '!$B$8*MANU!BL48)+(0*'Weight '!$B$9*MANU!CA48)+(1/2*'Weight '!$B$10*MANU!CP48)+(1/5*'Weight '!$B$11*MANU!DE48)+(0*'Weight '!$B$14*MANU!DT48)+(0*'Weight '!$B$15*MANU!EI48)+(2/3*'Weight '!$B$16*MANU!EX48)</f>
        <v>11.591249367728876</v>
      </c>
      <c r="P45" s="1">
        <f>(1/3*'Weight '!$B$3*MANU!T48)+(1/3*'Weight '!$B$4*MANU!AI48)+(1/5*'Weight '!$B$5*MANU!AX48)+(0*'Weight '!$B$8*MANU!BM48)+(0*'Weight '!$B$9*MANU!CB48)+(1/2*'Weight '!$B$10*MANU!CQ48)+(1/5*'Weight '!$B$11*MANU!DF48)+(0*'Weight '!$B$14*MANU!DU48)+(0*'Weight '!$B$15*MANU!EJ48)+(2/3*'Weight '!$B$16*MANU!EY48)</f>
        <v>10.118146354587031</v>
      </c>
      <c r="R45" s="1" t="s">
        <v>878</v>
      </c>
    </row>
    <row r="46" spans="1:18" ht="15">
      <c r="A46" s="1" t="s">
        <v>750</v>
      </c>
      <c r="B46" s="1">
        <f>(1/3*'Weight '!$B$3*MANU!F49)+(1/3*'Weight '!$B$4*MANU!U49)+(1/5*'Weight '!$B$5*MANU!AJ49)+(0*'Weight '!$B$8*MANU!AY49)+(0*'Weight '!$B$9*MANU!BN49)+(1/2*'Weight '!$B$10*MANU!CC49)+(1/5*'Weight '!$B$11*MANU!CR49)+(0*'Weight '!$B$14*MANU!DG49)+(0*'Weight '!$B$15*MANU!DV49)+(2/3*'Weight '!$B$16*MANU!EK49)</f>
        <v>10.560559767397615</v>
      </c>
      <c r="C46" s="1">
        <f>(1/3*'Weight '!$B$3*MANU!G49)+(1/3*'Weight '!$B$4*MANU!V49)+(1/5*'Weight '!$B$5*MANU!AK49)+(0*'Weight '!$B$8*MANU!AZ49)+(0*'Weight '!$B$9*MANU!BO49)+(1/2*'Weight '!$B$10*MANU!CD49)+(1/5*'Weight '!$B$11*MANU!CS49)+(0*'Weight '!$B$14*MANU!DH49)+(0*'Weight '!$B$15*MANU!DW49)+(2/3*'Weight '!$B$16*MANU!EL49)</f>
        <v>10.979993166311523</v>
      </c>
      <c r="D46" s="1">
        <f>(1/3*'Weight '!$B$3*MANU!H49)+(1/3*'Weight '!$B$4*MANU!W49)+(1/5*'Weight '!$B$5*MANU!AL49)+(0*'Weight '!$B$8*MANU!BA49)+(0*'Weight '!$B$9*MANU!BP49)+(1/2*'Weight '!$B$10*MANU!CE49)+(1/5*'Weight '!$B$11*MANU!CT49)+(0*'Weight '!$B$14*MANU!DI49)+(0*'Weight '!$B$15*MANU!DX49)+(2/3*'Weight '!$B$16*MANU!EM49)</f>
        <v>11.090108626834226</v>
      </c>
      <c r="E46" s="1">
        <f>(1/3*'Weight '!$B$3*MANU!I49)+(1/3*'Weight '!$B$4*MANU!X49)+(1/5*'Weight '!$B$5*MANU!AM49)+(0*'Weight '!$B$8*MANU!BB49)+(0*'Weight '!$B$9*MANU!BQ49)+(1/2*'Weight '!$B$10*MANU!CF49)+(1/5*'Weight '!$B$11*MANU!CU49)+(0*'Weight '!$B$14*MANU!DJ49)+(0*'Weight '!$B$15*MANU!DY49)+(2/3*'Weight '!$B$16*MANU!EN49)</f>
        <v>10.980663050148179</v>
      </c>
      <c r="F46" s="1">
        <f>(1/3*'Weight '!$B$3*MANU!J49)+(1/3*'Weight '!$B$4*MANU!Y49)+(1/5*'Weight '!$B$5*MANU!AN49)+(0*'Weight '!$B$8*MANU!BC49)+(0*'Weight '!$B$9*MANU!BR49)+(1/2*'Weight '!$B$10*MANU!CG49)+(1/5*'Weight '!$B$11*MANU!CV49)+(0*'Weight '!$B$14*MANU!DK49)+(0*'Weight '!$B$15*MANU!DZ49)+(2/3*'Weight '!$B$16*MANU!EO49)</f>
        <v>10.73907872948968</v>
      </c>
      <c r="G46" s="1">
        <f>(1/3*'Weight '!$B$3*MANU!K49)+(1/3*'Weight '!$B$4*MANU!Z49)+(1/5*'Weight '!$B$5*MANU!AO49)+(0*'Weight '!$B$8*MANU!BD49)+(0*'Weight '!$B$9*MANU!BS49)+(1/2*'Weight '!$B$10*MANU!CH49)+(1/5*'Weight '!$B$11*MANU!CW49)+(0*'Weight '!$B$14*MANU!DL49)+(0*'Weight '!$B$15*MANU!EA49)+(2/3*'Weight '!$B$16*MANU!EP49)</f>
        <v>7.3330935494765184</v>
      </c>
      <c r="H46" s="1">
        <f>(1/3*'Weight '!$B$3*MANU!L49)+(1/3*'Weight '!$B$4*MANU!AA49)+(1/5*'Weight '!$B$5*MANU!AP49)+(0*'Weight '!$B$8*MANU!BE49)+(0*'Weight '!$B$9*MANU!BT49)+(1/2*'Weight '!$B$10*MANU!CI49)+(1/5*'Weight '!$B$11*MANU!CX49)+(0*'Weight '!$B$14*MANU!DM49)+(0*'Weight '!$B$15*MANU!EB49)+(2/3*'Weight '!$B$16*MANU!EQ49)</f>
        <v>6.8995553340876974</v>
      </c>
      <c r="I46" s="1">
        <f>(1/3*'Weight '!$B$3*MANU!M49)+(1/3*'Weight '!$B$4*MANU!AB49)+(1/5*'Weight '!$B$5*MANU!AQ49)+(0*'Weight '!$B$8*MANU!BF49)+(0*'Weight '!$B$9*MANU!BU49)+(1/2*'Weight '!$B$10*MANU!CJ49)+(1/5*'Weight '!$B$11*MANU!CY49)+(0*'Weight '!$B$14*MANU!DN49)+(0*'Weight '!$B$15*MANU!EC49)+(2/3*'Weight '!$B$16*MANU!ER49)</f>
        <v>7.1642158820232513</v>
      </c>
      <c r="J46" s="1">
        <f>(1/3*'Weight '!$B$3*MANU!N49)+(1/3*'Weight '!$B$4*MANU!AC49)+(1/5*'Weight '!$B$5*MANU!AR49)+(0*'Weight '!$B$8*MANU!BG49)+(0*'Weight '!$B$9*MANU!BV49)+(1/2*'Weight '!$B$10*MANU!CK49)+(1/5*'Weight '!$B$11*MANU!CZ49)+(0*'Weight '!$B$14*MANU!DO49)+(0*'Weight '!$B$15*MANU!ED49)+(2/3*'Weight '!$B$16*MANU!ES49)</f>
        <v>4.9191249771122747</v>
      </c>
      <c r="K46" s="1">
        <f>(1/3*'Weight '!$B$3*MANU!O49)+(1/3*'Weight '!$B$4*MANU!AD49)+(1/5*'Weight '!$B$5*MANU!AS49)+(0*'Weight '!$B$8*MANU!BH49)+(0*'Weight '!$B$9*MANU!BW49)+(1/2*'Weight '!$B$10*MANU!CL49)+(1/5*'Weight '!$B$11*MANU!DA49)+(0*'Weight '!$B$14*MANU!DP49)+(0*'Weight '!$B$15*MANU!EE49)+(2/3*'Weight '!$B$16*MANU!ET49)</f>
        <v>5.4065803323849684</v>
      </c>
      <c r="L46" s="1">
        <f>(1/3*'Weight '!$B$3*MANU!P49)+(1/3*'Weight '!$B$4*MANU!AE49)+(1/5*'Weight '!$B$5*MANU!AT49)+(0*'Weight '!$B$8*MANU!BI49)+(0*'Weight '!$B$9*MANU!BX49)+(1/2*'Weight '!$B$10*MANU!CM49)+(1/5*'Weight '!$B$11*MANU!DB49)+(0*'Weight '!$B$14*MANU!DQ49)+(0*'Weight '!$B$15*MANU!EF49)+(2/3*'Weight '!$B$16*MANU!EU49)</f>
        <v>5.9062231340367273</v>
      </c>
      <c r="M46" s="1">
        <f>(1/3*'Weight '!$B$3*MANU!Q49)+(1/3*'Weight '!$B$4*MANU!AF49)+(1/5*'Weight '!$B$5*MANU!AU49)+(0*'Weight '!$B$8*MANU!BJ49)+(0*'Weight '!$B$9*MANU!BY49)+(1/2*'Weight '!$B$10*MANU!CN49)+(1/5*'Weight '!$B$11*MANU!DC49)+(0*'Weight '!$B$14*MANU!DR49)+(0*'Weight '!$B$15*MANU!EG49)+(2/3*'Weight '!$B$16*MANU!EV49)</f>
        <v>6.893132497907045</v>
      </c>
      <c r="N46" s="1">
        <f>(1/3*'Weight '!$B$3*MANU!R49)+(1/3*'Weight '!$B$4*MANU!AG49)+(1/5*'Weight '!$B$5*MANU!AV49)+(0*'Weight '!$B$8*MANU!BK49)+(0*'Weight '!$B$9*MANU!BZ49)+(1/2*'Weight '!$B$10*MANU!CO49)+(1/5*'Weight '!$B$11*MANU!DD49)+(0*'Weight '!$B$14*MANU!DS49)+(0*'Weight '!$B$15*MANU!EH49)+(2/3*'Weight '!$B$16*MANU!EW49)</f>
        <v>0</v>
      </c>
      <c r="O46" s="1">
        <f>(1/3*'Weight '!$B$3*MANU!S49)+(1/3*'Weight '!$B$4*MANU!AH49)+(1/5*'Weight '!$B$5*MANU!AW49)+(0*'Weight '!$B$8*MANU!BL49)+(0*'Weight '!$B$9*MANU!CA49)+(1/2*'Weight '!$B$10*MANU!CP49)+(1/5*'Weight '!$B$11*MANU!DE49)+(0*'Weight '!$B$14*MANU!DT49)+(0*'Weight '!$B$15*MANU!EI49)+(2/3*'Weight '!$B$16*MANU!EX49)</f>
        <v>0</v>
      </c>
      <c r="P46" s="1">
        <f>(1/3*'Weight '!$B$3*MANU!T49)+(1/3*'Weight '!$B$4*MANU!AI49)+(1/5*'Weight '!$B$5*MANU!AX49)+(0*'Weight '!$B$8*MANU!BM49)+(0*'Weight '!$B$9*MANU!CB49)+(1/2*'Weight '!$B$10*MANU!CQ49)+(1/5*'Weight '!$B$11*MANU!DF49)+(0*'Weight '!$B$14*MANU!DU49)+(0*'Weight '!$B$15*MANU!EJ49)+(2/3*'Weight '!$B$16*MANU!EY49)</f>
        <v>0</v>
      </c>
      <c r="R46" s="1" t="s">
        <v>880</v>
      </c>
    </row>
    <row r="47" spans="1:18" ht="15">
      <c r="A47" s="1" t="s">
        <v>712</v>
      </c>
      <c r="B47" s="1">
        <f>(1/3*'Weight '!$B$3*MANU!F50)+(1/3*'Weight '!$B$4*MANU!U50)+(1/5*'Weight '!$B$5*MANU!AJ50)+(0*'Weight '!$B$8*MANU!AY50)+(0*'Weight '!$B$9*MANU!BN50)+(1/2*'Weight '!$B$10*MANU!CC50)+(1/5*'Weight '!$B$11*MANU!CR50)+(0*'Weight '!$B$14*MANU!DG50)+(0*'Weight '!$B$15*MANU!DV50)+(2/3*'Weight '!$B$16*MANU!EK50)</f>
        <v>12.380198362922661</v>
      </c>
      <c r="C47" s="1">
        <f>(1/3*'Weight '!$B$3*MANU!G50)+(1/3*'Weight '!$B$4*MANU!V50)+(1/5*'Weight '!$B$5*MANU!AK50)+(0*'Weight '!$B$8*MANU!AZ50)+(0*'Weight '!$B$9*MANU!BO50)+(1/2*'Weight '!$B$10*MANU!CD50)+(1/5*'Weight '!$B$11*MANU!CS50)+(0*'Weight '!$B$14*MANU!DH50)+(0*'Weight '!$B$15*MANU!DW50)+(2/3*'Weight '!$B$16*MANU!EL50)</f>
        <v>8.570011731976594</v>
      </c>
      <c r="D47" s="1">
        <f>(1/3*'Weight '!$B$3*MANU!H50)+(1/3*'Weight '!$B$4*MANU!W50)+(1/5*'Weight '!$B$5*MANU!AL50)+(0*'Weight '!$B$8*MANU!BA50)+(0*'Weight '!$B$9*MANU!BP50)+(1/2*'Weight '!$B$10*MANU!CE50)+(1/5*'Weight '!$B$11*MANU!CT50)+(0*'Weight '!$B$14*MANU!DI50)+(0*'Weight '!$B$15*MANU!DX50)+(2/3*'Weight '!$B$16*MANU!EM50)</f>
        <v>8.3660308766056559</v>
      </c>
      <c r="E47" s="1">
        <f>(1/3*'Weight '!$B$3*MANU!I50)+(1/3*'Weight '!$B$4*MANU!X50)+(1/5*'Weight '!$B$5*MANU!AM50)+(0*'Weight '!$B$8*MANU!BB50)+(0*'Weight '!$B$9*MANU!BQ50)+(1/2*'Weight '!$B$10*MANU!CF50)+(1/5*'Weight '!$B$11*MANU!CU50)+(0*'Weight '!$B$14*MANU!DJ50)+(0*'Weight '!$B$15*MANU!DY50)+(2/3*'Weight '!$B$16*MANU!EN50)</f>
        <v>5.7180317334938131</v>
      </c>
      <c r="F47" s="1">
        <f>(1/3*'Weight '!$B$3*MANU!J50)+(1/3*'Weight '!$B$4*MANU!Y50)+(1/5*'Weight '!$B$5*MANU!AN50)+(0*'Weight '!$B$8*MANU!BC50)+(0*'Weight '!$B$9*MANU!BR50)+(1/2*'Weight '!$B$10*MANU!CG50)+(1/5*'Weight '!$B$11*MANU!CV50)+(0*'Weight '!$B$14*MANU!DK50)+(0*'Weight '!$B$15*MANU!DZ50)+(2/3*'Weight '!$B$16*MANU!EO50)</f>
        <v>5.2905427905427871</v>
      </c>
      <c r="G47" s="1">
        <f>(1/3*'Weight '!$B$3*MANU!K50)+(1/3*'Weight '!$B$4*MANU!Z50)+(1/5*'Weight '!$B$5*MANU!AO50)+(0*'Weight '!$B$8*MANU!BD50)+(0*'Weight '!$B$9*MANU!BS50)+(1/2*'Weight '!$B$10*MANU!CH50)+(1/5*'Weight '!$B$11*MANU!CW50)+(0*'Weight '!$B$14*MANU!DL50)+(0*'Weight '!$B$15*MANU!EA50)+(2/3*'Weight '!$B$16*MANU!EP50)</f>
        <v>5.2604559270516704</v>
      </c>
      <c r="H47" s="1">
        <f>(1/3*'Weight '!$B$3*MANU!L50)+(1/3*'Weight '!$B$4*MANU!AA50)+(1/5*'Weight '!$B$5*MANU!AP50)+(0*'Weight '!$B$8*MANU!BE50)+(0*'Weight '!$B$9*MANU!BT50)+(1/2*'Weight '!$B$10*MANU!CI50)+(1/5*'Weight '!$B$11*MANU!CX50)+(0*'Weight '!$B$14*MANU!DM50)+(0*'Weight '!$B$15*MANU!EB50)+(2/3*'Weight '!$B$16*MANU!EQ50)</f>
        <v>5.0689866594119639</v>
      </c>
      <c r="I47" s="1">
        <f>(1/3*'Weight '!$B$3*MANU!M50)+(1/3*'Weight '!$B$4*MANU!AB50)+(1/5*'Weight '!$B$5*MANU!AQ50)+(0*'Weight '!$B$8*MANU!BF50)+(0*'Weight '!$B$9*MANU!BU50)+(1/2*'Weight '!$B$10*MANU!CJ50)+(1/5*'Weight '!$B$11*MANU!CY50)+(0*'Weight '!$B$14*MANU!DN50)+(0*'Weight '!$B$15*MANU!EC50)+(2/3*'Weight '!$B$16*MANU!ER50)</f>
        <v>5.148694304329549</v>
      </c>
      <c r="J47" s="1">
        <f>(1/3*'Weight '!$B$3*MANU!N50)+(1/3*'Weight '!$B$4*MANU!AC50)+(1/5*'Weight '!$B$5*MANU!AR50)+(0*'Weight '!$B$8*MANU!BG50)+(0*'Weight '!$B$9*MANU!BV50)+(1/2*'Weight '!$B$10*MANU!CK50)+(1/5*'Weight '!$B$11*MANU!CZ50)+(0*'Weight '!$B$14*MANU!DO50)+(0*'Weight '!$B$15*MANU!ED50)+(2/3*'Weight '!$B$16*MANU!ES50)</f>
        <v>4.7937391555812567</v>
      </c>
      <c r="K47" s="1">
        <f>(1/3*'Weight '!$B$3*MANU!O50)+(1/3*'Weight '!$B$4*MANU!AD50)+(1/5*'Weight '!$B$5*MANU!AS50)+(0*'Weight '!$B$8*MANU!BH50)+(0*'Weight '!$B$9*MANU!BW50)+(1/2*'Weight '!$B$10*MANU!CL50)+(1/5*'Weight '!$B$11*MANU!DA50)+(0*'Weight '!$B$14*MANU!DP50)+(0*'Weight '!$B$15*MANU!EE50)+(2/3*'Weight '!$B$16*MANU!ET50)</f>
        <v>5.5058331422658808</v>
      </c>
      <c r="L47" s="1">
        <f>(1/3*'Weight '!$B$3*MANU!P50)+(1/3*'Weight '!$B$4*MANU!AE50)+(1/5*'Weight '!$B$5*MANU!AT50)+(0*'Weight '!$B$8*MANU!BI50)+(0*'Weight '!$B$9*MANU!BX50)+(1/2*'Weight '!$B$10*MANU!CM50)+(1/5*'Weight '!$B$11*MANU!DB50)+(0*'Weight '!$B$14*MANU!DQ50)+(0*'Weight '!$B$15*MANU!EF50)+(2/3*'Weight '!$B$16*MANU!EU50)</f>
        <v>5.5174020940847504</v>
      </c>
      <c r="M47" s="1">
        <f>(1/3*'Weight '!$B$3*MANU!Q50)+(1/3*'Weight '!$B$4*MANU!AF50)+(1/5*'Weight '!$B$5*MANU!AU50)+(0*'Weight '!$B$8*MANU!BJ50)+(0*'Weight '!$B$9*MANU!BY50)+(1/2*'Weight '!$B$10*MANU!CN50)+(1/5*'Weight '!$B$11*MANU!DC50)+(0*'Weight '!$B$14*MANU!DR50)+(0*'Weight '!$B$15*MANU!EG50)+(2/3*'Weight '!$B$16*MANU!EV50)</f>
        <v>6.4409625602233262</v>
      </c>
      <c r="N47" s="1">
        <f>(1/3*'Weight '!$B$3*MANU!R50)+(1/3*'Weight '!$B$4*MANU!AG50)+(1/5*'Weight '!$B$5*MANU!AV50)+(0*'Weight '!$B$8*MANU!BK50)+(0*'Weight '!$B$9*MANU!BZ50)+(1/2*'Weight '!$B$10*MANU!CO50)+(1/5*'Weight '!$B$11*MANU!DD50)+(0*'Weight '!$B$14*MANU!DS50)+(0*'Weight '!$B$15*MANU!EH50)+(2/3*'Weight '!$B$16*MANU!EW50)</f>
        <v>9.3038407329104942</v>
      </c>
      <c r="O47" s="1">
        <f>(1/3*'Weight '!$B$3*MANU!S50)+(1/3*'Weight '!$B$4*MANU!AH50)+(1/5*'Weight '!$B$5*MANU!AW50)+(0*'Weight '!$B$8*MANU!BL50)+(0*'Weight '!$B$9*MANU!CA50)+(1/2*'Weight '!$B$10*MANU!CP50)+(1/5*'Weight '!$B$11*MANU!DE50)+(0*'Weight '!$B$14*MANU!DT50)+(0*'Weight '!$B$15*MANU!EI50)+(2/3*'Weight '!$B$16*MANU!EX50)</f>
        <v>9.6691563444730608</v>
      </c>
      <c r="P47" s="1">
        <f>(1/3*'Weight '!$B$3*MANU!T50)+(1/3*'Weight '!$B$4*MANU!AI50)+(1/5*'Weight '!$B$5*MANU!AX50)+(0*'Weight '!$B$8*MANU!BM50)+(0*'Weight '!$B$9*MANU!CB50)+(1/2*'Weight '!$B$10*MANU!CQ50)+(1/5*'Weight '!$B$11*MANU!DF50)+(0*'Weight '!$B$14*MANU!DU50)+(0*'Weight '!$B$15*MANU!EJ50)+(2/3*'Weight '!$B$16*MANU!EY50)</f>
        <v>0</v>
      </c>
      <c r="R47" s="1" t="s">
        <v>898</v>
      </c>
    </row>
    <row r="48" spans="1:16" ht="15">
      <c r="A48" s="1" t="s">
        <v>898</v>
      </c>
      <c r="B48" s="1">
        <f>(1/3*'Weight '!$B$3*MANU!F51)+(1/3*'Weight '!$B$4*MANU!U51)+(1/5*'Weight '!$B$5*MANU!AJ51)+(0*'Weight '!$B$8*MANU!AY51)+(0*'Weight '!$B$9*MANU!BN51)+(1/2*'Weight '!$B$10*MANU!CC51)+(1/5*'Weight '!$B$11*MANU!CR51)+(0*'Weight '!$B$14*MANU!DG51)+(0*'Weight '!$B$15*MANU!DV51)+(2/3*'Weight '!$B$16*MANU!EK51)</f>
        <v>15.532444603474325</v>
      </c>
      <c r="C48" s="1">
        <f>(1/3*'Weight '!$B$3*MANU!G51)+(1/3*'Weight '!$B$4*MANU!V51)+(1/5*'Weight '!$B$5*MANU!AK51)+(0*'Weight '!$B$8*MANU!AZ51)+(0*'Weight '!$B$9*MANU!BO51)+(1/2*'Weight '!$B$10*MANU!CD51)+(1/5*'Weight '!$B$11*MANU!CS51)+(0*'Weight '!$B$14*MANU!DH51)+(0*'Weight '!$B$15*MANU!DW51)+(2/3*'Weight '!$B$16*MANU!EL51)</f>
        <v>16.352218862401521</v>
      </c>
      <c r="D48" s="1">
        <f>(1/3*'Weight '!$B$3*MANU!H51)+(1/3*'Weight '!$B$4*MANU!W51)+(1/5*'Weight '!$B$5*MANU!AL51)+(0*'Weight '!$B$8*MANU!BA51)+(0*'Weight '!$B$9*MANU!BP51)+(1/2*'Weight '!$B$10*MANU!CE51)+(1/5*'Weight '!$B$11*MANU!CT51)+(0*'Weight '!$B$14*MANU!DI51)+(0*'Weight '!$B$15*MANU!DX51)+(2/3*'Weight '!$B$16*MANU!EM51)</f>
        <v>15.730298676827292</v>
      </c>
      <c r="E48" s="1">
        <f>(1/3*'Weight '!$B$3*MANU!I51)+(1/3*'Weight '!$B$4*MANU!X51)+(1/5*'Weight '!$B$5*MANU!AM51)+(0*'Weight '!$B$8*MANU!BB51)+(0*'Weight '!$B$9*MANU!BQ51)+(1/2*'Weight '!$B$10*MANU!CF51)+(1/5*'Weight '!$B$11*MANU!CU51)+(0*'Weight '!$B$14*MANU!DJ51)+(0*'Weight '!$B$15*MANU!DY51)+(2/3*'Weight '!$B$16*MANU!EN51)</f>
        <v>15.671316736417122</v>
      </c>
      <c r="F48" s="1">
        <f>(1/3*'Weight '!$B$3*MANU!J51)+(1/3*'Weight '!$B$4*MANU!Y51)+(1/5*'Weight '!$B$5*MANU!AN51)+(0*'Weight '!$B$8*MANU!BC51)+(0*'Weight '!$B$9*MANU!BR51)+(1/2*'Weight '!$B$10*MANU!CG51)+(1/5*'Weight '!$B$11*MANU!CV51)+(0*'Weight '!$B$14*MANU!DK51)+(0*'Weight '!$B$15*MANU!DZ51)+(2/3*'Weight '!$B$16*MANU!EO51)</f>
        <v>15.835905820797901</v>
      </c>
      <c r="G48" s="1">
        <f>(1/3*'Weight '!$B$3*MANU!K51)+(1/3*'Weight '!$B$4*MANU!Z51)+(1/5*'Weight '!$B$5*MANU!AO51)+(0*'Weight '!$B$8*MANU!BD51)+(0*'Weight '!$B$9*MANU!BS51)+(1/2*'Weight '!$B$10*MANU!CH51)+(1/5*'Weight '!$B$11*MANU!CW51)+(0*'Weight '!$B$14*MANU!DL51)+(0*'Weight '!$B$15*MANU!EA51)+(2/3*'Weight '!$B$16*MANU!EP51)</f>
        <v>15.985884925078647</v>
      </c>
      <c r="H48" s="1">
        <f>(1/3*'Weight '!$B$3*MANU!L51)+(1/3*'Weight '!$B$4*MANU!AA51)+(1/5*'Weight '!$B$5*MANU!AP51)+(0*'Weight '!$B$8*MANU!BE51)+(0*'Weight '!$B$9*MANU!BT51)+(1/2*'Weight '!$B$10*MANU!CI51)+(1/5*'Weight '!$B$11*MANU!CX51)+(0*'Weight '!$B$14*MANU!DM51)+(0*'Weight '!$B$15*MANU!EB51)+(2/3*'Weight '!$B$16*MANU!EQ51)</f>
        <v>16.185545961431075</v>
      </c>
      <c r="I48" s="1">
        <f>(1/3*'Weight '!$B$3*MANU!M51)+(1/3*'Weight '!$B$4*MANU!AB51)+(1/5*'Weight '!$B$5*MANU!AQ51)+(0*'Weight '!$B$8*MANU!BF51)+(0*'Weight '!$B$9*MANU!BU51)+(1/2*'Weight '!$B$10*MANU!CJ51)+(1/5*'Weight '!$B$11*MANU!CY51)+(0*'Weight '!$B$14*MANU!DN51)+(0*'Weight '!$B$15*MANU!EC51)+(2/3*'Weight '!$B$16*MANU!ER51)</f>
        <v>16.329666805594137</v>
      </c>
      <c r="J48" s="1">
        <f>(1/3*'Weight '!$B$3*MANU!N51)+(1/3*'Weight '!$B$4*MANU!AC51)+(1/5*'Weight '!$B$5*MANU!AR51)+(0*'Weight '!$B$8*MANU!BG51)+(0*'Weight '!$B$9*MANU!BV51)+(1/2*'Weight '!$B$10*MANU!CK51)+(1/5*'Weight '!$B$11*MANU!CZ51)+(0*'Weight '!$B$14*MANU!DO51)+(0*'Weight '!$B$15*MANU!ED51)+(2/3*'Weight '!$B$16*MANU!ES51)</f>
        <v>15.788771869035017</v>
      </c>
      <c r="K48" s="1">
        <f>(1/3*'Weight '!$B$3*MANU!O51)+(1/3*'Weight '!$B$4*MANU!AD51)+(1/5*'Weight '!$B$5*MANU!AS51)+(0*'Weight '!$B$8*MANU!BH51)+(0*'Weight '!$B$9*MANU!BW51)+(1/2*'Weight '!$B$10*MANU!CL51)+(1/5*'Weight '!$B$11*MANU!DA51)+(0*'Weight '!$B$14*MANU!DP51)+(0*'Weight '!$B$15*MANU!EE51)+(2/3*'Weight '!$B$16*MANU!ET51)</f>
        <v>15.78628546652792</v>
      </c>
      <c r="L48" s="1">
        <f>(1/3*'Weight '!$B$3*MANU!P51)+(1/3*'Weight '!$B$4*MANU!AE51)+(1/5*'Weight '!$B$5*MANU!AT51)+(0*'Weight '!$B$8*MANU!BI51)+(0*'Weight '!$B$9*MANU!BX51)+(1/2*'Weight '!$B$10*MANU!CM51)+(1/5*'Weight '!$B$11*MANU!DB51)+(0*'Weight '!$B$14*MANU!DQ51)+(0*'Weight '!$B$15*MANU!EF51)+(2/3*'Weight '!$B$16*MANU!EU51)</f>
        <v>14.607959802970866</v>
      </c>
      <c r="M48" s="1">
        <f>(1/3*'Weight '!$B$3*MANU!Q51)+(1/3*'Weight '!$B$4*MANU!AF51)+(1/5*'Weight '!$B$5*MANU!AU51)+(0*'Weight '!$B$8*MANU!BJ51)+(0*'Weight '!$B$9*MANU!BY51)+(1/2*'Weight '!$B$10*MANU!CN51)+(1/5*'Weight '!$B$11*MANU!DC51)+(0*'Weight '!$B$14*MANU!DR51)+(0*'Weight '!$B$15*MANU!EG51)+(2/3*'Weight '!$B$16*MANU!EV51)</f>
        <v>13.171166670255747</v>
      </c>
      <c r="N48" s="1">
        <f>(1/3*'Weight '!$B$3*MANU!R51)+(1/3*'Weight '!$B$4*MANU!AG51)+(1/5*'Weight '!$B$5*MANU!AV51)+(0*'Weight '!$B$8*MANU!BK51)+(0*'Weight '!$B$9*MANU!BZ51)+(1/2*'Weight '!$B$10*MANU!CO51)+(1/5*'Weight '!$B$11*MANU!DD51)+(0*'Weight '!$B$14*MANU!DS51)+(0*'Weight '!$B$15*MANU!EH51)+(2/3*'Weight '!$B$16*MANU!EW51)</f>
        <v>6.7965971187282577</v>
      </c>
      <c r="O48" s="1">
        <f>(1/3*'Weight '!$B$3*MANU!S51)+(1/3*'Weight '!$B$4*MANU!AH51)+(1/5*'Weight '!$B$5*MANU!AW51)+(0*'Weight '!$B$8*MANU!BL51)+(0*'Weight '!$B$9*MANU!CA51)+(1/2*'Weight '!$B$10*MANU!CP51)+(1/5*'Weight '!$B$11*MANU!DE51)+(0*'Weight '!$B$14*MANU!DT51)+(0*'Weight '!$B$15*MANU!EI51)+(2/3*'Weight '!$B$16*MANU!EX51)</f>
        <v>7.2699378923190405</v>
      </c>
      <c r="P48" s="1">
        <f>(1/3*'Weight '!$B$3*MANU!T51)+(1/3*'Weight '!$B$4*MANU!AI51)+(1/5*'Weight '!$B$5*MANU!AX51)+(0*'Weight '!$B$8*MANU!BM51)+(0*'Weight '!$B$9*MANU!CB51)+(1/2*'Weight '!$B$10*MANU!CQ51)+(1/5*'Weight '!$B$11*MANU!DF51)+(0*'Weight '!$B$14*MANU!DU51)+(0*'Weight '!$B$15*MANU!EJ51)+(2/3*'Weight '!$B$16*MANU!EY51)</f>
        <v>6.1760828625235327</v>
      </c>
    </row>
    <row r="49" spans="1:16" ht="15">
      <c r="A49" s="1" t="s">
        <v>746</v>
      </c>
      <c r="B49" s="1">
        <f>(1/3*'Weight '!$B$3*MANU!F52)+(1/3*'Weight '!$B$4*MANU!U52)+(1/5*'Weight '!$B$5*MANU!AJ52)+(0*'Weight '!$B$8*MANU!AY52)+(0*'Weight '!$B$9*MANU!BN52)+(1/2*'Weight '!$B$10*MANU!CC52)+(1/5*'Weight '!$B$11*MANU!CR52)+(0*'Weight '!$B$14*MANU!DG52)+(0*'Weight '!$B$15*MANU!DV52)+(2/3*'Weight '!$B$16*MANU!EK52)</f>
        <v>11.078462501158796</v>
      </c>
      <c r="C49" s="1">
        <f>(1/3*'Weight '!$B$3*MANU!G52)+(1/3*'Weight '!$B$4*MANU!V52)+(1/5*'Weight '!$B$5*MANU!AK52)+(0*'Weight '!$B$8*MANU!AZ52)+(0*'Weight '!$B$9*MANU!BO52)+(1/2*'Weight '!$B$10*MANU!CD52)+(1/5*'Weight '!$B$11*MANU!CS52)+(0*'Weight '!$B$14*MANU!DH52)+(0*'Weight '!$B$15*MANU!DW52)+(2/3*'Weight '!$B$16*MANU!EL52)</f>
        <v>12.357914264752113</v>
      </c>
      <c r="D49" s="1">
        <f>(1/3*'Weight '!$B$3*MANU!H52)+(1/3*'Weight '!$B$4*MANU!W52)+(1/5*'Weight '!$B$5*MANU!AL52)+(0*'Weight '!$B$8*MANU!BA52)+(0*'Weight '!$B$9*MANU!BP52)+(1/2*'Weight '!$B$10*MANU!CE52)+(1/5*'Weight '!$B$11*MANU!CT52)+(0*'Weight '!$B$14*MANU!DI52)+(0*'Weight '!$B$15*MANU!DX52)+(2/3*'Weight '!$B$16*MANU!EM52)</f>
        <v>12.993856675491262</v>
      </c>
      <c r="E49" s="1">
        <f>(1/3*'Weight '!$B$3*MANU!I52)+(1/3*'Weight '!$B$4*MANU!X52)+(1/5*'Weight '!$B$5*MANU!AM52)+(0*'Weight '!$B$8*MANU!BB52)+(0*'Weight '!$B$9*MANU!BQ52)+(1/2*'Weight '!$B$10*MANU!CF52)+(1/5*'Weight '!$B$11*MANU!CU52)+(0*'Weight '!$B$14*MANU!DJ52)+(0*'Weight '!$B$15*MANU!DY52)+(2/3*'Weight '!$B$16*MANU!EN52)</f>
        <v>12.447185488080731</v>
      </c>
      <c r="F49" s="1">
        <f>(1/3*'Weight '!$B$3*MANU!J52)+(1/3*'Weight '!$B$4*MANU!Y52)+(1/5*'Weight '!$B$5*MANU!AN52)+(0*'Weight '!$B$8*MANU!BC52)+(0*'Weight '!$B$9*MANU!BR52)+(1/2*'Weight '!$B$10*MANU!CG52)+(1/5*'Weight '!$B$11*MANU!CV52)+(0*'Weight '!$B$14*MANU!DK52)+(0*'Weight '!$B$15*MANU!DZ52)+(2/3*'Weight '!$B$16*MANU!EO52)</f>
        <v>12.476734166307622</v>
      </c>
      <c r="G49" s="1">
        <f>(1/3*'Weight '!$B$3*MANU!K52)+(1/3*'Weight '!$B$4*MANU!Z52)+(1/5*'Weight '!$B$5*MANU!AO52)+(0*'Weight '!$B$8*MANU!BD52)+(0*'Weight '!$B$9*MANU!BS52)+(1/2*'Weight '!$B$10*MANU!CH52)+(1/5*'Weight '!$B$11*MANU!CW52)+(0*'Weight '!$B$14*MANU!DL52)+(0*'Weight '!$B$15*MANU!EA52)+(2/3*'Weight '!$B$16*MANU!EP52)</f>
        <v>11.32141192141191</v>
      </c>
      <c r="H49" s="1">
        <f>(1/3*'Weight '!$B$3*MANU!L52)+(1/3*'Weight '!$B$4*MANU!AA52)+(1/5*'Weight '!$B$5*MANU!AP52)+(0*'Weight '!$B$8*MANU!BE52)+(0*'Weight '!$B$9*MANU!BT52)+(1/2*'Weight '!$B$10*MANU!CI52)+(1/5*'Weight '!$B$11*MANU!CX52)+(0*'Weight '!$B$14*MANU!DM52)+(0*'Weight '!$B$15*MANU!EB52)+(2/3*'Weight '!$B$16*MANU!EQ52)</f>
        <v>11.014671866337853</v>
      </c>
      <c r="I49" s="1">
        <f>(1/3*'Weight '!$B$3*MANU!M52)+(1/3*'Weight '!$B$4*MANU!AB52)+(1/5*'Weight '!$B$5*MANU!AQ52)+(0*'Weight '!$B$8*MANU!BF52)+(0*'Weight '!$B$9*MANU!BU52)+(1/2*'Weight '!$B$10*MANU!CJ52)+(1/5*'Weight '!$B$11*MANU!CY52)+(0*'Weight '!$B$14*MANU!DN52)+(0*'Weight '!$B$15*MANU!EC52)+(2/3*'Weight '!$B$16*MANU!ER52)</f>
        <v>10.473124357656729</v>
      </c>
      <c r="J49" s="1">
        <f>(1/3*'Weight '!$B$3*MANU!N52)+(1/3*'Weight '!$B$4*MANU!AC52)+(1/5*'Weight '!$B$5*MANU!AR52)+(0*'Weight '!$B$8*MANU!BG52)+(0*'Weight '!$B$9*MANU!BV52)+(1/2*'Weight '!$B$10*MANU!CK52)+(1/5*'Weight '!$B$11*MANU!CZ52)+(0*'Weight '!$B$14*MANU!DO52)+(0*'Weight '!$B$15*MANU!ED52)+(2/3*'Weight '!$B$16*MANU!ES52)</f>
        <v>10.298542805100174</v>
      </c>
      <c r="K49" s="1">
        <f>(1/3*'Weight '!$B$3*MANU!O52)+(1/3*'Weight '!$B$4*MANU!AD52)+(1/5*'Weight '!$B$5*MANU!AS52)+(0*'Weight '!$B$8*MANU!BH52)+(0*'Weight '!$B$9*MANU!BW52)+(1/2*'Weight '!$B$10*MANU!CL52)+(1/5*'Weight '!$B$11*MANU!DA52)+(0*'Weight '!$B$14*MANU!DP52)+(0*'Weight '!$B$15*MANU!EE52)+(2/3*'Weight '!$B$16*MANU!ET52)</f>
        <v>10.833187884240507</v>
      </c>
      <c r="L49" s="1">
        <f>(1/3*'Weight '!$B$3*MANU!P52)+(1/3*'Weight '!$B$4*MANU!AE52)+(1/5*'Weight '!$B$5*MANU!AT52)+(0*'Weight '!$B$8*MANU!BI52)+(0*'Weight '!$B$9*MANU!BX52)+(1/2*'Weight '!$B$10*MANU!CM52)+(1/5*'Weight '!$B$11*MANU!DB52)+(0*'Weight '!$B$14*MANU!DQ52)+(0*'Weight '!$B$15*MANU!EF52)+(2/3*'Weight '!$B$16*MANU!EU52)</f>
        <v>8.4799603333422215</v>
      </c>
      <c r="M49" s="1">
        <f>(1/3*'Weight '!$B$3*MANU!Q52)+(1/3*'Weight '!$B$4*MANU!AF52)+(1/5*'Weight '!$B$5*MANU!AU52)+(0*'Weight '!$B$8*MANU!BJ52)+(0*'Weight '!$B$9*MANU!BY52)+(1/2*'Weight '!$B$10*MANU!CN52)+(1/5*'Weight '!$B$11*MANU!DC52)+(0*'Weight '!$B$14*MANU!DR52)+(0*'Weight '!$B$15*MANU!EG52)+(2/3*'Weight '!$B$16*MANU!EV52)</f>
        <v>9.8273696322348076</v>
      </c>
      <c r="N49" s="1">
        <f>(1/3*'Weight '!$B$3*MANU!R52)+(1/3*'Weight '!$B$4*MANU!AG52)+(1/5*'Weight '!$B$5*MANU!AV52)+(0*'Weight '!$B$8*MANU!BK52)+(0*'Weight '!$B$9*MANU!BZ52)+(1/2*'Weight '!$B$10*MANU!CO52)+(1/5*'Weight '!$B$11*MANU!DD52)+(0*'Weight '!$B$14*MANU!DS52)+(0*'Weight '!$B$15*MANU!EH52)+(2/3*'Weight '!$B$16*MANU!EW52)</f>
        <v>8.2323507325568279</v>
      </c>
      <c r="O49" s="1">
        <f>(1/3*'Weight '!$B$3*MANU!S52)+(1/3*'Weight '!$B$4*MANU!AH52)+(1/5*'Weight '!$B$5*MANU!AW52)+(0*'Weight '!$B$8*MANU!BL52)+(0*'Weight '!$B$9*MANU!CA52)+(1/2*'Weight '!$B$10*MANU!CP52)+(1/5*'Weight '!$B$11*MANU!DE52)+(0*'Weight '!$B$14*MANU!DT52)+(0*'Weight '!$B$15*MANU!EI52)+(2/3*'Weight '!$B$16*MANU!EX52)</f>
        <v>6.5934691745036487</v>
      </c>
      <c r="P49" s="1">
        <f>(1/3*'Weight '!$B$3*MANU!T52)+(1/3*'Weight '!$B$4*MANU!AI52)+(1/5*'Weight '!$B$5*MANU!AX52)+(0*'Weight '!$B$8*MANU!BM52)+(0*'Weight '!$B$9*MANU!CB52)+(1/2*'Weight '!$B$10*MANU!CQ52)+(1/5*'Weight '!$B$11*MANU!DF52)+(0*'Weight '!$B$14*MANU!DU52)+(0*'Weight '!$B$15*MANU!EJ52)+(2/3*'Weight '!$B$16*MANU!EY52)</f>
        <v>6.1864874629669693</v>
      </c>
    </row>
    <row r="50" spans="1:16" ht="15">
      <c r="A50" s="1" t="s">
        <v>907</v>
      </c>
      <c r="B50" s="1">
        <f>(1/3*'Weight '!$B$3*MANU!F53)+(1/3*'Weight '!$B$4*MANU!U53)+(1/5*'Weight '!$B$5*MANU!AJ53)+(0*'Weight '!$B$8*MANU!AY53)+(0*'Weight '!$B$9*MANU!BN53)+(1/2*'Weight '!$B$10*MANU!CC53)+(1/5*'Weight '!$B$11*MANU!CR53)+(0*'Weight '!$B$14*MANU!DG53)+(0*'Weight '!$B$15*MANU!DV53)+(2/3*'Weight '!$B$16*MANU!EK53)</f>
        <v>10.815426842050094</v>
      </c>
      <c r="C50" s="1">
        <f>(1/3*'Weight '!$B$3*MANU!G53)+(1/3*'Weight '!$B$4*MANU!V53)+(1/5*'Weight '!$B$5*MANU!AK53)+(0*'Weight '!$B$8*MANU!AZ53)+(0*'Weight '!$B$9*MANU!BO53)+(1/2*'Weight '!$B$10*MANU!CD53)+(1/5*'Weight '!$B$11*MANU!CS53)+(0*'Weight '!$B$14*MANU!DH53)+(0*'Weight '!$B$15*MANU!DW53)+(2/3*'Weight '!$B$16*MANU!EL53)</f>
        <v>11.262049598755226</v>
      </c>
      <c r="D50" s="1">
        <f>(1/3*'Weight '!$B$3*MANU!H53)+(1/3*'Weight '!$B$4*MANU!W53)+(1/5*'Weight '!$B$5*MANU!AL53)+(0*'Weight '!$B$8*MANU!BA53)+(0*'Weight '!$B$9*MANU!BP53)+(1/2*'Weight '!$B$10*MANU!CE53)+(1/5*'Weight '!$B$11*MANU!CT53)+(0*'Weight '!$B$14*MANU!DI53)+(0*'Weight '!$B$15*MANU!DX53)+(2/3*'Weight '!$B$16*MANU!EM53)</f>
        <v>11.900720224540581</v>
      </c>
      <c r="E50" s="1">
        <f>(1/3*'Weight '!$B$3*MANU!I53)+(1/3*'Weight '!$B$4*MANU!X53)+(1/5*'Weight '!$B$5*MANU!AM53)+(0*'Weight '!$B$8*MANU!BB53)+(0*'Weight '!$B$9*MANU!BQ53)+(1/2*'Weight '!$B$10*MANU!CF53)+(1/5*'Weight '!$B$11*MANU!CU53)+(0*'Weight '!$B$14*MANU!DJ53)+(0*'Weight '!$B$15*MANU!DY53)+(2/3*'Weight '!$B$16*MANU!EN53)</f>
        <v>10.671486872790179</v>
      </c>
      <c r="F50" s="1">
        <f>(1/3*'Weight '!$B$3*MANU!J53)+(1/3*'Weight '!$B$4*MANU!Y53)+(1/5*'Weight '!$B$5*MANU!AN53)+(0*'Weight '!$B$8*MANU!BC53)+(0*'Weight '!$B$9*MANU!BR53)+(1/2*'Weight '!$B$10*MANU!CG53)+(1/5*'Weight '!$B$11*MANU!CV53)+(0*'Weight '!$B$14*MANU!DK53)+(0*'Weight '!$B$15*MANU!DZ53)+(2/3*'Weight '!$B$16*MANU!EO53)</f>
        <v>8.9572450697450652</v>
      </c>
      <c r="G50" s="1">
        <f>(1/3*'Weight '!$B$3*MANU!K53)+(1/3*'Weight '!$B$4*MANU!Z53)+(1/5*'Weight '!$B$5*MANU!AO53)+(0*'Weight '!$B$8*MANU!BD53)+(0*'Weight '!$B$9*MANU!BS53)+(1/2*'Weight '!$B$10*MANU!CH53)+(1/5*'Weight '!$B$11*MANU!CW53)+(0*'Weight '!$B$14*MANU!DL53)+(0*'Weight '!$B$15*MANU!EA53)+(2/3*'Weight '!$B$16*MANU!EP53)</f>
        <v>11.124839581222549</v>
      </c>
      <c r="H50" s="1">
        <f>(1/3*'Weight '!$B$3*MANU!L53)+(1/3*'Weight '!$B$4*MANU!AA53)+(1/5*'Weight '!$B$5*MANU!AP53)+(0*'Weight '!$B$8*MANU!BE53)+(0*'Weight '!$B$9*MANU!BT53)+(1/2*'Weight '!$B$10*MANU!CI53)+(1/5*'Weight '!$B$11*MANU!CX53)+(0*'Weight '!$B$14*MANU!DM53)+(0*'Weight '!$B$15*MANU!EB53)+(2/3*'Weight '!$B$16*MANU!EQ53)</f>
        <v>9.2815784639369188</v>
      </c>
      <c r="I50" s="1">
        <f>(1/3*'Weight '!$B$3*MANU!M53)+(1/3*'Weight '!$B$4*MANU!AB53)+(1/5*'Weight '!$B$5*MANU!AQ53)+(0*'Weight '!$B$8*MANU!BF53)+(0*'Weight '!$B$9*MANU!BU53)+(1/2*'Weight '!$B$10*MANU!CJ53)+(1/5*'Weight '!$B$11*MANU!CY53)+(0*'Weight '!$B$14*MANU!DN53)+(0*'Weight '!$B$15*MANU!EC53)+(2/3*'Weight '!$B$16*MANU!ER53)</f>
        <v>10.520162327225961</v>
      </c>
      <c r="J50" s="1">
        <f>(1/3*'Weight '!$B$3*MANU!N53)+(1/3*'Weight '!$B$4*MANU!AC53)+(1/5*'Weight '!$B$5*MANU!AR53)+(0*'Weight '!$B$8*MANU!BG53)+(0*'Weight '!$B$9*MANU!BV53)+(1/2*'Weight '!$B$10*MANU!CK53)+(1/5*'Weight '!$B$11*MANU!CZ53)+(0*'Weight '!$B$14*MANU!DO53)+(0*'Weight '!$B$15*MANU!ED53)+(2/3*'Weight '!$B$16*MANU!ES53)</f>
        <v>10.654986826039444</v>
      </c>
      <c r="K50" s="1">
        <f>(1/3*'Weight '!$B$3*MANU!O53)+(1/3*'Weight '!$B$4*MANU!AD53)+(1/5*'Weight '!$B$5*MANU!AS53)+(0*'Weight '!$B$8*MANU!BH53)+(0*'Weight '!$B$9*MANU!BW53)+(1/2*'Weight '!$B$10*MANU!CL53)+(1/5*'Weight '!$B$11*MANU!DA53)+(0*'Weight '!$B$14*MANU!DP53)+(0*'Weight '!$B$15*MANU!EE53)+(2/3*'Weight '!$B$16*MANU!ET53)</f>
        <v>8.644856548238435</v>
      </c>
      <c r="L50" s="1">
        <f>(1/3*'Weight '!$B$3*MANU!P53)+(1/3*'Weight '!$B$4*MANU!AE53)+(1/5*'Weight '!$B$5*MANU!AT53)+(0*'Weight '!$B$8*MANU!BI53)+(0*'Weight '!$B$9*MANU!BX53)+(1/2*'Weight '!$B$10*MANU!CM53)+(1/5*'Weight '!$B$11*MANU!DB53)+(0*'Weight '!$B$14*MANU!DQ53)+(0*'Weight '!$B$15*MANU!EF53)+(2/3*'Weight '!$B$16*MANU!EU53)</f>
        <v>6.8347034476158504</v>
      </c>
      <c r="M50" s="1">
        <f>(1/3*'Weight '!$B$3*MANU!Q53)+(1/3*'Weight '!$B$4*MANU!AF53)+(1/5*'Weight '!$B$5*MANU!AU53)+(0*'Weight '!$B$8*MANU!BJ53)+(0*'Weight '!$B$9*MANU!BY53)+(1/2*'Weight '!$B$10*MANU!CN53)+(1/5*'Weight '!$B$11*MANU!DC53)+(0*'Weight '!$B$14*MANU!DR53)+(0*'Weight '!$B$15*MANU!EG53)+(2/3*'Weight '!$B$16*MANU!EV53)</f>
        <v>7.3586841670794092</v>
      </c>
      <c r="N50" s="1">
        <f>(1/3*'Weight '!$B$3*MANU!R53)+(1/3*'Weight '!$B$4*MANU!AG53)+(1/5*'Weight '!$B$5*MANU!AV53)+(0*'Weight '!$B$8*MANU!BK53)+(0*'Weight '!$B$9*MANU!BZ53)+(1/2*'Weight '!$B$10*MANU!CO53)+(1/5*'Weight '!$B$11*MANU!DD53)+(0*'Weight '!$B$14*MANU!DS53)+(0*'Weight '!$B$15*MANU!EH53)+(2/3*'Weight '!$B$16*MANU!EW53)</f>
        <v>8.2848484848484798</v>
      </c>
      <c r="O50" s="1">
        <f>(1/3*'Weight '!$B$3*MANU!S53)+(1/3*'Weight '!$B$4*MANU!AH53)+(1/5*'Weight '!$B$5*MANU!AW53)+(0*'Weight '!$B$8*MANU!BL53)+(0*'Weight '!$B$9*MANU!CA53)+(1/2*'Weight '!$B$10*MANU!CP53)+(1/5*'Weight '!$B$11*MANU!DE53)+(0*'Weight '!$B$14*MANU!DT53)+(0*'Weight '!$B$15*MANU!EI53)+(2/3*'Weight '!$B$16*MANU!EX53)</f>
        <v>10.993813470292976</v>
      </c>
      <c r="P50" s="1">
        <f>(1/3*'Weight '!$B$3*MANU!T53)+(1/3*'Weight '!$B$4*MANU!AI53)+(1/5*'Weight '!$B$5*MANU!AX53)+(0*'Weight '!$B$8*MANU!BM53)+(0*'Weight '!$B$9*MANU!CB53)+(1/2*'Weight '!$B$10*MANU!CQ53)+(1/5*'Weight '!$B$11*MANU!DF53)+(0*'Weight '!$B$14*MANU!DU53)+(0*'Weight '!$B$15*MANU!EJ53)+(2/3*'Weight '!$B$16*MANU!EY53)</f>
        <v>8.2521512385919085</v>
      </c>
    </row>
    <row r="51" spans="1:16" ht="15">
      <c r="A51" s="1" t="s">
        <v>577</v>
      </c>
      <c r="B51" s="1">
        <f>(1/3*'Weight '!$B$3*MANU!F54)+(1/3*'Weight '!$B$4*MANU!U54)+(1/5*'Weight '!$B$5*MANU!AJ54)+(0*'Weight '!$B$8*MANU!AY54)+(0*'Weight '!$B$9*MANU!BN54)+(1/2*'Weight '!$B$10*MANU!CC54)+(1/5*'Weight '!$B$11*MANU!CR54)+(0*'Weight '!$B$14*MANU!DG54)+(0*'Weight '!$B$15*MANU!DV54)+(2/3*'Weight '!$B$16*MANU!EK54)</f>
        <v>14.34087301587301</v>
      </c>
      <c r="C51" s="1">
        <f>(1/3*'Weight '!$B$3*MANU!G54)+(1/3*'Weight '!$B$4*MANU!V54)+(1/5*'Weight '!$B$5*MANU!AK54)+(0*'Weight '!$B$8*MANU!AZ54)+(0*'Weight '!$B$9*MANU!BO54)+(1/2*'Weight '!$B$10*MANU!CD54)+(1/5*'Weight '!$B$11*MANU!CS54)+(0*'Weight '!$B$14*MANU!DH54)+(0*'Weight '!$B$15*MANU!DW54)+(2/3*'Weight '!$B$16*MANU!EL54)</f>
        <v>12.946661757486492</v>
      </c>
      <c r="D51" s="1">
        <f>(1/3*'Weight '!$B$3*MANU!H54)+(1/3*'Weight '!$B$4*MANU!W54)+(1/5*'Weight '!$B$5*MANU!AL54)+(0*'Weight '!$B$8*MANU!BA54)+(0*'Weight '!$B$9*MANU!BP54)+(1/2*'Weight '!$B$10*MANU!CE54)+(1/5*'Weight '!$B$11*MANU!CT54)+(0*'Weight '!$B$14*MANU!DI54)+(0*'Weight '!$B$15*MANU!DX54)+(2/3*'Weight '!$B$16*MANU!EM54)</f>
        <v>12.881599378881976</v>
      </c>
      <c r="E51" s="1">
        <f>(1/3*'Weight '!$B$3*MANU!I54)+(1/3*'Weight '!$B$4*MANU!X54)+(1/5*'Weight '!$B$5*MANU!AM54)+(0*'Weight '!$B$8*MANU!BB54)+(0*'Weight '!$B$9*MANU!BQ54)+(1/2*'Weight '!$B$10*MANU!CF54)+(1/5*'Weight '!$B$11*MANU!CU54)+(0*'Weight '!$B$14*MANU!DJ54)+(0*'Weight '!$B$15*MANU!DY54)+(2/3*'Weight '!$B$16*MANU!EN54)</f>
        <v>12.849237472766877</v>
      </c>
      <c r="F51" s="1">
        <f>(1/3*'Weight '!$B$3*MANU!J54)+(1/3*'Weight '!$B$4*MANU!Y54)+(1/5*'Weight '!$B$5*MANU!AN54)+(0*'Weight '!$B$8*MANU!BC54)+(0*'Weight '!$B$9*MANU!BR54)+(1/2*'Weight '!$B$10*MANU!CG54)+(1/5*'Weight '!$B$11*MANU!CV54)+(0*'Weight '!$B$14*MANU!DK54)+(0*'Weight '!$B$15*MANU!DZ54)+(2/3*'Weight '!$B$16*MANU!EO54)</f>
        <v>14.426315789473676</v>
      </c>
      <c r="G51" s="1">
        <f>(1/3*'Weight '!$B$3*MANU!K54)+(1/3*'Weight '!$B$4*MANU!Z54)+(1/5*'Weight '!$B$5*MANU!AO54)+(0*'Weight '!$B$8*MANU!BD54)+(0*'Weight '!$B$9*MANU!BS54)+(1/2*'Weight '!$B$10*MANU!CH54)+(1/5*'Weight '!$B$11*MANU!CW54)+(0*'Weight '!$B$14*MANU!DL54)+(0*'Weight '!$B$15*MANU!EA54)+(2/3*'Weight '!$B$16*MANU!EP54)</f>
        <v>14.864797507788158</v>
      </c>
      <c r="H51" s="1">
        <f>(1/3*'Weight '!$B$3*MANU!L54)+(1/3*'Weight '!$B$4*MANU!AA54)+(1/5*'Weight '!$B$5*MANU!AP54)+(0*'Weight '!$B$8*MANU!BE54)+(0*'Weight '!$B$9*MANU!BT54)+(1/2*'Weight '!$B$10*MANU!CI54)+(1/5*'Weight '!$B$11*MANU!CX54)+(0*'Weight '!$B$14*MANU!DM54)+(0*'Weight '!$B$15*MANU!EB54)+(2/3*'Weight '!$B$16*MANU!EQ54)</f>
        <v>14.624271844660186</v>
      </c>
      <c r="I51" s="1">
        <f>(1/3*'Weight '!$B$3*MANU!M54)+(1/3*'Weight '!$B$4*MANU!AB54)+(1/5*'Weight '!$B$5*MANU!AQ54)+(0*'Weight '!$B$8*MANU!BF54)+(0*'Weight '!$B$9*MANU!BU54)+(1/2*'Weight '!$B$10*MANU!CJ54)+(1/5*'Weight '!$B$11*MANU!CY54)+(0*'Weight '!$B$14*MANU!DN54)+(0*'Weight '!$B$15*MANU!EC54)+(2/3*'Weight '!$B$16*MANU!ER54)</f>
        <v>12.327430555555551</v>
      </c>
      <c r="J51" s="1">
        <f>(1/3*'Weight '!$B$3*MANU!N54)+(1/3*'Weight '!$B$4*MANU!AC54)+(1/5*'Weight '!$B$5*MANU!AR54)+(0*'Weight '!$B$8*MANU!BG54)+(0*'Weight '!$B$9*MANU!BV54)+(1/2*'Weight '!$B$10*MANU!CK54)+(1/5*'Weight '!$B$11*MANU!CZ54)+(0*'Weight '!$B$14*MANU!DO54)+(0*'Weight '!$B$15*MANU!ED54)+(2/3*'Weight '!$B$16*MANU!ES54)</f>
        <v>13.159706959706952</v>
      </c>
      <c r="K51" s="1">
        <f>(1/3*'Weight '!$B$3*MANU!O54)+(1/3*'Weight '!$B$4*MANU!AD54)+(1/5*'Weight '!$B$5*MANU!AS54)+(0*'Weight '!$B$8*MANU!BH54)+(0*'Weight '!$B$9*MANU!BW54)+(1/2*'Weight '!$B$10*MANU!CL54)+(1/5*'Weight '!$B$11*MANU!DA54)+(0*'Weight '!$B$14*MANU!DP54)+(0*'Weight '!$B$15*MANU!EE54)+(2/3*'Weight '!$B$16*MANU!ET54)</f>
        <v>13.930487804878048</v>
      </c>
      <c r="L51" s="1">
        <f>(1/3*'Weight '!$B$3*MANU!P54)+(1/3*'Weight '!$B$4*MANU!AE54)+(1/5*'Weight '!$B$5*MANU!AT54)+(0*'Weight '!$B$8*MANU!BI54)+(0*'Weight '!$B$9*MANU!BX54)+(1/2*'Weight '!$B$10*MANU!CM54)+(1/5*'Weight '!$B$11*MANU!DB54)+(0*'Weight '!$B$14*MANU!DQ54)+(0*'Weight '!$B$15*MANU!EF54)+(2/3*'Weight '!$B$16*MANU!EU54)</f>
        <v>13.670952380952375</v>
      </c>
      <c r="M51" s="1">
        <f>(1/3*'Weight '!$B$3*MANU!Q54)+(1/3*'Weight '!$B$4*MANU!AF54)+(1/5*'Weight '!$B$5*MANU!AU54)+(0*'Weight '!$B$8*MANU!BJ54)+(0*'Weight '!$B$9*MANU!BY54)+(1/2*'Weight '!$B$10*MANU!CN54)+(1/5*'Weight '!$B$11*MANU!DC54)+(0*'Weight '!$B$14*MANU!DR54)+(0*'Weight '!$B$15*MANU!EG54)+(2/3*'Weight '!$B$16*MANU!EV54)</f>
        <v>14.089548022598862</v>
      </c>
      <c r="N51" s="1">
        <f>(1/3*'Weight '!$B$3*MANU!R54)+(1/3*'Weight '!$B$4*MANU!AG54)+(1/5*'Weight '!$B$5*MANU!AV54)+(0*'Weight '!$B$8*MANU!BK54)+(0*'Weight '!$B$9*MANU!BZ54)+(1/2*'Weight '!$B$10*MANU!CO54)+(1/5*'Weight '!$B$11*MANU!DD54)+(0*'Weight '!$B$14*MANU!DS54)+(0*'Weight '!$B$15*MANU!EH54)+(2/3*'Weight '!$B$16*MANU!EW54)</f>
        <v>13.229166666666659</v>
      </c>
      <c r="O51" s="1">
        <f>(1/3*'Weight '!$B$3*MANU!S54)+(1/3*'Weight '!$B$4*MANU!AH54)+(1/5*'Weight '!$B$5*MANU!AW54)+(0*'Weight '!$B$8*MANU!BL54)+(0*'Weight '!$B$9*MANU!CA54)+(1/2*'Weight '!$B$10*MANU!CP54)+(1/5*'Weight '!$B$11*MANU!DE54)+(0*'Weight '!$B$14*MANU!DT54)+(0*'Weight '!$B$15*MANU!EI54)+(2/3*'Weight '!$B$16*MANU!EX54)</f>
        <v>12.479629629629624</v>
      </c>
      <c r="P51" s="1">
        <f>(1/3*'Weight '!$B$3*MANU!T54)+(1/3*'Weight '!$B$4*MANU!AI54)+(1/5*'Weight '!$B$5*MANU!AX54)+(0*'Weight '!$B$8*MANU!BM54)+(0*'Weight '!$B$9*MANU!CB54)+(1/2*'Weight '!$B$10*MANU!CQ54)+(1/5*'Weight '!$B$11*MANU!DF54)+(0*'Weight '!$B$14*MANU!DU54)+(0*'Weight '!$B$15*MANU!EJ54)+(2/3*'Weight '!$B$16*MANU!EY54)</f>
        <v>9.1780303030302974</v>
      </c>
    </row>
    <row r="52" spans="1:16" ht="15">
      <c r="A52" s="1" t="s">
        <v>554</v>
      </c>
      <c r="B52" s="1">
        <f>(1/3*'Weight '!$B$3*MANU!F55)+(1/3*'Weight '!$B$4*MANU!U55)+(1/5*'Weight '!$B$5*MANU!AJ55)+(0*'Weight '!$B$8*MANU!AY55)+(0*'Weight '!$B$9*MANU!BN55)+(1/2*'Weight '!$B$10*MANU!CC55)+(1/5*'Weight '!$B$11*MANU!CR55)+(0*'Weight '!$B$14*MANU!DG55)+(0*'Weight '!$B$15*MANU!DV55)+(2/3*'Weight '!$B$16*MANU!EK55)</f>
        <v>14.978148790765193</v>
      </c>
      <c r="C52" s="1">
        <f>(1/3*'Weight '!$B$3*MANU!G55)+(1/3*'Weight '!$B$4*MANU!V55)+(1/5*'Weight '!$B$5*MANU!AK55)+(0*'Weight '!$B$8*MANU!AZ55)+(0*'Weight '!$B$9*MANU!BO55)+(1/2*'Weight '!$B$10*MANU!CD55)+(1/5*'Weight '!$B$11*MANU!CS55)+(0*'Weight '!$B$14*MANU!DH55)+(0*'Weight '!$B$15*MANU!DW55)+(2/3*'Weight '!$B$16*MANU!EL55)</f>
        <v>15.258861903502796</v>
      </c>
      <c r="D52" s="1">
        <f>(1/3*'Weight '!$B$3*MANU!H55)+(1/3*'Weight '!$B$4*MANU!W55)+(1/5*'Weight '!$B$5*MANU!AL55)+(0*'Weight '!$B$8*MANU!BA55)+(0*'Weight '!$B$9*MANU!BP55)+(1/2*'Weight '!$B$10*MANU!CE55)+(1/5*'Weight '!$B$11*MANU!CT55)+(0*'Weight '!$B$14*MANU!DI55)+(0*'Weight '!$B$15*MANU!DX55)+(2/3*'Weight '!$B$16*MANU!EM55)</f>
        <v>15.82768046555114</v>
      </c>
      <c r="E52" s="1">
        <f>(1/3*'Weight '!$B$3*MANU!I55)+(1/3*'Weight '!$B$4*MANU!X55)+(1/5*'Weight '!$B$5*MANU!AM55)+(0*'Weight '!$B$8*MANU!BB55)+(0*'Weight '!$B$9*MANU!BQ55)+(1/2*'Weight '!$B$10*MANU!CF55)+(1/5*'Weight '!$B$11*MANU!CU55)+(0*'Weight '!$B$14*MANU!DJ55)+(0*'Weight '!$B$15*MANU!DY55)+(2/3*'Weight '!$B$16*MANU!EN55)</f>
        <v>14.392290712587734</v>
      </c>
      <c r="F52" s="1">
        <f>(1/3*'Weight '!$B$3*MANU!J55)+(1/3*'Weight '!$B$4*MANU!Y55)+(1/5*'Weight '!$B$5*MANU!AN55)+(0*'Weight '!$B$8*MANU!BC55)+(0*'Weight '!$B$9*MANU!BR55)+(1/2*'Weight '!$B$10*MANU!CG55)+(1/5*'Weight '!$B$11*MANU!CV55)+(0*'Weight '!$B$14*MANU!DK55)+(0*'Weight '!$B$15*MANU!DZ55)+(2/3*'Weight '!$B$16*MANU!EO55)</f>
        <v>15.283259763864908</v>
      </c>
      <c r="G52" s="1">
        <f>(1/3*'Weight '!$B$3*MANU!K55)+(1/3*'Weight '!$B$4*MANU!Z55)+(1/5*'Weight '!$B$5*MANU!AO55)+(0*'Weight '!$B$8*MANU!BD55)+(0*'Weight '!$B$9*MANU!BS55)+(1/2*'Weight '!$B$10*MANU!CH55)+(1/5*'Weight '!$B$11*MANU!CW55)+(0*'Weight '!$B$14*MANU!DL55)+(0*'Weight '!$B$15*MANU!EA55)+(2/3*'Weight '!$B$16*MANU!EP55)</f>
        <v>15.451496385309326</v>
      </c>
      <c r="H52" s="1">
        <f>(1/3*'Weight '!$B$3*MANU!L55)+(1/3*'Weight '!$B$4*MANU!AA55)+(1/5*'Weight '!$B$5*MANU!AP55)+(0*'Weight '!$B$8*MANU!BE55)+(0*'Weight '!$B$9*MANU!BT55)+(1/2*'Weight '!$B$10*MANU!CI55)+(1/5*'Weight '!$B$11*MANU!CX55)+(0*'Weight '!$B$14*MANU!DM55)+(0*'Weight '!$B$15*MANU!EB55)+(2/3*'Weight '!$B$16*MANU!EQ55)</f>
        <v>15.266181977122791</v>
      </c>
      <c r="I52" s="1">
        <f>(1/3*'Weight '!$B$3*MANU!M55)+(1/3*'Weight '!$B$4*MANU!AB55)+(1/5*'Weight '!$B$5*MANU!AQ55)+(0*'Weight '!$B$8*MANU!BF55)+(0*'Weight '!$B$9*MANU!BU55)+(1/2*'Weight '!$B$10*MANU!CJ55)+(1/5*'Weight '!$B$11*MANU!CY55)+(0*'Weight '!$B$14*MANU!DN55)+(0*'Weight '!$B$15*MANU!EC55)+(2/3*'Weight '!$B$16*MANU!ER55)</f>
        <v>14.14293053778327</v>
      </c>
      <c r="J52" s="1">
        <f>(1/3*'Weight '!$B$3*MANU!N55)+(1/3*'Weight '!$B$4*MANU!AC55)+(1/5*'Weight '!$B$5*MANU!AR55)+(0*'Weight '!$B$8*MANU!BG55)+(0*'Weight '!$B$9*MANU!BV55)+(1/2*'Weight '!$B$10*MANU!CK55)+(1/5*'Weight '!$B$11*MANU!CZ55)+(0*'Weight '!$B$14*MANU!DO55)+(0*'Weight '!$B$15*MANU!ED55)+(2/3*'Weight '!$B$16*MANU!ES55)</f>
        <v>14.144006707450433</v>
      </c>
      <c r="K52" s="1">
        <f>(1/3*'Weight '!$B$3*MANU!O55)+(1/3*'Weight '!$B$4*MANU!AD55)+(1/5*'Weight '!$B$5*MANU!AS55)+(0*'Weight '!$B$8*MANU!BH55)+(0*'Weight '!$B$9*MANU!BW55)+(1/2*'Weight '!$B$10*MANU!CL55)+(1/5*'Weight '!$B$11*MANU!DA55)+(0*'Weight '!$B$14*MANU!DP55)+(0*'Weight '!$B$15*MANU!EE55)+(2/3*'Weight '!$B$16*MANU!ET55)</f>
        <v>13.658057188481331</v>
      </c>
      <c r="L52" s="1">
        <f>(1/3*'Weight '!$B$3*MANU!P55)+(1/3*'Weight '!$B$4*MANU!AE55)+(1/5*'Weight '!$B$5*MANU!AT55)+(0*'Weight '!$B$8*MANU!BI55)+(0*'Weight '!$B$9*MANU!BX55)+(1/2*'Weight '!$B$10*MANU!CM55)+(1/5*'Weight '!$B$11*MANU!DB55)+(0*'Weight '!$B$14*MANU!DQ55)+(0*'Weight '!$B$15*MANU!EF55)+(2/3*'Weight '!$B$16*MANU!EU55)</f>
        <v>14.725612057355939</v>
      </c>
      <c r="M52" s="1">
        <f>(1/3*'Weight '!$B$3*MANU!Q55)+(1/3*'Weight '!$B$4*MANU!AF55)+(1/5*'Weight '!$B$5*MANU!AU55)+(0*'Weight '!$B$8*MANU!BJ55)+(0*'Weight '!$B$9*MANU!BY55)+(1/2*'Weight '!$B$10*MANU!CN55)+(1/5*'Weight '!$B$11*MANU!DC55)+(0*'Weight '!$B$14*MANU!DR55)+(0*'Weight '!$B$15*MANU!EG55)+(2/3*'Weight '!$B$16*MANU!EV55)</f>
        <v>13.168207941483795</v>
      </c>
      <c r="N52" s="1">
        <f>(1/3*'Weight '!$B$3*MANU!R55)+(1/3*'Weight '!$B$4*MANU!AG55)+(1/5*'Weight '!$B$5*MANU!AV55)+(0*'Weight '!$B$8*MANU!BK55)+(0*'Weight '!$B$9*MANU!BZ55)+(1/2*'Weight '!$B$10*MANU!CO55)+(1/5*'Weight '!$B$11*MANU!DD55)+(0*'Weight '!$B$14*MANU!DS55)+(0*'Weight '!$B$15*MANU!EH55)+(2/3*'Weight '!$B$16*MANU!EW55)</f>
        <v>15.389446152116859</v>
      </c>
      <c r="O52" s="1">
        <f>(1/3*'Weight '!$B$3*MANU!S55)+(1/3*'Weight '!$B$4*MANU!AH55)+(1/5*'Weight '!$B$5*MANU!AW55)+(0*'Weight '!$B$8*MANU!BL55)+(0*'Weight '!$B$9*MANU!CA55)+(1/2*'Weight '!$B$10*MANU!CP55)+(1/5*'Weight '!$B$11*MANU!DE55)+(0*'Weight '!$B$14*MANU!DT55)+(0*'Weight '!$B$15*MANU!EI55)+(2/3*'Weight '!$B$16*MANU!EX55)</f>
        <v>0</v>
      </c>
      <c r="P52" s="1">
        <f>(1/3*'Weight '!$B$3*MANU!T55)+(1/3*'Weight '!$B$4*MANU!AI55)+(1/5*'Weight '!$B$5*MANU!AX55)+(0*'Weight '!$B$8*MANU!BM55)+(0*'Weight '!$B$9*MANU!CB55)+(1/2*'Weight '!$B$10*MANU!CQ55)+(1/5*'Weight '!$B$11*MANU!DF55)+(0*'Weight '!$B$14*MANU!DU55)+(0*'Weight '!$B$15*MANU!EJ55)+(2/3*'Weight '!$B$16*MANU!EY55)</f>
        <v>0</v>
      </c>
    </row>
    <row r="53" spans="1:16" ht="15">
      <c r="A53" s="1" t="s">
        <v>564</v>
      </c>
      <c r="B53" s="1">
        <f>(1/3*'Weight '!$B$3*MANU!F56)+(1/3*'Weight '!$B$4*MANU!U56)+(1/5*'Weight '!$B$5*MANU!AJ56)+(0*'Weight '!$B$8*MANU!AY56)+(0*'Weight '!$B$9*MANU!BN56)+(1/2*'Weight '!$B$10*MANU!CC56)+(1/5*'Weight '!$B$11*MANU!CR56)+(0*'Weight '!$B$14*MANU!DG56)+(0*'Weight '!$B$15*MANU!DV56)+(2/3*'Weight '!$B$16*MANU!EK56)</f>
        <v>10.284092976222855</v>
      </c>
      <c r="C53" s="1">
        <f>(1/3*'Weight '!$B$3*MANU!G56)+(1/3*'Weight '!$B$4*MANU!V56)+(1/5*'Weight '!$B$5*MANU!AK56)+(0*'Weight '!$B$8*MANU!AZ56)+(0*'Weight '!$B$9*MANU!BO56)+(1/2*'Weight '!$B$10*MANU!CD56)+(1/5*'Weight '!$B$11*MANU!CS56)+(0*'Weight '!$B$14*MANU!DH56)+(0*'Weight '!$B$15*MANU!DW56)+(2/3*'Weight '!$B$16*MANU!EL56)</f>
        <v>11.288431442564981</v>
      </c>
      <c r="D53" s="1">
        <f>(1/3*'Weight '!$B$3*MANU!H56)+(1/3*'Weight '!$B$4*MANU!W56)+(1/5*'Weight '!$B$5*MANU!AL56)+(0*'Weight '!$B$8*MANU!BA56)+(0*'Weight '!$B$9*MANU!BP56)+(1/2*'Weight '!$B$10*MANU!CE56)+(1/5*'Weight '!$B$11*MANU!CT56)+(0*'Weight '!$B$14*MANU!DI56)+(0*'Weight '!$B$15*MANU!DX56)+(2/3*'Weight '!$B$16*MANU!EM56)</f>
        <v>7.9423356080956973</v>
      </c>
      <c r="E53" s="1">
        <f>(1/3*'Weight '!$B$3*MANU!I56)+(1/3*'Weight '!$B$4*MANU!X56)+(1/5*'Weight '!$B$5*MANU!AM56)+(0*'Weight '!$B$8*MANU!BB56)+(0*'Weight '!$B$9*MANU!BQ56)+(1/2*'Weight '!$B$10*MANU!CF56)+(1/5*'Weight '!$B$11*MANU!CU56)+(0*'Weight '!$B$14*MANU!DJ56)+(0*'Weight '!$B$15*MANU!DY56)+(2/3*'Weight '!$B$16*MANU!EN56)</f>
        <v>7.9481423636044415</v>
      </c>
      <c r="F53" s="1">
        <f>(1/3*'Weight '!$B$3*MANU!J56)+(1/3*'Weight '!$B$4*MANU!Y56)+(1/5*'Weight '!$B$5*MANU!AN56)+(0*'Weight '!$B$8*MANU!BC56)+(0*'Weight '!$B$9*MANU!BR56)+(1/2*'Weight '!$B$10*MANU!CG56)+(1/5*'Weight '!$B$11*MANU!CV56)+(0*'Weight '!$B$14*MANU!DK56)+(0*'Weight '!$B$15*MANU!DZ56)+(2/3*'Weight '!$B$16*MANU!EO56)</f>
        <v>5.2523874135814417</v>
      </c>
      <c r="G53" s="1">
        <f>(1/3*'Weight '!$B$3*MANU!K56)+(1/3*'Weight '!$B$4*MANU!Z56)+(1/5*'Weight '!$B$5*MANU!AO56)+(0*'Weight '!$B$8*MANU!BD56)+(0*'Weight '!$B$9*MANU!BS56)+(1/2*'Weight '!$B$10*MANU!CH56)+(1/5*'Weight '!$B$11*MANU!CW56)+(0*'Weight '!$B$14*MANU!DL56)+(0*'Weight '!$B$15*MANU!EA56)+(2/3*'Weight '!$B$16*MANU!EP56)</f>
        <v>5.0858725937183378</v>
      </c>
      <c r="H53" s="1">
        <f>(1/3*'Weight '!$B$3*MANU!L56)+(1/3*'Weight '!$B$4*MANU!AA56)+(1/5*'Weight '!$B$5*MANU!AP56)+(0*'Weight '!$B$8*MANU!BE56)+(0*'Weight '!$B$9*MANU!BT56)+(1/2*'Weight '!$B$10*MANU!CI56)+(1/5*'Weight '!$B$11*MANU!CX56)+(0*'Weight '!$B$14*MANU!DM56)+(0*'Weight '!$B$15*MANU!EB56)+(2/3*'Weight '!$B$16*MANU!EQ56)</f>
        <v>5.4374609241178504</v>
      </c>
      <c r="I53" s="1">
        <f>(1/3*'Weight '!$B$3*MANU!M56)+(1/3*'Weight '!$B$4*MANU!AB56)+(1/5*'Weight '!$B$5*MANU!AQ56)+(0*'Weight '!$B$8*MANU!BF56)+(0*'Weight '!$B$9*MANU!BU56)+(1/2*'Weight '!$B$10*MANU!CJ56)+(1/5*'Weight '!$B$11*MANU!CY56)+(0*'Weight '!$B$14*MANU!DN56)+(0*'Weight '!$B$15*MANU!EC56)+(2/3*'Weight '!$B$16*MANU!ER56)</f>
        <v>6.99202763766288</v>
      </c>
      <c r="J53" s="1">
        <f>(1/3*'Weight '!$B$3*MANU!N56)+(1/3*'Weight '!$B$4*MANU!AC56)+(1/5*'Weight '!$B$5*MANU!AR56)+(0*'Weight '!$B$8*MANU!BG56)+(0*'Weight '!$B$9*MANU!BV56)+(1/2*'Weight '!$B$10*MANU!CK56)+(1/5*'Weight '!$B$11*MANU!CZ56)+(0*'Weight '!$B$14*MANU!DO56)+(0*'Weight '!$B$15*MANU!ED56)+(2/3*'Weight '!$B$16*MANU!ES56)</f>
        <v>6.1652672870465421</v>
      </c>
      <c r="K53" s="1">
        <f>(1/3*'Weight '!$B$3*MANU!O56)+(1/3*'Weight '!$B$4*MANU!AD56)+(1/5*'Weight '!$B$5*MANU!AS56)+(0*'Weight '!$B$8*MANU!BH56)+(0*'Weight '!$B$9*MANU!BW56)+(1/2*'Weight '!$B$10*MANU!CL56)+(1/5*'Weight '!$B$11*MANU!DA56)+(0*'Weight '!$B$14*MANU!DP56)+(0*'Weight '!$B$15*MANU!EE56)+(2/3*'Weight '!$B$16*MANU!ET56)</f>
        <v>5.4114133247952134</v>
      </c>
      <c r="L53" s="1">
        <f>(1/3*'Weight '!$B$3*MANU!P56)+(1/3*'Weight '!$B$4*MANU!AE56)+(1/5*'Weight '!$B$5*MANU!AT56)+(0*'Weight '!$B$8*MANU!BI56)+(0*'Weight '!$B$9*MANU!BX56)+(1/2*'Weight '!$B$10*MANU!CM56)+(1/5*'Weight '!$B$11*MANU!DB56)+(0*'Weight '!$B$14*MANU!DQ56)+(0*'Weight '!$B$15*MANU!EF56)+(2/3*'Weight '!$B$16*MANU!EU56)</f>
        <v>7.4652838622543003</v>
      </c>
      <c r="M53" s="1">
        <f>(1/3*'Weight '!$B$3*MANU!Q56)+(1/3*'Weight '!$B$4*MANU!AF56)+(1/5*'Weight '!$B$5*MANU!AU56)+(0*'Weight '!$B$8*MANU!BJ56)+(0*'Weight '!$B$9*MANU!BY56)+(1/2*'Weight '!$B$10*MANU!CN56)+(1/5*'Weight '!$B$11*MANU!DC56)+(0*'Weight '!$B$14*MANU!DR56)+(0*'Weight '!$B$15*MANU!EG56)+(2/3*'Weight '!$B$16*MANU!EV56)</f>
        <v>0</v>
      </c>
      <c r="N53" s="1">
        <f>(1/3*'Weight '!$B$3*MANU!R56)+(1/3*'Weight '!$B$4*MANU!AG56)+(1/5*'Weight '!$B$5*MANU!AV56)+(0*'Weight '!$B$8*MANU!BK56)+(0*'Weight '!$B$9*MANU!BZ56)+(1/2*'Weight '!$B$10*MANU!CO56)+(1/5*'Weight '!$B$11*MANU!DD56)+(0*'Weight '!$B$14*MANU!DS56)+(0*'Weight '!$B$15*MANU!EH56)+(2/3*'Weight '!$B$16*MANU!EW56)</f>
        <v>0</v>
      </c>
      <c r="O53" s="1">
        <f>(1/3*'Weight '!$B$3*MANU!S56)+(1/3*'Weight '!$B$4*MANU!AH56)+(1/5*'Weight '!$B$5*MANU!AW56)+(0*'Weight '!$B$8*MANU!BL56)+(0*'Weight '!$B$9*MANU!CA56)+(1/2*'Weight '!$B$10*MANU!CP56)+(1/5*'Weight '!$B$11*MANU!DE56)+(0*'Weight '!$B$14*MANU!DT56)+(0*'Weight '!$B$15*MANU!EI56)+(2/3*'Weight '!$B$16*MANU!EX56)</f>
        <v>0</v>
      </c>
      <c r="P53" s="1">
        <f>(1/3*'Weight '!$B$3*MANU!T56)+(1/3*'Weight '!$B$4*MANU!AI56)+(1/5*'Weight '!$B$5*MANU!AX56)+(0*'Weight '!$B$8*MANU!BM56)+(0*'Weight '!$B$9*MANU!CB56)+(1/2*'Weight '!$B$10*MANU!CQ56)+(1/5*'Weight '!$B$11*MANU!DF56)+(0*'Weight '!$B$14*MANU!DU56)+(0*'Weight '!$B$15*MANU!EJ56)+(2/3*'Weight '!$B$16*MANU!EY56)</f>
        <v>0</v>
      </c>
    </row>
    <row r="54" spans="1:16" ht="15">
      <c r="A54" s="1" t="s">
        <v>846</v>
      </c>
      <c r="B54" s="1">
        <f>(1/3*'Weight '!$B$3*MANU!F57)+(1/3*'Weight '!$B$4*MANU!U57)+(1/5*'Weight '!$B$5*MANU!AJ57)+(0*'Weight '!$B$8*MANU!AY57)+(0*'Weight '!$B$9*MANU!BN57)+(1/2*'Weight '!$B$10*MANU!CC57)+(1/5*'Weight '!$B$11*MANU!CR57)+(0*'Weight '!$B$14*MANU!DG57)+(0*'Weight '!$B$15*MANU!DV57)+(2/3*'Weight '!$B$16*MANU!EK57)</f>
        <v>16.416328994683106</v>
      </c>
      <c r="C54" s="1">
        <f>(1/3*'Weight '!$B$3*MANU!G57)+(1/3*'Weight '!$B$4*MANU!V57)+(1/5*'Weight '!$B$5*MANU!AK57)+(0*'Weight '!$B$8*MANU!AZ57)+(0*'Weight '!$B$9*MANU!BO57)+(1/2*'Weight '!$B$10*MANU!CD57)+(1/5*'Weight '!$B$11*MANU!CS57)+(0*'Weight '!$B$14*MANU!DH57)+(0*'Weight '!$B$15*MANU!DW57)+(2/3*'Weight '!$B$16*MANU!EL57)</f>
        <v>16.934605367942996</v>
      </c>
      <c r="D54" s="1">
        <f>(1/3*'Weight '!$B$3*MANU!H57)+(1/3*'Weight '!$B$4*MANU!W57)+(1/5*'Weight '!$B$5*MANU!AL57)+(0*'Weight '!$B$8*MANU!BA57)+(0*'Weight '!$B$9*MANU!BP57)+(1/2*'Weight '!$B$10*MANU!CE57)+(1/5*'Weight '!$B$11*MANU!CT57)+(0*'Weight '!$B$14*MANU!DI57)+(0*'Weight '!$B$15*MANU!DX57)+(2/3*'Weight '!$B$16*MANU!EM57)</f>
        <v>16.72456027365935</v>
      </c>
      <c r="E54" s="1">
        <f>(1/3*'Weight '!$B$3*MANU!I57)+(1/3*'Weight '!$B$4*MANU!X57)+(1/5*'Weight '!$B$5*MANU!AM57)+(0*'Weight '!$B$8*MANU!BB57)+(0*'Weight '!$B$9*MANU!BQ57)+(1/2*'Weight '!$B$10*MANU!CF57)+(1/5*'Weight '!$B$11*MANU!CU57)+(0*'Weight '!$B$14*MANU!DJ57)+(0*'Weight '!$B$15*MANU!DY57)+(2/3*'Weight '!$B$16*MANU!EN57)</f>
        <v>16.455467536197816</v>
      </c>
      <c r="F54" s="1">
        <f>(1/3*'Weight '!$B$3*MANU!J57)+(1/3*'Weight '!$B$4*MANU!Y57)+(1/5*'Weight '!$B$5*MANU!AN57)+(0*'Weight '!$B$8*MANU!BC57)+(0*'Weight '!$B$9*MANU!BR57)+(1/2*'Weight '!$B$10*MANU!CG57)+(1/5*'Weight '!$B$11*MANU!CV57)+(0*'Weight '!$B$14*MANU!DK57)+(0*'Weight '!$B$15*MANU!DZ57)+(2/3*'Weight '!$B$16*MANU!EO57)</f>
        <v>16.09724096299438</v>
      </c>
      <c r="G54" s="1">
        <f>(1/3*'Weight '!$B$3*MANU!K57)+(1/3*'Weight '!$B$4*MANU!Z57)+(1/5*'Weight '!$B$5*MANU!AO57)+(0*'Weight '!$B$8*MANU!BD57)+(0*'Weight '!$B$9*MANU!BS57)+(1/2*'Weight '!$B$10*MANU!CH57)+(1/5*'Weight '!$B$11*MANU!CW57)+(0*'Weight '!$B$14*MANU!DL57)+(0*'Weight '!$B$15*MANU!EA57)+(2/3*'Weight '!$B$16*MANU!EP57)</f>
        <v>15.574255319148927</v>
      </c>
      <c r="H54" s="1">
        <f>(1/3*'Weight '!$B$3*MANU!L57)+(1/3*'Weight '!$B$4*MANU!AA57)+(1/5*'Weight '!$B$5*MANU!AP57)+(0*'Weight '!$B$8*MANU!BE57)+(0*'Weight '!$B$9*MANU!BT57)+(1/2*'Weight '!$B$10*MANU!CI57)+(1/5*'Weight '!$B$11*MANU!CX57)+(0*'Weight '!$B$14*MANU!DM57)+(0*'Weight '!$B$15*MANU!EB57)+(2/3*'Weight '!$B$16*MANU!EQ57)</f>
        <v>15.997214349732323</v>
      </c>
      <c r="I54" s="1">
        <f>(1/3*'Weight '!$B$3*MANU!M57)+(1/3*'Weight '!$B$4*MANU!AB57)+(1/5*'Weight '!$B$5*MANU!AQ57)+(0*'Weight '!$B$8*MANU!BF57)+(0*'Weight '!$B$9*MANU!BU57)+(1/2*'Weight '!$B$10*MANU!CJ57)+(1/5*'Weight '!$B$11*MANU!CY57)+(0*'Weight '!$B$14*MANU!DN57)+(0*'Weight '!$B$15*MANU!EC57)+(2/3*'Weight '!$B$16*MANU!ER57)</f>
        <v>16.582959576853014</v>
      </c>
      <c r="J54" s="1">
        <f>(1/3*'Weight '!$B$3*MANU!N57)+(1/3*'Weight '!$B$4*MANU!AC57)+(1/5*'Weight '!$B$5*MANU!AR57)+(0*'Weight '!$B$8*MANU!BG57)+(0*'Weight '!$B$9*MANU!BV57)+(1/2*'Weight '!$B$10*MANU!CK57)+(1/5*'Weight '!$B$11*MANU!CZ57)+(0*'Weight '!$B$14*MANU!DO57)+(0*'Weight '!$B$15*MANU!ED57)+(2/3*'Weight '!$B$16*MANU!ES57)</f>
        <v>16.795367186811237</v>
      </c>
      <c r="K54" s="1">
        <f>(1/3*'Weight '!$B$3*MANU!O57)+(1/3*'Weight '!$B$4*MANU!AD57)+(1/5*'Weight '!$B$5*MANU!AS57)+(0*'Weight '!$B$8*MANU!BH57)+(0*'Weight '!$B$9*MANU!BW57)+(1/2*'Weight '!$B$10*MANU!CL57)+(1/5*'Weight '!$B$11*MANU!DA57)+(0*'Weight '!$B$14*MANU!DP57)+(0*'Weight '!$B$15*MANU!EE57)+(2/3*'Weight '!$B$16*MANU!ET57)</f>
        <v>16.324966767516969</v>
      </c>
      <c r="L54" s="1">
        <f>(1/3*'Weight '!$B$3*MANU!P57)+(1/3*'Weight '!$B$4*MANU!AE57)+(1/5*'Weight '!$B$5*MANU!AT57)+(0*'Weight '!$B$8*MANU!BI57)+(0*'Weight '!$B$9*MANU!BX57)+(1/2*'Weight '!$B$10*MANU!CM57)+(1/5*'Weight '!$B$11*MANU!DB57)+(0*'Weight '!$B$14*MANU!DQ57)+(0*'Weight '!$B$15*MANU!EF57)+(2/3*'Weight '!$B$16*MANU!EU57)</f>
        <v>16.586723078927054</v>
      </c>
      <c r="M54" s="1">
        <f>(1/3*'Weight '!$B$3*MANU!Q57)+(1/3*'Weight '!$B$4*MANU!AF57)+(1/5*'Weight '!$B$5*MANU!AU57)+(0*'Weight '!$B$8*MANU!BJ57)+(0*'Weight '!$B$9*MANU!BY57)+(1/2*'Weight '!$B$10*MANU!CN57)+(1/5*'Weight '!$B$11*MANU!DC57)+(0*'Weight '!$B$14*MANU!DR57)+(0*'Weight '!$B$15*MANU!EG57)+(2/3*'Weight '!$B$16*MANU!EV57)</f>
        <v>13.629792195382791</v>
      </c>
      <c r="N54" s="1">
        <f>(1/3*'Weight '!$B$3*MANU!R57)+(1/3*'Weight '!$B$4*MANU!AG57)+(1/5*'Weight '!$B$5*MANU!AV57)+(0*'Weight '!$B$8*MANU!BK57)+(0*'Weight '!$B$9*MANU!BZ57)+(1/2*'Weight '!$B$10*MANU!CO57)+(1/5*'Weight '!$B$11*MANU!DD57)+(0*'Weight '!$B$14*MANU!DS57)+(0*'Weight '!$B$15*MANU!EH57)+(2/3*'Weight '!$B$16*MANU!EW57)</f>
        <v>16.137121212121201</v>
      </c>
      <c r="O54" s="1">
        <f>(1/3*'Weight '!$B$3*MANU!S57)+(1/3*'Weight '!$B$4*MANU!AH57)+(1/5*'Weight '!$B$5*MANU!AW57)+(0*'Weight '!$B$8*MANU!BL57)+(0*'Weight '!$B$9*MANU!CA57)+(1/2*'Weight '!$B$10*MANU!CP57)+(1/5*'Weight '!$B$11*MANU!DE57)+(0*'Weight '!$B$14*MANU!DT57)+(0*'Weight '!$B$15*MANU!EI57)+(2/3*'Weight '!$B$16*MANU!EX57)</f>
        <v>16.418461707223418</v>
      </c>
      <c r="P54" s="1">
        <f>(1/3*'Weight '!$B$3*MANU!T57)+(1/3*'Weight '!$B$4*MANU!AI57)+(1/5*'Weight '!$B$5*MANU!AX57)+(0*'Weight '!$B$8*MANU!BM57)+(0*'Weight '!$B$9*MANU!CB57)+(1/2*'Weight '!$B$10*MANU!CQ57)+(1/5*'Weight '!$B$11*MANU!DF57)+(0*'Weight '!$B$14*MANU!DU57)+(0*'Weight '!$B$15*MANU!EJ57)+(2/3*'Weight '!$B$16*MANU!EY57)</f>
        <v>16.430013156876395</v>
      </c>
    </row>
    <row r="55" spans="1:16" ht="15">
      <c r="A55" s="1" t="s">
        <v>761</v>
      </c>
      <c r="B55" s="1">
        <f>(1/3*'Weight '!$B$3*MANU!F58)+(1/3*'Weight '!$B$4*MANU!U58)+(1/5*'Weight '!$B$5*MANU!AJ58)+(0*'Weight '!$B$8*MANU!AY58)+(0*'Weight '!$B$9*MANU!BN58)+(1/2*'Weight '!$B$10*MANU!CC58)+(1/5*'Weight '!$B$11*MANU!CR58)+(0*'Weight '!$B$14*MANU!DG58)+(0*'Weight '!$B$15*MANU!DV58)+(2/3*'Weight '!$B$16*MANU!EK58)</f>
        <v>12.214228306543047</v>
      </c>
      <c r="C55" s="1">
        <f>(1/3*'Weight '!$B$3*MANU!G58)+(1/3*'Weight '!$B$4*MANU!V58)+(1/5*'Weight '!$B$5*MANU!AK58)+(0*'Weight '!$B$8*MANU!AZ58)+(0*'Weight '!$B$9*MANU!BO58)+(1/2*'Weight '!$B$10*MANU!CD58)+(1/5*'Weight '!$B$11*MANU!CS58)+(0*'Weight '!$B$14*MANU!DH58)+(0*'Weight '!$B$15*MANU!DW58)+(2/3*'Weight '!$B$16*MANU!EL58)</f>
        <v>12.216841137675914</v>
      </c>
      <c r="D55" s="1">
        <f>(1/3*'Weight '!$B$3*MANU!H58)+(1/3*'Weight '!$B$4*MANU!W58)+(1/5*'Weight '!$B$5*MANU!AL58)+(0*'Weight '!$B$8*MANU!BA58)+(0*'Weight '!$B$9*MANU!BP58)+(1/2*'Weight '!$B$10*MANU!CE58)+(1/5*'Weight '!$B$11*MANU!CT58)+(0*'Weight '!$B$14*MANU!DI58)+(0*'Weight '!$B$15*MANU!DX58)+(2/3*'Weight '!$B$16*MANU!EM58)</f>
        <v>11.7980948811643</v>
      </c>
      <c r="E55" s="1">
        <f>(1/3*'Weight '!$B$3*MANU!I58)+(1/3*'Weight '!$B$4*MANU!X58)+(1/5*'Weight '!$B$5*MANU!AM58)+(0*'Weight '!$B$8*MANU!BB58)+(0*'Weight '!$B$9*MANU!BQ58)+(1/2*'Weight '!$B$10*MANU!CF58)+(1/5*'Weight '!$B$11*MANU!CU58)+(0*'Weight '!$B$14*MANU!DJ58)+(0*'Weight '!$B$15*MANU!DY58)+(2/3*'Weight '!$B$16*MANU!EN58)</f>
        <v>12.212452374314642</v>
      </c>
      <c r="F55" s="1">
        <f>(1/3*'Weight '!$B$3*MANU!J58)+(1/3*'Weight '!$B$4*MANU!Y58)+(1/5*'Weight '!$B$5*MANU!AN58)+(0*'Weight '!$B$8*MANU!BC58)+(0*'Weight '!$B$9*MANU!BR58)+(1/2*'Weight '!$B$10*MANU!CG58)+(1/5*'Weight '!$B$11*MANU!CV58)+(0*'Weight '!$B$14*MANU!DK58)+(0*'Weight '!$B$15*MANU!DZ58)+(2/3*'Weight '!$B$16*MANU!EO58)</f>
        <v>9.0692141192141094</v>
      </c>
      <c r="G55" s="1">
        <f>(1/3*'Weight '!$B$3*MANU!K58)+(1/3*'Weight '!$B$4*MANU!Z58)+(1/5*'Weight '!$B$5*MANU!AO58)+(0*'Weight '!$B$8*MANU!BD58)+(0*'Weight '!$B$9*MANU!BS58)+(1/2*'Weight '!$B$10*MANU!CH58)+(1/5*'Weight '!$B$11*MANU!CW58)+(0*'Weight '!$B$14*MANU!DL58)+(0*'Weight '!$B$15*MANU!EA58)+(2/3*'Weight '!$B$16*MANU!EP58)</f>
        <v>9.4466666666666583</v>
      </c>
      <c r="H55" s="1">
        <f>(1/3*'Weight '!$B$3*MANU!L58)+(1/3*'Weight '!$B$4*MANU!AA58)+(1/5*'Weight '!$B$5*MANU!AP58)+(0*'Weight '!$B$8*MANU!BE58)+(0*'Weight '!$B$9*MANU!BT58)+(1/2*'Weight '!$B$10*MANU!CI58)+(1/5*'Weight '!$B$11*MANU!CX58)+(0*'Weight '!$B$14*MANU!DM58)+(0*'Weight '!$B$15*MANU!EB58)+(2/3*'Weight '!$B$16*MANU!EQ58)</f>
        <v>9.4979352781510968</v>
      </c>
      <c r="I55" s="1">
        <f>(1/3*'Weight '!$B$3*MANU!M58)+(1/3*'Weight '!$B$4*MANU!AB58)+(1/5*'Weight '!$B$5*MANU!AQ58)+(0*'Weight '!$B$8*MANU!BF58)+(0*'Weight '!$B$9*MANU!BU58)+(1/2*'Weight '!$B$10*MANU!CJ58)+(1/5*'Weight '!$B$11*MANU!CY58)+(0*'Weight '!$B$14*MANU!DN58)+(0*'Weight '!$B$15*MANU!EC58)+(2/3*'Weight '!$B$16*MANU!ER58)</f>
        <v>10.575173553027756</v>
      </c>
      <c r="J55" s="1">
        <f>(1/3*'Weight '!$B$3*MANU!N58)+(1/3*'Weight '!$B$4*MANU!AC58)+(1/5*'Weight '!$B$5*MANU!AR58)+(0*'Weight '!$B$8*MANU!BG58)+(0*'Weight '!$B$9*MANU!BV58)+(1/2*'Weight '!$B$10*MANU!CK58)+(1/5*'Weight '!$B$11*MANU!CZ58)+(0*'Weight '!$B$14*MANU!DO58)+(0*'Weight '!$B$15*MANU!ED58)+(2/3*'Weight '!$B$16*MANU!ES58)</f>
        <v>11.382627642825005</v>
      </c>
      <c r="K55" s="1">
        <f>(1/3*'Weight '!$B$3*MANU!O58)+(1/3*'Weight '!$B$4*MANU!AD58)+(1/5*'Weight '!$B$5*MANU!AS58)+(0*'Weight '!$B$8*MANU!BH58)+(0*'Weight '!$B$9*MANU!BW58)+(1/2*'Weight '!$B$10*MANU!CL58)+(1/5*'Weight '!$B$11*MANU!DA58)+(0*'Weight '!$B$14*MANU!DP58)+(0*'Weight '!$B$15*MANU!EE58)+(2/3*'Weight '!$B$16*MANU!ET58)</f>
        <v>9.3713331558696034</v>
      </c>
      <c r="L55" s="1">
        <f>(1/3*'Weight '!$B$3*MANU!P58)+(1/3*'Weight '!$B$4*MANU!AE58)+(1/5*'Weight '!$B$5*MANU!AT58)+(0*'Weight '!$B$8*MANU!BI58)+(0*'Weight '!$B$9*MANU!BX58)+(1/2*'Weight '!$B$10*MANU!CM58)+(1/5*'Weight '!$B$11*MANU!DB58)+(0*'Weight '!$B$14*MANU!DQ58)+(0*'Weight '!$B$15*MANU!EF58)+(2/3*'Weight '!$B$16*MANU!EU58)</f>
        <v>9.9073303373713646</v>
      </c>
      <c r="M55" s="1">
        <f>(1/3*'Weight '!$B$3*MANU!Q58)+(1/3*'Weight '!$B$4*MANU!AF58)+(1/5*'Weight '!$B$5*MANU!AU58)+(0*'Weight '!$B$8*MANU!BJ58)+(0*'Weight '!$B$9*MANU!BY58)+(1/2*'Weight '!$B$10*MANU!CN58)+(1/5*'Weight '!$B$11*MANU!DC58)+(0*'Weight '!$B$14*MANU!DR58)+(0*'Weight '!$B$15*MANU!EG58)+(2/3*'Weight '!$B$16*MANU!EV58)</f>
        <v>0</v>
      </c>
      <c r="N55" s="1">
        <f>(1/3*'Weight '!$B$3*MANU!R58)+(1/3*'Weight '!$B$4*MANU!AG58)+(1/5*'Weight '!$B$5*MANU!AV58)+(0*'Weight '!$B$8*MANU!BK58)+(0*'Weight '!$B$9*MANU!BZ58)+(1/2*'Weight '!$B$10*MANU!CO58)+(1/5*'Weight '!$B$11*MANU!DD58)+(0*'Weight '!$B$14*MANU!DS58)+(0*'Weight '!$B$15*MANU!EH58)+(2/3*'Weight '!$B$16*MANU!EW58)</f>
        <v>0</v>
      </c>
      <c r="O55" s="1">
        <f>(1/3*'Weight '!$B$3*MANU!S58)+(1/3*'Weight '!$B$4*MANU!AH58)+(1/5*'Weight '!$B$5*MANU!AW58)+(0*'Weight '!$B$8*MANU!BL58)+(0*'Weight '!$B$9*MANU!CA58)+(1/2*'Weight '!$B$10*MANU!CP58)+(1/5*'Weight '!$B$11*MANU!DE58)+(0*'Weight '!$B$14*MANU!DT58)+(0*'Weight '!$B$15*MANU!EI58)+(2/3*'Weight '!$B$16*MANU!EX58)</f>
        <v>0</v>
      </c>
      <c r="P55" s="1">
        <f>(1/3*'Weight '!$B$3*MANU!T58)+(1/3*'Weight '!$B$4*MANU!AI58)+(1/5*'Weight '!$B$5*MANU!AX58)+(0*'Weight '!$B$8*MANU!BM58)+(0*'Weight '!$B$9*MANU!CB58)+(1/2*'Weight '!$B$10*MANU!CQ58)+(1/5*'Weight '!$B$11*MANU!DF58)+(0*'Weight '!$B$14*MANU!DU58)+(0*'Weight '!$B$15*MANU!EJ58)+(2/3*'Weight '!$B$16*MANU!EY58)</f>
        <v>0</v>
      </c>
    </row>
    <row r="56" spans="1:16" ht="15">
      <c r="A56" s="1" t="s">
        <v>871</v>
      </c>
      <c r="B56" s="1">
        <f>(1/3*'Weight '!$B$3*MANU!F59)+(1/3*'Weight '!$B$4*MANU!U59)+(1/5*'Weight '!$B$5*MANU!AJ59)+(0*'Weight '!$B$8*MANU!AY59)+(0*'Weight '!$B$9*MANU!BN59)+(1/2*'Weight '!$B$10*MANU!CC59)+(1/5*'Weight '!$B$11*MANU!CR59)+(0*'Weight '!$B$14*MANU!DG59)+(0*'Weight '!$B$15*MANU!DV59)+(2/3*'Weight '!$B$16*MANU!EK59)</f>
        <v>13.727331787092032</v>
      </c>
      <c r="C56" s="1">
        <f>(1/3*'Weight '!$B$3*MANU!G59)+(1/3*'Weight '!$B$4*MANU!V59)+(1/5*'Weight '!$B$5*MANU!AK59)+(0*'Weight '!$B$8*MANU!AZ59)+(0*'Weight '!$B$9*MANU!BO59)+(1/2*'Weight '!$B$10*MANU!CD59)+(1/5*'Weight '!$B$11*MANU!CS59)+(0*'Weight '!$B$14*MANU!DH59)+(0*'Weight '!$B$15*MANU!DW59)+(2/3*'Weight '!$B$16*MANU!EL59)</f>
        <v>13.236960953426367</v>
      </c>
      <c r="D56" s="1">
        <f>(1/3*'Weight '!$B$3*MANU!H59)+(1/3*'Weight '!$B$4*MANU!W59)+(1/5*'Weight '!$B$5*MANU!AL59)+(0*'Weight '!$B$8*MANU!BA59)+(0*'Weight '!$B$9*MANU!BP59)+(1/2*'Weight '!$B$10*MANU!CE59)+(1/5*'Weight '!$B$11*MANU!CT59)+(0*'Weight '!$B$14*MANU!DI59)+(0*'Weight '!$B$15*MANU!DX59)+(2/3*'Weight '!$B$16*MANU!EM59)</f>
        <v>13.368574006405911</v>
      </c>
      <c r="E56" s="1">
        <f>(1/3*'Weight '!$B$3*MANU!I59)+(1/3*'Weight '!$B$4*MANU!X59)+(1/5*'Weight '!$B$5*MANU!AM59)+(0*'Weight '!$B$8*MANU!BB59)+(0*'Weight '!$B$9*MANU!BQ59)+(1/2*'Weight '!$B$10*MANU!CF59)+(1/5*'Weight '!$B$11*MANU!CU59)+(0*'Weight '!$B$14*MANU!DJ59)+(0*'Weight '!$B$15*MANU!DY59)+(2/3*'Weight '!$B$16*MANU!EN59)</f>
        <v>4.3897248551869366</v>
      </c>
      <c r="F56" s="1">
        <f>(1/3*'Weight '!$B$3*MANU!J59)+(1/3*'Weight '!$B$4*MANU!Y59)+(1/5*'Weight '!$B$5*MANU!AN59)+(0*'Weight '!$B$8*MANU!BC59)+(0*'Weight '!$B$9*MANU!BR59)+(1/2*'Weight '!$B$10*MANU!CG59)+(1/5*'Weight '!$B$11*MANU!CV59)+(0*'Weight '!$B$14*MANU!DK59)+(0*'Weight '!$B$15*MANU!DZ59)+(2/3*'Weight '!$B$16*MANU!EO59)</f>
        <v>4.4987959956709966</v>
      </c>
      <c r="G56" s="1">
        <f>(1/3*'Weight '!$B$3*MANU!K59)+(1/3*'Weight '!$B$4*MANU!Z59)+(1/5*'Weight '!$B$5*MANU!AO59)+(0*'Weight '!$B$8*MANU!BD59)+(0*'Weight '!$B$9*MANU!BS59)+(1/2*'Weight '!$B$10*MANU!CH59)+(1/5*'Weight '!$B$11*MANU!CW59)+(0*'Weight '!$B$14*MANU!DL59)+(0*'Weight '!$B$15*MANU!EA59)+(2/3*'Weight '!$B$16*MANU!EP59)</f>
        <v>4.5009935614602705</v>
      </c>
      <c r="H56" s="1">
        <f>(1/3*'Weight '!$B$3*MANU!L59)+(1/3*'Weight '!$B$4*MANU!AA59)+(1/5*'Weight '!$B$5*MANU!AP59)+(0*'Weight '!$B$8*MANU!BE59)+(0*'Weight '!$B$9*MANU!BT59)+(1/2*'Weight '!$B$10*MANU!CI59)+(1/5*'Weight '!$B$11*MANU!CX59)+(0*'Weight '!$B$14*MANU!DM59)+(0*'Weight '!$B$15*MANU!EB59)+(2/3*'Weight '!$B$16*MANU!EQ59)</f>
        <v>4.4820191137730196</v>
      </c>
      <c r="I56" s="1">
        <f>(1/3*'Weight '!$B$3*MANU!M59)+(1/3*'Weight '!$B$4*MANU!AB59)+(1/5*'Weight '!$B$5*MANU!AQ59)+(0*'Weight '!$B$8*MANU!BF59)+(0*'Weight '!$B$9*MANU!BU59)+(1/2*'Weight '!$B$10*MANU!CJ59)+(1/5*'Weight '!$B$11*MANU!CY59)+(0*'Weight '!$B$14*MANU!DN59)+(0*'Weight '!$B$15*MANU!EC59)+(2/3*'Weight '!$B$16*MANU!ER59)</f>
        <v>4.9155820143207034</v>
      </c>
      <c r="J56" s="1">
        <f>(1/3*'Weight '!$B$3*MANU!N59)+(1/3*'Weight '!$B$4*MANU!AC59)+(1/5*'Weight '!$B$5*MANU!AR59)+(0*'Weight '!$B$8*MANU!BG59)+(0*'Weight '!$B$9*MANU!BV59)+(1/2*'Weight '!$B$10*MANU!CK59)+(1/5*'Weight '!$B$11*MANU!CZ59)+(0*'Weight '!$B$14*MANU!DO59)+(0*'Weight '!$B$15*MANU!ED59)+(2/3*'Weight '!$B$16*MANU!ES59)</f>
        <v>4.7235155195681484</v>
      </c>
      <c r="K56" s="1">
        <f>(1/3*'Weight '!$B$3*MANU!O59)+(1/3*'Weight '!$B$4*MANU!AD59)+(1/5*'Weight '!$B$5*MANU!AS59)+(0*'Weight '!$B$8*MANU!BH59)+(0*'Weight '!$B$9*MANU!BW59)+(1/2*'Weight '!$B$10*MANU!CL59)+(1/5*'Weight '!$B$11*MANU!DA59)+(0*'Weight '!$B$14*MANU!DP59)+(0*'Weight '!$B$15*MANU!EE59)+(2/3*'Weight '!$B$16*MANU!ET59)</f>
        <v>5.8627763477371815</v>
      </c>
      <c r="L56" s="1">
        <f>(1/3*'Weight '!$B$3*MANU!P59)+(1/3*'Weight '!$B$4*MANU!AE59)+(1/5*'Weight '!$B$5*MANU!AT59)+(0*'Weight '!$B$8*MANU!BI59)+(0*'Weight '!$B$9*MANU!BX59)+(1/2*'Weight '!$B$10*MANU!CM59)+(1/5*'Weight '!$B$11*MANU!DB59)+(0*'Weight '!$B$14*MANU!DQ59)+(0*'Weight '!$B$15*MANU!EF59)+(2/3*'Weight '!$B$16*MANU!EU59)</f>
        <v>6.0810733359385098</v>
      </c>
      <c r="M56" s="1">
        <f>(1/3*'Weight '!$B$3*MANU!Q59)+(1/3*'Weight '!$B$4*MANU!AF59)+(1/5*'Weight '!$B$5*MANU!AU59)+(0*'Weight '!$B$8*MANU!BJ59)+(0*'Weight '!$B$9*MANU!BY59)+(1/2*'Weight '!$B$10*MANU!CN59)+(1/5*'Weight '!$B$11*MANU!DC59)+(0*'Weight '!$B$14*MANU!DR59)+(0*'Weight '!$B$15*MANU!EG59)+(2/3*'Weight '!$B$16*MANU!EV59)</f>
        <v>6.4633110450718139</v>
      </c>
      <c r="N56" s="1">
        <f>(1/3*'Weight '!$B$3*MANU!R59)+(1/3*'Weight '!$B$4*MANU!AG59)+(1/5*'Weight '!$B$5*MANU!AV59)+(0*'Weight '!$B$8*MANU!BK59)+(0*'Weight '!$B$9*MANU!BZ59)+(1/2*'Weight '!$B$10*MANU!CO59)+(1/5*'Weight '!$B$11*MANU!DD59)+(0*'Weight '!$B$14*MANU!DS59)+(0*'Weight '!$B$15*MANU!EH59)+(2/3*'Weight '!$B$16*MANU!EW59)</f>
        <v>9.9938228438228371</v>
      </c>
      <c r="O56" s="1">
        <f>(1/3*'Weight '!$B$3*MANU!S59)+(1/3*'Weight '!$B$4*MANU!AH59)+(1/5*'Weight '!$B$5*MANU!AW59)+(0*'Weight '!$B$8*MANU!BL59)+(0*'Weight '!$B$9*MANU!CA59)+(1/2*'Weight '!$B$10*MANU!CP59)+(1/5*'Weight '!$B$11*MANU!DE59)+(0*'Weight '!$B$14*MANU!DT59)+(0*'Weight '!$B$15*MANU!EI59)+(2/3*'Weight '!$B$16*MANU!EX59)</f>
        <v>10.352360478839987</v>
      </c>
      <c r="P56" s="1">
        <f>(1/3*'Weight '!$B$3*MANU!T59)+(1/3*'Weight '!$B$4*MANU!AI59)+(1/5*'Weight '!$B$5*MANU!AX59)+(0*'Weight '!$B$8*MANU!BM59)+(0*'Weight '!$B$9*MANU!CB59)+(1/2*'Weight '!$B$10*MANU!CQ59)+(1/5*'Weight '!$B$11*MANU!DF59)+(0*'Weight '!$B$14*MANU!DU59)+(0*'Weight '!$B$15*MANU!EJ59)+(2/3*'Weight '!$B$16*MANU!EY59)</f>
        <v>11.011268047708718</v>
      </c>
    </row>
    <row r="57" spans="1:16" ht="15">
      <c r="A57" s="1" t="s">
        <v>727</v>
      </c>
      <c r="B57" s="1">
        <f>(1/3*'Weight '!$B$3*MANU!F60)+(1/3*'Weight '!$B$4*MANU!U60)+(1/5*'Weight '!$B$5*MANU!AJ60)+(0*'Weight '!$B$8*MANU!AY60)+(0*'Weight '!$B$9*MANU!BN60)+(1/2*'Weight '!$B$10*MANU!CC60)+(1/5*'Weight '!$B$11*MANU!CR60)+(0*'Weight '!$B$14*MANU!DG60)+(0*'Weight '!$B$15*MANU!DV60)+(2/3*'Weight '!$B$16*MANU!EK60)</f>
        <v>12.286142579572999</v>
      </c>
      <c r="C57" s="1">
        <f>(1/3*'Weight '!$B$3*MANU!G60)+(1/3*'Weight '!$B$4*MANU!V60)+(1/5*'Weight '!$B$5*MANU!AK60)+(0*'Weight '!$B$8*MANU!AZ60)+(0*'Weight '!$B$9*MANU!BO60)+(1/2*'Weight '!$B$10*MANU!CD60)+(1/5*'Weight '!$B$11*MANU!CS60)+(0*'Weight '!$B$14*MANU!DH60)+(0*'Weight '!$B$15*MANU!DW60)+(2/3*'Weight '!$B$16*MANU!EL60)</f>
        <v>12.303918069925487</v>
      </c>
      <c r="D57" s="1">
        <f>(1/3*'Weight '!$B$3*MANU!H60)+(1/3*'Weight '!$B$4*MANU!W60)+(1/5*'Weight '!$B$5*MANU!AL60)+(0*'Weight '!$B$8*MANU!BA60)+(0*'Weight '!$B$9*MANU!BP60)+(1/2*'Weight '!$B$10*MANU!CE60)+(1/5*'Weight '!$B$11*MANU!CT60)+(0*'Weight '!$B$14*MANU!DI60)+(0*'Weight '!$B$15*MANU!DX60)+(2/3*'Weight '!$B$16*MANU!EM60)</f>
        <v>12.24221145768432</v>
      </c>
      <c r="E57" s="1">
        <f>(1/3*'Weight '!$B$3*MANU!I60)+(1/3*'Weight '!$B$4*MANU!X60)+(1/5*'Weight '!$B$5*MANU!AM60)+(0*'Weight '!$B$8*MANU!BB60)+(0*'Weight '!$B$9*MANU!BQ60)+(1/2*'Weight '!$B$10*MANU!CF60)+(1/5*'Weight '!$B$11*MANU!CU60)+(0*'Weight '!$B$14*MANU!DJ60)+(0*'Weight '!$B$15*MANU!DY60)+(2/3*'Weight '!$B$16*MANU!EN60)</f>
        <v>14.483378182986577</v>
      </c>
      <c r="F57" s="1">
        <f>(1/3*'Weight '!$B$3*MANU!J60)+(1/3*'Weight '!$B$4*MANU!Y60)+(1/5*'Weight '!$B$5*MANU!AN60)+(0*'Weight '!$B$8*MANU!BC60)+(0*'Weight '!$B$9*MANU!BR60)+(1/2*'Weight '!$B$10*MANU!CG60)+(1/5*'Weight '!$B$11*MANU!CV60)+(0*'Weight '!$B$14*MANU!DK60)+(0*'Weight '!$B$15*MANU!DZ60)+(2/3*'Weight '!$B$16*MANU!EO60)</f>
        <v>13.445001470548908</v>
      </c>
      <c r="G57" s="1">
        <f>(1/3*'Weight '!$B$3*MANU!K60)+(1/3*'Weight '!$B$4*MANU!Z60)+(1/5*'Weight '!$B$5*MANU!AO60)+(0*'Weight '!$B$8*MANU!BD60)+(0*'Weight '!$B$9*MANU!BS60)+(1/2*'Weight '!$B$10*MANU!CH60)+(1/5*'Weight '!$B$11*MANU!CW60)+(0*'Weight '!$B$14*MANU!DL60)+(0*'Weight '!$B$15*MANU!EA60)+(2/3*'Weight '!$B$16*MANU!EP60)</f>
        <v>13.967536238821202</v>
      </c>
      <c r="H57" s="1">
        <f>(1/3*'Weight '!$B$3*MANU!L60)+(1/3*'Weight '!$B$4*MANU!AA60)+(1/5*'Weight '!$B$5*MANU!AP60)+(0*'Weight '!$B$8*MANU!BE60)+(0*'Weight '!$B$9*MANU!BT60)+(1/2*'Weight '!$B$10*MANU!CI60)+(1/5*'Weight '!$B$11*MANU!CX60)+(0*'Weight '!$B$14*MANU!DM60)+(0*'Weight '!$B$15*MANU!EB60)+(2/3*'Weight '!$B$16*MANU!EQ60)</f>
        <v>13.908868871289517</v>
      </c>
      <c r="I57" s="1">
        <f>(1/3*'Weight '!$B$3*MANU!M60)+(1/3*'Weight '!$B$4*MANU!AB60)+(1/5*'Weight '!$B$5*MANU!AQ60)+(0*'Weight '!$B$8*MANU!BF60)+(0*'Weight '!$B$9*MANU!BU60)+(1/2*'Weight '!$B$10*MANU!CJ60)+(1/5*'Weight '!$B$11*MANU!CY60)+(0*'Weight '!$B$14*MANU!DN60)+(0*'Weight '!$B$15*MANU!EC60)+(2/3*'Weight '!$B$16*MANU!ER60)</f>
        <v>14.160667314994896</v>
      </c>
      <c r="J57" s="1">
        <f>(1/3*'Weight '!$B$3*MANU!N60)+(1/3*'Weight '!$B$4*MANU!AC60)+(1/5*'Weight '!$B$5*MANU!AR60)+(0*'Weight '!$B$8*MANU!BG60)+(0*'Weight '!$B$9*MANU!BV60)+(1/2*'Weight '!$B$10*MANU!CK60)+(1/5*'Weight '!$B$11*MANU!CZ60)+(0*'Weight '!$B$14*MANU!DO60)+(0*'Weight '!$B$15*MANU!ED60)+(2/3*'Weight '!$B$16*MANU!ES60)</f>
        <v>14.637269455690504</v>
      </c>
      <c r="K57" s="1">
        <f>(1/3*'Weight '!$B$3*MANU!O60)+(1/3*'Weight '!$B$4*MANU!AD60)+(1/5*'Weight '!$B$5*MANU!AS60)+(0*'Weight '!$B$8*MANU!BH60)+(0*'Weight '!$B$9*MANU!BW60)+(1/2*'Weight '!$B$10*MANU!CL60)+(1/5*'Weight '!$B$11*MANU!DA60)+(0*'Weight '!$B$14*MANU!DP60)+(0*'Weight '!$B$15*MANU!EE60)+(2/3*'Weight '!$B$16*MANU!ET60)</f>
        <v>13.450397269199712</v>
      </c>
      <c r="L57" s="1">
        <f>(1/3*'Weight '!$B$3*MANU!P60)+(1/3*'Weight '!$B$4*MANU!AE60)+(1/5*'Weight '!$B$5*MANU!AT60)+(0*'Weight '!$B$8*MANU!BI60)+(0*'Weight '!$B$9*MANU!BX60)+(1/2*'Weight '!$B$10*MANU!CM60)+(1/5*'Weight '!$B$11*MANU!DB60)+(0*'Weight '!$B$14*MANU!DQ60)+(0*'Weight '!$B$15*MANU!EF60)+(2/3*'Weight '!$B$16*MANU!EU60)</f>
        <v>10.344045851243967</v>
      </c>
      <c r="M57" s="1">
        <f>(1/3*'Weight '!$B$3*MANU!Q60)+(1/3*'Weight '!$B$4*MANU!AF60)+(1/5*'Weight '!$B$5*MANU!AU60)+(0*'Weight '!$B$8*MANU!BJ60)+(0*'Weight '!$B$9*MANU!BY60)+(1/2*'Weight '!$B$10*MANU!CN60)+(1/5*'Weight '!$B$11*MANU!DC60)+(0*'Weight '!$B$14*MANU!DR60)+(0*'Weight '!$B$15*MANU!EG60)+(2/3*'Weight '!$B$16*MANU!EV60)</f>
        <v>9.9352989968790393</v>
      </c>
      <c r="N57" s="1">
        <f>(1/3*'Weight '!$B$3*MANU!R60)+(1/3*'Weight '!$B$4*MANU!AG60)+(1/5*'Weight '!$B$5*MANU!AV60)+(0*'Weight '!$B$8*MANU!BK60)+(0*'Weight '!$B$9*MANU!BZ60)+(1/2*'Weight '!$B$10*MANU!CO60)+(1/5*'Weight '!$B$11*MANU!DD60)+(0*'Weight '!$B$14*MANU!DS60)+(0*'Weight '!$B$15*MANU!EH60)+(2/3*'Weight '!$B$16*MANU!EW60)</f>
        <v>7.9707459207459115</v>
      </c>
      <c r="O57" s="1">
        <f>(1/3*'Weight '!$B$3*MANU!S60)+(1/3*'Weight '!$B$4*MANU!AH60)+(1/5*'Weight '!$B$5*MANU!AW60)+(0*'Weight '!$B$8*MANU!BL60)+(0*'Weight '!$B$9*MANU!CA60)+(1/2*'Weight '!$B$10*MANU!CP60)+(1/5*'Weight '!$B$11*MANU!DE60)+(0*'Weight '!$B$14*MANU!DT60)+(0*'Weight '!$B$15*MANU!EI60)+(2/3*'Weight '!$B$16*MANU!EX60)</f>
        <v>8.9149335782551926</v>
      </c>
      <c r="P57" s="1">
        <f>(1/3*'Weight '!$B$3*MANU!T60)+(1/3*'Weight '!$B$4*MANU!AI60)+(1/5*'Weight '!$B$5*MANU!AX60)+(0*'Weight '!$B$8*MANU!BM60)+(0*'Weight '!$B$9*MANU!CB60)+(1/2*'Weight '!$B$10*MANU!CQ60)+(1/5*'Weight '!$B$11*MANU!DF60)+(0*'Weight '!$B$14*MANU!DU60)+(0*'Weight '!$B$15*MANU!EJ60)+(2/3*'Weight '!$B$16*MANU!EY60)</f>
        <v>9.0155367231638337</v>
      </c>
    </row>
    <row r="58" spans="1:16" ht="15">
      <c r="A58" s="1" t="s">
        <v>702</v>
      </c>
      <c r="B58" s="1">
        <f>(1/3*'Weight '!$B$3*MANU!F61)+(1/3*'Weight '!$B$4*MANU!U61)+(1/5*'Weight '!$B$5*MANU!AJ61)+(0*'Weight '!$B$8*MANU!AY61)+(0*'Weight '!$B$9*MANU!BN61)+(1/2*'Weight '!$B$10*MANU!CC61)+(1/5*'Weight '!$B$11*MANU!CR61)+(0*'Weight '!$B$14*MANU!DG61)+(0*'Weight '!$B$15*MANU!DV61)+(2/3*'Weight '!$B$16*MANU!EK61)</f>
        <v>12.36330128150945</v>
      </c>
      <c r="C58" s="1">
        <f>(1/3*'Weight '!$B$3*MANU!G61)+(1/3*'Weight '!$B$4*MANU!V61)+(1/5*'Weight '!$B$5*MANU!AK61)+(0*'Weight '!$B$8*MANU!AZ61)+(0*'Weight '!$B$9*MANU!BO61)+(1/2*'Weight '!$B$10*MANU!CD61)+(1/5*'Weight '!$B$11*MANU!CS61)+(0*'Weight '!$B$14*MANU!DH61)+(0*'Weight '!$B$15*MANU!DW61)+(2/3*'Weight '!$B$16*MANU!EL61)</f>
        <v>13.542233954198817</v>
      </c>
      <c r="D58" s="1">
        <f>(1/3*'Weight '!$B$3*MANU!H61)+(1/3*'Weight '!$B$4*MANU!W61)+(1/5*'Weight '!$B$5*MANU!AL61)+(0*'Weight '!$B$8*MANU!BA61)+(0*'Weight '!$B$9*MANU!BP61)+(1/2*'Weight '!$B$10*MANU!CE61)+(1/5*'Weight '!$B$11*MANU!CT61)+(0*'Weight '!$B$14*MANU!DI61)+(0*'Weight '!$B$15*MANU!DX61)+(2/3*'Weight '!$B$16*MANU!EM61)</f>
        <v>13.572063596442057</v>
      </c>
      <c r="E58" s="1">
        <f>(1/3*'Weight '!$B$3*MANU!I61)+(1/3*'Weight '!$B$4*MANU!X61)+(1/5*'Weight '!$B$5*MANU!AM61)+(0*'Weight '!$B$8*MANU!BB61)+(0*'Weight '!$B$9*MANU!BQ61)+(1/2*'Weight '!$B$10*MANU!CF61)+(1/5*'Weight '!$B$11*MANU!CU61)+(0*'Weight '!$B$14*MANU!DJ61)+(0*'Weight '!$B$15*MANU!DY61)+(2/3*'Weight '!$B$16*MANU!EN61)</f>
        <v>12.552820093282172</v>
      </c>
      <c r="F58" s="1">
        <f>(1/3*'Weight '!$B$3*MANU!J61)+(1/3*'Weight '!$B$4*MANU!Y61)+(1/5*'Weight '!$B$5*MANU!AN61)+(0*'Weight '!$B$8*MANU!BC61)+(0*'Weight '!$B$9*MANU!BR61)+(1/2*'Weight '!$B$10*MANU!CG61)+(1/5*'Weight '!$B$11*MANU!CV61)+(0*'Weight '!$B$14*MANU!DK61)+(0*'Weight '!$B$15*MANU!DZ61)+(2/3*'Weight '!$B$16*MANU!EO61)</f>
        <v>11.399221291528976</v>
      </c>
      <c r="G58" s="1">
        <f>(1/3*'Weight '!$B$3*MANU!K61)+(1/3*'Weight '!$B$4*MANU!Z61)+(1/5*'Weight '!$B$5*MANU!AO61)+(0*'Weight '!$B$8*MANU!BD61)+(0*'Weight '!$B$9*MANU!BS61)+(1/2*'Weight '!$B$10*MANU!CH61)+(1/5*'Weight '!$B$11*MANU!CW61)+(0*'Weight '!$B$14*MANU!DL61)+(0*'Weight '!$B$15*MANU!EA61)+(2/3*'Weight '!$B$16*MANU!EP61)</f>
        <v>9.1733448159405526</v>
      </c>
      <c r="H58" s="1">
        <f>(1/3*'Weight '!$B$3*MANU!L61)+(1/3*'Weight '!$B$4*MANU!AA61)+(1/5*'Weight '!$B$5*MANU!AP61)+(0*'Weight '!$B$8*MANU!BE61)+(0*'Weight '!$B$9*MANU!BT61)+(1/2*'Weight '!$B$10*MANU!CI61)+(1/5*'Weight '!$B$11*MANU!CX61)+(0*'Weight '!$B$14*MANU!DM61)+(0*'Weight '!$B$15*MANU!EB61)+(2/3*'Weight '!$B$16*MANU!EQ61)</f>
        <v>9.3260945025492195</v>
      </c>
      <c r="I58" s="1">
        <f>(1/3*'Weight '!$B$3*MANU!M61)+(1/3*'Weight '!$B$4*MANU!AB61)+(1/5*'Weight '!$B$5*MANU!AQ61)+(0*'Weight '!$B$8*MANU!BF61)+(0*'Weight '!$B$9*MANU!BU61)+(1/2*'Weight '!$B$10*MANU!CJ61)+(1/5*'Weight '!$B$11*MANU!CY61)+(0*'Weight '!$B$14*MANU!DN61)+(0*'Weight '!$B$15*MANU!EC61)+(2/3*'Weight '!$B$16*MANU!ER61)</f>
        <v>9.4515148171500591</v>
      </c>
      <c r="J58" s="1">
        <f>(1/3*'Weight '!$B$3*MANU!N61)+(1/3*'Weight '!$B$4*MANU!AC61)+(1/5*'Weight '!$B$5*MANU!AR61)+(0*'Weight '!$B$8*MANU!BG61)+(0*'Weight '!$B$9*MANU!BV61)+(1/2*'Weight '!$B$10*MANU!CK61)+(1/5*'Weight '!$B$11*MANU!CZ61)+(0*'Weight '!$B$14*MANU!DO61)+(0*'Weight '!$B$15*MANU!ED61)+(2/3*'Weight '!$B$16*MANU!ES61)</f>
        <v>7.8177993059571982</v>
      </c>
      <c r="K58" s="1">
        <f>(1/3*'Weight '!$B$3*MANU!O61)+(1/3*'Weight '!$B$4*MANU!AD61)+(1/5*'Weight '!$B$5*MANU!AS61)+(0*'Weight '!$B$8*MANU!BH61)+(0*'Weight '!$B$9*MANU!BW61)+(1/2*'Weight '!$B$10*MANU!CL61)+(1/5*'Weight '!$B$11*MANU!DA61)+(0*'Weight '!$B$14*MANU!DP61)+(0*'Weight '!$B$15*MANU!EE61)+(2/3*'Weight '!$B$16*MANU!ET61)</f>
        <v>8.4622777003709579</v>
      </c>
      <c r="L58" s="1">
        <f>(1/3*'Weight '!$B$3*MANU!P61)+(1/3*'Weight '!$B$4*MANU!AE61)+(1/5*'Weight '!$B$5*MANU!AT61)+(0*'Weight '!$B$8*MANU!BI61)+(0*'Weight '!$B$9*MANU!BX61)+(1/2*'Weight '!$B$10*MANU!CM61)+(1/5*'Weight '!$B$11*MANU!DB61)+(0*'Weight '!$B$14*MANU!DQ61)+(0*'Weight '!$B$15*MANU!EF61)+(2/3*'Weight '!$B$16*MANU!EU61)</f>
        <v>8.7759160110062222</v>
      </c>
      <c r="M58" s="1">
        <f>(1/3*'Weight '!$B$3*MANU!Q61)+(1/3*'Weight '!$B$4*MANU!AF61)+(1/5*'Weight '!$B$5*MANU!AU61)+(0*'Weight '!$B$8*MANU!BJ61)+(0*'Weight '!$B$9*MANU!BY61)+(1/2*'Weight '!$B$10*MANU!CN61)+(1/5*'Weight '!$B$11*MANU!DC61)+(0*'Weight '!$B$14*MANU!DR61)+(0*'Weight '!$B$15*MANU!EG61)+(2/3*'Weight '!$B$16*MANU!EV61)</f>
        <v>8.2714366923319336</v>
      </c>
      <c r="N58" s="1">
        <f>(1/3*'Weight '!$B$3*MANU!R61)+(1/3*'Weight '!$B$4*MANU!AG61)+(1/5*'Weight '!$B$5*MANU!AV61)+(0*'Weight '!$B$8*MANU!BK61)+(0*'Weight '!$B$9*MANU!BZ61)+(1/2*'Weight '!$B$10*MANU!CO61)+(1/5*'Weight '!$B$11*MANU!DD61)+(0*'Weight '!$B$14*MANU!DS61)+(0*'Weight '!$B$15*MANU!EH61)+(2/3*'Weight '!$B$16*MANU!EW61)</f>
        <v>8.3038407329104942</v>
      </c>
      <c r="O58" s="1">
        <f>(1/3*'Weight '!$B$3*MANU!S61)+(1/3*'Weight '!$B$4*MANU!AH61)+(1/5*'Weight '!$B$5*MANU!AW61)+(0*'Weight '!$B$8*MANU!BL61)+(0*'Weight '!$B$9*MANU!CA61)+(1/2*'Weight '!$B$10*MANU!CP61)+(1/5*'Weight '!$B$11*MANU!DE61)+(0*'Weight '!$B$14*MANU!DT61)+(0*'Weight '!$B$15*MANU!EI61)+(2/3*'Weight '!$B$16*MANU!EX61)</f>
        <v>8.5761330886591089</v>
      </c>
      <c r="P58" s="1">
        <f>(1/3*'Weight '!$B$3*MANU!T61)+(1/3*'Weight '!$B$4*MANU!AI61)+(1/5*'Weight '!$B$5*MANU!AX61)+(0*'Weight '!$B$8*MANU!BM61)+(0*'Weight '!$B$9*MANU!CB61)+(1/2*'Weight '!$B$10*MANU!CQ61)+(1/5*'Weight '!$B$11*MANU!DF61)+(0*'Weight '!$B$14*MANU!DU61)+(0*'Weight '!$B$15*MANU!EJ61)+(2/3*'Weight '!$B$16*MANU!EY61)</f>
        <v>7.0345484709891428</v>
      </c>
    </row>
    <row r="61" spans="1:16" ht="15">
      <c r="A61" s="7" t="s">
        <v>1001</v>
      </c>
      <c r="B61" s="7">
        <v>0</v>
      </c>
      <c r="C61" s="7">
        <f t="shared" si="1" ref="C61:P61">B61-1</f>
        <v>-1</v>
      </c>
      <c r="D61" s="7">
        <f t="shared" si="1"/>
        <v>-2</v>
      </c>
      <c r="E61" s="7">
        <f t="shared" si="1"/>
        <v>-3</v>
      </c>
      <c r="F61" s="7">
        <f t="shared" si="1"/>
        <v>-4</v>
      </c>
      <c r="G61" s="7">
        <f t="shared" si="1"/>
        <v>-5</v>
      </c>
      <c r="H61" s="7">
        <f t="shared" si="1"/>
        <v>-6</v>
      </c>
      <c r="I61" s="7">
        <f t="shared" si="1"/>
        <v>-7</v>
      </c>
      <c r="J61" s="7">
        <f t="shared" si="1"/>
        <v>-8</v>
      </c>
      <c r="K61" s="7">
        <f t="shared" si="1"/>
        <v>-9</v>
      </c>
      <c r="L61" s="7">
        <f t="shared" si="1"/>
        <v>-10</v>
      </c>
      <c r="M61" s="7">
        <f t="shared" si="1"/>
        <v>-11</v>
      </c>
      <c r="N61" s="7">
        <f t="shared" si="1"/>
        <v>-12</v>
      </c>
      <c r="O61" s="7">
        <f t="shared" si="1"/>
        <v>-13</v>
      </c>
      <c r="P61" s="7">
        <f t="shared" si="1"/>
        <v>-14</v>
      </c>
    </row>
    <row r="62" spans="1:16" ht="15">
      <c r="A62" s="1" t="s">
        <v>533</v>
      </c>
      <c r="B62" s="1">
        <f>(2/3*'Weight '!$B$3*MANU!F44)+(2/3*'Weight '!$B$4*MANU!U44)+(4/5*'Weight '!$B$5*MANU!AJ44)+('Weight '!$B$8*MANU!AY44)+('Weight '!$B$9*MANU!BN44)+(1/2*'Weight '!$B$10*MANU!CC44)+(4/5*'Weight '!$B$11*MANU!CR44)+('Weight '!$B$14*MANU!DG44)+('Weight '!$B$15*MANU!DV44)+(1/3*'Weight '!$B$16*MANU!EK44)</f>
        <v>42.675515667006565</v>
      </c>
      <c r="C62" s="1">
        <f>(2/3*'Weight '!$B$3*MANU!G44)+(2/3*'Weight '!$B$4*MANU!V44)+(4/5*'Weight '!$B$5*MANU!AK44)+('Weight '!$B$8*MANU!AZ44)+('Weight '!$B$9*MANU!BO44)+(1/2*'Weight '!$B$10*MANU!CD44)+(4/5*'Weight '!$B$11*MANU!CS44)+('Weight '!$B$14*MANU!DH44)+('Weight '!$B$15*MANU!DW44)+(1/3*'Weight '!$B$16*MANU!EL44)</f>
        <v>46.146187506550639</v>
      </c>
      <c r="D62" s="1">
        <f>(2/3*'Weight '!$B$3*MANU!H44)+(2/3*'Weight '!$B$4*MANU!W44)+(4/5*'Weight '!$B$5*MANU!AL44)+('Weight '!$B$8*MANU!BA44)+('Weight '!$B$9*MANU!BP44)+(1/2*'Weight '!$B$10*MANU!CE44)+(4/5*'Weight '!$B$11*MANU!CT44)+('Weight '!$B$14*MANU!DI44)+('Weight '!$B$15*MANU!DX44)+(1/3*'Weight '!$B$16*MANU!EM44)</f>
        <v>46.168210165515113</v>
      </c>
      <c r="E62" s="1">
        <f>(2/3*'Weight '!$B$3*MANU!I44)+(2/3*'Weight '!$B$4*MANU!X44)+(4/5*'Weight '!$B$5*MANU!AM44)+('Weight '!$B$8*MANU!BB44)+('Weight '!$B$9*MANU!BQ44)+(1/2*'Weight '!$B$10*MANU!CF44)+(4/5*'Weight '!$B$11*MANU!CU44)+('Weight '!$B$14*MANU!DJ44)+('Weight '!$B$15*MANU!DY44)+(1/3*'Weight '!$B$16*MANU!EN44)</f>
        <v>46.378687431123453</v>
      </c>
      <c r="F62" s="1">
        <f>(2/3*'Weight '!$B$3*MANU!J44)+(2/3*'Weight '!$B$4*MANU!Y44)+(4/5*'Weight '!$B$5*MANU!AN44)+('Weight '!$B$8*MANU!BC44)+('Weight '!$B$9*MANU!BR44)+(1/2*'Weight '!$B$10*MANU!CG44)+(4/5*'Weight '!$B$11*MANU!CV44)+('Weight '!$B$14*MANU!DK44)+('Weight '!$B$15*MANU!DZ44)+(1/3*'Weight '!$B$16*MANU!EO44)</f>
        <v>48.590623294556927</v>
      </c>
      <c r="G62" s="1">
        <f>(2/3*'Weight '!$B$3*MANU!K44)+(2/3*'Weight '!$B$4*MANU!Z44)+(4/5*'Weight '!$B$5*MANU!AO44)+('Weight '!$B$8*MANU!BD44)+('Weight '!$B$9*MANU!BS44)+(1/2*'Weight '!$B$10*MANU!CH44)+(4/5*'Weight '!$B$11*MANU!CW44)+('Weight '!$B$14*MANU!DL44)+('Weight '!$B$15*MANU!EA44)+(1/3*'Weight '!$B$16*MANU!EP44)</f>
        <v>50.965118215118181</v>
      </c>
      <c r="H62" s="1">
        <f>(2/3*'Weight '!$B$3*MANU!L44)+(2/3*'Weight '!$B$4*MANU!AA44)+(4/5*'Weight '!$B$5*MANU!AP44)+('Weight '!$B$8*MANU!BE44)+('Weight '!$B$9*MANU!BT44)+(1/2*'Weight '!$B$10*MANU!CI44)+(4/5*'Weight '!$B$11*MANU!CX44)+('Weight '!$B$14*MANU!DM44)+('Weight '!$B$15*MANU!EB44)+(1/3*'Weight '!$B$16*MANU!EQ44)</f>
        <v>47.473361243333102</v>
      </c>
      <c r="I62" s="1">
        <f>(2/3*'Weight '!$B$3*MANU!M44)+(2/3*'Weight '!$B$4*MANU!AB44)+(4/5*'Weight '!$B$5*MANU!AQ44)+('Weight '!$B$8*MANU!BF44)+('Weight '!$B$9*MANU!BU44)+(1/2*'Weight '!$B$10*MANU!CJ44)+(4/5*'Weight '!$B$11*MANU!CY44)+('Weight '!$B$14*MANU!DN44)+('Weight '!$B$15*MANU!EC44)+(1/3*'Weight '!$B$16*MANU!ER44)</f>
        <v>48.454685508735842</v>
      </c>
      <c r="J62" s="1">
        <f>(2/3*'Weight '!$B$3*MANU!N44)+(2/3*'Weight '!$B$4*MANU!AC44)+(4/5*'Weight '!$B$5*MANU!AR44)+('Weight '!$B$8*MANU!BG44)+('Weight '!$B$9*MANU!BV44)+(1/2*'Weight '!$B$10*MANU!CK44)+(4/5*'Weight '!$B$11*MANU!CZ44)+('Weight '!$B$14*MANU!DO44)+('Weight '!$B$15*MANU!ED44)+(1/3*'Weight '!$B$16*MANU!ES44)</f>
        <v>37.819660746812353</v>
      </c>
      <c r="K62" s="1">
        <f>(2/3*'Weight '!$B$3*MANU!O44)+(2/3*'Weight '!$B$4*MANU!AD44)+(4/5*'Weight '!$B$5*MANU!AS44)+('Weight '!$B$8*MANU!BH44)+('Weight '!$B$9*MANU!BW44)+(1/2*'Weight '!$B$10*MANU!CL44)+(4/5*'Weight '!$B$11*MANU!DA44)+('Weight '!$B$14*MANU!DP44)+('Weight '!$B$15*MANU!EE44)+(1/3*'Weight '!$B$16*MANU!ET44)</f>
        <v>43.33467948717945</v>
      </c>
      <c r="L62" s="1">
        <f>(2/3*'Weight '!$B$3*MANU!P44)+(2/3*'Weight '!$B$4*MANU!AE44)+(4/5*'Weight '!$B$5*MANU!AT44)+('Weight '!$B$8*MANU!BI44)+('Weight '!$B$9*MANU!BX44)+(1/2*'Weight '!$B$10*MANU!CM44)+(4/5*'Weight '!$B$11*MANU!DB44)+('Weight '!$B$14*MANU!DQ44)+('Weight '!$B$15*MANU!EF44)+(1/3*'Weight '!$B$16*MANU!EU44)</f>
        <v>36.595735834289393</v>
      </c>
      <c r="M62" s="1">
        <f>(2/3*'Weight '!$B$3*MANU!Q44)+(2/3*'Weight '!$B$4*MANU!AF44)+(4/5*'Weight '!$B$5*MANU!AU44)+('Weight '!$B$8*MANU!BJ44)+('Weight '!$B$9*MANU!BY44)+(1/2*'Weight '!$B$10*MANU!CN44)+(4/5*'Weight '!$B$11*MANU!DC44)+('Weight '!$B$14*MANU!DR44)+('Weight '!$B$15*MANU!EG44)+(1/3*'Weight '!$B$16*MANU!EV44)</f>
        <v>43.973246385306723</v>
      </c>
      <c r="N62" s="1">
        <f>(2/3*'Weight '!$B$3*MANU!R44)+(2/3*'Weight '!$B$4*MANU!AG44)+(4/5*'Weight '!$B$5*MANU!AV44)+('Weight '!$B$8*MANU!BK44)+('Weight '!$B$9*MANU!BZ44)+(1/2*'Weight '!$B$10*MANU!CO44)+(4/5*'Weight '!$B$11*MANU!DD44)+('Weight '!$B$14*MANU!DS44)+('Weight '!$B$15*MANU!EH44)+(1/3*'Weight '!$B$16*MANU!EW44)</f>
        <v>45.25652430938343</v>
      </c>
      <c r="O62" s="1">
        <f>(2/3*'Weight '!$B$3*MANU!S44)+(2/3*'Weight '!$B$4*MANU!AH44)+(4/5*'Weight '!$B$5*MANU!AW44)+('Weight '!$B$8*MANU!BL44)+('Weight '!$B$9*MANU!CA44)+(1/2*'Weight '!$B$10*MANU!CP44)+(4/5*'Weight '!$B$11*MANU!DE44)+('Weight '!$B$14*MANU!DT44)+('Weight '!$B$15*MANU!EI44)+(1/3*'Weight '!$B$16*MANU!EX44)</f>
        <v>25.100130616509894</v>
      </c>
      <c r="P62" s="1">
        <f>(2/3*'Weight '!$B$3*MANU!T44)+(2/3*'Weight '!$B$4*MANU!AI44)+(4/5*'Weight '!$B$5*MANU!AX44)+('Weight '!$B$8*MANU!BM44)+('Weight '!$B$9*MANU!CB44)+(1/2*'Weight '!$B$10*MANU!CQ44)+(4/5*'Weight '!$B$11*MANU!DF44)+('Weight '!$B$14*MANU!DU44)+('Weight '!$B$15*MANU!EJ44)+(1/3*'Weight '!$B$16*MANU!EY44)</f>
        <v>23.57230562179344</v>
      </c>
    </row>
    <row r="63" spans="1:16" ht="15">
      <c r="A63" s="1" t="s">
        <v>558</v>
      </c>
      <c r="B63" s="1">
        <f>(2/3*'Weight '!$B$3*MANU!F45)+(2/3*'Weight '!$B$4*MANU!U45)+(4/5*'Weight '!$B$5*MANU!AJ45)+('Weight '!$B$8*MANU!AY45)+('Weight '!$B$9*MANU!BN45)+(1/2*'Weight '!$B$10*MANU!CC45)+(4/5*'Weight '!$B$11*MANU!CR45)+('Weight '!$B$14*MANU!DG45)+('Weight '!$B$15*MANU!DV45)+(1/3*'Weight '!$B$16*MANU!EK45)</f>
        <v>63.082296925583961</v>
      </c>
      <c r="C63" s="1">
        <f>(2/3*'Weight '!$B$3*MANU!G45)+(2/3*'Weight '!$B$4*MANU!V45)+(4/5*'Weight '!$B$5*MANU!AK45)+('Weight '!$B$8*MANU!AZ45)+('Weight '!$B$9*MANU!BO45)+(1/2*'Weight '!$B$10*MANU!CD45)+(4/5*'Weight '!$B$11*MANU!CS45)+('Weight '!$B$14*MANU!DH45)+('Weight '!$B$15*MANU!DW45)+(1/3*'Weight '!$B$16*MANU!EL45)</f>
        <v>69.446992278414598</v>
      </c>
      <c r="D63" s="1">
        <f>(2/3*'Weight '!$B$3*MANU!H45)+(2/3*'Weight '!$B$4*MANU!W45)+(4/5*'Weight '!$B$5*MANU!AL45)+('Weight '!$B$8*MANU!BA45)+('Weight '!$B$9*MANU!BP45)+(1/2*'Weight '!$B$10*MANU!CE45)+(4/5*'Weight '!$B$11*MANU!CT45)+('Weight '!$B$14*MANU!DI45)+('Weight '!$B$15*MANU!DX45)+(1/3*'Weight '!$B$16*MANU!EM45)</f>
        <v>66.357118175078071</v>
      </c>
      <c r="E63" s="1">
        <f>(2/3*'Weight '!$B$3*MANU!I45)+(2/3*'Weight '!$B$4*MANU!X45)+(4/5*'Weight '!$B$5*MANU!AM45)+('Weight '!$B$8*MANU!BB45)+('Weight '!$B$9*MANU!BQ45)+(1/2*'Weight '!$B$10*MANU!CF45)+(4/5*'Weight '!$B$11*MANU!CU45)+('Weight '!$B$14*MANU!DJ45)+('Weight '!$B$15*MANU!DY45)+(1/3*'Weight '!$B$16*MANU!EN45)</f>
        <v>60.198162560323716</v>
      </c>
      <c r="F63" s="1">
        <f>(2/3*'Weight '!$B$3*MANU!J45)+(2/3*'Weight '!$B$4*MANU!Y45)+(4/5*'Weight '!$B$5*MANU!AN45)+('Weight '!$B$8*MANU!BC45)+('Weight '!$B$9*MANU!BR45)+(1/2*'Weight '!$B$10*MANU!CG45)+(4/5*'Weight '!$B$11*MANU!CV45)+('Weight '!$B$14*MANU!DK45)+('Weight '!$B$15*MANU!DZ45)+(1/3*'Weight '!$B$16*MANU!EO45)</f>
        <v>54.421595071595057</v>
      </c>
      <c r="G63" s="1">
        <f>(2/3*'Weight '!$B$3*MANU!K45)+(2/3*'Weight '!$B$4*MANU!Z45)+(4/5*'Weight '!$B$5*MANU!AO45)+('Weight '!$B$8*MANU!BD45)+('Weight '!$B$9*MANU!BS45)+(1/2*'Weight '!$B$10*MANU!CH45)+(4/5*'Weight '!$B$11*MANU!CW45)+('Weight '!$B$14*MANU!DL45)+('Weight '!$B$15*MANU!EA45)+(1/3*'Weight '!$B$16*MANU!EP45)</f>
        <v>58.993973882697247</v>
      </c>
      <c r="H63" s="1">
        <f>(2/3*'Weight '!$B$3*MANU!L45)+(2/3*'Weight '!$B$4*MANU!AA45)+(4/5*'Weight '!$B$5*MANU!AP45)+('Weight '!$B$8*MANU!BE45)+('Weight '!$B$9*MANU!BT45)+(1/2*'Weight '!$B$10*MANU!CI45)+(4/5*'Weight '!$B$11*MANU!CX45)+('Weight '!$B$14*MANU!DM45)+('Weight '!$B$15*MANU!EB45)+(1/3*'Weight '!$B$16*MANU!EQ45)</f>
        <v>56.776201895626336</v>
      </c>
      <c r="I63" s="1">
        <f>(2/3*'Weight '!$B$3*MANU!M45)+(2/3*'Weight '!$B$4*MANU!AB45)+(4/5*'Weight '!$B$5*MANU!AQ45)+('Weight '!$B$8*MANU!BF45)+('Weight '!$B$9*MANU!BU45)+(1/2*'Weight '!$B$10*MANU!CJ45)+(4/5*'Weight '!$B$11*MANU!CY45)+('Weight '!$B$14*MANU!DN45)+('Weight '!$B$15*MANU!EC45)+(1/3*'Weight '!$B$16*MANU!ER45)</f>
        <v>56.125461065573759</v>
      </c>
      <c r="J63" s="1">
        <f>(2/3*'Weight '!$B$3*MANU!N45)+(2/3*'Weight '!$B$4*MANU!AC45)+(4/5*'Weight '!$B$5*MANU!AR45)+('Weight '!$B$8*MANU!BG45)+('Weight '!$B$9*MANU!BV45)+(1/2*'Weight '!$B$10*MANU!CK45)+(4/5*'Weight '!$B$11*MANU!CZ45)+('Weight '!$B$14*MANU!DO45)+('Weight '!$B$15*MANU!ED45)+(1/3*'Weight '!$B$16*MANU!ES45)</f>
        <v>50.263874269005818</v>
      </c>
      <c r="K63" s="1">
        <f>(2/3*'Weight '!$B$3*MANU!O45)+(2/3*'Weight '!$B$4*MANU!AD45)+(4/5*'Weight '!$B$5*MANU!AS45)+('Weight '!$B$8*MANU!BH45)+('Weight '!$B$9*MANU!BW45)+(1/2*'Weight '!$B$10*MANU!CL45)+(4/5*'Weight '!$B$11*MANU!DA45)+('Weight '!$B$14*MANU!DP45)+('Weight '!$B$15*MANU!EE45)+(1/3*'Weight '!$B$16*MANU!ET45)</f>
        <v>44.456710424504344</v>
      </c>
      <c r="L63" s="1">
        <f>(2/3*'Weight '!$B$3*MANU!P45)+(2/3*'Weight '!$B$4*MANU!AE45)+(4/5*'Weight '!$B$5*MANU!AT45)+('Weight '!$B$8*MANU!BI45)+('Weight '!$B$9*MANU!BX45)+(1/2*'Weight '!$B$10*MANU!CM45)+(4/5*'Weight '!$B$11*MANU!DB45)+('Weight '!$B$14*MANU!DQ45)+('Weight '!$B$15*MANU!EF45)+(1/3*'Weight '!$B$16*MANU!EU45)</f>
        <v>48.540831527466885</v>
      </c>
      <c r="M63" s="1">
        <f>(2/3*'Weight '!$B$3*MANU!Q45)+(2/3*'Weight '!$B$4*MANU!AF45)+(4/5*'Weight '!$B$5*MANU!AU45)+('Weight '!$B$8*MANU!BJ45)+('Weight '!$B$9*MANU!BY45)+(1/2*'Weight '!$B$10*MANU!CN45)+(4/5*'Weight '!$B$11*MANU!DC45)+('Weight '!$B$14*MANU!DR45)+('Weight '!$B$15*MANU!EG45)+(1/3*'Weight '!$B$16*MANU!EV45)</f>
        <v>39.263364701997652</v>
      </c>
      <c r="N63" s="1">
        <f>(2/3*'Weight '!$B$3*MANU!R45)+(2/3*'Weight '!$B$4*MANU!AG45)+(4/5*'Weight '!$B$5*MANU!AV45)+('Weight '!$B$8*MANU!BK45)+('Weight '!$B$9*MANU!BZ45)+(1/2*'Weight '!$B$10*MANU!CO45)+(4/5*'Weight '!$B$11*MANU!DD45)+('Weight '!$B$14*MANU!DS45)+('Weight '!$B$15*MANU!EH45)+(1/3*'Weight '!$B$16*MANU!EW45)</f>
        <v>39.310836627140937</v>
      </c>
      <c r="O63" s="1">
        <f>(2/3*'Weight '!$B$3*MANU!S45)+(2/3*'Weight '!$B$4*MANU!AH45)+(4/5*'Weight '!$B$5*MANU!AW45)+('Weight '!$B$8*MANU!BL45)+('Weight '!$B$9*MANU!CA45)+(1/2*'Weight '!$B$10*MANU!CP45)+(4/5*'Weight '!$B$11*MANU!DE45)+('Weight '!$B$14*MANU!DT45)+('Weight '!$B$15*MANU!EI45)+(1/3*'Weight '!$B$16*MANU!EX45)</f>
        <v>31.685827642893265</v>
      </c>
      <c r="P63" s="1">
        <f>(2/3*'Weight '!$B$3*MANU!T45)+(2/3*'Weight '!$B$4*MANU!AI45)+(4/5*'Weight '!$B$5*MANU!AX45)+('Weight '!$B$8*MANU!BM45)+('Weight '!$B$9*MANU!CB45)+(1/2*'Weight '!$B$10*MANU!CQ45)+(4/5*'Weight '!$B$11*MANU!DF45)+('Weight '!$B$14*MANU!DU45)+('Weight '!$B$15*MANU!EJ45)+(1/3*'Weight '!$B$16*MANU!EY45)</f>
        <v>0</v>
      </c>
    </row>
    <row r="64" spans="1:16" ht="15">
      <c r="A64" s="1" t="s">
        <v>559</v>
      </c>
      <c r="B64" s="1">
        <f>(2/3*'Weight '!$B$3*MANU!F46)+(2/3*'Weight '!$B$4*MANU!U46)+(4/5*'Weight '!$B$5*MANU!AJ46)+('Weight '!$B$8*MANU!AY46)+('Weight '!$B$9*MANU!BN46)+(1/2*'Weight '!$B$10*MANU!CC46)+(4/5*'Weight '!$B$11*MANU!CR46)+('Weight '!$B$14*MANU!DG46)+('Weight '!$B$15*MANU!DV46)+(1/3*'Weight '!$B$16*MANU!EK46)</f>
        <v>49.170419510332636</v>
      </c>
      <c r="C64" s="1">
        <f>(2/3*'Weight '!$B$3*MANU!G46)+(2/3*'Weight '!$B$4*MANU!V46)+(4/5*'Weight '!$B$5*MANU!AK46)+('Weight '!$B$8*MANU!AZ46)+('Weight '!$B$9*MANU!BO46)+(1/2*'Weight '!$B$10*MANU!CD46)+(4/5*'Weight '!$B$11*MANU!CS46)+('Weight '!$B$14*MANU!DH46)+('Weight '!$B$15*MANU!DW46)+(1/3*'Weight '!$B$16*MANU!EL46)</f>
        <v>55.598853486140285</v>
      </c>
      <c r="D64" s="1">
        <f>(2/3*'Weight '!$B$3*MANU!H46)+(2/3*'Weight '!$B$4*MANU!W46)+(4/5*'Weight '!$B$5*MANU!AL46)+('Weight '!$B$8*MANU!BA46)+('Weight '!$B$9*MANU!BP46)+(1/2*'Weight '!$B$10*MANU!CE46)+(4/5*'Weight '!$B$11*MANU!CT46)+('Weight '!$B$14*MANU!DI46)+('Weight '!$B$15*MANU!DX46)+(1/3*'Weight '!$B$16*MANU!EM46)</f>
        <v>55.03756676446249</v>
      </c>
      <c r="E64" s="1">
        <f>(2/3*'Weight '!$B$3*MANU!I46)+(2/3*'Weight '!$B$4*MANU!X46)+(4/5*'Weight '!$B$5*MANU!AM46)+('Weight '!$B$8*MANU!BB46)+('Weight '!$B$9*MANU!BQ46)+(1/2*'Weight '!$B$10*MANU!CF46)+(4/5*'Weight '!$B$11*MANU!CU46)+('Weight '!$B$14*MANU!DJ46)+('Weight '!$B$15*MANU!DY46)+(1/3*'Weight '!$B$16*MANU!EN46)</f>
        <v>41.980929070929029</v>
      </c>
      <c r="F64" s="1">
        <f>(2/3*'Weight '!$B$3*MANU!J46)+(2/3*'Weight '!$B$4*MANU!Y46)+(4/5*'Weight '!$B$5*MANU!AN46)+('Weight '!$B$8*MANU!BC46)+('Weight '!$B$9*MANU!BR46)+(1/2*'Weight '!$B$10*MANU!CG46)+(4/5*'Weight '!$B$11*MANU!CV46)+('Weight '!$B$14*MANU!DK46)+('Weight '!$B$15*MANU!DZ46)+(1/3*'Weight '!$B$16*MANU!EO46)</f>
        <v>45.909052982895261</v>
      </c>
      <c r="G64" s="1">
        <f>(2/3*'Weight '!$B$3*MANU!K46)+(2/3*'Weight '!$B$4*MANU!Z46)+(4/5*'Weight '!$B$5*MANU!AO46)+('Weight '!$B$8*MANU!BD46)+('Weight '!$B$9*MANU!BS46)+(1/2*'Weight '!$B$10*MANU!CH46)+(4/5*'Weight '!$B$11*MANU!CW46)+('Weight '!$B$14*MANU!DL46)+('Weight '!$B$15*MANU!EA46)+(1/3*'Weight '!$B$16*MANU!EP46)</f>
        <v>39.710915017985599</v>
      </c>
      <c r="H64" s="1">
        <f>(2/3*'Weight '!$B$3*MANU!L46)+(2/3*'Weight '!$B$4*MANU!AA46)+(4/5*'Weight '!$B$5*MANU!AP46)+('Weight '!$B$8*MANU!BE46)+('Weight '!$B$9*MANU!BT46)+(1/2*'Weight '!$B$10*MANU!CI46)+(4/5*'Weight '!$B$11*MANU!CX46)+('Weight '!$B$14*MANU!DM46)+('Weight '!$B$15*MANU!EB46)+(1/3*'Weight '!$B$16*MANU!EQ46)</f>
        <v>45.584094614842201</v>
      </c>
      <c r="I64" s="1">
        <f>(2/3*'Weight '!$B$3*MANU!M46)+(2/3*'Weight '!$B$4*MANU!AB46)+(4/5*'Weight '!$B$5*MANU!AQ46)+('Weight '!$B$8*MANU!BF46)+('Weight '!$B$9*MANU!BU46)+(1/2*'Weight '!$B$10*MANU!CJ46)+(4/5*'Weight '!$B$11*MANU!CY46)+('Weight '!$B$14*MANU!DN46)+('Weight '!$B$15*MANU!EC46)+(1/3*'Weight '!$B$16*MANU!ER46)</f>
        <v>42.781934286709273</v>
      </c>
      <c r="J64" s="1">
        <f>(2/3*'Weight '!$B$3*MANU!N46)+(2/3*'Weight '!$B$4*MANU!AC46)+(4/5*'Weight '!$B$5*MANU!AR46)+('Weight '!$B$8*MANU!BG46)+('Weight '!$B$9*MANU!BV46)+(1/2*'Weight '!$B$10*MANU!CK46)+(4/5*'Weight '!$B$11*MANU!CZ46)+('Weight '!$B$14*MANU!DO46)+('Weight '!$B$15*MANU!ED46)+(1/3*'Weight '!$B$16*MANU!ES46)</f>
        <v>44.693418613273977</v>
      </c>
      <c r="K64" s="1">
        <f>(2/3*'Weight '!$B$3*MANU!O46)+(2/3*'Weight '!$B$4*MANU!AD46)+(4/5*'Weight '!$B$5*MANU!AS46)+('Weight '!$B$8*MANU!BH46)+('Weight '!$B$9*MANU!BW46)+(1/2*'Weight '!$B$10*MANU!CL46)+(4/5*'Weight '!$B$11*MANU!DA46)+('Weight '!$B$14*MANU!DP46)+('Weight '!$B$15*MANU!EE46)+(1/3*'Weight '!$B$16*MANU!ET46)</f>
        <v>43.444826383073739</v>
      </c>
      <c r="L64" s="1">
        <f>(2/3*'Weight '!$B$3*MANU!P46)+(2/3*'Weight '!$B$4*MANU!AE46)+(4/5*'Weight '!$B$5*MANU!AT46)+('Weight '!$B$8*MANU!BI46)+('Weight '!$B$9*MANU!BX46)+(1/2*'Weight '!$B$10*MANU!CM46)+(4/5*'Weight '!$B$11*MANU!DB46)+('Weight '!$B$14*MANU!DQ46)+('Weight '!$B$15*MANU!EF46)+(1/3*'Weight '!$B$16*MANU!EU46)</f>
        <v>33.959227721263353</v>
      </c>
      <c r="M64" s="1">
        <f>(2/3*'Weight '!$B$3*MANU!Q46)+(2/3*'Weight '!$B$4*MANU!AF46)+(4/5*'Weight '!$B$5*MANU!AU46)+('Weight '!$B$8*MANU!BJ46)+('Weight '!$B$9*MANU!BY46)+(1/2*'Weight '!$B$10*MANU!CN46)+(4/5*'Weight '!$B$11*MANU!DC46)+('Weight '!$B$14*MANU!DR46)+('Weight '!$B$15*MANU!EG46)+(1/3*'Weight '!$B$16*MANU!EV46)</f>
        <v>24.691666666666631</v>
      </c>
      <c r="N64" s="1">
        <f>(2/3*'Weight '!$B$3*MANU!R46)+(2/3*'Weight '!$B$4*MANU!AG46)+(4/5*'Weight '!$B$5*MANU!AV46)+('Weight '!$B$8*MANU!BK46)+('Weight '!$B$9*MANU!BZ46)+(1/2*'Weight '!$B$10*MANU!CO46)+(4/5*'Weight '!$B$11*MANU!DD46)+('Weight '!$B$14*MANU!DS46)+('Weight '!$B$15*MANU!EH46)+(1/3*'Weight '!$B$16*MANU!EW46)</f>
        <v>24.376108948560606</v>
      </c>
      <c r="O64" s="1">
        <f>(2/3*'Weight '!$B$3*MANU!S46)+(2/3*'Weight '!$B$4*MANU!AH46)+(4/5*'Weight '!$B$5*MANU!AW46)+('Weight '!$B$8*MANU!BL46)+('Weight '!$B$9*MANU!CA46)+(1/2*'Weight '!$B$10*MANU!CP46)+(4/5*'Weight '!$B$11*MANU!DE46)+('Weight '!$B$14*MANU!DT46)+('Weight '!$B$15*MANU!EI46)+(1/3*'Weight '!$B$16*MANU!EX46)</f>
        <v>25.807641242937841</v>
      </c>
      <c r="P64" s="1">
        <f>(2/3*'Weight '!$B$3*MANU!T46)+(2/3*'Weight '!$B$4*MANU!AI46)+(4/5*'Weight '!$B$5*MANU!AX46)+('Weight '!$B$8*MANU!BM46)+('Weight '!$B$9*MANU!CB46)+(1/2*'Weight '!$B$10*MANU!CQ46)+(4/5*'Weight '!$B$11*MANU!DF46)+('Weight '!$B$14*MANU!DU46)+('Weight '!$B$15*MANU!EJ46)+(1/3*'Weight '!$B$16*MANU!EY46)</f>
        <v>26.81192696192695</v>
      </c>
    </row>
    <row r="65" spans="1:16" ht="15">
      <c r="A65" s="1" t="s">
        <v>570</v>
      </c>
      <c r="B65" s="1">
        <f>(2/3*'Weight '!$B$3*MANU!F47)+(2/3*'Weight '!$B$4*MANU!U47)+(4/5*'Weight '!$B$5*MANU!AJ47)+('Weight '!$B$8*MANU!AY47)+('Weight '!$B$9*MANU!BN47)+(1/2*'Weight '!$B$10*MANU!CC47)+(4/5*'Weight '!$B$11*MANU!CR47)+('Weight '!$B$14*MANU!DG47)+('Weight '!$B$15*MANU!DV47)+(1/3*'Weight '!$B$16*MANU!EK47)</f>
        <v>49.632241990706731</v>
      </c>
      <c r="C65" s="1">
        <f>(2/3*'Weight '!$B$3*MANU!G47)+(2/3*'Weight '!$B$4*MANU!V47)+(4/5*'Weight '!$B$5*MANU!AK47)+('Weight '!$B$8*MANU!AZ47)+('Weight '!$B$9*MANU!BO47)+(1/2*'Weight '!$B$10*MANU!CD47)+(4/5*'Weight '!$B$11*MANU!CS47)+('Weight '!$B$14*MANU!DH47)+('Weight '!$B$15*MANU!DW47)+(1/3*'Weight '!$B$16*MANU!EL47)</f>
        <v>46.687378651977959</v>
      </c>
      <c r="D65" s="1">
        <f>(2/3*'Weight '!$B$3*MANU!H47)+(2/3*'Weight '!$B$4*MANU!W47)+(4/5*'Weight '!$B$5*MANU!AL47)+('Weight '!$B$8*MANU!BA47)+('Weight '!$B$9*MANU!BP47)+(1/2*'Weight '!$B$10*MANU!CE47)+(4/5*'Weight '!$B$11*MANU!CT47)+('Weight '!$B$14*MANU!DI47)+('Weight '!$B$15*MANU!DX47)+(1/3*'Weight '!$B$16*MANU!EM47)</f>
        <v>62.994789484368638</v>
      </c>
      <c r="E65" s="1">
        <f>(2/3*'Weight '!$B$3*MANU!I47)+(2/3*'Weight '!$B$4*MANU!X47)+(4/5*'Weight '!$B$5*MANU!AM47)+('Weight '!$B$8*MANU!BB47)+('Weight '!$B$9*MANU!BQ47)+(1/2*'Weight '!$B$10*MANU!CF47)+(4/5*'Weight '!$B$11*MANU!CU47)+('Weight '!$B$14*MANU!DJ47)+('Weight '!$B$15*MANU!DY47)+(1/3*'Weight '!$B$16*MANU!EN47)</f>
        <v>60.803547068116295</v>
      </c>
      <c r="F65" s="1">
        <f>(2/3*'Weight '!$B$3*MANU!J47)+(2/3*'Weight '!$B$4*MANU!Y47)+(4/5*'Weight '!$B$5*MANU!AN47)+('Weight '!$B$8*MANU!BC47)+('Weight '!$B$9*MANU!BR47)+(1/2*'Weight '!$B$10*MANU!CG47)+(4/5*'Weight '!$B$11*MANU!CV47)+('Weight '!$B$14*MANU!DK47)+('Weight '!$B$15*MANU!DZ47)+(1/3*'Weight '!$B$16*MANU!EO47)</f>
        <v>59.798558848558848</v>
      </c>
      <c r="G65" s="1">
        <f>(2/3*'Weight '!$B$3*MANU!K47)+(2/3*'Weight '!$B$4*MANU!Z47)+(4/5*'Weight '!$B$5*MANU!AO47)+('Weight '!$B$8*MANU!BD47)+('Weight '!$B$9*MANU!BS47)+(1/2*'Weight '!$B$10*MANU!CH47)+(4/5*'Weight '!$B$11*MANU!CW47)+('Weight '!$B$14*MANU!DL47)+('Weight '!$B$15*MANU!EA47)+(1/3*'Weight '!$B$16*MANU!EP47)</f>
        <v>61.306747554271048</v>
      </c>
      <c r="H65" s="1">
        <f>(2/3*'Weight '!$B$3*MANU!L47)+(2/3*'Weight '!$B$4*MANU!AA47)+(4/5*'Weight '!$B$5*MANU!AP47)+('Weight '!$B$8*MANU!BE47)+('Weight '!$B$9*MANU!BT47)+(1/2*'Weight '!$B$10*MANU!CI47)+(4/5*'Weight '!$B$11*MANU!CX47)+('Weight '!$B$14*MANU!DM47)+('Weight '!$B$15*MANU!EB47)+(1/3*'Weight '!$B$16*MANU!EQ47)</f>
        <v>63.07513352315803</v>
      </c>
      <c r="I65" s="1">
        <f>(2/3*'Weight '!$B$3*MANU!M47)+(2/3*'Weight '!$B$4*MANU!AB47)+(4/5*'Weight '!$B$5*MANU!AQ47)+('Weight '!$B$8*MANU!BF47)+('Weight '!$B$9*MANU!BU47)+(1/2*'Weight '!$B$10*MANU!CJ47)+(4/5*'Weight '!$B$11*MANU!CY47)+('Weight '!$B$14*MANU!DN47)+('Weight '!$B$15*MANU!EC47)+(1/3*'Weight '!$B$16*MANU!ER47)</f>
        <v>65.027497723132925</v>
      </c>
      <c r="J65" s="1">
        <f>(2/3*'Weight '!$B$3*MANU!N47)+(2/3*'Weight '!$B$4*MANU!AC47)+(4/5*'Weight '!$B$5*MANU!AR47)+('Weight '!$B$8*MANU!BG47)+('Weight '!$B$9*MANU!BV47)+(1/2*'Weight '!$B$10*MANU!CK47)+(4/5*'Weight '!$B$11*MANU!CZ47)+('Weight '!$B$14*MANU!DO47)+('Weight '!$B$15*MANU!ED47)+(1/3*'Weight '!$B$16*MANU!ES47)</f>
        <v>48.490963787674268</v>
      </c>
      <c r="K65" s="1">
        <f>(2/3*'Weight '!$B$3*MANU!O47)+(2/3*'Weight '!$B$4*MANU!AD47)+(4/5*'Weight '!$B$5*MANU!AS47)+('Weight '!$B$8*MANU!BH47)+('Weight '!$B$9*MANU!BW47)+(1/2*'Weight '!$B$10*MANU!CL47)+(4/5*'Weight '!$B$11*MANU!DA47)+('Weight '!$B$14*MANU!DP47)+('Weight '!$B$15*MANU!EE47)+(1/3*'Weight '!$B$16*MANU!ET47)</f>
        <v>54.558353315537829</v>
      </c>
      <c r="L65" s="1">
        <f>(2/3*'Weight '!$B$3*MANU!P47)+(2/3*'Weight '!$B$4*MANU!AE47)+(4/5*'Weight '!$B$5*MANU!AT47)+('Weight '!$B$8*MANU!BI47)+('Weight '!$B$9*MANU!BX47)+(1/2*'Weight '!$B$10*MANU!CM47)+(4/5*'Weight '!$B$11*MANU!DB47)+('Weight '!$B$14*MANU!DQ47)+('Weight '!$B$15*MANU!EF47)+(1/3*'Weight '!$B$16*MANU!EU47)</f>
        <v>46.534155783963548</v>
      </c>
      <c r="M65" s="1">
        <f>(2/3*'Weight '!$B$3*MANU!Q47)+(2/3*'Weight '!$B$4*MANU!AF47)+(4/5*'Weight '!$B$5*MANU!AU47)+('Weight '!$B$8*MANU!BJ47)+('Weight '!$B$9*MANU!BY47)+(1/2*'Weight '!$B$10*MANU!CN47)+(4/5*'Weight '!$B$11*MANU!DC47)+('Weight '!$B$14*MANU!DR47)+('Weight '!$B$15*MANU!EG47)+(1/3*'Weight '!$B$16*MANU!EV47)</f>
        <v>48.504841171037256</v>
      </c>
      <c r="N65" s="1">
        <f>(2/3*'Weight '!$B$3*MANU!R47)+(2/3*'Weight '!$B$4*MANU!AG47)+(4/5*'Weight '!$B$5*MANU!AV47)+('Weight '!$B$8*MANU!BK47)+('Weight '!$B$9*MANU!BZ47)+(1/2*'Weight '!$B$10*MANU!CO47)+(4/5*'Weight '!$B$11*MANU!DD47)+('Weight '!$B$14*MANU!DS47)+('Weight '!$B$15*MANU!EH47)+(1/3*'Weight '!$B$16*MANU!EW47)</f>
        <v>36.082102272727262</v>
      </c>
      <c r="O65" s="1">
        <f>(2/3*'Weight '!$B$3*MANU!S47)+(2/3*'Weight '!$B$4*MANU!AH47)+(4/5*'Weight '!$B$5*MANU!AW47)+('Weight '!$B$8*MANU!BL47)+('Weight '!$B$9*MANU!CA47)+(1/2*'Weight '!$B$10*MANU!CP47)+(4/5*'Weight '!$B$11*MANU!DE47)+('Weight '!$B$14*MANU!DT47)+('Weight '!$B$15*MANU!EI47)+(1/3*'Weight '!$B$16*MANU!EX47)</f>
        <v>25.397690629742012</v>
      </c>
      <c r="P65" s="1">
        <f>(2/3*'Weight '!$B$3*MANU!T47)+(2/3*'Weight '!$B$4*MANU!AI47)+(4/5*'Weight '!$B$5*MANU!AX47)+('Weight '!$B$8*MANU!BM47)+('Weight '!$B$9*MANU!CB47)+(1/2*'Weight '!$B$10*MANU!CQ47)+(4/5*'Weight '!$B$11*MANU!DF47)+('Weight '!$B$14*MANU!DU47)+('Weight '!$B$15*MANU!EJ47)+(1/3*'Weight '!$B$16*MANU!EY47)</f>
        <v>26.634761456371599</v>
      </c>
    </row>
    <row r="66" spans="1:16" ht="15">
      <c r="A66" s="1" t="s">
        <v>538</v>
      </c>
      <c r="B66" s="1">
        <f>(2/3*'Weight '!$B$3*MANU!F48)+(2/3*'Weight '!$B$4*MANU!U48)+(4/5*'Weight '!$B$5*MANU!AJ48)+('Weight '!$B$8*MANU!AY48)+('Weight '!$B$9*MANU!BN48)+(1/2*'Weight '!$B$10*MANU!CC48)+(4/5*'Weight '!$B$11*MANU!CR48)+('Weight '!$B$14*MANU!DG48)+('Weight '!$B$15*MANU!DV48)+(1/3*'Weight '!$B$16*MANU!EK48)</f>
        <v>68.438139696214634</v>
      </c>
      <c r="C66" s="1">
        <f>(2/3*'Weight '!$B$3*MANU!G48)+(2/3*'Weight '!$B$4*MANU!V48)+(4/5*'Weight '!$B$5*MANU!AK48)+('Weight '!$B$8*MANU!AZ48)+('Weight '!$B$9*MANU!BO48)+(1/2*'Weight '!$B$10*MANU!CD48)+(4/5*'Weight '!$B$11*MANU!CS48)+('Weight '!$B$14*MANU!DH48)+('Weight '!$B$15*MANU!DW48)+(1/3*'Weight '!$B$16*MANU!EL48)</f>
        <v>72.803520544999799</v>
      </c>
      <c r="D66" s="1">
        <f>(2/3*'Weight '!$B$3*MANU!H48)+(2/3*'Weight '!$B$4*MANU!W48)+(4/5*'Weight '!$B$5*MANU!AL48)+('Weight '!$B$8*MANU!BA48)+('Weight '!$B$9*MANU!BP48)+(1/2*'Weight '!$B$10*MANU!CE48)+(4/5*'Weight '!$B$11*MANU!CT48)+('Weight '!$B$14*MANU!DI48)+('Weight '!$B$15*MANU!DX48)+(1/3*'Weight '!$B$16*MANU!EM48)</f>
        <v>67.479995454465197</v>
      </c>
      <c r="E66" s="1">
        <f>(2/3*'Weight '!$B$3*MANU!I48)+(2/3*'Weight '!$B$4*MANU!X48)+(4/5*'Weight '!$B$5*MANU!AM48)+('Weight '!$B$8*MANU!BB48)+('Weight '!$B$9*MANU!BQ48)+(1/2*'Weight '!$B$10*MANU!CF48)+(4/5*'Weight '!$B$11*MANU!CU48)+('Weight '!$B$14*MANU!DJ48)+('Weight '!$B$15*MANU!DY48)+(1/3*'Weight '!$B$16*MANU!EN48)</f>
        <v>68.188564457140345</v>
      </c>
      <c r="F66" s="1">
        <f>(2/3*'Weight '!$B$3*MANU!J48)+(2/3*'Weight '!$B$4*MANU!Y48)+(4/5*'Weight '!$B$5*MANU!AN48)+('Weight '!$B$8*MANU!BC48)+('Weight '!$B$9*MANU!BR48)+(1/2*'Weight '!$B$10*MANU!CG48)+(4/5*'Weight '!$B$11*MANU!CV48)+('Weight '!$B$14*MANU!DK48)+('Weight '!$B$15*MANU!DZ48)+(1/3*'Weight '!$B$16*MANU!EO48)</f>
        <v>69.208112720612704</v>
      </c>
      <c r="G66" s="1">
        <f>(2/3*'Weight '!$B$3*MANU!K48)+(2/3*'Weight '!$B$4*MANU!Z48)+(4/5*'Weight '!$B$5*MANU!AO48)+('Weight '!$B$8*MANU!BD48)+('Weight '!$B$9*MANU!BS48)+(1/2*'Weight '!$B$10*MANU!CH48)+(4/5*'Weight '!$B$11*MANU!CW48)+('Weight '!$B$14*MANU!DL48)+('Weight '!$B$15*MANU!EA48)+(1/3*'Weight '!$B$16*MANU!EP48)</f>
        <v>75.284121355397914</v>
      </c>
      <c r="H66" s="1">
        <f>(2/3*'Weight '!$B$3*MANU!L48)+(2/3*'Weight '!$B$4*MANU!AA48)+(4/5*'Weight '!$B$5*MANU!AP48)+('Weight '!$B$8*MANU!BE48)+('Weight '!$B$9*MANU!BT48)+(1/2*'Weight '!$B$10*MANU!CI48)+(4/5*'Weight '!$B$11*MANU!CX48)+('Weight '!$B$14*MANU!DM48)+('Weight '!$B$15*MANU!EB48)+(1/3*'Weight '!$B$16*MANU!EQ48)</f>
        <v>76.302035514445564</v>
      </c>
      <c r="I66" s="1">
        <f>(2/3*'Weight '!$B$3*MANU!M48)+(2/3*'Weight '!$B$4*MANU!AB48)+(4/5*'Weight '!$B$5*MANU!AQ48)+('Weight '!$B$8*MANU!BF48)+('Weight '!$B$9*MANU!BU48)+(1/2*'Weight '!$B$10*MANU!CJ48)+(4/5*'Weight '!$B$11*MANU!CY48)+('Weight '!$B$14*MANU!DN48)+('Weight '!$B$15*MANU!EC48)+(1/3*'Weight '!$B$16*MANU!ER48)</f>
        <v>71.937650273224037</v>
      </c>
      <c r="J66" s="1">
        <f>(2/3*'Weight '!$B$3*MANU!N48)+(2/3*'Weight '!$B$4*MANU!AC48)+(4/5*'Weight '!$B$5*MANU!AR48)+('Weight '!$B$8*MANU!BG48)+('Weight '!$B$9*MANU!BV48)+(1/2*'Weight '!$B$10*MANU!CK48)+(4/5*'Weight '!$B$11*MANU!CZ48)+('Weight '!$B$14*MANU!DO48)+('Weight '!$B$15*MANU!ED48)+(1/3*'Weight '!$B$16*MANU!ES48)</f>
        <v>69.730319013345266</v>
      </c>
      <c r="K66" s="1">
        <f>(2/3*'Weight '!$B$3*MANU!O48)+(2/3*'Weight '!$B$4*MANU!AD48)+(4/5*'Weight '!$B$5*MANU!AS48)+('Weight '!$B$8*MANU!BH48)+('Weight '!$B$9*MANU!BW48)+(1/2*'Weight '!$B$10*MANU!CL48)+(4/5*'Weight '!$B$11*MANU!DA48)+('Weight '!$B$14*MANU!DP48)+('Weight '!$B$15*MANU!EE48)+(1/3*'Weight '!$B$16*MANU!ET48)</f>
        <v>79.858428720083225</v>
      </c>
      <c r="L66" s="1">
        <f>(2/3*'Weight '!$B$3*MANU!P48)+(2/3*'Weight '!$B$4*MANU!AE48)+(4/5*'Weight '!$B$5*MANU!AT48)+('Weight '!$B$8*MANU!BI48)+('Weight '!$B$9*MANU!BX48)+(1/2*'Weight '!$B$10*MANU!CM48)+(4/5*'Weight '!$B$11*MANU!DB48)+('Weight '!$B$14*MANU!DQ48)+('Weight '!$B$15*MANU!EF48)+(1/3*'Weight '!$B$16*MANU!EU48)</f>
        <v>79.067634729475259</v>
      </c>
      <c r="M66" s="1">
        <f>(2/3*'Weight '!$B$3*MANU!Q48)+(2/3*'Weight '!$B$4*MANU!AF48)+(4/5*'Weight '!$B$5*MANU!AU48)+('Weight '!$B$8*MANU!BJ48)+('Weight '!$B$9*MANU!BY48)+(1/2*'Weight '!$B$10*MANU!CN48)+(4/5*'Weight '!$B$11*MANU!DC48)+('Weight '!$B$14*MANU!DR48)+('Weight '!$B$15*MANU!EG48)+(1/3*'Weight '!$B$16*MANU!EV48)</f>
        <v>70.55398712233773</v>
      </c>
      <c r="N66" s="1">
        <f>(2/3*'Weight '!$B$3*MANU!R48)+(2/3*'Weight '!$B$4*MANU!AG48)+(4/5*'Weight '!$B$5*MANU!AV48)+('Weight '!$B$8*MANU!BK48)+('Weight '!$B$9*MANU!BZ48)+(1/2*'Weight '!$B$10*MANU!CO48)+(4/5*'Weight '!$B$11*MANU!DD48)+('Weight '!$B$14*MANU!DS48)+('Weight '!$B$15*MANU!EH48)+(1/3*'Weight '!$B$16*MANU!EW48)</f>
        <v>36.302009222661383</v>
      </c>
      <c r="O66" s="1">
        <f>(2/3*'Weight '!$B$3*MANU!S48)+(2/3*'Weight '!$B$4*MANU!AH48)+(4/5*'Weight '!$B$5*MANU!AW48)+('Weight '!$B$8*MANU!BL48)+('Weight '!$B$9*MANU!CA48)+(1/2*'Weight '!$B$10*MANU!CP48)+(4/5*'Weight '!$B$11*MANU!DE48)+('Weight '!$B$14*MANU!DT48)+('Weight '!$B$15*MANU!EI48)+(1/3*'Weight '!$B$16*MANU!EX48)</f>
        <v>47.361346105209883</v>
      </c>
      <c r="P66" s="1">
        <f>(2/3*'Weight '!$B$3*MANU!T48)+(2/3*'Weight '!$B$4*MANU!AI48)+(4/5*'Weight '!$B$5*MANU!AX48)+('Weight '!$B$8*MANU!BM48)+('Weight '!$B$9*MANU!CB48)+(1/2*'Weight '!$B$10*MANU!CQ48)+(4/5*'Weight '!$B$11*MANU!DF48)+('Weight '!$B$14*MANU!DU48)+('Weight '!$B$15*MANU!EJ48)+(1/3*'Weight '!$B$16*MANU!EY48)</f>
        <v>56.37985606672045</v>
      </c>
    </row>
    <row r="67" spans="1:16" ht="15">
      <c r="A67" s="1" t="s">
        <v>966</v>
      </c>
      <c r="B67" s="1">
        <f>(2/3*'Weight '!$B$3*MANU!F49)+(2/3*'Weight '!$B$4*MANU!U49)+(4/5*'Weight '!$B$5*MANU!AJ49)+('Weight '!$B$8*MANU!AY49)+('Weight '!$B$9*MANU!BN49)+(1/2*'Weight '!$B$10*MANU!CC49)+(4/5*'Weight '!$B$11*MANU!CR49)+('Weight '!$B$14*MANU!DG49)+('Weight '!$B$15*MANU!DV49)+(1/3*'Weight '!$B$16*MANU!EK49)</f>
        <v>46.081783511317589</v>
      </c>
      <c r="C67" s="1">
        <f>(2/3*'Weight '!$B$3*MANU!G49)+(2/3*'Weight '!$B$4*MANU!V49)+(4/5*'Weight '!$B$5*MANU!AK49)+('Weight '!$B$8*MANU!AZ49)+('Weight '!$B$9*MANU!BO49)+(1/2*'Weight '!$B$10*MANU!CD49)+(4/5*'Weight '!$B$11*MANU!CS49)+('Weight '!$B$14*MANU!DH49)+('Weight '!$B$15*MANU!DW49)+(1/3*'Weight '!$B$16*MANU!EL49)</f>
        <v>44.720241640838516</v>
      </c>
      <c r="D67" s="1">
        <f>(2/3*'Weight '!$B$3*MANU!H49)+(2/3*'Weight '!$B$4*MANU!W49)+(4/5*'Weight '!$B$5*MANU!AL49)+('Weight '!$B$8*MANU!BA49)+('Weight '!$B$9*MANU!BP49)+(1/2*'Weight '!$B$10*MANU!CE49)+(4/5*'Weight '!$B$11*MANU!CT49)+('Weight '!$B$14*MANU!DI49)+('Weight '!$B$15*MANU!DX49)+(1/3*'Weight '!$B$16*MANU!EM49)</f>
        <v>45.510755425508222</v>
      </c>
      <c r="E67" s="1">
        <f>(2/3*'Weight '!$B$3*MANU!I49)+(2/3*'Weight '!$B$4*MANU!X49)+(4/5*'Weight '!$B$5*MANU!AM49)+('Weight '!$B$8*MANU!BB49)+('Weight '!$B$9*MANU!BQ49)+(1/2*'Weight '!$B$10*MANU!CF49)+(4/5*'Weight '!$B$11*MANU!CU49)+('Weight '!$B$14*MANU!DJ49)+('Weight '!$B$15*MANU!DY49)+(1/3*'Weight '!$B$16*MANU!EN49)</f>
        <v>38.065004471687999</v>
      </c>
      <c r="F67" s="1">
        <f>(2/3*'Weight '!$B$3*MANU!J49)+(2/3*'Weight '!$B$4*MANU!Y49)+(4/5*'Weight '!$B$5*MANU!AN49)+('Weight '!$B$8*MANU!BC49)+('Weight '!$B$9*MANU!BR49)+(1/2*'Weight '!$B$10*MANU!CG49)+(4/5*'Weight '!$B$11*MANU!CV49)+('Weight '!$B$14*MANU!DK49)+('Weight '!$B$15*MANU!DZ49)+(1/3*'Weight '!$B$16*MANU!EO49)</f>
        <v>33.599827797772996</v>
      </c>
      <c r="G67" s="1">
        <f>(2/3*'Weight '!$B$3*MANU!K49)+(2/3*'Weight '!$B$4*MANU!Z49)+(4/5*'Weight '!$B$5*MANU!AO49)+('Weight '!$B$8*MANU!BD49)+('Weight '!$B$9*MANU!BS49)+(1/2*'Weight '!$B$10*MANU!CH49)+(4/5*'Weight '!$B$11*MANU!CW49)+('Weight '!$B$14*MANU!DL49)+('Weight '!$B$15*MANU!EA49)+(1/3*'Weight '!$B$16*MANU!EP49)</f>
        <v>23.961941911516345</v>
      </c>
      <c r="H67" s="1">
        <f>(2/3*'Weight '!$B$3*MANU!L49)+(2/3*'Weight '!$B$4*MANU!AA49)+(4/5*'Weight '!$B$5*MANU!AP49)+('Weight '!$B$8*MANU!BE49)+('Weight '!$B$9*MANU!BT49)+(1/2*'Weight '!$B$10*MANU!CI49)+(4/5*'Weight '!$B$11*MANU!CX49)+('Weight '!$B$14*MANU!DM49)+('Weight '!$B$15*MANU!EB49)+(1/3*'Weight '!$B$16*MANU!EQ49)</f>
        <v>21.153389323173464</v>
      </c>
      <c r="I67" s="1">
        <f>(2/3*'Weight '!$B$3*MANU!M49)+(2/3*'Weight '!$B$4*MANU!AB49)+(4/5*'Weight '!$B$5*MANU!AQ49)+('Weight '!$B$8*MANU!BF49)+('Weight '!$B$9*MANU!BU49)+(1/2*'Weight '!$B$10*MANU!CJ49)+(4/5*'Weight '!$B$11*MANU!CY49)+('Weight '!$B$14*MANU!DN49)+('Weight '!$B$15*MANU!EC49)+(1/3*'Weight '!$B$16*MANU!ER49)</f>
        <v>24.934038373966633</v>
      </c>
      <c r="J67" s="1">
        <f>(2/3*'Weight '!$B$3*MANU!N49)+(2/3*'Weight '!$B$4*MANU!AC49)+(4/5*'Weight '!$B$5*MANU!AR49)+('Weight '!$B$8*MANU!BG49)+('Weight '!$B$9*MANU!BV49)+(1/2*'Weight '!$B$10*MANU!CK49)+(4/5*'Weight '!$B$11*MANU!CZ49)+('Weight '!$B$14*MANU!DO49)+('Weight '!$B$15*MANU!ED49)+(1/3*'Weight '!$B$16*MANU!ES49)</f>
        <v>20.705279942221196</v>
      </c>
      <c r="K67" s="1">
        <f>(2/3*'Weight '!$B$3*MANU!O49)+(2/3*'Weight '!$B$4*MANU!AD49)+(4/5*'Weight '!$B$5*MANU!AS49)+('Weight '!$B$8*MANU!BH49)+('Weight '!$B$9*MANU!BW49)+(1/2*'Weight '!$B$10*MANU!CL49)+(4/5*'Weight '!$B$11*MANU!DA49)+('Weight '!$B$14*MANU!DP49)+('Weight '!$B$15*MANU!EE49)+(1/3*'Weight '!$B$16*MANU!ET49)</f>
        <v>24.362804280223475</v>
      </c>
      <c r="L67" s="1">
        <f>(2/3*'Weight '!$B$3*MANU!P49)+(2/3*'Weight '!$B$4*MANU!AE49)+(4/5*'Weight '!$B$5*MANU!AT49)+('Weight '!$B$8*MANU!BI49)+('Weight '!$B$9*MANU!BX49)+(1/2*'Weight '!$B$10*MANU!CM49)+(4/5*'Weight '!$B$11*MANU!DB49)+('Weight '!$B$14*MANU!DQ49)+('Weight '!$B$15*MANU!EF49)+(1/3*'Weight '!$B$16*MANU!EU49)</f>
        <v>32.487316259356085</v>
      </c>
      <c r="M67" s="1">
        <f>(2/3*'Weight '!$B$3*MANU!Q49)+(2/3*'Weight '!$B$4*MANU!AF49)+(4/5*'Weight '!$B$5*MANU!AU49)+('Weight '!$B$8*MANU!BJ49)+('Weight '!$B$9*MANU!BY49)+(1/2*'Weight '!$B$10*MANU!CN49)+(4/5*'Weight '!$B$11*MANU!DC49)+('Weight '!$B$14*MANU!DR49)+('Weight '!$B$15*MANU!EG49)+(1/3*'Weight '!$B$16*MANU!EV49)</f>
        <v>35.475231977628432</v>
      </c>
      <c r="N67" s="1">
        <f>(2/3*'Weight '!$B$3*MANU!R49)+(2/3*'Weight '!$B$4*MANU!AG49)+(4/5*'Weight '!$B$5*MANU!AV49)+('Weight '!$B$8*MANU!BK49)+('Weight '!$B$9*MANU!BZ49)+(1/2*'Weight '!$B$10*MANU!CO49)+(4/5*'Weight '!$B$11*MANU!DD49)+('Weight '!$B$14*MANU!DS49)+('Weight '!$B$15*MANU!EH49)+(1/3*'Weight '!$B$16*MANU!EW49)</f>
        <v>0</v>
      </c>
      <c r="O67" s="1">
        <f>(2/3*'Weight '!$B$3*MANU!S49)+(2/3*'Weight '!$B$4*MANU!AH49)+(4/5*'Weight '!$B$5*MANU!AW49)+('Weight '!$B$8*MANU!BL49)+('Weight '!$B$9*MANU!CA49)+(1/2*'Weight '!$B$10*MANU!CP49)+(4/5*'Weight '!$B$11*MANU!DE49)+('Weight '!$B$14*MANU!DT49)+('Weight '!$B$15*MANU!EI49)+(1/3*'Weight '!$B$16*MANU!EX49)</f>
        <v>0</v>
      </c>
      <c r="P67" s="1">
        <f>(2/3*'Weight '!$B$3*MANU!T49)+(2/3*'Weight '!$B$4*MANU!AI49)+(4/5*'Weight '!$B$5*MANU!AX49)+('Weight '!$B$8*MANU!BM49)+('Weight '!$B$9*MANU!CB49)+(1/2*'Weight '!$B$10*MANU!CQ49)+(4/5*'Weight '!$B$11*MANU!DF49)+('Weight '!$B$14*MANU!DU49)+('Weight '!$B$15*MANU!EJ49)+(1/3*'Weight '!$B$16*MANU!EY49)</f>
        <v>0</v>
      </c>
    </row>
    <row r="68" spans="1:16" ht="15">
      <c r="A68" s="1" t="s">
        <v>593</v>
      </c>
      <c r="B68" s="1">
        <f>(2/3*'Weight '!$B$3*MANU!F50)+(2/3*'Weight '!$B$4*MANU!U50)+(4/5*'Weight '!$B$5*MANU!AJ50)+('Weight '!$B$8*MANU!AY50)+('Weight '!$B$9*MANU!BN50)+(1/2*'Weight '!$B$10*MANU!CC50)+(4/5*'Weight '!$B$11*MANU!CR50)+('Weight '!$B$14*MANU!DG50)+('Weight '!$B$15*MANU!DV50)+(1/3*'Weight '!$B$16*MANU!EK50)</f>
        <v>50.581964087080856</v>
      </c>
      <c r="C68" s="1">
        <f>(2/3*'Weight '!$B$3*MANU!G50)+(2/3*'Weight '!$B$4*MANU!V50)+(4/5*'Weight '!$B$5*MANU!AK50)+('Weight '!$B$8*MANU!AZ50)+('Weight '!$B$9*MANU!BO50)+(1/2*'Weight '!$B$10*MANU!CD50)+(4/5*'Weight '!$B$11*MANU!CS50)+('Weight '!$B$14*MANU!DH50)+('Weight '!$B$15*MANU!DW50)+(1/3*'Weight '!$B$16*MANU!EL50)</f>
        <v>42.845671220067452</v>
      </c>
      <c r="D68" s="1">
        <f>(2/3*'Weight '!$B$3*MANU!H50)+(2/3*'Weight '!$B$4*MANU!W50)+(4/5*'Weight '!$B$5*MANU!AL50)+('Weight '!$B$8*MANU!BA50)+('Weight '!$B$9*MANU!BP50)+(1/2*'Weight '!$B$10*MANU!CE50)+(4/5*'Weight '!$B$11*MANU!CT50)+('Weight '!$B$14*MANU!DI50)+('Weight '!$B$15*MANU!DX50)+(1/3*'Weight '!$B$16*MANU!EM50)</f>
        <v>37.250666178459568</v>
      </c>
      <c r="E68" s="1">
        <f>(2/3*'Weight '!$B$3*MANU!I50)+(2/3*'Weight '!$B$4*MANU!X50)+(4/5*'Weight '!$B$5*MANU!AM50)+('Weight '!$B$8*MANU!BB50)+('Weight '!$B$9*MANU!BQ50)+(1/2*'Weight '!$B$10*MANU!CF50)+(4/5*'Weight '!$B$11*MANU!CU50)+('Weight '!$B$14*MANU!DJ50)+('Weight '!$B$15*MANU!DY50)+(1/3*'Weight '!$B$16*MANU!EN50)</f>
        <v>32.164037306602431</v>
      </c>
      <c r="F68" s="1">
        <f>(2/3*'Weight '!$B$3*MANU!J50)+(2/3*'Weight '!$B$4*MANU!Y50)+(4/5*'Weight '!$B$5*MANU!AN50)+('Weight '!$B$8*MANU!BC50)+('Weight '!$B$9*MANU!BR50)+(1/2*'Weight '!$B$10*MANU!CG50)+(4/5*'Weight '!$B$11*MANU!CV50)+('Weight '!$B$14*MANU!DK50)+('Weight '!$B$15*MANU!DZ50)+(1/3*'Weight '!$B$16*MANU!EO50)</f>
        <v>28.148748687210198</v>
      </c>
      <c r="G68" s="1">
        <f>(2/3*'Weight '!$B$3*MANU!K50)+(2/3*'Weight '!$B$4*MANU!Z50)+(4/5*'Weight '!$B$5*MANU!AO50)+('Weight '!$B$8*MANU!BD50)+('Weight '!$B$9*MANU!BS50)+(1/2*'Weight '!$B$10*MANU!CH50)+(4/5*'Weight '!$B$11*MANU!CW50)+('Weight '!$B$14*MANU!DL50)+('Weight '!$B$15*MANU!EA50)+(1/3*'Weight '!$B$16*MANU!EP50)</f>
        <v>32.202401215805452</v>
      </c>
      <c r="H68" s="1">
        <f>(2/3*'Weight '!$B$3*MANU!L50)+(2/3*'Weight '!$B$4*MANU!AA50)+(4/5*'Weight '!$B$5*MANU!AP50)+('Weight '!$B$8*MANU!BE50)+('Weight '!$B$9*MANU!BT50)+(1/2*'Weight '!$B$10*MANU!CI50)+(4/5*'Weight '!$B$11*MANU!CX50)+('Weight '!$B$14*MANU!DM50)+('Weight '!$B$15*MANU!EB50)+(1/3*'Weight '!$B$16*MANU!EQ50)</f>
        <v>33.410498305949467</v>
      </c>
      <c r="I68" s="1">
        <f>(2/3*'Weight '!$B$3*MANU!M50)+(2/3*'Weight '!$B$4*MANU!AB50)+(4/5*'Weight '!$B$5*MANU!AQ50)+('Weight '!$B$8*MANU!BF50)+('Weight '!$B$9*MANU!BU50)+(1/2*'Weight '!$B$10*MANU!CJ50)+(4/5*'Weight '!$B$11*MANU!CY50)+('Weight '!$B$14*MANU!DN50)+('Weight '!$B$15*MANU!EC50)+(1/3*'Weight '!$B$16*MANU!ER50)</f>
        <v>24.855888766288324</v>
      </c>
      <c r="J68" s="1">
        <f>(2/3*'Weight '!$B$3*MANU!N50)+(2/3*'Weight '!$B$4*MANU!AC50)+(4/5*'Weight '!$B$5*MANU!AR50)+('Weight '!$B$8*MANU!BG50)+('Weight '!$B$9*MANU!BV50)+(1/2*'Weight '!$B$10*MANU!CK50)+(4/5*'Weight '!$B$11*MANU!CZ50)+('Weight '!$B$14*MANU!DO50)+('Weight '!$B$15*MANU!ED50)+(1/3*'Weight '!$B$16*MANU!ES50)</f>
        <v>29.841635338345828</v>
      </c>
      <c r="K68" s="1">
        <f>(2/3*'Weight '!$B$3*MANU!O50)+(2/3*'Weight '!$B$4*MANU!AD50)+(4/5*'Weight '!$B$5*MANU!AS50)+('Weight '!$B$8*MANU!BH50)+('Weight '!$B$9*MANU!BW50)+(1/2*'Weight '!$B$10*MANU!CL50)+(4/5*'Weight '!$B$11*MANU!DA50)+('Weight '!$B$14*MANU!DP50)+('Weight '!$B$15*MANU!EE50)+(1/3*'Weight '!$B$16*MANU!ET50)</f>
        <v>27.366854206717335</v>
      </c>
      <c r="L68" s="1">
        <f>(2/3*'Weight '!$B$3*MANU!P50)+(2/3*'Weight '!$B$4*MANU!AE50)+(4/5*'Weight '!$B$5*MANU!AT50)+('Weight '!$B$8*MANU!BI50)+('Weight '!$B$9*MANU!BX50)+(1/2*'Weight '!$B$10*MANU!CM50)+(4/5*'Weight '!$B$11*MANU!DB50)+('Weight '!$B$14*MANU!DQ50)+('Weight '!$B$15*MANU!EF50)+(1/3*'Weight '!$B$16*MANU!EU50)</f>
        <v>29.372570833484374</v>
      </c>
      <c r="M68" s="1">
        <f>(2/3*'Weight '!$B$3*MANU!Q50)+(2/3*'Weight '!$B$4*MANU!AF50)+(4/5*'Weight '!$B$5*MANU!AU50)+('Weight '!$B$8*MANU!BJ50)+('Weight '!$B$9*MANU!BY50)+(1/2*'Weight '!$B$10*MANU!CN50)+(4/5*'Weight '!$B$11*MANU!DC50)+('Weight '!$B$14*MANU!DR50)+('Weight '!$B$15*MANU!EG50)+(1/3*'Weight '!$B$16*MANU!EV50)</f>
        <v>33.290316144355863</v>
      </c>
      <c r="N68" s="1">
        <f>(2/3*'Weight '!$B$3*MANU!R50)+(2/3*'Weight '!$B$4*MANU!AG50)+(4/5*'Weight '!$B$5*MANU!AV50)+('Weight '!$B$8*MANU!BK50)+('Weight '!$B$9*MANU!BZ50)+(1/2*'Weight '!$B$10*MANU!CO50)+(4/5*'Weight '!$B$11*MANU!DD50)+('Weight '!$B$14*MANU!DS50)+('Weight '!$B$15*MANU!EH50)+(1/3*'Weight '!$B$16*MANU!EW50)</f>
        <v>42.119503171247338</v>
      </c>
      <c r="O68" s="1">
        <f>(2/3*'Weight '!$B$3*MANU!S50)+(2/3*'Weight '!$B$4*MANU!AH50)+(4/5*'Weight '!$B$5*MANU!AW50)+('Weight '!$B$8*MANU!BL50)+('Weight '!$B$9*MANU!CA50)+(1/2*'Weight '!$B$10*MANU!CP50)+(4/5*'Weight '!$B$11*MANU!DE50)+('Weight '!$B$14*MANU!DT50)+('Weight '!$B$15*MANU!EI50)+(1/3*'Weight '!$B$16*MANU!EX50)</f>
        <v>41.655317841220509</v>
      </c>
      <c r="P68" s="1">
        <f>(2/3*'Weight '!$B$3*MANU!T50)+(2/3*'Weight '!$B$4*MANU!AI50)+(4/5*'Weight '!$B$5*MANU!AX50)+('Weight '!$B$8*MANU!BM50)+('Weight '!$B$9*MANU!CB50)+(1/2*'Weight '!$B$10*MANU!CQ50)+(4/5*'Weight '!$B$11*MANU!DF50)+('Weight '!$B$14*MANU!DU50)+('Weight '!$B$15*MANU!EJ50)+(1/3*'Weight '!$B$16*MANU!EY50)</f>
        <v>0</v>
      </c>
    </row>
    <row r="69" spans="1:16" ht="15">
      <c r="A69" s="1" t="s">
        <v>629</v>
      </c>
      <c r="B69" s="1">
        <f>(2/3*'Weight '!$B$3*MANU!F51)+(2/3*'Weight '!$B$4*MANU!U51)+(4/5*'Weight '!$B$5*MANU!AJ51)+('Weight '!$B$8*MANU!AY51)+('Weight '!$B$9*MANU!BN51)+(1/2*'Weight '!$B$10*MANU!CC51)+(4/5*'Weight '!$B$11*MANU!CR51)+('Weight '!$B$14*MANU!DG51)+('Weight '!$B$15*MANU!DV51)+(1/3*'Weight '!$B$16*MANU!EK51)</f>
        <v>64.352431453439621</v>
      </c>
      <c r="C69" s="1">
        <f>(2/3*'Weight '!$B$3*MANU!G51)+(2/3*'Weight '!$B$4*MANU!V51)+(4/5*'Weight '!$B$5*MANU!AK51)+('Weight '!$B$8*MANU!AZ51)+('Weight '!$B$9*MANU!BO51)+(1/2*'Weight '!$B$10*MANU!CD51)+(4/5*'Weight '!$B$11*MANU!CS51)+('Weight '!$B$14*MANU!DH51)+('Weight '!$B$15*MANU!DW51)+(1/3*'Weight '!$B$16*MANU!EL51)</f>
        <v>68.004800343806295</v>
      </c>
      <c r="D69" s="1">
        <f>(2/3*'Weight '!$B$3*MANU!H51)+(2/3*'Weight '!$B$4*MANU!W51)+(4/5*'Weight '!$B$5*MANU!AL51)+('Weight '!$B$8*MANU!BA51)+('Weight '!$B$9*MANU!BP51)+(1/2*'Weight '!$B$10*MANU!CE51)+(4/5*'Weight '!$B$11*MANU!CT51)+('Weight '!$B$14*MANU!DI51)+('Weight '!$B$15*MANU!DX51)+(1/3*'Weight '!$B$16*MANU!EM51)</f>
        <v>64.180221639235015</v>
      </c>
      <c r="E69" s="1">
        <f>(2/3*'Weight '!$B$3*MANU!I51)+(2/3*'Weight '!$B$4*MANU!X51)+(4/5*'Weight '!$B$5*MANU!AM51)+('Weight '!$B$8*MANU!BB51)+('Weight '!$B$9*MANU!BQ51)+(1/2*'Weight '!$B$10*MANU!CF51)+(4/5*'Weight '!$B$11*MANU!CU51)+('Weight '!$B$14*MANU!DJ51)+('Weight '!$B$15*MANU!DY51)+(1/3*'Weight '!$B$16*MANU!EN51)</f>
        <v>63.05346136701678</v>
      </c>
      <c r="F69" s="1">
        <f>(2/3*'Weight '!$B$3*MANU!J51)+(2/3*'Weight '!$B$4*MANU!Y51)+(4/5*'Weight '!$B$5*MANU!AN51)+('Weight '!$B$8*MANU!BC51)+('Weight '!$B$9*MANU!BR51)+(1/2*'Weight '!$B$10*MANU!CG51)+(4/5*'Weight '!$B$11*MANU!CV51)+('Weight '!$B$14*MANU!DK51)+('Weight '!$B$15*MANU!DZ51)+(1/3*'Weight '!$B$16*MANU!EO51)</f>
        <v>66.256343656343631</v>
      </c>
      <c r="G69" s="1">
        <f>(2/3*'Weight '!$B$3*MANU!K51)+(2/3*'Weight '!$B$4*MANU!Z51)+(4/5*'Weight '!$B$5*MANU!AO51)+('Weight '!$B$8*MANU!BD51)+('Weight '!$B$9*MANU!BS51)+(1/2*'Weight '!$B$10*MANU!CH51)+(4/5*'Weight '!$B$11*MANU!CW51)+('Weight '!$B$14*MANU!DL51)+('Weight '!$B$15*MANU!EA51)+(1/3*'Weight '!$B$16*MANU!EP51)</f>
        <v>67.645454060683605</v>
      </c>
      <c r="H69" s="1">
        <f>(2/3*'Weight '!$B$3*MANU!L51)+(2/3*'Weight '!$B$4*MANU!AA51)+(4/5*'Weight '!$B$5*MANU!AP51)+('Weight '!$B$8*MANU!BE51)+('Weight '!$B$9*MANU!BT51)+(1/2*'Weight '!$B$10*MANU!CI51)+(4/5*'Weight '!$B$11*MANU!CX51)+('Weight '!$B$14*MANU!DM51)+('Weight '!$B$15*MANU!EB51)+(1/3*'Weight '!$B$16*MANU!EQ51)</f>
        <v>65.490035283359347</v>
      </c>
      <c r="I69" s="1">
        <f>(2/3*'Weight '!$B$3*MANU!M51)+(2/3*'Weight '!$B$4*MANU!AB51)+(4/5*'Weight '!$B$5*MANU!AQ51)+('Weight '!$B$8*MANU!BF51)+('Weight '!$B$9*MANU!BU51)+(1/2*'Weight '!$B$10*MANU!CJ51)+(4/5*'Weight '!$B$11*MANU!CY51)+('Weight '!$B$14*MANU!DN51)+('Weight '!$B$15*MANU!EC51)+(1/3*'Weight '!$B$16*MANU!ER51)</f>
        <v>62.768824094655898</v>
      </c>
      <c r="J69" s="1">
        <f>(2/3*'Weight '!$B$3*MANU!N51)+(2/3*'Weight '!$B$4*MANU!AC51)+(4/5*'Weight '!$B$5*MANU!AR51)+('Weight '!$B$8*MANU!BG51)+('Weight '!$B$9*MANU!BV51)+(1/2*'Weight '!$B$10*MANU!CK51)+(4/5*'Weight '!$B$11*MANU!CZ51)+('Weight '!$B$14*MANU!DO51)+('Weight '!$B$15*MANU!ED51)+(1/3*'Weight '!$B$16*MANU!ES51)</f>
        <v>58.970718137165463</v>
      </c>
      <c r="K69" s="1">
        <f>(2/3*'Weight '!$B$3*MANU!O51)+(2/3*'Weight '!$B$4*MANU!AD51)+(4/5*'Weight '!$B$5*MANU!AS51)+('Weight '!$B$8*MANU!BH51)+('Weight '!$B$9*MANU!BW51)+(1/2*'Weight '!$B$10*MANU!CL51)+(4/5*'Weight '!$B$11*MANU!DA51)+('Weight '!$B$14*MANU!DP51)+('Weight '!$B$15*MANU!EE51)+(1/3*'Weight '!$B$16*MANU!ET51)</f>
        <v>66.128428373222334</v>
      </c>
      <c r="L69" s="1">
        <f>(2/3*'Weight '!$B$3*MANU!P51)+(2/3*'Weight '!$B$4*MANU!AE51)+(4/5*'Weight '!$B$5*MANU!AT51)+('Weight '!$B$8*MANU!BI51)+('Weight '!$B$9*MANU!BX51)+(1/2*'Weight '!$B$10*MANU!CM51)+(4/5*'Weight '!$B$11*MANU!DB51)+('Weight '!$B$14*MANU!DQ51)+('Weight '!$B$15*MANU!EF51)+(1/3*'Weight '!$B$16*MANU!EU51)</f>
        <v>61.47835863739207</v>
      </c>
      <c r="M69" s="1">
        <f>(2/3*'Weight '!$B$3*MANU!Q51)+(2/3*'Weight '!$B$4*MANU!AF51)+(4/5*'Weight '!$B$5*MANU!AU51)+('Weight '!$B$8*MANU!BJ51)+('Weight '!$B$9*MANU!BY51)+(1/2*'Weight '!$B$10*MANU!CN51)+(4/5*'Weight '!$B$11*MANU!DC51)+('Weight '!$B$14*MANU!DR51)+('Weight '!$B$15*MANU!EG51)+(1/3*'Weight '!$B$16*MANU!EV51)</f>
        <v>57.073638119028608</v>
      </c>
      <c r="N69" s="1">
        <f>(2/3*'Weight '!$B$3*MANU!R51)+(2/3*'Weight '!$B$4*MANU!AG51)+(4/5*'Weight '!$B$5*MANU!AV51)+('Weight '!$B$8*MANU!BK51)+('Weight '!$B$9*MANU!BZ51)+(1/2*'Weight '!$B$10*MANU!CO51)+(4/5*'Weight '!$B$11*MANU!DD51)+('Weight '!$B$14*MANU!DS51)+('Weight '!$B$15*MANU!EH51)+(1/3*'Weight '!$B$16*MANU!EW51)</f>
        <v>38.794870839542945</v>
      </c>
      <c r="O69" s="1">
        <f>(2/3*'Weight '!$B$3*MANU!S51)+(2/3*'Weight '!$B$4*MANU!AH51)+(4/5*'Weight '!$B$5*MANU!AW51)+('Weight '!$B$8*MANU!BL51)+('Weight '!$B$9*MANU!CA51)+(1/2*'Weight '!$B$10*MANU!CP51)+(4/5*'Weight '!$B$11*MANU!DE51)+('Weight '!$B$14*MANU!DT51)+('Weight '!$B$15*MANU!EI51)+(1/3*'Weight '!$B$16*MANU!EX51)</f>
        <v>43.577508561572813</v>
      </c>
      <c r="P69" s="1">
        <f>(2/3*'Weight '!$B$3*MANU!T51)+(2/3*'Weight '!$B$4*MANU!AI51)+(4/5*'Weight '!$B$5*MANU!AX51)+('Weight '!$B$8*MANU!BM51)+('Weight '!$B$9*MANU!CB51)+(1/2*'Weight '!$B$10*MANU!CQ51)+(4/5*'Weight '!$B$11*MANU!DF51)+('Weight '!$B$14*MANU!DU51)+('Weight '!$B$15*MANU!EJ51)+(1/3*'Weight '!$B$16*MANU!EY51)</f>
        <v>37.28400591875166</v>
      </c>
    </row>
    <row r="70" spans="1:16" ht="15">
      <c r="A70" s="1" t="s">
        <v>648</v>
      </c>
      <c r="B70" s="1">
        <f>(2/3*'Weight '!$B$3*MANU!F52)+(2/3*'Weight '!$B$4*MANU!U52)+(4/5*'Weight '!$B$5*MANU!AJ52)+('Weight '!$B$8*MANU!AY52)+('Weight '!$B$9*MANU!BN52)+(1/2*'Weight '!$B$10*MANU!CC52)+(4/5*'Weight '!$B$11*MANU!CR52)+('Weight '!$B$14*MANU!DG52)+('Weight '!$B$15*MANU!DV52)+(1/3*'Weight '!$B$16*MANU!EK52)</f>
        <v>38.198456475387012</v>
      </c>
      <c r="C70" s="1">
        <f>(2/3*'Weight '!$B$3*MANU!G52)+(2/3*'Weight '!$B$4*MANU!V52)+(4/5*'Weight '!$B$5*MANU!AK52)+('Weight '!$B$8*MANU!AZ52)+('Weight '!$B$9*MANU!BO52)+(1/2*'Weight '!$B$10*MANU!CD52)+(4/5*'Weight '!$B$11*MANU!CS52)+('Weight '!$B$14*MANU!DH52)+('Weight '!$B$15*MANU!DW52)+(1/3*'Weight '!$B$16*MANU!EL52)</f>
        <v>38.875255738392156</v>
      </c>
      <c r="D70" s="1">
        <f>(2/3*'Weight '!$B$3*MANU!H52)+(2/3*'Weight '!$B$4*MANU!W52)+(4/5*'Weight '!$B$5*MANU!AL52)+('Weight '!$B$8*MANU!BA52)+('Weight '!$B$9*MANU!BP52)+(1/2*'Weight '!$B$10*MANU!CE52)+(4/5*'Weight '!$B$11*MANU!CT52)+('Weight '!$B$14*MANU!DI52)+('Weight '!$B$15*MANU!DX52)+(1/3*'Weight '!$B$16*MANU!EM52)</f>
        <v>36.396656335421071</v>
      </c>
      <c r="E70" s="1">
        <f>(2/3*'Weight '!$B$3*MANU!I52)+(2/3*'Weight '!$B$4*MANU!X52)+(4/5*'Weight '!$B$5*MANU!AM52)+('Weight '!$B$8*MANU!BB52)+('Weight '!$B$9*MANU!BQ52)+(1/2*'Weight '!$B$10*MANU!CF52)+(4/5*'Weight '!$B$11*MANU!CU52)+('Weight '!$B$14*MANU!DJ52)+('Weight '!$B$15*MANU!DY52)+(1/3*'Weight '!$B$16*MANU!EN52)</f>
        <v>38.153586291398362</v>
      </c>
      <c r="F70" s="1">
        <f>(2/3*'Weight '!$B$3*MANU!J52)+(2/3*'Weight '!$B$4*MANU!Y52)+(4/5*'Weight '!$B$5*MANU!AN52)+('Weight '!$B$8*MANU!BC52)+('Weight '!$B$9*MANU!BR52)+(1/2*'Weight '!$B$10*MANU!CG52)+(4/5*'Weight '!$B$11*MANU!CV52)+('Weight '!$B$14*MANU!DK52)+('Weight '!$B$15*MANU!DZ52)+(1/3*'Weight '!$B$16*MANU!EO52)</f>
        <v>35.709672554933192</v>
      </c>
      <c r="G70" s="1">
        <f>(2/3*'Weight '!$B$3*MANU!K52)+(2/3*'Weight '!$B$4*MANU!Z52)+(4/5*'Weight '!$B$5*MANU!AO52)+('Weight '!$B$8*MANU!BD52)+('Weight '!$B$9*MANU!BS52)+(1/2*'Weight '!$B$10*MANU!CH52)+(4/5*'Weight '!$B$11*MANU!CW52)+('Weight '!$B$14*MANU!DL52)+('Weight '!$B$15*MANU!EA52)+(1/3*'Weight '!$B$16*MANU!EP52)</f>
        <v>39.248767898767881</v>
      </c>
      <c r="H70" s="1">
        <f>(2/3*'Weight '!$B$3*MANU!L52)+(2/3*'Weight '!$B$4*MANU!AA52)+(4/5*'Weight '!$B$5*MANU!AP52)+('Weight '!$B$8*MANU!BE52)+('Weight '!$B$9*MANU!BT52)+(1/2*'Weight '!$B$10*MANU!CI52)+(4/5*'Weight '!$B$11*MANU!CX52)+('Weight '!$B$14*MANU!DM52)+('Weight '!$B$15*MANU!EB52)+(1/3*'Weight '!$B$16*MANU!EQ52)</f>
        <v>33.213597522509566</v>
      </c>
      <c r="I70" s="1">
        <f>(2/3*'Weight '!$B$3*MANU!M52)+(2/3*'Weight '!$B$4*MANU!AB52)+(4/5*'Weight '!$B$5*MANU!AQ52)+('Weight '!$B$8*MANU!BF52)+('Weight '!$B$9*MANU!BU52)+(1/2*'Weight '!$B$10*MANU!CJ52)+(4/5*'Weight '!$B$11*MANU!CY52)+('Weight '!$B$14*MANU!DN52)+('Weight '!$B$15*MANU!EC52)+(1/3*'Weight '!$B$16*MANU!ER52)</f>
        <v>32.689999999999984</v>
      </c>
      <c r="J70" s="1">
        <f>(2/3*'Weight '!$B$3*MANU!N52)+(2/3*'Weight '!$B$4*MANU!AC52)+(4/5*'Weight '!$B$5*MANU!AR52)+('Weight '!$B$8*MANU!BG52)+('Weight '!$B$9*MANU!BV52)+(1/2*'Weight '!$B$10*MANU!CK52)+(4/5*'Weight '!$B$11*MANU!CZ52)+('Weight '!$B$14*MANU!DO52)+('Weight '!$B$15*MANU!ED52)+(1/3*'Weight '!$B$16*MANU!ES52)</f>
        <v>34.416364981785016</v>
      </c>
      <c r="K70" s="1">
        <f>(2/3*'Weight '!$B$3*MANU!O52)+(2/3*'Weight '!$B$4*MANU!AD52)+(4/5*'Weight '!$B$5*MANU!AS52)+('Weight '!$B$8*MANU!BH52)+('Weight '!$B$9*MANU!BW52)+(1/2*'Weight '!$B$10*MANU!CL52)+(4/5*'Weight '!$B$11*MANU!DA52)+('Weight '!$B$14*MANU!DP52)+('Weight '!$B$15*MANU!EE52)+(1/3*'Weight '!$B$16*MANU!ET52)</f>
        <v>28.364844054580871</v>
      </c>
      <c r="L70" s="1">
        <f>(2/3*'Weight '!$B$3*MANU!P52)+(2/3*'Weight '!$B$4*MANU!AE52)+(4/5*'Weight '!$B$5*MANU!AT52)+('Weight '!$B$8*MANU!BI52)+('Weight '!$B$9*MANU!BX52)+(1/2*'Weight '!$B$10*MANU!CM52)+(4/5*'Weight '!$B$11*MANU!DB52)+('Weight '!$B$14*MANU!DQ52)+('Weight '!$B$15*MANU!EF52)+(1/3*'Weight '!$B$16*MANU!EU52)</f>
        <v>22.127686615615833</v>
      </c>
      <c r="M70" s="1">
        <f>(2/3*'Weight '!$B$3*MANU!Q52)+(2/3*'Weight '!$B$4*MANU!AF52)+(4/5*'Weight '!$B$5*MANU!AU52)+('Weight '!$B$8*MANU!BJ52)+('Weight '!$B$9*MANU!BY52)+(1/2*'Weight '!$B$10*MANU!CN52)+(4/5*'Weight '!$B$11*MANU!DC52)+('Weight '!$B$14*MANU!DR52)+('Weight '!$B$15*MANU!EG52)+(1/3*'Weight '!$B$16*MANU!EV52)</f>
        <v>27.365878055664083</v>
      </c>
      <c r="N70" s="1">
        <f>(2/3*'Weight '!$B$3*MANU!R52)+(2/3*'Weight '!$B$4*MANU!AG52)+(4/5*'Weight '!$B$5*MANU!AV52)+('Weight '!$B$8*MANU!BK52)+('Weight '!$B$9*MANU!BZ52)+(1/2*'Weight '!$B$10*MANU!CO52)+(4/5*'Weight '!$B$11*MANU!DD52)+('Weight '!$B$14*MANU!DS52)+('Weight '!$B$15*MANU!EH52)+(1/3*'Weight '!$B$16*MANU!EW52)</f>
        <v>26.184691399447132</v>
      </c>
      <c r="O70" s="1">
        <f>(2/3*'Weight '!$B$3*MANU!S52)+(2/3*'Weight '!$B$4*MANU!AH52)+(4/5*'Weight '!$B$5*MANU!AW52)+('Weight '!$B$8*MANU!BL52)+('Weight '!$B$9*MANU!CA52)+(1/2*'Weight '!$B$10*MANU!CP52)+(4/5*'Weight '!$B$11*MANU!DE52)+('Weight '!$B$14*MANU!DT52)+('Weight '!$B$15*MANU!EI52)+(1/3*'Weight '!$B$16*MANU!EX52)</f>
        <v>18.308855799373003</v>
      </c>
      <c r="P70" s="1">
        <f>(2/3*'Weight '!$B$3*MANU!T52)+(2/3*'Weight '!$B$4*MANU!AI52)+(4/5*'Weight '!$B$5*MANU!AX52)+('Weight '!$B$8*MANU!BM52)+('Weight '!$B$9*MANU!CB52)+(1/2*'Weight '!$B$10*MANU!CQ52)+(4/5*'Weight '!$B$11*MANU!DF52)+('Weight '!$B$14*MANU!DU52)+('Weight '!$B$15*MANU!EJ52)+(1/3*'Weight '!$B$16*MANU!EY52)</f>
        <v>20.276294349302653</v>
      </c>
    </row>
    <row r="71" spans="1:16" ht="15">
      <c r="A71" s="1" t="s">
        <v>671</v>
      </c>
      <c r="B71" s="1">
        <f>(2/3*'Weight '!$B$3*MANU!F53)+(2/3*'Weight '!$B$4*MANU!U53)+(4/5*'Weight '!$B$5*MANU!AJ53)+('Weight '!$B$8*MANU!AY53)+('Weight '!$B$9*MANU!BN53)+(1/2*'Weight '!$B$10*MANU!CC53)+(4/5*'Weight '!$B$11*MANU!CR53)+('Weight '!$B$14*MANU!DG53)+('Weight '!$B$15*MANU!DV53)+(1/3*'Weight '!$B$16*MANU!EK53)</f>
        <v>41.598770765642968</v>
      </c>
      <c r="C71" s="1">
        <f>(2/3*'Weight '!$B$3*MANU!G53)+(2/3*'Weight '!$B$4*MANU!V53)+(4/5*'Weight '!$B$5*MANU!AK53)+('Weight '!$B$8*MANU!AZ53)+('Weight '!$B$9*MANU!BO53)+(1/2*'Weight '!$B$10*MANU!CD53)+(4/5*'Weight '!$B$11*MANU!CS53)+('Weight '!$B$14*MANU!DH53)+('Weight '!$B$15*MANU!DW53)+(1/3*'Weight '!$B$16*MANU!EL53)</f>
        <v>49.479088913282084</v>
      </c>
      <c r="D71" s="1">
        <f>(2/3*'Weight '!$B$3*MANU!H53)+(2/3*'Weight '!$B$4*MANU!W53)+(4/5*'Weight '!$B$5*MANU!AL53)+('Weight '!$B$8*MANU!BA53)+('Weight '!$B$9*MANU!BP53)+(1/2*'Weight '!$B$10*MANU!CE53)+(4/5*'Weight '!$B$11*MANU!CT53)+('Weight '!$B$14*MANU!DI53)+('Weight '!$B$15*MANU!DX53)+(1/3*'Weight '!$B$16*MANU!EM53)</f>
        <v>52.307912099066165</v>
      </c>
      <c r="E71" s="1">
        <f>(2/3*'Weight '!$B$3*MANU!I53)+(2/3*'Weight '!$B$4*MANU!X53)+(4/5*'Weight '!$B$5*MANU!AM53)+('Weight '!$B$8*MANU!BB53)+('Weight '!$B$9*MANU!BQ53)+(1/2*'Weight '!$B$10*MANU!CF53)+(4/5*'Weight '!$B$11*MANU!CU53)+('Weight '!$B$14*MANU!DJ53)+('Weight '!$B$15*MANU!DY53)+(1/3*'Weight '!$B$16*MANU!EN53)</f>
        <v>45.402283156548506</v>
      </c>
      <c r="F71" s="1">
        <f>(2/3*'Weight '!$B$3*MANU!J53)+(2/3*'Weight '!$B$4*MANU!Y53)+(4/5*'Weight '!$B$5*MANU!AN53)+('Weight '!$B$8*MANU!BC53)+('Weight '!$B$9*MANU!BR53)+(1/2*'Weight '!$B$10*MANU!CG53)+(4/5*'Weight '!$B$11*MANU!CV53)+('Weight '!$B$14*MANU!DK53)+('Weight '!$B$15*MANU!DZ53)+(1/3*'Weight '!$B$16*MANU!EO53)</f>
        <v>49.008566896066853</v>
      </c>
      <c r="G71" s="1">
        <f>(2/3*'Weight '!$B$3*MANU!K53)+(2/3*'Weight '!$B$4*MANU!Z53)+(4/5*'Weight '!$B$5*MANU!AO53)+('Weight '!$B$8*MANU!BD53)+('Weight '!$B$9*MANU!BS53)+(1/2*'Weight '!$B$10*MANU!CH53)+(4/5*'Weight '!$B$11*MANU!CW53)+('Weight '!$B$14*MANU!DL53)+('Weight '!$B$15*MANU!EA53)+(1/3*'Weight '!$B$16*MANU!EP53)</f>
        <v>49.654056906450478</v>
      </c>
      <c r="H71" s="1">
        <f>(2/3*'Weight '!$B$3*MANU!L53)+(2/3*'Weight '!$B$4*MANU!AA53)+(4/5*'Weight '!$B$5*MANU!AP53)+('Weight '!$B$8*MANU!BE53)+('Weight '!$B$9*MANU!BT53)+(1/2*'Weight '!$B$10*MANU!CI53)+(4/5*'Weight '!$B$11*MANU!CX53)+('Weight '!$B$14*MANU!DM53)+('Weight '!$B$15*MANU!EB53)+(1/3*'Weight '!$B$16*MANU!EQ53)</f>
        <v>48.171279125767676</v>
      </c>
      <c r="I71" s="1">
        <f>(2/3*'Weight '!$B$3*MANU!M53)+(2/3*'Weight '!$B$4*MANU!AB53)+(4/5*'Weight '!$B$5*MANU!AQ53)+('Weight '!$B$8*MANU!BF53)+('Weight '!$B$9*MANU!BU53)+(1/2*'Weight '!$B$10*MANU!CJ53)+(4/5*'Weight '!$B$11*MANU!CY53)+('Weight '!$B$14*MANU!DN53)+('Weight '!$B$15*MANU!EC53)+(1/3*'Weight '!$B$16*MANU!ER53)</f>
        <v>42.613396014143333</v>
      </c>
      <c r="J71" s="1">
        <f>(2/3*'Weight '!$B$3*MANU!N53)+(2/3*'Weight '!$B$4*MANU!AC53)+(4/5*'Weight '!$B$5*MANU!AR53)+('Weight '!$B$8*MANU!BG53)+('Weight '!$B$9*MANU!BV53)+(1/2*'Weight '!$B$10*MANU!CK53)+(4/5*'Weight '!$B$11*MANU!CZ53)+('Weight '!$B$14*MANU!DO53)+('Weight '!$B$15*MANU!ED53)+(1/3*'Weight '!$B$16*MANU!ES53)</f>
        <v>43.864910674121155</v>
      </c>
      <c r="K71" s="1">
        <f>(2/3*'Weight '!$B$3*MANU!O53)+(2/3*'Weight '!$B$4*MANU!AD53)+(4/5*'Weight '!$B$5*MANU!AS53)+('Weight '!$B$8*MANU!BH53)+('Weight '!$B$9*MANU!BW53)+(1/2*'Weight '!$B$10*MANU!CL53)+(4/5*'Weight '!$B$11*MANU!DA53)+('Weight '!$B$14*MANU!DP53)+('Weight '!$B$15*MANU!EE53)+(1/3*'Weight '!$B$16*MANU!ET53)</f>
        <v>35.870069310242265</v>
      </c>
      <c r="L71" s="1">
        <f>(2/3*'Weight '!$B$3*MANU!P53)+(2/3*'Weight '!$B$4*MANU!AE53)+(4/5*'Weight '!$B$5*MANU!AT53)+('Weight '!$B$8*MANU!BI53)+('Weight '!$B$9*MANU!BX53)+(1/2*'Weight '!$B$10*MANU!CM53)+(4/5*'Weight '!$B$11*MANU!DB53)+('Weight '!$B$14*MANU!DQ53)+('Weight '!$B$15*MANU!EF53)+(1/3*'Weight '!$B$16*MANU!EU53)</f>
        <v>34.805330526114268</v>
      </c>
      <c r="M71" s="1">
        <f>(2/3*'Weight '!$B$3*MANU!Q53)+(2/3*'Weight '!$B$4*MANU!AF53)+(4/5*'Weight '!$B$5*MANU!AU53)+('Weight '!$B$8*MANU!BJ53)+('Weight '!$B$9*MANU!BY53)+(1/2*'Weight '!$B$10*MANU!CN53)+(4/5*'Weight '!$B$11*MANU!DC53)+('Weight '!$B$14*MANU!DR53)+('Weight '!$B$15*MANU!EG53)+(1/3*'Weight '!$B$16*MANU!EV53)</f>
        <v>26.914090544588309</v>
      </c>
      <c r="N71" s="1">
        <f>(2/3*'Weight '!$B$3*MANU!R53)+(2/3*'Weight '!$B$4*MANU!AG53)+(4/5*'Weight '!$B$5*MANU!AV53)+('Weight '!$B$8*MANU!BK53)+('Weight '!$B$9*MANU!BZ53)+(1/2*'Weight '!$B$10*MANU!CO53)+(4/5*'Weight '!$B$11*MANU!DD53)+('Weight '!$B$14*MANU!DS53)+('Weight '!$B$15*MANU!EH53)+(1/3*'Weight '!$B$16*MANU!EW53)</f>
        <v>37.44664502164499</v>
      </c>
      <c r="O71" s="1">
        <f>(2/3*'Weight '!$B$3*MANU!S53)+(2/3*'Weight '!$B$4*MANU!AH53)+(4/5*'Weight '!$B$5*MANU!AW53)+('Weight '!$B$8*MANU!BL53)+('Weight '!$B$9*MANU!CA53)+(1/2*'Weight '!$B$10*MANU!CP53)+(4/5*'Weight '!$B$11*MANU!DE53)+('Weight '!$B$14*MANU!DT53)+('Weight '!$B$15*MANU!EI53)+(1/3*'Weight '!$B$16*MANU!EX53)</f>
        <v>35.317088829228403</v>
      </c>
      <c r="P71" s="1">
        <f>(2/3*'Weight '!$B$3*MANU!T53)+(2/3*'Weight '!$B$4*MANU!AI53)+(4/5*'Weight '!$B$5*MANU!AX53)+('Weight '!$B$8*MANU!BM53)+('Weight '!$B$9*MANU!CB53)+(1/2*'Weight '!$B$10*MANU!CQ53)+(4/5*'Weight '!$B$11*MANU!DF53)+('Weight '!$B$14*MANU!DU53)+('Weight '!$B$15*MANU!EJ53)+(1/3*'Weight '!$B$16*MANU!EY53)</f>
        <v>45.459810951760076</v>
      </c>
    </row>
    <row r="72" spans="1:16" ht="15">
      <c r="A72" s="1" t="s">
        <v>703</v>
      </c>
      <c r="B72" s="1">
        <f>(2/3*'Weight '!$B$3*MANU!F54)+(2/3*'Weight '!$B$4*MANU!U54)+(4/5*'Weight '!$B$5*MANU!AJ54)+('Weight '!$B$8*MANU!AY54)+('Weight '!$B$9*MANU!BN54)+(1/2*'Weight '!$B$10*MANU!CC54)+(4/5*'Weight '!$B$11*MANU!CR54)+('Weight '!$B$14*MANU!DG54)+('Weight '!$B$15*MANU!DV54)+(1/3*'Weight '!$B$16*MANU!EK54)</f>
        <v>59.702943121693082</v>
      </c>
      <c r="C72" s="1">
        <f>(2/3*'Weight '!$B$3*MANU!G54)+(2/3*'Weight '!$B$4*MANU!V54)+(4/5*'Weight '!$B$5*MANU!AK54)+('Weight '!$B$8*MANU!AZ54)+('Weight '!$B$9*MANU!BO54)+(1/2*'Weight '!$B$10*MANU!CD54)+(4/5*'Weight '!$B$11*MANU!CS54)+('Weight '!$B$14*MANU!DH54)+('Weight '!$B$15*MANU!DW54)+(1/3*'Weight '!$B$16*MANU!EL54)</f>
        <v>62.694170348551765</v>
      </c>
      <c r="D72" s="1">
        <f>(2/3*'Weight '!$B$3*MANU!H54)+(2/3*'Weight '!$B$4*MANU!W54)+(4/5*'Weight '!$B$5*MANU!AL54)+('Weight '!$B$8*MANU!BA54)+('Weight '!$B$9*MANU!BP54)+(1/2*'Weight '!$B$10*MANU!CE54)+(4/5*'Weight '!$B$11*MANU!CT54)+('Weight '!$B$14*MANU!DI54)+('Weight '!$B$15*MANU!DX54)+(1/3*'Weight '!$B$16*MANU!EM54)</f>
        <v>63.580939440993745</v>
      </c>
      <c r="E72" s="1">
        <f>(2/3*'Weight '!$B$3*MANU!I54)+(2/3*'Weight '!$B$4*MANU!X54)+(4/5*'Weight '!$B$5*MANU!AM54)+('Weight '!$B$8*MANU!BB54)+('Weight '!$B$9*MANU!BQ54)+(1/2*'Weight '!$B$10*MANU!CF54)+(4/5*'Weight '!$B$11*MANU!CU54)+('Weight '!$B$14*MANU!DJ54)+('Weight '!$B$15*MANU!DY54)+(1/3*'Weight '!$B$16*MANU!EN54)</f>
        <v>57.054357298474898</v>
      </c>
      <c r="F72" s="1">
        <f>(2/3*'Weight '!$B$3*MANU!J54)+(2/3*'Weight '!$B$4*MANU!Y54)+(4/5*'Weight '!$B$5*MANU!AN54)+('Weight '!$B$8*MANU!BC54)+('Weight '!$B$9*MANU!BR54)+(1/2*'Weight '!$B$10*MANU!CG54)+(4/5*'Weight '!$B$11*MANU!CV54)+('Weight '!$B$14*MANU!DK54)+('Weight '!$B$15*MANU!DZ54)+(1/3*'Weight '!$B$16*MANU!EO54)</f>
        <v>55.514473684210493</v>
      </c>
      <c r="G72" s="1">
        <f>(2/3*'Weight '!$B$3*MANU!K54)+(2/3*'Weight '!$B$4*MANU!Z54)+(4/5*'Weight '!$B$5*MANU!AO54)+('Weight '!$B$8*MANU!BD54)+('Weight '!$B$9*MANU!BS54)+(1/2*'Weight '!$B$10*MANU!CH54)+(4/5*'Weight '!$B$11*MANU!CW54)+('Weight '!$B$14*MANU!DL54)+('Weight '!$B$15*MANU!EA54)+(1/3*'Weight '!$B$16*MANU!EP54)</f>
        <v>55.981775700934556</v>
      </c>
      <c r="H72" s="1">
        <f>(2/3*'Weight '!$B$3*MANU!L54)+(2/3*'Weight '!$B$4*MANU!AA54)+(4/5*'Weight '!$B$5*MANU!AP54)+('Weight '!$B$8*MANU!BE54)+('Weight '!$B$9*MANU!BT54)+(1/2*'Weight '!$B$10*MANU!CI54)+(4/5*'Weight '!$B$11*MANU!CX54)+('Weight '!$B$14*MANU!DM54)+('Weight '!$B$15*MANU!EB54)+(1/3*'Weight '!$B$16*MANU!EQ54)</f>
        <v>54.505987055016156</v>
      </c>
      <c r="I72" s="1">
        <f>(2/3*'Weight '!$B$3*MANU!M54)+(2/3*'Weight '!$B$4*MANU!AB54)+(4/5*'Weight '!$B$5*MANU!AQ54)+('Weight '!$B$8*MANU!BF54)+('Weight '!$B$9*MANU!BU54)+(1/2*'Weight '!$B$10*MANU!CJ54)+(4/5*'Weight '!$B$11*MANU!CY54)+('Weight '!$B$14*MANU!DN54)+('Weight '!$B$15*MANU!EC54)+(1/3*'Weight '!$B$16*MANU!ER54)</f>
        <v>49.003298611111092</v>
      </c>
      <c r="J72" s="1">
        <f>(2/3*'Weight '!$B$3*MANU!N54)+(2/3*'Weight '!$B$4*MANU!AC54)+(4/5*'Weight '!$B$5*MANU!AR54)+('Weight '!$B$8*MANU!BG54)+('Weight '!$B$9*MANU!BV54)+(1/2*'Weight '!$B$10*MANU!CK54)+(4/5*'Weight '!$B$11*MANU!CZ54)+('Weight '!$B$14*MANU!DO54)+('Weight '!$B$15*MANU!ED54)+(1/3*'Weight '!$B$16*MANU!ES54)</f>
        <v>60.574725274725253</v>
      </c>
      <c r="K72" s="1">
        <f>(2/3*'Weight '!$B$3*MANU!O54)+(2/3*'Weight '!$B$4*MANU!AD54)+(4/5*'Weight '!$B$5*MANU!AS54)+('Weight '!$B$8*MANU!BH54)+('Weight '!$B$9*MANU!BW54)+(1/2*'Weight '!$B$10*MANU!CL54)+(4/5*'Weight '!$B$11*MANU!DA54)+('Weight '!$B$14*MANU!DP54)+('Weight '!$B$15*MANU!EE54)+(1/3*'Weight '!$B$16*MANU!ET54)</f>
        <v>60.391666666666652</v>
      </c>
      <c r="L72" s="1">
        <f>(2/3*'Weight '!$B$3*MANU!P54)+(2/3*'Weight '!$B$4*MANU!AE54)+(4/5*'Weight '!$B$5*MANU!AT54)+('Weight '!$B$8*MANU!BI54)+('Weight '!$B$9*MANU!BX54)+(1/2*'Weight '!$B$10*MANU!CM54)+(4/5*'Weight '!$B$11*MANU!DB54)+('Weight '!$B$14*MANU!DQ54)+('Weight '!$B$15*MANU!EF54)+(1/3*'Weight '!$B$16*MANU!EU54)</f>
        <v>54.214761904761886</v>
      </c>
      <c r="M72" s="1">
        <f>(2/3*'Weight '!$B$3*MANU!Q54)+(2/3*'Weight '!$B$4*MANU!AF54)+(4/5*'Weight '!$B$5*MANU!AU54)+('Weight '!$B$8*MANU!BJ54)+('Weight '!$B$9*MANU!BY54)+(1/2*'Weight '!$B$10*MANU!CN54)+(4/5*'Weight '!$B$11*MANU!DC54)+('Weight '!$B$14*MANU!DR54)+('Weight '!$B$15*MANU!EG54)+(1/3*'Weight '!$B$16*MANU!EV54)</f>
        <v>53.221892655367192</v>
      </c>
      <c r="N72" s="1">
        <f>(2/3*'Weight '!$B$3*MANU!R54)+(2/3*'Weight '!$B$4*MANU!AG54)+(4/5*'Weight '!$B$5*MANU!AV54)+('Weight '!$B$8*MANU!BK54)+('Weight '!$B$9*MANU!BZ54)+(1/2*'Weight '!$B$10*MANU!CO54)+(4/5*'Weight '!$B$11*MANU!DD54)+('Weight '!$B$14*MANU!DS54)+('Weight '!$B$15*MANU!EH54)+(1/3*'Weight '!$B$16*MANU!EW54)</f>
        <v>40.337797619047592</v>
      </c>
      <c r="O72" s="1">
        <f>(2/3*'Weight '!$B$3*MANU!S54)+(2/3*'Weight '!$B$4*MANU!AH54)+(4/5*'Weight '!$B$5*MANU!AW54)+('Weight '!$B$8*MANU!BL54)+('Weight '!$B$9*MANU!CA54)+(1/2*'Weight '!$B$10*MANU!CP54)+(4/5*'Weight '!$B$11*MANU!DE54)+('Weight '!$B$14*MANU!DT54)+('Weight '!$B$15*MANU!EI54)+(1/3*'Weight '!$B$16*MANU!EX54)</f>
        <v>32.603703703703673</v>
      </c>
      <c r="P72" s="1">
        <f>(2/3*'Weight '!$B$3*MANU!T54)+(2/3*'Weight '!$B$4*MANU!AI54)+(4/5*'Weight '!$B$5*MANU!AX54)+('Weight '!$B$8*MANU!BM54)+('Weight '!$B$9*MANU!CB54)+(1/2*'Weight '!$B$10*MANU!CQ54)+(4/5*'Weight '!$B$11*MANU!DF54)+('Weight '!$B$14*MANU!DU54)+('Weight '!$B$15*MANU!EJ54)+(1/3*'Weight '!$B$16*MANU!EY54)</f>
        <v>37.736742424242408</v>
      </c>
    </row>
    <row r="73" spans="1:16" ht="15">
      <c r="A73" s="1" t="s">
        <v>777</v>
      </c>
      <c r="B73" s="1">
        <f>(2/3*'Weight '!$B$3*MANU!F55)+(2/3*'Weight '!$B$4*MANU!U55)+(4/5*'Weight '!$B$5*MANU!AJ55)+('Weight '!$B$8*MANU!AY55)+('Weight '!$B$9*MANU!BN55)+(1/2*'Weight '!$B$10*MANU!CC55)+(4/5*'Weight '!$B$11*MANU!CR55)+('Weight '!$B$14*MANU!DG55)+('Weight '!$B$15*MANU!DV55)+(1/3*'Weight '!$B$16*MANU!EK55)</f>
        <v>58.813534695419129</v>
      </c>
      <c r="C73" s="1">
        <f>(2/3*'Weight '!$B$3*MANU!G55)+(2/3*'Weight '!$B$4*MANU!V55)+(4/5*'Weight '!$B$5*MANU!AK55)+('Weight '!$B$8*MANU!AZ55)+('Weight '!$B$9*MANU!BO55)+(1/2*'Weight '!$B$10*MANU!CD55)+(4/5*'Weight '!$B$11*MANU!CS55)+('Weight '!$B$14*MANU!DH55)+('Weight '!$B$15*MANU!DW55)+(1/3*'Weight '!$B$16*MANU!EL55)</f>
        <v>61.19498672885392</v>
      </c>
      <c r="D73" s="1">
        <f>(2/3*'Weight '!$B$3*MANU!H55)+(2/3*'Weight '!$B$4*MANU!W55)+(4/5*'Weight '!$B$5*MANU!AL55)+('Weight '!$B$8*MANU!BA55)+('Weight '!$B$9*MANU!BP55)+(1/2*'Weight '!$B$10*MANU!CE55)+(4/5*'Weight '!$B$11*MANU!CT55)+('Weight '!$B$14*MANU!DI55)+('Weight '!$B$15*MANU!DX55)+(1/3*'Weight '!$B$16*MANU!EM55)</f>
        <v>62.749187461714513</v>
      </c>
      <c r="E73" s="1">
        <f>(2/3*'Weight '!$B$3*MANU!I55)+(2/3*'Weight '!$B$4*MANU!X55)+(4/5*'Weight '!$B$5*MANU!AM55)+('Weight '!$B$8*MANU!BB55)+('Weight '!$B$9*MANU!BQ55)+(1/2*'Weight '!$B$10*MANU!CF55)+(4/5*'Weight '!$B$11*MANU!CU55)+('Weight '!$B$14*MANU!DJ55)+('Weight '!$B$15*MANU!DY55)+(1/3*'Weight '!$B$16*MANU!EN55)</f>
        <v>63.069156256284934</v>
      </c>
      <c r="F73" s="1">
        <f>(2/3*'Weight '!$B$3*MANU!J55)+(2/3*'Weight '!$B$4*MANU!Y55)+(4/5*'Weight '!$B$5*MANU!AN55)+('Weight '!$B$8*MANU!BC55)+('Weight '!$B$9*MANU!BR55)+(1/2*'Weight '!$B$10*MANU!CG55)+(4/5*'Weight '!$B$11*MANU!CV55)+('Weight '!$B$14*MANU!DK55)+('Weight '!$B$15*MANU!DZ55)+(1/3*'Weight '!$B$16*MANU!EO55)</f>
        <v>64.743218880623971</v>
      </c>
      <c r="G73" s="1">
        <f>(2/3*'Weight '!$B$3*MANU!K55)+(2/3*'Weight '!$B$4*MANU!Z55)+(4/5*'Weight '!$B$5*MANU!AO55)+('Weight '!$B$8*MANU!BD55)+('Weight '!$B$9*MANU!BS55)+(1/2*'Weight '!$B$10*MANU!CH55)+(4/5*'Weight '!$B$11*MANU!CW55)+('Weight '!$B$14*MANU!DL55)+('Weight '!$B$15*MANU!EA55)+(1/3*'Weight '!$B$16*MANU!EP55)</f>
        <v>63.762262278089601</v>
      </c>
      <c r="H73" s="1">
        <f>(2/3*'Weight '!$B$3*MANU!L55)+(2/3*'Weight '!$B$4*MANU!AA55)+(4/5*'Weight '!$B$5*MANU!AP55)+('Weight '!$B$8*MANU!BE55)+('Weight '!$B$9*MANU!BT55)+(1/2*'Weight '!$B$10*MANU!CI55)+(4/5*'Weight '!$B$11*MANU!CX55)+('Weight '!$B$14*MANU!DM55)+('Weight '!$B$15*MANU!EB55)+(1/3*'Weight '!$B$16*MANU!EQ55)</f>
        <v>64.680556587813896</v>
      </c>
      <c r="I73" s="1">
        <f>(2/3*'Weight '!$B$3*MANU!M55)+(2/3*'Weight '!$B$4*MANU!AB55)+(4/5*'Weight '!$B$5*MANU!AQ55)+('Weight '!$B$8*MANU!BF55)+('Weight '!$B$9*MANU!BU55)+(1/2*'Weight '!$B$10*MANU!CJ55)+(4/5*'Weight '!$B$11*MANU!CY55)+('Weight '!$B$14*MANU!DN55)+('Weight '!$B$15*MANU!EC55)+(1/3*'Weight '!$B$16*MANU!ER55)</f>
        <v>51.126023595756998</v>
      </c>
      <c r="J73" s="1">
        <f>(2/3*'Weight '!$B$3*MANU!N55)+(2/3*'Weight '!$B$4*MANU!AC55)+(4/5*'Weight '!$B$5*MANU!AR55)+('Weight '!$B$8*MANU!BG55)+('Weight '!$B$9*MANU!BV55)+(1/2*'Weight '!$B$10*MANU!CK55)+(4/5*'Weight '!$B$11*MANU!CZ55)+('Weight '!$B$14*MANU!DO55)+('Weight '!$B$15*MANU!ED55)+(1/3*'Weight '!$B$16*MANU!ES55)</f>
        <v>45.450870245299122</v>
      </c>
      <c r="K73" s="1">
        <f>(2/3*'Weight '!$B$3*MANU!O55)+(2/3*'Weight '!$B$4*MANU!AD55)+(4/5*'Weight '!$B$5*MANU!AS55)+('Weight '!$B$8*MANU!BH55)+('Weight '!$B$9*MANU!BW55)+(1/2*'Weight '!$B$10*MANU!CL55)+(4/5*'Weight '!$B$11*MANU!DA55)+('Weight '!$B$14*MANU!DP55)+('Weight '!$B$15*MANU!EE55)+(1/3*'Weight '!$B$16*MANU!ET55)</f>
        <v>48.518570794009548</v>
      </c>
      <c r="L73" s="1">
        <f>(2/3*'Weight '!$B$3*MANU!P55)+(2/3*'Weight '!$B$4*MANU!AE55)+(4/5*'Weight '!$B$5*MANU!AT55)+('Weight '!$B$8*MANU!BI55)+('Weight '!$B$9*MANU!BX55)+(1/2*'Weight '!$B$10*MANU!CM55)+(4/5*'Weight '!$B$11*MANU!DB55)+('Weight '!$B$14*MANU!DQ55)+('Weight '!$B$15*MANU!EF55)+(1/3*'Weight '!$B$16*MANU!EU55)</f>
        <v>51.448497333185927</v>
      </c>
      <c r="M73" s="1">
        <f>(2/3*'Weight '!$B$3*MANU!Q55)+(2/3*'Weight '!$B$4*MANU!AF55)+(4/5*'Weight '!$B$5*MANU!AU55)+('Weight '!$B$8*MANU!BJ55)+('Weight '!$B$9*MANU!BY55)+(1/2*'Weight '!$B$10*MANU!CN55)+(4/5*'Weight '!$B$11*MANU!DC55)+('Weight '!$B$14*MANU!DR55)+('Weight '!$B$15*MANU!EG55)+(1/3*'Weight '!$B$16*MANU!EV55)</f>
        <v>51.637003657262234</v>
      </c>
      <c r="N73" s="1">
        <f>(2/3*'Weight '!$B$3*MANU!R55)+(2/3*'Weight '!$B$4*MANU!AG55)+(4/5*'Weight '!$B$5*MANU!AV55)+('Weight '!$B$8*MANU!BK55)+('Weight '!$B$9*MANU!BZ55)+(1/2*'Weight '!$B$10*MANU!CO55)+(4/5*'Weight '!$B$11*MANU!DD55)+('Weight '!$B$14*MANU!DS55)+('Weight '!$B$15*MANU!EH55)+(1/3*'Weight '!$B$16*MANU!EW55)</f>
        <v>63.57945259371661</v>
      </c>
      <c r="O73" s="1">
        <f>(2/3*'Weight '!$B$3*MANU!S55)+(2/3*'Weight '!$B$4*MANU!AH55)+(4/5*'Weight '!$B$5*MANU!AW55)+('Weight '!$B$8*MANU!BL55)+('Weight '!$B$9*MANU!CA55)+(1/2*'Weight '!$B$10*MANU!CP55)+(4/5*'Weight '!$B$11*MANU!DE55)+('Weight '!$B$14*MANU!DT55)+('Weight '!$B$15*MANU!EI55)+(1/3*'Weight '!$B$16*MANU!EX55)</f>
        <v>0</v>
      </c>
      <c r="P73" s="1">
        <f>(2/3*'Weight '!$B$3*MANU!T55)+(2/3*'Weight '!$B$4*MANU!AI55)+(4/5*'Weight '!$B$5*MANU!AX55)+('Weight '!$B$8*MANU!BM55)+('Weight '!$B$9*MANU!CB55)+(1/2*'Weight '!$B$10*MANU!CQ55)+(4/5*'Weight '!$B$11*MANU!DF55)+('Weight '!$B$14*MANU!DU55)+('Weight '!$B$15*MANU!EJ55)+(1/3*'Weight '!$B$16*MANU!EY55)</f>
        <v>0</v>
      </c>
    </row>
    <row r="74" spans="1:16" ht="15">
      <c r="A74" s="1" t="s">
        <v>728</v>
      </c>
      <c r="B74" s="1">
        <f>(2/3*'Weight '!$B$3*MANU!F56)+(2/3*'Weight '!$B$4*MANU!U56)+(4/5*'Weight '!$B$5*MANU!AJ56)+('Weight '!$B$8*MANU!AY56)+('Weight '!$B$9*MANU!BN56)+(1/2*'Weight '!$B$10*MANU!CC56)+(4/5*'Weight '!$B$11*MANU!CR56)+('Weight '!$B$14*MANU!DG56)+('Weight '!$B$15*MANU!DV56)+(1/3*'Weight '!$B$16*MANU!EK56)</f>
        <v>41.623022853861109</v>
      </c>
      <c r="C74" s="1">
        <f>(2/3*'Weight '!$B$3*MANU!G56)+(2/3*'Weight '!$B$4*MANU!V56)+(4/5*'Weight '!$B$5*MANU!AK56)+('Weight '!$B$8*MANU!AZ56)+('Weight '!$B$9*MANU!BO56)+(1/2*'Weight '!$B$10*MANU!CD56)+(4/5*'Weight '!$B$11*MANU!CS56)+('Weight '!$B$14*MANU!DH56)+('Weight '!$B$15*MANU!DW56)+(1/3*'Weight '!$B$16*MANU!EL56)</f>
        <v>44.443796591415023</v>
      </c>
      <c r="D74" s="1">
        <f>(2/3*'Weight '!$B$3*MANU!H56)+(2/3*'Weight '!$B$4*MANU!W56)+(4/5*'Weight '!$B$5*MANU!AL56)+('Weight '!$B$8*MANU!BA56)+('Weight '!$B$9*MANU!BP56)+(1/2*'Weight '!$B$10*MANU!CE56)+(4/5*'Weight '!$B$11*MANU!CT56)+('Weight '!$B$14*MANU!DI56)+('Weight '!$B$15*MANU!DX56)+(1/3*'Weight '!$B$16*MANU!EM56)</f>
        <v>36.524886818057894</v>
      </c>
      <c r="E74" s="1">
        <f>(2/3*'Weight '!$B$3*MANU!I56)+(2/3*'Weight '!$B$4*MANU!X56)+(4/5*'Weight '!$B$5*MANU!AM56)+('Weight '!$B$8*MANU!BB56)+('Weight '!$B$9*MANU!BQ56)+(1/2*'Weight '!$B$10*MANU!CF56)+(4/5*'Weight '!$B$11*MANU!CU56)+('Weight '!$B$14*MANU!DJ56)+('Weight '!$B$15*MANU!DY56)+(1/3*'Weight '!$B$16*MANU!EN56)</f>
        <v>38.850302691209059</v>
      </c>
      <c r="F74" s="1">
        <f>(2/3*'Weight '!$B$3*MANU!J56)+(2/3*'Weight '!$B$4*MANU!Y56)+(4/5*'Weight '!$B$5*MANU!AN56)+('Weight '!$B$8*MANU!BC56)+('Weight '!$B$9*MANU!BR56)+(1/2*'Weight '!$B$10*MANU!CG56)+(4/5*'Weight '!$B$11*MANU!CV56)+('Weight '!$B$14*MANU!DK56)+('Weight '!$B$15*MANU!DZ56)+(1/3*'Weight '!$B$16*MANU!EO56)</f>
        <v>30.607640618088357</v>
      </c>
      <c r="G74" s="1">
        <f>(2/3*'Weight '!$B$3*MANU!K56)+(2/3*'Weight '!$B$4*MANU!Z56)+(4/5*'Weight '!$B$5*MANU!AO56)+('Weight '!$B$8*MANU!BD56)+('Weight '!$B$9*MANU!BS56)+(1/2*'Weight '!$B$10*MANU!CH56)+(4/5*'Weight '!$B$11*MANU!CW56)+('Weight '!$B$14*MANU!DL56)+('Weight '!$B$15*MANU!EA56)+(1/3*'Weight '!$B$16*MANU!EP56)</f>
        <v>29.985959663120564</v>
      </c>
      <c r="H74" s="1">
        <f>(2/3*'Weight '!$B$3*MANU!L56)+(2/3*'Weight '!$B$4*MANU!AA56)+(4/5*'Weight '!$B$5*MANU!AP56)+('Weight '!$B$8*MANU!BE56)+('Weight '!$B$9*MANU!BT56)+(1/2*'Weight '!$B$10*MANU!CI56)+(4/5*'Weight '!$B$11*MANU!CX56)+('Weight '!$B$14*MANU!DM56)+('Weight '!$B$15*MANU!EB56)+(1/3*'Weight '!$B$16*MANU!EQ56)</f>
        <v>31.188181419150368</v>
      </c>
      <c r="I74" s="1">
        <f>(2/3*'Weight '!$B$3*MANU!M56)+(2/3*'Weight '!$B$4*MANU!AB56)+(4/5*'Weight '!$B$5*MANU!AQ56)+('Weight '!$B$8*MANU!BF56)+('Weight '!$B$9*MANU!BU56)+(1/2*'Weight '!$B$10*MANU!CJ56)+(4/5*'Weight '!$B$11*MANU!CY56)+('Weight '!$B$14*MANU!DN56)+('Weight '!$B$15*MANU!EC56)+(1/3*'Weight '!$B$16*MANU!ER56)</f>
        <v>34.25684925388817</v>
      </c>
      <c r="J74" s="1">
        <f>(2/3*'Weight '!$B$3*MANU!N56)+(2/3*'Weight '!$B$4*MANU!AC56)+(4/5*'Weight '!$B$5*MANU!AR56)+('Weight '!$B$8*MANU!BG56)+('Weight '!$B$9*MANU!BV56)+(1/2*'Weight '!$B$10*MANU!CK56)+(4/5*'Weight '!$B$11*MANU!CZ56)+('Weight '!$B$14*MANU!DO56)+('Weight '!$B$15*MANU!ED56)+(1/3*'Weight '!$B$16*MANU!ES56)</f>
        <v>29.63118944749932</v>
      </c>
      <c r="K74" s="1">
        <f>(2/3*'Weight '!$B$3*MANU!O56)+(2/3*'Weight '!$B$4*MANU!AD56)+(4/5*'Weight '!$B$5*MANU!AS56)+('Weight '!$B$8*MANU!BH56)+('Weight '!$B$9*MANU!BW56)+(1/2*'Weight '!$B$10*MANU!CL56)+(4/5*'Weight '!$B$11*MANU!DA56)+('Weight '!$B$14*MANU!DP56)+('Weight '!$B$15*MANU!EE56)+(1/3*'Weight '!$B$16*MANU!ET56)</f>
        <v>19.218815603404561</v>
      </c>
      <c r="L74" s="1">
        <f>(2/3*'Weight '!$B$3*MANU!P56)+(2/3*'Weight '!$B$4*MANU!AE56)+(4/5*'Weight '!$B$5*MANU!AT56)+('Weight '!$B$8*MANU!BI56)+('Weight '!$B$9*MANU!BX56)+(1/2*'Weight '!$B$10*MANU!CM56)+(4/5*'Weight '!$B$11*MANU!DB56)+('Weight '!$B$14*MANU!DQ56)+('Weight '!$B$15*MANU!EF56)+(1/3*'Weight '!$B$16*MANU!EU56)</f>
        <v>22.666768131740035</v>
      </c>
      <c r="M74" s="1">
        <f>(2/3*'Weight '!$B$3*MANU!Q56)+(2/3*'Weight '!$B$4*MANU!AF56)+(4/5*'Weight '!$B$5*MANU!AU56)+('Weight '!$B$8*MANU!BJ56)+('Weight '!$B$9*MANU!BY56)+(1/2*'Weight '!$B$10*MANU!CN56)+(4/5*'Weight '!$B$11*MANU!DC56)+('Weight '!$B$14*MANU!DR56)+('Weight '!$B$15*MANU!EG56)+(1/3*'Weight '!$B$16*MANU!EV56)</f>
        <v>0</v>
      </c>
      <c r="N74" s="1">
        <f>(2/3*'Weight '!$B$3*MANU!R56)+(2/3*'Weight '!$B$4*MANU!AG56)+(4/5*'Weight '!$B$5*MANU!AV56)+('Weight '!$B$8*MANU!BK56)+('Weight '!$B$9*MANU!BZ56)+(1/2*'Weight '!$B$10*MANU!CO56)+(4/5*'Weight '!$B$11*MANU!DD56)+('Weight '!$B$14*MANU!DS56)+('Weight '!$B$15*MANU!EH56)+(1/3*'Weight '!$B$16*MANU!EW56)</f>
        <v>0</v>
      </c>
      <c r="O74" s="1">
        <f>(2/3*'Weight '!$B$3*MANU!S56)+(2/3*'Weight '!$B$4*MANU!AH56)+(4/5*'Weight '!$B$5*MANU!AW56)+('Weight '!$B$8*MANU!BL56)+('Weight '!$B$9*MANU!CA56)+(1/2*'Weight '!$B$10*MANU!CP56)+(4/5*'Weight '!$B$11*MANU!DE56)+('Weight '!$B$14*MANU!DT56)+('Weight '!$B$15*MANU!EI56)+(1/3*'Weight '!$B$16*MANU!EX56)</f>
        <v>0</v>
      </c>
      <c r="P74" s="1">
        <f>(2/3*'Weight '!$B$3*MANU!T56)+(2/3*'Weight '!$B$4*MANU!AI56)+(4/5*'Weight '!$B$5*MANU!AX56)+('Weight '!$B$8*MANU!BM56)+('Weight '!$B$9*MANU!CB56)+(1/2*'Weight '!$B$10*MANU!CQ56)+(4/5*'Weight '!$B$11*MANU!DF56)+('Weight '!$B$14*MANU!DU56)+('Weight '!$B$15*MANU!EJ56)+(1/3*'Weight '!$B$16*MANU!EY56)</f>
        <v>0</v>
      </c>
    </row>
    <row r="75" spans="1:16" ht="15">
      <c r="A75" s="1" t="s">
        <v>724</v>
      </c>
      <c r="B75" s="1">
        <f>(2/3*'Weight '!$B$3*MANU!F57)+(2/3*'Weight '!$B$4*MANU!U57)+(4/5*'Weight '!$B$5*MANU!AJ57)+('Weight '!$B$8*MANU!AY57)+('Weight '!$B$9*MANU!BN57)+(1/2*'Weight '!$B$10*MANU!CC57)+(4/5*'Weight '!$B$11*MANU!CR57)+('Weight '!$B$14*MANU!DG57)+('Weight '!$B$15*MANU!DV57)+(1/3*'Weight '!$B$16*MANU!EK57)</f>
        <v>72.432096999175712</v>
      </c>
      <c r="C75" s="1">
        <f>(2/3*'Weight '!$B$3*MANU!G57)+(2/3*'Weight '!$B$4*MANU!V57)+(4/5*'Weight '!$B$5*MANU!AK57)+('Weight '!$B$8*MANU!AZ57)+('Weight '!$B$9*MANU!BO57)+(1/2*'Weight '!$B$10*MANU!CD57)+(4/5*'Weight '!$B$11*MANU!CS57)+('Weight '!$B$14*MANU!DH57)+('Weight '!$B$15*MANU!DW57)+(1/3*'Weight '!$B$16*MANU!EL57)</f>
        <v>75.675915418307795</v>
      </c>
      <c r="D75" s="1">
        <f>(2/3*'Weight '!$B$3*MANU!H57)+(2/3*'Weight '!$B$4*MANU!W57)+(4/5*'Weight '!$B$5*MANU!AL57)+('Weight '!$B$8*MANU!BA57)+('Weight '!$B$9*MANU!BP57)+(1/2*'Weight '!$B$10*MANU!CE57)+(4/5*'Weight '!$B$11*MANU!CT57)+('Weight '!$B$14*MANU!DI57)+('Weight '!$B$15*MANU!DX57)+(1/3*'Weight '!$B$16*MANU!EM57)</f>
        <v>73.802180314633546</v>
      </c>
      <c r="E75" s="1">
        <f>(2/3*'Weight '!$B$3*MANU!I57)+(2/3*'Weight '!$B$4*MANU!X57)+(4/5*'Weight '!$B$5*MANU!AM57)+('Weight '!$B$8*MANU!BB57)+('Weight '!$B$9*MANU!BQ57)+(1/2*'Weight '!$B$10*MANU!CF57)+(4/5*'Weight '!$B$11*MANU!CU57)+('Weight '!$B$14*MANU!DJ57)+('Weight '!$B$15*MANU!DY57)+(1/3*'Weight '!$B$16*MANU!EN57)</f>
        <v>72.141505261577393</v>
      </c>
      <c r="F75" s="1">
        <f>(2/3*'Weight '!$B$3*MANU!J57)+(2/3*'Weight '!$B$4*MANU!Y57)+(4/5*'Weight '!$B$5*MANU!AN57)+('Weight '!$B$8*MANU!BC57)+('Weight '!$B$9*MANU!BR57)+(1/2*'Weight '!$B$10*MANU!CG57)+(4/5*'Weight '!$B$11*MANU!CV57)+('Weight '!$B$14*MANU!DK57)+('Weight '!$B$15*MANU!DZ57)+(1/3*'Weight '!$B$16*MANU!EO57)</f>
        <v>67.188055931891512</v>
      </c>
      <c r="G75" s="1">
        <f>(2/3*'Weight '!$B$3*MANU!K57)+(2/3*'Weight '!$B$4*MANU!Z57)+(4/5*'Weight '!$B$5*MANU!AO57)+('Weight '!$B$8*MANU!BD57)+('Weight '!$B$9*MANU!BS57)+(1/2*'Weight '!$B$10*MANU!CH57)+(4/5*'Weight '!$B$11*MANU!CW57)+('Weight '!$B$14*MANU!DL57)+('Weight '!$B$15*MANU!EA57)+(1/3*'Weight '!$B$16*MANU!EP57)</f>
        <v>67.859635258358622</v>
      </c>
      <c r="H75" s="1">
        <f>(2/3*'Weight '!$B$3*MANU!L57)+(2/3*'Weight '!$B$4*MANU!AA57)+(4/5*'Weight '!$B$5*MANU!AP57)+('Weight '!$B$8*MANU!BE57)+('Weight '!$B$9*MANU!BT57)+(1/2*'Weight '!$B$10*MANU!CI57)+(4/5*'Weight '!$B$11*MANU!CX57)+('Weight '!$B$14*MANU!DM57)+('Weight '!$B$15*MANU!EB57)+(1/3*'Weight '!$B$16*MANU!EQ57)</f>
        <v>69.131890158868543</v>
      </c>
      <c r="I75" s="1">
        <f>(2/3*'Weight '!$B$3*MANU!M57)+(2/3*'Weight '!$B$4*MANU!AB57)+(4/5*'Weight '!$B$5*MANU!AQ57)+('Weight '!$B$8*MANU!BF57)+('Weight '!$B$9*MANU!BU57)+(1/2*'Weight '!$B$10*MANU!CJ57)+(4/5*'Weight '!$B$11*MANU!CY57)+('Weight '!$B$14*MANU!DN57)+('Weight '!$B$15*MANU!EC57)+(1/3*'Weight '!$B$16*MANU!ER57)</f>
        <v>70.616990507215888</v>
      </c>
      <c r="J75" s="1">
        <f>(2/3*'Weight '!$B$3*MANU!N57)+(2/3*'Weight '!$B$4*MANU!AC57)+(4/5*'Weight '!$B$5*MANU!AR57)+('Weight '!$B$8*MANU!BG57)+('Weight '!$B$9*MANU!BV57)+(1/2*'Weight '!$B$10*MANU!CK57)+(4/5*'Weight '!$B$11*MANU!CZ57)+('Weight '!$B$14*MANU!DO57)+('Weight '!$B$15*MANU!ED57)+(1/3*'Weight '!$B$16*MANU!ES57)</f>
        <v>65.331468916783621</v>
      </c>
      <c r="K75" s="1">
        <f>(2/3*'Weight '!$B$3*MANU!O57)+(2/3*'Weight '!$B$4*MANU!AD57)+(4/5*'Weight '!$B$5*MANU!AS57)+('Weight '!$B$8*MANU!BH57)+('Weight '!$B$9*MANU!BW57)+(1/2*'Weight '!$B$10*MANU!CL57)+(4/5*'Weight '!$B$11*MANU!DA57)+('Weight '!$B$14*MANU!DP57)+('Weight '!$B$15*MANU!EE57)+(1/3*'Weight '!$B$16*MANU!ET57)</f>
        <v>60.133194889716258</v>
      </c>
      <c r="L75" s="1">
        <f>(2/3*'Weight '!$B$3*MANU!P57)+(2/3*'Weight '!$B$4*MANU!AE57)+(4/5*'Weight '!$B$5*MANU!AT57)+('Weight '!$B$8*MANU!BI57)+('Weight '!$B$9*MANU!BX57)+(1/2*'Weight '!$B$10*MANU!CM57)+(4/5*'Weight '!$B$11*MANU!DB57)+('Weight '!$B$14*MANU!DQ57)+('Weight '!$B$15*MANU!EF57)+(1/3*'Weight '!$B$16*MANU!EU57)</f>
        <v>60.320123420606976</v>
      </c>
      <c r="M75" s="1">
        <f>(2/3*'Weight '!$B$3*MANU!Q57)+(2/3*'Weight '!$B$4*MANU!AF57)+(4/5*'Weight '!$B$5*MANU!AU57)+('Weight '!$B$8*MANU!BJ57)+('Weight '!$B$9*MANU!BY57)+(1/2*'Weight '!$B$10*MANU!CN57)+(4/5*'Weight '!$B$11*MANU!DC57)+('Weight '!$B$14*MANU!DR57)+('Weight '!$B$15*MANU!EG57)+(1/3*'Weight '!$B$16*MANU!EV57)</f>
        <v>57.704423244662394</v>
      </c>
      <c r="N75" s="1">
        <f>(2/3*'Weight '!$B$3*MANU!R57)+(2/3*'Weight '!$B$4*MANU!AG57)+(4/5*'Weight '!$B$5*MANU!AV57)+('Weight '!$B$8*MANU!BK57)+('Weight '!$B$9*MANU!BZ57)+(1/2*'Weight '!$B$10*MANU!CO57)+(4/5*'Weight '!$B$11*MANU!DD57)+('Weight '!$B$14*MANU!DS57)+('Weight '!$B$15*MANU!EH57)+(1/3*'Weight '!$B$16*MANU!EW57)</f>
        <v>70.057007575757552</v>
      </c>
      <c r="O75" s="1">
        <f>(2/3*'Weight '!$B$3*MANU!S57)+(2/3*'Weight '!$B$4*MANU!AH57)+(4/5*'Weight '!$B$5*MANU!AW57)+('Weight '!$B$8*MANU!BL57)+('Weight '!$B$9*MANU!CA57)+(1/2*'Weight '!$B$10*MANU!CP57)+(4/5*'Weight '!$B$11*MANU!DE57)+('Weight '!$B$14*MANU!DT57)+('Weight '!$B$15*MANU!EI57)+(1/3*'Weight '!$B$16*MANU!EX57)</f>
        <v>72.918453480081112</v>
      </c>
      <c r="P75" s="1">
        <f>(2/3*'Weight '!$B$3*MANU!T57)+(2/3*'Weight '!$B$4*MANU!AI57)+(4/5*'Weight '!$B$5*MANU!AX57)+('Weight '!$B$8*MANU!BM57)+('Weight '!$B$9*MANU!CB57)+(1/2*'Weight '!$B$10*MANU!CQ57)+(4/5*'Weight '!$B$11*MANU!DF57)+('Weight '!$B$14*MANU!DU57)+('Weight '!$B$15*MANU!EJ57)+(1/3*'Weight '!$B$16*MANU!EY57)</f>
        <v>71.570590511570288</v>
      </c>
    </row>
    <row r="76" spans="1:16" ht="15">
      <c r="A76" s="1" t="s">
        <v>742</v>
      </c>
      <c r="B76" s="1">
        <f>(2/3*'Weight '!$B$3*MANU!F58)+(2/3*'Weight '!$B$4*MANU!U58)+(4/5*'Weight '!$B$5*MANU!AJ58)+('Weight '!$B$8*MANU!AY58)+('Weight '!$B$9*MANU!BN58)+(1/2*'Weight '!$B$10*MANU!CC58)+(4/5*'Weight '!$B$11*MANU!CR58)+('Weight '!$B$14*MANU!DG58)+('Weight '!$B$15*MANU!DV58)+(1/3*'Weight '!$B$16*MANU!EK58)</f>
        <v>50.890360084706174</v>
      </c>
      <c r="C76" s="1">
        <f>(2/3*'Weight '!$B$3*MANU!G58)+(2/3*'Weight '!$B$4*MANU!V58)+(4/5*'Weight '!$B$5*MANU!AK58)+('Weight '!$B$8*MANU!AZ58)+('Weight '!$B$9*MANU!BO58)+(1/2*'Weight '!$B$10*MANU!CD58)+(4/5*'Weight '!$B$11*MANU!CS58)+('Weight '!$B$14*MANU!DH58)+('Weight '!$B$15*MANU!DW58)+(1/3*'Weight '!$B$16*MANU!EL58)</f>
        <v>52.517979661410187</v>
      </c>
      <c r="D76" s="1">
        <f>(2/3*'Weight '!$B$3*MANU!H58)+(2/3*'Weight '!$B$4*MANU!W58)+(4/5*'Weight '!$B$5*MANU!AL58)+('Weight '!$B$8*MANU!BA58)+('Weight '!$B$9*MANU!BP58)+(1/2*'Weight '!$B$10*MANU!CE58)+(4/5*'Weight '!$B$11*MANU!CT58)+('Weight '!$B$14*MANU!DI58)+('Weight '!$B$15*MANU!DX58)+(1/3*'Weight '!$B$16*MANU!EM58)</f>
        <v>50.241686186326845</v>
      </c>
      <c r="E76" s="1">
        <f>(2/3*'Weight '!$B$3*MANU!I58)+(2/3*'Weight '!$B$4*MANU!X58)+(4/5*'Weight '!$B$5*MANU!AM58)+('Weight '!$B$8*MANU!BB58)+('Weight '!$B$9*MANU!BQ58)+(1/2*'Weight '!$B$10*MANU!CF58)+(4/5*'Weight '!$B$11*MANU!CU58)+('Weight '!$B$14*MANU!DJ58)+('Weight '!$B$15*MANU!DY58)+(1/3*'Weight '!$B$16*MANU!EN58)</f>
        <v>49.853950608679455</v>
      </c>
      <c r="F76" s="1">
        <f>(2/3*'Weight '!$B$3*MANU!J58)+(2/3*'Weight '!$B$4*MANU!Y58)+(4/5*'Weight '!$B$5*MANU!AN58)+('Weight '!$B$8*MANU!BC58)+('Weight '!$B$9*MANU!BR58)+(1/2*'Weight '!$B$10*MANU!CG58)+(4/5*'Weight '!$B$11*MANU!CV58)+('Weight '!$B$14*MANU!DK58)+('Weight '!$B$15*MANU!DZ58)+(1/3*'Weight '!$B$16*MANU!EO58)</f>
        <v>47.494378538128501</v>
      </c>
      <c r="G76" s="1">
        <f>(2/3*'Weight '!$B$3*MANU!K58)+(2/3*'Weight '!$B$4*MANU!Z58)+(4/5*'Weight '!$B$5*MANU!AO58)+('Weight '!$B$8*MANU!BD58)+('Weight '!$B$9*MANU!BS58)+(1/2*'Weight '!$B$10*MANU!CH58)+(4/5*'Weight '!$B$11*MANU!CW58)+('Weight '!$B$14*MANU!DL58)+('Weight '!$B$15*MANU!EA58)+(1/3*'Weight '!$B$16*MANU!EP58)</f>
        <v>42.883042276872025</v>
      </c>
      <c r="H76" s="1">
        <f>(2/3*'Weight '!$B$3*MANU!L58)+(2/3*'Weight '!$B$4*MANU!AA58)+(4/5*'Weight '!$B$5*MANU!AP58)+('Weight '!$B$8*MANU!BE58)+('Weight '!$B$9*MANU!BT58)+(1/2*'Weight '!$B$10*MANU!CI58)+(4/5*'Weight '!$B$11*MANU!CX58)+('Weight '!$B$14*MANU!DM58)+('Weight '!$B$15*MANU!EB58)+(1/3*'Weight '!$B$16*MANU!EQ58)</f>
        <v>44.670161014045874</v>
      </c>
      <c r="I76" s="1">
        <f>(2/3*'Weight '!$B$3*MANU!M58)+(2/3*'Weight '!$B$4*MANU!AB58)+(4/5*'Weight '!$B$5*MANU!AQ58)+('Weight '!$B$8*MANU!BF58)+('Weight '!$B$9*MANU!BU58)+(1/2*'Weight '!$B$10*MANU!CJ58)+(4/5*'Weight '!$B$11*MANU!CY58)+('Weight '!$B$14*MANU!DN58)+('Weight '!$B$15*MANU!EC58)+(1/3*'Weight '!$B$16*MANU!ER58)</f>
        <v>43.322623578119739</v>
      </c>
      <c r="J76" s="1">
        <f>(2/3*'Weight '!$B$3*MANU!N58)+(2/3*'Weight '!$B$4*MANU!AC58)+(4/5*'Weight '!$B$5*MANU!AR58)+('Weight '!$B$8*MANU!BG58)+('Weight '!$B$9*MANU!BV58)+(1/2*'Weight '!$B$10*MANU!CK58)+(4/5*'Weight '!$B$11*MANU!CZ58)+('Weight '!$B$14*MANU!DO58)+('Weight '!$B$15*MANU!ED58)+(1/3*'Weight '!$B$16*MANU!ES58)</f>
        <v>46.585679543409761</v>
      </c>
      <c r="K76" s="1">
        <f>(2/3*'Weight '!$B$3*MANU!O58)+(2/3*'Weight '!$B$4*MANU!AD58)+(4/5*'Weight '!$B$5*MANU!AS58)+('Weight '!$B$8*MANU!BH58)+('Weight '!$B$9*MANU!BW58)+(1/2*'Weight '!$B$10*MANU!CL58)+(4/5*'Weight '!$B$11*MANU!DA58)+('Weight '!$B$14*MANU!DP58)+('Weight '!$B$15*MANU!EE58)+(1/3*'Weight '!$B$16*MANU!ET58)</f>
        <v>39.04573482080194</v>
      </c>
      <c r="L76" s="1">
        <f>(2/3*'Weight '!$B$3*MANU!P58)+(2/3*'Weight '!$B$4*MANU!AE58)+(4/5*'Weight '!$B$5*MANU!AT58)+('Weight '!$B$8*MANU!BI58)+('Weight '!$B$9*MANU!BX58)+(1/2*'Weight '!$B$10*MANU!CM58)+(4/5*'Weight '!$B$11*MANU!DB58)+('Weight '!$B$14*MANU!DQ58)+('Weight '!$B$15*MANU!EF58)+(1/3*'Weight '!$B$16*MANU!EU58)</f>
        <v>30.388081281750644</v>
      </c>
      <c r="M76" s="1">
        <f>(2/3*'Weight '!$B$3*MANU!Q58)+(2/3*'Weight '!$B$4*MANU!AF58)+(4/5*'Weight '!$B$5*MANU!AU58)+('Weight '!$B$8*MANU!BJ58)+('Weight '!$B$9*MANU!BY58)+(1/2*'Weight '!$B$10*MANU!CN58)+(4/5*'Weight '!$B$11*MANU!DC58)+('Weight '!$B$14*MANU!DR58)+('Weight '!$B$15*MANU!EG58)+(1/3*'Weight '!$B$16*MANU!EV58)</f>
        <v>0</v>
      </c>
      <c r="N76" s="1">
        <f>(2/3*'Weight '!$B$3*MANU!R58)+(2/3*'Weight '!$B$4*MANU!AG58)+(4/5*'Weight '!$B$5*MANU!AV58)+('Weight '!$B$8*MANU!BK58)+('Weight '!$B$9*MANU!BZ58)+(1/2*'Weight '!$B$10*MANU!CO58)+(4/5*'Weight '!$B$11*MANU!DD58)+('Weight '!$B$14*MANU!DS58)+('Weight '!$B$15*MANU!EH58)+(1/3*'Weight '!$B$16*MANU!EW58)</f>
        <v>0</v>
      </c>
      <c r="O76" s="1">
        <f>(2/3*'Weight '!$B$3*MANU!S58)+(2/3*'Weight '!$B$4*MANU!AH58)+(4/5*'Weight '!$B$5*MANU!AW58)+('Weight '!$B$8*MANU!BL58)+('Weight '!$B$9*MANU!CA58)+(1/2*'Weight '!$B$10*MANU!CP58)+(4/5*'Weight '!$B$11*MANU!DE58)+('Weight '!$B$14*MANU!DT58)+('Weight '!$B$15*MANU!EI58)+(1/3*'Weight '!$B$16*MANU!EX58)</f>
        <v>0</v>
      </c>
      <c r="P76" s="1">
        <f>(2/3*'Weight '!$B$3*MANU!T58)+(2/3*'Weight '!$B$4*MANU!AI58)+(4/5*'Weight '!$B$5*MANU!AX58)+('Weight '!$B$8*MANU!BM58)+('Weight '!$B$9*MANU!CB58)+(1/2*'Weight '!$B$10*MANU!CQ58)+(4/5*'Weight '!$B$11*MANU!DF58)+('Weight '!$B$14*MANU!DU58)+('Weight '!$B$15*MANU!EJ58)+(1/3*'Weight '!$B$16*MANU!EY58)</f>
        <v>0</v>
      </c>
    </row>
    <row r="77" spans="1:16" ht="15">
      <c r="A77" s="1" t="s">
        <v>816</v>
      </c>
      <c r="B77" s="1">
        <f>(2/3*'Weight '!$B$3*MANU!F59)+(2/3*'Weight '!$B$4*MANU!U59)+(4/5*'Weight '!$B$5*MANU!AJ59)+('Weight '!$B$8*MANU!AY59)+('Weight '!$B$9*MANU!BN59)+(1/2*'Weight '!$B$10*MANU!CC59)+(4/5*'Weight '!$B$11*MANU!CR59)+('Weight '!$B$14*MANU!DG59)+('Weight '!$B$15*MANU!DV59)+(1/3*'Weight '!$B$16*MANU!EK59)</f>
        <v>55.32170023430286</v>
      </c>
      <c r="C77" s="1">
        <f>(2/3*'Weight '!$B$3*MANU!G59)+(2/3*'Weight '!$B$4*MANU!V59)+(4/5*'Weight '!$B$5*MANU!AK59)+('Weight '!$B$8*MANU!AZ59)+('Weight '!$B$9*MANU!BO59)+(1/2*'Weight '!$B$10*MANU!CD59)+(4/5*'Weight '!$B$11*MANU!CS59)+('Weight '!$B$14*MANU!DH59)+('Weight '!$B$15*MANU!DW59)+(1/3*'Weight '!$B$16*MANU!EL59)</f>
        <v>51.0230130416601</v>
      </c>
      <c r="D77" s="1">
        <f>(2/3*'Weight '!$B$3*MANU!H59)+(2/3*'Weight '!$B$4*MANU!W59)+(4/5*'Weight '!$B$5*MANU!AL59)+('Weight '!$B$8*MANU!BA59)+('Weight '!$B$9*MANU!BP59)+(1/2*'Weight '!$B$10*MANU!CE59)+(4/5*'Weight '!$B$11*MANU!CT59)+('Weight '!$B$14*MANU!DI59)+('Weight '!$B$15*MANU!DX59)+(1/3*'Weight '!$B$16*MANU!EM59)</f>
        <v>58.036704109712581</v>
      </c>
      <c r="E77" s="1">
        <f>(2/3*'Weight '!$B$3*MANU!I59)+(2/3*'Weight '!$B$4*MANU!X59)+(4/5*'Weight '!$B$5*MANU!AM59)+('Weight '!$B$8*MANU!BB59)+('Weight '!$B$9*MANU!BQ59)+(1/2*'Weight '!$B$10*MANU!CF59)+(4/5*'Weight '!$B$11*MANU!CU59)+('Weight '!$B$14*MANU!DJ59)+('Weight '!$B$15*MANU!DY59)+(1/3*'Weight '!$B$16*MANU!EN59)</f>
        <v>21.174338467614501</v>
      </c>
      <c r="F77" s="1">
        <f>(2/3*'Weight '!$B$3*MANU!J59)+(2/3*'Weight '!$B$4*MANU!Y59)+(4/5*'Weight '!$B$5*MANU!AN59)+('Weight '!$B$8*MANU!BC59)+('Weight '!$B$9*MANU!BR59)+(1/2*'Weight '!$B$10*MANU!CG59)+(4/5*'Weight '!$B$11*MANU!CV59)+('Weight '!$B$14*MANU!DK59)+('Weight '!$B$15*MANU!DZ59)+(1/3*'Weight '!$B$16*MANU!EO59)</f>
        <v>25.823647186147181</v>
      </c>
      <c r="G77" s="1">
        <f>(2/3*'Weight '!$B$3*MANU!K59)+(2/3*'Weight '!$B$4*MANU!Z59)+(4/5*'Weight '!$B$5*MANU!AO59)+('Weight '!$B$8*MANU!BD59)+('Weight '!$B$9*MANU!BS59)+(1/2*'Weight '!$B$10*MANU!CH59)+(4/5*'Weight '!$B$11*MANU!CW59)+('Weight '!$B$14*MANU!DL59)+('Weight '!$B$15*MANU!EA59)+(1/3*'Weight '!$B$16*MANU!EP59)</f>
        <v>22.691729581331469</v>
      </c>
      <c r="H77" s="1">
        <f>(2/3*'Weight '!$B$3*MANU!L59)+(2/3*'Weight '!$B$4*MANU!AA59)+(4/5*'Weight '!$B$5*MANU!AP59)+('Weight '!$B$8*MANU!BE59)+('Weight '!$B$9*MANU!BT59)+(1/2*'Weight '!$B$10*MANU!CI59)+(4/5*'Weight '!$B$11*MANU!CX59)+('Weight '!$B$14*MANU!DM59)+('Weight '!$B$15*MANU!EB59)+(1/3*'Weight '!$B$16*MANU!EQ59)</f>
        <v>23.791291301933796</v>
      </c>
      <c r="I77" s="1">
        <f>(2/3*'Weight '!$B$3*MANU!M59)+(2/3*'Weight '!$B$4*MANU!AB59)+(4/5*'Weight '!$B$5*MANU!AQ59)+('Weight '!$B$8*MANU!BF59)+('Weight '!$B$9*MANU!BU59)+(1/2*'Weight '!$B$10*MANU!CJ59)+(4/5*'Weight '!$B$11*MANU!CY59)+('Weight '!$B$14*MANU!DN59)+('Weight '!$B$15*MANU!EC59)+(1/3*'Weight '!$B$16*MANU!ER59)</f>
        <v>22.156766416996401</v>
      </c>
      <c r="J77" s="1">
        <f>(2/3*'Weight '!$B$3*MANU!N59)+(2/3*'Weight '!$B$4*MANU!AC59)+(4/5*'Weight '!$B$5*MANU!AR59)+('Weight '!$B$8*MANU!BG59)+('Weight '!$B$9*MANU!BV59)+(1/2*'Weight '!$B$10*MANU!CK59)+(4/5*'Weight '!$B$11*MANU!CZ59)+('Weight '!$B$14*MANU!DO59)+('Weight '!$B$15*MANU!ED59)+(1/3*'Weight '!$B$16*MANU!ES59)</f>
        <v>27.90325573549255</v>
      </c>
      <c r="K77" s="1">
        <f>(2/3*'Weight '!$B$3*MANU!O59)+(2/3*'Weight '!$B$4*MANU!AD59)+(4/5*'Weight '!$B$5*MANU!AS59)+('Weight '!$B$8*MANU!BH59)+('Weight '!$B$9*MANU!BW59)+(1/2*'Weight '!$B$10*MANU!CL59)+(4/5*'Weight '!$B$11*MANU!DA59)+('Weight '!$B$14*MANU!DP59)+('Weight '!$B$15*MANU!EE59)+(1/3*'Weight '!$B$16*MANU!ET59)</f>
        <v>30.606485386202209</v>
      </c>
      <c r="L77" s="1">
        <f>(2/3*'Weight '!$B$3*MANU!P59)+(2/3*'Weight '!$B$4*MANU!AE59)+(4/5*'Weight '!$B$5*MANU!AT59)+('Weight '!$B$8*MANU!BI59)+('Weight '!$B$9*MANU!BX59)+(1/2*'Weight '!$B$10*MANU!CM59)+(4/5*'Weight '!$B$11*MANU!DB59)+('Weight '!$B$14*MANU!DQ59)+('Weight '!$B$15*MANU!EF59)+(1/3*'Weight '!$B$16*MANU!EU59)</f>
        <v>30.490536667969227</v>
      </c>
      <c r="M77" s="1">
        <f>(2/3*'Weight '!$B$3*MANU!Q59)+(2/3*'Weight '!$B$4*MANU!AF59)+(4/5*'Weight '!$B$5*MANU!AU59)+('Weight '!$B$8*MANU!BJ59)+('Weight '!$B$9*MANU!BY59)+(1/2*'Weight '!$B$10*MANU!CN59)+(4/5*'Weight '!$B$11*MANU!DC59)+('Weight '!$B$14*MANU!DR59)+('Weight '!$B$15*MANU!EG59)+(1/3*'Weight '!$B$16*MANU!EV59)</f>
        <v>24.665156017830597</v>
      </c>
      <c r="N77" s="1">
        <f>(2/3*'Weight '!$B$3*MANU!R59)+(2/3*'Weight '!$B$4*MANU!AG59)+(4/5*'Weight '!$B$5*MANU!AV59)+('Weight '!$B$8*MANU!BK59)+('Weight '!$B$9*MANU!BZ59)+(1/2*'Weight '!$B$10*MANU!CO59)+(4/5*'Weight '!$B$11*MANU!DD59)+('Weight '!$B$14*MANU!DS59)+('Weight '!$B$15*MANU!EH59)+(1/3*'Weight '!$B$16*MANU!EW59)</f>
        <v>41.619755244755197</v>
      </c>
      <c r="O77" s="1">
        <f>(2/3*'Weight '!$B$3*MANU!S59)+(2/3*'Weight '!$B$4*MANU!AH59)+(4/5*'Weight '!$B$5*MANU!AW59)+('Weight '!$B$8*MANU!BL59)+('Weight '!$B$9*MANU!CA59)+(1/2*'Weight '!$B$10*MANU!CP59)+(4/5*'Weight '!$B$11*MANU!DE59)+('Weight '!$B$14*MANU!DT59)+('Weight '!$B$15*MANU!EI59)+(1/3*'Weight '!$B$16*MANU!EX59)</f>
        <v>43.354170881807441</v>
      </c>
      <c r="P77" s="1">
        <f>(2/3*'Weight '!$B$3*MANU!T59)+(2/3*'Weight '!$B$4*MANU!AI59)+(4/5*'Weight '!$B$5*MANU!AX59)+('Weight '!$B$8*MANU!BM59)+('Weight '!$B$9*MANU!CB59)+(1/2*'Weight '!$B$10*MANU!CQ59)+(4/5*'Weight '!$B$11*MANU!DF59)+('Weight '!$B$14*MANU!DU59)+('Weight '!$B$15*MANU!EJ59)+(1/3*'Weight '!$B$16*MANU!EY59)</f>
        <v>38.925313873195194</v>
      </c>
    </row>
    <row r="78" spans="1:16" ht="15">
      <c r="A78" s="1" t="s">
        <v>799</v>
      </c>
      <c r="B78" s="1">
        <f>(2/3*'Weight '!$B$3*MANU!F60)+(2/3*'Weight '!$B$4*MANU!U60)+(4/5*'Weight '!$B$5*MANU!AJ60)+('Weight '!$B$8*MANU!AY60)+('Weight '!$B$9*MANU!BN60)+(1/2*'Weight '!$B$10*MANU!CC60)+(4/5*'Weight '!$B$11*MANU!CR60)+('Weight '!$B$14*MANU!DG60)+('Weight '!$B$15*MANU!DV60)+(1/3*'Weight '!$B$16*MANU!EK60)</f>
        <v>53.489704324835365</v>
      </c>
      <c r="C78" s="1">
        <f>(2/3*'Weight '!$B$3*MANU!G60)+(2/3*'Weight '!$B$4*MANU!V60)+(4/5*'Weight '!$B$5*MANU!AK60)+('Weight '!$B$8*MANU!AZ60)+('Weight '!$B$9*MANU!BO60)+(1/2*'Weight '!$B$10*MANU!CD60)+(4/5*'Weight '!$B$11*MANU!CS60)+('Weight '!$B$14*MANU!DH60)+('Weight '!$B$15*MANU!DW60)+(1/3*'Weight '!$B$16*MANU!EL60)</f>
        <v>57.924513783466026</v>
      </c>
      <c r="D78" s="1">
        <f>(2/3*'Weight '!$B$3*MANU!H60)+(2/3*'Weight '!$B$4*MANU!W60)+(4/5*'Weight '!$B$5*MANU!AL60)+('Weight '!$B$8*MANU!BA60)+('Weight '!$B$9*MANU!BP60)+(1/2*'Weight '!$B$10*MANU!CE60)+(4/5*'Weight '!$B$11*MANU!CT60)+('Weight '!$B$14*MANU!DI60)+('Weight '!$B$15*MANU!DX60)+(1/3*'Weight '!$B$16*MANU!EM60)</f>
        <v>59.325970445543341</v>
      </c>
      <c r="E78" s="1">
        <f>(2/3*'Weight '!$B$3*MANU!I60)+(2/3*'Weight '!$B$4*MANU!X60)+(4/5*'Weight '!$B$5*MANU!AM60)+('Weight '!$B$8*MANU!BB60)+('Weight '!$B$9*MANU!BQ60)+(1/2*'Weight '!$B$10*MANU!CF60)+(4/5*'Weight '!$B$11*MANU!CU60)+('Weight '!$B$14*MANU!DJ60)+('Weight '!$B$15*MANU!DY60)+(1/3*'Weight '!$B$16*MANU!EN60)</f>
        <v>61.146754424719497</v>
      </c>
      <c r="F78" s="1">
        <f>(2/3*'Weight '!$B$3*MANU!J60)+(2/3*'Weight '!$B$4*MANU!Y60)+(4/5*'Weight '!$B$5*MANU!AN60)+('Weight '!$B$8*MANU!BC60)+('Weight '!$B$9*MANU!BR60)+(1/2*'Weight '!$B$10*MANU!CG60)+(4/5*'Weight '!$B$11*MANU!CV60)+('Weight '!$B$14*MANU!DK60)+('Weight '!$B$15*MANU!DZ60)+(1/3*'Weight '!$B$16*MANU!EO60)</f>
        <v>56.85193152346433</v>
      </c>
      <c r="G78" s="1">
        <f>(2/3*'Weight '!$B$3*MANU!K60)+(2/3*'Weight '!$B$4*MANU!Z60)+(4/5*'Weight '!$B$5*MANU!AO60)+('Weight '!$B$8*MANU!BD60)+('Weight '!$B$9*MANU!BS60)+(1/2*'Weight '!$B$10*MANU!CH60)+(4/5*'Weight '!$B$11*MANU!CW60)+('Weight '!$B$14*MANU!DL60)+('Weight '!$B$15*MANU!EA60)+(1/3*'Weight '!$B$16*MANU!EP60)</f>
        <v>57.862133323760027</v>
      </c>
      <c r="H78" s="1">
        <f>(2/3*'Weight '!$B$3*MANU!L60)+(2/3*'Weight '!$B$4*MANU!AA60)+(4/5*'Weight '!$B$5*MANU!AP60)+('Weight '!$B$8*MANU!BE60)+('Weight '!$B$9*MANU!BT60)+(1/2*'Weight '!$B$10*MANU!CI60)+(4/5*'Weight '!$B$11*MANU!CX60)+('Weight '!$B$14*MANU!DM60)+('Weight '!$B$15*MANU!EB60)+(1/3*'Weight '!$B$16*MANU!EQ60)</f>
        <v>53.068490417749807</v>
      </c>
      <c r="I78" s="1">
        <f>(2/3*'Weight '!$B$3*MANU!M60)+(2/3*'Weight '!$B$4*MANU!AB60)+(4/5*'Weight '!$B$5*MANU!AQ60)+('Weight '!$B$8*MANU!BF60)+('Weight '!$B$9*MANU!BU60)+(1/2*'Weight '!$B$10*MANU!CJ60)+(4/5*'Weight '!$B$11*MANU!CY60)+('Weight '!$B$14*MANU!DN60)+('Weight '!$B$15*MANU!EC60)+(1/3*'Weight '!$B$16*MANU!ER60)</f>
        <v>57.874533435213451</v>
      </c>
      <c r="J78" s="1">
        <f>(2/3*'Weight '!$B$3*MANU!N60)+(2/3*'Weight '!$B$4*MANU!AC60)+(4/5*'Weight '!$B$5*MANU!AR60)+('Weight '!$B$8*MANU!BG60)+('Weight '!$B$9*MANU!BV60)+(1/2*'Weight '!$B$10*MANU!CK60)+(4/5*'Weight '!$B$11*MANU!CZ60)+('Weight '!$B$14*MANU!DO60)+('Weight '!$B$15*MANU!ED60)+(1/3*'Weight '!$B$16*MANU!ES60)</f>
        <v>50.077811515969387</v>
      </c>
      <c r="K78" s="1">
        <f>(2/3*'Weight '!$B$3*MANU!O60)+(2/3*'Weight '!$B$4*MANU!AD60)+(4/5*'Weight '!$B$5*MANU!AS60)+('Weight '!$B$8*MANU!BH60)+('Weight '!$B$9*MANU!BW60)+(1/2*'Weight '!$B$10*MANU!CL60)+(4/5*'Weight '!$B$11*MANU!DA60)+('Weight '!$B$14*MANU!DP60)+('Weight '!$B$15*MANU!EE60)+(1/3*'Weight '!$B$16*MANU!ET60)</f>
        <v>51.737991967090309</v>
      </c>
      <c r="L78" s="1">
        <f>(2/3*'Weight '!$B$3*MANU!P60)+(2/3*'Weight '!$B$4*MANU!AE60)+(4/5*'Weight '!$B$5*MANU!AT60)+('Weight '!$B$8*MANU!BI60)+('Weight '!$B$9*MANU!BX60)+(1/2*'Weight '!$B$10*MANU!CM60)+(4/5*'Weight '!$B$11*MANU!DB60)+('Weight '!$B$14*MANU!DQ60)+('Weight '!$B$15*MANU!EF60)+(1/3*'Weight '!$B$16*MANU!EU60)</f>
        <v>40.623122313403613</v>
      </c>
      <c r="M78" s="1">
        <f>(2/3*'Weight '!$B$3*MANU!Q60)+(2/3*'Weight '!$B$4*MANU!AF60)+(4/5*'Weight '!$B$5*MANU!AU60)+('Weight '!$B$8*MANU!BJ60)+('Weight '!$B$9*MANU!BY60)+(1/2*'Weight '!$B$10*MANU!CN60)+(4/5*'Weight '!$B$11*MANU!DC60)+('Weight '!$B$14*MANU!DR60)+('Weight '!$B$15*MANU!EG60)+(1/3*'Weight '!$B$16*MANU!EV60)</f>
        <v>41.282118966206554</v>
      </c>
      <c r="N78" s="1">
        <f>(2/3*'Weight '!$B$3*MANU!R60)+(2/3*'Weight '!$B$4*MANU!AG60)+(4/5*'Weight '!$B$5*MANU!AV60)+('Weight '!$B$8*MANU!BK60)+('Weight '!$B$9*MANU!BZ60)+(1/2*'Weight '!$B$10*MANU!CO60)+(4/5*'Weight '!$B$11*MANU!DD60)+('Weight '!$B$14*MANU!DS60)+('Weight '!$B$15*MANU!EH60)+(1/3*'Weight '!$B$16*MANU!EW60)</f>
        <v>33.628205128205089</v>
      </c>
      <c r="O78" s="1">
        <f>(2/3*'Weight '!$B$3*MANU!S60)+(2/3*'Weight '!$B$4*MANU!AH60)+(4/5*'Weight '!$B$5*MANU!AW60)+('Weight '!$B$8*MANU!BL60)+('Weight '!$B$9*MANU!CA60)+(1/2*'Weight '!$B$10*MANU!CP60)+(4/5*'Weight '!$B$11*MANU!DE60)+('Weight '!$B$14*MANU!DT60)+('Weight '!$B$15*MANU!EI60)+(1/3*'Weight '!$B$16*MANU!EX60)</f>
        <v>29.780488113302965</v>
      </c>
      <c r="P78" s="1">
        <f>(2/3*'Weight '!$B$3*MANU!T60)+(2/3*'Weight '!$B$4*MANU!AI60)+(4/5*'Weight '!$B$5*MANU!AX60)+('Weight '!$B$8*MANU!BM60)+('Weight '!$B$9*MANU!CB60)+(1/2*'Weight '!$B$10*MANU!CQ60)+(4/5*'Weight '!$B$11*MANU!DF60)+('Weight '!$B$14*MANU!DU60)+('Weight '!$B$15*MANU!EJ60)+(1/3*'Weight '!$B$16*MANU!EY60)</f>
        <v>36.047598870056461</v>
      </c>
    </row>
    <row r="79" spans="1:16" ht="15">
      <c r="A79" s="1" t="s">
        <v>795</v>
      </c>
      <c r="B79" s="1">
        <f>(2/3*'Weight '!$B$3*MANU!F61)+(2/3*'Weight '!$B$4*MANU!U61)+(4/5*'Weight '!$B$5*MANU!AJ61)+('Weight '!$B$8*MANU!AY61)+('Weight '!$B$9*MANU!BN61)+(1/2*'Weight '!$B$10*MANU!CC61)+(4/5*'Weight '!$B$11*MANU!CR61)+('Weight '!$B$14*MANU!DG61)+('Weight '!$B$15*MANU!DV61)+(1/3*'Weight '!$B$16*MANU!EK61)</f>
        <v>53.004737674304288</v>
      </c>
      <c r="C79" s="1">
        <f>(2/3*'Weight '!$B$3*MANU!G61)+(2/3*'Weight '!$B$4*MANU!V61)+(4/5*'Weight '!$B$5*MANU!AK61)+('Weight '!$B$8*MANU!AZ61)+('Weight '!$B$9*MANU!BO61)+(1/2*'Weight '!$B$10*MANU!CD61)+(4/5*'Weight '!$B$11*MANU!CS61)+('Weight '!$B$14*MANU!DH61)+('Weight '!$B$15*MANU!DW61)+(1/3*'Weight '!$B$16*MANU!EL61)</f>
        <v>51.831844766202579</v>
      </c>
      <c r="D79" s="1">
        <f>(2/3*'Weight '!$B$3*MANU!H61)+(2/3*'Weight '!$B$4*MANU!W61)+(4/5*'Weight '!$B$5*MANU!AL61)+('Weight '!$B$8*MANU!BA61)+('Weight '!$B$9*MANU!BP61)+(1/2*'Weight '!$B$10*MANU!CE61)+(4/5*'Weight '!$B$11*MANU!CT61)+('Weight '!$B$14*MANU!DI61)+('Weight '!$B$15*MANU!DX61)+(1/3*'Weight '!$B$16*MANU!EM61)</f>
        <v>50.17186277147173</v>
      </c>
      <c r="E79" s="1">
        <f>(2/3*'Weight '!$B$3*MANU!I61)+(2/3*'Weight '!$B$4*MANU!X61)+(4/5*'Weight '!$B$5*MANU!AM61)+('Weight '!$B$8*MANU!BB61)+('Weight '!$B$9*MANU!BQ61)+(1/2*'Weight '!$B$10*MANU!CF61)+(4/5*'Weight '!$B$11*MANU!CU61)+('Weight '!$B$14*MANU!DJ61)+('Weight '!$B$15*MANU!DY61)+(1/3*'Weight '!$B$16*MANU!EN61)</f>
        <v>51.044023640261742</v>
      </c>
      <c r="F79" s="1">
        <f>(2/3*'Weight '!$B$3*MANU!J61)+(2/3*'Weight '!$B$4*MANU!Y61)+(4/5*'Weight '!$B$5*MANU!AN61)+('Weight '!$B$8*MANU!BC61)+('Weight '!$B$9*MANU!BR61)+(1/2*'Weight '!$B$10*MANU!CG61)+(4/5*'Weight '!$B$11*MANU!CV61)+('Weight '!$B$14*MANU!DK61)+('Weight '!$B$15*MANU!DZ61)+(1/3*'Weight '!$B$16*MANU!EO61)</f>
        <v>52.425108225108183</v>
      </c>
      <c r="G79" s="1">
        <f>(2/3*'Weight '!$B$3*MANU!K61)+(2/3*'Weight '!$B$4*MANU!Z61)+(4/5*'Weight '!$B$5*MANU!AO61)+('Weight '!$B$8*MANU!BD61)+('Weight '!$B$9*MANU!BS61)+(1/2*'Weight '!$B$10*MANU!CH61)+(4/5*'Weight '!$B$11*MANU!CW61)+('Weight '!$B$14*MANU!DL61)+('Weight '!$B$15*MANU!EA61)+(1/3*'Weight '!$B$16*MANU!EP61)</f>
        <v>50.350728132387665</v>
      </c>
      <c r="H79" s="1">
        <f>(2/3*'Weight '!$B$3*MANU!L61)+(2/3*'Weight '!$B$4*MANU!AA61)+(4/5*'Weight '!$B$5*MANU!AP61)+('Weight '!$B$8*MANU!BE61)+('Weight '!$B$9*MANU!BT61)+(1/2*'Weight '!$B$10*MANU!CI61)+(4/5*'Weight '!$B$11*MANU!CX61)+('Weight '!$B$14*MANU!DM61)+('Weight '!$B$15*MANU!EB61)+(1/3*'Weight '!$B$16*MANU!EQ61)</f>
        <v>49.293590555084592</v>
      </c>
      <c r="I79" s="1">
        <f>(2/3*'Weight '!$B$3*MANU!M61)+(2/3*'Weight '!$B$4*MANU!AB61)+(4/5*'Weight '!$B$5*MANU!AQ61)+('Weight '!$B$8*MANU!BF61)+('Weight '!$B$9*MANU!BU61)+(1/2*'Weight '!$B$10*MANU!CJ61)+(4/5*'Weight '!$B$11*MANU!CY61)+('Weight '!$B$14*MANU!DN61)+('Weight '!$B$15*MANU!EC61)+(1/3*'Weight '!$B$16*MANU!ER61)</f>
        <v>49.032119325346741</v>
      </c>
      <c r="J79" s="1">
        <f>(2/3*'Weight '!$B$3*MANU!N61)+(2/3*'Weight '!$B$4*MANU!AC61)+(4/5*'Weight '!$B$5*MANU!AR61)+('Weight '!$B$8*MANU!BG61)+('Weight '!$B$9*MANU!BV61)+(1/2*'Weight '!$B$10*MANU!CK61)+(4/5*'Weight '!$B$11*MANU!CZ61)+('Weight '!$B$14*MANU!DO61)+('Weight '!$B$15*MANU!ED61)+(1/3*'Weight '!$B$16*MANU!ES61)</f>
        <v>41.488627819548867</v>
      </c>
      <c r="K79" s="1">
        <f>(2/3*'Weight '!$B$3*MANU!O61)+(2/3*'Weight '!$B$4*MANU!AD61)+(4/5*'Weight '!$B$5*MANU!AS61)+('Weight '!$B$8*MANU!BH61)+('Weight '!$B$9*MANU!BW61)+(1/2*'Weight '!$B$10*MANU!CL61)+(4/5*'Weight '!$B$11*MANU!DA61)+('Weight '!$B$14*MANU!DP61)+('Weight '!$B$15*MANU!EE61)+(1/3*'Weight '!$B$16*MANU!ET61)</f>
        <v>40.732743375838467</v>
      </c>
      <c r="L79" s="1">
        <f>(2/3*'Weight '!$B$3*MANU!P61)+(2/3*'Weight '!$B$4*MANU!AE61)+(4/5*'Weight '!$B$5*MANU!AT61)+('Weight '!$B$8*MANU!BI61)+('Weight '!$B$9*MANU!BX61)+(1/2*'Weight '!$B$10*MANU!CM61)+(4/5*'Weight '!$B$11*MANU!DB61)+('Weight '!$B$14*MANU!DQ61)+('Weight '!$B$15*MANU!EF61)+(1/3*'Weight '!$B$16*MANU!EU61)</f>
        <v>41.013369228475966</v>
      </c>
      <c r="M79" s="1">
        <f>(2/3*'Weight '!$B$3*MANU!Q61)+(2/3*'Weight '!$B$4*MANU!AF61)+(4/5*'Weight '!$B$5*MANU!AU61)+('Weight '!$B$8*MANU!BJ61)+('Weight '!$B$9*MANU!BY61)+(1/2*'Weight '!$B$10*MANU!CN61)+(4/5*'Weight '!$B$11*MANU!DC61)+('Weight '!$B$14*MANU!DR61)+('Weight '!$B$15*MANU!EG61)+(1/3*'Weight '!$B$16*MANU!EV61)</f>
        <v>30.870520115718826</v>
      </c>
      <c r="N79" s="1">
        <f>(2/3*'Weight '!$B$3*MANU!R61)+(2/3*'Weight '!$B$4*MANU!AG61)+(4/5*'Weight '!$B$5*MANU!AV61)+('Weight '!$B$8*MANU!BK61)+('Weight '!$B$9*MANU!BZ61)+(1/2*'Weight '!$B$10*MANU!CO61)+(4/5*'Weight '!$B$11*MANU!DD61)+('Weight '!$B$14*MANU!DS61)+('Weight '!$B$15*MANU!EH61)+(1/3*'Weight '!$B$16*MANU!EW61)</f>
        <v>30.187579281183897</v>
      </c>
      <c r="O79" s="1">
        <f>(2/3*'Weight '!$B$3*MANU!S61)+(2/3*'Weight '!$B$4*MANU!AH61)+(4/5*'Weight '!$B$5*MANU!AW61)+('Weight '!$B$8*MANU!BL61)+('Weight '!$B$9*MANU!CA61)+(1/2*'Weight '!$B$10*MANU!CP61)+(4/5*'Weight '!$B$11*MANU!DE61)+('Weight '!$B$14*MANU!DT61)+('Weight '!$B$15*MANU!EI61)+(1/3*'Weight '!$B$16*MANU!EX61)</f>
        <v>37.789029949065394</v>
      </c>
      <c r="P79" s="1">
        <f>(2/3*'Weight '!$B$3*MANU!T61)+(2/3*'Weight '!$B$4*MANU!AI61)+(4/5*'Weight '!$B$5*MANU!AX61)+('Weight '!$B$8*MANU!BM61)+('Weight '!$B$9*MANU!CB61)+(1/2*'Weight '!$B$10*MANU!CQ61)+(4/5*'Weight '!$B$11*MANU!DF61)+('Weight '!$B$14*MANU!DU61)+('Weight '!$B$15*MANU!EJ61)+(1/3*'Weight '!$B$16*MANU!EY61)</f>
        <v>42.282219083490247</v>
      </c>
    </row>
    <row r="80" spans="1:16" ht="15">
      <c r="A80" s="1" t="s">
        <v>815</v>
      </c>
      <c r="B80" s="1">
        <f>(2/3*'Weight '!$B$3*MANU!F62)+(2/3*'Weight '!$B$4*MANU!U62)+(4/5*'Weight '!$B$5*MANU!AJ62)+('Weight '!$B$8*MANU!AY62)+('Weight '!$B$9*MANU!BN62)+(1/2*'Weight '!$B$10*MANU!CC62)+(4/5*'Weight '!$B$11*MANU!CR62)+('Weight '!$B$14*MANU!DG62)+('Weight '!$B$15*MANU!DV62)+(1/3*'Weight '!$B$16*MANU!EK62)</f>
        <v>66.260151007757713</v>
      </c>
      <c r="C80" s="1">
        <f>(2/3*'Weight '!$B$3*MANU!G62)+(2/3*'Weight '!$B$4*MANU!V62)+(4/5*'Weight '!$B$5*MANU!AK62)+('Weight '!$B$8*MANU!AZ62)+('Weight '!$B$9*MANU!BO62)+(1/2*'Weight '!$B$10*MANU!CD62)+(4/5*'Weight '!$B$11*MANU!CS62)+('Weight '!$B$14*MANU!DH62)+('Weight '!$B$15*MANU!DW62)+(1/3*'Weight '!$B$16*MANU!EL62)</f>
        <v>66.63221350519126</v>
      </c>
      <c r="D80" s="1">
        <f>(2/3*'Weight '!$B$3*MANU!H62)+(2/3*'Weight '!$B$4*MANU!W62)+(4/5*'Weight '!$B$5*MANU!AL62)+('Weight '!$B$8*MANU!BA62)+('Weight '!$B$9*MANU!BP62)+(1/2*'Weight '!$B$10*MANU!CE62)+(4/5*'Weight '!$B$11*MANU!CT62)+('Weight '!$B$14*MANU!DI62)+('Weight '!$B$15*MANU!DX62)+(1/3*'Weight '!$B$16*MANU!EM62)</f>
        <v>65.386165252157426</v>
      </c>
      <c r="E80" s="1">
        <f>(2/3*'Weight '!$B$3*MANU!I62)+(2/3*'Weight '!$B$4*MANU!X62)+(4/5*'Weight '!$B$5*MANU!AM62)+('Weight '!$B$8*MANU!BB62)+('Weight '!$B$9*MANU!BQ62)+(1/2*'Weight '!$B$10*MANU!CF62)+(4/5*'Weight '!$B$11*MANU!CU62)+('Weight '!$B$14*MANU!DJ62)+('Weight '!$B$15*MANU!DY62)+(1/3*'Weight '!$B$16*MANU!EN62)</f>
        <v>67.161033032470286</v>
      </c>
      <c r="F80" s="1">
        <f>(2/3*'Weight '!$B$3*MANU!J62)+(2/3*'Weight '!$B$4*MANU!Y62)+(4/5*'Weight '!$B$5*MANU!AN62)+('Weight '!$B$8*MANU!BC62)+('Weight '!$B$9*MANU!BR62)+(1/2*'Weight '!$B$10*MANU!CG62)+(4/5*'Weight '!$B$11*MANU!CV62)+('Weight '!$B$14*MANU!DK62)+('Weight '!$B$15*MANU!DZ62)+(1/3*'Weight '!$B$16*MANU!EO62)</f>
        <v>66.175359515844235</v>
      </c>
      <c r="G80" s="1">
        <f>(2/3*'Weight '!$B$3*MANU!K62)+(2/3*'Weight '!$B$4*MANU!Z62)+(4/5*'Weight '!$B$5*MANU!AO62)+('Weight '!$B$8*MANU!BD62)+('Weight '!$B$9*MANU!BS62)+(1/2*'Weight '!$B$10*MANU!CH62)+(4/5*'Weight '!$B$11*MANU!CW62)+('Weight '!$B$14*MANU!DL62)+('Weight '!$B$15*MANU!EA62)+(1/3*'Weight '!$B$16*MANU!EP62)</f>
        <v>66.010768398268354</v>
      </c>
      <c r="H80" s="1">
        <f>(2/3*'Weight '!$B$3*MANU!L62)+(2/3*'Weight '!$B$4*MANU!AA62)+(4/5*'Weight '!$B$5*MANU!AP62)+('Weight '!$B$8*MANU!BE62)+('Weight '!$B$9*MANU!BT62)+(1/2*'Weight '!$B$10*MANU!CI62)+(4/5*'Weight '!$B$11*MANU!CX62)+('Weight '!$B$14*MANU!DM62)+('Weight '!$B$15*MANU!EB62)+(1/3*'Weight '!$B$16*MANU!EQ62)</f>
        <v>65.724113475177276</v>
      </c>
      <c r="I80" s="1">
        <f>(2/3*'Weight '!$B$3*MANU!M62)+(2/3*'Weight '!$B$4*MANU!AB62)+(4/5*'Weight '!$B$5*MANU!AQ62)+('Weight '!$B$8*MANU!BF62)+('Weight '!$B$9*MANU!BU62)+(1/2*'Weight '!$B$10*MANU!CJ62)+(4/5*'Weight '!$B$11*MANU!CY62)+('Weight '!$B$14*MANU!DN62)+('Weight '!$B$15*MANU!EC62)+(1/3*'Weight '!$B$16*MANU!ER62)</f>
        <v>65.396342266845835</v>
      </c>
      <c r="J80" s="1">
        <f>(2/3*'Weight '!$B$3*MANU!N62)+(2/3*'Weight '!$B$4*MANU!AC62)+(4/5*'Weight '!$B$5*MANU!AR62)+('Weight '!$B$8*MANU!BG62)+('Weight '!$B$9*MANU!BV62)+(1/2*'Weight '!$B$10*MANU!CK62)+(4/5*'Weight '!$B$11*MANU!CZ62)+('Weight '!$B$14*MANU!DO62)+('Weight '!$B$15*MANU!ED62)+(1/3*'Weight '!$B$16*MANU!ES62)</f>
        <v>63.15880415690863</v>
      </c>
      <c r="K80" s="1">
        <f>(2/3*'Weight '!$B$3*MANU!O62)+(2/3*'Weight '!$B$4*MANU!AD62)+(4/5*'Weight '!$B$5*MANU!AS62)+('Weight '!$B$8*MANU!BH62)+('Weight '!$B$9*MANU!BW62)+(1/2*'Weight '!$B$10*MANU!CL62)+(4/5*'Weight '!$B$11*MANU!DA62)+('Weight '!$B$14*MANU!DP62)+('Weight '!$B$15*MANU!EE62)+(1/3*'Weight '!$B$16*MANU!ET62)</f>
        <v>66.343863866396731</v>
      </c>
      <c r="L80" s="1">
        <f>(2/3*'Weight '!$B$3*MANU!P62)+(2/3*'Weight '!$B$4*MANU!AE62)+(4/5*'Weight '!$B$5*MANU!AT62)+('Weight '!$B$8*MANU!BI62)+('Weight '!$B$9*MANU!BX62)+(1/2*'Weight '!$B$10*MANU!CM62)+(4/5*'Weight '!$B$11*MANU!DB62)+('Weight '!$B$14*MANU!DQ62)+('Weight '!$B$15*MANU!EF62)+(1/3*'Weight '!$B$16*MANU!EU62)</f>
        <v>50.009556018036726</v>
      </c>
      <c r="M80" s="1">
        <f>(2/3*'Weight '!$B$3*MANU!Q62)+(2/3*'Weight '!$B$4*MANU!AF62)+(4/5*'Weight '!$B$5*MANU!AU62)+('Weight '!$B$8*MANU!BJ62)+('Weight '!$B$9*MANU!BY62)+(1/2*'Weight '!$B$10*MANU!CN62)+(4/5*'Weight '!$B$11*MANU!DC62)+('Weight '!$B$14*MANU!DR62)+('Weight '!$B$15*MANU!EG62)+(1/3*'Weight '!$B$16*MANU!EV62)</f>
        <v>52.313549129434215</v>
      </c>
      <c r="N80" s="1">
        <f>(2/3*'Weight '!$B$3*MANU!R62)+(2/3*'Weight '!$B$4*MANU!AG62)+(4/5*'Weight '!$B$5*MANU!AV62)+('Weight '!$B$8*MANU!BK62)+('Weight '!$B$9*MANU!BZ62)+(1/2*'Weight '!$B$10*MANU!CO62)+(4/5*'Weight '!$B$11*MANU!DD62)+('Weight '!$B$14*MANU!DS62)+('Weight '!$B$15*MANU!EH62)+(1/3*'Weight '!$B$16*MANU!EW62)</f>
        <v>54.135525837873523</v>
      </c>
      <c r="O80" s="1">
        <f>(2/3*'Weight '!$B$3*MANU!S62)+(2/3*'Weight '!$B$4*MANU!AH62)+(4/5*'Weight '!$B$5*MANU!AW62)+('Weight '!$B$8*MANU!BL62)+('Weight '!$B$9*MANU!CA62)+(1/2*'Weight '!$B$10*MANU!CP62)+(4/5*'Weight '!$B$11*MANU!DE62)+('Weight '!$B$14*MANU!DT62)+('Weight '!$B$15*MANU!EI62)+(1/3*'Weight '!$B$16*MANU!EX62)</f>
        <v>40.719534632034602</v>
      </c>
      <c r="P80" s="1">
        <f>(2/3*'Weight '!$B$3*MANU!T62)+(2/3*'Weight '!$B$4*MANU!AI62)+(4/5*'Weight '!$B$5*MANU!AX62)+('Weight '!$B$8*MANU!BM62)+('Weight '!$B$9*MANU!CB62)+(1/2*'Weight '!$B$10*MANU!CQ62)+(4/5*'Weight '!$B$11*MANU!DF62)+('Weight '!$B$14*MANU!DU62)+('Weight '!$B$15*MANU!EJ62)+(1/3*'Weight '!$B$16*MANU!EY62)</f>
        <v>42.419184912204614</v>
      </c>
    </row>
    <row r="81" spans="1:16" ht="15">
      <c r="A81" s="1" t="s">
        <v>813</v>
      </c>
      <c r="B81" s="1">
        <f>(2/3*'Weight '!$B$3*MANU!F63)+(2/3*'Weight '!$B$4*MANU!U63)+(4/5*'Weight '!$B$5*MANU!AJ63)+('Weight '!$B$8*MANU!AY63)+('Weight '!$B$9*MANU!BN63)+(1/2*'Weight '!$B$10*MANU!CC63)+(4/5*'Weight '!$B$11*MANU!CR63)+('Weight '!$B$14*MANU!DG63)+('Weight '!$B$15*MANU!DV63)+(1/3*'Weight '!$B$16*MANU!EK63)</f>
        <v>62.715278796771784</v>
      </c>
      <c r="C81" s="1">
        <f>(2/3*'Weight '!$B$3*MANU!G63)+(2/3*'Weight '!$B$4*MANU!V63)+(4/5*'Weight '!$B$5*MANU!AK63)+('Weight '!$B$8*MANU!AZ63)+('Weight '!$B$9*MANU!BO63)+(1/2*'Weight '!$B$10*MANU!CD63)+(4/5*'Weight '!$B$11*MANU!CS63)+('Weight '!$B$14*MANU!DH63)+('Weight '!$B$15*MANU!DW63)+(1/3*'Weight '!$B$16*MANU!EL63)</f>
        <v>63.304319752050077</v>
      </c>
      <c r="D81" s="1">
        <f>(2/3*'Weight '!$B$3*MANU!H63)+(2/3*'Weight '!$B$4*MANU!W63)+(4/5*'Weight '!$B$5*MANU!AL63)+('Weight '!$B$8*MANU!BA63)+('Weight '!$B$9*MANU!BP63)+(1/2*'Weight '!$B$10*MANU!CE63)+(4/5*'Weight '!$B$11*MANU!CT63)+('Weight '!$B$14*MANU!DI63)+('Weight '!$B$15*MANU!DX63)+(1/3*'Weight '!$B$16*MANU!EM63)</f>
        <v>64.618942491734771</v>
      </c>
      <c r="E81" s="1">
        <f>(2/3*'Weight '!$B$3*MANU!I63)+(2/3*'Weight '!$B$4*MANU!X63)+(4/5*'Weight '!$B$5*MANU!AM63)+('Weight '!$B$8*MANU!BB63)+('Weight '!$B$9*MANU!BQ63)+(1/2*'Weight '!$B$10*MANU!CF63)+(4/5*'Weight '!$B$11*MANU!CU63)+('Weight '!$B$14*MANU!DJ63)+('Weight '!$B$15*MANU!DY63)+(1/3*'Weight '!$B$16*MANU!EN63)</f>
        <v>60.436683003015915</v>
      </c>
      <c r="F81" s="1">
        <f>(2/3*'Weight '!$B$3*MANU!J63)+(2/3*'Weight '!$B$4*MANU!Y63)+(4/5*'Weight '!$B$5*MANU!AN63)+('Weight '!$B$8*MANU!BC63)+('Weight '!$B$9*MANU!BR63)+(1/2*'Weight '!$B$10*MANU!CG63)+(4/5*'Weight '!$B$11*MANU!CV63)+('Weight '!$B$14*MANU!DK63)+('Weight '!$B$15*MANU!DZ63)+(1/3*'Weight '!$B$16*MANU!EO63)</f>
        <v>60.87220279720276</v>
      </c>
      <c r="G81" s="1">
        <f>(2/3*'Weight '!$B$3*MANU!K63)+(2/3*'Weight '!$B$4*MANU!Z63)+(4/5*'Weight '!$B$5*MANU!AO63)+('Weight '!$B$8*MANU!BD63)+('Weight '!$B$9*MANU!BS63)+(1/2*'Weight '!$B$10*MANU!CH63)+(4/5*'Weight '!$B$11*MANU!CW63)+('Weight '!$B$14*MANU!DL63)+('Weight '!$B$15*MANU!EA63)+(1/3*'Weight '!$B$16*MANU!EP63)</f>
        <v>59.505616409550555</v>
      </c>
      <c r="H81" s="1">
        <f>(2/3*'Weight '!$B$3*MANU!L63)+(2/3*'Weight '!$B$4*MANU!AA63)+(4/5*'Weight '!$B$5*MANU!AP63)+('Weight '!$B$8*MANU!BE63)+('Weight '!$B$9*MANU!BT63)+(1/2*'Weight '!$B$10*MANU!CI63)+(4/5*'Weight '!$B$11*MANU!CX63)+('Weight '!$B$14*MANU!DM63)+('Weight '!$B$15*MANU!EB63)+(1/3*'Weight '!$B$16*MANU!EQ63)</f>
        <v>58.096370332305575</v>
      </c>
      <c r="I81" s="1">
        <f>(2/3*'Weight '!$B$3*MANU!M63)+(2/3*'Weight '!$B$4*MANU!AB63)+(4/5*'Weight '!$B$5*MANU!AQ63)+('Weight '!$B$8*MANU!BF63)+('Weight '!$B$9*MANU!BU63)+(1/2*'Weight '!$B$10*MANU!CJ63)+(4/5*'Weight '!$B$11*MANU!CY63)+('Weight '!$B$14*MANU!DN63)+('Weight '!$B$15*MANU!EC63)+(1/3*'Weight '!$B$16*MANU!ER63)</f>
        <v>61.673770491803253</v>
      </c>
      <c r="J81" s="1">
        <f>(2/3*'Weight '!$B$3*MANU!N63)+(2/3*'Weight '!$B$4*MANU!AC63)+(4/5*'Weight '!$B$5*MANU!AR63)+('Weight '!$B$8*MANU!BG63)+('Weight '!$B$9*MANU!BV63)+(1/2*'Weight '!$B$10*MANU!CK63)+(4/5*'Weight '!$B$11*MANU!CZ63)+('Weight '!$B$14*MANU!DO63)+('Weight '!$B$15*MANU!ED63)+(1/3*'Weight '!$B$16*MANU!ES63)</f>
        <v>69.251891213075396</v>
      </c>
      <c r="K81" s="1">
        <f>(2/3*'Weight '!$B$3*MANU!O63)+(2/3*'Weight '!$B$4*MANU!AD63)+(4/5*'Weight '!$B$5*MANU!AS63)+('Weight '!$B$8*MANU!BH63)+('Weight '!$B$9*MANU!BW63)+(1/2*'Weight '!$B$10*MANU!CL63)+(4/5*'Weight '!$B$11*MANU!DA63)+('Weight '!$B$14*MANU!DP63)+('Weight '!$B$15*MANU!EE63)+(1/3*'Weight '!$B$16*MANU!ET63)</f>
        <v>70.406370678691133</v>
      </c>
      <c r="L81" s="1">
        <f>(2/3*'Weight '!$B$3*MANU!P63)+(2/3*'Weight '!$B$4*MANU!AE63)+(4/5*'Weight '!$B$5*MANU!AT63)+('Weight '!$B$8*MANU!BI63)+('Weight '!$B$9*MANU!BX63)+(1/2*'Weight '!$B$10*MANU!CM63)+(4/5*'Weight '!$B$11*MANU!DB63)+('Weight '!$B$14*MANU!DQ63)+('Weight '!$B$15*MANU!EF63)+(1/3*'Weight '!$B$16*MANU!EU63)</f>
        <v>68.42123496591546</v>
      </c>
      <c r="M81" s="1">
        <f>(2/3*'Weight '!$B$3*MANU!Q63)+(2/3*'Weight '!$B$4*MANU!AF63)+(4/5*'Weight '!$B$5*MANU!AU63)+('Weight '!$B$8*MANU!BJ63)+('Weight '!$B$9*MANU!BY63)+(1/2*'Weight '!$B$10*MANU!CN63)+(4/5*'Weight '!$B$11*MANU!DC63)+('Weight '!$B$14*MANU!DR63)+('Weight '!$B$15*MANU!EG63)+(1/3*'Weight '!$B$16*MANU!EV63)</f>
        <v>71.648431833069679</v>
      </c>
      <c r="N81" s="1">
        <f>(2/3*'Weight '!$B$3*MANU!R63)+(2/3*'Weight '!$B$4*MANU!AG63)+(4/5*'Weight '!$B$5*MANU!AV63)+('Weight '!$B$8*MANU!BK63)+('Weight '!$B$9*MANU!BZ63)+(1/2*'Weight '!$B$10*MANU!CO63)+(4/5*'Weight '!$B$11*MANU!DD63)+('Weight '!$B$14*MANU!DS63)+('Weight '!$B$15*MANU!EH63)+(1/3*'Weight '!$B$16*MANU!EW63)</f>
        <v>77.65527690700101</v>
      </c>
      <c r="O81" s="1">
        <f>(2/3*'Weight '!$B$3*MANU!S63)+(2/3*'Weight '!$B$4*MANU!AH63)+(4/5*'Weight '!$B$5*MANU!AW63)+('Weight '!$B$8*MANU!BL63)+('Weight '!$B$9*MANU!CA63)+(1/2*'Weight '!$B$10*MANU!CP63)+(4/5*'Weight '!$B$11*MANU!DE63)+('Weight '!$B$14*MANU!DT63)+('Weight '!$B$15*MANU!EI63)+(1/3*'Weight '!$B$16*MANU!EX63)</f>
        <v>75.451241961124325</v>
      </c>
      <c r="P81" s="1">
        <f>(2/3*'Weight '!$B$3*MANU!T63)+(2/3*'Weight '!$B$4*MANU!AI63)+(4/5*'Weight '!$B$5*MANU!AX63)+('Weight '!$B$8*MANU!BM63)+('Weight '!$B$9*MANU!CB63)+(1/2*'Weight '!$B$10*MANU!CQ63)+(4/5*'Weight '!$B$11*MANU!DF63)+('Weight '!$B$14*MANU!DU63)+('Weight '!$B$15*MANU!EJ63)+(1/3*'Weight '!$B$16*MANU!EY63)</f>
        <v>56.068515106853319</v>
      </c>
    </row>
    <row r="82" spans="1:16" ht="15">
      <c r="A82" s="1" t="s">
        <v>833</v>
      </c>
      <c r="B82" s="1">
        <f>(2/3*'Weight '!$B$3*MANU!F64)+(2/3*'Weight '!$B$4*MANU!U64)+(4/5*'Weight '!$B$5*MANU!AJ64)+('Weight '!$B$8*MANU!AY64)+('Weight '!$B$9*MANU!BN64)+(1/2*'Weight '!$B$10*MANU!CC64)+(4/5*'Weight '!$B$11*MANU!CR64)+('Weight '!$B$14*MANU!DG64)+('Weight '!$B$15*MANU!DV64)+(1/3*'Weight '!$B$16*MANU!EK64)</f>
        <v>69.436110045799111</v>
      </c>
      <c r="C82" s="1">
        <f>(2/3*'Weight '!$B$3*MANU!G64)+(2/3*'Weight '!$B$4*MANU!V64)+(4/5*'Weight '!$B$5*MANU!AK64)+('Weight '!$B$8*MANU!AZ64)+('Weight '!$B$9*MANU!BO64)+(1/2*'Weight '!$B$10*MANU!CD64)+(4/5*'Weight '!$B$11*MANU!CS64)+('Weight '!$B$14*MANU!DH64)+('Weight '!$B$15*MANU!DW64)+(1/3*'Weight '!$B$16*MANU!EL64)</f>
        <v>71.808542386192229</v>
      </c>
      <c r="D82" s="1">
        <f>(2/3*'Weight '!$B$3*MANU!H64)+(2/3*'Weight '!$B$4*MANU!W64)+(4/5*'Weight '!$B$5*MANU!AL64)+('Weight '!$B$8*MANU!BA64)+('Weight '!$B$9*MANU!BP64)+(1/2*'Weight '!$B$10*MANU!CE64)+(4/5*'Weight '!$B$11*MANU!CT64)+('Weight '!$B$14*MANU!DI64)+('Weight '!$B$15*MANU!DX64)+(1/3*'Weight '!$B$16*MANU!EM64)</f>
        <v>69.606914123905554</v>
      </c>
      <c r="E82" s="1">
        <f>(2/3*'Weight '!$B$3*MANU!I64)+(2/3*'Weight '!$B$4*MANU!X64)+(4/5*'Weight '!$B$5*MANU!AM64)+('Weight '!$B$8*MANU!BB64)+('Weight '!$B$9*MANU!BQ64)+(1/2*'Weight '!$B$10*MANU!CF64)+(4/5*'Weight '!$B$11*MANU!CU64)+('Weight '!$B$14*MANU!DJ64)+('Weight '!$B$15*MANU!DY64)+(1/3*'Weight '!$B$16*MANU!EN64)</f>
        <v>68.353621875290358</v>
      </c>
      <c r="F82" s="1">
        <f>(2/3*'Weight '!$B$3*MANU!J64)+(2/3*'Weight '!$B$4*MANU!Y64)+(4/5*'Weight '!$B$5*MANU!AN64)+('Weight '!$B$8*MANU!BC64)+('Weight '!$B$9*MANU!BR64)+(1/2*'Weight '!$B$10*MANU!CG64)+(4/5*'Weight '!$B$11*MANU!CV64)+('Weight '!$B$14*MANU!DK64)+('Weight '!$B$15*MANU!DZ64)+(1/3*'Weight '!$B$16*MANU!EO64)</f>
        <v>65.376169663669614</v>
      </c>
      <c r="G82" s="1">
        <f>(2/3*'Weight '!$B$3*MANU!K64)+(2/3*'Weight '!$B$4*MANU!Z64)+(4/5*'Weight '!$B$5*MANU!AO64)+('Weight '!$B$8*MANU!BD64)+('Weight '!$B$9*MANU!BS64)+(1/2*'Weight '!$B$10*MANU!CH64)+(4/5*'Weight '!$B$11*MANU!CW64)+('Weight '!$B$14*MANU!DL64)+('Weight '!$B$15*MANU!EA64)+(1/3*'Weight '!$B$16*MANU!EP64)</f>
        <v>65.954404531638531</v>
      </c>
      <c r="H82" s="1">
        <f>(2/3*'Weight '!$B$3*MANU!L64)+(2/3*'Weight '!$B$4*MANU!AA64)+(4/5*'Weight '!$B$5*MANU!AP64)+('Weight '!$B$8*MANU!BE64)+('Weight '!$B$9*MANU!BT64)+(1/2*'Weight '!$B$10*MANU!CI64)+(4/5*'Weight '!$B$11*MANU!CX64)+('Weight '!$B$14*MANU!DM64)+('Weight '!$B$15*MANU!EB64)+(1/3*'Weight '!$B$16*MANU!EQ64)</f>
        <v>65.312336943631863</v>
      </c>
      <c r="I82" s="1">
        <f>(2/3*'Weight '!$B$3*MANU!M64)+(2/3*'Weight '!$B$4*MANU!AB64)+(4/5*'Weight '!$B$5*MANU!AQ64)+('Weight '!$B$8*MANU!BF64)+('Weight '!$B$9*MANU!BU64)+(1/2*'Weight '!$B$10*MANU!CJ64)+(4/5*'Weight '!$B$11*MANU!CY64)+('Weight '!$B$14*MANU!DN64)+('Weight '!$B$15*MANU!EC64)+(1/3*'Weight '!$B$16*MANU!ER64)</f>
        <v>65.980485042377552</v>
      </c>
      <c r="J82" s="1">
        <f>(2/3*'Weight '!$B$3*MANU!N64)+(2/3*'Weight '!$B$4*MANU!AC64)+(4/5*'Weight '!$B$5*MANU!AR64)+('Weight '!$B$8*MANU!BG64)+('Weight '!$B$9*MANU!BV64)+(1/2*'Weight '!$B$10*MANU!CK64)+(4/5*'Weight '!$B$11*MANU!CZ64)+('Weight '!$B$14*MANU!DO64)+('Weight '!$B$15*MANU!ED64)+(1/3*'Weight '!$B$16*MANU!ES64)</f>
        <v>68.000102620332854</v>
      </c>
      <c r="K82" s="1">
        <f>(2/3*'Weight '!$B$3*MANU!O64)+(2/3*'Weight '!$B$4*MANU!AD64)+(4/5*'Weight '!$B$5*MANU!AS64)+('Weight '!$B$8*MANU!BH64)+('Weight '!$B$9*MANU!BW64)+(1/2*'Weight '!$B$10*MANU!CL64)+(4/5*'Weight '!$B$11*MANU!DA64)+('Weight '!$B$14*MANU!DP64)+('Weight '!$B$15*MANU!EE64)+(1/3*'Weight '!$B$16*MANU!ET64)</f>
        <v>66.096400713081451</v>
      </c>
      <c r="L82" s="1">
        <f>(2/3*'Weight '!$B$3*MANU!P64)+(2/3*'Weight '!$B$4*MANU!AE64)+(4/5*'Weight '!$B$5*MANU!AT64)+('Weight '!$B$8*MANU!BI64)+('Weight '!$B$9*MANU!BX64)+(1/2*'Weight '!$B$10*MANU!CM64)+(4/5*'Weight '!$B$11*MANU!DB64)+('Weight '!$B$14*MANU!DQ64)+('Weight '!$B$15*MANU!EF64)+(1/3*'Weight '!$B$16*MANU!EU64)</f>
        <v>61.697844209977831</v>
      </c>
      <c r="M82" s="1">
        <f>(2/3*'Weight '!$B$3*MANU!Q64)+(2/3*'Weight '!$B$4*MANU!AF64)+(4/5*'Weight '!$B$5*MANU!AU64)+('Weight '!$B$8*MANU!BJ64)+('Weight '!$B$9*MANU!BY64)+(1/2*'Weight '!$B$10*MANU!CN64)+(4/5*'Weight '!$B$11*MANU!DC64)+('Weight '!$B$14*MANU!DR64)+('Weight '!$B$15*MANU!EG64)+(1/3*'Weight '!$B$16*MANU!EV64)</f>
        <v>60.341252270100675</v>
      </c>
      <c r="N82" s="1">
        <f>(2/3*'Weight '!$B$3*MANU!R64)+(2/3*'Weight '!$B$4*MANU!AG64)+(4/5*'Weight '!$B$5*MANU!AV64)+('Weight '!$B$8*MANU!BK64)+('Weight '!$B$9*MANU!BZ64)+(1/2*'Weight '!$B$10*MANU!CO64)+(4/5*'Weight '!$B$11*MANU!DD64)+('Weight '!$B$14*MANU!DS64)+('Weight '!$B$15*MANU!EH64)+(1/3*'Weight '!$B$16*MANU!EW64)</f>
        <v>44.713636363636333</v>
      </c>
      <c r="O82" s="1">
        <f>(2/3*'Weight '!$B$3*MANU!S64)+(2/3*'Weight '!$B$4*MANU!AH64)+(4/5*'Weight '!$B$5*MANU!AW64)+('Weight '!$B$8*MANU!BL64)+('Weight '!$B$9*MANU!CA64)+(1/2*'Weight '!$B$10*MANU!CP64)+(4/5*'Weight '!$B$11*MANU!DE64)+('Weight '!$B$14*MANU!DT64)+('Weight '!$B$15*MANU!EI64)+(1/3*'Weight '!$B$16*MANU!EX64)</f>
        <v>46.526612291350503</v>
      </c>
      <c r="P82" s="1">
        <f>(2/3*'Weight '!$B$3*MANU!T64)+(2/3*'Weight '!$B$4*MANU!AI64)+(4/5*'Weight '!$B$5*MANU!AX64)+('Weight '!$B$8*MANU!BM64)+('Weight '!$B$9*MANU!CB64)+(1/2*'Weight '!$B$10*MANU!CQ64)+(4/5*'Weight '!$B$11*MANU!DF64)+('Weight '!$B$14*MANU!DU64)+('Weight '!$B$15*MANU!EJ64)+(1/3*'Weight '!$B$16*MANU!EY64)</f>
        <v>57.199562819478032</v>
      </c>
    </row>
    <row r="83" spans="1:16" ht="15">
      <c r="A83" s="1" t="s">
        <v>828</v>
      </c>
      <c r="B83" s="1">
        <f>(2/3*'Weight '!$B$3*MANU!F65)+(2/3*'Weight '!$B$4*MANU!U65)+(4/5*'Weight '!$B$5*MANU!AJ65)+('Weight '!$B$8*MANU!AY65)+('Weight '!$B$9*MANU!BN65)+(1/2*'Weight '!$B$10*MANU!CC65)+(4/5*'Weight '!$B$11*MANU!CR65)+('Weight '!$B$14*MANU!DG65)+('Weight '!$B$15*MANU!DV65)+(1/3*'Weight '!$B$16*MANU!EK65)</f>
        <v>68.130388543839615</v>
      </c>
      <c r="C83" s="1">
        <f>(2/3*'Weight '!$B$3*MANU!G65)+(2/3*'Weight '!$B$4*MANU!V65)+(4/5*'Weight '!$B$5*MANU!AK65)+('Weight '!$B$8*MANU!AZ65)+('Weight '!$B$9*MANU!BO65)+(1/2*'Weight '!$B$10*MANU!CD65)+(4/5*'Weight '!$B$11*MANU!CS65)+('Weight '!$B$14*MANU!DH65)+('Weight '!$B$15*MANU!DW65)+(1/3*'Weight '!$B$16*MANU!EL65)</f>
        <v>60.460467110778083</v>
      </c>
      <c r="D83" s="1">
        <f>(2/3*'Weight '!$B$3*MANU!H65)+(2/3*'Weight '!$B$4*MANU!W65)+(4/5*'Weight '!$B$5*MANU!AL65)+('Weight '!$B$8*MANU!BA65)+('Weight '!$B$9*MANU!BP65)+(1/2*'Weight '!$B$10*MANU!CE65)+(4/5*'Weight '!$B$11*MANU!CT65)+('Weight '!$B$14*MANU!DI65)+('Weight '!$B$15*MANU!DX65)+(1/3*'Weight '!$B$16*MANU!EM65)</f>
        <v>55.121310736320829</v>
      </c>
      <c r="E83" s="1">
        <f>(2/3*'Weight '!$B$3*MANU!I65)+(2/3*'Weight '!$B$4*MANU!X65)+(4/5*'Weight '!$B$5*MANU!AM65)+('Weight '!$B$8*MANU!BB65)+('Weight '!$B$9*MANU!BQ65)+(1/2*'Weight '!$B$10*MANU!CF65)+(4/5*'Weight '!$B$11*MANU!CU65)+('Weight '!$B$14*MANU!DJ65)+('Weight '!$B$15*MANU!DY65)+(1/3*'Weight '!$B$16*MANU!EN65)</f>
        <v>50.138753479274776</v>
      </c>
      <c r="F83" s="1">
        <f>(2/3*'Weight '!$B$3*MANU!J65)+(2/3*'Weight '!$B$4*MANU!Y65)+(4/5*'Weight '!$B$5*MANU!AN65)+('Weight '!$B$8*MANU!BC65)+('Weight '!$B$9*MANU!BR65)+(1/2*'Weight '!$B$10*MANU!CG65)+(4/5*'Weight '!$B$11*MANU!CV65)+('Weight '!$B$14*MANU!DK65)+('Weight '!$B$15*MANU!DZ65)+(1/3*'Weight '!$B$16*MANU!EO65)</f>
        <v>44.841270268193327</v>
      </c>
      <c r="G83" s="1">
        <f>(2/3*'Weight '!$B$3*MANU!K65)+(2/3*'Weight '!$B$4*MANU!Z65)+(4/5*'Weight '!$B$5*MANU!AO65)+('Weight '!$B$8*MANU!BD65)+('Weight '!$B$9*MANU!BS65)+(1/2*'Weight '!$B$10*MANU!CH65)+(4/5*'Weight '!$B$11*MANU!CW65)+('Weight '!$B$14*MANU!DL65)+('Weight '!$B$15*MANU!EA65)+(1/3*'Weight '!$B$16*MANU!EP65)</f>
        <v>38.419477203647396</v>
      </c>
      <c r="H83" s="1">
        <f>(2/3*'Weight '!$B$3*MANU!L65)+(2/3*'Weight '!$B$4*MANU!AA65)+(4/5*'Weight '!$B$5*MANU!AP65)+('Weight '!$B$8*MANU!BE65)+('Weight '!$B$9*MANU!BT65)+(1/2*'Weight '!$B$10*MANU!CI65)+(4/5*'Weight '!$B$11*MANU!CX65)+('Weight '!$B$14*MANU!DM65)+('Weight '!$B$15*MANU!EB65)+(1/3*'Weight '!$B$16*MANU!EQ65)</f>
        <v>38.519792735400074</v>
      </c>
      <c r="I83" s="1">
        <f>(2/3*'Weight '!$B$3*MANU!M65)+(2/3*'Weight '!$B$4*MANU!AB65)+(4/5*'Weight '!$B$5*MANU!AQ65)+('Weight '!$B$8*MANU!BF65)+('Weight '!$B$9*MANU!BU65)+(1/2*'Weight '!$B$10*MANU!CJ65)+(4/5*'Weight '!$B$11*MANU!CY65)+('Weight '!$B$14*MANU!DN65)+('Weight '!$B$15*MANU!EC65)+(1/3*'Weight '!$B$16*MANU!ER65)</f>
        <v>46.177380989911704</v>
      </c>
      <c r="J83" s="1">
        <f>(2/3*'Weight '!$B$3*MANU!N65)+(2/3*'Weight '!$B$4*MANU!AC65)+(4/5*'Weight '!$B$5*MANU!AR65)+('Weight '!$B$8*MANU!BG65)+('Weight '!$B$9*MANU!BV65)+(1/2*'Weight '!$B$10*MANU!CK65)+(4/5*'Weight '!$B$11*MANU!CZ65)+('Weight '!$B$14*MANU!DO65)+('Weight '!$B$15*MANU!ED65)+(1/3*'Weight '!$B$16*MANU!ES65)</f>
        <v>36.533955080007672</v>
      </c>
      <c r="K83" s="1">
        <f>(2/3*'Weight '!$B$3*MANU!O65)+(2/3*'Weight '!$B$4*MANU!AD65)+(4/5*'Weight '!$B$5*MANU!AS65)+('Weight '!$B$8*MANU!BH65)+('Weight '!$B$9*MANU!BW65)+(1/2*'Weight '!$B$10*MANU!CL65)+(4/5*'Weight '!$B$11*MANU!DA65)+('Weight '!$B$14*MANU!DP65)+('Weight '!$B$15*MANU!EE65)+(1/3*'Weight '!$B$16*MANU!ET65)</f>
        <v>31.899557605366336</v>
      </c>
      <c r="L83" s="1">
        <f>(2/3*'Weight '!$B$3*MANU!P65)+(2/3*'Weight '!$B$4*MANU!AE65)+(4/5*'Weight '!$B$5*MANU!AT65)+('Weight '!$B$8*MANU!BI65)+('Weight '!$B$9*MANU!BX65)+(1/2*'Weight '!$B$10*MANU!CM65)+(4/5*'Weight '!$B$11*MANU!DB65)+('Weight '!$B$14*MANU!DQ65)+('Weight '!$B$15*MANU!EF65)+(1/3*'Weight '!$B$16*MANU!EU65)</f>
        <v>30.048765223206512</v>
      </c>
      <c r="M83" s="1">
        <f>(2/3*'Weight '!$B$3*MANU!Q65)+(2/3*'Weight '!$B$4*MANU!AF65)+(4/5*'Weight '!$B$5*MANU!AU65)+('Weight '!$B$8*MANU!BJ65)+('Weight '!$B$9*MANU!BY65)+(1/2*'Weight '!$B$10*MANU!CN65)+(4/5*'Weight '!$B$11*MANU!DC65)+('Weight '!$B$14*MANU!DR65)+('Weight '!$B$15*MANU!EG65)+(1/3*'Weight '!$B$16*MANU!EV65)</f>
        <v>15.874363152325611</v>
      </c>
      <c r="N83" s="1">
        <f>(2/3*'Weight '!$B$3*MANU!R65)+(2/3*'Weight '!$B$4*MANU!AG65)+(4/5*'Weight '!$B$5*MANU!AV65)+('Weight '!$B$8*MANU!BK65)+('Weight '!$B$9*MANU!BZ65)+(1/2*'Weight '!$B$10*MANU!CO65)+(4/5*'Weight '!$B$11*MANU!DD65)+('Weight '!$B$14*MANU!DS65)+('Weight '!$B$15*MANU!EH65)+(1/3*'Weight '!$B$16*MANU!EW65)</f>
        <v>27.038847780126822</v>
      </c>
      <c r="O83" s="1">
        <f>(2/3*'Weight '!$B$3*MANU!S65)+(2/3*'Weight '!$B$4*MANU!AH65)+(4/5*'Weight '!$B$5*MANU!AW65)+('Weight '!$B$8*MANU!BL65)+('Weight '!$B$9*MANU!CA65)+(1/2*'Weight '!$B$10*MANU!CP65)+(4/5*'Weight '!$B$11*MANU!DE65)+('Weight '!$B$14*MANU!DT65)+('Weight '!$B$15*MANU!EI65)+(1/3*'Weight '!$B$16*MANU!EX65)</f>
        <v>25.080486348825414</v>
      </c>
      <c r="P83" s="1">
        <f>(2/3*'Weight '!$B$3*MANU!T65)+(2/3*'Weight '!$B$4*MANU!AI65)+(4/5*'Weight '!$B$5*MANU!AX65)+('Weight '!$B$8*MANU!BM65)+('Weight '!$B$9*MANU!CB65)+(1/2*'Weight '!$B$10*MANU!CQ65)+(4/5*'Weight '!$B$11*MANU!DF65)+('Weight '!$B$14*MANU!DU65)+('Weight '!$B$15*MANU!EJ65)+(1/3*'Weight '!$B$16*MANU!EY65)</f>
        <v>27.451333961079694</v>
      </c>
    </row>
    <row r="84" spans="1:16" ht="15">
      <c r="A84" s="1" t="s">
        <v>870</v>
      </c>
      <c r="B84" s="1">
        <f>(2/3*'Weight '!$B$3*MANU!F66)+(2/3*'Weight '!$B$4*MANU!U66)+(4/5*'Weight '!$B$5*MANU!AJ66)+('Weight '!$B$8*MANU!AY66)+('Weight '!$B$9*MANU!BN66)+(1/2*'Weight '!$B$10*MANU!CC66)+(4/5*'Weight '!$B$11*MANU!CR66)+('Weight '!$B$14*MANU!DG66)+('Weight '!$B$15*MANU!DV66)+(1/3*'Weight '!$B$16*MANU!EK66)</f>
        <v>58.24191277878672</v>
      </c>
      <c r="C84" s="1">
        <f>(2/3*'Weight '!$B$3*MANU!G66)+(2/3*'Weight '!$B$4*MANU!V66)+(4/5*'Weight '!$B$5*MANU!AK66)+('Weight '!$B$8*MANU!AZ66)+('Weight '!$B$9*MANU!BO66)+(1/2*'Weight '!$B$10*MANU!CD66)+(4/5*'Weight '!$B$11*MANU!CS66)+('Weight '!$B$14*MANU!DH66)+('Weight '!$B$15*MANU!DW66)+(1/3*'Weight '!$B$16*MANU!EL66)</f>
        <v>59.734157553728338</v>
      </c>
      <c r="D84" s="1">
        <f>(2/3*'Weight '!$B$3*MANU!H66)+(2/3*'Weight '!$B$4*MANU!W66)+(4/5*'Weight '!$B$5*MANU!AL66)+('Weight '!$B$8*MANU!BA66)+('Weight '!$B$9*MANU!BP66)+(1/2*'Weight '!$B$10*MANU!CE66)+(4/5*'Weight '!$B$11*MANU!CT66)+('Weight '!$B$14*MANU!DI66)+('Weight '!$B$15*MANU!DX66)+(1/3*'Weight '!$B$16*MANU!EM66)</f>
        <v>58.317356985956202</v>
      </c>
      <c r="E84" s="1">
        <f>(2/3*'Weight '!$B$3*MANU!I66)+(2/3*'Weight '!$B$4*MANU!X66)+(4/5*'Weight '!$B$5*MANU!AM66)+('Weight '!$B$8*MANU!BB66)+('Weight '!$B$9*MANU!BQ66)+(1/2*'Weight '!$B$10*MANU!CF66)+(4/5*'Weight '!$B$11*MANU!CU66)+('Weight '!$B$14*MANU!DJ66)+('Weight '!$B$15*MANU!DY66)+(1/3*'Weight '!$B$16*MANU!EN66)</f>
        <v>56.842162310726756</v>
      </c>
      <c r="F84" s="1">
        <f>(2/3*'Weight '!$B$3*MANU!J66)+(2/3*'Weight '!$B$4*MANU!Y66)+(4/5*'Weight '!$B$5*MANU!AN66)+('Weight '!$B$8*MANU!BC66)+('Weight '!$B$9*MANU!BR66)+(1/2*'Weight '!$B$10*MANU!CG66)+(4/5*'Weight '!$B$11*MANU!CV66)+('Weight '!$B$14*MANU!DK66)+('Weight '!$B$15*MANU!DZ66)+(1/3*'Weight '!$B$16*MANU!EO66)</f>
        <v>60.313861797674718</v>
      </c>
      <c r="G84" s="1">
        <f>(2/3*'Weight '!$B$3*MANU!K66)+(2/3*'Weight '!$B$4*MANU!Z66)+(4/5*'Weight '!$B$5*MANU!AO66)+('Weight '!$B$8*MANU!BD66)+('Weight '!$B$9*MANU!BS66)+(1/2*'Weight '!$B$10*MANU!CH66)+(4/5*'Weight '!$B$11*MANU!CW66)+('Weight '!$B$14*MANU!DL66)+('Weight '!$B$15*MANU!EA66)+(1/3*'Weight '!$B$16*MANU!EP66)</f>
        <v>67.758499973337578</v>
      </c>
      <c r="H84" s="1">
        <f>(2/3*'Weight '!$B$3*MANU!L66)+(2/3*'Weight '!$B$4*MANU!AA66)+(4/5*'Weight '!$B$5*MANU!AP66)+('Weight '!$B$8*MANU!BE66)+('Weight '!$B$9*MANU!BT66)+(1/2*'Weight '!$B$10*MANU!CI66)+(4/5*'Weight '!$B$11*MANU!CX66)+('Weight '!$B$14*MANU!DM66)+('Weight '!$B$15*MANU!EB66)+(1/3*'Weight '!$B$16*MANU!EQ66)</f>
        <v>65.246857137462101</v>
      </c>
      <c r="I84" s="1">
        <f>(2/3*'Weight '!$B$3*MANU!M66)+(2/3*'Weight '!$B$4*MANU!AB66)+(4/5*'Weight '!$B$5*MANU!AQ66)+('Weight '!$B$8*MANU!BF66)+('Weight '!$B$9*MANU!BU66)+(1/2*'Weight '!$B$10*MANU!CJ66)+(4/5*'Weight '!$B$11*MANU!CY66)+('Weight '!$B$14*MANU!DN66)+('Weight '!$B$15*MANU!EC66)+(1/3*'Weight '!$B$16*MANU!ER66)</f>
        <v>63.215712987403876</v>
      </c>
      <c r="J84" s="1">
        <f>(2/3*'Weight '!$B$3*MANU!N66)+(2/3*'Weight '!$B$4*MANU!AC66)+(4/5*'Weight '!$B$5*MANU!AR66)+('Weight '!$B$8*MANU!BG66)+('Weight '!$B$9*MANU!BV66)+(1/2*'Weight '!$B$10*MANU!CK66)+(4/5*'Weight '!$B$11*MANU!CZ66)+('Weight '!$B$14*MANU!DO66)+('Weight '!$B$15*MANU!ED66)+(1/3*'Weight '!$B$16*MANU!ES66)</f>
        <v>66.129034449429142</v>
      </c>
      <c r="K84" s="1">
        <f>(2/3*'Weight '!$B$3*MANU!O66)+(2/3*'Weight '!$B$4*MANU!AD66)+(4/5*'Weight '!$B$5*MANU!AS66)+('Weight '!$B$8*MANU!BH66)+('Weight '!$B$9*MANU!BW66)+(1/2*'Weight '!$B$10*MANU!CL66)+(4/5*'Weight '!$B$11*MANU!DA66)+('Weight '!$B$14*MANU!DP66)+('Weight '!$B$15*MANU!EE66)+(1/3*'Weight '!$B$16*MANU!ET66)</f>
        <v>64.43088258758236</v>
      </c>
      <c r="L84" s="1">
        <f>(2/3*'Weight '!$B$3*MANU!P66)+(2/3*'Weight '!$B$4*MANU!AE66)+(4/5*'Weight '!$B$5*MANU!AT66)+('Weight '!$B$8*MANU!BI66)+('Weight '!$B$9*MANU!BX66)+(1/2*'Weight '!$B$10*MANU!CM66)+(4/5*'Weight '!$B$11*MANU!DB66)+('Weight '!$B$14*MANU!DQ66)+('Weight '!$B$15*MANU!EF66)+(1/3*'Weight '!$B$16*MANU!EU66)</f>
        <v>66.942776644040109</v>
      </c>
      <c r="M84" s="1">
        <f>(2/3*'Weight '!$B$3*MANU!Q66)+(2/3*'Weight '!$B$4*MANU!AF66)+(4/5*'Weight '!$B$5*MANU!AU66)+('Weight '!$B$8*MANU!BJ66)+('Weight '!$B$9*MANU!BY66)+(1/2*'Weight '!$B$10*MANU!CN66)+(4/5*'Weight '!$B$11*MANU!DC66)+('Weight '!$B$14*MANU!DR66)+('Weight '!$B$15*MANU!EG66)+(1/3*'Weight '!$B$16*MANU!EV66)</f>
        <v>52.90735907430134</v>
      </c>
      <c r="N84" s="1">
        <f>(2/3*'Weight '!$B$3*MANU!R66)+(2/3*'Weight '!$B$4*MANU!AG66)+(4/5*'Weight '!$B$5*MANU!AV66)+('Weight '!$B$8*MANU!BK66)+('Weight '!$B$9*MANU!BZ66)+(1/2*'Weight '!$B$10*MANU!CO66)+(4/5*'Weight '!$B$11*MANU!DD66)+('Weight '!$B$14*MANU!DS66)+('Weight '!$B$15*MANU!EH66)+(1/3*'Weight '!$B$16*MANU!EW66)</f>
        <v>49.671982116244379</v>
      </c>
      <c r="O84" s="1">
        <f>(2/3*'Weight '!$B$3*MANU!S66)+(2/3*'Weight '!$B$4*MANU!AH66)+(4/5*'Weight '!$B$5*MANU!AW66)+('Weight '!$B$8*MANU!BL66)+('Weight '!$B$9*MANU!CA66)+(1/2*'Weight '!$B$10*MANU!CP66)+(4/5*'Weight '!$B$11*MANU!DE66)+('Weight '!$B$14*MANU!DT66)+('Weight '!$B$15*MANU!EI66)+(1/3*'Weight '!$B$16*MANU!EX66)</f>
        <v>37.840394454256717</v>
      </c>
      <c r="P84" s="1">
        <f>(2/3*'Weight '!$B$3*MANU!T66)+(2/3*'Weight '!$B$4*MANU!AI66)+(4/5*'Weight '!$B$5*MANU!AX66)+('Weight '!$B$8*MANU!BM66)+('Weight '!$B$9*MANU!CB66)+(1/2*'Weight '!$B$10*MANU!CQ66)+(4/5*'Weight '!$B$11*MANU!DF66)+('Weight '!$B$14*MANU!DU66)+('Weight '!$B$15*MANU!EJ66)+(1/3*'Weight '!$B$16*MANU!EY66)</f>
        <v>0</v>
      </c>
    </row>
    <row r="85" spans="1:16" ht="15">
      <c r="A85" s="1" t="s">
        <v>877</v>
      </c>
      <c r="B85" s="1">
        <f>(2/3*'Weight '!$B$3*MANU!F67)+(2/3*'Weight '!$B$4*MANU!U67)+(4/5*'Weight '!$B$5*MANU!AJ67)+('Weight '!$B$8*MANU!AY67)+('Weight '!$B$9*MANU!BN67)+(1/2*'Weight '!$B$10*MANU!CC67)+(4/5*'Weight '!$B$11*MANU!CR67)+('Weight '!$B$14*MANU!DG67)+('Weight '!$B$15*MANU!DV67)+(1/3*'Weight '!$B$16*MANU!EK67)</f>
        <v>63.918642900490511</v>
      </c>
      <c r="C85" s="1">
        <f>(2/3*'Weight '!$B$3*MANU!G67)+(2/3*'Weight '!$B$4*MANU!V67)+(4/5*'Weight '!$B$5*MANU!AK67)+('Weight '!$B$8*MANU!AZ67)+('Weight '!$B$9*MANU!BO67)+(1/2*'Weight '!$B$10*MANU!CD67)+(4/5*'Weight '!$B$11*MANU!CS67)+('Weight '!$B$14*MANU!DH67)+('Weight '!$B$15*MANU!DW67)+(1/3*'Weight '!$B$16*MANU!EL67)</f>
        <v>67.246350472995445</v>
      </c>
      <c r="D85" s="1">
        <f>(2/3*'Weight '!$B$3*MANU!H67)+(2/3*'Weight '!$B$4*MANU!W67)+(4/5*'Weight '!$B$5*MANU!AL67)+('Weight '!$B$8*MANU!BA67)+('Weight '!$B$9*MANU!BP67)+(1/2*'Weight '!$B$10*MANU!CE67)+(4/5*'Weight '!$B$11*MANU!CT67)+('Weight '!$B$14*MANU!DI67)+('Weight '!$B$15*MANU!DX67)+(1/3*'Weight '!$B$16*MANU!EM67)</f>
        <v>67.190139868875903</v>
      </c>
      <c r="E85" s="1">
        <f>(2/3*'Weight '!$B$3*MANU!I67)+(2/3*'Weight '!$B$4*MANU!X67)+(4/5*'Weight '!$B$5*MANU!AM67)+('Weight '!$B$8*MANU!BB67)+('Weight '!$B$9*MANU!BQ67)+(1/2*'Weight '!$B$10*MANU!CF67)+(4/5*'Weight '!$B$11*MANU!CU67)+('Weight '!$B$14*MANU!DJ67)+('Weight '!$B$15*MANU!DY67)+(1/3*'Weight '!$B$16*MANU!EN67)</f>
        <v>64.167330586789717</v>
      </c>
      <c r="F85" s="1">
        <f>(2/3*'Weight '!$B$3*MANU!J67)+(2/3*'Weight '!$B$4*MANU!Y67)+(4/5*'Weight '!$B$5*MANU!AN67)+('Weight '!$B$8*MANU!BC67)+('Weight '!$B$9*MANU!BR67)+(1/2*'Weight '!$B$10*MANU!CG67)+(4/5*'Weight '!$B$11*MANU!CV67)+('Weight '!$B$14*MANU!DK67)+('Weight '!$B$15*MANU!DZ67)+(1/3*'Weight '!$B$16*MANU!EO67)</f>
        <v>60.425584415584382</v>
      </c>
      <c r="G85" s="1">
        <f>(2/3*'Weight '!$B$3*MANU!K67)+(2/3*'Weight '!$B$4*MANU!Z67)+(4/5*'Weight '!$B$5*MANU!AO67)+('Weight '!$B$8*MANU!BD67)+('Weight '!$B$9*MANU!BS67)+(1/2*'Weight '!$B$10*MANU!CH67)+(4/5*'Weight '!$B$11*MANU!CW67)+('Weight '!$B$14*MANU!DL67)+('Weight '!$B$15*MANU!EA67)+(1/3*'Weight '!$B$16*MANU!EP67)</f>
        <v>61.016365983593126</v>
      </c>
      <c r="H85" s="1">
        <f>(2/3*'Weight '!$B$3*MANU!L67)+(2/3*'Weight '!$B$4*MANU!AA67)+(4/5*'Weight '!$B$5*MANU!AP67)+('Weight '!$B$8*MANU!BE67)+('Weight '!$B$9*MANU!BT67)+(1/2*'Weight '!$B$10*MANU!CI67)+(4/5*'Weight '!$B$11*MANU!CX67)+('Weight '!$B$14*MANU!DM67)+('Weight '!$B$15*MANU!EB67)+(1/3*'Weight '!$B$16*MANU!EQ67)</f>
        <v>61.138654647710375</v>
      </c>
      <c r="I85" s="1">
        <f>(2/3*'Weight '!$B$3*MANU!M67)+(2/3*'Weight '!$B$4*MANU!AB67)+(4/5*'Weight '!$B$5*MANU!AQ67)+('Weight '!$B$8*MANU!BF67)+('Weight '!$B$9*MANU!BU67)+(1/2*'Weight '!$B$10*MANU!CJ67)+(4/5*'Weight '!$B$11*MANU!CY67)+('Weight '!$B$14*MANU!DN67)+('Weight '!$B$15*MANU!EC67)+(1/3*'Weight '!$B$16*MANU!ER67)</f>
        <v>62.621277322404339</v>
      </c>
      <c r="J85" s="1">
        <f>(2/3*'Weight '!$B$3*MANU!N67)+(2/3*'Weight '!$B$4*MANU!AC67)+(4/5*'Weight '!$B$5*MANU!AR67)+('Weight '!$B$8*MANU!BG67)+('Weight '!$B$9*MANU!BV67)+(1/2*'Weight '!$B$10*MANU!CK67)+(4/5*'Weight '!$B$11*MANU!CZ67)+('Weight '!$B$14*MANU!DO67)+('Weight '!$B$15*MANU!ED67)+(1/3*'Weight '!$B$16*MANU!ES67)</f>
        <v>64.570653883345528</v>
      </c>
      <c r="K85" s="1">
        <f>(2/3*'Weight '!$B$3*MANU!O67)+(2/3*'Weight '!$B$4*MANU!AD67)+(4/5*'Weight '!$B$5*MANU!AS67)+('Weight '!$B$8*MANU!BH67)+('Weight '!$B$9*MANU!BW67)+(1/2*'Weight '!$B$10*MANU!CL67)+(4/5*'Weight '!$B$11*MANU!DA67)+('Weight '!$B$14*MANU!DP67)+('Weight '!$B$15*MANU!EE67)+(1/3*'Weight '!$B$16*MANU!ET67)</f>
        <v>65.853418687050393</v>
      </c>
      <c r="L85" s="1">
        <f>(2/3*'Weight '!$B$3*MANU!P67)+(2/3*'Weight '!$B$4*MANU!AE67)+(4/5*'Weight '!$B$5*MANU!AT67)+('Weight '!$B$8*MANU!BI67)+('Weight '!$B$9*MANU!BX67)+(1/2*'Weight '!$B$10*MANU!CM67)+(4/5*'Weight '!$B$11*MANU!DB67)+('Weight '!$B$14*MANU!DQ67)+('Weight '!$B$15*MANU!EF67)+(1/3*'Weight '!$B$16*MANU!EU67)</f>
        <v>53.87141316006084</v>
      </c>
      <c r="M85" s="1">
        <f>(2/3*'Weight '!$B$3*MANU!Q67)+(2/3*'Weight '!$B$4*MANU!AF67)+(4/5*'Weight '!$B$5*MANU!AU67)+('Weight '!$B$8*MANU!BJ67)+('Weight '!$B$9*MANU!BY67)+(1/2*'Weight '!$B$10*MANU!CN67)+(4/5*'Weight '!$B$11*MANU!DC67)+('Weight '!$B$14*MANU!DR67)+('Weight '!$B$15*MANU!EG67)+(1/3*'Weight '!$B$16*MANU!EV67)</f>
        <v>52.995062061926816</v>
      </c>
      <c r="N85" s="1">
        <f>(2/3*'Weight '!$B$3*MANU!R67)+(2/3*'Weight '!$B$4*MANU!AG67)+(4/5*'Weight '!$B$5*MANU!AV67)+('Weight '!$B$8*MANU!BK67)+('Weight '!$B$9*MANU!BZ67)+(1/2*'Weight '!$B$10*MANU!CO67)+(4/5*'Weight '!$B$11*MANU!DD67)+('Weight '!$B$14*MANU!DS67)+('Weight '!$B$15*MANU!EH67)+(1/3*'Weight '!$B$16*MANU!EW67)</f>
        <v>48.683358585858578</v>
      </c>
      <c r="O85" s="1">
        <f>(2/3*'Weight '!$B$3*MANU!S67)+(2/3*'Weight '!$B$4*MANU!AH67)+(4/5*'Weight '!$B$5*MANU!AW67)+('Weight '!$B$8*MANU!BL67)+('Weight '!$B$9*MANU!CA67)+(1/2*'Weight '!$B$10*MANU!CP67)+(4/5*'Weight '!$B$11*MANU!DE67)+('Weight '!$B$14*MANU!DT67)+('Weight '!$B$15*MANU!EI67)+(1/3*'Weight '!$B$16*MANU!EX67)</f>
        <v>50.004933858011157</v>
      </c>
      <c r="P85" s="1">
        <f>(2/3*'Weight '!$B$3*MANU!T67)+(2/3*'Weight '!$B$4*MANU!AI67)+(4/5*'Weight '!$B$5*MANU!AX67)+('Weight '!$B$8*MANU!BM67)+('Weight '!$B$9*MANU!CB67)+(1/2*'Weight '!$B$10*MANU!CQ67)+(4/5*'Weight '!$B$11*MANU!DF67)+('Weight '!$B$14*MANU!DU67)+('Weight '!$B$15*MANU!EJ67)+(1/3*'Weight '!$B$16*MANU!EY67)</f>
        <v>54.320951035781526</v>
      </c>
    </row>
    <row r="86" spans="1:16" ht="15">
      <c r="A86" s="1" t="s">
        <v>878</v>
      </c>
      <c r="B86" s="1">
        <f>(2/3*'Weight '!$B$3*MANU!F68)+(2/3*'Weight '!$B$4*MANU!U68)+(4/5*'Weight '!$B$5*MANU!AJ68)+('Weight '!$B$8*MANU!AY68)+('Weight '!$B$9*MANU!BN68)+(1/2*'Weight '!$B$10*MANU!CC68)+(4/5*'Weight '!$B$11*MANU!CR68)+('Weight '!$B$14*MANU!DG68)+('Weight '!$B$15*MANU!DV68)+(1/3*'Weight '!$B$16*MANU!EK68)</f>
        <v>32.777015753418986</v>
      </c>
      <c r="C86" s="1">
        <f>(2/3*'Weight '!$B$3*MANU!G68)+(2/3*'Weight '!$B$4*MANU!V68)+(4/5*'Weight '!$B$5*MANU!AK68)+('Weight '!$B$8*MANU!AZ68)+('Weight '!$B$9*MANU!BO68)+(1/2*'Weight '!$B$10*MANU!CD68)+(4/5*'Weight '!$B$11*MANU!CS68)+('Weight '!$B$14*MANU!DH68)+('Weight '!$B$15*MANU!DW68)+(1/3*'Weight '!$B$16*MANU!EL68)</f>
        <v>38.451978605971597</v>
      </c>
      <c r="D86" s="1">
        <f>(2/3*'Weight '!$B$3*MANU!H68)+(2/3*'Weight '!$B$4*MANU!W68)+(4/5*'Weight '!$B$5*MANU!AL68)+('Weight '!$B$8*MANU!BA68)+('Weight '!$B$9*MANU!BP68)+(1/2*'Weight '!$B$10*MANU!CE68)+(4/5*'Weight '!$B$11*MANU!CT68)+('Weight '!$B$14*MANU!DI68)+('Weight '!$B$15*MANU!DX68)+(1/3*'Weight '!$B$16*MANU!EM68)</f>
        <v>37.433854609869869</v>
      </c>
      <c r="E86" s="1">
        <f>(2/3*'Weight '!$B$3*MANU!I68)+(2/3*'Weight '!$B$4*MANU!X68)+(4/5*'Weight '!$B$5*MANU!AM68)+('Weight '!$B$8*MANU!BB68)+('Weight '!$B$9*MANU!BQ68)+(1/2*'Weight '!$B$10*MANU!CF68)+(4/5*'Weight '!$B$11*MANU!CU68)+('Weight '!$B$14*MANU!DJ68)+('Weight '!$B$15*MANU!DY68)+(1/3*'Weight '!$B$16*MANU!EN68)</f>
        <v>30.632559501013255</v>
      </c>
      <c r="F86" s="1">
        <f>(2/3*'Weight '!$B$3*MANU!J68)+(2/3*'Weight '!$B$4*MANU!Y68)+(4/5*'Weight '!$B$5*MANU!AN68)+('Weight '!$B$8*MANU!BC68)+('Weight '!$B$9*MANU!BR68)+(1/2*'Weight '!$B$10*MANU!CG68)+(4/5*'Weight '!$B$11*MANU!CV68)+('Weight '!$B$14*MANU!DK68)+('Weight '!$B$15*MANU!DZ68)+(1/3*'Weight '!$B$16*MANU!EO68)</f>
        <v>26.169273015541645</v>
      </c>
      <c r="G86" s="1">
        <f>(2/3*'Weight '!$B$3*MANU!K68)+(2/3*'Weight '!$B$4*MANU!Z68)+(4/5*'Weight '!$B$5*MANU!AO68)+('Weight '!$B$8*MANU!BD68)+('Weight '!$B$9*MANU!BS68)+(1/2*'Weight '!$B$10*MANU!CH68)+(4/5*'Weight '!$B$11*MANU!CW68)+('Weight '!$B$14*MANU!DL68)+('Weight '!$B$15*MANU!EA68)+(1/3*'Weight '!$B$16*MANU!EP68)</f>
        <v>22.851948771529877</v>
      </c>
      <c r="H86" s="1">
        <f>(2/3*'Weight '!$B$3*MANU!L68)+(2/3*'Weight '!$B$4*MANU!AA68)+(4/5*'Weight '!$B$5*MANU!AP68)+('Weight '!$B$8*MANU!BE68)+('Weight '!$B$9*MANU!BT68)+(1/2*'Weight '!$B$10*MANU!CI68)+(4/5*'Weight '!$B$11*MANU!CX68)+('Weight '!$B$14*MANU!DM68)+('Weight '!$B$15*MANU!EB68)+(1/3*'Weight '!$B$16*MANU!EQ68)</f>
        <v>22.3969108641658</v>
      </c>
      <c r="I86" s="1">
        <f>(2/3*'Weight '!$B$3*MANU!M68)+(2/3*'Weight '!$B$4*MANU!AB68)+(4/5*'Weight '!$B$5*MANU!AQ68)+('Weight '!$B$8*MANU!BF68)+('Weight '!$B$9*MANU!BU68)+(1/2*'Weight '!$B$10*MANU!CJ68)+(4/5*'Weight '!$B$11*MANU!CY68)+('Weight '!$B$14*MANU!DN68)+('Weight '!$B$15*MANU!EC68)+(1/3*'Weight '!$B$16*MANU!ER68)</f>
        <v>25.912227564102555</v>
      </c>
      <c r="J86" s="1">
        <f>(2/3*'Weight '!$B$3*MANU!N68)+(2/3*'Weight '!$B$4*MANU!AC68)+(4/5*'Weight '!$B$5*MANU!AR68)+('Weight '!$B$8*MANU!BG68)+('Weight '!$B$9*MANU!BV68)+(1/2*'Weight '!$B$10*MANU!CK68)+(4/5*'Weight '!$B$11*MANU!CZ68)+('Weight '!$B$14*MANU!DO68)+('Weight '!$B$15*MANU!ED68)+(1/3*'Weight '!$B$16*MANU!ES68)</f>
        <v>27.333609533305097</v>
      </c>
      <c r="K86" s="1">
        <f>(2/3*'Weight '!$B$3*MANU!O68)+(2/3*'Weight '!$B$4*MANU!AD68)+(4/5*'Weight '!$B$5*MANU!AS68)+('Weight '!$B$8*MANU!BH68)+('Weight '!$B$9*MANU!BW68)+(1/2*'Weight '!$B$10*MANU!CL68)+(4/5*'Weight '!$B$11*MANU!DA68)+('Weight '!$B$14*MANU!DP68)+('Weight '!$B$15*MANU!EE68)+(1/3*'Weight '!$B$16*MANU!ET68)</f>
        <v>27.804183409375899</v>
      </c>
      <c r="L86" s="1">
        <f>(2/3*'Weight '!$B$3*MANU!P68)+(2/3*'Weight '!$B$4*MANU!AE68)+(4/5*'Weight '!$B$5*MANU!AT68)+('Weight '!$B$8*MANU!BI68)+('Weight '!$B$9*MANU!BX68)+(1/2*'Weight '!$B$10*MANU!CM68)+(4/5*'Weight '!$B$11*MANU!DB68)+('Weight '!$B$14*MANU!DQ68)+('Weight '!$B$15*MANU!EF68)+(1/3*'Weight '!$B$16*MANU!EU68)</f>
        <v>21.461147103789155</v>
      </c>
      <c r="M86" s="1">
        <f>(2/3*'Weight '!$B$3*MANU!Q68)+(2/3*'Weight '!$B$4*MANU!AF68)+(4/5*'Weight '!$B$5*MANU!AU68)+('Weight '!$B$8*MANU!BJ68)+('Weight '!$B$9*MANU!BY68)+(1/2*'Weight '!$B$10*MANU!CN68)+(4/5*'Weight '!$B$11*MANU!DC68)+('Weight '!$B$14*MANU!DR68)+('Weight '!$B$15*MANU!EG68)+(1/3*'Weight '!$B$16*MANU!EV68)</f>
        <v>21.537428925210477</v>
      </c>
      <c r="N86" s="1">
        <f>(2/3*'Weight '!$B$3*MANU!R68)+(2/3*'Weight '!$B$4*MANU!AG68)+(4/5*'Weight '!$B$5*MANU!AV68)+('Weight '!$B$8*MANU!BK68)+('Weight '!$B$9*MANU!BZ68)+(1/2*'Weight '!$B$10*MANU!CO68)+(4/5*'Weight '!$B$11*MANU!DD68)+('Weight '!$B$14*MANU!DS68)+('Weight '!$B$15*MANU!EH68)+(1/3*'Weight '!$B$16*MANU!EW68)</f>
        <v>28.432512626262607</v>
      </c>
      <c r="O86" s="1">
        <f>(2/3*'Weight '!$B$3*MANU!S68)+(2/3*'Weight '!$B$4*MANU!AH68)+(4/5*'Weight '!$B$5*MANU!AW68)+('Weight '!$B$8*MANU!BL68)+('Weight '!$B$9*MANU!CA68)+(1/2*'Weight '!$B$10*MANU!CP68)+(4/5*'Weight '!$B$11*MANU!DE68)+('Weight '!$B$14*MANU!DT68)+('Weight '!$B$15*MANU!EI68)+(1/3*'Weight '!$B$16*MANU!EX68)</f>
        <v>31.004563261824671</v>
      </c>
      <c r="P86" s="1">
        <f>(2/3*'Weight '!$B$3*MANU!T68)+(2/3*'Weight '!$B$4*MANU!AI68)+(4/5*'Weight '!$B$5*MANU!AX68)+('Weight '!$B$8*MANU!BM68)+('Weight '!$B$9*MANU!CB68)+(1/2*'Weight '!$B$10*MANU!CQ68)+(4/5*'Weight '!$B$11*MANU!DF68)+('Weight '!$B$14*MANU!DU68)+('Weight '!$B$15*MANU!EJ68)+(1/3*'Weight '!$B$16*MANU!EY68)</f>
        <v>26.463930495335656</v>
      </c>
    </row>
    <row r="87" spans="1:16" ht="15">
      <c r="A87" s="1" t="s">
        <v>880</v>
      </c>
      <c r="B87" s="1">
        <f>(2/3*'Weight '!$B$3*MANU!F69)+(2/3*'Weight '!$B$4*MANU!U69)+(4/5*'Weight '!$B$5*MANU!AJ69)+('Weight '!$B$8*MANU!AY69)+('Weight '!$B$9*MANU!BN69)+(1/2*'Weight '!$B$10*MANU!CC69)+(4/5*'Weight '!$B$11*MANU!CR69)+('Weight '!$B$14*MANU!DG69)+('Weight '!$B$15*MANU!DV69)+(1/3*'Weight '!$B$16*MANU!EK69)</f>
        <v>54.896925549383333</v>
      </c>
      <c r="C87" s="1">
        <f>(2/3*'Weight '!$B$3*MANU!G69)+(2/3*'Weight '!$B$4*MANU!V69)+(4/5*'Weight '!$B$5*MANU!AK69)+('Weight '!$B$8*MANU!AZ69)+('Weight '!$B$9*MANU!BO69)+(1/2*'Weight '!$B$10*MANU!CD69)+(4/5*'Weight '!$B$11*MANU!CS69)+('Weight '!$B$14*MANU!DH69)+('Weight '!$B$15*MANU!DW69)+(1/3*'Weight '!$B$16*MANU!EL69)</f>
        <v>55.973842846688591</v>
      </c>
      <c r="D87" s="1">
        <f>(2/3*'Weight '!$B$3*MANU!H69)+(2/3*'Weight '!$B$4*MANU!W69)+(4/5*'Weight '!$B$5*MANU!AL69)+('Weight '!$B$8*MANU!BA69)+('Weight '!$B$9*MANU!BP69)+(1/2*'Weight '!$B$10*MANU!CE69)+(4/5*'Weight '!$B$11*MANU!CT69)+('Weight '!$B$14*MANU!DI69)+('Weight '!$B$15*MANU!DX69)+(1/3*'Weight '!$B$16*MANU!EM69)</f>
        <v>55.969212560176281</v>
      </c>
      <c r="E87" s="1">
        <f>(2/3*'Weight '!$B$3*MANU!I69)+(2/3*'Weight '!$B$4*MANU!X69)+(4/5*'Weight '!$B$5*MANU!AM69)+('Weight '!$B$8*MANU!BB69)+('Weight '!$B$9*MANU!BQ69)+(1/2*'Weight '!$B$10*MANU!CF69)+(4/5*'Weight '!$B$11*MANU!CU69)+('Weight '!$B$14*MANU!DJ69)+('Weight '!$B$15*MANU!DY69)+(1/3*'Weight '!$B$16*MANU!EN69)</f>
        <v>47.974769675427233</v>
      </c>
      <c r="F87" s="1">
        <f>(2/3*'Weight '!$B$3*MANU!J69)+(2/3*'Weight '!$B$4*MANU!Y69)+(4/5*'Weight '!$B$5*MANU!AN69)+('Weight '!$B$8*MANU!BC69)+('Weight '!$B$9*MANU!BR69)+(1/2*'Weight '!$B$10*MANU!CG69)+(4/5*'Weight '!$B$11*MANU!CV69)+('Weight '!$B$14*MANU!DK69)+('Weight '!$B$15*MANU!DZ69)+(1/3*'Weight '!$B$16*MANU!EO69)</f>
        <v>49.046886446886411</v>
      </c>
      <c r="G87" s="1">
        <f>(2/3*'Weight '!$B$3*MANU!K69)+(2/3*'Weight '!$B$4*MANU!Z69)+(4/5*'Weight '!$B$5*MANU!AO69)+('Weight '!$B$8*MANU!BD69)+('Weight '!$B$9*MANU!BS69)+(1/2*'Weight '!$B$10*MANU!CH69)+(4/5*'Weight '!$B$11*MANU!CW69)+('Weight '!$B$14*MANU!DL69)+('Weight '!$B$15*MANU!EA69)+(1/3*'Weight '!$B$16*MANU!EP69)</f>
        <v>50.510964233144072</v>
      </c>
      <c r="H87" s="1">
        <f>(2/3*'Weight '!$B$3*MANU!L69)+(2/3*'Weight '!$B$4*MANU!AA69)+(4/5*'Weight '!$B$5*MANU!AP69)+('Weight '!$B$8*MANU!BE69)+('Weight '!$B$9*MANU!BT69)+(1/2*'Weight '!$B$10*MANU!CI69)+(4/5*'Weight '!$B$11*MANU!CX69)+('Weight '!$B$14*MANU!DM69)+('Weight '!$B$15*MANU!EB69)+(1/3*'Weight '!$B$16*MANU!EQ69)</f>
        <v>55.332813634806435</v>
      </c>
      <c r="I87" s="1">
        <f>(2/3*'Weight '!$B$3*MANU!M69)+(2/3*'Weight '!$B$4*MANU!AB69)+(4/5*'Weight '!$B$5*MANU!AQ69)+('Weight '!$B$8*MANU!BF69)+('Weight '!$B$9*MANU!BU69)+(1/2*'Weight '!$B$10*MANU!CJ69)+(4/5*'Weight '!$B$11*MANU!CY69)+('Weight '!$B$14*MANU!DN69)+('Weight '!$B$15*MANU!EC69)+(1/3*'Weight '!$B$16*MANU!ER69)</f>
        <v>53.622876821493598</v>
      </c>
      <c r="J87" s="1">
        <f>(2/3*'Weight '!$B$3*MANU!N69)+(2/3*'Weight '!$B$4*MANU!AC69)+(4/5*'Weight '!$B$5*MANU!AR69)+('Weight '!$B$8*MANU!BG69)+('Weight '!$B$9*MANU!BV69)+(1/2*'Weight '!$B$10*MANU!CK69)+(4/5*'Weight '!$B$11*MANU!CZ69)+('Weight '!$B$14*MANU!DO69)+('Weight '!$B$15*MANU!ED69)+(1/3*'Weight '!$B$16*MANU!ES69)</f>
        <v>53.8685537561853</v>
      </c>
      <c r="K87" s="1">
        <f>(2/3*'Weight '!$B$3*MANU!O69)+(2/3*'Weight '!$B$4*MANU!AD69)+(4/5*'Weight '!$B$5*MANU!AS69)+('Weight '!$B$8*MANU!BH69)+('Weight '!$B$9*MANU!BW69)+(1/2*'Weight '!$B$10*MANU!CL69)+(4/5*'Weight '!$B$11*MANU!DA69)+('Weight '!$B$14*MANU!DP69)+('Weight '!$B$15*MANU!EE69)+(1/3*'Weight '!$B$16*MANU!ET69)</f>
        <v>50.828491510801562</v>
      </c>
      <c r="L87" s="1">
        <f>(2/3*'Weight '!$B$3*MANU!P69)+(2/3*'Weight '!$B$4*MANU!AE69)+(4/5*'Weight '!$B$5*MANU!AT69)+('Weight '!$B$8*MANU!BI69)+('Weight '!$B$9*MANU!BX69)+(1/2*'Weight '!$B$10*MANU!CM69)+(4/5*'Weight '!$B$11*MANU!DB69)+('Weight '!$B$14*MANU!DQ69)+('Weight '!$B$15*MANU!EF69)+(1/3*'Weight '!$B$16*MANU!EU69)</f>
        <v>42.237802852676801</v>
      </c>
      <c r="M87" s="1">
        <f>(2/3*'Weight '!$B$3*MANU!Q69)+(2/3*'Weight '!$B$4*MANU!AF69)+(4/5*'Weight '!$B$5*MANU!AU69)+('Weight '!$B$8*MANU!BJ69)+('Weight '!$B$9*MANU!BY69)+(1/2*'Weight '!$B$10*MANU!CN69)+(4/5*'Weight '!$B$11*MANU!DC69)+('Weight '!$B$14*MANU!DR69)+('Weight '!$B$15*MANU!EG69)+(1/3*'Weight '!$B$16*MANU!EV69)</f>
        <v>36.299741168575927</v>
      </c>
      <c r="N87" s="1">
        <f>(2/3*'Weight '!$B$3*MANU!R69)+(2/3*'Weight '!$B$4*MANU!AG69)+(4/5*'Weight '!$B$5*MANU!AV69)+('Weight '!$B$8*MANU!BK69)+('Weight '!$B$9*MANU!BZ69)+(1/2*'Weight '!$B$10*MANU!CO69)+(4/5*'Weight '!$B$11*MANU!DD69)+('Weight '!$B$14*MANU!DS69)+('Weight '!$B$15*MANU!EH69)+(1/3*'Weight '!$B$16*MANU!EW69)</f>
        <v>17.166013584116989</v>
      </c>
      <c r="O87" s="1">
        <f>(2/3*'Weight '!$B$3*MANU!S69)+(2/3*'Weight '!$B$4*MANU!AH69)+(4/5*'Weight '!$B$5*MANU!AW69)+('Weight '!$B$8*MANU!BL69)+('Weight '!$B$9*MANU!CA69)+(1/2*'Weight '!$B$10*MANU!CP69)+(4/5*'Weight '!$B$11*MANU!DE69)+('Weight '!$B$14*MANU!DT69)+('Weight '!$B$15*MANU!EI69)+(1/3*'Weight '!$B$16*MANU!EX69)</f>
        <v>27.249413794349252</v>
      </c>
      <c r="P87" s="1">
        <f>(2/3*'Weight '!$B$3*MANU!T69)+(2/3*'Weight '!$B$4*MANU!AI69)+(4/5*'Weight '!$B$5*MANU!AX69)+('Weight '!$B$8*MANU!BM69)+('Weight '!$B$9*MANU!CB69)+(1/2*'Weight '!$B$10*MANU!CQ69)+(4/5*'Weight '!$B$11*MANU!DF69)+('Weight '!$B$14*MANU!DU69)+('Weight '!$B$15*MANU!EJ69)+(1/3*'Weight '!$B$16*MANU!EY69)</f>
        <v>26.979003930238221</v>
      </c>
    </row>
    <row r="88" spans="1:16" ht="15">
      <c r="A88" s="1" t="s">
        <v>919</v>
      </c>
      <c r="B88" s="1">
        <f>(2/3*'Weight '!$B$3*MANU!F70)+(2/3*'Weight '!$B$4*MANU!U70)+(4/5*'Weight '!$B$5*MANU!AJ70)+('Weight '!$B$8*MANU!AY70)+('Weight '!$B$9*MANU!BN70)+(1/2*'Weight '!$B$10*MANU!CC70)+(4/5*'Weight '!$B$11*MANU!CR70)+('Weight '!$B$14*MANU!DG70)+('Weight '!$B$15*MANU!DV70)+(1/3*'Weight '!$B$16*MANU!EK70)</f>
        <v>33.285649515211148</v>
      </c>
      <c r="C88" s="1">
        <f>(2/3*'Weight '!$B$3*MANU!G70)+(2/3*'Weight '!$B$4*MANU!V70)+(4/5*'Weight '!$B$5*MANU!AK70)+('Weight '!$B$8*MANU!AZ70)+('Weight '!$B$9*MANU!BO70)+(1/2*'Weight '!$B$10*MANU!CD70)+(4/5*'Weight '!$B$11*MANU!CS70)+('Weight '!$B$14*MANU!DH70)+('Weight '!$B$15*MANU!DW70)+(1/3*'Weight '!$B$16*MANU!EL70)</f>
        <v>28.085084295882556</v>
      </c>
      <c r="D88" s="1">
        <f>(2/3*'Weight '!$B$3*MANU!H70)+(2/3*'Weight '!$B$4*MANU!W70)+(4/5*'Weight '!$B$5*MANU!AL70)+('Weight '!$B$8*MANU!BA70)+('Weight '!$B$9*MANU!BP70)+(1/2*'Weight '!$B$10*MANU!CE70)+(4/5*'Weight '!$B$11*MANU!CT70)+('Weight '!$B$14*MANU!DI70)+('Weight '!$B$15*MANU!DX70)+(1/3*'Weight '!$B$16*MANU!EM70)</f>
        <v>27.153039919706735</v>
      </c>
      <c r="E88" s="1">
        <f>(2/3*'Weight '!$B$3*MANU!I70)+(2/3*'Weight '!$B$4*MANU!X70)+(4/5*'Weight '!$B$5*MANU!AM70)+('Weight '!$B$8*MANU!BB70)+('Weight '!$B$9*MANU!BQ70)+(1/2*'Weight '!$B$10*MANU!CF70)+(4/5*'Weight '!$B$11*MANU!CU70)+('Weight '!$B$14*MANU!DJ70)+('Weight '!$B$15*MANU!DY70)+(1/3*'Weight '!$B$16*MANU!EN70)</f>
        <v>30.961934474534456</v>
      </c>
      <c r="F88" s="1">
        <f>(2/3*'Weight '!$B$3*MANU!J70)+(2/3*'Weight '!$B$4*MANU!Y70)+(4/5*'Weight '!$B$5*MANU!AN70)+('Weight '!$B$8*MANU!BC70)+('Weight '!$B$9*MANU!BR70)+(1/2*'Weight '!$B$10*MANU!CG70)+(4/5*'Weight '!$B$11*MANU!CV70)+('Weight '!$B$14*MANU!DK70)+('Weight '!$B$15*MANU!DZ70)+(1/3*'Weight '!$B$16*MANU!EO70)</f>
        <v>25.453097649358263</v>
      </c>
      <c r="G88" s="1">
        <f>(2/3*'Weight '!$B$3*MANU!K70)+(2/3*'Weight '!$B$4*MANU!Z70)+(4/5*'Weight '!$B$5*MANU!AO70)+('Weight '!$B$8*MANU!BD70)+('Weight '!$B$9*MANU!BS70)+(1/2*'Weight '!$B$10*MANU!CH70)+(4/5*'Weight '!$B$11*MANU!CW70)+('Weight '!$B$14*MANU!DL70)+('Weight '!$B$15*MANU!EA70)+(1/3*'Weight '!$B$16*MANU!EP70)</f>
        <v>22.386437804619597</v>
      </c>
      <c r="H88" s="1">
        <f>(2/3*'Weight '!$B$3*MANU!L70)+(2/3*'Weight '!$B$4*MANU!AA70)+(4/5*'Weight '!$B$5*MANU!AP70)+('Weight '!$B$8*MANU!BE70)+('Weight '!$B$9*MANU!BT70)+(1/2*'Weight '!$B$10*MANU!CI70)+(4/5*'Weight '!$B$11*MANU!CX70)+('Weight '!$B$14*MANU!DM70)+('Weight '!$B$15*MANU!EB70)+(1/3*'Weight '!$B$16*MANU!EQ70)</f>
        <v>19.299354317998361</v>
      </c>
      <c r="I88" s="1">
        <f>(2/3*'Weight '!$B$3*MANU!M70)+(2/3*'Weight '!$B$4*MANU!AB70)+(4/5*'Weight '!$B$5*MANU!AQ70)+('Weight '!$B$8*MANU!BF70)+('Weight '!$B$9*MANU!BU70)+(1/2*'Weight '!$B$10*MANU!CJ70)+(4/5*'Weight '!$B$11*MANU!CY70)+('Weight '!$B$14*MANU!DN70)+('Weight '!$B$15*MANU!EC70)+(1/3*'Weight '!$B$16*MANU!ER70)</f>
        <v>23.835570279553824</v>
      </c>
      <c r="J88" s="1">
        <f>(2/3*'Weight '!$B$3*MANU!N70)+(2/3*'Weight '!$B$4*MANU!AC70)+(4/5*'Weight '!$B$5*MANU!AR70)+('Weight '!$B$8*MANU!BG70)+('Weight '!$B$9*MANU!BV70)+(1/2*'Weight '!$B$10*MANU!CK70)+(4/5*'Weight '!$B$11*MANU!CZ70)+('Weight '!$B$14*MANU!DO70)+('Weight '!$B$15*MANU!ED70)+(1/3*'Weight '!$B$16*MANU!ES70)</f>
        <v>21.772294730861514</v>
      </c>
      <c r="K88" s="1">
        <f>(2/3*'Weight '!$B$3*MANU!O70)+(2/3*'Weight '!$B$4*MANU!AD70)+(4/5*'Weight '!$B$5*MANU!AS70)+('Weight '!$B$8*MANU!BH70)+('Weight '!$B$9*MANU!BW70)+(1/2*'Weight '!$B$10*MANU!CL70)+(4/5*'Weight '!$B$11*MANU!DA70)+('Weight '!$B$14*MANU!DP70)+('Weight '!$B$15*MANU!EE70)+(1/3*'Weight '!$B$16*MANU!ET70)</f>
        <v>22.85674976743574</v>
      </c>
      <c r="L88" s="1">
        <f>(2/3*'Weight '!$B$3*MANU!P70)+(2/3*'Weight '!$B$4*MANU!AE70)+(4/5*'Weight '!$B$5*MANU!AT70)+('Weight '!$B$8*MANU!BI70)+('Weight '!$B$9*MANU!BX70)+(1/2*'Weight '!$B$10*MANU!CM70)+(4/5*'Weight '!$B$11*MANU!DB70)+('Weight '!$B$14*MANU!DQ70)+('Weight '!$B$15*MANU!EF70)+(1/3*'Weight '!$B$16*MANU!EU70)</f>
        <v>21.529715846866722</v>
      </c>
      <c r="M88" s="1">
        <f>(2/3*'Weight '!$B$3*MANU!Q70)+(2/3*'Weight '!$B$4*MANU!AF70)+(4/5*'Weight '!$B$5*MANU!AU70)+('Weight '!$B$8*MANU!BJ70)+('Weight '!$B$9*MANU!BY70)+(1/2*'Weight '!$B$10*MANU!CN70)+(4/5*'Weight '!$B$11*MANU!DC70)+('Weight '!$B$14*MANU!DR70)+('Weight '!$B$15*MANU!EG70)+(1/3*'Weight '!$B$16*MANU!EV70)</f>
        <v>0</v>
      </c>
      <c r="N88" s="1">
        <f>(2/3*'Weight '!$B$3*MANU!R70)+(2/3*'Weight '!$B$4*MANU!AG70)+(4/5*'Weight '!$B$5*MANU!AV70)+('Weight '!$B$8*MANU!BK70)+('Weight '!$B$9*MANU!BZ70)+(1/2*'Weight '!$B$10*MANU!CO70)+(4/5*'Weight '!$B$11*MANU!DD70)+('Weight '!$B$14*MANU!DS70)+('Weight '!$B$15*MANU!EH70)+(1/3*'Weight '!$B$16*MANU!EW70)</f>
        <v>0</v>
      </c>
      <c r="O88" s="1">
        <f>(2/3*'Weight '!$B$3*MANU!S70)+(2/3*'Weight '!$B$4*MANU!AH70)+(4/5*'Weight '!$B$5*MANU!AW70)+('Weight '!$B$8*MANU!BL70)+('Weight '!$B$9*MANU!CA70)+(1/2*'Weight '!$B$10*MANU!CP70)+(4/5*'Weight '!$B$11*MANU!DE70)+('Weight '!$B$14*MANU!DT70)+('Weight '!$B$15*MANU!EI70)+(1/3*'Weight '!$B$16*MANU!EX70)</f>
        <v>0</v>
      </c>
      <c r="P88" s="1">
        <f>(2/3*'Weight '!$B$3*MANU!T70)+(2/3*'Weight '!$B$4*MANU!AI70)+(4/5*'Weight '!$B$5*MANU!AX70)+('Weight '!$B$8*MANU!BM70)+('Weight '!$B$9*MANU!CB70)+(1/2*'Weight '!$B$10*MANU!CQ70)+(4/5*'Weight '!$B$11*MANU!DF70)+('Weight '!$B$14*MANU!DU70)+('Weight '!$B$15*MANU!EJ70)+(1/3*'Weight '!$B$16*MANU!EY70)</f>
        <v>0</v>
      </c>
    </row>
    <row r="89" spans="1:16" ht="15">
      <c r="A89" s="1" t="s">
        <v>912</v>
      </c>
      <c r="B89" s="1">
        <f>(2/3*'Weight '!$B$3*MANU!F71)+(2/3*'Weight '!$B$4*MANU!U71)+(4/5*'Weight '!$B$5*MANU!AJ71)+('Weight '!$B$8*MANU!AY71)+('Weight '!$B$9*MANU!BN71)+(1/2*'Weight '!$B$10*MANU!CC71)+(4/5*'Weight '!$B$11*MANU!CR71)+('Weight '!$B$14*MANU!DG71)+('Weight '!$B$15*MANU!DV71)+(1/3*'Weight '!$B$16*MANU!EK71)</f>
        <v>60.875518700841724</v>
      </c>
      <c r="C89" s="1">
        <f>(2/3*'Weight '!$B$3*MANU!G71)+(2/3*'Weight '!$B$4*MANU!V71)+(4/5*'Weight '!$B$5*MANU!AK71)+('Weight '!$B$8*MANU!AZ71)+('Weight '!$B$9*MANU!BO71)+(1/2*'Weight '!$B$10*MANU!CD71)+(4/5*'Weight '!$B$11*MANU!CS71)+('Weight '!$B$14*MANU!DH71)+('Weight '!$B$15*MANU!DW71)+(1/3*'Weight '!$B$16*MANU!EL71)</f>
        <v>59.80493505305521</v>
      </c>
      <c r="D89" s="1">
        <f>(2/3*'Weight '!$B$3*MANU!H71)+(2/3*'Weight '!$B$4*MANU!W71)+(4/5*'Weight '!$B$5*MANU!AL71)+('Weight '!$B$8*MANU!BA71)+('Weight '!$B$9*MANU!BP71)+(1/2*'Weight '!$B$10*MANU!CE71)+(4/5*'Weight '!$B$11*MANU!CT71)+('Weight '!$B$14*MANU!DI71)+('Weight '!$B$15*MANU!DX71)+(1/3*'Weight '!$B$16*MANU!EM71)</f>
        <v>61.725148193260232</v>
      </c>
      <c r="E89" s="1">
        <f>(2/3*'Weight '!$B$3*MANU!I71)+(2/3*'Weight '!$B$4*MANU!X71)+(4/5*'Weight '!$B$5*MANU!AM71)+('Weight '!$B$8*MANU!BB71)+('Weight '!$B$9*MANU!BQ71)+(1/2*'Weight '!$B$10*MANU!CF71)+(4/5*'Weight '!$B$11*MANU!CU71)+('Weight '!$B$14*MANU!DJ71)+('Weight '!$B$15*MANU!DY71)+(1/3*'Weight '!$B$16*MANU!EN71)</f>
        <v>53.521766938739638</v>
      </c>
      <c r="F89" s="1">
        <f>(2/3*'Weight '!$B$3*MANU!J71)+(2/3*'Weight '!$B$4*MANU!Y71)+(4/5*'Weight '!$B$5*MANU!AN71)+('Weight '!$B$8*MANU!BC71)+('Weight '!$B$9*MANU!BR71)+(1/2*'Weight '!$B$10*MANU!CG71)+(4/5*'Weight '!$B$11*MANU!CV71)+('Weight '!$B$14*MANU!DK71)+('Weight '!$B$15*MANU!DZ71)+(1/3*'Weight '!$B$16*MANU!EO71)</f>
        <v>49.413210747585737</v>
      </c>
      <c r="G89" s="1">
        <f>(2/3*'Weight '!$B$3*MANU!K71)+(2/3*'Weight '!$B$4*MANU!Z71)+(4/5*'Weight '!$B$5*MANU!AO71)+('Weight '!$B$8*MANU!BD71)+('Weight '!$B$9*MANU!BS71)+(1/2*'Weight '!$B$10*MANU!CH71)+(4/5*'Weight '!$B$11*MANU!CW71)+('Weight '!$B$14*MANU!DL71)+('Weight '!$B$15*MANU!EA71)+(1/3*'Weight '!$B$16*MANU!EP71)</f>
        <v>53.001000098048806</v>
      </c>
      <c r="H89" s="1">
        <f>(2/3*'Weight '!$B$3*MANU!L71)+(2/3*'Weight '!$B$4*MANU!AA71)+(4/5*'Weight '!$B$5*MANU!AP71)+('Weight '!$B$8*MANU!BE71)+('Weight '!$B$9*MANU!BT71)+(1/2*'Weight '!$B$10*MANU!CI71)+(4/5*'Weight '!$B$11*MANU!CX71)+('Weight '!$B$14*MANU!DM71)+('Weight '!$B$15*MANU!EB71)+(1/3*'Weight '!$B$16*MANU!EQ71)</f>
        <v>48.578248337290717</v>
      </c>
      <c r="I89" s="1">
        <f>(2/3*'Weight '!$B$3*MANU!M71)+(2/3*'Weight '!$B$4*MANU!AB71)+(4/5*'Weight '!$B$5*MANU!AQ71)+('Weight '!$B$8*MANU!BF71)+('Weight '!$B$9*MANU!BU71)+(1/2*'Weight '!$B$10*MANU!CJ71)+(4/5*'Weight '!$B$11*MANU!CY71)+('Weight '!$B$14*MANU!DN71)+('Weight '!$B$15*MANU!EC71)+(1/3*'Weight '!$B$16*MANU!ER71)</f>
        <v>50.512742604107743</v>
      </c>
      <c r="J89" s="1">
        <f>(2/3*'Weight '!$B$3*MANU!N71)+(2/3*'Weight '!$B$4*MANU!AC71)+(4/5*'Weight '!$B$5*MANU!AR71)+('Weight '!$B$8*MANU!BG71)+('Weight '!$B$9*MANU!BV71)+(1/2*'Weight '!$B$10*MANU!CK71)+(4/5*'Weight '!$B$11*MANU!CZ71)+('Weight '!$B$14*MANU!DO71)+('Weight '!$B$15*MANU!ED71)+(1/3*'Weight '!$B$16*MANU!ES71)</f>
        <v>57.870698380566786</v>
      </c>
      <c r="K89" s="1">
        <f>(2/3*'Weight '!$B$3*MANU!O71)+(2/3*'Weight '!$B$4*MANU!AD71)+(4/5*'Weight '!$B$5*MANU!AS71)+('Weight '!$B$8*MANU!BH71)+('Weight '!$B$9*MANU!BW71)+(1/2*'Weight '!$B$10*MANU!CL71)+(4/5*'Weight '!$B$11*MANU!DA71)+('Weight '!$B$14*MANU!DP71)+('Weight '!$B$15*MANU!EE71)+(1/3*'Weight '!$B$16*MANU!ET71)</f>
        <v>55.743577596436438</v>
      </c>
      <c r="L89" s="1">
        <f>(2/3*'Weight '!$B$3*MANU!P71)+(2/3*'Weight '!$B$4*MANU!AE71)+(4/5*'Weight '!$B$5*MANU!AT71)+('Weight '!$B$8*MANU!BI71)+('Weight '!$B$9*MANU!BX71)+(1/2*'Weight '!$B$10*MANU!CM71)+(4/5*'Weight '!$B$11*MANU!DB71)+('Weight '!$B$14*MANU!DQ71)+('Weight '!$B$15*MANU!EF71)+(1/3*'Weight '!$B$16*MANU!EU71)</f>
        <v>58.827208545004538</v>
      </c>
      <c r="M89" s="1">
        <f>(2/3*'Weight '!$B$3*MANU!Q71)+(2/3*'Weight '!$B$4*MANU!AF71)+(4/5*'Weight '!$B$5*MANU!AU71)+('Weight '!$B$8*MANU!BJ71)+('Weight '!$B$9*MANU!BY71)+(1/2*'Weight '!$B$10*MANU!CN71)+(4/5*'Weight '!$B$11*MANU!DC71)+('Weight '!$B$14*MANU!DR71)+('Weight '!$B$15*MANU!EG71)+(1/3*'Weight '!$B$16*MANU!EV71)</f>
        <v>63.399143552913948</v>
      </c>
      <c r="N89" s="1">
        <f>(2/3*'Weight '!$B$3*MANU!R71)+(2/3*'Weight '!$B$4*MANU!AG71)+(4/5*'Weight '!$B$5*MANU!AV71)+('Weight '!$B$8*MANU!BK71)+('Weight '!$B$9*MANU!BZ71)+(1/2*'Weight '!$B$10*MANU!CO71)+(4/5*'Weight '!$B$11*MANU!DD71)+('Weight '!$B$14*MANU!DS71)+('Weight '!$B$15*MANU!EH71)+(1/3*'Weight '!$B$16*MANU!EW71)</f>
        <v>64.819114219114198</v>
      </c>
      <c r="O89" s="1">
        <f>(2/3*'Weight '!$B$3*MANU!S71)+(2/3*'Weight '!$B$4*MANU!AH71)+(4/5*'Weight '!$B$5*MANU!AW71)+('Weight '!$B$8*MANU!BL71)+('Weight '!$B$9*MANU!CA71)+(1/2*'Weight '!$B$10*MANU!CP71)+(4/5*'Weight '!$B$11*MANU!DE71)+('Weight '!$B$14*MANU!DT71)+('Weight '!$B$15*MANU!EI71)+(1/3*'Weight '!$B$16*MANU!EX71)</f>
        <v>37.821284353397381</v>
      </c>
      <c r="P89" s="1">
        <f>(2/3*'Weight '!$B$3*MANU!T71)+(2/3*'Weight '!$B$4*MANU!AI71)+(4/5*'Weight '!$B$5*MANU!AX71)+('Weight '!$B$8*MANU!BM71)+('Weight '!$B$9*MANU!CB71)+(1/2*'Weight '!$B$10*MANU!CQ71)+(4/5*'Weight '!$B$11*MANU!DF71)+('Weight '!$B$14*MANU!DU71)+('Weight '!$B$15*MANU!EJ71)+(1/3*'Weight '!$B$16*MANU!EY71)</f>
        <v>47.897489014438143</v>
      </c>
    </row>
    <row r="90" spans="1:16" ht="15">
      <c r="A90" s="1" t="s">
        <v>941</v>
      </c>
      <c r="B90" s="1">
        <f>(2/3*'Weight '!$B$3*MANU!F72)+(2/3*'Weight '!$B$4*MANU!U72)+(4/5*'Weight '!$B$5*MANU!AJ72)+('Weight '!$B$8*MANU!AY72)+('Weight '!$B$9*MANU!BN72)+(1/2*'Weight '!$B$10*MANU!CC72)+(4/5*'Weight '!$B$11*MANU!CR72)+('Weight '!$B$14*MANU!DG72)+('Weight '!$B$15*MANU!DV72)+(1/3*'Weight '!$B$16*MANU!EK72)</f>
        <v>59.982210110750053</v>
      </c>
      <c r="C90" s="1">
        <f>(2/3*'Weight '!$B$3*MANU!G72)+(2/3*'Weight '!$B$4*MANU!V72)+(4/5*'Weight '!$B$5*MANU!AK72)+('Weight '!$B$8*MANU!AZ72)+('Weight '!$B$9*MANU!BO72)+(1/2*'Weight '!$B$10*MANU!CD72)+(4/5*'Weight '!$B$11*MANU!CS72)+('Weight '!$B$14*MANU!DH72)+('Weight '!$B$15*MANU!DW72)+(1/3*'Weight '!$B$16*MANU!EL72)</f>
        <v>61.240663129649931</v>
      </c>
      <c r="D90" s="1">
        <f>(2/3*'Weight '!$B$3*MANU!H72)+(2/3*'Weight '!$B$4*MANU!W72)+(4/5*'Weight '!$B$5*MANU!AL72)+('Weight '!$B$8*MANU!BA72)+('Weight '!$B$9*MANU!BP72)+(1/2*'Weight '!$B$10*MANU!CE72)+(4/5*'Weight '!$B$11*MANU!CT72)+('Weight '!$B$14*MANU!DI72)+('Weight '!$B$15*MANU!DX72)+(1/3*'Weight '!$B$16*MANU!EM72)</f>
        <v>67.365122772253187</v>
      </c>
      <c r="E90" s="1">
        <f>(2/3*'Weight '!$B$3*MANU!I72)+(2/3*'Weight '!$B$4*MANU!X72)+(4/5*'Weight '!$B$5*MANU!AM72)+('Weight '!$B$8*MANU!BB72)+('Weight '!$B$9*MANU!BQ72)+(1/2*'Weight '!$B$10*MANU!CF72)+(4/5*'Weight '!$B$11*MANU!CU72)+('Weight '!$B$14*MANU!DJ72)+('Weight '!$B$15*MANU!DY72)+(1/3*'Weight '!$B$16*MANU!EN72)</f>
        <v>64.322718859613843</v>
      </c>
      <c r="F90" s="1">
        <f>(2/3*'Weight '!$B$3*MANU!J72)+(2/3*'Weight '!$B$4*MANU!Y72)+(4/5*'Weight '!$B$5*MANU!AN72)+('Weight '!$B$8*MANU!BC72)+('Weight '!$B$9*MANU!BR72)+(1/2*'Weight '!$B$10*MANU!CG72)+(4/5*'Weight '!$B$11*MANU!CV72)+('Weight '!$B$14*MANU!DK72)+('Weight '!$B$15*MANU!DZ72)+(1/3*'Weight '!$B$16*MANU!EO72)</f>
        <v>66.448721278721251</v>
      </c>
      <c r="G90" s="1">
        <f>(2/3*'Weight '!$B$3*MANU!K72)+(2/3*'Weight '!$B$4*MANU!Z72)+(4/5*'Weight '!$B$5*MANU!AO72)+('Weight '!$B$8*MANU!BD72)+('Weight '!$B$9*MANU!BS72)+(1/2*'Weight '!$B$10*MANU!CH72)+(4/5*'Weight '!$B$11*MANU!CW72)+('Weight '!$B$14*MANU!DL72)+('Weight '!$B$15*MANU!EA72)+(1/3*'Weight '!$B$16*MANU!EP72)</f>
        <v>65.999846519606336</v>
      </c>
      <c r="H90" s="1">
        <f>(2/3*'Weight '!$B$3*MANU!L72)+(2/3*'Weight '!$B$4*MANU!AA72)+(4/5*'Weight '!$B$5*MANU!AP72)+('Weight '!$B$8*MANU!BE72)+('Weight '!$B$9*MANU!BT72)+(1/2*'Weight '!$B$10*MANU!CI72)+(4/5*'Weight '!$B$11*MANU!CX72)+('Weight '!$B$14*MANU!DM72)+('Weight '!$B$15*MANU!EB72)+(1/3*'Weight '!$B$16*MANU!EQ72)</f>
        <v>63.797155695357098</v>
      </c>
      <c r="I90" s="1">
        <f>(2/3*'Weight '!$B$3*MANU!M72)+(2/3*'Weight '!$B$4*MANU!AB72)+(4/5*'Weight '!$B$5*MANU!AQ72)+('Weight '!$B$8*MANU!BF72)+('Weight '!$B$9*MANU!BU72)+(1/2*'Weight '!$B$10*MANU!CJ72)+(4/5*'Weight '!$B$11*MANU!CY72)+('Weight '!$B$14*MANU!DN72)+('Weight '!$B$15*MANU!EC72)+(1/3*'Weight '!$B$16*MANU!ER72)</f>
        <v>58.36943995970632</v>
      </c>
      <c r="J90" s="1">
        <f>(2/3*'Weight '!$B$3*MANU!N72)+(2/3*'Weight '!$B$4*MANU!AC72)+(4/5*'Weight '!$B$5*MANU!AR72)+('Weight '!$B$8*MANU!BG72)+('Weight '!$B$9*MANU!BV72)+(1/2*'Weight '!$B$10*MANU!CK72)+(4/5*'Weight '!$B$11*MANU!CZ72)+('Weight '!$B$14*MANU!DO72)+('Weight '!$B$15*MANU!ED72)+(1/3*'Weight '!$B$16*MANU!ES72)</f>
        <v>63.13414304993249</v>
      </c>
      <c r="K90" s="1">
        <f>(2/3*'Weight '!$B$3*MANU!O72)+(2/3*'Weight '!$B$4*MANU!AD72)+(4/5*'Weight '!$B$5*MANU!AS72)+('Weight '!$B$8*MANU!BH72)+('Weight '!$B$9*MANU!BW72)+(1/2*'Weight '!$B$10*MANU!CL72)+(4/5*'Weight '!$B$11*MANU!DA72)+('Weight '!$B$14*MANU!DP72)+('Weight '!$B$15*MANU!EE72)+(1/3*'Weight '!$B$16*MANU!ET72)</f>
        <v>56.82946888095168</v>
      </c>
      <c r="L90" s="1">
        <f>(2/3*'Weight '!$B$3*MANU!P72)+(2/3*'Weight '!$B$4*MANU!AE72)+(4/5*'Weight '!$B$5*MANU!AT72)+('Weight '!$B$8*MANU!BI72)+('Weight '!$B$9*MANU!BX72)+(1/2*'Weight '!$B$10*MANU!CM72)+(4/5*'Weight '!$B$11*MANU!DB72)+('Weight '!$B$14*MANU!DQ72)+('Weight '!$B$15*MANU!EF72)+(1/3*'Weight '!$B$16*MANU!EU72)</f>
        <v>56.325341329245163</v>
      </c>
      <c r="M90" s="1">
        <f>(2/3*'Weight '!$B$3*MANU!Q72)+(2/3*'Weight '!$B$4*MANU!AF72)+(4/5*'Weight '!$B$5*MANU!AU72)+('Weight '!$B$8*MANU!BJ72)+('Weight '!$B$9*MANU!BY72)+(1/2*'Weight '!$B$10*MANU!CN72)+(4/5*'Weight '!$B$11*MANU!DC72)+('Weight '!$B$14*MANU!DR72)+('Weight '!$B$15*MANU!EG72)+(1/3*'Weight '!$B$16*MANU!EV72)</f>
        <v>53.280890469114794</v>
      </c>
      <c r="N90" s="1">
        <f>(2/3*'Weight '!$B$3*MANU!R72)+(2/3*'Weight '!$B$4*MANU!AG72)+(4/5*'Weight '!$B$5*MANU!AV72)+('Weight '!$B$8*MANU!BK72)+('Weight '!$B$9*MANU!BZ72)+(1/2*'Weight '!$B$10*MANU!CO72)+(4/5*'Weight '!$B$11*MANU!DD72)+('Weight '!$B$14*MANU!DS72)+('Weight '!$B$15*MANU!EH72)+(1/3*'Weight '!$B$16*MANU!EW72)</f>
        <v>48.710806174957078</v>
      </c>
      <c r="O90" s="1">
        <f>(2/3*'Weight '!$B$3*MANU!S72)+(2/3*'Weight '!$B$4*MANU!AH72)+(4/5*'Weight '!$B$5*MANU!AW72)+('Weight '!$B$8*MANU!BL72)+('Weight '!$B$9*MANU!CA72)+(1/2*'Weight '!$B$10*MANU!CP72)+(4/5*'Weight '!$B$11*MANU!DE72)+('Weight '!$B$14*MANU!DT72)+('Weight '!$B$15*MANU!EI72)+(1/3*'Weight '!$B$16*MANU!EX72)</f>
        <v>55.502463710023733</v>
      </c>
      <c r="P90" s="1">
        <f>(2/3*'Weight '!$B$3*MANU!T72)+(2/3*'Weight '!$B$4*MANU!AI72)+(4/5*'Weight '!$B$5*MANU!AX72)+('Weight '!$B$8*MANU!BM72)+('Weight '!$B$9*MANU!CB72)+(1/2*'Weight '!$B$10*MANU!CQ72)+(4/5*'Weight '!$B$11*MANU!DF72)+('Weight '!$B$14*MANU!DU72)+('Weight '!$B$15*MANU!EJ72)+(1/3*'Weight '!$B$16*MANU!EY72)</f>
        <v>45.173627408373164</v>
      </c>
    </row>
    <row r="91" spans="1:16" ht="15">
      <c r="A91" s="1" t="s">
        <v>943</v>
      </c>
      <c r="B91" s="1">
        <f>(2/3*'Weight '!$B$3*MANU!F73)+(2/3*'Weight '!$B$4*MANU!U73)+(4/5*'Weight '!$B$5*MANU!AJ73)+('Weight '!$B$8*MANU!AY73)+('Weight '!$B$9*MANU!BN73)+(1/2*'Weight '!$B$10*MANU!CC73)+(4/5*'Weight '!$B$11*MANU!CR73)+('Weight '!$B$14*MANU!DG73)+('Weight '!$B$15*MANU!DV73)+(1/3*'Weight '!$B$16*MANU!EK73)</f>
        <v>37.266971253384263</v>
      </c>
      <c r="C91" s="1">
        <f>(2/3*'Weight '!$B$3*MANU!G73)+(2/3*'Weight '!$B$4*MANU!V73)+(4/5*'Weight '!$B$5*MANU!AK73)+('Weight '!$B$8*MANU!AZ73)+('Weight '!$B$9*MANU!BO73)+(1/2*'Weight '!$B$10*MANU!CD73)+(4/5*'Weight '!$B$11*MANU!CS73)+('Weight '!$B$14*MANU!DH73)+('Weight '!$B$15*MANU!DW73)+(1/3*'Weight '!$B$16*MANU!EL73)</f>
        <v>35.348632684670804</v>
      </c>
      <c r="D91" s="1">
        <f>(2/3*'Weight '!$B$3*MANU!H73)+(2/3*'Weight '!$B$4*MANU!W73)+(4/5*'Weight '!$B$5*MANU!AL73)+('Weight '!$B$8*MANU!BA73)+('Weight '!$B$9*MANU!BP73)+(1/2*'Weight '!$B$10*MANU!CE73)+(4/5*'Weight '!$B$11*MANU!CT73)+('Weight '!$B$14*MANU!DI73)+('Weight '!$B$15*MANU!DX73)+(1/3*'Weight '!$B$16*MANU!EM73)</f>
        <v>39.979823434617053</v>
      </c>
      <c r="E91" s="1">
        <f>(2/3*'Weight '!$B$3*MANU!I73)+(2/3*'Weight '!$B$4*MANU!X73)+(4/5*'Weight '!$B$5*MANU!AM73)+('Weight '!$B$8*MANU!BB73)+('Weight '!$B$9*MANU!BQ73)+(1/2*'Weight '!$B$10*MANU!CF73)+(4/5*'Weight '!$B$11*MANU!CU73)+('Weight '!$B$14*MANU!DJ73)+('Weight '!$B$15*MANU!DY73)+(1/3*'Weight '!$B$16*MANU!EN73)</f>
        <v>42.429140287240138</v>
      </c>
      <c r="F91" s="1">
        <f>(2/3*'Weight '!$B$3*MANU!J73)+(2/3*'Weight '!$B$4*MANU!Y73)+(4/5*'Weight '!$B$5*MANU!AN73)+('Weight '!$B$8*MANU!BC73)+('Weight '!$B$9*MANU!BR73)+(1/2*'Weight '!$B$10*MANU!CG73)+(4/5*'Weight '!$B$11*MANU!CV73)+('Weight '!$B$14*MANU!DK73)+('Weight '!$B$15*MANU!DZ73)+(1/3*'Weight '!$B$16*MANU!EO73)</f>
        <v>42.363415923241313</v>
      </c>
      <c r="G91" s="1">
        <f>(2/3*'Weight '!$B$3*MANU!K73)+(2/3*'Weight '!$B$4*MANU!Z73)+(4/5*'Weight '!$B$5*MANU!AO73)+('Weight '!$B$8*MANU!BD73)+('Weight '!$B$9*MANU!BS73)+(1/2*'Weight '!$B$10*MANU!CH73)+(4/5*'Weight '!$B$11*MANU!CW73)+('Weight '!$B$14*MANU!DL73)+('Weight '!$B$15*MANU!EA73)+(1/3*'Weight '!$B$16*MANU!EP73)</f>
        <v>34.861708552884998</v>
      </c>
      <c r="H91" s="1">
        <f>(2/3*'Weight '!$B$3*MANU!L73)+(2/3*'Weight '!$B$4*MANU!AA73)+(4/5*'Weight '!$B$5*MANU!AP73)+('Weight '!$B$8*MANU!BE73)+('Weight '!$B$9*MANU!BT73)+(1/2*'Weight '!$B$10*MANU!CI73)+(4/5*'Weight '!$B$11*MANU!CX73)+('Weight '!$B$14*MANU!DM73)+('Weight '!$B$15*MANU!EB73)+(1/3*'Weight '!$B$16*MANU!EQ73)</f>
        <v>34.472467568587675</v>
      </c>
      <c r="I91" s="1">
        <f>(2/3*'Weight '!$B$3*MANU!M73)+(2/3*'Weight '!$B$4*MANU!AB73)+(4/5*'Weight '!$B$5*MANU!AQ73)+('Weight '!$B$8*MANU!BF73)+('Weight '!$B$9*MANU!BU73)+(1/2*'Weight '!$B$10*MANU!CJ73)+(4/5*'Weight '!$B$11*MANU!CY73)+('Weight '!$B$14*MANU!DN73)+('Weight '!$B$15*MANU!EC73)+(1/3*'Weight '!$B$16*MANU!ER73)</f>
        <v>34.810665081380257</v>
      </c>
      <c r="J91" s="1">
        <f>(2/3*'Weight '!$B$3*MANU!N73)+(2/3*'Weight '!$B$4*MANU!AC73)+(4/5*'Weight '!$B$5*MANU!AR73)+('Weight '!$B$8*MANU!BG73)+('Weight '!$B$9*MANU!BV73)+(1/2*'Weight '!$B$10*MANU!CK73)+(4/5*'Weight '!$B$11*MANU!CZ73)+('Weight '!$B$14*MANU!DO73)+('Weight '!$B$15*MANU!ED73)+(1/3*'Weight '!$B$16*MANU!ES73)</f>
        <v>33.561878624400549</v>
      </c>
      <c r="K91" s="1">
        <f>(2/3*'Weight '!$B$3*MANU!O73)+(2/3*'Weight '!$B$4*MANU!AD73)+(4/5*'Weight '!$B$5*MANU!AS73)+('Weight '!$B$8*MANU!BH73)+('Weight '!$B$9*MANU!BW73)+(1/2*'Weight '!$B$10*MANU!CL73)+(4/5*'Weight '!$B$11*MANU!DA73)+('Weight '!$B$14*MANU!DP73)+('Weight '!$B$15*MANU!EE73)+(1/3*'Weight '!$B$16*MANU!ET73)</f>
        <v>39.615241055936501</v>
      </c>
      <c r="L91" s="1">
        <f>(2/3*'Weight '!$B$3*MANU!P73)+(2/3*'Weight '!$B$4*MANU!AE73)+(4/5*'Weight '!$B$5*MANU!AT73)+('Weight '!$B$8*MANU!BI73)+('Weight '!$B$9*MANU!BX73)+(1/2*'Weight '!$B$10*MANU!CM73)+(4/5*'Weight '!$B$11*MANU!DB73)+('Weight '!$B$14*MANU!DQ73)+('Weight '!$B$15*MANU!EF73)+(1/3*'Weight '!$B$16*MANU!EU73)</f>
        <v>26.073568067683087</v>
      </c>
      <c r="M91" s="1">
        <f>(2/3*'Weight '!$B$3*MANU!Q73)+(2/3*'Weight '!$B$4*MANU!AF73)+(4/5*'Weight '!$B$5*MANU!AU73)+('Weight '!$B$8*MANU!BJ73)+('Weight '!$B$9*MANU!BY73)+(1/2*'Weight '!$B$10*MANU!CN73)+(4/5*'Weight '!$B$11*MANU!DC73)+('Weight '!$B$14*MANU!DR73)+('Weight '!$B$15*MANU!EG73)+(1/3*'Weight '!$B$16*MANU!EV73)</f>
        <v>28.507324698100398</v>
      </c>
      <c r="N91" s="1">
        <f>(2/3*'Weight '!$B$3*MANU!R73)+(2/3*'Weight '!$B$4*MANU!AG73)+(4/5*'Weight '!$B$5*MANU!AV73)+('Weight '!$B$8*MANU!BK73)+('Weight '!$B$9*MANU!BZ73)+(1/2*'Weight '!$B$10*MANU!CO73)+(4/5*'Weight '!$B$11*MANU!DD73)+('Weight '!$B$14*MANU!DS73)+('Weight '!$B$15*MANU!EH73)+(1/3*'Weight '!$B$16*MANU!EW73)</f>
        <v>28.172762138066702</v>
      </c>
      <c r="O91" s="1">
        <f>(2/3*'Weight '!$B$3*MANU!S73)+(2/3*'Weight '!$B$4*MANU!AH73)+(4/5*'Weight '!$B$5*MANU!AW73)+('Weight '!$B$8*MANU!BL73)+('Weight '!$B$9*MANU!CA73)+(1/2*'Weight '!$B$10*MANU!CP73)+(4/5*'Weight '!$B$11*MANU!DE73)+('Weight '!$B$14*MANU!DT73)+('Weight '!$B$15*MANU!EI73)+(1/3*'Weight '!$B$16*MANU!EX73)</f>
        <v>34.788317384369975</v>
      </c>
      <c r="P91" s="1">
        <f>(2/3*'Weight '!$B$3*MANU!T73)+(2/3*'Weight '!$B$4*MANU!AI73)+(4/5*'Weight '!$B$5*MANU!AX73)+('Weight '!$B$8*MANU!BM73)+('Weight '!$B$9*MANU!CB73)+(1/2*'Weight '!$B$10*MANU!CQ73)+(4/5*'Weight '!$B$11*MANU!DF73)+('Weight '!$B$14*MANU!DU73)+('Weight '!$B$15*MANU!EJ73)+(1/3*'Weight '!$B$16*MANU!EY73)</f>
        <v>39.812187025796653</v>
      </c>
    </row>
    <row r="92" spans="1:16" ht="15">
      <c r="A92" s="1" t="s">
        <v>946</v>
      </c>
      <c r="B92" s="1">
        <f>(2/3*'Weight '!$B$3*MANU!F74)+(2/3*'Weight '!$B$4*MANU!U74)+(4/5*'Weight '!$B$5*MANU!AJ74)+('Weight '!$B$8*MANU!AY74)+('Weight '!$B$9*MANU!BN74)+(1/2*'Weight '!$B$10*MANU!CC74)+(4/5*'Weight '!$B$11*MANU!CR74)+('Weight '!$B$14*MANU!DG74)+('Weight '!$B$15*MANU!DV74)+(1/3*'Weight '!$B$16*MANU!EK74)</f>
        <v>58.651432608585921</v>
      </c>
      <c r="C92" s="1">
        <f>(2/3*'Weight '!$B$3*MANU!G74)+(2/3*'Weight '!$B$4*MANU!V74)+(4/5*'Weight '!$B$5*MANU!AK74)+('Weight '!$B$8*MANU!AZ74)+('Weight '!$B$9*MANU!BO74)+(1/2*'Weight '!$B$10*MANU!CD74)+(4/5*'Weight '!$B$11*MANU!CS74)+('Weight '!$B$14*MANU!DH74)+('Weight '!$B$15*MANU!DW74)+(1/3*'Weight '!$B$16*MANU!EL74)</f>
        <v>55.740579969330277</v>
      </c>
      <c r="D92" s="1">
        <f>(2/3*'Weight '!$B$3*MANU!H74)+(2/3*'Weight '!$B$4*MANU!W74)+(4/5*'Weight '!$B$5*MANU!AL74)+('Weight '!$B$8*MANU!BA74)+('Weight '!$B$9*MANU!BP74)+(1/2*'Weight '!$B$10*MANU!CE74)+(4/5*'Weight '!$B$11*MANU!CT74)+('Weight '!$B$14*MANU!DI74)+('Weight '!$B$15*MANU!DX74)+(1/3*'Weight '!$B$16*MANU!EM74)</f>
        <v>60.440705158235339</v>
      </c>
      <c r="E92" s="1">
        <f>(2/3*'Weight '!$B$3*MANU!I74)+(2/3*'Weight '!$B$4*MANU!X74)+(4/5*'Weight '!$B$5*MANU!AM74)+('Weight '!$B$8*MANU!BB74)+('Weight '!$B$9*MANU!BQ74)+(1/2*'Weight '!$B$10*MANU!CF74)+(4/5*'Weight '!$B$11*MANU!CU74)+('Weight '!$B$14*MANU!DJ74)+('Weight '!$B$15*MANU!DY74)+(1/3*'Weight '!$B$16*MANU!EN74)</f>
        <v>59.518674431331227</v>
      </c>
      <c r="F92" s="1">
        <f>(2/3*'Weight '!$B$3*MANU!J74)+(2/3*'Weight '!$B$4*MANU!Y74)+(4/5*'Weight '!$B$5*MANU!AN74)+('Weight '!$B$8*MANU!BC74)+('Weight '!$B$9*MANU!BR74)+(1/2*'Weight '!$B$10*MANU!CG74)+(4/5*'Weight '!$B$11*MANU!CV74)+('Weight '!$B$14*MANU!DK74)+('Weight '!$B$15*MANU!DZ74)+(1/3*'Weight '!$B$16*MANU!EO74)</f>
        <v>56.823839493839472</v>
      </c>
      <c r="G92" s="1">
        <f>(2/3*'Weight '!$B$3*MANU!K74)+(2/3*'Weight '!$B$4*MANU!Z74)+(4/5*'Weight '!$B$5*MANU!AO74)+('Weight '!$B$8*MANU!BD74)+('Weight '!$B$9*MANU!BS74)+(1/2*'Weight '!$B$10*MANU!CH74)+(4/5*'Weight '!$B$11*MANU!CW74)+('Weight '!$B$14*MANU!DL74)+('Weight '!$B$15*MANU!EA74)+(1/3*'Weight '!$B$16*MANU!EP74)</f>
        <v>55.085291041605366</v>
      </c>
      <c r="H92" s="1">
        <f>(2/3*'Weight '!$B$3*MANU!L74)+(2/3*'Weight '!$B$4*MANU!AA74)+(4/5*'Weight '!$B$5*MANU!AP74)+('Weight '!$B$8*MANU!BE74)+('Weight '!$B$9*MANU!BT74)+(1/2*'Weight '!$B$10*MANU!CI74)+(4/5*'Weight '!$B$11*MANU!CX74)+('Weight '!$B$14*MANU!DM74)+('Weight '!$B$15*MANU!EB74)+(1/3*'Weight '!$B$16*MANU!EQ74)</f>
        <v>55.357095323741</v>
      </c>
      <c r="I92" s="1">
        <f>(2/3*'Weight '!$B$3*MANU!M74)+(2/3*'Weight '!$B$4*MANU!AB74)+(4/5*'Weight '!$B$5*MANU!AQ74)+('Weight '!$B$8*MANU!BF74)+('Weight '!$B$9*MANU!BU74)+(1/2*'Weight '!$B$10*MANU!CJ74)+(4/5*'Weight '!$B$11*MANU!CY74)+('Weight '!$B$14*MANU!DN74)+('Weight '!$B$15*MANU!EC74)+(1/3*'Weight '!$B$16*MANU!ER74)</f>
        <v>50.718271857923469</v>
      </c>
      <c r="J92" s="1">
        <f>(2/3*'Weight '!$B$3*MANU!N74)+(2/3*'Weight '!$B$4*MANU!AC74)+(4/5*'Weight '!$B$5*MANU!AR74)+('Weight '!$B$8*MANU!BG74)+('Weight '!$B$9*MANU!BV74)+(1/2*'Weight '!$B$10*MANU!CK74)+(4/5*'Weight '!$B$11*MANU!CZ74)+('Weight '!$B$14*MANU!DO74)+('Weight '!$B$15*MANU!ED74)+(1/3*'Weight '!$B$16*MANU!ES74)</f>
        <v>50.834652177840084</v>
      </c>
      <c r="K92" s="1">
        <f>(2/3*'Weight '!$B$3*MANU!O74)+(2/3*'Weight '!$B$4*MANU!AD74)+(4/5*'Weight '!$B$5*MANU!AS74)+('Weight '!$B$8*MANU!BH74)+('Weight '!$B$9*MANU!BW74)+(1/2*'Weight '!$B$10*MANU!CL74)+(4/5*'Weight '!$B$11*MANU!DA74)+('Weight '!$B$14*MANU!DP74)+('Weight '!$B$15*MANU!EE74)+(1/3*'Weight '!$B$16*MANU!ET74)</f>
        <v>56.865240646911765</v>
      </c>
      <c r="L92" s="1">
        <f>(2/3*'Weight '!$B$3*MANU!P74)+(2/3*'Weight '!$B$4*MANU!AE74)+(4/5*'Weight '!$B$5*MANU!AT74)+('Weight '!$B$8*MANU!BI74)+('Weight '!$B$9*MANU!BX74)+(1/2*'Weight '!$B$10*MANU!CM74)+(4/5*'Weight '!$B$11*MANU!DB74)+('Weight '!$B$14*MANU!DQ74)+('Weight '!$B$15*MANU!EF74)+(1/3*'Weight '!$B$16*MANU!EU74)</f>
        <v>55.928894473406316</v>
      </c>
      <c r="M92" s="1">
        <f>(2/3*'Weight '!$B$3*MANU!Q74)+(2/3*'Weight '!$B$4*MANU!AF74)+(4/5*'Weight '!$B$5*MANU!AU74)+('Weight '!$B$8*MANU!BJ74)+('Weight '!$B$9*MANU!BY74)+(1/2*'Weight '!$B$10*MANU!CN74)+(4/5*'Weight '!$B$11*MANU!DC74)+('Weight '!$B$14*MANU!DR74)+('Weight '!$B$15*MANU!EG74)+(1/3*'Weight '!$B$16*MANU!EV74)</f>
        <v>52.027566902306852</v>
      </c>
      <c r="N92" s="1">
        <f>(2/3*'Weight '!$B$3*MANU!R74)+(2/3*'Weight '!$B$4*MANU!AG74)+(4/5*'Weight '!$B$5*MANU!AV74)+('Weight '!$B$8*MANU!BK74)+('Weight '!$B$9*MANU!BZ74)+(1/2*'Weight '!$B$10*MANU!CO74)+(4/5*'Weight '!$B$11*MANU!DD74)+('Weight '!$B$14*MANU!DS74)+('Weight '!$B$15*MANU!EH74)+(1/3*'Weight '!$B$16*MANU!EW74)</f>
        <v>41.848131313131297</v>
      </c>
      <c r="O92" s="1">
        <f>(2/3*'Weight '!$B$3*MANU!S74)+(2/3*'Weight '!$B$4*MANU!AH74)+(4/5*'Weight '!$B$5*MANU!AW74)+('Weight '!$B$8*MANU!BL74)+('Weight '!$B$9*MANU!CA74)+(1/2*'Weight '!$B$10*MANU!CP74)+(4/5*'Weight '!$B$11*MANU!DE74)+('Weight '!$B$14*MANU!DT74)+('Weight '!$B$15*MANU!EI74)+(1/3*'Weight '!$B$16*MANU!EX74)</f>
        <v>34.580056239980081</v>
      </c>
      <c r="P92" s="1">
        <f>(2/3*'Weight '!$B$3*MANU!T74)+(2/3*'Weight '!$B$4*MANU!AI74)+(4/5*'Weight '!$B$5*MANU!AX74)+('Weight '!$B$8*MANU!BM74)+('Weight '!$B$9*MANU!CB74)+(1/2*'Weight '!$B$10*MANU!CQ74)+(4/5*'Weight '!$B$11*MANU!DF74)+('Weight '!$B$14*MANU!DU74)+('Weight '!$B$15*MANU!EJ74)+(1/3*'Weight '!$B$16*MANU!EY74)</f>
        <v>30.097716572504698</v>
      </c>
    </row>
    <row r="93" spans="1:16" ht="15">
      <c r="A93" s="1" t="s">
        <v>955</v>
      </c>
      <c r="B93" s="1">
        <f>(2/3*'Weight '!$B$3*MANU!F75)+(2/3*'Weight '!$B$4*MANU!U75)+(4/5*'Weight '!$B$5*MANU!AJ75)+('Weight '!$B$8*MANU!AY75)+('Weight '!$B$9*MANU!BN75)+(1/2*'Weight '!$B$10*MANU!CC75)+(4/5*'Weight '!$B$11*MANU!CR75)+('Weight '!$B$14*MANU!DG75)+('Weight '!$B$15*MANU!DV75)+(1/3*'Weight '!$B$16*MANU!EK75)</f>
        <v>44.749732827913725</v>
      </c>
      <c r="C93" s="1">
        <f>(2/3*'Weight '!$B$3*MANU!G75)+(2/3*'Weight '!$B$4*MANU!V75)+(4/5*'Weight '!$B$5*MANU!AK75)+('Weight '!$B$8*MANU!AZ75)+('Weight '!$B$9*MANU!BO75)+(1/2*'Weight '!$B$10*MANU!CD75)+(4/5*'Weight '!$B$11*MANU!CS75)+('Weight '!$B$14*MANU!DH75)+('Weight '!$B$15*MANU!DW75)+(1/3*'Weight '!$B$16*MANU!EL75)</f>
        <v>35.855246786399825</v>
      </c>
      <c r="D93" s="1">
        <f>(2/3*'Weight '!$B$3*MANU!H75)+(2/3*'Weight '!$B$4*MANU!W75)+(4/5*'Weight '!$B$5*MANU!AL75)+('Weight '!$B$8*MANU!BA75)+('Weight '!$B$9*MANU!BP75)+(1/2*'Weight '!$B$10*MANU!CE75)+(4/5*'Weight '!$B$11*MANU!CT75)+('Weight '!$B$14*MANU!DI75)+('Weight '!$B$15*MANU!DX75)+(1/3*'Weight '!$B$16*MANU!EM75)</f>
        <v>29.935395019773519</v>
      </c>
      <c r="E93" s="1">
        <f>(2/3*'Weight '!$B$3*MANU!I75)+(2/3*'Weight '!$B$4*MANU!X75)+(4/5*'Weight '!$B$5*MANU!AM75)+('Weight '!$B$8*MANU!BB75)+('Weight '!$B$9*MANU!BQ75)+(1/2*'Weight '!$B$10*MANU!CF75)+(4/5*'Weight '!$B$11*MANU!CU75)+('Weight '!$B$14*MANU!DJ75)+('Weight '!$B$15*MANU!DY75)+(1/3*'Weight '!$B$16*MANU!EN75)</f>
        <v>36.594679045143693</v>
      </c>
      <c r="F93" s="1">
        <f>(2/3*'Weight '!$B$3*MANU!J75)+(2/3*'Weight '!$B$4*MANU!Y75)+(4/5*'Weight '!$B$5*MANU!AN75)+('Weight '!$B$8*MANU!BC75)+('Weight '!$B$9*MANU!BR75)+(1/2*'Weight '!$B$10*MANU!CG75)+(4/5*'Weight '!$B$11*MANU!CV75)+('Weight '!$B$14*MANU!DK75)+('Weight '!$B$15*MANU!DZ75)+(1/3*'Weight '!$B$16*MANU!EO75)</f>
        <v>32.473302443015093</v>
      </c>
      <c r="G93" s="1">
        <f>(2/3*'Weight '!$B$3*MANU!K75)+(2/3*'Weight '!$B$4*MANU!Z75)+(4/5*'Weight '!$B$5*MANU!AO75)+('Weight '!$B$8*MANU!BD75)+('Weight '!$B$9*MANU!BS75)+(1/2*'Weight '!$B$10*MANU!CH75)+(4/5*'Weight '!$B$11*MANU!CW75)+('Weight '!$B$14*MANU!DL75)+('Weight '!$B$15*MANU!EA75)+(1/3*'Weight '!$B$16*MANU!EP75)</f>
        <v>30.803659848922965</v>
      </c>
      <c r="H93" s="1">
        <f>(2/3*'Weight '!$B$3*MANU!L75)+(2/3*'Weight '!$B$4*MANU!AA75)+(4/5*'Weight '!$B$5*MANU!AP75)+('Weight '!$B$8*MANU!BE75)+('Weight '!$B$9*MANU!BT75)+(1/2*'Weight '!$B$10*MANU!CI75)+(4/5*'Weight '!$B$11*MANU!CX75)+('Weight '!$B$14*MANU!DM75)+('Weight '!$B$15*MANU!EB75)+(1/3*'Weight '!$B$16*MANU!EQ75)</f>
        <v>35.542896362388419</v>
      </c>
      <c r="I93" s="1">
        <f>(2/3*'Weight '!$B$3*MANU!M75)+(2/3*'Weight '!$B$4*MANU!AB75)+(4/5*'Weight '!$B$5*MANU!AQ75)+('Weight '!$B$8*MANU!BF75)+('Weight '!$B$9*MANU!BU75)+(1/2*'Weight '!$B$10*MANU!CJ75)+(4/5*'Weight '!$B$11*MANU!CY75)+('Weight '!$B$14*MANU!DN75)+('Weight '!$B$15*MANU!EC75)+(1/3*'Weight '!$B$16*MANU!ER75)</f>
        <v>31.728387103981362</v>
      </c>
      <c r="J93" s="1">
        <f>(2/3*'Weight '!$B$3*MANU!N75)+(2/3*'Weight '!$B$4*MANU!AC75)+(4/5*'Weight '!$B$5*MANU!AR75)+('Weight '!$B$8*MANU!BG75)+('Weight '!$B$9*MANU!BV75)+(1/2*'Weight '!$B$10*MANU!CK75)+(4/5*'Weight '!$B$11*MANU!CZ75)+('Weight '!$B$14*MANU!DO75)+('Weight '!$B$15*MANU!ED75)+(1/3*'Weight '!$B$16*MANU!ES75)</f>
        <v>29.817068058307786</v>
      </c>
      <c r="K93" s="1">
        <f>(2/3*'Weight '!$B$3*MANU!O75)+(2/3*'Weight '!$B$4*MANU!AD75)+(4/5*'Weight '!$B$5*MANU!AS75)+('Weight '!$B$8*MANU!BH75)+('Weight '!$B$9*MANU!BW75)+(1/2*'Weight '!$B$10*MANU!CL75)+(4/5*'Weight '!$B$11*MANU!DA75)+('Weight '!$B$14*MANU!DP75)+('Weight '!$B$15*MANU!EE75)+(1/3*'Weight '!$B$16*MANU!ET75)</f>
        <v>25.511626396186841</v>
      </c>
      <c r="L93" s="1">
        <f>(2/3*'Weight '!$B$3*MANU!P75)+(2/3*'Weight '!$B$4*MANU!AE75)+(4/5*'Weight '!$B$5*MANU!AT75)+('Weight '!$B$8*MANU!BI75)+('Weight '!$B$9*MANU!BX75)+(1/2*'Weight '!$B$10*MANU!CM75)+(4/5*'Weight '!$B$11*MANU!DB75)+('Weight '!$B$14*MANU!DQ75)+('Weight '!$B$15*MANU!EF75)+(1/3*'Weight '!$B$16*MANU!EU75)</f>
        <v>0</v>
      </c>
      <c r="M93" s="1">
        <f>(2/3*'Weight '!$B$3*MANU!Q75)+(2/3*'Weight '!$B$4*MANU!AF75)+(4/5*'Weight '!$B$5*MANU!AU75)+('Weight '!$B$8*MANU!BJ75)+('Weight '!$B$9*MANU!BY75)+(1/2*'Weight '!$B$10*MANU!CN75)+(4/5*'Weight '!$B$11*MANU!DC75)+('Weight '!$B$14*MANU!DR75)+('Weight '!$B$15*MANU!EG75)+(1/3*'Weight '!$B$16*MANU!EV75)</f>
        <v>0</v>
      </c>
      <c r="N93" s="1">
        <f>(2/3*'Weight '!$B$3*MANU!R75)+(2/3*'Weight '!$B$4*MANU!AG75)+(4/5*'Weight '!$B$5*MANU!AV75)+('Weight '!$B$8*MANU!BK75)+('Weight '!$B$9*MANU!BZ75)+(1/2*'Weight '!$B$10*MANU!CO75)+(4/5*'Weight '!$B$11*MANU!DD75)+('Weight '!$B$14*MANU!DS75)+('Weight '!$B$15*MANU!EH75)+(1/3*'Weight '!$B$16*MANU!EW75)</f>
        <v>0</v>
      </c>
      <c r="O93" s="1">
        <f>(2/3*'Weight '!$B$3*MANU!S75)+(2/3*'Weight '!$B$4*MANU!AH75)+(4/5*'Weight '!$B$5*MANU!AW75)+('Weight '!$B$8*MANU!BL75)+('Weight '!$B$9*MANU!CA75)+(1/2*'Weight '!$B$10*MANU!CP75)+(4/5*'Weight '!$B$11*MANU!DE75)+('Weight '!$B$14*MANU!DT75)+('Weight '!$B$15*MANU!EI75)+(1/3*'Weight '!$B$16*MANU!EX75)</f>
        <v>0</v>
      </c>
      <c r="P93" s="1">
        <f>(2/3*'Weight '!$B$3*MANU!T75)+(2/3*'Weight '!$B$4*MANU!AI75)+(4/5*'Weight '!$B$5*MANU!AX75)+('Weight '!$B$8*MANU!BM75)+('Weight '!$B$9*MANU!CB75)+(1/2*'Weight '!$B$10*MANU!CQ75)+(4/5*'Weight '!$B$11*MANU!DF75)+('Weight '!$B$14*MANU!DU75)+('Weight '!$B$15*MANU!EJ75)+(1/3*'Weight '!$B$16*MANU!EY75)</f>
        <v>0</v>
      </c>
    </row>
    <row r="94" spans="1:16" ht="15">
      <c r="A94" s="1" t="s">
        <v>962</v>
      </c>
      <c r="B94" s="1">
        <f>(2/3*'Weight '!$B$3*MANU!F76)+(2/3*'Weight '!$B$4*MANU!U76)+(4/5*'Weight '!$B$5*MANU!AJ76)+('Weight '!$B$8*MANU!AY76)+('Weight '!$B$9*MANU!BN76)+(1/2*'Weight '!$B$10*MANU!CC76)+(4/5*'Weight '!$B$11*MANU!CR76)+('Weight '!$B$14*MANU!DG76)+('Weight '!$B$15*MANU!DV76)+(1/3*'Weight '!$B$16*MANU!EK76)</f>
        <v>49.804247893733454</v>
      </c>
      <c r="C94" s="1">
        <f>(2/3*'Weight '!$B$3*MANU!G76)+(2/3*'Weight '!$B$4*MANU!V76)+(4/5*'Weight '!$B$5*MANU!AK76)+('Weight '!$B$8*MANU!AZ76)+('Weight '!$B$9*MANU!BO76)+(1/2*'Weight '!$B$10*MANU!CD76)+(4/5*'Weight '!$B$11*MANU!CS76)+('Weight '!$B$14*MANU!DH76)+('Weight '!$B$15*MANU!DW76)+(1/3*'Weight '!$B$16*MANU!EL76)</f>
        <v>46.193730752334609</v>
      </c>
      <c r="D94" s="1">
        <f>(2/3*'Weight '!$B$3*MANU!H76)+(2/3*'Weight '!$B$4*MANU!W76)+(4/5*'Weight '!$B$5*MANU!AL76)+('Weight '!$B$8*MANU!BA76)+('Weight '!$B$9*MANU!BP76)+(1/2*'Weight '!$B$10*MANU!CE76)+(4/5*'Weight '!$B$11*MANU!CT76)+('Weight '!$B$14*MANU!DI76)+('Weight '!$B$15*MANU!DX76)+(1/3*'Weight '!$B$16*MANU!EM76)</f>
        <v>52.172783486293866</v>
      </c>
      <c r="E94" s="1">
        <f>(2/3*'Weight '!$B$3*MANU!I76)+(2/3*'Weight '!$B$4*MANU!X76)+(4/5*'Weight '!$B$5*MANU!AM76)+('Weight '!$B$8*MANU!BB76)+('Weight '!$B$9*MANU!BQ76)+(1/2*'Weight '!$B$10*MANU!CF76)+(4/5*'Weight '!$B$11*MANU!CU76)+('Weight '!$B$14*MANU!DJ76)+('Weight '!$B$15*MANU!DY76)+(1/3*'Weight '!$B$16*MANU!EN76)</f>
        <v>48.674934685519581</v>
      </c>
      <c r="F94" s="1">
        <f>(2/3*'Weight '!$B$3*MANU!J76)+(2/3*'Weight '!$B$4*MANU!Y76)+(4/5*'Weight '!$B$5*MANU!AN76)+('Weight '!$B$8*MANU!BC76)+('Weight '!$B$9*MANU!BR76)+(1/2*'Weight '!$B$10*MANU!CG76)+(4/5*'Weight '!$B$11*MANU!CV76)+('Weight '!$B$14*MANU!DK76)+('Weight '!$B$15*MANU!DZ76)+(1/3*'Weight '!$B$16*MANU!EO76)</f>
        <v>49.368270581007522</v>
      </c>
      <c r="G94" s="1">
        <f>(2/3*'Weight '!$B$3*MANU!K76)+(2/3*'Weight '!$B$4*MANU!Z76)+(4/5*'Weight '!$B$5*MANU!AO76)+('Weight '!$B$8*MANU!BD76)+('Weight '!$B$9*MANU!BS76)+(1/2*'Weight '!$B$10*MANU!CH76)+(4/5*'Weight '!$B$11*MANU!CW76)+('Weight '!$B$14*MANU!DL76)+('Weight '!$B$15*MANU!EA76)+(1/3*'Weight '!$B$16*MANU!EP76)</f>
        <v>40.839367211735606</v>
      </c>
      <c r="H94" s="1">
        <f>(2/3*'Weight '!$B$3*MANU!L76)+(2/3*'Weight '!$B$4*MANU!AA76)+(4/5*'Weight '!$B$5*MANU!AP76)+('Weight '!$B$8*MANU!BE76)+('Weight '!$B$9*MANU!BT76)+(1/2*'Weight '!$B$10*MANU!CI76)+(4/5*'Weight '!$B$11*MANU!CX76)+('Weight '!$B$14*MANU!DM76)+('Weight '!$B$15*MANU!EB76)+(1/3*'Weight '!$B$16*MANU!EQ76)</f>
        <v>52.384423202567945</v>
      </c>
      <c r="I94" s="1">
        <f>(2/3*'Weight '!$B$3*MANU!M76)+(2/3*'Weight '!$B$4*MANU!AB76)+(4/5*'Weight '!$B$5*MANU!AQ76)+('Weight '!$B$8*MANU!BF76)+('Weight '!$B$9*MANU!BU76)+(1/2*'Weight '!$B$10*MANU!CJ76)+(4/5*'Weight '!$B$11*MANU!CY76)+('Weight '!$B$14*MANU!DN76)+('Weight '!$B$15*MANU!EC76)+(1/3*'Weight '!$B$16*MANU!ER76)</f>
        <v>50.729868587792694</v>
      </c>
      <c r="J94" s="1">
        <f>(2/3*'Weight '!$B$3*MANU!N76)+(2/3*'Weight '!$B$4*MANU!AC76)+(4/5*'Weight '!$B$5*MANU!AR76)+('Weight '!$B$8*MANU!BG76)+('Weight '!$B$9*MANU!BV76)+(1/2*'Weight '!$B$10*MANU!CK76)+(4/5*'Weight '!$B$11*MANU!CZ76)+('Weight '!$B$14*MANU!DO76)+('Weight '!$B$15*MANU!ED76)+(1/3*'Weight '!$B$16*MANU!ES76)</f>
        <v>49.915977914389778</v>
      </c>
      <c r="K94" s="1">
        <f>(2/3*'Weight '!$B$3*MANU!O76)+(2/3*'Weight '!$B$4*MANU!AD76)+(4/5*'Weight '!$B$5*MANU!AS76)+('Weight '!$B$8*MANU!BH76)+('Weight '!$B$9*MANU!BW76)+(1/2*'Weight '!$B$10*MANU!CL76)+(4/5*'Weight '!$B$11*MANU!DA76)+('Weight '!$B$14*MANU!DP76)+('Weight '!$B$15*MANU!EE76)+(1/3*'Weight '!$B$16*MANU!ET76)</f>
        <v>46.637796414112181</v>
      </c>
      <c r="L94" s="1">
        <f>(2/3*'Weight '!$B$3*MANU!P76)+(2/3*'Weight '!$B$4*MANU!AE76)+(4/5*'Weight '!$B$5*MANU!AT76)+('Weight '!$B$8*MANU!BI76)+('Weight '!$B$9*MANU!BX76)+(1/2*'Weight '!$B$10*MANU!CM76)+(4/5*'Weight '!$B$11*MANU!DB76)+('Weight '!$B$14*MANU!DQ76)+('Weight '!$B$15*MANU!EF76)+(1/3*'Weight '!$B$16*MANU!EU76)</f>
        <v>44.938001996565212</v>
      </c>
      <c r="M94" s="1">
        <f>(2/3*'Weight '!$B$3*MANU!Q76)+(2/3*'Weight '!$B$4*MANU!AF76)+(4/5*'Weight '!$B$5*MANU!AU76)+('Weight '!$B$8*MANU!BJ76)+('Weight '!$B$9*MANU!BY76)+(1/2*'Weight '!$B$10*MANU!CN76)+(4/5*'Weight '!$B$11*MANU!DC76)+('Weight '!$B$14*MANU!DR76)+('Weight '!$B$15*MANU!EG76)+(1/3*'Weight '!$B$16*MANU!EV76)</f>
        <v>33.906787528610458</v>
      </c>
      <c r="N94" s="1">
        <f>(2/3*'Weight '!$B$3*MANU!R76)+(2/3*'Weight '!$B$4*MANU!AG76)+(4/5*'Weight '!$B$5*MANU!AV76)+('Weight '!$B$8*MANU!BK76)+('Weight '!$B$9*MANU!BZ76)+(1/2*'Weight '!$B$10*MANU!CO76)+(4/5*'Weight '!$B$11*MANU!DD76)+('Weight '!$B$14*MANU!DS76)+('Weight '!$B$15*MANU!EH76)+(1/3*'Weight '!$B$16*MANU!EW76)</f>
        <v>27.201710445681236</v>
      </c>
      <c r="O94" s="1">
        <f>(2/3*'Weight '!$B$3*MANU!S76)+(2/3*'Weight '!$B$4*MANU!AH76)+(4/5*'Weight '!$B$5*MANU!AW76)+('Weight '!$B$8*MANU!BL76)+('Weight '!$B$9*MANU!CA76)+(1/2*'Weight '!$B$10*MANU!CP76)+(4/5*'Weight '!$B$11*MANU!DE76)+('Weight '!$B$14*MANU!DT76)+('Weight '!$B$15*MANU!EI76)+(1/3*'Weight '!$B$16*MANU!EX76)</f>
        <v>34.373187229437193</v>
      </c>
      <c r="P94" s="1">
        <f>(2/3*'Weight '!$B$3*MANU!T76)+(2/3*'Weight '!$B$4*MANU!AI76)+(4/5*'Weight '!$B$5*MANU!AX76)+('Weight '!$B$8*MANU!BM76)+('Weight '!$B$9*MANU!CB76)+(1/2*'Weight '!$B$10*MANU!CQ76)+(4/5*'Weight '!$B$11*MANU!DF76)+('Weight '!$B$14*MANU!DU76)+('Weight '!$B$15*MANU!EJ76)+(1/3*'Weight '!$B$16*MANU!EY76)</f>
        <v>33.025870192397718</v>
      </c>
    </row>
    <row r="95" spans="1:16" ht="15">
      <c r="A95" s="1" t="s">
        <v>930</v>
      </c>
      <c r="B95" s="1">
        <f>(2/3*'Weight '!$B$3*MANU!F77)+(2/3*'Weight '!$B$4*MANU!U77)+(4/5*'Weight '!$B$5*MANU!AJ77)+('Weight '!$B$8*MANU!AY77)+('Weight '!$B$9*MANU!BN77)+(1/2*'Weight '!$B$10*MANU!CC77)+(4/5*'Weight '!$B$11*MANU!CR77)+('Weight '!$B$14*MANU!DG77)+('Weight '!$B$15*MANU!DV77)+(1/3*'Weight '!$B$16*MANU!EK77)</f>
        <v>70.455066856452689</v>
      </c>
      <c r="C95" s="1">
        <f>(2/3*'Weight '!$B$3*MANU!G77)+(2/3*'Weight '!$B$4*MANU!V77)+(4/5*'Weight '!$B$5*MANU!AK77)+('Weight '!$B$8*MANU!AZ77)+('Weight '!$B$9*MANU!BO77)+(1/2*'Weight '!$B$10*MANU!CD77)+(4/5*'Weight '!$B$11*MANU!CS77)+('Weight '!$B$14*MANU!DH77)+('Weight '!$B$15*MANU!DW77)+(1/3*'Weight '!$B$16*MANU!EL77)</f>
        <v>69.354985859497958</v>
      </c>
      <c r="D95" s="1">
        <f>(2/3*'Weight '!$B$3*MANU!H77)+(2/3*'Weight '!$B$4*MANU!W77)+(4/5*'Weight '!$B$5*MANU!AL77)+('Weight '!$B$8*MANU!BA77)+('Weight '!$B$9*MANU!BP77)+(1/2*'Weight '!$B$10*MANU!CE77)+(4/5*'Weight '!$B$11*MANU!CT77)+('Weight '!$B$14*MANU!DI77)+('Weight '!$B$15*MANU!DX77)+(1/3*'Weight '!$B$16*MANU!EM77)</f>
        <v>69.736464771012805</v>
      </c>
      <c r="E95" s="1">
        <f>(2/3*'Weight '!$B$3*MANU!I77)+(2/3*'Weight '!$B$4*MANU!X77)+(4/5*'Weight '!$B$5*MANU!AM77)+('Weight '!$B$8*MANU!BB77)+('Weight '!$B$9*MANU!BQ77)+(1/2*'Weight '!$B$10*MANU!CF77)+(4/5*'Weight '!$B$11*MANU!CU77)+('Weight '!$B$14*MANU!DJ77)+('Weight '!$B$15*MANU!DY77)+(1/3*'Weight '!$B$16*MANU!EN77)</f>
        <v>68.774921298993192</v>
      </c>
      <c r="F95" s="1">
        <f>(2/3*'Weight '!$B$3*MANU!J77)+(2/3*'Weight '!$B$4*MANU!Y77)+(4/5*'Weight '!$B$5*MANU!AN77)+('Weight '!$B$8*MANU!BC77)+('Weight '!$B$9*MANU!BR77)+(1/2*'Weight '!$B$10*MANU!CG77)+(4/5*'Weight '!$B$11*MANU!CV77)+('Weight '!$B$14*MANU!DK77)+('Weight '!$B$15*MANU!DZ77)+(1/3*'Weight '!$B$16*MANU!EO77)</f>
        <v>64.250996949195184</v>
      </c>
      <c r="G95" s="1">
        <f>(2/3*'Weight '!$B$3*MANU!K77)+(2/3*'Weight '!$B$4*MANU!Z77)+(4/5*'Weight '!$B$5*MANU!AO77)+('Weight '!$B$8*MANU!BD77)+('Weight '!$B$9*MANU!BS77)+(1/2*'Weight '!$B$10*MANU!CH77)+(4/5*'Weight '!$B$11*MANU!CW77)+('Weight '!$B$14*MANU!DL77)+('Weight '!$B$15*MANU!EA77)+(1/3*'Weight '!$B$16*MANU!EP77)</f>
        <v>66.51959706959704</v>
      </c>
      <c r="H95" s="1">
        <f>(2/3*'Weight '!$B$3*MANU!L77)+(2/3*'Weight '!$B$4*MANU!AA77)+(4/5*'Weight '!$B$5*MANU!AP77)+('Weight '!$B$8*MANU!BE77)+('Weight '!$B$9*MANU!BT77)+(1/2*'Weight '!$B$10*MANU!CI77)+(4/5*'Weight '!$B$11*MANU!CX77)+('Weight '!$B$14*MANU!DM77)+('Weight '!$B$15*MANU!EB77)+(1/3*'Weight '!$B$16*MANU!EQ77)</f>
        <v>64.770698910396533</v>
      </c>
      <c r="I95" s="1">
        <f>(2/3*'Weight '!$B$3*MANU!M77)+(2/3*'Weight '!$B$4*MANU!AB77)+(4/5*'Weight '!$B$5*MANU!AQ77)+('Weight '!$B$8*MANU!BF77)+('Weight '!$B$9*MANU!BU77)+(1/2*'Weight '!$B$10*MANU!CJ77)+(4/5*'Weight '!$B$11*MANU!CY77)+('Weight '!$B$14*MANU!DN77)+('Weight '!$B$15*MANU!EC77)+(1/3*'Weight '!$B$16*MANU!ER77)</f>
        <v>66.65592571764688</v>
      </c>
      <c r="J95" s="1">
        <f>(2/3*'Weight '!$B$3*MANU!N77)+(2/3*'Weight '!$B$4*MANU!AC77)+(4/5*'Weight '!$B$5*MANU!AR77)+('Weight '!$B$8*MANU!BG77)+('Weight '!$B$9*MANU!BV77)+(1/2*'Weight '!$B$10*MANU!CK77)+(4/5*'Weight '!$B$11*MANU!CZ77)+('Weight '!$B$14*MANU!DO77)+('Weight '!$B$15*MANU!ED77)+(1/3*'Weight '!$B$16*MANU!ES77)</f>
        <v>66.718968053804076</v>
      </c>
      <c r="K95" s="1">
        <f>(2/3*'Weight '!$B$3*MANU!O77)+(2/3*'Weight '!$B$4*MANU!AD77)+(4/5*'Weight '!$B$5*MANU!AS77)+('Weight '!$B$8*MANU!BH77)+('Weight '!$B$9*MANU!BW77)+(1/2*'Weight '!$B$10*MANU!CL77)+(4/5*'Weight '!$B$11*MANU!DA77)+('Weight '!$B$14*MANU!DP77)+('Weight '!$B$15*MANU!EE77)+(1/3*'Weight '!$B$16*MANU!ET77)</f>
        <v>63.644944779531222</v>
      </c>
      <c r="L95" s="1">
        <f>(2/3*'Weight '!$B$3*MANU!P77)+(2/3*'Weight '!$B$4*MANU!AE77)+(4/5*'Weight '!$B$5*MANU!AT77)+('Weight '!$B$8*MANU!BI77)+('Weight '!$B$9*MANU!BX77)+(1/2*'Weight '!$B$10*MANU!CM77)+(4/5*'Weight '!$B$11*MANU!DB77)+('Weight '!$B$14*MANU!DQ77)+('Weight '!$B$15*MANU!EF77)+(1/3*'Weight '!$B$16*MANU!EU77)</f>
        <v>60.499949377056502</v>
      </c>
      <c r="M95" s="1">
        <f>(2/3*'Weight '!$B$3*MANU!Q77)+(2/3*'Weight '!$B$4*MANU!AF77)+(4/5*'Weight '!$B$5*MANU!AU77)+('Weight '!$B$8*MANU!BJ77)+('Weight '!$B$9*MANU!BY77)+(1/2*'Weight '!$B$10*MANU!CN77)+(4/5*'Weight '!$B$11*MANU!DC77)+('Weight '!$B$14*MANU!DR77)+('Weight '!$B$15*MANU!EG77)+(1/3*'Weight '!$B$16*MANU!EV77)</f>
        <v>53.943560542622627</v>
      </c>
      <c r="N95" s="1">
        <f>(2/3*'Weight '!$B$3*MANU!R77)+(2/3*'Weight '!$B$4*MANU!AG77)+(4/5*'Weight '!$B$5*MANU!AV77)+('Weight '!$B$8*MANU!BK77)+('Weight '!$B$9*MANU!BZ77)+(1/2*'Weight '!$B$10*MANU!CO77)+(4/5*'Weight '!$B$11*MANU!DD77)+('Weight '!$B$14*MANU!DS77)+('Weight '!$B$15*MANU!EH77)+(1/3*'Weight '!$B$16*MANU!EW77)</f>
        <v>53.459059898704218</v>
      </c>
      <c r="O95" s="1">
        <f>(2/3*'Weight '!$B$3*MANU!S77)+(2/3*'Weight '!$B$4*MANU!AH77)+(4/5*'Weight '!$B$5*MANU!AW77)+('Weight '!$B$8*MANU!BL77)+('Weight '!$B$9*MANU!CA77)+(1/2*'Weight '!$B$10*MANU!CP77)+(4/5*'Weight '!$B$11*MANU!DE77)+('Weight '!$B$14*MANU!DT77)+('Weight '!$B$15*MANU!EI77)+(1/3*'Weight '!$B$16*MANU!EX77)</f>
        <v>71.47202380952379</v>
      </c>
      <c r="P95" s="1">
        <f>(2/3*'Weight '!$B$3*MANU!T77)+(2/3*'Weight '!$B$4*MANU!AI77)+(4/5*'Weight '!$B$5*MANU!AX77)+('Weight '!$B$8*MANU!BM77)+('Weight '!$B$9*MANU!CB77)+(1/2*'Weight '!$B$10*MANU!CQ77)+(4/5*'Weight '!$B$11*MANU!DF77)+('Weight '!$B$14*MANU!DU77)+('Weight '!$B$15*MANU!EJ77)+(1/3*'Weight '!$B$16*MANU!EY77)</f>
        <v>69.746620393787794</v>
      </c>
    </row>
    <row r="96" spans="1:16" ht="15">
      <c r="A96" s="1" t="s">
        <v>814</v>
      </c>
      <c r="B96" s="1">
        <f>(2/3*'Weight '!$B$3*MANU!F78)+(2/3*'Weight '!$B$4*MANU!U78)+(4/5*'Weight '!$B$5*MANU!AJ78)+('Weight '!$B$8*MANU!AY78)+('Weight '!$B$9*MANU!BN78)+(1/2*'Weight '!$B$10*MANU!CC78)+(4/5*'Weight '!$B$11*MANU!CR78)+('Weight '!$B$14*MANU!DG78)+('Weight '!$B$15*MANU!DV78)+(1/3*'Weight '!$B$16*MANU!EK78)</f>
        <v>63.767007924651409</v>
      </c>
      <c r="C96" s="1">
        <f>(2/3*'Weight '!$B$3*MANU!G78)+(2/3*'Weight '!$B$4*MANU!V78)+(4/5*'Weight '!$B$5*MANU!AK78)+('Weight '!$B$8*MANU!AZ78)+('Weight '!$B$9*MANU!BO78)+(1/2*'Weight '!$B$10*MANU!CD78)+(4/5*'Weight '!$B$11*MANU!CS78)+('Weight '!$B$14*MANU!DH78)+('Weight '!$B$15*MANU!DW78)+(1/3*'Weight '!$B$16*MANU!EL78)</f>
        <v>63.670148365851034</v>
      </c>
      <c r="D96" s="1">
        <f>(2/3*'Weight '!$B$3*MANU!H78)+(2/3*'Weight '!$B$4*MANU!W78)+(4/5*'Weight '!$B$5*MANU!AL78)+('Weight '!$B$8*MANU!BA78)+('Weight '!$B$9*MANU!BP78)+(1/2*'Weight '!$B$10*MANU!CE78)+(4/5*'Weight '!$B$11*MANU!CT78)+('Weight '!$B$14*MANU!DI78)+('Weight '!$B$15*MANU!DX78)+(1/3*'Weight '!$B$16*MANU!EM78)</f>
        <v>59.685356442610406</v>
      </c>
      <c r="E96" s="1">
        <f>(2/3*'Weight '!$B$3*MANU!I78)+(2/3*'Weight '!$B$4*MANU!X78)+(4/5*'Weight '!$B$5*MANU!AM78)+('Weight '!$B$8*MANU!BB78)+('Weight '!$B$9*MANU!BQ78)+(1/2*'Weight '!$B$10*MANU!CF78)+(4/5*'Weight '!$B$11*MANU!CU78)+('Weight '!$B$14*MANU!DJ78)+('Weight '!$B$15*MANU!DY78)+(1/3*'Weight '!$B$16*MANU!EN78)</f>
        <v>56.048944490118295</v>
      </c>
      <c r="F96" s="1">
        <f>(2/3*'Weight '!$B$3*MANU!J78)+(2/3*'Weight '!$B$4*MANU!Y78)+(4/5*'Weight '!$B$5*MANU!AN78)+('Weight '!$B$8*MANU!BC78)+('Weight '!$B$9*MANU!BR78)+(1/2*'Weight '!$B$10*MANU!CG78)+(4/5*'Weight '!$B$11*MANU!CV78)+('Weight '!$B$14*MANU!DK78)+('Weight '!$B$15*MANU!DZ78)+(1/3*'Weight '!$B$16*MANU!EO78)</f>
        <v>56.073609229054739</v>
      </c>
      <c r="G96" s="1">
        <f>(2/3*'Weight '!$B$3*MANU!K78)+(2/3*'Weight '!$B$4*MANU!Z78)+(4/5*'Weight '!$B$5*MANU!AO78)+('Weight '!$B$8*MANU!BD78)+('Weight '!$B$9*MANU!BS78)+(1/2*'Weight '!$B$10*MANU!CH78)+(4/5*'Weight '!$B$11*MANU!CW78)+('Weight '!$B$14*MANU!DL78)+('Weight '!$B$15*MANU!EA78)+(1/3*'Weight '!$B$16*MANU!EP78)</f>
        <v>56.244852173735914</v>
      </c>
      <c r="H96" s="1">
        <f>(2/3*'Weight '!$B$3*MANU!L78)+(2/3*'Weight '!$B$4*MANU!AA78)+(4/5*'Weight '!$B$5*MANU!AP78)+('Weight '!$B$8*MANU!BE78)+('Weight '!$B$9*MANU!BT78)+(1/2*'Weight '!$B$10*MANU!CI78)+(4/5*'Weight '!$B$11*MANU!CX78)+('Weight '!$B$14*MANU!DM78)+('Weight '!$B$15*MANU!EB78)+(1/3*'Weight '!$B$16*MANU!EQ78)</f>
        <v>55.160373064185968</v>
      </c>
      <c r="I96" s="1">
        <f>(2/3*'Weight '!$B$3*MANU!M78)+(2/3*'Weight '!$B$4*MANU!AB78)+(4/5*'Weight '!$B$5*MANU!AQ78)+('Weight '!$B$8*MANU!BF78)+('Weight '!$B$9*MANU!BU78)+(1/2*'Weight '!$B$10*MANU!CJ78)+(4/5*'Weight '!$B$11*MANU!CY78)+('Weight '!$B$14*MANU!DN78)+('Weight '!$B$15*MANU!EC78)+(1/3*'Weight '!$B$16*MANU!ER78)</f>
        <v>59.418348392508229</v>
      </c>
      <c r="J96" s="1">
        <f>(2/3*'Weight '!$B$3*MANU!N78)+(2/3*'Weight '!$B$4*MANU!AC78)+(4/5*'Weight '!$B$5*MANU!AR78)+('Weight '!$B$8*MANU!BG78)+('Weight '!$B$9*MANU!BV78)+(1/2*'Weight '!$B$10*MANU!CK78)+(4/5*'Weight '!$B$11*MANU!CZ78)+('Weight '!$B$14*MANU!DO78)+('Weight '!$B$15*MANU!ED78)+(1/3*'Weight '!$B$16*MANU!ES78)</f>
        <v>56.921082698775599</v>
      </c>
      <c r="K96" s="1">
        <f>(2/3*'Weight '!$B$3*MANU!O78)+(2/3*'Weight '!$B$4*MANU!AD78)+(4/5*'Weight '!$B$5*MANU!AS78)+('Weight '!$B$8*MANU!BH78)+('Weight '!$B$9*MANU!BW78)+(1/2*'Weight '!$B$10*MANU!CL78)+(4/5*'Weight '!$B$11*MANU!DA78)+('Weight '!$B$14*MANU!DP78)+('Weight '!$B$15*MANU!EE78)+(1/3*'Weight '!$B$16*MANU!ET78)</f>
        <v>56.714827861989093</v>
      </c>
      <c r="L96" s="1">
        <f>(2/3*'Weight '!$B$3*MANU!P78)+(2/3*'Weight '!$B$4*MANU!AE78)+(4/5*'Weight '!$B$5*MANU!AT78)+('Weight '!$B$8*MANU!BI78)+('Weight '!$B$9*MANU!BX78)+(1/2*'Weight '!$B$10*MANU!CM78)+(4/5*'Weight '!$B$11*MANU!DB78)+('Weight '!$B$14*MANU!DQ78)+('Weight '!$B$15*MANU!EF78)+(1/3*'Weight '!$B$16*MANU!EU78)</f>
        <v>59.679889570172669</v>
      </c>
      <c r="M96" s="1">
        <f>(2/3*'Weight '!$B$3*MANU!Q78)+(2/3*'Weight '!$B$4*MANU!AF78)+(4/5*'Weight '!$B$5*MANU!AU78)+('Weight '!$B$8*MANU!BJ78)+('Weight '!$B$9*MANU!BY78)+(1/2*'Weight '!$B$10*MANU!CN78)+(4/5*'Weight '!$B$11*MANU!DC78)+('Weight '!$B$14*MANU!DR78)+('Weight '!$B$15*MANU!EG78)+(1/3*'Weight '!$B$16*MANU!EV78)</f>
        <v>51.730493575495579</v>
      </c>
      <c r="N96" s="1">
        <f>(2/3*'Weight '!$B$3*MANU!R78)+(2/3*'Weight '!$B$4*MANU!AG78)+(4/5*'Weight '!$B$5*MANU!AV78)+('Weight '!$B$8*MANU!BK78)+('Weight '!$B$9*MANU!BZ78)+(1/2*'Weight '!$B$10*MANU!CO78)+(4/5*'Weight '!$B$11*MANU!DD78)+('Weight '!$B$14*MANU!DS78)+('Weight '!$B$15*MANU!EH78)+(1/3*'Weight '!$B$16*MANU!EW78)</f>
        <v>59.139328631138945</v>
      </c>
      <c r="O96" s="1">
        <f>(2/3*'Weight '!$B$3*MANU!S78)+(2/3*'Weight '!$B$4*MANU!AH78)+(4/5*'Weight '!$B$5*MANU!AW78)+('Weight '!$B$8*MANU!BL78)+('Weight '!$B$9*MANU!CA78)+(1/2*'Weight '!$B$10*MANU!CP78)+(4/5*'Weight '!$B$11*MANU!DE78)+('Weight '!$B$14*MANU!DT78)+('Weight '!$B$15*MANU!EI78)+(1/3*'Weight '!$B$16*MANU!EX78)</f>
        <v>54.382972128192122</v>
      </c>
      <c r="P96" s="1">
        <f>(2/3*'Weight '!$B$3*MANU!T78)+(2/3*'Weight '!$B$4*MANU!AI78)+(4/5*'Weight '!$B$5*MANU!AX78)+('Weight '!$B$8*MANU!BM78)+('Weight '!$B$9*MANU!CB78)+(1/2*'Weight '!$B$10*MANU!CQ78)+(4/5*'Weight '!$B$11*MANU!DF78)+('Weight '!$B$14*MANU!DU78)+('Weight '!$B$15*MANU!EJ78)+(1/3*'Weight '!$B$16*MANU!EY78)</f>
        <v>0</v>
      </c>
    </row>
    <row r="97" spans="1:16" ht="15">
      <c r="A97" s="1" t="s">
        <v>901</v>
      </c>
      <c r="B97" s="1">
        <f>(2/3*'Weight '!$B$3*MANU!F79)+(2/3*'Weight '!$B$4*MANU!U79)+(4/5*'Weight '!$B$5*MANU!AJ79)+('Weight '!$B$8*MANU!AY79)+('Weight '!$B$9*MANU!BN79)+(1/2*'Weight '!$B$10*MANU!CC79)+(4/5*'Weight '!$B$11*MANU!CR79)+('Weight '!$B$14*MANU!DG79)+('Weight '!$B$15*MANU!DV79)+(1/3*'Weight '!$B$16*MANU!EK79)</f>
        <v>42.080312004528409</v>
      </c>
      <c r="C97" s="1">
        <f>(2/3*'Weight '!$B$3*MANU!G79)+(2/3*'Weight '!$B$4*MANU!V79)+(4/5*'Weight '!$B$5*MANU!AK79)+('Weight '!$B$8*MANU!AZ79)+('Weight '!$B$9*MANU!BO79)+(1/2*'Weight '!$B$10*MANU!CD79)+(4/5*'Weight '!$B$11*MANU!CS79)+('Weight '!$B$14*MANU!DH79)+('Weight '!$B$15*MANU!DW79)+(1/3*'Weight '!$B$16*MANU!EL79)</f>
        <v>41.721177905915646</v>
      </c>
      <c r="D97" s="1">
        <f>(2/3*'Weight '!$B$3*MANU!H79)+(2/3*'Weight '!$B$4*MANU!W79)+(4/5*'Weight '!$B$5*MANU!AL79)+('Weight '!$B$8*MANU!BA79)+('Weight '!$B$9*MANU!BP79)+(1/2*'Weight '!$B$10*MANU!CE79)+(4/5*'Weight '!$B$11*MANU!CT79)+('Weight '!$B$14*MANU!DI79)+('Weight '!$B$15*MANU!DX79)+(1/3*'Weight '!$B$16*MANU!EM79)</f>
        <v>41.867208521738135</v>
      </c>
      <c r="E97" s="1">
        <f>(2/3*'Weight '!$B$3*MANU!I79)+(2/3*'Weight '!$B$4*MANU!X79)+(4/5*'Weight '!$B$5*MANU!AM79)+('Weight '!$B$8*MANU!BB79)+('Weight '!$B$9*MANU!BQ79)+(1/2*'Weight '!$B$10*MANU!CF79)+(4/5*'Weight '!$B$11*MANU!CU79)+('Weight '!$B$14*MANU!DJ79)+('Weight '!$B$15*MANU!DY79)+(1/3*'Weight '!$B$16*MANU!EN79)</f>
        <v>36.900725860500692</v>
      </c>
      <c r="F97" s="1">
        <f>(2/3*'Weight '!$B$3*MANU!J79)+(2/3*'Weight '!$B$4*MANU!Y79)+(4/5*'Weight '!$B$5*MANU!AN79)+('Weight '!$B$8*MANU!BC79)+('Weight '!$B$9*MANU!BR79)+(1/2*'Weight '!$B$10*MANU!CG79)+(4/5*'Weight '!$B$11*MANU!CV79)+('Weight '!$B$14*MANU!DK79)+('Weight '!$B$15*MANU!DZ79)+(1/3*'Weight '!$B$16*MANU!EO79)</f>
        <v>34.74942395912543</v>
      </c>
      <c r="G97" s="1">
        <f>(2/3*'Weight '!$B$3*MANU!K79)+(2/3*'Weight '!$B$4*MANU!Z79)+(4/5*'Weight '!$B$5*MANU!AO79)+('Weight '!$B$8*MANU!BD79)+('Weight '!$B$9*MANU!BS79)+(1/2*'Weight '!$B$10*MANU!CH79)+(4/5*'Weight '!$B$11*MANU!CW79)+('Weight '!$B$14*MANU!DL79)+('Weight '!$B$15*MANU!EA79)+(1/3*'Weight '!$B$16*MANU!EP79)</f>
        <v>32.216098340932099</v>
      </c>
      <c r="H97" s="1">
        <f>(2/3*'Weight '!$B$3*MANU!L79)+(2/3*'Weight '!$B$4*MANU!AA79)+(4/5*'Weight '!$B$5*MANU!AP79)+('Weight '!$B$8*MANU!BE79)+('Weight '!$B$9*MANU!BT79)+(1/2*'Weight '!$B$10*MANU!CI79)+(4/5*'Weight '!$B$11*MANU!CX79)+('Weight '!$B$14*MANU!DM79)+('Weight '!$B$15*MANU!EB79)+(1/3*'Weight '!$B$16*MANU!EQ79)</f>
        <v>31.886232977903376</v>
      </c>
      <c r="I97" s="1">
        <f>(2/3*'Weight '!$B$3*MANU!M79)+(2/3*'Weight '!$B$4*MANU!AB79)+(4/5*'Weight '!$B$5*MANU!AQ79)+('Weight '!$B$8*MANU!BF79)+('Weight '!$B$9*MANU!BU79)+(1/2*'Weight '!$B$10*MANU!CJ79)+(4/5*'Weight '!$B$11*MANU!CY79)+('Weight '!$B$14*MANU!DN79)+('Weight '!$B$15*MANU!EC79)+(1/3*'Weight '!$B$16*MANU!ER79)</f>
        <v>36.344113072719608</v>
      </c>
      <c r="J97" s="1">
        <f>(2/3*'Weight '!$B$3*MANU!N79)+(2/3*'Weight '!$B$4*MANU!AC79)+(4/5*'Weight '!$B$5*MANU!AR79)+('Weight '!$B$8*MANU!BG79)+('Weight '!$B$9*MANU!BV79)+(1/2*'Weight '!$B$10*MANU!CK79)+(4/5*'Weight '!$B$11*MANU!CZ79)+('Weight '!$B$14*MANU!DO79)+('Weight '!$B$15*MANU!ED79)+(1/3*'Weight '!$B$16*MANU!ES79)</f>
        <v>36.927711895985638</v>
      </c>
      <c r="K97" s="1">
        <f>(2/3*'Weight '!$B$3*MANU!O79)+(2/3*'Weight '!$B$4*MANU!AD79)+(4/5*'Weight '!$B$5*MANU!AS79)+('Weight '!$B$8*MANU!BH79)+('Weight '!$B$9*MANU!BW79)+(1/2*'Weight '!$B$10*MANU!CL79)+(4/5*'Weight '!$B$11*MANU!DA79)+('Weight '!$B$14*MANU!DP79)+('Weight '!$B$15*MANU!EE79)+(1/3*'Weight '!$B$16*MANU!ET79)</f>
        <v>46.000292964059838</v>
      </c>
      <c r="L97" s="1">
        <f>(2/3*'Weight '!$B$3*MANU!P79)+(2/3*'Weight '!$B$4*MANU!AE79)+(4/5*'Weight '!$B$5*MANU!AT79)+('Weight '!$B$8*MANU!BI79)+('Weight '!$B$9*MANU!BX79)+(1/2*'Weight '!$B$10*MANU!CM79)+(4/5*'Weight '!$B$11*MANU!DB79)+('Weight '!$B$14*MANU!DQ79)+('Weight '!$B$15*MANU!EF79)+(1/3*'Weight '!$B$16*MANU!EU79)</f>
        <v>33.689669073034246</v>
      </c>
      <c r="M97" s="1">
        <f>(2/3*'Weight '!$B$3*MANU!Q79)+(2/3*'Weight '!$B$4*MANU!AF79)+(4/5*'Weight '!$B$5*MANU!AU79)+('Weight '!$B$8*MANU!BJ79)+('Weight '!$B$9*MANU!BY79)+(1/2*'Weight '!$B$10*MANU!CN79)+(4/5*'Weight '!$B$11*MANU!DC79)+('Weight '!$B$14*MANU!DR79)+('Weight '!$B$15*MANU!EG79)+(1/3*'Weight '!$B$16*MANU!EV79)</f>
        <v>28.301304110946006</v>
      </c>
      <c r="N97" s="1">
        <f>(2/3*'Weight '!$B$3*MANU!R79)+(2/3*'Weight '!$B$4*MANU!AG79)+(4/5*'Weight '!$B$5*MANU!AV79)+('Weight '!$B$8*MANU!BK79)+('Weight '!$B$9*MANU!BZ79)+(1/2*'Weight '!$B$10*MANU!CO79)+(4/5*'Weight '!$B$11*MANU!DD79)+('Weight '!$B$14*MANU!DS79)+('Weight '!$B$15*MANU!EH79)+(1/3*'Weight '!$B$16*MANU!EW79)</f>
        <v>23.718118686868653</v>
      </c>
      <c r="O97" s="1">
        <f>(2/3*'Weight '!$B$3*MANU!S79)+(2/3*'Weight '!$B$4*MANU!AH79)+(4/5*'Weight '!$B$5*MANU!AW79)+('Weight '!$B$8*MANU!BL79)+('Weight '!$B$9*MANU!CA79)+(1/2*'Weight '!$B$10*MANU!CP79)+(4/5*'Weight '!$B$11*MANU!DE79)+('Weight '!$B$14*MANU!DT79)+('Weight '!$B$15*MANU!EI79)+(1/3*'Weight '!$B$16*MANU!EX79)</f>
        <v>27.290082021680668</v>
      </c>
      <c r="P97" s="1">
        <f>(2/3*'Weight '!$B$3*MANU!T79)+(2/3*'Weight '!$B$4*MANU!AI79)+(4/5*'Weight '!$B$5*MANU!AX79)+('Weight '!$B$8*MANU!BM79)+('Weight '!$B$9*MANU!CB79)+(1/2*'Weight '!$B$10*MANU!CQ79)+(4/5*'Weight '!$B$11*MANU!DF79)+('Weight '!$B$14*MANU!DU79)+('Weight '!$B$15*MANU!EJ79)+(1/3*'Weight '!$B$16*MANU!EY79)</f>
        <v>30.360264748390456</v>
      </c>
    </row>
    <row r="98" spans="1:16" ht="15">
      <c r="A98" s="1" t="s">
        <v>835</v>
      </c>
      <c r="B98" s="1">
        <f>(2/3*'Weight '!$B$3*MANU!F80)+(2/3*'Weight '!$B$4*MANU!U80)+(4/5*'Weight '!$B$5*MANU!AJ80)+('Weight '!$B$8*MANU!AY80)+('Weight '!$B$9*MANU!BN80)+(1/2*'Weight '!$B$10*MANU!CC80)+(4/5*'Weight '!$B$11*MANU!CR80)+('Weight '!$B$14*MANU!DG80)+('Weight '!$B$15*MANU!DV80)+(1/3*'Weight '!$B$16*MANU!EK80)</f>
        <v>62.492207079586088</v>
      </c>
      <c r="C98" s="1">
        <f>(2/3*'Weight '!$B$3*MANU!G80)+(2/3*'Weight '!$B$4*MANU!V80)+(4/5*'Weight '!$B$5*MANU!AK80)+('Weight '!$B$8*MANU!AZ80)+('Weight '!$B$9*MANU!BO80)+(1/2*'Weight '!$B$10*MANU!CD80)+(4/5*'Weight '!$B$11*MANU!CS80)+('Weight '!$B$14*MANU!DH80)+('Weight '!$B$15*MANU!DW80)+(1/3*'Weight '!$B$16*MANU!EL80)</f>
        <v>56.218774004697615</v>
      </c>
      <c r="D98" s="1">
        <f>(2/3*'Weight '!$B$3*MANU!H80)+(2/3*'Weight '!$B$4*MANU!W80)+(4/5*'Weight '!$B$5*MANU!AL80)+('Weight '!$B$8*MANU!BA80)+('Weight '!$B$9*MANU!BP80)+(1/2*'Weight '!$B$10*MANU!CE80)+(4/5*'Weight '!$B$11*MANU!CT80)+('Weight '!$B$14*MANU!DI80)+('Weight '!$B$15*MANU!DX80)+(1/3*'Weight '!$B$16*MANU!EM80)</f>
        <v>56.459106080333711</v>
      </c>
      <c r="E98" s="1">
        <f>(2/3*'Weight '!$B$3*MANU!I80)+(2/3*'Weight '!$B$4*MANU!X80)+(4/5*'Weight '!$B$5*MANU!AM80)+('Weight '!$B$8*MANU!BB80)+('Weight '!$B$9*MANU!BQ80)+(1/2*'Weight '!$B$10*MANU!CF80)+(4/5*'Weight '!$B$11*MANU!CU80)+('Weight '!$B$14*MANU!DJ80)+('Weight '!$B$15*MANU!DY80)+(1/3*'Weight '!$B$16*MANU!EN80)</f>
        <v>56.251984225967739</v>
      </c>
      <c r="F98" s="1">
        <f>(2/3*'Weight '!$B$3*MANU!J80)+(2/3*'Weight '!$B$4*MANU!Y80)+(4/5*'Weight '!$B$5*MANU!AN80)+('Weight '!$B$8*MANU!BC80)+('Weight '!$B$9*MANU!BR80)+(1/2*'Weight '!$B$10*MANU!CG80)+(4/5*'Weight '!$B$11*MANU!CV80)+('Weight '!$B$14*MANU!DK80)+('Weight '!$B$15*MANU!DZ80)+(1/3*'Weight '!$B$16*MANU!EO80)</f>
        <v>51.130732863627593</v>
      </c>
      <c r="G98" s="1">
        <f>(2/3*'Weight '!$B$3*MANU!K80)+(2/3*'Weight '!$B$4*MANU!Z80)+(4/5*'Weight '!$B$5*MANU!AO80)+('Weight '!$B$8*MANU!BD80)+('Weight '!$B$9*MANU!BS80)+(1/2*'Weight '!$B$10*MANU!CH80)+(4/5*'Weight '!$B$11*MANU!CW80)+('Weight '!$B$14*MANU!DL80)+('Weight '!$B$15*MANU!EA80)+(1/3*'Weight '!$B$16*MANU!EP80)</f>
        <v>50.36709726443766</v>
      </c>
      <c r="H98" s="1">
        <f>(2/3*'Weight '!$B$3*MANU!L80)+(2/3*'Weight '!$B$4*MANU!AA80)+(4/5*'Weight '!$B$5*MANU!AP80)+('Weight '!$B$8*MANU!BE80)+('Weight '!$B$9*MANU!BT80)+(1/2*'Weight '!$B$10*MANU!CI80)+(4/5*'Weight '!$B$11*MANU!CX80)+('Weight '!$B$14*MANU!DM80)+('Weight '!$B$15*MANU!EB80)+(1/3*'Weight '!$B$16*MANU!EQ80)</f>
        <v>51.578875270944764</v>
      </c>
      <c r="I98" s="1">
        <f>(2/3*'Weight '!$B$3*MANU!M80)+(2/3*'Weight '!$B$4*MANU!AB80)+(4/5*'Weight '!$B$5*MANU!AQ80)+('Weight '!$B$8*MANU!BF80)+('Weight '!$B$9*MANU!BU80)+(1/2*'Weight '!$B$10*MANU!CJ80)+(4/5*'Weight '!$B$11*MANU!CY80)+('Weight '!$B$14*MANU!DN80)+('Weight '!$B$15*MANU!EC80)+(1/3*'Weight '!$B$16*MANU!ER80)</f>
        <v>58.11121089146036</v>
      </c>
      <c r="J98" s="1">
        <f>(2/3*'Weight '!$B$3*MANU!N80)+(2/3*'Weight '!$B$4*MANU!AC80)+(4/5*'Weight '!$B$5*MANU!AR80)+('Weight '!$B$8*MANU!BG80)+('Weight '!$B$9*MANU!BV80)+(1/2*'Weight '!$B$10*MANU!CK80)+(4/5*'Weight '!$B$11*MANU!CZ80)+('Weight '!$B$14*MANU!DO80)+('Weight '!$B$15*MANU!ED80)+(1/3*'Weight '!$B$16*MANU!ES80)</f>
        <v>59.481616059379206</v>
      </c>
      <c r="K98" s="1">
        <f>(2/3*'Weight '!$B$3*MANU!O80)+(2/3*'Weight '!$B$4*MANU!AD80)+(4/5*'Weight '!$B$5*MANU!AS80)+('Weight '!$B$8*MANU!BH80)+('Weight '!$B$9*MANU!BW80)+(1/2*'Weight '!$B$10*MANU!CL80)+(4/5*'Weight '!$B$11*MANU!DA80)+('Weight '!$B$14*MANU!DP80)+('Weight '!$B$15*MANU!EE80)+(1/3*'Weight '!$B$16*MANU!ET80)</f>
        <v>65.624947970863644</v>
      </c>
      <c r="L98" s="1">
        <f>(2/3*'Weight '!$B$3*MANU!P80)+(2/3*'Weight '!$B$4*MANU!AE80)+(4/5*'Weight '!$B$5*MANU!AT80)+('Weight '!$B$8*MANU!BI80)+('Weight '!$B$9*MANU!BX80)+(1/2*'Weight '!$B$10*MANU!CM80)+(4/5*'Weight '!$B$11*MANU!DB80)+('Weight '!$B$14*MANU!DQ80)+('Weight '!$B$15*MANU!EF80)+(1/3*'Weight '!$B$16*MANU!EU80)</f>
        <v>59.399931734522035</v>
      </c>
      <c r="M98" s="1">
        <f>(2/3*'Weight '!$B$3*MANU!Q80)+(2/3*'Weight '!$B$4*MANU!AF80)+(4/5*'Weight '!$B$5*MANU!AU80)+('Weight '!$B$8*MANU!BJ80)+('Weight '!$B$9*MANU!BY80)+(1/2*'Weight '!$B$10*MANU!CN80)+(4/5*'Weight '!$B$11*MANU!DC80)+('Weight '!$B$14*MANU!DR80)+('Weight '!$B$15*MANU!EG80)+(1/3*'Weight '!$B$16*MANU!EV80)</f>
        <v>62.550791168113406</v>
      </c>
      <c r="N98" s="1">
        <f>(2/3*'Weight '!$B$3*MANU!R80)+(2/3*'Weight '!$B$4*MANU!AG80)+(4/5*'Weight '!$B$5*MANU!AV80)+('Weight '!$B$8*MANU!BK80)+('Weight '!$B$9*MANU!BZ80)+(1/2*'Weight '!$B$10*MANU!CO80)+(4/5*'Weight '!$B$11*MANU!DD80)+('Weight '!$B$14*MANU!DS80)+('Weight '!$B$15*MANU!EH80)+(1/3*'Weight '!$B$16*MANU!EW80)</f>
        <v>62.727272727272691</v>
      </c>
      <c r="O98" s="1">
        <f>(2/3*'Weight '!$B$3*MANU!S80)+(2/3*'Weight '!$B$4*MANU!AH80)+(4/5*'Weight '!$B$5*MANU!AW80)+('Weight '!$B$8*MANU!BL80)+('Weight '!$B$9*MANU!CA80)+(1/2*'Weight '!$B$10*MANU!CP80)+(4/5*'Weight '!$B$11*MANU!DE80)+('Weight '!$B$14*MANU!DT80)+('Weight '!$B$15*MANU!EI80)+(1/3*'Weight '!$B$16*MANU!EX80)</f>
        <v>60.734749944878907</v>
      </c>
      <c r="P98" s="1">
        <f>(2/3*'Weight '!$B$3*MANU!T80)+(2/3*'Weight '!$B$4*MANU!AI80)+(4/5*'Weight '!$B$5*MANU!AX80)+('Weight '!$B$8*MANU!BM80)+('Weight '!$B$9*MANU!CB80)+(1/2*'Weight '!$B$10*MANU!CQ80)+(4/5*'Weight '!$B$11*MANU!DF80)+('Weight '!$B$14*MANU!DU80)+('Weight '!$B$15*MANU!EJ80)+(1/3*'Weight '!$B$16*MANU!EY80)</f>
        <v>54.207646091575995</v>
      </c>
    </row>
    <row r="99" spans="1:16" ht="15">
      <c r="A99" s="1" t="s">
        <v>857</v>
      </c>
      <c r="B99" s="1">
        <f>(2/3*'Weight '!$B$3*MANU!F81)+(2/3*'Weight '!$B$4*MANU!U81)+(4/5*'Weight '!$B$5*MANU!AJ81)+('Weight '!$B$8*MANU!AY81)+('Weight '!$B$9*MANU!BN81)+(1/2*'Weight '!$B$10*MANU!CC81)+(4/5*'Weight '!$B$11*MANU!CR81)+('Weight '!$B$14*MANU!DG81)+('Weight '!$B$15*MANU!DV81)+(1/3*'Weight '!$B$16*MANU!EK81)</f>
        <v>30.762121290545181</v>
      </c>
      <c r="C99" s="1">
        <f>(2/3*'Weight '!$B$3*MANU!G81)+(2/3*'Weight '!$B$4*MANU!V81)+(4/5*'Weight '!$B$5*MANU!AK81)+('Weight '!$B$8*MANU!AZ81)+('Weight '!$B$9*MANU!BO81)+(1/2*'Weight '!$B$10*MANU!CD81)+(4/5*'Weight '!$B$11*MANU!CS81)+('Weight '!$B$14*MANU!DH81)+('Weight '!$B$15*MANU!DW81)+(1/3*'Weight '!$B$16*MANU!EL81)</f>
        <v>43.185498617303423</v>
      </c>
      <c r="D99" s="1">
        <f>(2/3*'Weight '!$B$3*MANU!H81)+(2/3*'Weight '!$B$4*MANU!W81)+(4/5*'Weight '!$B$5*MANU!AL81)+('Weight '!$B$8*MANU!BA81)+('Weight '!$B$9*MANU!BP81)+(1/2*'Weight '!$B$10*MANU!CE81)+(4/5*'Weight '!$B$11*MANU!CT81)+('Weight '!$B$14*MANU!DI81)+('Weight '!$B$15*MANU!DX81)+(1/3*'Weight '!$B$16*MANU!EM81)</f>
        <v>43.946707667323253</v>
      </c>
      <c r="E99" s="1">
        <f>(2/3*'Weight '!$B$3*MANU!I81)+(2/3*'Weight '!$B$4*MANU!X81)+(4/5*'Weight '!$B$5*MANU!AM81)+('Weight '!$B$8*MANU!BB81)+('Weight '!$B$9*MANU!BQ81)+(1/2*'Weight '!$B$10*MANU!CF81)+(4/5*'Weight '!$B$11*MANU!CU81)+('Weight '!$B$14*MANU!DJ81)+('Weight '!$B$15*MANU!DY81)+(1/3*'Weight '!$B$16*MANU!EN81)</f>
        <v>44.250803485792595</v>
      </c>
      <c r="F99" s="1">
        <f>(2/3*'Weight '!$B$3*MANU!J81)+(2/3*'Weight '!$B$4*MANU!Y81)+(4/5*'Weight '!$B$5*MANU!AN81)+('Weight '!$B$8*MANU!BC81)+('Weight '!$B$9*MANU!BR81)+(1/2*'Weight '!$B$10*MANU!CG81)+(4/5*'Weight '!$B$11*MANU!CV81)+('Weight '!$B$14*MANU!DK81)+('Weight '!$B$15*MANU!DZ81)+(1/3*'Weight '!$B$16*MANU!EO81)</f>
        <v>42.932415373079635</v>
      </c>
      <c r="G99" s="1">
        <f>(2/3*'Weight '!$B$3*MANU!K81)+(2/3*'Weight '!$B$4*MANU!Z81)+(4/5*'Weight '!$B$5*MANU!AO81)+('Weight '!$B$8*MANU!BD81)+('Weight '!$B$9*MANU!BS81)+(1/2*'Weight '!$B$10*MANU!CH81)+(4/5*'Weight '!$B$11*MANU!CW81)+('Weight '!$B$14*MANU!DL81)+('Weight '!$B$15*MANU!EA81)+(1/3*'Weight '!$B$16*MANU!EP81)</f>
        <v>35.174429736929703</v>
      </c>
      <c r="H99" s="1">
        <f>(2/3*'Weight '!$B$3*MANU!L81)+(2/3*'Weight '!$B$4*MANU!AA81)+(4/5*'Weight '!$B$5*MANU!AP81)+('Weight '!$B$8*MANU!BE81)+('Weight '!$B$9*MANU!BT81)+(1/2*'Weight '!$B$10*MANU!CI81)+(4/5*'Weight '!$B$11*MANU!CX81)+('Weight '!$B$14*MANU!DM81)+('Weight '!$B$15*MANU!EB81)+(1/3*'Weight '!$B$16*MANU!EQ81)</f>
        <v>33.672777688903075</v>
      </c>
      <c r="I99" s="1">
        <f>(2/3*'Weight '!$B$3*MANU!M81)+(2/3*'Weight '!$B$4*MANU!AB81)+(4/5*'Weight '!$B$5*MANU!AQ81)+('Weight '!$B$8*MANU!BF81)+('Weight '!$B$9*MANU!BU81)+(1/2*'Weight '!$B$10*MANU!CJ81)+(4/5*'Weight '!$B$11*MANU!CY81)+('Weight '!$B$14*MANU!DN81)+('Weight '!$B$15*MANU!EC81)+(1/3*'Weight '!$B$16*MANU!ER81)</f>
        <v>31.681784922466303</v>
      </c>
      <c r="J99" s="1">
        <f>(2/3*'Weight '!$B$3*MANU!N81)+(2/3*'Weight '!$B$4*MANU!AC81)+(4/5*'Weight '!$B$5*MANU!AR81)+('Weight '!$B$8*MANU!BG81)+('Weight '!$B$9*MANU!BV81)+(1/2*'Weight '!$B$10*MANU!CK81)+(4/5*'Weight '!$B$11*MANU!CZ81)+('Weight '!$B$14*MANU!DO81)+('Weight '!$B$15*MANU!ED81)+(1/3*'Weight '!$B$16*MANU!ES81)</f>
        <v>33.120017601933561</v>
      </c>
      <c r="K99" s="1">
        <f>(2/3*'Weight '!$B$3*MANU!O81)+(2/3*'Weight '!$B$4*MANU!AD81)+(4/5*'Weight '!$B$5*MANU!AS81)+('Weight '!$B$8*MANU!BH81)+('Weight '!$B$9*MANU!BW81)+(1/2*'Weight '!$B$10*MANU!CL81)+(4/5*'Weight '!$B$11*MANU!DA81)+('Weight '!$B$14*MANU!DP81)+('Weight '!$B$15*MANU!EE81)+(1/3*'Weight '!$B$16*MANU!ET81)</f>
        <v>33.261244113029782</v>
      </c>
      <c r="L99" s="1">
        <f>(2/3*'Weight '!$B$3*MANU!P81)+(2/3*'Weight '!$B$4*MANU!AE81)+(4/5*'Weight '!$B$5*MANU!AT81)+('Weight '!$B$8*MANU!BI81)+('Weight '!$B$9*MANU!BX81)+(1/2*'Weight '!$B$10*MANU!CM81)+(4/5*'Weight '!$B$11*MANU!DB81)+('Weight '!$B$14*MANU!DQ81)+('Weight '!$B$15*MANU!EF81)+(1/3*'Weight '!$B$16*MANU!EU81)</f>
        <v>34.692958723551804</v>
      </c>
      <c r="M99" s="1">
        <f>(2/3*'Weight '!$B$3*MANU!Q81)+(2/3*'Weight '!$B$4*MANU!AF81)+(4/5*'Weight '!$B$5*MANU!AU81)+('Weight '!$B$8*MANU!BJ81)+('Weight '!$B$9*MANU!BY81)+(1/2*'Weight '!$B$10*MANU!CN81)+(4/5*'Weight '!$B$11*MANU!DC81)+('Weight '!$B$14*MANU!DR81)+('Weight '!$B$15*MANU!EG81)+(1/3*'Weight '!$B$16*MANU!EV81)</f>
        <v>31.2482554569307</v>
      </c>
      <c r="N99" s="1">
        <f>(2/3*'Weight '!$B$3*MANU!R81)+(2/3*'Weight '!$B$4*MANU!AG81)+(4/5*'Weight '!$B$5*MANU!AV81)+('Weight '!$B$8*MANU!BK81)+('Weight '!$B$9*MANU!BZ81)+(1/2*'Weight '!$B$10*MANU!CO81)+(4/5*'Weight '!$B$11*MANU!DD81)+('Weight '!$B$14*MANU!DS81)+('Weight '!$B$15*MANU!EH81)+(1/3*'Weight '!$B$16*MANU!EW81)</f>
        <v>36.176533416414998</v>
      </c>
      <c r="O99" s="1">
        <f>(2/3*'Weight '!$B$3*MANU!S81)+(2/3*'Weight '!$B$4*MANU!AH81)+(4/5*'Weight '!$B$5*MANU!AW81)+('Weight '!$B$8*MANU!BL81)+('Weight '!$B$9*MANU!CA81)+(1/2*'Weight '!$B$10*MANU!CP81)+(4/5*'Weight '!$B$11*MANU!DE81)+('Weight '!$B$14*MANU!DT81)+('Weight '!$B$15*MANU!EI81)+(1/3*'Weight '!$B$16*MANU!EX81)</f>
        <v>32.218506493506474</v>
      </c>
      <c r="P99" s="1">
        <f>(2/3*'Weight '!$B$3*MANU!T81)+(2/3*'Weight '!$B$4*MANU!AI81)+(4/5*'Weight '!$B$5*MANU!AX81)+('Weight '!$B$8*MANU!BM81)+('Weight '!$B$9*MANU!CB81)+(1/2*'Weight '!$B$10*MANU!CQ81)+(4/5*'Weight '!$B$11*MANU!DF81)+('Weight '!$B$14*MANU!DU81)+('Weight '!$B$15*MANU!EJ81)+(1/3*'Weight '!$B$16*MANU!EY81)</f>
        <v>37.515844245864436</v>
      </c>
    </row>
    <row r="100" spans="1:16" ht="15">
      <c r="A100" s="1" t="s">
        <v>758</v>
      </c>
      <c r="B100" s="1">
        <f>(2/3*'Weight '!$B$3*MANU!F82)+(2/3*'Weight '!$B$4*MANU!U82)+(4/5*'Weight '!$B$5*MANU!AJ82)+('Weight '!$B$8*MANU!AY82)+('Weight '!$B$9*MANU!BN82)+(1/2*'Weight '!$B$10*MANU!CC82)+(4/5*'Weight '!$B$11*MANU!CR82)+('Weight '!$B$14*MANU!DG82)+('Weight '!$B$15*MANU!DV82)+(1/3*'Weight '!$B$16*MANU!EK82)</f>
        <v>62.583292529508221</v>
      </c>
      <c r="C100" s="1">
        <f>(2/3*'Weight '!$B$3*MANU!G82)+(2/3*'Weight '!$B$4*MANU!V82)+(4/5*'Weight '!$B$5*MANU!AK82)+('Weight '!$B$8*MANU!AZ82)+('Weight '!$B$9*MANU!BO82)+(1/2*'Weight '!$B$10*MANU!CD82)+(4/5*'Weight '!$B$11*MANU!CS82)+('Weight '!$B$14*MANU!DH82)+('Weight '!$B$15*MANU!DW82)+(1/3*'Weight '!$B$16*MANU!EL82)</f>
        <v>66.956237762674547</v>
      </c>
      <c r="D100" s="1">
        <f>(2/3*'Weight '!$B$3*MANU!H82)+(2/3*'Weight '!$B$4*MANU!W82)+(4/5*'Weight '!$B$5*MANU!AL82)+('Weight '!$B$8*MANU!BA82)+('Weight '!$B$9*MANU!BP82)+(1/2*'Weight '!$B$10*MANU!CE82)+(4/5*'Weight '!$B$11*MANU!CT82)+('Weight '!$B$14*MANU!DI82)+('Weight '!$B$15*MANU!DX82)+(1/3*'Weight '!$B$16*MANU!EM82)</f>
        <v>60.505327236213027</v>
      </c>
      <c r="E100" s="1">
        <f>(2/3*'Weight '!$B$3*MANU!I82)+(2/3*'Weight '!$B$4*MANU!X82)+(4/5*'Weight '!$B$5*MANU!AM82)+('Weight '!$B$8*MANU!BB82)+('Weight '!$B$9*MANU!BQ82)+(1/2*'Weight '!$B$10*MANU!CF82)+(4/5*'Weight '!$B$11*MANU!CU82)+('Weight '!$B$14*MANU!DJ82)+('Weight '!$B$15*MANU!DY82)+(1/3*'Weight '!$B$16*MANU!EN82)</f>
        <v>52.049653679653645</v>
      </c>
      <c r="F100" s="1">
        <f>(2/3*'Weight '!$B$3*MANU!J82)+(2/3*'Weight '!$B$4*MANU!Y82)+(4/5*'Weight '!$B$5*MANU!AN82)+('Weight '!$B$8*MANU!BC82)+('Weight '!$B$9*MANU!BR82)+(1/2*'Weight '!$B$10*MANU!CG82)+(4/5*'Weight '!$B$11*MANU!CV82)+('Weight '!$B$14*MANU!DK82)+('Weight '!$B$15*MANU!DZ82)+(1/3*'Weight '!$B$16*MANU!EO82)</f>
        <v>43.968668496911427</v>
      </c>
      <c r="G100" s="1">
        <f>(2/3*'Weight '!$B$3*MANU!K82)+(2/3*'Weight '!$B$4*MANU!Z82)+(4/5*'Weight '!$B$5*MANU!AO82)+('Weight '!$B$8*MANU!BD82)+('Weight '!$B$9*MANU!BS82)+(1/2*'Weight '!$B$10*MANU!CH82)+(4/5*'Weight '!$B$11*MANU!CW82)+('Weight '!$B$14*MANU!DL82)+('Weight '!$B$15*MANU!EA82)+(1/3*'Weight '!$B$16*MANU!EP82)</f>
        <v>49.030328737010365</v>
      </c>
      <c r="H100" s="1">
        <f>(2/3*'Weight '!$B$3*MANU!L82)+(2/3*'Weight '!$B$4*MANU!AA82)+(4/5*'Weight '!$B$5*MANU!AP82)+('Weight '!$B$8*MANU!BE82)+('Weight '!$B$9*MANU!BT82)+(1/2*'Weight '!$B$10*MANU!CI82)+(4/5*'Weight '!$B$11*MANU!CX82)+('Weight '!$B$14*MANU!DM82)+('Weight '!$B$15*MANU!EB82)+(1/3*'Weight '!$B$16*MANU!EQ82)</f>
        <v>54.913712431693966</v>
      </c>
      <c r="I100" s="1">
        <f>(2/3*'Weight '!$B$3*MANU!M82)+(2/3*'Weight '!$B$4*MANU!AB82)+(4/5*'Weight '!$B$5*MANU!AQ82)+('Weight '!$B$8*MANU!BF82)+('Weight '!$B$9*MANU!BU82)+(1/2*'Weight '!$B$10*MANU!CJ82)+(4/5*'Weight '!$B$11*MANU!CY82)+('Weight '!$B$14*MANU!DN82)+('Weight '!$B$15*MANU!EC82)+(1/3*'Weight '!$B$16*MANU!ER82)</f>
        <v>53.058981266005667</v>
      </c>
      <c r="J100" s="1">
        <f>(2/3*'Weight '!$B$3*MANU!N82)+(2/3*'Weight '!$B$4*MANU!AC82)+(4/5*'Weight '!$B$5*MANU!AR82)+('Weight '!$B$8*MANU!BG82)+('Weight '!$B$9*MANU!BV82)+(1/2*'Weight '!$B$10*MANU!CK82)+(4/5*'Weight '!$B$11*MANU!CZ82)+('Weight '!$B$14*MANU!DO82)+('Weight '!$B$15*MANU!ED82)+(1/3*'Weight '!$B$16*MANU!ES82)</f>
        <v>59.699768867450487</v>
      </c>
      <c r="K100" s="1">
        <f>(2/3*'Weight '!$B$3*MANU!O82)+(2/3*'Weight '!$B$4*MANU!AD82)+(4/5*'Weight '!$B$5*MANU!AS82)+('Weight '!$B$8*MANU!BH82)+('Weight '!$B$9*MANU!BW82)+(1/2*'Weight '!$B$10*MANU!CL82)+(4/5*'Weight '!$B$11*MANU!DA82)+('Weight '!$B$14*MANU!DP82)+('Weight '!$B$15*MANU!EE82)+(1/3*'Weight '!$B$16*MANU!ET82)</f>
        <v>55.706822187855927</v>
      </c>
      <c r="L100" s="1">
        <f>(2/3*'Weight '!$B$3*MANU!P82)+(2/3*'Weight '!$B$4*MANU!AE82)+(4/5*'Weight '!$B$5*MANU!AT82)+('Weight '!$B$8*MANU!BI82)+('Weight '!$B$9*MANU!BX82)+(1/2*'Weight '!$B$10*MANU!CM82)+(4/5*'Weight '!$B$11*MANU!DB82)+('Weight '!$B$14*MANU!DQ82)+('Weight '!$B$15*MANU!EF82)+(1/3*'Weight '!$B$16*MANU!EU82)</f>
        <v>49.313522295765949</v>
      </c>
      <c r="M100" s="1">
        <f>(2/3*'Weight '!$B$3*MANU!Q82)+(2/3*'Weight '!$B$4*MANU!AF82)+(4/5*'Weight '!$B$5*MANU!AU82)+('Weight '!$B$8*MANU!BJ82)+('Weight '!$B$9*MANU!BY82)+(1/2*'Weight '!$B$10*MANU!CN82)+(4/5*'Weight '!$B$11*MANU!DC82)+('Weight '!$B$14*MANU!DR82)+('Weight '!$B$15*MANU!EG82)+(1/3*'Weight '!$B$16*MANU!EV82)</f>
        <v>62.735252525252513</v>
      </c>
      <c r="N100" s="1">
        <f>(2/3*'Weight '!$B$3*MANU!R82)+(2/3*'Weight '!$B$4*MANU!AG82)+(4/5*'Weight '!$B$5*MANU!AV82)+('Weight '!$B$8*MANU!BK82)+('Weight '!$B$9*MANU!BZ82)+(1/2*'Weight '!$B$10*MANU!CO82)+(4/5*'Weight '!$B$11*MANU!DD82)+('Weight '!$B$14*MANU!DS82)+('Weight '!$B$15*MANU!EH82)+(1/3*'Weight '!$B$16*MANU!EW82)</f>
        <v>44.851673053676564</v>
      </c>
      <c r="O100" s="1">
        <f>(2/3*'Weight '!$B$3*MANU!S82)+(2/3*'Weight '!$B$4*MANU!AH82)+(4/5*'Weight '!$B$5*MANU!AW82)+('Weight '!$B$8*MANU!BL82)+('Weight '!$B$9*MANU!CA82)+(1/2*'Weight '!$B$10*MANU!CP82)+(4/5*'Weight '!$B$11*MANU!DE82)+('Weight '!$B$14*MANU!DT82)+('Weight '!$B$15*MANU!EI82)+(1/3*'Weight '!$B$16*MANU!EX82)</f>
        <v>34.698140301318254</v>
      </c>
      <c r="P100" s="1">
        <f>(2/3*'Weight '!$B$3*MANU!T82)+(2/3*'Weight '!$B$4*MANU!AI82)+(4/5*'Weight '!$B$5*MANU!AX82)+('Weight '!$B$8*MANU!BM82)+('Weight '!$B$9*MANU!CB82)+(1/2*'Weight '!$B$10*MANU!CQ82)+(4/5*'Weight '!$B$11*MANU!DF82)+('Weight '!$B$14*MANU!DU82)+('Weight '!$B$15*MANU!EJ82)+(1/3*'Weight '!$B$16*MANU!EY82)</f>
        <v>35.472433887951098</v>
      </c>
    </row>
    <row r="101" spans="1:16" ht="15">
      <c r="A101" s="1" t="s">
        <v>695</v>
      </c>
      <c r="B101" s="1">
        <f>(2/3*'Weight '!$B$3*MANU!F83)+(2/3*'Weight '!$B$4*MANU!U83)+(4/5*'Weight '!$B$5*MANU!AJ83)+('Weight '!$B$8*MANU!AY83)+('Weight '!$B$9*MANU!BN83)+(1/2*'Weight '!$B$10*MANU!CC83)+(4/5*'Weight '!$B$11*MANU!CR83)+('Weight '!$B$14*MANU!DG83)+('Weight '!$B$15*MANU!DV83)+(1/3*'Weight '!$B$16*MANU!EK83)</f>
        <v>52.683089081311252</v>
      </c>
      <c r="C101" s="1">
        <f>(2/3*'Weight '!$B$3*MANU!G83)+(2/3*'Weight '!$B$4*MANU!V83)+(4/5*'Weight '!$B$5*MANU!AK83)+('Weight '!$B$8*MANU!AZ83)+('Weight '!$B$9*MANU!BO83)+(1/2*'Weight '!$B$10*MANU!CD83)+(4/5*'Weight '!$B$11*MANU!CS83)+('Weight '!$B$14*MANU!DH83)+('Weight '!$B$15*MANU!DW83)+(1/3*'Weight '!$B$16*MANU!EL83)</f>
        <v>53.152511124488015</v>
      </c>
      <c r="D101" s="1">
        <f>(2/3*'Weight '!$B$3*MANU!H83)+(2/3*'Weight '!$B$4*MANU!W83)+(4/5*'Weight '!$B$5*MANU!AL83)+('Weight '!$B$8*MANU!BA83)+('Weight '!$B$9*MANU!BP83)+(1/2*'Weight '!$B$10*MANU!CE83)+(4/5*'Weight '!$B$11*MANU!CT83)+('Weight '!$B$14*MANU!DI83)+('Weight '!$B$15*MANU!DX83)+(1/3*'Weight '!$B$16*MANU!EM83)</f>
        <v>54.562189442900817</v>
      </c>
      <c r="E101" s="1">
        <f>(2/3*'Weight '!$B$3*MANU!I83)+(2/3*'Weight '!$B$4*MANU!X83)+(4/5*'Weight '!$B$5*MANU!AM83)+('Weight '!$B$8*MANU!BB83)+('Weight '!$B$9*MANU!BQ83)+(1/2*'Weight '!$B$10*MANU!CF83)+(4/5*'Weight '!$B$11*MANU!CU83)+('Weight '!$B$14*MANU!DJ83)+('Weight '!$B$15*MANU!DY83)+(1/3*'Weight '!$B$16*MANU!EN83)</f>
        <v>54.090766716639209</v>
      </c>
      <c r="F101" s="1">
        <f>(2/3*'Weight '!$B$3*MANU!J83)+(2/3*'Weight '!$B$4*MANU!Y83)+(4/5*'Weight '!$B$5*MANU!AN83)+('Weight '!$B$8*MANU!BC83)+('Weight '!$B$9*MANU!BR83)+(1/2*'Weight '!$B$10*MANU!CG83)+(4/5*'Weight '!$B$11*MANU!CV83)+('Weight '!$B$14*MANU!DK83)+('Weight '!$B$15*MANU!DZ83)+(1/3*'Weight '!$B$16*MANU!EO83)</f>
        <v>41.142477654358807</v>
      </c>
      <c r="G101" s="1">
        <f>(2/3*'Weight '!$B$3*MANU!K83)+(2/3*'Weight '!$B$4*MANU!Z83)+(4/5*'Weight '!$B$5*MANU!AO83)+('Weight '!$B$8*MANU!BD83)+('Weight '!$B$9*MANU!BS83)+(1/2*'Weight '!$B$10*MANU!CH83)+(4/5*'Weight '!$B$11*MANU!CW83)+('Weight '!$B$14*MANU!DL83)+('Weight '!$B$15*MANU!EA83)+(1/3*'Weight '!$B$16*MANU!EP83)</f>
        <v>42.524859352486828</v>
      </c>
      <c r="H101" s="1">
        <f>(2/3*'Weight '!$B$3*MANU!L83)+(2/3*'Weight '!$B$4*MANU!AA83)+(4/5*'Weight '!$B$5*MANU!AP83)+('Weight '!$B$8*MANU!BE83)+('Weight '!$B$9*MANU!BT83)+(1/2*'Weight '!$B$10*MANU!CI83)+(4/5*'Weight '!$B$11*MANU!CX83)+('Weight '!$B$14*MANU!DM83)+('Weight '!$B$15*MANU!EB83)+(1/3*'Weight '!$B$16*MANU!EQ83)</f>
        <v>39.853759805342513</v>
      </c>
      <c r="I101" s="1">
        <f>(2/3*'Weight '!$B$3*MANU!M83)+(2/3*'Weight '!$B$4*MANU!AB83)+(4/5*'Weight '!$B$5*MANU!AQ83)+('Weight '!$B$8*MANU!BF83)+('Weight '!$B$9*MANU!BU83)+(1/2*'Weight '!$B$10*MANU!CJ83)+(4/5*'Weight '!$B$11*MANU!CY83)+('Weight '!$B$14*MANU!DN83)+('Weight '!$B$15*MANU!EC83)+(1/3*'Weight '!$B$16*MANU!ER83)</f>
        <v>44.725742252753435</v>
      </c>
      <c r="J101" s="1">
        <f>(2/3*'Weight '!$B$3*MANU!N83)+(2/3*'Weight '!$B$4*MANU!AC83)+(4/5*'Weight '!$B$5*MANU!AR83)+('Weight '!$B$8*MANU!BG83)+('Weight '!$B$9*MANU!BV83)+(1/2*'Weight '!$B$10*MANU!CK83)+(4/5*'Weight '!$B$11*MANU!CZ83)+('Weight '!$B$14*MANU!DO83)+('Weight '!$B$15*MANU!ED83)+(1/3*'Weight '!$B$16*MANU!ES83)</f>
        <v>38.359086062106215</v>
      </c>
      <c r="K101" s="1">
        <f>(2/3*'Weight '!$B$3*MANU!O83)+(2/3*'Weight '!$B$4*MANU!AD83)+(4/5*'Weight '!$B$5*MANU!AS83)+('Weight '!$B$8*MANU!BH83)+('Weight '!$B$9*MANU!BW83)+(1/2*'Weight '!$B$10*MANU!CL83)+(4/5*'Weight '!$B$11*MANU!DA83)+('Weight '!$B$14*MANU!DP83)+('Weight '!$B$15*MANU!EE83)+(1/3*'Weight '!$B$16*MANU!ET83)</f>
        <v>37.629832247459817</v>
      </c>
      <c r="L101" s="1">
        <f>(2/3*'Weight '!$B$3*MANU!P83)+(2/3*'Weight '!$B$4*MANU!AE83)+(4/5*'Weight '!$B$5*MANU!AT83)+('Weight '!$B$8*MANU!BI83)+('Weight '!$B$9*MANU!BX83)+(1/2*'Weight '!$B$10*MANU!CM83)+(4/5*'Weight '!$B$11*MANU!DB83)+('Weight '!$B$14*MANU!DQ83)+('Weight '!$B$15*MANU!EF83)+(1/3*'Weight '!$B$16*MANU!EU83)</f>
        <v>37.10548157019516</v>
      </c>
      <c r="M101" s="1">
        <f>(2/3*'Weight '!$B$3*MANU!Q83)+(2/3*'Weight '!$B$4*MANU!AF83)+(4/5*'Weight '!$B$5*MANU!AU83)+('Weight '!$B$8*MANU!BJ83)+('Weight '!$B$9*MANU!BY83)+(1/2*'Weight '!$B$10*MANU!CN83)+(4/5*'Weight '!$B$11*MANU!DC83)+('Weight '!$B$14*MANU!DR83)+('Weight '!$B$15*MANU!EG83)+(1/3*'Weight '!$B$16*MANU!EV83)</f>
        <v>26.550158003102734</v>
      </c>
      <c r="N101" s="1">
        <f>(2/3*'Weight '!$B$3*MANU!R83)+(2/3*'Weight '!$B$4*MANU!AG83)+(4/5*'Weight '!$B$5*MANU!AV83)+('Weight '!$B$8*MANU!BK83)+('Weight '!$B$9*MANU!BZ83)+(1/2*'Weight '!$B$10*MANU!CO83)+(4/5*'Weight '!$B$11*MANU!DD83)+('Weight '!$B$14*MANU!DS83)+('Weight '!$B$15*MANU!EH83)+(1/3*'Weight '!$B$16*MANU!EW83)</f>
        <v>34.151920062695901</v>
      </c>
      <c r="O101" s="1">
        <f>(2/3*'Weight '!$B$3*MANU!S83)+(2/3*'Weight '!$B$4*MANU!AH83)+(4/5*'Weight '!$B$5*MANU!AW83)+('Weight '!$B$8*MANU!BL83)+('Weight '!$B$9*MANU!CA83)+(1/2*'Weight '!$B$10*MANU!CP83)+(4/5*'Weight '!$B$11*MANU!DE83)+('Weight '!$B$14*MANU!DT83)+('Weight '!$B$15*MANU!EI83)+(1/3*'Weight '!$B$16*MANU!EX83)</f>
        <v>41.758254542624755</v>
      </c>
      <c r="P101" s="1">
        <f>(2/3*'Weight '!$B$3*MANU!T83)+(2/3*'Weight '!$B$4*MANU!AI83)+(4/5*'Weight '!$B$5*MANU!AX83)+('Weight '!$B$8*MANU!BM83)+('Weight '!$B$9*MANU!CB83)+(1/2*'Weight '!$B$10*MANU!CQ83)+(4/5*'Weight '!$B$11*MANU!DF83)+('Weight '!$B$14*MANU!DU83)+('Weight '!$B$15*MANU!EJ83)+(1/3*'Weight '!$B$16*MANU!EY83)</f>
        <v>32.445705613655448</v>
      </c>
    </row>
    <row r="102" spans="1:16" ht="15">
      <c r="A102" s="1" t="s">
        <v>680</v>
      </c>
      <c r="B102" s="1">
        <f>(2/3*'Weight '!$B$3*MANU!F84)+(2/3*'Weight '!$B$4*MANU!U84)+(4/5*'Weight '!$B$5*MANU!AJ84)+('Weight '!$B$8*MANU!AY84)+('Weight '!$B$9*MANU!BN84)+(1/2*'Weight '!$B$10*MANU!CC84)+(4/5*'Weight '!$B$11*MANU!CR84)+('Weight '!$B$14*MANU!DG84)+('Weight '!$B$15*MANU!DV84)+(1/3*'Weight '!$B$16*MANU!EK84)</f>
        <v>49.502591220994212</v>
      </c>
      <c r="C102" s="1">
        <f>(2/3*'Weight '!$B$3*MANU!G84)+(2/3*'Weight '!$B$4*MANU!V84)+(4/5*'Weight '!$B$5*MANU!AK84)+('Weight '!$B$8*MANU!AZ84)+('Weight '!$B$9*MANU!BO84)+(1/2*'Weight '!$B$10*MANU!CD84)+(4/5*'Weight '!$B$11*MANU!CS84)+('Weight '!$B$14*MANU!DH84)+('Weight '!$B$15*MANU!DW84)+(1/3*'Weight '!$B$16*MANU!EL84)</f>
        <v>56.381379683189607</v>
      </c>
      <c r="D102" s="1">
        <f>(2/3*'Weight '!$B$3*MANU!H84)+(2/3*'Weight '!$B$4*MANU!W84)+(4/5*'Weight '!$B$5*MANU!AL84)+('Weight '!$B$8*MANU!BA84)+('Weight '!$B$9*MANU!BP84)+(1/2*'Weight '!$B$10*MANU!CE84)+(4/5*'Weight '!$B$11*MANU!CT84)+('Weight '!$B$14*MANU!DI84)+('Weight '!$B$15*MANU!DX84)+(1/3*'Weight '!$B$16*MANU!EM84)</f>
        <v>57.736546809946944</v>
      </c>
      <c r="E102" s="1">
        <f>(2/3*'Weight '!$B$3*MANU!I84)+(2/3*'Weight '!$B$4*MANU!X84)+(4/5*'Weight '!$B$5*MANU!AM84)+('Weight '!$B$8*MANU!BB84)+('Weight '!$B$9*MANU!BQ84)+(1/2*'Weight '!$B$10*MANU!CF84)+(4/5*'Weight '!$B$11*MANU!CU84)+('Weight '!$B$14*MANU!DJ84)+('Weight '!$B$15*MANU!DY84)+(1/3*'Weight '!$B$16*MANU!EN84)</f>
        <v>57.36393574017282</v>
      </c>
      <c r="F102" s="1">
        <f>(2/3*'Weight '!$B$3*MANU!J84)+(2/3*'Weight '!$B$4*MANU!Y84)+(4/5*'Weight '!$B$5*MANU!AN84)+('Weight '!$B$8*MANU!BC84)+('Weight '!$B$9*MANU!BR84)+(1/2*'Weight '!$B$10*MANU!CG84)+(4/5*'Weight '!$B$11*MANU!CV84)+('Weight '!$B$14*MANU!DK84)+('Weight '!$B$15*MANU!DZ84)+(1/3*'Weight '!$B$16*MANU!EO84)</f>
        <v>62.084848484848443</v>
      </c>
      <c r="G102" s="1">
        <f>(2/3*'Weight '!$B$3*MANU!K84)+(2/3*'Weight '!$B$4*MANU!Z84)+(4/5*'Weight '!$B$5*MANU!AO84)+('Weight '!$B$8*MANU!BD84)+('Weight '!$B$9*MANU!BS84)+(1/2*'Weight '!$B$10*MANU!CH84)+(4/5*'Weight '!$B$11*MANU!CW84)+('Weight '!$B$14*MANU!DL84)+('Weight '!$B$15*MANU!EA84)+(1/3*'Weight '!$B$16*MANU!EP84)</f>
        <v>55.345850491878252</v>
      </c>
      <c r="H102" s="1">
        <f>(2/3*'Weight '!$B$3*MANU!L84)+(2/3*'Weight '!$B$4*MANU!AA84)+(4/5*'Weight '!$B$5*MANU!AP84)+('Weight '!$B$8*MANU!BE84)+('Weight '!$B$9*MANU!BT84)+(1/2*'Weight '!$B$10*MANU!CI84)+(4/5*'Weight '!$B$11*MANU!CX84)+('Weight '!$B$14*MANU!DM84)+('Weight '!$B$15*MANU!EB84)+(1/3*'Weight '!$B$16*MANU!EQ84)</f>
        <v>51.821220594952592</v>
      </c>
      <c r="I102" s="1">
        <f>(2/3*'Weight '!$B$3*MANU!M84)+(2/3*'Weight '!$B$4*MANU!AB84)+(4/5*'Weight '!$B$5*MANU!AQ84)+('Weight '!$B$8*MANU!BF84)+('Weight '!$B$9*MANU!BU84)+(1/2*'Weight '!$B$10*MANU!CJ84)+(4/5*'Weight '!$B$11*MANU!CY84)+('Weight '!$B$14*MANU!DN84)+('Weight '!$B$15*MANU!EC84)+(1/3*'Weight '!$B$16*MANU!ER84)</f>
        <v>57.967264344262247</v>
      </c>
      <c r="J102" s="1">
        <f>(2/3*'Weight '!$B$3*MANU!N84)+(2/3*'Weight '!$B$4*MANU!AC84)+(4/5*'Weight '!$B$5*MANU!AR84)+('Weight '!$B$8*MANU!BG84)+('Weight '!$B$9*MANU!BV84)+(1/2*'Weight '!$B$10*MANU!CK84)+(4/5*'Weight '!$B$11*MANU!CZ84)+('Weight '!$B$14*MANU!DO84)+('Weight '!$B$15*MANU!ED84)+(1/3*'Weight '!$B$16*MANU!ES84)</f>
        <v>52.114265410649544</v>
      </c>
      <c r="K102" s="1">
        <f>(2/3*'Weight '!$B$3*MANU!O84)+(2/3*'Weight '!$B$4*MANU!AD84)+(4/5*'Weight '!$B$5*MANU!AS84)+('Weight '!$B$8*MANU!BH84)+('Weight '!$B$9*MANU!BW84)+(1/2*'Weight '!$B$10*MANU!CL84)+(4/5*'Weight '!$B$11*MANU!DA84)+('Weight '!$B$14*MANU!DP84)+('Weight '!$B$15*MANU!EE84)+(1/3*'Weight '!$B$16*MANU!ET84)</f>
        <v>57.090447061569407</v>
      </c>
      <c r="L102" s="1">
        <f>(2/3*'Weight '!$B$3*MANU!P84)+(2/3*'Weight '!$B$4*MANU!AE84)+(4/5*'Weight '!$B$5*MANU!AT84)+('Weight '!$B$8*MANU!BI84)+('Weight '!$B$9*MANU!BX84)+(1/2*'Weight '!$B$10*MANU!CM84)+(4/5*'Weight '!$B$11*MANU!DB84)+('Weight '!$B$14*MANU!DQ84)+('Weight '!$B$15*MANU!EF84)+(1/3*'Weight '!$B$16*MANU!EU84)</f>
        <v>55.674540212682786</v>
      </c>
      <c r="M102" s="1">
        <f>(2/3*'Weight '!$B$3*MANU!Q84)+(2/3*'Weight '!$B$4*MANU!AF84)+(4/5*'Weight '!$B$5*MANU!AU84)+('Weight '!$B$8*MANU!BJ84)+('Weight '!$B$9*MANU!BY84)+(1/2*'Weight '!$B$10*MANU!CN84)+(4/5*'Weight '!$B$11*MANU!DC84)+('Weight '!$B$14*MANU!DR84)+('Weight '!$B$15*MANU!EG84)+(1/3*'Weight '!$B$16*MANU!EV84)</f>
        <v>49.80492893271493</v>
      </c>
      <c r="N102" s="1">
        <f>(2/3*'Weight '!$B$3*MANU!R84)+(2/3*'Weight '!$B$4*MANU!AG84)+(4/5*'Weight '!$B$5*MANU!AV84)+('Weight '!$B$8*MANU!BK84)+('Weight '!$B$9*MANU!BZ84)+(1/2*'Weight '!$B$10*MANU!CO84)+(4/5*'Weight '!$B$11*MANU!DD84)+('Weight '!$B$14*MANU!DS84)+('Weight '!$B$15*MANU!EH84)+(1/3*'Weight '!$B$16*MANU!EW84)</f>
        <v>49.421237373737348</v>
      </c>
      <c r="O102" s="1">
        <f>(2/3*'Weight '!$B$3*MANU!S84)+(2/3*'Weight '!$B$4*MANU!AH84)+(4/5*'Weight '!$B$5*MANU!AW84)+('Weight '!$B$8*MANU!BL84)+('Weight '!$B$9*MANU!CA84)+(1/2*'Weight '!$B$10*MANU!CP84)+(4/5*'Weight '!$B$11*MANU!DE84)+('Weight '!$B$14*MANU!DT84)+('Weight '!$B$15*MANU!EI84)+(1/3*'Weight '!$B$16*MANU!EX84)</f>
        <v>26.076459796130052</v>
      </c>
      <c r="P102" s="1">
        <f>(2/3*'Weight '!$B$3*MANU!T84)+(2/3*'Weight '!$B$4*MANU!AI84)+(4/5*'Weight '!$B$5*MANU!AX84)+('Weight '!$B$8*MANU!BM84)+('Weight '!$B$9*MANU!CB84)+(1/2*'Weight '!$B$10*MANU!CQ84)+(4/5*'Weight '!$B$11*MANU!DF84)+('Weight '!$B$14*MANU!DU84)+('Weight '!$B$15*MANU!EJ84)+(1/3*'Weight '!$B$16*MANU!EY84)</f>
        <v>47.806261770244795</v>
      </c>
    </row>
    <row r="103" spans="1:16" ht="15">
      <c r="A103" s="1" t="s">
        <v>527</v>
      </c>
      <c r="B103" s="1">
        <f>(2/3*'Weight '!$B$3*MANU!F85)+(2/3*'Weight '!$B$4*MANU!U85)+(4/5*'Weight '!$B$5*MANU!AJ85)+('Weight '!$B$8*MANU!AY85)+('Weight '!$B$9*MANU!BN85)+(1/2*'Weight '!$B$10*MANU!CC85)+(4/5*'Weight '!$B$11*MANU!CR85)+('Weight '!$B$14*MANU!DG85)+('Weight '!$B$15*MANU!DV85)+(1/3*'Weight '!$B$16*MANU!EK85)</f>
        <v>66.715790350742466</v>
      </c>
      <c r="C103" s="1">
        <f>(2/3*'Weight '!$B$3*MANU!G85)+(2/3*'Weight '!$B$4*MANU!V85)+(4/5*'Weight '!$B$5*MANU!AK85)+('Weight '!$B$8*MANU!AZ85)+('Weight '!$B$9*MANU!BO85)+(1/2*'Weight '!$B$10*MANU!CD85)+(4/5*'Weight '!$B$11*MANU!CS85)+('Weight '!$B$14*MANU!DH85)+('Weight '!$B$15*MANU!DW85)+(1/3*'Weight '!$B$16*MANU!EL85)</f>
        <v>61.891462849890225</v>
      </c>
      <c r="D103" s="1">
        <f>(2/3*'Weight '!$B$3*MANU!H85)+(2/3*'Weight '!$B$4*MANU!W85)+(4/5*'Weight '!$B$5*MANU!AL85)+('Weight '!$B$8*MANU!BA85)+('Weight '!$B$9*MANU!BP85)+(1/2*'Weight '!$B$10*MANU!CE85)+(4/5*'Weight '!$B$11*MANU!CT85)+('Weight '!$B$14*MANU!DI85)+('Weight '!$B$15*MANU!DX85)+(1/3*'Weight '!$B$16*MANU!EM85)</f>
        <v>58.430605641083631</v>
      </c>
      <c r="E103" s="1">
        <f>(2/3*'Weight '!$B$3*MANU!I85)+(2/3*'Weight '!$B$4*MANU!X85)+(4/5*'Weight '!$B$5*MANU!AM85)+('Weight '!$B$8*MANU!BB85)+('Weight '!$B$9*MANU!BQ85)+(1/2*'Weight '!$B$10*MANU!CF85)+(4/5*'Weight '!$B$11*MANU!CU85)+('Weight '!$B$14*MANU!DJ85)+('Weight '!$B$15*MANU!DY85)+(1/3*'Weight '!$B$16*MANU!EN85)</f>
        <v>59.002264038064226</v>
      </c>
      <c r="F103" s="1">
        <f>(2/3*'Weight '!$B$3*MANU!J85)+(2/3*'Weight '!$B$4*MANU!Y85)+(4/5*'Weight '!$B$5*MANU!AN85)+('Weight '!$B$8*MANU!BC85)+('Weight '!$B$9*MANU!BR85)+(1/2*'Weight '!$B$10*MANU!CG85)+(4/5*'Weight '!$B$11*MANU!CV85)+('Weight '!$B$14*MANU!DK85)+('Weight '!$B$15*MANU!DZ85)+(1/3*'Weight '!$B$16*MANU!EO85)</f>
        <v>59.867022747367521</v>
      </c>
      <c r="G103" s="1">
        <f>(2/3*'Weight '!$B$3*MANU!K85)+(2/3*'Weight '!$B$4*MANU!Z85)+(4/5*'Weight '!$B$5*MANU!AO85)+('Weight '!$B$8*MANU!BD85)+('Weight '!$B$9*MANU!BS85)+(1/2*'Weight '!$B$10*MANU!CH85)+(4/5*'Weight '!$B$11*MANU!CW85)+('Weight '!$B$14*MANU!DL85)+('Weight '!$B$15*MANU!EA85)+(1/3*'Weight '!$B$16*MANU!EP85)</f>
        <v>47.4795460707507</v>
      </c>
      <c r="H103" s="1">
        <f>(2/3*'Weight '!$B$3*MANU!L85)+(2/3*'Weight '!$B$4*MANU!AA85)+(4/5*'Weight '!$B$5*MANU!AP85)+('Weight '!$B$8*MANU!BE85)+('Weight '!$B$9*MANU!BT85)+(1/2*'Weight '!$B$10*MANU!CI85)+(4/5*'Weight '!$B$11*MANU!CX85)+('Weight '!$B$14*MANU!DM85)+('Weight '!$B$15*MANU!EB85)+(1/3*'Weight '!$B$16*MANU!EQ85)</f>
        <v>53.035599346609636</v>
      </c>
      <c r="I103" s="1">
        <f>(2/3*'Weight '!$B$3*MANU!M85)+(2/3*'Weight '!$B$4*MANU!AB85)+(4/5*'Weight '!$B$5*MANU!AQ85)+('Weight '!$B$8*MANU!BF85)+('Weight '!$B$9*MANU!BU85)+(1/2*'Weight '!$B$10*MANU!CJ85)+(4/5*'Weight '!$B$11*MANU!CY85)+('Weight '!$B$14*MANU!DN85)+('Weight '!$B$15*MANU!EC85)+(1/3*'Weight '!$B$16*MANU!ER85)</f>
        <v>36.645347615966116</v>
      </c>
      <c r="J103" s="1">
        <f>(2/3*'Weight '!$B$3*MANU!N85)+(2/3*'Weight '!$B$4*MANU!AC85)+(4/5*'Weight '!$B$5*MANU!AR85)+('Weight '!$B$8*MANU!BG85)+('Weight '!$B$9*MANU!BV85)+(1/2*'Weight '!$B$10*MANU!CK85)+(4/5*'Weight '!$B$11*MANU!CZ85)+('Weight '!$B$14*MANU!DO85)+('Weight '!$B$15*MANU!ED85)+(1/3*'Weight '!$B$16*MANU!ES85)</f>
        <v>39.423593539136291</v>
      </c>
      <c r="K103" s="1">
        <f>(2/3*'Weight '!$B$3*MANU!O85)+(2/3*'Weight '!$B$4*MANU!AD85)+(4/5*'Weight '!$B$5*MANU!AS85)+('Weight '!$B$8*MANU!BH85)+('Weight '!$B$9*MANU!BW85)+(1/2*'Weight '!$B$10*MANU!CL85)+(4/5*'Weight '!$B$11*MANU!DA85)+('Weight '!$B$14*MANU!DP85)+('Weight '!$B$15*MANU!EE85)+(1/3*'Weight '!$B$16*MANU!ET85)</f>
        <v>35.706745777635447</v>
      </c>
      <c r="L103" s="1">
        <f>(2/3*'Weight '!$B$3*MANU!P85)+(2/3*'Weight '!$B$4*MANU!AE85)+(4/5*'Weight '!$B$5*MANU!AT85)+('Weight '!$B$8*MANU!BI85)+('Weight '!$B$9*MANU!BX85)+(1/2*'Weight '!$B$10*MANU!CM85)+(4/5*'Weight '!$B$11*MANU!DB85)+('Weight '!$B$14*MANU!DQ85)+('Weight '!$B$15*MANU!EF85)+(1/3*'Weight '!$B$16*MANU!EU85)</f>
        <v>28.142789090507467</v>
      </c>
      <c r="M103" s="1">
        <f>(2/3*'Weight '!$B$3*MANU!Q85)+(2/3*'Weight '!$B$4*MANU!AF85)+(4/5*'Weight '!$B$5*MANU!AU85)+('Weight '!$B$8*MANU!BJ85)+('Weight '!$B$9*MANU!BY85)+(1/2*'Weight '!$B$10*MANU!CN85)+(4/5*'Weight '!$B$11*MANU!DC85)+('Weight '!$B$14*MANU!DR85)+('Weight '!$B$15*MANU!EG85)+(1/3*'Weight '!$B$16*MANU!EV85)</f>
        <v>24.484532407247386</v>
      </c>
      <c r="N103" s="1">
        <f>(2/3*'Weight '!$B$3*MANU!R85)+(2/3*'Weight '!$B$4*MANU!AG85)+(4/5*'Weight '!$B$5*MANU!AV85)+('Weight '!$B$8*MANU!BK85)+('Weight '!$B$9*MANU!BZ85)+(1/2*'Weight '!$B$10*MANU!CO85)+(4/5*'Weight '!$B$11*MANU!DD85)+('Weight '!$B$14*MANU!DS85)+('Weight '!$B$15*MANU!EH85)+(1/3*'Weight '!$B$16*MANU!EW85)</f>
        <v>29.966371027346607</v>
      </c>
      <c r="O103" s="1">
        <f>(2/3*'Weight '!$B$3*MANU!S85)+(2/3*'Weight '!$B$4*MANU!AH85)+(4/5*'Weight '!$B$5*MANU!AW85)+('Weight '!$B$8*MANU!BL85)+('Weight '!$B$9*MANU!CA85)+(1/2*'Weight '!$B$10*MANU!CP85)+(4/5*'Weight '!$B$11*MANU!DE85)+('Weight '!$B$14*MANU!DT85)+('Weight '!$B$15*MANU!EI85)+(1/3*'Weight '!$B$16*MANU!EX85)</f>
        <v>40.475685442833509</v>
      </c>
      <c r="P103" s="1">
        <f>(2/3*'Weight '!$B$3*MANU!T85)+(2/3*'Weight '!$B$4*MANU!AI85)+(4/5*'Weight '!$B$5*MANU!AX85)+('Weight '!$B$8*MANU!BM85)+('Weight '!$B$9*MANU!CB85)+(1/2*'Weight '!$B$10*MANU!CQ85)+(4/5*'Weight '!$B$11*MANU!DF85)+('Weight '!$B$14*MANU!DU85)+('Weight '!$B$15*MANU!EJ85)+(1/3*'Weight '!$B$16*MANU!EY85)</f>
        <v>43.265183615819176</v>
      </c>
    </row>
    <row r="104" spans="1:16" ht="15">
      <c r="A104" s="1" t="s">
        <v>883</v>
      </c>
      <c r="B104" s="1">
        <f>(2/3*'Weight '!$B$3*MANU!F86)+(2/3*'Weight '!$B$4*MANU!U86)+(4/5*'Weight '!$B$5*MANU!AJ86)+('Weight '!$B$8*MANU!AY86)+('Weight '!$B$9*MANU!BN86)+(1/2*'Weight '!$B$10*MANU!CC86)+(4/5*'Weight '!$B$11*MANU!CR86)+('Weight '!$B$14*MANU!DG86)+('Weight '!$B$15*MANU!DV86)+(1/3*'Weight '!$B$16*MANU!EK86)</f>
        <v>55.407609790789991</v>
      </c>
      <c r="C104" s="1">
        <f>(2/3*'Weight '!$B$3*MANU!G86)+(2/3*'Weight '!$B$4*MANU!V86)+(4/5*'Weight '!$B$5*MANU!AK86)+('Weight '!$B$8*MANU!AZ86)+('Weight '!$B$9*MANU!BO86)+(1/2*'Weight '!$B$10*MANU!CD86)+(4/5*'Weight '!$B$11*MANU!CS86)+('Weight '!$B$14*MANU!DH86)+('Weight '!$B$15*MANU!DW86)+(1/3*'Weight '!$B$16*MANU!EL86)</f>
        <v>63.396321044546831</v>
      </c>
      <c r="D104" s="1">
        <f>(2/3*'Weight '!$B$3*MANU!H86)+(2/3*'Weight '!$B$4*MANU!W86)+(4/5*'Weight '!$B$5*MANU!AL86)+('Weight '!$B$8*MANU!BA86)+('Weight '!$B$9*MANU!BP86)+(1/2*'Weight '!$B$10*MANU!CE86)+(4/5*'Weight '!$B$11*MANU!CT86)+('Weight '!$B$14*MANU!DI86)+('Weight '!$B$15*MANU!DX86)+(1/3*'Weight '!$B$16*MANU!EM86)</f>
        <v>65.986074098595807</v>
      </c>
      <c r="E104" s="1">
        <f>(2/3*'Weight '!$B$3*MANU!I86)+(2/3*'Weight '!$B$4*MANU!X86)+(4/5*'Weight '!$B$5*MANU!AM86)+('Weight '!$B$8*MANU!BB86)+('Weight '!$B$9*MANU!BQ86)+(1/2*'Weight '!$B$10*MANU!CF86)+(4/5*'Weight '!$B$11*MANU!CU86)+('Weight '!$B$14*MANU!DJ86)+('Weight '!$B$15*MANU!DY86)+(1/3*'Weight '!$B$16*MANU!EN86)</f>
        <v>54.563455473098301</v>
      </c>
      <c r="F104" s="1">
        <f>(2/3*'Weight '!$B$3*MANU!J86)+(2/3*'Weight '!$B$4*MANU!Y86)+(4/5*'Weight '!$B$5*MANU!AN86)+('Weight '!$B$8*MANU!BC86)+('Weight '!$B$9*MANU!BR86)+(1/2*'Weight '!$B$10*MANU!CG86)+(4/5*'Weight '!$B$11*MANU!CV86)+('Weight '!$B$14*MANU!DK86)+('Weight '!$B$15*MANU!DZ86)+(1/3*'Weight '!$B$16*MANU!EO86)</f>
        <v>59.864562706270597</v>
      </c>
      <c r="G104" s="1">
        <f>(2/3*'Weight '!$B$3*MANU!K86)+(2/3*'Weight '!$B$4*MANU!Z86)+(4/5*'Weight '!$B$5*MANU!AO86)+('Weight '!$B$8*MANU!BD86)+('Weight '!$B$9*MANU!BS86)+(1/2*'Weight '!$B$10*MANU!CH86)+(4/5*'Weight '!$B$11*MANU!CW86)+('Weight '!$B$14*MANU!DL86)+('Weight '!$B$15*MANU!EA86)+(1/3*'Weight '!$B$16*MANU!EP86)</f>
        <v>60.288854359516833</v>
      </c>
      <c r="H104" s="1">
        <f>(2/3*'Weight '!$B$3*MANU!L86)+(2/3*'Weight '!$B$4*MANU!AA86)+(4/5*'Weight '!$B$5*MANU!AP86)+('Weight '!$B$8*MANU!BE86)+('Weight '!$B$9*MANU!BT86)+(1/2*'Weight '!$B$10*MANU!CI86)+(4/5*'Weight '!$B$11*MANU!CX86)+('Weight '!$B$14*MANU!DM86)+('Weight '!$B$15*MANU!EB86)+(1/3*'Weight '!$B$16*MANU!EQ86)</f>
        <v>61.064800184800148</v>
      </c>
      <c r="I104" s="1">
        <f>(2/3*'Weight '!$B$3*MANU!M86)+(2/3*'Weight '!$B$4*MANU!AB86)+(4/5*'Weight '!$B$5*MANU!AQ86)+('Weight '!$B$8*MANU!BF86)+('Weight '!$B$9*MANU!BU86)+(1/2*'Weight '!$B$10*MANU!CJ86)+(4/5*'Weight '!$B$11*MANU!CY86)+('Weight '!$B$14*MANU!DN86)+('Weight '!$B$15*MANU!EC86)+(1/3*'Weight '!$B$16*MANU!ER86)</f>
        <v>51.641339748334538</v>
      </c>
      <c r="J104" s="1">
        <f>(2/3*'Weight '!$B$3*MANU!N86)+(2/3*'Weight '!$B$4*MANU!AC86)+(4/5*'Weight '!$B$5*MANU!AR86)+('Weight '!$B$8*MANU!BG86)+('Weight '!$B$9*MANU!BV86)+(1/2*'Weight '!$B$10*MANU!CK86)+(4/5*'Weight '!$B$11*MANU!CZ86)+('Weight '!$B$14*MANU!DO86)+('Weight '!$B$15*MANU!ED86)+(1/3*'Weight '!$B$16*MANU!ES86)</f>
        <v>49.462730282095521</v>
      </c>
      <c r="K104" s="1">
        <f>(2/3*'Weight '!$B$3*MANU!O86)+(2/3*'Weight '!$B$4*MANU!AD86)+(4/5*'Weight '!$B$5*MANU!AS86)+('Weight '!$B$8*MANU!BH86)+('Weight '!$B$9*MANU!BW86)+(1/2*'Weight '!$B$10*MANU!CL86)+(4/5*'Weight '!$B$11*MANU!DA86)+('Weight '!$B$14*MANU!DP86)+('Weight '!$B$15*MANU!EE86)+(1/3*'Weight '!$B$16*MANU!ET86)</f>
        <v>56.833864118895946</v>
      </c>
      <c r="L104" s="1">
        <f>(2/3*'Weight '!$B$3*MANU!P86)+(2/3*'Weight '!$B$4*MANU!AE86)+(4/5*'Weight '!$B$5*MANU!AT86)+('Weight '!$B$8*MANU!BI86)+('Weight '!$B$9*MANU!BX86)+(1/2*'Weight '!$B$10*MANU!CM86)+(4/5*'Weight '!$B$11*MANU!DB86)+('Weight '!$B$14*MANU!DQ86)+('Weight '!$B$15*MANU!EF86)+(1/3*'Weight '!$B$16*MANU!EU86)</f>
        <v>60.960941247002339</v>
      </c>
      <c r="M104" s="1">
        <f>(2/3*'Weight '!$B$3*MANU!Q86)+(2/3*'Weight '!$B$4*MANU!AF86)+(4/5*'Weight '!$B$5*MANU!AU86)+('Weight '!$B$8*MANU!BJ86)+('Weight '!$B$9*MANU!BY86)+(1/2*'Weight '!$B$10*MANU!CN86)+(4/5*'Weight '!$B$11*MANU!DC86)+('Weight '!$B$14*MANU!DR86)+('Weight '!$B$15*MANU!EG86)+(1/3*'Weight '!$B$16*MANU!EV86)</f>
        <v>59.247325157735666</v>
      </c>
      <c r="N104" s="1">
        <f>(2/3*'Weight '!$B$3*MANU!R86)+(2/3*'Weight '!$B$4*MANU!AG86)+(4/5*'Weight '!$B$5*MANU!AV86)+('Weight '!$B$8*MANU!BK86)+('Weight '!$B$9*MANU!BZ86)+(1/2*'Weight '!$B$10*MANU!CO86)+(4/5*'Weight '!$B$11*MANU!DD86)+('Weight '!$B$14*MANU!DS86)+('Weight '!$B$15*MANU!EH86)+(1/3*'Weight '!$B$16*MANU!EW86)</f>
        <v>63.834141522988496</v>
      </c>
      <c r="O104" s="1">
        <f>(2/3*'Weight '!$B$3*MANU!S86)+(2/3*'Weight '!$B$4*MANU!AH86)+(4/5*'Weight '!$B$5*MANU!AW86)+('Weight '!$B$8*MANU!BL86)+('Weight '!$B$9*MANU!CA86)+(1/2*'Weight '!$B$10*MANU!CP86)+(4/5*'Weight '!$B$11*MANU!DE86)+('Weight '!$B$14*MANU!DT86)+('Weight '!$B$15*MANU!EI86)+(1/3*'Weight '!$B$16*MANU!EX86)</f>
        <v>58.539788105413095</v>
      </c>
      <c r="P104" s="1">
        <f>(2/3*'Weight '!$B$3*MANU!T86)+(2/3*'Weight '!$B$4*MANU!AI86)+(4/5*'Weight '!$B$5*MANU!AX86)+('Weight '!$B$8*MANU!BM86)+('Weight '!$B$9*MANU!CB86)+(1/2*'Weight '!$B$10*MANU!CQ86)+(4/5*'Weight '!$B$11*MANU!DF86)+('Weight '!$B$14*MANU!DU86)+('Weight '!$B$15*MANU!EJ86)+(1/3*'Weight '!$B$16*MANU!EY86)</f>
        <v>51.703900709219823</v>
      </c>
    </row>
    <row r="105" spans="1:16" ht="15">
      <c r="A105" s="1" t="s">
        <v>739</v>
      </c>
      <c r="B105" s="1">
        <f>(2/3*'Weight '!$B$3*MANU!F87)+(2/3*'Weight '!$B$4*MANU!U87)+(4/5*'Weight '!$B$5*MANU!AJ87)+('Weight '!$B$8*MANU!AY87)+('Weight '!$B$9*MANU!BN87)+(1/2*'Weight '!$B$10*MANU!CC87)+(4/5*'Weight '!$B$11*MANU!CR87)+('Weight '!$B$14*MANU!DG87)+('Weight '!$B$15*MANU!DV87)+(1/3*'Weight '!$B$16*MANU!EK87)</f>
        <v>58.780329045027187</v>
      </c>
      <c r="C105" s="1">
        <f>(2/3*'Weight '!$B$3*MANU!G87)+(2/3*'Weight '!$B$4*MANU!V87)+(4/5*'Weight '!$B$5*MANU!AK87)+('Weight '!$B$8*MANU!AZ87)+('Weight '!$B$9*MANU!BO87)+(1/2*'Weight '!$B$10*MANU!CD87)+(4/5*'Weight '!$B$11*MANU!CS87)+('Weight '!$B$14*MANU!DH87)+('Weight '!$B$15*MANU!DW87)+(1/3*'Weight '!$B$16*MANU!EL87)</f>
        <v>59.623409867056914</v>
      </c>
      <c r="D105" s="1">
        <f>(2/3*'Weight '!$B$3*MANU!H87)+(2/3*'Weight '!$B$4*MANU!W87)+(4/5*'Weight '!$B$5*MANU!AL87)+('Weight '!$B$8*MANU!BA87)+('Weight '!$B$9*MANU!BP87)+(1/2*'Weight '!$B$10*MANU!CE87)+(4/5*'Weight '!$B$11*MANU!CT87)+('Weight '!$B$14*MANU!DI87)+('Weight '!$B$15*MANU!DX87)+(1/3*'Weight '!$B$16*MANU!EM87)</f>
        <v>59.569767310290622</v>
      </c>
      <c r="E105" s="1">
        <f>(2/3*'Weight '!$B$3*MANU!I87)+(2/3*'Weight '!$B$4*MANU!X87)+(4/5*'Weight '!$B$5*MANU!AM87)+('Weight '!$B$8*MANU!BB87)+('Weight '!$B$9*MANU!BQ87)+(1/2*'Weight '!$B$10*MANU!CF87)+(4/5*'Weight '!$B$11*MANU!CU87)+('Weight '!$B$14*MANU!DJ87)+('Weight '!$B$15*MANU!DY87)+(1/3*'Weight '!$B$16*MANU!EN87)</f>
        <v>50.961805049216139</v>
      </c>
      <c r="F105" s="1">
        <f>(2/3*'Weight '!$B$3*MANU!J87)+(2/3*'Weight '!$B$4*MANU!Y87)+(4/5*'Weight '!$B$5*MANU!AN87)+('Weight '!$B$8*MANU!BC87)+('Weight '!$B$9*MANU!BR87)+(1/2*'Weight '!$B$10*MANU!CG87)+(4/5*'Weight '!$B$11*MANU!CV87)+('Weight '!$B$14*MANU!DK87)+('Weight '!$B$15*MANU!DZ87)+(1/3*'Weight '!$B$16*MANU!EO87)</f>
        <v>52.847695752523286</v>
      </c>
      <c r="G105" s="1">
        <f>(2/3*'Weight '!$B$3*MANU!K87)+(2/3*'Weight '!$B$4*MANU!Z87)+(4/5*'Weight '!$B$5*MANU!AO87)+('Weight '!$B$8*MANU!BD87)+('Weight '!$B$9*MANU!BS87)+(1/2*'Weight '!$B$10*MANU!CH87)+(4/5*'Weight '!$B$11*MANU!CW87)+('Weight '!$B$14*MANU!DL87)+('Weight '!$B$15*MANU!EA87)+(1/3*'Weight '!$B$16*MANU!EP87)</f>
        <v>54.617598142043704</v>
      </c>
      <c r="H105" s="1">
        <f>(2/3*'Weight '!$B$3*MANU!L87)+(2/3*'Weight '!$B$4*MANU!AA87)+(4/5*'Weight '!$B$5*MANU!AP87)+('Weight '!$B$8*MANU!BE87)+('Weight '!$B$9*MANU!BT87)+(1/2*'Weight '!$B$10*MANU!CI87)+(4/5*'Weight '!$B$11*MANU!CX87)+('Weight '!$B$14*MANU!DM87)+('Weight '!$B$15*MANU!EB87)+(1/3*'Weight '!$B$16*MANU!EQ87)</f>
        <v>58.620375500841547</v>
      </c>
      <c r="I105" s="1">
        <f>(2/3*'Weight '!$B$3*MANU!M87)+(2/3*'Weight '!$B$4*MANU!AB87)+(4/5*'Weight '!$B$5*MANU!AQ87)+('Weight '!$B$8*MANU!BF87)+('Weight '!$B$9*MANU!BU87)+(1/2*'Weight '!$B$10*MANU!CJ87)+(4/5*'Weight '!$B$11*MANU!CY87)+('Weight '!$B$14*MANU!DN87)+('Weight '!$B$15*MANU!EC87)+(1/3*'Weight '!$B$16*MANU!ER87)</f>
        <v>60.198796812728517</v>
      </c>
      <c r="J105" s="1">
        <f>(2/3*'Weight '!$B$3*MANU!N87)+(2/3*'Weight '!$B$4*MANU!AC87)+(4/5*'Weight '!$B$5*MANU!AR87)+('Weight '!$B$8*MANU!BG87)+('Weight '!$B$9*MANU!BV87)+(1/2*'Weight '!$B$10*MANU!CK87)+(4/5*'Weight '!$B$11*MANU!CZ87)+('Weight '!$B$14*MANU!DO87)+('Weight '!$B$15*MANU!ED87)+(1/3*'Weight '!$B$16*MANU!ES87)</f>
        <v>66.015836390856947</v>
      </c>
      <c r="K105" s="1">
        <f>(2/3*'Weight '!$B$3*MANU!O87)+(2/3*'Weight '!$B$4*MANU!AD87)+(4/5*'Weight '!$B$5*MANU!AS87)+('Weight '!$B$8*MANU!BH87)+('Weight '!$B$9*MANU!BW87)+(1/2*'Weight '!$B$10*MANU!CL87)+(4/5*'Weight '!$B$11*MANU!DA87)+('Weight '!$B$14*MANU!DP87)+('Weight '!$B$15*MANU!EE87)+(1/3*'Weight '!$B$16*MANU!ET87)</f>
        <v>49.06837228848152</v>
      </c>
      <c r="L105" s="1">
        <f>(2/3*'Weight '!$B$3*MANU!P87)+(2/3*'Weight '!$B$4*MANU!AE87)+(4/5*'Weight '!$B$5*MANU!AT87)+('Weight '!$B$8*MANU!BI87)+('Weight '!$B$9*MANU!BX87)+(1/2*'Weight '!$B$10*MANU!CM87)+(4/5*'Weight '!$B$11*MANU!DB87)+('Weight '!$B$14*MANU!DQ87)+('Weight '!$B$15*MANU!EF87)+(1/3*'Weight '!$B$16*MANU!EU87)</f>
        <v>46.050033980664978</v>
      </c>
      <c r="M105" s="1">
        <f>(2/3*'Weight '!$B$3*MANU!Q87)+(2/3*'Weight '!$B$4*MANU!AF87)+(4/5*'Weight '!$B$5*MANU!AU87)+('Weight '!$B$8*MANU!BJ87)+('Weight '!$B$9*MANU!BY87)+(1/2*'Weight '!$B$10*MANU!CN87)+(4/5*'Weight '!$B$11*MANU!DC87)+('Weight '!$B$14*MANU!DR87)+('Weight '!$B$15*MANU!EG87)+(1/3*'Weight '!$B$16*MANU!EV87)</f>
        <v>45.094233560247396</v>
      </c>
      <c r="N105" s="1">
        <f>(2/3*'Weight '!$B$3*MANU!R87)+(2/3*'Weight '!$B$4*MANU!AG87)+(4/5*'Weight '!$B$5*MANU!AV87)+('Weight '!$B$8*MANU!BK87)+('Weight '!$B$9*MANU!BZ87)+(1/2*'Weight '!$B$10*MANU!CO87)+(4/5*'Weight '!$B$11*MANU!DD87)+('Weight '!$B$14*MANU!DS87)+('Weight '!$B$15*MANU!EH87)+(1/3*'Weight '!$B$16*MANU!EW87)</f>
        <v>44.261733185513648</v>
      </c>
      <c r="O105" s="1">
        <f>(2/3*'Weight '!$B$3*MANU!S87)+(2/3*'Weight '!$B$4*MANU!AH87)+(4/5*'Weight '!$B$5*MANU!AW87)+('Weight '!$B$8*MANU!BL87)+('Weight '!$B$9*MANU!CA87)+(1/2*'Weight '!$B$10*MANU!CP87)+(4/5*'Weight '!$B$11*MANU!DE87)+('Weight '!$B$14*MANU!DT87)+('Weight '!$B$15*MANU!EI87)+(1/3*'Weight '!$B$16*MANU!EX87)</f>
        <v>31.255230024803289</v>
      </c>
      <c r="P105" s="1">
        <f>(2/3*'Weight '!$B$3*MANU!T87)+(2/3*'Weight '!$B$4*MANU!AI87)+(4/5*'Weight '!$B$5*MANU!AX87)+('Weight '!$B$8*MANU!BM87)+('Weight '!$B$9*MANU!CB87)+(1/2*'Weight '!$B$10*MANU!CQ87)+(4/5*'Weight '!$B$11*MANU!DF87)+('Weight '!$B$14*MANU!DU87)+('Weight '!$B$15*MANU!EJ87)+(1/3*'Weight '!$B$16*MANU!EY87)</f>
        <v>34.435555832502473</v>
      </c>
    </row>
    <row r="106" spans="1:16" ht="15">
      <c r="A106" s="1" t="s">
        <v>750</v>
      </c>
      <c r="B106" s="1">
        <f>(2/3*'Weight '!$B$3*MANU!F88)+(2/3*'Weight '!$B$4*MANU!U88)+(4/5*'Weight '!$B$5*MANU!AJ88)+('Weight '!$B$8*MANU!AY88)+('Weight '!$B$9*MANU!BN88)+(1/2*'Weight '!$B$10*MANU!CC88)+(4/5*'Weight '!$B$11*MANU!CR88)+('Weight '!$B$14*MANU!DG88)+('Weight '!$B$15*MANU!DV88)+(1/3*'Weight '!$B$16*MANU!EK88)</f>
        <v>49.735106965261018</v>
      </c>
      <c r="C106" s="1">
        <f>(2/3*'Weight '!$B$3*MANU!G88)+(2/3*'Weight '!$B$4*MANU!V88)+(4/5*'Weight '!$B$5*MANU!AK88)+('Weight '!$B$8*MANU!AZ88)+('Weight '!$B$9*MANU!BO88)+(1/2*'Weight '!$B$10*MANU!CD88)+(4/5*'Weight '!$B$11*MANU!CS88)+('Weight '!$B$14*MANU!DH88)+('Weight '!$B$15*MANU!DW88)+(1/3*'Weight '!$B$16*MANU!EL88)</f>
        <v>52.121478023491477</v>
      </c>
      <c r="D106" s="1">
        <f>(2/3*'Weight '!$B$3*MANU!H88)+(2/3*'Weight '!$B$4*MANU!W88)+(4/5*'Weight '!$B$5*MANU!AL88)+('Weight '!$B$8*MANU!BA88)+('Weight '!$B$9*MANU!BP88)+(1/2*'Weight '!$B$10*MANU!CE88)+(4/5*'Weight '!$B$11*MANU!CT88)+('Weight '!$B$14*MANU!DI88)+('Weight '!$B$15*MANU!DX88)+(1/3*'Weight '!$B$16*MANU!EM88)</f>
        <v>41.874267081804774</v>
      </c>
      <c r="E106" s="1">
        <f>(2/3*'Weight '!$B$3*MANU!I88)+(2/3*'Weight '!$B$4*MANU!X88)+(4/5*'Weight '!$B$5*MANU!AM88)+('Weight '!$B$8*MANU!BB88)+('Weight '!$B$9*MANU!BQ88)+(1/2*'Weight '!$B$10*MANU!CF88)+(4/5*'Weight '!$B$11*MANU!CU88)+('Weight '!$B$14*MANU!DJ88)+('Weight '!$B$15*MANU!DY88)+(1/3*'Weight '!$B$16*MANU!EN88)</f>
        <v>42.042146279259434</v>
      </c>
      <c r="F106" s="1">
        <f>(2/3*'Weight '!$B$3*MANU!J88)+(2/3*'Weight '!$B$4*MANU!Y88)+(4/5*'Weight '!$B$5*MANU!AN88)+('Weight '!$B$8*MANU!BC88)+('Weight '!$B$9*MANU!BR88)+(1/2*'Weight '!$B$10*MANU!CG88)+(4/5*'Weight '!$B$11*MANU!CV88)+('Weight '!$B$14*MANU!DK88)+('Weight '!$B$15*MANU!DZ88)+(1/3*'Weight '!$B$16*MANU!EO88)</f>
        <v>40.711162171162144</v>
      </c>
      <c r="G106" s="1">
        <f>(2/3*'Weight '!$B$3*MANU!K88)+(2/3*'Weight '!$B$4*MANU!Z88)+(4/5*'Weight '!$B$5*MANU!AO88)+('Weight '!$B$8*MANU!BD88)+('Weight '!$B$9*MANU!BS88)+(1/2*'Weight '!$B$10*MANU!CH88)+(4/5*'Weight '!$B$11*MANU!CW88)+('Weight '!$B$14*MANU!DL88)+('Weight '!$B$15*MANU!EA88)+(1/3*'Weight '!$B$16*MANU!EP88)</f>
        <v>38.621139327385002</v>
      </c>
      <c r="H106" s="1">
        <f>(2/3*'Weight '!$B$3*MANU!L88)+(2/3*'Weight '!$B$4*MANU!AA88)+(4/5*'Weight '!$B$5*MANU!AP88)+('Weight '!$B$8*MANU!BE88)+('Weight '!$B$9*MANU!BT88)+(1/2*'Weight '!$B$10*MANU!CI88)+(4/5*'Weight '!$B$11*MANU!CX88)+('Weight '!$B$14*MANU!DM88)+('Weight '!$B$15*MANU!EB88)+(1/3*'Weight '!$B$16*MANU!EQ88)</f>
        <v>35.554439162955319</v>
      </c>
      <c r="I106" s="1">
        <f>(2/3*'Weight '!$B$3*MANU!M88)+(2/3*'Weight '!$B$4*MANU!AB88)+(4/5*'Weight '!$B$5*MANU!AQ88)+('Weight '!$B$8*MANU!BF88)+('Weight '!$B$9*MANU!BU88)+(1/2*'Weight '!$B$10*MANU!CJ88)+(4/5*'Weight '!$B$11*MANU!CY88)+('Weight '!$B$14*MANU!DN88)+('Weight '!$B$15*MANU!EC88)+(1/3*'Weight '!$B$16*MANU!ER88)</f>
        <v>40.485467896174832</v>
      </c>
      <c r="J106" s="1">
        <f>(2/3*'Weight '!$B$3*MANU!N88)+(2/3*'Weight '!$B$4*MANU!AC88)+(4/5*'Weight '!$B$5*MANU!AR88)+('Weight '!$B$8*MANU!BG88)+('Weight '!$B$9*MANU!BV88)+(1/2*'Weight '!$B$10*MANU!CK88)+(4/5*'Weight '!$B$11*MANU!CZ88)+('Weight '!$B$14*MANU!DO88)+('Weight '!$B$15*MANU!ED88)+(1/3*'Weight '!$B$16*MANU!ES88)</f>
        <v>43.645623731497082</v>
      </c>
      <c r="K106" s="1">
        <f>(2/3*'Weight '!$B$3*MANU!O88)+(2/3*'Weight '!$B$4*MANU!AD88)+(4/5*'Weight '!$B$5*MANU!AS88)+('Weight '!$B$8*MANU!BH88)+('Weight '!$B$9*MANU!BW88)+(1/2*'Weight '!$B$10*MANU!CL88)+(4/5*'Weight '!$B$11*MANU!DA88)+('Weight '!$B$14*MANU!DP88)+('Weight '!$B$15*MANU!EE88)+(1/3*'Weight '!$B$16*MANU!ET88)</f>
        <v>41.32298131813625</v>
      </c>
      <c r="L106" s="1">
        <f>(2/3*'Weight '!$B$3*MANU!P88)+(2/3*'Weight '!$B$4*MANU!AE88)+(4/5*'Weight '!$B$5*MANU!AT88)+('Weight '!$B$8*MANU!BI88)+('Weight '!$B$9*MANU!BX88)+(1/2*'Weight '!$B$10*MANU!CM88)+(4/5*'Weight '!$B$11*MANU!DB88)+('Weight '!$B$14*MANU!DQ88)+('Weight '!$B$15*MANU!EF88)+(1/3*'Weight '!$B$16*MANU!EU88)</f>
        <v>42.260442701188097</v>
      </c>
      <c r="M106" s="1">
        <f>(2/3*'Weight '!$B$3*MANU!Q88)+(2/3*'Weight '!$B$4*MANU!AF88)+(4/5*'Weight '!$B$5*MANU!AU88)+('Weight '!$B$8*MANU!BJ88)+('Weight '!$B$9*MANU!BY88)+(1/2*'Weight '!$B$10*MANU!CN88)+(4/5*'Weight '!$B$11*MANU!DC88)+('Weight '!$B$14*MANU!DR88)+('Weight '!$B$15*MANU!EG88)+(1/3*'Weight '!$B$16*MANU!EV88)</f>
        <v>39.516246416617868</v>
      </c>
      <c r="N106" s="1">
        <f>(2/3*'Weight '!$B$3*MANU!R88)+(2/3*'Weight '!$B$4*MANU!AG88)+(4/5*'Weight '!$B$5*MANU!AV88)+('Weight '!$B$8*MANU!BK88)+('Weight '!$B$9*MANU!BZ88)+(1/2*'Weight '!$B$10*MANU!CO88)+(4/5*'Weight '!$B$11*MANU!DD88)+('Weight '!$B$14*MANU!DS88)+('Weight '!$B$15*MANU!EH88)+(1/3*'Weight '!$B$16*MANU!EW88)</f>
        <v>38.555707070707058</v>
      </c>
      <c r="O106" s="1">
        <f>(2/3*'Weight '!$B$3*MANU!S88)+(2/3*'Weight '!$B$4*MANU!AH88)+(4/5*'Weight '!$B$5*MANU!AW88)+('Weight '!$B$8*MANU!BL88)+('Weight '!$B$9*MANU!CA88)+(1/2*'Weight '!$B$10*MANU!CP88)+(4/5*'Weight '!$B$11*MANU!DE88)+('Weight '!$B$14*MANU!DT88)+('Weight '!$B$15*MANU!EI88)+(1/3*'Weight '!$B$16*MANU!EX88)</f>
        <v>41.501946109067816</v>
      </c>
      <c r="P106" s="1">
        <f>(2/3*'Weight '!$B$3*MANU!T88)+(2/3*'Weight '!$B$4*MANU!AI88)+(4/5*'Weight '!$B$5*MANU!AX88)+('Weight '!$B$8*MANU!BM88)+('Weight '!$B$9*MANU!CB88)+(1/2*'Weight '!$B$10*MANU!CQ88)+(4/5*'Weight '!$B$11*MANU!DF88)+('Weight '!$B$14*MANU!DU88)+('Weight '!$B$15*MANU!EJ88)+(1/3*'Weight '!$B$16*MANU!EY88)</f>
        <v>52.067725988700531</v>
      </c>
    </row>
    <row r="107" spans="1:16" ht="15">
      <c r="A107" s="1" t="s">
        <v>712</v>
      </c>
      <c r="B107" s="1">
        <f>(2/3*'Weight '!$B$3*MANU!F89)+(2/3*'Weight '!$B$4*MANU!U89)+(4/5*'Weight '!$B$5*MANU!AJ89)+('Weight '!$B$8*MANU!AY89)+('Weight '!$B$9*MANU!BN89)+(1/2*'Weight '!$B$10*MANU!CC89)+(4/5*'Weight '!$B$11*MANU!CR89)+('Weight '!$B$14*MANU!DG89)+('Weight '!$B$15*MANU!DV89)+(1/3*'Weight '!$B$16*MANU!EK89)</f>
        <v>58.453965378421856</v>
      </c>
      <c r="C107" s="1">
        <f>(2/3*'Weight '!$B$3*MANU!G89)+(2/3*'Weight '!$B$4*MANU!V89)+(4/5*'Weight '!$B$5*MANU!AK89)+('Weight '!$B$8*MANU!AZ89)+('Weight '!$B$9*MANU!BO89)+(1/2*'Weight '!$B$10*MANU!CD89)+(4/5*'Weight '!$B$11*MANU!CS89)+('Weight '!$B$14*MANU!DH89)+('Weight '!$B$15*MANU!DW89)+(1/3*'Weight '!$B$16*MANU!EL89)</f>
        <v>59.419449224794377</v>
      </c>
      <c r="D107" s="1">
        <f>(2/3*'Weight '!$B$3*MANU!H89)+(2/3*'Weight '!$B$4*MANU!W89)+(4/5*'Weight '!$B$5*MANU!AL89)+('Weight '!$B$8*MANU!BA89)+('Weight '!$B$9*MANU!BP89)+(1/2*'Weight '!$B$10*MANU!CE89)+(4/5*'Weight '!$B$11*MANU!CT89)+('Weight '!$B$14*MANU!DI89)+('Weight '!$B$15*MANU!DX89)+(1/3*'Weight '!$B$16*MANU!EM89)</f>
        <v>59.148463130424304</v>
      </c>
      <c r="E107" s="1">
        <f>(2/3*'Weight '!$B$3*MANU!I89)+(2/3*'Weight '!$B$4*MANU!X89)+(4/5*'Weight '!$B$5*MANU!AM89)+('Weight '!$B$8*MANU!BB89)+('Weight '!$B$9*MANU!BQ89)+(1/2*'Weight '!$B$10*MANU!CF89)+(4/5*'Weight '!$B$11*MANU!CU89)+('Weight '!$B$14*MANU!DJ89)+('Weight '!$B$15*MANU!DY89)+(1/3*'Weight '!$B$16*MANU!EN89)</f>
        <v>56.911117172185101</v>
      </c>
      <c r="F107" s="1">
        <f>(2/3*'Weight '!$B$3*MANU!J89)+(2/3*'Weight '!$B$4*MANU!Y89)+(4/5*'Weight '!$B$5*MANU!AN89)+('Weight '!$B$8*MANU!BC89)+('Weight '!$B$9*MANU!BR89)+(1/2*'Weight '!$B$10*MANU!CG89)+(4/5*'Weight '!$B$11*MANU!CV89)+('Weight '!$B$14*MANU!DK89)+('Weight '!$B$15*MANU!DZ89)+(1/3*'Weight '!$B$16*MANU!EO89)</f>
        <v>50.062075747887327</v>
      </c>
      <c r="G107" s="1">
        <f>(2/3*'Weight '!$B$3*MANU!K89)+(2/3*'Weight '!$B$4*MANU!Z89)+(4/5*'Weight '!$B$5*MANU!AO89)+('Weight '!$B$8*MANU!BD89)+('Weight '!$B$9*MANU!BS89)+(1/2*'Weight '!$B$10*MANU!CH89)+(4/5*'Weight '!$B$11*MANU!CW89)+('Weight '!$B$14*MANU!DL89)+('Weight '!$B$15*MANU!EA89)+(1/3*'Weight '!$B$16*MANU!EP89)</f>
        <v>45.101718794026475</v>
      </c>
      <c r="H107" s="1">
        <f>(2/3*'Weight '!$B$3*MANU!L89)+(2/3*'Weight '!$B$4*MANU!AA89)+(4/5*'Weight '!$B$5*MANU!AP89)+('Weight '!$B$8*MANU!BE89)+('Weight '!$B$9*MANU!BT89)+(1/2*'Weight '!$B$10*MANU!CI89)+(4/5*'Weight '!$B$11*MANU!CX89)+('Weight '!$B$14*MANU!DM89)+('Weight '!$B$15*MANU!EB89)+(1/3*'Weight '!$B$16*MANU!EQ89)</f>
        <v>36.330060790273535</v>
      </c>
      <c r="I107" s="1">
        <f>(2/3*'Weight '!$B$3*MANU!M89)+(2/3*'Weight '!$B$4*MANU!AB89)+(4/5*'Weight '!$B$5*MANU!AQ89)+('Weight '!$B$8*MANU!BF89)+('Weight '!$B$9*MANU!BU89)+(1/2*'Weight '!$B$10*MANU!CJ89)+(4/5*'Weight '!$B$11*MANU!CY89)+('Weight '!$B$14*MANU!DN89)+('Weight '!$B$15*MANU!EC89)+(1/3*'Weight '!$B$16*MANU!ER89)</f>
        <v>39.596653301477069</v>
      </c>
      <c r="J107" s="1">
        <f>(2/3*'Weight '!$B$3*MANU!N89)+(2/3*'Weight '!$B$4*MANU!AC89)+(4/5*'Weight '!$B$5*MANU!AR89)+('Weight '!$B$8*MANU!BG89)+('Weight '!$B$9*MANU!BV89)+(1/2*'Weight '!$B$10*MANU!CK89)+(4/5*'Weight '!$B$11*MANU!CZ89)+('Weight '!$B$14*MANU!DO89)+('Weight '!$B$15*MANU!ED89)+(1/3*'Weight '!$B$16*MANU!ES89)</f>
        <v>39.264983974358948</v>
      </c>
      <c r="K107" s="1">
        <f>(2/3*'Weight '!$B$3*MANU!O89)+(2/3*'Weight '!$B$4*MANU!AD89)+(4/5*'Weight '!$B$5*MANU!AS89)+('Weight '!$B$8*MANU!BH89)+('Weight '!$B$9*MANU!BW89)+(1/2*'Weight '!$B$10*MANU!CL89)+(4/5*'Weight '!$B$11*MANU!DA89)+('Weight '!$B$14*MANU!DP89)+('Weight '!$B$15*MANU!EE89)+(1/3*'Weight '!$B$16*MANU!ET89)</f>
        <v>40.611733661075746</v>
      </c>
      <c r="L107" s="1">
        <f>(2/3*'Weight '!$B$3*MANU!P89)+(2/3*'Weight '!$B$4*MANU!AE89)+(4/5*'Weight '!$B$5*MANU!AT89)+('Weight '!$B$8*MANU!BI89)+('Weight '!$B$9*MANU!BX89)+(1/2*'Weight '!$B$10*MANU!CM89)+(4/5*'Weight '!$B$11*MANU!DB89)+('Weight '!$B$14*MANU!DQ89)+('Weight '!$B$15*MANU!EF89)+(1/3*'Weight '!$B$16*MANU!EU89)</f>
        <v>41.461891156222592</v>
      </c>
      <c r="M107" s="1">
        <f>(2/3*'Weight '!$B$3*MANU!Q89)+(2/3*'Weight '!$B$4*MANU!AF89)+(4/5*'Weight '!$B$5*MANU!AU89)+('Weight '!$B$8*MANU!BJ89)+('Weight '!$B$9*MANU!BY89)+(1/2*'Weight '!$B$10*MANU!CN89)+(4/5*'Weight '!$B$11*MANU!DC89)+('Weight '!$B$14*MANU!DR89)+('Weight '!$B$15*MANU!EG89)+(1/3*'Weight '!$B$16*MANU!EV89)</f>
        <v>41.778427663834506</v>
      </c>
      <c r="N107" s="1">
        <f>(2/3*'Weight '!$B$3*MANU!R89)+(2/3*'Weight '!$B$4*MANU!AG89)+(4/5*'Weight '!$B$5*MANU!AV89)+('Weight '!$B$8*MANU!BK89)+('Weight '!$B$9*MANU!BZ89)+(1/2*'Weight '!$B$10*MANU!CO89)+(4/5*'Weight '!$B$11*MANU!DD89)+('Weight '!$B$14*MANU!DS89)+('Weight '!$B$15*MANU!EH89)+(1/3*'Weight '!$B$16*MANU!EW89)</f>
        <v>48.97074975235261</v>
      </c>
      <c r="O107" s="1">
        <f>(2/3*'Weight '!$B$3*MANU!S89)+(2/3*'Weight '!$B$4*MANU!AH89)+(4/5*'Weight '!$B$5*MANU!AW89)+('Weight '!$B$8*MANU!BL89)+('Weight '!$B$9*MANU!CA89)+(1/2*'Weight '!$B$10*MANU!CP89)+(4/5*'Weight '!$B$11*MANU!DE89)+('Weight '!$B$14*MANU!DT89)+('Weight '!$B$15*MANU!EI89)+(1/3*'Weight '!$B$16*MANU!EX89)</f>
        <v>52.343886539816744</v>
      </c>
      <c r="P107" s="1">
        <f>(2/3*'Weight '!$B$3*MANU!T89)+(2/3*'Weight '!$B$4*MANU!AI89)+(4/5*'Weight '!$B$5*MANU!AX89)+('Weight '!$B$8*MANU!BM89)+('Weight '!$B$9*MANU!CB89)+(1/2*'Weight '!$B$10*MANU!CQ89)+(4/5*'Weight '!$B$11*MANU!DF89)+('Weight '!$B$14*MANU!DU89)+('Weight '!$B$15*MANU!EJ89)+(1/3*'Weight '!$B$16*MANU!EY89)</f>
        <v>51.874607109668119</v>
      </c>
    </row>
    <row r="108" spans="1:16" ht="15">
      <c r="A108" s="1" t="s">
        <v>898</v>
      </c>
      <c r="B108" s="1">
        <f>(2/3*'Weight '!$B$3*MANU!F90)+(2/3*'Weight '!$B$4*MANU!U90)+(4/5*'Weight '!$B$5*MANU!AJ90)+('Weight '!$B$8*MANU!AY90)+('Weight '!$B$9*MANU!BN90)+(1/2*'Weight '!$B$10*MANU!CC90)+(4/5*'Weight '!$B$11*MANU!CR90)+('Weight '!$B$14*MANU!DG90)+('Weight '!$B$15*MANU!DV90)+(1/3*'Weight '!$B$16*MANU!EK90)</f>
        <v>64.279914459456819</v>
      </c>
      <c r="C108" s="1">
        <f>(2/3*'Weight '!$B$3*MANU!G90)+(2/3*'Weight '!$B$4*MANU!V90)+(4/5*'Weight '!$B$5*MANU!AK90)+('Weight '!$B$8*MANU!AZ90)+('Weight '!$B$9*MANU!BO90)+(1/2*'Weight '!$B$10*MANU!CD90)+(4/5*'Weight '!$B$11*MANU!CS90)+('Weight '!$B$14*MANU!DH90)+('Weight '!$B$15*MANU!DW90)+(1/3*'Weight '!$B$16*MANU!EL90)</f>
        <v>63.918826348202892</v>
      </c>
      <c r="D108" s="1">
        <f>(2/3*'Weight '!$B$3*MANU!H90)+(2/3*'Weight '!$B$4*MANU!W90)+(4/5*'Weight '!$B$5*MANU!AL90)+('Weight '!$B$8*MANU!BA90)+('Weight '!$B$9*MANU!BP90)+(1/2*'Weight '!$B$10*MANU!CE90)+(4/5*'Weight '!$B$11*MANU!CT90)+('Weight '!$B$14*MANU!DI90)+('Weight '!$B$15*MANU!DX90)+(1/3*'Weight '!$B$16*MANU!EM90)</f>
        <v>60.909387288027155</v>
      </c>
      <c r="E108" s="1">
        <f>(2/3*'Weight '!$B$3*MANU!I90)+(2/3*'Weight '!$B$4*MANU!X90)+(4/5*'Weight '!$B$5*MANU!AM90)+('Weight '!$B$8*MANU!BB90)+('Weight '!$B$9*MANU!BQ90)+(1/2*'Weight '!$B$10*MANU!CF90)+(4/5*'Weight '!$B$11*MANU!CU90)+('Weight '!$B$14*MANU!DJ90)+('Weight '!$B$15*MANU!DY90)+(1/3*'Weight '!$B$16*MANU!EN90)</f>
        <v>55.648910511114252</v>
      </c>
      <c r="F108" s="1">
        <f>(2/3*'Weight '!$B$3*MANU!J90)+(2/3*'Weight '!$B$4*MANU!Y90)+(4/5*'Weight '!$B$5*MANU!AN90)+('Weight '!$B$8*MANU!BC90)+('Weight '!$B$9*MANU!BR90)+(1/2*'Weight '!$B$10*MANU!CG90)+(4/5*'Weight '!$B$11*MANU!CV90)+('Weight '!$B$14*MANU!DK90)+('Weight '!$B$15*MANU!DZ90)+(1/3*'Weight '!$B$16*MANU!EO90)</f>
        <v>46.992428715563022</v>
      </c>
      <c r="G108" s="1">
        <f>(2/3*'Weight '!$B$3*MANU!K90)+(2/3*'Weight '!$B$4*MANU!Z90)+(4/5*'Weight '!$B$5*MANU!AO90)+('Weight '!$B$8*MANU!BD90)+('Weight '!$B$9*MANU!BS90)+(1/2*'Weight '!$B$10*MANU!CH90)+(4/5*'Weight '!$B$11*MANU!CW90)+('Weight '!$B$14*MANU!DL90)+('Weight '!$B$15*MANU!EA90)+(1/3*'Weight '!$B$16*MANU!EP90)</f>
        <v>46.989657738095225</v>
      </c>
      <c r="H108" s="1">
        <f>(2/3*'Weight '!$B$3*MANU!L90)+(2/3*'Weight '!$B$4*MANU!AA90)+(4/5*'Weight '!$B$5*MANU!AP90)+('Weight '!$B$8*MANU!BE90)+('Weight '!$B$9*MANU!BT90)+(1/2*'Weight '!$B$10*MANU!CI90)+(4/5*'Weight '!$B$11*MANU!CX90)+('Weight '!$B$14*MANU!DM90)+('Weight '!$B$15*MANU!EB90)+(1/3*'Weight '!$B$16*MANU!EQ90)</f>
        <v>44.902182361253843</v>
      </c>
      <c r="I108" s="1">
        <f>(2/3*'Weight '!$B$3*MANU!M90)+(2/3*'Weight '!$B$4*MANU!AB90)+(4/5*'Weight '!$B$5*MANU!AQ90)+('Weight '!$B$8*MANU!BF90)+('Weight '!$B$9*MANU!BU90)+(1/2*'Weight '!$B$10*MANU!CJ90)+(4/5*'Weight '!$B$11*MANU!CY90)+('Weight '!$B$14*MANU!DN90)+('Weight '!$B$15*MANU!EC90)+(1/3*'Weight '!$B$16*MANU!ER90)</f>
        <v>36.371231609920109</v>
      </c>
      <c r="J108" s="1">
        <f>(2/3*'Weight '!$B$3*MANU!N90)+(2/3*'Weight '!$B$4*MANU!AC90)+(4/5*'Weight '!$B$5*MANU!AR90)+('Weight '!$B$8*MANU!BG90)+('Weight '!$B$9*MANU!BV90)+(1/2*'Weight '!$B$10*MANU!CK90)+(4/5*'Weight '!$B$11*MANU!CZ90)+('Weight '!$B$14*MANU!DO90)+('Weight '!$B$15*MANU!ED90)+(1/3*'Weight '!$B$16*MANU!ES90)</f>
        <v>40.652633089612628</v>
      </c>
      <c r="K108" s="1">
        <f>(2/3*'Weight '!$B$3*MANU!O90)+(2/3*'Weight '!$B$4*MANU!AD90)+(4/5*'Weight '!$B$5*MANU!AS90)+('Weight '!$B$8*MANU!BH90)+('Weight '!$B$9*MANU!BW90)+(1/2*'Weight '!$B$10*MANU!CL90)+(4/5*'Weight '!$B$11*MANU!DA90)+('Weight '!$B$14*MANU!DP90)+('Weight '!$B$15*MANU!EE90)+(1/3*'Weight '!$B$16*MANU!ET90)</f>
        <v>44.048260092318344</v>
      </c>
      <c r="L108" s="1">
        <f>(2/3*'Weight '!$B$3*MANU!P90)+(2/3*'Weight '!$B$4*MANU!AE90)+(4/5*'Weight '!$B$5*MANU!AT90)+('Weight '!$B$8*MANU!BI90)+('Weight '!$B$9*MANU!BX90)+(1/2*'Weight '!$B$10*MANU!CM90)+(4/5*'Weight '!$B$11*MANU!DB90)+('Weight '!$B$14*MANU!DQ90)+('Weight '!$B$15*MANU!EF90)+(1/3*'Weight '!$B$16*MANU!EU90)</f>
        <v>50.826565338708185</v>
      </c>
      <c r="M108" s="1">
        <f>(2/3*'Weight '!$B$3*MANU!Q90)+(2/3*'Weight '!$B$4*MANU!AF90)+(4/5*'Weight '!$B$5*MANU!AU90)+('Weight '!$B$8*MANU!BJ90)+('Weight '!$B$9*MANU!BY90)+(1/2*'Weight '!$B$10*MANU!CN90)+(4/5*'Weight '!$B$11*MANU!DC90)+('Weight '!$B$14*MANU!DR90)+('Weight '!$B$15*MANU!EG90)+(1/3*'Weight '!$B$16*MANU!EV90)</f>
        <v>38.97079296681526</v>
      </c>
      <c r="N108" s="1">
        <f>(2/3*'Weight '!$B$3*MANU!R90)+(2/3*'Weight '!$B$4*MANU!AG90)+(4/5*'Weight '!$B$5*MANU!AV90)+('Weight '!$B$8*MANU!BK90)+('Weight '!$B$9*MANU!BZ90)+(1/2*'Weight '!$B$10*MANU!CO90)+(4/5*'Weight '!$B$11*MANU!DD90)+('Weight '!$B$14*MANU!DS90)+('Weight '!$B$15*MANU!EH90)+(1/3*'Weight '!$B$16*MANU!EW90)</f>
        <v>52.177209595959575</v>
      </c>
      <c r="O108" s="1">
        <f>(2/3*'Weight '!$B$3*MANU!S90)+(2/3*'Weight '!$B$4*MANU!AH90)+(4/5*'Weight '!$B$5*MANU!AW90)+('Weight '!$B$8*MANU!BL90)+('Weight '!$B$9*MANU!CA90)+(1/2*'Weight '!$B$10*MANU!CP90)+(4/5*'Weight '!$B$11*MANU!DE90)+('Weight '!$B$14*MANU!DT90)+('Weight '!$B$15*MANU!EI90)+(1/3*'Weight '!$B$16*MANU!EX90)</f>
        <v>48.214786713876187</v>
      </c>
      <c r="P108" s="1">
        <f>(2/3*'Weight '!$B$3*MANU!T90)+(2/3*'Weight '!$B$4*MANU!AI90)+(4/5*'Weight '!$B$5*MANU!AX90)+('Weight '!$B$8*MANU!BM90)+('Weight '!$B$9*MANU!CB90)+(1/2*'Weight '!$B$10*MANU!CQ90)+(4/5*'Weight '!$B$11*MANU!DF90)+('Weight '!$B$14*MANU!DU90)+('Weight '!$B$15*MANU!EJ90)+(1/3*'Weight '!$B$16*MANU!EY90)</f>
        <v>53.574139403494932</v>
      </c>
    </row>
    <row r="109" spans="1:16" ht="15">
      <c r="A109" s="1" t="s">
        <v>746</v>
      </c>
      <c r="B109" s="1">
        <f>(2/3*'Weight '!$B$3*MANU!F91)+(2/3*'Weight '!$B$4*MANU!U91)+(4/5*'Weight '!$B$5*MANU!AJ91)+('Weight '!$B$8*MANU!AY91)+('Weight '!$B$9*MANU!BN91)+(1/2*'Weight '!$B$10*MANU!CC91)+(4/5*'Weight '!$B$11*MANU!CR91)+('Weight '!$B$14*MANU!DG91)+('Weight '!$B$15*MANU!DV91)+(1/3*'Weight '!$B$16*MANU!EK91)</f>
        <v>50.636599277193518</v>
      </c>
      <c r="C109" s="1">
        <f>(2/3*'Weight '!$B$3*MANU!G91)+(2/3*'Weight '!$B$4*MANU!V91)+(4/5*'Weight '!$B$5*MANU!AK91)+('Weight '!$B$8*MANU!AZ91)+('Weight '!$B$9*MANU!BO91)+(1/2*'Weight '!$B$10*MANU!CD91)+(4/5*'Weight '!$B$11*MANU!CS91)+('Weight '!$B$14*MANU!DH91)+('Weight '!$B$15*MANU!DW91)+(1/3*'Weight '!$B$16*MANU!EL91)</f>
        <v>52.961138037816632</v>
      </c>
      <c r="D109" s="1">
        <f>(2/3*'Weight '!$B$3*MANU!H91)+(2/3*'Weight '!$B$4*MANU!W91)+(4/5*'Weight '!$B$5*MANU!AL91)+('Weight '!$B$8*MANU!BA91)+('Weight '!$B$9*MANU!BP91)+(1/2*'Weight '!$B$10*MANU!CE91)+(4/5*'Weight '!$B$11*MANU!CT91)+('Weight '!$B$14*MANU!DI91)+('Weight '!$B$15*MANU!DX91)+(1/3*'Weight '!$B$16*MANU!EM91)</f>
        <v>51.403243715806148</v>
      </c>
      <c r="E109" s="1">
        <f>(2/3*'Weight '!$B$3*MANU!I91)+(2/3*'Weight '!$B$4*MANU!X91)+(4/5*'Weight '!$B$5*MANU!AM91)+('Weight '!$B$8*MANU!BB91)+('Weight '!$B$9*MANU!BQ91)+(1/2*'Weight '!$B$10*MANU!CF91)+(4/5*'Weight '!$B$11*MANU!CU91)+('Weight '!$B$14*MANU!DJ91)+('Weight '!$B$15*MANU!DY91)+(1/3*'Weight '!$B$16*MANU!EN91)</f>
        <v>50.312951085608319</v>
      </c>
      <c r="F109" s="1">
        <f>(2/3*'Weight '!$B$3*MANU!J91)+(2/3*'Weight '!$B$4*MANU!Y91)+(4/5*'Weight '!$B$5*MANU!AN91)+('Weight '!$B$8*MANU!BC91)+('Weight '!$B$9*MANU!BR91)+(1/2*'Weight '!$B$10*MANU!CG91)+(4/5*'Weight '!$B$11*MANU!CV91)+('Weight '!$B$14*MANU!DK91)+('Weight '!$B$15*MANU!DZ91)+(1/3*'Weight '!$B$16*MANU!EO91)</f>
        <v>45.937071908304759</v>
      </c>
      <c r="G109" s="1">
        <f>(2/3*'Weight '!$B$3*MANU!K91)+(2/3*'Weight '!$B$4*MANU!Z91)+(4/5*'Weight '!$B$5*MANU!AO91)+('Weight '!$B$8*MANU!BD91)+('Weight '!$B$9*MANU!BS91)+(1/2*'Weight '!$B$10*MANU!CH91)+(4/5*'Weight '!$B$11*MANU!CW91)+('Weight '!$B$14*MANU!DL91)+('Weight '!$B$15*MANU!EA91)+(1/3*'Weight '!$B$16*MANU!EP91)</f>
        <v>42.807345491388013</v>
      </c>
      <c r="H109" s="1">
        <f>(2/3*'Weight '!$B$3*MANU!L91)+(2/3*'Weight '!$B$4*MANU!AA91)+(4/5*'Weight '!$B$5*MANU!AP91)+('Weight '!$B$8*MANU!BE91)+('Weight '!$B$9*MANU!BT91)+(1/2*'Weight '!$B$10*MANU!CI91)+(4/5*'Weight '!$B$11*MANU!CX91)+('Weight '!$B$14*MANU!DM91)+('Weight '!$B$15*MANU!EB91)+(1/3*'Weight '!$B$16*MANU!EQ91)</f>
        <v>40.832655261072503</v>
      </c>
      <c r="I109" s="1">
        <f>(2/3*'Weight '!$B$3*MANU!M91)+(2/3*'Weight '!$B$4*MANU!AB91)+(4/5*'Weight '!$B$5*MANU!AQ91)+('Weight '!$B$8*MANU!BF91)+('Weight '!$B$9*MANU!BU91)+(1/2*'Weight '!$B$10*MANU!CJ91)+(4/5*'Weight '!$B$11*MANU!CY91)+('Weight '!$B$14*MANU!DN91)+('Weight '!$B$15*MANU!EC91)+(1/3*'Weight '!$B$16*MANU!ER91)</f>
        <v>48.760642076502698</v>
      </c>
      <c r="J109" s="1">
        <f>(2/3*'Weight '!$B$3*MANU!N91)+(2/3*'Weight '!$B$4*MANU!AC91)+(4/5*'Weight '!$B$5*MANU!AR91)+('Weight '!$B$8*MANU!BG91)+('Weight '!$B$9*MANU!BV91)+(1/2*'Weight '!$B$10*MANU!CK91)+(4/5*'Weight '!$B$11*MANU!CZ91)+('Weight '!$B$14*MANU!DO91)+('Weight '!$B$15*MANU!ED91)+(1/3*'Weight '!$B$16*MANU!ES91)</f>
        <v>42.124732383238687</v>
      </c>
      <c r="K109" s="1">
        <f>(2/3*'Weight '!$B$3*MANU!O91)+(2/3*'Weight '!$B$4*MANU!AD91)+(4/5*'Weight '!$B$5*MANU!AS91)+('Weight '!$B$8*MANU!BH91)+('Weight '!$B$9*MANU!BW91)+(1/2*'Weight '!$B$10*MANU!CL91)+(4/5*'Weight '!$B$11*MANU!DA91)+('Weight '!$B$14*MANU!DP91)+('Weight '!$B$15*MANU!EE91)+(1/3*'Weight '!$B$16*MANU!ET91)</f>
        <v>48.280287874504488</v>
      </c>
      <c r="L109" s="1">
        <f>(2/3*'Weight '!$B$3*MANU!P91)+(2/3*'Weight '!$B$4*MANU!AE91)+(4/5*'Weight '!$B$5*MANU!AT91)+('Weight '!$B$8*MANU!BI91)+('Weight '!$B$9*MANU!BX91)+(1/2*'Weight '!$B$10*MANU!CM91)+(4/5*'Weight '!$B$11*MANU!DB91)+('Weight '!$B$14*MANU!DQ91)+('Weight '!$B$15*MANU!EF91)+(1/3*'Weight '!$B$16*MANU!EU91)</f>
        <v>45.616381223634995</v>
      </c>
      <c r="M109" s="1">
        <f>(2/3*'Weight '!$B$3*MANU!Q91)+(2/3*'Weight '!$B$4*MANU!AF91)+(4/5*'Weight '!$B$5*MANU!AU91)+('Weight '!$B$8*MANU!BJ91)+('Weight '!$B$9*MANU!BY91)+(1/2*'Weight '!$B$10*MANU!CN91)+(4/5*'Weight '!$B$11*MANU!DC91)+('Weight '!$B$14*MANU!DR91)+('Weight '!$B$15*MANU!EG91)+(1/3*'Weight '!$B$16*MANU!EV91)</f>
        <v>34.759928905486341</v>
      </c>
      <c r="N109" s="1">
        <f>(2/3*'Weight '!$B$3*MANU!R91)+(2/3*'Weight '!$B$4*MANU!AG91)+(4/5*'Weight '!$B$5*MANU!AV91)+('Weight '!$B$8*MANU!BK91)+('Weight '!$B$9*MANU!BZ91)+(1/2*'Weight '!$B$10*MANU!CO91)+(4/5*'Weight '!$B$11*MANU!DD91)+('Weight '!$B$14*MANU!DS91)+('Weight '!$B$15*MANU!EH91)+(1/3*'Weight '!$B$16*MANU!EW91)</f>
        <v>30.342992424242382</v>
      </c>
      <c r="O109" s="1">
        <f>(2/3*'Weight '!$B$3*MANU!S91)+(2/3*'Weight '!$B$4*MANU!AH91)+(4/5*'Weight '!$B$5*MANU!AW91)+('Weight '!$B$8*MANU!BL91)+('Weight '!$B$9*MANU!CA91)+(1/2*'Weight '!$B$10*MANU!CP91)+(4/5*'Weight '!$B$11*MANU!DE91)+('Weight '!$B$14*MANU!DT91)+('Weight '!$B$15*MANU!EI91)+(1/3*'Weight '!$B$16*MANU!EX91)</f>
        <v>28.752859388997546</v>
      </c>
      <c r="P109" s="1">
        <f>(2/3*'Weight '!$B$3*MANU!T91)+(2/3*'Weight '!$B$4*MANU!AI91)+(4/5*'Weight '!$B$5*MANU!AX91)+('Weight '!$B$8*MANU!BM91)+('Weight '!$B$9*MANU!CB91)+(1/2*'Weight '!$B$10*MANU!CQ91)+(4/5*'Weight '!$B$11*MANU!DF91)+('Weight '!$B$14*MANU!DU91)+('Weight '!$B$15*MANU!EJ91)+(1/3*'Weight '!$B$16*MANU!EY91)</f>
        <v>36.627592678585216</v>
      </c>
    </row>
    <row r="110" spans="1:16" ht="15">
      <c r="A110" s="1" t="s">
        <v>907</v>
      </c>
      <c r="B110" s="1">
        <f>(2/3*'Weight '!$B$3*MANU!F92)+(2/3*'Weight '!$B$4*MANU!U92)+(4/5*'Weight '!$B$5*MANU!AJ92)+('Weight '!$B$8*MANU!AY92)+('Weight '!$B$9*MANU!BN92)+(1/2*'Weight '!$B$10*MANU!CC92)+(4/5*'Weight '!$B$11*MANU!CR92)+('Weight '!$B$14*MANU!DG92)+('Weight '!$B$15*MANU!DV92)+(1/3*'Weight '!$B$16*MANU!EK92)</f>
        <v>55.529380606893405</v>
      </c>
      <c r="C110" s="1">
        <f>(2/3*'Weight '!$B$3*MANU!G92)+(2/3*'Weight '!$B$4*MANU!V92)+(4/5*'Weight '!$B$5*MANU!AK92)+('Weight '!$B$8*MANU!AZ92)+('Weight '!$B$9*MANU!BO92)+(1/2*'Weight '!$B$10*MANU!CD92)+(4/5*'Weight '!$B$11*MANU!CS92)+('Weight '!$B$14*MANU!DH92)+('Weight '!$B$15*MANU!DW92)+(1/3*'Weight '!$B$16*MANU!EL92)</f>
        <v>55.734974428232526</v>
      </c>
      <c r="D110" s="1">
        <f>(2/3*'Weight '!$B$3*MANU!H92)+(2/3*'Weight '!$B$4*MANU!W92)+(4/5*'Weight '!$B$5*MANU!AL92)+('Weight '!$B$8*MANU!BA92)+('Weight '!$B$9*MANU!BP92)+(1/2*'Weight '!$B$10*MANU!CE92)+(4/5*'Weight '!$B$11*MANU!CT92)+('Weight '!$B$14*MANU!DI92)+('Weight '!$B$15*MANU!DX92)+(1/3*'Weight '!$B$16*MANU!EM92)</f>
        <v>63.093950346789242</v>
      </c>
      <c r="E110" s="1">
        <f>(2/3*'Weight '!$B$3*MANU!I92)+(2/3*'Weight '!$B$4*MANU!X92)+(4/5*'Weight '!$B$5*MANU!AM92)+('Weight '!$B$8*MANU!BB92)+('Weight '!$B$9*MANU!BQ92)+(1/2*'Weight '!$B$10*MANU!CF92)+(4/5*'Weight '!$B$11*MANU!CU92)+('Weight '!$B$14*MANU!DJ92)+('Weight '!$B$15*MANU!DY92)+(1/3*'Weight '!$B$16*MANU!EN92)</f>
        <v>63.464088684446878</v>
      </c>
      <c r="F110" s="1">
        <f>(2/3*'Weight '!$B$3*MANU!J92)+(2/3*'Weight '!$B$4*MANU!Y92)+(4/5*'Weight '!$B$5*MANU!AN92)+('Weight '!$B$8*MANU!BC92)+('Weight '!$B$9*MANU!BR92)+(1/2*'Weight '!$B$10*MANU!CG92)+(4/5*'Weight '!$B$11*MANU!CV92)+('Weight '!$B$14*MANU!DK92)+('Weight '!$B$15*MANU!DZ92)+(1/3*'Weight '!$B$16*MANU!EO92)</f>
        <v>61.046025641025601</v>
      </c>
      <c r="G110" s="1">
        <f>(2/3*'Weight '!$B$3*MANU!K92)+(2/3*'Weight '!$B$4*MANU!Z92)+(4/5*'Weight '!$B$5*MANU!AO92)+('Weight '!$B$8*MANU!BD92)+('Weight '!$B$9*MANU!BS92)+(1/2*'Weight '!$B$10*MANU!CH92)+(4/5*'Weight '!$B$11*MANU!CW92)+('Weight '!$B$14*MANU!DL92)+('Weight '!$B$15*MANU!EA92)+(1/3*'Weight '!$B$16*MANU!EP92)</f>
        <v>61.290621629571504</v>
      </c>
      <c r="H110" s="1">
        <f>(2/3*'Weight '!$B$3*MANU!L92)+(2/3*'Weight '!$B$4*MANU!AA92)+(4/5*'Weight '!$B$5*MANU!AP92)+('Weight '!$B$8*MANU!BE92)+('Weight '!$B$9*MANU!BT92)+(1/2*'Weight '!$B$10*MANU!CI92)+(4/5*'Weight '!$B$11*MANU!CX92)+('Weight '!$B$14*MANU!DM92)+('Weight '!$B$15*MANU!EB92)+(1/3*'Weight '!$B$16*MANU!EQ92)</f>
        <v>66.358550730843874</v>
      </c>
      <c r="I110" s="1">
        <f>(2/3*'Weight '!$B$3*MANU!M92)+(2/3*'Weight '!$B$4*MANU!AB92)+(4/5*'Weight '!$B$5*MANU!AQ92)+('Weight '!$B$8*MANU!BF92)+('Weight '!$B$9*MANU!BU92)+(1/2*'Weight '!$B$10*MANU!CJ92)+(4/5*'Weight '!$B$11*MANU!CY92)+('Weight '!$B$14*MANU!DN92)+('Weight '!$B$15*MANU!EC92)+(1/3*'Weight '!$B$16*MANU!ER92)</f>
        <v>67.528790983606513</v>
      </c>
      <c r="J110" s="1">
        <f>(2/3*'Weight '!$B$3*MANU!N92)+(2/3*'Weight '!$B$4*MANU!AC92)+(4/5*'Weight '!$B$5*MANU!AR92)+('Weight '!$B$8*MANU!BG92)+('Weight '!$B$9*MANU!BV92)+(1/2*'Weight '!$B$10*MANU!CK92)+(4/5*'Weight '!$B$11*MANU!CZ92)+('Weight '!$B$14*MANU!DO92)+('Weight '!$B$15*MANU!ED92)+(1/3*'Weight '!$B$16*MANU!ES92)</f>
        <v>46.931422210887561</v>
      </c>
      <c r="K110" s="1">
        <f>(2/3*'Weight '!$B$3*MANU!O92)+(2/3*'Weight '!$B$4*MANU!AD92)+(4/5*'Weight '!$B$5*MANU!AS92)+('Weight '!$B$8*MANU!BH92)+('Weight '!$B$9*MANU!BW92)+(1/2*'Weight '!$B$10*MANU!CL92)+(4/5*'Weight '!$B$11*MANU!DA92)+('Weight '!$B$14*MANU!DP92)+('Weight '!$B$15*MANU!EE92)+(1/3*'Weight '!$B$16*MANU!ET92)</f>
        <v>52.879442007773541</v>
      </c>
      <c r="L110" s="1">
        <f>(2/3*'Weight '!$B$3*MANU!P92)+(2/3*'Weight '!$B$4*MANU!AE92)+(4/5*'Weight '!$B$5*MANU!AT92)+('Weight '!$B$8*MANU!BI92)+('Weight '!$B$9*MANU!BX92)+(1/2*'Weight '!$B$10*MANU!CM92)+(4/5*'Weight '!$B$11*MANU!DB92)+('Weight '!$B$14*MANU!DQ92)+('Weight '!$B$15*MANU!EF92)+(1/3*'Weight '!$B$16*MANU!EU92)</f>
        <v>56.097467843988227</v>
      </c>
      <c r="M110" s="1">
        <f>(2/3*'Weight '!$B$3*MANU!Q92)+(2/3*'Weight '!$B$4*MANU!AF92)+(4/5*'Weight '!$B$5*MANU!AU92)+('Weight '!$B$8*MANU!BJ92)+('Weight '!$B$9*MANU!BY92)+(1/2*'Weight '!$B$10*MANU!CN92)+(4/5*'Weight '!$B$11*MANU!DC92)+('Weight '!$B$14*MANU!DR92)+('Weight '!$B$15*MANU!EG92)+(1/3*'Weight '!$B$16*MANU!EV92)</f>
        <v>53.738632986626996</v>
      </c>
      <c r="N110" s="1">
        <f>(2/3*'Weight '!$B$3*MANU!R92)+(2/3*'Weight '!$B$4*MANU!AG92)+(4/5*'Weight '!$B$5*MANU!AV92)+('Weight '!$B$8*MANU!BK92)+('Weight '!$B$9*MANU!BZ92)+(1/2*'Weight '!$B$10*MANU!CO92)+(4/5*'Weight '!$B$11*MANU!DD92)+('Weight '!$B$14*MANU!DS92)+('Weight '!$B$15*MANU!EH92)+(1/3*'Weight '!$B$16*MANU!EW92)</f>
        <v>34.061767676767666</v>
      </c>
      <c r="O110" s="1">
        <f>(2/3*'Weight '!$B$3*MANU!S92)+(2/3*'Weight '!$B$4*MANU!AH92)+(4/5*'Weight '!$B$5*MANU!AW92)+('Weight '!$B$8*MANU!BL92)+('Weight '!$B$9*MANU!CA92)+(1/2*'Weight '!$B$10*MANU!CP92)+(4/5*'Weight '!$B$11*MANU!DE92)+('Weight '!$B$14*MANU!DT92)+('Weight '!$B$15*MANU!EI92)+(1/3*'Weight '!$B$16*MANU!EX92)</f>
        <v>53.803727613315814</v>
      </c>
      <c r="P110" s="1">
        <f>(2/3*'Weight '!$B$3*MANU!T92)+(2/3*'Weight '!$B$4*MANU!AI92)+(4/5*'Weight '!$B$5*MANU!AX92)+('Weight '!$B$8*MANU!BM92)+('Weight '!$B$9*MANU!CB92)+(1/2*'Weight '!$B$10*MANU!CQ92)+(4/5*'Weight '!$B$11*MANU!DF92)+('Weight '!$B$14*MANU!DU92)+('Weight '!$B$15*MANU!EJ92)+(1/3*'Weight '!$B$16*MANU!EY92)</f>
        <v>53.840866290018809</v>
      </c>
    </row>
    <row r="111" spans="1:16" ht="15">
      <c r="A111" s="1" t="s">
        <v>577</v>
      </c>
      <c r="B111" s="1">
        <f>(2/3*'Weight '!$B$3*MANU!F93)+(2/3*'Weight '!$B$4*MANU!U93)+(4/5*'Weight '!$B$5*MANU!AJ93)+('Weight '!$B$8*MANU!AY93)+('Weight '!$B$9*MANU!BN93)+(1/2*'Weight '!$B$10*MANU!CC93)+(4/5*'Weight '!$B$11*MANU!CR93)+('Weight '!$B$14*MANU!DG93)+('Weight '!$B$15*MANU!DV93)+(1/3*'Weight '!$B$16*MANU!EK93)</f>
        <v>38.602030124994435</v>
      </c>
      <c r="C111" s="1">
        <f>(2/3*'Weight '!$B$3*MANU!G93)+(2/3*'Weight '!$B$4*MANU!V93)+(4/5*'Weight '!$B$5*MANU!AK93)+('Weight '!$B$8*MANU!AZ93)+('Weight '!$B$9*MANU!BO93)+(1/2*'Weight '!$B$10*MANU!CD93)+(4/5*'Weight '!$B$11*MANU!CS93)+('Weight '!$B$14*MANU!DH93)+('Weight '!$B$15*MANU!DW93)+(1/3*'Weight '!$B$16*MANU!EL93)</f>
        <v>38.784327875999374</v>
      </c>
      <c r="D111" s="1">
        <f>(2/3*'Weight '!$B$3*MANU!H93)+(2/3*'Weight '!$B$4*MANU!W93)+(4/5*'Weight '!$B$5*MANU!AL93)+('Weight '!$B$8*MANU!BA93)+('Weight '!$B$9*MANU!BP93)+(1/2*'Weight '!$B$10*MANU!CE93)+(4/5*'Weight '!$B$11*MANU!CT93)+('Weight '!$B$14*MANU!DI93)+('Weight '!$B$15*MANU!DX93)+(1/3*'Weight '!$B$16*MANU!EM93)</f>
        <v>40.576268590812184</v>
      </c>
      <c r="E111" s="1">
        <f>(2/3*'Weight '!$B$3*MANU!I93)+(2/3*'Weight '!$B$4*MANU!X93)+(4/5*'Weight '!$B$5*MANU!AM93)+('Weight '!$B$8*MANU!BB93)+('Weight '!$B$9*MANU!BQ93)+(1/2*'Weight '!$B$10*MANU!CF93)+(4/5*'Weight '!$B$11*MANU!CU93)+('Weight '!$B$14*MANU!DJ93)+('Weight '!$B$15*MANU!DY93)+(1/3*'Weight '!$B$16*MANU!EN93)</f>
        <v>37.490633618496766</v>
      </c>
      <c r="F111" s="1">
        <f>(2/3*'Weight '!$B$3*MANU!J93)+(2/3*'Weight '!$B$4*MANU!Y93)+(4/5*'Weight '!$B$5*MANU!AN93)+('Weight '!$B$8*MANU!BC93)+('Weight '!$B$9*MANU!BR93)+(1/2*'Weight '!$B$10*MANU!CG93)+(4/5*'Weight '!$B$11*MANU!CV93)+('Weight '!$B$14*MANU!DK93)+('Weight '!$B$15*MANU!DZ93)+(1/3*'Weight '!$B$16*MANU!EO93)</f>
        <v>33.069779125983473</v>
      </c>
      <c r="G111" s="1">
        <f>(2/3*'Weight '!$B$3*MANU!K93)+(2/3*'Weight '!$B$4*MANU!Z93)+(4/5*'Weight '!$B$5*MANU!AO93)+('Weight '!$B$8*MANU!BD93)+('Weight '!$B$9*MANU!BS93)+(1/2*'Weight '!$B$10*MANU!CH93)+(4/5*'Weight '!$B$11*MANU!CW93)+('Weight '!$B$14*MANU!DL93)+('Weight '!$B$15*MANU!EA93)+(1/3*'Weight '!$B$16*MANU!EP93)</f>
        <v>34.104658593207724</v>
      </c>
      <c r="H111" s="1">
        <f>(2/3*'Weight '!$B$3*MANU!L93)+(2/3*'Weight '!$B$4*MANU!AA93)+(4/5*'Weight '!$B$5*MANU!AP93)+('Weight '!$B$8*MANU!BE93)+('Weight '!$B$9*MANU!BT93)+(1/2*'Weight '!$B$10*MANU!CI93)+(4/5*'Weight '!$B$11*MANU!CX93)+('Weight '!$B$14*MANU!DM93)+('Weight '!$B$15*MANU!EB93)+(1/3*'Weight '!$B$16*MANU!EQ93)</f>
        <v>32.662106281361424</v>
      </c>
      <c r="I111" s="1">
        <f>(2/3*'Weight '!$B$3*MANU!M93)+(2/3*'Weight '!$B$4*MANU!AB93)+(4/5*'Weight '!$B$5*MANU!AQ93)+('Weight '!$B$8*MANU!BF93)+('Weight '!$B$9*MANU!BU93)+(1/2*'Weight '!$B$10*MANU!CJ93)+(4/5*'Weight '!$B$11*MANU!CY93)+('Weight '!$B$14*MANU!DN93)+('Weight '!$B$15*MANU!EC93)+(1/3*'Weight '!$B$16*MANU!ER93)</f>
        <v>35.38015797212185</v>
      </c>
      <c r="J111" s="1">
        <f>(2/3*'Weight '!$B$3*MANU!N93)+(2/3*'Weight '!$B$4*MANU!AC93)+(4/5*'Weight '!$B$5*MANU!AR93)+('Weight '!$B$8*MANU!BG93)+('Weight '!$B$9*MANU!BV93)+(1/2*'Weight '!$B$10*MANU!CK93)+(4/5*'Weight '!$B$11*MANU!CZ93)+('Weight '!$B$14*MANU!DO93)+('Weight '!$B$15*MANU!ED93)+(1/3*'Weight '!$B$16*MANU!ES93)</f>
        <v>26.522396536212295</v>
      </c>
      <c r="K111" s="1">
        <f>(2/3*'Weight '!$B$3*MANU!O93)+(2/3*'Weight '!$B$4*MANU!AD93)+(4/5*'Weight '!$B$5*MANU!AS93)+('Weight '!$B$8*MANU!BH93)+('Weight '!$B$9*MANU!BW93)+(1/2*'Weight '!$B$10*MANU!CL93)+(4/5*'Weight '!$B$11*MANU!DA93)+('Weight '!$B$14*MANU!DP93)+('Weight '!$B$15*MANU!EE93)+(1/3*'Weight '!$B$16*MANU!ET93)</f>
        <v>29.878735481277584</v>
      </c>
      <c r="L111" s="1">
        <f>(2/3*'Weight '!$B$3*MANU!P93)+(2/3*'Weight '!$B$4*MANU!AE93)+(4/5*'Weight '!$B$5*MANU!AT93)+('Weight '!$B$8*MANU!BI93)+('Weight '!$B$9*MANU!BX93)+(1/2*'Weight '!$B$10*MANU!CM93)+(4/5*'Weight '!$B$11*MANU!DB93)+('Weight '!$B$14*MANU!DQ93)+('Weight '!$B$15*MANU!EF93)+(1/3*'Weight '!$B$16*MANU!EU93)</f>
        <v>25.019836307585404</v>
      </c>
      <c r="M111" s="1">
        <f>(2/3*'Weight '!$B$3*MANU!Q93)+(2/3*'Weight '!$B$4*MANU!AF93)+(4/5*'Weight '!$B$5*MANU!AU93)+('Weight '!$B$8*MANU!BJ93)+('Weight '!$B$9*MANU!BY93)+(1/2*'Weight '!$B$10*MANU!CN93)+(4/5*'Weight '!$B$11*MANU!DC93)+('Weight '!$B$14*MANU!DR93)+('Weight '!$B$15*MANU!EG93)+(1/3*'Weight '!$B$16*MANU!EV93)</f>
        <v>28.61386138909274</v>
      </c>
      <c r="N111" s="1">
        <f>(2/3*'Weight '!$B$3*MANU!R93)+(2/3*'Weight '!$B$4*MANU!AG93)+(4/5*'Weight '!$B$5*MANU!AV93)+('Weight '!$B$8*MANU!BK93)+('Weight '!$B$9*MANU!BZ93)+(1/2*'Weight '!$B$10*MANU!CO93)+(4/5*'Weight '!$B$11*MANU!DD93)+('Weight '!$B$14*MANU!DS93)+('Weight '!$B$15*MANU!EH93)+(1/3*'Weight '!$B$16*MANU!EW93)</f>
        <v>34.022610722610693</v>
      </c>
      <c r="O111" s="1">
        <f>(2/3*'Weight '!$B$3*MANU!S93)+(2/3*'Weight '!$B$4*MANU!AH93)+(4/5*'Weight '!$B$5*MANU!AW93)+('Weight '!$B$8*MANU!BL93)+('Weight '!$B$9*MANU!CA93)+(1/2*'Weight '!$B$10*MANU!CP93)+(4/5*'Weight '!$B$11*MANU!DE93)+('Weight '!$B$14*MANU!DT93)+('Weight '!$B$15*MANU!EI93)+(1/3*'Weight '!$B$16*MANU!EX93)</f>
        <v>34.992436040784781</v>
      </c>
      <c r="P111" s="1">
        <f>(2/3*'Weight '!$B$3*MANU!T93)+(2/3*'Weight '!$B$4*MANU!AI93)+(4/5*'Weight '!$B$5*MANU!AX93)+('Weight '!$B$8*MANU!BM93)+('Weight '!$B$9*MANU!CB93)+(1/2*'Weight '!$B$10*MANU!CQ93)+(4/5*'Weight '!$B$11*MANU!DF93)+('Weight '!$B$14*MANU!DU93)+('Weight '!$B$15*MANU!EJ93)+(1/3*'Weight '!$B$16*MANU!EY93)</f>
        <v>33.743644067796573</v>
      </c>
    </row>
    <row r="112" spans="1:16" ht="15">
      <c r="A112" s="1" t="s">
        <v>554</v>
      </c>
      <c r="B112" s="1">
        <f>(2/3*'Weight '!$B$3*MANU!F94)+(2/3*'Weight '!$B$4*MANU!U94)+(4/5*'Weight '!$B$5*MANU!AJ94)+('Weight '!$B$8*MANU!AY94)+('Weight '!$B$9*MANU!BN94)+(1/2*'Weight '!$B$10*MANU!CC94)+(4/5*'Weight '!$B$11*MANU!CR94)+('Weight '!$B$14*MANU!DG94)+('Weight '!$B$15*MANU!DV94)+(1/3*'Weight '!$B$16*MANU!EK94)</f>
        <v>47.636521765712857</v>
      </c>
      <c r="C112" s="1">
        <f>(2/3*'Weight '!$B$3*MANU!G94)+(2/3*'Weight '!$B$4*MANU!V94)+(4/5*'Weight '!$B$5*MANU!AK94)+('Weight '!$B$8*MANU!AZ94)+('Weight '!$B$9*MANU!BO94)+(1/2*'Weight '!$B$10*MANU!CD94)+(4/5*'Weight '!$B$11*MANU!CS94)+('Weight '!$B$14*MANU!DH94)+('Weight '!$B$15*MANU!DW94)+(1/3*'Weight '!$B$16*MANU!EL94)</f>
        <v>48.698777537141957</v>
      </c>
      <c r="D112" s="1">
        <f>(2/3*'Weight '!$B$3*MANU!H94)+(2/3*'Weight '!$B$4*MANU!W94)+(4/5*'Weight '!$B$5*MANU!AL94)+('Weight '!$B$8*MANU!BA94)+('Weight '!$B$9*MANU!BP94)+(1/2*'Weight '!$B$10*MANU!CE94)+(4/5*'Weight '!$B$11*MANU!CT94)+('Weight '!$B$14*MANU!DI94)+('Weight '!$B$15*MANU!DX94)+(1/3*'Weight '!$B$16*MANU!EM94)</f>
        <v>51.499511368250083</v>
      </c>
      <c r="E112" s="1">
        <f>(2/3*'Weight '!$B$3*MANU!I94)+(2/3*'Weight '!$B$4*MANU!X94)+(4/5*'Weight '!$B$5*MANU!AM94)+('Weight '!$B$8*MANU!BB94)+('Weight '!$B$9*MANU!BQ94)+(1/2*'Weight '!$B$10*MANU!CF94)+(4/5*'Weight '!$B$11*MANU!CU94)+('Weight '!$B$14*MANU!DJ94)+('Weight '!$B$15*MANU!DY94)+(1/3*'Weight '!$B$16*MANU!EN94)</f>
        <v>42.656625894433574</v>
      </c>
      <c r="F112" s="1">
        <f>(2/3*'Weight '!$B$3*MANU!J94)+(2/3*'Weight '!$B$4*MANU!Y94)+(4/5*'Weight '!$B$5*MANU!AN94)+('Weight '!$B$8*MANU!BC94)+('Weight '!$B$9*MANU!BR94)+(1/2*'Weight '!$B$10*MANU!CG94)+(4/5*'Weight '!$B$11*MANU!CV94)+('Weight '!$B$14*MANU!DK94)+('Weight '!$B$15*MANU!DZ94)+(1/3*'Weight '!$B$16*MANU!EO94)</f>
        <v>35.72246272246268</v>
      </c>
      <c r="G112" s="1">
        <f>(2/3*'Weight '!$B$3*MANU!K94)+(2/3*'Weight '!$B$4*MANU!Z94)+(4/5*'Weight '!$B$5*MANU!AO94)+('Weight '!$B$8*MANU!BD94)+('Weight '!$B$9*MANU!BS94)+(1/2*'Weight '!$B$10*MANU!CH94)+(4/5*'Weight '!$B$11*MANU!CW94)+('Weight '!$B$14*MANU!DL94)+('Weight '!$B$15*MANU!EA94)+(1/3*'Weight '!$B$16*MANU!EP94)</f>
        <v>34.422842028335545</v>
      </c>
      <c r="H112" s="1">
        <f>(2/3*'Weight '!$B$3*MANU!L94)+(2/3*'Weight '!$B$4*MANU!AA94)+(4/5*'Weight '!$B$5*MANU!AP94)+('Weight '!$B$8*MANU!BE94)+('Weight '!$B$9*MANU!BT94)+(1/2*'Weight '!$B$10*MANU!CI94)+(4/5*'Weight '!$B$11*MANU!CX94)+('Weight '!$B$14*MANU!DM94)+('Weight '!$B$15*MANU!EB94)+(1/3*'Weight '!$B$16*MANU!EQ94)</f>
        <v>35.599176115781795</v>
      </c>
      <c r="I112" s="1">
        <f>(2/3*'Weight '!$B$3*MANU!M94)+(2/3*'Weight '!$B$4*MANU!AB94)+(4/5*'Weight '!$B$5*MANU!AQ94)+('Weight '!$B$8*MANU!BF94)+('Weight '!$B$9*MANU!BU94)+(1/2*'Weight '!$B$10*MANU!CJ94)+(4/5*'Weight '!$B$11*MANU!CY94)+('Weight '!$B$14*MANU!DN94)+('Weight '!$B$15*MANU!EC94)+(1/3*'Weight '!$B$16*MANU!ER94)</f>
        <v>35.291059881602884</v>
      </c>
      <c r="J112" s="1">
        <f>(2/3*'Weight '!$B$3*MANU!N94)+(2/3*'Weight '!$B$4*MANU!AC94)+(4/5*'Weight '!$B$5*MANU!AR94)+('Weight '!$B$8*MANU!BG94)+('Weight '!$B$9*MANU!BV94)+(1/2*'Weight '!$B$10*MANU!CK94)+(4/5*'Weight '!$B$11*MANU!CZ94)+('Weight '!$B$14*MANU!DO94)+('Weight '!$B$15*MANU!ED94)+(1/3*'Weight '!$B$16*MANU!ES94)</f>
        <v>38.517532613585217</v>
      </c>
      <c r="K112" s="1">
        <f>(2/3*'Weight '!$B$3*MANU!O94)+(2/3*'Weight '!$B$4*MANU!AD94)+(4/5*'Weight '!$B$5*MANU!AS94)+('Weight '!$B$8*MANU!BH94)+('Weight '!$B$9*MANU!BW94)+(1/2*'Weight '!$B$10*MANU!CL94)+(4/5*'Weight '!$B$11*MANU!DA94)+('Weight '!$B$14*MANU!DP94)+('Weight '!$B$15*MANU!EE94)+(1/3*'Weight '!$B$16*MANU!ET94)</f>
        <v>29.459316985627883</v>
      </c>
      <c r="L112" s="1">
        <f>(2/3*'Weight '!$B$3*MANU!P94)+(2/3*'Weight '!$B$4*MANU!AE94)+(4/5*'Weight '!$B$5*MANU!AT94)+('Weight '!$B$8*MANU!BI94)+('Weight '!$B$9*MANU!BX94)+(1/2*'Weight '!$B$10*MANU!CM94)+(4/5*'Weight '!$B$11*MANU!DB94)+('Weight '!$B$14*MANU!DQ94)+('Weight '!$B$15*MANU!EF94)+(1/3*'Weight '!$B$16*MANU!EU94)</f>
        <v>29.924612630297055</v>
      </c>
      <c r="M112" s="1">
        <f>(2/3*'Weight '!$B$3*MANU!Q94)+(2/3*'Weight '!$B$4*MANU!AF94)+(4/5*'Weight '!$B$5*MANU!AU94)+('Weight '!$B$8*MANU!BJ94)+('Weight '!$B$9*MANU!BY94)+(1/2*'Weight '!$B$10*MANU!CN94)+(4/5*'Weight '!$B$11*MANU!DC94)+('Weight '!$B$14*MANU!DR94)+('Weight '!$B$15*MANU!EG94)+(1/3*'Weight '!$B$16*MANU!EV94)</f>
        <v>24.584396208987553</v>
      </c>
      <c r="N112" s="1">
        <f>(2/3*'Weight '!$B$3*MANU!R94)+(2/3*'Weight '!$B$4*MANU!AG94)+(4/5*'Weight '!$B$5*MANU!AV94)+('Weight '!$B$8*MANU!BK94)+('Weight '!$B$9*MANU!BZ94)+(1/2*'Weight '!$B$10*MANU!CO94)+(4/5*'Weight '!$B$11*MANU!DD94)+('Weight '!$B$14*MANU!DS94)+('Weight '!$B$15*MANU!EH94)+(1/3*'Weight '!$B$16*MANU!EW94)</f>
        <v>24.622253787878783</v>
      </c>
      <c r="O112" s="1">
        <f>(2/3*'Weight '!$B$3*MANU!S94)+(2/3*'Weight '!$B$4*MANU!AH94)+(4/5*'Weight '!$B$5*MANU!AW94)+('Weight '!$B$8*MANU!BL94)+('Weight '!$B$9*MANU!CA94)+(1/2*'Weight '!$B$10*MANU!CP94)+(4/5*'Weight '!$B$11*MANU!DE94)+('Weight '!$B$14*MANU!DT94)+('Weight '!$B$15*MANU!EI94)+(1/3*'Weight '!$B$16*MANU!EX94)</f>
        <v>25.569162556904399</v>
      </c>
      <c r="P112" s="1">
        <f>(2/3*'Weight '!$B$3*MANU!T94)+(2/3*'Weight '!$B$4*MANU!AI94)+(4/5*'Weight '!$B$5*MANU!AX94)+('Weight '!$B$8*MANU!BM94)+('Weight '!$B$9*MANU!CB94)+(1/2*'Weight '!$B$10*MANU!CQ94)+(4/5*'Weight '!$B$11*MANU!DF94)+('Weight '!$B$14*MANU!DU94)+('Weight '!$B$15*MANU!EJ94)+(1/3*'Weight '!$B$16*MANU!EY94)</f>
        <v>29.092263025737569</v>
      </c>
    </row>
    <row r="113" spans="1:16" ht="15">
      <c r="A113" s="1" t="s">
        <v>564</v>
      </c>
      <c r="B113" s="1">
        <f>(2/3*'Weight '!$B$3*MANU!F95)+(2/3*'Weight '!$B$4*MANU!U95)+(4/5*'Weight '!$B$5*MANU!AJ95)+('Weight '!$B$8*MANU!AY95)+('Weight '!$B$9*MANU!BN95)+(1/2*'Weight '!$B$10*MANU!CC95)+(4/5*'Weight '!$B$11*MANU!CR95)+('Weight '!$B$14*MANU!DG95)+('Weight '!$B$15*MANU!DV95)+(1/3*'Weight '!$B$16*MANU!EK95)</f>
        <v>69.114340008876525</v>
      </c>
      <c r="C113" s="1">
        <f>(2/3*'Weight '!$B$3*MANU!G95)+(2/3*'Weight '!$B$4*MANU!V95)+(4/5*'Weight '!$B$5*MANU!AK95)+('Weight '!$B$8*MANU!AZ95)+('Weight '!$B$9*MANU!BO95)+(1/2*'Weight '!$B$10*MANU!CD95)+(4/5*'Weight '!$B$11*MANU!CS95)+('Weight '!$B$14*MANU!DH95)+('Weight '!$B$15*MANU!DW95)+(1/3*'Weight '!$B$16*MANU!EL95)</f>
        <v>70.886950681754556</v>
      </c>
      <c r="D113" s="1">
        <f>(2/3*'Weight '!$B$3*MANU!H95)+(2/3*'Weight '!$B$4*MANU!W95)+(4/5*'Weight '!$B$5*MANU!AL95)+('Weight '!$B$8*MANU!BA95)+('Weight '!$B$9*MANU!BP95)+(1/2*'Weight '!$B$10*MANU!CE95)+(4/5*'Weight '!$B$11*MANU!CT95)+('Weight '!$B$14*MANU!DI95)+('Weight '!$B$15*MANU!DX95)+(1/3*'Weight '!$B$16*MANU!EM95)</f>
        <v>64.057420163243549</v>
      </c>
      <c r="E113" s="1">
        <f>(2/3*'Weight '!$B$3*MANU!I95)+(2/3*'Weight '!$B$4*MANU!X95)+(4/5*'Weight '!$B$5*MANU!AM95)+('Weight '!$B$8*MANU!BB95)+('Weight '!$B$9*MANU!BQ95)+(1/2*'Weight '!$B$10*MANU!CF95)+(4/5*'Weight '!$B$11*MANU!CU95)+('Weight '!$B$14*MANU!DJ95)+('Weight '!$B$15*MANU!DY95)+(1/3*'Weight '!$B$16*MANU!EN95)</f>
        <v>68.62187079759245</v>
      </c>
      <c r="F113" s="1">
        <f>(2/3*'Weight '!$B$3*MANU!J95)+(2/3*'Weight '!$B$4*MANU!Y95)+(4/5*'Weight '!$B$5*MANU!AN95)+('Weight '!$B$8*MANU!BC95)+('Weight '!$B$9*MANU!BR95)+(1/2*'Weight '!$B$10*MANU!CG95)+(4/5*'Weight '!$B$11*MANU!CV95)+('Weight '!$B$14*MANU!DK95)+('Weight '!$B$15*MANU!DZ95)+(1/3*'Weight '!$B$16*MANU!EO95)</f>
        <v>62.046045507004401</v>
      </c>
      <c r="G113" s="1">
        <f>(2/3*'Weight '!$B$3*MANU!K95)+(2/3*'Weight '!$B$4*MANU!Z95)+(4/5*'Weight '!$B$5*MANU!AO95)+('Weight '!$B$8*MANU!BD95)+('Weight '!$B$9*MANU!BS95)+(1/2*'Weight '!$B$10*MANU!CH95)+(4/5*'Weight '!$B$11*MANU!CW95)+('Weight '!$B$14*MANU!DL95)+('Weight '!$B$15*MANU!EA95)+(1/3*'Weight '!$B$16*MANU!EP95)</f>
        <v>63.699555893279275</v>
      </c>
      <c r="H113" s="1">
        <f>(2/3*'Weight '!$B$3*MANU!L95)+(2/3*'Weight '!$B$4*MANU!AA95)+(4/5*'Weight '!$B$5*MANU!AP95)+('Weight '!$B$8*MANU!BE95)+('Weight '!$B$9*MANU!BT95)+(1/2*'Weight '!$B$10*MANU!CI95)+(4/5*'Weight '!$B$11*MANU!CX95)+('Weight '!$B$14*MANU!DM95)+('Weight '!$B$15*MANU!EB95)+(1/3*'Weight '!$B$16*MANU!EQ95)</f>
        <v>64.050460151359388</v>
      </c>
      <c r="I113" s="1">
        <f>(2/3*'Weight '!$B$3*MANU!M95)+(2/3*'Weight '!$B$4*MANU!AB95)+(4/5*'Weight '!$B$5*MANU!AQ95)+('Weight '!$B$8*MANU!BF95)+('Weight '!$B$9*MANU!BU95)+(1/2*'Weight '!$B$10*MANU!CJ95)+(4/5*'Weight '!$B$11*MANU!CY95)+('Weight '!$B$14*MANU!DN95)+('Weight '!$B$15*MANU!EC95)+(1/3*'Weight '!$B$16*MANU!ER95)</f>
        <v>66.134979770912111</v>
      </c>
      <c r="J113" s="1">
        <f>(2/3*'Weight '!$B$3*MANU!N95)+(2/3*'Weight '!$B$4*MANU!AC95)+(4/5*'Weight '!$B$5*MANU!AR95)+('Weight '!$B$8*MANU!BG95)+('Weight '!$B$9*MANU!BV95)+(1/2*'Weight '!$B$10*MANU!CK95)+(4/5*'Weight '!$B$11*MANU!CZ95)+('Weight '!$B$14*MANU!DO95)+('Weight '!$B$15*MANU!ED95)+(1/3*'Weight '!$B$16*MANU!ES95)</f>
        <v>66.52731454166917</v>
      </c>
      <c r="K113" s="1">
        <f>(2/3*'Weight '!$B$3*MANU!O95)+(2/3*'Weight '!$B$4*MANU!AD95)+(4/5*'Weight '!$B$5*MANU!AS95)+('Weight '!$B$8*MANU!BH95)+('Weight '!$B$9*MANU!BW95)+(1/2*'Weight '!$B$10*MANU!CL95)+(4/5*'Weight '!$B$11*MANU!DA95)+('Weight '!$B$14*MANU!DP95)+('Weight '!$B$15*MANU!EE95)+(1/3*'Weight '!$B$16*MANU!ET95)</f>
        <v>69.347134086803408</v>
      </c>
      <c r="L113" s="1">
        <f>(2/3*'Weight '!$B$3*MANU!P95)+(2/3*'Weight '!$B$4*MANU!AE95)+(4/5*'Weight '!$B$5*MANU!AT95)+('Weight '!$B$8*MANU!BI95)+('Weight '!$B$9*MANU!BX95)+(1/2*'Weight '!$B$10*MANU!CM95)+(4/5*'Weight '!$B$11*MANU!DB95)+('Weight '!$B$14*MANU!DQ95)+('Weight '!$B$15*MANU!EF95)+(1/3*'Weight '!$B$16*MANU!EU95)</f>
        <v>62.129118445706936</v>
      </c>
      <c r="M113" s="1">
        <f>(2/3*'Weight '!$B$3*MANU!Q95)+(2/3*'Weight '!$B$4*MANU!AF95)+(4/5*'Weight '!$B$5*MANU!AU95)+('Weight '!$B$8*MANU!BJ95)+('Weight '!$B$9*MANU!BY95)+(1/2*'Weight '!$B$10*MANU!CN95)+(4/5*'Weight '!$B$11*MANU!DC95)+('Weight '!$B$14*MANU!DR95)+('Weight '!$B$15*MANU!EG95)+(1/3*'Weight '!$B$16*MANU!EV95)</f>
        <v>60.441761452046244</v>
      </c>
      <c r="N113" s="1">
        <f>(2/3*'Weight '!$B$3*MANU!R95)+(2/3*'Weight '!$B$4*MANU!AG95)+(4/5*'Weight '!$B$5*MANU!AV95)+('Weight '!$B$8*MANU!BK95)+('Weight '!$B$9*MANU!BZ95)+(1/2*'Weight '!$B$10*MANU!CO95)+(4/5*'Weight '!$B$11*MANU!DD95)+('Weight '!$B$14*MANU!DS95)+('Weight '!$B$15*MANU!EH95)+(1/3*'Weight '!$B$16*MANU!EW95)</f>
        <v>70.435795454545442</v>
      </c>
      <c r="O113" s="1">
        <f>(2/3*'Weight '!$B$3*MANU!S95)+(2/3*'Weight '!$B$4*MANU!AH95)+(4/5*'Weight '!$B$5*MANU!AW95)+('Weight '!$B$8*MANU!BL95)+('Weight '!$B$9*MANU!CA95)+(1/2*'Weight '!$B$10*MANU!CP95)+(4/5*'Weight '!$B$11*MANU!DE95)+('Weight '!$B$14*MANU!DT95)+('Weight '!$B$15*MANU!EI95)+(1/3*'Weight '!$B$16*MANU!EX95)</f>
        <v>67.118724975775606</v>
      </c>
      <c r="P113" s="1">
        <f>(2/3*'Weight '!$B$3*MANU!T95)+(2/3*'Weight '!$B$4*MANU!AI95)+(4/5*'Weight '!$B$5*MANU!AX95)+('Weight '!$B$8*MANU!BM95)+('Weight '!$B$9*MANU!CB95)+(1/2*'Weight '!$B$10*MANU!CQ95)+(4/5*'Weight '!$B$11*MANU!DF95)+('Weight '!$B$14*MANU!DU95)+('Weight '!$B$15*MANU!EJ95)+(1/3*'Weight '!$B$16*MANU!EY95)</f>
        <v>61.057828341459611</v>
      </c>
    </row>
    <row r="114" spans="1:16" ht="15">
      <c r="A114" s="1" t="s">
        <v>846</v>
      </c>
      <c r="B114" s="1">
        <f>(2/3*'Weight '!$B$3*MANU!F96)+(2/3*'Weight '!$B$4*MANU!U96)+(4/5*'Weight '!$B$5*MANU!AJ96)+('Weight '!$B$8*MANU!AY96)+('Weight '!$B$9*MANU!BN96)+(1/2*'Weight '!$B$10*MANU!CC96)+(4/5*'Weight '!$B$11*MANU!CR96)+('Weight '!$B$14*MANU!DG96)+('Weight '!$B$15*MANU!DV96)+(1/3*'Weight '!$B$16*MANU!EK96)</f>
        <v>58.059747279996785</v>
      </c>
      <c r="C114" s="1">
        <f>(2/3*'Weight '!$B$3*MANU!G96)+(2/3*'Weight '!$B$4*MANU!V96)+(4/5*'Weight '!$B$5*MANU!AK96)+('Weight '!$B$8*MANU!AZ96)+('Weight '!$B$9*MANU!BO96)+(1/2*'Weight '!$B$10*MANU!CD96)+(4/5*'Weight '!$B$11*MANU!CS96)+('Weight '!$B$14*MANU!DH96)+('Weight '!$B$15*MANU!DW96)+(1/3*'Weight '!$B$16*MANU!EL96)</f>
        <v>52.687120094676168</v>
      </c>
      <c r="D114" s="1">
        <f>(2/3*'Weight '!$B$3*MANU!H96)+(2/3*'Weight '!$B$4*MANU!W96)+(4/5*'Weight '!$B$5*MANU!AL96)+('Weight '!$B$8*MANU!BA96)+('Weight '!$B$9*MANU!BP96)+(1/2*'Weight '!$B$10*MANU!CE96)+(4/5*'Weight '!$B$11*MANU!CT96)+('Weight '!$B$14*MANU!DI96)+('Weight '!$B$15*MANU!DX96)+(1/3*'Weight '!$B$16*MANU!EM96)</f>
        <v>53.525468851571532</v>
      </c>
      <c r="E114" s="1">
        <f>(2/3*'Weight '!$B$3*MANU!I96)+(2/3*'Weight '!$B$4*MANU!X96)+(4/5*'Weight '!$B$5*MANU!AM96)+('Weight '!$B$8*MANU!BB96)+('Weight '!$B$9*MANU!BQ96)+(1/2*'Weight '!$B$10*MANU!CF96)+(4/5*'Weight '!$B$11*MANU!CU96)+('Weight '!$B$14*MANU!DJ96)+('Weight '!$B$15*MANU!DY96)+(1/3*'Weight '!$B$16*MANU!EN96)</f>
        <v>46.2331900198173</v>
      </c>
      <c r="F114" s="1">
        <f>(2/3*'Weight '!$B$3*MANU!J96)+(2/3*'Weight '!$B$4*MANU!Y96)+(4/5*'Weight '!$B$5*MANU!AN96)+('Weight '!$B$8*MANU!BC96)+('Weight '!$B$9*MANU!BR96)+(1/2*'Weight '!$B$10*MANU!CG96)+(4/5*'Weight '!$B$11*MANU!CV96)+('Weight '!$B$14*MANU!DK96)+('Weight '!$B$15*MANU!DZ96)+(1/3*'Weight '!$B$16*MANU!EO96)</f>
        <v>40.242510592855417</v>
      </c>
      <c r="G114" s="1">
        <f>(2/3*'Weight '!$B$3*MANU!K96)+(2/3*'Weight '!$B$4*MANU!Z96)+(4/5*'Weight '!$B$5*MANU!AO96)+('Weight '!$B$8*MANU!BD96)+('Weight '!$B$9*MANU!BS96)+(1/2*'Weight '!$B$10*MANU!CH96)+(4/5*'Weight '!$B$11*MANU!CW96)+('Weight '!$B$14*MANU!DL96)+('Weight '!$B$15*MANU!EA96)+(1/3*'Weight '!$B$16*MANU!EP96)</f>
        <v>40.546532742554582</v>
      </c>
      <c r="H114" s="1">
        <f>(2/3*'Weight '!$B$3*MANU!L96)+(2/3*'Weight '!$B$4*MANU!AA96)+(4/5*'Weight '!$B$5*MANU!AP96)+('Weight '!$B$8*MANU!BE96)+('Weight '!$B$9*MANU!BT96)+(1/2*'Weight '!$B$10*MANU!CI96)+(4/5*'Weight '!$B$11*MANU!CX96)+('Weight '!$B$14*MANU!DM96)+('Weight '!$B$15*MANU!EB96)+(1/3*'Weight '!$B$16*MANU!EQ96)</f>
        <v>44.539817462799931</v>
      </c>
      <c r="I114" s="1">
        <f>(2/3*'Weight '!$B$3*MANU!M96)+(2/3*'Weight '!$B$4*MANU!AB96)+(4/5*'Weight '!$B$5*MANU!AQ96)+('Weight '!$B$8*MANU!BF96)+('Weight '!$B$9*MANU!BU96)+(1/2*'Weight '!$B$10*MANU!CJ96)+(4/5*'Weight '!$B$11*MANU!CY96)+('Weight '!$B$14*MANU!DN96)+('Weight '!$B$15*MANU!EC96)+(1/3*'Weight '!$B$16*MANU!ER96)</f>
        <v>47.745519408151495</v>
      </c>
      <c r="J114" s="1">
        <f>(2/3*'Weight '!$B$3*MANU!N96)+(2/3*'Weight '!$B$4*MANU!AC96)+(4/5*'Weight '!$B$5*MANU!AR96)+('Weight '!$B$8*MANU!BG96)+('Weight '!$B$9*MANU!BV96)+(1/2*'Weight '!$B$10*MANU!CK96)+(4/5*'Weight '!$B$11*MANU!CZ96)+('Weight '!$B$14*MANU!DO96)+('Weight '!$B$15*MANU!ED96)+(1/3*'Weight '!$B$16*MANU!ES96)</f>
        <v>43.538571187584331</v>
      </c>
      <c r="K114" s="1">
        <f>(2/3*'Weight '!$B$3*MANU!O96)+(2/3*'Weight '!$B$4*MANU!AD96)+(4/5*'Weight '!$B$5*MANU!AS96)+('Weight '!$B$8*MANU!BH96)+('Weight '!$B$9*MANU!BW96)+(1/2*'Weight '!$B$10*MANU!CL96)+(4/5*'Weight '!$B$11*MANU!DA96)+('Weight '!$B$14*MANU!DP96)+('Weight '!$B$15*MANU!EE96)+(1/3*'Weight '!$B$16*MANU!ET96)</f>
        <v>36.805577123188939</v>
      </c>
      <c r="L114" s="1">
        <f>(2/3*'Weight '!$B$3*MANU!P96)+(2/3*'Weight '!$B$4*MANU!AE96)+(4/5*'Weight '!$B$5*MANU!AT96)+('Weight '!$B$8*MANU!BI96)+('Weight '!$B$9*MANU!BX96)+(1/2*'Weight '!$B$10*MANU!CM96)+(4/5*'Weight '!$B$11*MANU!DB96)+('Weight '!$B$14*MANU!DQ96)+('Weight '!$B$15*MANU!EF96)+(1/3*'Weight '!$B$16*MANU!EU96)</f>
        <v>43.429414300762836</v>
      </c>
      <c r="M114" s="1">
        <f>(2/3*'Weight '!$B$3*MANU!Q96)+(2/3*'Weight '!$B$4*MANU!AF96)+(4/5*'Weight '!$B$5*MANU!AU96)+('Weight '!$B$8*MANU!BJ96)+('Weight '!$B$9*MANU!BY96)+(1/2*'Weight '!$B$10*MANU!CN96)+(4/5*'Weight '!$B$11*MANU!DC96)+('Weight '!$B$14*MANU!DR96)+('Weight '!$B$15*MANU!EG96)+(1/3*'Weight '!$B$16*MANU!EV96)</f>
        <v>47.189389174931144</v>
      </c>
      <c r="N114" s="1">
        <f>(2/3*'Weight '!$B$3*MANU!R96)+(2/3*'Weight '!$B$4*MANU!AG96)+(4/5*'Weight '!$B$5*MANU!AV96)+('Weight '!$B$8*MANU!BK96)+('Weight '!$B$9*MANU!BZ96)+(1/2*'Weight '!$B$10*MANU!CO96)+(4/5*'Weight '!$B$11*MANU!DD96)+('Weight '!$B$14*MANU!DS96)+('Weight '!$B$15*MANU!EH96)+(1/3*'Weight '!$B$16*MANU!EW96)</f>
        <v>60.122191426459686</v>
      </c>
      <c r="O114" s="1">
        <f>(2/3*'Weight '!$B$3*MANU!S96)+(2/3*'Weight '!$B$4*MANU!AH96)+(4/5*'Weight '!$B$5*MANU!AW96)+('Weight '!$B$8*MANU!BL96)+('Weight '!$B$9*MANU!CA96)+(1/2*'Weight '!$B$10*MANU!CP96)+(4/5*'Weight '!$B$11*MANU!DE96)+('Weight '!$B$14*MANU!DT96)+('Weight '!$B$15*MANU!EI96)+(1/3*'Weight '!$B$16*MANU!EX96)</f>
        <v>42.383011560658375</v>
      </c>
      <c r="P114" s="1">
        <f>(2/3*'Weight '!$B$3*MANU!T96)+(2/3*'Weight '!$B$4*MANU!AI96)+(4/5*'Weight '!$B$5*MANU!AX96)+('Weight '!$B$8*MANU!BM96)+('Weight '!$B$9*MANU!CB96)+(1/2*'Weight '!$B$10*MANU!CQ96)+(4/5*'Weight '!$B$11*MANU!DF96)+('Weight '!$B$14*MANU!DU96)+('Weight '!$B$15*MANU!EJ96)+(1/3*'Weight '!$B$16*MANU!EY96)</f>
        <v>22.301150714523079</v>
      </c>
    </row>
    <row r="115" spans="1:16" ht="15">
      <c r="A115" s="1" t="s">
        <v>761</v>
      </c>
      <c r="B115" s="1">
        <f>(2/3*'Weight '!$B$3*MANU!F97)+(2/3*'Weight '!$B$4*MANU!U97)+(4/5*'Weight '!$B$5*MANU!AJ97)+('Weight '!$B$8*MANU!AY97)+('Weight '!$B$9*MANU!BN97)+(1/2*'Weight '!$B$10*MANU!CC97)+(4/5*'Weight '!$B$11*MANU!CR97)+('Weight '!$B$14*MANU!DG97)+('Weight '!$B$15*MANU!DV97)+(1/3*'Weight '!$B$16*MANU!EK97)</f>
        <v>54.741726156509714</v>
      </c>
      <c r="C115" s="1">
        <f>(2/3*'Weight '!$B$3*MANU!G97)+(2/3*'Weight '!$B$4*MANU!V97)+(4/5*'Weight '!$B$5*MANU!AK97)+('Weight '!$B$8*MANU!AZ97)+('Weight '!$B$9*MANU!BO97)+(1/2*'Weight '!$B$10*MANU!CD97)+(4/5*'Weight '!$B$11*MANU!CS97)+('Weight '!$B$14*MANU!DH97)+('Weight '!$B$15*MANU!DW97)+(1/3*'Weight '!$B$16*MANU!EL97)</f>
        <v>59.320269325801547</v>
      </c>
      <c r="D115" s="1">
        <f>(2/3*'Weight '!$B$3*MANU!H97)+(2/3*'Weight '!$B$4*MANU!W97)+(4/5*'Weight '!$B$5*MANU!AL97)+('Weight '!$B$8*MANU!BA97)+('Weight '!$B$9*MANU!BP97)+(1/2*'Weight '!$B$10*MANU!CE97)+(4/5*'Weight '!$B$11*MANU!CT97)+('Weight '!$B$14*MANU!DI97)+('Weight '!$B$15*MANU!DX97)+(1/3*'Weight '!$B$16*MANU!EM97)</f>
        <v>59.380609710099982</v>
      </c>
      <c r="E115" s="1">
        <f>(2/3*'Weight '!$B$3*MANU!I97)+(2/3*'Weight '!$B$4*MANU!X97)+(4/5*'Weight '!$B$5*MANU!AM97)+('Weight '!$B$8*MANU!BB97)+('Weight '!$B$9*MANU!BQ97)+(1/2*'Weight '!$B$10*MANU!CF97)+(4/5*'Weight '!$B$11*MANU!CU97)+('Weight '!$B$14*MANU!DJ97)+('Weight '!$B$15*MANU!DY97)+(1/3*'Weight '!$B$16*MANU!EN97)</f>
        <v>58.09975651529696</v>
      </c>
      <c r="F115" s="1">
        <f>(2/3*'Weight '!$B$3*MANU!J97)+(2/3*'Weight '!$B$4*MANU!Y97)+(4/5*'Weight '!$B$5*MANU!AN97)+('Weight '!$B$8*MANU!BC97)+('Weight '!$B$9*MANU!BR97)+(1/2*'Weight '!$B$10*MANU!CG97)+(4/5*'Weight '!$B$11*MANU!CV97)+('Weight '!$B$14*MANU!DK97)+('Weight '!$B$15*MANU!DZ97)+(1/3*'Weight '!$B$16*MANU!EO97)</f>
        <v>53.95168331668328</v>
      </c>
      <c r="G115" s="1">
        <f>(2/3*'Weight '!$B$3*MANU!K97)+(2/3*'Weight '!$B$4*MANU!Z97)+(4/5*'Weight '!$B$5*MANU!AO97)+('Weight '!$B$8*MANU!BD97)+('Weight '!$B$9*MANU!BS97)+(1/2*'Weight '!$B$10*MANU!CH97)+(4/5*'Weight '!$B$11*MANU!CW97)+('Weight '!$B$14*MANU!DL97)+('Weight '!$B$15*MANU!EA97)+(1/3*'Weight '!$B$16*MANU!EP97)</f>
        <v>51.12122226035229</v>
      </c>
      <c r="H115" s="1">
        <f>(2/3*'Weight '!$B$3*MANU!L97)+(2/3*'Weight '!$B$4*MANU!AA97)+(4/5*'Weight '!$B$5*MANU!AP97)+('Weight '!$B$8*MANU!BE97)+('Weight '!$B$9*MANU!BT97)+(1/2*'Weight '!$B$10*MANU!CI97)+(4/5*'Weight '!$B$11*MANU!CX97)+('Weight '!$B$14*MANU!DM97)+('Weight '!$B$15*MANU!EB97)+(1/3*'Weight '!$B$16*MANU!EQ97)</f>
        <v>47.990613651935554</v>
      </c>
      <c r="I115" s="1">
        <f>(2/3*'Weight '!$B$3*MANU!M97)+(2/3*'Weight '!$B$4*MANU!AB97)+(4/5*'Weight '!$B$5*MANU!AQ97)+('Weight '!$B$8*MANU!BF97)+('Weight '!$B$9*MANU!BU97)+(1/2*'Weight '!$B$10*MANU!CJ97)+(4/5*'Weight '!$B$11*MANU!CY97)+('Weight '!$B$14*MANU!DN97)+('Weight '!$B$15*MANU!EC97)+(1/3*'Weight '!$B$16*MANU!ER97)</f>
        <v>50.96562499999996</v>
      </c>
      <c r="J115" s="1">
        <f>(2/3*'Weight '!$B$3*MANU!N97)+(2/3*'Weight '!$B$4*MANU!AC97)+(4/5*'Weight '!$B$5*MANU!AR97)+('Weight '!$B$8*MANU!BG97)+('Weight '!$B$9*MANU!BV97)+(1/2*'Weight '!$B$10*MANU!CK97)+(4/5*'Weight '!$B$11*MANU!CZ97)+('Weight '!$B$14*MANU!DO97)+('Weight '!$B$15*MANU!ED97)+(1/3*'Weight '!$B$16*MANU!ES97)</f>
        <v>52.176171273125235</v>
      </c>
      <c r="K115" s="1">
        <f>(2/3*'Weight '!$B$3*MANU!O97)+(2/3*'Weight '!$B$4*MANU!AD97)+(4/5*'Weight '!$B$5*MANU!AS97)+('Weight '!$B$8*MANU!BH97)+('Weight '!$B$9*MANU!BW97)+(1/2*'Weight '!$B$10*MANU!CL97)+(4/5*'Weight '!$B$11*MANU!DA97)+('Weight '!$B$14*MANU!DP97)+('Weight '!$B$15*MANU!EE97)+(1/3*'Weight '!$B$16*MANU!ET97)</f>
        <v>52.903796668190225</v>
      </c>
      <c r="L115" s="1">
        <f>(2/3*'Weight '!$B$3*MANU!P97)+(2/3*'Weight '!$B$4*MANU!AE97)+(4/5*'Weight '!$B$5*MANU!AT97)+('Weight '!$B$8*MANU!BI97)+('Weight '!$B$9*MANU!BX97)+(1/2*'Weight '!$B$10*MANU!CM97)+(4/5*'Weight '!$B$11*MANU!DB97)+('Weight '!$B$14*MANU!DQ97)+('Weight '!$B$15*MANU!EF97)+(1/3*'Weight '!$B$16*MANU!EU97)</f>
        <v>49.281178444039782</v>
      </c>
      <c r="M115" s="1">
        <f>(2/3*'Weight '!$B$3*MANU!Q97)+(2/3*'Weight '!$B$4*MANU!AF97)+(4/5*'Weight '!$B$5*MANU!AU97)+('Weight '!$B$8*MANU!BJ97)+('Weight '!$B$9*MANU!BY97)+(1/2*'Weight '!$B$10*MANU!CN97)+(4/5*'Weight '!$B$11*MANU!DC97)+('Weight '!$B$14*MANU!DR97)+('Weight '!$B$15*MANU!EG97)+(1/3*'Weight '!$B$16*MANU!EV97)</f>
        <v>50.821010251099374</v>
      </c>
      <c r="N115" s="1">
        <f>(2/3*'Weight '!$B$3*MANU!R97)+(2/3*'Weight '!$B$4*MANU!AG97)+(4/5*'Weight '!$B$5*MANU!AV97)+('Weight '!$B$8*MANU!BK97)+('Weight '!$B$9*MANU!BZ97)+(1/2*'Weight '!$B$10*MANU!CO97)+(4/5*'Weight '!$B$11*MANU!DD97)+('Weight '!$B$14*MANU!DS97)+('Weight '!$B$15*MANU!EH97)+(1/3*'Weight '!$B$16*MANU!EW97)</f>
        <v>54.610050505050481</v>
      </c>
      <c r="O115" s="1">
        <f>(2/3*'Weight '!$B$3*MANU!S97)+(2/3*'Weight '!$B$4*MANU!AH97)+(4/5*'Weight '!$B$5*MANU!AW97)+('Weight '!$B$8*MANU!BL97)+('Weight '!$B$9*MANU!CA97)+(1/2*'Weight '!$B$10*MANU!CP97)+(4/5*'Weight '!$B$11*MANU!DE97)+('Weight '!$B$14*MANU!DT97)+('Weight '!$B$15*MANU!EI97)+(1/3*'Weight '!$B$16*MANU!EX97)</f>
        <v>56.910995087574875</v>
      </c>
      <c r="P115" s="1">
        <f>(2/3*'Weight '!$B$3*MANU!T97)+(2/3*'Weight '!$B$4*MANU!AI97)+(4/5*'Weight '!$B$5*MANU!AX97)+('Weight '!$B$8*MANU!BM97)+('Weight '!$B$9*MANU!CB97)+(1/2*'Weight '!$B$10*MANU!CQ97)+(4/5*'Weight '!$B$11*MANU!DF97)+('Weight '!$B$14*MANU!DU97)+('Weight '!$B$15*MANU!EJ97)+(1/3*'Weight '!$B$16*MANU!EY97)</f>
        <v>52.784510357815414</v>
      </c>
    </row>
    <row r="116" spans="1:16" ht="15">
      <c r="A116" s="1" t="s">
        <v>871</v>
      </c>
      <c r="B116" s="1">
        <f>(2/3*'Weight '!$B$3*MANU!F98)+(2/3*'Weight '!$B$4*MANU!U98)+(4/5*'Weight '!$B$5*MANU!AJ98)+('Weight '!$B$8*MANU!AY98)+('Weight '!$B$9*MANU!BN98)+(1/2*'Weight '!$B$10*MANU!CC98)+(4/5*'Weight '!$B$11*MANU!CR98)+('Weight '!$B$14*MANU!DG98)+('Weight '!$B$15*MANU!DV98)+(1/3*'Weight '!$B$16*MANU!EK98)</f>
        <v>33.987775102847429</v>
      </c>
      <c r="C116" s="1">
        <f>(2/3*'Weight '!$B$3*MANU!G98)+(2/3*'Weight '!$B$4*MANU!V98)+(4/5*'Weight '!$B$5*MANU!AK98)+('Weight '!$B$8*MANU!AZ98)+('Weight '!$B$9*MANU!BO98)+(1/2*'Weight '!$B$10*MANU!CD98)+(4/5*'Weight '!$B$11*MANU!CS98)+('Weight '!$B$14*MANU!DH98)+('Weight '!$B$15*MANU!DW98)+(1/3*'Weight '!$B$16*MANU!EL98)</f>
        <v>36.781905975945094</v>
      </c>
      <c r="D116" s="1">
        <f>(2/3*'Weight '!$B$3*MANU!H98)+(2/3*'Weight '!$B$4*MANU!W98)+(4/5*'Weight '!$B$5*MANU!AL98)+('Weight '!$B$8*MANU!BA98)+('Weight '!$B$9*MANU!BP98)+(1/2*'Weight '!$B$10*MANU!CE98)+(4/5*'Weight '!$B$11*MANU!CT98)+('Weight '!$B$14*MANU!DI98)+('Weight '!$B$15*MANU!DX98)+(1/3*'Weight '!$B$16*MANU!EM98)</f>
        <v>32.882021823341276</v>
      </c>
      <c r="E116" s="1">
        <f>(2/3*'Weight '!$B$3*MANU!I98)+(2/3*'Weight '!$B$4*MANU!X98)+(4/5*'Weight '!$B$5*MANU!AM98)+('Weight '!$B$8*MANU!BB98)+('Weight '!$B$9*MANU!BQ98)+(1/2*'Weight '!$B$10*MANU!CF98)+(4/5*'Weight '!$B$11*MANU!CU98)+('Weight '!$B$14*MANU!DJ98)+('Weight '!$B$15*MANU!DY98)+(1/3*'Weight '!$B$16*MANU!EN98)</f>
        <v>35.179057492665294</v>
      </c>
      <c r="F116" s="1">
        <f>(2/3*'Weight '!$B$3*MANU!J98)+(2/3*'Weight '!$B$4*MANU!Y98)+(4/5*'Weight '!$B$5*MANU!AN98)+('Weight '!$B$8*MANU!BC98)+('Weight '!$B$9*MANU!BR98)+(1/2*'Weight '!$B$10*MANU!CG98)+(4/5*'Weight '!$B$11*MANU!CV98)+('Weight '!$B$14*MANU!DK98)+('Weight '!$B$15*MANU!DZ98)+(1/3*'Weight '!$B$16*MANU!EO98)</f>
        <v>31.397071080734413</v>
      </c>
      <c r="G116" s="1">
        <f>(2/3*'Weight '!$B$3*MANU!K98)+(2/3*'Weight '!$B$4*MANU!Z98)+(4/5*'Weight '!$B$5*MANU!AO98)+('Weight '!$B$8*MANU!BD98)+('Weight '!$B$9*MANU!BS98)+(1/2*'Weight '!$B$10*MANU!CH98)+(4/5*'Weight '!$B$11*MANU!CW98)+('Weight '!$B$14*MANU!DL98)+('Weight '!$B$15*MANU!EA98)+(1/3*'Weight '!$B$16*MANU!EP98)</f>
        <v>25.913524308472429</v>
      </c>
      <c r="H116" s="1">
        <f>(2/3*'Weight '!$B$3*MANU!L98)+(2/3*'Weight '!$B$4*MANU!AA98)+(4/5*'Weight '!$B$5*MANU!AP98)+('Weight '!$B$8*MANU!BE98)+('Weight '!$B$9*MANU!BT98)+(1/2*'Weight '!$B$10*MANU!CI98)+(4/5*'Weight '!$B$11*MANU!CX98)+('Weight '!$B$14*MANU!DM98)+('Weight '!$B$15*MANU!EB98)+(1/3*'Weight '!$B$16*MANU!EQ98)</f>
        <v>20.595088764153473</v>
      </c>
      <c r="I116" s="1">
        <f>(2/3*'Weight '!$B$3*MANU!M98)+(2/3*'Weight '!$B$4*MANU!AB98)+(4/5*'Weight '!$B$5*MANU!AQ98)+('Weight '!$B$8*MANU!BF98)+('Weight '!$B$9*MANU!BU98)+(1/2*'Weight '!$B$10*MANU!CJ98)+(4/5*'Weight '!$B$11*MANU!CY98)+('Weight '!$B$14*MANU!DN98)+('Weight '!$B$15*MANU!EC98)+(1/3*'Weight '!$B$16*MANU!ER98)</f>
        <v>20.907093826976951</v>
      </c>
      <c r="J116" s="1">
        <f>(2/3*'Weight '!$B$3*MANU!N98)+(2/3*'Weight '!$B$4*MANU!AC98)+(4/5*'Weight '!$B$5*MANU!AR98)+('Weight '!$B$8*MANU!BG98)+('Weight '!$B$9*MANU!BV98)+(1/2*'Weight '!$B$10*MANU!CK98)+(4/5*'Weight '!$B$11*MANU!CZ98)+('Weight '!$B$14*MANU!DO98)+('Weight '!$B$15*MANU!ED98)+(1/3*'Weight '!$B$16*MANU!ES98)</f>
        <v>22.264306304321948</v>
      </c>
      <c r="K116" s="1">
        <f>(2/3*'Weight '!$B$3*MANU!O98)+(2/3*'Weight '!$B$4*MANU!AD98)+(4/5*'Weight '!$B$5*MANU!AS98)+('Weight '!$B$8*MANU!BH98)+('Weight '!$B$9*MANU!BW98)+(1/2*'Weight '!$B$10*MANU!CL98)+(4/5*'Weight '!$B$11*MANU!DA98)+('Weight '!$B$14*MANU!DP98)+('Weight '!$B$15*MANU!EE98)+(1/3*'Weight '!$B$16*MANU!ET98)</f>
        <v>20.229609107639519</v>
      </c>
      <c r="L116" s="1">
        <f>(2/3*'Weight '!$B$3*MANU!P98)+(2/3*'Weight '!$B$4*MANU!AE98)+(4/5*'Weight '!$B$5*MANU!AT98)+('Weight '!$B$8*MANU!BI98)+('Weight '!$B$9*MANU!BX98)+(1/2*'Weight '!$B$10*MANU!CM98)+(4/5*'Weight '!$B$11*MANU!DB98)+('Weight '!$B$14*MANU!DQ98)+('Weight '!$B$15*MANU!EF98)+(1/3*'Weight '!$B$16*MANU!EU98)</f>
        <v>21.793768923899535</v>
      </c>
      <c r="M116" s="1">
        <f>(2/3*'Weight '!$B$3*MANU!Q98)+(2/3*'Weight '!$B$4*MANU!AF98)+(4/5*'Weight '!$B$5*MANU!AU98)+('Weight '!$B$8*MANU!BJ98)+('Weight '!$B$9*MANU!BY98)+(1/2*'Weight '!$B$10*MANU!CN98)+(4/5*'Weight '!$B$11*MANU!DC98)+('Weight '!$B$14*MANU!DR98)+('Weight '!$B$15*MANU!EG98)+(1/3*'Weight '!$B$16*MANU!EV98)</f>
        <v>31.459333644427499</v>
      </c>
      <c r="N116" s="1">
        <f>(2/3*'Weight '!$B$3*MANU!R98)+(2/3*'Weight '!$B$4*MANU!AG98)+(4/5*'Weight '!$B$5*MANU!AV98)+('Weight '!$B$8*MANU!BK98)+('Weight '!$B$9*MANU!BZ98)+(1/2*'Weight '!$B$10*MANU!CO98)+(4/5*'Weight '!$B$11*MANU!DD98)+('Weight '!$B$14*MANU!DS98)+('Weight '!$B$15*MANU!EH98)+(1/3*'Weight '!$B$16*MANU!EW98)</f>
        <v>30.891418495297771</v>
      </c>
      <c r="O116" s="1">
        <f>(2/3*'Weight '!$B$3*MANU!S98)+(2/3*'Weight '!$B$4*MANU!AH98)+(4/5*'Weight '!$B$5*MANU!AW98)+('Weight '!$B$8*MANU!BL98)+('Weight '!$B$9*MANU!CA98)+(1/2*'Weight '!$B$10*MANU!CP98)+(4/5*'Weight '!$B$11*MANU!DE98)+('Weight '!$B$14*MANU!DT98)+('Weight '!$B$15*MANU!EI98)+(1/3*'Weight '!$B$16*MANU!EX98)</f>
        <v>31.285224958821285</v>
      </c>
      <c r="P116" s="1">
        <f>(2/3*'Weight '!$B$3*MANU!T98)+(2/3*'Weight '!$B$4*MANU!AI98)+(4/5*'Weight '!$B$5*MANU!AX98)+('Weight '!$B$8*MANU!BM98)+('Weight '!$B$9*MANU!CB98)+(1/2*'Weight '!$B$10*MANU!CQ98)+(4/5*'Weight '!$B$11*MANU!DF98)+('Weight '!$B$14*MANU!DU98)+('Weight '!$B$15*MANU!EJ98)+(1/3*'Weight '!$B$16*MANU!EY98)</f>
        <v>33.373509436230279</v>
      </c>
    </row>
    <row r="117" spans="1:16" ht="15">
      <c r="A117" s="1" t="s">
        <v>727</v>
      </c>
      <c r="B117" s="1">
        <f>(2/3*'Weight '!$B$3*MANU!F99)+(2/3*'Weight '!$B$4*MANU!U99)+(4/5*'Weight '!$B$5*MANU!AJ99)+('Weight '!$B$8*MANU!AY99)+('Weight '!$B$9*MANU!BN99)+(1/2*'Weight '!$B$10*MANU!CC99)+(4/5*'Weight '!$B$11*MANU!CR99)+('Weight '!$B$14*MANU!DG99)+('Weight '!$B$15*MANU!DV99)+(1/3*'Weight '!$B$16*MANU!EK99)</f>
        <v>64.267800807043272</v>
      </c>
      <c r="C117" s="1">
        <f>(2/3*'Weight '!$B$3*MANU!G99)+(2/3*'Weight '!$B$4*MANU!V99)+(4/5*'Weight '!$B$5*MANU!AK99)+('Weight '!$B$8*MANU!AZ99)+('Weight '!$B$9*MANU!BO99)+(1/2*'Weight '!$B$10*MANU!CD99)+(4/5*'Weight '!$B$11*MANU!CS99)+('Weight '!$B$14*MANU!DH99)+('Weight '!$B$15*MANU!DW99)+(1/3*'Weight '!$B$16*MANU!EL99)</f>
        <v>65.680091672352916</v>
      </c>
      <c r="D117" s="1">
        <f>(2/3*'Weight '!$B$3*MANU!H99)+(2/3*'Weight '!$B$4*MANU!W99)+(4/5*'Weight '!$B$5*MANU!AL99)+('Weight '!$B$8*MANU!BA99)+('Weight '!$B$9*MANU!BP99)+(1/2*'Weight '!$B$10*MANU!CE99)+(4/5*'Weight '!$B$11*MANU!CT99)+('Weight '!$B$14*MANU!DI99)+('Weight '!$B$15*MANU!DX99)+(1/3*'Weight '!$B$16*MANU!EM99)</f>
        <v>64.513362768980912</v>
      </c>
      <c r="E117" s="1">
        <f>(2/3*'Weight '!$B$3*MANU!I99)+(2/3*'Weight '!$B$4*MANU!X99)+(4/5*'Weight '!$B$5*MANU!AM99)+('Weight '!$B$8*MANU!BB99)+('Weight '!$B$9*MANU!BQ99)+(1/2*'Weight '!$B$10*MANU!CF99)+(4/5*'Weight '!$B$11*MANU!CU99)+('Weight '!$B$14*MANU!DJ99)+('Weight '!$B$15*MANU!DY99)+(1/3*'Weight '!$B$16*MANU!EN99)</f>
        <v>65.741214687296718</v>
      </c>
      <c r="F117" s="1">
        <f>(2/3*'Weight '!$B$3*MANU!J99)+(2/3*'Weight '!$B$4*MANU!Y99)+(4/5*'Weight '!$B$5*MANU!AN99)+('Weight '!$B$8*MANU!BC99)+('Weight '!$B$9*MANU!BR99)+(1/2*'Weight '!$B$10*MANU!CG99)+(4/5*'Weight '!$B$11*MANU!CV99)+('Weight '!$B$14*MANU!DK99)+('Weight '!$B$15*MANU!DZ99)+(1/3*'Weight '!$B$16*MANU!EO99)</f>
        <v>59.779958929958894</v>
      </c>
      <c r="G117" s="1">
        <f>(2/3*'Weight '!$B$3*MANU!K99)+(2/3*'Weight '!$B$4*MANU!Z99)+(4/5*'Weight '!$B$5*MANU!AO99)+('Weight '!$B$8*MANU!BD99)+('Weight '!$B$9*MANU!BS99)+(1/2*'Weight '!$B$10*MANU!CH99)+(4/5*'Weight '!$B$11*MANU!CW99)+('Weight '!$B$14*MANU!DL99)+('Weight '!$B$15*MANU!EA99)+(1/3*'Weight '!$B$16*MANU!EP99)</f>
        <v>65.283038517115912</v>
      </c>
      <c r="H117" s="1">
        <f>(2/3*'Weight '!$B$3*MANU!L99)+(2/3*'Weight '!$B$4*MANU!AA99)+(4/5*'Weight '!$B$5*MANU!AP99)+('Weight '!$B$8*MANU!BE99)+('Weight '!$B$9*MANU!BT99)+(1/2*'Weight '!$B$10*MANU!CI99)+(4/5*'Weight '!$B$11*MANU!CX99)+('Weight '!$B$14*MANU!DM99)+('Weight '!$B$15*MANU!EB99)+(1/3*'Weight '!$B$16*MANU!EQ99)</f>
        <v>56.73584401799399</v>
      </c>
      <c r="I117" s="1">
        <f>(2/3*'Weight '!$B$3*MANU!M99)+(2/3*'Weight '!$B$4*MANU!AB99)+(4/5*'Weight '!$B$5*MANU!AQ99)+('Weight '!$B$8*MANU!BF99)+('Weight '!$B$9*MANU!BU99)+(1/2*'Weight '!$B$10*MANU!CJ99)+(4/5*'Weight '!$B$11*MANU!CY99)+('Weight '!$B$14*MANU!DN99)+('Weight '!$B$15*MANU!EC99)+(1/3*'Weight '!$B$16*MANU!ER99)</f>
        <v>62.055045537340604</v>
      </c>
      <c r="J117" s="1">
        <f>(2/3*'Weight '!$B$3*MANU!N99)+(2/3*'Weight '!$B$4*MANU!AC99)+(4/5*'Weight '!$B$5*MANU!AR99)+('Weight '!$B$8*MANU!BG99)+('Weight '!$B$9*MANU!BV99)+(1/2*'Weight '!$B$10*MANU!CK99)+(4/5*'Weight '!$B$11*MANU!CZ99)+('Weight '!$B$14*MANU!DO99)+('Weight '!$B$15*MANU!ED99)+(1/3*'Weight '!$B$16*MANU!ES99)</f>
        <v>62.833378317588803</v>
      </c>
      <c r="K117" s="1">
        <f>(2/3*'Weight '!$B$3*MANU!O99)+(2/3*'Weight '!$B$4*MANU!AD99)+(4/5*'Weight '!$B$5*MANU!AS99)+('Weight '!$B$8*MANU!BH99)+('Weight '!$B$9*MANU!BW99)+(1/2*'Weight '!$B$10*MANU!CL99)+(4/5*'Weight '!$B$11*MANU!DA99)+('Weight '!$B$14*MANU!DP99)+('Weight '!$B$15*MANU!EE99)+(1/3*'Weight '!$B$16*MANU!ET99)</f>
        <v>62.853305735269686</v>
      </c>
      <c r="L117" s="1">
        <f>(2/3*'Weight '!$B$3*MANU!P99)+(2/3*'Weight '!$B$4*MANU!AE99)+(4/5*'Weight '!$B$5*MANU!AT99)+('Weight '!$B$8*MANU!BI99)+('Weight '!$B$9*MANU!BX99)+(1/2*'Weight '!$B$10*MANU!CM99)+(4/5*'Weight '!$B$11*MANU!DB99)+('Weight '!$B$14*MANU!DQ99)+('Weight '!$B$15*MANU!EF99)+(1/3*'Weight '!$B$16*MANU!EU99)</f>
        <v>57.12714450593888</v>
      </c>
      <c r="M117" s="1">
        <f>(2/3*'Weight '!$B$3*MANU!Q99)+(2/3*'Weight '!$B$4*MANU!AF99)+(4/5*'Weight '!$B$5*MANU!AU99)+('Weight '!$B$8*MANU!BJ99)+('Weight '!$B$9*MANU!BY99)+(1/2*'Weight '!$B$10*MANU!CN99)+(4/5*'Weight '!$B$11*MANU!DC99)+('Weight '!$B$14*MANU!DR99)+('Weight '!$B$15*MANU!EG99)+(1/3*'Weight '!$B$16*MANU!EV99)</f>
        <v>46.460816165348064</v>
      </c>
      <c r="N117" s="1">
        <f>(2/3*'Weight '!$B$3*MANU!R99)+(2/3*'Weight '!$B$4*MANU!AG99)+(4/5*'Weight '!$B$5*MANU!AV99)+('Weight '!$B$8*MANU!BK99)+('Weight '!$B$9*MANU!BZ99)+(1/2*'Weight '!$B$10*MANU!CO99)+(4/5*'Weight '!$B$11*MANU!DD99)+('Weight '!$B$14*MANU!DS99)+('Weight '!$B$15*MANU!EH99)+(1/3*'Weight '!$B$16*MANU!EW99)</f>
        <v>43.079071969696962</v>
      </c>
      <c r="O117" s="1">
        <f>(2/3*'Weight '!$B$3*MANU!S99)+(2/3*'Weight '!$B$4*MANU!AH99)+(4/5*'Weight '!$B$5*MANU!AW99)+('Weight '!$B$8*MANU!BL99)+('Weight '!$B$9*MANU!CA99)+(1/2*'Weight '!$B$10*MANU!CP99)+(4/5*'Weight '!$B$11*MANU!DE99)+('Weight '!$B$14*MANU!DT99)+('Weight '!$B$15*MANU!EI99)+(1/3*'Weight '!$B$16*MANU!EX99)</f>
        <v>38.932253730399587</v>
      </c>
      <c r="P117" s="1">
        <f>(2/3*'Weight '!$B$3*MANU!T99)+(2/3*'Weight '!$B$4*MANU!AI99)+(4/5*'Weight '!$B$5*MANU!AX99)+('Weight '!$B$8*MANU!BM99)+('Weight '!$B$9*MANU!CB99)+(1/2*'Weight '!$B$10*MANU!CQ99)+(4/5*'Weight '!$B$11*MANU!DF99)+('Weight '!$B$14*MANU!DU99)+('Weight '!$B$15*MANU!EJ99)+(1/3*'Weight '!$B$16*MANU!EY99)</f>
        <v>27.891446955429977</v>
      </c>
    </row>
    <row r="118" spans="1:16" ht="15">
      <c r="A118" s="1" t="s">
        <v>702</v>
      </c>
      <c r="B118" s="1">
        <f>(2/3*'Weight '!$B$3*MANU!F100)+(2/3*'Weight '!$B$4*MANU!U100)+(4/5*'Weight '!$B$5*MANU!AJ100)+('Weight '!$B$8*MANU!AY100)+('Weight '!$B$9*MANU!BN100)+(1/2*'Weight '!$B$10*MANU!CC100)+(4/5*'Weight '!$B$11*MANU!CR100)+('Weight '!$B$14*MANU!DG100)+('Weight '!$B$15*MANU!DV100)+(1/3*'Weight '!$B$16*MANU!EK100)</f>
        <v>58.988238143612257</v>
      </c>
      <c r="C118" s="1">
        <f>(2/3*'Weight '!$B$3*MANU!G100)+(2/3*'Weight '!$B$4*MANU!V100)+(4/5*'Weight '!$B$5*MANU!AK100)+('Weight '!$B$8*MANU!AZ100)+('Weight '!$B$9*MANU!BO100)+(1/2*'Weight '!$B$10*MANU!CD100)+(4/5*'Weight '!$B$11*MANU!CS100)+('Weight '!$B$14*MANU!DH100)+('Weight '!$B$15*MANU!DW100)+(1/3*'Weight '!$B$16*MANU!EL100)</f>
        <v>60.196098171009808</v>
      </c>
      <c r="D118" s="1">
        <f>(2/3*'Weight '!$B$3*MANU!H100)+(2/3*'Weight '!$B$4*MANU!W100)+(4/5*'Weight '!$B$5*MANU!AL100)+('Weight '!$B$8*MANU!BA100)+('Weight '!$B$9*MANU!BP100)+(1/2*'Weight '!$B$10*MANU!CE100)+(4/5*'Weight '!$B$11*MANU!CT100)+('Weight '!$B$14*MANU!DI100)+('Weight '!$B$15*MANU!DX100)+(1/3*'Weight '!$B$16*MANU!EM100)</f>
        <v>59.710247900816086</v>
      </c>
      <c r="E118" s="1">
        <f>(2/3*'Weight '!$B$3*MANU!I100)+(2/3*'Weight '!$B$4*MANU!X100)+(4/5*'Weight '!$B$5*MANU!AM100)+('Weight '!$B$8*MANU!BB100)+('Weight '!$B$9*MANU!BQ100)+(1/2*'Weight '!$B$10*MANU!CF100)+(4/5*'Weight '!$B$11*MANU!CU100)+('Weight '!$B$14*MANU!DJ100)+('Weight '!$B$15*MANU!DY100)+(1/3*'Weight '!$B$16*MANU!EN100)</f>
        <v>59.631429585365247</v>
      </c>
      <c r="F118" s="1">
        <f>(2/3*'Weight '!$B$3*MANU!J100)+(2/3*'Weight '!$B$4*MANU!Y100)+(4/5*'Weight '!$B$5*MANU!AN100)+('Weight '!$B$8*MANU!BC100)+('Weight '!$B$9*MANU!BR100)+(1/2*'Weight '!$B$10*MANU!CG100)+(4/5*'Weight '!$B$11*MANU!CV100)+('Weight '!$B$14*MANU!DK100)+('Weight '!$B$15*MANU!DZ100)+(1/3*'Weight '!$B$16*MANU!EO100)</f>
        <v>53.109848484848463</v>
      </c>
      <c r="G118" s="1">
        <f>(2/3*'Weight '!$B$3*MANU!K100)+(2/3*'Weight '!$B$4*MANU!Z100)+(4/5*'Weight '!$B$5*MANU!AO100)+('Weight '!$B$8*MANU!BD100)+('Weight '!$B$9*MANU!BS100)+(1/2*'Weight '!$B$10*MANU!CH100)+(4/5*'Weight '!$B$11*MANU!CW100)+('Weight '!$B$14*MANU!DL100)+('Weight '!$B$15*MANU!EA100)+(1/3*'Weight '!$B$16*MANU!EP100)</f>
        <v>53.048659769992327</v>
      </c>
      <c r="H118" s="1">
        <f>(2/3*'Weight '!$B$3*MANU!L100)+(2/3*'Weight '!$B$4*MANU!AA100)+(4/5*'Weight '!$B$5*MANU!AP100)+('Weight '!$B$8*MANU!BE100)+('Weight '!$B$9*MANU!BT100)+(1/2*'Weight '!$B$10*MANU!CI100)+(4/5*'Weight '!$B$11*MANU!CX100)+('Weight '!$B$14*MANU!DM100)+('Weight '!$B$15*MANU!EB100)+(1/3*'Weight '!$B$16*MANU!EQ100)</f>
        <v>51.360405799349721</v>
      </c>
      <c r="I118" s="1">
        <f>(2/3*'Weight '!$B$3*MANU!M100)+(2/3*'Weight '!$B$4*MANU!AB100)+(4/5*'Weight '!$B$5*MANU!AQ100)+('Weight '!$B$8*MANU!BF100)+('Weight '!$B$9*MANU!BU100)+(1/2*'Weight '!$B$10*MANU!CJ100)+(4/5*'Weight '!$B$11*MANU!CY100)+('Weight '!$B$14*MANU!DN100)+('Weight '!$B$15*MANU!EC100)+(1/3*'Weight '!$B$16*MANU!ER100)</f>
        <v>52.374390500210161</v>
      </c>
      <c r="J118" s="1">
        <f>(2/3*'Weight '!$B$3*MANU!N100)+(2/3*'Weight '!$B$4*MANU!AC100)+(4/5*'Weight '!$B$5*MANU!AR100)+('Weight '!$B$8*MANU!BG100)+('Weight '!$B$9*MANU!BV100)+(1/2*'Weight '!$B$10*MANU!CK100)+(4/5*'Weight '!$B$11*MANU!CZ100)+('Weight '!$B$14*MANU!DO100)+('Weight '!$B$15*MANU!ED100)+(1/3*'Weight '!$B$16*MANU!ES100)</f>
        <v>54.377847434520334</v>
      </c>
      <c r="K118" s="1">
        <f>(2/3*'Weight '!$B$3*MANU!O100)+(2/3*'Weight '!$B$4*MANU!AD100)+(4/5*'Weight '!$B$5*MANU!AS100)+('Weight '!$B$8*MANU!BH100)+('Weight '!$B$9*MANU!BW100)+(1/2*'Weight '!$B$10*MANU!CL100)+(4/5*'Weight '!$B$11*MANU!DA100)+('Weight '!$B$14*MANU!DP100)+('Weight '!$B$15*MANU!EE100)+(1/3*'Weight '!$B$16*MANU!ET100)</f>
        <v>59.947539162471507</v>
      </c>
      <c r="L118" s="1">
        <f>(2/3*'Weight '!$B$3*MANU!P100)+(2/3*'Weight '!$B$4*MANU!AE100)+(4/5*'Weight '!$B$5*MANU!AT100)+('Weight '!$B$8*MANU!BI100)+('Weight '!$B$9*MANU!BX100)+(1/2*'Weight '!$B$10*MANU!CM100)+(4/5*'Weight '!$B$11*MANU!DB100)+('Weight '!$B$14*MANU!DQ100)+('Weight '!$B$15*MANU!EF100)+(1/3*'Weight '!$B$16*MANU!EU100)</f>
        <v>60.090065873946251</v>
      </c>
      <c r="M118" s="1">
        <f>(2/3*'Weight '!$B$3*MANU!Q100)+(2/3*'Weight '!$B$4*MANU!AF100)+(4/5*'Weight '!$B$5*MANU!AU100)+('Weight '!$B$8*MANU!BJ100)+('Weight '!$B$9*MANU!BY100)+(1/2*'Weight '!$B$10*MANU!CN100)+(4/5*'Weight '!$B$11*MANU!DC100)+('Weight '!$B$14*MANU!DR100)+('Weight '!$B$15*MANU!EG100)+(1/3*'Weight '!$B$16*MANU!EV100)</f>
        <v>45.696948345555903</v>
      </c>
      <c r="N118" s="1">
        <f>(2/3*'Weight '!$B$3*MANU!R100)+(2/3*'Weight '!$B$4*MANU!AG100)+(4/5*'Weight '!$B$5*MANU!AV100)+('Weight '!$B$8*MANU!BK100)+('Weight '!$B$9*MANU!BZ100)+(1/2*'Weight '!$B$10*MANU!CO100)+(4/5*'Weight '!$B$11*MANU!DD100)+('Weight '!$B$14*MANU!DS100)+('Weight '!$B$15*MANU!EH100)+(1/3*'Weight '!$B$16*MANU!EW100)</f>
        <v>57.44399350649347</v>
      </c>
      <c r="O118" s="1">
        <f>(2/3*'Weight '!$B$3*MANU!S100)+(2/3*'Weight '!$B$4*MANU!AH100)+(4/5*'Weight '!$B$5*MANU!AW100)+('Weight '!$B$8*MANU!BL100)+('Weight '!$B$9*MANU!CA100)+(1/2*'Weight '!$B$10*MANU!CP100)+(4/5*'Weight '!$B$11*MANU!DE100)+('Weight '!$B$14*MANU!DT100)+('Weight '!$B$15*MANU!EI100)+(1/3*'Weight '!$B$16*MANU!EX100)</f>
        <v>45.033744543734414</v>
      </c>
      <c r="P118" s="1">
        <f>(2/3*'Weight '!$B$3*MANU!T100)+(2/3*'Weight '!$B$4*MANU!AI100)+(4/5*'Weight '!$B$5*MANU!AX100)+('Weight '!$B$8*MANU!BM100)+('Weight '!$B$9*MANU!CB100)+(1/2*'Weight '!$B$10*MANU!CQ100)+(4/5*'Weight '!$B$11*MANU!DF100)+('Weight '!$B$14*MANU!DU100)+('Weight '!$B$15*MANU!EJ100)+(1/3*'Weight '!$B$16*MANU!EY100)</f>
        <v>48.984861325115531</v>
      </c>
    </row>
  </sheetData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36ba92a3-b0c5-4e08-b066-acdd3747326b}">
  <sheetPr codeName="Sheet21"/>
  <dimension ref="A1:P17"/>
  <sheetViews>
    <sheetView workbookViewId="0" topLeftCell="A1">
      <selection pane="topLeft" activeCell="C23" sqref="C23"/>
    </sheetView>
  </sheetViews>
  <sheetFormatPr defaultColWidth="11.4242857142857" defaultRowHeight="15"/>
  <cols>
    <col min="1" max="1" width="21" style="1" bestFit="1" customWidth="1"/>
    <col min="2" max="16384" width="11.4285714285714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6" ht="15">
      <c r="A2" s="1" t="s">
        <v>615</v>
      </c>
      <c r="B2" s="1">
        <f>(0*'Weight '!$B$3*MANU!F72)+(1/3*'Weight '!$B$4*MANU!U72)+(1/5*'Weight '!$B$5*MANU!AJ72)+(1/3*'Weight '!$B$8*MANU!AY72)+(0*'Weight '!$B$9*MANU!BN72)+(0*'Weight '!$B$10*MANU!CC72)+(0*'Weight '!$B$11*MANU!CR72)+(0*'Weight '!$B$14*MANU!DG72)+(0*'Weight '!$B$15*MANU!DV72)+(1/3*'Weight '!$B$16*MANU!EK72)</f>
        <v>9.8767209353783016</v>
      </c>
      <c r="C2" s="1">
        <f>(0*'Weight '!$B$3*MANU!G72)+(1/3*'Weight '!$B$4*MANU!V72)+(1/5*'Weight '!$B$5*MANU!AK72)+(1/3*'Weight '!$B$8*MANU!AZ72)+(0*'Weight '!$B$9*MANU!BO72)+(0*'Weight '!$B$10*MANU!CD72)+(0*'Weight '!$B$11*MANU!CS72)+(0*'Weight '!$B$14*MANU!DH72)+(0*'Weight '!$B$15*MANU!DW72)+(1/3*'Weight '!$B$16*MANU!EL72)</f>
        <v>10.081577753384551</v>
      </c>
      <c r="D2" s="1">
        <f>(0*'Weight '!$B$3*MANU!H72)+(1/3*'Weight '!$B$4*MANU!W72)+(1/5*'Weight '!$B$5*MANU!AL72)+(1/3*'Weight '!$B$8*MANU!BA72)+(0*'Weight '!$B$9*MANU!BP72)+(0*'Weight '!$B$10*MANU!CE72)+(0*'Weight '!$B$11*MANU!CT72)+(0*'Weight '!$B$14*MANU!DI72)+(0*'Weight '!$B$15*MANU!DX72)+(1/3*'Weight '!$B$16*MANU!EM72)</f>
        <v>10.485260360802558</v>
      </c>
      <c r="E2" s="1">
        <f>(0*'Weight '!$B$3*MANU!I72)+(1/3*'Weight '!$B$4*MANU!X72)+(1/5*'Weight '!$B$5*MANU!AM72)+(1/3*'Weight '!$B$8*MANU!BB72)+(0*'Weight '!$B$9*MANU!BQ72)+(0*'Weight '!$B$10*MANU!CF72)+(0*'Weight '!$B$11*MANU!CU72)+(0*'Weight '!$B$14*MANU!DJ72)+(0*'Weight '!$B$15*MANU!DY72)+(1/3*'Weight '!$B$16*MANU!EN72)</f>
        <v>10.084461435992178</v>
      </c>
      <c r="F2" s="1">
        <f>(0*'Weight '!$B$3*MANU!J72)+(1/3*'Weight '!$B$4*MANU!Y72)+(1/5*'Weight '!$B$5*MANU!AN72)+(1/3*'Weight '!$B$8*MANU!BC72)+(0*'Weight '!$B$9*MANU!BR72)+(0*'Weight '!$B$10*MANU!CG72)+(0*'Weight '!$B$11*MANU!CV72)+(0*'Weight '!$B$14*MANU!DK72)+(0*'Weight '!$B$15*MANU!DZ72)+(1/3*'Weight '!$B$16*MANU!EO72)</f>
        <v>11.18372627372627</v>
      </c>
      <c r="G2" s="1">
        <f>(0*'Weight '!$B$3*MANU!K72)+(1/3*'Weight '!$B$4*MANU!Z72)+(1/5*'Weight '!$B$5*MANU!AO72)+(1/3*'Weight '!$B$8*MANU!BD72)+(0*'Weight '!$B$9*MANU!BS72)+(0*'Weight '!$B$10*MANU!CH72)+(0*'Weight '!$B$11*MANU!CW72)+(0*'Weight '!$B$14*MANU!DL72)+(0*'Weight '!$B$15*MANU!EA72)+(1/3*'Weight '!$B$16*MANU!EP72)</f>
        <v>11.12690120075837</v>
      </c>
      <c r="H2" s="1">
        <f>(0*'Weight '!$B$3*MANU!L72)+(1/3*'Weight '!$B$4*MANU!AA72)+(1/5*'Weight '!$B$5*MANU!AP72)+(1/3*'Weight '!$B$8*MANU!BE72)+(0*'Weight '!$B$9*MANU!BT72)+(0*'Weight '!$B$10*MANU!CI72)+(0*'Weight '!$B$11*MANU!CX72)+(0*'Weight '!$B$14*MANU!DM72)+(0*'Weight '!$B$15*MANU!EB72)+(1/3*'Weight '!$B$16*MANU!EQ72)</f>
        <v>10.176216602475588</v>
      </c>
      <c r="I2" s="1">
        <f>(0*'Weight '!$B$3*MANU!M72)+(1/3*'Weight '!$B$4*MANU!AB72)+(1/5*'Weight '!$B$5*MANU!AQ72)+(1/3*'Weight '!$B$8*MANU!BF72)+(0*'Weight '!$B$9*MANU!BU72)+(0*'Weight '!$B$10*MANU!CJ72)+(0*'Weight '!$B$11*MANU!CY72)+(0*'Weight '!$B$14*MANU!DN72)+(0*'Weight '!$B$15*MANU!EC72)+(1/3*'Weight '!$B$16*MANU!ER72)</f>
        <v>10.315231205497593</v>
      </c>
      <c r="J2" s="1">
        <f>(0*'Weight '!$B$3*MANU!N72)+(1/3*'Weight '!$B$4*MANU!AC72)+(1/5*'Weight '!$B$5*MANU!AR72)+(1/3*'Weight '!$B$8*MANU!BG72)+(0*'Weight '!$B$9*MANU!BV72)+(0*'Weight '!$B$10*MANU!CK72)+(0*'Weight '!$B$11*MANU!CZ72)+(0*'Weight '!$B$14*MANU!DO72)+(0*'Weight '!$B$15*MANU!ED72)+(1/3*'Weight '!$B$16*MANU!ES72)</f>
        <v>10.492213225371119</v>
      </c>
      <c r="K2" s="1">
        <f>(0*'Weight '!$B$3*MANU!O72)+(1/3*'Weight '!$B$4*MANU!AD72)+(1/5*'Weight '!$B$5*MANU!AS72)+(1/3*'Weight '!$B$8*MANU!BH72)+(0*'Weight '!$B$9*MANU!BW72)+(0*'Weight '!$B$10*MANU!CL72)+(0*'Weight '!$B$11*MANU!DA72)+(0*'Weight '!$B$14*MANU!DP72)+(0*'Weight '!$B$15*MANU!EE72)+(1/3*'Weight '!$B$16*MANU!ET72)</f>
        <v>8.1319219844193817</v>
      </c>
      <c r="L2" s="1">
        <f>(0*'Weight '!$B$3*MANU!P72)+(1/3*'Weight '!$B$4*MANU!AE72)+(1/5*'Weight '!$B$5*MANU!AT72)+(1/3*'Weight '!$B$8*MANU!BI72)+(0*'Weight '!$B$9*MANU!BX72)+(0*'Weight '!$B$10*MANU!CM72)+(0*'Weight '!$B$11*MANU!DB72)+(0*'Weight '!$B$14*MANU!DQ72)+(0*'Weight '!$B$15*MANU!EF72)+(1/3*'Weight '!$B$16*MANU!EU72)</f>
        <v>8.5321943667899074</v>
      </c>
      <c r="M2" s="1">
        <f>(0*'Weight '!$B$3*MANU!Q72)+(1/3*'Weight '!$B$4*MANU!AF72)+(1/5*'Weight '!$B$5*MANU!AU72)+(1/3*'Weight '!$B$8*MANU!BJ72)+(0*'Weight '!$B$9*MANU!BY72)+(0*'Weight '!$B$10*MANU!CN72)+(0*'Weight '!$B$11*MANU!DC72)+(0*'Weight '!$B$14*MANU!DR72)+(0*'Weight '!$B$15*MANU!EG72)+(1/3*'Weight '!$B$16*MANU!EV72)</f>
        <v>7.6102393334748397</v>
      </c>
      <c r="N2" s="1">
        <f>(0*'Weight '!$B$3*MANU!R72)+(1/3*'Weight '!$B$4*MANU!AG72)+(1/5*'Weight '!$B$5*MANU!AV72)+(1/3*'Weight '!$B$8*MANU!BK72)+(0*'Weight '!$B$9*MANU!BZ72)+(0*'Weight '!$B$10*MANU!CO72)+(0*'Weight '!$B$11*MANU!DD72)+(0*'Weight '!$B$14*MANU!DS72)+(0*'Weight '!$B$15*MANU!EH72)+(1/3*'Weight '!$B$16*MANU!EW72)</f>
        <v>6.2171526586620889</v>
      </c>
      <c r="O2" s="1">
        <f>(0*'Weight '!$B$3*MANU!S72)+(1/3*'Weight '!$B$4*MANU!AH72)+(1/5*'Weight '!$B$5*MANU!AW72)+(1/3*'Weight '!$B$8*MANU!BL72)+(0*'Weight '!$B$9*MANU!CA72)+(0*'Weight '!$B$10*MANU!CP72)+(0*'Weight '!$B$11*MANU!DE72)+(0*'Weight '!$B$14*MANU!DT72)+(0*'Weight '!$B$15*MANU!EI72)+(1/3*'Weight '!$B$16*MANU!EX72)</f>
        <v>7.8105076302001297</v>
      </c>
      <c r="P2" s="1">
        <f>(0*'Weight '!$B$3*MANU!T72)+(1/3*'Weight '!$B$4*MANU!AI72)+(1/5*'Weight '!$B$5*MANU!AX72)+(1/3*'Weight '!$B$8*MANU!BM72)+(0*'Weight '!$B$9*MANU!CB72)+(0*'Weight '!$B$10*MANU!CQ72)+(0*'Weight '!$B$11*MANU!DF72)+(0*'Weight '!$B$14*MANU!DU72)+(0*'Weight '!$B$15*MANU!EJ72)+(1/3*'Weight '!$B$16*MANU!EY72)</f>
        <v>5.8485513544835532</v>
      </c>
    </row>
    <row r="3" spans="1:16" ht="15">
      <c r="A3" s="1" t="s">
        <v>696</v>
      </c>
      <c r="B3" s="1">
        <f>(0*'Weight '!$B$3*MANU!F73)+(1/3*'Weight '!$B$4*MANU!U73)+(1/5*'Weight '!$B$5*MANU!AJ73)+(1/3*'Weight '!$B$8*MANU!AY73)+(0*'Weight '!$B$9*MANU!BN73)+(0*'Weight '!$B$10*MANU!CC73)+(0*'Weight '!$B$11*MANU!CR73)+(0*'Weight '!$B$14*MANU!DG73)+(0*'Weight '!$B$15*MANU!DV73)+(1/3*'Weight '!$B$16*MANU!EK73)</f>
        <v>5.2398053033922549</v>
      </c>
      <c r="C3" s="1">
        <f>(0*'Weight '!$B$3*MANU!G73)+(1/3*'Weight '!$B$4*MANU!V73)+(1/5*'Weight '!$B$5*MANU!AK73)+(1/3*'Weight '!$B$8*MANU!AZ73)+(0*'Weight '!$B$9*MANU!BO73)+(0*'Weight '!$B$10*MANU!CD73)+(0*'Weight '!$B$11*MANU!CS73)+(0*'Weight '!$B$14*MANU!DH73)+(0*'Weight '!$B$15*MANU!DW73)+(1/3*'Weight '!$B$16*MANU!EL73)</f>
        <v>5.2522676402426889</v>
      </c>
      <c r="D3" s="1">
        <f>(0*'Weight '!$B$3*MANU!H73)+(1/3*'Weight '!$B$4*MANU!W73)+(1/5*'Weight '!$B$5*MANU!AL73)+(1/3*'Weight '!$B$8*MANU!BA73)+(0*'Weight '!$B$9*MANU!BP73)+(0*'Weight '!$B$10*MANU!CE73)+(0*'Weight '!$B$11*MANU!CT73)+(0*'Weight '!$B$14*MANU!DI73)+(0*'Weight '!$B$15*MANU!DX73)+(1/3*'Weight '!$B$16*MANU!EM73)</f>
        <v>5.8091221555301154</v>
      </c>
      <c r="E3" s="1">
        <f>(0*'Weight '!$B$3*MANU!I73)+(1/3*'Weight '!$B$4*MANU!X73)+(1/5*'Weight '!$B$5*MANU!AM73)+(1/3*'Weight '!$B$8*MANU!BB73)+(0*'Weight '!$B$9*MANU!BQ73)+(0*'Weight '!$B$10*MANU!CF73)+(0*'Weight '!$B$11*MANU!CU73)+(0*'Weight '!$B$14*MANU!DJ73)+(0*'Weight '!$B$15*MANU!DY73)+(1/3*'Weight '!$B$16*MANU!EN73)</f>
        <v>5.1193864803487195</v>
      </c>
      <c r="F3" s="1">
        <f>(0*'Weight '!$B$3*MANU!J73)+(1/3*'Weight '!$B$4*MANU!Y73)+(1/5*'Weight '!$B$5*MANU!AN73)+(1/3*'Weight '!$B$8*MANU!BC73)+(0*'Weight '!$B$9*MANU!BR73)+(0*'Weight '!$B$10*MANU!CG73)+(0*'Weight '!$B$11*MANU!CV73)+(0*'Weight '!$B$14*MANU!DK73)+(0*'Weight '!$B$15*MANU!DZ73)+(1/3*'Weight '!$B$16*MANU!EO73)</f>
        <v>4.4373460877241859</v>
      </c>
      <c r="G3" s="1">
        <f>(0*'Weight '!$B$3*MANU!K73)+(1/3*'Weight '!$B$4*MANU!Z73)+(1/5*'Weight '!$B$5*MANU!AO73)+(1/3*'Weight '!$B$8*MANU!BD73)+(0*'Weight '!$B$9*MANU!BS73)+(0*'Weight '!$B$10*MANU!CH73)+(0*'Weight '!$B$11*MANU!CW73)+(0*'Weight '!$B$14*MANU!DL73)+(0*'Weight '!$B$15*MANU!EA73)+(1/3*'Weight '!$B$16*MANU!EP73)</f>
        <v>3.6207113148289607</v>
      </c>
      <c r="H3" s="1">
        <f>(0*'Weight '!$B$3*MANU!L73)+(1/3*'Weight '!$B$4*MANU!AA73)+(1/5*'Weight '!$B$5*MANU!AP73)+(1/3*'Weight '!$B$8*MANU!BE73)+(0*'Weight '!$B$9*MANU!BT73)+(0*'Weight '!$B$10*MANU!CI73)+(0*'Weight '!$B$11*MANU!CX73)+(0*'Weight '!$B$14*MANU!DM73)+(0*'Weight '!$B$15*MANU!EB73)+(1/3*'Weight '!$B$16*MANU!EQ73)</f>
        <v>3.174901166140212</v>
      </c>
      <c r="I3" s="1">
        <f>(0*'Weight '!$B$3*MANU!M73)+(1/3*'Weight '!$B$4*MANU!AB73)+(1/5*'Weight '!$B$5*MANU!AQ73)+(1/3*'Weight '!$B$8*MANU!BF73)+(0*'Weight '!$B$9*MANU!BU73)+(0*'Weight '!$B$10*MANU!CJ73)+(0*'Weight '!$B$11*MANU!CY73)+(0*'Weight '!$B$14*MANU!DN73)+(0*'Weight '!$B$15*MANU!EC73)+(1/3*'Weight '!$B$16*MANU!ER73)</f>
        <v>2.9584312382027127</v>
      </c>
      <c r="J3" s="1">
        <f>(0*'Weight '!$B$3*MANU!N73)+(1/3*'Weight '!$B$4*MANU!AC73)+(1/5*'Weight '!$B$5*MANU!AR73)+(1/3*'Weight '!$B$8*MANU!BG73)+(0*'Weight '!$B$9*MANU!BV73)+(0*'Weight '!$B$10*MANU!CK73)+(0*'Weight '!$B$11*MANU!CZ73)+(0*'Weight '!$B$14*MANU!DO73)+(0*'Weight '!$B$15*MANU!ED73)+(1/3*'Weight '!$B$16*MANU!ES73)</f>
        <v>2.2830555787888884</v>
      </c>
      <c r="K3" s="1">
        <f>(0*'Weight '!$B$3*MANU!O73)+(1/3*'Weight '!$B$4*MANU!AD73)+(1/5*'Weight '!$B$5*MANU!AS73)+(1/3*'Weight '!$B$8*MANU!BH73)+(0*'Weight '!$B$9*MANU!BW73)+(0*'Weight '!$B$10*MANU!CL73)+(0*'Weight '!$B$11*MANU!DA73)+(0*'Weight '!$B$14*MANU!DP73)+(0*'Weight '!$B$15*MANU!EE73)+(1/3*'Weight '!$B$16*MANU!ET73)</f>
        <v>3.2424299071855405</v>
      </c>
      <c r="L3" s="1">
        <f>(0*'Weight '!$B$3*MANU!P73)+(1/3*'Weight '!$B$4*MANU!AE73)+(1/5*'Weight '!$B$5*MANU!AT73)+(1/3*'Weight '!$B$8*MANU!BI73)+(0*'Weight '!$B$9*MANU!BX73)+(0*'Weight '!$B$10*MANU!CM73)+(0*'Weight '!$B$11*MANU!DB73)+(0*'Weight '!$B$14*MANU!DQ73)+(0*'Weight '!$B$15*MANU!EF73)+(1/3*'Weight '!$B$16*MANU!EU73)</f>
        <v>2.4577802409929226</v>
      </c>
      <c r="M3" s="1">
        <f>(0*'Weight '!$B$3*MANU!Q73)+(1/3*'Weight '!$B$4*MANU!AF73)+(1/5*'Weight '!$B$5*MANU!AU73)+(1/3*'Weight '!$B$8*MANU!BJ73)+(0*'Weight '!$B$9*MANU!BY73)+(0*'Weight '!$B$10*MANU!CN73)+(0*'Weight '!$B$11*MANU!DC73)+(0*'Weight '!$B$14*MANU!DR73)+(0*'Weight '!$B$15*MANU!EG73)+(1/3*'Weight '!$B$16*MANU!EV73)</f>
        <v>2.5964987275898475</v>
      </c>
      <c r="N3" s="1">
        <f>(0*'Weight '!$B$3*MANU!R73)+(1/3*'Weight '!$B$4*MANU!AG73)+(1/5*'Weight '!$B$5*MANU!AV73)+(1/3*'Weight '!$B$8*MANU!BK73)+(0*'Weight '!$B$9*MANU!BZ73)+(0*'Weight '!$B$10*MANU!CO73)+(0*'Weight '!$B$11*MANU!DD73)+(0*'Weight '!$B$14*MANU!DS73)+(0*'Weight '!$B$15*MANU!EH73)+(1/3*'Weight '!$B$16*MANU!EW73)</f>
        <v>3.9875252667228831</v>
      </c>
      <c r="O3" s="1">
        <f>(0*'Weight '!$B$3*MANU!S73)+(1/3*'Weight '!$B$4*MANU!AH73)+(1/5*'Weight '!$B$5*MANU!AW73)+(1/3*'Weight '!$B$8*MANU!BL73)+(0*'Weight '!$B$9*MANU!CA73)+(0*'Weight '!$B$10*MANU!CP73)+(0*'Weight '!$B$11*MANU!DE73)+(0*'Weight '!$B$14*MANU!DT73)+(0*'Weight '!$B$15*MANU!EI73)+(1/3*'Weight '!$B$16*MANU!EX73)</f>
        <v>5.640231259968095</v>
      </c>
      <c r="P3" s="1">
        <f>(0*'Weight '!$B$3*MANU!T73)+(1/3*'Weight '!$B$4*MANU!AI73)+(1/5*'Weight '!$B$5*MANU!AX73)+(1/3*'Weight '!$B$8*MANU!BM73)+(0*'Weight '!$B$9*MANU!CB73)+(0*'Weight '!$B$10*MANU!CQ73)+(0*'Weight '!$B$11*MANU!DF73)+(0*'Weight '!$B$14*MANU!DU73)+(0*'Weight '!$B$15*MANU!EJ73)+(1/3*'Weight '!$B$16*MANU!EY73)</f>
        <v>6.2056246838644409</v>
      </c>
    </row>
    <row r="4" spans="1:16" ht="15">
      <c r="A4" s="1" t="s">
        <v>704</v>
      </c>
      <c r="B4" s="1">
        <f>(0*'Weight '!$B$3*MANU!F74)+(1/3*'Weight '!$B$4*MANU!U74)+(1/5*'Weight '!$B$5*MANU!AJ74)+(1/3*'Weight '!$B$8*MANU!AY74)+(0*'Weight '!$B$9*MANU!BN74)+(0*'Weight '!$B$10*MANU!CC74)+(0*'Weight '!$B$11*MANU!CR74)+(0*'Weight '!$B$14*MANU!DG74)+(0*'Weight '!$B$15*MANU!DV74)+(1/3*'Weight '!$B$16*MANU!EK74)</f>
        <v>7.6590842510749537</v>
      </c>
      <c r="C4" s="1">
        <f>(0*'Weight '!$B$3*MANU!G74)+(1/3*'Weight '!$B$4*MANU!V74)+(1/5*'Weight '!$B$5*MANU!AK74)+(1/3*'Weight '!$B$8*MANU!AZ74)+(0*'Weight '!$B$9*MANU!BO74)+(0*'Weight '!$B$10*MANU!CD74)+(0*'Weight '!$B$11*MANU!CS74)+(0*'Weight '!$B$14*MANU!DH74)+(0*'Weight '!$B$15*MANU!DW74)+(1/3*'Weight '!$B$16*MANU!EL74)</f>
        <v>7.0921159198641597</v>
      </c>
      <c r="D4" s="1">
        <f>(0*'Weight '!$B$3*MANU!H74)+(1/3*'Weight '!$B$4*MANU!W74)+(1/5*'Weight '!$B$5*MANU!AL74)+(1/3*'Weight '!$B$8*MANU!BA74)+(0*'Weight '!$B$9*MANU!BP74)+(0*'Weight '!$B$10*MANU!CE74)+(0*'Weight '!$B$11*MANU!CT74)+(0*'Weight '!$B$14*MANU!DI74)+(0*'Weight '!$B$15*MANU!DX74)+(1/3*'Weight '!$B$16*MANU!EM74)</f>
        <v>9.3924051104272142</v>
      </c>
      <c r="E4" s="1">
        <f>(0*'Weight '!$B$3*MANU!I74)+(1/3*'Weight '!$B$4*MANU!X74)+(1/5*'Weight '!$B$5*MANU!AM74)+(1/3*'Weight '!$B$8*MANU!BB74)+(0*'Weight '!$B$9*MANU!BQ74)+(0*'Weight '!$B$10*MANU!CF74)+(0*'Weight '!$B$11*MANU!CU74)+(0*'Weight '!$B$14*MANU!DJ74)+(0*'Weight '!$B$15*MANU!DY74)+(1/3*'Weight '!$B$16*MANU!EN74)</f>
        <v>8.0021825212444071</v>
      </c>
      <c r="F4" s="1">
        <f>(0*'Weight '!$B$3*MANU!J74)+(1/3*'Weight '!$B$4*MANU!Y74)+(1/5*'Weight '!$B$5*MANU!AN74)+(1/3*'Weight '!$B$8*MANU!BC74)+(0*'Weight '!$B$9*MANU!BR74)+(0*'Weight '!$B$10*MANU!CG74)+(0*'Weight '!$B$11*MANU!CV74)+(0*'Weight '!$B$14*MANU!DK74)+(0*'Weight '!$B$15*MANU!DZ74)+(1/3*'Weight '!$B$16*MANU!EO74)</f>
        <v>7.2923543123543073</v>
      </c>
      <c r="G4" s="1">
        <f>(0*'Weight '!$B$3*MANU!K74)+(1/3*'Weight '!$B$4*MANU!Z74)+(1/5*'Weight '!$B$5*MANU!AO74)+(1/3*'Weight '!$B$8*MANU!BD74)+(0*'Weight '!$B$9*MANU!BS74)+(0*'Weight '!$B$10*MANU!CH74)+(0*'Weight '!$B$11*MANU!CW74)+(0*'Weight '!$B$14*MANU!DL74)+(0*'Weight '!$B$15*MANU!EA74)+(1/3*'Weight '!$B$16*MANU!EP74)</f>
        <v>6.1700101317122549</v>
      </c>
      <c r="H4" s="1">
        <f>(0*'Weight '!$B$3*MANU!L74)+(1/3*'Weight '!$B$4*MANU!AA74)+(1/5*'Weight '!$B$5*MANU!AP74)+(1/3*'Weight '!$B$8*MANU!BE74)+(0*'Weight '!$B$9*MANU!BT74)+(0*'Weight '!$B$10*MANU!CI74)+(0*'Weight '!$B$11*MANU!CX74)+(0*'Weight '!$B$14*MANU!DM74)+(0*'Weight '!$B$15*MANU!EB74)+(1/3*'Weight '!$B$16*MANU!EQ74)</f>
        <v>6.5048615393399549</v>
      </c>
      <c r="I4" s="1">
        <f>(0*'Weight '!$B$3*MANU!M74)+(1/3*'Weight '!$B$4*MANU!AB74)+(1/5*'Weight '!$B$5*MANU!AQ74)+(1/3*'Weight '!$B$8*MANU!BF74)+(0*'Weight '!$B$9*MANU!BU74)+(0*'Weight '!$B$10*MANU!CJ74)+(0*'Weight '!$B$11*MANU!CY74)+(0*'Weight '!$B$14*MANU!DN74)+(0*'Weight '!$B$15*MANU!EC74)+(1/3*'Weight '!$B$16*MANU!ER74)</f>
        <v>7.2654030054644725</v>
      </c>
      <c r="J4" s="1">
        <f>(0*'Weight '!$B$3*MANU!N74)+(1/3*'Weight '!$B$4*MANU!AC74)+(1/5*'Weight '!$B$5*MANU!AR74)+(1/3*'Weight '!$B$8*MANU!BG74)+(0*'Weight '!$B$9*MANU!BV74)+(0*'Weight '!$B$10*MANU!CK74)+(0*'Weight '!$B$11*MANU!CZ74)+(0*'Weight '!$B$14*MANU!DO74)+(0*'Weight '!$B$15*MANU!ED74)+(1/3*'Weight '!$B$16*MANU!ES74)</f>
        <v>6.5613754821639168</v>
      </c>
      <c r="K4" s="1">
        <f>(0*'Weight '!$B$3*MANU!O74)+(1/3*'Weight '!$B$4*MANU!AD74)+(1/5*'Weight '!$B$5*MANU!AS74)+(1/3*'Weight '!$B$8*MANU!BH74)+(0*'Weight '!$B$9*MANU!BW74)+(0*'Weight '!$B$10*MANU!CL74)+(0*'Weight '!$B$11*MANU!DA74)+(0*'Weight '!$B$14*MANU!DP74)+(0*'Weight '!$B$15*MANU!EE74)+(1/3*'Weight '!$B$16*MANU!ET74)</f>
        <v>7.3903203114616405</v>
      </c>
      <c r="L4" s="1">
        <f>(0*'Weight '!$B$3*MANU!P74)+(1/3*'Weight '!$B$4*MANU!AE74)+(1/5*'Weight '!$B$5*MANU!AT74)+(1/3*'Weight '!$B$8*MANU!BI74)+(0*'Weight '!$B$9*MANU!BX74)+(0*'Weight '!$B$10*MANU!CM74)+(0*'Weight '!$B$11*MANU!DB74)+(0*'Weight '!$B$14*MANU!DQ74)+(0*'Weight '!$B$15*MANU!EF74)+(1/3*'Weight '!$B$16*MANU!EU74)</f>
        <v>7.7886616281293337</v>
      </c>
      <c r="M4" s="1">
        <f>(0*'Weight '!$B$3*MANU!Q74)+(1/3*'Weight '!$B$4*MANU!AF74)+(1/5*'Weight '!$B$5*MANU!AU74)+(1/3*'Weight '!$B$8*MANU!BJ74)+(0*'Weight '!$B$9*MANU!BY74)+(0*'Weight '!$B$10*MANU!CN74)+(0*'Weight '!$B$11*MANU!DC74)+(0*'Weight '!$B$14*MANU!DR74)+(0*'Weight '!$B$15*MANU!EG74)+(1/3*'Weight '!$B$16*MANU!EV74)</f>
        <v>8.0667814849835597</v>
      </c>
      <c r="N4" s="1">
        <f>(0*'Weight '!$B$3*MANU!R74)+(1/3*'Weight '!$B$4*MANU!AG74)+(1/5*'Weight '!$B$5*MANU!AV74)+(1/3*'Weight '!$B$8*MANU!BK74)+(0*'Weight '!$B$9*MANU!BZ74)+(0*'Weight '!$B$10*MANU!CO74)+(0*'Weight '!$B$11*MANU!DD74)+(0*'Weight '!$B$14*MANU!DS74)+(0*'Weight '!$B$15*MANU!EH74)+(1/3*'Weight '!$B$16*MANU!EW74)</f>
        <v>5.0593434343434298</v>
      </c>
      <c r="O4" s="1">
        <f>(0*'Weight '!$B$3*MANU!S74)+(1/3*'Weight '!$B$4*MANU!AH74)+(1/5*'Weight '!$B$5*MANU!AW74)+(1/3*'Weight '!$B$8*MANU!BL74)+(0*'Weight '!$B$9*MANU!CA74)+(0*'Weight '!$B$10*MANU!CP74)+(0*'Weight '!$B$11*MANU!DE74)+(0*'Weight '!$B$14*MANU!DT74)+(0*'Weight '!$B$15*MANU!EI74)+(1/3*'Weight '!$B$16*MANU!EX74)</f>
        <v>3.9424551837658472</v>
      </c>
      <c r="P4" s="1">
        <f>(0*'Weight '!$B$3*MANU!T74)+(1/3*'Weight '!$B$4*MANU!AI74)+(1/5*'Weight '!$B$5*MANU!AX74)+(1/3*'Weight '!$B$8*MANU!BM74)+(0*'Weight '!$B$9*MANU!CB74)+(0*'Weight '!$B$10*MANU!CQ74)+(0*'Weight '!$B$11*MANU!DF74)+(0*'Weight '!$B$14*MANU!DU74)+(0*'Weight '!$B$15*MANU!EJ74)+(1/3*'Weight '!$B$16*MANU!EY74)</f>
        <v>4.3083804143126123</v>
      </c>
    </row>
    <row r="5" spans="1:16" ht="15">
      <c r="A5" s="1" t="s">
        <v>737</v>
      </c>
      <c r="B5" s="1">
        <f>(0*'Weight '!$B$3*MANU!F75)+(1/3*'Weight '!$B$4*MANU!U75)+(1/5*'Weight '!$B$5*MANU!AJ75)+(1/3*'Weight '!$B$8*MANU!AY75)+(0*'Weight '!$B$9*MANU!BN75)+(0*'Weight '!$B$10*MANU!CC75)+(0*'Weight '!$B$11*MANU!CR75)+(0*'Weight '!$B$14*MANU!DG75)+(0*'Weight '!$B$15*MANU!DV75)+(1/3*'Weight '!$B$16*MANU!EK75)</f>
        <v>4.5186137498477557</v>
      </c>
      <c r="C5" s="1">
        <f>(0*'Weight '!$B$3*MANU!G75)+(1/3*'Weight '!$B$4*MANU!V75)+(1/5*'Weight '!$B$5*MANU!AK75)+(1/3*'Weight '!$B$8*MANU!AZ75)+(0*'Weight '!$B$9*MANU!BO75)+(0*'Weight '!$B$10*MANU!CD75)+(0*'Weight '!$B$11*MANU!CS75)+(0*'Weight '!$B$14*MANU!DH75)+(0*'Weight '!$B$15*MANU!DW75)+(1/3*'Weight '!$B$16*MANU!EL75)</f>
        <v>3.5024589861874609</v>
      </c>
      <c r="D5" s="1">
        <f>(0*'Weight '!$B$3*MANU!H75)+(1/3*'Weight '!$B$4*MANU!W75)+(1/5*'Weight '!$B$5*MANU!AL75)+(1/3*'Weight '!$B$8*MANU!BA75)+(0*'Weight '!$B$9*MANU!BP75)+(0*'Weight '!$B$10*MANU!CE75)+(0*'Weight '!$B$11*MANU!CT75)+(0*'Weight '!$B$14*MANU!DI75)+(0*'Weight '!$B$15*MANU!DX75)+(1/3*'Weight '!$B$16*MANU!EM75)</f>
        <v>3.2818511946829405</v>
      </c>
      <c r="E5" s="1">
        <f>(0*'Weight '!$B$3*MANU!I75)+(1/3*'Weight '!$B$4*MANU!X75)+(1/5*'Weight '!$B$5*MANU!AM75)+(1/3*'Weight '!$B$8*MANU!BB75)+(0*'Weight '!$B$9*MANU!BQ75)+(0*'Weight '!$B$10*MANU!CF75)+(0*'Weight '!$B$11*MANU!CU75)+(0*'Weight '!$B$14*MANU!DJ75)+(0*'Weight '!$B$15*MANU!DY75)+(1/3*'Weight '!$B$16*MANU!EN75)</f>
        <v>4.1322992893245196</v>
      </c>
      <c r="F5" s="1">
        <f>(0*'Weight '!$B$3*MANU!J75)+(1/3*'Weight '!$B$4*MANU!Y75)+(1/5*'Weight '!$B$5*MANU!AN75)+(1/3*'Weight '!$B$8*MANU!BC75)+(0*'Weight '!$B$9*MANU!BR75)+(0*'Weight '!$B$10*MANU!CG75)+(0*'Weight '!$B$11*MANU!CV75)+(0*'Weight '!$B$14*MANU!DK75)+(0*'Weight '!$B$15*MANU!DZ75)+(1/3*'Weight '!$B$16*MANU!EO75)</f>
        <v>3.8336521101331504</v>
      </c>
      <c r="G5" s="1">
        <f>(0*'Weight '!$B$3*MANU!K75)+(1/3*'Weight '!$B$4*MANU!Z75)+(1/5*'Weight '!$B$5*MANU!AO75)+(1/3*'Weight '!$B$8*MANU!BD75)+(0*'Weight '!$B$9*MANU!BS75)+(0*'Weight '!$B$10*MANU!CH75)+(0*'Weight '!$B$11*MANU!CW75)+(0*'Weight '!$B$14*MANU!DL75)+(0*'Weight '!$B$15*MANU!EA75)+(1/3*'Weight '!$B$16*MANU!EP75)</f>
        <v>4.2136249715197014</v>
      </c>
      <c r="H5" s="1">
        <f>(0*'Weight '!$B$3*MANU!L75)+(1/3*'Weight '!$B$4*MANU!AA75)+(1/5*'Weight '!$B$5*MANU!AP75)+(1/3*'Weight '!$B$8*MANU!BE75)+(0*'Weight '!$B$9*MANU!BT75)+(0*'Weight '!$B$10*MANU!CI75)+(0*'Weight '!$B$11*MANU!CX75)+(0*'Weight '!$B$14*MANU!DM75)+(0*'Weight '!$B$15*MANU!EB75)+(1/3*'Weight '!$B$16*MANU!EQ75)</f>
        <v>4.9071330522600176</v>
      </c>
      <c r="I5" s="1">
        <f>(0*'Weight '!$B$3*MANU!M75)+(1/3*'Weight '!$B$4*MANU!AB75)+(1/5*'Weight '!$B$5*MANU!AQ75)+(1/3*'Weight '!$B$8*MANU!BF75)+(0*'Weight '!$B$9*MANU!BU75)+(0*'Weight '!$B$10*MANU!CJ75)+(0*'Weight '!$B$11*MANU!CY75)+(0*'Weight '!$B$14*MANU!DN75)+(0*'Weight '!$B$15*MANU!EC75)+(1/3*'Weight '!$B$16*MANU!ER75)</f>
        <v>4.5206201498428511</v>
      </c>
      <c r="J5" s="1">
        <f>(0*'Weight '!$B$3*MANU!N75)+(1/3*'Weight '!$B$4*MANU!AC75)+(1/5*'Weight '!$B$5*MANU!AR75)+(1/3*'Weight '!$B$8*MANU!BG75)+(0*'Weight '!$B$9*MANU!BV75)+(0*'Weight '!$B$10*MANU!CK75)+(0*'Weight '!$B$11*MANU!CZ75)+(0*'Weight '!$B$14*MANU!DO75)+(0*'Weight '!$B$15*MANU!ED75)+(1/3*'Weight '!$B$16*MANU!ES75)</f>
        <v>4.1339516528553348</v>
      </c>
      <c r="K5" s="1">
        <f>(0*'Weight '!$B$3*MANU!O75)+(1/3*'Weight '!$B$4*MANU!AD75)+(1/5*'Weight '!$B$5*MANU!AS75)+(1/3*'Weight '!$B$8*MANU!BH75)+(0*'Weight '!$B$9*MANU!BW75)+(0*'Weight '!$B$10*MANU!CL75)+(0*'Weight '!$B$11*MANU!DA75)+(0*'Weight '!$B$14*MANU!DP75)+(0*'Weight '!$B$15*MANU!EE75)+(1/3*'Weight '!$B$16*MANU!ET75)</f>
        <v>2.7907345593935693</v>
      </c>
      <c r="L5" s="1">
        <f>(0*'Weight '!$B$3*MANU!P75)+(1/3*'Weight '!$B$4*MANU!AE75)+(1/5*'Weight '!$B$5*MANU!AT75)+(1/3*'Weight '!$B$8*MANU!BI75)+(0*'Weight '!$B$9*MANU!BX75)+(0*'Weight '!$B$10*MANU!CM75)+(0*'Weight '!$B$11*MANU!DB75)+(0*'Weight '!$B$14*MANU!DQ75)+(0*'Weight '!$B$15*MANU!EF75)+(1/3*'Weight '!$B$16*MANU!EU75)</f>
        <v>0</v>
      </c>
      <c r="M5" s="1">
        <f>(0*'Weight '!$B$3*MANU!Q75)+(1/3*'Weight '!$B$4*MANU!AF75)+(1/5*'Weight '!$B$5*MANU!AU75)+(1/3*'Weight '!$B$8*MANU!BJ75)+(0*'Weight '!$B$9*MANU!BY75)+(0*'Weight '!$B$10*MANU!CN75)+(0*'Weight '!$B$11*MANU!DC75)+(0*'Weight '!$B$14*MANU!DR75)+(0*'Weight '!$B$15*MANU!EG75)+(1/3*'Weight '!$B$16*MANU!EV75)</f>
        <v>0</v>
      </c>
      <c r="N5" s="1">
        <f>(0*'Weight '!$B$3*MANU!R75)+(1/3*'Weight '!$B$4*MANU!AG75)+(1/5*'Weight '!$B$5*MANU!AV75)+(1/3*'Weight '!$B$8*MANU!BK75)+(0*'Weight '!$B$9*MANU!BZ75)+(0*'Weight '!$B$10*MANU!CO75)+(0*'Weight '!$B$11*MANU!DD75)+(0*'Weight '!$B$14*MANU!DS75)+(0*'Weight '!$B$15*MANU!EH75)+(1/3*'Weight '!$B$16*MANU!EW75)</f>
        <v>0</v>
      </c>
      <c r="O5" s="1">
        <f>(0*'Weight '!$B$3*MANU!S75)+(1/3*'Weight '!$B$4*MANU!AH75)+(1/5*'Weight '!$B$5*MANU!AW75)+(1/3*'Weight '!$B$8*MANU!BL75)+(0*'Weight '!$B$9*MANU!CA75)+(0*'Weight '!$B$10*MANU!CP75)+(0*'Weight '!$B$11*MANU!DE75)+(0*'Weight '!$B$14*MANU!DT75)+(0*'Weight '!$B$15*MANU!EI75)+(1/3*'Weight '!$B$16*MANU!EX75)</f>
        <v>0</v>
      </c>
      <c r="P5" s="1">
        <f>(0*'Weight '!$B$3*MANU!T75)+(1/3*'Weight '!$B$4*MANU!AI75)+(1/5*'Weight '!$B$5*MANU!AX75)+(1/3*'Weight '!$B$8*MANU!BM75)+(0*'Weight '!$B$9*MANU!CB75)+(0*'Weight '!$B$10*MANU!CQ75)+(0*'Weight '!$B$11*MANU!DF75)+(0*'Weight '!$B$14*MANU!DU75)+(0*'Weight '!$B$15*MANU!EJ75)+(1/3*'Weight '!$B$16*MANU!EY75)</f>
        <v>0</v>
      </c>
    </row>
    <row r="6" spans="1:16" ht="15">
      <c r="A6" s="1" t="s">
        <v>900</v>
      </c>
      <c r="B6" s="1">
        <f>(0*'Weight '!$B$3*MANU!F76)+(1/3*'Weight '!$B$4*MANU!U76)+(1/5*'Weight '!$B$5*MANU!AJ76)+(1/3*'Weight '!$B$8*MANU!AY76)+(0*'Weight '!$B$9*MANU!BN76)+(0*'Weight '!$B$10*MANU!CC76)+(0*'Weight '!$B$11*MANU!CR76)+(0*'Weight '!$B$14*MANU!DG76)+(0*'Weight '!$B$15*MANU!DV76)+(1/3*'Weight '!$B$16*MANU!EK76)</f>
        <v>7.5484623229403631</v>
      </c>
      <c r="C6" s="1">
        <f>(0*'Weight '!$B$3*MANU!G76)+(1/3*'Weight '!$B$4*MANU!V76)+(1/5*'Weight '!$B$5*MANU!AK76)+(1/3*'Weight '!$B$8*MANU!AZ76)+(0*'Weight '!$B$9*MANU!BO76)+(0*'Weight '!$B$10*MANU!CD76)+(0*'Weight '!$B$11*MANU!CS76)+(0*'Weight '!$B$14*MANU!DH76)+(0*'Weight '!$B$15*MANU!DW76)+(1/3*'Weight '!$B$16*MANU!EL76)</f>
        <v>6.4797632310716136</v>
      </c>
      <c r="D6" s="1">
        <f>(0*'Weight '!$B$3*MANU!H76)+(1/3*'Weight '!$B$4*MANU!W76)+(1/5*'Weight '!$B$5*MANU!AL76)+(1/3*'Weight '!$B$8*MANU!BA76)+(0*'Weight '!$B$9*MANU!BP76)+(0*'Weight '!$B$10*MANU!CE76)+(0*'Weight '!$B$11*MANU!CT76)+(0*'Weight '!$B$14*MANU!DI76)+(0*'Weight '!$B$15*MANU!DX76)+(1/3*'Weight '!$B$16*MANU!EM76)</f>
        <v>7.5852499613354842</v>
      </c>
      <c r="E6" s="1">
        <f>(0*'Weight '!$B$3*MANU!I76)+(1/3*'Weight '!$B$4*MANU!X76)+(1/5*'Weight '!$B$5*MANU!AM76)+(1/3*'Weight '!$B$8*MANU!BB76)+(0*'Weight '!$B$9*MANU!BQ76)+(0*'Weight '!$B$10*MANU!CF76)+(0*'Weight '!$B$11*MANU!CU76)+(0*'Weight '!$B$14*MANU!DJ76)+(0*'Weight '!$B$15*MANU!DY76)+(1/3*'Weight '!$B$16*MANU!EN76)</f>
        <v>7.2436638334304204</v>
      </c>
      <c r="F6" s="1">
        <f>(0*'Weight '!$B$3*MANU!J76)+(1/3*'Weight '!$B$4*MANU!Y76)+(1/5*'Weight '!$B$5*MANU!AN76)+(1/3*'Weight '!$B$8*MANU!BC76)+(0*'Weight '!$B$9*MANU!BR76)+(0*'Weight '!$B$10*MANU!CG76)+(0*'Weight '!$B$11*MANU!CV76)+(0*'Weight '!$B$14*MANU!DK76)+(0*'Weight '!$B$15*MANU!DZ76)+(1/3*'Weight '!$B$16*MANU!EO76)</f>
        <v>8.286334784045259</v>
      </c>
      <c r="G6" s="1">
        <f>(0*'Weight '!$B$3*MANU!K76)+(1/3*'Weight '!$B$4*MANU!Z76)+(1/5*'Weight '!$B$5*MANU!AO76)+(1/3*'Weight '!$B$8*MANU!BD76)+(0*'Weight '!$B$9*MANU!BS76)+(0*'Weight '!$B$10*MANU!CH76)+(0*'Weight '!$B$11*MANU!CW76)+(0*'Weight '!$B$14*MANU!DL76)+(0*'Weight '!$B$15*MANU!EA76)+(1/3*'Weight '!$B$16*MANU!EP76)</f>
        <v>6.8665883823778513</v>
      </c>
      <c r="H6" s="1">
        <f>(0*'Weight '!$B$3*MANU!L76)+(1/3*'Weight '!$B$4*MANU!AA76)+(1/5*'Weight '!$B$5*MANU!AP76)+(1/3*'Weight '!$B$8*MANU!BE76)+(0*'Weight '!$B$9*MANU!BT76)+(0*'Weight '!$B$10*MANU!CI76)+(0*'Weight '!$B$11*MANU!CX76)+(0*'Weight '!$B$14*MANU!DM76)+(0*'Weight '!$B$15*MANU!EB76)+(1/3*'Weight '!$B$16*MANU!EQ76)</f>
        <v>8.8903256351257909</v>
      </c>
      <c r="I6" s="1">
        <f>(0*'Weight '!$B$3*MANU!M76)+(1/3*'Weight '!$B$4*MANU!AB76)+(1/5*'Weight '!$B$5*MANU!AQ76)+(1/3*'Weight '!$B$8*MANU!BF76)+(0*'Weight '!$B$9*MANU!BU76)+(0*'Weight '!$B$10*MANU!CJ76)+(0*'Weight '!$B$11*MANU!CY76)+(0*'Weight '!$B$14*MANU!DN76)+(0*'Weight '!$B$15*MANU!EC76)+(1/3*'Weight '!$B$16*MANU!ER76)</f>
        <v>8.1800087807701036</v>
      </c>
      <c r="J6" s="1">
        <f>(0*'Weight '!$B$3*MANU!N76)+(1/3*'Weight '!$B$4*MANU!AC76)+(1/5*'Weight '!$B$5*MANU!AR76)+(1/3*'Weight '!$B$8*MANU!BG76)+(0*'Weight '!$B$9*MANU!BV76)+(0*'Weight '!$B$10*MANU!CK76)+(0*'Weight '!$B$11*MANU!CZ76)+(0*'Weight '!$B$14*MANU!DO76)+(0*'Weight '!$B$15*MANU!ED76)+(1/3*'Weight '!$B$16*MANU!ES76)</f>
        <v>7.7704519581056406</v>
      </c>
      <c r="K6" s="1">
        <f>(0*'Weight '!$B$3*MANU!O76)+(1/3*'Weight '!$B$4*MANU!AD76)+(1/5*'Weight '!$B$5*MANU!AS76)+(1/3*'Weight '!$B$8*MANU!BH76)+(0*'Weight '!$B$9*MANU!BW76)+(0*'Weight '!$B$10*MANU!CL76)+(0*'Weight '!$B$11*MANU!DA76)+(0*'Weight '!$B$14*MANU!DP76)+(0*'Weight '!$B$15*MANU!EE76)+(1/3*'Weight '!$B$16*MANU!ET76)</f>
        <v>7.1152785810680532</v>
      </c>
      <c r="L6" s="1">
        <f>(0*'Weight '!$B$3*MANU!P76)+(1/3*'Weight '!$B$4*MANU!AE76)+(1/5*'Weight '!$B$5*MANU!AT76)+(1/3*'Weight '!$B$8*MANU!BI76)+(0*'Weight '!$B$9*MANU!BX76)+(0*'Weight '!$B$10*MANU!CM76)+(0*'Weight '!$B$11*MANU!DB76)+(0*'Weight '!$B$14*MANU!DQ76)+(0*'Weight '!$B$15*MANU!EF76)+(1/3*'Weight '!$B$16*MANU!EU76)</f>
        <v>7.5215506374626653</v>
      </c>
      <c r="M6" s="1">
        <f>(0*'Weight '!$B$3*MANU!Q76)+(1/3*'Weight '!$B$4*MANU!AF76)+(1/5*'Weight '!$B$5*MANU!AU76)+(1/3*'Weight '!$B$8*MANU!BJ76)+(0*'Weight '!$B$9*MANU!BY76)+(0*'Weight '!$B$10*MANU!CN76)+(0*'Weight '!$B$11*MANU!DC76)+(0*'Weight '!$B$14*MANU!DR76)+(0*'Weight '!$B$15*MANU!EG76)+(1/3*'Weight '!$B$16*MANU!EV76)</f>
        <v>4.5919957572712473</v>
      </c>
      <c r="N6" s="1">
        <f>(0*'Weight '!$B$3*MANU!R76)+(1/3*'Weight '!$B$4*MANU!AG76)+(1/5*'Weight '!$B$5*MANU!AV76)+(1/3*'Weight '!$B$8*MANU!BK76)+(0*'Weight '!$B$9*MANU!BZ76)+(0*'Weight '!$B$10*MANU!CO76)+(0*'Weight '!$B$11*MANU!DD76)+(0*'Weight '!$B$14*MANU!DS76)+(0*'Weight '!$B$15*MANU!EH76)+(1/3*'Weight '!$B$16*MANU!EW76)</f>
        <v>3.7257880642371966</v>
      </c>
      <c r="O6" s="1">
        <f>(0*'Weight '!$B$3*MANU!S76)+(1/3*'Weight '!$B$4*MANU!AH76)+(1/5*'Weight '!$B$5*MANU!AW76)+(1/3*'Weight '!$B$8*MANU!BL76)+(0*'Weight '!$B$9*MANU!CA76)+(0*'Weight '!$B$10*MANU!CP76)+(0*'Weight '!$B$11*MANU!DE76)+(0*'Weight '!$B$14*MANU!DT76)+(0*'Weight '!$B$15*MANU!EI76)+(1/3*'Weight '!$B$16*MANU!EX76)</f>
        <v>3.7395021645021602</v>
      </c>
      <c r="P6" s="1">
        <f>(0*'Weight '!$B$3*MANU!T76)+(1/3*'Weight '!$B$4*MANU!AI76)+(1/5*'Weight '!$B$5*MANU!AX76)+(1/3*'Weight '!$B$8*MANU!BM76)+(0*'Weight '!$B$9*MANU!CB76)+(0*'Weight '!$B$10*MANU!CQ76)+(0*'Weight '!$B$11*MANU!DF76)+(0*'Weight '!$B$14*MANU!DU76)+(0*'Weight '!$B$15*MANU!EJ76)+(1/3*'Weight '!$B$16*MANU!EY76)</f>
        <v>4.8931770921148736</v>
      </c>
    </row>
    <row r="7" spans="1:16" ht="15">
      <c r="A7" s="1" t="s">
        <v>959</v>
      </c>
      <c r="B7" s="1">
        <f>(0*'Weight '!$B$3*MANU!F77)+(1/3*'Weight '!$B$4*MANU!U77)+(1/5*'Weight '!$B$5*MANU!AJ77)+(1/3*'Weight '!$B$8*MANU!AY77)+(0*'Weight '!$B$9*MANU!BN77)+(0*'Weight '!$B$10*MANU!CC77)+(0*'Weight '!$B$11*MANU!CR77)+(0*'Weight '!$B$14*MANU!DG77)+(0*'Weight '!$B$15*MANU!DV77)+(1/3*'Weight '!$B$16*MANU!EK77)</f>
        <v>11.356304606625255</v>
      </c>
      <c r="C7" s="1">
        <f>(0*'Weight '!$B$3*MANU!G77)+(1/3*'Weight '!$B$4*MANU!V77)+(1/5*'Weight '!$B$5*MANU!AK77)+(1/3*'Weight '!$B$8*MANU!AZ77)+(0*'Weight '!$B$9*MANU!BO77)+(0*'Weight '!$B$10*MANU!CD77)+(0*'Weight '!$B$11*MANU!CS77)+(0*'Weight '!$B$14*MANU!DH77)+(0*'Weight '!$B$15*MANU!DW77)+(1/3*'Weight '!$B$16*MANU!EL77)</f>
        <v>10.884901643559017</v>
      </c>
      <c r="D7" s="1">
        <f>(0*'Weight '!$B$3*MANU!H77)+(1/3*'Weight '!$B$4*MANU!W77)+(1/5*'Weight '!$B$5*MANU!AL77)+(1/3*'Weight '!$B$8*MANU!BA77)+(0*'Weight '!$B$9*MANU!BP77)+(0*'Weight '!$B$10*MANU!CE77)+(0*'Weight '!$B$11*MANU!CT77)+(0*'Weight '!$B$14*MANU!DI77)+(0*'Weight '!$B$15*MANU!DX77)+(1/3*'Weight '!$B$16*MANU!EM77)</f>
        <v>11.039000746833469</v>
      </c>
      <c r="E7" s="1">
        <f>(0*'Weight '!$B$3*MANU!I77)+(1/3*'Weight '!$B$4*MANU!X77)+(1/5*'Weight '!$B$5*MANU!AM77)+(1/3*'Weight '!$B$8*MANU!BB77)+(0*'Weight '!$B$9*MANU!BQ77)+(0*'Weight '!$B$10*MANU!CF77)+(0*'Weight '!$B$11*MANU!CU77)+(0*'Weight '!$B$14*MANU!DJ77)+(0*'Weight '!$B$15*MANU!DY77)+(1/3*'Weight '!$B$16*MANU!EN77)</f>
        <v>11.306725332015267</v>
      </c>
      <c r="F7" s="1">
        <f>(0*'Weight '!$B$3*MANU!J77)+(1/3*'Weight '!$B$4*MANU!Y77)+(1/5*'Weight '!$B$5*MANU!AN77)+(1/3*'Weight '!$B$8*MANU!BC77)+(0*'Weight '!$B$9*MANU!BR77)+(0*'Weight '!$B$10*MANU!CG77)+(0*'Weight '!$B$11*MANU!CV77)+(0*'Weight '!$B$14*MANU!DK77)+(0*'Weight '!$B$15*MANU!DZ77)+(1/3*'Weight '!$B$16*MANU!EO77)</f>
        <v>9.2039693374087008</v>
      </c>
      <c r="G7" s="1">
        <f>(0*'Weight '!$B$3*MANU!K77)+(1/3*'Weight '!$B$4*MANU!Z77)+(1/5*'Weight '!$B$5*MANU!AO77)+(1/3*'Weight '!$B$8*MANU!BD77)+(0*'Weight '!$B$9*MANU!BS77)+(0*'Weight '!$B$10*MANU!CH77)+(0*'Weight '!$B$11*MANU!CW77)+(0*'Weight '!$B$14*MANU!DL77)+(0*'Weight '!$B$15*MANU!EA77)+(1/3*'Weight '!$B$16*MANU!EP77)</f>
        <v>9.6088453213453189</v>
      </c>
      <c r="H7" s="1">
        <f>(0*'Weight '!$B$3*MANU!L77)+(1/3*'Weight '!$B$4*MANU!AA77)+(1/5*'Weight '!$B$5*MANU!AP77)+(1/3*'Weight '!$B$8*MANU!BE77)+(0*'Weight '!$B$9*MANU!BT77)+(0*'Weight '!$B$10*MANU!CI77)+(0*'Weight '!$B$11*MANU!CX77)+(0*'Weight '!$B$14*MANU!DM77)+(0*'Weight '!$B$15*MANU!EB77)+(1/3*'Weight '!$B$16*MANU!EQ77)</f>
        <v>9.8823814856289633</v>
      </c>
      <c r="I7" s="1">
        <f>(0*'Weight '!$B$3*MANU!M77)+(1/3*'Weight '!$B$4*MANU!AB77)+(1/5*'Weight '!$B$5*MANU!AQ77)+(1/3*'Weight '!$B$8*MANU!BF77)+(0*'Weight '!$B$9*MANU!BU77)+(0*'Weight '!$B$10*MANU!CJ77)+(0*'Weight '!$B$11*MANU!CY77)+(0*'Weight '!$B$14*MANU!DN77)+(0*'Weight '!$B$15*MANU!EC77)+(1/3*'Weight '!$B$16*MANU!ER77)</f>
        <v>10.671352621406911</v>
      </c>
      <c r="J7" s="1">
        <f>(0*'Weight '!$B$3*MANU!N77)+(1/3*'Weight '!$B$4*MANU!AC77)+(1/5*'Weight '!$B$5*MANU!AR77)+(1/3*'Weight '!$B$8*MANU!BG77)+(0*'Weight '!$B$9*MANU!BV77)+(0*'Weight '!$B$10*MANU!CK77)+(0*'Weight '!$B$11*MANU!CZ77)+(0*'Weight '!$B$14*MANU!DO77)+(0*'Weight '!$B$15*MANU!ED77)+(1/3*'Weight '!$B$16*MANU!ES77)</f>
        <v>10.557513661202181</v>
      </c>
      <c r="K7" s="1">
        <f>(0*'Weight '!$B$3*MANU!O77)+(1/3*'Weight '!$B$4*MANU!AD77)+(1/5*'Weight '!$B$5*MANU!AS77)+(1/3*'Weight '!$B$8*MANU!BH77)+(0*'Weight '!$B$9*MANU!BW77)+(0*'Weight '!$B$10*MANU!CL77)+(0*'Weight '!$B$11*MANU!DA77)+(0*'Weight '!$B$14*MANU!DP77)+(0*'Weight '!$B$15*MANU!EE77)+(1/3*'Weight '!$B$16*MANU!ET77)</f>
        <v>10.480061417279458</v>
      </c>
      <c r="L7" s="1">
        <f>(0*'Weight '!$B$3*MANU!P77)+(1/3*'Weight '!$B$4*MANU!AE77)+(1/5*'Weight '!$B$5*MANU!AT77)+(1/3*'Weight '!$B$8*MANU!BI77)+(0*'Weight '!$B$9*MANU!BX77)+(0*'Weight '!$B$10*MANU!CM77)+(0*'Weight '!$B$11*MANU!DB77)+(0*'Weight '!$B$14*MANU!DQ77)+(0*'Weight '!$B$15*MANU!EF77)+(1/3*'Weight '!$B$16*MANU!EU77)</f>
        <v>9.8841742366716296</v>
      </c>
      <c r="M7" s="1">
        <f>(0*'Weight '!$B$3*MANU!Q77)+(1/3*'Weight '!$B$4*MANU!AF77)+(1/5*'Weight '!$B$5*MANU!AU77)+(1/3*'Weight '!$B$8*MANU!BJ77)+(0*'Weight '!$B$9*MANU!BY77)+(0*'Weight '!$B$10*MANU!CN77)+(0*'Weight '!$B$11*MANU!DC77)+(0*'Weight '!$B$14*MANU!DR77)+(0*'Weight '!$B$15*MANU!EG77)+(1/3*'Weight '!$B$16*MANU!EV77)</f>
        <v>9.5436961982917374</v>
      </c>
      <c r="N7" s="1">
        <f>(0*'Weight '!$B$3*MANU!R77)+(1/3*'Weight '!$B$4*MANU!AG77)+(1/5*'Weight '!$B$5*MANU!AV77)+(1/3*'Weight '!$B$8*MANU!BK77)+(0*'Weight '!$B$9*MANU!BZ77)+(0*'Weight '!$B$10*MANU!CO77)+(0*'Weight '!$B$11*MANU!DD77)+(0*'Weight '!$B$14*MANU!DS77)+(0*'Weight '!$B$15*MANU!EH77)+(1/3*'Weight '!$B$16*MANU!EW77)</f>
        <v>9.649162792183926</v>
      </c>
      <c r="O7" s="1">
        <f>(0*'Weight '!$B$3*MANU!S77)+(1/3*'Weight '!$B$4*MANU!AH77)+(1/5*'Weight '!$B$5*MANU!AW77)+(1/3*'Weight '!$B$8*MANU!BL77)+(0*'Weight '!$B$9*MANU!CA77)+(0*'Weight '!$B$10*MANU!CP77)+(0*'Weight '!$B$11*MANU!DE77)+(0*'Weight '!$B$14*MANU!DT77)+(0*'Weight '!$B$15*MANU!EI77)+(1/3*'Weight '!$B$16*MANU!EX77)</f>
        <v>12.321320346320343</v>
      </c>
      <c r="P7" s="1">
        <f>(0*'Weight '!$B$3*MANU!T77)+(1/3*'Weight '!$B$4*MANU!AI77)+(1/5*'Weight '!$B$5*MANU!AX77)+(1/3*'Weight '!$B$8*MANU!BM77)+(0*'Weight '!$B$9*MANU!CB77)+(0*'Weight '!$B$10*MANU!CQ77)+(0*'Weight '!$B$11*MANU!DF77)+(0*'Weight '!$B$14*MANU!DU77)+(0*'Weight '!$B$15*MANU!EJ77)+(1/3*'Weight '!$B$16*MANU!EY77)</f>
        <v>12.039005976132929</v>
      </c>
    </row>
    <row r="8" spans="1:16" ht="15">
      <c r="A8" s="1" t="s">
        <v>1006</v>
      </c>
      <c r="B8" s="1">
        <f>(0*'Weight '!$B$3*MANU!F78)+(1/3*'Weight '!$B$4*MANU!U78)+(1/5*'Weight '!$B$5*MANU!AJ78)+(1/3*'Weight '!$B$8*MANU!AY78)+(0*'Weight '!$B$9*MANU!BN78)+(0*'Weight '!$B$10*MANU!CC78)+(0*'Weight '!$B$11*MANU!CR78)+(0*'Weight '!$B$14*MANU!DG78)+(0*'Weight '!$B$15*MANU!DV78)+(1/3*'Weight '!$B$16*MANU!EK78)</f>
        <v>11.235074024950423</v>
      </c>
      <c r="C8" s="1">
        <f>(0*'Weight '!$B$3*MANU!G78)+(1/3*'Weight '!$B$4*MANU!V78)+(1/5*'Weight '!$B$5*MANU!AK78)+(1/3*'Weight '!$B$8*MANU!AZ78)+(0*'Weight '!$B$9*MANU!BO78)+(0*'Weight '!$B$10*MANU!CD78)+(0*'Weight '!$B$11*MANU!CS78)+(0*'Weight '!$B$14*MANU!DH78)+(0*'Weight '!$B$15*MANU!DW78)+(1/3*'Weight '!$B$16*MANU!EL78)</f>
        <v>10.478992717443907</v>
      </c>
      <c r="D8" s="1">
        <f>(0*'Weight '!$B$3*MANU!H78)+(1/3*'Weight '!$B$4*MANU!W78)+(1/5*'Weight '!$B$5*MANU!AL78)+(1/3*'Weight '!$B$8*MANU!BA78)+(0*'Weight '!$B$9*MANU!BP78)+(0*'Weight '!$B$10*MANU!CE78)+(0*'Weight '!$B$11*MANU!CT78)+(0*'Weight '!$B$14*MANU!DI78)+(0*'Weight '!$B$15*MANU!DX78)+(1/3*'Weight '!$B$16*MANU!EM78)</f>
        <v>8.939922020277324</v>
      </c>
      <c r="E8" s="1">
        <f>(0*'Weight '!$B$3*MANU!I78)+(1/3*'Weight '!$B$4*MANU!X78)+(1/5*'Weight '!$B$5*MANU!AM78)+(1/3*'Weight '!$B$8*MANU!BB78)+(0*'Weight '!$B$9*MANU!BQ78)+(0*'Weight '!$B$10*MANU!CF78)+(0*'Weight '!$B$11*MANU!CU78)+(0*'Weight '!$B$14*MANU!DJ78)+(0*'Weight '!$B$15*MANU!DY78)+(1/3*'Weight '!$B$16*MANU!EN78)</f>
        <v>8.9324343505174504</v>
      </c>
      <c r="F8" s="1">
        <f>(0*'Weight '!$B$3*MANU!J78)+(1/3*'Weight '!$B$4*MANU!Y78)+(1/5*'Weight '!$B$5*MANU!AN78)+(1/3*'Weight '!$B$8*MANU!BC78)+(0*'Weight '!$B$9*MANU!BR78)+(0*'Weight '!$B$10*MANU!CG78)+(0*'Weight '!$B$11*MANU!CV78)+(0*'Weight '!$B$14*MANU!DK78)+(0*'Weight '!$B$15*MANU!DZ78)+(1/3*'Weight '!$B$16*MANU!EO78)</f>
        <v>7.6632245642146604</v>
      </c>
      <c r="G8" s="1">
        <f>(0*'Weight '!$B$3*MANU!K78)+(1/3*'Weight '!$B$4*MANU!Z78)+(1/5*'Weight '!$B$5*MANU!AO78)+(1/3*'Weight '!$B$8*MANU!BD78)+(0*'Weight '!$B$9*MANU!BS78)+(0*'Weight '!$B$10*MANU!CH78)+(0*'Weight '!$B$11*MANU!CW78)+(0*'Weight '!$B$14*MANU!DL78)+(0*'Weight '!$B$15*MANU!EA78)+(1/3*'Weight '!$B$16*MANU!EP78)</f>
        <v>8.8155829807599204</v>
      </c>
      <c r="H8" s="1">
        <f>(0*'Weight '!$B$3*MANU!L78)+(1/3*'Weight '!$B$4*MANU!AA78)+(1/5*'Weight '!$B$5*MANU!AP78)+(1/3*'Weight '!$B$8*MANU!BE78)+(0*'Weight '!$B$9*MANU!BT78)+(0*'Weight '!$B$10*MANU!CI78)+(0*'Weight '!$B$11*MANU!CX78)+(0*'Weight '!$B$14*MANU!DM78)+(0*'Weight '!$B$15*MANU!EB78)+(1/3*'Weight '!$B$16*MANU!EQ78)</f>
        <v>8.8662278089616162</v>
      </c>
      <c r="I8" s="1">
        <f>(0*'Weight '!$B$3*MANU!M78)+(1/3*'Weight '!$B$4*MANU!AB78)+(1/5*'Weight '!$B$5*MANU!AQ78)+(1/3*'Weight '!$B$8*MANU!BF78)+(0*'Weight '!$B$9*MANU!BU78)+(0*'Weight '!$B$10*MANU!CJ78)+(0*'Weight '!$B$11*MANU!CY78)+(0*'Weight '!$B$14*MANU!DN78)+(0*'Weight '!$B$15*MANU!EC78)+(1/3*'Weight '!$B$16*MANU!ER78)</f>
        <v>9.7417203735949407</v>
      </c>
      <c r="J8" s="1">
        <f>(0*'Weight '!$B$3*MANU!N78)+(1/3*'Weight '!$B$4*MANU!AC78)+(1/5*'Weight '!$B$5*MANU!AR78)+(1/3*'Weight '!$B$8*MANU!BG78)+(0*'Weight '!$B$9*MANU!BV78)+(0*'Weight '!$B$10*MANU!CK78)+(0*'Weight '!$B$11*MANU!CZ78)+(0*'Weight '!$B$14*MANU!DO78)+(0*'Weight '!$B$15*MANU!ED78)+(1/3*'Weight '!$B$16*MANU!ES78)</f>
        <v>10.381823680364718</v>
      </c>
      <c r="K8" s="1">
        <f>(0*'Weight '!$B$3*MANU!O78)+(1/3*'Weight '!$B$4*MANU!AD78)+(1/5*'Weight '!$B$5*MANU!AS78)+(1/3*'Weight '!$B$8*MANU!BH78)+(0*'Weight '!$B$9*MANU!BW78)+(0*'Weight '!$B$10*MANU!CL78)+(0*'Weight '!$B$11*MANU!DA78)+(0*'Weight '!$B$14*MANU!DP78)+(0*'Weight '!$B$15*MANU!EE78)+(1/3*'Weight '!$B$16*MANU!ET78)</f>
        <v>10.247056432281479</v>
      </c>
      <c r="L8" s="1">
        <f>(0*'Weight '!$B$3*MANU!P78)+(1/3*'Weight '!$B$4*MANU!AE78)+(1/5*'Weight '!$B$5*MANU!AT78)+(1/3*'Weight '!$B$8*MANU!BI78)+(0*'Weight '!$B$9*MANU!BX78)+(0*'Weight '!$B$10*MANU!CM78)+(0*'Weight '!$B$11*MANU!DB78)+(0*'Weight '!$B$14*MANU!DQ78)+(0*'Weight '!$B$15*MANU!EF78)+(1/3*'Weight '!$B$16*MANU!EU78)</f>
        <v>10.24694968526936</v>
      </c>
      <c r="M8" s="1">
        <f>(0*'Weight '!$B$3*MANU!Q78)+(1/3*'Weight '!$B$4*MANU!AF78)+(1/5*'Weight '!$B$5*MANU!AU78)+(1/3*'Weight '!$B$8*MANU!BJ78)+(0*'Weight '!$B$9*MANU!BY78)+(0*'Weight '!$B$10*MANU!CN78)+(0*'Weight '!$B$11*MANU!DC78)+(0*'Weight '!$B$14*MANU!DR78)+(0*'Weight '!$B$15*MANU!EG78)+(1/3*'Weight '!$B$16*MANU!EV78)</f>
        <v>10.58195858353902</v>
      </c>
      <c r="N8" s="1">
        <f>(0*'Weight '!$B$3*MANU!R78)+(1/3*'Weight '!$B$4*MANU!AG78)+(1/5*'Weight '!$B$5*MANU!AV78)+(1/3*'Weight '!$B$8*MANU!BK78)+(0*'Weight '!$B$9*MANU!BZ78)+(0*'Weight '!$B$10*MANU!CO78)+(0*'Weight '!$B$11*MANU!DD78)+(0*'Weight '!$B$14*MANU!DS78)+(0*'Weight '!$B$15*MANU!EH78)+(1/3*'Weight '!$B$16*MANU!EW78)</f>
        <v>9.6386886102403277</v>
      </c>
      <c r="O8" s="1">
        <f>(0*'Weight '!$B$3*MANU!S78)+(1/3*'Weight '!$B$4*MANU!AH78)+(1/5*'Weight '!$B$5*MANU!AW78)+(1/3*'Weight '!$B$8*MANU!BL78)+(0*'Weight '!$B$9*MANU!CA78)+(0*'Weight '!$B$10*MANU!CP78)+(0*'Weight '!$B$11*MANU!DE78)+(0*'Weight '!$B$14*MANU!DT78)+(0*'Weight '!$B$15*MANU!EI78)+(1/3*'Weight '!$B$16*MANU!EX78)</f>
        <v>8.0133691296058487</v>
      </c>
      <c r="P8" s="1">
        <f>(0*'Weight '!$B$3*MANU!T78)+(1/3*'Weight '!$B$4*MANU!AI78)+(1/5*'Weight '!$B$5*MANU!AX78)+(1/3*'Weight '!$B$8*MANU!BM78)+(0*'Weight '!$B$9*MANU!CB78)+(0*'Weight '!$B$10*MANU!CQ78)+(0*'Weight '!$B$11*MANU!DF78)+(0*'Weight '!$B$14*MANU!DU78)+(0*'Weight '!$B$15*MANU!EJ78)+(1/3*'Weight '!$B$16*MANU!EY78)</f>
        <v>0</v>
      </c>
    </row>
    <row r="10" spans="1:16" ht="15">
      <c r="A10" s="7" t="s">
        <v>1001</v>
      </c>
      <c r="B10" s="7">
        <v>0</v>
      </c>
      <c r="C10" s="7">
        <f t="shared" si="1" ref="C10:P10">B10-1</f>
        <v>-1</v>
      </c>
      <c r="D10" s="7">
        <f t="shared" si="1"/>
        <v>-2</v>
      </c>
      <c r="E10" s="7">
        <f t="shared" si="1"/>
        <v>-3</v>
      </c>
      <c r="F10" s="7">
        <f t="shared" si="1"/>
        <v>-4</v>
      </c>
      <c r="G10" s="7">
        <f t="shared" si="1"/>
        <v>-5</v>
      </c>
      <c r="H10" s="7">
        <f t="shared" si="1"/>
        <v>-6</v>
      </c>
      <c r="I10" s="7">
        <f t="shared" si="1"/>
        <v>-7</v>
      </c>
      <c r="J10" s="7">
        <f t="shared" si="1"/>
        <v>-8</v>
      </c>
      <c r="K10" s="7">
        <f t="shared" si="1"/>
        <v>-9</v>
      </c>
      <c r="L10" s="7">
        <f t="shared" si="1"/>
        <v>-10</v>
      </c>
      <c r="M10" s="7">
        <f t="shared" si="1"/>
        <v>-11</v>
      </c>
      <c r="N10" s="7">
        <f t="shared" si="1"/>
        <v>-12</v>
      </c>
      <c r="O10" s="7">
        <f t="shared" si="1"/>
        <v>-13</v>
      </c>
      <c r="P10" s="7">
        <f t="shared" si="1"/>
        <v>-14</v>
      </c>
    </row>
    <row r="11" spans="1:16" ht="15">
      <c r="A11" s="1" t="s">
        <v>615</v>
      </c>
      <c r="B11" s="1">
        <f>('Weight '!$B$3*MANU!F72)+(2/3*'Weight '!$B$4*MANU!U72)+(4/5*'Weight '!$B$5*MANU!AJ72)+(2/3*'Weight '!$B$8*MANU!AY72)+('Weight '!$B$9*MANU!BN72)+('Weight '!$B$10*MANU!CC72)+('Weight '!$B$11*MANU!CR72)+('Weight '!$B$14*MANU!DG72)+('Weight '!$B$15*MANU!DV72)+(2/3*'Weight '!$B$16*MANU!EK72)</f>
        <v>64.202780252477567</v>
      </c>
      <c r="C11" s="1">
        <f>('Weight '!$B$3*MANU!G72)+(2/3*'Weight '!$B$4*MANU!V72)+(4/5*'Weight '!$B$5*MANU!AK72)+(2/3*'Weight '!$B$8*MANU!AZ72)+('Weight '!$B$9*MANU!BO72)+('Weight '!$B$10*MANU!CD72)+('Weight '!$B$11*MANU!CS72)+('Weight '!$B$14*MANU!DH72)+('Weight '!$B$15*MANU!DW72)+(2/3*'Weight '!$B$16*MANU!EL72)</f>
        <v>65.704018660812267</v>
      </c>
      <c r="D11" s="1">
        <f>('Weight '!$B$3*MANU!H72)+(2/3*'Weight '!$B$4*MANU!W72)+(4/5*'Weight '!$B$5*MANU!AL72)+(2/3*'Weight '!$B$8*MANU!BA72)+('Weight '!$B$9*MANU!BP72)+('Weight '!$B$10*MANU!CE72)+('Weight '!$B$11*MANU!CT72)+('Weight '!$B$14*MANU!DI72)+('Weight '!$B$15*MANU!DX72)+(2/3*'Weight '!$B$16*MANU!EM72)</f>
        <v>71.977995073354251</v>
      </c>
      <c r="E11" s="1">
        <f>('Weight '!$B$3*MANU!I72)+(2/3*'Weight '!$B$4*MANU!X72)+(4/5*'Weight '!$B$5*MANU!AM72)+(2/3*'Weight '!$B$8*MANU!BB72)+('Weight '!$B$9*MANU!BQ72)+('Weight '!$B$10*MANU!CF72)+('Weight '!$B$11*MANU!CU72)+('Weight '!$B$14*MANU!DJ72)+('Weight '!$B$15*MANU!DY72)+(2/3*'Weight '!$B$16*MANU!EN72)</f>
        <v>68.811135097865915</v>
      </c>
      <c r="F11" s="1">
        <f>('Weight '!$B$3*MANU!J72)+(2/3*'Weight '!$B$4*MANU!Y72)+(4/5*'Weight '!$B$5*MANU!AN72)+(2/3*'Weight '!$B$8*MANU!BC72)+('Weight '!$B$9*MANU!BR72)+('Weight '!$B$10*MANU!CG72)+('Weight '!$B$11*MANU!CV72)+('Weight '!$B$14*MANU!DK72)+('Weight '!$B$15*MANU!DZ72)+(2/3*'Weight '!$B$16*MANU!EO72)</f>
        <v>69.530542790542754</v>
      </c>
      <c r="G11" s="1">
        <f>('Weight '!$B$3*MANU!K72)+(2/3*'Weight '!$B$4*MANU!Z72)+(4/5*'Weight '!$B$5*MANU!AO72)+(2/3*'Weight '!$B$8*MANU!BD72)+('Weight '!$B$9*MANU!BS72)+('Weight '!$B$10*MANU!CH72)+('Weight '!$B$11*MANU!CW72)+('Weight '!$B$14*MANU!DL72)+('Weight '!$B$15*MANU!EA72)+(2/3*'Weight '!$B$16*MANU!EP72)</f>
        <v>69.101995245117166</v>
      </c>
      <c r="H11" s="1">
        <f>('Weight '!$B$3*MANU!L72)+(2/3*'Weight '!$B$4*MANU!AA72)+(4/5*'Weight '!$B$5*MANU!AP72)+(2/3*'Weight '!$B$8*MANU!BE72)+('Weight '!$B$9*MANU!BT72)+('Weight '!$B$10*MANU!CI72)+('Weight '!$B$11*MANU!CX72)+('Weight '!$B$14*MANU!DM72)+('Weight '!$B$15*MANU!EB72)+(2/3*'Weight '!$B$16*MANU!EQ72)</f>
        <v>67.822867247327636</v>
      </c>
      <c r="I11" s="1">
        <f>('Weight '!$B$3*MANU!M72)+(2/3*'Weight '!$B$4*MANU!AB72)+(4/5*'Weight '!$B$5*MANU!AQ72)+(2/3*'Weight '!$B$8*MANU!BF72)+('Weight '!$B$9*MANU!BU72)+('Weight '!$B$10*MANU!CJ72)+('Weight '!$B$11*MANU!CY72)+('Weight '!$B$14*MANU!DN72)+('Weight '!$B$15*MANU!EC72)+(2/3*'Weight '!$B$16*MANU!ER72)</f>
        <v>61.850664431197181</v>
      </c>
      <c r="J11" s="1">
        <f>('Weight '!$B$3*MANU!N72)+(2/3*'Weight '!$B$4*MANU!AC72)+(4/5*'Weight '!$B$5*MANU!AR72)+(2/3*'Weight '!$B$8*MANU!BG72)+('Weight '!$B$9*MANU!BV72)+('Weight '!$B$10*MANU!CK72)+('Weight '!$B$11*MANU!CZ72)+('Weight '!$B$14*MANU!DO72)+('Weight '!$B$15*MANU!ED72)+(2/3*'Weight '!$B$16*MANU!ES72)</f>
        <v>65.952321187584303</v>
      </c>
      <c r="K11" s="1">
        <f>('Weight '!$B$3*MANU!O72)+(2/3*'Weight '!$B$4*MANU!AD72)+(4/5*'Weight '!$B$5*MANU!AS72)+(2/3*'Weight '!$B$8*MANU!BH72)+('Weight '!$B$9*MANU!BW72)+('Weight '!$B$10*MANU!CL72)+('Weight '!$B$11*MANU!DA72)+('Weight '!$B$14*MANU!DP72)+('Weight '!$B$15*MANU!EE72)+(2/3*'Weight '!$B$16*MANU!ET72)</f>
        <v>60.554634108614309</v>
      </c>
      <c r="L11" s="1">
        <f>('Weight '!$B$3*MANU!P72)+(2/3*'Weight '!$B$4*MANU!AE72)+(4/5*'Weight '!$B$5*MANU!AT72)+(2/3*'Weight '!$B$8*MANU!BI72)+('Weight '!$B$9*MANU!BX72)+('Weight '!$B$10*MANU!CM72)+('Weight '!$B$11*MANU!DB72)+('Weight '!$B$14*MANU!DQ72)+('Weight '!$B$15*MANU!EF72)+(2/3*'Weight '!$B$16*MANU!EU72)</f>
        <v>59.383176721676094</v>
      </c>
      <c r="M11" s="1">
        <f>('Weight '!$B$3*MANU!Q72)+(2/3*'Weight '!$B$4*MANU!AF72)+(4/5*'Weight '!$B$5*MANU!AU72)+(2/3*'Weight '!$B$8*MANU!BJ72)+('Weight '!$B$9*MANU!BY72)+('Weight '!$B$10*MANU!CN72)+('Weight '!$B$11*MANU!DC72)+('Weight '!$B$14*MANU!DR72)+('Weight '!$B$15*MANU!EG72)+(2/3*'Weight '!$B$16*MANU!EV72)</f>
        <v>56.726844088303928</v>
      </c>
      <c r="N11" s="1">
        <f>('Weight '!$B$3*MANU!R72)+(2/3*'Weight '!$B$4*MANU!AG72)+(4/5*'Weight '!$B$5*MANU!AV72)+(2/3*'Weight '!$B$8*MANU!BK72)+('Weight '!$B$9*MANU!BZ72)+('Weight '!$B$10*MANU!CO72)+('Weight '!$B$11*MANU!DD72)+('Weight '!$B$14*MANU!DS72)+('Weight '!$B$15*MANU!EH72)+(2/3*'Weight '!$B$16*MANU!EW72)</f>
        <v>54.000285877644338</v>
      </c>
      <c r="O11" s="1">
        <f>('Weight '!$B$3*MANU!S72)+(2/3*'Weight '!$B$4*MANU!AH72)+(4/5*'Weight '!$B$5*MANU!AW72)+(2/3*'Weight '!$B$8*MANU!BL72)+('Weight '!$B$9*MANU!CA72)+('Weight '!$B$10*MANU!CP72)+('Weight '!$B$11*MANU!DE72)+('Weight '!$B$14*MANU!DT72)+('Weight '!$B$15*MANU!EI72)+(2/3*'Weight '!$B$16*MANU!EX72)</f>
        <v>60.445046811921983</v>
      </c>
      <c r="P11" s="1">
        <f>('Weight '!$B$3*MANU!T72)+(2/3*'Weight '!$B$4*MANU!AI72)+(4/5*'Weight '!$B$5*MANU!AX72)+(2/3*'Weight '!$B$8*MANU!BM72)+('Weight '!$B$9*MANU!CB72)+('Weight '!$B$10*MANU!CQ72)+('Weight '!$B$11*MANU!DF72)+('Weight '!$B$14*MANU!DU72)+('Weight '!$B$15*MANU!EJ72)+(2/3*'Weight '!$B$16*MANU!EY72)</f>
        <v>47.540127480805438</v>
      </c>
    </row>
    <row r="12" spans="1:16" ht="15">
      <c r="A12" s="1" t="s">
        <v>696</v>
      </c>
      <c r="B12" s="1">
        <f>('Weight '!$B$3*MANU!F73)+(2/3*'Weight '!$B$4*MANU!U73)+(4/5*'Weight '!$B$5*MANU!AJ73)+(2/3*'Weight '!$B$8*MANU!AY73)+('Weight '!$B$9*MANU!BN73)+('Weight '!$B$10*MANU!CC73)+('Weight '!$B$11*MANU!CR73)+('Weight '!$B$14*MANU!DG73)+('Weight '!$B$15*MANU!DV73)+(2/3*'Weight '!$B$16*MANU!EK73)</f>
        <v>39.146840659340626</v>
      </c>
      <c r="C12" s="1">
        <f>('Weight '!$B$3*MANU!G73)+(2/3*'Weight '!$B$4*MANU!V73)+(4/5*'Weight '!$B$5*MANU!AK73)+(2/3*'Weight '!$B$8*MANU!AZ73)+('Weight '!$B$9*MANU!BO73)+('Weight '!$B$10*MANU!CD73)+('Weight '!$B$11*MANU!CS73)+('Weight '!$B$14*MANU!DH73)+('Weight '!$B$15*MANU!DW73)+(2/3*'Weight '!$B$16*MANU!EL73)</f>
        <v>37.487249531262705</v>
      </c>
      <c r="D12" s="1">
        <f>('Weight '!$B$3*MANU!H73)+(2/3*'Weight '!$B$4*MANU!W73)+(4/5*'Weight '!$B$5*MANU!AL73)+(2/3*'Weight '!$B$8*MANU!BA73)+('Weight '!$B$9*MANU!BP73)+('Weight '!$B$10*MANU!CE73)+('Weight '!$B$11*MANU!CT73)+('Weight '!$B$14*MANU!DI73)+('Weight '!$B$15*MANU!DX73)+(2/3*'Weight '!$B$16*MANU!EM73)</f>
        <v>41.809158356104625</v>
      </c>
      <c r="E12" s="1">
        <f>('Weight '!$B$3*MANU!I73)+(2/3*'Weight '!$B$4*MANU!X73)+(4/5*'Weight '!$B$5*MANU!AM73)+(2/3*'Weight '!$B$8*MANU!BB73)+('Weight '!$B$9*MANU!BQ73)+('Weight '!$B$10*MANU!CF73)+('Weight '!$B$11*MANU!CU73)+('Weight '!$B$14*MANU!DJ73)+('Weight '!$B$15*MANU!DY73)+(2/3*'Weight '!$B$16*MANU!EN73)</f>
        <v>45.032409551471645</v>
      </c>
      <c r="F12" s="1">
        <f>('Weight '!$B$3*MANU!J73)+(2/3*'Weight '!$B$4*MANU!Y73)+(4/5*'Weight '!$B$5*MANU!AN73)+(2/3*'Weight '!$B$8*MANU!BC73)+('Weight '!$B$9*MANU!BR73)+('Weight '!$B$10*MANU!CG73)+('Weight '!$B$11*MANU!CV73)+('Weight '!$B$14*MANU!DK73)+('Weight '!$B$15*MANU!DZ73)+(2/3*'Weight '!$B$16*MANU!EO73)</f>
        <v>45.822820834494905</v>
      </c>
      <c r="G12" s="1">
        <f>('Weight '!$B$3*MANU!K73)+(2/3*'Weight '!$B$4*MANU!Z73)+(4/5*'Weight '!$B$5*MANU!AO73)+(2/3*'Weight '!$B$8*MANU!BD73)+('Weight '!$B$9*MANU!BS73)+('Weight '!$B$10*MANU!CH73)+('Weight '!$B$11*MANU!CW73)+('Weight '!$B$14*MANU!DL73)+('Weight '!$B$15*MANU!EA73)+(2/3*'Weight '!$B$16*MANU!EP73)</f>
        <v>36.664772808890426</v>
      </c>
      <c r="H12" s="1">
        <f>('Weight '!$B$3*MANU!L73)+(2/3*'Weight '!$B$4*MANU!AA73)+(4/5*'Weight '!$B$5*MANU!AP73)+(2/3*'Weight '!$B$8*MANU!BE73)+('Weight '!$B$9*MANU!BT73)+('Weight '!$B$10*MANU!CI73)+('Weight '!$B$11*MANU!CX73)+('Weight '!$B$14*MANU!DM73)+('Weight '!$B$15*MANU!EB73)+(2/3*'Weight '!$B$16*MANU!EQ73)</f>
        <v>36.674166120348808</v>
      </c>
      <c r="I12" s="1">
        <f>('Weight '!$B$3*MANU!M73)+(2/3*'Weight '!$B$4*MANU!AB73)+(4/5*'Weight '!$B$5*MANU!AQ73)+(2/3*'Weight '!$B$8*MANU!BF73)+('Weight '!$B$9*MANU!BU73)+('Weight '!$B$10*MANU!CJ73)+('Weight '!$B$11*MANU!CY73)+('Weight '!$B$14*MANU!DN73)+('Weight '!$B$15*MANU!EC73)+(2/3*'Weight '!$B$16*MANU!ER73)</f>
        <v>37.98086102546533</v>
      </c>
      <c r="J12" s="1">
        <f>('Weight '!$B$3*MANU!N73)+(2/3*'Weight '!$B$4*MANU!AC73)+(4/5*'Weight '!$B$5*MANU!AR73)+(2/3*'Weight '!$B$8*MANU!BG73)+('Weight '!$B$9*MANU!BV73)+('Weight '!$B$10*MANU!CK73)+('Weight '!$B$11*MANU!CZ73)+('Weight '!$B$14*MANU!DO73)+('Weight '!$B$15*MANU!ED73)+(2/3*'Weight '!$B$16*MANU!ES73)</f>
        <v>36.585070257611207</v>
      </c>
      <c r="K12" s="1">
        <f>('Weight '!$B$3*MANU!O73)+(2/3*'Weight '!$B$4*MANU!AD73)+(4/5*'Weight '!$B$5*MANU!AS73)+(2/3*'Weight '!$B$8*MANU!BH73)+('Weight '!$B$9*MANU!BW73)+('Weight '!$B$10*MANU!CL73)+('Weight '!$B$11*MANU!DA73)+('Weight '!$B$14*MANU!DP73)+('Weight '!$B$15*MANU!EE73)+(2/3*'Weight '!$B$16*MANU!ET73)</f>
        <v>42.697807017543816</v>
      </c>
      <c r="L12" s="1">
        <f>('Weight '!$B$3*MANU!P73)+(2/3*'Weight '!$B$4*MANU!AE73)+(4/5*'Weight '!$B$5*MANU!AT73)+(2/3*'Weight '!$B$8*MANU!BI73)+('Weight '!$B$9*MANU!BX73)+('Weight '!$B$10*MANU!CM73)+('Weight '!$B$11*MANU!DB73)+('Weight '!$B$14*MANU!DQ73)+('Weight '!$B$15*MANU!EF73)+(2/3*'Weight '!$B$16*MANU!EU73)</f>
        <v>30.440768598531086</v>
      </c>
      <c r="M12" s="1">
        <f>('Weight '!$B$3*MANU!Q73)+(2/3*'Weight '!$B$4*MANU!AF73)+(4/5*'Weight '!$B$5*MANU!AU73)+(2/3*'Weight '!$B$8*MANU!BJ73)+('Weight '!$B$9*MANU!BY73)+('Weight '!$B$10*MANU!CN73)+('Weight '!$B$11*MANU!DC73)+('Weight '!$B$14*MANU!DR73)+('Weight '!$B$15*MANU!EG73)+(2/3*'Weight '!$B$16*MANU!EV73)</f>
        <v>31.955855946015451</v>
      </c>
      <c r="N12" s="1">
        <f>('Weight '!$B$3*MANU!R73)+(2/3*'Weight '!$B$4*MANU!AG73)+(4/5*'Weight '!$B$5*MANU!AV73)+(2/3*'Weight '!$B$8*MANU!BK73)+('Weight '!$B$9*MANU!BZ73)+('Weight '!$B$10*MANU!CO73)+('Weight '!$B$11*MANU!DD73)+('Weight '!$B$14*MANU!DS73)+('Weight '!$B$15*MANU!EH73)+(2/3*'Weight '!$B$16*MANU!EW73)</f>
        <v>32.253981098483287</v>
      </c>
      <c r="O12" s="1">
        <f>('Weight '!$B$3*MANU!S73)+(2/3*'Weight '!$B$4*MANU!AH73)+(4/5*'Weight '!$B$5*MANU!AW73)+(2/3*'Weight '!$B$8*MANU!BL73)+('Weight '!$B$9*MANU!CA73)+('Weight '!$B$10*MANU!CP73)+('Weight '!$B$11*MANU!DE73)+('Weight '!$B$14*MANU!DT73)+('Weight '!$B$15*MANU!EI73)+(2/3*'Weight '!$B$16*MANU!EX73)</f>
        <v>38.656618819776675</v>
      </c>
      <c r="P12" s="1">
        <f>('Weight '!$B$3*MANU!T73)+(2/3*'Weight '!$B$4*MANU!AI73)+(4/5*'Weight '!$B$5*MANU!AX73)+(2/3*'Weight '!$B$8*MANU!BM73)+('Weight '!$B$9*MANU!CB73)+('Weight '!$B$10*MANU!CQ73)+('Weight '!$B$11*MANU!DF73)+('Weight '!$B$14*MANU!DU73)+('Weight '!$B$15*MANU!EJ73)+(2/3*'Weight '!$B$16*MANU!EY73)</f>
        <v>44.18114504299443</v>
      </c>
    </row>
    <row r="13" spans="1:16" ht="15">
      <c r="A13" s="1" t="s">
        <v>704</v>
      </c>
      <c r="B13" s="1">
        <f>('Weight '!$B$3*MANU!F74)+(2/3*'Weight '!$B$4*MANU!U74)+(4/5*'Weight '!$B$5*MANU!AJ74)+(2/3*'Weight '!$B$8*MANU!AY74)+('Weight '!$B$9*MANU!BN74)+('Weight '!$B$10*MANU!CC74)+('Weight '!$B$11*MANU!CR74)+('Weight '!$B$14*MANU!DG74)+('Weight '!$B$15*MANU!DV74)+(2/3*'Weight '!$B$16*MANU!EK74)</f>
        <v>66.907165889643238</v>
      </c>
      <c r="C13" s="1">
        <f>('Weight '!$B$3*MANU!G74)+(2/3*'Weight '!$B$4*MANU!V74)+(4/5*'Weight '!$B$5*MANU!AK74)+(2/3*'Weight '!$B$8*MANU!AZ74)+('Weight '!$B$9*MANU!BO74)+('Weight '!$B$10*MANU!CD74)+('Weight '!$B$11*MANU!CS74)+('Weight '!$B$14*MANU!DH74)+('Weight '!$B$15*MANU!DW74)+(2/3*'Weight '!$B$16*MANU!EL74)</f>
        <v>64.666216488445386</v>
      </c>
      <c r="D13" s="1">
        <f>('Weight '!$B$3*MANU!H74)+(2/3*'Weight '!$B$4*MANU!W74)+(4/5*'Weight '!$B$5*MANU!AL74)+(2/3*'Weight '!$B$8*MANU!BA74)+('Weight '!$B$9*MANU!BP74)+('Weight '!$B$10*MANU!CE74)+('Weight '!$B$11*MANU!CT74)+('Weight '!$B$14*MANU!DI74)+('Weight '!$B$15*MANU!DX74)+(2/3*'Weight '!$B$16*MANU!EM74)</f>
        <v>66.975911057617196</v>
      </c>
      <c r="E13" s="1">
        <f>('Weight '!$B$3*MANU!I74)+(2/3*'Weight '!$B$4*MANU!X74)+(4/5*'Weight '!$B$5*MANU!AM74)+(2/3*'Weight '!$B$8*MANU!BB74)+('Weight '!$B$9*MANU!BQ74)+('Weight '!$B$10*MANU!CF74)+('Weight '!$B$11*MANU!CU74)+('Weight '!$B$14*MANU!DJ74)+('Weight '!$B$15*MANU!DY74)+(2/3*'Weight '!$B$16*MANU!EN74)</f>
        <v>67.265737126867563</v>
      </c>
      <c r="F13" s="1">
        <f>('Weight '!$B$3*MANU!J74)+(2/3*'Weight '!$B$4*MANU!Y74)+(4/5*'Weight '!$B$5*MANU!AN74)+(2/3*'Weight '!$B$8*MANU!BC74)+('Weight '!$B$9*MANU!BR74)+('Weight '!$B$10*MANU!CG74)+('Weight '!$B$11*MANU!CV74)+('Weight '!$B$14*MANU!DK74)+('Weight '!$B$15*MANU!DZ74)+(2/3*'Weight '!$B$16*MANU!EO74)</f>
        <v>62.200552780552755</v>
      </c>
      <c r="G13" s="1">
        <f>('Weight '!$B$3*MANU!K74)+(2/3*'Weight '!$B$4*MANU!Z74)+(4/5*'Weight '!$B$5*MANU!AO74)+(2/3*'Weight '!$B$8*MANU!BD74)+('Weight '!$B$9*MANU!BS74)+('Weight '!$B$10*MANU!CH74)+('Weight '!$B$11*MANU!CW74)+('Weight '!$B$14*MANU!DL74)+('Weight '!$B$15*MANU!EA74)+(2/3*'Weight '!$B$16*MANU!EP74)</f>
        <v>61.068473216328371</v>
      </c>
      <c r="H13" s="1">
        <f>('Weight '!$B$3*MANU!L74)+(2/3*'Weight '!$B$4*MANU!AA74)+(4/5*'Weight '!$B$5*MANU!AP74)+(2/3*'Weight '!$B$8*MANU!BE74)+('Weight '!$B$9*MANU!BT74)+('Weight '!$B$10*MANU!CI74)+('Weight '!$B$11*MANU!CX74)+('Weight '!$B$14*MANU!DM74)+('Weight '!$B$15*MANU!EB74)+(2/3*'Weight '!$B$16*MANU!EQ74)</f>
        <v>62.3514013075254</v>
      </c>
      <c r="I13" s="1">
        <f>('Weight '!$B$3*MANU!M74)+(2/3*'Weight '!$B$4*MANU!AB74)+(4/5*'Weight '!$B$5*MANU!AQ74)+(2/3*'Weight '!$B$8*MANU!BF74)+('Weight '!$B$9*MANU!BU74)+('Weight '!$B$10*MANU!CJ74)+('Weight '!$B$11*MANU!CY74)+('Weight '!$B$14*MANU!DN74)+('Weight '!$B$15*MANU!EC74)+(2/3*'Weight '!$B$16*MANU!ER74)</f>
        <v>56.629576502732213</v>
      </c>
      <c r="J13" s="1">
        <f>('Weight '!$B$3*MANU!N74)+(2/3*'Weight '!$B$4*MANU!AC74)+(4/5*'Weight '!$B$5*MANU!AR74)+(2/3*'Weight '!$B$8*MANU!BG74)+('Weight '!$B$9*MANU!BV74)+('Weight '!$B$10*MANU!CK74)+('Weight '!$B$11*MANU!CZ74)+('Weight '!$B$14*MANU!DO74)+('Weight '!$B$15*MANU!ED74)+(2/3*'Weight '!$B$16*MANU!ES74)</f>
        <v>58.206526347668039</v>
      </c>
      <c r="K13" s="1">
        <f>('Weight '!$B$3*MANU!O74)+(2/3*'Weight '!$B$4*MANU!AD74)+(4/5*'Weight '!$B$5*MANU!AS74)+(2/3*'Weight '!$B$8*MANU!BH74)+('Weight '!$B$9*MANU!BW74)+('Weight '!$B$10*MANU!CL74)+('Weight '!$B$11*MANU!DA74)+('Weight '!$B$14*MANU!DP74)+('Weight '!$B$15*MANU!EE74)+(2/3*'Weight '!$B$16*MANU!ET74)</f>
        <v>63.414127936566565</v>
      </c>
      <c r="L13" s="1">
        <f>('Weight '!$B$3*MANU!P74)+(2/3*'Weight '!$B$4*MANU!AE74)+(4/5*'Weight '!$B$5*MANU!AT74)+(2/3*'Weight '!$B$8*MANU!BI74)+('Weight '!$B$9*MANU!BX74)+('Weight '!$B$10*MANU!CM74)+('Weight '!$B$11*MANU!DB74)+('Weight '!$B$14*MANU!DQ74)+('Weight '!$B$15*MANU!EF74)+(2/3*'Weight '!$B$16*MANU!EU74)</f>
        <v>62.259045463237776</v>
      </c>
      <c r="M13" s="1">
        <f>('Weight '!$B$3*MANU!Q74)+(2/3*'Weight '!$B$4*MANU!AF74)+(4/5*'Weight '!$B$5*MANU!AU74)+(2/3*'Weight '!$B$8*MANU!BJ74)+('Weight '!$B$9*MANU!BY74)+('Weight '!$B$10*MANU!CN74)+('Weight '!$B$11*MANU!DC74)+('Weight '!$B$14*MANU!DR74)+('Weight '!$B$15*MANU!EG74)+(2/3*'Weight '!$B$16*MANU!EV74)</f>
        <v>57.216065559007589</v>
      </c>
      <c r="N13" s="1">
        <f>('Weight '!$B$3*MANU!R74)+(2/3*'Weight '!$B$4*MANU!AG74)+(4/5*'Weight '!$B$5*MANU!AV74)+(2/3*'Weight '!$B$8*MANU!BK74)+('Weight '!$B$9*MANU!BZ74)+('Weight '!$B$10*MANU!CO74)+('Weight '!$B$11*MANU!DD74)+('Weight '!$B$14*MANU!DS74)+('Weight '!$B$15*MANU!EH74)+(2/3*'Weight '!$B$16*MANU!EW74)</f>
        <v>48.564141414141403</v>
      </c>
      <c r="O13" s="1">
        <f>('Weight '!$B$3*MANU!S74)+(2/3*'Weight '!$B$4*MANU!AH74)+(4/5*'Weight '!$B$5*MANU!AW74)+(2/3*'Weight '!$B$8*MANU!BL74)+('Weight '!$B$9*MANU!CA74)+('Weight '!$B$10*MANU!CP74)+('Weight '!$B$11*MANU!DE74)+('Weight '!$B$14*MANU!DT74)+('Weight '!$B$15*MANU!EI74)+(2/3*'Weight '!$B$16*MANU!EX74)</f>
        <v>36.850760011316552</v>
      </c>
      <c r="P13" s="1">
        <f>('Weight '!$B$3*MANU!T74)+(2/3*'Weight '!$B$4*MANU!AI74)+(4/5*'Weight '!$B$5*MANU!AX74)+(2/3*'Weight '!$B$8*MANU!BM74)+('Weight '!$B$9*MANU!CB74)+('Weight '!$B$10*MANU!CQ74)+('Weight '!$B$11*MANU!DF74)+('Weight '!$B$14*MANU!DU74)+('Weight '!$B$15*MANU!EJ74)+(2/3*'Weight '!$B$16*MANU!EY74)</f>
        <v>31.412346986817312</v>
      </c>
    </row>
    <row r="14" spans="1:16" ht="15">
      <c r="A14" s="1" t="s">
        <v>737</v>
      </c>
      <c r="B14" s="1">
        <f>('Weight '!$B$3*MANU!F75)+(2/3*'Weight '!$B$4*MANU!U75)+(4/5*'Weight '!$B$5*MANU!AJ75)+(2/3*'Weight '!$B$8*MANU!AY75)+('Weight '!$B$9*MANU!BN75)+('Weight '!$B$10*MANU!CC75)+('Weight '!$B$11*MANU!CR75)+('Weight '!$B$14*MANU!DG75)+('Weight '!$B$15*MANU!DV75)+(2/3*'Weight '!$B$16*MANU!EK75)</f>
        <v>47.629621087565411</v>
      </c>
      <c r="C14" s="1">
        <f>('Weight '!$B$3*MANU!G75)+(2/3*'Weight '!$B$4*MANU!V75)+(4/5*'Weight '!$B$5*MANU!AK75)+(2/3*'Weight '!$B$8*MANU!AZ75)+('Weight '!$B$9*MANU!BO75)+('Weight '!$B$10*MANU!CD75)+('Weight '!$B$11*MANU!CS75)+('Weight '!$B$14*MANU!DH75)+('Weight '!$B$15*MANU!DW75)+(2/3*'Weight '!$B$16*MANU!EL75)</f>
        <v>39.087386137884096</v>
      </c>
      <c r="D14" s="1">
        <f>('Weight '!$B$3*MANU!H75)+(2/3*'Weight '!$B$4*MANU!W75)+(4/5*'Weight '!$B$5*MANU!AL75)+(2/3*'Weight '!$B$8*MANU!BA75)+('Weight '!$B$9*MANU!BP75)+('Weight '!$B$10*MANU!CE75)+('Weight '!$B$11*MANU!CT75)+('Weight '!$B$14*MANU!DI75)+('Weight '!$B$15*MANU!DX75)+(2/3*'Weight '!$B$16*MANU!EM75)</f>
        <v>33.84030557518706</v>
      </c>
      <c r="E14" s="1">
        <f>('Weight '!$B$3*MANU!I75)+(2/3*'Weight '!$B$4*MANU!X75)+(4/5*'Weight '!$B$5*MANU!AM75)+(2/3*'Weight '!$B$8*MANU!BB75)+('Weight '!$B$9*MANU!BQ75)+('Weight '!$B$10*MANU!CF75)+('Weight '!$B$11*MANU!CU75)+('Weight '!$B$14*MANU!DJ75)+('Weight '!$B$15*MANU!DY75)+(2/3*'Weight '!$B$16*MANU!EN75)</f>
        <v>39.128815604809432</v>
      </c>
      <c r="F14" s="1">
        <f>('Weight '!$B$3*MANU!J75)+(2/3*'Weight '!$B$4*MANU!Y75)+(4/5*'Weight '!$B$5*MANU!AN75)+(2/3*'Weight '!$B$8*MANU!BC75)+('Weight '!$B$9*MANU!BR75)+('Weight '!$B$10*MANU!CG75)+('Weight '!$B$11*MANU!CV75)+('Weight '!$B$14*MANU!DK75)+('Weight '!$B$15*MANU!DZ75)+(2/3*'Weight '!$B$16*MANU!EO75)</f>
        <v>35.016180743624432</v>
      </c>
      <c r="G14" s="1">
        <f>('Weight '!$B$3*MANU!K75)+(2/3*'Weight '!$B$4*MANU!Z75)+(4/5*'Weight '!$B$5*MANU!AO75)+(2/3*'Weight '!$B$8*MANU!BD75)+('Weight '!$B$9*MANU!BS75)+('Weight '!$B$10*MANU!CH75)+('Weight '!$B$11*MANU!CW75)+('Weight '!$B$14*MANU!DL75)+('Weight '!$B$15*MANU!EA75)+(2/3*'Weight '!$B$16*MANU!EP75)</f>
        <v>33.306407627460224</v>
      </c>
      <c r="H14" s="1">
        <f>('Weight '!$B$3*MANU!L75)+(2/3*'Weight '!$B$4*MANU!AA75)+(4/5*'Weight '!$B$5*MANU!AP75)+(2/3*'Weight '!$B$8*MANU!BE75)+('Weight '!$B$9*MANU!BT75)+('Weight '!$B$10*MANU!CI75)+('Weight '!$B$11*MANU!CX75)+('Weight '!$B$14*MANU!DM75)+('Weight '!$B$15*MANU!EB75)+(2/3*'Weight '!$B$16*MANU!EQ75)</f>
        <v>38.639276726476396</v>
      </c>
      <c r="I14" s="1">
        <f>('Weight '!$B$3*MANU!M75)+(2/3*'Weight '!$B$4*MANU!AB75)+(4/5*'Weight '!$B$5*MANU!AQ75)+(2/3*'Weight '!$B$8*MANU!BF75)+('Weight '!$B$9*MANU!BU75)+('Weight '!$B$10*MANU!CJ75)+('Weight '!$B$11*MANU!CY75)+('Weight '!$B$14*MANU!DN75)+('Weight '!$B$15*MANU!EC75)+(2/3*'Weight '!$B$16*MANU!ER75)</f>
        <v>34.691760877012626</v>
      </c>
      <c r="J14" s="1">
        <f>('Weight '!$B$3*MANU!N75)+(2/3*'Weight '!$B$4*MANU!AC75)+(4/5*'Weight '!$B$5*MANU!AR75)+(2/3*'Weight '!$B$8*MANU!BG75)+('Weight '!$B$9*MANU!BV75)+('Weight '!$B$10*MANU!CK75)+('Weight '!$B$11*MANU!CZ75)+('Weight '!$B$14*MANU!DO75)+('Weight '!$B$15*MANU!ED75)+(2/3*'Weight '!$B$16*MANU!ES75)</f>
        <v>35.307429967573377</v>
      </c>
      <c r="K14" s="1">
        <f>('Weight '!$B$3*MANU!O75)+(2/3*'Weight '!$B$4*MANU!AD75)+(4/5*'Weight '!$B$5*MANU!AS75)+(2/3*'Weight '!$B$8*MANU!BH75)+('Weight '!$B$9*MANU!BW75)+('Weight '!$B$10*MANU!CL75)+('Weight '!$B$11*MANU!DA75)+('Weight '!$B$14*MANU!DP75)+('Weight '!$B$15*MANU!EE75)+(2/3*'Weight '!$B$16*MANU!ET75)</f>
        <v>29.187821948488214</v>
      </c>
      <c r="L14" s="1">
        <f>('Weight '!$B$3*MANU!P75)+(2/3*'Weight '!$B$4*MANU!AE75)+(4/5*'Weight '!$B$5*MANU!AT75)+(2/3*'Weight '!$B$8*MANU!BI75)+('Weight '!$B$9*MANU!BX75)+('Weight '!$B$10*MANU!CM75)+('Weight '!$B$11*MANU!DB75)+('Weight '!$B$14*MANU!DQ75)+('Weight '!$B$15*MANU!EF75)+(2/3*'Weight '!$B$16*MANU!EU75)</f>
        <v>0</v>
      </c>
      <c r="M14" s="1">
        <f>('Weight '!$B$3*MANU!Q75)+(2/3*'Weight '!$B$4*MANU!AF75)+(4/5*'Weight '!$B$5*MANU!AU75)+(2/3*'Weight '!$B$8*MANU!BJ75)+('Weight '!$B$9*MANU!BY75)+('Weight '!$B$10*MANU!CN75)+('Weight '!$B$11*MANU!DC75)+('Weight '!$B$14*MANU!DR75)+('Weight '!$B$15*MANU!EG75)+(2/3*'Weight '!$B$16*MANU!EV75)</f>
        <v>0</v>
      </c>
      <c r="N14" s="1">
        <f>('Weight '!$B$3*MANU!R75)+(2/3*'Weight '!$B$4*MANU!AG75)+(4/5*'Weight '!$B$5*MANU!AV75)+(2/3*'Weight '!$B$8*MANU!BK75)+('Weight '!$B$9*MANU!BZ75)+('Weight '!$B$10*MANU!CO75)+('Weight '!$B$11*MANU!DD75)+('Weight '!$B$14*MANU!DS75)+('Weight '!$B$15*MANU!EH75)+(2/3*'Weight '!$B$16*MANU!EW75)</f>
        <v>0</v>
      </c>
      <c r="O14" s="1">
        <f>('Weight '!$B$3*MANU!S75)+(2/3*'Weight '!$B$4*MANU!AH75)+(4/5*'Weight '!$B$5*MANU!AW75)+(2/3*'Weight '!$B$8*MANU!BL75)+('Weight '!$B$9*MANU!CA75)+('Weight '!$B$10*MANU!CP75)+('Weight '!$B$11*MANU!DE75)+('Weight '!$B$14*MANU!DT75)+('Weight '!$B$15*MANU!EI75)+(2/3*'Weight '!$B$16*MANU!EX75)</f>
        <v>0</v>
      </c>
      <c r="P14" s="1">
        <f>('Weight '!$B$3*MANU!T75)+(2/3*'Weight '!$B$4*MANU!AI75)+(4/5*'Weight '!$B$5*MANU!AX75)+(2/3*'Weight '!$B$8*MANU!BM75)+('Weight '!$B$9*MANU!CB75)+('Weight '!$B$10*MANU!CQ75)+('Weight '!$B$11*MANU!DF75)+('Weight '!$B$14*MANU!DU75)+('Weight '!$B$15*MANU!EJ75)+(2/3*'Weight '!$B$16*MANU!EY75)</f>
        <v>0</v>
      </c>
    </row>
    <row r="15" spans="1:16" ht="15">
      <c r="A15" s="1" t="s">
        <v>900</v>
      </c>
      <c r="B15" s="1">
        <f>('Weight '!$B$3*MANU!F76)+(2/3*'Weight '!$B$4*MANU!U76)+(4/5*'Weight '!$B$5*MANU!AJ76)+(2/3*'Weight '!$B$8*MANU!AY76)+('Weight '!$B$9*MANU!BN76)+('Weight '!$B$10*MANU!CC76)+('Weight '!$B$11*MANU!CR76)+('Weight '!$B$14*MANU!DG76)+('Weight '!$B$15*MANU!DV76)+(2/3*'Weight '!$B$16*MANU!EK76)</f>
        <v>52.158320777729919</v>
      </c>
      <c r="C15" s="1">
        <f>('Weight '!$B$3*MANU!G76)+(2/3*'Weight '!$B$4*MANU!V76)+(4/5*'Weight '!$B$5*MANU!AK76)+(2/3*'Weight '!$B$8*MANU!AZ76)+('Weight '!$B$9*MANU!BO76)+('Weight '!$B$10*MANU!CD76)+('Weight '!$B$11*MANU!CS76)+('Weight '!$B$14*MANU!DH76)+('Weight '!$B$15*MANU!DW76)+(2/3*'Weight '!$B$16*MANU!EL76)</f>
        <v>50.273956946369196</v>
      </c>
      <c r="D15" s="1">
        <f>('Weight '!$B$3*MANU!H76)+(2/3*'Weight '!$B$4*MANU!W76)+(4/5*'Weight '!$B$5*MANU!AL76)+(2/3*'Weight '!$B$8*MANU!BA76)+('Weight '!$B$9*MANU!BP76)+('Weight '!$B$10*MANU!CE76)+('Weight '!$B$11*MANU!CT76)+('Weight '!$B$14*MANU!DI76)+('Weight '!$B$15*MANU!DX76)+(2/3*'Weight '!$B$16*MANU!EM76)</f>
        <v>55.102878808454086</v>
      </c>
      <c r="E15" s="1">
        <f>('Weight '!$B$3*MANU!I76)+(2/3*'Weight '!$B$4*MANU!X76)+(4/5*'Weight '!$B$5*MANU!AM76)+(2/3*'Weight '!$B$8*MANU!BB76)+('Weight '!$B$9*MANU!BQ76)+('Weight '!$B$10*MANU!CF76)+('Weight '!$B$11*MANU!CU76)+('Weight '!$B$14*MANU!DJ76)+('Weight '!$B$15*MANU!DY76)+(2/3*'Weight '!$B$16*MANU!EN76)</f>
        <v>52.203018808805076</v>
      </c>
      <c r="F15" s="1">
        <f>('Weight '!$B$3*MANU!J76)+(2/3*'Weight '!$B$4*MANU!Y76)+(4/5*'Weight '!$B$5*MANU!AN76)+(2/3*'Weight '!$B$8*MANU!BC76)+('Weight '!$B$9*MANU!BR76)+('Weight '!$B$10*MANU!CG76)+('Weight '!$B$11*MANU!CV76)+('Weight '!$B$14*MANU!DK76)+('Weight '!$B$15*MANU!DZ76)+(2/3*'Weight '!$B$16*MANU!EO76)</f>
        <v>53.0210541667957</v>
      </c>
      <c r="G15" s="1">
        <f>('Weight '!$B$3*MANU!K76)+(2/3*'Weight '!$B$4*MANU!Z76)+(4/5*'Weight '!$B$5*MANU!AO76)+(2/3*'Weight '!$B$8*MANU!BD76)+('Weight '!$B$9*MANU!BS76)+('Weight '!$B$10*MANU!CH76)+('Weight '!$B$11*MANU!CW76)+('Weight '!$B$14*MANU!DL76)+('Weight '!$B$15*MANU!EA76)+(2/3*'Weight '!$B$16*MANU!EP76)</f>
        <v>46.093090097037432</v>
      </c>
      <c r="H15" s="1">
        <f>('Weight '!$B$3*MANU!L76)+(2/3*'Weight '!$B$4*MANU!AA76)+(4/5*'Weight '!$B$5*MANU!AP76)+(2/3*'Weight '!$B$8*MANU!BE76)+('Weight '!$B$9*MANU!BT76)+('Weight '!$B$10*MANU!CI76)+('Weight '!$B$11*MANU!CX76)+('Weight '!$B$14*MANU!DM76)+('Weight '!$B$15*MANU!EB76)+(2/3*'Weight '!$B$16*MANU!EQ76)</f>
        <v>57.846711454516161</v>
      </c>
      <c r="I15" s="1">
        <f>('Weight '!$B$3*MANU!M76)+(2/3*'Weight '!$B$4*MANU!AB76)+(4/5*'Weight '!$B$5*MANU!AQ76)+(2/3*'Weight '!$B$8*MANU!BF76)+('Weight '!$B$9*MANU!BU76)+('Weight '!$B$10*MANU!CJ76)+('Weight '!$B$11*MANU!CY76)+('Weight '!$B$14*MANU!DN76)+('Weight '!$B$15*MANU!EC76)+(2/3*'Weight '!$B$16*MANU!ER76)</f>
        <v>56.811819116135617</v>
      </c>
      <c r="J15" s="1">
        <f>('Weight '!$B$3*MANU!N76)+(2/3*'Weight '!$B$4*MANU!AC76)+(4/5*'Weight '!$B$5*MANU!AR76)+(2/3*'Weight '!$B$8*MANU!BG76)+('Weight '!$B$9*MANU!BV76)+('Weight '!$B$10*MANU!CK76)+('Weight '!$B$11*MANU!CZ76)+('Weight '!$B$14*MANU!DO76)+('Weight '!$B$15*MANU!ED76)+(2/3*'Weight '!$B$16*MANU!ES76)</f>
        <v>55.920804872495424</v>
      </c>
      <c r="K15" s="1">
        <f>('Weight '!$B$3*MANU!O76)+(2/3*'Weight '!$B$4*MANU!AD76)+(4/5*'Weight '!$B$5*MANU!AS76)+(2/3*'Weight '!$B$8*MANU!BH76)+('Weight '!$B$9*MANU!BW76)+('Weight '!$B$10*MANU!CL76)+('Weight '!$B$11*MANU!DA76)+('Weight '!$B$14*MANU!DP76)+('Weight '!$B$15*MANU!EE76)+(2/3*'Weight '!$B$16*MANU!ET76)</f>
        <v>53.637324079429305</v>
      </c>
      <c r="L15" s="1">
        <f>('Weight '!$B$3*MANU!P76)+(2/3*'Weight '!$B$4*MANU!AE76)+(4/5*'Weight '!$B$5*MANU!AT76)+(2/3*'Weight '!$B$8*MANU!BI76)+('Weight '!$B$9*MANU!BX76)+('Weight '!$B$10*MANU!CM76)+('Weight '!$B$11*MANU!DB76)+('Weight '!$B$14*MANU!DQ76)+('Weight '!$B$15*MANU!EF76)+(2/3*'Weight '!$B$16*MANU!EU76)</f>
        <v>52.302235560857149</v>
      </c>
      <c r="M15" s="1">
        <f>('Weight '!$B$3*MANU!Q76)+(2/3*'Weight '!$B$4*MANU!AF76)+(4/5*'Weight '!$B$5*MANU!AU76)+(2/3*'Weight '!$B$8*MANU!BJ76)+('Weight '!$B$9*MANU!BY76)+('Weight '!$B$10*MANU!CN76)+('Weight '!$B$11*MANU!DC76)+('Weight '!$B$14*MANU!DR76)+('Weight '!$B$15*MANU!EG76)+(2/3*'Weight '!$B$16*MANU!EV76)</f>
        <v>40.860688047786475</v>
      </c>
      <c r="N15" s="1">
        <f>('Weight '!$B$3*MANU!R76)+(2/3*'Weight '!$B$4*MANU!AG76)+(4/5*'Weight '!$B$5*MANU!AV76)+(2/3*'Weight '!$B$8*MANU!BK76)+('Weight '!$B$9*MANU!BZ76)+('Weight '!$B$10*MANU!CO76)+('Weight '!$B$11*MANU!DD76)+('Weight '!$B$14*MANU!DS76)+('Weight '!$B$15*MANU!EH76)+(2/3*'Weight '!$B$16*MANU!EW76)</f>
        <v>33.951227323477767</v>
      </c>
      <c r="O15" s="1">
        <f>('Weight '!$B$3*MANU!S76)+(2/3*'Weight '!$B$4*MANU!AH76)+(4/5*'Weight '!$B$5*MANU!AW76)+(2/3*'Weight '!$B$8*MANU!BL76)+('Weight '!$B$9*MANU!CA76)+('Weight '!$B$10*MANU!CP76)+('Weight '!$B$11*MANU!DE76)+('Weight '!$B$14*MANU!DT76)+('Weight '!$B$15*MANU!EI76)+(2/3*'Weight '!$B$16*MANU!EX76)</f>
        <v>41.389475108225078</v>
      </c>
      <c r="P15" s="1">
        <f>('Weight '!$B$3*MANU!T76)+(2/3*'Weight '!$B$4*MANU!AI76)+(4/5*'Weight '!$B$5*MANU!AX76)+(2/3*'Weight '!$B$8*MANU!BM76)+('Weight '!$B$9*MANU!CB76)+('Weight '!$B$10*MANU!CQ76)+('Weight '!$B$11*MANU!DF76)+('Weight '!$B$14*MANU!DU76)+('Weight '!$B$15*MANU!EJ76)+(2/3*'Weight '!$B$16*MANU!EY76)</f>
        <v>38.633244815376791</v>
      </c>
    </row>
    <row r="16" spans="1:16" ht="15">
      <c r="A16" s="1" t="s">
        <v>959</v>
      </c>
      <c r="B16" s="1">
        <f>('Weight '!$B$3*MANU!F77)+(2/3*'Weight '!$B$4*MANU!U77)+(4/5*'Weight '!$B$5*MANU!AJ77)+(2/3*'Weight '!$B$8*MANU!AY77)+('Weight '!$B$9*MANU!BN77)+('Weight '!$B$10*MANU!CC77)+('Weight '!$B$11*MANU!CR77)+('Weight '!$B$14*MANU!DG77)+('Weight '!$B$15*MANU!DV77)+(2/3*'Weight '!$B$16*MANU!EK77)</f>
        <v>75.965593685300192</v>
      </c>
      <c r="C16" s="1">
        <f>('Weight '!$B$3*MANU!G77)+(2/3*'Weight '!$B$4*MANU!V77)+(4/5*'Weight '!$B$5*MANU!AK77)+(2/3*'Weight '!$B$8*MANU!AZ77)+('Weight '!$B$9*MANU!BO77)+('Weight '!$B$10*MANU!CD77)+('Weight '!$B$11*MANU!CS77)+('Weight '!$B$14*MANU!DH77)+('Weight '!$B$15*MANU!DW77)+(2/3*'Weight '!$B$16*MANU!EL77)</f>
        <v>75.030485793655259</v>
      </c>
      <c r="D16" s="1">
        <f>('Weight '!$B$3*MANU!H77)+(2/3*'Weight '!$B$4*MANU!W77)+(4/5*'Weight '!$B$5*MANU!AL77)+(2/3*'Weight '!$B$8*MANU!BA77)+('Weight '!$B$9*MANU!BP77)+('Weight '!$B$10*MANU!CE77)+('Weight '!$B$11*MANU!CT77)+('Weight '!$B$14*MANU!DI77)+('Weight '!$B$15*MANU!DX77)+(2/3*'Weight '!$B$16*MANU!EM77)</f>
        <v>74.943958668531209</v>
      </c>
      <c r="E16" s="1">
        <f>('Weight '!$B$3*MANU!I77)+(2/3*'Weight '!$B$4*MANU!X77)+(4/5*'Weight '!$B$5*MANU!AM77)+(2/3*'Weight '!$B$8*MANU!BB77)+('Weight '!$B$9*MANU!BQ77)+('Weight '!$B$10*MANU!CF77)+('Weight '!$B$11*MANU!CU77)+('Weight '!$B$14*MANU!DJ77)+('Weight '!$B$15*MANU!DY77)+(2/3*'Weight '!$B$16*MANU!EN77)</f>
        <v>73.567636969172696</v>
      </c>
      <c r="F16" s="1">
        <f>('Weight '!$B$3*MANU!J77)+(2/3*'Weight '!$B$4*MANU!Y77)+(4/5*'Weight '!$B$5*MANU!AN77)+(2/3*'Weight '!$B$8*MANU!BC77)+('Weight '!$B$9*MANU!BR77)+('Weight '!$B$10*MANU!CG77)+('Weight '!$B$11*MANU!CV77)+('Weight '!$B$14*MANU!DK77)+('Weight '!$B$15*MANU!DZ77)+(2/3*'Weight '!$B$16*MANU!EO77)</f>
        <v>71.968009764864775</v>
      </c>
      <c r="G16" s="1">
        <f>('Weight '!$B$3*MANU!K77)+(2/3*'Weight '!$B$4*MANU!Z77)+(4/5*'Weight '!$B$5*MANU!AO77)+(2/3*'Weight '!$B$8*MANU!BD77)+('Weight '!$B$9*MANU!BS77)+('Weight '!$B$10*MANU!CH77)+('Weight '!$B$11*MANU!CW77)+('Weight '!$B$14*MANU!DL77)+('Weight '!$B$15*MANU!EA77)+(2/3*'Weight '!$B$16*MANU!EP77)</f>
        <v>73.487370962370932</v>
      </c>
      <c r="H16" s="1">
        <f>('Weight '!$B$3*MANU!L77)+(2/3*'Weight '!$B$4*MANU!AA77)+(4/5*'Weight '!$B$5*MANU!AP77)+(2/3*'Weight '!$B$8*MANU!BE77)+('Weight '!$B$9*MANU!BT77)+('Weight '!$B$10*MANU!CI77)+('Weight '!$B$11*MANU!CX77)+('Weight '!$B$14*MANU!DM77)+('Weight '!$B$15*MANU!EB77)+(2/3*'Weight '!$B$16*MANU!EQ77)</f>
        <v>71.412144723510877</v>
      </c>
      <c r="I16" s="1">
        <f>('Weight '!$B$3*MANU!M77)+(2/3*'Weight '!$B$4*MANU!AB77)+(4/5*'Weight '!$B$5*MANU!AQ77)+(2/3*'Weight '!$B$8*MANU!BF77)+('Weight '!$B$9*MANU!BU77)+('Weight '!$B$10*MANU!CJ77)+('Weight '!$B$11*MANU!CY77)+('Weight '!$B$14*MANU!DN77)+('Weight '!$B$15*MANU!EC77)+(2/3*'Weight '!$B$16*MANU!ER77)</f>
        <v>72.519731169242476</v>
      </c>
      <c r="J16" s="1">
        <f>('Weight '!$B$3*MANU!N77)+(2/3*'Weight '!$B$4*MANU!AC77)+(4/5*'Weight '!$B$5*MANU!AR77)+(2/3*'Weight '!$B$8*MANU!BG77)+('Weight '!$B$9*MANU!BV77)+('Weight '!$B$10*MANU!CK77)+('Weight '!$B$11*MANU!CZ77)+('Weight '!$B$14*MANU!DO77)+('Weight '!$B$15*MANU!ED77)+(2/3*'Weight '!$B$16*MANU!ES77)</f>
        <v>72.316225304749864</v>
      </c>
      <c r="K16" s="1">
        <f>('Weight '!$B$3*MANU!O77)+(2/3*'Weight '!$B$4*MANU!AD77)+(4/5*'Weight '!$B$5*MANU!AS77)+(2/3*'Weight '!$B$8*MANU!BH77)+('Weight '!$B$9*MANU!BW77)+('Weight '!$B$10*MANU!CL77)+('Weight '!$B$11*MANU!DA77)+('Weight '!$B$14*MANU!DP77)+('Weight '!$B$15*MANU!EE77)+(2/3*'Weight '!$B$16*MANU!ET77)</f>
        <v>68.814121843069188</v>
      </c>
      <c r="L16" s="1">
        <f>('Weight '!$B$3*MANU!P77)+(2/3*'Weight '!$B$4*MANU!AE77)+(4/5*'Weight '!$B$5*MANU!AT77)+(2/3*'Weight '!$B$8*MANU!BI77)+('Weight '!$B$9*MANU!BX77)+('Weight '!$B$10*MANU!CM77)+('Weight '!$B$11*MANU!DB77)+('Weight '!$B$14*MANU!DQ77)+('Weight '!$B$15*MANU!EF77)+(2/3*'Weight '!$B$16*MANU!EU77)</f>
        <v>66.833673163277695</v>
      </c>
      <c r="M16" s="1">
        <f>('Weight '!$B$3*MANU!Q77)+(2/3*'Weight '!$B$4*MANU!AF77)+(4/5*'Weight '!$B$5*MANU!AU77)+(2/3*'Weight '!$B$8*MANU!BJ77)+('Weight '!$B$9*MANU!BY77)+('Weight '!$B$10*MANU!CN77)+('Weight '!$B$11*MANU!DC77)+('Weight '!$B$14*MANU!DR77)+('Weight '!$B$15*MANU!EG77)+(2/3*'Weight '!$B$16*MANU!EV77)</f>
        <v>58.967256740914372</v>
      </c>
      <c r="N16" s="1">
        <f>('Weight '!$B$3*MANU!R77)+(2/3*'Weight '!$B$4*MANU!AG77)+(4/5*'Weight '!$B$5*MANU!AV77)+(2/3*'Weight '!$B$8*MANU!BK77)+('Weight '!$B$9*MANU!BZ77)+('Weight '!$B$10*MANU!CO77)+('Weight '!$B$11*MANU!DD77)+('Weight '!$B$14*MANU!DS77)+('Weight '!$B$15*MANU!EH77)+(2/3*'Weight '!$B$16*MANU!EW77)</f>
        <v>58.936179680135453</v>
      </c>
      <c r="O16" s="1">
        <f>('Weight '!$B$3*MANU!S77)+(2/3*'Weight '!$B$4*MANU!AH77)+(4/5*'Weight '!$B$5*MANU!AW77)+(2/3*'Weight '!$B$8*MANU!BL77)+('Weight '!$B$9*MANU!CA77)+('Weight '!$B$10*MANU!CP77)+('Weight '!$B$11*MANU!DE77)+('Weight '!$B$14*MANU!DT77)+('Weight '!$B$15*MANU!EI77)+(2/3*'Weight '!$B$16*MANU!EX77)</f>
        <v>76.796915584415572</v>
      </c>
      <c r="P16" s="1">
        <f>('Weight '!$B$3*MANU!T77)+(2/3*'Weight '!$B$4*MANU!AI77)+(4/5*'Weight '!$B$5*MANU!AX77)+(2/3*'Weight '!$B$8*MANU!BM77)+('Weight '!$B$9*MANU!CB77)+('Weight '!$B$10*MANU!CQ77)+('Weight '!$B$11*MANU!DF77)+('Weight '!$B$14*MANU!DU77)+('Weight '!$B$15*MANU!EJ77)+(2/3*'Weight '!$B$16*MANU!EY77)</f>
        <v>74.57945353041454</v>
      </c>
    </row>
    <row r="17" spans="1:16" ht="15">
      <c r="A17" s="1" t="s">
        <v>1006</v>
      </c>
      <c r="B17" s="1">
        <f>('Weight '!$B$3*MANU!F78)+(2/3*'Weight '!$B$4*MANU!U78)+(4/5*'Weight '!$B$5*MANU!AJ78)+(2/3*'Weight '!$B$8*MANU!AY78)+('Weight '!$B$9*MANU!BN78)+('Weight '!$B$10*MANU!CC78)+('Weight '!$B$11*MANU!CR78)+('Weight '!$B$14*MANU!DG78)+('Weight '!$B$15*MANU!DV78)+(2/3*'Weight '!$B$16*MANU!EK78)</f>
        <v>68.441079164086531</v>
      </c>
      <c r="C17" s="1">
        <f>('Weight '!$B$3*MANU!G78)+(2/3*'Weight '!$B$4*MANU!V78)+(4/5*'Weight '!$B$5*MANU!AK78)+(2/3*'Weight '!$B$8*MANU!AZ78)+('Weight '!$B$9*MANU!BO78)+('Weight '!$B$10*MANU!CD78)+('Weight '!$B$11*MANU!CS78)+('Weight '!$B$14*MANU!DH78)+('Weight '!$B$15*MANU!DW78)+(2/3*'Weight '!$B$16*MANU!EL78)</f>
        <v>68.107420653187404</v>
      </c>
      <c r="D17" s="1">
        <f>('Weight '!$B$3*MANU!H78)+(2/3*'Weight '!$B$4*MANU!W78)+(4/5*'Weight '!$B$5*MANU!AL78)+(2/3*'Weight '!$B$8*MANU!BA78)+('Weight '!$B$9*MANU!BP78)+('Weight '!$B$10*MANU!CE78)+('Weight '!$B$11*MANU!CT78)+('Weight '!$B$14*MANU!DI78)+('Weight '!$B$15*MANU!DX78)+(2/3*'Weight '!$B$16*MANU!EM78)</f>
        <v>64.17427015921038</v>
      </c>
      <c r="E17" s="1">
        <f>('Weight '!$B$3*MANU!I78)+(2/3*'Weight '!$B$4*MANU!X78)+(4/5*'Weight '!$B$5*MANU!AM78)+(2/3*'Weight '!$B$8*MANU!BB78)+('Weight '!$B$9*MANU!BQ78)+('Weight '!$B$10*MANU!CF78)+('Weight '!$B$11*MANU!CU78)+('Weight '!$B$14*MANU!DJ78)+('Weight '!$B$15*MANU!DY78)+(2/3*'Weight '!$B$16*MANU!EN78)</f>
        <v>60.115392446077919</v>
      </c>
      <c r="F17" s="1">
        <f>('Weight '!$B$3*MANU!J78)+(2/3*'Weight '!$B$4*MANU!Y78)+(4/5*'Weight '!$B$5*MANU!AN78)+(2/3*'Weight '!$B$8*MANU!BC78)+('Weight '!$B$9*MANU!BR78)+('Weight '!$B$10*MANU!CG78)+('Weight '!$B$11*MANU!CV78)+('Weight '!$B$14*MANU!DK78)+('Weight '!$B$15*MANU!DZ78)+(2/3*'Weight '!$B$16*MANU!EO78)</f>
        <v>60.615051615051563</v>
      </c>
      <c r="G17" s="1">
        <f>('Weight '!$B$3*MANU!K78)+(2/3*'Weight '!$B$4*MANU!Z78)+(4/5*'Weight '!$B$5*MANU!AO78)+(2/3*'Weight '!$B$8*MANU!BD78)+('Weight '!$B$9*MANU!BS78)+('Weight '!$B$10*MANU!CH78)+('Weight '!$B$11*MANU!CW78)+('Weight '!$B$14*MANU!DL78)+('Weight '!$B$15*MANU!EA78)+(2/3*'Weight '!$B$16*MANU!EP78)</f>
        <v>59.307671335400372</v>
      </c>
      <c r="H17" s="1">
        <f>('Weight '!$B$3*MANU!L78)+(2/3*'Weight '!$B$4*MANU!AA78)+(4/5*'Weight '!$B$5*MANU!AP78)+(2/3*'Weight '!$B$8*MANU!BE78)+('Weight '!$B$9*MANU!BT78)+('Weight '!$B$10*MANU!CI78)+('Weight '!$B$11*MANU!CX78)+('Weight '!$B$14*MANU!DM78)+('Weight '!$B$15*MANU!EB78)+(2/3*'Weight '!$B$16*MANU!EQ78)</f>
        <v>58.105062411609133</v>
      </c>
      <c r="I17" s="1">
        <f>('Weight '!$B$3*MANU!M78)+(2/3*'Weight '!$B$4*MANU!AB78)+(4/5*'Weight '!$B$5*MANU!AQ78)+(2/3*'Weight '!$B$8*MANU!BF78)+('Weight '!$B$9*MANU!BU78)+('Weight '!$B$10*MANU!CJ78)+('Weight '!$B$11*MANU!CY78)+('Weight '!$B$14*MANU!DN78)+('Weight '!$B$15*MANU!EC78)+(2/3*'Weight '!$B$16*MANU!ER78)</f>
        <v>63.01516375746759</v>
      </c>
      <c r="J17" s="1">
        <f>('Weight '!$B$3*MANU!N78)+(2/3*'Weight '!$B$4*MANU!AC78)+(4/5*'Weight '!$B$5*MANU!AR78)+(2/3*'Weight '!$B$8*MANU!BG78)+('Weight '!$B$9*MANU!BV78)+('Weight '!$B$10*MANU!CK78)+('Weight '!$B$11*MANU!CZ78)+('Weight '!$B$14*MANU!DO78)+('Weight '!$B$15*MANU!ED78)+(2/3*'Weight '!$B$16*MANU!ES78)</f>
        <v>60.987016914546189</v>
      </c>
      <c r="K17" s="1">
        <f>('Weight '!$B$3*MANU!O78)+(2/3*'Weight '!$B$4*MANU!AD78)+(4/5*'Weight '!$B$5*MANU!AS78)+(2/3*'Weight '!$B$8*MANU!BH78)+('Weight '!$B$9*MANU!BW78)+('Weight '!$B$10*MANU!CL78)+('Weight '!$B$11*MANU!DA78)+('Weight '!$B$14*MANU!DP78)+('Weight '!$B$15*MANU!EE78)+(2/3*'Weight '!$B$16*MANU!ET78)</f>
        <v>61.496279198729184</v>
      </c>
      <c r="L17" s="1">
        <f>('Weight '!$B$3*MANU!P78)+(2/3*'Weight '!$B$4*MANU!AE78)+(4/5*'Weight '!$B$5*MANU!AT78)+(2/3*'Weight '!$B$8*MANU!BI78)+('Weight '!$B$9*MANU!BX78)+('Weight '!$B$10*MANU!CM78)+('Weight '!$B$11*MANU!DB78)+('Weight '!$B$14*MANU!DQ78)+('Weight '!$B$15*MANU!EF78)+(2/3*'Weight '!$B$16*MANU!EU78)</f>
        <v>63.912930382540353</v>
      </c>
      <c r="M17" s="1">
        <f>('Weight '!$B$3*MANU!Q78)+(2/3*'Weight '!$B$4*MANU!AF78)+(4/5*'Weight '!$B$5*MANU!AU78)+(2/3*'Weight '!$B$8*MANU!BJ78)+('Weight '!$B$9*MANU!BY78)+('Weight '!$B$10*MANU!CN78)+('Weight '!$B$11*MANU!DC78)+('Weight '!$B$14*MANU!DR78)+('Weight '!$B$15*MANU!EG78)+(2/3*'Weight '!$B$16*MANU!EV78)</f>
        <v>56.1008819111007</v>
      </c>
      <c r="N17" s="1">
        <f>('Weight '!$B$3*MANU!R78)+(2/3*'Weight '!$B$4*MANU!AG78)+(4/5*'Weight '!$B$5*MANU!AV78)+(2/3*'Weight '!$B$8*MANU!BK78)+('Weight '!$B$9*MANU!BZ78)+('Weight '!$B$10*MANU!CO78)+('Weight '!$B$11*MANU!DD78)+('Weight '!$B$14*MANU!DS78)+('Weight '!$B$15*MANU!EH78)+(2/3*'Weight '!$B$16*MANU!EW78)</f>
        <v>63.389224137931002</v>
      </c>
      <c r="O17" s="1">
        <f>('Weight '!$B$3*MANU!S78)+(2/3*'Weight '!$B$4*MANU!AH78)+(4/5*'Weight '!$B$5*MANU!AW78)+(2/3*'Weight '!$B$8*MANU!BL78)+('Weight '!$B$9*MANU!CA78)+('Weight '!$B$10*MANU!CP78)+('Weight '!$B$11*MANU!DE78)+('Weight '!$B$14*MANU!DT78)+('Weight '!$B$15*MANU!EI78)+(2/3*'Weight '!$B$16*MANU!EX78)</f>
        <v>57.857025018481728</v>
      </c>
      <c r="P17" s="1">
        <f>('Weight '!$B$3*MANU!T78)+(2/3*'Weight '!$B$4*MANU!AI78)+(4/5*'Weight '!$B$5*MANU!AX78)+(2/3*'Weight '!$B$8*MANU!BM78)+('Weight '!$B$9*MANU!CB78)+('Weight '!$B$10*MANU!CQ78)+('Weight '!$B$11*MANU!DF78)+('Weight '!$B$14*MANU!DU78)+('Weight '!$B$15*MANU!EJ78)+(2/3*'Weight '!$B$16*MANU!EY78)</f>
        <v>0</v>
      </c>
    </row>
  </sheetData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54c56f50-3e21-416d-b966-1ba4abd8ba08}">
  <sheetPr codeName="Sheet22"/>
  <dimension ref="A1:P11"/>
  <sheetViews>
    <sheetView workbookViewId="0" topLeftCell="A1">
      <selection pane="topLeft" activeCell="B8" sqref="B8:P11"/>
    </sheetView>
  </sheetViews>
  <sheetFormatPr defaultColWidth="11.4242857142857" defaultRowHeight="15"/>
  <cols>
    <col min="1" max="1" width="28.8571428571429" style="1" bestFit="1" customWidth="1"/>
    <col min="2" max="16384" width="11.4285714285714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6" ht="15">
      <c r="A2" s="1" t="s">
        <v>1175</v>
      </c>
      <c r="B2" s="1">
        <f>('Weight '!$B$3*0*MANU!F133)+('Weight '!$B$4*0*MANU!U133)+(1/5*'Weight '!$B$5*MANU!AJ133)+(0*'Weight '!$B$8*MANU!AY133)+(0*'Weight '!$B$9*MANU!BN133)+(0*'Weight '!$B$10*MANU!CC133)+(1/5*'Weight '!$B$11*MANU!CR133)+(0*'Weight '!$B$14*MANU!DG133)+(0*'Weight '!$B$15*MANU!DV133)+(0*'Weight '!$B$16*MANU!EK133)</f>
        <v>1.850417827298048</v>
      </c>
      <c r="C2" s="1">
        <f>('Weight '!$B$3*0*MANU!G133)+('Weight '!$B$4*0*MANU!V133)+(1/5*'Weight '!$B$5*MANU!AK133)+(0*'Weight '!$B$8*MANU!AZ133)+(0*'Weight '!$B$9*MANU!BO133)+(0*'Weight '!$B$10*MANU!CD133)+(1/5*'Weight '!$B$11*MANU!CS133)+(0*'Weight '!$B$14*MANU!DH133)+(0*'Weight '!$B$15*MANU!DW133)+(0*'Weight '!$B$16*MANU!EL133)</f>
        <v>2.0729032258064501</v>
      </c>
      <c r="D2" s="1">
        <f>('Weight '!$B$3*0*MANU!H133)+('Weight '!$B$4*0*MANU!W133)+(1/5*'Weight '!$B$5*MANU!AL133)+(0*'Weight '!$B$8*MANU!BA133)+(0*'Weight '!$B$9*MANU!BP133)+(0*'Weight '!$B$10*MANU!CE133)+(1/5*'Weight '!$B$11*MANU!CT133)+(0*'Weight '!$B$14*MANU!DI133)+(0*'Weight '!$B$15*MANU!DX133)+(0*'Weight '!$B$16*MANU!EM133)</f>
        <v>2.0544483985765116</v>
      </c>
      <c r="E2" s="1">
        <f>('Weight '!$B$3*0*MANU!I133)+('Weight '!$B$4*0*MANU!X133)+(1/5*'Weight '!$B$5*MANU!AM133)+(0*'Weight '!$B$8*MANU!BB133)+(0*'Weight '!$B$9*MANU!BQ133)+(0*'Weight '!$B$10*MANU!CF133)+(1/5*'Weight '!$B$11*MANU!CU133)+(0*'Weight '!$B$14*MANU!DJ133)+(0*'Weight '!$B$15*MANU!DY133)+(0*'Weight '!$B$16*MANU!EN133)</f>
        <v>1.8955102040816292</v>
      </c>
      <c r="F2" s="1">
        <f>('Weight '!$B$3*0*MANU!J133)+('Weight '!$B$4*0*MANU!Y133)+(1/5*'Weight '!$B$5*MANU!AN133)+(0*'Weight '!$B$8*MANU!BC133)+(0*'Weight '!$B$9*MANU!BR133)+(0*'Weight '!$B$10*MANU!CG133)+(1/5*'Weight '!$B$11*MANU!CV133)+(0*'Weight '!$B$14*MANU!DK133)+(0*'Weight '!$B$15*MANU!DZ133)+(0*'Weight '!$B$16*MANU!EO133)</f>
        <v>1.793069306930692</v>
      </c>
      <c r="G2" s="1">
        <f>('Weight '!$B$3*0*MANU!K133)+('Weight '!$B$4*0*MANU!Z133)+(1/5*'Weight '!$B$5*MANU!AO133)+(0*'Weight '!$B$8*MANU!BD133)+(0*'Weight '!$B$9*MANU!BS133)+(0*'Weight '!$B$10*MANU!CH133)+(1/5*'Weight '!$B$11*MANU!CW133)+(0*'Weight '!$B$14*MANU!DL133)+(0*'Weight '!$B$15*MANU!EA133)+(0*'Weight '!$B$16*MANU!EP133)</f>
        <v>1.7824120603015075</v>
      </c>
      <c r="H2" s="1">
        <f>('Weight '!$B$3*0*MANU!L133)+('Weight '!$B$4*0*MANU!AA133)+(1/5*'Weight '!$B$5*MANU!AP133)+(0*'Weight '!$B$8*MANU!BE133)+(0*'Weight '!$B$9*MANU!BT133)+(0*'Weight '!$B$10*MANU!CI133)+(1/5*'Weight '!$B$11*MANU!CX133)+(0*'Weight '!$B$14*MANU!DM133)+(0*'Weight '!$B$15*MANU!EB133)+(0*'Weight '!$B$16*MANU!EQ133)</f>
        <v>0.21128205128205108</v>
      </c>
      <c r="I2" s="1">
        <f>('Weight '!$B$3*0*MANU!M133)+('Weight '!$B$4*0*MANU!AB133)+(1/5*'Weight '!$B$5*MANU!AQ133)+(0*'Weight '!$B$8*MANU!BF133)+(0*'Weight '!$B$9*MANU!BU133)+(0*'Weight '!$B$10*MANU!CJ133)+(1/5*'Weight '!$B$11*MANU!CY133)+(0*'Weight '!$B$14*MANU!DN133)+(0*'Weight '!$B$15*MANU!EC133)+(0*'Weight '!$B$16*MANU!ER133)</f>
        <v>2.8642487046632121</v>
      </c>
      <c r="J2" s="1">
        <f>('Weight '!$B$3*0*MANU!N133)+('Weight '!$B$4*0*MANU!AC133)+(1/5*'Weight '!$B$5*MANU!AR133)+(0*'Weight '!$B$8*MANU!BG133)+(0*'Weight '!$B$9*MANU!BV133)+(0*'Weight '!$B$10*MANU!CK133)+(1/5*'Weight '!$B$11*MANU!CZ133)+(0*'Weight '!$B$14*MANU!DO133)+(0*'Weight '!$B$15*MANU!ED133)+(0*'Weight '!$B$16*MANU!ES133)</f>
        <v>3.2196891191709835</v>
      </c>
      <c r="K2" s="1">
        <f>('Weight '!$B$3*0*MANU!O133)+('Weight '!$B$4*0*MANU!AD133)+(1/5*'Weight '!$B$5*MANU!AS133)+(0*'Weight '!$B$8*MANU!BH133)+(0*'Weight '!$B$9*MANU!BW133)+(0*'Weight '!$B$10*MANU!CL133)+(1/5*'Weight '!$B$11*MANU!DA133)+(0*'Weight '!$B$14*MANU!DP133)+(0*'Weight '!$B$15*MANU!EE133)+(0*'Weight '!$B$16*MANU!ET133)</f>
        <v>2.8445859872611479</v>
      </c>
      <c r="L2" s="1">
        <f>('Weight '!$B$3*0*MANU!P133)+('Weight '!$B$4*0*MANU!AE133)+(1/5*'Weight '!$B$5*MANU!AT133)+(0*'Weight '!$B$8*MANU!BI133)+(0*'Weight '!$B$9*MANU!BX133)+(0*'Weight '!$B$10*MANU!CM133)+(1/5*'Weight '!$B$11*MANU!DB133)+(0*'Weight '!$B$14*MANU!DQ133)+(0*'Weight '!$B$15*MANU!EF133)+(0*'Weight '!$B$16*MANU!EU133)</f>
        <v>2.9690647482014372</v>
      </c>
      <c r="M2" s="1">
        <f>('Weight '!$B$3*0*MANU!Q133)+('Weight '!$B$4*0*MANU!AF133)+(1/5*'Weight '!$B$5*MANU!AU133)+(0*'Weight '!$B$8*MANU!BJ133)+(0*'Weight '!$B$9*MANU!BY133)+(0*'Weight '!$B$10*MANU!CN133)+(1/5*'Weight '!$B$11*MANU!DC133)+(0*'Weight '!$B$14*MANU!DR133)+(0*'Weight '!$B$15*MANU!EG133)+(0*'Weight '!$B$16*MANU!EV133)</f>
        <v>2.9958677685950414</v>
      </c>
      <c r="N2" s="1">
        <f>('Weight '!$B$3*0*MANU!R133)+('Weight '!$B$4*0*MANU!AG133)+(1/5*'Weight '!$B$5*MANU!AV133)+(0*'Weight '!$B$8*MANU!BK133)+(0*'Weight '!$B$9*MANU!BZ133)+(0*'Weight '!$B$10*MANU!CO133)+(1/5*'Weight '!$B$11*MANU!DD133)+(0*'Weight '!$B$14*MANU!DS133)+(0*'Weight '!$B$15*MANU!EH133)+(0*'Weight '!$B$16*MANU!EW133)</f>
        <v>3.4620689655172407</v>
      </c>
      <c r="O2" s="1">
        <f>('Weight '!$B$3*0*MANU!S133)+('Weight '!$B$4*0*MANU!AH133)+(1/5*'Weight '!$B$5*MANU!AW133)+(0*'Weight '!$B$8*MANU!BL133)+(0*'Weight '!$B$9*MANU!CA133)+(0*'Weight '!$B$10*MANU!CP133)+(1/5*'Weight '!$B$11*MANU!DE133)+(0*'Weight '!$B$14*MANU!DT133)+(0*'Weight '!$B$15*MANU!EI133)+(0*'Weight '!$B$16*MANU!EX133)</f>
        <v>3.2111111111111104</v>
      </c>
      <c r="P2" s="1">
        <f>('Weight '!$B$3*0*MANU!T133)+('Weight '!$B$4*0*MANU!AI133)+(1/5*'Weight '!$B$5*MANU!AX133)+(0*'Weight '!$B$8*MANU!BM133)+(0*'Weight '!$B$9*MANU!CB133)+(0*'Weight '!$B$10*MANU!CQ133)+(1/5*'Weight '!$B$11*MANU!DF133)+(0*'Weight '!$B$14*MANU!DU133)+(0*'Weight '!$B$15*MANU!EJ133)+(0*'Weight '!$B$16*MANU!EY133)</f>
        <v>0</v>
      </c>
    </row>
    <row r="3" spans="1:16" ht="15">
      <c r="A3" s="1" t="s">
        <v>774</v>
      </c>
      <c r="B3" s="1">
        <f>('Weight '!$B$3*0*MANU!F134)+('Weight '!$B$4*0*MANU!U134)+(1/5*'Weight '!$B$5*MANU!AJ134)+(0*'Weight '!$B$8*MANU!AY134)+(0*'Weight '!$B$9*MANU!BN134)+(0*'Weight '!$B$10*MANU!CC134)+(1/5*'Weight '!$B$11*MANU!CR134)+(0*'Weight '!$B$14*MANU!DG134)+(0*'Weight '!$B$15*MANU!DV134)+(0*'Weight '!$B$16*MANU!EK134)</f>
        <v>1.5969696969696952</v>
      </c>
      <c r="C3" s="1">
        <f>('Weight '!$B$3*0*MANU!G134)+('Weight '!$B$4*0*MANU!V134)+(1/5*'Weight '!$B$5*MANU!AK134)+(0*'Weight '!$B$8*MANU!AZ134)+(0*'Weight '!$B$9*MANU!BO134)+(0*'Weight '!$B$10*MANU!CD134)+(1/5*'Weight '!$B$11*MANU!CS134)+(0*'Weight '!$B$14*MANU!DH134)+(0*'Weight '!$B$15*MANU!DW134)+(0*'Weight '!$B$16*MANU!EL134)</f>
        <v>1.5951612903225796</v>
      </c>
      <c r="D3" s="1">
        <f>('Weight '!$B$3*0*MANU!H134)+('Weight '!$B$4*0*MANU!W134)+(1/5*'Weight '!$B$5*MANU!AL134)+(0*'Weight '!$B$8*MANU!BA134)+(0*'Weight '!$B$9*MANU!BP134)+(0*'Weight '!$B$10*MANU!CE134)+(1/5*'Weight '!$B$11*MANU!CT134)+(0*'Weight '!$B$14*MANU!DI134)+(0*'Weight '!$B$15*MANU!DX134)+(0*'Weight '!$B$16*MANU!EM134)</f>
        <v>1.6222222222222205</v>
      </c>
      <c r="E3" s="1">
        <f>('Weight '!$B$3*0*MANU!I134)+('Weight '!$B$4*0*MANU!X134)+(1/5*'Weight '!$B$5*MANU!AM134)+(0*'Weight '!$B$8*MANU!BB134)+(0*'Weight '!$B$9*MANU!BQ134)+(0*'Weight '!$B$10*MANU!CF134)+(1/5*'Weight '!$B$11*MANU!CU134)+(0*'Weight '!$B$14*MANU!DJ134)+(0*'Weight '!$B$15*MANU!DY134)+(0*'Weight '!$B$16*MANU!EN134)</f>
        <v>1.5023809523809504</v>
      </c>
      <c r="F3" s="1">
        <f>('Weight '!$B$3*0*MANU!J134)+('Weight '!$B$4*0*MANU!Y134)+(1/5*'Weight '!$B$5*MANU!AN134)+(0*'Weight '!$B$8*MANU!BC134)+(0*'Weight '!$B$9*MANU!BR134)+(0*'Weight '!$B$10*MANU!CG134)+(1/5*'Weight '!$B$11*MANU!CV134)+(0*'Weight '!$B$14*MANU!DK134)+(0*'Weight '!$B$15*MANU!DZ134)+(0*'Weight '!$B$16*MANU!EO134)</f>
        <v>1.3172413793103426</v>
      </c>
      <c r="G3" s="1">
        <f>('Weight '!$B$3*0*MANU!K134)+('Weight '!$B$4*0*MANU!Z134)+(1/5*'Weight '!$B$5*MANU!AO134)+(0*'Weight '!$B$8*MANU!BD134)+(0*'Weight '!$B$9*MANU!BS134)+(0*'Weight '!$B$10*MANU!CH134)+(1/5*'Weight '!$B$11*MANU!CW134)+(0*'Weight '!$B$14*MANU!DL134)+(0*'Weight '!$B$15*MANU!EA134)+(0*'Weight '!$B$16*MANU!EP134)</f>
        <v>1.0896551724137913</v>
      </c>
      <c r="H3" s="1">
        <f>('Weight '!$B$3*0*MANU!L134)+('Weight '!$B$4*0*MANU!AA134)+(1/5*'Weight '!$B$5*MANU!AP134)+(0*'Weight '!$B$8*MANU!BE134)+(0*'Weight '!$B$9*MANU!BT134)+(0*'Weight '!$B$10*MANU!CI134)+(1/5*'Weight '!$B$11*MANU!CX134)+(0*'Weight '!$B$14*MANU!DM134)+(0*'Weight '!$B$15*MANU!EB134)+(0*'Weight '!$B$16*MANU!EQ134)</f>
        <v>1.0499999999999994</v>
      </c>
      <c r="I3" s="1">
        <f>('Weight '!$B$3*0*MANU!M134)+('Weight '!$B$4*0*MANU!AB134)+(1/5*'Weight '!$B$5*MANU!AQ134)+(0*'Weight '!$B$8*MANU!BF134)+(0*'Weight '!$B$9*MANU!BU134)+(0*'Weight '!$B$10*MANU!CJ134)+(1/5*'Weight '!$B$11*MANU!CY134)+(0*'Weight '!$B$14*MANU!DN134)+(0*'Weight '!$B$15*MANU!EC134)+(0*'Weight '!$B$16*MANU!ER134)</f>
        <v>1.1846153846153826</v>
      </c>
      <c r="J3" s="1">
        <f>('Weight '!$B$3*0*MANU!N134)+('Weight '!$B$4*0*MANU!AC134)+(1/5*'Weight '!$B$5*MANU!AR134)+(0*'Weight '!$B$8*MANU!BG134)+(0*'Weight '!$B$9*MANU!BV134)+(0*'Weight '!$B$10*MANU!CK134)+(1/5*'Weight '!$B$11*MANU!CZ134)+(0*'Weight '!$B$14*MANU!DO134)+(0*'Weight '!$B$15*MANU!ED134)+(0*'Weight '!$B$16*MANU!ES134)</f>
        <v>1.2115384615384592</v>
      </c>
      <c r="K3" s="1">
        <f>('Weight '!$B$3*0*MANU!O134)+('Weight '!$B$4*0*MANU!AD134)+(1/5*'Weight '!$B$5*MANU!AS134)+(0*'Weight '!$B$8*MANU!BH134)+(0*'Weight '!$B$9*MANU!BW134)+(0*'Weight '!$B$10*MANU!CL134)+(1/5*'Weight '!$B$11*MANU!DA134)+(0*'Weight '!$B$14*MANU!DP134)+(0*'Weight '!$B$15*MANU!EE134)+(0*'Weight '!$B$16*MANU!ET134)</f>
        <v>0.95652173913043304</v>
      </c>
      <c r="L3" s="1">
        <f>('Weight '!$B$3*0*MANU!P134)+('Weight '!$B$4*0*MANU!AE134)+(1/5*'Weight '!$B$5*MANU!AT134)+(0*'Weight '!$B$8*MANU!BI134)+(0*'Weight '!$B$9*MANU!BX134)+(0*'Weight '!$B$10*MANU!CM134)+(1/5*'Weight '!$B$11*MANU!DB134)+(0*'Weight '!$B$14*MANU!DQ134)+(0*'Weight '!$B$15*MANU!EF134)+(0*'Weight '!$B$16*MANU!EU134)</f>
        <v>0.93684210526315681</v>
      </c>
      <c r="M3" s="1">
        <f>('Weight '!$B$3*0*MANU!Q134)+('Weight '!$B$4*0*MANU!AF134)+(1/5*'Weight '!$B$5*MANU!AU134)+(0*'Weight '!$B$8*MANU!BJ134)+(0*'Weight '!$B$9*MANU!BY134)+(0*'Weight '!$B$10*MANU!CN134)+(1/5*'Weight '!$B$11*MANU!DC134)+(0*'Weight '!$B$14*MANU!DR134)+(0*'Weight '!$B$15*MANU!EG134)+(0*'Weight '!$B$16*MANU!EV134)</f>
        <v>0</v>
      </c>
      <c r="N3" s="1">
        <f>('Weight '!$B$3*0*MANU!R134)+('Weight '!$B$4*0*MANU!AG134)+(1/5*'Weight '!$B$5*MANU!AV134)+(0*'Weight '!$B$8*MANU!BK134)+(0*'Weight '!$B$9*MANU!BZ134)+(0*'Weight '!$B$10*MANU!CO134)+(1/5*'Weight '!$B$11*MANU!DD134)+(0*'Weight '!$B$14*MANU!DS134)+(0*'Weight '!$B$15*MANU!EH134)+(0*'Weight '!$B$16*MANU!EW134)</f>
        <v>0</v>
      </c>
      <c r="O3" s="1">
        <f>('Weight '!$B$3*0*MANU!S134)+('Weight '!$B$4*0*MANU!AH134)+(1/5*'Weight '!$B$5*MANU!AW134)+(0*'Weight '!$B$8*MANU!BL134)+(0*'Weight '!$B$9*MANU!CA134)+(0*'Weight '!$B$10*MANU!CP134)+(1/5*'Weight '!$B$11*MANU!DE134)+(0*'Weight '!$B$14*MANU!DT134)+(0*'Weight '!$B$15*MANU!EI134)+(0*'Weight '!$B$16*MANU!EX134)</f>
        <v>0</v>
      </c>
      <c r="P3" s="1">
        <f>('Weight '!$B$3*0*MANU!T134)+('Weight '!$B$4*0*MANU!AI134)+(1/5*'Weight '!$B$5*MANU!AX134)+(0*'Weight '!$B$8*MANU!BM134)+(0*'Weight '!$B$9*MANU!CB134)+(0*'Weight '!$B$10*MANU!CQ134)+(1/5*'Weight '!$B$11*MANU!DF134)+(0*'Weight '!$B$14*MANU!DU134)+(0*'Weight '!$B$15*MANU!EJ134)+(0*'Weight '!$B$16*MANU!EY134)</f>
        <v>0</v>
      </c>
    </row>
    <row r="4" spans="1:16" ht="15">
      <c r="A4" s="1" t="s">
        <v>755</v>
      </c>
      <c r="B4" s="1">
        <f>('Weight '!$B$3*0*MANU!F135)+('Weight '!$B$4*0*MANU!U135)+(1/5*'Weight '!$B$5*MANU!AJ135)+(0*'Weight '!$B$8*MANU!AY135)+(0*'Weight '!$B$9*MANU!BN135)+(0*'Weight '!$B$10*MANU!CC135)+(1/5*'Weight '!$B$11*MANU!CR135)+(0*'Weight '!$B$14*MANU!DG135)+(0*'Weight '!$B$15*MANU!DV135)+(0*'Weight '!$B$16*MANU!EK135)</f>
        <v>3.5867724867724853</v>
      </c>
      <c r="C4" s="1">
        <f>('Weight '!$B$3*0*MANU!G135)+('Weight '!$B$4*0*MANU!V135)+(1/5*'Weight '!$B$5*MANU!AK135)+(0*'Weight '!$B$8*MANU!AZ135)+(0*'Weight '!$B$9*MANU!BO135)+(0*'Weight '!$B$10*MANU!CD135)+(1/5*'Weight '!$B$11*MANU!CS135)+(0*'Weight '!$B$14*MANU!DH135)+(0*'Weight '!$B$15*MANU!DW135)+(0*'Weight '!$B$16*MANU!EL135)</f>
        <v>3.5825153374233123</v>
      </c>
      <c r="D4" s="1">
        <f>('Weight '!$B$3*0*MANU!H135)+('Weight '!$B$4*0*MANU!W135)+(1/5*'Weight '!$B$5*MANU!AL135)+(0*'Weight '!$B$8*MANU!BA135)+(0*'Weight '!$B$9*MANU!BP135)+(0*'Weight '!$B$10*MANU!CE135)+(1/5*'Weight '!$B$11*MANU!CT135)+(0*'Weight '!$B$14*MANU!DI135)+(0*'Weight '!$B$15*MANU!DX135)+(0*'Weight '!$B$16*MANU!EM135)</f>
        <v>3.5349206349206348</v>
      </c>
      <c r="E4" s="1">
        <f>('Weight '!$B$3*0*MANU!I135)+('Weight '!$B$4*0*MANU!X135)+(1/5*'Weight '!$B$5*MANU!AM135)+(0*'Weight '!$B$8*MANU!BB135)+(0*'Weight '!$B$9*MANU!BQ135)+(0*'Weight '!$B$10*MANU!CF135)+(1/5*'Weight '!$B$11*MANU!CU135)+(0*'Weight '!$B$14*MANU!DJ135)+(0*'Weight '!$B$15*MANU!DY135)+(0*'Weight '!$B$16*MANU!EN135)</f>
        <v>3.5005917159763298</v>
      </c>
      <c r="F4" s="1">
        <f>('Weight '!$B$3*0*MANU!J135)+('Weight '!$B$4*0*MANU!Y135)+(1/5*'Weight '!$B$5*MANU!AN135)+(0*'Weight '!$B$8*MANU!BC135)+(0*'Weight '!$B$9*MANU!BR135)+(0*'Weight '!$B$10*MANU!CG135)+(1/5*'Weight '!$B$11*MANU!CV135)+(0*'Weight '!$B$14*MANU!DK135)+(0*'Weight '!$B$15*MANU!DZ135)+(0*'Weight '!$B$16*MANU!EO135)</f>
        <v>3.4526666666666666</v>
      </c>
      <c r="G4" s="1">
        <f>('Weight '!$B$3*0*MANU!K135)+('Weight '!$B$4*0*MANU!Z135)+(1/5*'Weight '!$B$5*MANU!AO135)+(0*'Weight '!$B$8*MANU!BD135)+(0*'Weight '!$B$9*MANU!BS135)+(0*'Weight '!$B$10*MANU!CH135)+(1/5*'Weight '!$B$11*MANU!CW135)+(0*'Weight '!$B$14*MANU!DL135)+(0*'Weight '!$B$15*MANU!EA135)+(0*'Weight '!$B$16*MANU!EP135)</f>
        <v>3.4426470588235274</v>
      </c>
      <c r="H4" s="1">
        <f>('Weight '!$B$3*0*MANU!L135)+('Weight '!$B$4*0*MANU!AA135)+(1/5*'Weight '!$B$5*MANU!AP135)+(0*'Weight '!$B$8*MANU!BE135)+(0*'Weight '!$B$9*MANU!BT135)+(0*'Weight '!$B$10*MANU!CI135)+(1/5*'Weight '!$B$11*MANU!CX135)+(0*'Weight '!$B$14*MANU!DM135)+(0*'Weight '!$B$15*MANU!EB135)+(0*'Weight '!$B$16*MANU!EQ135)</f>
        <v>3.5446153846153825</v>
      </c>
      <c r="I4" s="1">
        <f>('Weight '!$B$3*0*MANU!M135)+('Weight '!$B$4*0*MANU!AB135)+(1/5*'Weight '!$B$5*MANU!AQ135)+(0*'Weight '!$B$8*MANU!BF135)+(0*'Weight '!$B$9*MANU!BU135)+(0*'Weight '!$B$10*MANU!CJ135)+(1/5*'Weight '!$B$11*MANU!CY135)+(0*'Weight '!$B$14*MANU!DN135)+(0*'Weight '!$B$15*MANU!EC135)+(0*'Weight '!$B$16*MANU!ER135)</f>
        <v>3.5428571428571431</v>
      </c>
      <c r="J4" s="1">
        <f>('Weight '!$B$3*0*MANU!N135)+('Weight '!$B$4*0*MANU!AC135)+(1/5*'Weight '!$B$5*MANU!AR135)+(0*'Weight '!$B$8*MANU!BG135)+(0*'Weight '!$B$9*MANU!BV135)+(0*'Weight '!$B$10*MANU!CK135)+(1/5*'Weight '!$B$11*MANU!CZ135)+(0*'Weight '!$B$14*MANU!DO135)+(0*'Weight '!$B$15*MANU!ED135)+(0*'Weight '!$B$16*MANU!ES135)</f>
        <v>3.5567796610169484</v>
      </c>
      <c r="K4" s="1">
        <f>('Weight '!$B$3*0*MANU!O135)+('Weight '!$B$4*0*MANU!AD135)+(1/5*'Weight '!$B$5*MANU!AS135)+(0*'Weight '!$B$8*MANU!BH135)+(0*'Weight '!$B$9*MANU!BW135)+(0*'Weight '!$B$10*MANU!CL135)+(1/5*'Weight '!$B$11*MANU!DA135)+(0*'Weight '!$B$14*MANU!DP135)+(0*'Weight '!$B$15*MANU!EE135)+(0*'Weight '!$B$16*MANU!ET135)</f>
        <v>3.4979381443298947</v>
      </c>
      <c r="L4" s="1">
        <f>('Weight '!$B$3*0*MANU!P135)+('Weight '!$B$4*0*MANU!AE135)+(1/5*'Weight '!$B$5*MANU!AT135)+(0*'Weight '!$B$8*MANU!BI135)+(0*'Weight '!$B$9*MANU!BX135)+(0*'Weight '!$B$10*MANU!CM135)+(1/5*'Weight '!$B$11*MANU!DB135)+(0*'Weight '!$B$14*MANU!DQ135)+(0*'Weight '!$B$15*MANU!EF135)+(0*'Weight '!$B$16*MANU!EU135)</f>
        <v>3.507954545454544</v>
      </c>
      <c r="M4" s="1">
        <f>('Weight '!$B$3*0*MANU!Q135)+('Weight '!$B$4*0*MANU!AF135)+(1/5*'Weight '!$B$5*MANU!AU135)+(0*'Weight '!$B$8*MANU!BJ135)+(0*'Weight '!$B$9*MANU!BY135)+(0*'Weight '!$B$10*MANU!CN135)+(1/5*'Weight '!$B$11*MANU!DC135)+(0*'Weight '!$B$14*MANU!DR135)+(0*'Weight '!$B$15*MANU!EG135)+(0*'Weight '!$B$16*MANU!EV135)</f>
        <v>2.4755813953488364</v>
      </c>
      <c r="N4" s="1">
        <f>('Weight '!$B$3*0*MANU!R135)+('Weight '!$B$4*0*MANU!AG135)+(1/5*'Weight '!$B$5*MANU!AV135)+(0*'Weight '!$B$8*MANU!BK135)+(0*'Weight '!$B$9*MANU!BZ135)+(0*'Weight '!$B$10*MANU!CO135)+(1/5*'Weight '!$B$11*MANU!DD135)+(0*'Weight '!$B$14*MANU!DS135)+(0*'Weight '!$B$15*MANU!EH135)+(0*'Weight '!$B$16*MANU!EW135)</f>
        <v>3.5581395348837184</v>
      </c>
      <c r="O4" s="1">
        <f>('Weight '!$B$3*0*MANU!S135)+('Weight '!$B$4*0*MANU!AH135)+(1/5*'Weight '!$B$5*MANU!AW135)+(0*'Weight '!$B$8*MANU!BL135)+(0*'Weight '!$B$9*MANU!CA135)+(0*'Weight '!$B$10*MANU!CP135)+(1/5*'Weight '!$B$11*MANU!DE135)+(0*'Weight '!$B$14*MANU!DT135)+(0*'Weight '!$B$15*MANU!EI135)+(0*'Weight '!$B$16*MANU!EX135)</f>
        <v>2.4380952380952379</v>
      </c>
      <c r="P4" s="1">
        <f>('Weight '!$B$3*0*MANU!T135)+('Weight '!$B$4*0*MANU!AI135)+(1/5*'Weight '!$B$5*MANU!AX135)+(0*'Weight '!$B$8*MANU!BM135)+(0*'Weight '!$B$9*MANU!CB135)+(0*'Weight '!$B$10*MANU!CQ135)+(1/5*'Weight '!$B$11*MANU!DF135)+(0*'Weight '!$B$14*MANU!DU135)+(0*'Weight '!$B$15*MANU!EJ135)+(0*'Weight '!$B$16*MANU!EY135)</f>
        <v>2.4216216216216191</v>
      </c>
    </row>
    <row r="5" spans="1:16" ht="15">
      <c r="A5" s="1" t="s">
        <v>689</v>
      </c>
      <c r="B5" s="1">
        <f>('Weight '!$B$3*0*MANU!F136)+('Weight '!$B$4*0*MANU!U136)+(1/5*'Weight '!$B$5*MANU!AJ136)+(0*'Weight '!$B$8*MANU!AY136)+(0*'Weight '!$B$9*MANU!BN136)+(0*'Weight '!$B$10*MANU!CC136)+(1/5*'Weight '!$B$11*MANU!CR136)+(0*'Weight '!$B$14*MANU!DG136)+(0*'Weight '!$B$15*MANU!DV136)+(0*'Weight '!$B$16*MANU!EK136)</f>
        <v>2.1557377049180309</v>
      </c>
      <c r="C5" s="1">
        <f>('Weight '!$B$3*0*MANU!G136)+('Weight '!$B$4*0*MANU!V136)+(1/5*'Weight '!$B$5*MANU!AK136)+(0*'Weight '!$B$8*MANU!AZ136)+(0*'Weight '!$B$9*MANU!BO136)+(0*'Weight '!$B$10*MANU!CD136)+(1/5*'Weight '!$B$11*MANU!CS136)+(0*'Weight '!$B$14*MANU!DH136)+(0*'Weight '!$B$15*MANU!DW136)+(0*'Weight '!$B$16*MANU!EL136)</f>
        <v>2.3419811320754693</v>
      </c>
      <c r="D5" s="1">
        <f>('Weight '!$B$3*0*MANU!H136)+('Weight '!$B$4*0*MANU!W136)+(1/5*'Weight '!$B$5*MANU!AL136)+(0*'Weight '!$B$8*MANU!BA136)+(0*'Weight '!$B$9*MANU!BP136)+(0*'Weight '!$B$10*MANU!CE136)+(1/5*'Weight '!$B$11*MANU!CT136)+(0*'Weight '!$B$14*MANU!DI136)+(0*'Weight '!$B$15*MANU!DX136)+(0*'Weight '!$B$16*MANU!EM136)</f>
        <v>1.7123076923076908</v>
      </c>
      <c r="E5" s="1">
        <f>('Weight '!$B$3*0*MANU!I136)+('Weight '!$B$4*0*MANU!X136)+(1/5*'Weight '!$B$5*MANU!AM136)+(0*'Weight '!$B$8*MANU!BB136)+(0*'Weight '!$B$9*MANU!BQ136)+(0*'Weight '!$B$10*MANU!CF136)+(1/5*'Weight '!$B$11*MANU!CU136)+(0*'Weight '!$B$14*MANU!DJ136)+(0*'Weight '!$B$15*MANU!DY136)+(0*'Weight '!$B$16*MANU!EN136)</f>
        <v>2.9403508771929801</v>
      </c>
      <c r="F5" s="1">
        <f>('Weight '!$B$3*0*MANU!J136)+('Weight '!$B$4*0*MANU!Y136)+(1/5*'Weight '!$B$5*MANU!AN136)+(0*'Weight '!$B$8*MANU!BC136)+(0*'Weight '!$B$9*MANU!BR136)+(0*'Weight '!$B$10*MANU!CG136)+(1/5*'Weight '!$B$11*MANU!CV136)+(0*'Weight '!$B$14*MANU!DK136)+(0*'Weight '!$B$15*MANU!DZ136)+(0*'Weight '!$B$16*MANU!EO136)</f>
        <v>2.8359712230215806</v>
      </c>
      <c r="G5" s="1">
        <f>('Weight '!$B$3*0*MANU!K136)+('Weight '!$B$4*0*MANU!Z136)+(1/5*'Weight '!$B$5*MANU!AO136)+(0*'Weight '!$B$8*MANU!BD136)+(0*'Weight '!$B$9*MANU!BS136)+(0*'Weight '!$B$10*MANU!CH136)+(1/5*'Weight '!$B$11*MANU!CW136)+(0*'Weight '!$B$14*MANU!DL136)+(0*'Weight '!$B$15*MANU!EA136)+(0*'Weight '!$B$16*MANU!EP136)</f>
        <v>2.9616541353383465</v>
      </c>
      <c r="H5" s="1">
        <f>('Weight '!$B$3*0*MANU!L136)+('Weight '!$B$4*0*MANU!AA136)+(1/5*'Weight '!$B$5*MANU!AP136)+(0*'Weight '!$B$8*MANU!BE136)+(0*'Weight '!$B$9*MANU!BT136)+(0*'Weight '!$B$10*MANU!CI136)+(1/5*'Weight '!$B$11*MANU!CX136)+(0*'Weight '!$B$14*MANU!DM136)+(0*'Weight '!$B$15*MANU!EB136)+(0*'Weight '!$B$16*MANU!EQ136)</f>
        <v>2.6582677165354327</v>
      </c>
      <c r="I5" s="1">
        <f>('Weight '!$B$3*0*MANU!M136)+('Weight '!$B$4*0*MANU!AB136)+(1/5*'Weight '!$B$5*MANU!AQ136)+(0*'Weight '!$B$8*MANU!BF136)+(0*'Weight '!$B$9*MANU!BU136)+(0*'Weight '!$B$10*MANU!CJ136)+(1/5*'Weight '!$B$11*MANU!CY136)+(0*'Weight '!$B$14*MANU!DN136)+(0*'Weight '!$B$15*MANU!EC136)+(0*'Weight '!$B$16*MANU!ER136)</f>
        <v>2.3550847457627118</v>
      </c>
      <c r="J5" s="1">
        <f>('Weight '!$B$3*0*MANU!N136)+('Weight '!$B$4*0*MANU!AC136)+(1/5*'Weight '!$B$5*MANU!AR136)+(0*'Weight '!$B$8*MANU!BG136)+(0*'Weight '!$B$9*MANU!BV136)+(0*'Weight '!$B$10*MANU!CK136)+(1/5*'Weight '!$B$11*MANU!CZ136)+(0*'Weight '!$B$14*MANU!DO136)+(0*'Weight '!$B$15*MANU!ED136)+(0*'Weight '!$B$16*MANU!ES136)</f>
        <v>2.6711711711711699</v>
      </c>
      <c r="K5" s="1">
        <f>('Weight '!$B$3*0*MANU!O136)+('Weight '!$B$4*0*MANU!AD136)+(1/5*'Weight '!$B$5*MANU!AS136)+(0*'Weight '!$B$8*MANU!BH136)+(0*'Weight '!$B$9*MANU!BW136)+(0*'Weight '!$B$10*MANU!CL136)+(1/5*'Weight '!$B$11*MANU!DA136)+(0*'Weight '!$B$14*MANU!DP136)+(0*'Weight '!$B$15*MANU!EE136)+(0*'Weight '!$B$16*MANU!ET136)</f>
        <v>1.1560000000000001</v>
      </c>
      <c r="L5" s="1">
        <f>('Weight '!$B$3*0*MANU!P136)+('Weight '!$B$4*0*MANU!AE136)+(1/5*'Weight '!$B$5*MANU!AT136)+(0*'Weight '!$B$8*MANU!BI136)+(0*'Weight '!$B$9*MANU!BX136)+(0*'Weight '!$B$10*MANU!CM136)+(1/5*'Weight '!$B$11*MANU!DB136)+(0*'Weight '!$B$14*MANU!DQ136)+(0*'Weight '!$B$15*MANU!EF136)+(0*'Weight '!$B$16*MANU!EU136)</f>
        <v>1.3209876543209882</v>
      </c>
      <c r="M5" s="1">
        <f>('Weight '!$B$3*0*MANU!Q136)+('Weight '!$B$4*0*MANU!AF136)+(1/5*'Weight '!$B$5*MANU!AU136)+(0*'Weight '!$B$8*MANU!BJ136)+(0*'Weight '!$B$9*MANU!BY136)+(0*'Weight '!$B$10*MANU!CN136)+(1/5*'Weight '!$B$11*MANU!DC136)+(0*'Weight '!$B$14*MANU!DR136)+(0*'Weight '!$B$15*MANU!EG136)+(0*'Weight '!$B$16*MANU!EV136)</f>
        <v>1.3927536231884039</v>
      </c>
      <c r="N5" s="1">
        <f>('Weight '!$B$3*0*MANU!R136)+('Weight '!$B$4*0*MANU!AG136)+(1/5*'Weight '!$B$5*MANU!AV136)+(0*'Weight '!$B$8*MANU!BK136)+(0*'Weight '!$B$9*MANU!BZ136)+(0*'Weight '!$B$10*MANU!CO136)+(1/5*'Weight '!$B$11*MANU!DD136)+(0*'Weight '!$B$14*MANU!DS136)+(0*'Weight '!$B$15*MANU!EH136)+(0*'Weight '!$B$16*MANU!EW136)</f>
        <v>1.6081967213114743</v>
      </c>
      <c r="O5" s="1">
        <f>('Weight '!$B$3*0*MANU!S136)+('Weight '!$B$4*0*MANU!AH136)+(1/5*'Weight '!$B$5*MANU!AW136)+(0*'Weight '!$B$8*MANU!BL136)+(0*'Weight '!$B$9*MANU!CA136)+(0*'Weight '!$B$10*MANU!CP136)+(1/5*'Weight '!$B$11*MANU!DE136)+(0*'Weight '!$B$14*MANU!DT136)+(0*'Weight '!$B$15*MANU!EI136)+(0*'Weight '!$B$16*MANU!EX136)</f>
        <v>1.5016393442622948</v>
      </c>
      <c r="P5" s="1">
        <f>('Weight '!$B$3*0*MANU!T136)+('Weight '!$B$4*0*MANU!AI136)+(1/5*'Weight '!$B$5*MANU!AX136)+(0*'Weight '!$B$8*MANU!BM136)+(0*'Weight '!$B$9*MANU!CB136)+(0*'Weight '!$B$10*MANU!CQ136)+(1/5*'Weight '!$B$11*MANU!DF136)+(0*'Weight '!$B$14*MANU!DU136)+(0*'Weight '!$B$15*MANU!EJ136)+(0*'Weight '!$B$16*MANU!EY136)</f>
        <v>1.6023809523809502</v>
      </c>
    </row>
    <row r="7" spans="1:16" ht="15">
      <c r="A7" s="7" t="s">
        <v>1001</v>
      </c>
      <c r="B7" s="7">
        <v>0</v>
      </c>
      <c r="C7" s="7">
        <f t="shared" si="1" ref="C7:P7">B7-1</f>
        <v>-1</v>
      </c>
      <c r="D7" s="7">
        <f t="shared" si="1"/>
        <v>-2</v>
      </c>
      <c r="E7" s="7">
        <f t="shared" si="1"/>
        <v>-3</v>
      </c>
      <c r="F7" s="7">
        <f t="shared" si="1"/>
        <v>-4</v>
      </c>
      <c r="G7" s="7">
        <f t="shared" si="1"/>
        <v>-5</v>
      </c>
      <c r="H7" s="7">
        <f t="shared" si="1"/>
        <v>-6</v>
      </c>
      <c r="I7" s="7">
        <f t="shared" si="1"/>
        <v>-7</v>
      </c>
      <c r="J7" s="7">
        <f t="shared" si="1"/>
        <v>-8</v>
      </c>
      <c r="K7" s="7">
        <f t="shared" si="1"/>
        <v>-9</v>
      </c>
      <c r="L7" s="7">
        <f t="shared" si="1"/>
        <v>-10</v>
      </c>
      <c r="M7" s="7">
        <f t="shared" si="1"/>
        <v>-11</v>
      </c>
      <c r="N7" s="7">
        <f t="shared" si="1"/>
        <v>-12</v>
      </c>
      <c r="O7" s="7">
        <f t="shared" si="1"/>
        <v>-13</v>
      </c>
      <c r="P7" s="7">
        <f t="shared" si="1"/>
        <v>-14</v>
      </c>
    </row>
    <row r="8" spans="1:16" ht="15">
      <c r="A8" s="1" t="s">
        <v>1175</v>
      </c>
      <c r="B8" s="1">
        <f>('Weight '!$B$3*MANU!F133)+('Weight '!$B$4*MANU!U133)+(4/5*'Weight '!$B$5*MANU!AJ133)+('Weight '!$B$8*MANU!AY133)+('Weight '!$B$9*MANU!BN133)+('Weight '!$B$10*MANU!CC133)+(4/5*'Weight '!$B$11*MANU!CR133)+('Weight '!$B$14*MANU!DG133)+('Weight '!$B$15*MANU!DV133)+('Weight '!$B$16*MANU!EK133)</f>
        <v>78.31457950571918</v>
      </c>
      <c r="C8" s="1">
        <f>('Weight '!$B$3*MANU!G133)+('Weight '!$B$4*MANU!V133)+(4/5*'Weight '!$B$5*MANU!AK133)+('Weight '!$B$8*MANU!AZ133)+('Weight '!$B$9*MANU!BO133)+('Weight '!$B$10*MANU!CD133)+(4/5*'Weight '!$B$11*MANU!CS133)+('Weight '!$B$14*MANU!DH133)+('Weight '!$B$15*MANU!DW133)+('Weight '!$B$16*MANU!EL133)</f>
        <v>75.832895545314884</v>
      </c>
      <c r="D8" s="1">
        <f>('Weight '!$B$3*MANU!H133)+('Weight '!$B$4*MANU!W133)+(4/5*'Weight '!$B$5*MANU!AL133)+('Weight '!$B$8*MANU!BA133)+('Weight '!$B$9*MANU!BP133)+('Weight '!$B$10*MANU!CE133)+(4/5*'Weight '!$B$11*MANU!CT133)+('Weight '!$B$14*MANU!DI133)+('Weight '!$B$15*MANU!DX133)+('Weight '!$B$16*MANU!EM133)</f>
        <v>75.174551022097106</v>
      </c>
      <c r="E8" s="1">
        <f>('Weight '!$B$3*MANU!I133)+('Weight '!$B$4*MANU!X133)+(4/5*'Weight '!$B$5*MANU!AM133)+('Weight '!$B$8*MANU!BB133)+('Weight '!$B$9*MANU!BQ133)+('Weight '!$B$10*MANU!CF133)+(4/5*'Weight '!$B$11*MANU!CU133)+('Weight '!$B$14*MANU!DJ133)+('Weight '!$B$15*MANU!DY133)+('Weight '!$B$16*MANU!EN133)</f>
        <v>73.150106679035204</v>
      </c>
      <c r="F8" s="1">
        <f>('Weight '!$B$3*MANU!J133)+('Weight '!$B$4*MANU!Y133)+(4/5*'Weight '!$B$5*MANU!AN133)+('Weight '!$B$8*MANU!BC133)+('Weight '!$B$9*MANU!BR133)+('Weight '!$B$10*MANU!CG133)+(4/5*'Weight '!$B$11*MANU!CV133)+('Weight '!$B$14*MANU!DK133)+('Weight '!$B$15*MANU!DZ133)+('Weight '!$B$16*MANU!EO133)</f>
        <v>73.267945544554436</v>
      </c>
      <c r="G8" s="1">
        <f>('Weight '!$B$3*MANU!K133)+('Weight '!$B$4*MANU!Z133)+(4/5*'Weight '!$B$5*MANU!AO133)+('Weight '!$B$8*MANU!BD133)+('Weight '!$B$9*MANU!BS133)+('Weight '!$B$10*MANU!CH133)+(4/5*'Weight '!$B$11*MANU!CW133)+('Weight '!$B$14*MANU!DL133)+('Weight '!$B$15*MANU!EA133)+('Weight '!$B$16*MANU!EP133)</f>
        <v>70.419386405712714</v>
      </c>
      <c r="H8" s="1">
        <f>('Weight '!$B$3*MANU!L133)+('Weight '!$B$4*MANU!AA133)+(4/5*'Weight '!$B$5*MANU!AP133)+('Weight '!$B$8*MANU!BE133)+('Weight '!$B$9*MANU!BT133)+('Weight '!$B$10*MANU!CI133)+(4/5*'Weight '!$B$11*MANU!CX133)+('Weight '!$B$14*MANU!DM133)+('Weight '!$B$15*MANU!EB133)+('Weight '!$B$16*MANU!EQ133)</f>
        <v>8.32922383922382</v>
      </c>
      <c r="I8" s="1">
        <f>('Weight '!$B$3*MANU!M133)+('Weight '!$B$4*MANU!AB133)+(4/5*'Weight '!$B$5*MANU!AQ133)+('Weight '!$B$8*MANU!BF133)+('Weight '!$B$9*MANU!BU133)+('Weight '!$B$10*MANU!CJ133)+(4/5*'Weight '!$B$11*MANU!CY133)+('Weight '!$B$14*MANU!DN133)+('Weight '!$B$15*MANU!EC133)+('Weight '!$B$16*MANU!ER133)</f>
        <v>79.226313841598795</v>
      </c>
      <c r="J8" s="1">
        <f>('Weight '!$B$3*MANU!N133)+('Weight '!$B$4*MANU!AC133)+(4/5*'Weight '!$B$5*MANU!AR133)+('Weight '!$B$8*MANU!BG133)+('Weight '!$B$9*MANU!BV133)+('Weight '!$B$10*MANU!CK133)+(4/5*'Weight '!$B$11*MANU!CZ133)+('Weight '!$B$14*MANU!DO133)+('Weight '!$B$15*MANU!ED133)+('Weight '!$B$16*MANU!ES133)</f>
        <v>80.244437248128932</v>
      </c>
      <c r="K8" s="1">
        <f>('Weight '!$B$3*MANU!O133)+('Weight '!$B$4*MANU!AD133)+(4/5*'Weight '!$B$5*MANU!AS133)+('Weight '!$B$8*MANU!BH133)+('Weight '!$B$9*MANU!BW133)+('Weight '!$B$10*MANU!CL133)+(4/5*'Weight '!$B$11*MANU!DA133)+('Weight '!$B$14*MANU!DP133)+('Weight '!$B$15*MANU!EE133)+('Weight '!$B$16*MANU!ET133)</f>
        <v>79.411919927206526</v>
      </c>
      <c r="L8" s="1">
        <f>('Weight '!$B$3*MANU!P133)+('Weight '!$B$4*MANU!AE133)+(4/5*'Weight '!$B$5*MANU!AT133)+('Weight '!$B$8*MANU!BI133)+('Weight '!$B$9*MANU!BX133)+('Weight '!$B$10*MANU!CM133)+(4/5*'Weight '!$B$11*MANU!DB133)+('Weight '!$B$14*MANU!DQ133)+('Weight '!$B$15*MANU!EF133)+('Weight '!$B$16*MANU!EU133)</f>
        <v>77.688209432454016</v>
      </c>
      <c r="M8" s="1">
        <f>('Weight '!$B$3*MANU!Q133)+('Weight '!$B$4*MANU!AF133)+(4/5*'Weight '!$B$5*MANU!AU133)+('Weight '!$B$8*MANU!BJ133)+('Weight '!$B$9*MANU!BY133)+('Weight '!$B$10*MANU!CN133)+(4/5*'Weight '!$B$11*MANU!DC133)+('Weight '!$B$14*MANU!DR133)+('Weight '!$B$15*MANU!EG133)+('Weight '!$B$16*MANU!EV133)</f>
        <v>63.028125833111154</v>
      </c>
      <c r="N8" s="1">
        <f>('Weight '!$B$3*MANU!R133)+('Weight '!$B$4*MANU!AG133)+(4/5*'Weight '!$B$5*MANU!AV133)+('Weight '!$B$8*MANU!BK133)+('Weight '!$B$9*MANU!BZ133)+('Weight '!$B$10*MANU!CO133)+(4/5*'Weight '!$B$11*MANU!DD133)+('Weight '!$B$14*MANU!DS133)+('Weight '!$B$15*MANU!EH133)+('Weight '!$B$16*MANU!EW133)</f>
        <v>71.455226293103436</v>
      </c>
      <c r="O8" s="1">
        <f>('Weight '!$B$3*MANU!S133)+('Weight '!$B$4*MANU!AH133)+(4/5*'Weight '!$B$5*MANU!AW133)+('Weight '!$B$8*MANU!BL133)+('Weight '!$B$9*MANU!CA133)+('Weight '!$B$10*MANU!CP133)+(4/5*'Weight '!$B$11*MANU!DE133)+('Weight '!$B$14*MANU!DT133)+('Weight '!$B$15*MANU!EI133)+('Weight '!$B$16*MANU!EX133)</f>
        <v>66.656276709401681</v>
      </c>
      <c r="P8" s="1">
        <f>('Weight '!$B$3*MANU!T133)+('Weight '!$B$4*MANU!AI133)+(4/5*'Weight '!$B$5*MANU!AX133)+('Weight '!$B$8*MANU!BM133)+('Weight '!$B$9*MANU!CB133)+('Weight '!$B$10*MANU!CQ133)+(4/5*'Weight '!$B$11*MANU!DF133)+('Weight '!$B$14*MANU!DU133)+('Weight '!$B$15*MANU!EJ133)+('Weight '!$B$16*MANU!EY133)</f>
        <v>0</v>
      </c>
    </row>
    <row r="9" spans="1:16" ht="15">
      <c r="A9" s="1" t="s">
        <v>774</v>
      </c>
      <c r="B9" s="1">
        <f>('Weight '!$B$3*MANU!F134)+('Weight '!$B$4*MANU!U134)+(4/5*'Weight '!$B$5*MANU!AJ134)+('Weight '!$B$8*MANU!AY134)+('Weight '!$B$9*MANU!BN134)+('Weight '!$B$10*MANU!CC134)+(4/5*'Weight '!$B$11*MANU!CR134)+('Weight '!$B$14*MANU!DG134)+('Weight '!$B$15*MANU!DV134)+('Weight '!$B$16*MANU!EK134)</f>
        <v>42.832250050023298</v>
      </c>
      <c r="C9" s="1">
        <f>('Weight '!$B$3*MANU!G134)+('Weight '!$B$4*MANU!V134)+(4/5*'Weight '!$B$5*MANU!AK134)+('Weight '!$B$8*MANU!AZ134)+('Weight '!$B$9*MANU!BO134)+('Weight '!$B$10*MANU!CD134)+(4/5*'Weight '!$B$11*MANU!CS134)+('Weight '!$B$14*MANU!DH134)+('Weight '!$B$15*MANU!DW134)+('Weight '!$B$16*MANU!EL134)</f>
        <v>39.916780567260346</v>
      </c>
      <c r="D9" s="1">
        <f>('Weight '!$B$3*MANU!H134)+('Weight '!$B$4*MANU!W134)+(4/5*'Weight '!$B$5*MANU!AL134)+('Weight '!$B$8*MANU!BA134)+('Weight '!$B$9*MANU!BP134)+('Weight '!$B$10*MANU!CE134)+(4/5*'Weight '!$B$11*MANU!CT134)+('Weight '!$B$14*MANU!DI134)+('Weight '!$B$15*MANU!DX134)+('Weight '!$B$16*MANU!EM134)</f>
        <v>44.36480804799924</v>
      </c>
      <c r="E9" s="1">
        <f>('Weight '!$B$3*MANU!I134)+('Weight '!$B$4*MANU!X134)+(4/5*'Weight '!$B$5*MANU!AM134)+('Weight '!$B$8*MANU!BB134)+('Weight '!$B$9*MANU!BQ134)+('Weight '!$B$10*MANU!CF134)+(4/5*'Weight '!$B$11*MANU!CU134)+('Weight '!$B$14*MANU!DJ134)+('Weight '!$B$15*MANU!DY134)+('Weight '!$B$16*MANU!EN134)</f>
        <v>27.865093940419726</v>
      </c>
      <c r="F9" s="1">
        <f>('Weight '!$B$3*MANU!J134)+('Weight '!$B$4*MANU!Y134)+(4/5*'Weight '!$B$5*MANU!AN134)+('Weight '!$B$8*MANU!BC134)+('Weight '!$B$9*MANU!BR134)+('Weight '!$B$10*MANU!CG134)+(4/5*'Weight '!$B$11*MANU!CV134)+('Weight '!$B$14*MANU!DK134)+('Weight '!$B$15*MANU!DZ134)+('Weight '!$B$16*MANU!EO134)</f>
        <v>21.346388094663926</v>
      </c>
      <c r="G9" s="1">
        <f>('Weight '!$B$3*MANU!K134)+('Weight '!$B$4*MANU!Z134)+(4/5*'Weight '!$B$5*MANU!AO134)+('Weight '!$B$8*MANU!BD134)+('Weight '!$B$9*MANU!BS134)+('Weight '!$B$10*MANU!CH134)+(4/5*'Weight '!$B$11*MANU!CW134)+('Weight '!$B$14*MANU!DL134)+('Weight '!$B$15*MANU!EA134)+('Weight '!$B$16*MANU!EP134)</f>
        <v>22.929944450267222</v>
      </c>
      <c r="H9" s="1">
        <f>('Weight '!$B$3*MANU!L134)+('Weight '!$B$4*MANU!AA134)+(4/5*'Weight '!$B$5*MANU!AP134)+('Weight '!$B$8*MANU!BE134)+('Weight '!$B$9*MANU!BT134)+('Weight '!$B$10*MANU!CI134)+(4/5*'Weight '!$B$11*MANU!CX134)+('Weight '!$B$14*MANU!DM134)+('Weight '!$B$15*MANU!EB134)+('Weight '!$B$16*MANU!EQ134)</f>
        <v>19.665570400822187</v>
      </c>
      <c r="I9" s="1">
        <f>('Weight '!$B$3*MANU!M134)+('Weight '!$B$4*MANU!AB134)+(4/5*'Weight '!$B$5*MANU!AQ134)+('Weight '!$B$8*MANU!BF134)+('Weight '!$B$9*MANU!BU134)+('Weight '!$B$10*MANU!CJ134)+(4/5*'Weight '!$B$11*MANU!CY134)+('Weight '!$B$14*MANU!DN134)+('Weight '!$B$15*MANU!EC134)+('Weight '!$B$16*MANU!ER134)</f>
        <v>21.109658732660758</v>
      </c>
      <c r="J9" s="1">
        <f>('Weight '!$B$3*MANU!N134)+('Weight '!$B$4*MANU!AC134)+(4/5*'Weight '!$B$5*MANU!AR134)+('Weight '!$B$8*MANU!BG134)+('Weight '!$B$9*MANU!BV134)+('Weight '!$B$10*MANU!CK134)+(4/5*'Weight '!$B$11*MANU!CZ134)+('Weight '!$B$14*MANU!DO134)+('Weight '!$B$15*MANU!ED134)+('Weight '!$B$16*MANU!ES134)</f>
        <v>28.67737854251008</v>
      </c>
      <c r="K9" s="1">
        <f>('Weight '!$B$3*MANU!O134)+('Weight '!$B$4*MANU!AD134)+(4/5*'Weight '!$B$5*MANU!AS134)+('Weight '!$B$8*MANU!BH134)+('Weight '!$B$9*MANU!BW134)+('Weight '!$B$10*MANU!CL134)+(4/5*'Weight '!$B$11*MANU!DA134)+('Weight '!$B$14*MANU!DP134)+('Weight '!$B$15*MANU!EE134)+('Weight '!$B$16*MANU!ET134)</f>
        <v>25.699124553228025</v>
      </c>
      <c r="L9" s="1">
        <f>('Weight '!$B$3*MANU!P134)+('Weight '!$B$4*MANU!AE134)+(4/5*'Weight '!$B$5*MANU!AT134)+('Weight '!$B$8*MANU!BI134)+('Weight '!$B$9*MANU!BX134)+('Weight '!$B$10*MANU!CM134)+(4/5*'Weight '!$B$11*MANU!DB134)+('Weight '!$B$14*MANU!DQ134)+('Weight '!$B$15*MANU!EF134)+('Weight '!$B$16*MANU!EU134)</f>
        <v>19.14193558338987</v>
      </c>
      <c r="M9" s="1">
        <f>('Weight '!$B$3*MANU!Q134)+('Weight '!$B$4*MANU!AF134)+(4/5*'Weight '!$B$5*MANU!AU134)+('Weight '!$B$8*MANU!BJ134)+('Weight '!$B$9*MANU!BY134)+('Weight '!$B$10*MANU!CN134)+(4/5*'Weight '!$B$11*MANU!DC134)+('Weight '!$B$14*MANU!DR134)+('Weight '!$B$15*MANU!EG134)+('Weight '!$B$16*MANU!EV134)</f>
        <v>0</v>
      </c>
      <c r="N9" s="1">
        <f>('Weight '!$B$3*MANU!R134)+('Weight '!$B$4*MANU!AG134)+(4/5*'Weight '!$B$5*MANU!AV134)+('Weight '!$B$8*MANU!BK134)+('Weight '!$B$9*MANU!BZ134)+('Weight '!$B$10*MANU!CO134)+(4/5*'Weight '!$B$11*MANU!DD134)+('Weight '!$B$14*MANU!DS134)+('Weight '!$B$15*MANU!EH134)+('Weight '!$B$16*MANU!EW134)</f>
        <v>0</v>
      </c>
      <c r="O9" s="1">
        <f>('Weight '!$B$3*MANU!S134)+('Weight '!$B$4*MANU!AH134)+(4/5*'Weight '!$B$5*MANU!AW134)+('Weight '!$B$8*MANU!BL134)+('Weight '!$B$9*MANU!CA134)+('Weight '!$B$10*MANU!CP134)+(4/5*'Weight '!$B$11*MANU!DE134)+('Weight '!$B$14*MANU!DT134)+('Weight '!$B$15*MANU!EI134)+('Weight '!$B$16*MANU!EX134)</f>
        <v>0</v>
      </c>
      <c r="P9" s="1">
        <f>('Weight '!$B$3*MANU!T134)+('Weight '!$B$4*MANU!AI134)+(4/5*'Weight '!$B$5*MANU!AX134)+('Weight '!$B$8*MANU!BM134)+('Weight '!$B$9*MANU!CB134)+('Weight '!$B$10*MANU!CQ134)+(4/5*'Weight '!$B$11*MANU!DF134)+('Weight '!$B$14*MANU!DU134)+('Weight '!$B$15*MANU!EJ134)+('Weight '!$B$16*MANU!EY134)</f>
        <v>0</v>
      </c>
    </row>
    <row r="10" spans="1:16" ht="15">
      <c r="A10" s="1" t="s">
        <v>755</v>
      </c>
      <c r="B10" s="1">
        <f>('Weight '!$B$3*MANU!F135)+('Weight '!$B$4*MANU!U135)+(4/5*'Weight '!$B$5*MANU!AJ135)+('Weight '!$B$8*MANU!AY135)+('Weight '!$B$9*MANU!BN135)+('Weight '!$B$10*MANU!CC135)+(4/5*'Weight '!$B$11*MANU!CR135)+('Weight '!$B$14*MANU!DG135)+('Weight '!$B$15*MANU!DV135)+('Weight '!$B$16*MANU!EK135)</f>
        <v>87.758048164991038</v>
      </c>
      <c r="C10" s="1">
        <f>('Weight '!$B$3*MANU!G135)+('Weight '!$B$4*MANU!V135)+(4/5*'Weight '!$B$5*MANU!AK135)+('Weight '!$B$8*MANU!AZ135)+('Weight '!$B$9*MANU!BO135)+('Weight '!$B$10*MANU!CD135)+(4/5*'Weight '!$B$11*MANU!CS135)+('Weight '!$B$14*MANU!DH135)+('Weight '!$B$15*MANU!DW135)+('Weight '!$B$16*MANU!EL135)</f>
        <v>86.844604813821235</v>
      </c>
      <c r="D10" s="1">
        <f>('Weight '!$B$3*MANU!H135)+('Weight '!$B$4*MANU!W135)+(4/5*'Weight '!$B$5*MANU!AL135)+('Weight '!$B$8*MANU!BA135)+('Weight '!$B$9*MANU!BP135)+('Weight '!$B$10*MANU!CE135)+(4/5*'Weight '!$B$11*MANU!CT135)+('Weight '!$B$14*MANU!DI135)+('Weight '!$B$15*MANU!DX135)+('Weight '!$B$16*MANU!EM135)</f>
        <v>88.183946908147121</v>
      </c>
      <c r="E10" s="1">
        <f>('Weight '!$B$3*MANU!I135)+('Weight '!$B$4*MANU!X135)+(4/5*'Weight '!$B$5*MANU!AM135)+('Weight '!$B$8*MANU!BB135)+('Weight '!$B$9*MANU!BQ135)+('Weight '!$B$10*MANU!CF135)+(4/5*'Weight '!$B$11*MANU!CU135)+('Weight '!$B$14*MANU!DJ135)+('Weight '!$B$15*MANU!DY135)+('Weight '!$B$16*MANU!EN135)</f>
        <v>81.603554138169471</v>
      </c>
      <c r="F10" s="1">
        <f>('Weight '!$B$3*MANU!J135)+('Weight '!$B$4*MANU!Y135)+(4/5*'Weight '!$B$5*MANU!AN135)+('Weight '!$B$8*MANU!BC135)+('Weight '!$B$9*MANU!BR135)+('Weight '!$B$10*MANU!CG135)+(4/5*'Weight '!$B$11*MANU!CV135)+('Weight '!$B$14*MANU!DK135)+('Weight '!$B$15*MANU!DZ135)+('Weight '!$B$16*MANU!EO135)</f>
        <v>79.595499493414351</v>
      </c>
      <c r="G10" s="1">
        <f>('Weight '!$B$3*MANU!K135)+('Weight '!$B$4*MANU!Z135)+(4/5*'Weight '!$B$5*MANU!AO135)+('Weight '!$B$8*MANU!BD135)+('Weight '!$B$9*MANU!BS135)+('Weight '!$B$10*MANU!CH135)+(4/5*'Weight '!$B$11*MANU!CW135)+('Weight '!$B$14*MANU!DL135)+('Weight '!$B$15*MANU!EA135)+('Weight '!$B$16*MANU!EP135)</f>
        <v>74.456156958135864</v>
      </c>
      <c r="H10" s="1">
        <f>('Weight '!$B$3*MANU!L135)+('Weight '!$B$4*MANU!AA135)+(4/5*'Weight '!$B$5*MANU!AP135)+('Weight '!$B$8*MANU!BE135)+('Weight '!$B$9*MANU!BT135)+('Weight '!$B$10*MANU!CI135)+(4/5*'Weight '!$B$11*MANU!CX135)+('Weight '!$B$14*MANU!DM135)+('Weight '!$B$15*MANU!EB135)+('Weight '!$B$16*MANU!EQ135)</f>
        <v>77.323598675914198</v>
      </c>
      <c r="I10" s="1">
        <f>('Weight '!$B$3*MANU!M135)+('Weight '!$B$4*MANU!AB135)+(4/5*'Weight '!$B$5*MANU!AQ135)+('Weight '!$B$8*MANU!BF135)+('Weight '!$B$9*MANU!BU135)+('Weight '!$B$10*MANU!CJ135)+(4/5*'Weight '!$B$11*MANU!CY135)+('Weight '!$B$14*MANU!DN135)+('Weight '!$B$15*MANU!EC135)+('Weight '!$B$16*MANU!ER135)</f>
        <v>80.612904858299544</v>
      </c>
      <c r="J10" s="1">
        <f>('Weight '!$B$3*MANU!N135)+('Weight '!$B$4*MANU!AC135)+(4/5*'Weight '!$B$5*MANU!AR135)+('Weight '!$B$8*MANU!BG135)+('Weight '!$B$9*MANU!BV135)+('Weight '!$B$10*MANU!CK135)+(4/5*'Weight '!$B$11*MANU!CZ135)+('Weight '!$B$14*MANU!DO135)+('Weight '!$B$15*MANU!ED135)+('Weight '!$B$16*MANU!ES135)</f>
        <v>80.080614737473311</v>
      </c>
      <c r="K10" s="1">
        <f>('Weight '!$B$3*MANU!O135)+('Weight '!$B$4*MANU!AD135)+(4/5*'Weight '!$B$5*MANU!AS135)+('Weight '!$B$8*MANU!BH135)+('Weight '!$B$9*MANU!BW135)+('Weight '!$B$10*MANU!CL135)+(4/5*'Weight '!$B$11*MANU!DA135)+('Weight '!$B$14*MANU!DP135)+('Weight '!$B$15*MANU!EE135)+('Weight '!$B$16*MANU!ET135)</f>
        <v>81.419061891927782</v>
      </c>
      <c r="L10" s="1">
        <f>('Weight '!$B$3*MANU!P135)+('Weight '!$B$4*MANU!AE135)+(4/5*'Weight '!$B$5*MANU!AT135)+('Weight '!$B$8*MANU!BI135)+('Weight '!$B$9*MANU!BX135)+('Weight '!$B$10*MANU!CM135)+(4/5*'Weight '!$B$11*MANU!DB135)+('Weight '!$B$14*MANU!DQ135)+('Weight '!$B$15*MANU!EF135)+('Weight '!$B$16*MANU!EU135)</f>
        <v>79.453315378900413</v>
      </c>
      <c r="M10" s="1">
        <f>('Weight '!$B$3*MANU!Q135)+('Weight '!$B$4*MANU!AF135)+(4/5*'Weight '!$B$5*MANU!AU135)+('Weight '!$B$8*MANU!BJ135)+('Weight '!$B$9*MANU!BY135)+('Weight '!$B$10*MANU!CN135)+(4/5*'Weight '!$B$11*MANU!DC135)+('Weight '!$B$14*MANU!DR135)+('Weight '!$B$15*MANU!EG135)+('Weight '!$B$16*MANU!EV135)</f>
        <v>79.896273784355131</v>
      </c>
      <c r="N10" s="1">
        <f>('Weight '!$B$3*MANU!R135)+('Weight '!$B$4*MANU!AG135)+(4/5*'Weight '!$B$5*MANU!AV135)+('Weight '!$B$8*MANU!BK135)+('Weight '!$B$9*MANU!BZ135)+('Weight '!$B$10*MANU!CO135)+(4/5*'Weight '!$B$11*MANU!DD135)+('Weight '!$B$14*MANU!DS135)+('Weight '!$B$15*MANU!EH135)+('Weight '!$B$16*MANU!EW135)</f>
        <v>84.521839820729028</v>
      </c>
      <c r="O10" s="1">
        <f>('Weight '!$B$3*MANU!S135)+('Weight '!$B$4*MANU!AH135)+(4/5*'Weight '!$B$5*MANU!AW135)+('Weight '!$B$8*MANU!BL135)+('Weight '!$B$9*MANU!CA135)+('Weight '!$B$10*MANU!CP135)+(4/5*'Weight '!$B$11*MANU!DE135)+('Weight '!$B$14*MANU!DT135)+('Weight '!$B$15*MANU!EI135)+('Weight '!$B$16*MANU!EX135)</f>
        <v>77.272302932472414</v>
      </c>
      <c r="P10" s="1">
        <f>('Weight '!$B$3*MANU!T135)+('Weight '!$B$4*MANU!AI135)+(4/5*'Weight '!$B$5*MANU!AX135)+('Weight '!$B$8*MANU!BM135)+('Weight '!$B$9*MANU!CB135)+('Weight '!$B$10*MANU!CQ135)+(4/5*'Weight '!$B$11*MANU!DF135)+('Weight '!$B$14*MANU!DU135)+('Weight '!$B$15*MANU!EJ135)+('Weight '!$B$16*MANU!EY135)</f>
        <v>80.289239589239543</v>
      </c>
    </row>
    <row r="11" spans="1:16" ht="15">
      <c r="A11" s="1" t="s">
        <v>689</v>
      </c>
      <c r="B11" s="1">
        <f>('Weight '!$B$3*MANU!F136)+('Weight '!$B$4*MANU!U136)+(4/5*'Weight '!$B$5*MANU!AJ136)+('Weight '!$B$8*MANU!AY136)+('Weight '!$B$9*MANU!BN136)+('Weight '!$B$10*MANU!CC136)+(4/5*'Weight '!$B$11*MANU!CR136)+('Weight '!$B$14*MANU!DG136)+('Weight '!$B$15*MANU!DV136)+('Weight '!$B$16*MANU!EK136)</f>
        <v>76.28943055939763</v>
      </c>
      <c r="C11" s="1">
        <f>('Weight '!$B$3*MANU!G136)+('Weight '!$B$4*MANU!V136)+(4/5*'Weight '!$B$5*MANU!AK136)+('Weight '!$B$8*MANU!AZ136)+('Weight '!$B$9*MANU!BO136)+('Weight '!$B$10*MANU!CD136)+(4/5*'Weight '!$B$11*MANU!CS136)+('Weight '!$B$14*MANU!DH136)+('Weight '!$B$15*MANU!DW136)+('Weight '!$B$16*MANU!EL136)</f>
        <v>75.261073600784229</v>
      </c>
      <c r="D11" s="1">
        <f>('Weight '!$B$3*MANU!H136)+('Weight '!$B$4*MANU!W136)+(4/5*'Weight '!$B$5*MANU!AL136)+('Weight '!$B$8*MANU!BA136)+('Weight '!$B$9*MANU!BP136)+('Weight '!$B$10*MANU!CE136)+(4/5*'Weight '!$B$11*MANU!CT136)+('Weight '!$B$14*MANU!DI136)+('Weight '!$B$15*MANU!DX136)+('Weight '!$B$16*MANU!EM136)</f>
        <v>68.630134295262138</v>
      </c>
      <c r="E11" s="1">
        <f>('Weight '!$B$3*MANU!I136)+('Weight '!$B$4*MANU!X136)+(4/5*'Weight '!$B$5*MANU!AM136)+('Weight '!$B$8*MANU!BB136)+('Weight '!$B$9*MANU!BQ136)+('Weight '!$B$10*MANU!CF136)+(4/5*'Weight '!$B$11*MANU!CU136)+('Weight '!$B$14*MANU!DJ136)+('Weight '!$B$15*MANU!DY136)+('Weight '!$B$16*MANU!EN136)</f>
        <v>75.950759575676912</v>
      </c>
      <c r="F11" s="1">
        <f>('Weight '!$B$3*MANU!J136)+('Weight '!$B$4*MANU!Y136)+(4/5*'Weight '!$B$5*MANU!AN136)+('Weight '!$B$8*MANU!BC136)+('Weight '!$B$9*MANU!BR136)+('Weight '!$B$10*MANU!CG136)+(4/5*'Weight '!$B$11*MANU!CV136)+('Weight '!$B$14*MANU!DK136)+('Weight '!$B$15*MANU!DZ136)+('Weight '!$B$16*MANU!EO136)</f>
        <v>71.90120347278615</v>
      </c>
      <c r="G11" s="1">
        <f>('Weight '!$B$3*MANU!K136)+('Weight '!$B$4*MANU!Z136)+(4/5*'Weight '!$B$5*MANU!AO136)+('Weight '!$B$8*MANU!BD136)+('Weight '!$B$9*MANU!BS136)+('Weight '!$B$10*MANU!CH136)+(4/5*'Weight '!$B$11*MANU!CW136)+('Weight '!$B$14*MANU!DL136)+('Weight '!$B$15*MANU!EA136)+('Weight '!$B$16*MANU!EP136)</f>
        <v>71.652594251586379</v>
      </c>
      <c r="H11" s="1">
        <f>('Weight '!$B$3*MANU!L136)+('Weight '!$B$4*MANU!AA136)+(4/5*'Weight '!$B$5*MANU!AP136)+('Weight '!$B$8*MANU!BE136)+('Weight '!$B$9*MANU!BT136)+('Weight '!$B$10*MANU!CI136)+(4/5*'Weight '!$B$11*MANU!CX136)+('Weight '!$B$14*MANU!DM136)+('Weight '!$B$15*MANU!EB136)+('Weight '!$B$16*MANU!EQ136)</f>
        <v>69.403605619441407</v>
      </c>
      <c r="I11" s="1">
        <f>('Weight '!$B$3*MANU!M136)+('Weight '!$B$4*MANU!AB136)+(4/5*'Weight '!$B$5*MANU!AQ136)+('Weight '!$B$8*MANU!BF136)+('Weight '!$B$9*MANU!BU136)+('Weight '!$B$10*MANU!CJ136)+(4/5*'Weight '!$B$11*MANU!CY136)+('Weight '!$B$14*MANU!DN136)+('Weight '!$B$15*MANU!EC136)+('Weight '!$B$16*MANU!ER136)</f>
        <v>68.486959051125268</v>
      </c>
      <c r="J11" s="1">
        <f>('Weight '!$B$3*MANU!N136)+('Weight '!$B$4*MANU!AC136)+(4/5*'Weight '!$B$5*MANU!AR136)+('Weight '!$B$8*MANU!BG136)+('Weight '!$B$9*MANU!BV136)+('Weight '!$B$10*MANU!CK136)+(4/5*'Weight '!$B$11*MANU!CZ136)+('Weight '!$B$14*MANU!DO136)+('Weight '!$B$15*MANU!ED136)+('Weight '!$B$16*MANU!ES136)</f>
        <v>65.571554601159818</v>
      </c>
      <c r="K11" s="1">
        <f>('Weight '!$B$3*MANU!O136)+('Weight '!$B$4*MANU!AD136)+(4/5*'Weight '!$B$5*MANU!AS136)+('Weight '!$B$8*MANU!BH136)+('Weight '!$B$9*MANU!BW136)+('Weight '!$B$10*MANU!CL136)+(4/5*'Weight '!$B$11*MANU!DA136)+('Weight '!$B$14*MANU!DP136)+('Weight '!$B$15*MANU!EE136)+('Weight '!$B$16*MANU!ET136)</f>
        <v>43.414548907388124</v>
      </c>
      <c r="L11" s="1">
        <f>('Weight '!$B$3*MANU!P136)+('Weight '!$B$4*MANU!AE136)+(4/5*'Weight '!$B$5*MANU!AT136)+('Weight '!$B$8*MANU!BI136)+('Weight '!$B$9*MANU!BX136)+('Weight '!$B$10*MANU!CM136)+(4/5*'Weight '!$B$11*MANU!DB136)+('Weight '!$B$14*MANU!DQ136)+('Weight '!$B$15*MANU!EF136)+('Weight '!$B$16*MANU!EU136)</f>
        <v>43.514650543470353</v>
      </c>
      <c r="M11" s="1">
        <f>('Weight '!$B$3*MANU!Q136)+('Weight '!$B$4*MANU!AF136)+(4/5*'Weight '!$B$5*MANU!AU136)+('Weight '!$B$8*MANU!BJ136)+('Weight '!$B$9*MANU!BY136)+('Weight '!$B$10*MANU!CN136)+(4/5*'Weight '!$B$11*MANU!DC136)+('Weight '!$B$14*MANU!DR136)+('Weight '!$B$15*MANU!EG136)+('Weight '!$B$16*MANU!EV136)</f>
        <v>38.737751146714871</v>
      </c>
      <c r="N11" s="1">
        <f>('Weight '!$B$3*MANU!R136)+('Weight '!$B$4*MANU!AG136)+(4/5*'Weight '!$B$5*MANU!AV136)+('Weight '!$B$8*MANU!BK136)+('Weight '!$B$9*MANU!BZ136)+('Weight '!$B$10*MANU!CO136)+(4/5*'Weight '!$B$11*MANU!DD136)+('Weight '!$B$14*MANU!DS136)+('Weight '!$B$15*MANU!EH136)+('Weight '!$B$16*MANU!EW136)</f>
        <v>41.362232985593593</v>
      </c>
      <c r="O11" s="1">
        <f>('Weight '!$B$3*MANU!S136)+('Weight '!$B$4*MANU!AH136)+(4/5*'Weight '!$B$5*MANU!AW136)+('Weight '!$B$8*MANU!BL136)+('Weight '!$B$9*MANU!CA136)+('Weight '!$B$10*MANU!CP136)+(4/5*'Weight '!$B$11*MANU!DE136)+('Weight '!$B$14*MANU!DT136)+('Weight '!$B$15*MANU!EI136)+('Weight '!$B$16*MANU!EX136)</f>
        <v>42.976171049031038</v>
      </c>
      <c r="P11" s="1">
        <f>('Weight '!$B$3*MANU!T136)+('Weight '!$B$4*MANU!AI136)+(4/5*'Weight '!$B$5*MANU!AX136)+('Weight '!$B$8*MANU!BM136)+('Weight '!$B$9*MANU!CB136)+('Weight '!$B$10*MANU!CQ136)+(4/5*'Weight '!$B$11*MANU!DF136)+('Weight '!$B$14*MANU!DU136)+('Weight '!$B$15*MANU!EJ136)+('Weight '!$B$16*MANU!EY136)</f>
        <v>40.824999999999967</v>
      </c>
    </row>
  </sheetData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c659ca62-eade-4339-b542-0a645192349a}">
  <sheetPr codeName="Sheet23"/>
  <dimension ref="A1:P45"/>
  <sheetViews>
    <sheetView workbookViewId="0" topLeftCell="A9">
      <selection pane="topLeft" activeCell="B25" sqref="B25:P45"/>
    </sheetView>
  </sheetViews>
  <sheetFormatPr defaultColWidth="11.4242857142857" defaultRowHeight="15"/>
  <cols>
    <col min="1" max="1" width="30" style="1" bestFit="1" customWidth="1"/>
    <col min="2" max="16384" width="11.4285714285714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6" ht="15">
      <c r="A2" s="24" t="s">
        <v>539</v>
      </c>
      <c r="B2" s="1">
        <f>(2/3*'Weight '!$B$4*MANU!U27)+(MANU!AJ27*3/5*'Weight '!$B$5)+('Weight '!$B$11*3/5*MANU!CR27)+(1/5*MANU!DG27*'Weight '!$B$14)</f>
        <v>16.230700119071958</v>
      </c>
      <c r="C2" s="1">
        <f>(2/3*'Weight '!$B$4*MANU!V27)+(MANU!AK27*3/5*'Weight '!$B$5)+('Weight '!$B$11*3/5*MANU!CS27)+(1/5*MANU!DH27*'Weight '!$B$14)</f>
        <v>17.549042105917195</v>
      </c>
      <c r="D2" s="1">
        <f>(2/3*'Weight '!$B$4*MANU!W27)+(MANU!AL27*3/5*'Weight '!$B$5)+('Weight '!$B$11*3/5*MANU!CT27)+(1/5*MANU!DI27*'Weight '!$B$14)</f>
        <v>15.232471761558237</v>
      </c>
      <c r="E2" s="1">
        <f>(2/3*'Weight '!$B$4*MANU!X27)+(MANU!AM27*3/5*'Weight '!$B$5)+('Weight '!$B$11*3/5*MANU!CU27)+(1/5*MANU!DJ27*'Weight '!$B$14)</f>
        <v>15.599542811082467</v>
      </c>
      <c r="F2" s="1">
        <f>(2/3*'Weight '!$B$4*MANU!Y27)+(MANU!AN27*3/5*'Weight '!$B$5)+('Weight '!$B$11*3/5*MANU!CV27)+(1/5*MANU!DK27*'Weight '!$B$14)</f>
        <v>16.451684286936075</v>
      </c>
      <c r="G2" s="1">
        <f>(2/3*'Weight '!$B$4*MANU!Z27)+(MANU!AO27*3/5*'Weight '!$B$5)+('Weight '!$B$11*3/5*MANU!CW27)+(1/5*MANU!DL27*'Weight '!$B$14)</f>
        <v>16.521073961499482</v>
      </c>
      <c r="H2" s="1">
        <f>(2/3*'Weight '!$B$4*MANU!AA27)+(MANU!AP27*3/5*'Weight '!$B$5)+('Weight '!$B$11*3/5*MANU!CX27)+(1/5*MANU!DM27*'Weight '!$B$14)</f>
        <v>16.008877487436369</v>
      </c>
      <c r="I2" s="1">
        <f>(2/3*'Weight '!$B$4*MANU!AB27)+(MANU!AQ27*3/5*'Weight '!$B$5)+('Weight '!$B$11*3/5*MANU!CY27)+(1/5*MANU!DN27*'Weight '!$B$14)</f>
        <v>14.918849564693888</v>
      </c>
      <c r="J2" s="1">
        <f>(2/3*'Weight '!$B$4*MANU!AC27)+(MANU!AR27*3/5*'Weight '!$B$5)+('Weight '!$B$11*3/5*MANU!CZ27)+(1/5*MANU!DO27*'Weight '!$B$14)</f>
        <v>16.046563871563858</v>
      </c>
      <c r="K2" s="1">
        <f>(2/3*'Weight '!$B$4*MANU!AD27)+(MANU!AS27*3/5*'Weight '!$B$5)+('Weight '!$B$11*3/5*MANU!DA27)+(1/5*MANU!DP27*'Weight '!$B$14)</f>
        <v>16.172945542837319</v>
      </c>
      <c r="L2" s="1">
        <f>(2/3*'Weight '!$B$4*MANU!AE27)+(MANU!AT27*3/5*'Weight '!$B$5)+('Weight '!$B$11*3/5*MANU!DB27)+(1/5*MANU!DQ27*'Weight '!$B$14)</f>
        <v>13.931947278788488</v>
      </c>
      <c r="M2" s="1">
        <f>(2/3*'Weight '!$B$4*MANU!AF27)+(MANU!AU27*3/5*'Weight '!$B$5)+('Weight '!$B$11*3/5*MANU!DC27)+(1/5*MANU!DR27*'Weight '!$B$14)</f>
        <v>11.400200271335347</v>
      </c>
      <c r="N2" s="1">
        <f>(2/3*'Weight '!$B$4*MANU!AG27)+(MANU!AV27*3/5*'Weight '!$B$5)+('Weight '!$B$11*3/5*MANU!DD27)+(1/5*MANU!DS27*'Weight '!$B$14)</f>
        <v>8.3621684053651162</v>
      </c>
      <c r="O2" s="1">
        <f>(2/3*'Weight '!$B$4*MANU!AH27)+(MANU!AW27*3/5*'Weight '!$B$5)+('Weight '!$B$11*3/5*MANU!DE27)+(1/5*MANU!DT27*'Weight '!$B$14)</f>
        <v>6.4195618464804154</v>
      </c>
      <c r="P2" s="1">
        <f>(2/3*'Weight '!$B$4*MANU!AI27)+(MANU!AX27*3/5*'Weight '!$B$5)+('Weight '!$B$11*3/5*MANU!DF27)+(1/5*MANU!DU27*'Weight '!$B$14)</f>
        <v>0</v>
      </c>
    </row>
    <row r="3" spans="1:16" ht="15">
      <c r="A3" s="24" t="s">
        <v>585</v>
      </c>
      <c r="B3" s="1">
        <f>(2/3*'Weight '!$B$4*MANU!U28)+(MANU!AJ28*3/5*'Weight '!$B$5)+('Weight '!$B$11*3/5*MANU!CR28)+(1/5*MANU!DG28*'Weight '!$B$14)</f>
        <v>10.119841042824442</v>
      </c>
      <c r="C3" s="1">
        <f>(2/3*'Weight '!$B$4*MANU!V28)+(MANU!AK28*3/5*'Weight '!$B$5)+('Weight '!$B$11*3/5*MANU!CS28)+(1/5*MANU!DH28*'Weight '!$B$14)</f>
        <v>6.4792535946974557</v>
      </c>
      <c r="D3" s="1">
        <f>(2/3*'Weight '!$B$4*MANU!W28)+(MANU!AL28*3/5*'Weight '!$B$5)+('Weight '!$B$11*3/5*MANU!CT28)+(1/5*MANU!DI28*'Weight '!$B$14)</f>
        <v>5.8707363702890616</v>
      </c>
      <c r="E3" s="1">
        <f>(2/3*'Weight '!$B$4*MANU!X28)+(MANU!AM28*3/5*'Weight '!$B$5)+('Weight '!$B$11*3/5*MANU!CU28)+(1/5*MANU!DJ28*'Weight '!$B$14)</f>
        <v>5.8343398081073419</v>
      </c>
      <c r="F3" s="1">
        <f>(2/3*'Weight '!$B$4*MANU!Y28)+(MANU!AN28*3/5*'Weight '!$B$5)+('Weight '!$B$11*3/5*MANU!CV28)+(1/5*MANU!DK28*'Weight '!$B$14)</f>
        <v>6.224004357131931</v>
      </c>
      <c r="G3" s="1">
        <f>(2/3*'Weight '!$B$4*MANU!Z28)+(MANU!AO28*3/5*'Weight '!$B$5)+('Weight '!$B$11*3/5*MANU!CW28)+(1/5*MANU!DL28*'Weight '!$B$14)</f>
        <v>4.0512791556269754</v>
      </c>
      <c r="H3" s="1">
        <f>(2/3*'Weight '!$B$4*MANU!AA28)+(MANU!AP28*3/5*'Weight '!$B$5)+('Weight '!$B$11*3/5*MANU!CX28)+(1/5*MANU!DM28*'Weight '!$B$14)</f>
        <v>6.471979207964405</v>
      </c>
      <c r="I3" s="1">
        <f>(2/3*'Weight '!$B$4*MANU!AB28)+(MANU!AQ28*3/5*'Weight '!$B$5)+('Weight '!$B$11*3/5*MANU!CY28)+(1/5*MANU!DN28*'Weight '!$B$14)</f>
        <v>8.0429241699807719</v>
      </c>
      <c r="J3" s="1">
        <f>(2/3*'Weight '!$B$4*MANU!AC28)+(MANU!AR28*3/5*'Weight '!$B$5)+('Weight '!$B$11*3/5*MANU!CZ28)+(1/5*MANU!DO28*'Weight '!$B$14)</f>
        <v>8.6144348420052186</v>
      </c>
      <c r="K3" s="1">
        <f>(2/3*'Weight '!$B$4*MANU!AD28)+(MANU!AS28*3/5*'Weight '!$B$5)+('Weight '!$B$11*3/5*MANU!DA28)+(1/5*MANU!DP28*'Weight '!$B$14)</f>
        <v>4.7377647714604185</v>
      </c>
      <c r="L3" s="1">
        <f>(2/3*'Weight '!$B$4*MANU!AE28)+(MANU!AT28*3/5*'Weight '!$B$5)+('Weight '!$B$11*3/5*MANU!DB28)+(1/5*MANU!DQ28*'Weight '!$B$14)</f>
        <v>4.7424326511735391</v>
      </c>
      <c r="M3" s="1">
        <f>(2/3*'Weight '!$B$4*MANU!AF28)+(MANU!AU28*3/5*'Weight '!$B$5)+('Weight '!$B$11*3/5*MANU!DC28)+(1/5*MANU!DR28*'Weight '!$B$14)</f>
        <v>0</v>
      </c>
      <c r="N3" s="1">
        <f>(2/3*'Weight '!$B$4*MANU!AG28)+(MANU!AV28*3/5*'Weight '!$B$5)+('Weight '!$B$11*3/5*MANU!DD28)+(1/5*MANU!DS28*'Weight '!$B$14)</f>
        <v>0</v>
      </c>
      <c r="O3" s="1">
        <f>(2/3*'Weight '!$B$4*MANU!AH28)+(MANU!AW28*3/5*'Weight '!$B$5)+('Weight '!$B$11*3/5*MANU!DE28)+(1/5*MANU!DT28*'Weight '!$B$14)</f>
        <v>0</v>
      </c>
      <c r="P3" s="1">
        <f>(2/3*'Weight '!$B$4*MANU!AI28)+(MANU!AX28*3/5*'Weight '!$B$5)+('Weight '!$B$11*3/5*MANU!DF28)+(1/5*MANU!DU28*'Weight '!$B$14)</f>
        <v>0</v>
      </c>
    </row>
    <row r="4" spans="1:16" ht="15">
      <c r="A4" s="24" t="s">
        <v>625</v>
      </c>
      <c r="B4" s="1">
        <f>(2/3*'Weight '!$B$4*MANU!U29)+(MANU!AJ29*3/5*'Weight '!$B$5)+('Weight '!$B$11*3/5*MANU!CR29)+(1/5*MANU!DG29*'Weight '!$B$14)</f>
        <v>18.797206791740898</v>
      </c>
      <c r="C4" s="1">
        <f>(2/3*'Weight '!$B$4*MANU!V29)+(MANU!AK29*3/5*'Weight '!$B$5)+('Weight '!$B$11*3/5*MANU!CS29)+(1/5*MANU!DH29*'Weight '!$B$14)</f>
        <v>19.003008496971169</v>
      </c>
      <c r="D4" s="1">
        <f>(2/3*'Weight '!$B$4*MANU!W29)+(MANU!AL29*3/5*'Weight '!$B$5)+('Weight '!$B$11*3/5*MANU!CT29)+(1/5*MANU!DI29*'Weight '!$B$14)</f>
        <v>20.742973180992792</v>
      </c>
      <c r="E4" s="1">
        <f>(2/3*'Weight '!$B$4*MANU!X29)+(MANU!AM29*3/5*'Weight '!$B$5)+('Weight '!$B$11*3/5*MANU!CU29)+(1/5*MANU!DJ29*'Weight '!$B$14)</f>
        <v>20.717202976503916</v>
      </c>
      <c r="F4" s="1">
        <f>(2/3*'Weight '!$B$4*MANU!Y29)+(MANU!AN29*3/5*'Weight '!$B$5)+('Weight '!$B$11*3/5*MANU!CV29)+(1/5*MANU!DK29*'Weight '!$B$14)</f>
        <v>20.544160967237879</v>
      </c>
      <c r="G4" s="1">
        <f>(2/3*'Weight '!$B$4*MANU!Z29)+(MANU!AO29*3/5*'Weight '!$B$5)+('Weight '!$B$11*3/5*MANU!CW29)+(1/5*MANU!DL29*'Weight '!$B$14)</f>
        <v>18.2149726443769</v>
      </c>
      <c r="H4" s="1">
        <f>(2/3*'Weight '!$B$4*MANU!AA29)+(MANU!AP29*3/5*'Weight '!$B$5)+('Weight '!$B$11*3/5*MANU!CX29)+(1/5*MANU!DM29*'Weight '!$B$14)</f>
        <v>17.907847923341997</v>
      </c>
      <c r="I4" s="1">
        <f>(2/3*'Weight '!$B$4*MANU!AB29)+(MANU!AQ29*3/5*'Weight '!$B$5)+('Weight '!$B$11*3/5*MANU!CY29)+(1/5*MANU!DN29*'Weight '!$B$14)</f>
        <v>16.832535203867163</v>
      </c>
      <c r="J4" s="1">
        <f>(2/3*'Weight '!$B$4*MANU!AC29)+(MANU!AR29*3/5*'Weight '!$B$5)+('Weight '!$B$11*3/5*MANU!CZ29)+(1/5*MANU!DO29*'Weight '!$B$14)</f>
        <v>17.426860420281468</v>
      </c>
      <c r="K4" s="1">
        <f>(2/3*'Weight '!$B$4*MANU!AD29)+(MANU!AS29*3/5*'Weight '!$B$5)+('Weight '!$B$11*3/5*MANU!DA29)+(1/5*MANU!DP29*'Weight '!$B$14)</f>
        <v>17.645854130290356</v>
      </c>
      <c r="L4" s="1">
        <f>(2/3*'Weight '!$B$4*MANU!AE29)+(MANU!AT29*3/5*'Weight '!$B$5)+('Weight '!$B$11*3/5*MANU!DB29)+(1/5*MANU!DQ29*'Weight '!$B$14)</f>
        <v>17.255228161773879</v>
      </c>
      <c r="M4" s="1">
        <f>(2/3*'Weight '!$B$4*MANU!AF29)+(MANU!AU29*3/5*'Weight '!$B$5)+('Weight '!$B$11*3/5*MANU!DC29)+(1/5*MANU!DR29*'Weight '!$B$14)</f>
        <v>16.700625309559179</v>
      </c>
      <c r="N4" s="1">
        <f>(2/3*'Weight '!$B$4*MANU!AG29)+(MANU!AV29*3/5*'Weight '!$B$5)+('Weight '!$B$11*3/5*MANU!DD29)+(1/5*MANU!DS29*'Weight '!$B$14)</f>
        <v>11.618995771670185</v>
      </c>
      <c r="O4" s="1">
        <f>(2/3*'Weight '!$B$4*MANU!AH29)+(MANU!AW29*3/5*'Weight '!$B$5)+('Weight '!$B$11*3/5*MANU!DE29)+(1/5*MANU!DT29*'Weight '!$B$14)</f>
        <v>10.984900189387243</v>
      </c>
      <c r="P4" s="1">
        <f>(2/3*'Weight '!$B$4*MANU!AI29)+(MANU!AX29*3/5*'Weight '!$B$5)+('Weight '!$B$11*3/5*MANU!DF29)+(1/5*MANU!DU29*'Weight '!$B$14)</f>
        <v>11.70681284189758</v>
      </c>
    </row>
    <row r="5" spans="1:16" ht="15">
      <c r="A5" s="24" t="s">
        <v>899</v>
      </c>
      <c r="B5" s="1">
        <f>(2/3*'Weight '!$B$4*MANU!U30)+(MANU!AJ30*3/5*'Weight '!$B$5)+('Weight '!$B$11*3/5*MANU!CR30)+(1/5*MANU!DG30*'Weight '!$B$14)</f>
        <v>19.242999764457402</v>
      </c>
      <c r="C5" s="1">
        <f>(2/3*'Weight '!$B$4*MANU!V30)+(MANU!AK30*3/5*'Weight '!$B$5)+('Weight '!$B$11*3/5*MANU!CS30)+(1/5*MANU!DH30*'Weight '!$B$14)</f>
        <v>17.507401599498188</v>
      </c>
      <c r="D5" s="1">
        <f>(2/3*'Weight '!$B$4*MANU!W30)+(MANU!AL30*3/5*'Weight '!$B$5)+('Weight '!$B$11*3/5*MANU!CT30)+(1/5*MANU!DI30*'Weight '!$B$14)</f>
        <v>17.182259651430108</v>
      </c>
      <c r="E5" s="1">
        <f>(2/3*'Weight '!$B$4*MANU!X30)+(MANU!AM30*3/5*'Weight '!$B$5)+('Weight '!$B$11*3/5*MANU!CU30)+(1/5*MANU!DJ30*'Weight '!$B$14)</f>
        <v>13.126906705283471</v>
      </c>
      <c r="F5" s="1">
        <f>(2/3*'Weight '!$B$4*MANU!Y30)+(MANU!AN30*3/5*'Weight '!$B$5)+('Weight '!$B$11*3/5*MANU!CV30)+(1/5*MANU!DK30*'Weight '!$B$14)</f>
        <v>11.965519096288316</v>
      </c>
      <c r="G5" s="1">
        <f>(2/3*'Weight '!$B$4*MANU!Z30)+(MANU!AO30*3/5*'Weight '!$B$5)+('Weight '!$B$11*3/5*MANU!CW30)+(1/5*MANU!DL30*'Weight '!$B$14)</f>
        <v>12.388433637284697</v>
      </c>
      <c r="H5" s="1">
        <f>(2/3*'Weight '!$B$4*MANU!AA30)+(MANU!AP30*3/5*'Weight '!$B$5)+('Weight '!$B$11*3/5*MANU!CX30)+(1/5*MANU!DM30*'Weight '!$B$14)</f>
        <v>11.560948552082694</v>
      </c>
      <c r="I5" s="1">
        <f>(2/3*'Weight '!$B$4*MANU!AB30)+(MANU!AQ30*3/5*'Weight '!$B$5)+('Weight '!$B$11*3/5*MANU!CY30)+(1/5*MANU!DN30*'Weight '!$B$14)</f>
        <v>11.108090058848244</v>
      </c>
      <c r="J5" s="1">
        <f>(2/3*'Weight '!$B$4*MANU!AC30)+(MANU!AR30*3/5*'Weight '!$B$5)+('Weight '!$B$11*3/5*MANU!CZ30)+(1/5*MANU!DO30*'Weight '!$B$14)</f>
        <v>12.343334297281659</v>
      </c>
      <c r="K5" s="1">
        <f>(2/3*'Weight '!$B$4*MANU!AD30)+(MANU!AS30*3/5*'Weight '!$B$5)+('Weight '!$B$11*3/5*MANU!DA30)+(1/5*MANU!DP30*'Weight '!$B$14)</f>
        <v>7.6685993874083564</v>
      </c>
      <c r="L5" s="1">
        <f>(2/3*'Weight '!$B$4*MANU!AE30)+(MANU!AT30*3/5*'Weight '!$B$5)+('Weight '!$B$11*3/5*MANU!DB30)+(1/5*MANU!DQ30*'Weight '!$B$14)</f>
        <v>6.9851347377156703</v>
      </c>
      <c r="M5" s="1">
        <f>(2/3*'Weight '!$B$4*MANU!AF30)+(MANU!AU30*3/5*'Weight '!$B$5)+('Weight '!$B$11*3/5*MANU!DC30)+(1/5*MANU!DR30*'Weight '!$B$14)</f>
        <v>7.553576815705334</v>
      </c>
      <c r="N5" s="1">
        <f>(2/3*'Weight '!$B$4*MANU!AG30)+(MANU!AV30*3/5*'Weight '!$B$5)+('Weight '!$B$11*3/5*MANU!DD30)+(1/5*MANU!DS30*'Weight '!$B$14)</f>
        <v>10.956874559548972</v>
      </c>
      <c r="O5" s="1">
        <f>(2/3*'Weight '!$B$4*MANU!AH30)+(MANU!AW30*3/5*'Weight '!$B$5)+('Weight '!$B$11*3/5*MANU!DE30)+(1/5*MANU!DT30*'Weight '!$B$14)</f>
        <v>12.616828410440993</v>
      </c>
      <c r="P5" s="1">
        <f>(2/3*'Weight '!$B$4*MANU!AI30)+(MANU!AX30*3/5*'Weight '!$B$5)+('Weight '!$B$11*3/5*MANU!DF30)+(1/5*MANU!DU30*'Weight '!$B$14)</f>
        <v>8.9566433503721576</v>
      </c>
    </row>
    <row r="6" spans="1:16" ht="15">
      <c r="A6" s="24" t="s">
        <v>768</v>
      </c>
      <c r="B6" s="1">
        <f>(2/3*'Weight '!$B$4*MANU!U31)+(MANU!AJ31*3/5*'Weight '!$B$5)+('Weight '!$B$11*3/5*MANU!CR31)+(1/5*MANU!DG31*'Weight '!$B$14)</f>
        <v>13.165340639106665</v>
      </c>
      <c r="C6" s="1">
        <f>(2/3*'Weight '!$B$4*MANU!V31)+(MANU!AK31*3/5*'Weight '!$B$5)+('Weight '!$B$11*3/5*MANU!CS31)+(1/5*MANU!DH31*'Weight '!$B$14)</f>
        <v>13.776062005201025</v>
      </c>
      <c r="D6" s="1">
        <f>(2/3*'Weight '!$B$4*MANU!W31)+(MANU!AL31*3/5*'Weight '!$B$5)+('Weight '!$B$11*3/5*MANU!CT31)+(1/5*MANU!DI31*'Weight '!$B$14)</f>
        <v>16.293158110983683</v>
      </c>
      <c r="E6" s="1">
        <f>(2/3*'Weight '!$B$4*MANU!X31)+(MANU!AM31*3/5*'Weight '!$B$5)+('Weight '!$B$11*3/5*MANU!CU31)+(1/5*MANU!DJ31*'Weight '!$B$14)</f>
        <v>16.317931737013183</v>
      </c>
      <c r="F6" s="1">
        <f>(2/3*'Weight '!$B$4*MANU!Y31)+(MANU!AN31*3/5*'Weight '!$B$5)+('Weight '!$B$11*3/5*MANU!CV31)+(1/5*MANU!DK31*'Weight '!$B$14)</f>
        <v>13.497379095028879</v>
      </c>
      <c r="G6" s="1">
        <f>(2/3*'Weight '!$B$4*MANU!Z31)+(MANU!AO31*3/5*'Weight '!$B$5)+('Weight '!$B$11*3/5*MANU!CW31)+(1/5*MANU!DL31*'Weight '!$B$14)</f>
        <v>11.892976720249438</v>
      </c>
      <c r="H6" s="1">
        <f>(2/3*'Weight '!$B$4*MANU!AA31)+(MANU!AP31*3/5*'Weight '!$B$5)+('Weight '!$B$11*3/5*MANU!CX31)+(1/5*MANU!DM31*'Weight '!$B$14)</f>
        <v>12.359431078598035</v>
      </c>
      <c r="I6" s="1">
        <f>(2/3*'Weight '!$B$4*MANU!AB31)+(MANU!AQ31*3/5*'Weight '!$B$5)+('Weight '!$B$11*3/5*MANU!CY31)+(1/5*MANU!DN31*'Weight '!$B$14)</f>
        <v>9.7599120198152409</v>
      </c>
      <c r="J6" s="1">
        <f>(2/3*'Weight '!$B$4*MANU!AC31)+(MANU!AR31*3/5*'Weight '!$B$5)+('Weight '!$B$11*3/5*MANU!CZ31)+(1/5*MANU!DO31*'Weight '!$B$14)</f>
        <v>8.0381514605995488</v>
      </c>
      <c r="K6" s="1">
        <f>(2/3*'Weight '!$B$4*MANU!AD31)+(MANU!AS31*3/5*'Weight '!$B$5)+('Weight '!$B$11*3/5*MANU!DA31)+(1/5*MANU!DP31*'Weight '!$B$14)</f>
        <v>8.6505290017425853</v>
      </c>
      <c r="L6" s="1">
        <f>(2/3*'Weight '!$B$4*MANU!AE31)+(MANU!AT31*3/5*'Weight '!$B$5)+('Weight '!$B$11*3/5*MANU!DB31)+(1/5*MANU!DQ31*'Weight '!$B$14)</f>
        <v>7.1142240253792899</v>
      </c>
      <c r="M6" s="1">
        <f>(2/3*'Weight '!$B$4*MANU!AF31)+(MANU!AU31*3/5*'Weight '!$B$5)+('Weight '!$B$11*3/5*MANU!DC31)+(1/5*MANU!DR31*'Weight '!$B$14)</f>
        <v>8.1895083621469915</v>
      </c>
      <c r="N6" s="1">
        <f>(2/3*'Weight '!$B$4*MANU!AG31)+(MANU!AV31*3/5*'Weight '!$B$5)+('Weight '!$B$11*3/5*MANU!DD31)+(1/5*MANU!DS31*'Weight '!$B$14)</f>
        <v>8.0670685629377967</v>
      </c>
      <c r="O6" s="1">
        <f>(2/3*'Weight '!$B$4*MANU!AH31)+(MANU!AW31*3/5*'Weight '!$B$5)+('Weight '!$B$11*3/5*MANU!DE31)+(1/5*MANU!DT31*'Weight '!$B$14)</f>
        <v>9.556334237901396</v>
      </c>
      <c r="P6" s="1">
        <f>(2/3*'Weight '!$B$4*MANU!AI31)+(MANU!AX31*3/5*'Weight '!$B$5)+('Weight '!$B$11*3/5*MANU!DF31)+(1/5*MANU!DU31*'Weight '!$B$14)</f>
        <v>9.3468472043889275</v>
      </c>
    </row>
    <row r="7" spans="1:16" ht="15">
      <c r="A7" s="24" t="s">
        <v>596</v>
      </c>
      <c r="B7" s="1">
        <f>(2/3*'Weight '!$B$4*MANU!U32)+(MANU!AJ32*3/5*'Weight '!$B$5)+('Weight '!$B$11*3/5*MANU!CR32)+(1/5*MANU!DG32*'Weight '!$B$14)</f>
        <v>13.257038552373334</v>
      </c>
      <c r="C7" s="1">
        <f>(2/3*'Weight '!$B$4*MANU!V32)+(MANU!AK32*3/5*'Weight '!$B$5)+('Weight '!$B$11*3/5*MANU!CS32)+(1/5*MANU!DH32*'Weight '!$B$14)</f>
        <v>14.616839220462847</v>
      </c>
      <c r="D7" s="1">
        <f>(2/3*'Weight '!$B$4*MANU!W32)+(MANU!AL32*3/5*'Weight '!$B$5)+('Weight '!$B$11*3/5*MANU!CT32)+(1/5*MANU!DI32*'Weight '!$B$14)</f>
        <v>14.416465979646562</v>
      </c>
      <c r="E7" s="1">
        <f>(2/3*'Weight '!$B$4*MANU!X32)+(MANU!AM32*3/5*'Weight '!$B$5)+('Weight '!$B$11*3/5*MANU!CU32)+(1/5*MANU!DJ32*'Weight '!$B$14)</f>
        <v>16.894305694305693</v>
      </c>
      <c r="F7" s="1">
        <f>(2/3*'Weight '!$B$4*MANU!Y32)+(MANU!AN32*3/5*'Weight '!$B$5)+('Weight '!$B$11*3/5*MANU!CV32)+(1/5*MANU!DK32*'Weight '!$B$14)</f>
        <v>16.19824748760918</v>
      </c>
      <c r="G7" s="1">
        <f>(2/3*'Weight '!$B$4*MANU!Z32)+(MANU!AO32*3/5*'Weight '!$B$5)+('Weight '!$B$11*3/5*MANU!CW32)+(1/5*MANU!DL32*'Weight '!$B$14)</f>
        <v>17.453038711887618</v>
      </c>
      <c r="H7" s="1">
        <f>(2/3*'Weight '!$B$4*MANU!AA32)+(MANU!AP32*3/5*'Weight '!$B$5)+('Weight '!$B$11*3/5*MANU!CX32)+(1/5*MANU!DM32*'Weight '!$B$14)</f>
        <v>18.314907786885243</v>
      </c>
      <c r="I7" s="1">
        <f>(2/3*'Weight '!$B$4*MANU!AB32)+(MANU!AQ32*3/5*'Weight '!$B$5)+('Weight '!$B$11*3/5*MANU!CY32)+(1/5*MANU!DN32*'Weight '!$B$14)</f>
        <v>18.952586206896544</v>
      </c>
      <c r="J7" s="1">
        <f>(2/3*'Weight '!$B$4*MANU!AC32)+(MANU!AR32*3/5*'Weight '!$B$5)+('Weight '!$B$11*3/5*MANU!CZ32)+(1/5*MANU!DO32*'Weight '!$B$14)</f>
        <v>13.919576829691291</v>
      </c>
      <c r="K7" s="1">
        <f>(2/3*'Weight '!$B$4*MANU!AD32)+(MANU!AS32*3/5*'Weight '!$B$5)+('Weight '!$B$11*3/5*MANU!DA32)+(1/5*MANU!DP32*'Weight '!$B$14)</f>
        <v>15.088484083325813</v>
      </c>
      <c r="L7" s="1">
        <f>(2/3*'Weight '!$B$4*MANU!AE32)+(MANU!AT32*3/5*'Weight '!$B$5)+('Weight '!$B$11*3/5*MANU!DB32)+(1/5*MANU!DQ32*'Weight '!$B$14)</f>
        <v>8.1350758701427264</v>
      </c>
      <c r="M7" s="1">
        <f>(2/3*'Weight '!$B$4*MANU!AF32)+(MANU!AU32*3/5*'Weight '!$B$5)+('Weight '!$B$11*3/5*MANU!DC32)+(1/5*MANU!DR32*'Weight '!$B$14)</f>
        <v>8.3739952153110035</v>
      </c>
      <c r="N7" s="1">
        <f>(2/3*'Weight '!$B$4*MANU!AG32)+(MANU!AV32*3/5*'Weight '!$B$5)+('Weight '!$B$11*3/5*MANU!DD32)+(1/5*MANU!DS32*'Weight '!$B$14)</f>
        <v>8.7781247504192912</v>
      </c>
      <c r="O7" s="1">
        <f>(2/3*'Weight '!$B$4*MANU!AH32)+(MANU!AW32*3/5*'Weight '!$B$5)+('Weight '!$B$11*3/5*MANU!DE32)+(1/5*MANU!DT32*'Weight '!$B$14)</f>
        <v>10.189597457627118</v>
      </c>
      <c r="P7" s="1">
        <f>(2/3*'Weight '!$B$4*MANU!AI32)+(MANU!AX32*3/5*'Weight '!$B$5)+('Weight '!$B$11*3/5*MANU!DF32)+(1/5*MANU!DU32*'Weight '!$B$14)</f>
        <v>9.866083916083916</v>
      </c>
    </row>
    <row r="8" spans="1:16" ht="15">
      <c r="A8" s="24" t="s">
        <v>905</v>
      </c>
      <c r="B8" s="1">
        <f>(2/3*'Weight '!$B$4*MANU!U33)+(MANU!AJ33*3/5*'Weight '!$B$5)+('Weight '!$B$11*3/5*MANU!CR33)+(1/5*MANU!DG33*'Weight '!$B$14)</f>
        <v>19.726817004091387</v>
      </c>
      <c r="C8" s="1">
        <f>(2/3*'Weight '!$B$4*MANU!V33)+(MANU!AK33*3/5*'Weight '!$B$5)+('Weight '!$B$11*3/5*MANU!CS33)+(1/5*MANU!DH33*'Weight '!$B$14)</f>
        <v>17.241675558250741</v>
      </c>
      <c r="D8" s="1">
        <f>(2/3*'Weight '!$B$4*MANU!W33)+(MANU!AL33*3/5*'Weight '!$B$5)+('Weight '!$B$11*3/5*MANU!CT33)+(1/5*MANU!DI33*'Weight '!$B$14)</f>
        <v>18.845910728786031</v>
      </c>
      <c r="E8" s="1">
        <f>(2/3*'Weight '!$B$4*MANU!X33)+(MANU!AM33*3/5*'Weight '!$B$5)+('Weight '!$B$11*3/5*MANU!CU33)+(1/5*MANU!DJ33*'Weight '!$B$14)</f>
        <v>19.42881877189367</v>
      </c>
      <c r="F8" s="1">
        <f>(2/3*'Weight '!$B$4*MANU!Y33)+(MANU!AN33*3/5*'Weight '!$B$5)+('Weight '!$B$11*3/5*MANU!CV33)+(1/5*MANU!DK33*'Weight '!$B$14)</f>
        <v>19.416958531664413</v>
      </c>
      <c r="G8" s="1">
        <f>(2/3*'Weight '!$B$4*MANU!Z33)+(MANU!AO33*3/5*'Weight '!$B$5)+('Weight '!$B$11*3/5*MANU!CW33)+(1/5*MANU!DL33*'Weight '!$B$14)</f>
        <v>19.962396873643073</v>
      </c>
      <c r="H8" s="1">
        <f>(2/3*'Weight '!$B$4*MANU!AA33)+(MANU!AP33*3/5*'Weight '!$B$5)+('Weight '!$B$11*3/5*MANU!CX33)+(1/5*MANU!DM33*'Weight '!$B$14)</f>
        <v>19.11913056021347</v>
      </c>
      <c r="I8" s="1">
        <f>(2/3*'Weight '!$B$4*MANU!AB33)+(MANU!AQ33*3/5*'Weight '!$B$5)+('Weight '!$B$11*3/5*MANU!CY33)+(1/5*MANU!DN33*'Weight '!$B$14)</f>
        <v>18.86647882513661</v>
      </c>
      <c r="J8" s="1">
        <f>(2/3*'Weight '!$B$4*MANU!AC33)+(MANU!AR33*3/5*'Weight '!$B$5)+('Weight '!$B$11*3/5*MANU!CZ33)+(1/5*MANU!DO33*'Weight '!$B$14)</f>
        <v>16.608903133903127</v>
      </c>
      <c r="K8" s="1">
        <f>(2/3*'Weight '!$B$4*MANU!AD33)+(MANU!AS33*3/5*'Weight '!$B$5)+('Weight '!$B$11*3/5*MANU!DA33)+(1/5*MANU!DP33*'Weight '!$B$14)</f>
        <v>18.037859868192836</v>
      </c>
      <c r="L8" s="1">
        <f>(2/3*'Weight '!$B$4*MANU!AE33)+(MANU!AT33*3/5*'Weight '!$B$5)+('Weight '!$B$11*3/5*MANU!DB33)+(1/5*MANU!DQ33*'Weight '!$B$14)</f>
        <v>18.178098601401967</v>
      </c>
      <c r="M8" s="1">
        <f>(2/3*'Weight '!$B$4*MANU!AF33)+(MANU!AU33*3/5*'Weight '!$B$5)+('Weight '!$B$11*3/5*MANU!DC33)+(1/5*MANU!DR33*'Weight '!$B$14)</f>
        <v>17.094935212257734</v>
      </c>
      <c r="N8" s="1">
        <f>(2/3*'Weight '!$B$4*MANU!AG33)+(MANU!AV33*3/5*'Weight '!$B$5)+('Weight '!$B$11*3/5*MANU!DD33)+(1/5*MANU!DS33*'Weight '!$B$14)</f>
        <v>11.367805836139167</v>
      </c>
      <c r="O8" s="1">
        <f>(2/3*'Weight '!$B$4*MANU!AH33)+(MANU!AW33*3/5*'Weight '!$B$5)+('Weight '!$B$11*3/5*MANU!DE33)+(1/5*MANU!DT33*'Weight '!$B$14)</f>
        <v>12.729977144569952</v>
      </c>
      <c r="P8" s="1">
        <f>(2/3*'Weight '!$B$4*MANU!AI33)+(MANU!AX33*3/5*'Weight '!$B$5)+('Weight '!$B$11*3/5*MANU!DF33)+(1/5*MANU!DU33*'Weight '!$B$14)</f>
        <v>8.3587515232081522</v>
      </c>
    </row>
    <row r="9" spans="1:16" ht="15">
      <c r="A9" s="24" t="s">
        <v>706</v>
      </c>
      <c r="B9" s="1">
        <f>(2/3*'Weight '!$B$4*MANU!U34)+(MANU!AJ34*3/5*'Weight '!$B$5)+('Weight '!$B$11*3/5*MANU!CR34)+(1/5*MANU!DG34*'Weight '!$B$14)</f>
        <v>16.15923361457569</v>
      </c>
      <c r="C9" s="1">
        <f>(2/3*'Weight '!$B$4*MANU!V34)+(MANU!AK34*3/5*'Weight '!$B$5)+('Weight '!$B$11*3/5*MANU!CS34)+(1/5*MANU!DH34*'Weight '!$B$14)</f>
        <v>16.124491900342605</v>
      </c>
      <c r="D9" s="1">
        <f>(2/3*'Weight '!$B$4*MANU!W34)+(MANU!AL34*3/5*'Weight '!$B$5)+('Weight '!$B$11*3/5*MANU!CT34)+(1/5*MANU!DI34*'Weight '!$B$14)</f>
        <v>16.794965489240756</v>
      </c>
      <c r="E9" s="1">
        <f>(2/3*'Weight '!$B$4*MANU!X34)+(MANU!AM34*3/5*'Weight '!$B$5)+('Weight '!$B$11*3/5*MANU!CU34)+(1/5*MANU!DJ34*'Weight '!$B$14)</f>
        <v>16.102310426540274</v>
      </c>
      <c r="F9" s="1">
        <f>(2/3*'Weight '!$B$4*MANU!Y34)+(MANU!AN34*3/5*'Weight '!$B$5)+('Weight '!$B$11*3/5*MANU!CV34)+(1/5*MANU!DK34*'Weight '!$B$14)</f>
        <v>16.422011322011318</v>
      </c>
      <c r="G9" s="1">
        <f>(2/3*'Weight '!$B$4*MANU!Z34)+(MANU!AO34*3/5*'Weight '!$B$5)+('Weight '!$B$11*3/5*MANU!CW34)+(1/5*MANU!DL34*'Weight '!$B$14)</f>
        <v>15.942139708097145</v>
      </c>
      <c r="H9" s="1">
        <f>(2/3*'Weight '!$B$4*MANU!AA34)+(MANU!AP34*3/5*'Weight '!$B$5)+('Weight '!$B$11*3/5*MANU!CX34)+(1/5*MANU!DM34*'Weight '!$B$14)</f>
        <v>17.215327166837955</v>
      </c>
      <c r="I9" s="1">
        <f>(2/3*'Weight '!$B$4*MANU!AB34)+(MANU!AQ34*3/5*'Weight '!$B$5)+('Weight '!$B$11*3/5*MANU!CY34)+(1/5*MANU!DN34*'Weight '!$B$14)</f>
        <v>13.080891393442618</v>
      </c>
      <c r="J9" s="1">
        <f>(2/3*'Weight '!$B$4*MANU!AC34)+(MANU!AR34*3/5*'Weight '!$B$5)+('Weight '!$B$11*3/5*MANU!CZ34)+(1/5*MANU!DO34*'Weight '!$B$14)</f>
        <v>12.055725022104319</v>
      </c>
      <c r="K9" s="1">
        <f>(2/3*'Weight '!$B$4*MANU!AD34)+(MANU!AS34*3/5*'Weight '!$B$5)+('Weight '!$B$11*3/5*MANU!DA34)+(1/5*MANU!DP34*'Weight '!$B$14)</f>
        <v>14.204997109492419</v>
      </c>
      <c r="L9" s="1">
        <f>(2/3*'Weight '!$B$4*MANU!AE34)+(MANU!AT34*3/5*'Weight '!$B$5)+('Weight '!$B$11*3/5*MANU!DB34)+(1/5*MANU!DQ34*'Weight '!$B$14)</f>
        <v>15.735569783869892</v>
      </c>
      <c r="M9" s="1">
        <f>(2/3*'Weight '!$B$4*MANU!AF34)+(MANU!AU34*3/5*'Weight '!$B$5)+('Weight '!$B$11*3/5*MANU!DC34)+(1/5*MANU!DR34*'Weight '!$B$14)</f>
        <v>11.449029672655229</v>
      </c>
      <c r="N9" s="1">
        <f>(2/3*'Weight '!$B$4*MANU!AG34)+(MANU!AV34*3/5*'Weight '!$B$5)+('Weight '!$B$11*3/5*MANU!DD34)+(1/5*MANU!DS34*'Weight '!$B$14)</f>
        <v>11.251666666666662</v>
      </c>
      <c r="O9" s="1">
        <f>(2/3*'Weight '!$B$4*MANU!AH34)+(MANU!AW34*3/5*'Weight '!$B$5)+('Weight '!$B$11*3/5*MANU!DE34)+(1/5*MANU!DT34*'Weight '!$B$14)</f>
        <v>12.062276708463115</v>
      </c>
      <c r="P9" s="1">
        <f>(2/3*'Weight '!$B$4*MANU!AI34)+(MANU!AX34*3/5*'Weight '!$B$5)+('Weight '!$B$11*3/5*MANU!DF34)+(1/5*MANU!DU34*'Weight '!$B$14)</f>
        <v>11.884032485875705</v>
      </c>
    </row>
    <row r="10" spans="1:16" ht="15">
      <c r="A10" s="24" t="s">
        <v>733</v>
      </c>
      <c r="B10" s="1">
        <f>(2/3*'Weight '!$B$4*MANU!U35)+(MANU!AJ35*3/5*'Weight '!$B$5)+('Weight '!$B$11*3/5*MANU!CR35)+(1/5*MANU!DG35*'Weight '!$B$14)</f>
        <v>18.681341417505443</v>
      </c>
      <c r="C10" s="1">
        <f>(2/3*'Weight '!$B$4*MANU!V35)+(MANU!AK35*3/5*'Weight '!$B$5)+('Weight '!$B$11*3/5*MANU!CS35)+(1/5*MANU!DH35*'Weight '!$B$14)</f>
        <v>18.42253536649341</v>
      </c>
      <c r="D10" s="1">
        <f>(2/3*'Weight '!$B$4*MANU!W35)+(MANU!AL35*3/5*'Weight '!$B$5)+('Weight '!$B$11*3/5*MANU!CT35)+(1/5*MANU!DI35*'Weight '!$B$14)</f>
        <v>12.853339284423157</v>
      </c>
      <c r="E10" s="1">
        <f>(2/3*'Weight '!$B$4*MANU!X35)+(MANU!AM35*3/5*'Weight '!$B$5)+('Weight '!$B$11*3/5*MANU!CU35)+(1/5*MANU!DJ35*'Weight '!$B$14)</f>
        <v>12.696596494167581</v>
      </c>
      <c r="F10" s="1">
        <f>(2/3*'Weight '!$B$4*MANU!Y35)+(MANU!AN35*3/5*'Weight '!$B$5)+('Weight '!$B$11*3/5*MANU!CV35)+(1/5*MANU!DK35*'Weight '!$B$14)</f>
        <v>15.752109084944905</v>
      </c>
      <c r="G10" s="1">
        <f>(2/3*'Weight '!$B$4*MANU!Z35)+(MANU!AO35*3/5*'Weight '!$B$5)+('Weight '!$B$11*3/5*MANU!CW35)+(1/5*MANU!DL35*'Weight '!$B$14)</f>
        <v>16.044250253292802</v>
      </c>
      <c r="H10" s="1">
        <f>(2/3*'Weight '!$B$4*MANU!AA35)+(MANU!AP35*3/5*'Weight '!$B$5)+('Weight '!$B$11*3/5*MANU!CX35)+(1/5*MANU!DM35*'Weight '!$B$14)</f>
        <v>15.947644206063719</v>
      </c>
      <c r="I10" s="1">
        <f>(2/3*'Weight '!$B$4*MANU!AB35)+(MANU!AQ35*3/5*'Weight '!$B$5)+('Weight '!$B$11*3/5*MANU!CY35)+(1/5*MANU!DN35*'Weight '!$B$14)</f>
        <v>13.486696616225295</v>
      </c>
      <c r="J10" s="1">
        <f>(2/3*'Weight '!$B$4*MANU!AC35)+(MANU!AR35*3/5*'Weight '!$B$5)+('Weight '!$B$11*3/5*MANU!CZ35)+(1/5*MANU!DO35*'Weight '!$B$14)</f>
        <v>13.122818599311133</v>
      </c>
      <c r="K10" s="1">
        <f>(2/3*'Weight '!$B$4*MANU!AD35)+(MANU!AS35*3/5*'Weight '!$B$5)+('Weight '!$B$11*3/5*MANU!DA35)+(1/5*MANU!DP35*'Weight '!$B$14)</f>
        <v>15.420041089676872</v>
      </c>
      <c r="L10" s="1">
        <f>(2/3*'Weight '!$B$4*MANU!AE35)+(MANU!AT35*3/5*'Weight '!$B$5)+('Weight '!$B$11*3/5*MANU!DB35)+(1/5*MANU!DQ35*'Weight '!$B$14)</f>
        <v>15.702701164791609</v>
      </c>
      <c r="M10" s="1">
        <f>(2/3*'Weight '!$B$4*MANU!AF35)+(MANU!AU35*3/5*'Weight '!$B$5)+('Weight '!$B$11*3/5*MANU!DC35)+(1/5*MANU!DR35*'Weight '!$B$14)</f>
        <v>13.829926696384348</v>
      </c>
      <c r="N10" s="1">
        <f>(2/3*'Weight '!$B$4*MANU!AG35)+(MANU!AV35*3/5*'Weight '!$B$5)+('Weight '!$B$11*3/5*MANU!DD35)+(1/5*MANU!DS35*'Weight '!$B$14)</f>
        <v>15.362550505050498</v>
      </c>
      <c r="O10" s="1">
        <f>(2/3*'Weight '!$B$4*MANU!AH35)+(MANU!AW35*3/5*'Weight '!$B$5)+('Weight '!$B$11*3/5*MANU!DE35)+(1/5*MANU!DT35*'Weight '!$B$14)</f>
        <v>14.766329455403802</v>
      </c>
      <c r="P10" s="1">
        <f>(2/3*'Weight '!$B$4*MANU!AI35)+(MANU!AX35*3/5*'Weight '!$B$5)+('Weight '!$B$11*3/5*MANU!DF35)+(1/5*MANU!DU35*'Weight '!$B$14)</f>
        <v>9.3838326106950394</v>
      </c>
    </row>
    <row r="11" spans="1:16" ht="15">
      <c r="A11" s="24" t="s">
        <v>730</v>
      </c>
      <c r="B11" s="1">
        <f>(2/3*'Weight '!$B$4*MANU!U36)+(MANU!AJ36*3/5*'Weight '!$B$5)+('Weight '!$B$11*3/5*MANU!CR36)+(1/5*MANU!DG36*'Weight '!$B$14)</f>
        <v>16.842887604727387</v>
      </c>
      <c r="C11" s="1">
        <f>(2/3*'Weight '!$B$4*MANU!V36)+(MANU!AK36*3/5*'Weight '!$B$5)+('Weight '!$B$11*3/5*MANU!CS36)+(1/5*MANU!DH36*'Weight '!$B$14)</f>
        <v>17.503813277258313</v>
      </c>
      <c r="D11" s="1">
        <f>(2/3*'Weight '!$B$4*MANU!W36)+(MANU!AL36*3/5*'Weight '!$B$5)+('Weight '!$B$11*3/5*MANU!CT36)+(1/5*MANU!DI36*'Weight '!$B$14)</f>
        <v>17.522660582094446</v>
      </c>
      <c r="E11" s="1">
        <f>(2/3*'Weight '!$B$4*MANU!X36)+(MANU!AM36*3/5*'Weight '!$B$5)+('Weight '!$B$11*3/5*MANU!CU36)+(1/5*MANU!DJ36*'Weight '!$B$14)</f>
        <v>16.949650334306721</v>
      </c>
      <c r="F11" s="1">
        <f>(2/3*'Weight '!$B$4*MANU!Y36)+(MANU!AN36*3/5*'Weight '!$B$5)+('Weight '!$B$11*3/5*MANU!CV36)+(1/5*MANU!DK36*'Weight '!$B$14)</f>
        <v>18.708328984448382</v>
      </c>
      <c r="G11" s="1">
        <f>(2/3*'Weight '!$B$4*MANU!Z36)+(MANU!AO36*3/5*'Weight '!$B$5)+('Weight '!$B$11*3/5*MANU!CW36)+(1/5*MANU!DL36*'Weight '!$B$14)</f>
        <v>18.937390767477204</v>
      </c>
      <c r="H11" s="1">
        <f>(2/3*'Weight '!$B$4*MANU!AA36)+(MANU!AP36*3/5*'Weight '!$B$5)+('Weight '!$B$11*3/5*MANU!CX36)+(1/5*MANU!DM36*'Weight '!$B$14)</f>
        <v>18.496296355772525</v>
      </c>
      <c r="I11" s="1">
        <f>(2/3*'Weight '!$B$4*MANU!AB36)+(MANU!AQ36*3/5*'Weight '!$B$5)+('Weight '!$B$11*3/5*MANU!CY36)+(1/5*MANU!DN36*'Weight '!$B$14)</f>
        <v>19.696855296342992</v>
      </c>
      <c r="J11" s="1">
        <f>(2/3*'Weight '!$B$4*MANU!AC36)+(MANU!AR36*3/5*'Weight '!$B$5)+('Weight '!$B$11*3/5*MANU!CZ36)+(1/5*MANU!DO36*'Weight '!$B$14)</f>
        <v>16.234701492537305</v>
      </c>
      <c r="K11" s="1">
        <f>(2/3*'Weight '!$B$4*MANU!AD36)+(MANU!AS36*3/5*'Weight '!$B$5)+('Weight '!$B$11*3/5*MANU!DA36)+(1/5*MANU!DP36*'Weight '!$B$14)</f>
        <v>17.115062835187704</v>
      </c>
      <c r="L11" s="1">
        <f>(2/3*'Weight '!$B$4*MANU!AE36)+(MANU!AT36*3/5*'Weight '!$B$5)+('Weight '!$B$11*3/5*MANU!DB36)+(1/5*MANU!DQ36*'Weight '!$B$14)</f>
        <v>10.714253100512115</v>
      </c>
      <c r="M11" s="1">
        <f>(2/3*'Weight '!$B$4*MANU!AF36)+(MANU!AU36*3/5*'Weight '!$B$5)+('Weight '!$B$11*3/5*MANU!DC36)+(1/5*MANU!DR36*'Weight '!$B$14)</f>
        <v>12.033741456166416</v>
      </c>
      <c r="N11" s="1">
        <f>(2/3*'Weight '!$B$4*MANU!AG36)+(MANU!AV36*3/5*'Weight '!$B$5)+('Weight '!$B$11*3/5*MANU!DD36)+(1/5*MANU!DS36*'Weight '!$B$14)</f>
        <v>12.681679292929282</v>
      </c>
      <c r="O11" s="1">
        <f>(2/3*'Weight '!$B$4*MANU!AH36)+(MANU!AW36*3/5*'Weight '!$B$5)+('Weight '!$B$11*3/5*MANU!DE36)+(1/5*MANU!DT36*'Weight '!$B$14)</f>
        <v>15.0163170579309</v>
      </c>
      <c r="P11" s="1">
        <f>(2/3*'Weight '!$B$4*MANU!AI36)+(MANU!AX36*3/5*'Weight '!$B$5)+('Weight '!$B$11*3/5*MANU!DF36)+(1/5*MANU!DU36*'Weight '!$B$14)</f>
        <v>10.239163053475231</v>
      </c>
    </row>
    <row r="12" spans="1:16" ht="15">
      <c r="A12" s="24" t="s">
        <v>738</v>
      </c>
      <c r="B12" s="1">
        <f>(2/3*'Weight '!$B$4*MANU!U37)+(MANU!AJ37*3/5*'Weight '!$B$5)+('Weight '!$B$11*3/5*MANU!CR37)+(1/5*MANU!DG37*'Weight '!$B$14)</f>
        <v>17.548922495192038</v>
      </c>
      <c r="C12" s="1">
        <f>(2/3*'Weight '!$B$4*MANU!V37)+(MANU!AK37*3/5*'Weight '!$B$5)+('Weight '!$B$11*3/5*MANU!CS37)+(1/5*MANU!DH37*'Weight '!$B$14)</f>
        <v>17.080785174662612</v>
      </c>
      <c r="D12" s="1">
        <f>(2/3*'Weight '!$B$4*MANU!W37)+(MANU!AL37*3/5*'Weight '!$B$5)+('Weight '!$B$11*3/5*MANU!CT37)+(1/5*MANU!DI37*'Weight '!$B$14)</f>
        <v>16.722755447286502</v>
      </c>
      <c r="E12" s="1">
        <f>(2/3*'Weight '!$B$4*MANU!X37)+(MANU!AM37*3/5*'Weight '!$B$5)+('Weight '!$B$11*3/5*MANU!CU37)+(1/5*MANU!DJ37*'Weight '!$B$14)</f>
        <v>16.876031373581554</v>
      </c>
      <c r="F12" s="1">
        <f>(2/3*'Weight '!$B$4*MANU!Y37)+(MANU!AN37*3/5*'Weight '!$B$5)+('Weight '!$B$11*3/5*MANU!CV37)+(1/5*MANU!DK37*'Weight '!$B$14)</f>
        <v>17.446925415010515</v>
      </c>
      <c r="G12" s="1">
        <f>(2/3*'Weight '!$B$4*MANU!Z37)+(MANU!AO37*3/5*'Weight '!$B$5)+('Weight '!$B$11*3/5*MANU!CW37)+(1/5*MANU!DL37*'Weight '!$B$14)</f>
        <v>17.469035986340941</v>
      </c>
      <c r="H12" s="1">
        <f>(2/3*'Weight '!$B$4*MANU!AA37)+(MANU!AP37*3/5*'Weight '!$B$5)+('Weight '!$B$11*3/5*MANU!CX37)+(1/5*MANU!DM37*'Weight '!$B$14)</f>
        <v>18.959535228959677</v>
      </c>
      <c r="I12" s="1">
        <f>(2/3*'Weight '!$B$4*MANU!AB37)+(MANU!AQ37*3/5*'Weight '!$B$5)+('Weight '!$B$11*3/5*MANU!CY37)+(1/5*MANU!DN37*'Weight '!$B$14)</f>
        <v>19.476413601226163</v>
      </c>
      <c r="J12" s="1">
        <f>(2/3*'Weight '!$B$4*MANU!AC37)+(MANU!AR37*3/5*'Weight '!$B$5)+('Weight '!$B$11*3/5*MANU!CZ37)+(1/5*MANU!DO37*'Weight '!$B$14)</f>
        <v>17.92502136752136</v>
      </c>
      <c r="K12" s="1">
        <f>(2/3*'Weight '!$B$4*MANU!AD37)+(MANU!AS37*3/5*'Weight '!$B$5)+('Weight '!$B$11*3/5*MANU!DA37)+(1/5*MANU!DP37*'Weight '!$B$14)</f>
        <v>18.106184722703958</v>
      </c>
      <c r="L12" s="1">
        <f>(2/3*'Weight '!$B$4*MANU!AE37)+(MANU!AT37*3/5*'Weight '!$B$5)+('Weight '!$B$11*3/5*MANU!DB37)+(1/5*MANU!DQ37*'Weight '!$B$14)</f>
        <v>19.551443258682703</v>
      </c>
      <c r="M12" s="1">
        <f>(2/3*'Weight '!$B$4*MANU!AF37)+(MANU!AU37*3/5*'Weight '!$B$5)+('Weight '!$B$11*3/5*MANU!DC37)+(1/5*MANU!DR37*'Weight '!$B$14)</f>
        <v>18.622660841409591</v>
      </c>
      <c r="N12" s="1">
        <f>(2/3*'Weight '!$B$4*MANU!AG37)+(MANU!AV37*3/5*'Weight '!$B$5)+('Weight '!$B$11*3/5*MANU!DD37)+(1/5*MANU!DS37*'Weight '!$B$14)</f>
        <v>16.608917748917737</v>
      </c>
      <c r="O12" s="1">
        <f>(2/3*'Weight '!$B$4*MANU!AH37)+(MANU!AW37*3/5*'Weight '!$B$5)+('Weight '!$B$11*3/5*MANU!DE37)+(1/5*MANU!DT37*'Weight '!$B$14)</f>
        <v>19.174395548811322</v>
      </c>
      <c r="P12" s="1">
        <f>(2/3*'Weight '!$B$4*MANU!AI37)+(MANU!AX37*3/5*'Weight '!$B$5)+('Weight '!$B$11*3/5*MANU!DF37)+(1/5*MANU!DU37*'Weight '!$B$14)</f>
        <v>9.3862711864406769</v>
      </c>
    </row>
    <row r="13" spans="1:16" ht="15">
      <c r="A13" s="24" t="s">
        <v>760</v>
      </c>
      <c r="B13" s="1">
        <f>(2/3*'Weight '!$B$4*MANU!U38)+(MANU!AJ38*3/5*'Weight '!$B$5)+('Weight '!$B$11*3/5*MANU!CR38)+(1/5*MANU!DG38*'Weight '!$B$14)</f>
        <v>19.438634827297506</v>
      </c>
      <c r="C13" s="1">
        <f>(2/3*'Weight '!$B$4*MANU!V38)+(MANU!AK38*3/5*'Weight '!$B$5)+('Weight '!$B$11*3/5*MANU!CS38)+(1/5*MANU!DH38*'Weight '!$B$14)</f>
        <v>19.510904047252289</v>
      </c>
      <c r="D13" s="1">
        <f>(2/3*'Weight '!$B$4*MANU!W38)+(MANU!AL38*3/5*'Weight '!$B$5)+('Weight '!$B$11*3/5*MANU!CT38)+(1/5*MANU!DI38*'Weight '!$B$14)</f>
        <v>19.347436770119803</v>
      </c>
      <c r="E13" s="1">
        <f>(2/3*'Weight '!$B$4*MANU!X38)+(MANU!AM38*3/5*'Weight '!$B$5)+('Weight '!$B$11*3/5*MANU!CU38)+(1/5*MANU!DJ38*'Weight '!$B$14)</f>
        <v>19.38210667580794</v>
      </c>
      <c r="F13" s="1">
        <f>(2/3*'Weight '!$B$4*MANU!Y38)+(MANU!AN38*3/5*'Weight '!$B$5)+('Weight '!$B$11*3/5*MANU!CV38)+(1/5*MANU!DK38*'Weight '!$B$14)</f>
        <v>19.557498039690497</v>
      </c>
      <c r="G13" s="1">
        <f>(2/3*'Weight '!$B$4*MANU!Z38)+(MANU!AO38*3/5*'Weight '!$B$5)+('Weight '!$B$11*3/5*MANU!CW38)+(1/5*MANU!DL38*'Weight '!$B$14)</f>
        <v>19.231771259043974</v>
      </c>
      <c r="H13" s="1">
        <f>(2/3*'Weight '!$B$4*MANU!AA38)+(MANU!AP38*3/5*'Weight '!$B$5)+('Weight '!$B$11*3/5*MANU!CX38)+(1/5*MANU!DM38*'Weight '!$B$14)</f>
        <v>18.294218913674371</v>
      </c>
      <c r="I13" s="1">
        <f>(2/3*'Weight '!$B$4*MANU!AB38)+(MANU!AQ38*3/5*'Weight '!$B$5)+('Weight '!$B$11*3/5*MANU!CY38)+(1/5*MANU!DN38*'Weight '!$B$14)</f>
        <v>15.181363177473177</v>
      </c>
      <c r="J13" s="1">
        <f>(2/3*'Weight '!$B$4*MANU!AC38)+(MANU!AR38*3/5*'Weight '!$B$5)+('Weight '!$B$11*3/5*MANU!CZ38)+(1/5*MANU!DO38*'Weight '!$B$14)</f>
        <v>15.869988445431785</v>
      </c>
      <c r="K13" s="1">
        <f>(2/3*'Weight '!$B$4*MANU!AD38)+(MANU!AS38*3/5*'Weight '!$B$5)+('Weight '!$B$11*3/5*MANU!DA38)+(1/5*MANU!DP38*'Weight '!$B$14)</f>
        <v>15.772734627831706</v>
      </c>
      <c r="L13" s="1">
        <f>(2/3*'Weight '!$B$4*MANU!AE38)+(MANU!AT38*3/5*'Weight '!$B$5)+('Weight '!$B$11*3/5*MANU!DB38)+(1/5*MANU!DQ38*'Weight '!$B$14)</f>
        <v>15.546434932401091</v>
      </c>
      <c r="M13" s="1">
        <f>(2/3*'Weight '!$B$4*MANU!AF38)+(MANU!AU38*3/5*'Weight '!$B$5)+('Weight '!$B$11*3/5*MANU!DC38)+(1/5*MANU!DR38*'Weight '!$B$14)</f>
        <v>12.551049905768167</v>
      </c>
      <c r="N13" s="1">
        <f>(2/3*'Weight '!$B$4*MANU!AG38)+(MANU!AV38*3/5*'Weight '!$B$5)+('Weight '!$B$11*3/5*MANU!DD38)+(1/5*MANU!DS38*'Weight '!$B$14)</f>
        <v>12.279630651666304</v>
      </c>
      <c r="O13" s="1">
        <f>(2/3*'Weight '!$B$4*MANU!AH38)+(MANU!AW38*3/5*'Weight '!$B$5)+('Weight '!$B$11*3/5*MANU!DE38)+(1/5*MANU!DT38*'Weight '!$B$14)</f>
        <v>12.621951605608317</v>
      </c>
      <c r="P13" s="1">
        <f>(2/3*'Weight '!$B$4*MANU!AI38)+(MANU!AX38*3/5*'Weight '!$B$5)+('Weight '!$B$11*3/5*MANU!DF38)+(1/5*MANU!DU38*'Weight '!$B$14)</f>
        <v>11.902864479981311</v>
      </c>
    </row>
    <row r="14" spans="1:16" ht="15">
      <c r="A14" s="24" t="s">
        <v>802</v>
      </c>
      <c r="B14" s="1">
        <f>(2/3*'Weight '!$B$4*MANU!U39)+(MANU!AJ39*3/5*'Weight '!$B$5)+('Weight '!$B$11*3/5*MANU!CR39)+(1/5*MANU!DG39*'Weight '!$B$14)</f>
        <v>5.7468871584517105</v>
      </c>
      <c r="C14" s="1">
        <f>(2/3*'Weight '!$B$4*MANU!V39)+(MANU!AK39*3/5*'Weight '!$B$5)+('Weight '!$B$11*3/5*MANU!CS39)+(1/5*MANU!DH39*'Weight '!$B$14)</f>
        <v>7.3135333279787158</v>
      </c>
      <c r="D14" s="1">
        <f>(2/3*'Weight '!$B$4*MANU!W39)+(MANU!AL39*3/5*'Weight '!$B$5)+('Weight '!$B$11*3/5*MANU!CT39)+(1/5*MANU!DI39*'Weight '!$B$14)</f>
        <v>6.7941024599977089</v>
      </c>
      <c r="E14" s="1">
        <f>(2/3*'Weight '!$B$4*MANU!X39)+(MANU!AM39*3/5*'Weight '!$B$5)+('Weight '!$B$11*3/5*MANU!CU39)+(1/5*MANU!DJ39*'Weight '!$B$14)</f>
        <v>6.7417723724560812</v>
      </c>
      <c r="F14" s="1">
        <f>(2/3*'Weight '!$B$4*MANU!Y39)+(MANU!AN39*3/5*'Weight '!$B$5)+('Weight '!$B$11*3/5*MANU!CV39)+(1/5*MANU!DK39*'Weight '!$B$14)</f>
        <v>6.1606643356643325</v>
      </c>
      <c r="G14" s="1">
        <f>(2/3*'Weight '!$B$4*MANU!Z39)+(MANU!AO39*3/5*'Weight '!$B$5)+('Weight '!$B$11*3/5*MANU!CW39)+(1/5*MANU!DL39*'Weight '!$B$14)</f>
        <v>7.0638776826010838</v>
      </c>
      <c r="H14" s="1">
        <f>(2/3*'Weight '!$B$4*MANU!AA39)+(MANU!AP39*3/5*'Weight '!$B$5)+('Weight '!$B$11*3/5*MANU!CX39)+(1/5*MANU!DM39*'Weight '!$B$14)</f>
        <v>6.0391341871557689</v>
      </c>
      <c r="I14" s="1">
        <f>(2/3*'Weight '!$B$4*MANU!AB39)+(MANU!AQ39*3/5*'Weight '!$B$5)+('Weight '!$B$11*3/5*MANU!CY39)+(1/5*MANU!DN39*'Weight '!$B$14)</f>
        <v>5.4760531671685024</v>
      </c>
      <c r="J14" s="1">
        <f>(2/3*'Weight '!$B$4*MANU!AC39)+(MANU!AR39*3/5*'Weight '!$B$5)+('Weight '!$B$11*3/5*MANU!CZ39)+(1/5*MANU!DO39*'Weight '!$B$14)</f>
        <v>6.9844017094017019</v>
      </c>
      <c r="K14" s="1">
        <f>(2/3*'Weight '!$B$4*MANU!AD39)+(MANU!AS39*3/5*'Weight '!$B$5)+('Weight '!$B$11*3/5*MANU!DA39)+(1/5*MANU!DP39*'Weight '!$B$14)</f>
        <v>6.9431736966499606</v>
      </c>
      <c r="L14" s="1">
        <f>(2/3*'Weight '!$B$4*MANU!AE39)+(MANU!AT39*3/5*'Weight '!$B$5)+('Weight '!$B$11*3/5*MANU!DB39)+(1/5*MANU!DQ39*'Weight '!$B$14)</f>
        <v>7.9163648994832965</v>
      </c>
      <c r="M14" s="1">
        <f>(2/3*'Weight '!$B$4*MANU!AF39)+(MANU!AU39*3/5*'Weight '!$B$5)+('Weight '!$B$11*3/5*MANU!DC39)+(1/5*MANU!DR39*'Weight '!$B$14)</f>
        <v>7.9486494964503827</v>
      </c>
      <c r="N14" s="1">
        <f>(2/3*'Weight '!$B$4*MANU!AG39)+(MANU!AV39*3/5*'Weight '!$B$5)+('Weight '!$B$11*3/5*MANU!DD39)+(1/5*MANU!DS39*'Weight '!$B$14)</f>
        <v>9.0545454545454476</v>
      </c>
      <c r="O14" s="1">
        <f>(2/3*'Weight '!$B$4*MANU!AH39)+(MANU!AW39*3/5*'Weight '!$B$5)+('Weight '!$B$11*3/5*MANU!DE39)+(1/5*MANU!DT39*'Weight '!$B$14)</f>
        <v>9.7780782570994926</v>
      </c>
      <c r="P14" s="1">
        <f>(2/3*'Weight '!$B$4*MANU!AI39)+(MANU!AX39*3/5*'Weight '!$B$5)+('Weight '!$B$11*3/5*MANU!DF39)+(1/5*MANU!DU39*'Weight '!$B$14)</f>
        <v>10.807105192359417</v>
      </c>
    </row>
    <row r="15" spans="1:16" ht="15">
      <c r="A15" s="24" t="s">
        <v>851</v>
      </c>
      <c r="B15" s="1">
        <f>(2/3*'Weight '!$B$4*MANU!U40)+(MANU!AJ40*3/5*'Weight '!$B$5)+('Weight '!$B$11*3/5*MANU!CR40)+(1/5*MANU!DG40*'Weight '!$B$14)</f>
        <v>17.492068639439136</v>
      </c>
      <c r="C15" s="1">
        <f>(2/3*'Weight '!$B$4*MANU!V40)+(MANU!AK40*3/5*'Weight '!$B$5)+('Weight '!$B$11*3/5*MANU!CS40)+(1/5*MANU!DH40*'Weight '!$B$14)</f>
        <v>19.545072569825578</v>
      </c>
      <c r="D15" s="1">
        <f>(2/3*'Weight '!$B$4*MANU!W40)+(MANU!AL40*3/5*'Weight '!$B$5)+('Weight '!$B$11*3/5*MANU!CT40)+(1/5*MANU!DI40*'Weight '!$B$14)</f>
        <v>18.992429202192447</v>
      </c>
      <c r="E15" s="1">
        <f>(2/3*'Weight '!$B$4*MANU!X40)+(MANU!AM40*3/5*'Weight '!$B$5)+('Weight '!$B$11*3/5*MANU!CU40)+(1/5*MANU!DJ40*'Weight '!$B$14)</f>
        <v>17.739163794341511</v>
      </c>
      <c r="F15" s="1">
        <f>(2/3*'Weight '!$B$4*MANU!Y40)+(MANU!AN40*3/5*'Weight '!$B$5)+('Weight '!$B$11*3/5*MANU!CV40)+(1/5*MANU!DK40*'Weight '!$B$14)</f>
        <v>18.41011508816386</v>
      </c>
      <c r="G15" s="1">
        <f>(2/3*'Weight '!$B$4*MANU!Z40)+(MANU!AO40*3/5*'Weight '!$B$5)+('Weight '!$B$11*3/5*MANU!CW40)+(1/5*MANU!DL40*'Weight '!$B$14)</f>
        <v>17.621961104109516</v>
      </c>
      <c r="H15" s="1">
        <f>(2/3*'Weight '!$B$4*MANU!AA40)+(MANU!AP40*3/5*'Weight '!$B$5)+('Weight '!$B$11*3/5*MANU!CX40)+(1/5*MANU!DM40*'Weight '!$B$14)</f>
        <v>18.052227207780806</v>
      </c>
      <c r="I15" s="1">
        <f>(2/3*'Weight '!$B$4*MANU!AB40)+(MANU!AQ40*3/5*'Weight '!$B$5)+('Weight '!$B$11*3/5*MANU!CY40)+(1/5*MANU!DN40*'Weight '!$B$14)</f>
        <v>18.210624916699977</v>
      </c>
      <c r="J15" s="1">
        <f>(2/3*'Weight '!$B$4*MANU!AC40)+(MANU!AR40*3/5*'Weight '!$B$5)+('Weight '!$B$11*3/5*MANU!CZ40)+(1/5*MANU!DO40*'Weight '!$B$14)</f>
        <v>16.358400809716585</v>
      </c>
      <c r="K15" s="1">
        <f>(2/3*'Weight '!$B$4*MANU!AD40)+(MANU!AS40*3/5*'Weight '!$B$5)+('Weight '!$B$11*3/5*MANU!DA40)+(1/5*MANU!DP40*'Weight '!$B$14)</f>
        <v>15.041122838313257</v>
      </c>
      <c r="L15" s="1">
        <f>(2/3*'Weight '!$B$4*MANU!AE40)+(MANU!AT40*3/5*'Weight '!$B$5)+('Weight '!$B$11*3/5*MANU!DB40)+(1/5*MANU!DQ40*'Weight '!$B$14)</f>
        <v>18.549829192350835</v>
      </c>
      <c r="M15" s="1">
        <f>(2/3*'Weight '!$B$4*MANU!AF40)+(MANU!AU40*3/5*'Weight '!$B$5)+('Weight '!$B$11*3/5*MANU!DC40)+(1/5*MANU!DR40*'Weight '!$B$14)</f>
        <v>15.315516387422923</v>
      </c>
      <c r="N15" s="1">
        <f>(2/3*'Weight '!$B$4*MANU!AG40)+(MANU!AV40*3/5*'Weight '!$B$5)+('Weight '!$B$11*3/5*MANU!DD40)+(1/5*MANU!DS40*'Weight '!$B$14)</f>
        <v>17.442596656217333</v>
      </c>
      <c r="O15" s="1">
        <f>(2/3*'Weight '!$B$4*MANU!AH40)+(MANU!AW40*3/5*'Weight '!$B$5)+('Weight '!$B$11*3/5*MANU!DE40)+(1/5*MANU!DT40*'Weight '!$B$14)</f>
        <v>17.761588626345834</v>
      </c>
      <c r="P15" s="1">
        <f>(2/3*'Weight '!$B$4*MANU!AI40)+(MANU!AX40*3/5*'Weight '!$B$5)+('Weight '!$B$11*3/5*MANU!DF40)+(1/5*MANU!DU40*'Weight '!$B$14)</f>
        <v>15.563581920903955</v>
      </c>
    </row>
    <row r="16" spans="1:16" ht="15">
      <c r="A16" s="24" t="s">
        <v>806</v>
      </c>
      <c r="B16" s="1">
        <f>(2/3*'Weight '!$B$4*MANU!U41)+(MANU!AJ41*3/5*'Weight '!$B$5)+('Weight '!$B$11*3/5*MANU!CR41)+(1/5*MANU!DG41*'Weight '!$B$14)</f>
        <v>16.513919014513952</v>
      </c>
      <c r="C16" s="1">
        <f>(2/3*'Weight '!$B$4*MANU!V41)+(MANU!AK41*3/5*'Weight '!$B$5)+('Weight '!$B$11*3/5*MANU!CS41)+(1/5*MANU!DH41*'Weight '!$B$14)</f>
        <v>15.679326570557677</v>
      </c>
      <c r="D16" s="1">
        <f>(2/3*'Weight '!$B$4*MANU!W41)+(MANU!AL41*3/5*'Weight '!$B$5)+('Weight '!$B$11*3/5*MANU!CT41)+(1/5*MANU!DI41*'Weight '!$B$14)</f>
        <v>15.572074396872559</v>
      </c>
      <c r="E16" s="1">
        <f>(2/3*'Weight '!$B$4*MANU!X41)+(MANU!AM41*3/5*'Weight '!$B$5)+('Weight '!$B$11*3/5*MANU!CU41)+(1/5*MANU!DJ41*'Weight '!$B$14)</f>
        <v>12.991817071817058</v>
      </c>
      <c r="F16" s="1">
        <f>(2/3*'Weight '!$B$4*MANU!Y41)+(MANU!AN41*3/5*'Weight '!$B$5)+('Weight '!$B$11*3/5*MANU!CV41)+(1/5*MANU!DK41*'Weight '!$B$14)</f>
        <v>11.929746105309606</v>
      </c>
      <c r="G16" s="1">
        <f>(2/3*'Weight '!$B$4*MANU!Z41)+(MANU!AO41*3/5*'Weight '!$B$5)+('Weight '!$B$11*3/5*MANU!CW41)+(1/5*MANU!DL41*'Weight '!$B$14)</f>
        <v>11.153548849232298</v>
      </c>
      <c r="H16" s="1">
        <f>(2/3*'Weight '!$B$4*MANU!AA41)+(MANU!AP41*3/5*'Weight '!$B$5)+('Weight '!$B$11*3/5*MANU!CX41)+(1/5*MANU!DM41*'Weight '!$B$14)</f>
        <v>10.647130802561122</v>
      </c>
      <c r="I16" s="1">
        <f>(2/3*'Weight '!$B$4*MANU!AB41)+(MANU!AQ41*3/5*'Weight '!$B$5)+('Weight '!$B$11*3/5*MANU!CY41)+(1/5*MANU!DN41*'Weight '!$B$14)</f>
        <v>11.009008097165985</v>
      </c>
      <c r="J16" s="1">
        <f>(2/3*'Weight '!$B$4*MANU!AC41)+(MANU!AR41*3/5*'Weight '!$B$5)+('Weight '!$B$11*3/5*MANU!CZ41)+(1/5*MANU!DO41*'Weight '!$B$14)</f>
        <v>11.277472790167893</v>
      </c>
      <c r="K16" s="1">
        <f>(2/3*'Weight '!$B$4*MANU!AD41)+(MANU!AS41*3/5*'Weight '!$B$5)+('Weight '!$B$11*3/5*MANU!DA41)+(1/5*MANU!DP41*'Weight '!$B$14)</f>
        <v>10.907386298734474</v>
      </c>
      <c r="L16" s="1">
        <f>(2/3*'Weight '!$B$4*MANU!AE41)+(MANU!AT41*3/5*'Weight '!$B$5)+('Weight '!$B$11*3/5*MANU!DB41)+(1/5*MANU!DQ41*'Weight '!$B$14)</f>
        <v>8.4066112997947968</v>
      </c>
      <c r="M16" s="1">
        <f>(2/3*'Weight '!$B$4*MANU!AF41)+(MANU!AU41*3/5*'Weight '!$B$5)+('Weight '!$B$11*3/5*MANU!DC41)+(1/5*MANU!DR41*'Weight '!$B$14)</f>
        <v>0</v>
      </c>
      <c r="N16" s="1">
        <f>(2/3*'Weight '!$B$4*MANU!AG41)+(MANU!AV41*3/5*'Weight '!$B$5)+('Weight '!$B$11*3/5*MANU!DD41)+(1/5*MANU!DS41*'Weight '!$B$14)</f>
        <v>0</v>
      </c>
      <c r="O16" s="1">
        <f>(2/3*'Weight '!$B$4*MANU!AH41)+(MANU!AW41*3/5*'Weight '!$B$5)+('Weight '!$B$11*3/5*MANU!DE41)+(1/5*MANU!DT41*'Weight '!$B$14)</f>
        <v>0</v>
      </c>
      <c r="P16" s="1">
        <f>(2/3*'Weight '!$B$4*MANU!AI41)+(MANU!AX41*3/5*'Weight '!$B$5)+('Weight '!$B$11*3/5*MANU!DF41)+(1/5*MANU!DU41*'Weight '!$B$14)</f>
        <v>0</v>
      </c>
    </row>
    <row r="17" spans="1:16" ht="15">
      <c r="A17" s="24" t="s">
        <v>916</v>
      </c>
      <c r="B17" s="1">
        <f>(2/3*'Weight '!$B$4*MANU!U42)+(MANU!AJ42*3/5*'Weight '!$B$5)+('Weight '!$B$11*3/5*MANU!CR42)+(1/5*MANU!DG42*'Weight '!$B$14)</f>
        <v>14.169193030821775</v>
      </c>
      <c r="C17" s="1">
        <f>(2/3*'Weight '!$B$4*MANU!V42)+(MANU!AK42*3/5*'Weight '!$B$5)+('Weight '!$B$11*3/5*MANU!CS42)+(1/5*MANU!DH42*'Weight '!$B$14)</f>
        <v>13.772976641525906</v>
      </c>
      <c r="D17" s="1">
        <f>(2/3*'Weight '!$B$4*MANU!W42)+(MANU!AL42*3/5*'Weight '!$B$5)+('Weight '!$B$11*3/5*MANU!CT42)+(1/5*MANU!DI42*'Weight '!$B$14)</f>
        <v>11.466757642742206</v>
      </c>
      <c r="E17" s="1">
        <f>(2/3*'Weight '!$B$4*MANU!X42)+(MANU!AM42*3/5*'Weight '!$B$5)+('Weight '!$B$11*3/5*MANU!CU42)+(1/5*MANU!DJ42*'Weight '!$B$14)</f>
        <v>10.797663243812522</v>
      </c>
      <c r="F17" s="1">
        <f>(2/3*'Weight '!$B$4*MANU!Y42)+(MANU!AN42*3/5*'Weight '!$B$5)+('Weight '!$B$11*3/5*MANU!CV42)+(1/5*MANU!DK42*'Weight '!$B$14)</f>
        <v>0</v>
      </c>
      <c r="G17" s="1">
        <f>(2/3*'Weight '!$B$4*MANU!Z42)+(MANU!AO42*3/5*'Weight '!$B$5)+('Weight '!$B$11*3/5*MANU!CW42)+(1/5*MANU!DL42*'Weight '!$B$14)</f>
        <v>0</v>
      </c>
      <c r="H17" s="1">
        <f>(2/3*'Weight '!$B$4*MANU!AA42)+(MANU!AP42*3/5*'Weight '!$B$5)+('Weight '!$B$11*3/5*MANU!CX42)+(1/5*MANU!DM42*'Weight '!$B$14)</f>
        <v>0</v>
      </c>
      <c r="I17" s="1">
        <f>(2/3*'Weight '!$B$4*MANU!AB42)+(MANU!AQ42*3/5*'Weight '!$B$5)+('Weight '!$B$11*3/5*MANU!CY42)+(1/5*MANU!DN42*'Weight '!$B$14)</f>
        <v>0</v>
      </c>
      <c r="J17" s="1">
        <f>(2/3*'Weight '!$B$4*MANU!AC42)+(MANU!AR42*3/5*'Weight '!$B$5)+('Weight '!$B$11*3/5*MANU!CZ42)+(1/5*MANU!DO42*'Weight '!$B$14)</f>
        <v>0</v>
      </c>
      <c r="K17" s="1">
        <f>(2/3*'Weight '!$B$4*MANU!AD42)+(MANU!AS42*3/5*'Weight '!$B$5)+('Weight '!$B$11*3/5*MANU!DA42)+(1/5*MANU!DP42*'Weight '!$B$14)</f>
        <v>0</v>
      </c>
      <c r="L17" s="1">
        <f>(2/3*'Weight '!$B$4*MANU!AE42)+(MANU!AT42*3/5*'Weight '!$B$5)+('Weight '!$B$11*3/5*MANU!DB42)+(1/5*MANU!DQ42*'Weight '!$B$14)</f>
        <v>0</v>
      </c>
      <c r="M17" s="1">
        <f>(2/3*'Weight '!$B$4*MANU!AF42)+(MANU!AU42*3/5*'Weight '!$B$5)+('Weight '!$B$11*3/5*MANU!DC42)+(1/5*MANU!DR42*'Weight '!$B$14)</f>
        <v>0</v>
      </c>
      <c r="N17" s="1">
        <f>(2/3*'Weight '!$B$4*MANU!AG42)+(MANU!AV42*3/5*'Weight '!$B$5)+('Weight '!$B$11*3/5*MANU!DD42)+(1/5*MANU!DS42*'Weight '!$B$14)</f>
        <v>0</v>
      </c>
      <c r="O17" s="1">
        <f>(2/3*'Weight '!$B$4*MANU!AH42)+(MANU!AW42*3/5*'Weight '!$B$5)+('Weight '!$B$11*3/5*MANU!DE42)+(1/5*MANU!DT42*'Weight '!$B$14)</f>
        <v>0</v>
      </c>
      <c r="P17" s="1">
        <f>(2/3*'Weight '!$B$4*MANU!AI42)+(MANU!AX42*3/5*'Weight '!$B$5)+('Weight '!$B$11*3/5*MANU!DF42)+(1/5*MANU!DU42*'Weight '!$B$14)</f>
        <v>0</v>
      </c>
    </row>
    <row r="18" spans="1:16" ht="15">
      <c r="A18" s="24" t="s">
        <v>805</v>
      </c>
      <c r="B18" s="1">
        <f>(2/3*'Weight '!$B$4*MANU!U43)+(MANU!AJ43*3/5*'Weight '!$B$5)+('Weight '!$B$11*3/5*MANU!CR43)+(1/5*MANU!DG43*'Weight '!$B$14)</f>
        <v>13.361297271784471</v>
      </c>
      <c r="C18" s="1">
        <f>(2/3*'Weight '!$B$4*MANU!V43)+(MANU!AK43*3/5*'Weight '!$B$5)+('Weight '!$B$11*3/5*MANU!CS43)+(1/5*MANU!DH43*'Weight '!$B$14)</f>
        <v>13.032359834643625</v>
      </c>
      <c r="D18" s="1">
        <f>(2/3*'Weight '!$B$4*MANU!W43)+(MANU!AL43*3/5*'Weight '!$B$5)+('Weight '!$B$11*3/5*MANU!CT43)+(1/5*MANU!DI43*'Weight '!$B$14)</f>
        <v>14.431313425442465</v>
      </c>
      <c r="E18" s="1">
        <f>(2/3*'Weight '!$B$4*MANU!X43)+(MANU!AM43*3/5*'Weight '!$B$5)+('Weight '!$B$11*3/5*MANU!CU43)+(1/5*MANU!DJ43*'Weight '!$B$14)</f>
        <v>17.823750323750318</v>
      </c>
      <c r="F18" s="1">
        <f>(2/3*'Weight '!$B$4*MANU!Y43)+(MANU!AN43*3/5*'Weight '!$B$5)+('Weight '!$B$11*3/5*MANU!CV43)+(1/5*MANU!DK43*'Weight '!$B$14)</f>
        <v>18.553845645566273</v>
      </c>
      <c r="G18" s="1">
        <f>(2/3*'Weight '!$B$4*MANU!Z43)+(MANU!AO43*3/5*'Weight '!$B$5)+('Weight '!$B$11*3/5*MANU!CW43)+(1/5*MANU!DL43*'Weight '!$B$14)</f>
        <v>18.045471131400522</v>
      </c>
      <c r="H18" s="1">
        <f>(2/3*'Weight '!$B$4*MANU!AA43)+(MANU!AP43*3/5*'Weight '!$B$5)+('Weight '!$B$11*3/5*MANU!CX43)+(1/5*MANU!DM43*'Weight '!$B$14)</f>
        <v>17.904041438979952</v>
      </c>
      <c r="I18" s="1">
        <f>(2/3*'Weight '!$B$4*MANU!AB43)+(MANU!AQ43*3/5*'Weight '!$B$5)+('Weight '!$B$11*3/5*MANU!CY43)+(1/5*MANU!DN43*'Weight '!$B$14)</f>
        <v>19.765598290598284</v>
      </c>
      <c r="J18" s="1">
        <f>(2/3*'Weight '!$B$4*MANU!AC43)+(MANU!AR43*3/5*'Weight '!$B$5)+('Weight '!$B$11*3/5*MANU!CZ43)+(1/5*MANU!DO43*'Weight '!$B$14)</f>
        <v>19.911954808978734</v>
      </c>
      <c r="K18" s="1">
        <f>(2/3*'Weight '!$B$4*MANU!AD43)+(MANU!AS43*3/5*'Weight '!$B$5)+('Weight '!$B$11*3/5*MANU!DA43)+(1/5*MANU!DP43*'Weight '!$B$14)</f>
        <v>16.173030039455924</v>
      </c>
      <c r="L18" s="1">
        <f>(2/3*'Weight '!$B$4*MANU!AE43)+(MANU!AT43*3/5*'Weight '!$B$5)+('Weight '!$B$11*3/5*MANU!DB43)+(1/5*MANU!DQ43*'Weight '!$B$14)</f>
        <v>16.764052706187762</v>
      </c>
      <c r="M18" s="1">
        <f>(2/3*'Weight '!$B$4*MANU!AF43)+(MANU!AU43*3/5*'Weight '!$B$5)+('Weight '!$B$11*3/5*MANU!DC43)+(1/5*MANU!DR43*'Weight '!$B$14)</f>
        <v>17.398939393939383</v>
      </c>
      <c r="N18" s="1">
        <f>(2/3*'Weight '!$B$4*MANU!AG43)+(MANU!AV43*3/5*'Weight '!$B$5)+('Weight '!$B$11*3/5*MANU!DD43)+(1/5*MANU!DS43*'Weight '!$B$14)</f>
        <v>16.692495776906114</v>
      </c>
      <c r="O18" s="1">
        <f>(2/3*'Weight '!$B$4*MANU!AH43)+(MANU!AW43*3/5*'Weight '!$B$5)+('Weight '!$B$11*3/5*MANU!DE43)+(1/5*MANU!DT43*'Weight '!$B$14)</f>
        <v>16.324744560644294</v>
      </c>
      <c r="P18" s="1">
        <f>(2/3*'Weight '!$B$4*MANU!AI43)+(MANU!AX43*3/5*'Weight '!$B$5)+('Weight '!$B$11*3/5*MANU!DF43)+(1/5*MANU!DU43*'Weight '!$B$14)</f>
        <v>16.051316330728085</v>
      </c>
    </row>
    <row r="19" spans="1:16" ht="15">
      <c r="A19" s="24" t="s">
        <v>798</v>
      </c>
      <c r="B19" s="1">
        <f>(2/3*'Weight '!$B$4*MANU!U44)+(MANU!AJ44*3/5*'Weight '!$B$5)+('Weight '!$B$11*3/5*MANU!CR44)+(1/5*MANU!DG44*'Weight '!$B$14)</f>
        <v>10.743376865671634</v>
      </c>
      <c r="C19" s="1">
        <f>(2/3*'Weight '!$B$4*MANU!V44)+(MANU!AK44*3/5*'Weight '!$B$5)+('Weight '!$B$11*3/5*MANU!CS44)+(1/5*MANU!DH44*'Weight '!$B$14)</f>
        <v>11.134210250497842</v>
      </c>
      <c r="D19" s="1">
        <f>(2/3*'Weight '!$B$4*MANU!W44)+(MANU!AL44*3/5*'Weight '!$B$5)+('Weight '!$B$11*3/5*MANU!CT44)+(1/5*MANU!DI44*'Weight '!$B$14)</f>
        <v>11.199522179892803</v>
      </c>
      <c r="E19" s="1">
        <f>(2/3*'Weight '!$B$4*MANU!X44)+(MANU!AM44*3/5*'Weight '!$B$5)+('Weight '!$B$11*3/5*MANU!CU44)+(1/5*MANU!DJ44*'Weight '!$B$14)</f>
        <v>11.212468099298176</v>
      </c>
      <c r="F19" s="1">
        <f>(2/3*'Weight '!$B$4*MANU!Y44)+(MANU!AN44*3/5*'Weight '!$B$5)+('Weight '!$B$11*3/5*MANU!CV44)+(1/5*MANU!DK44*'Weight '!$B$14)</f>
        <v>10.849749748671542</v>
      </c>
      <c r="G19" s="1">
        <f>(2/3*'Weight '!$B$4*MANU!Z44)+(MANU!AO44*3/5*'Weight '!$B$5)+('Weight '!$B$11*3/5*MANU!CW44)+(1/5*MANU!DL44*'Weight '!$B$14)</f>
        <v>10.047360972360959</v>
      </c>
      <c r="H19" s="1">
        <f>(2/3*'Weight '!$B$4*MANU!AA44)+(MANU!AP44*3/5*'Weight '!$B$5)+('Weight '!$B$11*3/5*MANU!CX44)+(1/5*MANU!DM44*'Weight '!$B$14)</f>
        <v>10.159966355068708</v>
      </c>
      <c r="I19" s="1">
        <f>(2/3*'Weight '!$B$4*MANU!AB44)+(MANU!AQ44*3/5*'Weight '!$B$5)+('Weight '!$B$11*3/5*MANU!CY44)+(1/5*MANU!DN44*'Weight '!$B$14)</f>
        <v>11.12027543679342</v>
      </c>
      <c r="J19" s="1">
        <f>(2/3*'Weight '!$B$4*MANU!AC44)+(MANU!AR44*3/5*'Weight '!$B$5)+('Weight '!$B$11*3/5*MANU!CZ44)+(1/5*MANU!DO44*'Weight '!$B$14)</f>
        <v>7.3094489981784951</v>
      </c>
      <c r="K19" s="1">
        <f>(2/3*'Weight '!$B$4*MANU!AD44)+(MANU!AS44*3/5*'Weight '!$B$5)+('Weight '!$B$11*3/5*MANU!DA44)+(1/5*MANU!DP44*'Weight '!$B$14)</f>
        <v>8.2924358974358938</v>
      </c>
      <c r="L19" s="1">
        <f>(2/3*'Weight '!$B$4*MANU!AE44)+(MANU!AT44*3/5*'Weight '!$B$5)+('Weight '!$B$11*3/5*MANU!DB44)+(1/5*MANU!DQ44*'Weight '!$B$14)</f>
        <v>6.0795627773775447</v>
      </c>
      <c r="M19" s="1">
        <f>(2/3*'Weight '!$B$4*MANU!AF44)+(MANU!AU44*3/5*'Weight '!$B$5)+('Weight '!$B$11*3/5*MANU!DC44)+(1/5*MANU!DR44*'Weight '!$B$14)</f>
        <v>8.7322554383222499</v>
      </c>
      <c r="N19" s="1">
        <f>(2/3*'Weight '!$B$4*MANU!AG44)+(MANU!AV44*3/5*'Weight '!$B$5)+('Weight '!$B$11*3/5*MANU!DD44)+(1/5*MANU!DS44*'Weight '!$B$14)</f>
        <v>11.401853360814199</v>
      </c>
      <c r="O19" s="1">
        <f>(2/3*'Weight '!$B$4*MANU!AH44)+(MANU!AW44*3/5*'Weight '!$B$5)+('Weight '!$B$11*3/5*MANU!DE44)+(1/5*MANU!DT44*'Weight '!$B$14)</f>
        <v>8.2406008359456493</v>
      </c>
      <c r="P19" s="1">
        <f>(2/3*'Weight '!$B$4*MANU!AI44)+(MANU!AX44*3/5*'Weight '!$B$5)+('Weight '!$B$11*3/5*MANU!DF44)+(1/5*MANU!DU44*'Weight '!$B$14)</f>
        <v>5.1858407399378432</v>
      </c>
    </row>
    <row r="20" spans="1:16" ht="15">
      <c r="A20" s="24" t="s">
        <v>888</v>
      </c>
      <c r="B20" s="1">
        <f>(2/3*'Weight '!$B$4*MANU!U45)+(MANU!AJ45*3/5*'Weight '!$B$5)+('Weight '!$B$11*3/5*MANU!CR45)+(1/5*MANU!DG45*'Weight '!$B$14)</f>
        <v>14.564581744307956</v>
      </c>
      <c r="C20" s="1">
        <f>(2/3*'Weight '!$B$4*MANU!V45)+(MANU!AK45*3/5*'Weight '!$B$5)+('Weight '!$B$11*3/5*MANU!CS45)+(1/5*MANU!DH45*'Weight '!$B$14)</f>
        <v>15.62504856639544</v>
      </c>
      <c r="D20" s="1">
        <f>(2/3*'Weight '!$B$4*MANU!W45)+(MANU!AL45*3/5*'Weight '!$B$5)+('Weight '!$B$11*3/5*MANU!CT45)+(1/5*MANU!DI45*'Weight '!$B$14)</f>
        <v>15.155244134936174</v>
      </c>
      <c r="E20" s="1">
        <f>(2/3*'Weight '!$B$4*MANU!X45)+(MANU!AM45*3/5*'Weight '!$B$5)+('Weight '!$B$11*3/5*MANU!CU45)+(1/5*MANU!DJ45*'Weight '!$B$14)</f>
        <v>14.076712599277197</v>
      </c>
      <c r="F20" s="1">
        <f>(2/3*'Weight '!$B$4*MANU!Y45)+(MANU!AN45*3/5*'Weight '!$B$5)+('Weight '!$B$11*3/5*MANU!CV45)+(1/5*MANU!DK45*'Weight '!$B$14)</f>
        <v>12.741724941724936</v>
      </c>
      <c r="G20" s="1">
        <f>(2/3*'Weight '!$B$4*MANU!Z45)+(MANU!AO45*3/5*'Weight '!$B$5)+('Weight '!$B$11*3/5*MANU!CW45)+(1/5*MANU!DL45*'Weight '!$B$14)</f>
        <v>14.639630755375421</v>
      </c>
      <c r="H20" s="1">
        <f>(2/3*'Weight '!$B$4*MANU!AA45)+(MANU!AP45*3/5*'Weight '!$B$5)+('Weight '!$B$11*3/5*MANU!CX45)+(1/5*MANU!DM45*'Weight '!$B$14)</f>
        <v>14.552101176201893</v>
      </c>
      <c r="I20" s="1">
        <f>(2/3*'Weight '!$B$4*MANU!AB45)+(MANU!AQ45*3/5*'Weight '!$B$5)+('Weight '!$B$11*3/5*MANU!CY45)+(1/5*MANU!DN45*'Weight '!$B$14)</f>
        <v>13.675922131147541</v>
      </c>
      <c r="J20" s="1">
        <f>(2/3*'Weight '!$B$4*MANU!AC45)+(MANU!AR45*3/5*'Weight '!$B$5)+('Weight '!$B$11*3/5*MANU!CZ45)+(1/5*MANU!DO45*'Weight '!$B$14)</f>
        <v>12.903974358974352</v>
      </c>
      <c r="K20" s="1">
        <f>(2/3*'Weight '!$B$4*MANU!AD45)+(MANU!AS45*3/5*'Weight '!$B$5)+('Weight '!$B$11*3/5*MANU!DA45)+(1/5*MANU!DP45*'Weight '!$B$14)</f>
        <v>13.630040822860792</v>
      </c>
      <c r="L20" s="1">
        <f>(2/3*'Weight '!$B$4*MANU!AE45)+(MANU!AT45*3/5*'Weight '!$B$5)+('Weight '!$B$11*3/5*MANU!DB45)+(1/5*MANU!DQ45*'Weight '!$B$14)</f>
        <v>14.099941975440212</v>
      </c>
      <c r="M20" s="1">
        <f>(2/3*'Weight '!$B$4*MANU!AF45)+(MANU!AU45*3/5*'Weight '!$B$5)+('Weight '!$B$11*3/5*MANU!DC45)+(1/5*MANU!DR45*'Weight '!$B$14)</f>
        <v>8.6881679599361519</v>
      </c>
      <c r="N20" s="1">
        <f>(2/3*'Weight '!$B$4*MANU!AG45)+(MANU!AV45*3/5*'Weight '!$B$5)+('Weight '!$B$11*3/5*MANU!DD45)+(1/5*MANU!DS45*'Weight '!$B$14)</f>
        <v>10.470823451910402</v>
      </c>
      <c r="O20" s="1">
        <f>(2/3*'Weight '!$B$4*MANU!AH45)+(MANU!AW45*3/5*'Weight '!$B$5)+('Weight '!$B$11*3/5*MANU!DE45)+(1/5*MANU!DT45*'Weight '!$B$14)</f>
        <v>9.4864251390996444</v>
      </c>
      <c r="P20" s="1">
        <f>(2/3*'Weight '!$B$4*MANU!AI45)+(MANU!AX45*3/5*'Weight '!$B$5)+('Weight '!$B$11*3/5*MANU!DF45)+(1/5*MANU!DU45*'Weight '!$B$14)</f>
        <v>0</v>
      </c>
    </row>
    <row r="21" spans="1:16" ht="15">
      <c r="A21" s="24" t="s">
        <v>859</v>
      </c>
      <c r="B21" s="1">
        <f>(2/3*'Weight '!$B$4*MANU!U46)+(MANU!AJ46*3/5*'Weight '!$B$5)+('Weight '!$B$11*3/5*MANU!CR46)+(1/5*MANU!DG46*'Weight '!$B$14)</f>
        <v>13.400349194228351</v>
      </c>
      <c r="C21" s="1">
        <f>(2/3*'Weight '!$B$4*MANU!V46)+(MANU!AK46*3/5*'Weight '!$B$5)+('Weight '!$B$11*3/5*MANU!CS46)+(1/5*MANU!DH46*'Weight '!$B$14)</f>
        <v>14.515707009190557</v>
      </c>
      <c r="D21" s="1">
        <f>(2/3*'Weight '!$B$4*MANU!W46)+(MANU!AL46*3/5*'Weight '!$B$5)+('Weight '!$B$11*3/5*MANU!CT46)+(1/5*MANU!DI46*'Weight '!$B$14)</f>
        <v>14.798458775295259</v>
      </c>
      <c r="E21" s="1">
        <f>(2/3*'Weight '!$B$4*MANU!X46)+(MANU!AM46*3/5*'Weight '!$B$5)+('Weight '!$B$11*3/5*MANU!CU46)+(1/5*MANU!DJ46*'Weight '!$B$14)</f>
        <v>11.132687312687306</v>
      </c>
      <c r="F21" s="1">
        <f>(2/3*'Weight '!$B$4*MANU!Y46)+(MANU!AN46*3/5*'Weight '!$B$5)+('Weight '!$B$11*3/5*MANU!CV46)+(1/5*MANU!DK46*'Weight '!$B$14)</f>
        <v>9.9291018535073476</v>
      </c>
      <c r="G21" s="1">
        <f>(2/3*'Weight '!$B$4*MANU!Z46)+(MANU!AO46*3/5*'Weight '!$B$5)+('Weight '!$B$11*3/5*MANU!CW46)+(1/5*MANU!DL46*'Weight '!$B$14)</f>
        <v>10.089722507708116</v>
      </c>
      <c r="H21" s="1">
        <f>(2/3*'Weight '!$B$4*MANU!AA46)+(MANU!AP46*3/5*'Weight '!$B$5)+('Weight '!$B$11*3/5*MANU!CX46)+(1/5*MANU!DM46*'Weight '!$B$14)</f>
        <v>11.458658337740168</v>
      </c>
      <c r="I21" s="1">
        <f>(2/3*'Weight '!$B$4*MANU!AB46)+(MANU!AQ46*3/5*'Weight '!$B$5)+('Weight '!$B$11*3/5*MANU!CY46)+(1/5*MANU!DN46*'Weight '!$B$14)</f>
        <v>8.555479735318432</v>
      </c>
      <c r="J21" s="1">
        <f>(2/3*'Weight '!$B$4*MANU!AC46)+(MANU!AR46*3/5*'Weight '!$B$5)+('Weight '!$B$11*3/5*MANU!CZ46)+(1/5*MANU!DO46*'Weight '!$B$14)</f>
        <v>9.7288468668891266</v>
      </c>
      <c r="K21" s="1">
        <f>(2/3*'Weight '!$B$4*MANU!AD46)+(MANU!AS46*3/5*'Weight '!$B$5)+('Weight '!$B$11*3/5*MANU!DA46)+(1/5*MANU!DP46*'Weight '!$B$14)</f>
        <v>10.039458772958184</v>
      </c>
      <c r="L21" s="1">
        <f>(2/3*'Weight '!$B$4*MANU!AE46)+(MANU!AT46*3/5*'Weight '!$B$5)+('Weight '!$B$11*3/5*MANU!DB46)+(1/5*MANU!DQ46*'Weight '!$B$14)</f>
        <v>8.1986207947574883</v>
      </c>
      <c r="M21" s="1">
        <f>(2/3*'Weight '!$B$4*MANU!AF46)+(MANU!AU46*3/5*'Weight '!$B$5)+('Weight '!$B$11*3/5*MANU!DC46)+(1/5*MANU!DR46*'Weight '!$B$14)</f>
        <v>6.1253030303030229</v>
      </c>
      <c r="N21" s="1">
        <f>(2/3*'Weight '!$B$4*MANU!AG46)+(MANU!AV46*3/5*'Weight '!$B$5)+('Weight '!$B$11*3/5*MANU!DD46)+(1/5*MANU!DS46*'Weight '!$B$14)</f>
        <v>6.337146752875455</v>
      </c>
      <c r="O21" s="1">
        <f>(2/3*'Weight '!$B$4*MANU!AH46)+(MANU!AW46*3/5*'Weight '!$B$5)+('Weight '!$B$11*3/5*MANU!DE46)+(1/5*MANU!DT46*'Weight '!$B$14)</f>
        <v>7.2040395480225978</v>
      </c>
      <c r="P21" s="1">
        <f>(2/3*'Weight '!$B$4*MANU!AI46)+(MANU!AX46*3/5*'Weight '!$B$5)+('Weight '!$B$11*3/5*MANU!DF46)+(1/5*MANU!DU46*'Weight '!$B$14)</f>
        <v>6.8699689199689162</v>
      </c>
    </row>
    <row r="22" spans="1:16" ht="15">
      <c r="A22" s="24" t="s">
        <v>762</v>
      </c>
      <c r="B22" s="1">
        <f>(2/3*'Weight '!$B$4*MANU!U47)+(MANU!AJ47*3/5*'Weight '!$B$5)+('Weight '!$B$11*3/5*MANU!CR47)+(1/5*MANU!DG47*'Weight '!$B$14)</f>
        <v>15.899235754463184</v>
      </c>
      <c r="C22" s="1">
        <f>(2/3*'Weight '!$B$4*MANU!V47)+(MANU!AK47*3/5*'Weight '!$B$5)+('Weight '!$B$11*3/5*MANU!CS47)+(1/5*MANU!DH47*'Weight '!$B$14)</f>
        <v>15.377257608871211</v>
      </c>
      <c r="D22" s="1">
        <f>(2/3*'Weight '!$B$4*MANU!W47)+(MANU!AL47*3/5*'Weight '!$B$5)+('Weight '!$B$11*3/5*MANU!CT47)+(1/5*MANU!DI47*'Weight '!$B$14)</f>
        <v>18.090356475842469</v>
      </c>
      <c r="E22" s="1">
        <f>(2/3*'Weight '!$B$4*MANU!X47)+(MANU!AM47*3/5*'Weight '!$B$5)+('Weight '!$B$11*3/5*MANU!CU47)+(1/5*MANU!DJ47*'Weight '!$B$14)</f>
        <v>16.99553271071461</v>
      </c>
      <c r="F22" s="1">
        <f>(2/3*'Weight '!$B$4*MANU!Y47)+(MANU!AN47*3/5*'Weight '!$B$5)+('Weight '!$B$11*3/5*MANU!CV47)+(1/5*MANU!DK47*'Weight '!$B$14)</f>
        <v>15.456939356939348</v>
      </c>
      <c r="G22" s="1">
        <f>(2/3*'Weight '!$B$4*MANU!Z47)+(MANU!AO47*3/5*'Weight '!$B$5)+('Weight '!$B$11*3/5*MANU!CW47)+(1/5*MANU!DL47*'Weight '!$B$14)</f>
        <v>15.085965087116104</v>
      </c>
      <c r="H22" s="1">
        <f>(2/3*'Weight '!$B$4*MANU!AA47)+(MANU!AP47*3/5*'Weight '!$B$5)+('Weight '!$B$11*3/5*MANU!CX47)+(1/5*MANU!DM47*'Weight '!$B$14)</f>
        <v>15.0838323252405</v>
      </c>
      <c r="I22" s="1">
        <f>(2/3*'Weight '!$B$4*MANU!AB47)+(MANU!AQ47*3/5*'Weight '!$B$5)+('Weight '!$B$11*3/5*MANU!CY47)+(1/5*MANU!DN47*'Weight '!$B$14)</f>
        <v>17.879642531876129</v>
      </c>
      <c r="J22" s="1">
        <f>(2/3*'Weight '!$B$4*MANU!AC47)+(MANU!AR47*3/5*'Weight '!$B$5)+('Weight '!$B$11*3/5*MANU!CZ47)+(1/5*MANU!DO47*'Weight '!$B$14)</f>
        <v>14.845265407107496</v>
      </c>
      <c r="K22" s="1">
        <f>(2/3*'Weight '!$B$4*MANU!AD47)+(MANU!AS47*3/5*'Weight '!$B$5)+('Weight '!$B$11*3/5*MANU!DA47)+(1/5*MANU!DP47*'Weight '!$B$14)</f>
        <v>15.949723265318429</v>
      </c>
      <c r="L22" s="1">
        <f>(2/3*'Weight '!$B$4*MANU!AE47)+(MANU!AT47*3/5*'Weight '!$B$5)+('Weight '!$B$11*3/5*MANU!DB47)+(1/5*MANU!DQ47*'Weight '!$B$14)</f>
        <v>15.872256604596627</v>
      </c>
      <c r="M22" s="1">
        <f>(2/3*'Weight '!$B$4*MANU!AF47)+(MANU!AU47*3/5*'Weight '!$B$5)+('Weight '!$B$11*3/5*MANU!DC47)+(1/5*MANU!DR47*'Weight '!$B$14)</f>
        <v>15.512164170113635</v>
      </c>
      <c r="N22" s="1">
        <f>(2/3*'Weight '!$B$4*MANU!AG47)+(MANU!AV47*3/5*'Weight '!$B$5)+('Weight '!$B$11*3/5*MANU!DD47)+(1/5*MANU!DS47*'Weight '!$B$14)</f>
        <v>9.9735037878787853</v>
      </c>
      <c r="O22" s="1">
        <f>(2/3*'Weight '!$B$4*MANU!AH47)+(MANU!AW47*3/5*'Weight '!$B$5)+('Weight '!$B$11*3/5*MANU!DE47)+(1/5*MANU!DT47*'Weight '!$B$14)</f>
        <v>7.944276365705611</v>
      </c>
      <c r="P22" s="1">
        <f>(2/3*'Weight '!$B$4*MANU!AI47)+(MANU!AX47*3/5*'Weight '!$B$5)+('Weight '!$B$11*3/5*MANU!DF47)+(1/5*MANU!DU47*'Weight '!$B$14)</f>
        <v>8.284551161330814</v>
      </c>
    </row>
    <row r="24" spans="1:16" ht="15">
      <c r="A24" s="7" t="s">
        <v>1001</v>
      </c>
      <c r="B24" s="7">
        <v>0</v>
      </c>
      <c r="C24" s="7">
        <f t="shared" si="1" ref="C24:P24">B24-1</f>
        <v>-1</v>
      </c>
      <c r="D24" s="7">
        <f t="shared" si="1"/>
        <v>-2</v>
      </c>
      <c r="E24" s="7">
        <f t="shared" si="1"/>
        <v>-3</v>
      </c>
      <c r="F24" s="7">
        <f t="shared" si="1"/>
        <v>-4</v>
      </c>
      <c r="G24" s="7">
        <f t="shared" si="1"/>
        <v>-5</v>
      </c>
      <c r="H24" s="7">
        <f t="shared" si="1"/>
        <v>-6</v>
      </c>
      <c r="I24" s="7">
        <f t="shared" si="1"/>
        <v>-7</v>
      </c>
      <c r="J24" s="7">
        <f t="shared" si="1"/>
        <v>-8</v>
      </c>
      <c r="K24" s="7">
        <f t="shared" si="1"/>
        <v>-9</v>
      </c>
      <c r="L24" s="7">
        <f t="shared" si="1"/>
        <v>-10</v>
      </c>
      <c r="M24" s="7">
        <f t="shared" si="1"/>
        <v>-11</v>
      </c>
      <c r="N24" s="7">
        <f t="shared" si="1"/>
        <v>-12</v>
      </c>
      <c r="O24" s="7">
        <f t="shared" si="1"/>
        <v>-13</v>
      </c>
      <c r="P24" s="7">
        <f t="shared" si="1"/>
        <v>-14</v>
      </c>
    </row>
    <row r="25" spans="1:16" ht="15">
      <c r="A25" s="24" t="s">
        <v>539</v>
      </c>
      <c r="B25" s="1">
        <f>('Weight '!$B$3*MANU!F27)+(MANU!U27*1/3*'Weight '!$B$4)+('Weight '!$B$5*2/5*MANU!AJ27)+('Weight '!AY27*'Weight '!$B$8)+('Weight '!$B$9*MANU!BN27)+(MANU!CC27*'Weight '!$B$10)+(2/5*'Weight '!$B$11*MANU!CR27)+(4/5*MANU!DG27*'Weight '!$B$14)+('Weight '!$B$15*MANU!DV27)+(MANU!EK27*'Weight '!$B$16)</f>
        <v>46.283802003776593</v>
      </c>
      <c r="C25" s="1">
        <f>('Weight '!$B$3*MANU!G27)+(MANU!V27*1/3*'Weight '!$B$4)+('Weight '!$B$5*2/5*MANU!AK27)+('Weight '!AZ27*'Weight '!$B$8)+('Weight '!$B$9*MANU!BO27)+(MANU!CD27*'Weight '!$B$10)+(2/5*'Weight '!$B$11*MANU!CS27)+(4/5*MANU!DH27*'Weight '!$B$14)+('Weight '!$B$15*MANU!DW27)+(MANU!EL27*'Weight '!$B$16)</f>
        <v>48.246199835690945</v>
      </c>
      <c r="D25" s="1">
        <f>('Weight '!$B$3*MANU!H27)+(MANU!W27*1/3*'Weight '!$B$4)+('Weight '!$B$5*2/5*MANU!AL27)+('Weight '!BA27*'Weight '!$B$8)+('Weight '!$B$9*MANU!BP27)+(MANU!CE27*'Weight '!$B$10)+(2/5*'Weight '!$B$11*MANU!CT27)+(4/5*MANU!DI27*'Weight '!$B$14)+('Weight '!$B$15*MANU!DX27)+(MANU!EM27*'Weight '!$B$16)</f>
        <v>38.932694233632098</v>
      </c>
      <c r="E25" s="1">
        <f>('Weight '!$B$3*MANU!I27)+(MANU!X27*1/3*'Weight '!$B$4)+('Weight '!$B$5*2/5*MANU!AM27)+('Weight '!BB27*'Weight '!$B$8)+('Weight '!$B$9*MANU!BQ27)+(MANU!CF27*'Weight '!$B$10)+(2/5*'Weight '!$B$11*MANU!CU27)+(4/5*MANU!DJ27*'Weight '!$B$14)+('Weight '!$B$15*MANU!DY27)+(MANU!EN27*'Weight '!$B$16)</f>
        <v>42.519830959045834</v>
      </c>
      <c r="F25" s="1">
        <f>('Weight '!$B$3*MANU!J27)+(MANU!Y27*1/3*'Weight '!$B$4)+('Weight '!$B$5*2/5*MANU!AN27)+('Weight '!BC27*'Weight '!$B$8)+('Weight '!$B$9*MANU!BR27)+(MANU!CG27*'Weight '!$B$10)+(2/5*'Weight '!$B$11*MANU!CV27)+(4/5*MANU!DK27*'Weight '!$B$14)+('Weight '!$B$15*MANU!DZ27)+(MANU!EO27*'Weight '!$B$16)</f>
        <v>45.253820639791833</v>
      </c>
      <c r="G25" s="1">
        <f>('Weight '!$B$3*MANU!K27)+(MANU!Z27*1/3*'Weight '!$B$4)+('Weight '!$B$5*2/5*MANU!AO27)+('Weight '!BD27*'Weight '!$B$8)+('Weight '!$B$9*MANU!BS27)+(MANU!CH27*'Weight '!$B$10)+(2/5*'Weight '!$B$11*MANU!CW27)+(4/5*MANU!DL27*'Weight '!$B$14)+('Weight '!$B$15*MANU!EA27)+(MANU!EP27*'Weight '!$B$16)</f>
        <v>46.024758705273783</v>
      </c>
      <c r="H25" s="1">
        <f>('Weight '!$B$3*MANU!L27)+(MANU!AA27*1/3*'Weight '!$B$4)+('Weight '!$B$5*2/5*MANU!AP27)+('Weight '!BE27*'Weight '!$B$8)+('Weight '!$B$9*MANU!BT27)+(MANU!CI27*'Weight '!$B$10)+(2/5*'Weight '!$B$11*MANU!CX27)+(4/5*MANU!DM27*'Weight '!$B$14)+('Weight '!$B$15*MANU!EB27)+(MANU!EQ27*'Weight '!$B$16)</f>
        <v>46.313969297003318</v>
      </c>
      <c r="I25" s="1">
        <f>('Weight '!$B$3*MANU!M27)+(MANU!AB27*1/3*'Weight '!$B$4)+('Weight '!$B$5*2/5*MANU!AQ27)+('Weight '!BF27*'Weight '!$B$8)+('Weight '!$B$9*MANU!BU27)+(MANU!CJ27*'Weight '!$B$10)+(2/5*'Weight '!$B$11*MANU!CY27)+(4/5*MANU!DN27*'Weight '!$B$14)+('Weight '!$B$15*MANU!EC27)+(MANU!ER27*'Weight '!$B$16)</f>
        <v>42.094678498657018</v>
      </c>
      <c r="J25" s="1">
        <f>('Weight '!$B$3*MANU!N27)+(MANU!AC27*1/3*'Weight '!$B$4)+('Weight '!$B$5*2/5*MANU!AR27)+('Weight '!BG27*'Weight '!$B$8)+('Weight '!$B$9*MANU!BV27)+(MANU!CK27*'Weight '!$B$10)+(2/5*'Weight '!$B$11*MANU!CZ27)+(4/5*MANU!DO27*'Weight '!$B$14)+('Weight '!$B$15*MANU!ED27)+(MANU!ES27*'Weight '!$B$16)</f>
        <v>47.021938335096202</v>
      </c>
      <c r="K25" s="1">
        <f>('Weight '!$B$3*MANU!O27)+(MANU!AD27*1/3*'Weight '!$B$4)+('Weight '!$B$5*2/5*MANU!AS27)+('Weight '!BH27*'Weight '!$B$8)+('Weight '!$B$9*MANU!BW27)+(MANU!CL27*'Weight '!$B$10)+(2/5*'Weight '!$B$11*MANU!DA27)+(4/5*MANU!DP27*'Weight '!$B$14)+('Weight '!$B$15*MANU!EE27)+(MANU!ET27*'Weight '!$B$16)</f>
        <v>48.843027402011792</v>
      </c>
      <c r="L25" s="1">
        <f>('Weight '!$B$3*MANU!P27)+(MANU!AE27*1/3*'Weight '!$B$4)+('Weight '!$B$5*2/5*MANU!AT27)+('Weight '!BI27*'Weight '!$B$8)+('Weight '!$B$9*MANU!BX27)+(MANU!CM27*'Weight '!$B$10)+(2/5*'Weight '!$B$11*MANU!DB27)+(4/5*MANU!DQ27*'Weight '!$B$14)+('Weight '!$B$15*MANU!EF27)+(MANU!EU27*'Weight '!$B$16)</f>
        <v>46.887745019997176</v>
      </c>
      <c r="M25" s="1">
        <f>('Weight '!$B$3*MANU!Q27)+(MANU!AF27*1/3*'Weight '!$B$4)+('Weight '!$B$5*2/5*MANU!AU27)+('Weight '!BJ27*'Weight '!$B$8)+('Weight '!$B$9*MANU!BY27)+(MANU!CN27*'Weight '!$B$10)+(2/5*'Weight '!$B$11*MANU!DC27)+(4/5*MANU!DR27*'Weight '!$B$14)+('Weight '!$B$15*MANU!EG27)+(MANU!EV27*'Weight '!$B$16)</f>
        <v>32.060256907207581</v>
      </c>
      <c r="N25" s="1">
        <f>('Weight '!$B$3*MANU!R27)+(MANU!AG27*1/3*'Weight '!$B$4)+('Weight '!$B$5*2/5*MANU!AV27)+('Weight '!BK27*'Weight '!$B$8)+('Weight '!$B$9*MANU!BZ27)+(MANU!CO27*'Weight '!$B$10)+(2/5*'Weight '!$B$11*MANU!DD27)+(4/5*MANU!DS27*'Weight '!$B$14)+('Weight '!$B$15*MANU!EH27)+(MANU!EW27*'Weight '!$B$16)</f>
        <v>33.257193243914536</v>
      </c>
      <c r="O25" s="1">
        <f>('Weight '!$B$3*MANU!S27)+(MANU!AH27*1/3*'Weight '!$B$4)+('Weight '!$B$5*2/5*MANU!AW27)+('Weight '!BL27*'Weight '!$B$8)+('Weight '!$B$9*MANU!CA27)+(MANU!CP27*'Weight '!$B$10)+(2/5*'Weight '!$B$11*MANU!DE27)+(4/5*MANU!DT27*'Weight '!$B$14)+('Weight '!$B$15*MANU!EI27)+(MANU!EX27*'Weight '!$B$16)</f>
        <v>30.448077895801688</v>
      </c>
      <c r="P25" s="1">
        <f>('Weight '!$B$3*MANU!T27)+(MANU!AI27*1/3*'Weight '!$B$4)+('Weight '!$B$5*2/5*MANU!AX27)+('Weight '!BM27*'Weight '!$B$8)+('Weight '!$B$9*MANU!CB27)+(MANU!CQ27*'Weight '!$B$10)+(2/5*'Weight '!$B$11*MANU!DF27)+(4/5*MANU!DU27*'Weight '!$B$14)+('Weight '!$B$15*MANU!EJ27)+(MANU!EY27*'Weight '!$B$16)</f>
        <v>0</v>
      </c>
    </row>
    <row r="26" spans="1:16" ht="15">
      <c r="A26" s="24" t="s">
        <v>585</v>
      </c>
      <c r="B26" s="1">
        <f>('Weight '!$B$3*MANU!F28)+(MANU!U28*1/3*'Weight '!$B$4)+('Weight '!$B$5*2/5*MANU!AJ28)+('Weight '!AY28*'Weight '!$B$8)+('Weight '!$B$9*MANU!BN28)+(MANU!CC28*'Weight '!$B$10)+(2/5*'Weight '!$B$11*MANU!CR28)+(4/5*MANU!DG28*'Weight '!$B$14)+('Weight '!$B$15*MANU!DV28)+(MANU!EK28*'Weight '!$B$16)</f>
        <v>36.492373937561268</v>
      </c>
      <c r="C26" s="1">
        <f>('Weight '!$B$3*MANU!G28)+(MANU!V28*1/3*'Weight '!$B$4)+('Weight '!$B$5*2/5*MANU!AK28)+('Weight '!AZ28*'Weight '!$B$8)+('Weight '!$B$9*MANU!BO28)+(MANU!CD28*'Weight '!$B$10)+(2/5*'Weight '!$B$11*MANU!CS28)+(4/5*MANU!DH28*'Weight '!$B$14)+('Weight '!$B$15*MANU!DW28)+(MANU!EL28*'Weight '!$B$16)</f>
        <v>25.956093584413441</v>
      </c>
      <c r="D26" s="1">
        <f>('Weight '!$B$3*MANU!H28)+(MANU!W28*1/3*'Weight '!$B$4)+('Weight '!$B$5*2/5*MANU!AL28)+('Weight '!BA28*'Weight '!$B$8)+('Weight '!$B$9*MANU!BP28)+(MANU!CE28*'Weight '!$B$10)+(2/5*'Weight '!$B$11*MANU!CT28)+(4/5*MANU!DI28*'Weight '!$B$14)+('Weight '!$B$15*MANU!DX28)+(MANU!EM28*'Weight '!$B$16)</f>
        <v>22.153842846688622</v>
      </c>
      <c r="E26" s="1">
        <f>('Weight '!$B$3*MANU!I28)+(MANU!X28*1/3*'Weight '!$B$4)+('Weight '!$B$5*2/5*MANU!AM28)+('Weight '!BB28*'Weight '!$B$8)+('Weight '!$B$9*MANU!BQ28)+(MANU!CF28*'Weight '!$B$10)+(2/5*'Weight '!$B$11*MANU!CU28)+(4/5*MANU!DJ28*'Weight '!$B$14)+('Weight '!$B$15*MANU!DY28)+(MANU!EN28*'Weight '!$B$16)</f>
        <v>21.473949184776782</v>
      </c>
      <c r="F26" s="1">
        <f>('Weight '!$B$3*MANU!J28)+(MANU!Y28*1/3*'Weight '!$B$4)+('Weight '!$B$5*2/5*MANU!AN28)+('Weight '!BC28*'Weight '!$B$8)+('Weight '!$B$9*MANU!BR28)+(MANU!CG28*'Weight '!$B$10)+(2/5*'Weight '!$B$11*MANU!CV28)+(4/5*MANU!DK28*'Weight '!$B$14)+('Weight '!$B$15*MANU!DZ28)+(MANU!EO28*'Weight '!$B$16)</f>
        <v>21.222424896804736</v>
      </c>
      <c r="G26" s="1">
        <f>('Weight '!$B$3*MANU!K28)+(MANU!Z28*1/3*'Weight '!$B$4)+('Weight '!$B$5*2/5*MANU!AO28)+('Weight '!BD28*'Weight '!$B$8)+('Weight '!$B$9*MANU!BS28)+(MANU!CH28*'Weight '!$B$10)+(2/5*'Weight '!$B$11*MANU!CW28)+(4/5*MANU!DL28*'Weight '!$B$14)+('Weight '!$B$15*MANU!EA28)+(MANU!EP28*'Weight '!$B$16)</f>
        <v>18.894731355600907</v>
      </c>
      <c r="H26" s="1">
        <f>('Weight '!$B$3*MANU!L28)+(MANU!AA28*1/3*'Weight '!$B$4)+('Weight '!$B$5*2/5*MANU!AP28)+('Weight '!BE28*'Weight '!$B$8)+('Weight '!$B$9*MANU!BT28)+(MANU!CI28*'Weight '!$B$10)+(2/5*'Weight '!$B$11*MANU!CX28)+(4/5*MANU!DM28*'Weight '!$B$14)+('Weight '!$B$15*MANU!EB28)+(MANU!EQ28*'Weight '!$B$16)</f>
        <v>28.29730408352054</v>
      </c>
      <c r="I26" s="1">
        <f>('Weight '!$B$3*MANU!M28)+(MANU!AB28*1/3*'Weight '!$B$4)+('Weight '!$B$5*2/5*MANU!AQ28)+('Weight '!BF28*'Weight '!$B$8)+('Weight '!$B$9*MANU!BU28)+(MANU!CJ28*'Weight '!$B$10)+(2/5*'Weight '!$B$11*MANU!CY28)+(4/5*MANU!DN28*'Weight '!$B$14)+('Weight '!$B$15*MANU!EC28)+(MANU!ER28*'Weight '!$B$16)</f>
        <v>25.829299789981651</v>
      </c>
      <c r="J26" s="1">
        <f>('Weight '!$B$3*MANU!N28)+(MANU!AC28*1/3*'Weight '!$B$4)+('Weight '!$B$5*2/5*MANU!AR28)+('Weight '!BG28*'Weight '!$B$8)+('Weight '!$B$9*MANU!BV28)+(MANU!CK28*'Weight '!$B$10)+(2/5*'Weight '!$B$11*MANU!CZ28)+(4/5*MANU!DO28*'Weight '!$B$14)+('Weight '!$B$15*MANU!ED28)+(MANU!ES28*'Weight '!$B$16)</f>
        <v>25.672327898550694</v>
      </c>
      <c r="K26" s="1">
        <f>('Weight '!$B$3*MANU!O28)+(MANU!AD28*1/3*'Weight '!$B$4)+('Weight '!$B$5*2/5*MANU!AS28)+('Weight '!BH28*'Weight '!$B$8)+('Weight '!$B$9*MANU!BW28)+(MANU!CL28*'Weight '!$B$10)+(2/5*'Weight '!$B$11*MANU!DA28)+(4/5*MANU!DP28*'Weight '!$B$14)+('Weight '!$B$15*MANU!EE28)+(MANU!ET28*'Weight '!$B$16)</f>
        <v>20.143869183829114</v>
      </c>
      <c r="L26" s="1">
        <f>('Weight '!$B$3*MANU!P28)+(MANU!AE28*1/3*'Weight '!$B$4)+('Weight '!$B$5*2/5*MANU!AT28)+('Weight '!BI28*'Weight '!$B$8)+('Weight '!$B$9*MANU!BX28)+(MANU!CM28*'Weight '!$B$10)+(2/5*'Weight '!$B$11*MANU!DB28)+(4/5*MANU!DQ28*'Weight '!$B$14)+('Weight '!$B$15*MANU!EF28)+(MANU!EU28*'Weight '!$B$16)</f>
        <v>18.498635680425458</v>
      </c>
      <c r="M26" s="1">
        <f>('Weight '!$B$3*MANU!Q28)+(MANU!AF28*1/3*'Weight '!$B$4)+('Weight '!$B$5*2/5*MANU!AU28)+('Weight '!BJ28*'Weight '!$B$8)+('Weight '!$B$9*MANU!BY28)+(MANU!CN28*'Weight '!$B$10)+(2/5*'Weight '!$B$11*MANU!DC28)+(4/5*MANU!DR28*'Weight '!$B$14)+('Weight '!$B$15*MANU!EG28)+(MANU!EV28*'Weight '!$B$16)</f>
        <v>0</v>
      </c>
      <c r="N26" s="1">
        <f>('Weight '!$B$3*MANU!R28)+(MANU!AG28*1/3*'Weight '!$B$4)+('Weight '!$B$5*2/5*MANU!AV28)+('Weight '!BK28*'Weight '!$B$8)+('Weight '!$B$9*MANU!BZ28)+(MANU!CO28*'Weight '!$B$10)+(2/5*'Weight '!$B$11*MANU!DD28)+(4/5*MANU!DS28*'Weight '!$B$14)+('Weight '!$B$15*MANU!EH28)+(MANU!EW28*'Weight '!$B$16)</f>
        <v>0</v>
      </c>
      <c r="O26" s="1">
        <f>('Weight '!$B$3*MANU!S28)+(MANU!AH28*1/3*'Weight '!$B$4)+('Weight '!$B$5*2/5*MANU!AW28)+('Weight '!BL28*'Weight '!$B$8)+('Weight '!$B$9*MANU!CA28)+(MANU!CP28*'Weight '!$B$10)+(2/5*'Weight '!$B$11*MANU!DE28)+(4/5*MANU!DT28*'Weight '!$B$14)+('Weight '!$B$15*MANU!EI28)+(MANU!EX28*'Weight '!$B$16)</f>
        <v>0</v>
      </c>
      <c r="P26" s="1">
        <f>('Weight '!$B$3*MANU!T28)+(MANU!AI28*1/3*'Weight '!$B$4)+('Weight '!$B$5*2/5*MANU!AX28)+('Weight '!BM28*'Weight '!$B$8)+('Weight '!$B$9*MANU!CB28)+(MANU!CQ28*'Weight '!$B$10)+(2/5*'Weight '!$B$11*MANU!DF28)+(4/5*MANU!DU28*'Weight '!$B$14)+('Weight '!$B$15*MANU!EJ28)+(MANU!EY28*'Weight '!$B$16)</f>
        <v>0</v>
      </c>
    </row>
    <row r="27" spans="1:16" ht="15">
      <c r="A27" s="24" t="s">
        <v>625</v>
      </c>
      <c r="B27" s="1">
        <f>('Weight '!$B$3*MANU!F29)+(MANU!U29*1/3*'Weight '!$B$4)+('Weight '!$B$5*2/5*MANU!AJ29)+('Weight '!AY29*'Weight '!$B$8)+('Weight '!$B$9*MANU!BN29)+(MANU!CC29*'Weight '!$B$10)+(2/5*'Weight '!$B$11*MANU!CR29)+(4/5*MANU!DG29*'Weight '!$B$14)+('Weight '!$B$15*MANU!DV29)+(MANU!EK29*'Weight '!$B$16)</f>
        <v>55.396354274083656</v>
      </c>
      <c r="C27" s="1">
        <f>('Weight '!$B$3*MANU!G29)+(MANU!V29*1/3*'Weight '!$B$4)+('Weight '!$B$5*2/5*MANU!AK29)+('Weight '!AZ29*'Weight '!$B$8)+('Weight '!$B$9*MANU!BO29)+(MANU!CD29*'Weight '!$B$10)+(2/5*'Weight '!$B$11*MANU!CS29)+(4/5*MANU!DH29*'Weight '!$B$14)+('Weight '!$B$15*MANU!DW29)+(MANU!EL29*'Weight '!$B$16)</f>
        <v>55.16912268627415</v>
      </c>
      <c r="D27" s="1">
        <f>('Weight '!$B$3*MANU!H29)+(MANU!W29*1/3*'Weight '!$B$4)+('Weight '!$B$5*2/5*MANU!AL29)+('Weight '!BA29*'Weight '!$B$8)+('Weight '!$B$9*MANU!BP29)+(MANU!CE29*'Weight '!$B$10)+(2/5*'Weight '!$B$11*MANU!CT29)+(4/5*MANU!DI29*'Weight '!$B$14)+('Weight '!$B$15*MANU!DX29)+(MANU!EM29*'Weight '!$B$16)</f>
        <v>56.843233350520194</v>
      </c>
      <c r="E27" s="1">
        <f>('Weight '!$B$3*MANU!I29)+(MANU!X29*1/3*'Weight '!$B$4)+('Weight '!$B$5*2/5*MANU!AM29)+('Weight '!BB29*'Weight '!$B$8)+('Weight '!$B$9*MANU!BQ29)+(MANU!CF29*'Weight '!$B$10)+(2/5*'Weight '!$B$11*MANU!CU29)+(4/5*MANU!DJ29*'Weight '!$B$14)+('Weight '!$B$15*MANU!DY29)+(MANU!EN29*'Weight '!$B$16)</f>
        <v>56.192093739812911</v>
      </c>
      <c r="F27" s="1">
        <f>('Weight '!$B$3*MANU!J29)+(MANU!Y29*1/3*'Weight '!$B$4)+('Weight '!$B$5*2/5*MANU!AN29)+('Weight '!BC29*'Weight '!$B$8)+('Weight '!$B$9*MANU!BR29)+(MANU!CG29*'Weight '!$B$10)+(2/5*'Weight '!$B$11*MANU!CV29)+(4/5*MANU!DK29*'Weight '!$B$14)+('Weight '!$B$15*MANU!DZ29)+(MANU!EO29*'Weight '!$B$16)</f>
        <v>55.231236712005924</v>
      </c>
      <c r="G27" s="1">
        <f>('Weight '!$B$3*MANU!K29)+(MANU!Z29*1/3*'Weight '!$B$4)+('Weight '!$B$5*2/5*MANU!AO29)+('Weight '!BD29*'Weight '!$B$8)+('Weight '!$B$9*MANU!BS29)+(MANU!CH29*'Weight '!$B$10)+(2/5*'Weight '!$B$11*MANU!CW29)+(4/5*MANU!DL29*'Weight '!$B$14)+('Weight '!$B$15*MANU!EA29)+(MANU!EP29*'Weight '!$B$16)</f>
        <v>51.970417426545069</v>
      </c>
      <c r="H27" s="1">
        <f>('Weight '!$B$3*MANU!L29)+(MANU!AA29*1/3*'Weight '!$B$4)+('Weight '!$B$5*2/5*MANU!AP29)+('Weight '!BE29*'Weight '!$B$8)+('Weight '!$B$9*MANU!BT29)+(MANU!CI29*'Weight '!$B$10)+(2/5*'Weight '!$B$11*MANU!CX29)+(4/5*MANU!DM29*'Weight '!$B$14)+('Weight '!$B$15*MANU!EB29)+(MANU!EQ29*'Weight '!$B$16)</f>
        <v>50.585989359772661</v>
      </c>
      <c r="I27" s="1">
        <f>('Weight '!$B$3*MANU!M29)+(MANU!AB29*1/3*'Weight '!$B$4)+('Weight '!$B$5*2/5*MANU!AQ29)+('Weight '!BF29*'Weight '!$B$8)+('Weight '!$B$9*MANU!BU29)+(MANU!CJ29*'Weight '!$B$10)+(2/5*'Weight '!$B$11*MANU!CY29)+(4/5*MANU!DN29*'Weight '!$B$14)+('Weight '!$B$15*MANU!EC29)+(MANU!ER29*'Weight '!$B$16)</f>
        <v>44.137235445565352</v>
      </c>
      <c r="J27" s="1">
        <f>('Weight '!$B$3*MANU!N29)+(MANU!AC29*1/3*'Weight '!$B$4)+('Weight '!$B$5*2/5*MANU!AR29)+('Weight '!BG29*'Weight '!$B$8)+('Weight '!$B$9*MANU!BV29)+(MANU!CK29*'Weight '!$B$10)+(2/5*'Weight '!$B$11*MANU!CZ29)+(4/5*MANU!DO29*'Weight '!$B$14)+('Weight '!$B$15*MANU!ED29)+(MANU!ES29*'Weight '!$B$16)</f>
        <v>45.775424137266214</v>
      </c>
      <c r="K27" s="1">
        <f>('Weight '!$B$3*MANU!O29)+(MANU!AD29*1/3*'Weight '!$B$4)+('Weight '!$B$5*2/5*MANU!AS29)+('Weight '!BH29*'Weight '!$B$8)+('Weight '!$B$9*MANU!BW29)+(MANU!CL29*'Weight '!$B$10)+(2/5*'Weight '!$B$11*MANU!DA29)+(4/5*MANU!DP29*'Weight '!$B$14)+('Weight '!$B$15*MANU!EE29)+(MANU!ET29*'Weight '!$B$16)</f>
        <v>44.904274619775748</v>
      </c>
      <c r="L27" s="1">
        <f>('Weight '!$B$3*MANU!P29)+(MANU!AE29*1/3*'Weight '!$B$4)+('Weight '!$B$5*2/5*MANU!AT29)+('Weight '!BI29*'Weight '!$B$8)+('Weight '!$B$9*MANU!BX29)+(MANU!CM29*'Weight '!$B$10)+(2/5*'Weight '!$B$11*MANU!DB29)+(4/5*MANU!DQ29*'Weight '!$B$14)+('Weight '!$B$15*MANU!EF29)+(MANU!EU29*'Weight '!$B$16)</f>
        <v>42.007833681810276</v>
      </c>
      <c r="M27" s="1">
        <f>('Weight '!$B$3*MANU!Q29)+(MANU!AF29*1/3*'Weight '!$B$4)+('Weight '!$B$5*2/5*MANU!AU29)+('Weight '!BJ29*'Weight '!$B$8)+('Weight '!$B$9*MANU!BY29)+(MANU!CN29*'Weight '!$B$10)+(2/5*'Weight '!$B$11*MANU!DC29)+(4/5*MANU!DR29*'Weight '!$B$14)+('Weight '!$B$15*MANU!EG29)+(MANU!EV29*'Weight '!$B$16)</f>
        <v>42.382926122292751</v>
      </c>
      <c r="N27" s="1">
        <f>('Weight '!$B$3*MANU!R29)+(MANU!AG29*1/3*'Weight '!$B$4)+('Weight '!$B$5*2/5*MANU!AV29)+('Weight '!BK29*'Weight '!$B$8)+('Weight '!$B$9*MANU!BZ29)+(MANU!CO29*'Weight '!$B$10)+(2/5*'Weight '!$B$11*MANU!DD29)+(4/5*MANU!DS29*'Weight '!$B$14)+('Weight '!$B$15*MANU!EH29)+(MANU!EW29*'Weight '!$B$16)</f>
        <v>30.191310782240997</v>
      </c>
      <c r="O27" s="1">
        <f>('Weight '!$B$3*MANU!S29)+(MANU!AH29*1/3*'Weight '!$B$4)+('Weight '!$B$5*2/5*MANU!AW29)+('Weight '!BL29*'Weight '!$B$8)+('Weight '!$B$9*MANU!CA29)+(MANU!CP29*'Weight '!$B$10)+(2/5*'Weight '!$B$11*MANU!DE29)+(4/5*MANU!DT29*'Weight '!$B$14)+('Weight '!$B$15*MANU!EI29)+(MANU!EX29*'Weight '!$B$16)</f>
        <v>30.847108315394443</v>
      </c>
      <c r="P27" s="1">
        <f>('Weight '!$B$3*MANU!T29)+(MANU!AI29*1/3*'Weight '!$B$4)+('Weight '!$B$5*2/5*MANU!AX29)+('Weight '!BM29*'Weight '!$B$8)+('Weight '!$B$9*MANU!CB29)+(MANU!CQ29*'Weight '!$B$10)+(2/5*'Weight '!$B$11*MANU!DF29)+(4/5*MANU!DU29*'Weight '!$B$14)+('Weight '!$B$15*MANU!EJ29)+(MANU!EY29*'Weight '!$B$16)</f>
        <v>31.317299345350172</v>
      </c>
    </row>
    <row r="28" spans="1:16" ht="15">
      <c r="A28" s="24" t="s">
        <v>899</v>
      </c>
      <c r="B28" s="1">
        <f>('Weight '!$B$3*MANU!F30)+(MANU!U30*1/3*'Weight '!$B$4)+('Weight '!$B$5*2/5*MANU!AJ30)+('Weight '!AY30*'Weight '!$B$8)+('Weight '!$B$9*MANU!BN30)+(MANU!CC30*'Weight '!$B$10)+(2/5*'Weight '!$B$11*MANU!CR30)+(4/5*MANU!DG30*'Weight '!$B$14)+('Weight '!$B$15*MANU!DV30)+(MANU!EK30*'Weight '!$B$16)</f>
        <v>51.692479035019176</v>
      </c>
      <c r="C28" s="1">
        <f>('Weight '!$B$3*MANU!G30)+(MANU!V30*1/3*'Weight '!$B$4)+('Weight '!$B$5*2/5*MANU!AK30)+('Weight '!AZ30*'Weight '!$B$8)+('Weight '!$B$9*MANU!BO30)+(MANU!CD30*'Weight '!$B$10)+(2/5*'Weight '!$B$11*MANU!CS30)+(4/5*MANU!DH30*'Weight '!$B$14)+('Weight '!$B$15*MANU!DW30)+(MANU!EL30*'Weight '!$B$16)</f>
        <v>54.09007108880872</v>
      </c>
      <c r="D28" s="1">
        <f>('Weight '!$B$3*MANU!H30)+(MANU!W30*1/3*'Weight '!$B$4)+('Weight '!$B$5*2/5*MANU!AL30)+('Weight '!BA30*'Weight '!$B$8)+('Weight '!$B$9*MANU!BP30)+(MANU!CE30*'Weight '!$B$10)+(2/5*'Weight '!$B$11*MANU!CT30)+(4/5*MANU!DI30*'Weight '!$B$14)+('Weight '!$B$15*MANU!DX30)+(MANU!EM30*'Weight '!$B$16)</f>
        <v>48.290654197459808</v>
      </c>
      <c r="E28" s="1">
        <f>('Weight '!$B$3*MANU!I30)+(MANU!X30*1/3*'Weight '!$B$4)+('Weight '!$B$5*2/5*MANU!AM30)+('Weight '!BB30*'Weight '!$B$8)+('Weight '!$B$9*MANU!BQ30)+(MANU!CF30*'Weight '!$B$10)+(2/5*'Weight '!$B$11*MANU!CU30)+(4/5*MANU!DJ30*'Weight '!$B$14)+('Weight '!$B$15*MANU!DY30)+(MANU!EN30*'Weight '!$B$16)</f>
        <v>43.041527809122563</v>
      </c>
      <c r="F28" s="1">
        <f>('Weight '!$B$3*MANU!J30)+(MANU!Y30*1/3*'Weight '!$B$4)+('Weight '!$B$5*2/5*MANU!AN30)+('Weight '!BC30*'Weight '!$B$8)+('Weight '!$B$9*MANU!BR30)+(MANU!CG30*'Weight '!$B$10)+(2/5*'Weight '!$B$11*MANU!CV30)+(4/5*MANU!DK30*'Weight '!$B$14)+('Weight '!$B$15*MANU!DZ30)+(MANU!EO30*'Weight '!$B$16)</f>
        <v>39.185502958579846</v>
      </c>
      <c r="G28" s="1">
        <f>('Weight '!$B$3*MANU!K30)+(MANU!Z30*1/3*'Weight '!$B$4)+('Weight '!$B$5*2/5*MANU!AO30)+('Weight '!BD30*'Weight '!$B$8)+('Weight '!$B$9*MANU!BS30)+(MANU!CH30*'Weight '!$B$10)+(2/5*'Weight '!$B$11*MANU!CW30)+(4/5*MANU!DL30*'Weight '!$B$14)+('Weight '!$B$15*MANU!EA30)+(MANU!EP30*'Weight '!$B$16)</f>
        <v>35.366885511651454</v>
      </c>
      <c r="H28" s="1">
        <f>('Weight '!$B$3*MANU!L30)+(MANU!AA30*1/3*'Weight '!$B$4)+('Weight '!$B$5*2/5*MANU!AP30)+('Weight '!BE30*'Weight '!$B$8)+('Weight '!$B$9*MANU!BT30)+(MANU!CI30*'Weight '!$B$10)+(2/5*'Weight '!$B$11*MANU!CX30)+(4/5*MANU!DM30*'Weight '!$B$14)+('Weight '!$B$15*MANU!EB30)+(MANU!EQ30*'Weight '!$B$16)</f>
        <v>33.10699587388909</v>
      </c>
      <c r="I28" s="1">
        <f>('Weight '!$B$3*MANU!M30)+(MANU!AB30*1/3*'Weight '!$B$4)+('Weight '!$B$5*2/5*MANU!AQ30)+('Weight '!BF30*'Weight '!$B$8)+('Weight '!$B$9*MANU!BU30)+(MANU!CJ30*'Weight '!$B$10)+(2/5*'Weight '!$B$11*MANU!CY30)+(4/5*MANU!DN30*'Weight '!$B$14)+('Weight '!$B$15*MANU!EC30)+(MANU!ER30*'Weight '!$B$16)</f>
        <v>32.939167192097486</v>
      </c>
      <c r="J28" s="1">
        <f>('Weight '!$B$3*MANU!N30)+(MANU!AC30*1/3*'Weight '!$B$4)+('Weight '!$B$5*2/5*MANU!AR30)+('Weight '!BG30*'Weight '!$B$8)+('Weight '!$B$9*MANU!BV30)+(MANU!CK30*'Weight '!$B$10)+(2/5*'Weight '!$B$11*MANU!CZ30)+(4/5*MANU!DO30*'Weight '!$B$14)+('Weight '!$B$15*MANU!ED30)+(MANU!ES30*'Weight '!$B$16)</f>
        <v>36.407894736842081</v>
      </c>
      <c r="K28" s="1">
        <f>('Weight '!$B$3*MANU!O30)+(MANU!AD30*1/3*'Weight '!$B$4)+('Weight '!$B$5*2/5*MANU!AS30)+('Weight '!BH30*'Weight '!$B$8)+('Weight '!$B$9*MANU!BW30)+(MANU!CL30*'Weight '!$B$10)+(2/5*'Weight '!$B$11*MANU!DA30)+(4/5*MANU!DP30*'Weight '!$B$14)+('Weight '!$B$15*MANU!EE30)+(MANU!ET30*'Weight '!$B$16)</f>
        <v>26.372962192160912</v>
      </c>
      <c r="L28" s="1">
        <f>('Weight '!$B$3*MANU!P30)+(MANU!AE30*1/3*'Weight '!$B$4)+('Weight '!$B$5*2/5*MANU!AT30)+('Weight '!BI30*'Weight '!$B$8)+('Weight '!$B$9*MANU!BX30)+(MANU!CM30*'Weight '!$B$10)+(2/5*'Weight '!$B$11*MANU!DB30)+(4/5*MANU!DQ30*'Weight '!$B$14)+('Weight '!$B$15*MANU!EF30)+(MANU!EU30*'Weight '!$B$16)</f>
        <v>20.062631786740113</v>
      </c>
      <c r="M28" s="1">
        <f>('Weight '!$B$3*MANU!Q30)+(MANU!AF30*1/3*'Weight '!$B$4)+('Weight '!$B$5*2/5*MANU!AU30)+('Weight '!BJ30*'Weight '!$B$8)+('Weight '!$B$9*MANU!BY30)+(MANU!CN30*'Weight '!$B$10)+(2/5*'Weight '!$B$11*MANU!DC30)+(4/5*MANU!DR30*'Weight '!$B$14)+('Weight '!$B$15*MANU!EG30)+(MANU!EV30*'Weight '!$B$16)</f>
        <v>24.355189056238451</v>
      </c>
      <c r="N28" s="1">
        <f>('Weight '!$B$3*MANU!R30)+(MANU!AG30*1/3*'Weight '!$B$4)+('Weight '!$B$5*2/5*MANU!AV30)+('Weight '!BK30*'Weight '!$B$8)+('Weight '!$B$9*MANU!BZ30)+(MANU!CO30*'Weight '!$B$10)+(2/5*'Weight '!$B$11*MANU!DD30)+(4/5*MANU!DS30*'Weight '!$B$14)+('Weight '!$B$15*MANU!EH30)+(MANU!EW30*'Weight '!$B$16)</f>
        <v>30.49018322762506</v>
      </c>
      <c r="O28" s="1">
        <f>('Weight '!$B$3*MANU!S30)+(MANU!AH30*1/3*'Weight '!$B$4)+('Weight '!$B$5*2/5*MANU!AW30)+('Weight '!BL30*'Weight '!$B$8)+('Weight '!$B$9*MANU!CA30)+(MANU!CP30*'Weight '!$B$10)+(2/5*'Weight '!$B$11*MANU!DE30)+(4/5*MANU!DT30*'Weight '!$B$14)+('Weight '!$B$15*MANU!EI30)+(MANU!EX30*'Weight '!$B$16)</f>
        <v>36.384437602192634</v>
      </c>
      <c r="P28" s="1">
        <f>('Weight '!$B$3*MANU!T30)+(MANU!AI30*1/3*'Weight '!$B$4)+('Weight '!$B$5*2/5*MANU!AX30)+('Weight '!BM30*'Weight '!$B$8)+('Weight '!$B$9*MANU!CB30)+(MANU!CQ30*'Weight '!$B$10)+(2/5*'Weight '!$B$11*MANU!DF30)+(4/5*MANU!DU30*'Weight '!$B$14)+('Weight '!$B$15*MANU!EJ30)+(MANU!EY30*'Weight '!$B$16)</f>
        <v>23.993349923773632</v>
      </c>
    </row>
    <row r="29" spans="1:16" ht="15">
      <c r="A29" s="24" t="s">
        <v>768</v>
      </c>
      <c r="B29" s="1">
        <f>('Weight '!$B$3*MANU!F31)+(MANU!U31*1/3*'Weight '!$B$4)+('Weight '!$B$5*2/5*MANU!AJ31)+('Weight '!AY31*'Weight '!$B$8)+('Weight '!$B$9*MANU!BN31)+(MANU!CC31*'Weight '!$B$10)+(2/5*'Weight '!$B$11*MANU!CR31)+(4/5*MANU!DG31*'Weight '!$B$14)+('Weight '!$B$15*MANU!DV31)+(MANU!EK31*'Weight '!$B$16)</f>
        <v>45.765192996300435</v>
      </c>
      <c r="C29" s="1">
        <f>('Weight '!$B$3*MANU!G31)+(MANU!V31*1/3*'Weight '!$B$4)+('Weight '!$B$5*2/5*MANU!AK31)+('Weight '!AZ31*'Weight '!$B$8)+('Weight '!$B$9*MANU!BO31)+(MANU!CD31*'Weight '!$B$10)+(2/5*'Weight '!$B$11*MANU!CS31)+(4/5*MANU!DH31*'Weight '!$B$14)+('Weight '!$B$15*MANU!DW31)+(MANU!EL31*'Weight '!$B$16)</f>
        <v>42.892391475533231</v>
      </c>
      <c r="D29" s="1">
        <f>('Weight '!$B$3*MANU!H31)+(MANU!W31*1/3*'Weight '!$B$4)+('Weight '!$B$5*2/5*MANU!AL31)+('Weight '!BA31*'Weight '!$B$8)+('Weight '!$B$9*MANU!BP31)+(MANU!CE31*'Weight '!$B$10)+(2/5*'Weight '!$B$11*MANU!CT31)+(4/5*MANU!DI31*'Weight '!$B$14)+('Weight '!$B$15*MANU!DX31)+(MANU!EM31*'Weight '!$B$16)</f>
        <v>45.416741277209809</v>
      </c>
      <c r="E29" s="1">
        <f>('Weight '!$B$3*MANU!I31)+(MANU!X31*1/3*'Weight '!$B$4)+('Weight '!$B$5*2/5*MANU!AM31)+('Weight '!BB31*'Weight '!$B$8)+('Weight '!$B$9*MANU!BQ31)+(MANU!CF31*'Weight '!$B$10)+(2/5*'Weight '!$B$11*MANU!CU31)+(4/5*MANU!DJ31*'Weight '!$B$14)+('Weight '!$B$15*MANU!DY31)+(MANU!EN31*'Weight '!$B$16)</f>
        <v>45.231888233277637</v>
      </c>
      <c r="F29" s="1">
        <f>('Weight '!$B$3*MANU!J31)+(MANU!Y31*1/3*'Weight '!$B$4)+('Weight '!$B$5*2/5*MANU!AN31)+('Weight '!BC31*'Weight '!$B$8)+('Weight '!$B$9*MANU!BR31)+(MANU!CG31*'Weight '!$B$10)+(2/5*'Weight '!$B$11*MANU!CV31)+(4/5*MANU!DK31*'Weight '!$B$14)+('Weight '!$B$15*MANU!DZ31)+(MANU!EO31*'Weight '!$B$16)</f>
        <v>41.742148744248766</v>
      </c>
      <c r="G29" s="1">
        <f>('Weight '!$B$3*MANU!K31)+(MANU!Z31*1/3*'Weight '!$B$4)+('Weight '!$B$5*2/5*MANU!AO31)+('Weight '!BD31*'Weight '!$B$8)+('Weight '!$B$9*MANU!BS31)+(MANU!CH31*'Weight '!$B$10)+(2/5*'Weight '!$B$11*MANU!CW31)+(4/5*MANU!DL31*'Weight '!$B$14)+('Weight '!$B$15*MANU!EA31)+(MANU!EP31*'Weight '!$B$16)</f>
        <v>36.247814306905191</v>
      </c>
      <c r="H29" s="1">
        <f>('Weight '!$B$3*MANU!L31)+(MANU!AA31*1/3*'Weight '!$B$4)+('Weight '!$B$5*2/5*MANU!AP31)+('Weight '!BE31*'Weight '!$B$8)+('Weight '!$B$9*MANU!BT31)+(MANU!CI31*'Weight '!$B$10)+(2/5*'Weight '!$B$11*MANU!CX31)+(4/5*MANU!DM31*'Weight '!$B$14)+('Weight '!$B$15*MANU!EB31)+(MANU!EQ31*'Weight '!$B$16)</f>
        <v>40.304425755155997</v>
      </c>
      <c r="I29" s="1">
        <f>('Weight '!$B$3*MANU!M31)+(MANU!AB31*1/3*'Weight '!$B$4)+('Weight '!$B$5*2/5*MANU!AQ31)+('Weight '!BF31*'Weight '!$B$8)+('Weight '!$B$9*MANU!BU31)+(MANU!CJ31*'Weight '!$B$10)+(2/5*'Weight '!$B$11*MANU!CY31)+(4/5*MANU!DN31*'Weight '!$B$14)+('Weight '!$B$15*MANU!EC31)+(MANU!ER31*'Weight '!$B$16)</f>
        <v>36.800525091936557</v>
      </c>
      <c r="J29" s="1">
        <f>('Weight '!$B$3*MANU!N31)+(MANU!AC31*1/3*'Weight '!$B$4)+('Weight '!$B$5*2/5*MANU!AR31)+('Weight '!BG31*'Weight '!$B$8)+('Weight '!$B$9*MANU!BV31)+(MANU!CK31*'Weight '!$B$10)+(2/5*'Weight '!$B$11*MANU!CZ31)+(4/5*MANU!DO31*'Weight '!$B$14)+('Weight '!$B$15*MANU!ED31)+(MANU!ES31*'Weight '!$B$16)</f>
        <v>22.185422252438581</v>
      </c>
      <c r="K29" s="1">
        <f>('Weight '!$B$3*MANU!O31)+(MANU!AD31*1/3*'Weight '!$B$4)+('Weight '!$B$5*2/5*MANU!AS31)+('Weight '!BH31*'Weight '!$B$8)+('Weight '!$B$9*MANU!BW31)+(MANU!CL31*'Weight '!$B$10)+(2/5*'Weight '!$B$11*MANU!DA31)+(4/5*MANU!DP31*'Weight '!$B$14)+('Weight '!$B$15*MANU!EE31)+(MANU!ET31*'Weight '!$B$16)</f>
        <v>23.376958616668606</v>
      </c>
      <c r="L29" s="1">
        <f>('Weight '!$B$3*MANU!P31)+(MANU!AE31*1/3*'Weight '!$B$4)+('Weight '!$B$5*2/5*MANU!AT31)+('Weight '!BI31*'Weight '!$B$8)+('Weight '!$B$9*MANU!BX31)+(MANU!CM31*'Weight '!$B$10)+(2/5*'Weight '!$B$11*MANU!DB31)+(4/5*MANU!DQ31*'Weight '!$B$14)+('Weight '!$B$15*MANU!EF31)+(MANU!EU31*'Weight '!$B$16)</f>
        <v>17.68489089470625</v>
      </c>
      <c r="M29" s="1">
        <f>('Weight '!$B$3*MANU!Q31)+(MANU!AF31*1/3*'Weight '!$B$4)+('Weight '!$B$5*2/5*MANU!AU31)+('Weight '!BJ31*'Weight '!$B$8)+('Weight '!$B$9*MANU!BY31)+(MANU!CN31*'Weight '!$B$10)+(2/5*'Weight '!$B$11*MANU!DC31)+(4/5*MANU!DR31*'Weight '!$B$14)+('Weight '!$B$15*MANU!EG31)+(MANU!EV31*'Weight '!$B$16)</f>
        <v>18.973368008666338</v>
      </c>
      <c r="N29" s="1">
        <f>('Weight '!$B$3*MANU!R31)+(MANU!AG31*1/3*'Weight '!$B$4)+('Weight '!$B$5*2/5*MANU!AV31)+('Weight '!BK31*'Weight '!$B$8)+('Weight '!$B$9*MANU!BZ31)+(MANU!CO31*'Weight '!$B$10)+(2/5*'Weight '!$B$11*MANU!DD31)+(4/5*MANU!DS31*'Weight '!$B$14)+('Weight '!$B$15*MANU!EH31)+(MANU!EW31*'Weight '!$B$16)</f>
        <v>19.854084058586256</v>
      </c>
      <c r="O29" s="1">
        <f>('Weight '!$B$3*MANU!S31)+(MANU!AH31*1/3*'Weight '!$B$4)+('Weight '!$B$5*2/5*MANU!AW31)+('Weight '!BL31*'Weight '!$B$8)+('Weight '!$B$9*MANU!CA31)+(MANU!CP31*'Weight '!$B$10)+(2/5*'Weight '!$B$11*MANU!DE31)+(4/5*MANU!DT31*'Weight '!$B$14)+('Weight '!$B$15*MANU!EI31)+(MANU!EX31*'Weight '!$B$16)</f>
        <v>30.658692899140647</v>
      </c>
      <c r="P29" s="1">
        <f>('Weight '!$B$3*MANU!T31)+(MANU!AI31*1/3*'Weight '!$B$4)+('Weight '!$B$5*2/5*MANU!AX31)+('Weight '!BM31*'Weight '!$B$8)+('Weight '!$B$9*MANU!CB31)+(MANU!CQ31*'Weight '!$B$10)+(2/5*'Weight '!$B$11*MANU!DF31)+(4/5*MANU!DU31*'Weight '!$B$14)+('Weight '!$B$15*MANU!EJ31)+(MANU!EY31*'Weight '!$B$16)</f>
        <v>26.261072720905783</v>
      </c>
    </row>
    <row r="30" spans="1:16" ht="15">
      <c r="A30" s="24" t="s">
        <v>596</v>
      </c>
      <c r="B30" s="1">
        <f>('Weight '!$B$3*MANU!F32)+(MANU!U32*1/3*'Weight '!$B$4)+('Weight '!$B$5*2/5*MANU!AJ32)+('Weight '!AY32*'Weight '!$B$8)+('Weight '!$B$9*MANU!BN32)+(MANU!CC32*'Weight '!$B$10)+(2/5*'Weight '!$B$11*MANU!CR32)+(4/5*MANU!DG32*'Weight '!$B$14)+('Weight '!$B$15*MANU!DV32)+(MANU!EK32*'Weight '!$B$16)</f>
        <v>38.70537371519805</v>
      </c>
      <c r="C30" s="1">
        <f>('Weight '!$B$3*MANU!G32)+(MANU!V32*1/3*'Weight '!$B$4)+('Weight '!$B$5*2/5*MANU!AK32)+('Weight '!AZ32*'Weight '!$B$8)+('Weight '!$B$9*MANU!BO32)+(MANU!CD32*'Weight '!$B$10)+(2/5*'Weight '!$B$11*MANU!CS32)+(4/5*MANU!DH32*'Weight '!$B$14)+('Weight '!$B$15*MANU!DW32)+(MANU!EL32*'Weight '!$B$16)</f>
        <v>43.639573875170683</v>
      </c>
      <c r="D30" s="1">
        <f>('Weight '!$B$3*MANU!H32)+(MANU!W32*1/3*'Weight '!$B$4)+('Weight '!$B$5*2/5*MANU!AL32)+('Weight '!BA32*'Weight '!$B$8)+('Weight '!$B$9*MANU!BP32)+(MANU!CE32*'Weight '!$B$10)+(2/5*'Weight '!$B$11*MANU!CT32)+(4/5*MANU!DI32*'Weight '!$B$14)+('Weight '!$B$15*MANU!DX32)+(MANU!EM32*'Weight '!$B$16)</f>
        <v>45.981855275726481</v>
      </c>
      <c r="E30" s="1">
        <f>('Weight '!$B$3*MANU!I32)+(MANU!X32*1/3*'Weight '!$B$4)+('Weight '!$B$5*2/5*MANU!AM32)+('Weight '!BB32*'Weight '!$B$8)+('Weight '!$B$9*MANU!BQ32)+(MANU!CF32*'Weight '!$B$10)+(2/5*'Weight '!$B$11*MANU!CU32)+(4/5*MANU!DJ32*'Weight '!$B$14)+('Weight '!$B$15*MANU!DY32)+(MANU!EN32*'Weight '!$B$16)</f>
        <v>46.767032967032961</v>
      </c>
      <c r="F30" s="1">
        <f>('Weight '!$B$3*MANU!J32)+(MANU!Y32*1/3*'Weight '!$B$4)+('Weight '!$B$5*2/5*MANU!AN32)+('Weight '!BC32*'Weight '!$B$8)+('Weight '!$B$9*MANU!BR32)+(MANU!CG32*'Weight '!$B$10)+(2/5*'Weight '!$B$11*MANU!CV32)+(4/5*MANU!DK32*'Weight '!$B$14)+('Weight '!$B$15*MANU!DZ32)+(MANU!EO32*'Weight '!$B$16)</f>
        <v>44.776313699717939</v>
      </c>
      <c r="G30" s="1">
        <f>('Weight '!$B$3*MANU!K32)+(MANU!Z32*1/3*'Weight '!$B$4)+('Weight '!$B$5*2/5*MANU!AO32)+('Weight '!BD32*'Weight '!$B$8)+('Weight '!$B$9*MANU!BS32)+(MANU!CH32*'Weight '!$B$10)+(2/5*'Weight '!$B$11*MANU!CW32)+(4/5*MANU!DL32*'Weight '!$B$14)+('Weight '!$B$15*MANU!EA32)+(MANU!EP32*'Weight '!$B$16)</f>
        <v>46.072757793764957</v>
      </c>
      <c r="H30" s="1">
        <f>('Weight '!$B$3*MANU!L32)+(MANU!AA32*1/3*'Weight '!$B$4)+('Weight '!$B$5*2/5*MANU!AP32)+('Weight '!BE32*'Weight '!$B$8)+('Weight '!$B$9*MANU!BT32)+(MANU!CI32*'Weight '!$B$10)+(2/5*'Weight '!$B$11*MANU!CX32)+(4/5*MANU!DM32*'Weight '!$B$14)+('Weight '!$B$15*MANU!EB32)+(MANU!EQ32*'Weight '!$B$16)</f>
        <v>49.984784836065558</v>
      </c>
      <c r="I30" s="1">
        <f>('Weight '!$B$3*MANU!M32)+(MANU!AB32*1/3*'Weight '!$B$4)+('Weight '!$B$5*2/5*MANU!AQ32)+('Weight '!BF32*'Weight '!$B$8)+('Weight '!$B$9*MANU!BU32)+(MANU!CJ32*'Weight '!$B$10)+(2/5*'Weight '!$B$11*MANU!CY32)+(4/5*MANU!DN32*'Weight '!$B$14)+('Weight '!$B$15*MANU!EC32)+(MANU!ER32*'Weight '!$B$16)</f>
        <v>50.762372609241922</v>
      </c>
      <c r="J30" s="1">
        <f>('Weight '!$B$3*MANU!N32)+(MANU!AC32*1/3*'Weight '!$B$4)+('Weight '!$B$5*2/5*MANU!AR32)+('Weight '!BG32*'Weight '!$B$8)+('Weight '!$B$9*MANU!BV32)+(MANU!CK32*'Weight '!$B$10)+(2/5*'Weight '!$B$11*MANU!CZ32)+(4/5*MANU!DO32*'Weight '!$B$14)+('Weight '!$B$15*MANU!ED32)+(MANU!ES32*'Weight '!$B$16)</f>
        <v>39.020043357613581</v>
      </c>
      <c r="K30" s="1">
        <f>('Weight '!$B$3*MANU!O32)+(MANU!AD32*1/3*'Weight '!$B$4)+('Weight '!$B$5*2/5*MANU!AS32)+('Weight '!BH32*'Weight '!$B$8)+('Weight '!$B$9*MANU!BW32)+(MANU!CL32*'Weight '!$B$10)+(2/5*'Weight '!$B$11*MANU!DA32)+(4/5*MANU!DP32*'Weight '!$B$14)+('Weight '!$B$15*MANU!EE32)+(MANU!ET32*'Weight '!$B$16)</f>
        <v>44.080681305798507</v>
      </c>
      <c r="L30" s="1">
        <f>('Weight '!$B$3*MANU!P32)+(MANU!AE32*1/3*'Weight '!$B$4)+('Weight '!$B$5*2/5*MANU!AT32)+('Weight '!BI32*'Weight '!$B$8)+('Weight '!$B$9*MANU!BX32)+(MANU!CM32*'Weight '!$B$10)+(2/5*'Weight '!$B$11*MANU!DB32)+(4/5*MANU!DQ32*'Weight '!$B$14)+('Weight '!$B$15*MANU!EF32)+(MANU!EU32*'Weight '!$B$16)</f>
        <v>24.766450538070131</v>
      </c>
      <c r="M30" s="1">
        <f>('Weight '!$B$3*MANU!Q32)+(MANU!AF32*1/3*'Weight '!$B$4)+('Weight '!$B$5*2/5*MANU!AU32)+('Weight '!BJ32*'Weight '!$B$8)+('Weight '!$B$9*MANU!BY32)+(MANU!CN32*'Weight '!$B$10)+(2/5*'Weight '!$B$11*MANU!DC32)+(4/5*MANU!DR32*'Weight '!$B$14)+('Weight '!$B$15*MANU!EG32)+(MANU!EV32*'Weight '!$B$16)</f>
        <v>18.635135566188168</v>
      </c>
      <c r="N30" s="1">
        <f>('Weight '!$B$3*MANU!R32)+(MANU!AG32*1/3*'Weight '!$B$4)+('Weight '!$B$5*2/5*MANU!AV32)+('Weight '!BK32*'Weight '!$B$8)+('Weight '!$B$9*MANU!BZ32)+(MANU!CO32*'Weight '!$B$10)+(2/5*'Weight '!$B$11*MANU!DD32)+(4/5*MANU!DS32*'Weight '!$B$14)+('Weight '!$B$15*MANU!EH32)+(MANU!EW32*'Weight '!$B$16)</f>
        <v>18.097843622713825</v>
      </c>
      <c r="O30" s="1">
        <f>('Weight '!$B$3*MANU!S32)+(MANU!AH32*1/3*'Weight '!$B$4)+('Weight '!$B$5*2/5*MANU!AW32)+('Weight '!BL32*'Weight '!$B$8)+('Weight '!$B$9*MANU!CA32)+(MANU!CP32*'Weight '!$B$10)+(2/5*'Weight '!$B$11*MANU!DE32)+(4/5*MANU!DT32*'Weight '!$B$14)+('Weight '!$B$15*MANU!EI32)+(MANU!EX32*'Weight '!$B$16)</f>
        <v>19.841652542372877</v>
      </c>
      <c r="P30" s="1">
        <f>('Weight '!$B$3*MANU!T32)+(MANU!AI32*1/3*'Weight '!$B$4)+('Weight '!$B$5*2/5*MANU!AX32)+('Weight '!BM32*'Weight '!$B$8)+('Weight '!$B$9*MANU!CB32)+(MANU!CQ32*'Weight '!$B$10)+(2/5*'Weight '!$B$11*MANU!DF32)+(4/5*MANU!DU32*'Weight '!$B$14)+('Weight '!$B$15*MANU!EJ32)+(MANU!EY32*'Weight '!$B$16)</f>
        <v>16.973368298368293</v>
      </c>
    </row>
    <row r="31" spans="1:16" ht="15">
      <c r="A31" s="24" t="s">
        <v>905</v>
      </c>
      <c r="B31" s="1">
        <f>('Weight '!$B$3*MANU!F33)+(MANU!U33*1/3*'Weight '!$B$4)+('Weight '!$B$5*2/5*MANU!AJ33)+('Weight '!AY33*'Weight '!$B$8)+('Weight '!$B$9*MANU!BN33)+(MANU!CC33*'Weight '!$B$10)+(2/5*'Weight '!$B$11*MANU!CR33)+(4/5*MANU!DG33*'Weight '!$B$14)+('Weight '!$B$15*MANU!DV33)+(MANU!EK33*'Weight '!$B$16)</f>
        <v>50.257078070366752</v>
      </c>
      <c r="C31" s="1">
        <f>('Weight '!$B$3*MANU!G33)+(MANU!V33*1/3*'Weight '!$B$4)+('Weight '!$B$5*2/5*MANU!AK33)+('Weight '!AZ33*'Weight '!$B$8)+('Weight '!$B$9*MANU!BO33)+(MANU!CD33*'Weight '!$B$10)+(2/5*'Weight '!$B$11*MANU!CS33)+(4/5*MANU!DH33*'Weight '!$B$14)+('Weight '!$B$15*MANU!DW33)+(MANU!EL33*'Weight '!$B$16)</f>
        <v>47.880663683188359</v>
      </c>
      <c r="D31" s="1">
        <f>('Weight '!$B$3*MANU!H33)+(MANU!W33*1/3*'Weight '!$B$4)+('Weight '!$B$5*2/5*MANU!AL33)+('Weight '!BA33*'Weight '!$B$8)+('Weight '!$B$9*MANU!BP33)+(MANU!CE33*'Weight '!$B$10)+(2/5*'Weight '!$B$11*MANU!CT33)+(4/5*MANU!DI33*'Weight '!$B$14)+('Weight '!$B$15*MANU!DX33)+(MANU!EM33*'Weight '!$B$16)</f>
        <v>44.240947428187155</v>
      </c>
      <c r="E31" s="1">
        <f>('Weight '!$B$3*MANU!I33)+(MANU!X33*1/3*'Weight '!$B$4)+('Weight '!$B$5*2/5*MANU!AM33)+('Weight '!BB33*'Weight '!$B$8)+('Weight '!$B$9*MANU!BQ33)+(MANU!CF33*'Weight '!$B$10)+(2/5*'Weight '!$B$11*MANU!CU33)+(4/5*MANU!DJ33*'Weight '!$B$14)+('Weight '!$B$15*MANU!DY33)+(MANU!EN33*'Weight '!$B$16)</f>
        <v>49.355619977333596</v>
      </c>
      <c r="F31" s="1">
        <f>('Weight '!$B$3*MANU!J33)+(MANU!Y33*1/3*'Weight '!$B$4)+('Weight '!$B$5*2/5*MANU!AN33)+('Weight '!BC33*'Weight '!$B$8)+('Weight '!$B$9*MANU!BR33)+(MANU!CG33*'Weight '!$B$10)+(2/5*'Weight '!$B$11*MANU!CV33)+(4/5*MANU!DK33*'Weight '!$B$14)+('Weight '!$B$15*MANU!DZ33)+(MANU!EO33*'Weight '!$B$16)</f>
        <v>44.751125834949349</v>
      </c>
      <c r="G31" s="1">
        <f>('Weight '!$B$3*MANU!K33)+(MANU!Z33*1/3*'Weight '!$B$4)+('Weight '!$B$5*2/5*MANU!AO33)+('Weight '!BD33*'Weight '!$B$8)+('Weight '!$B$9*MANU!BS33)+(MANU!CH33*'Weight '!$B$10)+(2/5*'Weight '!$B$11*MANU!CW33)+(4/5*MANU!DL33*'Weight '!$B$14)+('Weight '!$B$15*MANU!EA33)+(MANU!EP33*'Weight '!$B$16)</f>
        <v>50.079360254740173</v>
      </c>
      <c r="H31" s="1">
        <f>('Weight '!$B$3*MANU!L33)+(MANU!AA33*1/3*'Weight '!$B$4)+('Weight '!$B$5*2/5*MANU!AP33)+('Weight '!BE33*'Weight '!$B$8)+('Weight '!$B$9*MANU!BT33)+(MANU!CI33*'Weight '!$B$10)+(2/5*'Weight '!$B$11*MANU!CX33)+(4/5*MANU!DM33*'Weight '!$B$14)+('Weight '!$B$15*MANU!EB33)+(MANU!EQ33*'Weight '!$B$16)</f>
        <v>45.783322514920364</v>
      </c>
      <c r="I31" s="1">
        <f>('Weight '!$B$3*MANU!M33)+(MANU!AB33*1/3*'Weight '!$B$4)+('Weight '!$B$5*2/5*MANU!AQ33)+('Weight '!BF33*'Weight '!$B$8)+('Weight '!$B$9*MANU!BU33)+(MANU!CJ33*'Weight '!$B$10)+(2/5*'Weight '!$B$11*MANU!CY33)+(4/5*MANU!DN33*'Weight '!$B$14)+('Weight '!$B$15*MANU!EC33)+(MANU!ER33*'Weight '!$B$16)</f>
        <v>42.126092896174839</v>
      </c>
      <c r="J31" s="1">
        <f>('Weight '!$B$3*MANU!N33)+(MANU!AC33*1/3*'Weight '!$B$4)+('Weight '!$B$5*2/5*MANU!AR33)+('Weight '!BG33*'Weight '!$B$8)+('Weight '!$B$9*MANU!BV33)+(MANU!CK33*'Weight '!$B$10)+(2/5*'Weight '!$B$11*MANU!CZ33)+(4/5*MANU!DO33*'Weight '!$B$14)+('Weight '!$B$15*MANU!ED33)+(MANU!ES33*'Weight '!$B$16)</f>
        <v>40.821663667716273</v>
      </c>
      <c r="K31" s="1">
        <f>('Weight '!$B$3*MANU!O33)+(MANU!AD33*1/3*'Weight '!$B$4)+('Weight '!$B$5*2/5*MANU!AS33)+('Weight '!BH33*'Weight '!$B$8)+('Weight '!$B$9*MANU!BW33)+(MANU!CL33*'Weight '!$B$10)+(2/5*'Weight '!$B$11*MANU!DA33)+(4/5*MANU!DP33*'Weight '!$B$14)+('Weight '!$B$15*MANU!EE33)+(MANU!ET33*'Weight '!$B$16)</f>
        <v>49.101248497608246</v>
      </c>
      <c r="L31" s="1">
        <f>('Weight '!$B$3*MANU!P33)+(MANU!AE33*1/3*'Weight '!$B$4)+('Weight '!$B$5*2/5*MANU!AT33)+('Weight '!BI33*'Weight '!$B$8)+('Weight '!$B$9*MANU!BX33)+(MANU!CM33*'Weight '!$B$10)+(2/5*'Weight '!$B$11*MANU!DB33)+(4/5*MANU!DQ33*'Weight '!$B$14)+('Weight '!$B$15*MANU!EF33)+(MANU!EU33*'Weight '!$B$16)</f>
        <v>42.870621963633532</v>
      </c>
      <c r="M31" s="1">
        <f>('Weight '!$B$3*MANU!Q33)+(MANU!AF33*1/3*'Weight '!$B$4)+('Weight '!$B$5*2/5*MANU!AU33)+('Weight '!BJ33*'Weight '!$B$8)+('Weight '!$B$9*MANU!BY33)+(MANU!CN33*'Weight '!$B$10)+(2/5*'Weight '!$B$11*MANU!DC33)+(4/5*MANU!DR33*'Weight '!$B$14)+('Weight '!$B$15*MANU!EG33)+(MANU!EV33*'Weight '!$B$16)</f>
        <v>40.94230775375862</v>
      </c>
      <c r="N31" s="1">
        <f>('Weight '!$B$3*MANU!R33)+(MANU!AG33*1/3*'Weight '!$B$4)+('Weight '!$B$5*2/5*MANU!AV33)+('Weight '!BK33*'Weight '!$B$8)+('Weight '!$B$9*MANU!BZ33)+(MANU!CO33*'Weight '!$B$10)+(2/5*'Weight '!$B$11*MANU!DD33)+(4/5*MANU!DS33*'Weight '!$B$14)+('Weight '!$B$15*MANU!EH33)+(MANU!EW33*'Weight '!$B$16)</f>
        <v>19.43589786756451</v>
      </c>
      <c r="O31" s="1">
        <f>('Weight '!$B$3*MANU!S33)+(MANU!AH33*1/3*'Weight '!$B$4)+('Weight '!$B$5*2/5*MANU!AW33)+('Weight '!BL33*'Weight '!$B$8)+('Weight '!$B$9*MANU!CA33)+(MANU!CP33*'Weight '!$B$10)+(2/5*'Weight '!$B$11*MANU!DE33)+(4/5*MANU!DT33*'Weight '!$B$14)+('Weight '!$B$15*MANU!EI33)+(MANU!EX33*'Weight '!$B$16)</f>
        <v>25.035183311789254</v>
      </c>
      <c r="P31" s="1">
        <f>('Weight '!$B$3*MANU!T33)+(MANU!AI33*1/3*'Weight '!$B$4)+('Weight '!$B$5*2/5*MANU!AX33)+('Weight '!BM33*'Weight '!$B$8)+('Weight '!$B$9*MANU!CB33)+(MANU!CQ33*'Weight '!$B$10)+(2/5*'Weight '!$B$11*MANU!DF33)+(4/5*MANU!DU33*'Weight '!$B$14)+('Weight '!$B$15*MANU!EJ33)+(MANU!EY33*'Weight '!$B$16)</f>
        <v>29.039487094272726</v>
      </c>
    </row>
    <row r="32" spans="1:16" ht="15">
      <c r="A32" s="24" t="s">
        <v>706</v>
      </c>
      <c r="B32" s="1">
        <f>('Weight '!$B$3*MANU!F34)+(MANU!U34*1/3*'Weight '!$B$4)+('Weight '!$B$5*2/5*MANU!AJ34)+('Weight '!AY34*'Weight '!$B$8)+('Weight '!$B$9*MANU!BN34)+(MANU!CC34*'Weight '!$B$10)+(2/5*'Weight '!$B$11*MANU!CR34)+(4/5*MANU!DG34*'Weight '!$B$14)+('Weight '!$B$15*MANU!DV34)+(MANU!EK34*'Weight '!$B$16)</f>
        <v>45.435987558082651</v>
      </c>
      <c r="C32" s="1">
        <f>('Weight '!$B$3*MANU!G34)+(MANU!V34*1/3*'Weight '!$B$4)+('Weight '!$B$5*2/5*MANU!AK34)+('Weight '!AZ34*'Weight '!$B$8)+('Weight '!$B$9*MANU!BO34)+(MANU!CD34*'Weight '!$B$10)+(2/5*'Weight '!$B$11*MANU!CS34)+(4/5*MANU!DH34*'Weight '!$B$14)+('Weight '!$B$15*MANU!DW34)+(MANU!EL34*'Weight '!$B$16)</f>
        <v>44.472529355021102</v>
      </c>
      <c r="D32" s="1">
        <f>('Weight '!$B$3*MANU!H34)+(MANU!W34*1/3*'Weight '!$B$4)+('Weight '!$B$5*2/5*MANU!AL34)+('Weight '!BA34*'Weight '!$B$8)+('Weight '!$B$9*MANU!BP34)+(MANU!CE34*'Weight '!$B$10)+(2/5*'Weight '!$B$11*MANU!CT34)+(4/5*MANU!DI34*'Weight '!$B$14)+('Weight '!$B$15*MANU!DX34)+(MANU!EM34*'Weight '!$B$16)</f>
        <v>48.903203779574035</v>
      </c>
      <c r="E32" s="1">
        <f>('Weight '!$B$3*MANU!I34)+(MANU!X34*1/3*'Weight '!$B$4)+('Weight '!$B$5*2/5*MANU!AM34)+('Weight '!BB34*'Weight '!$B$8)+('Weight '!$B$9*MANU!BQ34)+(MANU!CF34*'Weight '!$B$10)+(2/5*'Weight '!$B$11*MANU!CU34)+(4/5*MANU!DJ34*'Weight '!$B$14)+('Weight '!$B$15*MANU!DY34)+(MANU!EN34*'Weight '!$B$16)</f>
        <v>42.140184475917543</v>
      </c>
      <c r="F32" s="1">
        <f>('Weight '!$B$3*MANU!J34)+(MANU!Y34*1/3*'Weight '!$B$4)+('Weight '!$B$5*2/5*MANU!AN34)+('Weight '!BC34*'Weight '!$B$8)+('Weight '!$B$9*MANU!BR34)+(MANU!CG34*'Weight '!$B$10)+(2/5*'Weight '!$B$11*MANU!CV34)+(4/5*MANU!DK34*'Weight '!$B$14)+('Weight '!$B$15*MANU!DZ34)+(MANU!EO34*'Weight '!$B$16)</f>
        <v>42.961861055611038</v>
      </c>
      <c r="G32" s="1">
        <f>('Weight '!$B$3*MANU!K34)+(MANU!Z34*1/3*'Weight '!$B$4)+('Weight '!$B$5*2/5*MANU!AO34)+('Weight '!BD34*'Weight '!$B$8)+('Weight '!$B$9*MANU!BS34)+(MANU!CH34*'Weight '!$B$10)+(2/5*'Weight '!$B$11*MANU!CW34)+(4/5*MANU!DL34*'Weight '!$B$14)+('Weight '!$B$15*MANU!EA34)+(MANU!EP34*'Weight '!$B$16)</f>
        <v>41.089460280949616</v>
      </c>
      <c r="H32" s="1">
        <f>('Weight '!$B$3*MANU!L34)+(MANU!AA34*1/3*'Weight '!$B$4)+('Weight '!$B$5*2/5*MANU!AP34)+('Weight '!BE34*'Weight '!$B$8)+('Weight '!$B$9*MANU!BT34)+(MANU!CI34*'Weight '!$B$10)+(2/5*'Weight '!$B$11*MANU!CX34)+(4/5*MANU!DM34*'Weight '!$B$14)+('Weight '!$B$15*MANU!EB34)+(MANU!EQ34*'Weight '!$B$16)</f>
        <v>41.379431312093175</v>
      </c>
      <c r="I32" s="1">
        <f>('Weight '!$B$3*MANU!M34)+(MANU!AB34*1/3*'Weight '!$B$4)+('Weight '!$B$5*2/5*MANU!AQ34)+('Weight '!BF34*'Weight '!$B$8)+('Weight '!$B$9*MANU!BU34)+(MANU!CJ34*'Weight '!$B$10)+(2/5*'Weight '!$B$11*MANU!CY34)+(4/5*MANU!DN34*'Weight '!$B$14)+('Weight '!$B$15*MANU!EC34)+(MANU!ER34*'Weight '!$B$16)</f>
        <v>37.870184426229486</v>
      </c>
      <c r="J32" s="1">
        <f>('Weight '!$B$3*MANU!N34)+(MANU!AC34*1/3*'Weight '!$B$4)+('Weight '!$B$5*2/5*MANU!AR34)+('Weight '!BG34*'Weight '!$B$8)+('Weight '!$B$9*MANU!BV34)+(MANU!CK34*'Weight '!$B$10)+(2/5*'Weight '!$B$11*MANU!CZ34)+(4/5*MANU!DO34*'Weight '!$B$14)+('Weight '!$B$15*MANU!ED34)+(MANU!ES34*'Weight '!$B$16)</f>
        <v>29.856000162873993</v>
      </c>
      <c r="K32" s="1">
        <f>('Weight '!$B$3*MANU!O34)+(MANU!AD34*1/3*'Weight '!$B$4)+('Weight '!$B$5*2/5*MANU!AS34)+('Weight '!BH34*'Weight '!$B$8)+('Weight '!$B$9*MANU!BW34)+(MANU!CL34*'Weight '!$B$10)+(2/5*'Weight '!$B$11*MANU!DA34)+(4/5*MANU!DP34*'Weight '!$B$14)+('Weight '!$B$15*MANU!EE34)+(MANU!ET34*'Weight '!$B$16)</f>
        <v>39.365519713261619</v>
      </c>
      <c r="L32" s="1">
        <f>('Weight '!$B$3*MANU!P34)+(MANU!AE34*1/3*'Weight '!$B$4)+('Weight '!$B$5*2/5*MANU!AT34)+('Weight '!BI34*'Weight '!$B$8)+('Weight '!$B$9*MANU!BX34)+(MANU!CM34*'Weight '!$B$10)+(2/5*'Weight '!$B$11*MANU!DB34)+(4/5*MANU!DQ34*'Weight '!$B$14)+('Weight '!$B$15*MANU!EF34)+(MANU!EU34*'Weight '!$B$16)</f>
        <v>35.449929359425234</v>
      </c>
      <c r="M32" s="1">
        <f>('Weight '!$B$3*MANU!Q34)+(MANU!AF34*1/3*'Weight '!$B$4)+('Weight '!$B$5*2/5*MANU!AU34)+('Weight '!BJ34*'Weight '!$B$8)+('Weight '!$B$9*MANU!BY34)+(MANU!CN34*'Weight '!$B$10)+(2/5*'Weight '!$B$11*MANU!DC34)+(4/5*MANU!DR34*'Weight '!$B$14)+('Weight '!$B$15*MANU!EG34)+(MANU!EV34*'Weight '!$B$16)</f>
        <v>36.001007474447285</v>
      </c>
      <c r="N32" s="1">
        <f>('Weight '!$B$3*MANU!R34)+(MANU!AG34*1/3*'Weight '!$B$4)+('Weight '!$B$5*2/5*MANU!AV34)+('Weight '!BK34*'Weight '!$B$8)+('Weight '!$B$9*MANU!BZ34)+(MANU!CO34*'Weight '!$B$10)+(2/5*'Weight '!$B$11*MANU!DD34)+(4/5*MANU!DS34*'Weight '!$B$14)+('Weight '!$B$15*MANU!EH34)+(MANU!EW34*'Weight '!$B$16)</f>
        <v>26.556267942583709</v>
      </c>
      <c r="O32" s="1">
        <f>('Weight '!$B$3*MANU!S34)+(MANU!AH34*1/3*'Weight '!$B$4)+('Weight '!$B$5*2/5*MANU!AW34)+('Weight '!BL34*'Weight '!$B$8)+('Weight '!$B$9*MANU!CA34)+(MANU!CP34*'Weight '!$B$10)+(2/5*'Weight '!$B$11*MANU!DE34)+(4/5*MANU!DT34*'Weight '!$B$14)+('Weight '!$B$15*MANU!EI34)+(MANU!EX34*'Weight '!$B$16)</f>
        <v>30.52865053376993</v>
      </c>
      <c r="P32" s="1">
        <f>('Weight '!$B$3*MANU!T34)+(MANU!AI34*1/3*'Weight '!$B$4)+('Weight '!$B$5*2/5*MANU!AX34)+('Weight '!BM34*'Weight '!$B$8)+('Weight '!$B$9*MANU!CB34)+(MANU!CQ34*'Weight '!$B$10)+(2/5*'Weight '!$B$11*MANU!DF34)+(4/5*MANU!DU34*'Weight '!$B$14)+('Weight '!$B$15*MANU!EJ34)+(MANU!EY34*'Weight '!$B$16)</f>
        <v>25.686836158192083</v>
      </c>
    </row>
    <row r="33" spans="1:16" ht="15">
      <c r="A33" s="24" t="s">
        <v>733</v>
      </c>
      <c r="B33" s="1">
        <f>('Weight '!$B$3*MANU!F35)+(MANU!U35*1/3*'Weight '!$B$4)+('Weight '!$B$5*2/5*MANU!AJ35)+('Weight '!AY35*'Weight '!$B$8)+('Weight '!$B$9*MANU!BN35)+(MANU!CC35*'Weight '!$B$10)+(2/5*'Weight '!$B$11*MANU!CR35)+(4/5*MANU!DG35*'Weight '!$B$14)+('Weight '!$B$15*MANU!DV35)+(MANU!EK35*'Weight '!$B$16)</f>
        <v>49.330561234443714</v>
      </c>
      <c r="C33" s="1">
        <f>('Weight '!$B$3*MANU!G35)+(MANU!V35*1/3*'Weight '!$B$4)+('Weight '!$B$5*2/5*MANU!AK35)+('Weight '!AZ35*'Weight '!$B$8)+('Weight '!$B$9*MANU!BO35)+(MANU!CD35*'Weight '!$B$10)+(2/5*'Weight '!$B$11*MANU!CS35)+(4/5*MANU!DH35*'Weight '!$B$14)+('Weight '!$B$15*MANU!DW35)+(MANU!EL35*'Weight '!$B$16)</f>
        <v>46.965694832017391</v>
      </c>
      <c r="D33" s="1">
        <f>('Weight '!$B$3*MANU!H35)+(MANU!W35*1/3*'Weight '!$B$4)+('Weight '!$B$5*2/5*MANU!AL35)+('Weight '!BA35*'Weight '!$B$8)+('Weight '!$B$9*MANU!BP35)+(MANU!CE35*'Weight '!$B$10)+(2/5*'Weight '!$B$11*MANU!CT35)+(4/5*MANU!DI35*'Weight '!$B$14)+('Weight '!$B$15*MANU!DX35)+(MANU!EM35*'Weight '!$B$16)</f>
        <v>44.347762362415793</v>
      </c>
      <c r="E33" s="1">
        <f>('Weight '!$B$3*MANU!I35)+(MANU!X35*1/3*'Weight '!$B$4)+('Weight '!$B$5*2/5*MANU!AM35)+('Weight '!BB35*'Weight '!$B$8)+('Weight '!$B$9*MANU!BQ35)+(MANU!CF35*'Weight '!$B$10)+(2/5*'Weight '!$B$11*MANU!CU35)+(4/5*MANU!DJ35*'Weight '!$B$14)+('Weight '!$B$15*MANU!DY35)+(MANU!EN35*'Weight '!$B$16)</f>
        <v>42.852705770182041</v>
      </c>
      <c r="F33" s="1">
        <f>('Weight '!$B$3*MANU!J35)+(MANU!Y35*1/3*'Weight '!$B$4)+('Weight '!$B$5*2/5*MANU!AN35)+('Weight '!BC35*'Weight '!$B$8)+('Weight '!$B$9*MANU!BR35)+(MANU!CG35*'Weight '!$B$10)+(2/5*'Weight '!$B$11*MANU!CV35)+(4/5*MANU!DK35*'Weight '!$B$14)+('Weight '!$B$15*MANU!DZ35)+(MANU!EO35*'Weight '!$B$16)</f>
        <v>45.760754916725048</v>
      </c>
      <c r="G33" s="1">
        <f>('Weight '!$B$3*MANU!K35)+(MANU!Z35*1/3*'Weight '!$B$4)+('Weight '!$B$5*2/5*MANU!AO35)+('Weight '!BD35*'Weight '!$B$8)+('Weight '!$B$9*MANU!BS35)+(MANU!CH35*'Weight '!$B$10)+(2/5*'Weight '!$B$11*MANU!CW35)+(4/5*MANU!DL35*'Weight '!$B$14)+('Weight '!$B$15*MANU!EA35)+(MANU!EP35*'Weight '!$B$16)</f>
        <v>46.47393933637283</v>
      </c>
      <c r="H33" s="1">
        <f>('Weight '!$B$3*MANU!L35)+(MANU!AA35*1/3*'Weight '!$B$4)+('Weight '!$B$5*2/5*MANU!AP35)+('Weight '!BE35*'Weight '!$B$8)+('Weight '!$B$9*MANU!BT35)+(MANU!CI35*'Weight '!$B$10)+(2/5*'Weight '!$B$11*MANU!CX35)+(4/5*MANU!DM35*'Weight '!$B$14)+('Weight '!$B$15*MANU!EB35)+(MANU!EQ35*'Weight '!$B$16)</f>
        <v>47.151268627954785</v>
      </c>
      <c r="I33" s="1">
        <f>('Weight '!$B$3*MANU!M35)+(MANU!AB35*1/3*'Weight '!$B$4)+('Weight '!$B$5*2/5*MANU!AQ35)+('Weight '!BF35*'Weight '!$B$8)+('Weight '!$B$9*MANU!BU35)+(MANU!CJ35*'Weight '!$B$10)+(2/5*'Weight '!$B$11*MANU!CY35)+(4/5*MANU!DN35*'Weight '!$B$14)+('Weight '!$B$15*MANU!EC35)+(MANU!ER35*'Weight '!$B$16)</f>
        <v>44.713059058427881</v>
      </c>
      <c r="J33" s="1">
        <f>('Weight '!$B$3*MANU!N35)+(MANU!AC35*1/3*'Weight '!$B$4)+('Weight '!$B$5*2/5*MANU!AR35)+('Weight '!BG35*'Weight '!$B$8)+('Weight '!$B$9*MANU!BV35)+(MANU!CK35*'Weight '!$B$10)+(2/5*'Weight '!$B$11*MANU!CZ35)+(4/5*MANU!DO35*'Weight '!$B$14)+('Weight '!$B$15*MANU!ED35)+(MANU!ES35*'Weight '!$B$16)</f>
        <v>45.776276512175954</v>
      </c>
      <c r="K33" s="1">
        <f>('Weight '!$B$3*MANU!O35)+(MANU!AD35*1/3*'Weight '!$B$4)+('Weight '!$B$5*2/5*MANU!AS35)+('Weight '!BH35*'Weight '!$B$8)+('Weight '!$B$9*MANU!BW35)+(MANU!CL35*'Weight '!$B$10)+(2/5*'Weight '!$B$11*MANU!DA35)+(4/5*MANU!DP35*'Weight '!$B$14)+('Weight '!$B$15*MANU!EE35)+(MANU!ET35*'Weight '!$B$16)</f>
        <v>52.305933456068701</v>
      </c>
      <c r="L33" s="1">
        <f>('Weight '!$B$3*MANU!P35)+(MANU!AE35*1/3*'Weight '!$B$4)+('Weight '!$B$5*2/5*MANU!AT35)+('Weight '!BI35*'Weight '!$B$8)+('Weight '!$B$9*MANU!BX35)+(MANU!CM35*'Weight '!$B$10)+(2/5*'Weight '!$B$11*MANU!DB35)+(4/5*MANU!DQ35*'Weight '!$B$14)+('Weight '!$B$15*MANU!EF35)+(MANU!EU35*'Weight '!$B$16)</f>
        <v>50.986522627396916</v>
      </c>
      <c r="M33" s="1">
        <f>('Weight '!$B$3*MANU!Q35)+(MANU!AF35*1/3*'Weight '!$B$4)+('Weight '!$B$5*2/5*MANU!AU35)+('Weight '!BJ35*'Weight '!$B$8)+('Weight '!$B$9*MANU!BY35)+(MANU!CN35*'Weight '!$B$10)+(2/5*'Weight '!$B$11*MANU!DC35)+(4/5*MANU!DR35*'Weight '!$B$14)+('Weight '!$B$15*MANU!EG35)+(MANU!EV35*'Weight '!$B$16)</f>
        <v>46.602042100049509</v>
      </c>
      <c r="N33" s="1">
        <f>('Weight '!$B$3*MANU!R35)+(MANU!AG35*1/3*'Weight '!$B$4)+('Weight '!$B$5*2/5*MANU!AV35)+('Weight '!BK35*'Weight '!$B$8)+('Weight '!$B$9*MANU!BZ35)+(MANU!CO35*'Weight '!$B$10)+(2/5*'Weight '!$B$11*MANU!DD35)+(4/5*MANU!DS35*'Weight '!$B$14)+('Weight '!$B$15*MANU!EH35)+(MANU!EW35*'Weight '!$B$16)</f>
        <v>50.005347222222213</v>
      </c>
      <c r="O33" s="1">
        <f>('Weight '!$B$3*MANU!S35)+(MANU!AH35*1/3*'Weight '!$B$4)+('Weight '!$B$5*2/5*MANU!AW35)+('Weight '!BL35*'Weight '!$B$8)+('Weight '!$B$9*MANU!CA35)+(MANU!CP35*'Weight '!$B$10)+(2/5*'Weight '!$B$11*MANU!DE35)+(4/5*MANU!DT35*'Weight '!$B$14)+('Weight '!$B$15*MANU!EI35)+(MANU!EX35*'Weight '!$B$16)</f>
        <v>49.919468991440752</v>
      </c>
      <c r="P33" s="1">
        <f>('Weight '!$B$3*MANU!T35)+(MANU!AI35*1/3*'Weight '!$B$4)+('Weight '!$B$5*2/5*MANU!AX35)+('Weight '!BM35*'Weight '!$B$8)+('Weight '!$B$9*MANU!CB35)+(MANU!CQ35*'Weight '!$B$10)+(2/5*'Weight '!$B$11*MANU!DF35)+(4/5*MANU!DU35*'Weight '!$B$14)+('Weight '!$B$15*MANU!EJ35)+(MANU!EY35*'Weight '!$B$16)</f>
        <v>42.584722769675437</v>
      </c>
    </row>
    <row r="34" spans="1:16" ht="15">
      <c r="A34" s="24" t="s">
        <v>730</v>
      </c>
      <c r="B34" s="1">
        <f>('Weight '!$B$3*MANU!F36)+(MANU!U36*1/3*'Weight '!$B$4)+('Weight '!$B$5*2/5*MANU!AJ36)+('Weight '!AY36*'Weight '!$B$8)+('Weight '!$B$9*MANU!BN36)+(MANU!CC36*'Weight '!$B$10)+(2/5*'Weight '!$B$11*MANU!CR36)+(4/5*MANU!DG36*'Weight '!$B$14)+('Weight '!$B$15*MANU!DV36)+(MANU!EK36*'Weight '!$B$16)</f>
        <v>49.925294569425745</v>
      </c>
      <c r="C34" s="1">
        <f>('Weight '!$B$3*MANU!G36)+(MANU!V36*1/3*'Weight '!$B$4)+('Weight '!$B$5*2/5*MANU!AK36)+('Weight '!AZ36*'Weight '!$B$8)+('Weight '!$B$9*MANU!BO36)+(MANU!CD36*'Weight '!$B$10)+(2/5*'Weight '!$B$11*MANU!CS36)+(4/5*MANU!DH36*'Weight '!$B$14)+('Weight '!$B$15*MANU!DW36)+(MANU!EL36*'Weight '!$B$16)</f>
        <v>51.800298890402409</v>
      </c>
      <c r="D34" s="1">
        <f>('Weight '!$B$3*MANU!H36)+(MANU!W36*1/3*'Weight '!$B$4)+('Weight '!$B$5*2/5*MANU!AL36)+('Weight '!BA36*'Weight '!$B$8)+('Weight '!$B$9*MANU!BP36)+(MANU!CE36*'Weight '!$B$10)+(2/5*'Weight '!$B$11*MANU!CT36)+(4/5*MANU!DI36*'Weight '!$B$14)+('Weight '!$B$15*MANU!DX36)+(MANU!EM36*'Weight '!$B$16)</f>
        <v>50.307487944871745</v>
      </c>
      <c r="E34" s="1">
        <f>('Weight '!$B$3*MANU!I36)+(MANU!X36*1/3*'Weight '!$B$4)+('Weight '!$B$5*2/5*MANU!AM36)+('Weight '!BB36*'Weight '!$B$8)+('Weight '!$B$9*MANU!BQ36)+(MANU!CF36*'Weight '!$B$10)+(2/5*'Weight '!$B$11*MANU!CU36)+(4/5*MANU!DJ36*'Weight '!$B$14)+('Weight '!$B$15*MANU!DY36)+(MANU!EN36*'Weight '!$B$16)</f>
        <v>49.275127060494334</v>
      </c>
      <c r="F34" s="1">
        <f>('Weight '!$B$3*MANU!J36)+(MANU!Y36*1/3*'Weight '!$B$4)+('Weight '!$B$5*2/5*MANU!AN36)+('Weight '!BC36*'Weight '!$B$8)+('Weight '!$B$9*MANU!BR36)+(MANU!CG36*'Weight '!$B$10)+(2/5*'Weight '!$B$11*MANU!CV36)+(4/5*MANU!DK36*'Weight '!$B$14)+('Weight '!$B$15*MANU!DZ36)+(MANU!EO36*'Weight '!$B$16)</f>
        <v>46.079797068603035</v>
      </c>
      <c r="G34" s="1">
        <f>('Weight '!$B$3*MANU!K36)+(MANU!Z36*1/3*'Weight '!$B$4)+('Weight '!$B$5*2/5*MANU!AO36)+('Weight '!BD36*'Weight '!$B$8)+('Weight '!$B$9*MANU!BS36)+(MANU!CH36*'Weight '!$B$10)+(2/5*'Weight '!$B$11*MANU!CW36)+(4/5*MANU!DL36*'Weight '!$B$14)+('Weight '!$B$15*MANU!EA36)+(MANU!EP36*'Weight '!$B$16)</f>
        <v>42.748787360688958</v>
      </c>
      <c r="H34" s="1">
        <f>('Weight '!$B$3*MANU!L36)+(MANU!AA36*1/3*'Weight '!$B$4)+('Weight '!$B$5*2/5*MANU!AP36)+('Weight '!BE36*'Weight '!$B$8)+('Weight '!$B$9*MANU!BT36)+(MANU!CI36*'Weight '!$B$10)+(2/5*'Weight '!$B$11*MANU!CX36)+(4/5*MANU!DM36*'Weight '!$B$14)+('Weight '!$B$15*MANU!EB36)+(MANU!EQ36*'Weight '!$B$16)</f>
        <v>41.963227989037328</v>
      </c>
      <c r="I34" s="1">
        <f>('Weight '!$B$3*MANU!M36)+(MANU!AB36*1/3*'Weight '!$B$4)+('Weight '!$B$5*2/5*MANU!AQ36)+('Weight '!BF36*'Weight '!$B$8)+('Weight '!$B$9*MANU!BU36)+(MANU!CJ36*'Weight '!$B$10)+(2/5*'Weight '!$B$11*MANU!CY36)+(4/5*MANU!DN36*'Weight '!$B$14)+('Weight '!$B$15*MANU!EC36)+(MANU!ER36*'Weight '!$B$16)</f>
        <v>49.220586380832252</v>
      </c>
      <c r="J34" s="1">
        <f>('Weight '!$B$3*MANU!N36)+(MANU!AC36*1/3*'Weight '!$B$4)+('Weight '!$B$5*2/5*MANU!AR36)+('Weight '!BG36*'Weight '!$B$8)+('Weight '!$B$9*MANU!BV36)+(MANU!CK36*'Weight '!$B$10)+(2/5*'Weight '!$B$11*MANU!CZ36)+(4/5*MANU!DO36*'Weight '!$B$14)+('Weight '!$B$15*MANU!ED36)+(MANU!ES36*'Weight '!$B$16)</f>
        <v>39.798854160372201</v>
      </c>
      <c r="K34" s="1">
        <f>('Weight '!$B$3*MANU!O36)+(MANU!AD36*1/3*'Weight '!$B$4)+('Weight '!$B$5*2/5*MANU!AS36)+('Weight '!BH36*'Weight '!$B$8)+('Weight '!$B$9*MANU!BW36)+(MANU!CL36*'Weight '!$B$10)+(2/5*'Weight '!$B$11*MANU!DA36)+(4/5*MANU!DP36*'Weight '!$B$14)+('Weight '!$B$15*MANU!EE36)+(MANU!ET36*'Weight '!$B$16)</f>
        <v>45.481479228367846</v>
      </c>
      <c r="L34" s="1">
        <f>('Weight '!$B$3*MANU!P36)+(MANU!AE36*1/3*'Weight '!$B$4)+('Weight '!$B$5*2/5*MANU!AT36)+('Weight '!BI36*'Weight '!$B$8)+('Weight '!$B$9*MANU!BX36)+(MANU!CM36*'Weight '!$B$10)+(2/5*'Weight '!$B$11*MANU!DB36)+(4/5*MANU!DQ36*'Weight '!$B$14)+('Weight '!$B$15*MANU!EF36)+(MANU!EU36*'Weight '!$B$16)</f>
        <v>33.013919911149493</v>
      </c>
      <c r="M34" s="1">
        <f>('Weight '!$B$3*MANU!Q36)+(MANU!AF36*1/3*'Weight '!$B$4)+('Weight '!$B$5*2/5*MANU!AU36)+('Weight '!BJ36*'Weight '!$B$8)+('Weight '!$B$9*MANU!BY36)+(MANU!CN36*'Weight '!$B$10)+(2/5*'Weight '!$B$11*MANU!DC36)+(4/5*MANU!DR36*'Weight '!$B$14)+('Weight '!$B$15*MANU!EG36)+(MANU!EV36*'Weight '!$B$16)</f>
        <v>36.149690936106964</v>
      </c>
      <c r="N34" s="1">
        <f>('Weight '!$B$3*MANU!R36)+(MANU!AG36*1/3*'Weight '!$B$4)+('Weight '!$B$5*2/5*MANU!AV36)+('Weight '!BK36*'Weight '!$B$8)+('Weight '!$B$9*MANU!BZ36)+(MANU!CO36*'Weight '!$B$10)+(2/5*'Weight '!$B$11*MANU!DD36)+(4/5*MANU!DS36*'Weight '!$B$14)+('Weight '!$B$15*MANU!EH36)+(MANU!EW36*'Weight '!$B$16)</f>
        <v>37.848434343434327</v>
      </c>
      <c r="O34" s="1">
        <f>('Weight '!$B$3*MANU!S36)+(MANU!AH36*1/3*'Weight '!$B$4)+('Weight '!$B$5*2/5*MANU!AW36)+('Weight '!BL36*'Weight '!$B$8)+('Weight '!$B$9*MANU!CA36)+(MANU!CP36*'Weight '!$B$10)+(2/5*'Weight '!$B$11*MANU!DE36)+(4/5*MANU!DT36*'Weight '!$B$14)+('Weight '!$B$15*MANU!EI36)+(MANU!EX36*'Weight '!$B$16)</f>
        <v>32.448022851022024</v>
      </c>
      <c r="P34" s="1">
        <f>('Weight '!$B$3*MANU!T36)+(MANU!AI36*1/3*'Weight '!$B$4)+('Weight '!$B$5*2/5*MANU!AX36)+('Weight '!BM36*'Weight '!$B$8)+('Weight '!$B$9*MANU!CB36)+(MANU!CQ36*'Weight '!$B$10)+(2/5*'Weight '!$B$11*MANU!DF36)+(4/5*MANU!DU36*'Weight '!$B$14)+('Weight '!$B$15*MANU!EJ36)+(MANU!EY36*'Weight '!$B$16)</f>
        <v>27.354609118381273</v>
      </c>
    </row>
    <row r="35" spans="1:16" ht="15">
      <c r="A35" s="24" t="s">
        <v>738</v>
      </c>
      <c r="B35" s="1">
        <f>('Weight '!$B$3*MANU!F37)+(MANU!U37*1/3*'Weight '!$B$4)+('Weight '!$B$5*2/5*MANU!AJ37)+('Weight '!AY37*'Weight '!$B$8)+('Weight '!$B$9*MANU!BN37)+(MANU!CC37*'Weight '!$B$10)+(2/5*'Weight '!$B$11*MANU!CR37)+(4/5*MANU!DG37*'Weight '!$B$14)+('Weight '!$B$15*MANU!DV37)+(MANU!EK37*'Weight '!$B$16)</f>
        <v>51.74033892345026</v>
      </c>
      <c r="C35" s="1">
        <f>('Weight '!$B$3*MANU!G37)+(MANU!V37*1/3*'Weight '!$B$4)+('Weight '!$B$5*2/5*MANU!AK37)+('Weight '!AZ37*'Weight '!$B$8)+('Weight '!$B$9*MANU!BO37)+(MANU!CD37*'Weight '!$B$10)+(2/5*'Weight '!$B$11*MANU!CS37)+(4/5*MANU!DH37*'Weight '!$B$14)+('Weight '!$B$15*MANU!DW37)+(MANU!EL37*'Weight '!$B$16)</f>
        <v>51.356839930264066</v>
      </c>
      <c r="D35" s="1">
        <f>('Weight '!$B$3*MANU!H37)+(MANU!W37*1/3*'Weight '!$B$4)+('Weight '!$B$5*2/5*MANU!AL37)+('Weight '!BA37*'Weight '!$B$8)+('Weight '!$B$9*MANU!BP37)+(MANU!CE37*'Weight '!$B$10)+(2/5*'Weight '!$B$11*MANU!CT37)+(4/5*MANU!DI37*'Weight '!$B$14)+('Weight '!$B$15*MANU!DX37)+(MANU!EM37*'Weight '!$B$16)</f>
        <v>49.078348158810989</v>
      </c>
      <c r="E35" s="1">
        <f>('Weight '!$B$3*MANU!I37)+(MANU!X37*1/3*'Weight '!$B$4)+('Weight '!$B$5*2/5*MANU!AM37)+('Weight '!BB37*'Weight '!$B$8)+('Weight '!$B$9*MANU!BQ37)+(MANU!CF37*'Weight '!$B$10)+(2/5*'Weight '!$B$11*MANU!CU37)+(4/5*MANU!DJ37*'Weight '!$B$14)+('Weight '!$B$15*MANU!DY37)+(MANU!EN37*'Weight '!$B$16)</f>
        <v>49.726023113300073</v>
      </c>
      <c r="F35" s="1">
        <f>('Weight '!$B$3*MANU!J37)+(MANU!Y37*1/3*'Weight '!$B$4)+('Weight '!$B$5*2/5*MANU!AN37)+('Weight '!BC37*'Weight '!$B$8)+('Weight '!$B$9*MANU!BR37)+(MANU!CG37*'Weight '!$B$10)+(2/5*'Weight '!$B$11*MANU!CV37)+(4/5*MANU!DK37*'Weight '!$B$14)+('Weight '!$B$15*MANU!DZ37)+(MANU!EO37*'Weight '!$B$16)</f>
        <v>54.231509625126627</v>
      </c>
      <c r="G35" s="1">
        <f>('Weight '!$B$3*MANU!K37)+(MANU!Z37*1/3*'Weight '!$B$4)+('Weight '!$B$5*2/5*MANU!AO37)+('Weight '!BD37*'Weight '!$B$8)+('Weight '!$B$9*MANU!BS37)+(MANU!CH37*'Weight '!$B$10)+(2/5*'Weight '!$B$11*MANU!CW37)+(4/5*MANU!DL37*'Weight '!$B$14)+('Weight '!$B$15*MANU!EA37)+(MANU!EP37*'Weight '!$B$16)</f>
        <v>52.921293857180366</v>
      </c>
      <c r="H35" s="1">
        <f>('Weight '!$B$3*MANU!L37)+(MANU!AA37*1/3*'Weight '!$B$4)+('Weight '!$B$5*2/5*MANU!AP37)+('Weight '!BE37*'Weight '!$B$8)+('Weight '!$B$9*MANU!BT37)+(MANU!CI37*'Weight '!$B$10)+(2/5*'Weight '!$B$11*MANU!CX37)+(4/5*MANU!DM37*'Weight '!$B$14)+('Weight '!$B$15*MANU!EB37)+(MANU!EQ37*'Weight '!$B$16)</f>
        <v>50.855955235811322</v>
      </c>
      <c r="I35" s="1">
        <f>('Weight '!$B$3*MANU!M37)+(MANU!AB37*1/3*'Weight '!$B$4)+('Weight '!$B$5*2/5*MANU!AQ37)+('Weight '!BF37*'Weight '!$B$8)+('Weight '!$B$9*MANU!BU37)+(MANU!CJ37*'Weight '!$B$10)+(2/5*'Weight '!$B$11*MANU!CY37)+(4/5*MANU!DN37*'Weight '!$B$14)+('Weight '!$B$15*MANU!EC37)+(MANU!ER37*'Weight '!$B$16)</f>
        <v>52.065155187924802</v>
      </c>
      <c r="J35" s="1">
        <f>('Weight '!$B$3*MANU!N37)+(MANU!AC37*1/3*'Weight '!$B$4)+('Weight '!$B$5*2/5*MANU!AR37)+('Weight '!BG37*'Weight '!$B$8)+('Weight '!$B$9*MANU!BV37)+(MANU!CK37*'Weight '!$B$10)+(2/5*'Weight '!$B$11*MANU!CZ37)+(4/5*MANU!DO37*'Weight '!$B$14)+('Weight '!$B$15*MANU!ED37)+(MANU!ES37*'Weight '!$B$16)</f>
        <v>51.641999550157422</v>
      </c>
      <c r="K35" s="1">
        <f>('Weight '!$B$3*MANU!O37)+(MANU!AD37*1/3*'Weight '!$B$4)+('Weight '!$B$5*2/5*MANU!AS37)+('Weight '!BH37*'Weight '!$B$8)+('Weight '!$B$9*MANU!BW37)+(MANU!CL37*'Weight '!$B$10)+(2/5*'Weight '!$B$11*MANU!DA37)+(4/5*MANU!DP37*'Weight '!$B$14)+('Weight '!$B$15*MANU!EE37)+(MANU!ET37*'Weight '!$B$16)</f>
        <v>50.530724168497287</v>
      </c>
      <c r="L35" s="1">
        <f>('Weight '!$B$3*MANU!P37)+(MANU!AE37*1/3*'Weight '!$B$4)+('Weight '!$B$5*2/5*MANU!AT37)+('Weight '!BI37*'Weight '!$B$8)+('Weight '!$B$9*MANU!BX37)+(MANU!CM37*'Weight '!$B$10)+(2/5*'Weight '!$B$11*MANU!DB37)+(4/5*MANU!DQ37*'Weight '!$B$14)+('Weight '!$B$15*MANU!EF37)+(MANU!EU37*'Weight '!$B$16)</f>
        <v>56.760980449031678</v>
      </c>
      <c r="M35" s="1">
        <f>('Weight '!$B$3*MANU!Q37)+(MANU!AF37*1/3*'Weight '!$B$4)+('Weight '!$B$5*2/5*MANU!AU37)+('Weight '!BJ37*'Weight '!$B$8)+('Weight '!$B$9*MANU!BY37)+(MANU!CN37*'Weight '!$B$10)+(2/5*'Weight '!$B$11*MANU!DC37)+(4/5*MANU!DR37*'Weight '!$B$14)+('Weight '!$B$15*MANU!EG37)+(MANU!EV37*'Weight '!$B$16)</f>
        <v>51.689435807589078</v>
      </c>
      <c r="N35" s="1">
        <f>('Weight '!$B$3*MANU!R37)+(MANU!AG37*1/3*'Weight '!$B$4)+('Weight '!$B$5*2/5*MANU!AV37)+('Weight '!BK37*'Weight '!$B$8)+('Weight '!$B$9*MANU!BZ37)+(MANU!CO37*'Weight '!$B$10)+(2/5*'Weight '!$B$11*MANU!DD37)+(4/5*MANU!DS37*'Weight '!$B$14)+('Weight '!$B$15*MANU!EH37)+(MANU!EW37*'Weight '!$B$16)</f>
        <v>38.894653679653651</v>
      </c>
      <c r="O35" s="1">
        <f>('Weight '!$B$3*MANU!S37)+(MANU!AH37*1/3*'Weight '!$B$4)+('Weight '!$B$5*2/5*MANU!AW37)+('Weight '!BL37*'Weight '!$B$8)+('Weight '!$B$9*MANU!CA37)+(MANU!CP37*'Weight '!$B$10)+(2/5*'Weight '!$B$11*MANU!DE37)+(4/5*MANU!DT37*'Weight '!$B$14)+('Weight '!$B$15*MANU!EI37)+(MANU!EX37*'Weight '!$B$16)</f>
        <v>50.305863797305364</v>
      </c>
      <c r="P35" s="1">
        <f>('Weight '!$B$3*MANU!T37)+(MANU!AI37*1/3*'Weight '!$B$4)+('Weight '!$B$5*2/5*MANU!AX37)+('Weight '!BM37*'Weight '!$B$8)+('Weight '!$B$9*MANU!CB37)+(MANU!CQ37*'Weight '!$B$10)+(2/5*'Weight '!$B$11*MANU!DF37)+(4/5*MANU!DU37*'Weight '!$B$14)+('Weight '!$B$15*MANU!EJ37)+(MANU!EY37*'Weight '!$B$16)</f>
        <v>32.31132126348227</v>
      </c>
    </row>
    <row r="36" spans="1:16" ht="15">
      <c r="A36" s="24" t="s">
        <v>760</v>
      </c>
      <c r="B36" s="1">
        <f>('Weight '!$B$3*MANU!F38)+(MANU!U38*1/3*'Weight '!$B$4)+('Weight '!$B$5*2/5*MANU!AJ38)+('Weight '!AY38*'Weight '!$B$8)+('Weight '!$B$9*MANU!BN38)+(MANU!CC38*'Weight '!$B$10)+(2/5*'Weight '!$B$11*MANU!CR38)+(4/5*MANU!DG38*'Weight '!$B$14)+('Weight '!$B$15*MANU!DV38)+(MANU!EK38*'Weight '!$B$16)</f>
        <v>56.985163135401436</v>
      </c>
      <c r="C36" s="1">
        <f>('Weight '!$B$3*MANU!G38)+(MANU!V38*1/3*'Weight '!$B$4)+('Weight '!$B$5*2/5*MANU!AK38)+('Weight '!AZ38*'Weight '!$B$8)+('Weight '!$B$9*MANU!BO38)+(MANU!CD38*'Weight '!$B$10)+(2/5*'Weight '!$B$11*MANU!CS38)+(4/5*MANU!DH38*'Weight '!$B$14)+('Weight '!$B$15*MANU!DW38)+(MANU!EL38*'Weight '!$B$16)</f>
        <v>57.251990975660625</v>
      </c>
      <c r="D36" s="1">
        <f>('Weight '!$B$3*MANU!H38)+(MANU!W38*1/3*'Weight '!$B$4)+('Weight '!$B$5*2/5*MANU!AL38)+('Weight '!BA38*'Weight '!$B$8)+('Weight '!$B$9*MANU!BP38)+(MANU!CE38*'Weight '!$B$10)+(2/5*'Weight '!$B$11*MANU!CT38)+(4/5*MANU!DI38*'Weight '!$B$14)+('Weight '!$B$15*MANU!DX38)+(MANU!EM38*'Weight '!$B$16)</f>
        <v>57.114241006363343</v>
      </c>
      <c r="E36" s="1">
        <f>('Weight '!$B$3*MANU!I38)+(MANU!X38*1/3*'Weight '!$B$4)+('Weight '!$B$5*2/5*MANU!AM38)+('Weight '!BB38*'Weight '!$B$8)+('Weight '!$B$9*MANU!BQ38)+(MANU!CF38*'Weight '!$B$10)+(2/5*'Weight '!$B$11*MANU!CU38)+(4/5*MANU!DJ38*'Weight '!$B$14)+('Weight '!$B$15*MANU!DY38)+(MANU!EN38*'Weight '!$B$16)</f>
        <v>57.122257920213158</v>
      </c>
      <c r="F36" s="1">
        <f>('Weight '!$B$3*MANU!J38)+(MANU!Y38*1/3*'Weight '!$B$4)+('Weight '!$B$5*2/5*MANU!AN38)+('Weight '!BC38*'Weight '!$B$8)+('Weight '!$B$9*MANU!BR38)+(MANU!CG38*'Weight '!$B$10)+(2/5*'Weight '!$B$11*MANU!CV38)+(4/5*MANU!DK38*'Weight '!$B$14)+('Weight '!$B$15*MANU!DZ38)+(MANU!EO38*'Weight '!$B$16)</f>
        <v>56.770830738806048</v>
      </c>
      <c r="G36" s="1">
        <f>('Weight '!$B$3*MANU!K38)+(MANU!Z38*1/3*'Weight '!$B$4)+('Weight '!$B$5*2/5*MANU!AO38)+('Weight '!BD38*'Weight '!$B$8)+('Weight '!$B$9*MANU!BS38)+(MANU!CH38*'Weight '!$B$10)+(2/5*'Weight '!$B$11*MANU!CW38)+(4/5*MANU!DL38*'Weight '!$B$14)+('Weight '!$B$15*MANU!EA38)+(MANU!EP38*'Weight '!$B$16)</f>
        <v>53.106753852208371</v>
      </c>
      <c r="H36" s="1">
        <f>('Weight '!$B$3*MANU!L38)+(MANU!AA38*1/3*'Weight '!$B$4)+('Weight '!$B$5*2/5*MANU!AP38)+('Weight '!BE38*'Weight '!$B$8)+('Weight '!$B$9*MANU!BT38)+(MANU!CI38*'Weight '!$B$10)+(2/5*'Weight '!$B$11*MANU!CX38)+(4/5*MANU!DM38*'Weight '!$B$14)+('Weight '!$B$15*MANU!EB38)+(MANU!EQ38*'Weight '!$B$16)</f>
        <v>47.902310545566934</v>
      </c>
      <c r="I36" s="1">
        <f>('Weight '!$B$3*MANU!M38)+(MANU!AB38*1/3*'Weight '!$B$4)+('Weight '!$B$5*2/5*MANU!AQ38)+('Weight '!BF38*'Weight '!$B$8)+('Weight '!$B$9*MANU!BU38)+(MANU!CJ38*'Weight '!$B$10)+(2/5*'Weight '!$B$11*MANU!CY38)+(4/5*MANU!DN38*'Weight '!$B$14)+('Weight '!$B$15*MANU!EC38)+(MANU!ER38*'Weight '!$B$16)</f>
        <v>39.337595612511215</v>
      </c>
      <c r="J36" s="1">
        <f>('Weight '!$B$3*MANU!N38)+(MANU!AC38*1/3*'Weight '!$B$4)+('Weight '!$B$5*2/5*MANU!AR38)+('Weight '!BG38*'Weight '!$B$8)+('Weight '!$B$9*MANU!BV38)+(MANU!CK38*'Weight '!$B$10)+(2/5*'Weight '!$B$11*MANU!CZ38)+(4/5*MANU!DO38*'Weight '!$B$14)+('Weight '!$B$15*MANU!ED38)+(MANU!ES38*'Weight '!$B$16)</f>
        <v>42.54017797865275</v>
      </c>
      <c r="K36" s="1">
        <f>('Weight '!$B$3*MANU!O38)+(MANU!AD38*1/3*'Weight '!$B$4)+('Weight '!$B$5*2/5*MANU!AS38)+('Weight '!BH38*'Weight '!$B$8)+('Weight '!$B$9*MANU!BW38)+(MANU!CL38*'Weight '!$B$10)+(2/5*'Weight '!$B$11*MANU!DA38)+(4/5*MANU!DP38*'Weight '!$B$14)+('Weight '!$B$15*MANU!EE38)+(MANU!ET38*'Weight '!$B$16)</f>
        <v>39.649342432818386</v>
      </c>
      <c r="L36" s="1">
        <f>('Weight '!$B$3*MANU!P38)+(MANU!AE38*1/3*'Weight '!$B$4)+('Weight '!$B$5*2/5*MANU!AT38)+('Weight '!BI38*'Weight '!$B$8)+('Weight '!$B$9*MANU!BX38)+(MANU!CM38*'Weight '!$B$10)+(2/5*'Weight '!$B$11*MANU!DB38)+(4/5*MANU!DQ38*'Weight '!$B$14)+('Weight '!$B$15*MANU!EF38)+(MANU!EU38*'Weight '!$B$16)</f>
        <v>42.968887355945512</v>
      </c>
      <c r="M36" s="1">
        <f>('Weight '!$B$3*MANU!Q38)+(MANU!AF38*1/3*'Weight '!$B$4)+('Weight '!$B$5*2/5*MANU!AU38)+('Weight '!BJ38*'Weight '!$B$8)+('Weight '!$B$9*MANU!BY38)+(MANU!CN38*'Weight '!$B$10)+(2/5*'Weight '!$B$11*MANU!DC38)+(4/5*MANU!DR38*'Weight '!$B$14)+('Weight '!$B$15*MANU!EG38)+(MANU!EV38*'Weight '!$B$16)</f>
        <v>37.974774808197402</v>
      </c>
      <c r="N36" s="1">
        <f>('Weight '!$B$3*MANU!R38)+(MANU!AG38*1/3*'Weight '!$B$4)+('Weight '!$B$5*2/5*MANU!AV38)+('Weight '!BK38*'Weight '!$B$8)+('Weight '!$B$9*MANU!BZ38)+(MANU!CO38*'Weight '!$B$10)+(2/5*'Weight '!$B$11*MANU!DD38)+(4/5*MANU!DS38*'Weight '!$B$14)+('Weight '!$B$15*MANU!EH38)+(MANU!EW38*'Weight '!$B$16)</f>
        <v>35.534135003184019</v>
      </c>
      <c r="O36" s="1">
        <f>('Weight '!$B$3*MANU!S38)+(MANU!AH38*1/3*'Weight '!$B$4)+('Weight '!$B$5*2/5*MANU!AW38)+('Weight '!BL38*'Weight '!$B$8)+('Weight '!$B$9*MANU!CA38)+(MANU!CP38*'Weight '!$B$10)+(2/5*'Weight '!$B$11*MANU!DE38)+(4/5*MANU!DT38*'Weight '!$B$14)+('Weight '!$B$15*MANU!EI38)+(MANU!EX38*'Weight '!$B$16)</f>
        <v>36.6863251922207</v>
      </c>
      <c r="P36" s="1">
        <f>('Weight '!$B$3*MANU!T38)+(MANU!AI38*1/3*'Weight '!$B$4)+('Weight '!$B$5*2/5*MANU!AX38)+('Weight '!BM38*'Weight '!$B$8)+('Weight '!$B$9*MANU!CB38)+(MANU!CQ38*'Weight '!$B$10)+(2/5*'Weight '!$B$11*MANU!DF38)+(4/5*MANU!DU38*'Weight '!$B$14)+('Weight '!$B$15*MANU!EJ38)+(MANU!EY38*'Weight '!$B$16)</f>
        <v>32.600654838333121</v>
      </c>
    </row>
    <row r="37" spans="1:16" ht="15">
      <c r="A37" s="24" t="s">
        <v>802</v>
      </c>
      <c r="B37" s="1">
        <f>('Weight '!$B$3*MANU!F39)+(MANU!U39*1/3*'Weight '!$B$4)+('Weight '!$B$5*2/5*MANU!AJ39)+('Weight '!AY39*'Weight '!$B$8)+('Weight '!$B$9*MANU!BN39)+(MANU!CC39*'Weight '!$B$10)+(2/5*'Weight '!$B$11*MANU!CR39)+(4/5*MANU!DG39*'Weight '!$B$14)+('Weight '!$B$15*MANU!DV39)+(MANU!EK39*'Weight '!$B$16)</f>
        <v>27.85412873229728</v>
      </c>
      <c r="C37" s="1">
        <f>('Weight '!$B$3*MANU!G39)+(MANU!V39*1/3*'Weight '!$B$4)+('Weight '!$B$5*2/5*MANU!AK39)+('Weight '!AZ39*'Weight '!$B$8)+('Weight '!$B$9*MANU!BO39)+(MANU!CD39*'Weight '!$B$10)+(2/5*'Weight '!$B$11*MANU!CS39)+(4/5*MANU!DH39*'Weight '!$B$14)+('Weight '!$B$15*MANU!DW39)+(MANU!EL39*'Weight '!$B$16)</f>
        <v>33.357496229462818</v>
      </c>
      <c r="D37" s="1">
        <f>('Weight '!$B$3*MANU!H39)+(MANU!W39*1/3*'Weight '!$B$4)+('Weight '!$B$5*2/5*MANU!AL39)+('Weight '!BA39*'Weight '!$B$8)+('Weight '!$B$9*MANU!BP39)+(MANU!CE39*'Weight '!$B$10)+(2/5*'Weight '!$B$11*MANU!CT39)+(4/5*MANU!DI39*'Weight '!$B$14)+('Weight '!$B$15*MANU!DX39)+(MANU!EM39*'Weight '!$B$16)</f>
        <v>33.058032210041944</v>
      </c>
      <c r="E37" s="1">
        <f>('Weight '!$B$3*MANU!I39)+(MANU!X39*1/3*'Weight '!$B$4)+('Weight '!$B$5*2/5*MANU!AM39)+('Weight '!BB39*'Weight '!$B$8)+('Weight '!$B$9*MANU!BQ39)+(MANU!CF39*'Weight '!$B$10)+(2/5*'Weight '!$B$11*MANU!CU39)+(4/5*MANU!DJ39*'Weight '!$B$14)+('Weight '!$B$15*MANU!DY39)+(MANU!EN39*'Weight '!$B$16)</f>
        <v>33.428974421522149</v>
      </c>
      <c r="F37" s="1">
        <f>('Weight '!$B$3*MANU!J39)+(MANU!Y39*1/3*'Weight '!$B$4)+('Weight '!$B$5*2/5*MANU!AN39)+('Weight '!BC39*'Weight '!$B$8)+('Weight '!$B$9*MANU!BR39)+(MANU!CG39*'Weight '!$B$10)+(2/5*'Weight '!$B$11*MANU!CV39)+(4/5*MANU!DK39*'Weight '!$B$14)+('Weight '!$B$15*MANU!DZ39)+(MANU!EO39*'Weight '!$B$16)</f>
        <v>29.85747377622376</v>
      </c>
      <c r="G37" s="1">
        <f>('Weight '!$B$3*MANU!K39)+(MANU!Z39*1/3*'Weight '!$B$4)+('Weight '!$B$5*2/5*MANU!AO39)+('Weight '!BD39*'Weight '!$B$8)+('Weight '!$B$9*MANU!BS39)+(MANU!CH39*'Weight '!$B$10)+(2/5*'Weight '!$B$11*MANU!CW39)+(4/5*MANU!DL39*'Weight '!$B$14)+('Weight '!$B$15*MANU!EA39)+(MANU!EP39*'Weight '!$B$16)</f>
        <v>33.604971907525076</v>
      </c>
      <c r="H37" s="1">
        <f>('Weight '!$B$3*MANU!L39)+(MANU!AA39*1/3*'Weight '!$B$4)+('Weight '!$B$5*2/5*MANU!AP39)+('Weight '!BE39*'Weight '!$B$8)+('Weight '!$B$9*MANU!BT39)+(MANU!CI39*'Weight '!$B$10)+(2/5*'Weight '!$B$11*MANU!CX39)+(4/5*MANU!DM39*'Weight '!$B$14)+('Weight '!$B$15*MANU!EB39)+(MANU!EQ39*'Weight '!$B$16)</f>
        <v>30.551742561994345</v>
      </c>
      <c r="I37" s="1">
        <f>('Weight '!$B$3*MANU!M39)+(MANU!AB39*1/3*'Weight '!$B$4)+('Weight '!$B$5*2/5*MANU!AQ39)+('Weight '!BF39*'Weight '!$B$8)+('Weight '!$B$9*MANU!BU39)+(MANU!CJ39*'Weight '!$B$10)+(2/5*'Weight '!$B$11*MANU!CY39)+(4/5*MANU!DN39*'Weight '!$B$14)+('Weight '!$B$15*MANU!EC39)+(MANU!ER39*'Weight '!$B$16)</f>
        <v>27.505718537414946</v>
      </c>
      <c r="J37" s="1">
        <f>('Weight '!$B$3*MANU!N39)+(MANU!AC39*1/3*'Weight '!$B$4)+('Weight '!$B$5*2/5*MANU!AR39)+('Weight '!BG39*'Weight '!$B$8)+('Weight '!$B$9*MANU!BV39)+(MANU!CK39*'Weight '!$B$10)+(2/5*'Weight '!$B$11*MANU!CZ39)+(4/5*MANU!DO39*'Weight '!$B$14)+('Weight '!$B$15*MANU!ED39)+(MANU!ES39*'Weight '!$B$16)</f>
        <v>31.201179430949143</v>
      </c>
      <c r="K37" s="1">
        <f>('Weight '!$B$3*MANU!O39)+(MANU!AD39*1/3*'Weight '!$B$4)+('Weight '!$B$5*2/5*MANU!AS39)+('Weight '!BH39*'Weight '!$B$8)+('Weight '!$B$9*MANU!BW39)+(MANU!CL39*'Weight '!$B$10)+(2/5*'Weight '!$B$11*MANU!DA39)+(4/5*MANU!DP39*'Weight '!$B$14)+('Weight '!$B$15*MANU!EE39)+(MANU!ET39*'Weight '!$B$16)</f>
        <v>32.359121635247497</v>
      </c>
      <c r="L37" s="1">
        <f>('Weight '!$B$3*MANU!P39)+(MANU!AE39*1/3*'Weight '!$B$4)+('Weight '!$B$5*2/5*MANU!AT39)+('Weight '!BI39*'Weight '!$B$8)+('Weight '!$B$9*MANU!BX39)+(MANU!CM39*'Weight '!$B$10)+(2/5*'Weight '!$B$11*MANU!DB39)+(4/5*MANU!DQ39*'Weight '!$B$14)+('Weight '!$B$15*MANU!EF39)+(MANU!EU39*'Weight '!$B$16)</f>
        <v>34.110256827753865</v>
      </c>
      <c r="M37" s="1">
        <f>('Weight '!$B$3*MANU!Q39)+(MANU!AF39*1/3*'Weight '!$B$4)+('Weight '!$B$5*2/5*MANU!AU39)+('Weight '!BJ39*'Weight '!$B$8)+('Weight '!$B$9*MANU!BY39)+(MANU!CN39*'Weight '!$B$10)+(2/5*'Weight '!$B$11*MANU!DC39)+(4/5*MANU!DR39*'Weight '!$B$14)+('Weight '!$B$15*MANU!EG39)+(MANU!EV39*'Weight '!$B$16)</f>
        <v>23.827031533762572</v>
      </c>
      <c r="N37" s="1">
        <f>('Weight '!$B$3*MANU!R39)+(MANU!AG39*1/3*'Weight '!$B$4)+('Weight '!$B$5*2/5*MANU!AV39)+('Weight '!BK39*'Weight '!$B$8)+('Weight '!$B$9*MANU!BZ39)+(MANU!CO39*'Weight '!$B$10)+(2/5*'Weight '!$B$11*MANU!DD39)+(4/5*MANU!DS39*'Weight '!$B$14)+('Weight '!$B$15*MANU!EH39)+(MANU!EW39*'Weight '!$B$16)</f>
        <v>31.808603896103875</v>
      </c>
      <c r="O37" s="1">
        <f>('Weight '!$B$3*MANU!S39)+(MANU!AH39*1/3*'Weight '!$B$4)+('Weight '!$B$5*2/5*MANU!AW39)+('Weight '!BL39*'Weight '!$B$8)+('Weight '!$B$9*MANU!CA39)+(MANU!CP39*'Weight '!$B$10)+(2/5*'Weight '!$B$11*MANU!DE39)+(4/5*MANU!DT39*'Weight '!$B$14)+('Weight '!$B$15*MANU!EI39)+(MANU!EX39*'Weight '!$B$16)</f>
        <v>29.367488619119861</v>
      </c>
      <c r="P37" s="1">
        <f>('Weight '!$B$3*MANU!T39)+(MANU!AI39*1/3*'Weight '!$B$4)+('Weight '!$B$5*2/5*MANU!AX39)+('Weight '!BM39*'Weight '!$B$8)+('Weight '!$B$9*MANU!CB39)+(MANU!CQ39*'Weight '!$B$10)+(2/5*'Weight '!$B$11*MANU!DF39)+(4/5*MANU!DU39*'Weight '!$B$14)+('Weight '!$B$15*MANU!EJ39)+(MANU!EY39*'Weight '!$B$16)</f>
        <v>30.430243475921412</v>
      </c>
    </row>
    <row r="38" spans="1:16" ht="15">
      <c r="A38" s="24" t="s">
        <v>851</v>
      </c>
      <c r="B38" s="1">
        <f>('Weight '!$B$3*MANU!F40)+(MANU!U40*1/3*'Weight '!$B$4)+('Weight '!$B$5*2/5*MANU!AJ40)+('Weight '!AY40*'Weight '!$B$8)+('Weight '!$B$9*MANU!BN40)+(MANU!CC40*'Weight '!$B$10)+(2/5*'Weight '!$B$11*MANU!CR40)+(4/5*MANU!DG40*'Weight '!$B$14)+('Weight '!$B$15*MANU!DV40)+(MANU!EK40*'Weight '!$B$16)</f>
        <v>56.072406782424366</v>
      </c>
      <c r="C38" s="1">
        <f>('Weight '!$B$3*MANU!G40)+(MANU!V40*1/3*'Weight '!$B$4)+('Weight '!$B$5*2/5*MANU!AK40)+('Weight '!AZ40*'Weight '!$B$8)+('Weight '!$B$9*MANU!BO40)+(MANU!CD40*'Weight '!$B$10)+(2/5*'Weight '!$B$11*MANU!CS40)+(4/5*MANU!DH40*'Weight '!$B$14)+('Weight '!$B$15*MANU!DW40)+(MANU!EL40*'Weight '!$B$16)</f>
        <v>57.14985592755211</v>
      </c>
      <c r="D38" s="1">
        <f>('Weight '!$B$3*MANU!H40)+(MANU!W40*1/3*'Weight '!$B$4)+('Weight '!$B$5*2/5*MANU!AL40)+('Weight '!BA40*'Weight '!$B$8)+('Weight '!$B$9*MANU!BP40)+(MANU!CE40*'Weight '!$B$10)+(2/5*'Weight '!$B$11*MANU!CT40)+(4/5*MANU!DI40*'Weight '!$B$14)+('Weight '!$B$15*MANU!DX40)+(MANU!EM40*'Weight '!$B$16)</f>
        <v>54.7200466910272</v>
      </c>
      <c r="E38" s="1">
        <f>('Weight '!$B$3*MANU!I40)+(MANU!X40*1/3*'Weight '!$B$4)+('Weight '!$B$5*2/5*MANU!AM40)+('Weight '!BB40*'Weight '!$B$8)+('Weight '!$B$9*MANU!BQ40)+(MANU!CF40*'Weight '!$B$10)+(2/5*'Weight '!$B$11*MANU!CU40)+(4/5*MANU!DJ40*'Weight '!$B$14)+('Weight '!$B$15*MANU!DY40)+(MANU!EN40*'Weight '!$B$16)</f>
        <v>50.360760807123341</v>
      </c>
      <c r="F38" s="1">
        <f>('Weight '!$B$3*MANU!J40)+(MANU!Y40*1/3*'Weight '!$B$4)+('Weight '!$B$5*2/5*MANU!AN40)+('Weight '!BC40*'Weight '!$B$8)+('Weight '!$B$9*MANU!BR40)+(MANU!CG40*'Weight '!$B$10)+(2/5*'Weight '!$B$11*MANU!CV40)+(4/5*MANU!DK40*'Weight '!$B$14)+('Weight '!$B$15*MANU!DZ40)+(MANU!EO40*'Weight '!$B$16)</f>
        <v>53.266336509019403</v>
      </c>
      <c r="G38" s="1">
        <f>('Weight '!$B$3*MANU!K40)+(MANU!Z40*1/3*'Weight '!$B$4)+('Weight '!$B$5*2/5*MANU!AO40)+('Weight '!BD40*'Weight '!$B$8)+('Weight '!$B$9*MANU!BS40)+(MANU!CH40*'Weight '!$B$10)+(2/5*'Weight '!$B$11*MANU!CW40)+(4/5*MANU!DL40*'Weight '!$B$14)+('Weight '!$B$15*MANU!EA40)+(MANU!EP40*'Weight '!$B$16)</f>
        <v>47.858004052684876</v>
      </c>
      <c r="H38" s="1">
        <f>('Weight '!$B$3*MANU!L40)+(MANU!AA40*1/3*'Weight '!$B$4)+('Weight '!$B$5*2/5*MANU!AP40)+('Weight '!BE40*'Weight '!$B$8)+('Weight '!$B$9*MANU!BT40)+(MANU!CI40*'Weight '!$B$10)+(2/5*'Weight '!$B$11*MANU!CX40)+(4/5*MANU!DM40*'Weight '!$B$14)+('Weight '!$B$15*MANU!EB40)+(MANU!EQ40*'Weight '!$B$16)</f>
        <v>51.932757626651274</v>
      </c>
      <c r="I38" s="1">
        <f>('Weight '!$B$3*MANU!M40)+(MANU!AB40*1/3*'Weight '!$B$4)+('Weight '!$B$5*2/5*MANU!AQ40)+('Weight '!BF40*'Weight '!$B$8)+('Weight '!$B$9*MANU!BU40)+(MANU!CJ40*'Weight '!$B$10)+(2/5*'Weight '!$B$11*MANU!CY40)+(4/5*MANU!DN40*'Weight '!$B$14)+('Weight '!$B$15*MANU!EC40)+(MANU!ER40*'Weight '!$B$16)</f>
        <v>53.768733339997304</v>
      </c>
      <c r="J38" s="1">
        <f>('Weight '!$B$3*MANU!N40)+(MANU!AC40*1/3*'Weight '!$B$4)+('Weight '!$B$5*2/5*MANU!AR40)+('Weight '!BG40*'Weight '!$B$8)+('Weight '!$B$9*MANU!BV40)+(MANU!CK40*'Weight '!$B$10)+(2/5*'Weight '!$B$11*MANU!CZ40)+(4/5*MANU!DO40*'Weight '!$B$14)+('Weight '!$B$15*MANU!ED40)+(MANU!ES40*'Weight '!$B$16)</f>
        <v>50.705617408906839</v>
      </c>
      <c r="K38" s="1">
        <f>('Weight '!$B$3*MANU!O40)+(MANU!AD40*1/3*'Weight '!$B$4)+('Weight '!$B$5*2/5*MANU!AS40)+('Weight '!BH40*'Weight '!$B$8)+('Weight '!$B$9*MANU!BW40)+(MANU!CL40*'Weight '!$B$10)+(2/5*'Weight '!$B$11*MANU!DA40)+(4/5*MANU!DP40*'Weight '!$B$14)+('Weight '!$B$15*MANU!EE40)+(MANU!ET40*'Weight '!$B$16)</f>
        <v>45.518249838957395</v>
      </c>
      <c r="L38" s="1">
        <f>('Weight '!$B$3*MANU!P40)+(MANU!AE40*1/3*'Weight '!$B$4)+('Weight '!$B$5*2/5*MANU!AT40)+('Weight '!BI40*'Weight '!$B$8)+('Weight '!$B$9*MANU!BX40)+(MANU!CM40*'Weight '!$B$10)+(2/5*'Weight '!$B$11*MANU!DB40)+(4/5*MANU!DQ40*'Weight '!$B$14)+('Weight '!$B$15*MANU!EF40)+(MANU!EU40*'Weight '!$B$16)</f>
        <v>50.324494825347585</v>
      </c>
      <c r="M38" s="1">
        <f>('Weight '!$B$3*MANU!Q40)+(MANU!AF40*1/3*'Weight '!$B$4)+('Weight '!$B$5*2/5*MANU!AU40)+('Weight '!BJ40*'Weight '!$B$8)+('Weight '!$B$9*MANU!BY40)+(MANU!CN40*'Weight '!$B$10)+(2/5*'Weight '!$B$11*MANU!DC40)+(4/5*MANU!DR40*'Weight '!$B$14)+('Weight '!$B$15*MANU!EG40)+(MANU!EV40*'Weight '!$B$16)</f>
        <v>44.661529265085107</v>
      </c>
      <c r="N38" s="1">
        <f>('Weight '!$B$3*MANU!R40)+(MANU!AG40*1/3*'Weight '!$B$4)+('Weight '!$B$5*2/5*MANU!AV40)+('Weight '!BK40*'Weight '!$B$8)+('Weight '!$B$9*MANU!BZ40)+(MANU!CO40*'Weight '!$B$10)+(2/5*'Weight '!$B$11*MANU!DD40)+(4/5*MANU!DS40*'Weight '!$B$14)+('Weight '!$B$15*MANU!EH40)+(MANU!EW40*'Weight '!$B$16)</f>
        <v>47.43091431556946</v>
      </c>
      <c r="O38" s="1">
        <f>('Weight '!$B$3*MANU!S40)+(MANU!AH40*1/3*'Weight '!$B$4)+('Weight '!$B$5*2/5*MANU!AW40)+('Weight '!BL40*'Weight '!$B$8)+('Weight '!$B$9*MANU!CA40)+(MANU!CP40*'Weight '!$B$10)+(2/5*'Weight '!$B$11*MANU!DE40)+(4/5*MANU!DT40*'Weight '!$B$14)+('Weight '!$B$15*MANU!EI40)+(MANU!EX40*'Weight '!$B$16)</f>
        <v>51.125510333116537</v>
      </c>
      <c r="P38" s="1">
        <f>('Weight '!$B$3*MANU!T40)+(MANU!AI40*1/3*'Weight '!$B$4)+('Weight '!$B$5*2/5*MANU!AX40)+('Weight '!BM40*'Weight '!$B$8)+('Weight '!$B$9*MANU!CB40)+(MANU!CQ40*'Weight '!$B$10)+(2/5*'Weight '!$B$11*MANU!DF40)+(4/5*MANU!DU40*'Weight '!$B$14)+('Weight '!$B$15*MANU!EJ40)+(MANU!EY40*'Weight '!$B$16)</f>
        <v>48.428112994350279</v>
      </c>
    </row>
    <row r="39" spans="1:16" ht="15">
      <c r="A39" s="24" t="s">
        <v>806</v>
      </c>
      <c r="B39" s="1">
        <f>('Weight '!$B$3*MANU!F41)+(MANU!U41*1/3*'Weight '!$B$4)+('Weight '!$B$5*2/5*MANU!AJ41)+('Weight '!AY41*'Weight '!$B$8)+('Weight '!$B$9*MANU!BN41)+(MANU!CC41*'Weight '!$B$10)+(2/5*'Weight '!$B$11*MANU!CR41)+(4/5*MANU!DG41*'Weight '!$B$14)+('Weight '!$B$15*MANU!DV41)+(MANU!EK41*'Weight '!$B$16)</f>
        <v>41.256673740700052</v>
      </c>
      <c r="C39" s="1">
        <f>('Weight '!$B$3*MANU!G41)+(MANU!V41*1/3*'Weight '!$B$4)+('Weight '!$B$5*2/5*MANU!AK41)+('Weight '!AZ41*'Weight '!$B$8)+('Weight '!$B$9*MANU!BO41)+(MANU!CD41*'Weight '!$B$10)+(2/5*'Weight '!$B$11*MANU!CS41)+(4/5*MANU!DH41*'Weight '!$B$14)+('Weight '!$B$15*MANU!DW41)+(MANU!EL41*'Weight '!$B$16)</f>
        <v>39.533455439004705</v>
      </c>
      <c r="D39" s="1">
        <f>('Weight '!$B$3*MANU!H41)+(MANU!W41*1/3*'Weight '!$B$4)+('Weight '!$B$5*2/5*MANU!AL41)+('Weight '!BA41*'Weight '!$B$8)+('Weight '!$B$9*MANU!BP41)+(MANU!CE41*'Weight '!$B$10)+(2/5*'Weight '!$B$11*MANU!CT41)+(4/5*MANU!DI41*'Weight '!$B$14)+('Weight '!$B$15*MANU!DX41)+(MANU!EM41*'Weight '!$B$16)</f>
        <v>38.253890540070131</v>
      </c>
      <c r="E39" s="1">
        <f>('Weight '!$B$3*MANU!I41)+(MANU!X41*1/3*'Weight '!$B$4)+('Weight '!$B$5*2/5*MANU!AM41)+('Weight '!BB41*'Weight '!$B$8)+('Weight '!$B$9*MANU!BQ41)+(MANU!CF41*'Weight '!$B$10)+(2/5*'Weight '!$B$11*MANU!CU41)+(4/5*MANU!DJ41*'Weight '!$B$14)+('Weight '!$B$15*MANU!DY41)+(MANU!EN41*'Weight '!$B$16)</f>
        <v>32.134023754023723</v>
      </c>
      <c r="F39" s="1">
        <f>('Weight '!$B$3*MANU!J41)+(MANU!Y41*1/3*'Weight '!$B$4)+('Weight '!$B$5*2/5*MANU!AN41)+('Weight '!BC41*'Weight '!$B$8)+('Weight '!$B$9*MANU!BR41)+(MANU!CG41*'Weight '!$B$10)+(2/5*'Weight '!$B$11*MANU!CV41)+(4/5*MANU!DK41*'Weight '!$B$14)+('Weight '!$B$15*MANU!DZ41)+(MANU!EO41*'Weight '!$B$16)</f>
        <v>28.484430266734854</v>
      </c>
      <c r="G39" s="1">
        <f>('Weight '!$B$3*MANU!K41)+(MANU!Z41*1/3*'Weight '!$B$4)+('Weight '!$B$5*2/5*MANU!AO41)+('Weight '!BD41*'Weight '!$B$8)+('Weight '!$B$9*MANU!BS41)+(MANU!CH41*'Weight '!$B$10)+(2/5*'Weight '!$B$11*MANU!CW41)+(4/5*MANU!DL41*'Weight '!$B$14)+('Weight '!$B$15*MANU!EA41)+(MANU!EP41*'Weight '!$B$16)</f>
        <v>26.606033095601422</v>
      </c>
      <c r="H39" s="1">
        <f>('Weight '!$B$3*MANU!L41)+(MANU!AA41*1/3*'Weight '!$B$4)+('Weight '!$B$5*2/5*MANU!AP41)+('Weight '!BE41*'Weight '!$B$8)+('Weight '!$B$9*MANU!BT41)+(MANU!CI41*'Weight '!$B$10)+(2/5*'Weight '!$B$11*MANU!CX41)+(4/5*MANU!DM41*'Weight '!$B$14)+('Weight '!$B$15*MANU!EB41)+(MANU!EQ41*'Weight '!$B$16)</f>
        <v>28.468795364850667</v>
      </c>
      <c r="I39" s="1">
        <f>('Weight '!$B$3*MANU!M41)+(MANU!AB41*1/3*'Weight '!$B$4)+('Weight '!$B$5*2/5*MANU!AQ41)+('Weight '!BF41*'Weight '!$B$8)+('Weight '!$B$9*MANU!BU41)+(MANU!CJ41*'Weight '!$B$10)+(2/5*'Weight '!$B$11*MANU!CY41)+(4/5*MANU!DN41*'Weight '!$B$14)+('Weight '!$B$15*MANU!EC41)+(MANU!ER41*'Weight '!$B$16)</f>
        <v>30.982034412955439</v>
      </c>
      <c r="J39" s="1">
        <f>('Weight '!$B$3*MANU!N41)+(MANU!AC41*1/3*'Weight '!$B$4)+('Weight '!$B$5*2/5*MANU!AR41)+('Weight '!BG41*'Weight '!$B$8)+('Weight '!$B$9*MANU!BV41)+(MANU!CK41*'Weight '!$B$10)+(2/5*'Weight '!$B$11*MANU!CZ41)+(4/5*MANU!DO41*'Weight '!$B$14)+('Weight '!$B$15*MANU!ED41)+(MANU!ES41*'Weight '!$B$16)</f>
        <v>29.499357369856824</v>
      </c>
      <c r="K39" s="1">
        <f>('Weight '!$B$3*MANU!O41)+(MANU!AD41*1/3*'Weight '!$B$4)+('Weight '!$B$5*2/5*MANU!AS41)+('Weight '!BH41*'Weight '!$B$8)+('Weight '!$B$9*MANU!BW41)+(MANU!CL41*'Weight '!$B$10)+(2/5*'Weight '!$B$11*MANU!DA41)+(4/5*MANU!DP41*'Weight '!$B$14)+('Weight '!$B$15*MANU!EE41)+(MANU!ET41*'Weight '!$B$16)</f>
        <v>28.4318868548411</v>
      </c>
      <c r="L39" s="1">
        <f>('Weight '!$B$3*MANU!P41)+(MANU!AE41*1/3*'Weight '!$B$4)+('Weight '!$B$5*2/5*MANU!AT41)+('Weight '!BI41*'Weight '!$B$8)+('Weight '!$B$9*MANU!BX41)+(MANU!CM41*'Weight '!$B$10)+(2/5*'Weight '!$B$11*MANU!DB41)+(4/5*MANU!DQ41*'Weight '!$B$14)+('Weight '!$B$15*MANU!EF41)+(MANU!EU41*'Weight '!$B$16)</f>
        <v>27.429941449090755</v>
      </c>
      <c r="M39" s="1">
        <f>('Weight '!$B$3*MANU!Q41)+(MANU!AF41*1/3*'Weight '!$B$4)+('Weight '!$B$5*2/5*MANU!AU41)+('Weight '!BJ41*'Weight '!$B$8)+('Weight '!$B$9*MANU!BY41)+(MANU!CN41*'Weight '!$B$10)+(2/5*'Weight '!$B$11*MANU!DC41)+(4/5*MANU!DR41*'Weight '!$B$14)+('Weight '!$B$15*MANU!EG41)+(MANU!EV41*'Weight '!$B$16)</f>
        <v>0</v>
      </c>
      <c r="N39" s="1">
        <f>('Weight '!$B$3*MANU!R41)+(MANU!AG41*1/3*'Weight '!$B$4)+('Weight '!$B$5*2/5*MANU!AV41)+('Weight '!BK41*'Weight '!$B$8)+('Weight '!$B$9*MANU!BZ41)+(MANU!CO41*'Weight '!$B$10)+(2/5*'Weight '!$B$11*MANU!DD41)+(4/5*MANU!DS41*'Weight '!$B$14)+('Weight '!$B$15*MANU!EH41)+(MANU!EW41*'Weight '!$B$16)</f>
        <v>0</v>
      </c>
      <c r="O39" s="1">
        <f>('Weight '!$B$3*MANU!S41)+(MANU!AH41*1/3*'Weight '!$B$4)+('Weight '!$B$5*2/5*MANU!AW41)+('Weight '!BL41*'Weight '!$B$8)+('Weight '!$B$9*MANU!CA41)+(MANU!CP41*'Weight '!$B$10)+(2/5*'Weight '!$B$11*MANU!DE41)+(4/5*MANU!DT41*'Weight '!$B$14)+('Weight '!$B$15*MANU!EI41)+(MANU!EX41*'Weight '!$B$16)</f>
        <v>0</v>
      </c>
      <c r="P39" s="1">
        <f>('Weight '!$B$3*MANU!T41)+(MANU!AI41*1/3*'Weight '!$B$4)+('Weight '!$B$5*2/5*MANU!AX41)+('Weight '!BM41*'Weight '!$B$8)+('Weight '!$B$9*MANU!CB41)+(MANU!CQ41*'Weight '!$B$10)+(2/5*'Weight '!$B$11*MANU!DF41)+(4/5*MANU!DU41*'Weight '!$B$14)+('Weight '!$B$15*MANU!EJ41)+(MANU!EY41*'Weight '!$B$16)</f>
        <v>0</v>
      </c>
    </row>
    <row r="40" spans="1:16" ht="15">
      <c r="A40" s="24" t="s">
        <v>916</v>
      </c>
      <c r="B40" s="1">
        <f>('Weight '!$B$3*MANU!F42)+(MANU!U42*1/3*'Weight '!$B$4)+('Weight '!$B$5*2/5*MANU!AJ42)+('Weight '!AY42*'Weight '!$B$8)+('Weight '!$B$9*MANU!BN42)+(MANU!CC42*'Weight '!$B$10)+(2/5*'Weight '!$B$11*MANU!CR42)+(4/5*MANU!DG42*'Weight '!$B$14)+('Weight '!$B$15*MANU!DV42)+(MANU!EK42*'Weight '!$B$16)</f>
        <v>36.621084098505193</v>
      </c>
      <c r="C40" s="1">
        <f>('Weight '!$B$3*MANU!G42)+(MANU!V42*1/3*'Weight '!$B$4)+('Weight '!$B$5*2/5*MANU!AK42)+('Weight '!AZ42*'Weight '!$B$8)+('Weight '!$B$9*MANU!BO42)+(MANU!CD42*'Weight '!$B$10)+(2/5*'Weight '!$B$11*MANU!CS42)+(4/5*MANU!DH42*'Weight '!$B$14)+('Weight '!$B$15*MANU!DW42)+(MANU!EL42*'Weight '!$B$16)</f>
        <v>34.276401921556108</v>
      </c>
      <c r="D40" s="1">
        <f>('Weight '!$B$3*MANU!H42)+(MANU!W42*1/3*'Weight '!$B$4)+('Weight '!$B$5*2/5*MANU!AL42)+('Weight '!BA42*'Weight '!$B$8)+('Weight '!$B$9*MANU!BP42)+(MANU!CE42*'Weight '!$B$10)+(2/5*'Weight '!$B$11*MANU!CT42)+(4/5*MANU!DI42*'Weight '!$B$14)+('Weight '!$B$15*MANU!DX42)+(MANU!EM42*'Weight '!$B$16)</f>
        <v>27.608664155426208</v>
      </c>
      <c r="E40" s="1">
        <f>('Weight '!$B$3*MANU!I42)+(MANU!X42*1/3*'Weight '!$B$4)+('Weight '!$B$5*2/5*MANU!AM42)+('Weight '!BB42*'Weight '!$B$8)+('Weight '!$B$9*MANU!BQ42)+(MANU!CF42*'Weight '!$B$10)+(2/5*'Weight '!$B$11*MANU!CU42)+(4/5*MANU!DJ42*'Weight '!$B$14)+('Weight '!$B$15*MANU!DY42)+(MANU!EN42*'Weight '!$B$16)</f>
        <v>23.59635757541561</v>
      </c>
      <c r="F40" s="1">
        <f>('Weight '!$B$3*MANU!J42)+(MANU!Y42*1/3*'Weight '!$B$4)+('Weight '!$B$5*2/5*MANU!AN42)+('Weight '!BC42*'Weight '!$B$8)+('Weight '!$B$9*MANU!BR42)+(MANU!CG42*'Weight '!$B$10)+(2/5*'Weight '!$B$11*MANU!CV42)+(4/5*MANU!DK42*'Weight '!$B$14)+('Weight '!$B$15*MANU!DZ42)+(MANU!EO42*'Weight '!$B$16)</f>
        <v>0</v>
      </c>
      <c r="G40" s="1">
        <f>('Weight '!$B$3*MANU!K42)+(MANU!Z42*1/3*'Weight '!$B$4)+('Weight '!$B$5*2/5*MANU!AO42)+('Weight '!BD42*'Weight '!$B$8)+('Weight '!$B$9*MANU!BS42)+(MANU!CH42*'Weight '!$B$10)+(2/5*'Weight '!$B$11*MANU!CW42)+(4/5*MANU!DL42*'Weight '!$B$14)+('Weight '!$B$15*MANU!EA42)+(MANU!EP42*'Weight '!$B$16)</f>
        <v>0</v>
      </c>
      <c r="H40" s="1">
        <f>('Weight '!$B$3*MANU!L42)+(MANU!AA42*1/3*'Weight '!$B$4)+('Weight '!$B$5*2/5*MANU!AP42)+('Weight '!BE42*'Weight '!$B$8)+('Weight '!$B$9*MANU!BT42)+(MANU!CI42*'Weight '!$B$10)+(2/5*'Weight '!$B$11*MANU!CX42)+(4/5*MANU!DM42*'Weight '!$B$14)+('Weight '!$B$15*MANU!EB42)+(MANU!EQ42*'Weight '!$B$16)</f>
        <v>0</v>
      </c>
      <c r="I40" s="1">
        <f>('Weight '!$B$3*MANU!M42)+(MANU!AB42*1/3*'Weight '!$B$4)+('Weight '!$B$5*2/5*MANU!AQ42)+('Weight '!BF42*'Weight '!$B$8)+('Weight '!$B$9*MANU!BU42)+(MANU!CJ42*'Weight '!$B$10)+(2/5*'Weight '!$B$11*MANU!CY42)+(4/5*MANU!DN42*'Weight '!$B$14)+('Weight '!$B$15*MANU!EC42)+(MANU!ER42*'Weight '!$B$16)</f>
        <v>0</v>
      </c>
      <c r="J40" s="1">
        <f>('Weight '!$B$3*MANU!N42)+(MANU!AC42*1/3*'Weight '!$B$4)+('Weight '!$B$5*2/5*MANU!AR42)+('Weight '!BG42*'Weight '!$B$8)+('Weight '!$B$9*MANU!BV42)+(MANU!CK42*'Weight '!$B$10)+(2/5*'Weight '!$B$11*MANU!CZ42)+(4/5*MANU!DO42*'Weight '!$B$14)+('Weight '!$B$15*MANU!ED42)+(MANU!ES42*'Weight '!$B$16)</f>
        <v>0</v>
      </c>
      <c r="K40" s="1">
        <f>('Weight '!$B$3*MANU!O42)+(MANU!AD42*1/3*'Weight '!$B$4)+('Weight '!$B$5*2/5*MANU!AS42)+('Weight '!BH42*'Weight '!$B$8)+('Weight '!$B$9*MANU!BW42)+(MANU!CL42*'Weight '!$B$10)+(2/5*'Weight '!$B$11*MANU!DA42)+(4/5*MANU!DP42*'Weight '!$B$14)+('Weight '!$B$15*MANU!EE42)+(MANU!ET42*'Weight '!$B$16)</f>
        <v>0</v>
      </c>
      <c r="L40" s="1">
        <f>('Weight '!$B$3*MANU!P42)+(MANU!AE42*1/3*'Weight '!$B$4)+('Weight '!$B$5*2/5*MANU!AT42)+('Weight '!BI42*'Weight '!$B$8)+('Weight '!$B$9*MANU!BX42)+(MANU!CM42*'Weight '!$B$10)+(2/5*'Weight '!$B$11*MANU!DB42)+(4/5*MANU!DQ42*'Weight '!$B$14)+('Weight '!$B$15*MANU!EF42)+(MANU!EU42*'Weight '!$B$16)</f>
        <v>0</v>
      </c>
      <c r="M40" s="1">
        <f>('Weight '!$B$3*MANU!Q42)+(MANU!AF42*1/3*'Weight '!$B$4)+('Weight '!$B$5*2/5*MANU!AU42)+('Weight '!BJ42*'Weight '!$B$8)+('Weight '!$B$9*MANU!BY42)+(MANU!CN42*'Weight '!$B$10)+(2/5*'Weight '!$B$11*MANU!DC42)+(4/5*MANU!DR42*'Weight '!$B$14)+('Weight '!$B$15*MANU!EG42)+(MANU!EV42*'Weight '!$B$16)</f>
        <v>0</v>
      </c>
      <c r="N40" s="1">
        <f>('Weight '!$B$3*MANU!R42)+(MANU!AG42*1/3*'Weight '!$B$4)+('Weight '!$B$5*2/5*MANU!AV42)+('Weight '!BK42*'Weight '!$B$8)+('Weight '!$B$9*MANU!BZ42)+(MANU!CO42*'Weight '!$B$10)+(2/5*'Weight '!$B$11*MANU!DD42)+(4/5*MANU!DS42*'Weight '!$B$14)+('Weight '!$B$15*MANU!EH42)+(MANU!EW42*'Weight '!$B$16)</f>
        <v>0</v>
      </c>
      <c r="O40" s="1">
        <f>('Weight '!$B$3*MANU!S42)+(MANU!AH42*1/3*'Weight '!$B$4)+('Weight '!$B$5*2/5*MANU!AW42)+('Weight '!BL42*'Weight '!$B$8)+('Weight '!$B$9*MANU!CA42)+(MANU!CP42*'Weight '!$B$10)+(2/5*'Weight '!$B$11*MANU!DE42)+(4/5*MANU!DT42*'Weight '!$B$14)+('Weight '!$B$15*MANU!EI42)+(MANU!EX42*'Weight '!$B$16)</f>
        <v>0</v>
      </c>
      <c r="P40" s="1">
        <f>('Weight '!$B$3*MANU!T42)+(MANU!AI42*1/3*'Weight '!$B$4)+('Weight '!$B$5*2/5*MANU!AX42)+('Weight '!BM42*'Weight '!$B$8)+('Weight '!$B$9*MANU!CB42)+(MANU!CQ42*'Weight '!$B$10)+(2/5*'Weight '!$B$11*MANU!DF42)+(4/5*MANU!DU42*'Weight '!$B$14)+('Weight '!$B$15*MANU!EJ42)+(MANU!EY42*'Weight '!$B$16)</f>
        <v>0</v>
      </c>
    </row>
    <row r="41" spans="1:16" ht="15">
      <c r="A41" s="24" t="s">
        <v>805</v>
      </c>
      <c r="B41" s="1">
        <f>('Weight '!$B$3*MANU!F43)+(MANU!U43*1/3*'Weight '!$B$4)+('Weight '!$B$5*2/5*MANU!AJ43)+('Weight '!AY43*'Weight '!$B$8)+('Weight '!$B$9*MANU!BN43)+(MANU!CC43*'Weight '!$B$10)+(2/5*'Weight '!$B$11*MANU!CR43)+(4/5*MANU!DG43*'Weight '!$B$14)+('Weight '!$B$15*MANU!DV43)+(MANU!EK43*'Weight '!$B$16)</f>
        <v>51.653113491254153</v>
      </c>
      <c r="C41" s="1">
        <f>('Weight '!$B$3*MANU!G43)+(MANU!V43*1/3*'Weight '!$B$4)+('Weight '!$B$5*2/5*MANU!AK43)+('Weight '!AZ43*'Weight '!$B$8)+('Weight '!$B$9*MANU!BO43)+(MANU!CD43*'Weight '!$B$10)+(2/5*'Weight '!$B$11*MANU!CS43)+(4/5*MANU!DH43*'Weight '!$B$14)+('Weight '!$B$15*MANU!DW43)+(MANU!EL43*'Weight '!$B$16)</f>
        <v>48.087122134868743</v>
      </c>
      <c r="D41" s="1">
        <f>('Weight '!$B$3*MANU!H43)+(MANU!W43*1/3*'Weight '!$B$4)+('Weight '!$B$5*2/5*MANU!AL43)+('Weight '!BA43*'Weight '!$B$8)+('Weight '!$B$9*MANU!BP43)+(MANU!CE43*'Weight '!$B$10)+(2/5*'Weight '!$B$11*MANU!CT43)+(4/5*MANU!DI43*'Weight '!$B$14)+('Weight '!$B$15*MANU!DX43)+(MANU!EM43*'Weight '!$B$16)</f>
        <v>45.047419806142365</v>
      </c>
      <c r="E41" s="1">
        <f>('Weight '!$B$3*MANU!I43)+(MANU!X43*1/3*'Weight '!$B$4)+('Weight '!$B$5*2/5*MANU!AM43)+('Weight '!BB43*'Weight '!$B$8)+('Weight '!$B$9*MANU!BQ43)+(MANU!CF43*'Weight '!$B$10)+(2/5*'Weight '!$B$11*MANU!CU43)+(4/5*MANU!DJ43*'Weight '!$B$14)+('Weight '!$B$15*MANU!DY43)+(MANU!EN43*'Weight '!$B$16)</f>
        <v>45.774817774817762</v>
      </c>
      <c r="F41" s="1">
        <f>('Weight '!$B$3*MANU!J43)+(MANU!Y43*1/3*'Weight '!$B$4)+('Weight '!$B$5*2/5*MANU!AN43)+('Weight '!BC43*'Weight '!$B$8)+('Weight '!$B$9*MANU!BR43)+(MANU!CG43*'Weight '!$B$10)+(2/5*'Weight '!$B$11*MANU!CV43)+(4/5*MANU!DK43*'Weight '!$B$14)+('Weight '!$B$15*MANU!DZ43)+(MANU!EO43*'Weight '!$B$16)</f>
        <v>48.690276309413669</v>
      </c>
      <c r="G41" s="1">
        <f>('Weight '!$B$3*MANU!K43)+(MANU!Z43*1/3*'Weight '!$B$4)+('Weight '!$B$5*2/5*MANU!AO43)+('Weight '!BD43*'Weight '!$B$8)+('Weight '!$B$9*MANU!BS43)+(MANU!CH43*'Weight '!$B$10)+(2/5*'Weight '!$B$11*MANU!CW43)+(4/5*MANU!DL43*'Weight '!$B$14)+('Weight '!$B$15*MANU!EA43)+(MANU!EP43*'Weight '!$B$16)</f>
        <v>48.11086326951726</v>
      </c>
      <c r="H41" s="1">
        <f>('Weight '!$B$3*MANU!L43)+(MANU!AA43*1/3*'Weight '!$B$4)+('Weight '!$B$5*2/5*MANU!AP43)+('Weight '!BE43*'Weight '!$B$8)+('Weight '!$B$9*MANU!BT43)+(MANU!CI43*'Weight '!$B$10)+(2/5*'Weight '!$B$11*MANU!CX43)+(4/5*MANU!DM43*'Weight '!$B$14)+('Weight '!$B$15*MANU!EB43)+(MANU!EQ43*'Weight '!$B$16)</f>
        <v>48.296168358053578</v>
      </c>
      <c r="I41" s="1">
        <f>('Weight '!$B$3*MANU!M43)+(MANU!AB43*1/3*'Weight '!$B$4)+('Weight '!$B$5*2/5*MANU!AQ43)+('Weight '!BF43*'Weight '!$B$8)+('Weight '!$B$9*MANU!BU43)+(MANU!CJ43*'Weight '!$B$10)+(2/5*'Weight '!$B$11*MANU!CY43)+(4/5*MANU!DN43*'Weight '!$B$14)+('Weight '!$B$15*MANU!EC43)+(MANU!ER43*'Weight '!$B$16)</f>
        <v>50.773538011695877</v>
      </c>
      <c r="J41" s="1">
        <f>('Weight '!$B$3*MANU!N43)+(MANU!AC43*1/3*'Weight '!$B$4)+('Weight '!$B$5*2/5*MANU!AR43)+('Weight '!BG43*'Weight '!$B$8)+('Weight '!$B$9*MANU!BV43)+(MANU!CK43*'Weight '!$B$10)+(2/5*'Weight '!$B$11*MANU!CZ43)+(4/5*MANU!DO43*'Weight '!$B$14)+('Weight '!$B$15*MANU!ED43)+(MANU!ES43*'Weight '!$B$16)</f>
        <v>48.68971383975024</v>
      </c>
      <c r="K41" s="1">
        <f>('Weight '!$B$3*MANU!O43)+(MANU!AD43*1/3*'Weight '!$B$4)+('Weight '!$B$5*2/5*MANU!AS43)+('Weight '!BH43*'Weight '!$B$8)+('Weight '!$B$9*MANU!BW43)+(MANU!CL43*'Weight '!$B$10)+(2/5*'Weight '!$B$11*MANU!DA43)+(4/5*MANU!DP43*'Weight '!$B$14)+('Weight '!$B$15*MANU!EE43)+(MANU!ET43*'Weight '!$B$16)</f>
        <v>51.287687352670495</v>
      </c>
      <c r="L41" s="1">
        <f>('Weight '!$B$3*MANU!P43)+(MANU!AE43*1/3*'Weight '!$B$4)+('Weight '!$B$5*2/5*MANU!AT43)+('Weight '!BI43*'Weight '!$B$8)+('Weight '!$B$9*MANU!BX43)+(MANU!CM43*'Weight '!$B$10)+(2/5*'Weight '!$B$11*MANU!DB43)+(4/5*MANU!DQ43*'Weight '!$B$14)+('Weight '!$B$15*MANU!EF43)+(MANU!EU43*'Weight '!$B$16)</f>
        <v>53.160436200918845</v>
      </c>
      <c r="M41" s="1">
        <f>('Weight '!$B$3*MANU!Q43)+(MANU!AF43*1/3*'Weight '!$B$4)+('Weight '!$B$5*2/5*MANU!AU43)+('Weight '!BJ43*'Weight '!$B$8)+('Weight '!$B$9*MANU!BY43)+(MANU!CN43*'Weight '!$B$10)+(2/5*'Weight '!$B$11*MANU!DC43)+(4/5*MANU!DR43*'Weight '!$B$14)+('Weight '!$B$15*MANU!EG43)+(MANU!EV43*'Weight '!$B$16)</f>
        <v>54.500303030303002</v>
      </c>
      <c r="N41" s="1">
        <f>('Weight '!$B$3*MANU!R43)+(MANU!AG43*1/3*'Weight '!$B$4)+('Weight '!$B$5*2/5*MANU!AV43)+('Weight '!BK43*'Weight '!$B$8)+('Weight '!$B$9*MANU!BZ43)+(MANU!CO43*'Weight '!$B$10)+(2/5*'Weight '!$B$11*MANU!DD43)+(4/5*MANU!DS43*'Weight '!$B$14)+('Weight '!$B$15*MANU!EH43)+(MANU!EW43*'Weight '!$B$16)</f>
        <v>50.328719901508855</v>
      </c>
      <c r="O41" s="1">
        <f>('Weight '!$B$3*MANU!S43)+(MANU!AH43*1/3*'Weight '!$B$4)+('Weight '!$B$5*2/5*MANU!AW43)+('Weight '!BL43*'Weight '!$B$8)+('Weight '!$B$9*MANU!CA43)+(MANU!CP43*'Weight '!$B$10)+(2/5*'Weight '!$B$11*MANU!DE43)+(4/5*MANU!DT43*'Weight '!$B$14)+('Weight '!$B$15*MANU!EI43)+(MANU!EX43*'Weight '!$B$16)</f>
        <v>53.376490563769643</v>
      </c>
      <c r="P41" s="1">
        <f>('Weight '!$B$3*MANU!T43)+(MANU!AI43*1/3*'Weight '!$B$4)+('Weight '!$B$5*2/5*MANU!AX43)+('Weight '!BM43*'Weight '!$B$8)+('Weight '!$B$9*MANU!CB43)+(MANU!CQ43*'Weight '!$B$10)+(2/5*'Weight '!$B$11*MANU!DF43)+(4/5*MANU!DU43*'Weight '!$B$14)+('Weight '!$B$15*MANU!EJ43)+(MANU!EY43*'Weight '!$B$16)</f>
        <v>53.743006993006965</v>
      </c>
    </row>
    <row r="42" spans="1:16" ht="15">
      <c r="A42" s="24" t="s">
        <v>798</v>
      </c>
      <c r="B42" s="1">
        <f>('Weight '!$B$3*MANU!F44)+(MANU!U44*1/3*'Weight '!$B$4)+('Weight '!$B$5*2/5*MANU!AJ44)+('Weight '!AY44*'Weight '!$B$8)+('Weight '!$B$9*MANU!BN44)+(MANU!CC44*'Weight '!$B$10)+(2/5*'Weight '!$B$11*MANU!CR44)+(4/5*MANU!DG44*'Weight '!$B$14)+('Weight '!$B$15*MANU!DV44)+(MANU!EK44*'Weight '!$B$16)</f>
        <v>35.498760660980793</v>
      </c>
      <c r="C42" s="1">
        <f>('Weight '!$B$3*MANU!G44)+(MANU!V44*1/3*'Weight '!$B$4)+('Weight '!$B$5*2/5*MANU!AK44)+('Weight '!AZ44*'Weight '!$B$8)+('Weight '!$B$9*MANU!BO44)+(MANU!CD44*'Weight '!$B$10)+(2/5*'Weight '!$B$11*MANU!CS44)+(4/5*MANU!DH44*'Weight '!$B$14)+('Weight '!$B$15*MANU!DW44)+(MANU!EL44*'Weight '!$B$16)</f>
        <v>37.541628236033937</v>
      </c>
      <c r="D42" s="1">
        <f>('Weight '!$B$3*MANU!H44)+(MANU!W44*1/3*'Weight '!$B$4)+('Weight '!$B$5*2/5*MANU!AL44)+('Weight '!BA44*'Weight '!$B$8)+('Weight '!$B$9*MANU!BP44)+(MANU!CE44*'Weight '!$B$10)+(2/5*'Weight '!$B$11*MANU!CT44)+(4/5*MANU!DI44*'Weight '!$B$14)+('Weight '!$B$15*MANU!DX44)+(MANU!EM44*'Weight '!$B$16)</f>
        <v>36.642833505520727</v>
      </c>
      <c r="E42" s="1">
        <f>('Weight '!$B$3*MANU!I44)+(MANU!X44*1/3*'Weight '!$B$4)+('Weight '!$B$5*2/5*MANU!AM44)+('Weight '!BB44*'Weight '!$B$8)+('Weight '!$B$9*MANU!BQ44)+(MANU!CF44*'Weight '!$B$10)+(2/5*'Weight '!$B$11*MANU!CU44)+(4/5*MANU!DJ44*'Weight '!$B$14)+('Weight '!$B$15*MANU!DY44)+(MANU!EN44*'Weight '!$B$16)</f>
        <v>37.69000275506059</v>
      </c>
      <c r="F42" s="1">
        <f>('Weight '!$B$3*MANU!J44)+(MANU!Y44*1/3*'Weight '!$B$4)+('Weight '!$B$5*2/5*MANU!AN44)+('Weight '!BC44*'Weight '!$B$8)+('Weight '!$B$9*MANU!BR44)+(MANU!CG44*'Weight '!$B$10)+(2/5*'Weight '!$B$11*MANU!CV44)+(4/5*MANU!DK44*'Weight '!$B$14)+('Weight '!$B$15*MANU!DZ44)+(MANU!EO44*'Weight '!$B$16)</f>
        <v>39.777889200057423</v>
      </c>
      <c r="G42" s="1">
        <f>('Weight '!$B$3*MANU!K44)+(MANU!Z44*1/3*'Weight '!$B$4)+('Weight '!$B$5*2/5*MANU!AO44)+('Weight '!BD44*'Weight '!$B$8)+('Weight '!$B$9*MANU!BS44)+(MANU!CH44*'Weight '!$B$10)+(2/5*'Weight '!$B$11*MANU!CW44)+(4/5*MANU!DL44*'Weight '!$B$14)+('Weight '!$B$15*MANU!EA44)+(MANU!EP44*'Weight '!$B$16)</f>
        <v>40.51482683982681</v>
      </c>
      <c r="H42" s="1">
        <f>('Weight '!$B$3*MANU!L44)+(MANU!AA44*1/3*'Weight '!$B$4)+('Weight '!$B$5*2/5*MANU!AP44)+('Weight '!BE44*'Weight '!$B$8)+('Weight '!$B$9*MANU!BT44)+(MANU!CI44*'Weight '!$B$10)+(2/5*'Weight '!$B$11*MANU!CX44)+(4/5*MANU!DM44*'Weight '!$B$14)+('Weight '!$B$15*MANU!EB44)+(MANU!EQ44*'Weight '!$B$16)</f>
        <v>36.080633136433988</v>
      </c>
      <c r="I42" s="1">
        <f>('Weight '!$B$3*MANU!M44)+(MANU!AB44*1/3*'Weight '!$B$4)+('Weight '!$B$5*2/5*MANU!AQ44)+('Weight '!BF44*'Weight '!$B$8)+('Weight '!$B$9*MANU!BU44)+(MANU!CJ44*'Weight '!$B$10)+(2/5*'Weight '!$B$11*MANU!CY44)+(4/5*MANU!DN44*'Weight '!$B$14)+('Weight '!$B$15*MANU!EC44)+(MANU!ER44*'Weight '!$B$16)</f>
        <v>36.201631038026704</v>
      </c>
      <c r="J42" s="1">
        <f>('Weight '!$B$3*MANU!N44)+(MANU!AC44*1/3*'Weight '!$B$4)+('Weight '!$B$5*2/5*MANU!AR44)+('Weight '!BG44*'Weight '!$B$8)+('Weight '!$B$9*MANU!BV44)+(MANU!CK44*'Weight '!$B$10)+(2/5*'Weight '!$B$11*MANU!CZ44)+(4/5*MANU!DO44*'Weight '!$B$14)+('Weight '!$B$15*MANU!ED44)+(MANU!ES44*'Weight '!$B$16)</f>
        <v>28.928426684881586</v>
      </c>
      <c r="K42" s="1">
        <f>('Weight '!$B$3*MANU!O44)+(MANU!AD44*1/3*'Weight '!$B$4)+('Weight '!$B$5*2/5*MANU!AS44)+('Weight '!BH44*'Weight '!$B$8)+('Weight '!$B$9*MANU!BW44)+(MANU!CL44*'Weight '!$B$10)+(2/5*'Weight '!$B$11*MANU!DA44)+(4/5*MANU!DP44*'Weight '!$B$14)+('Weight '!$B$15*MANU!EE44)+(MANU!ET44*'Weight '!$B$16)</f>
        <v>34.659762708052156</v>
      </c>
      <c r="L42" s="1">
        <f>('Weight '!$B$3*MANU!P44)+(MANU!AE44*1/3*'Weight '!$B$4)+('Weight '!$B$5*2/5*MANU!AT44)+('Weight '!BI44*'Weight '!$B$8)+('Weight '!$B$9*MANU!BX44)+(MANU!CM44*'Weight '!$B$10)+(2/5*'Weight '!$B$11*MANU!DB44)+(4/5*MANU!DQ44*'Weight '!$B$14)+('Weight '!$B$15*MANU!EF44)+(MANU!EU44*'Weight '!$B$16)</f>
        <v>32.163753479726402</v>
      </c>
      <c r="M42" s="1">
        <f>('Weight '!$B$3*MANU!Q44)+(MANU!AF44*1/3*'Weight '!$B$4)+('Weight '!$B$5*2/5*MANU!AU44)+('Weight '!BJ44*'Weight '!$B$8)+('Weight '!$B$9*MANU!BY44)+(MANU!CN44*'Weight '!$B$10)+(2/5*'Weight '!$B$11*MANU!DC44)+(4/5*MANU!DR44*'Weight '!$B$14)+('Weight '!$B$15*MANU!EG44)+(MANU!EV44*'Weight '!$B$16)</f>
        <v>33.319302787547201</v>
      </c>
      <c r="N42" s="1">
        <f>('Weight '!$B$3*MANU!R44)+(MANU!AG44*1/3*'Weight '!$B$4)+('Weight '!$B$5*2/5*MANU!AV44)+('Weight '!BK44*'Weight '!$B$8)+('Weight '!$B$9*MANU!BZ44)+(MANU!CO44*'Weight '!$B$10)+(2/5*'Weight '!$B$11*MANU!DD44)+(4/5*MANU!DS44*'Weight '!$B$14)+('Weight '!$B$15*MANU!EH44)+(MANU!EW44*'Weight '!$B$16)</f>
        <v>33.846385147549881</v>
      </c>
      <c r="O42" s="1">
        <f>('Weight '!$B$3*MANU!S44)+(MANU!AH44*1/3*'Weight '!$B$4)+('Weight '!$B$5*2/5*MANU!AW44)+('Weight '!BL44*'Weight '!$B$8)+('Weight '!$B$9*MANU!CA44)+(MANU!CP44*'Weight '!$B$10)+(2/5*'Weight '!$B$11*MANU!DE44)+(4/5*MANU!DT44*'Weight '!$B$14)+('Weight '!$B$15*MANU!EI44)+(MANU!EX44*'Weight '!$B$16)</f>
        <v>24.47598746081502</v>
      </c>
      <c r="P42" s="1">
        <f>('Weight '!$B$3*MANU!T44)+(MANU!AI44*1/3*'Weight '!$B$4)+('Weight '!$B$5*2/5*MANU!AX44)+('Weight '!BM44*'Weight '!$B$8)+('Weight '!$B$9*MANU!CB44)+(MANU!CQ44*'Weight '!$B$10)+(2/5*'Weight '!$B$11*MANU!DF44)+(4/5*MANU!DU44*'Weight '!$B$14)+('Weight '!$B$15*MANU!EJ44)+(MANU!EY44*'Weight '!$B$16)</f>
        <v>20.215809487679714</v>
      </c>
    </row>
    <row r="43" spans="1:16" ht="15">
      <c r="A43" s="24" t="s">
        <v>888</v>
      </c>
      <c r="B43" s="1">
        <f>('Weight '!$B$3*MANU!F45)+(MANU!U45*1/3*'Weight '!$B$4)+('Weight '!$B$5*2/5*MANU!AJ45)+('Weight '!AY45*'Weight '!$B$8)+('Weight '!$B$9*MANU!BN45)+(MANU!CC45*'Weight '!$B$10)+(2/5*'Weight '!$B$11*MANU!CR45)+(4/5*MANU!DG45*'Weight '!$B$14)+('Weight '!$B$15*MANU!DV45)+(MANU!EK45*'Weight '!$B$16)</f>
        <v>48.758505250745173</v>
      </c>
      <c r="C43" s="1">
        <f>('Weight '!$B$3*MANU!G45)+(MANU!V45*1/3*'Weight '!$B$4)+('Weight '!$B$5*2/5*MANU!AK45)+('Weight '!AZ45*'Weight '!$B$8)+('Weight '!$B$9*MANU!BO45)+(MANU!CD45*'Weight '!$B$10)+(2/5*'Weight '!$B$11*MANU!CS45)+(4/5*MANU!DH45*'Weight '!$B$14)+('Weight '!$B$15*MANU!DW45)+(MANU!EL45*'Weight '!$B$16)</f>
        <v>53.99881743184671</v>
      </c>
      <c r="D43" s="1">
        <f>('Weight '!$B$3*MANU!H45)+(MANU!W45*1/3*'Weight '!$B$4)+('Weight '!$B$5*2/5*MANU!AL45)+('Weight '!BA45*'Weight '!$B$8)+('Weight '!$B$9*MANU!BP45)+(MANU!CE45*'Weight '!$B$10)+(2/5*'Weight '!$B$11*MANU!CT45)+(4/5*MANU!DI45*'Weight '!$B$14)+('Weight '!$B$15*MANU!DX45)+(MANU!EM45*'Weight '!$B$16)</f>
        <v>51.671353642606192</v>
      </c>
      <c r="E43" s="1">
        <f>('Weight '!$B$3*MANU!I45)+(MANU!X45*1/3*'Weight '!$B$4)+('Weight '!$B$5*2/5*MANU!AM45)+('Weight '!BB45*'Weight '!$B$8)+('Weight '!$B$9*MANU!BQ45)+(MANU!CF45*'Weight '!$B$10)+(2/5*'Weight '!$B$11*MANU!CU45)+(4/5*MANU!DJ45*'Weight '!$B$14)+('Weight '!$B$15*MANU!DY45)+(MANU!EN45*'Weight '!$B$16)</f>
        <v>46.477325169339288</v>
      </c>
      <c r="F43" s="1">
        <f>('Weight '!$B$3*MANU!J45)+(MANU!Y45*1/3*'Weight '!$B$4)+('Weight '!$B$5*2/5*MANU!AN45)+('Weight '!BC45*'Weight '!$B$8)+('Weight '!$B$9*MANU!BR45)+(MANU!CG45*'Weight '!$B$10)+(2/5*'Weight '!$B$11*MANU!CV45)+(4/5*MANU!DK45*'Weight '!$B$14)+('Weight '!$B$15*MANU!DZ45)+(MANU!EO45*'Weight '!$B$16)</f>
        <v>42.858549783549762</v>
      </c>
      <c r="G43" s="1">
        <f>('Weight '!$B$3*MANU!K45)+(MANU!Z45*1/3*'Weight '!$B$4)+('Weight '!$B$5*2/5*MANU!AO45)+('Weight '!BD45*'Weight '!$B$8)+('Weight '!$B$9*MANU!BS45)+(MANU!CH45*'Weight '!$B$10)+(2/5*'Weight '!$B$11*MANU!CW45)+(4/5*MANU!DL45*'Weight '!$B$14)+('Weight '!$B$15*MANU!EA45)+(MANU!EP45*'Weight '!$B$16)</f>
        <v>45.207701227062891</v>
      </c>
      <c r="H43" s="1">
        <f>('Weight '!$B$3*MANU!L45)+(MANU!AA45*1/3*'Weight '!$B$4)+('Weight '!$B$5*2/5*MANU!AP45)+('Weight '!BE45*'Weight '!$B$8)+('Weight '!$B$9*MANU!BT45)+(MANU!CI45*'Weight '!$B$10)+(2/5*'Weight '!$B$11*MANU!CX45)+(4/5*MANU!DM45*'Weight '!$B$14)+('Weight '!$B$15*MANU!EB45)+(MANU!EQ45*'Weight '!$B$16)</f>
        <v>44.155161585017687</v>
      </c>
      <c r="I43" s="1">
        <f>('Weight '!$B$3*MANU!M45)+(MANU!AB45*1/3*'Weight '!$B$4)+('Weight '!$B$5*2/5*MANU!AQ45)+('Weight '!BF45*'Weight '!$B$8)+('Weight '!$B$9*MANU!BU45)+(MANU!CJ45*'Weight '!$B$10)+(2/5*'Weight '!$B$11*MANU!CY45)+(4/5*MANU!DN45*'Weight '!$B$14)+('Weight '!$B$15*MANU!EC45)+(MANU!ER45*'Weight '!$B$16)</f>
        <v>42.709887295081963</v>
      </c>
      <c r="J43" s="1">
        <f>('Weight '!$B$3*MANU!N45)+(MANU!AC45*1/3*'Weight '!$B$4)+('Weight '!$B$5*2/5*MANU!AR45)+('Weight '!BG45*'Weight '!$B$8)+('Weight '!$B$9*MANU!BV45)+(MANU!CK45*'Weight '!$B$10)+(2/5*'Weight '!$B$11*MANU!CZ45)+(4/5*MANU!DO45*'Weight '!$B$14)+('Weight '!$B$15*MANU!ED45)+(MANU!ES45*'Weight '!$B$16)</f>
        <v>38.167072649572638</v>
      </c>
      <c r="K43" s="1">
        <f>('Weight '!$B$3*MANU!O45)+(MANU!AD45*1/3*'Weight '!$B$4)+('Weight '!$B$5*2/5*MANU!AS45)+('Weight '!BH45*'Weight '!$B$8)+('Weight '!$B$9*MANU!BW45)+(MANU!CL45*'Weight '!$B$10)+(2/5*'Weight '!$B$11*MANU!DA45)+(4/5*MANU!DP45*'Weight '!$B$14)+('Weight '!$B$15*MANU!EE45)+(MANU!ET45*'Weight '!$B$16)</f>
        <v>36.70850209450623</v>
      </c>
      <c r="L43" s="1">
        <f>('Weight '!$B$3*MANU!P45)+(MANU!AE45*1/3*'Weight '!$B$4)+('Weight '!$B$5*2/5*MANU!AT45)+('Weight '!BI45*'Weight '!$B$8)+('Weight '!$B$9*MANU!BX45)+(MANU!CM45*'Weight '!$B$10)+(2/5*'Weight '!$B$11*MANU!DB45)+(4/5*MANU!DQ45*'Weight '!$B$14)+('Weight '!$B$15*MANU!EF45)+(MANU!EU45*'Weight '!$B$16)</f>
        <v>39.067417433419749</v>
      </c>
      <c r="M43" s="1">
        <f>('Weight '!$B$3*MANU!Q45)+(MANU!AF45*1/3*'Weight '!$B$4)+('Weight '!$B$5*2/5*MANU!AU45)+('Weight '!BJ45*'Weight '!$B$8)+('Weight '!$B$9*MANU!BY45)+(MANU!CN45*'Weight '!$B$10)+(2/5*'Weight '!$B$11*MANU!DC45)+(4/5*MANU!DR45*'Weight '!$B$14)+('Weight '!$B$15*MANU!EG45)+(MANU!EV45*'Weight '!$B$16)</f>
        <v>35.10430356061854</v>
      </c>
      <c r="N43" s="1">
        <f>('Weight '!$B$3*MANU!R45)+(MANU!AG45*1/3*'Weight '!$B$4)+('Weight '!$B$5*2/5*MANU!AV45)+('Weight '!BK45*'Weight '!$B$8)+('Weight '!$B$9*MANU!BZ45)+(MANU!CO45*'Weight '!$B$10)+(2/5*'Weight '!$B$11*MANU!DD45)+(4/5*MANU!DS45*'Weight '!$B$14)+('Weight '!$B$15*MANU!EH45)+(MANU!EW45*'Weight '!$B$16)</f>
        <v>32.446403162055326</v>
      </c>
      <c r="O43" s="1">
        <f>('Weight '!$B$3*MANU!S45)+(MANU!AH45*1/3*'Weight '!$B$4)+('Weight '!$B$5*2/5*MANU!AW45)+('Weight '!BL45*'Weight '!$B$8)+('Weight '!$B$9*MANU!CA45)+(MANU!CP45*'Weight '!$B$10)+(2/5*'Weight '!$B$11*MANU!DE45)+(4/5*MANU!DT45*'Weight '!$B$14)+('Weight '!$B$15*MANU!EI45)+(MANU!EX45*'Weight '!$B$16)</f>
        <v>30.290651871522503</v>
      </c>
      <c r="P43" s="1">
        <f>('Weight '!$B$3*MANU!T45)+(MANU!AI45*1/3*'Weight '!$B$4)+('Weight '!$B$5*2/5*MANU!AX45)+('Weight '!BM45*'Weight '!$B$8)+('Weight '!$B$9*MANU!CB45)+(MANU!CQ45*'Weight '!$B$10)+(2/5*'Weight '!$B$11*MANU!DF45)+(4/5*MANU!DU45*'Weight '!$B$14)+('Weight '!$B$15*MANU!EJ45)+(MANU!EY45*'Weight '!$B$16)</f>
        <v>0</v>
      </c>
    </row>
    <row r="44" spans="1:16" ht="15">
      <c r="A44" s="24" t="s">
        <v>859</v>
      </c>
      <c r="B44" s="1">
        <f>('Weight '!$B$3*MANU!F46)+(MANU!U46*1/3*'Weight '!$B$4)+('Weight '!$B$5*2/5*MANU!AJ46)+('Weight '!AY46*'Weight '!$B$8)+('Weight '!$B$9*MANU!BN46)+(MANU!CC46*'Weight '!$B$10)+(2/5*'Weight '!$B$11*MANU!CR46)+(4/5*MANU!DG46*'Weight '!$B$14)+('Weight '!$B$15*MANU!DV46)+(MANU!EK46*'Weight '!$B$16)</f>
        <v>45.53942872142413</v>
      </c>
      <c r="C44" s="1">
        <f>('Weight '!$B$3*MANU!G46)+(MANU!V46*1/3*'Weight '!$B$4)+('Weight '!$B$5*2/5*MANU!AK46)+('Weight '!AZ46*'Weight '!$B$8)+('Weight '!$B$9*MANU!BO46)+(MANU!CD46*'Weight '!$B$10)+(2/5*'Weight '!$B$11*MANU!CS46)+(4/5*MANU!DH46*'Weight '!$B$14)+('Weight '!$B$15*MANU!DW46)+(MANU!EL46*'Weight '!$B$16)</f>
        <v>48.31253506440774</v>
      </c>
      <c r="D44" s="1">
        <f>('Weight '!$B$3*MANU!H46)+(MANU!W46*1/3*'Weight '!$B$4)+('Weight '!$B$5*2/5*MANU!AL46)+('Weight '!BA46*'Weight '!$B$8)+('Weight '!$B$9*MANU!BP46)+(MANU!CE46*'Weight '!$B$10)+(2/5*'Weight '!$B$11*MANU!CT46)+(4/5*MANU!DI46*'Weight '!$B$14)+('Weight '!$B$15*MANU!DX46)+(MANU!EM46*'Weight '!$B$16)</f>
        <v>47.181765778981408</v>
      </c>
      <c r="E44" s="1">
        <f>('Weight '!$B$3*MANU!I46)+(MANU!X46*1/3*'Weight '!$B$4)+('Weight '!$B$5*2/5*MANU!AM46)+('Weight '!BB46*'Weight '!$B$8)+('Weight '!$B$9*MANU!BQ46)+(MANU!CF46*'Weight '!$B$10)+(2/5*'Weight '!$B$11*MANU!CU46)+(4/5*MANU!DJ46*'Weight '!$B$14)+('Weight '!$B$15*MANU!DY46)+(MANU!EN46*'Weight '!$B$16)</f>
        <v>39.845384615384575</v>
      </c>
      <c r="F44" s="1">
        <f>('Weight '!$B$3*MANU!J46)+(MANU!Y46*1/3*'Weight '!$B$4)+('Weight '!$B$5*2/5*MANU!AN46)+('Weight '!BC46*'Weight '!$B$8)+('Weight '!$B$9*MANU!BR46)+(MANU!CG46*'Weight '!$B$10)+(2/5*'Weight '!$B$11*MANU!CV46)+(4/5*MANU!DK46*'Weight '!$B$14)+('Weight '!$B$15*MANU!DZ46)+(MANU!EO46*'Weight '!$B$16)</f>
        <v>40.865298885511628</v>
      </c>
      <c r="G44" s="1">
        <f>('Weight '!$B$3*MANU!K46)+(MANU!Z46*1/3*'Weight '!$B$4)+('Weight '!$B$5*2/5*MANU!AO46)+('Weight '!BD46*'Weight '!$B$8)+('Weight '!$B$9*MANU!BS46)+(MANU!CH46*'Weight '!$B$10)+(2/5*'Weight '!$B$11*MANU!CW46)+(4/5*MANU!DL46*'Weight '!$B$14)+('Weight '!$B$15*MANU!EA46)+(MANU!EP46*'Weight '!$B$16)</f>
        <v>38.88203847636175</v>
      </c>
      <c r="H44" s="1">
        <f>('Weight '!$B$3*MANU!L46)+(MANU!AA46*1/3*'Weight '!$B$4)+('Weight '!$B$5*2/5*MANU!AP46)+('Weight '!BE46*'Weight '!$B$8)+('Weight '!$B$9*MANU!BT46)+(MANU!CI46*'Weight '!$B$10)+(2/5*'Weight '!$B$11*MANU!CX46)+(4/5*MANU!DM46*'Weight '!$B$14)+('Weight '!$B$15*MANU!EB46)+(MANU!EQ46*'Weight '!$B$16)</f>
        <v>40.264751894940929</v>
      </c>
      <c r="I44" s="1">
        <f>('Weight '!$B$3*MANU!M46)+(MANU!AB46*1/3*'Weight '!$B$4)+('Weight '!$B$5*2/5*MANU!AQ46)+('Weight '!BF46*'Weight '!$B$8)+('Weight '!$B$9*MANU!BU46)+(MANU!CJ46*'Weight '!$B$10)+(2/5*'Weight '!$B$11*MANU!CY46)+(4/5*MANU!DN46*'Weight '!$B$14)+('Weight '!$B$15*MANU!EC46)+(MANU!ER46*'Weight '!$B$16)</f>
        <v>36.725349897697058</v>
      </c>
      <c r="J44" s="1">
        <f>('Weight '!$B$3*MANU!N46)+(MANU!AC46*1/3*'Weight '!$B$4)+('Weight '!$B$5*2/5*MANU!AR46)+('Weight '!BG46*'Weight '!$B$8)+('Weight '!$B$9*MANU!BV46)+(MANU!CK46*'Weight '!$B$10)+(2/5*'Weight '!$B$11*MANU!CZ46)+(4/5*MANU!DO46*'Weight '!$B$14)+('Weight '!$B$15*MANU!ED46)+(MANU!ES46*'Weight '!$B$16)</f>
        <v>37.079551353355562</v>
      </c>
      <c r="K44" s="1">
        <f>('Weight '!$B$3*MANU!O46)+(MANU!AD46*1/3*'Weight '!$B$4)+('Weight '!$B$5*2/5*MANU!AS46)+('Weight '!BH46*'Weight '!$B$8)+('Weight '!$B$9*MANU!BW46)+(MANU!CL46*'Weight '!$B$10)+(2/5*'Weight '!$B$11*MANU!DA46)+(4/5*MANU!DP46*'Weight '!$B$14)+('Weight '!$B$15*MANU!EE46)+(MANU!ET46*'Weight '!$B$16)</f>
        <v>34.067035114162898</v>
      </c>
      <c r="L44" s="1">
        <f>('Weight '!$B$3*MANU!P46)+(MANU!AE46*1/3*'Weight '!$B$4)+('Weight '!$B$5*2/5*MANU!AT46)+('Weight '!BI46*'Weight '!$B$8)+('Weight '!$B$9*MANU!BX46)+(MANU!CM46*'Weight '!$B$10)+(2/5*'Weight '!$B$11*MANU!DB46)+(4/5*MANU!DQ46*'Weight '!$B$14)+('Weight '!$B$15*MANU!EF46)+(MANU!EU46*'Weight '!$B$16)</f>
        <v>30.395275650550531</v>
      </c>
      <c r="M44" s="1">
        <f>('Weight '!$B$3*MANU!Q46)+(MANU!AF46*1/3*'Weight '!$B$4)+('Weight '!$B$5*2/5*MANU!AU46)+('Weight '!BJ46*'Weight '!$B$8)+('Weight '!$B$9*MANU!BY46)+(MANU!CN46*'Weight '!$B$10)+(2/5*'Weight '!$B$11*MANU!DC46)+(4/5*MANU!DR46*'Weight '!$B$14)+('Weight '!$B$15*MANU!EG46)+(MANU!EV46*'Weight '!$B$16)</f>
        <v>19.111818181818148</v>
      </c>
      <c r="N44" s="1">
        <f>('Weight '!$B$3*MANU!R46)+(MANU!AG46*1/3*'Weight '!$B$4)+('Weight '!$B$5*2/5*MANU!AV46)+('Weight '!BK46*'Weight '!$B$8)+('Weight '!$B$9*MANU!BZ46)+(MANU!CO46*'Weight '!$B$10)+(2/5*'Weight '!$B$11*MANU!DD46)+(4/5*MANU!DS46*'Weight '!$B$14)+('Weight '!$B$15*MANU!EH46)+(MANU!EW46*'Weight '!$B$16)</f>
        <v>20.73890721558794</v>
      </c>
      <c r="O44" s="1">
        <f>('Weight '!$B$3*MANU!S46)+(MANU!AH46*1/3*'Weight '!$B$4)+('Weight '!$B$5*2/5*MANU!AW46)+('Weight '!BL46*'Weight '!$B$8)+('Weight '!$B$9*MANU!CA46)+(MANU!CP46*'Weight '!$B$10)+(2/5*'Weight '!$B$11*MANU!DE46)+(4/5*MANU!DT46*'Weight '!$B$14)+('Weight '!$B$15*MANU!EI46)+(MANU!EX46*'Weight '!$B$16)</f>
        <v>22.240240112994339</v>
      </c>
      <c r="P44" s="1">
        <f>('Weight '!$B$3*MANU!T46)+(MANU!AI46*1/3*'Weight '!$B$4)+('Weight '!$B$5*2/5*MANU!AX46)+('Weight '!BM46*'Weight '!$B$8)+('Weight '!$B$9*MANU!CB46)+(MANU!CQ46*'Weight '!$B$10)+(2/5*'Weight '!$B$11*MANU!DF46)+(4/5*MANU!DU46*'Weight '!$B$14)+('Weight '!$B$15*MANU!EJ46)+(MANU!EY46*'Weight '!$B$16)</f>
        <v>27.710742035742019</v>
      </c>
    </row>
    <row r="45" spans="1:16" ht="15">
      <c r="A45" s="24" t="s">
        <v>762</v>
      </c>
      <c r="B45" s="1">
        <f>('Weight '!$B$3*MANU!F47)+(MANU!U47*1/3*'Weight '!$B$4)+('Weight '!$B$5*2/5*MANU!AJ47)+('Weight '!AY47*'Weight '!$B$8)+('Weight '!$B$9*MANU!BN47)+(MANU!CC47*'Weight '!$B$10)+(2/5*'Weight '!$B$11*MANU!CR47)+(4/5*MANU!DG47*'Weight '!$B$14)+('Weight '!$B$15*MANU!DV47)+(MANU!EK47*'Weight '!$B$16)</f>
        <v>42.540098434825111</v>
      </c>
      <c r="C45" s="1">
        <f>('Weight '!$B$3*MANU!G47)+(MANU!V47*1/3*'Weight '!$B$4)+('Weight '!$B$5*2/5*MANU!AK47)+('Weight '!AZ47*'Weight '!$B$8)+('Weight '!$B$9*MANU!BO47)+(MANU!CD47*'Weight '!$B$10)+(2/5*'Weight '!$B$11*MANU!CS47)+(4/5*MANU!DH47*'Weight '!$B$14)+('Weight '!$B$15*MANU!DW47)+(MANU!EL47*'Weight '!$B$16)</f>
        <v>40.719762297973048</v>
      </c>
      <c r="D45" s="1">
        <f>('Weight '!$B$3*MANU!H47)+(MANU!W47*1/3*'Weight '!$B$4)+('Weight '!$B$5*2/5*MANU!AL47)+('Weight '!BA47*'Weight '!$B$8)+('Weight '!$B$9*MANU!BP47)+(MANU!CE47*'Weight '!$B$10)+(2/5*'Weight '!$B$11*MANU!CT47)+(4/5*MANU!DI47*'Weight '!$B$14)+('Weight '!$B$15*MANU!DX47)+(MANU!EM47*'Weight '!$B$16)</f>
        <v>52.881903978887529</v>
      </c>
      <c r="E45" s="1">
        <f>('Weight '!$B$3*MANU!I47)+(MANU!X47*1/3*'Weight '!$B$4)+('Weight '!$B$5*2/5*MANU!AM47)+('Weight '!BB47*'Weight '!$B$8)+('Weight '!$B$9*MANU!BQ47)+(MANU!CF47*'Weight '!$B$10)+(2/5*'Weight '!$B$11*MANU!CU47)+(4/5*MANU!DJ47*'Weight '!$B$14)+('Weight '!$B$15*MANU!DY47)+(MANU!EN47*'Weight '!$B$16)</f>
        <v>49.359917526252168</v>
      </c>
      <c r="F45" s="1">
        <f>('Weight '!$B$3*MANU!J47)+(MANU!Y47*1/3*'Weight '!$B$4)+('Weight '!$B$5*2/5*MANU!AN47)+('Weight '!BC47*'Weight '!$B$8)+('Weight '!$B$9*MANU!BR47)+(MANU!CG47*'Weight '!$B$10)+(2/5*'Weight '!$B$11*MANU!CV47)+(4/5*MANU!DK47*'Weight '!$B$14)+('Weight '!$B$15*MANU!DZ47)+(MANU!EO47*'Weight '!$B$16)</f>
        <v>47.903283753283745</v>
      </c>
      <c r="G45" s="1">
        <f>('Weight '!$B$3*MANU!K47)+(MANU!Z47*1/3*'Weight '!$B$4)+('Weight '!$B$5*2/5*MANU!AO47)+('Weight '!BD47*'Weight '!$B$8)+('Weight '!$B$9*MANU!BS47)+(MANU!CH47*'Weight '!$B$10)+(2/5*'Weight '!$B$11*MANU!CW47)+(4/5*MANU!DL47*'Weight '!$B$14)+('Weight '!$B$15*MANU!EA47)+(MANU!EP47*'Weight '!$B$16)</f>
        <v>47.250420216918272</v>
      </c>
      <c r="H45" s="1">
        <f>('Weight '!$B$3*MANU!L47)+(MANU!AA47*1/3*'Weight '!$B$4)+('Weight '!$B$5*2/5*MANU!AP47)+('Weight '!BE47*'Weight '!$B$8)+('Weight '!$B$9*MANU!BT47)+(MANU!CI47*'Weight '!$B$10)+(2/5*'Weight '!$B$11*MANU!CX47)+(4/5*MANU!DM47*'Weight '!$B$14)+('Weight '!$B$15*MANU!EB47)+(MANU!EQ47*'Weight '!$B$16)</f>
        <v>47.319508702171731</v>
      </c>
      <c r="I45" s="1">
        <f>('Weight '!$B$3*MANU!M47)+(MANU!AB47*1/3*'Weight '!$B$4)+('Weight '!$B$5*2/5*MANU!AQ47)+('Weight '!BF47*'Weight '!$B$8)+('Weight '!$B$9*MANU!BU47)+(MANU!CJ47*'Weight '!$B$10)+(2/5*'Weight '!$B$11*MANU!CY47)+(4/5*MANU!DN47*'Weight '!$B$14)+('Weight '!$B$15*MANU!EC47)+(MANU!ER47*'Weight '!$B$16)</f>
        <v>50.11014571948995</v>
      </c>
      <c r="J45" s="1">
        <f>('Weight '!$B$3*MANU!N47)+(MANU!AC47*1/3*'Weight '!$B$4)+('Weight '!$B$5*2/5*MANU!AR47)+('Weight '!BG47*'Weight '!$B$8)+('Weight '!$B$9*MANU!BV47)+(MANU!CK47*'Weight '!$B$10)+(2/5*'Weight '!$B$11*MANU!CZ47)+(4/5*MANU!DO47*'Weight '!$B$14)+('Weight '!$B$15*MANU!ED47)+(MANU!ES47*'Weight '!$B$16)</f>
        <v>41.143685335132659</v>
      </c>
      <c r="K45" s="1">
        <f>('Weight '!$B$3*MANU!O47)+(MANU!AD47*1/3*'Weight '!$B$4)+('Weight '!$B$5*2/5*MANU!AS47)+('Weight '!BH47*'Weight '!$B$8)+('Weight '!$B$9*MANU!BW47)+(MANU!CL47*'Weight '!$B$10)+(2/5*'Weight '!$B$11*MANU!DA47)+(4/5*MANU!DP47*'Weight '!$B$14)+('Weight '!$B$15*MANU!EE47)+(MANU!ET47*'Weight '!$B$16)</f>
        <v>44.329831546245586</v>
      </c>
      <c r="L45" s="1">
        <f>('Weight '!$B$3*MANU!P47)+(MANU!AE47*1/3*'Weight '!$B$4)+('Weight '!$B$5*2/5*MANU!AT47)+('Weight '!BI47*'Weight '!$B$8)+('Weight '!$B$9*MANU!BX47)+(MANU!CM47*'Weight '!$B$10)+(2/5*'Weight '!$B$11*MANU!DB47)+(4/5*MANU!DQ47*'Weight '!$B$14)+('Weight '!$B$15*MANU!EF47)+(MANU!EU47*'Weight '!$B$16)</f>
        <v>37.637312903841405</v>
      </c>
      <c r="M45" s="1">
        <f>('Weight '!$B$3*MANU!Q47)+(MANU!AF47*1/3*'Weight '!$B$4)+('Weight '!$B$5*2/5*MANU!AU47)+('Weight '!BJ47*'Weight '!$B$8)+('Weight '!$B$9*MANU!BY47)+(MANU!CN47*'Weight '!$B$10)+(2/5*'Weight '!$B$11*MANU!DC47)+(4/5*MANU!DR47*'Weight '!$B$14)+('Weight '!$B$15*MANU!EG47)+(MANU!EV47*'Weight '!$B$16)</f>
        <v>39.005254809043784</v>
      </c>
      <c r="N45" s="1">
        <f>('Weight '!$B$3*MANU!R47)+(MANU!AG47*1/3*'Weight '!$B$4)+('Weight '!$B$5*2/5*MANU!AV47)+('Weight '!BK47*'Weight '!$B$8)+('Weight '!$B$9*MANU!BZ47)+(MANU!CO47*'Weight '!$B$10)+(2/5*'Weight '!$B$11*MANU!DD47)+(4/5*MANU!DS47*'Weight '!$B$14)+('Weight '!$B$15*MANU!EH47)+(MANU!EW47*'Weight '!$B$16)</f>
        <v>31.117405303030292</v>
      </c>
      <c r="O45" s="1">
        <f>('Weight '!$B$3*MANU!S47)+(MANU!AH47*1/3*'Weight '!$B$4)+('Weight '!$B$5*2/5*MANU!AW47)+('Weight '!BL47*'Weight '!$B$8)+('Weight '!$B$9*MANU!CA47)+(MANU!CP47*'Weight '!$B$10)+(2/5*'Weight '!$B$11*MANU!DE47)+(4/5*MANU!DT47*'Weight '!$B$14)+('Weight '!$B$15*MANU!EI47)+(MANU!EX47*'Weight '!$B$16)</f>
        <v>18.84465572837631</v>
      </c>
      <c r="P45" s="1">
        <f>('Weight '!$B$3*MANU!T47)+(MANU!AI47*1/3*'Weight '!$B$4)+('Weight '!$B$5*2/5*MANU!AX47)+('Weight '!BM47*'Weight '!$B$8)+('Weight '!$B$9*MANU!CB47)+(MANU!CQ47*'Weight '!$B$10)+(2/5*'Weight '!$B$11*MANU!DF47)+(4/5*MANU!DU47*'Weight '!$B$14)+('Weight '!$B$15*MANU!EJ47)+(MANU!EY47*'Weight '!$B$16)</f>
        <v>24.994811676082833</v>
      </c>
    </row>
  </sheetData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51752540-099a-4940-8f0d-ee4370e9118b}">
  <sheetPr codeName="Sheet24"/>
  <dimension ref="A1:P15"/>
  <sheetViews>
    <sheetView workbookViewId="0" topLeftCell="A1">
      <selection pane="topLeft" activeCell="B10" sqref="B10:P15"/>
    </sheetView>
  </sheetViews>
  <sheetFormatPr defaultColWidth="11.4242857142857" defaultRowHeight="15"/>
  <cols>
    <col min="1" max="1" width="20.8571428571429" style="1" bestFit="1" customWidth="1"/>
    <col min="2" max="16384" width="11.4285714285714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6" ht="15">
      <c r="A2" s="1" t="s">
        <v>556</v>
      </c>
      <c r="B2" s="1">
        <f>(1/3*'Weight '!$B$3*MANU!F26)+(2/3*'Weight '!$B$4*MANU!U26)+(1/5*'Weight '!$B$5*MANU!AJ26)+(1/3*'Weight '!$B$8*MANU!AY26)+(0*'Weight '!$B$9*MANU!BN26)+(0*'Weight '!$B$10*MANU!CC26)+(1/5*'Weight '!$B$11*MANU!CR26)+(1/5*'Weight '!$B$14*MANU!DG26)+(0*'Weight '!$B$15*MANU!DV26)+('Weight '!$B$16*1/3*MANU!EK26)</f>
        <v>20.603969889144608</v>
      </c>
      <c r="C2" s="1">
        <f>(1/3*'Weight '!$B$3*MANU!G26)+(2/3*'Weight '!$B$4*MANU!V26)+(1/5*'Weight '!$B$5*MANU!AK26)+(1/3*'Weight '!$B$8*MANU!AZ26)+(0*'Weight '!$B$9*MANU!BO26)+(0*'Weight '!$B$10*MANU!CD26)+(1/5*'Weight '!$B$11*MANU!CS26)+(1/5*'Weight '!$B$14*MANU!DH26)+(0*'Weight '!$B$15*MANU!DW26)+('Weight '!$B$16*1/3*MANU!EL26)</f>
        <v>18.701681628397704</v>
      </c>
      <c r="D2" s="1">
        <f>(1/3*'Weight '!$B$3*MANU!H26)+(2/3*'Weight '!$B$4*MANU!W26)+(1/5*'Weight '!$B$5*MANU!AL26)+(1/3*'Weight '!$B$8*MANU!BA26)+(0*'Weight '!$B$9*MANU!BP26)+(0*'Weight '!$B$10*MANU!CE26)+(1/5*'Weight '!$B$11*MANU!CT26)+(1/5*'Weight '!$B$14*MANU!DI26)+(0*'Weight '!$B$15*MANU!DX26)+('Weight '!$B$16*1/3*MANU!EM26)</f>
        <v>18.044513284804069</v>
      </c>
      <c r="E2" s="1">
        <f>(1/3*'Weight '!$B$3*MANU!I26)+(2/3*'Weight '!$B$4*MANU!X26)+(1/5*'Weight '!$B$5*MANU!AM26)+(1/3*'Weight '!$B$8*MANU!BB26)+(0*'Weight '!$B$9*MANU!BQ26)+(0*'Weight '!$B$10*MANU!CF26)+(1/5*'Weight '!$B$11*MANU!CU26)+(1/5*'Weight '!$B$14*MANU!DJ26)+(0*'Weight '!$B$15*MANU!DY26)+('Weight '!$B$16*1/3*MANU!EN26)</f>
        <v>18.060377172195881</v>
      </c>
      <c r="F2" s="1">
        <f>(1/3*'Weight '!$B$3*MANU!J26)+(2/3*'Weight '!$B$4*MANU!Y26)+(1/5*'Weight '!$B$5*MANU!AN26)+(1/3*'Weight '!$B$8*MANU!BC26)+(0*'Weight '!$B$9*MANU!BR26)+(0*'Weight '!$B$10*MANU!CG26)+(1/5*'Weight '!$B$11*MANU!CV26)+(1/5*'Weight '!$B$14*MANU!DK26)+(0*'Weight '!$B$15*MANU!DZ26)+('Weight '!$B$16*1/3*MANU!EO26)</f>
        <v>17.570089209036571</v>
      </c>
      <c r="G2" s="1">
        <f>(1/3*'Weight '!$B$3*MANU!K26)+(2/3*'Weight '!$B$4*MANU!Z26)+(1/5*'Weight '!$B$5*MANU!AO26)+(1/3*'Weight '!$B$8*MANU!BD26)+(0*'Weight '!$B$9*MANU!BS26)+(0*'Weight '!$B$10*MANU!CH26)+(1/5*'Weight '!$B$11*MANU!CW26)+(1/5*'Weight '!$B$14*MANU!DL26)+(0*'Weight '!$B$15*MANU!EA26)+('Weight '!$B$16*1/3*MANU!EP26)</f>
        <v>18.073831857153742</v>
      </c>
      <c r="H2" s="1">
        <f>(1/3*'Weight '!$B$3*MANU!L26)+(2/3*'Weight '!$B$4*MANU!AA26)+(1/5*'Weight '!$B$5*MANU!AP26)+(1/3*'Weight '!$B$8*MANU!BE26)+(0*'Weight '!$B$9*MANU!BT26)+(0*'Weight '!$B$10*MANU!CI26)+(1/5*'Weight '!$B$11*MANU!CX26)+(1/5*'Weight '!$B$14*MANU!DM26)+(0*'Weight '!$B$15*MANU!EB26)+('Weight '!$B$16*1/3*MANU!EQ26)</f>
        <v>19.37949751999642</v>
      </c>
      <c r="I2" s="1">
        <f>(1/3*'Weight '!$B$3*MANU!M26)+(2/3*'Weight '!$B$4*MANU!AB26)+(1/5*'Weight '!$B$5*MANU!AQ26)+(1/3*'Weight '!$B$8*MANU!BF26)+(0*'Weight '!$B$9*MANU!BU26)+(0*'Weight '!$B$10*MANU!CJ26)+(1/5*'Weight '!$B$11*MANU!CY26)+(1/5*'Weight '!$B$14*MANU!DN26)+(0*'Weight '!$B$15*MANU!EC26)+('Weight '!$B$16*1/3*MANU!ER26)</f>
        <v>19.433110400528417</v>
      </c>
      <c r="J2" s="1">
        <f>(1/3*'Weight '!$B$3*MANU!N26)+(2/3*'Weight '!$B$4*MANU!AC26)+(1/5*'Weight '!$B$5*MANU!AR26)+(1/3*'Weight '!$B$8*MANU!BG26)+(0*'Weight '!$B$9*MANU!BV26)+(0*'Weight '!$B$10*MANU!CK26)+(1/5*'Weight '!$B$11*MANU!CZ26)+(1/5*'Weight '!$B$14*MANU!DO26)+(0*'Weight '!$B$15*MANU!ED26)+('Weight '!$B$16*1/3*MANU!ES26)</f>
        <v>20.997913974789657</v>
      </c>
      <c r="K2" s="1">
        <f>(1/3*'Weight '!$B$3*MANU!O26)+(2/3*'Weight '!$B$4*MANU!AD26)+(1/5*'Weight '!$B$5*MANU!AS26)+(1/3*'Weight '!$B$8*MANU!BH26)+(0*'Weight '!$B$9*MANU!BW26)+(0*'Weight '!$B$10*MANU!CL26)+(1/5*'Weight '!$B$11*MANU!DA26)+(1/5*'Weight '!$B$14*MANU!DP26)+(0*'Weight '!$B$15*MANU!EE26)+('Weight '!$B$16*1/3*MANU!ET26)</f>
        <v>18.786714143253555</v>
      </c>
      <c r="L2" s="1">
        <f>(1/3*'Weight '!$B$3*MANU!P26)+(2/3*'Weight '!$B$4*MANU!AE26)+(1/5*'Weight '!$B$5*MANU!AT26)+(1/3*'Weight '!$B$8*MANU!BI26)+(0*'Weight '!$B$9*MANU!BX26)+(0*'Weight '!$B$10*MANU!CM26)+(1/5*'Weight '!$B$11*MANU!DB26)+(1/5*'Weight '!$B$14*MANU!DQ26)+(0*'Weight '!$B$15*MANU!EF26)+('Weight '!$B$16*1/3*MANU!EU26)</f>
        <v>18.798616926254663</v>
      </c>
      <c r="M2" s="1">
        <f>(1/3*'Weight '!$B$3*MANU!Q26)+(2/3*'Weight '!$B$4*MANU!AF26)+(1/5*'Weight '!$B$5*MANU!AU26)+(1/3*'Weight '!$B$8*MANU!BJ26)+(0*'Weight '!$B$9*MANU!BY26)+(0*'Weight '!$B$10*MANU!CN26)+(1/5*'Weight '!$B$11*MANU!DC26)+(1/5*'Weight '!$B$14*MANU!DR26)+(0*'Weight '!$B$15*MANU!EG26)+('Weight '!$B$16*1/3*MANU!EV26)</f>
        <v>20.435972392704084</v>
      </c>
      <c r="N2" s="1">
        <f>(1/3*'Weight '!$B$3*MANU!R26)+(2/3*'Weight '!$B$4*MANU!AG26)+(1/5*'Weight '!$B$5*MANU!AV26)+(1/3*'Weight '!$B$8*MANU!BK26)+(0*'Weight '!$B$9*MANU!BZ26)+(0*'Weight '!$B$10*MANU!CO26)+(1/5*'Weight '!$B$11*MANU!DD26)+(1/5*'Weight '!$B$14*MANU!DS26)+(0*'Weight '!$B$15*MANU!EH26)+('Weight '!$B$16*1/3*MANU!EW26)</f>
        <v>17.845770202020198</v>
      </c>
      <c r="O2" s="1">
        <f>(1/3*'Weight '!$B$3*MANU!S26)+(2/3*'Weight '!$B$4*MANU!AH26)+(1/5*'Weight '!$B$5*MANU!AW26)+(1/3*'Weight '!$B$8*MANU!BL26)+(0*'Weight '!$B$9*MANU!CA26)+(0*'Weight '!$B$10*MANU!CP26)+(1/5*'Weight '!$B$11*MANU!DE26)+(1/5*'Weight '!$B$14*MANU!DT26)+(0*'Weight '!$B$15*MANU!EI26)+('Weight '!$B$16*1/3*MANU!EX26)</f>
        <v>19.755736178822406</v>
      </c>
      <c r="P2" s="1">
        <f>(1/3*'Weight '!$B$3*MANU!T26)+(2/3*'Weight '!$B$4*MANU!AI26)+(1/5*'Weight '!$B$5*MANU!AX26)+(1/3*'Weight '!$B$8*MANU!BM26)+(0*'Weight '!$B$9*MANU!CB26)+(0*'Weight '!$B$10*MANU!CQ26)+(1/5*'Weight '!$B$11*MANU!DF26)+(1/5*'Weight '!$B$14*MANU!DU26)+(0*'Weight '!$B$15*MANU!EJ26)+('Weight '!$B$16*1/3*MANU!EY26)</f>
        <v>17.839560129136391</v>
      </c>
    </row>
    <row r="3" spans="1:16" ht="15">
      <c r="A3" s="1" t="s">
        <v>598</v>
      </c>
      <c r="B3" s="1">
        <f>(1/3*'Weight '!$B$3*MANU!F27)+(2/3*'Weight '!$B$4*MANU!U27)+(1/5*'Weight '!$B$5*MANU!AJ27)+(1/3*'Weight '!$B$8*MANU!AY27)+(0*'Weight '!$B$9*MANU!BN27)+(0*'Weight '!$B$10*MANU!CC27)+(1/5*'Weight '!$B$11*MANU!CR27)+(1/5*'Weight '!$B$14*MANU!DG27)+(0*'Weight '!$B$15*MANU!DV27)+('Weight '!$B$16*1/3*MANU!EK27)</f>
        <v>16.875555468690479</v>
      </c>
      <c r="C3" s="1">
        <f>(1/3*'Weight '!$B$3*MANU!G27)+(2/3*'Weight '!$B$4*MANU!V27)+(1/5*'Weight '!$B$5*MANU!AK27)+(1/3*'Weight '!$B$8*MANU!AZ27)+(0*'Weight '!$B$9*MANU!BO27)+(0*'Weight '!$B$10*MANU!CD27)+(1/5*'Weight '!$B$11*MANU!CS27)+(1/5*'Weight '!$B$14*MANU!DH27)+(0*'Weight '!$B$15*MANU!DW27)+('Weight '!$B$16*1/3*MANU!EL27)</f>
        <v>18.240078978798607</v>
      </c>
      <c r="D3" s="1">
        <f>(1/3*'Weight '!$B$3*MANU!H27)+(2/3*'Weight '!$B$4*MANU!W27)+(1/5*'Weight '!$B$5*MANU!AL27)+(1/3*'Weight '!$B$8*MANU!BA27)+(0*'Weight '!$B$9*MANU!BP27)+(0*'Weight '!$B$10*MANU!CE27)+(1/5*'Weight '!$B$11*MANU!CT27)+(1/5*'Weight '!$B$14*MANU!DI27)+(0*'Weight '!$B$15*MANU!DX27)+('Weight '!$B$16*1/3*MANU!EM27)</f>
        <v>15.569044733855925</v>
      </c>
      <c r="E3" s="1">
        <f>(1/3*'Weight '!$B$3*MANU!I27)+(2/3*'Weight '!$B$4*MANU!X27)+(1/5*'Weight '!$B$5*MANU!AM27)+(1/3*'Weight '!$B$8*MANU!BB27)+(0*'Weight '!$B$9*MANU!BQ27)+(0*'Weight '!$B$10*MANU!CF27)+(1/5*'Weight '!$B$11*MANU!CU27)+(1/5*'Weight '!$B$14*MANU!DJ27)+(0*'Weight '!$B$15*MANU!DY27)+('Weight '!$B$16*1/3*MANU!EN27)</f>
        <v>16.437404843731226</v>
      </c>
      <c r="F3" s="1">
        <f>(1/3*'Weight '!$B$3*MANU!J27)+(2/3*'Weight '!$B$4*MANU!Y27)+(1/5*'Weight '!$B$5*MANU!AN27)+(1/3*'Weight '!$B$8*MANU!BC27)+(0*'Weight '!$B$9*MANU!BR27)+(0*'Weight '!$B$10*MANU!CG27)+(1/5*'Weight '!$B$11*MANU!CV27)+(1/5*'Weight '!$B$14*MANU!DK27)+(0*'Weight '!$B$15*MANU!DZ27)+('Weight '!$B$16*1/3*MANU!EO27)</f>
        <v>17.584871363648329</v>
      </c>
      <c r="G3" s="1">
        <f>(1/3*'Weight '!$B$3*MANU!K27)+(2/3*'Weight '!$B$4*MANU!Z27)+(1/5*'Weight '!$B$5*MANU!AO27)+(1/3*'Weight '!$B$8*MANU!BD27)+(0*'Weight '!$B$9*MANU!BS27)+(0*'Weight '!$B$10*MANU!CH27)+(1/5*'Weight '!$B$11*MANU!CW27)+(1/5*'Weight '!$B$14*MANU!DL27)+(0*'Weight '!$B$15*MANU!EA27)+('Weight '!$B$16*1/3*MANU!EP27)</f>
        <v>16.918351730389787</v>
      </c>
      <c r="H3" s="1">
        <f>(1/3*'Weight '!$B$3*MANU!L27)+(2/3*'Weight '!$B$4*MANU!AA27)+(1/5*'Weight '!$B$5*MANU!AP27)+(1/3*'Weight '!$B$8*MANU!BE27)+(0*'Weight '!$B$9*MANU!BT27)+(0*'Weight '!$B$10*MANU!CI27)+(1/5*'Weight '!$B$11*MANU!CX27)+(1/5*'Weight '!$B$14*MANU!DM27)+(0*'Weight '!$B$15*MANU!EB27)+('Weight '!$B$16*1/3*MANU!EQ27)</f>
        <v>16.438239689463273</v>
      </c>
      <c r="I3" s="1">
        <f>(1/3*'Weight '!$B$3*MANU!M27)+(2/3*'Weight '!$B$4*MANU!AB27)+(1/5*'Weight '!$B$5*MANU!AQ27)+(1/3*'Weight '!$B$8*MANU!BF27)+(0*'Weight '!$B$9*MANU!BU27)+(0*'Weight '!$B$10*MANU!CJ27)+(1/5*'Weight '!$B$11*MANU!CY27)+(1/5*'Weight '!$B$14*MANU!DN27)+(0*'Weight '!$B$15*MANU!EC27)+('Weight '!$B$16*1/3*MANU!ER27)</f>
        <v>16.442544804112249</v>
      </c>
      <c r="J3" s="1">
        <f>(1/3*'Weight '!$B$3*MANU!N27)+(2/3*'Weight '!$B$4*MANU!AC27)+(1/5*'Weight '!$B$5*MANU!AR27)+(1/3*'Weight '!$B$8*MANU!BG27)+(0*'Weight '!$B$9*MANU!BV27)+(0*'Weight '!$B$10*MANU!CK27)+(1/5*'Weight '!$B$11*MANU!CZ27)+(1/5*'Weight '!$B$14*MANU!DO27)+(0*'Weight '!$B$15*MANU!ED27)+('Weight '!$B$16*1/3*MANU!ES27)</f>
        <v>17.018841716210126</v>
      </c>
      <c r="K3" s="1">
        <f>(1/3*'Weight '!$B$3*MANU!O27)+(2/3*'Weight '!$B$4*MANU!AD27)+(1/5*'Weight '!$B$5*MANU!AS27)+(1/3*'Weight '!$B$8*MANU!BH27)+(0*'Weight '!$B$9*MANU!BW27)+(0*'Weight '!$B$10*MANU!CL27)+(1/5*'Weight '!$B$11*MANU!DA27)+(1/5*'Weight '!$B$14*MANU!DP27)+(0*'Weight '!$B$15*MANU!EE27)+('Weight '!$B$16*1/3*MANU!ET27)</f>
        <v>18.271305584460631</v>
      </c>
      <c r="L3" s="1">
        <f>(1/3*'Weight '!$B$3*MANU!P27)+(2/3*'Weight '!$B$4*MANU!AE27)+(1/5*'Weight '!$B$5*MANU!AT27)+(1/3*'Weight '!$B$8*MANU!BI27)+(0*'Weight '!$B$9*MANU!BX27)+(0*'Weight '!$B$10*MANU!CM27)+(1/5*'Weight '!$B$11*MANU!DB27)+(1/5*'Weight '!$B$14*MANU!DQ27)+(0*'Weight '!$B$15*MANU!EF27)+('Weight '!$B$16*1/3*MANU!EU27)</f>
        <v>16.181406461821979</v>
      </c>
      <c r="M3" s="1">
        <f>(1/3*'Weight '!$B$3*MANU!Q27)+(2/3*'Weight '!$B$4*MANU!AF27)+(1/5*'Weight '!$B$5*MANU!AU27)+(1/3*'Weight '!$B$8*MANU!BJ27)+(0*'Weight '!$B$9*MANU!BY27)+(0*'Weight '!$B$10*MANU!CN27)+(1/5*'Weight '!$B$11*MANU!DC27)+(1/5*'Weight '!$B$14*MANU!DR27)+(0*'Weight '!$B$15*MANU!EG27)+('Weight '!$B$16*1/3*MANU!EV27)</f>
        <v>13.608123909813283</v>
      </c>
      <c r="N3" s="1">
        <f>(1/3*'Weight '!$B$3*MANU!R27)+(2/3*'Weight '!$B$4*MANU!AG27)+(1/5*'Weight '!$B$5*MANU!AV27)+(1/3*'Weight '!$B$8*MANU!BK27)+(0*'Weight '!$B$9*MANU!BZ27)+(0*'Weight '!$B$10*MANU!CO27)+(1/5*'Weight '!$B$11*MANU!DD27)+(1/5*'Weight '!$B$14*MANU!DS27)+(0*'Weight '!$B$15*MANU!EH27)+('Weight '!$B$16*1/3*MANU!EW27)</f>
        <v>12.866477893690993</v>
      </c>
      <c r="O3" s="1">
        <f>(1/3*'Weight '!$B$3*MANU!S27)+(2/3*'Weight '!$B$4*MANU!AH27)+(1/5*'Weight '!$B$5*MANU!AW27)+(1/3*'Weight '!$B$8*MANU!BL27)+(0*'Weight '!$B$9*MANU!CA27)+(0*'Weight '!$B$10*MANU!CP27)+(1/5*'Weight '!$B$11*MANU!DE27)+(1/5*'Weight '!$B$14*MANU!DT27)+(0*'Weight '!$B$15*MANU!EI27)+('Weight '!$B$16*1/3*MANU!EX27)</f>
        <v>8.2099952735142541</v>
      </c>
      <c r="P3" s="1">
        <f>(1/3*'Weight '!$B$3*MANU!T27)+(2/3*'Weight '!$B$4*MANU!AI27)+(1/5*'Weight '!$B$5*MANU!AX27)+(1/3*'Weight '!$B$8*MANU!BM27)+(0*'Weight '!$B$9*MANU!CB27)+(0*'Weight '!$B$10*MANU!CQ27)+(1/5*'Weight '!$B$11*MANU!DF27)+(1/5*'Weight '!$B$14*MANU!DU27)+(0*'Weight '!$B$15*MANU!EJ27)+('Weight '!$B$16*1/3*MANU!EY27)</f>
        <v>0</v>
      </c>
    </row>
    <row r="4" spans="1:16" ht="15">
      <c r="A4" s="1" t="s">
        <v>643</v>
      </c>
      <c r="B4" s="1">
        <f>(1/3*'Weight '!$B$3*MANU!F28)+(2/3*'Weight '!$B$4*MANU!U28)+(1/5*'Weight '!$B$5*MANU!AJ28)+(1/3*'Weight '!$B$8*MANU!AY28)+(0*'Weight '!$B$9*MANU!BN28)+(0*'Weight '!$B$10*MANU!CC28)+(1/5*'Weight '!$B$11*MANU!CR28)+(1/5*'Weight '!$B$14*MANU!DG28)+(0*'Weight '!$B$15*MANU!DV28)+('Weight '!$B$16*1/3*MANU!EK28)</f>
        <v>12.59523026315788</v>
      </c>
      <c r="C4" s="1">
        <f>(1/3*'Weight '!$B$3*MANU!G28)+(2/3*'Weight '!$B$4*MANU!V28)+(1/5*'Weight '!$B$5*MANU!AK28)+(1/3*'Weight '!$B$8*MANU!AZ28)+(0*'Weight '!$B$9*MANU!BO28)+(0*'Weight '!$B$10*MANU!CD28)+(1/5*'Weight '!$B$11*MANU!CS28)+(1/5*'Weight '!$B$14*MANU!DH28)+(0*'Weight '!$B$15*MANU!DW28)+('Weight '!$B$16*1/3*MANU!EL28)</f>
        <v>7.7264907099096245</v>
      </c>
      <c r="D4" s="1">
        <f>(1/3*'Weight '!$B$3*MANU!H28)+(2/3*'Weight '!$B$4*MANU!W28)+(1/5*'Weight '!$B$5*MANU!AL28)+(1/3*'Weight '!$B$8*MANU!BA28)+(0*'Weight '!$B$9*MANU!BP28)+(0*'Weight '!$B$10*MANU!CE28)+(1/5*'Weight '!$B$11*MANU!CT28)+(1/5*'Weight '!$B$14*MANU!DI28)+(0*'Weight '!$B$15*MANU!DX28)+('Weight '!$B$16*1/3*MANU!EM28)</f>
        <v>5.5752131357482622</v>
      </c>
      <c r="E4" s="1">
        <f>(1/3*'Weight '!$B$3*MANU!I28)+(2/3*'Weight '!$B$4*MANU!X28)+(1/5*'Weight '!$B$5*MANU!AM28)+(1/3*'Weight '!$B$8*MANU!BB28)+(0*'Weight '!$B$9*MANU!BQ28)+(0*'Weight '!$B$10*MANU!CF28)+(1/5*'Weight '!$B$11*MANU!CU28)+(1/5*'Weight '!$B$14*MANU!DJ28)+(0*'Weight '!$B$15*MANU!DY28)+('Weight '!$B$16*1/3*MANU!EN28)</f>
        <v>6.0021550526743033</v>
      </c>
      <c r="F4" s="1">
        <f>(1/3*'Weight '!$B$3*MANU!J28)+(2/3*'Weight '!$B$4*MANU!Y28)+(1/5*'Weight '!$B$5*MANU!AN28)+(1/3*'Weight '!$B$8*MANU!BC28)+(0*'Weight '!$B$9*MANU!BR28)+(0*'Weight '!$B$10*MANU!CG28)+(1/5*'Weight '!$B$11*MANU!CV28)+(1/5*'Weight '!$B$14*MANU!DK28)+(0*'Weight '!$B$15*MANU!DZ28)+('Weight '!$B$16*1/3*MANU!EO28)</f>
        <v>6.8754080033633871</v>
      </c>
      <c r="G4" s="1">
        <f>(1/3*'Weight '!$B$3*MANU!K28)+(2/3*'Weight '!$B$4*MANU!Z28)+(1/5*'Weight '!$B$5*MANU!AO28)+(1/3*'Weight '!$B$8*MANU!BD28)+(0*'Weight '!$B$9*MANU!BS28)+(0*'Weight '!$B$10*MANU!CH28)+(1/5*'Weight '!$B$11*MANU!CW28)+(1/5*'Weight '!$B$14*MANU!DL28)+(0*'Weight '!$B$15*MANU!EA28)+('Weight '!$B$16*1/3*MANU!EP28)</f>
        <v>5.2665059578102964</v>
      </c>
      <c r="H4" s="1">
        <f>(1/3*'Weight '!$B$3*MANU!L28)+(2/3*'Weight '!$B$4*MANU!AA28)+(1/5*'Weight '!$B$5*MANU!AP28)+(1/3*'Weight '!$B$8*MANU!BE28)+(0*'Weight '!$B$9*MANU!BT28)+(0*'Weight '!$B$10*MANU!CI28)+(1/5*'Weight '!$B$11*MANU!CX28)+(1/5*'Weight '!$B$14*MANU!DM28)+(0*'Weight '!$B$15*MANU!EB28)+('Weight '!$B$16*1/3*MANU!EQ28)</f>
        <v>8.4232941280119764</v>
      </c>
      <c r="I4" s="1">
        <f>(1/3*'Weight '!$B$3*MANU!M28)+(2/3*'Weight '!$B$4*MANU!AB28)+(1/5*'Weight '!$B$5*MANU!AQ28)+(1/3*'Weight '!$B$8*MANU!BF28)+(0*'Weight '!$B$9*MANU!BU28)+(0*'Weight '!$B$10*MANU!CJ28)+(1/5*'Weight '!$B$11*MANU!CY28)+(1/5*'Weight '!$B$14*MANU!DN28)+(0*'Weight '!$B$15*MANU!EC28)+('Weight '!$B$16*1/3*MANU!ER28)</f>
        <v>8.9712900487063614</v>
      </c>
      <c r="J4" s="1">
        <f>(1/3*'Weight '!$B$3*MANU!N28)+(2/3*'Weight '!$B$4*MANU!AC28)+(1/5*'Weight '!$B$5*MANU!AR28)+(1/3*'Weight '!$B$8*MANU!BG28)+(0*'Weight '!$B$9*MANU!BV28)+(0*'Weight '!$B$10*MANU!CK28)+(1/5*'Weight '!$B$11*MANU!CZ28)+(1/5*'Weight '!$B$14*MANU!DO28)+(0*'Weight '!$B$15*MANU!ED28)+('Weight '!$B$16*1/3*MANU!ES28)</f>
        <v>9.0331603409360781</v>
      </c>
      <c r="K4" s="1">
        <f>(1/3*'Weight '!$B$3*MANU!O28)+(2/3*'Weight '!$B$4*MANU!AD28)+(1/5*'Weight '!$B$5*MANU!AS28)+(1/3*'Weight '!$B$8*MANU!BH28)+(0*'Weight '!$B$9*MANU!BW28)+(0*'Weight '!$B$10*MANU!CL28)+(1/5*'Weight '!$B$11*MANU!DA28)+(1/5*'Weight '!$B$14*MANU!DP28)+(0*'Weight '!$B$15*MANU!EE28)+('Weight '!$B$16*1/3*MANU!ET28)</f>
        <v>7.5887424455788226</v>
      </c>
      <c r="L4" s="1">
        <f>(1/3*'Weight '!$B$3*MANU!P28)+(2/3*'Weight '!$B$4*MANU!AE28)+(1/5*'Weight '!$B$5*MANU!AT28)+(1/3*'Weight '!$B$8*MANU!BI28)+(0*'Weight '!$B$9*MANU!BX28)+(0*'Weight '!$B$10*MANU!CM28)+(1/5*'Weight '!$B$11*MANU!DB28)+(1/5*'Weight '!$B$14*MANU!DQ28)+(0*'Weight '!$B$15*MANU!EF28)+('Weight '!$B$16*1/3*MANU!EU28)</f>
        <v>7.8295434649752949</v>
      </c>
      <c r="M4" s="1">
        <f>(1/3*'Weight '!$B$3*MANU!Q28)+(2/3*'Weight '!$B$4*MANU!AF28)+(1/5*'Weight '!$B$5*MANU!AU28)+(1/3*'Weight '!$B$8*MANU!BJ28)+(0*'Weight '!$B$9*MANU!BY28)+(0*'Weight '!$B$10*MANU!CN28)+(1/5*'Weight '!$B$11*MANU!DC28)+(1/5*'Weight '!$B$14*MANU!DR28)+(0*'Weight '!$B$15*MANU!EG28)+('Weight '!$B$16*1/3*MANU!EV28)</f>
        <v>0</v>
      </c>
      <c r="N4" s="1">
        <f>(1/3*'Weight '!$B$3*MANU!R28)+(2/3*'Weight '!$B$4*MANU!AG28)+(1/5*'Weight '!$B$5*MANU!AV28)+(1/3*'Weight '!$B$8*MANU!BK28)+(0*'Weight '!$B$9*MANU!BZ28)+(0*'Weight '!$B$10*MANU!CO28)+(1/5*'Weight '!$B$11*MANU!DD28)+(1/5*'Weight '!$B$14*MANU!DS28)+(0*'Weight '!$B$15*MANU!EH28)+('Weight '!$B$16*1/3*MANU!EW28)</f>
        <v>0</v>
      </c>
      <c r="O4" s="1">
        <f>(1/3*'Weight '!$B$3*MANU!S28)+(2/3*'Weight '!$B$4*MANU!AH28)+(1/5*'Weight '!$B$5*MANU!AW28)+(1/3*'Weight '!$B$8*MANU!BL28)+(0*'Weight '!$B$9*MANU!CA28)+(0*'Weight '!$B$10*MANU!CP28)+(1/5*'Weight '!$B$11*MANU!DE28)+(1/5*'Weight '!$B$14*MANU!DT28)+(0*'Weight '!$B$15*MANU!EI28)+('Weight '!$B$16*1/3*MANU!EX28)</f>
        <v>0</v>
      </c>
      <c r="P4" s="1">
        <f>(1/3*'Weight '!$B$3*MANU!T28)+(2/3*'Weight '!$B$4*MANU!AI28)+(1/5*'Weight '!$B$5*MANU!AX28)+(1/3*'Weight '!$B$8*MANU!BM28)+(0*'Weight '!$B$9*MANU!CB28)+(0*'Weight '!$B$10*MANU!CQ28)+(1/5*'Weight '!$B$11*MANU!DF28)+(1/5*'Weight '!$B$14*MANU!DU28)+(0*'Weight '!$B$15*MANU!EJ28)+('Weight '!$B$16*1/3*MANU!EY28)</f>
        <v>0</v>
      </c>
    </row>
    <row r="5" spans="1:16" ht="15">
      <c r="A5" s="1" t="s">
        <v>764</v>
      </c>
      <c r="B5" s="1">
        <f>(1/3*'Weight '!$B$3*MANU!F29)+(2/3*'Weight '!$B$4*MANU!U29)+(1/5*'Weight '!$B$5*MANU!AJ29)+(1/3*'Weight '!$B$8*MANU!AY29)+(0*'Weight '!$B$9*MANU!BN29)+(0*'Weight '!$B$10*MANU!CC29)+(1/5*'Weight '!$B$11*MANU!CR29)+(1/5*'Weight '!$B$14*MANU!DG29)+(0*'Weight '!$B$15*MANU!DV29)+('Weight '!$B$16*1/3*MANU!EK29)</f>
        <v>21.288453172668483</v>
      </c>
      <c r="C5" s="1">
        <f>(1/3*'Weight '!$B$3*MANU!G29)+(2/3*'Weight '!$B$4*MANU!V29)+(1/5*'Weight '!$B$5*MANU!AK29)+(1/3*'Weight '!$B$8*MANU!AZ29)+(0*'Weight '!$B$9*MANU!BO29)+(0*'Weight '!$B$10*MANU!CD29)+(1/5*'Weight '!$B$11*MANU!CS29)+(1/5*'Weight '!$B$14*MANU!DH29)+(0*'Weight '!$B$15*MANU!DW29)+('Weight '!$B$16*1/3*MANU!EL29)</f>
        <v>22.415718525488003</v>
      </c>
      <c r="D5" s="1">
        <f>(1/3*'Weight '!$B$3*MANU!H29)+(2/3*'Weight '!$B$4*MANU!W29)+(1/5*'Weight '!$B$5*MANU!AL29)+(1/3*'Weight '!$B$8*MANU!BA29)+(0*'Weight '!$B$9*MANU!BP29)+(0*'Weight '!$B$10*MANU!CE29)+(1/5*'Weight '!$B$11*MANU!CT29)+(1/5*'Weight '!$B$14*MANU!DI29)+(0*'Weight '!$B$15*MANU!DX29)+('Weight '!$B$16*1/3*MANU!EM29)</f>
        <v>23.782943265856133</v>
      </c>
      <c r="E5" s="1">
        <f>(1/3*'Weight '!$B$3*MANU!I29)+(2/3*'Weight '!$B$4*MANU!X29)+(1/5*'Weight '!$B$5*MANU!AM29)+(1/3*'Weight '!$B$8*MANU!BB29)+(0*'Weight '!$B$9*MANU!BQ29)+(0*'Weight '!$B$10*MANU!CF29)+(1/5*'Weight '!$B$11*MANU!CU29)+(1/5*'Weight '!$B$14*MANU!DJ29)+(0*'Weight '!$B$15*MANU!DY29)+('Weight '!$B$16*1/3*MANU!EN29)</f>
        <v>23.800790359587744</v>
      </c>
      <c r="F5" s="1">
        <f>(1/3*'Weight '!$B$3*MANU!J29)+(2/3*'Weight '!$B$4*MANU!Y29)+(1/5*'Weight '!$B$5*MANU!AN29)+(1/3*'Weight '!$B$8*MANU!BC29)+(0*'Weight '!$B$9*MANU!BR29)+(0*'Weight '!$B$10*MANU!CG29)+(1/5*'Weight '!$B$11*MANU!CV29)+(1/5*'Weight '!$B$14*MANU!DK29)+(0*'Weight '!$B$15*MANU!DZ29)+('Weight '!$B$16*1/3*MANU!EO29)</f>
        <v>23.855730167268618</v>
      </c>
      <c r="G5" s="1">
        <f>(1/3*'Weight '!$B$3*MANU!K29)+(2/3*'Weight '!$B$4*MANU!Z29)+(1/5*'Weight '!$B$5*MANU!AO29)+(1/3*'Weight '!$B$8*MANU!BD29)+(0*'Weight '!$B$9*MANU!BS29)+(0*'Weight '!$B$10*MANU!CH29)+(1/5*'Weight '!$B$11*MANU!CW29)+(1/5*'Weight '!$B$14*MANU!DL29)+(0*'Weight '!$B$15*MANU!EA29)+('Weight '!$B$16*1/3*MANU!EP29)</f>
        <v>21.030093887200266</v>
      </c>
      <c r="H5" s="1">
        <f>(1/3*'Weight '!$B$3*MANU!L29)+(2/3*'Weight '!$B$4*MANU!AA29)+(1/5*'Weight '!$B$5*MANU!AP29)+(1/3*'Weight '!$B$8*MANU!BE29)+(0*'Weight '!$B$9*MANU!BT29)+(0*'Weight '!$B$10*MANU!CI29)+(1/5*'Weight '!$B$11*MANU!CX29)+(1/5*'Weight '!$B$14*MANU!DM29)+(0*'Weight '!$B$15*MANU!EB29)+('Weight '!$B$16*1/3*MANU!EQ29)</f>
        <v>21.639803036427502</v>
      </c>
      <c r="I5" s="1">
        <f>(1/3*'Weight '!$B$3*MANU!M29)+(2/3*'Weight '!$B$4*MANU!AB29)+(1/5*'Weight '!$B$5*MANU!AQ29)+(1/3*'Weight '!$B$8*MANU!BF29)+(0*'Weight '!$B$9*MANU!BU29)+(0*'Weight '!$B$10*MANU!CJ29)+(1/5*'Weight '!$B$11*MANU!CY29)+(1/5*'Weight '!$B$14*MANU!DN29)+(0*'Weight '!$B$15*MANU!EC29)+('Weight '!$B$16*1/3*MANU!ER29)</f>
        <v>19.763944672131139</v>
      </c>
      <c r="J5" s="1">
        <f>(1/3*'Weight '!$B$3*MANU!N29)+(2/3*'Weight '!$B$4*MANU!AC29)+(1/5*'Weight '!$B$5*MANU!AR29)+(1/3*'Weight '!$B$8*MANU!BG29)+(0*'Weight '!$B$9*MANU!BV29)+(0*'Weight '!$B$10*MANU!CK29)+(1/5*'Weight '!$B$11*MANU!CZ29)+(1/5*'Weight '!$B$14*MANU!DO29)+(0*'Weight '!$B$15*MANU!ED29)+('Weight '!$B$16*1/3*MANU!ES29)</f>
        <v>20.736962598804698</v>
      </c>
      <c r="K5" s="1">
        <f>(1/3*'Weight '!$B$3*MANU!O29)+(2/3*'Weight '!$B$4*MANU!AD29)+(1/5*'Weight '!$B$5*MANU!AS29)+(1/3*'Weight '!$B$8*MANU!BH29)+(0*'Weight '!$B$9*MANU!BW29)+(0*'Weight '!$B$10*MANU!CL29)+(1/5*'Weight '!$B$11*MANU!DA29)+(1/5*'Weight '!$B$14*MANU!DP29)+(0*'Weight '!$B$15*MANU!EE29)+('Weight '!$B$16*1/3*MANU!ET29)</f>
        <v>21.260681552290741</v>
      </c>
      <c r="L5" s="1">
        <f>(1/3*'Weight '!$B$3*MANU!P29)+(2/3*'Weight '!$B$4*MANU!AE29)+(1/5*'Weight '!$B$5*MANU!AT29)+(1/3*'Weight '!$B$8*MANU!BI29)+(0*'Weight '!$B$9*MANU!BX29)+(0*'Weight '!$B$10*MANU!CM29)+(1/5*'Weight '!$B$11*MANU!DB29)+(1/5*'Weight '!$B$14*MANU!DQ29)+(0*'Weight '!$B$15*MANU!EF29)+('Weight '!$B$16*1/3*MANU!EU29)</f>
        <v>20.315494132292319</v>
      </c>
      <c r="M5" s="1">
        <f>(1/3*'Weight '!$B$3*MANU!Q29)+(2/3*'Weight '!$B$4*MANU!AF29)+(1/5*'Weight '!$B$5*MANU!AU29)+(1/3*'Weight '!$B$8*MANU!BJ29)+(0*'Weight '!$B$9*MANU!BY29)+(0*'Weight '!$B$10*MANU!CN29)+(1/5*'Weight '!$B$11*MANU!DC29)+(1/5*'Weight '!$B$14*MANU!DR29)+(0*'Weight '!$B$15*MANU!EG29)+('Weight '!$B$16*1/3*MANU!EV29)</f>
        <v>19.211459881129262</v>
      </c>
      <c r="N5" s="1">
        <f>(1/3*'Weight '!$B$3*MANU!R29)+(2/3*'Weight '!$B$4*MANU!AG29)+(1/5*'Weight '!$B$5*MANU!AV29)+(1/3*'Weight '!$B$8*MANU!BK29)+(0*'Weight '!$B$9*MANU!BZ29)+(0*'Weight '!$B$10*MANU!CO29)+(1/5*'Weight '!$B$11*MANU!DD29)+(1/5*'Weight '!$B$14*MANU!DS29)+(0*'Weight '!$B$15*MANU!EH29)+('Weight '!$B$16*1/3*MANU!EW29)</f>
        <v>11.730218463706828</v>
      </c>
      <c r="O5" s="1">
        <f>(1/3*'Weight '!$B$3*MANU!S29)+(2/3*'Weight '!$B$4*MANU!AH29)+(1/5*'Weight '!$B$5*MANU!AW29)+(1/3*'Weight '!$B$8*MANU!BL29)+(0*'Weight '!$B$9*MANU!CA29)+(0*'Weight '!$B$10*MANU!CP29)+(1/5*'Weight '!$B$11*MANU!DE29)+(1/5*'Weight '!$B$14*MANU!DT29)+(0*'Weight '!$B$15*MANU!EI29)+('Weight '!$B$16*1/3*MANU!EX29)</f>
        <v>10.700292315112153</v>
      </c>
      <c r="P5" s="1">
        <f>(1/3*'Weight '!$B$3*MANU!T29)+(2/3*'Weight '!$B$4*MANU!AI29)+(1/5*'Weight '!$B$5*MANU!AX29)+(1/3*'Weight '!$B$8*MANU!BM29)+(0*'Weight '!$B$9*MANU!CB29)+(0*'Weight '!$B$10*MANU!CQ29)+(1/5*'Weight '!$B$11*MANU!DF29)+(1/5*'Weight '!$B$14*MANU!DU29)+(0*'Weight '!$B$15*MANU!EJ29)+('Weight '!$B$16*1/3*MANU!EY29)</f>
        <v>11.462182315487391</v>
      </c>
    </row>
    <row r="6" spans="1:16" ht="15">
      <c r="A6" s="1" t="s">
        <v>784</v>
      </c>
      <c r="B6" s="1">
        <f>(1/3*'Weight '!$B$3*MANU!F30)+(2/3*'Weight '!$B$4*MANU!U30)+(1/5*'Weight '!$B$5*MANU!AJ30)+(1/3*'Weight '!$B$8*MANU!AY30)+(0*'Weight '!$B$9*MANU!BN30)+(0*'Weight '!$B$10*MANU!CC30)+(1/5*'Weight '!$B$11*MANU!CR30)+(1/5*'Weight '!$B$14*MANU!DG30)+(0*'Weight '!$B$15*MANU!DV30)+('Weight '!$B$16*1/3*MANU!EK30)</f>
        <v>23.404729559918525</v>
      </c>
      <c r="C6" s="1">
        <f>(1/3*'Weight '!$B$3*MANU!G30)+(2/3*'Weight '!$B$4*MANU!V30)+(1/5*'Weight '!$B$5*MANU!AK30)+(1/3*'Weight '!$B$8*MANU!AZ30)+(0*'Weight '!$B$9*MANU!BO30)+(0*'Weight '!$B$10*MANU!CD30)+(1/5*'Weight '!$B$11*MANU!CS30)+(1/5*'Weight '!$B$14*MANU!DH30)+(0*'Weight '!$B$15*MANU!DW30)+('Weight '!$B$16*1/3*MANU!EL30)</f>
        <v>22.558239583998812</v>
      </c>
      <c r="D6" s="1">
        <f>(1/3*'Weight '!$B$3*MANU!H30)+(2/3*'Weight '!$B$4*MANU!W30)+(1/5*'Weight '!$B$5*MANU!AL30)+(1/3*'Weight '!$B$8*MANU!BA30)+(0*'Weight '!$B$9*MANU!BP30)+(0*'Weight '!$B$10*MANU!CE30)+(1/5*'Weight '!$B$11*MANU!CT30)+(1/5*'Weight '!$B$14*MANU!DI30)+(0*'Weight '!$B$15*MANU!DX30)+('Weight '!$B$16*1/3*MANU!EM30)</f>
        <v>21.37858464788065</v>
      </c>
      <c r="E6" s="1">
        <f>(1/3*'Weight '!$B$3*MANU!I30)+(2/3*'Weight '!$B$4*MANU!X30)+(1/5*'Weight '!$B$5*MANU!AM30)+(1/3*'Weight '!$B$8*MANU!BB30)+(0*'Weight '!$B$9*MANU!BQ30)+(0*'Weight '!$B$10*MANU!CF30)+(1/5*'Weight '!$B$11*MANU!CU30)+(1/5*'Weight '!$B$14*MANU!DJ30)+(0*'Weight '!$B$15*MANU!DY30)+('Weight '!$B$16*1/3*MANU!EN30)</f>
        <v>18.968736991900482</v>
      </c>
      <c r="F6" s="1">
        <f>(1/3*'Weight '!$B$3*MANU!J30)+(2/3*'Weight '!$B$4*MANU!Y30)+(1/5*'Weight '!$B$5*MANU!AN30)+(1/3*'Weight '!$B$8*MANU!BC30)+(0*'Weight '!$B$9*MANU!BR30)+(0*'Weight '!$B$10*MANU!CG30)+(1/5*'Weight '!$B$11*MANU!CV30)+(1/5*'Weight '!$B$14*MANU!DK30)+(0*'Weight '!$B$15*MANU!DZ30)+('Weight '!$B$16*1/3*MANU!EO30)</f>
        <v>17.967715617715601</v>
      </c>
      <c r="G6" s="1">
        <f>(1/3*'Weight '!$B$3*MANU!K30)+(2/3*'Weight '!$B$4*MANU!Z30)+(1/5*'Weight '!$B$5*MANU!AO30)+(1/3*'Weight '!$B$8*MANU!BD30)+(0*'Weight '!$B$9*MANU!BS30)+(0*'Weight '!$B$10*MANU!CH30)+(1/5*'Weight '!$B$11*MANU!CW30)+(1/5*'Weight '!$B$14*MANU!DL30)+(0*'Weight '!$B$15*MANU!EA30)+('Weight '!$B$16*1/3*MANU!EP30)</f>
        <v>16.474084430935484</v>
      </c>
      <c r="H6" s="1">
        <f>(1/3*'Weight '!$B$3*MANU!L30)+(2/3*'Weight '!$B$4*MANU!AA30)+(1/5*'Weight '!$B$5*MANU!AP30)+(1/3*'Weight '!$B$8*MANU!BE30)+(0*'Weight '!$B$9*MANU!BT30)+(0*'Weight '!$B$10*MANU!CI30)+(1/5*'Weight '!$B$11*MANU!CX30)+(1/5*'Weight '!$B$14*MANU!DM30)+(0*'Weight '!$B$15*MANU!EB30)+('Weight '!$B$16*1/3*MANU!EQ30)</f>
        <v>15.00273114024267</v>
      </c>
      <c r="I6" s="1">
        <f>(1/3*'Weight '!$B$3*MANU!M30)+(2/3*'Weight '!$B$4*MANU!AB30)+(1/5*'Weight '!$B$5*MANU!AQ30)+(1/3*'Weight '!$B$8*MANU!BF30)+(0*'Weight '!$B$9*MANU!BU30)+(0*'Weight '!$B$10*MANU!CJ30)+(1/5*'Weight '!$B$11*MANU!CY30)+(1/5*'Weight '!$B$14*MANU!DN30)+(0*'Weight '!$B$15*MANU!EC30)+('Weight '!$B$16*1/3*MANU!ER30)</f>
        <v>14.672477406473295</v>
      </c>
      <c r="J6" s="1">
        <f>(1/3*'Weight '!$B$3*MANU!N30)+(2/3*'Weight '!$B$4*MANU!AC30)+(1/5*'Weight '!$B$5*MANU!AR30)+(1/3*'Weight '!$B$8*MANU!BG30)+(0*'Weight '!$B$9*MANU!BV30)+(0*'Weight '!$B$10*MANU!CK30)+(1/5*'Weight '!$B$11*MANU!CZ30)+(1/5*'Weight '!$B$14*MANU!DO30)+(0*'Weight '!$B$15*MANU!ED30)+('Weight '!$B$16*1/3*MANU!ES30)</f>
        <v>16.245932138037393</v>
      </c>
      <c r="K6" s="1">
        <f>(1/3*'Weight '!$B$3*MANU!O30)+(2/3*'Weight '!$B$4*MANU!AD30)+(1/5*'Weight '!$B$5*MANU!AS30)+(1/3*'Weight '!$B$8*MANU!BH30)+(0*'Weight '!$B$9*MANU!BW30)+(0*'Weight '!$B$10*MANU!CL30)+(1/5*'Weight '!$B$11*MANU!DA30)+(1/5*'Weight '!$B$14*MANU!DP30)+(0*'Weight '!$B$15*MANU!EE30)+('Weight '!$B$16*1/3*MANU!ET30)</f>
        <v>10.429990534812482</v>
      </c>
      <c r="L6" s="1">
        <f>(1/3*'Weight '!$B$3*MANU!P30)+(2/3*'Weight '!$B$4*MANU!AE30)+(1/5*'Weight '!$B$5*MANU!AT30)+(1/3*'Weight '!$B$8*MANU!BI30)+(0*'Weight '!$B$9*MANU!BX30)+(0*'Weight '!$B$10*MANU!CM30)+(1/5*'Weight '!$B$11*MANU!DB30)+(1/5*'Weight '!$B$14*MANU!DQ30)+(0*'Weight '!$B$15*MANU!EF30)+('Weight '!$B$16*1/3*MANU!EU30)</f>
        <v>9.673151359865912</v>
      </c>
      <c r="M6" s="1">
        <f>(1/3*'Weight '!$B$3*MANU!Q30)+(2/3*'Weight '!$B$4*MANU!AF30)+(1/5*'Weight '!$B$5*MANU!AU30)+(1/3*'Weight '!$B$8*MANU!BJ30)+(0*'Weight '!$B$9*MANU!BY30)+(0*'Weight '!$B$10*MANU!CN30)+(1/5*'Weight '!$B$11*MANU!DC30)+(1/5*'Weight '!$B$14*MANU!DR30)+(0*'Weight '!$B$15*MANU!EG30)+('Weight '!$B$16*1/3*MANU!EV30)</f>
        <v>8.7151565806654858</v>
      </c>
      <c r="N6" s="1">
        <f>(1/3*'Weight '!$B$3*MANU!R30)+(2/3*'Weight '!$B$4*MANU!AG30)+(1/5*'Weight '!$B$5*MANU!AV30)+(1/3*'Weight '!$B$8*MANU!BK30)+(0*'Weight '!$B$9*MANU!BZ30)+(0*'Weight '!$B$10*MANU!CO30)+(1/5*'Weight '!$B$11*MANU!DD30)+(1/5*'Weight '!$B$14*MANU!DS30)+(0*'Weight '!$B$15*MANU!EH30)+('Weight '!$B$16*1/3*MANU!EW30)</f>
        <v>12.215384073291041</v>
      </c>
      <c r="O6" s="1">
        <f>(1/3*'Weight '!$B$3*MANU!S30)+(2/3*'Weight '!$B$4*MANU!AH30)+(1/5*'Weight '!$B$5*MANU!AW30)+(1/3*'Weight '!$B$8*MANU!BL30)+(0*'Weight '!$B$9*MANU!CA30)+(0*'Weight '!$B$10*MANU!CP30)+(1/5*'Weight '!$B$11*MANU!DE30)+(1/5*'Weight '!$B$14*MANU!DT30)+(0*'Weight '!$B$15*MANU!EI30)+('Weight '!$B$16*1/3*MANU!EX30)</f>
        <v>13.866329063297679</v>
      </c>
      <c r="P6" s="1">
        <f>(1/3*'Weight '!$B$3*MANU!T30)+(2/3*'Weight '!$B$4*MANU!AI30)+(1/5*'Weight '!$B$5*MANU!AX30)+(1/3*'Weight '!$B$8*MANU!BM30)+(0*'Weight '!$B$9*MANU!CB30)+(0*'Weight '!$B$10*MANU!CQ30)+(1/5*'Weight '!$B$11*MANU!DF30)+(1/5*'Weight '!$B$14*MANU!DU30)+(0*'Weight '!$B$15*MANU!EJ30)+('Weight '!$B$16*1/3*MANU!EY30)</f>
        <v>10.743758855707998</v>
      </c>
    </row>
    <row r="7" spans="1:16" ht="15">
      <c r="A7" s="1" t="s">
        <v>829</v>
      </c>
      <c r="B7" s="1">
        <f>(1/3*'Weight '!$B$3*MANU!F31)+(2/3*'Weight '!$B$4*MANU!U31)+(1/5*'Weight '!$B$5*MANU!AJ31)+(1/3*'Weight '!$B$8*MANU!AY31)+(0*'Weight '!$B$9*MANU!BN31)+(0*'Weight '!$B$10*MANU!CC31)+(1/5*'Weight '!$B$11*MANU!CR31)+(1/5*'Weight '!$B$14*MANU!DG31)+(0*'Weight '!$B$15*MANU!DV31)+('Weight '!$B$16*1/3*MANU!EK31)</f>
        <v>15.788021982373365</v>
      </c>
      <c r="C7" s="1">
        <f>(1/3*'Weight '!$B$3*MANU!G31)+(2/3*'Weight '!$B$4*MANU!V31)+(1/5*'Weight '!$B$5*MANU!AK31)+(1/3*'Weight '!$B$8*MANU!AZ31)+(0*'Weight '!$B$9*MANU!BO31)+(0*'Weight '!$B$10*MANU!CD31)+(1/5*'Weight '!$B$11*MANU!CS31)+(1/5*'Weight '!$B$14*MANU!DH31)+(0*'Weight '!$B$15*MANU!DW31)+('Weight '!$B$16*1/3*MANU!EL31)</f>
        <v>16.738822456878939</v>
      </c>
      <c r="D7" s="1">
        <f>(1/3*'Weight '!$B$3*MANU!H31)+(2/3*'Weight '!$B$4*MANU!W31)+(1/5*'Weight '!$B$5*MANU!AL31)+(1/3*'Weight '!$B$8*MANU!BA31)+(0*'Weight '!$B$9*MANU!BP31)+(0*'Weight '!$B$10*MANU!CE31)+(1/5*'Weight '!$B$11*MANU!CT31)+(1/5*'Weight '!$B$14*MANU!DI31)+(0*'Weight '!$B$15*MANU!DX31)+('Weight '!$B$16*1/3*MANU!EM31)</f>
        <v>17.950679569180313</v>
      </c>
      <c r="E7" s="1">
        <f>(1/3*'Weight '!$B$3*MANU!I31)+(2/3*'Weight '!$B$4*MANU!X31)+(1/5*'Weight '!$B$5*MANU!AM31)+(1/3*'Weight '!$B$8*MANU!BB31)+(0*'Weight '!$B$9*MANU!BQ31)+(0*'Weight '!$B$10*MANU!CF31)+(1/5*'Weight '!$B$11*MANU!CU31)+(1/5*'Weight '!$B$14*MANU!DJ31)+(0*'Weight '!$B$15*MANU!DY31)+('Weight '!$B$16*1/3*MANU!EN31)</f>
        <v>18.132810748782575</v>
      </c>
      <c r="F7" s="1">
        <f>(1/3*'Weight '!$B$3*MANU!J31)+(2/3*'Weight '!$B$4*MANU!Y31)+(1/5*'Weight '!$B$5*MANU!AN31)+(1/3*'Weight '!$B$8*MANU!BC31)+(0*'Weight '!$B$9*MANU!BR31)+(0*'Weight '!$B$10*MANU!CG31)+(1/5*'Weight '!$B$11*MANU!CV31)+(1/5*'Weight '!$B$14*MANU!DK31)+(0*'Weight '!$B$15*MANU!DZ31)+('Weight '!$B$16*1/3*MANU!EO31)</f>
        <v>16.106698132516915</v>
      </c>
      <c r="G7" s="1">
        <f>(1/3*'Weight '!$B$3*MANU!K31)+(2/3*'Weight '!$B$4*MANU!Z31)+(1/5*'Weight '!$B$5*MANU!AO31)+(1/3*'Weight '!$B$8*MANU!BD31)+(0*'Weight '!$B$9*MANU!BS31)+(0*'Weight '!$B$10*MANU!CH31)+(1/5*'Weight '!$B$11*MANU!CW31)+(1/5*'Weight '!$B$14*MANU!DL31)+(0*'Weight '!$B$15*MANU!EA31)+('Weight '!$B$16*1/3*MANU!EP31)</f>
        <v>13.831859050040858</v>
      </c>
      <c r="H7" s="1">
        <f>(1/3*'Weight '!$B$3*MANU!L31)+(2/3*'Weight '!$B$4*MANU!AA31)+(1/5*'Weight '!$B$5*MANU!AP31)+(1/3*'Weight '!$B$8*MANU!BE31)+(0*'Weight '!$B$9*MANU!BT31)+(0*'Weight '!$B$10*MANU!CI31)+(1/5*'Weight '!$B$11*MANU!CX31)+(1/5*'Weight '!$B$14*MANU!DM31)+(0*'Weight '!$B$15*MANU!EB31)+('Weight '!$B$16*1/3*MANU!EQ31)</f>
        <v>14.645675991276409</v>
      </c>
      <c r="I7" s="1">
        <f>(1/3*'Weight '!$B$3*MANU!M31)+(2/3*'Weight '!$B$4*MANU!AB31)+(1/5*'Weight '!$B$5*MANU!AQ31)+(1/3*'Weight '!$B$8*MANU!BF31)+(0*'Weight '!$B$9*MANU!BU31)+(0*'Weight '!$B$10*MANU!CJ31)+(1/5*'Weight '!$B$11*MANU!CY31)+(1/5*'Weight '!$B$14*MANU!DN31)+(0*'Weight '!$B$15*MANU!EC31)+('Weight '!$B$16*1/3*MANU!ER31)</f>
        <v>11.838130405915466</v>
      </c>
      <c r="J7" s="1">
        <f>(1/3*'Weight '!$B$3*MANU!N31)+(2/3*'Weight '!$B$4*MANU!AC31)+(1/5*'Weight '!$B$5*MANU!AR31)+(1/3*'Weight '!$B$8*MANU!BG31)+(0*'Weight '!$B$9*MANU!BV31)+(0*'Weight '!$B$10*MANU!CK31)+(1/5*'Weight '!$B$11*MANU!CZ31)+(1/5*'Weight '!$B$14*MANU!DO31)+(0*'Weight '!$B$15*MANU!ED31)+('Weight '!$B$16*1/3*MANU!ES31)</f>
        <v>6.5467964800061171</v>
      </c>
      <c r="K7" s="1">
        <f>(1/3*'Weight '!$B$3*MANU!O31)+(2/3*'Weight '!$B$4*MANU!AD31)+(1/5*'Weight '!$B$5*MANU!AS31)+(1/3*'Weight '!$B$8*MANU!BH31)+(0*'Weight '!$B$9*MANU!BW31)+(0*'Weight '!$B$10*MANU!CL31)+(1/5*'Weight '!$B$11*MANU!DA31)+(1/5*'Weight '!$B$14*MANU!DP31)+(0*'Weight '!$B$15*MANU!EE31)+('Weight '!$B$16*1/3*MANU!ET31)</f>
        <v>7.9533710349435891</v>
      </c>
      <c r="L7" s="1">
        <f>(1/3*'Weight '!$B$3*MANU!P31)+(2/3*'Weight '!$B$4*MANU!AE31)+(1/5*'Weight '!$B$5*MANU!AT31)+(1/3*'Weight '!$B$8*MANU!BI31)+(0*'Weight '!$B$9*MANU!BX31)+(0*'Weight '!$B$10*MANU!CM31)+(1/5*'Weight '!$B$11*MANU!DB31)+(1/5*'Weight '!$B$14*MANU!DQ31)+(0*'Weight '!$B$15*MANU!EF31)+('Weight '!$B$16*1/3*MANU!EU31)</f>
        <v>6.6821980458869614</v>
      </c>
      <c r="M7" s="1">
        <f>(1/3*'Weight '!$B$3*MANU!Q31)+(2/3*'Weight '!$B$4*MANU!AF31)+(1/5*'Weight '!$B$5*MANU!AU31)+(1/3*'Weight '!$B$8*MANU!BJ31)+(0*'Weight '!$B$9*MANU!BY31)+(0*'Weight '!$B$10*MANU!CN31)+(1/5*'Weight '!$B$11*MANU!DC31)+(1/5*'Weight '!$B$14*MANU!DR31)+(0*'Weight '!$B$15*MANU!EG31)+('Weight '!$B$16*1/3*MANU!EV31)</f>
        <v>7.3698153946606828</v>
      </c>
      <c r="N7" s="1">
        <f>(1/3*'Weight '!$B$3*MANU!R31)+(2/3*'Weight '!$B$4*MANU!AG31)+(1/5*'Weight '!$B$5*MANU!AV31)+(1/3*'Weight '!$B$8*MANU!BK31)+(0*'Weight '!$B$9*MANU!BZ31)+(0*'Weight '!$B$10*MANU!CO31)+(1/5*'Weight '!$B$11*MANU!DD31)+(1/5*'Weight '!$B$14*MANU!DS31)+(0*'Weight '!$B$15*MANU!EH31)+('Weight '!$B$16*1/3*MANU!EW31)</f>
        <v>7.0950336092832247</v>
      </c>
      <c r="O7" s="1">
        <f>(1/3*'Weight '!$B$3*MANU!S31)+(2/3*'Weight '!$B$4*MANU!AH31)+(1/5*'Weight '!$B$5*MANU!AW31)+(1/3*'Weight '!$B$8*MANU!BL31)+(0*'Weight '!$B$9*MANU!CA31)+(0*'Weight '!$B$10*MANU!CP31)+(1/5*'Weight '!$B$11*MANU!DE31)+(1/5*'Weight '!$B$14*MANU!DT31)+(0*'Weight '!$B$15*MANU!EI31)+('Weight '!$B$16*1/3*MANU!EX31)</f>
        <v>10.36928086838534</v>
      </c>
      <c r="P7" s="1">
        <f>(1/3*'Weight '!$B$3*MANU!T31)+(2/3*'Weight '!$B$4*MANU!AI31)+(1/5*'Weight '!$B$5*MANU!AX31)+(1/3*'Weight '!$B$8*MANU!BM31)+(0*'Weight '!$B$9*MANU!CB31)+(0*'Weight '!$B$10*MANU!CQ31)+(1/5*'Weight '!$B$11*MANU!DF31)+(1/5*'Weight '!$B$14*MANU!DU31)+(0*'Weight '!$B$15*MANU!EJ31)+('Weight '!$B$16*1/3*MANU!EY31)</f>
        <v>9.002215477996959</v>
      </c>
    </row>
    <row r="9" spans="1:16" ht="15">
      <c r="A9" s="7" t="s">
        <v>1001</v>
      </c>
      <c r="B9" s="7">
        <v>0</v>
      </c>
      <c r="C9" s="7">
        <f t="shared" si="1" ref="C9:P9">B9-1</f>
        <v>-1</v>
      </c>
      <c r="D9" s="7">
        <f t="shared" si="1"/>
        <v>-2</v>
      </c>
      <c r="E9" s="7">
        <f t="shared" si="1"/>
        <v>-3</v>
      </c>
      <c r="F9" s="7">
        <f t="shared" si="1"/>
        <v>-4</v>
      </c>
      <c r="G9" s="7">
        <f t="shared" si="1"/>
        <v>-5</v>
      </c>
      <c r="H9" s="7">
        <f t="shared" si="1"/>
        <v>-6</v>
      </c>
      <c r="I9" s="7">
        <f t="shared" si="1"/>
        <v>-7</v>
      </c>
      <c r="J9" s="7">
        <f t="shared" si="1"/>
        <v>-8</v>
      </c>
      <c r="K9" s="7">
        <f t="shared" si="1"/>
        <v>-9</v>
      </c>
      <c r="L9" s="7">
        <f t="shared" si="1"/>
        <v>-10</v>
      </c>
      <c r="M9" s="7">
        <f t="shared" si="1"/>
        <v>-11</v>
      </c>
      <c r="N9" s="7">
        <f t="shared" si="1"/>
        <v>-12</v>
      </c>
      <c r="O9" s="7">
        <f t="shared" si="1"/>
        <v>-13</v>
      </c>
      <c r="P9" s="7">
        <f t="shared" si="1"/>
        <v>-14</v>
      </c>
    </row>
    <row r="10" spans="1:16" ht="15">
      <c r="A10" s="1" t="s">
        <v>556</v>
      </c>
      <c r="B10" s="1">
        <f>(2/3*'Weight '!$B$3*MANU!F26)+(1/3*'Weight '!$B$4*MANU!U26)+(4/5*'Weight '!$B$5*MANU!AJ26)+(2/3*'Weight '!$B$8*MANU!AY26)+('Weight '!$B$9*MANU!BN26)+('Weight '!$B$10*MANU!CC26)+(4/5*'Weight '!$B$11*MANU!CR26)+(4/5*'Weight '!$B$14*MANU!DG26)+('Weight '!$B$15*MANU!DV26)+('Weight '!$B$16*2/3*MANU!EK26)</f>
        <v>59.087513191087339</v>
      </c>
      <c r="C10" s="1">
        <f>(2/3*'Weight '!$B$3*MANU!G26)+(1/3*'Weight '!$B$4*MANU!V26)+(4/5*'Weight '!$B$5*MANU!AK26)+(2/3*'Weight '!$B$8*MANU!AZ26)+('Weight '!$B$9*MANU!BO26)+('Weight '!$B$10*MANU!CD26)+(4/5*'Weight '!$B$11*MANU!CS26)+(4/5*'Weight '!$B$14*MANU!DH26)+('Weight '!$B$15*MANU!DW26)+('Weight '!$B$16*2/3*MANU!EL26)</f>
        <v>55.432232756416958</v>
      </c>
      <c r="D10" s="1">
        <f>(2/3*'Weight '!$B$3*MANU!H26)+(1/3*'Weight '!$B$4*MANU!W26)+(4/5*'Weight '!$B$5*MANU!AL26)+(2/3*'Weight '!$B$8*MANU!BA26)+('Weight '!$B$9*MANU!BP26)+('Weight '!$B$10*MANU!CE26)+(4/5*'Weight '!$B$11*MANU!CT26)+(4/5*'Weight '!$B$14*MANU!DI26)+('Weight '!$B$15*MANU!DX26)+('Weight '!$B$16*2/3*MANU!EM26)</f>
        <v>52.621471638517747</v>
      </c>
      <c r="E10" s="1">
        <f>(2/3*'Weight '!$B$3*MANU!I26)+(1/3*'Weight '!$B$4*MANU!X26)+(4/5*'Weight '!$B$5*MANU!AM26)+(2/3*'Weight '!$B$8*MANU!BB26)+('Weight '!$B$9*MANU!BQ26)+('Weight '!$B$10*MANU!CF26)+(4/5*'Weight '!$B$11*MANU!CU26)+(4/5*'Weight '!$B$14*MANU!DJ26)+('Weight '!$B$15*MANU!DY26)+('Weight '!$B$16*2/3*MANU!EN26)</f>
        <v>51.824873758745156</v>
      </c>
      <c r="F10" s="1">
        <f>(2/3*'Weight '!$B$3*MANU!J26)+(1/3*'Weight '!$B$4*MANU!Y26)+(4/5*'Weight '!$B$5*MANU!AN26)+(2/3*'Weight '!$B$8*MANU!BC26)+('Weight '!$B$9*MANU!BR26)+('Weight '!$B$10*MANU!CG26)+(4/5*'Weight '!$B$11*MANU!CV26)+(4/5*'Weight '!$B$14*MANU!DK26)+('Weight '!$B$15*MANU!DZ26)+('Weight '!$B$16*2/3*MANU!EO26)</f>
        <v>50.85889759363441</v>
      </c>
      <c r="G10" s="1">
        <f>(2/3*'Weight '!$B$3*MANU!K26)+(1/3*'Weight '!$B$4*MANU!Z26)+(4/5*'Weight '!$B$5*MANU!AO26)+(2/3*'Weight '!$B$8*MANU!BD26)+('Weight '!$B$9*MANU!BS26)+('Weight '!$B$10*MANU!CH26)+(4/5*'Weight '!$B$11*MANU!CW26)+(4/5*'Weight '!$B$14*MANU!DL26)+('Weight '!$B$15*MANU!EA26)+('Weight '!$B$16*2/3*MANU!EP26)</f>
        <v>52.296621128433038</v>
      </c>
      <c r="H10" s="1">
        <f>(2/3*'Weight '!$B$3*MANU!L26)+(1/3*'Weight '!$B$4*MANU!AA26)+(4/5*'Weight '!$B$5*MANU!AP26)+(2/3*'Weight '!$B$8*MANU!BE26)+('Weight '!$B$9*MANU!BT26)+('Weight '!$B$10*MANU!CI26)+(4/5*'Weight '!$B$11*MANU!CX26)+(4/5*'Weight '!$B$14*MANU!DM26)+('Weight '!$B$15*MANU!EB26)+('Weight '!$B$16*2/3*MANU!EQ26)</f>
        <v>56.285093167701838</v>
      </c>
      <c r="I10" s="1">
        <f>(2/3*'Weight '!$B$3*MANU!M26)+(1/3*'Weight '!$B$4*MANU!AB26)+(4/5*'Weight '!$B$5*MANU!AQ26)+(2/3*'Weight '!$B$8*MANU!BF26)+('Weight '!$B$9*MANU!BU26)+('Weight '!$B$10*MANU!CJ26)+(4/5*'Weight '!$B$11*MANU!CY26)+(4/5*'Weight '!$B$14*MANU!DN26)+('Weight '!$B$15*MANU!EC26)+('Weight '!$B$16*2/3*MANU!ER26)</f>
        <v>57.493924142797056</v>
      </c>
      <c r="J10" s="1">
        <f>(2/3*'Weight '!$B$3*MANU!N26)+(1/3*'Weight '!$B$4*MANU!AC26)+(4/5*'Weight '!$B$5*MANU!AR26)+(2/3*'Weight '!$B$8*MANU!BG26)+('Weight '!$B$9*MANU!BV26)+('Weight '!$B$10*MANU!CK26)+(4/5*'Weight '!$B$11*MANU!CZ26)+(4/5*'Weight '!$B$14*MANU!DO26)+('Weight '!$B$15*MANU!ED26)+('Weight '!$B$16*2/3*MANU!ES26)</f>
        <v>62.496648433686467</v>
      </c>
      <c r="K10" s="1">
        <f>(2/3*'Weight '!$B$3*MANU!O26)+(1/3*'Weight '!$B$4*MANU!AD26)+(4/5*'Weight '!$B$5*MANU!AS26)+(2/3*'Weight '!$B$8*MANU!BH26)+('Weight '!$B$9*MANU!BW26)+('Weight '!$B$10*MANU!CL26)+(4/5*'Weight '!$B$11*MANU!DA26)+(4/5*'Weight '!$B$14*MANU!DP26)+('Weight '!$B$15*MANU!EE26)+('Weight '!$B$16*2/3*MANU!ET26)</f>
        <v>58.195226055757892</v>
      </c>
      <c r="L10" s="1">
        <f>(2/3*'Weight '!$B$3*MANU!P26)+(1/3*'Weight '!$B$4*MANU!AE26)+(4/5*'Weight '!$B$5*MANU!AT26)+(2/3*'Weight '!$B$8*MANU!BI26)+('Weight '!$B$9*MANU!BX26)+('Weight '!$B$10*MANU!CM26)+(4/5*'Weight '!$B$11*MANU!DB26)+(4/5*'Weight '!$B$14*MANU!DQ26)+('Weight '!$B$15*MANU!EF26)+('Weight '!$B$16*2/3*MANU!EU26)</f>
        <v>53.960913512532763</v>
      </c>
      <c r="M10" s="1">
        <f>(2/3*'Weight '!$B$3*MANU!Q26)+(1/3*'Weight '!$B$4*MANU!AF26)+(4/5*'Weight '!$B$5*MANU!AU26)+(2/3*'Weight '!$B$8*MANU!BJ26)+('Weight '!$B$9*MANU!BY26)+('Weight '!$B$10*MANU!CN26)+(4/5*'Weight '!$B$11*MANU!DC26)+(4/5*'Weight '!$B$14*MANU!DR26)+('Weight '!$B$15*MANU!EG26)+('Weight '!$B$16*2/3*MANU!EV26)</f>
        <v>56.52023440360054</v>
      </c>
      <c r="N10" s="1">
        <f>(2/3*'Weight '!$B$3*MANU!R26)+(1/3*'Weight '!$B$4*MANU!AG26)+(4/5*'Weight '!$B$5*MANU!AV26)+(2/3*'Weight '!$B$8*MANU!BK26)+('Weight '!$B$9*MANU!BZ26)+('Weight '!$B$10*MANU!CO26)+(4/5*'Weight '!$B$11*MANU!DD26)+(4/5*'Weight '!$B$14*MANU!DS26)+('Weight '!$B$15*MANU!EH26)+('Weight '!$B$16*2/3*MANU!EW26)</f>
        <v>53.169760101010091</v>
      </c>
      <c r="O10" s="1">
        <f>(2/3*'Weight '!$B$3*MANU!S26)+(1/3*'Weight '!$B$4*MANU!AH26)+(4/5*'Weight '!$B$5*MANU!AW26)+(2/3*'Weight '!$B$8*MANU!BL26)+('Weight '!$B$9*MANU!CA26)+('Weight '!$B$10*MANU!CP26)+(4/5*'Weight '!$B$11*MANU!DE26)+(4/5*'Weight '!$B$14*MANU!DT26)+('Weight '!$B$15*MANU!EI26)+('Weight '!$B$16*2/3*MANU!EX26)</f>
        <v>57.112035751568555</v>
      </c>
      <c r="P10" s="1">
        <f>(2/3*'Weight '!$B$3*MANU!T26)+(1/3*'Weight '!$B$4*MANU!AI26)+(4/5*'Weight '!$B$5*MANU!AX26)+(2/3*'Weight '!$B$8*MANU!BM26)+('Weight '!$B$9*MANU!CB26)+('Weight '!$B$10*MANU!CQ26)+(4/5*'Weight '!$B$11*MANU!DF26)+(4/5*'Weight '!$B$14*MANU!DU26)+('Weight '!$B$15*MANU!EJ26)+('Weight '!$B$16*2/3*MANU!EY26)</f>
        <v>51.448151735270365</v>
      </c>
    </row>
    <row r="11" spans="1:16" ht="15">
      <c r="A11" s="1" t="s">
        <v>598</v>
      </c>
      <c r="B11" s="1">
        <f>(2/3*'Weight '!$B$3*MANU!F27)+(1/3*'Weight '!$B$4*MANU!U27)+(4/5*'Weight '!$B$5*MANU!AJ27)+(2/3*'Weight '!$B$8*MANU!AY27)+('Weight '!$B$9*MANU!BN27)+('Weight '!$B$10*MANU!CC27)+(4/5*'Weight '!$B$11*MANU!CR27)+(4/5*'Weight '!$B$14*MANU!DG27)+('Weight '!$B$15*MANU!DV27)+('Weight '!$B$16*2/3*MANU!EK27)</f>
        <v>52.097963047600679</v>
      </c>
      <c r="C11" s="1">
        <f>(2/3*'Weight '!$B$3*MANU!G27)+(1/3*'Weight '!$B$4*MANU!V27)+(4/5*'Weight '!$B$5*MANU!AK27)+(2/3*'Weight '!$B$8*MANU!AZ27)+('Weight '!$B$9*MANU!BO27)+('Weight '!$B$10*MANU!CD27)+(4/5*'Weight '!$B$11*MANU!CS27)+(4/5*'Weight '!$B$14*MANU!DH27)+('Weight '!$B$15*MANU!DW27)+('Weight '!$B$16*2/3*MANU!EL27)</f>
        <v>54.158936547715186</v>
      </c>
      <c r="D11" s="1">
        <f>(2/3*'Weight '!$B$3*MANU!H27)+(1/3*'Weight '!$B$4*MANU!W27)+(4/5*'Weight '!$B$5*MANU!AL27)+(2/3*'Weight '!$B$8*MANU!BA27)+('Weight '!$B$9*MANU!BP27)+('Weight '!$B$10*MANU!CE27)+(4/5*'Weight '!$B$11*MANU!CT27)+(4/5*'Weight '!$B$14*MANU!DI27)+('Weight '!$B$15*MANU!DX27)+('Weight '!$B$16*2/3*MANU!EM27)</f>
        <v>44.62689049210362</v>
      </c>
      <c r="E11" s="1">
        <f>(2/3*'Weight '!$B$3*MANU!I27)+(1/3*'Weight '!$B$4*MANU!X27)+(4/5*'Weight '!$B$5*MANU!AM27)+(2/3*'Weight '!$B$8*MANU!BB27)+('Weight '!$B$9*MANU!BQ27)+('Weight '!$B$10*MANU!CF27)+(4/5*'Weight '!$B$11*MANU!CU27)+(4/5*'Weight '!$B$14*MANU!DJ27)+('Weight '!$B$15*MANU!DY27)+('Weight '!$B$16*2/3*MANU!EN27)</f>
        <v>47.155653136923384</v>
      </c>
      <c r="F11" s="1">
        <f>(2/3*'Weight '!$B$3*MANU!J27)+(1/3*'Weight '!$B$4*MANU!Y27)+(4/5*'Weight '!$B$5*MANU!AN27)+(2/3*'Weight '!$B$8*MANU!BC27)+('Weight '!$B$9*MANU!BR27)+('Weight '!$B$10*MANU!CG27)+(4/5*'Weight '!$B$11*MANU!CV27)+(4/5*'Weight '!$B$14*MANU!DK27)+('Weight '!$B$15*MANU!DZ27)+('Weight '!$B$16*2/3*MANU!EO27)</f>
        <v>52.350849390417707</v>
      </c>
      <c r="G11" s="1">
        <f>(2/3*'Weight '!$B$3*MANU!K27)+(1/3*'Weight '!$B$4*MANU!Z27)+(4/5*'Weight '!$B$5*MANU!AO27)+(2/3*'Weight '!$B$8*MANU!BD27)+('Weight '!$B$9*MANU!BS27)+('Weight '!$B$10*MANU!CH27)+(4/5*'Weight '!$B$11*MANU!CW27)+(4/5*'Weight '!$B$14*MANU!DL27)+('Weight '!$B$15*MANU!EA27)+('Weight '!$B$16*2/3*MANU!EP27)</f>
        <v>52.54477416946618</v>
      </c>
      <c r="H11" s="1">
        <f>(2/3*'Weight '!$B$3*MANU!L27)+(1/3*'Weight '!$B$4*MANU!AA27)+(4/5*'Weight '!$B$5*MANU!AP27)+(2/3*'Weight '!$B$8*MANU!BE27)+('Weight '!$B$9*MANU!BT27)+('Weight '!$B$10*MANU!CI27)+(4/5*'Weight '!$B$11*MANU!CX27)+(4/5*'Weight '!$B$14*MANU!DM27)+('Weight '!$B$15*MANU!EB27)+('Weight '!$B$16*2/3*MANU!EQ27)</f>
        <v>50.860985047732321</v>
      </c>
      <c r="I11" s="1">
        <f>(2/3*'Weight '!$B$3*MANU!M27)+(1/3*'Weight '!$B$4*MANU!AB27)+(4/5*'Weight '!$B$5*MANU!AQ27)+(2/3*'Weight '!$B$8*MANU!BF27)+('Weight '!$B$9*MANU!BU27)+('Weight '!$B$10*MANU!CJ27)+(4/5*'Weight '!$B$11*MANU!CY27)+(4/5*'Weight '!$B$14*MANU!DN27)+('Weight '!$B$15*MANU!EC27)+('Weight '!$B$16*2/3*MANU!ER27)</f>
        <v>48.638779869408154</v>
      </c>
      <c r="J11" s="1">
        <f>(2/3*'Weight '!$B$3*MANU!N27)+(1/3*'Weight '!$B$4*MANU!AC27)+(4/5*'Weight '!$B$5*MANU!AR27)+(2/3*'Weight '!$B$8*MANU!BG27)+('Weight '!$B$9*MANU!BV27)+('Weight '!$B$10*MANU!CK27)+(4/5*'Weight '!$B$11*MANU!CZ27)+(4/5*'Weight '!$B$14*MANU!DO27)+('Weight '!$B$15*MANU!ED27)+('Weight '!$B$16*2/3*MANU!ES27)</f>
        <v>52.175786616576048</v>
      </c>
      <c r="K11" s="1">
        <f>(2/3*'Weight '!$B$3*MANU!O27)+(1/3*'Weight '!$B$4*MANU!AD27)+(4/5*'Weight '!$B$5*MANU!AS27)+(2/3*'Weight '!$B$8*MANU!BH27)+('Weight '!$B$9*MANU!BW27)+('Weight '!$B$10*MANU!CL27)+(4/5*'Weight '!$B$11*MANU!DA27)+(4/5*'Weight '!$B$14*MANU!DP27)+('Weight '!$B$15*MANU!EE27)+('Weight '!$B$16*2/3*MANU!ET27)</f>
        <v>55.624667360388486</v>
      </c>
      <c r="L11" s="1">
        <f>(2/3*'Weight '!$B$3*MANU!P27)+(1/3*'Weight '!$B$4*MANU!AE27)+(4/5*'Weight '!$B$5*MANU!AT27)+(2/3*'Weight '!$B$8*MANU!BI27)+('Weight '!$B$9*MANU!BX27)+('Weight '!$B$10*MANU!CM27)+(4/5*'Weight '!$B$11*MANU!DB27)+(4/5*'Weight '!$B$14*MANU!DQ27)+('Weight '!$B$15*MANU!EF27)+('Weight '!$B$16*2/3*MANU!EU27)</f>
        <v>53.428409293753795</v>
      </c>
      <c r="M11" s="1">
        <f>(2/3*'Weight '!$B$3*MANU!Q27)+(1/3*'Weight '!$B$4*MANU!AF27)+(4/5*'Weight '!$B$5*MANU!AU27)+(2/3*'Weight '!$B$8*MANU!BJ27)+('Weight '!$B$9*MANU!BY27)+('Weight '!$B$10*MANU!CN27)+(4/5*'Weight '!$B$11*MANU!DC27)+(4/5*'Weight '!$B$14*MANU!DR27)+('Weight '!$B$15*MANU!EG27)+('Weight '!$B$16*2/3*MANU!EV27)</f>
        <v>38.547985442642691</v>
      </c>
      <c r="N11" s="1">
        <f>(2/3*'Weight '!$B$3*MANU!R27)+(1/3*'Weight '!$B$4*MANU!AG27)+(4/5*'Weight '!$B$5*MANU!AV27)+(2/3*'Weight '!$B$8*MANU!BK27)+('Weight '!$B$9*MANU!BZ27)+('Weight '!$B$10*MANU!CO27)+(4/5*'Weight '!$B$11*MANU!DD27)+(4/5*'Weight '!$B$14*MANU!DS27)+('Weight '!$B$15*MANU!EH27)+('Weight '!$B$16*2/3*MANU!EW27)</f>
        <v>41.211900149031258</v>
      </c>
      <c r="O11" s="1">
        <f>(2/3*'Weight '!$B$3*MANU!S27)+(1/3*'Weight '!$B$4*MANU!AH27)+(4/5*'Weight '!$B$5*MANU!AW27)+(2/3*'Weight '!$B$8*MANU!BL27)+('Weight '!$B$9*MANU!CA27)+('Weight '!$B$10*MANU!CP27)+(4/5*'Weight '!$B$11*MANU!DE27)+(4/5*'Weight '!$B$14*MANU!DT27)+('Weight '!$B$15*MANU!EI27)+('Weight '!$B$16*2/3*MANU!EX27)</f>
        <v>31.936332993358011</v>
      </c>
      <c r="P11" s="1">
        <f>(2/3*'Weight '!$B$3*MANU!T27)+(1/3*'Weight '!$B$4*MANU!AI27)+(4/5*'Weight '!$B$5*MANU!AX27)+(2/3*'Weight '!$B$8*MANU!BM27)+('Weight '!$B$9*MANU!CB27)+('Weight '!$B$10*MANU!CQ27)+(4/5*'Weight '!$B$11*MANU!DF27)+(4/5*'Weight '!$B$14*MANU!DU27)+('Weight '!$B$15*MANU!EJ27)+('Weight '!$B$16*2/3*MANU!EY27)</f>
        <v>0</v>
      </c>
    </row>
    <row r="12" spans="1:16" ht="15">
      <c r="A12" s="1" t="s">
        <v>643</v>
      </c>
      <c r="B12" s="1">
        <f>(2/3*'Weight '!$B$3*MANU!F28)+(1/3*'Weight '!$B$4*MANU!U28)+(4/5*'Weight '!$B$5*MANU!AJ28)+(2/3*'Weight '!$B$8*MANU!AY28)+('Weight '!$B$9*MANU!BN28)+('Weight '!$B$10*MANU!CC28)+(4/5*'Weight '!$B$11*MANU!CR28)+(4/5*'Weight '!$B$14*MANU!DG28)+('Weight '!$B$15*MANU!DV28)+('Weight '!$B$16*2/3*MANU!EK28)</f>
        <v>40.964353138280458</v>
      </c>
      <c r="C12" s="1">
        <f>(2/3*'Weight '!$B$3*MANU!G28)+(1/3*'Weight '!$B$4*MANU!V28)+(4/5*'Weight '!$B$5*MANU!AK28)+(2/3*'Weight '!$B$8*MANU!AZ28)+('Weight '!$B$9*MANU!BO28)+('Weight '!$B$10*MANU!CD28)+(4/5*'Weight '!$B$11*MANU!CS28)+(4/5*'Weight '!$B$14*MANU!DH28)+('Weight '!$B$15*MANU!DW28)+('Weight '!$B$16*2/3*MANU!EL28)</f>
        <v>29.426805187149977</v>
      </c>
      <c r="D12" s="1">
        <f>(2/3*'Weight '!$B$3*MANU!H28)+(1/3*'Weight '!$B$4*MANU!W28)+(4/5*'Weight '!$B$5*MANU!AL28)+(2/3*'Weight '!$B$8*MANU!BA28)+('Weight '!$B$9*MANU!BP28)+('Weight '!$B$10*MANU!CE28)+(4/5*'Weight '!$B$11*MANU!CT28)+(4/5*'Weight '!$B$14*MANU!DI28)+('Weight '!$B$15*MANU!DX28)+('Weight '!$B$16*2/3*MANU!EM28)</f>
        <v>26.249366081229422</v>
      </c>
      <c r="E12" s="1">
        <f>(2/3*'Weight '!$B$3*MANU!I28)+(1/3*'Weight '!$B$4*MANU!X28)+(4/5*'Weight '!$B$5*MANU!AM28)+(2/3*'Weight '!$B$8*MANU!BB28)+('Weight '!$B$9*MANU!BQ28)+('Weight '!$B$10*MANU!CF28)+(4/5*'Weight '!$B$11*MANU!CU28)+(4/5*'Weight '!$B$14*MANU!DJ28)+('Weight '!$B$15*MANU!DY28)+('Weight '!$B$16*2/3*MANU!EN28)</f>
        <v>25.727186571788764</v>
      </c>
      <c r="F12" s="1">
        <f>(2/3*'Weight '!$B$3*MANU!J28)+(1/3*'Weight '!$B$4*MANU!Y28)+(4/5*'Weight '!$B$5*MANU!AN28)+(2/3*'Weight '!$B$8*MANU!BC28)+('Weight '!$B$9*MANU!BR28)+('Weight '!$B$10*MANU!CG28)+(4/5*'Weight '!$B$11*MANU!CV28)+(4/5*'Weight '!$B$14*MANU!DK28)+('Weight '!$B$15*MANU!DZ28)+('Weight '!$B$16*2/3*MANU!EO28)</f>
        <v>25.990376089282943</v>
      </c>
      <c r="G12" s="1">
        <f>(2/3*'Weight '!$B$3*MANU!K28)+(1/3*'Weight '!$B$4*MANU!Z28)+(4/5*'Weight '!$B$5*MANU!AO28)+(2/3*'Weight '!$B$8*MANU!BD28)+('Weight '!$B$9*MANU!BS28)+('Weight '!$B$10*MANU!CH28)+(4/5*'Weight '!$B$11*MANU!CW28)+(4/5*'Weight '!$B$14*MANU!DL28)+('Weight '!$B$15*MANU!EA28)+('Weight '!$B$16*2/3*MANU!EP28)</f>
        <v>23.592548031678447</v>
      </c>
      <c r="H12" s="1">
        <f>(2/3*'Weight '!$B$3*MANU!L28)+(1/3*'Weight '!$B$4*MANU!AA28)+(4/5*'Weight '!$B$5*MANU!AP28)+(2/3*'Weight '!$B$8*MANU!BE28)+('Weight '!$B$9*MANU!BT28)+('Weight '!$B$10*MANU!CI28)+(4/5*'Weight '!$B$11*MANU!CX28)+(4/5*'Weight '!$B$14*MANU!DM28)+('Weight '!$B$15*MANU!EB28)+('Weight '!$B$16*2/3*MANU!EQ28)</f>
        <v>33.650336989559911</v>
      </c>
      <c r="I12" s="1">
        <f>(2/3*'Weight '!$B$3*MANU!M28)+(1/3*'Weight '!$B$4*MANU!AB28)+(4/5*'Weight '!$B$5*MANU!AQ28)+(2/3*'Weight '!$B$8*MANU!BF28)+('Weight '!$B$9*MANU!BU28)+('Weight '!$B$10*MANU!CJ28)+(4/5*'Weight '!$B$11*MANU!CY28)+(4/5*'Weight '!$B$14*MANU!DN28)+('Weight '!$B$15*MANU!EC28)+('Weight '!$B$16*2/3*MANU!ER28)</f>
        <v>30.118325215603882</v>
      </c>
      <c r="J12" s="1">
        <f>(2/3*'Weight '!$B$3*MANU!N28)+(1/3*'Weight '!$B$4*MANU!AC28)+(4/5*'Weight '!$B$5*MANU!AR28)+(2/3*'Weight '!$B$8*MANU!BG28)+('Weight '!$B$9*MANU!BV28)+('Weight '!$B$10*MANU!CK28)+(4/5*'Weight '!$B$11*MANU!CZ28)+(4/5*'Weight '!$B$14*MANU!DO28)+('Weight '!$B$15*MANU!ED28)+('Weight '!$B$16*2/3*MANU!ES28)</f>
        <v>30.470993703967657</v>
      </c>
      <c r="K12" s="1">
        <f>(2/3*'Weight '!$B$3*MANU!O28)+(1/3*'Weight '!$B$4*MANU!AD28)+(4/5*'Weight '!$B$5*MANU!AS28)+(2/3*'Weight '!$B$8*MANU!BH28)+('Weight '!$B$9*MANU!BW28)+('Weight '!$B$10*MANU!CL28)+(4/5*'Weight '!$B$11*MANU!DA28)+(4/5*'Weight '!$B$14*MANU!DP28)+('Weight '!$B$15*MANU!EE28)+('Weight '!$B$16*2/3*MANU!ET28)</f>
        <v>25.988543683623757</v>
      </c>
      <c r="L12" s="1">
        <f>(2/3*'Weight '!$B$3*MANU!P28)+(1/3*'Weight '!$B$4*MANU!AE28)+(4/5*'Weight '!$B$5*MANU!AT28)+(2/3*'Weight '!$B$8*MANU!BI28)+('Weight '!$B$9*MANU!BX28)+('Weight '!$B$10*MANU!CM28)+(4/5*'Weight '!$B$11*MANU!DB28)+(4/5*'Weight '!$B$14*MANU!DQ28)+('Weight '!$B$15*MANU!EF28)+('Weight '!$B$16*2/3*MANU!EU28)</f>
        <v>26.459143914242738</v>
      </c>
      <c r="M12" s="1">
        <f>(2/3*'Weight '!$B$3*MANU!Q28)+(1/3*'Weight '!$B$4*MANU!AF28)+(4/5*'Weight '!$B$5*MANU!AU28)+(2/3*'Weight '!$B$8*MANU!BJ28)+('Weight '!$B$9*MANU!BY28)+('Weight '!$B$10*MANU!CN28)+(4/5*'Weight '!$B$11*MANU!DC28)+(4/5*'Weight '!$B$14*MANU!DR28)+('Weight '!$B$15*MANU!EG28)+('Weight '!$B$16*2/3*MANU!EV28)</f>
        <v>0</v>
      </c>
      <c r="N12" s="1">
        <f>(2/3*'Weight '!$B$3*MANU!R28)+(1/3*'Weight '!$B$4*MANU!AG28)+(4/5*'Weight '!$B$5*MANU!AV28)+(2/3*'Weight '!$B$8*MANU!BK28)+('Weight '!$B$9*MANU!BZ28)+('Weight '!$B$10*MANU!CO28)+(4/5*'Weight '!$B$11*MANU!DD28)+(4/5*'Weight '!$B$14*MANU!DS28)+('Weight '!$B$15*MANU!EH28)+('Weight '!$B$16*2/3*MANU!EW28)</f>
        <v>0</v>
      </c>
      <c r="O12" s="1">
        <f>(2/3*'Weight '!$B$3*MANU!S28)+(1/3*'Weight '!$B$4*MANU!AH28)+(4/5*'Weight '!$B$5*MANU!AW28)+(2/3*'Weight '!$B$8*MANU!BL28)+('Weight '!$B$9*MANU!CA28)+('Weight '!$B$10*MANU!CP28)+(4/5*'Weight '!$B$11*MANU!DE28)+(4/5*'Weight '!$B$14*MANU!DT28)+('Weight '!$B$15*MANU!EI28)+('Weight '!$B$16*2/3*MANU!EX28)</f>
        <v>0</v>
      </c>
      <c r="P12" s="1">
        <f>(2/3*'Weight '!$B$3*MANU!T28)+(1/3*'Weight '!$B$4*MANU!AI28)+(4/5*'Weight '!$B$5*MANU!AX28)+(2/3*'Weight '!$B$8*MANU!BM28)+('Weight '!$B$9*MANU!CB28)+('Weight '!$B$10*MANU!CQ28)+(4/5*'Weight '!$B$11*MANU!DF28)+(4/5*'Weight '!$B$14*MANU!DU28)+('Weight '!$B$15*MANU!EJ28)+('Weight '!$B$16*2/3*MANU!EY28)</f>
        <v>0</v>
      </c>
    </row>
    <row r="13" spans="1:16" ht="15">
      <c r="A13" s="1" t="s">
        <v>764</v>
      </c>
      <c r="B13" s="1">
        <f>(2/3*'Weight '!$B$3*MANU!F29)+(1/3*'Weight '!$B$4*MANU!U29)+(4/5*'Weight '!$B$5*MANU!AJ29)+(2/3*'Weight '!$B$8*MANU!AY29)+('Weight '!$B$9*MANU!BN29)+('Weight '!$B$10*MANU!CC29)+(4/5*'Weight '!$B$11*MANU!CR29)+(4/5*'Weight '!$B$14*MANU!DG29)+('Weight '!$B$15*MANU!DV29)+('Weight '!$B$16*2/3*MANU!EK29)</f>
        <v>61.329071026796612</v>
      </c>
      <c r="C13" s="1">
        <f>(2/3*'Weight '!$B$3*MANU!G29)+(1/3*'Weight '!$B$4*MANU!V29)+(4/5*'Weight '!$B$5*MANU!AK29)+(2/3*'Weight '!$B$8*MANU!AZ29)+('Weight '!$B$9*MANU!BO29)+('Weight '!$B$10*MANU!CD29)+(4/5*'Weight '!$B$11*MANU!CS29)+(4/5*'Weight '!$B$14*MANU!DH29)+('Weight '!$B$15*MANU!DW29)+('Weight '!$B$16*2/3*MANU!EL29)</f>
        <v>63.24847614982081</v>
      </c>
      <c r="D13" s="1">
        <f>(2/3*'Weight '!$B$3*MANU!H29)+(1/3*'Weight '!$B$4*MANU!W29)+(4/5*'Weight '!$B$5*MANU!AL29)+(2/3*'Weight '!$B$8*MANU!BA29)+('Weight '!$B$9*MANU!BP29)+('Weight '!$B$10*MANU!CE29)+(4/5*'Weight '!$B$11*MANU!CT29)+(4/5*'Weight '!$B$14*MANU!DI29)+('Weight '!$B$15*MANU!DX29)+('Weight '!$B$16*2/3*MANU!EM29)</f>
        <v>67.373815412896107</v>
      </c>
      <c r="E13" s="1">
        <f>(2/3*'Weight '!$B$3*MANU!I29)+(1/3*'Weight '!$B$4*MANU!X29)+(4/5*'Weight '!$B$5*MANU!AM29)+(2/3*'Weight '!$B$8*MANU!BB29)+('Weight '!$B$9*MANU!BQ29)+('Weight '!$B$10*MANU!CF29)+(4/5*'Weight '!$B$11*MANU!CU29)+(4/5*'Weight '!$B$14*MANU!DJ29)+('Weight '!$B$15*MANU!DY29)+('Weight '!$B$16*2/3*MANU!EN29)</f>
        <v>66.981522229744954</v>
      </c>
      <c r="F13" s="1">
        <f>(2/3*'Weight '!$B$3*MANU!J29)+(1/3*'Weight '!$B$4*MANU!Y29)+(4/5*'Weight '!$B$5*MANU!AN29)+(2/3*'Weight '!$B$8*MANU!BC29)+('Weight '!$B$9*MANU!BR29)+('Weight '!$B$10*MANU!CG29)+(4/5*'Weight '!$B$11*MANU!CV29)+(4/5*'Weight '!$B$14*MANU!DK29)+('Weight '!$B$15*MANU!DZ29)+('Weight '!$B$16*2/3*MANU!EO29)</f>
        <v>66.546886446886418</v>
      </c>
      <c r="G13" s="1">
        <f>(2/3*'Weight '!$B$3*MANU!K29)+(1/3*'Weight '!$B$4*MANU!Z29)+(4/5*'Weight '!$B$5*MANU!AO29)+(2/3*'Weight '!$B$8*MANU!BD29)+('Weight '!$B$9*MANU!BS29)+('Weight '!$B$10*MANU!CH29)+(4/5*'Weight '!$B$11*MANU!CW29)+(4/5*'Weight '!$B$14*MANU!DL29)+('Weight '!$B$15*MANU!EA29)+('Weight '!$B$16*2/3*MANU!EP29)</f>
        <v>59.448629517055032</v>
      </c>
      <c r="H13" s="1">
        <f>(2/3*'Weight '!$B$3*MANU!L29)+(1/3*'Weight '!$B$4*MANU!AA29)+(4/5*'Weight '!$B$5*MANU!AP29)+(2/3*'Weight '!$B$8*MANU!BE29)+('Weight '!$B$9*MANU!BT29)+('Weight '!$B$10*MANU!CI29)+(4/5*'Weight '!$B$11*MANU!CX29)+(4/5*'Weight '!$B$14*MANU!DM29)+('Weight '!$B$15*MANU!EB29)+('Weight '!$B$16*2/3*MANU!EQ29)</f>
        <v>59.29199045106671</v>
      </c>
      <c r="I13" s="1">
        <f>(2/3*'Weight '!$B$3*MANU!M29)+(1/3*'Weight '!$B$4*MANU!AB29)+(4/5*'Weight '!$B$5*MANU!AQ29)+(2/3*'Weight '!$B$8*MANU!BF29)+('Weight '!$B$9*MANU!BU29)+('Weight '!$B$10*MANU!CJ29)+(4/5*'Weight '!$B$11*MANU!CY29)+(4/5*'Weight '!$B$14*MANU!DN29)+('Weight '!$B$15*MANU!EC29)+('Weight '!$B$16*2/3*MANU!ER29)</f>
        <v>51.482749054224442</v>
      </c>
      <c r="J13" s="1">
        <f>(2/3*'Weight '!$B$3*MANU!N29)+(1/3*'Weight '!$B$4*MANU!AC29)+(4/5*'Weight '!$B$5*MANU!AR29)+(2/3*'Weight '!$B$8*MANU!BG29)+('Weight '!$B$9*MANU!BV29)+('Weight '!$B$10*MANU!CK29)+(4/5*'Weight '!$B$11*MANU!CZ29)+(4/5*'Weight '!$B$14*MANU!DO29)+('Weight '!$B$15*MANU!ED29)+('Weight '!$B$16*2/3*MANU!ES29)</f>
        <v>54.074344515133966</v>
      </c>
      <c r="K13" s="1">
        <f>(2/3*'Weight '!$B$3*MANU!O29)+(1/3*'Weight '!$B$4*MANU!AD29)+(4/5*'Weight '!$B$5*MANU!AS29)+(2/3*'Weight '!$B$8*MANU!BH29)+('Weight '!$B$9*MANU!BW29)+('Weight '!$B$10*MANU!CL29)+(4/5*'Weight '!$B$11*MANU!DA29)+(4/5*'Weight '!$B$14*MANU!DP29)+('Weight '!$B$15*MANU!EE29)+('Weight '!$B$16*2/3*MANU!ET29)</f>
        <v>54.916565841843159</v>
      </c>
      <c r="L13" s="1">
        <f>(2/3*'Weight '!$B$3*MANU!P29)+(1/3*'Weight '!$B$4*MANU!AE29)+(4/5*'Weight '!$B$5*MANU!AT29)+(2/3*'Weight '!$B$8*MANU!BI29)+('Weight '!$B$9*MANU!BX29)+('Weight '!$B$10*MANU!CM29)+(4/5*'Weight '!$B$11*MANU!DB29)+(4/5*'Weight '!$B$14*MANU!DQ29)+('Weight '!$B$15*MANU!EF29)+('Weight '!$B$16*2/3*MANU!EU29)</f>
        <v>50.906330597889763</v>
      </c>
      <c r="M13" s="1">
        <f>(2/3*'Weight '!$B$3*MANU!Q29)+(1/3*'Weight '!$B$4*MANU!AF29)+(4/5*'Weight '!$B$5*MANU!AU29)+(2/3*'Weight '!$B$8*MANU!BJ29)+('Weight '!$B$9*MANU!BY29)+('Weight '!$B$10*MANU!CN29)+(4/5*'Weight '!$B$11*MANU!DC29)+(4/5*'Weight '!$B$14*MANU!DR29)+('Weight '!$B$15*MANU!EG29)+('Weight '!$B$16*2/3*MANU!EV29)</f>
        <v>49.781182459813571</v>
      </c>
      <c r="N13" s="1">
        <f>(2/3*'Weight '!$B$3*MANU!R29)+(1/3*'Weight '!$B$4*MANU!AG29)+(4/5*'Weight '!$B$5*MANU!AV29)+(2/3*'Weight '!$B$8*MANU!BK29)+('Weight '!$B$9*MANU!BZ29)+('Weight '!$B$10*MANU!CO29)+(4/5*'Weight '!$B$11*MANU!DD29)+(4/5*'Weight '!$B$14*MANU!DS29)+('Weight '!$B$15*MANU!EH29)+('Weight '!$B$16*2/3*MANU!EW29)</f>
        <v>36.963809020436898</v>
      </c>
      <c r="O13" s="1">
        <f>(2/3*'Weight '!$B$3*MANU!S29)+(1/3*'Weight '!$B$4*MANU!AH29)+(4/5*'Weight '!$B$5*MANU!AW29)+(2/3*'Weight '!$B$8*MANU!BL29)+('Weight '!$B$9*MANU!CA29)+('Weight '!$B$10*MANU!CP29)+(4/5*'Weight '!$B$11*MANU!DE29)+(4/5*'Weight '!$B$14*MANU!DT29)+('Weight '!$B$15*MANU!EI29)+('Weight '!$B$16*2/3*MANU!EX29)</f>
        <v>32.34101851525093</v>
      </c>
      <c r="P13" s="1">
        <f>(2/3*'Weight '!$B$3*MANU!T29)+(1/3*'Weight '!$B$4*MANU!AI29)+(4/5*'Weight '!$B$5*MANU!AX29)+(2/3*'Weight '!$B$8*MANU!BM29)+('Weight '!$B$9*MANU!CB29)+('Weight '!$B$10*MANU!CQ29)+(4/5*'Weight '!$B$11*MANU!DF29)+(4/5*'Weight '!$B$14*MANU!DU29)+('Weight '!$B$15*MANU!EJ29)+('Weight '!$B$16*2/3*MANU!EY29)</f>
        <v>33.212723522554008</v>
      </c>
    </row>
    <row r="14" spans="1:16" ht="15">
      <c r="A14" s="1" t="s">
        <v>784</v>
      </c>
      <c r="B14" s="1">
        <f>(2/3*'Weight '!$B$3*MANU!F30)+(1/3*'Weight '!$B$4*MANU!U30)+(4/5*'Weight '!$B$5*MANU!AJ30)+(2/3*'Weight '!$B$8*MANU!AY30)+('Weight '!$B$9*MANU!BN30)+('Weight '!$B$10*MANU!CC30)+(4/5*'Weight '!$B$11*MANU!CR30)+(4/5*'Weight '!$B$14*MANU!DG30)+('Weight '!$B$15*MANU!DV30)+('Weight '!$B$16*2/3*MANU!EK30)</f>
        <v>63.033053387023486</v>
      </c>
      <c r="C14" s="1">
        <f>(2/3*'Weight '!$B$3*MANU!G30)+(1/3*'Weight '!$B$4*MANU!V30)+(4/5*'Weight '!$B$5*MANU!AK30)+(2/3*'Weight '!$B$8*MANU!AZ30)+('Weight '!$B$9*MANU!BO30)+('Weight '!$B$10*MANU!CD30)+(4/5*'Weight '!$B$11*MANU!CS30)+(4/5*'Weight '!$B$14*MANU!DH30)+('Weight '!$B$15*MANU!DW30)+('Weight '!$B$16*2/3*MANU!EL30)</f>
        <v>64.383148448223437</v>
      </c>
      <c r="D14" s="1">
        <f>(2/3*'Weight '!$B$3*MANU!H30)+(1/3*'Weight '!$B$4*MANU!W30)+(4/5*'Weight '!$B$5*MANU!AL30)+(2/3*'Weight '!$B$8*MANU!BA30)+('Weight '!$B$9*MANU!BP30)+('Weight '!$B$10*MANU!CE30)+(4/5*'Weight '!$B$11*MANU!CT30)+(4/5*'Weight '!$B$14*MANU!DI30)+('Weight '!$B$15*MANU!DX30)+('Weight '!$B$16*2/3*MANU!EM30)</f>
        <v>57.713961102849765</v>
      </c>
      <c r="E14" s="1">
        <f>(2/3*'Weight '!$B$3*MANU!I30)+(1/3*'Weight '!$B$4*MANU!X30)+(4/5*'Weight '!$B$5*MANU!AM30)+(2/3*'Weight '!$B$8*MANU!BB30)+('Weight '!$B$9*MANU!BQ30)+('Weight '!$B$10*MANU!CF30)+(4/5*'Weight '!$B$11*MANU!CU30)+(4/5*'Weight '!$B$14*MANU!DJ30)+('Weight '!$B$15*MANU!DY30)+('Weight '!$B$16*2/3*MANU!EN30)</f>
        <v>49.67588799869602</v>
      </c>
      <c r="F14" s="1">
        <f>(2/3*'Weight '!$B$3*MANU!J30)+(1/3*'Weight '!$B$4*MANU!Y30)+(4/5*'Weight '!$B$5*MANU!AN30)+(2/3*'Weight '!$B$8*MANU!BC30)+('Weight '!$B$9*MANU!BR30)+('Weight '!$B$10*MANU!CG30)+(4/5*'Weight '!$B$11*MANU!CV30)+(4/5*'Weight '!$B$14*MANU!DK30)+('Weight '!$B$15*MANU!DZ30)+('Weight '!$B$16*2/3*MANU!EO30)</f>
        <v>46.579756141294567</v>
      </c>
      <c r="G14" s="1">
        <f>(2/3*'Weight '!$B$3*MANU!K30)+(1/3*'Weight '!$B$4*MANU!Z30)+(4/5*'Weight '!$B$5*MANU!AO30)+(2/3*'Weight '!$B$8*MANU!BD30)+('Weight '!$B$9*MANU!BS30)+('Weight '!$B$10*MANU!CH30)+(4/5*'Weight '!$B$11*MANU!CW30)+(4/5*'Weight '!$B$14*MANU!DL30)+('Weight '!$B$15*MANU!EA30)+('Weight '!$B$16*2/3*MANU!EP30)</f>
        <v>43.707901384667316</v>
      </c>
      <c r="H14" s="1">
        <f>(2/3*'Weight '!$B$3*MANU!L30)+(1/3*'Weight '!$B$4*MANU!AA30)+(4/5*'Weight '!$B$5*MANU!AP30)+(2/3*'Weight '!$B$8*MANU!BE30)+('Weight '!$B$9*MANU!BT30)+('Weight '!$B$10*MANU!CI30)+(4/5*'Weight '!$B$11*MANU!CX30)+(4/5*'Weight '!$B$14*MANU!DM30)+('Weight '!$B$15*MANU!EB30)+('Weight '!$B$16*2/3*MANU!EQ30)</f>
        <v>40.935286278429835</v>
      </c>
      <c r="I14" s="1">
        <f>(2/3*'Weight '!$B$3*MANU!M30)+(1/3*'Weight '!$B$4*MANU!AB30)+(4/5*'Weight '!$B$5*MANU!AQ30)+(2/3*'Weight '!$B$8*MANU!BF30)+('Weight '!$B$9*MANU!BU30)+('Weight '!$B$10*MANU!CJ30)+(4/5*'Weight '!$B$11*MANU!CY30)+(4/5*'Weight '!$B$14*MANU!DN30)+('Weight '!$B$15*MANU!EC30)+('Weight '!$B$16*2/3*MANU!ER30)</f>
        <v>41.990164459857048</v>
      </c>
      <c r="J14" s="1">
        <f>(2/3*'Weight '!$B$3*MANU!N30)+(1/3*'Weight '!$B$4*MANU!AC30)+(4/5*'Weight '!$B$5*MANU!AR30)+(2/3*'Weight '!$B$8*MANU!BG30)+('Weight '!$B$9*MANU!BV30)+('Weight '!$B$10*MANU!CK30)+(4/5*'Weight '!$B$11*MANU!CZ30)+(4/5*'Weight '!$B$14*MANU!DO30)+('Weight '!$B$15*MANU!ED30)+('Weight '!$B$16*2/3*MANU!ES30)</f>
        <v>45.918830730672823</v>
      </c>
      <c r="K14" s="1">
        <f>(2/3*'Weight '!$B$3*MANU!O30)+(1/3*'Weight '!$B$4*MANU!AD30)+(4/5*'Weight '!$B$5*MANU!AS30)+(2/3*'Weight '!$B$8*MANU!BH30)+('Weight '!$B$9*MANU!BW30)+('Weight '!$B$10*MANU!CL30)+(4/5*'Weight '!$B$11*MANU!DA30)+(4/5*'Weight '!$B$14*MANU!DP30)+('Weight '!$B$15*MANU!EE30)+('Weight '!$B$16*2/3*MANU!ET30)</f>
        <v>35.747164265095762</v>
      </c>
      <c r="L14" s="1">
        <f>(2/3*'Weight '!$B$3*MANU!P30)+(1/3*'Weight '!$B$4*MANU!AE30)+(4/5*'Weight '!$B$5*MANU!AT30)+(2/3*'Weight '!$B$8*MANU!BI30)+('Weight '!$B$9*MANU!BX30)+('Weight '!$B$10*MANU!CM30)+(4/5*'Weight '!$B$11*MANU!DB30)+(4/5*'Weight '!$B$14*MANU!DQ30)+('Weight '!$B$15*MANU!EF30)+('Weight '!$B$16*2/3*MANU!EU30)</f>
        <v>29.168429597579554</v>
      </c>
      <c r="M14" s="1">
        <f>(2/3*'Weight '!$B$3*MANU!Q30)+(1/3*'Weight '!$B$4*MANU!AF30)+(4/5*'Weight '!$B$5*MANU!AU30)+(2/3*'Weight '!$B$8*MANU!BJ30)+('Weight '!$B$9*MANU!BY30)+('Weight '!$B$10*MANU!CN30)+(4/5*'Weight '!$B$11*MANU!DC30)+(4/5*'Weight '!$B$14*MANU!DR30)+('Weight '!$B$15*MANU!EG30)+('Weight '!$B$16*2/3*MANU!EV30)</f>
        <v>29.466336564005562</v>
      </c>
      <c r="N14" s="1">
        <f>(2/3*'Weight '!$B$3*MANU!R30)+(1/3*'Weight '!$B$4*MANU!AG30)+(4/5*'Weight '!$B$5*MANU!AV30)+(2/3*'Weight '!$B$8*MANU!BK30)+('Weight '!$B$9*MANU!BZ30)+('Weight '!$B$10*MANU!CO30)+(4/5*'Weight '!$B$11*MANU!DD30)+(4/5*'Weight '!$B$14*MANU!DS30)+('Weight '!$B$15*MANU!EH30)+('Weight '!$B$16*2/3*MANU!EW30)</f>
        <v>39.557255109231818</v>
      </c>
      <c r="O14" s="1">
        <f>(2/3*'Weight '!$B$3*MANU!S30)+(1/3*'Weight '!$B$4*MANU!AH30)+(4/5*'Weight '!$B$5*MANU!AW30)+(2/3*'Weight '!$B$8*MANU!BL30)+('Weight '!$B$9*MANU!CA30)+('Weight '!$B$10*MANU!CP30)+(4/5*'Weight '!$B$11*MANU!DE30)+(4/5*'Weight '!$B$14*MANU!DT30)+('Weight '!$B$15*MANU!EI30)+('Weight '!$B$16*2/3*MANU!EX30)</f>
        <v>44.902378809801057</v>
      </c>
      <c r="P14" s="1">
        <f>(2/3*'Weight '!$B$3*MANU!T30)+(1/3*'Weight '!$B$4*MANU!AI30)+(4/5*'Weight '!$B$5*MANU!AX30)+(2/3*'Weight '!$B$8*MANU!BM30)+('Weight '!$B$9*MANU!CB30)+('Weight '!$B$10*MANU!CQ30)+(4/5*'Weight '!$B$11*MANU!DF30)+(4/5*'Weight '!$B$14*MANU!DU30)+('Weight '!$B$15*MANU!EJ30)+('Weight '!$B$16*2/3*MANU!EY30)</f>
        <v>29.952266164469535</v>
      </c>
    </row>
    <row r="15" spans="1:16" ht="15">
      <c r="A15" s="1" t="s">
        <v>829</v>
      </c>
      <c r="B15" s="1">
        <f>(2/3*'Weight '!$B$3*MANU!F31)+(1/3*'Weight '!$B$4*MANU!U31)+(4/5*'Weight '!$B$5*MANU!AJ31)+(2/3*'Weight '!$B$8*MANU!AY31)+('Weight '!$B$9*MANU!BN31)+('Weight '!$B$10*MANU!CC31)+(4/5*'Weight '!$B$11*MANU!CR31)+(4/5*'Weight '!$B$14*MANU!DG31)+('Weight '!$B$15*MANU!DV31)+('Weight '!$B$16*2/3*MANU!EK31)</f>
        <v>49.393877773252299</v>
      </c>
      <c r="C15" s="1">
        <f>(2/3*'Weight '!$B$3*MANU!G31)+(1/3*'Weight '!$B$4*MANU!V31)+(4/5*'Weight '!$B$5*MANU!AK31)+(2/3*'Weight '!$B$8*MANU!AZ31)+('Weight '!$B$9*MANU!BO31)+('Weight '!$B$10*MANU!CD31)+(4/5*'Weight '!$B$11*MANU!CS31)+(4/5*'Weight '!$B$14*MANU!DH31)+('Weight '!$B$15*MANU!DW31)+('Weight '!$B$16*2/3*MANU!EL31)</f>
        <v>50.275180762075216</v>
      </c>
      <c r="D15" s="1">
        <f>(2/3*'Weight '!$B$3*MANU!H31)+(1/3*'Weight '!$B$4*MANU!W31)+(4/5*'Weight '!$B$5*MANU!AL31)+(2/3*'Weight '!$B$8*MANU!BA31)+('Weight '!$B$9*MANU!BP31)+('Weight '!$B$10*MANU!CE31)+(4/5*'Weight '!$B$11*MANU!CT31)+(4/5*'Weight '!$B$14*MANU!DI31)+('Weight '!$B$15*MANU!DX31)+('Weight '!$B$16*2/3*MANU!EM31)</f>
        <v>54.440784064823241</v>
      </c>
      <c r="E15" s="1">
        <f>(2/3*'Weight '!$B$3*MANU!I31)+(1/3*'Weight '!$B$4*MANU!X31)+(4/5*'Weight '!$B$5*MANU!AM31)+(2/3*'Weight '!$B$8*MANU!BB31)+('Weight '!$B$9*MANU!BQ31)+('Weight '!$B$10*MANU!CF31)+(4/5*'Weight '!$B$11*MANU!CU31)+(4/5*'Weight '!$B$14*MANU!DJ31)+('Weight '!$B$15*MANU!DY31)+('Weight '!$B$16*2/3*MANU!EN31)</f>
        <v>54.003835568813628</v>
      </c>
      <c r="F15" s="1">
        <f>(2/3*'Weight '!$B$3*MANU!J31)+(1/3*'Weight '!$B$4*MANU!Y31)+(4/5*'Weight '!$B$5*MANU!AN31)+(2/3*'Weight '!$B$8*MANU!BC31)+('Weight '!$B$9*MANU!BR31)+('Weight '!$B$10*MANU!CG31)+(4/5*'Weight '!$B$11*MANU!CV31)+(4/5*'Weight '!$B$14*MANU!DK31)+('Weight '!$B$15*MANU!DZ31)+('Weight '!$B$16*2/3*MANU!EO31)</f>
        <v>47.950347954935921</v>
      </c>
      <c r="G15" s="1">
        <f>(2/3*'Weight '!$B$3*MANU!K31)+(1/3*'Weight '!$B$4*MANU!Z31)+(4/5*'Weight '!$B$5*MANU!AO31)+(2/3*'Weight '!$B$8*MANU!BD31)+('Weight '!$B$9*MANU!BS31)+('Weight '!$B$10*MANU!CH31)+(4/5*'Weight '!$B$11*MANU!CW31)+(4/5*'Weight '!$B$14*MANU!DL31)+('Weight '!$B$15*MANU!EA31)+('Weight '!$B$16*2/3*MANU!EP31)</f>
        <v>41.383312142403021</v>
      </c>
      <c r="H15" s="1">
        <f>(2/3*'Weight '!$B$3*MANU!L31)+(1/3*'Weight '!$B$4*MANU!AA31)+(4/5*'Weight '!$B$5*MANU!AP31)+(2/3*'Weight '!$B$8*MANU!BE31)+('Weight '!$B$9*MANU!BT31)+('Weight '!$B$10*MANU!CI31)+(4/5*'Weight '!$B$11*MANU!CX31)+(4/5*'Weight '!$B$14*MANU!DM31)+('Weight '!$B$15*MANU!EB31)+('Weight '!$B$16*2/3*MANU!EQ31)</f>
        <v>45.95038423230811</v>
      </c>
      <c r="I15" s="1">
        <f>(2/3*'Weight '!$B$3*MANU!M31)+(1/3*'Weight '!$B$4*MANU!AB31)+(4/5*'Weight '!$B$5*MANU!AQ31)+(2/3*'Weight '!$B$8*MANU!BF31)+('Weight '!$B$9*MANU!BU31)+('Weight '!$B$10*MANU!CJ31)+(4/5*'Weight '!$B$11*MANU!CY31)+(4/5*'Weight '!$B$14*MANU!DN31)+('Weight '!$B$15*MANU!EC31)+('Weight '!$B$16*2/3*MANU!ER31)</f>
        <v>42.29752794477438</v>
      </c>
      <c r="J15" s="1">
        <f>(2/3*'Weight '!$B$3*MANU!N31)+(1/3*'Weight '!$B$4*MANU!AC31)+(4/5*'Weight '!$B$5*MANU!AR31)+(2/3*'Weight '!$B$8*MANU!BG31)+('Weight '!$B$9*MANU!BV31)+('Weight '!$B$10*MANU!CK31)+(4/5*'Weight '!$B$11*MANU!CZ31)+(4/5*'Weight '!$B$14*MANU!DO31)+('Weight '!$B$15*MANU!ED31)+('Weight '!$B$16*2/3*MANU!ES31)</f>
        <v>27.788926765742286</v>
      </c>
      <c r="K15" s="1">
        <f>(2/3*'Weight '!$B$3*MANU!O31)+(1/3*'Weight '!$B$4*MANU!AD31)+(4/5*'Weight '!$B$5*MANU!AS31)+(2/3*'Weight '!$B$8*MANU!BH31)+('Weight '!$B$9*MANU!BW31)+('Weight '!$B$10*MANU!CL31)+(4/5*'Weight '!$B$11*MANU!DA31)+(4/5*'Weight '!$B$14*MANU!DP31)+('Weight '!$B$15*MANU!EE31)+('Weight '!$B$16*2/3*MANU!ET31)</f>
        <v>30.676058331040419</v>
      </c>
      <c r="L15" s="1">
        <f>(2/3*'Weight '!$B$3*MANU!P31)+(1/3*'Weight '!$B$4*MANU!AE31)+(4/5*'Weight '!$B$5*MANU!AT31)+(2/3*'Weight '!$B$8*MANU!BI31)+('Weight '!$B$9*MANU!BX31)+('Weight '!$B$10*MANU!CM31)+(4/5*'Weight '!$B$11*MANU!DB31)+(4/5*'Weight '!$B$14*MANU!DQ31)+('Weight '!$B$15*MANU!EF31)+('Weight '!$B$16*2/3*MANU!EU31)</f>
        <v>25.397815750603073</v>
      </c>
      <c r="M15" s="1">
        <f>(2/3*'Weight '!$B$3*MANU!Q31)+(1/3*'Weight '!$B$4*MANU!AF31)+(4/5*'Weight '!$B$5*MANU!AU31)+(2/3*'Weight '!$B$8*MANU!BJ31)+('Weight '!$B$9*MANU!BY31)+('Weight '!$B$10*MANU!CN31)+(4/5*'Weight '!$B$11*MANU!DC31)+(4/5*'Weight '!$B$14*MANU!DR31)+('Weight '!$B$15*MANU!EG31)+('Weight '!$B$16*2/3*MANU!EV31)</f>
        <v>27.387997685013399</v>
      </c>
      <c r="N15" s="1">
        <f>(2/3*'Weight '!$B$3*MANU!R31)+(1/3*'Weight '!$B$4*MANU!AG31)+(4/5*'Weight '!$B$5*MANU!AV31)+(2/3*'Weight '!$B$8*MANU!BK31)+('Weight '!$B$9*MANU!BZ31)+('Weight '!$B$10*MANU!CO31)+(4/5*'Weight '!$B$11*MANU!DD31)+(4/5*'Weight '!$B$14*MANU!DS31)+('Weight '!$B$15*MANU!EH31)+('Weight '!$B$16*2/3*MANU!EW31)</f>
        <v>25.511833297955096</v>
      </c>
      <c r="O15" s="1">
        <f>(2/3*'Weight '!$B$3*MANU!S31)+(1/3*'Weight '!$B$4*MANU!AH31)+(4/5*'Weight '!$B$5*MANU!AW31)+(2/3*'Weight '!$B$8*MANU!BL31)+('Weight '!$B$9*MANU!CA31)+('Weight '!$B$10*MANU!CP31)+(4/5*'Weight '!$B$11*MANU!DE31)+(4/5*'Weight '!$B$14*MANU!DT31)+('Weight '!$B$15*MANU!EI31)+('Weight '!$B$16*2/3*MANU!EX31)</f>
        <v>35.45768656716416</v>
      </c>
      <c r="P15" s="1">
        <f>(2/3*'Weight '!$B$3*MANU!T31)+(1/3*'Weight '!$B$4*MANU!AI31)+(4/5*'Weight '!$B$5*MANU!AX31)+(2/3*'Weight '!$B$8*MANU!BM31)+('Weight '!$B$9*MANU!CB31)+('Weight '!$B$10*MANU!CQ31)+(4/5*'Weight '!$B$11*MANU!DF31)+(4/5*'Weight '!$B$14*MANU!DU31)+('Weight '!$B$15*MANU!EJ31)+('Weight '!$B$16*2/3*MANU!EY31)</f>
        <v>28.45185829345159</v>
      </c>
    </row>
  </sheetData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105ec2c5-2e0b-4723-a064-cc7dcfadf2eb}">
  <sheetPr codeName="Sheet25"/>
  <dimension ref="A1:P21"/>
  <sheetViews>
    <sheetView workbookViewId="0" topLeftCell="A1">
      <selection pane="topLeft" activeCell="B13" sqref="B13:P21"/>
    </sheetView>
  </sheetViews>
  <sheetFormatPr defaultColWidth="11.4242857142857" defaultRowHeight="15"/>
  <cols>
    <col min="1" max="1" width="18.2857142857143" style="1" bestFit="1" customWidth="1"/>
    <col min="2" max="16384" width="11.4285714285714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6" ht="15">
      <c r="A2" s="1" t="s">
        <v>801</v>
      </c>
      <c r="B2" s="1">
        <f>(2/5*'Weight '!$B$5*MANU!AJ171)+('Weight '!$B$11*1/5*MANU!CR171)*(1/5*MANU!DG171*'Weight '!$B$14)+('Weight '!$B$16*1/3*MANU!EK171)</f>
        <v>5.4388890784691686</v>
      </c>
      <c r="C2" s="1">
        <f>(2/5*'Weight '!$B$5*MANU!AK171)+('Weight '!$B$11*1/5*MANU!CS171)*(1/5*MANU!DH171*'Weight '!$B$14)+('Weight '!$B$16*1/3*MANU!EL171)</f>
        <v>5.5842846688620495</v>
      </c>
      <c r="D2" s="1">
        <f>(2/5*'Weight '!$B$5*MANU!AL171)+('Weight '!$B$11*1/5*MANU!CT171)*(1/5*MANU!DI171*'Weight '!$B$14)+('Weight '!$B$16*1/3*MANU!EM171)</f>
        <v>5.8251582240691588</v>
      </c>
      <c r="E2" s="1">
        <f>(2/5*'Weight '!$B$5*MANU!AM171)+('Weight '!$B$11*1/5*MANU!CU171)*(1/5*MANU!DJ171*'Weight '!$B$14)+('Weight '!$B$16*1/3*MANU!EN171)</f>
        <v>4.5278681448882843</v>
      </c>
      <c r="F2" s="1">
        <f>(2/5*'Weight '!$B$5*MANU!AN171)+('Weight '!$B$11*1/5*MANU!CV171)*(1/5*MANU!DK171*'Weight '!$B$14)+('Weight '!$B$16*1/3*MANU!EO171)</f>
        <v>4.0852511125238387</v>
      </c>
      <c r="G2" s="1">
        <f>(2/5*'Weight '!$B$5*MANU!AO171)+('Weight '!$B$11*1/5*MANU!CW171)*(1/5*MANU!DL171*'Weight '!$B$14)+('Weight '!$B$16*1/3*MANU!EP171)</f>
        <v>3.5564133738601793</v>
      </c>
      <c r="H2" s="1">
        <f>(2/5*'Weight '!$B$5*MANU!AP171)+('Weight '!$B$11*1/5*MANU!CX171)*(1/5*MANU!DM171*'Weight '!$B$14)+('Weight '!$B$16*1/3*MANU!EQ171)</f>
        <v>3.9812744090441901</v>
      </c>
      <c r="I2" s="1">
        <f>(2/5*'Weight '!$B$5*MANU!AQ171)+('Weight '!$B$11*1/5*MANU!CY171)*(1/5*MANU!DN171*'Weight '!$B$14)+('Weight '!$B$16*1/3*MANU!ER171)</f>
        <v>4.1303727556596339</v>
      </c>
      <c r="J2" s="1">
        <f>(2/5*'Weight '!$B$5*MANU!AR171)+('Weight '!$B$11*1/5*MANU!CZ171)*(1/5*MANU!DO171*'Weight '!$B$14)+('Weight '!$B$16*1/3*MANU!ES171)</f>
        <v>4.2519357287449386</v>
      </c>
      <c r="K2" s="1">
        <f>(2/5*'Weight '!$B$5*MANU!AS171)+('Weight '!$B$11*1/5*MANU!DA171)*(1/5*MANU!DP171*'Weight '!$B$14)+('Weight '!$B$16*1/3*MANU!ET171)</f>
        <v>3.8910471548277492</v>
      </c>
      <c r="L2" s="1">
        <f>(2/5*'Weight '!$B$5*MANU!AT171)+('Weight '!$B$11*1/5*MANU!DB171)*(1/5*MANU!DQ171*'Weight '!$B$14)+('Weight '!$B$16*1/3*MANU!EU171)</f>
        <v>3.9936700917178087</v>
      </c>
      <c r="M2" s="1">
        <f>(2/5*'Weight '!$B$5*MANU!AU171)+('Weight '!$B$11*1/5*MANU!DC171)*(1/5*MANU!DR171*'Weight '!$B$14)+('Weight '!$B$16*1/3*MANU!EV171)</f>
        <v>2.6170717469751592</v>
      </c>
      <c r="N2" s="1">
        <f>(2/5*'Weight '!$B$5*MANU!AV171)+('Weight '!$B$11*1/5*MANU!DD171)*(1/5*MANU!DS171*'Weight '!$B$14)+('Weight '!$B$16*1/3*MANU!EW171)</f>
        <v>3.1481136363636342</v>
      </c>
      <c r="O2" s="1">
        <f>(2/5*'Weight '!$B$5*MANU!AW171)+('Weight '!$B$11*1/5*MANU!DE171)*(1/5*MANU!DT171*'Weight '!$B$14)+('Weight '!$B$16*1/3*MANU!EX171)</f>
        <v>2.7703513481965674</v>
      </c>
      <c r="P2" s="1">
        <f>(2/5*'Weight '!$B$5*MANU!AX171)+('Weight '!$B$11*1/5*MANU!DF171)*(1/5*MANU!DU171*'Weight '!$B$14)+('Weight '!$B$16*1/3*MANU!EY171)</f>
        <v>3.8419406779661007</v>
      </c>
    </row>
    <row r="3" spans="1:16" ht="15">
      <c r="A3" s="1" t="s">
        <v>825</v>
      </c>
      <c r="B3" s="1">
        <f>(2/5*'Weight '!$B$5*MANU!AJ172)+('Weight '!$B$11*1/5*MANU!CR172)*(1/5*MANU!DG172*'Weight '!$B$14)+('Weight '!$B$16*1/3*MANU!EK172)</f>
        <v>6.0400883425964036</v>
      </c>
      <c r="C3" s="1">
        <f>(2/5*'Weight '!$B$5*MANU!AK172)+('Weight '!$B$11*1/5*MANU!CS172)*(1/5*MANU!DH172*'Weight '!$B$14)+('Weight '!$B$16*1/3*MANU!EL172)</f>
        <v>6.3009849120767933</v>
      </c>
      <c r="D3" s="1">
        <f>(2/5*'Weight '!$B$5*MANU!AL172)+('Weight '!$B$11*1/5*MANU!CT172)*(1/5*MANU!DI172*'Weight '!$B$14)+('Weight '!$B$16*1/3*MANU!EM172)</f>
        <v>5.2600466577477807</v>
      </c>
      <c r="E3" s="1">
        <f>(2/5*'Weight '!$B$5*MANU!AM172)+('Weight '!$B$11*1/5*MANU!CU172)*(1/5*MANU!DJ172*'Weight '!$B$14)+('Weight '!$B$16*1/3*MANU!EN172)</f>
        <v>5.3415861676424043</v>
      </c>
      <c r="F3" s="1">
        <f>(2/5*'Weight '!$B$5*MANU!AN172)+('Weight '!$B$11*1/5*MANU!CV172)*(1/5*MANU!DK172*'Weight '!$B$14)+('Weight '!$B$16*1/3*MANU!EO172)</f>
        <v>0</v>
      </c>
      <c r="G3" s="1">
        <f>(2/5*'Weight '!$B$5*MANU!AO172)+('Weight '!$B$11*1/5*MANU!CW172)*(1/5*MANU!DL172*'Weight '!$B$14)+('Weight '!$B$16*1/3*MANU!EP172)</f>
        <v>0</v>
      </c>
      <c r="H3" s="1">
        <f>(2/5*'Weight '!$B$5*MANU!AP172)+('Weight '!$B$11*1/5*MANU!CX172)*(1/5*MANU!DM172*'Weight '!$B$14)+('Weight '!$B$16*1/3*MANU!EQ172)</f>
        <v>0</v>
      </c>
      <c r="I3" s="1">
        <f>(2/5*'Weight '!$B$5*MANU!AQ172)+('Weight '!$B$11*1/5*MANU!CY172)*(1/5*MANU!DN172*'Weight '!$B$14)+('Weight '!$B$16*1/3*MANU!ER172)</f>
        <v>0</v>
      </c>
      <c r="J3" s="1">
        <f>(2/5*'Weight '!$B$5*MANU!AR172)+('Weight '!$B$11*1/5*MANU!CZ172)*(1/5*MANU!DO172*'Weight '!$B$14)+('Weight '!$B$16*1/3*MANU!ES172)</f>
        <v>0</v>
      </c>
      <c r="K3" s="1">
        <f>(2/5*'Weight '!$B$5*MANU!AS172)+('Weight '!$B$11*1/5*MANU!DA172)*(1/5*MANU!DP172*'Weight '!$B$14)+('Weight '!$B$16*1/3*MANU!ET172)</f>
        <v>0</v>
      </c>
      <c r="L3" s="1">
        <f>(2/5*'Weight '!$B$5*MANU!AT172)+('Weight '!$B$11*1/5*MANU!DB172)*(1/5*MANU!DQ172*'Weight '!$B$14)+('Weight '!$B$16*1/3*MANU!EU172)</f>
        <v>0</v>
      </c>
      <c r="M3" s="1">
        <f>(2/5*'Weight '!$B$5*MANU!AU172)+('Weight '!$B$11*1/5*MANU!DC172)*(1/5*MANU!DR172*'Weight '!$B$14)+('Weight '!$B$16*1/3*MANU!EV172)</f>
        <v>0</v>
      </c>
      <c r="N3" s="1">
        <f>(2/5*'Weight '!$B$5*MANU!AV172)+('Weight '!$B$11*1/5*MANU!DD172)*(1/5*MANU!DS172*'Weight '!$B$14)+('Weight '!$B$16*1/3*MANU!EW172)</f>
        <v>0</v>
      </c>
      <c r="O3" s="1">
        <f>(2/5*'Weight '!$B$5*MANU!AW172)+('Weight '!$B$11*1/5*MANU!DE172)*(1/5*MANU!DT172*'Weight '!$B$14)+('Weight '!$B$16*1/3*MANU!EX172)</f>
        <v>0</v>
      </c>
      <c r="P3" s="1">
        <f>(2/5*'Weight '!$B$5*MANU!AX172)+('Weight '!$B$11*1/5*MANU!DF172)*(1/5*MANU!DU172*'Weight '!$B$14)+('Weight '!$B$16*1/3*MANU!EY172)</f>
        <v>0</v>
      </c>
    </row>
    <row r="4" spans="1:16" ht="15">
      <c r="A4" s="1" t="s">
        <v>867</v>
      </c>
      <c r="B4" s="1">
        <f>(2/5*'Weight '!$B$5*MANU!AJ173)+('Weight '!$B$11*1/5*MANU!CR173)*(1/5*MANU!DG173*'Weight '!$B$14)+('Weight '!$B$16*1/3*MANU!EK173)</f>
        <v>4.0413494108983752</v>
      </c>
      <c r="C4" s="1">
        <f>(2/5*'Weight '!$B$5*MANU!AK173)+('Weight '!$B$11*1/5*MANU!CS173)*(1/5*MANU!DH173*'Weight '!$B$14)+('Weight '!$B$16*1/3*MANU!EL173)</f>
        <v>2.7653778252012735</v>
      </c>
      <c r="D4" s="1">
        <f>(2/5*'Weight '!$B$5*MANU!AL173)+('Weight '!$B$11*1/5*MANU!CT173)*(1/5*MANU!DI173*'Weight '!$B$14)+('Weight '!$B$16*1/3*MANU!EM173)</f>
        <v>4.609072280178836</v>
      </c>
      <c r="E4" s="1">
        <f>(2/5*'Weight '!$B$5*MANU!AM173)+('Weight '!$B$11*1/5*MANU!CU173)*(1/5*MANU!DJ173*'Weight '!$B$14)+('Weight '!$B$16*1/3*MANU!EN173)</f>
        <v>4.4021502441827023</v>
      </c>
      <c r="F4" s="1">
        <f>(2/5*'Weight '!$B$5*MANU!AN173)+('Weight '!$B$11*1/5*MANU!CV173)*(1/5*MANU!DK173*'Weight '!$B$14)+('Weight '!$B$16*1/3*MANU!EO173)</f>
        <v>4.410997007108115</v>
      </c>
      <c r="G4" s="1">
        <f>(2/5*'Weight '!$B$5*MANU!AO173)+('Weight '!$B$11*1/5*MANU!CW173)*(1/5*MANU!DL173*'Weight '!$B$14)+('Weight '!$B$16*1/3*MANU!EP173)</f>
        <v>4.11896226415094</v>
      </c>
      <c r="H4" s="1">
        <f>(2/5*'Weight '!$B$5*MANU!AP173)+('Weight '!$B$11*1/5*MANU!CX173)*(1/5*MANU!DM173*'Weight '!$B$14)+('Weight '!$B$16*1/3*MANU!EQ173)</f>
        <v>4.0044604651162823</v>
      </c>
      <c r="I4" s="1">
        <f>(2/5*'Weight '!$B$5*MANU!AQ173)+('Weight '!$B$11*1/5*MANU!CY173)*(1/5*MANU!DN173*'Weight '!$B$14)+('Weight '!$B$16*1/3*MANU!ER173)</f>
        <v>4.6005623100303907</v>
      </c>
      <c r="J4" s="1">
        <f>(2/5*'Weight '!$B$5*MANU!AR173)+('Weight '!$B$11*1/5*MANU!CZ173)*(1/5*MANU!DO173*'Weight '!$B$14)+('Weight '!$B$16*1/3*MANU!ES173)</f>
        <v>3.9913154960980988</v>
      </c>
      <c r="K4" s="1">
        <f>(2/5*'Weight '!$B$5*MANU!AS173)+('Weight '!$B$11*1/5*MANU!DA173)*(1/5*MANU!DP173*'Weight '!$B$14)+('Weight '!$B$16*1/3*MANU!ET173)</f>
        <v>4.0697821428571404</v>
      </c>
      <c r="L4" s="1">
        <f>(2/5*'Weight '!$B$5*MANU!AT173)+('Weight '!$B$11*1/5*MANU!DB173)*(1/5*MANU!DQ173*'Weight '!$B$14)+('Weight '!$B$16*1/3*MANU!EU173)</f>
        <v>3.7084863523573182</v>
      </c>
      <c r="M4" s="1">
        <f>(2/5*'Weight '!$B$5*MANU!AU173)+('Weight '!$B$11*1/5*MANU!DC173)*(1/5*MANU!DR173*'Weight '!$B$14)+('Weight '!$B$16*1/3*MANU!EV173)</f>
        <v>4.2499319419237729</v>
      </c>
      <c r="N4" s="1">
        <f>(2/5*'Weight '!$B$5*MANU!AV173)+('Weight '!$B$11*1/5*MANU!DD173)*(1/5*MANU!DS173*'Weight '!$B$14)+('Weight '!$B$16*1/3*MANU!EW173)</f>
        <v>6.6340979020978956</v>
      </c>
      <c r="O4" s="1">
        <f>(2/5*'Weight '!$B$5*MANU!AW173)+('Weight '!$B$11*1/5*MANU!DE173)*(1/5*MANU!DT173*'Weight '!$B$14)+('Weight '!$B$16*1/3*MANU!EX173)</f>
        <v>5.027429245283014</v>
      </c>
      <c r="P4" s="1">
        <f>(2/5*'Weight '!$B$5*MANU!AX173)+('Weight '!$B$11*1/5*MANU!DF173)*(1/5*MANU!DU173*'Weight '!$B$14)+('Weight '!$B$16*1/3*MANU!EY173)</f>
        <v>5.2745682102628253</v>
      </c>
    </row>
    <row r="5" spans="1:16" ht="15">
      <c r="A5" s="1" t="s">
        <v>931</v>
      </c>
      <c r="B5" s="1">
        <f>(2/5*'Weight '!$B$5*MANU!AJ174)+('Weight '!$B$11*1/5*MANU!CR174)*(1/5*MANU!DG174*'Weight '!$B$14)+('Weight '!$B$16*1/3*MANU!EK174)</f>
        <v>2.4287440869230972</v>
      </c>
      <c r="C5" s="1">
        <f>(2/5*'Weight '!$B$5*MANU!AK174)+('Weight '!$B$11*1/5*MANU!CS174)*(1/5*MANU!DH174*'Weight '!$B$14)+('Weight '!$B$16*1/3*MANU!EL174)</f>
        <v>2.7670574771702796</v>
      </c>
      <c r="D5" s="1">
        <f>(2/5*'Weight '!$B$5*MANU!AL174)+('Weight '!$B$11*1/5*MANU!CT174)*(1/5*MANU!DI174*'Weight '!$B$14)+('Weight '!$B$16*1/3*MANU!EM174)</f>
        <v>2.2139208416431293</v>
      </c>
      <c r="E5" s="1">
        <f>(2/5*'Weight '!$B$5*MANU!AM174)+('Weight '!$B$11*1/5*MANU!CU174)*(1/5*MANU!DJ174*'Weight '!$B$14)+('Weight '!$B$16*1/3*MANU!EN174)</f>
        <v>1.9841920476721477</v>
      </c>
      <c r="F5" s="1">
        <f>(2/5*'Weight '!$B$5*MANU!AN174)+('Weight '!$B$11*1/5*MANU!CV174)*(1/5*MANU!DK174*'Weight '!$B$14)+('Weight '!$B$16*1/3*MANU!EO174)</f>
        <v>1.2711578617460966</v>
      </c>
      <c r="G5" s="1">
        <f>(2/5*'Weight '!$B$5*MANU!AO174)+('Weight '!$B$11*1/5*MANU!CW174)*(1/5*MANU!DL174*'Weight '!$B$14)+('Weight '!$B$16*1/3*MANU!EP174)</f>
        <v>0.80767963923157704</v>
      </c>
      <c r="H5" s="1">
        <f>(2/5*'Weight '!$B$5*MANU!AP174)+('Weight '!$B$11*1/5*MANU!CX174)*(1/5*MANU!DM174*'Weight '!$B$14)+('Weight '!$B$16*1/3*MANU!EQ174)</f>
        <v>1.1249479072204429</v>
      </c>
      <c r="I5" s="1">
        <f>(2/5*'Weight '!$B$5*MANU!AQ174)+('Weight '!$B$11*1/5*MANU!CY174)*(1/5*MANU!DN174*'Weight '!$B$14)+('Weight '!$B$16*1/3*MANU!ER174)</f>
        <v>1.7820406072264929</v>
      </c>
      <c r="J5" s="1">
        <f>(2/5*'Weight '!$B$5*MANU!AR174)+('Weight '!$B$11*1/5*MANU!CZ174)*(1/5*MANU!DO174*'Weight '!$B$14)+('Weight '!$B$16*1/3*MANU!ES174)</f>
        <v>1.7321604147731948</v>
      </c>
      <c r="K5" s="1">
        <f>(2/5*'Weight '!$B$5*MANU!AS174)+('Weight '!$B$11*1/5*MANU!DA174)*(1/5*MANU!DP174*'Weight '!$B$14)+('Weight '!$B$16*1/3*MANU!ET174)</f>
        <v>0.92147875853956407</v>
      </c>
      <c r="L5" s="1">
        <f>(2/5*'Weight '!$B$5*MANU!AT174)+('Weight '!$B$11*1/5*MANU!DB174)*(1/5*MANU!DQ174*'Weight '!$B$14)+('Weight '!$B$16*1/3*MANU!EU174)</f>
        <v>1.4478583478683531</v>
      </c>
      <c r="M5" s="1">
        <f>(2/5*'Weight '!$B$5*MANU!AU174)+('Weight '!$B$11*1/5*MANU!DC174)*(1/5*MANU!DR174*'Weight '!$B$14)+('Weight '!$B$16*1/3*MANU!EV174)</f>
        <v>2.0959796795309376</v>
      </c>
      <c r="N5" s="1">
        <f>(2/5*'Weight '!$B$5*MANU!AV174)+('Weight '!$B$11*1/5*MANU!DD174)*(1/5*MANU!DS174*'Weight '!$B$14)+('Weight '!$B$16*1/3*MANU!EW174)</f>
        <v>3.0609808612440177</v>
      </c>
      <c r="O5" s="1">
        <f>(2/5*'Weight '!$B$5*MANU!AW174)+('Weight '!$B$11*1/5*MANU!DE174)*(1/5*MANU!DT174*'Weight '!$B$14)+('Weight '!$B$16*1/3*MANU!EX174)</f>
        <v>3.4245933232169952</v>
      </c>
      <c r="P5" s="1">
        <f>(2/5*'Weight '!$B$5*MANU!AX174)+('Weight '!$B$11*1/5*MANU!DF174)*(1/5*MANU!DU174*'Weight '!$B$14)+('Weight '!$B$16*1/3*MANU!EY174)</f>
        <v>2.7251104116222717</v>
      </c>
    </row>
    <row r="6" spans="1:16" ht="15">
      <c r="A6" s="1" t="s">
        <v>914</v>
      </c>
      <c r="B6" s="1">
        <f>(2/5*'Weight '!$B$5*MANU!AJ175)+('Weight '!$B$11*1/5*MANU!CR175)*(1/5*MANU!DG175*'Weight '!$B$14)+('Weight '!$B$16*1/3*MANU!EK175)</f>
        <v>7.9105596036141037</v>
      </c>
      <c r="C6" s="1">
        <f>(2/5*'Weight '!$B$5*MANU!AK175)+('Weight '!$B$11*1/5*MANU!CS175)*(1/5*MANU!DH175*'Weight '!$B$14)+('Weight '!$B$16*1/3*MANU!EL175)</f>
        <v>6.9224231075525697</v>
      </c>
      <c r="D6" s="1">
        <f>(2/5*'Weight '!$B$5*MANU!AL175)+('Weight '!$B$11*1/5*MANU!CT175)*(1/5*MANU!DI175*'Weight '!$B$14)+('Weight '!$B$16*1/3*MANU!EM175)</f>
        <v>5.1658645660696259</v>
      </c>
      <c r="E6" s="1">
        <f>(2/5*'Weight '!$B$5*MANU!AM175)+('Weight '!$B$11*1/5*MANU!CU175)*(1/5*MANU!DJ175*'Weight '!$B$14)+('Weight '!$B$16*1/3*MANU!EN175)</f>
        <v>4.8861524254251405</v>
      </c>
      <c r="F6" s="1">
        <f>(2/5*'Weight '!$B$5*MANU!AN175)+('Weight '!$B$11*1/5*MANU!CV175)*(1/5*MANU!DK175*'Weight '!$B$14)+('Weight '!$B$16*1/3*MANU!EO175)</f>
        <v>6.6404220779220751</v>
      </c>
      <c r="G6" s="1">
        <f>(2/5*'Weight '!$B$5*MANU!AO175)+('Weight '!$B$11*1/5*MANU!CW175)*(1/5*MANU!DL175*'Weight '!$B$14)+('Weight '!$B$16*1/3*MANU!EP175)</f>
        <v>6.7513083417764239</v>
      </c>
      <c r="H6" s="1">
        <f>(2/5*'Weight '!$B$5*MANU!AP175)+('Weight '!$B$11*1/5*MANU!CX175)*(1/5*MANU!DM175*'Weight '!$B$14)+('Weight '!$B$16*1/3*MANU!EQ175)</f>
        <v>6.7460469027375449</v>
      </c>
      <c r="I6" s="1">
        <f>(2/5*'Weight '!$B$5*MANU!AQ175)+('Weight '!$B$11*1/5*MANU!CY175)*(1/5*MANU!DN175*'Weight '!$B$14)+('Weight '!$B$16*1/3*MANU!ER175)</f>
        <v>7.0425216561102753</v>
      </c>
      <c r="J6" s="1">
        <f>(2/5*'Weight '!$B$5*MANU!AR175)+('Weight '!$B$11*1/5*MANU!CZ175)*(1/5*MANU!DO175*'Weight '!$B$14)+('Weight '!$B$16*1/3*MANU!ES175)</f>
        <v>7.6893199344515084</v>
      </c>
      <c r="K6" s="1">
        <f>(2/5*'Weight '!$B$5*MANU!AS175)+('Weight '!$B$11*1/5*MANU!DA175)*(1/5*MANU!DP175*'Weight '!$B$14)+('Weight '!$B$16*1/3*MANU!ET175)</f>
        <v>7.2900520291363113</v>
      </c>
      <c r="L6" s="1">
        <f>(2/5*'Weight '!$B$5*MANU!AT175)+('Weight '!$B$11*1/5*MANU!DB175)*(1/5*MANU!DQ175*'Weight '!$B$14)+('Weight '!$B$16*1/3*MANU!EU175)</f>
        <v>8.9229575615474754</v>
      </c>
      <c r="M6" s="1">
        <f>(2/5*'Weight '!$B$5*MANU!AU175)+('Weight '!$B$11*1/5*MANU!DC175)*(1/5*MANU!DR175*'Weight '!$B$14)+('Weight '!$B$16*1/3*MANU!EV175)</f>
        <v>9.3704621881598431</v>
      </c>
      <c r="N6" s="1">
        <f>(2/5*'Weight '!$B$5*MANU!AV175)+('Weight '!$B$11*1/5*MANU!DD175)*(1/5*MANU!DS175*'Weight '!$B$14)+('Weight '!$B$16*1/3*MANU!EW175)</f>
        <v>9.2624401913875563</v>
      </c>
      <c r="O6" s="1">
        <f>(2/5*'Weight '!$B$5*MANU!AW175)+('Weight '!$B$11*1/5*MANU!DE175)*(1/5*MANU!DT175*'Weight '!$B$14)+('Weight '!$B$16*1/3*MANU!EX175)</f>
        <v>8.5163922610015135</v>
      </c>
      <c r="P6" s="1">
        <f>(2/5*'Weight '!$B$5*MANU!AX175)+('Weight '!$B$11*1/5*MANU!DF175)*(1/5*MANU!DU175*'Weight '!$B$14)+('Weight '!$B$16*1/3*MANU!EY175)</f>
        <v>5.8859110169491524</v>
      </c>
    </row>
    <row r="7" spans="1:16" ht="15">
      <c r="A7" s="1" t="s">
        <v>921</v>
      </c>
      <c r="B7" s="1">
        <f>(2/5*'Weight '!$B$5*MANU!AJ176)+('Weight '!$B$11*1/5*MANU!CR176)*(1/5*MANU!DG176*'Weight '!$B$14)+('Weight '!$B$16*1/3*MANU!EK176)</f>
        <v>7.5794546166117787</v>
      </c>
      <c r="C7" s="1">
        <f>(2/5*'Weight '!$B$5*MANU!AK176)+('Weight '!$B$11*1/5*MANU!CS176)*(1/5*MANU!DH176*'Weight '!$B$14)+('Weight '!$B$16*1/3*MANU!EL176)</f>
        <v>4.1459697444466466</v>
      </c>
      <c r="D7" s="1">
        <f>(2/5*'Weight '!$B$5*MANU!AL176)+('Weight '!$B$11*1/5*MANU!CT176)*(1/5*MANU!DI176*'Weight '!$B$14)+('Weight '!$B$16*1/3*MANU!EM176)</f>
        <v>4.2090772704316493</v>
      </c>
      <c r="E7" s="1">
        <f>(2/5*'Weight '!$B$5*MANU!AM176)+('Weight '!$B$11*1/5*MANU!CU176)*(1/5*MANU!DJ176*'Weight '!$B$14)+('Weight '!$B$16*1/3*MANU!EN176)</f>
        <v>6.2065029640150016</v>
      </c>
      <c r="F7" s="1">
        <f>(2/5*'Weight '!$B$5*MANU!AN176)+('Weight '!$B$11*1/5*MANU!CV176)*(1/5*MANU!DK176*'Weight '!$B$14)+('Weight '!$B$16*1/3*MANU!EO176)</f>
        <v>8.4154231290594907</v>
      </c>
      <c r="G7" s="1">
        <f>(2/5*'Weight '!$B$5*MANU!AO176)+('Weight '!$B$11*1/5*MANU!CW176)*(1/5*MANU!DL176*'Weight '!$B$14)+('Weight '!$B$16*1/3*MANU!EP176)</f>
        <v>7.4763143082291972</v>
      </c>
      <c r="H7" s="1">
        <f>(2/5*'Weight '!$B$5*MANU!AP176)+('Weight '!$B$11*1/5*MANU!CX176)*(1/5*MANU!DM176*'Weight '!$B$14)+('Weight '!$B$16*1/3*MANU!EQ176)</f>
        <v>6.8661682904165833</v>
      </c>
      <c r="I7" s="1">
        <f>(2/5*'Weight '!$B$5*MANU!AQ176)+('Weight '!$B$11*1/5*MANU!CY176)*(1/5*MANU!DN176*'Weight '!$B$14)+('Weight '!$B$16*1/3*MANU!ER176)</f>
        <v>7.3818663833053249</v>
      </c>
      <c r="J7" s="1">
        <f>(2/5*'Weight '!$B$5*MANU!AR176)+('Weight '!$B$11*1/5*MANU!CZ176)*(1/5*MANU!DO176*'Weight '!$B$14)+('Weight '!$B$16*1/3*MANU!ES176)</f>
        <v>7.5001344814241415</v>
      </c>
      <c r="K7" s="1">
        <f>(2/5*'Weight '!$B$5*MANU!AS176)+('Weight '!$B$11*1/5*MANU!DA176)*(1/5*MANU!DP176*'Weight '!$B$14)+('Weight '!$B$16*1/3*MANU!ET176)</f>
        <v>7.7695569114663776</v>
      </c>
      <c r="L7" s="1">
        <f>(2/5*'Weight '!$B$5*MANU!AT176)+('Weight '!$B$11*1/5*MANU!DB176)*(1/5*MANU!DQ176*'Weight '!$B$14)+('Weight '!$B$16*1/3*MANU!EU176)</f>
        <v>6.1280476549607537</v>
      </c>
      <c r="M7" s="1">
        <f>(2/5*'Weight '!$B$5*MANU!AU176)+('Weight '!$B$11*1/5*MANU!DC176)*(1/5*MANU!DR176*'Weight '!$B$14)+('Weight '!$B$16*1/3*MANU!EV176)</f>
        <v>5.02903761632908</v>
      </c>
      <c r="N7" s="1">
        <f>(2/5*'Weight '!$B$5*MANU!AV176)+('Weight '!$B$11*1/5*MANU!DD176)*(1/5*MANU!DS176*'Weight '!$B$14)+('Weight '!$B$16*1/3*MANU!EW176)</f>
        <v>4.8679254545454498</v>
      </c>
      <c r="O7" s="1">
        <f>(2/5*'Weight '!$B$5*MANU!AW176)+('Weight '!$B$11*1/5*MANU!DE176)*(1/5*MANU!DT176*'Weight '!$B$14)+('Weight '!$B$16*1/3*MANU!EX176)</f>
        <v>2.1673889595209745</v>
      </c>
      <c r="P7" s="1">
        <f>(2/5*'Weight '!$B$5*MANU!AX176)+('Weight '!$B$11*1/5*MANU!DF176)*(1/5*MANU!DU176*'Weight '!$B$14)+('Weight '!$B$16*1/3*MANU!EY176)</f>
        <v>0</v>
      </c>
    </row>
    <row r="8" spans="1:16" ht="15">
      <c r="A8" s="1" t="s">
        <v>716</v>
      </c>
      <c r="B8" s="1">
        <f>(2/5*'Weight '!$B$5*MANU!AJ177)+('Weight '!$B$11*1/5*MANU!CR177)*(1/5*MANU!DG177*'Weight '!$B$14)+('Weight '!$B$16*1/3*MANU!EK177)</f>
        <v>7.5155611208307445</v>
      </c>
      <c r="C8" s="1">
        <f>(2/5*'Weight '!$B$5*MANU!AK177)+('Weight '!$B$11*1/5*MANU!CS177)*(1/5*MANU!DH177*'Weight '!$B$14)+('Weight '!$B$16*1/3*MANU!EL177)</f>
        <v>7.0814298306888794</v>
      </c>
      <c r="D8" s="1">
        <f>(2/5*'Weight '!$B$5*MANU!AL177)+('Weight '!$B$11*1/5*MANU!CT177)*(1/5*MANU!DI177*'Weight '!$B$14)+('Weight '!$B$16*1/3*MANU!EM177)</f>
        <v>7.7414677579047035</v>
      </c>
      <c r="E8" s="1">
        <f>(2/5*'Weight '!$B$5*MANU!AM177)+('Weight '!$B$11*1/5*MANU!CU177)*(1/5*MANU!DJ177*'Weight '!$B$14)+('Weight '!$B$16*1/3*MANU!EN177)</f>
        <v>7.8969506977356456</v>
      </c>
      <c r="F8" s="1">
        <f>(2/5*'Weight '!$B$5*MANU!AN177)+('Weight '!$B$11*1/5*MANU!CV177)*(1/5*MANU!DK177*'Weight '!$B$14)+('Weight '!$B$16*1/3*MANU!EO177)</f>
        <v>6.5351648351648315</v>
      </c>
      <c r="G8" s="1">
        <f>(2/5*'Weight '!$B$5*MANU!AO177)+('Weight '!$B$11*1/5*MANU!CW177)*(1/5*MANU!DL177*'Weight '!$B$14)+('Weight '!$B$16*1/3*MANU!EP177)</f>
        <v>6.7925904848132035</v>
      </c>
      <c r="H8" s="1">
        <f>(2/5*'Weight '!$B$5*MANU!AP177)+('Weight '!$B$11*1/5*MANU!CX177)*(1/5*MANU!DM177*'Weight '!$B$14)+('Weight '!$B$16*1/3*MANU!EQ177)</f>
        <v>6.6517894515556346</v>
      </c>
      <c r="I8" s="1">
        <f>(2/5*'Weight '!$B$5*MANU!AQ177)+('Weight '!$B$11*1/5*MANU!CY177)*(1/5*MANU!DN177*'Weight '!$B$14)+('Weight '!$B$16*1/3*MANU!ER177)</f>
        <v>7.2116342213114679</v>
      </c>
      <c r="J8" s="1">
        <f>(2/5*'Weight '!$B$5*MANU!AR177)+('Weight '!$B$11*1/5*MANU!CZ177)*(1/5*MANU!DO177*'Weight '!$B$14)+('Weight '!$B$16*1/3*MANU!ES177)</f>
        <v>6.970059988150485</v>
      </c>
      <c r="K8" s="1">
        <f>(2/5*'Weight '!$B$5*MANU!AS177)+('Weight '!$B$11*1/5*MANU!DA177)*(1/5*MANU!DP177*'Weight '!$B$14)+('Weight '!$B$16*1/3*MANU!ET177)</f>
        <v>7.3897873742629177</v>
      </c>
      <c r="L8" s="1">
        <f>(2/5*'Weight '!$B$5*MANU!AT177)+('Weight '!$B$11*1/5*MANU!DB177)*(1/5*MANU!DQ177*'Weight '!$B$14)+('Weight '!$B$16*1/3*MANU!EU177)</f>
        <v>6.8262116898341949</v>
      </c>
      <c r="M8" s="1">
        <f>(2/5*'Weight '!$B$5*MANU!AU177)+('Weight '!$B$11*1/5*MANU!DC177)*(1/5*MANU!DR177*'Weight '!$B$14)+('Weight '!$B$16*1/3*MANU!EV177)</f>
        <v>7.2636673820923416</v>
      </c>
      <c r="N8" s="1">
        <f>(2/5*'Weight '!$B$5*MANU!AV177)+('Weight '!$B$11*1/5*MANU!DD177)*(1/5*MANU!DS177*'Weight '!$B$14)+('Weight '!$B$16*1/3*MANU!EW177)</f>
        <v>6.8623175990675955</v>
      </c>
      <c r="O8" s="1">
        <f>(2/5*'Weight '!$B$5*MANU!AW177)+('Weight '!$B$11*1/5*MANU!DE177)*(1/5*MANU!DT177*'Weight '!$B$14)+('Weight '!$B$16*1/3*MANU!EX177)</f>
        <v>4.606073444613048</v>
      </c>
      <c r="P8" s="1">
        <f>(2/5*'Weight '!$B$5*MANU!AX177)+('Weight '!$B$11*1/5*MANU!DF177)*(1/5*MANU!DU177*'Weight '!$B$14)+('Weight '!$B$16*1/3*MANU!EY177)</f>
        <v>0</v>
      </c>
    </row>
    <row r="9" spans="1:16" ht="15">
      <c r="A9" s="1" t="s">
        <v>626</v>
      </c>
      <c r="B9" s="1">
        <f>(2/5*'Weight '!$B$5*MANU!AJ178)+('Weight '!$B$11*1/5*MANU!CR178)*(1/5*MANU!DG178*'Weight '!$B$14)+('Weight '!$B$16*1/3*MANU!EK178)</f>
        <v>5.1137595717507613</v>
      </c>
      <c r="C9" s="1">
        <f>(2/5*'Weight '!$B$5*MANU!AK178)+('Weight '!$B$11*1/5*MANU!CS178)*(1/5*MANU!DH178*'Weight '!$B$14)+('Weight '!$B$16*1/3*MANU!EL178)</f>
        <v>3.4752182744667528</v>
      </c>
      <c r="D9" s="1">
        <f>(2/5*'Weight '!$B$5*MANU!AL178)+('Weight '!$B$11*1/5*MANU!CT178)*(1/5*MANU!DI178*'Weight '!$B$14)+('Weight '!$B$16*1/3*MANU!EM178)</f>
        <v>3.5088106271671249</v>
      </c>
      <c r="E9" s="1">
        <f>(2/5*'Weight '!$B$5*MANU!AM178)+('Weight '!$B$11*1/5*MANU!CU178)*(1/5*MANU!DJ178*'Weight '!$B$14)+('Weight '!$B$16*1/3*MANU!EN178)</f>
        <v>3.3441782783674743</v>
      </c>
      <c r="F9" s="1">
        <f>(2/5*'Weight '!$B$5*MANU!AN178)+('Weight '!$B$11*1/5*MANU!CV178)*(1/5*MANU!DK178*'Weight '!$B$14)+('Weight '!$B$16*1/3*MANU!EO178)</f>
        <v>3.2561149809095018</v>
      </c>
      <c r="G9" s="1">
        <f>(2/5*'Weight '!$B$5*MANU!AO178)+('Weight '!$B$11*1/5*MANU!CW178)*(1/5*MANU!DL178*'Weight '!$B$14)+('Weight '!$B$16*1/3*MANU!EP178)</f>
        <v>3.5687568389057756</v>
      </c>
      <c r="H9" s="1">
        <f>(2/5*'Weight '!$B$5*MANU!AP178)+('Weight '!$B$11*1/5*MANU!CX178)*(1/5*MANU!DM178*'Weight '!$B$14)+('Weight '!$B$16*1/3*MANU!EQ178)</f>
        <v>3.6005259169287913</v>
      </c>
      <c r="I9" s="1">
        <f>(2/5*'Weight '!$B$5*MANU!AQ178)+('Weight '!$B$11*1/5*MANU!CY178)*(1/5*MANU!DN178*'Weight '!$B$14)+('Weight '!$B$16*1/3*MANU!ER178)</f>
        <v>3.4593335435056694</v>
      </c>
      <c r="J9" s="1">
        <f>(2/5*'Weight '!$B$5*MANU!AR178)+('Weight '!$B$11*1/5*MANU!CZ178)*(1/5*MANU!DO178*'Weight '!$B$14)+('Weight '!$B$16*1/3*MANU!ES178)</f>
        <v>3.3753197668504411</v>
      </c>
      <c r="K9" s="1">
        <f>(2/5*'Weight '!$B$5*MANU!AS178)+('Weight '!$B$11*1/5*MANU!DA178)*(1/5*MANU!DP178*'Weight '!$B$14)+('Weight '!$B$16*1/3*MANU!ET178)</f>
        <v>3.1997880940494263</v>
      </c>
      <c r="L9" s="1">
        <f>(2/5*'Weight '!$B$5*MANU!AT178)+('Weight '!$B$11*1/5*MANU!DB178)*(1/5*MANU!DQ178*'Weight '!$B$14)+('Weight '!$B$16*1/3*MANU!EU178)</f>
        <v>3.4262514654161773</v>
      </c>
      <c r="M9" s="1">
        <f>(2/5*'Weight '!$B$5*MANU!AU178)+('Weight '!$B$11*1/5*MANU!DC178)*(1/5*MANU!DR178*'Weight '!$B$14)+('Weight '!$B$16*1/3*MANU!EV178)</f>
        <v>3.5745241883522443</v>
      </c>
      <c r="N9" s="1">
        <f>(2/5*'Weight '!$B$5*MANU!AV178)+('Weight '!$B$11*1/5*MANU!DD178)*(1/5*MANU!DS178*'Weight '!$B$14)+('Weight '!$B$16*1/3*MANU!EW178)</f>
        <v>4.8817308884297494</v>
      </c>
      <c r="O9" s="1">
        <f>(2/5*'Weight '!$B$5*MANU!AW178)+('Weight '!$B$11*1/5*MANU!DE178)*(1/5*MANU!DT178*'Weight '!$B$14)+('Weight '!$B$16*1/3*MANU!EX178)</f>
        <v>4.6734263305117256</v>
      </c>
      <c r="P9" s="1">
        <f>(2/5*'Weight '!$B$5*MANU!AX178)+('Weight '!$B$11*1/5*MANU!DF178)*(1/5*MANU!DU178*'Weight '!$B$14)+('Weight '!$B$16*1/3*MANU!EY178)</f>
        <v>3.9272923148363112</v>
      </c>
    </row>
    <row r="10" spans="1:16" ht="15">
      <c r="A10" s="1" t="s">
        <v>921</v>
      </c>
      <c r="B10" s="1">
        <f>(2/5*'Weight '!$B$5*MANU!AJ179)+('Weight '!$B$11*1/5*MANU!CR179)*(1/5*MANU!DG179*'Weight '!$B$14)+('Weight '!$B$16*1/3*MANU!EK179)</f>
        <v>8.5433417184264986</v>
      </c>
      <c r="C10" s="1">
        <f>(2/5*'Weight '!$B$5*MANU!AK179)+('Weight '!$B$11*1/5*MANU!CS179)*(1/5*MANU!DH179*'Weight '!$B$14)+('Weight '!$B$16*1/3*MANU!EL179)</f>
        <v>8.1374057979193655</v>
      </c>
      <c r="D10" s="1">
        <f>(2/5*'Weight '!$B$5*MANU!AL179)+('Weight '!$B$11*1/5*MANU!CT179)*(1/5*MANU!DI179*'Weight '!$B$14)+('Weight '!$B$16*1/3*MANU!EM179)</f>
        <v>8.2112360344646049</v>
      </c>
      <c r="E10" s="1">
        <f>(2/5*'Weight '!$B$5*MANU!AM179)+('Weight '!$B$11*1/5*MANU!CU179)*(1/5*MANU!DJ179*'Weight '!$B$14)+('Weight '!$B$16*1/3*MANU!EN179)</f>
        <v>8.0659440296092217</v>
      </c>
      <c r="F10" s="1">
        <f>(2/5*'Weight '!$B$5*MANU!AN179)+('Weight '!$B$11*1/5*MANU!CV179)*(1/5*MANU!DK179*'Weight '!$B$14)+('Weight '!$B$16*1/3*MANU!EO179)</f>
        <v>7.4014968404423325</v>
      </c>
      <c r="G10" s="1">
        <f>(2/5*'Weight '!$B$5*MANU!AO179)+('Weight '!$B$11*1/5*MANU!CW179)*(1/5*MANU!DL179*'Weight '!$B$14)+('Weight '!$B$16*1/3*MANU!EP179)</f>
        <v>6.4685052447552405</v>
      </c>
      <c r="H10" s="1">
        <f>(2/5*'Weight '!$B$5*MANU!AP179)+('Weight '!$B$11*1/5*MANU!CX179)*(1/5*MANU!DM179*'Weight '!$B$14)+('Weight '!$B$16*1/3*MANU!EQ179)</f>
        <v>7.2345864661654096</v>
      </c>
      <c r="I10" s="1">
        <f>(2/5*'Weight '!$B$5*MANU!AQ179)+('Weight '!$B$11*1/5*MANU!CY179)*(1/5*MANU!DN179*'Weight '!$B$14)+('Weight '!$B$16*1/3*MANU!ER179)</f>
        <v>7.3951019023056457</v>
      </c>
      <c r="J10" s="1">
        <f>(2/5*'Weight '!$B$5*MANU!AR179)+('Weight '!$B$11*1/5*MANU!CZ179)*(1/5*MANU!DO179*'Weight '!$B$14)+('Weight '!$B$16*1/3*MANU!ES179)</f>
        <v>7.308508630201759</v>
      </c>
      <c r="K10" s="1">
        <f>(2/5*'Weight '!$B$5*MANU!AS179)+('Weight '!$B$11*1/5*MANU!DA179)*(1/5*MANU!DP179*'Weight '!$B$14)+('Weight '!$B$16*1/3*MANU!ET179)</f>
        <v>8.4336840039659542</v>
      </c>
      <c r="L10" s="1">
        <f>(2/5*'Weight '!$B$5*MANU!AT179)+('Weight '!$B$11*1/5*MANU!DB179)*(1/5*MANU!DQ179*'Weight '!$B$14)+('Weight '!$B$16*1/3*MANU!EU179)</f>
        <v>8.3108529965970028</v>
      </c>
      <c r="M10" s="1">
        <f>(2/5*'Weight '!$B$5*MANU!AU179)+('Weight '!$B$11*1/5*MANU!DC179)*(1/5*MANU!DR179*'Weight '!$B$14)+('Weight '!$B$16*1/3*MANU!EV179)</f>
        <v>8.3275096298777367</v>
      </c>
      <c r="N10" s="1">
        <f>(2/5*'Weight '!$B$5*MANU!AV179)+('Weight '!$B$11*1/5*MANU!DD179)*(1/5*MANU!DS179*'Weight '!$B$14)+('Weight '!$B$16*1/3*MANU!EW179)</f>
        <v>6.8769659205291642</v>
      </c>
      <c r="O10" s="1">
        <f>(2/5*'Weight '!$B$5*MANU!AW179)+('Weight '!$B$11*1/5*MANU!DE179)*(1/5*MANU!DT179*'Weight '!$B$14)+('Weight '!$B$16*1/3*MANU!EX179)</f>
        <v>4.0093614718614674</v>
      </c>
      <c r="P10" s="1">
        <f>(2/5*'Weight '!$B$5*MANU!AX179)+('Weight '!$B$11*1/5*MANU!DF179)*(1/5*MANU!DU179*'Weight '!$B$14)+('Weight '!$B$16*1/3*MANU!EY179)</f>
        <v>4.7123925139099603</v>
      </c>
    </row>
    <row r="12" spans="1:16" ht="15">
      <c r="A12" s="7" t="s">
        <v>1001</v>
      </c>
      <c r="B12" s="7">
        <v>0</v>
      </c>
      <c r="C12" s="7">
        <f t="shared" si="1" ref="C12:P12">B12-1</f>
        <v>-1</v>
      </c>
      <c r="D12" s="7">
        <f t="shared" si="1"/>
        <v>-2</v>
      </c>
      <c r="E12" s="7">
        <f t="shared" si="1"/>
        <v>-3</v>
      </c>
      <c r="F12" s="7">
        <f t="shared" si="1"/>
        <v>-4</v>
      </c>
      <c r="G12" s="7">
        <f t="shared" si="1"/>
        <v>-5</v>
      </c>
      <c r="H12" s="7">
        <f t="shared" si="1"/>
        <v>-6</v>
      </c>
      <c r="I12" s="7">
        <f t="shared" si="1"/>
        <v>-7</v>
      </c>
      <c r="J12" s="7">
        <f t="shared" si="1"/>
        <v>-8</v>
      </c>
      <c r="K12" s="7">
        <f t="shared" si="1"/>
        <v>-9</v>
      </c>
      <c r="L12" s="7">
        <f t="shared" si="1"/>
        <v>-10</v>
      </c>
      <c r="M12" s="7">
        <f t="shared" si="1"/>
        <v>-11</v>
      </c>
      <c r="N12" s="7">
        <f t="shared" si="1"/>
        <v>-12</v>
      </c>
      <c r="O12" s="7">
        <f t="shared" si="1"/>
        <v>-13</v>
      </c>
      <c r="P12" s="7">
        <f t="shared" si="1"/>
        <v>-14</v>
      </c>
    </row>
    <row r="13" spans="1:16" ht="15">
      <c r="A13" s="1" t="s">
        <v>801</v>
      </c>
      <c r="B13" s="1">
        <f>('Weight '!$B$3*MANU!F171)+('Weight '!$B$4*MANU!U171)+(3/5*'Weight '!$B$5*MANU!AJ171)+('Weight '!$B$8*MANU!AY171)+('Weight '!$B$9*MANU!BN171)+('Weight '!$B$10*MANU!CC171)+(4/5*'Weight '!$B$11*MANU!CR171)+(4/5*'Weight '!$B$14*MANU!DG171)+('Weight '!$B$15*MANU!DV171)+(2/3*'Weight '!$B$16*MANU!EK171)</f>
        <v>56.405216775580499</v>
      </c>
      <c r="C13" s="1">
        <f>('Weight '!$B$3*MANU!G171)+('Weight '!$B$4*MANU!V171)+(3/5*'Weight '!$B$5*MANU!AK171)+('Weight '!$B$8*MANU!AZ171)+('Weight '!$B$9*MANU!BO171)+('Weight '!$B$10*MANU!CD171)+(4/5*'Weight '!$B$11*MANU!CS171)+(4/5*'Weight '!$B$14*MANU!DH171)+('Weight '!$B$15*MANU!DW171)+(2/3*'Weight '!$B$16*MANU!EL171)</f>
        <v>66.264457203974189</v>
      </c>
      <c r="D13" s="1">
        <f>('Weight '!$B$3*MANU!H171)+('Weight '!$B$4*MANU!W171)+(3/5*'Weight '!$B$5*MANU!AL171)+('Weight '!$B$8*MANU!BA171)+('Weight '!$B$9*MANU!BP171)+('Weight '!$B$10*MANU!CE171)+(4/5*'Weight '!$B$11*MANU!CT171)+(4/5*'Weight '!$B$14*MANU!DI171)+('Weight '!$B$15*MANU!DX171)+(2/3*'Weight '!$B$16*MANU!EM171)</f>
        <v>59.208528575863923</v>
      </c>
      <c r="E13" s="1">
        <f>('Weight '!$B$3*MANU!I171)+('Weight '!$B$4*MANU!X171)+(3/5*'Weight '!$B$5*MANU!AM171)+('Weight '!$B$8*MANU!BB171)+('Weight '!$B$9*MANU!BQ171)+('Weight '!$B$10*MANU!CF171)+(4/5*'Weight '!$B$11*MANU!CU171)+(4/5*'Weight '!$B$14*MANU!DJ171)+('Weight '!$B$15*MANU!DY171)+(2/3*'Weight '!$B$16*MANU!EN171)</f>
        <v>60.961306702775843</v>
      </c>
      <c r="F13" s="1">
        <f>('Weight '!$B$3*MANU!J171)+('Weight '!$B$4*MANU!Y171)+(3/5*'Weight '!$B$5*MANU!AN171)+('Weight '!$B$8*MANU!BC171)+('Weight '!$B$9*MANU!BR171)+('Weight '!$B$10*MANU!CG171)+(4/5*'Weight '!$B$11*MANU!CV171)+(4/5*'Weight '!$B$14*MANU!DK171)+('Weight '!$B$15*MANU!DZ171)+(2/3*'Weight '!$B$16*MANU!EO171)</f>
        <v>53.291958041958011</v>
      </c>
      <c r="G13" s="1">
        <f>('Weight '!$B$3*MANU!K171)+('Weight '!$B$4*MANU!Z171)+(3/5*'Weight '!$B$5*MANU!AO171)+('Weight '!$B$8*MANU!BD171)+('Weight '!$B$9*MANU!BS171)+('Weight '!$B$10*MANU!CH171)+(4/5*'Weight '!$B$11*MANU!CW171)+(4/5*'Weight '!$B$14*MANU!DL171)+('Weight '!$B$15*MANU!EA171)+(2/3*'Weight '!$B$16*MANU!EP171)</f>
        <v>52.671833839918897</v>
      </c>
      <c r="H13" s="1">
        <f>('Weight '!$B$3*MANU!L171)+('Weight '!$B$4*MANU!AA171)+(3/5*'Weight '!$B$5*MANU!AP171)+('Weight '!$B$8*MANU!BE171)+('Weight '!$B$9*MANU!BT171)+('Weight '!$B$10*MANU!CI171)+(4/5*'Weight '!$B$11*MANU!CX171)+(4/5*'Weight '!$B$14*MANU!DM171)+('Weight '!$B$15*MANU!EB171)+(2/3*'Weight '!$B$16*MANU!EQ171)</f>
        <v>49.577458033573116</v>
      </c>
      <c r="I13" s="1">
        <f>('Weight '!$B$3*MANU!M171)+('Weight '!$B$4*MANU!AB171)+(3/5*'Weight '!$B$5*MANU!AQ171)+('Weight '!$B$8*MANU!BF171)+('Weight '!$B$9*MANU!BU171)+('Weight '!$B$10*MANU!CJ171)+(4/5*'Weight '!$B$11*MANU!CY171)+(4/5*'Weight '!$B$14*MANU!DN171)+('Weight '!$B$15*MANU!EC171)+(2/3*'Weight '!$B$16*MANU!ER171)</f>
        <v>50.39737509757996</v>
      </c>
      <c r="J13" s="1">
        <f>('Weight '!$B$3*MANU!N171)+('Weight '!$B$4*MANU!AC171)+(3/5*'Weight '!$B$5*MANU!AR171)+('Weight '!$B$8*MANU!BG171)+('Weight '!$B$9*MANU!BV171)+('Weight '!$B$10*MANU!CK171)+(4/5*'Weight '!$B$11*MANU!CZ171)+(4/5*'Weight '!$B$14*MANU!DO171)+('Weight '!$B$15*MANU!ED171)+(2/3*'Weight '!$B$16*MANU!ES171)</f>
        <v>50.648380566801606</v>
      </c>
      <c r="K13" s="1">
        <f>('Weight '!$B$3*MANU!O171)+('Weight '!$B$4*MANU!AD171)+(3/5*'Weight '!$B$5*MANU!AS171)+('Weight '!$B$8*MANU!BH171)+('Weight '!$B$9*MANU!BW171)+('Weight '!$B$10*MANU!CL171)+(4/5*'Weight '!$B$11*MANU!DA171)+(4/5*'Weight '!$B$14*MANU!DP171)+('Weight '!$B$15*MANU!EE171)+(2/3*'Weight '!$B$16*MANU!ET171)</f>
        <v>49.843151322635386</v>
      </c>
      <c r="L13" s="1">
        <f>('Weight '!$B$3*MANU!P171)+('Weight '!$B$4*MANU!AE171)+(3/5*'Weight '!$B$5*MANU!AT171)+('Weight '!$B$8*MANU!BI171)+('Weight '!$B$9*MANU!BX171)+('Weight '!$B$10*MANU!CM171)+(4/5*'Weight '!$B$11*MANU!DB171)+(4/5*'Weight '!$B$14*MANU!DQ171)+('Weight '!$B$15*MANU!EF171)+(2/3*'Weight '!$B$16*MANU!EU171)</f>
        <v>50.872022619129673</v>
      </c>
      <c r="M13" s="1">
        <f>('Weight '!$B$3*MANU!Q171)+('Weight '!$B$4*MANU!AF171)+(3/5*'Weight '!$B$5*MANU!AU171)+('Weight '!$B$8*MANU!BJ171)+('Weight '!$B$9*MANU!BY171)+('Weight '!$B$10*MANU!CN171)+(4/5*'Weight '!$B$11*MANU!DC171)+(4/5*'Weight '!$B$14*MANU!DR171)+('Weight '!$B$15*MANU!EG171)+(2/3*'Weight '!$B$16*MANU!EV171)</f>
        <v>43.406675864996785</v>
      </c>
      <c r="N13" s="1">
        <f>('Weight '!$B$3*MANU!R171)+('Weight '!$B$4*MANU!AG171)+(3/5*'Weight '!$B$5*MANU!AV171)+('Weight '!$B$8*MANU!BK171)+('Weight '!$B$9*MANU!BZ171)+('Weight '!$B$10*MANU!CO171)+(4/5*'Weight '!$B$11*MANU!DD171)+(4/5*'Weight '!$B$14*MANU!DS171)+('Weight '!$B$15*MANU!EH171)+(2/3*'Weight '!$B$16*MANU!EW171)</f>
        <v>24.096038961038929</v>
      </c>
      <c r="O13" s="1">
        <f>('Weight '!$B$3*MANU!S171)+('Weight '!$B$4*MANU!AH171)+(3/5*'Weight '!$B$5*MANU!AW171)+('Weight '!$B$8*MANU!BL171)+('Weight '!$B$9*MANU!CA171)+('Weight '!$B$10*MANU!CP171)+(4/5*'Weight '!$B$11*MANU!DE171)+(4/5*'Weight '!$B$14*MANU!DT171)+('Weight '!$B$15*MANU!EI171)+(2/3*'Weight '!$B$16*MANU!EX171)</f>
        <v>31.399585619236586</v>
      </c>
      <c r="P13" s="1">
        <f>('Weight '!$B$3*MANU!T171)+('Weight '!$B$4*MANU!AI171)+(3/5*'Weight '!$B$5*MANU!AX171)+('Weight '!$B$8*MANU!BM171)+('Weight '!$B$9*MANU!CB171)+('Weight '!$B$10*MANU!CQ171)+(4/5*'Weight '!$B$11*MANU!DF171)+(4/5*'Weight '!$B$14*MANU!DU171)+('Weight '!$B$15*MANU!EJ171)+(2/3*'Weight '!$B$16*MANU!EY171)</f>
        <v>37.054491525423721</v>
      </c>
    </row>
    <row r="14" spans="1:16" ht="15">
      <c r="A14" s="1" t="s">
        <v>825</v>
      </c>
      <c r="B14" s="1">
        <f>('Weight '!$B$3*MANU!F172)+('Weight '!$B$4*MANU!U172)+(3/5*'Weight '!$B$5*MANU!AJ172)+('Weight '!$B$8*MANU!AY172)+('Weight '!$B$9*MANU!BN172)+('Weight '!$B$10*MANU!CC172)+(4/5*'Weight '!$B$11*MANU!CR172)+(4/5*'Weight '!$B$14*MANU!DG172)+('Weight '!$B$15*MANU!DV172)+(2/3*'Weight '!$B$16*MANU!EK172)</f>
        <v>69.890782319420268</v>
      </c>
      <c r="C14" s="1">
        <f>('Weight '!$B$3*MANU!G172)+('Weight '!$B$4*MANU!V172)+(3/5*'Weight '!$B$5*MANU!AK172)+('Weight '!$B$8*MANU!AZ172)+('Weight '!$B$9*MANU!BO172)+('Weight '!$B$10*MANU!CD172)+(4/5*'Weight '!$B$11*MANU!CS172)+(4/5*'Weight '!$B$14*MANU!DH172)+('Weight '!$B$15*MANU!DW172)+(2/3*'Weight '!$B$16*MANU!EL172)</f>
        <v>68.380081412367332</v>
      </c>
      <c r="D14" s="1">
        <f>('Weight '!$B$3*MANU!H172)+('Weight '!$B$4*MANU!W172)+(3/5*'Weight '!$B$5*MANU!AL172)+('Weight '!$B$8*MANU!BA172)+('Weight '!$B$9*MANU!BP172)+('Weight '!$B$10*MANU!CE172)+(4/5*'Weight '!$B$11*MANU!CT172)+(4/5*'Weight '!$B$14*MANU!DI172)+('Weight '!$B$15*MANU!DX172)+(2/3*'Weight '!$B$16*MANU!EM172)</f>
        <v>68.723196754590873</v>
      </c>
      <c r="E14" s="1">
        <f>('Weight '!$B$3*MANU!I172)+('Weight '!$B$4*MANU!X172)+(3/5*'Weight '!$B$5*MANU!AM172)+('Weight '!$B$8*MANU!BB172)+('Weight '!$B$9*MANU!BQ172)+('Weight '!$B$10*MANU!CF172)+(4/5*'Weight '!$B$11*MANU!CU172)+(4/5*'Weight '!$B$14*MANU!DJ172)+('Weight '!$B$15*MANU!DY172)+(2/3*'Weight '!$B$16*MANU!EN172)</f>
        <v>69.076591394851746</v>
      </c>
      <c r="F14" s="1">
        <f>('Weight '!$B$3*MANU!J172)+('Weight '!$B$4*MANU!Y172)+(3/5*'Weight '!$B$5*MANU!AN172)+('Weight '!$B$8*MANU!BC172)+('Weight '!$B$9*MANU!BR172)+('Weight '!$B$10*MANU!CG172)+(4/5*'Weight '!$B$11*MANU!CV172)+(4/5*'Weight '!$B$14*MANU!DK172)+('Weight '!$B$15*MANU!DZ172)+(2/3*'Weight '!$B$16*MANU!EO172)</f>
        <v>0</v>
      </c>
      <c r="G14" s="1">
        <f>('Weight '!$B$3*MANU!K172)+('Weight '!$B$4*MANU!Z172)+(3/5*'Weight '!$B$5*MANU!AO172)+('Weight '!$B$8*MANU!BD172)+('Weight '!$B$9*MANU!BS172)+('Weight '!$B$10*MANU!CH172)+(4/5*'Weight '!$B$11*MANU!CW172)+(4/5*'Weight '!$B$14*MANU!DL172)+('Weight '!$B$15*MANU!EA172)+(2/3*'Weight '!$B$16*MANU!EP172)</f>
        <v>0</v>
      </c>
      <c r="H14" s="1">
        <f>('Weight '!$B$3*MANU!L172)+('Weight '!$B$4*MANU!AA172)+(3/5*'Weight '!$B$5*MANU!AP172)+('Weight '!$B$8*MANU!BE172)+('Weight '!$B$9*MANU!BT172)+('Weight '!$B$10*MANU!CI172)+(4/5*'Weight '!$B$11*MANU!CX172)+(4/5*'Weight '!$B$14*MANU!DM172)+('Weight '!$B$15*MANU!EB172)+(2/3*'Weight '!$B$16*MANU!EQ172)</f>
        <v>0</v>
      </c>
      <c r="I14" s="1">
        <f>('Weight '!$B$3*MANU!M172)+('Weight '!$B$4*MANU!AB172)+(3/5*'Weight '!$B$5*MANU!AQ172)+('Weight '!$B$8*MANU!BF172)+('Weight '!$B$9*MANU!BU172)+('Weight '!$B$10*MANU!CJ172)+(4/5*'Weight '!$B$11*MANU!CY172)+(4/5*'Weight '!$B$14*MANU!DN172)+('Weight '!$B$15*MANU!EC172)+(2/3*'Weight '!$B$16*MANU!ER172)</f>
        <v>0</v>
      </c>
      <c r="J14" s="1">
        <f>('Weight '!$B$3*MANU!N172)+('Weight '!$B$4*MANU!AC172)+(3/5*'Weight '!$B$5*MANU!AR172)+('Weight '!$B$8*MANU!BG172)+('Weight '!$B$9*MANU!BV172)+('Weight '!$B$10*MANU!CK172)+(4/5*'Weight '!$B$11*MANU!CZ172)+(4/5*'Weight '!$B$14*MANU!DO172)+('Weight '!$B$15*MANU!ED172)+(2/3*'Weight '!$B$16*MANU!ES172)</f>
        <v>0</v>
      </c>
      <c r="K14" s="1">
        <f>('Weight '!$B$3*MANU!O172)+('Weight '!$B$4*MANU!AD172)+(3/5*'Weight '!$B$5*MANU!AS172)+('Weight '!$B$8*MANU!BH172)+('Weight '!$B$9*MANU!BW172)+('Weight '!$B$10*MANU!CL172)+(4/5*'Weight '!$B$11*MANU!DA172)+(4/5*'Weight '!$B$14*MANU!DP172)+('Weight '!$B$15*MANU!EE172)+(2/3*'Weight '!$B$16*MANU!ET172)</f>
        <v>0</v>
      </c>
      <c r="L14" s="1">
        <f>('Weight '!$B$3*MANU!P172)+('Weight '!$B$4*MANU!AE172)+(3/5*'Weight '!$B$5*MANU!AT172)+('Weight '!$B$8*MANU!BI172)+('Weight '!$B$9*MANU!BX172)+('Weight '!$B$10*MANU!CM172)+(4/5*'Weight '!$B$11*MANU!DB172)+(4/5*'Weight '!$B$14*MANU!DQ172)+('Weight '!$B$15*MANU!EF172)+(2/3*'Weight '!$B$16*MANU!EU172)</f>
        <v>0</v>
      </c>
      <c r="M14" s="1">
        <f>('Weight '!$B$3*MANU!Q172)+('Weight '!$B$4*MANU!AF172)+(3/5*'Weight '!$B$5*MANU!AU172)+('Weight '!$B$8*MANU!BJ172)+('Weight '!$B$9*MANU!BY172)+('Weight '!$B$10*MANU!CN172)+(4/5*'Weight '!$B$11*MANU!DC172)+(4/5*'Weight '!$B$14*MANU!DR172)+('Weight '!$B$15*MANU!EG172)+(2/3*'Weight '!$B$16*MANU!EV172)</f>
        <v>0</v>
      </c>
      <c r="N14" s="1">
        <f>('Weight '!$B$3*MANU!R172)+('Weight '!$B$4*MANU!AG172)+(3/5*'Weight '!$B$5*MANU!AV172)+('Weight '!$B$8*MANU!BK172)+('Weight '!$B$9*MANU!BZ172)+('Weight '!$B$10*MANU!CO172)+(4/5*'Weight '!$B$11*MANU!DD172)+(4/5*'Weight '!$B$14*MANU!DS172)+('Weight '!$B$15*MANU!EH172)+(2/3*'Weight '!$B$16*MANU!EW172)</f>
        <v>0</v>
      </c>
      <c r="O14" s="1">
        <f>('Weight '!$B$3*MANU!S172)+('Weight '!$B$4*MANU!AH172)+(3/5*'Weight '!$B$5*MANU!AW172)+('Weight '!$B$8*MANU!BL172)+('Weight '!$B$9*MANU!CA172)+('Weight '!$B$10*MANU!CP172)+(4/5*'Weight '!$B$11*MANU!DE172)+(4/5*'Weight '!$B$14*MANU!DT172)+('Weight '!$B$15*MANU!EI172)+(2/3*'Weight '!$B$16*MANU!EX172)</f>
        <v>0</v>
      </c>
      <c r="P14" s="1">
        <f>('Weight '!$B$3*MANU!T172)+('Weight '!$B$4*MANU!AI172)+(3/5*'Weight '!$B$5*MANU!AX172)+('Weight '!$B$8*MANU!BM172)+('Weight '!$B$9*MANU!CB172)+('Weight '!$B$10*MANU!CQ172)+(4/5*'Weight '!$B$11*MANU!DF172)+(4/5*'Weight '!$B$14*MANU!DU172)+('Weight '!$B$15*MANU!EJ172)+(2/3*'Weight '!$B$16*MANU!EY172)</f>
        <v>0</v>
      </c>
    </row>
    <row r="15" spans="1:16" ht="15">
      <c r="A15" s="1" t="s">
        <v>867</v>
      </c>
      <c r="B15" s="1">
        <f>('Weight '!$B$3*MANU!F173)+('Weight '!$B$4*MANU!U173)+(3/5*'Weight '!$B$5*MANU!AJ173)+('Weight '!$B$8*MANU!AY173)+('Weight '!$B$9*MANU!BN173)+('Weight '!$B$10*MANU!CC173)+(4/5*'Weight '!$B$11*MANU!CR173)+(4/5*'Weight '!$B$14*MANU!DG173)+('Weight '!$B$15*MANU!DV173)+(2/3*'Weight '!$B$16*MANU!EK173)</f>
        <v>54.261990672557658</v>
      </c>
      <c r="C15" s="1">
        <f>('Weight '!$B$3*MANU!G173)+('Weight '!$B$4*MANU!V173)+(3/5*'Weight '!$B$5*MANU!AK173)+('Weight '!$B$8*MANU!AZ173)+('Weight '!$B$9*MANU!BO173)+('Weight '!$B$10*MANU!CD173)+(4/5*'Weight '!$B$11*MANU!CS173)+(4/5*'Weight '!$B$14*MANU!DH173)+('Weight '!$B$15*MANU!DW173)+(2/3*'Weight '!$B$16*MANU!EL173)</f>
        <v>53.036075274032349</v>
      </c>
      <c r="D15" s="1">
        <f>('Weight '!$B$3*MANU!H173)+('Weight '!$B$4*MANU!W173)+(3/5*'Weight '!$B$5*MANU!AL173)+('Weight '!$B$8*MANU!BA173)+('Weight '!$B$9*MANU!BP173)+('Weight '!$B$10*MANU!CE173)+(4/5*'Weight '!$B$11*MANU!CT173)+(4/5*'Weight '!$B$14*MANU!DI173)+('Weight '!$B$15*MANU!DX173)+(2/3*'Weight '!$B$16*MANU!EM173)</f>
        <v>49.688152011922476</v>
      </c>
      <c r="E15" s="1">
        <f>('Weight '!$B$3*MANU!I173)+('Weight '!$B$4*MANU!X173)+(3/5*'Weight '!$B$5*MANU!AM173)+('Weight '!$B$8*MANU!BB173)+('Weight '!$B$9*MANU!BQ173)+('Weight '!$B$10*MANU!CF173)+(4/5*'Weight '!$B$11*MANU!CU173)+(4/5*'Weight '!$B$14*MANU!DJ173)+('Weight '!$B$15*MANU!DY173)+(2/3*'Weight '!$B$16*MANU!EN173)</f>
        <v>49.076694915254201</v>
      </c>
      <c r="F15" s="1">
        <f>('Weight '!$B$3*MANU!J173)+('Weight '!$B$4*MANU!Y173)+(3/5*'Weight '!$B$5*MANU!AN173)+('Weight '!$B$8*MANU!BC173)+('Weight '!$B$9*MANU!BR173)+('Weight '!$B$10*MANU!CG173)+(4/5*'Weight '!$B$11*MANU!CV173)+(4/5*'Weight '!$B$14*MANU!DK173)+('Weight '!$B$15*MANU!DZ173)+(2/3*'Weight '!$B$16*MANU!EO173)</f>
        <v>44.308417508417492</v>
      </c>
      <c r="G15" s="1">
        <f>('Weight '!$B$3*MANU!K173)+('Weight '!$B$4*MANU!Z173)+(3/5*'Weight '!$B$5*MANU!AO173)+('Weight '!$B$8*MANU!BD173)+('Weight '!$B$9*MANU!BS173)+('Weight '!$B$10*MANU!CH173)+(4/5*'Weight '!$B$11*MANU!CW173)+(4/5*'Weight '!$B$14*MANU!DL173)+('Weight '!$B$15*MANU!EA173)+(2/3*'Weight '!$B$16*MANU!EP173)</f>
        <v>32.190442986054101</v>
      </c>
      <c r="H15" s="1">
        <f>('Weight '!$B$3*MANU!L173)+('Weight '!$B$4*MANU!AA173)+(3/5*'Weight '!$B$5*MANU!AP173)+('Weight '!$B$8*MANU!BE173)+('Weight '!$B$9*MANU!BT173)+('Weight '!$B$10*MANU!CI173)+(4/5*'Weight '!$B$11*MANU!CX173)+(4/5*'Weight '!$B$14*MANU!DM173)+('Weight '!$B$15*MANU!EB173)+(2/3*'Weight '!$B$16*MANU!EQ173)</f>
        <v>32.413906976744165</v>
      </c>
      <c r="I15" s="1">
        <f>('Weight '!$B$3*MANU!M173)+('Weight '!$B$4*MANU!AB173)+(3/5*'Weight '!$B$5*MANU!AQ173)+('Weight '!$B$8*MANU!BF173)+('Weight '!$B$9*MANU!BU173)+('Weight '!$B$10*MANU!CJ173)+(4/5*'Weight '!$B$11*MANU!CY173)+(4/5*'Weight '!$B$14*MANU!DN173)+('Weight '!$B$15*MANU!EC173)+(2/3*'Weight '!$B$16*MANU!ER173)</f>
        <v>32.838196555217806</v>
      </c>
      <c r="J15" s="1">
        <f>('Weight '!$B$3*MANU!N173)+('Weight '!$B$4*MANU!AC173)+(3/5*'Weight '!$B$5*MANU!AR173)+('Weight '!$B$8*MANU!BG173)+('Weight '!$B$9*MANU!BV173)+('Weight '!$B$10*MANU!CK173)+(4/5*'Weight '!$B$11*MANU!CZ173)+(4/5*'Weight '!$B$14*MANU!DO173)+('Weight '!$B$15*MANU!ED173)+(2/3*'Weight '!$B$16*MANU!ES173)</f>
        <v>31.917447045707863</v>
      </c>
      <c r="K15" s="1">
        <f>('Weight '!$B$3*MANU!O173)+('Weight '!$B$4*MANU!AD173)+(3/5*'Weight '!$B$5*MANU!AS173)+('Weight '!$B$8*MANU!BH173)+('Weight '!$B$9*MANU!BW173)+('Weight '!$B$10*MANU!CL173)+(4/5*'Weight '!$B$11*MANU!DA173)+(4/5*'Weight '!$B$14*MANU!DP173)+('Weight '!$B$15*MANU!EE173)+(2/3*'Weight '!$B$16*MANU!ET173)</f>
        <v>32.179285714285712</v>
      </c>
      <c r="L15" s="1">
        <f>('Weight '!$B$3*MANU!P173)+('Weight '!$B$4*MANU!AE173)+(3/5*'Weight '!$B$5*MANU!AT173)+('Weight '!$B$8*MANU!BI173)+('Weight '!$B$9*MANU!BX173)+('Weight '!$B$10*MANU!CM173)+(4/5*'Weight '!$B$11*MANU!DB173)+(4/5*'Weight '!$B$14*MANU!DQ173)+('Weight '!$B$15*MANU!EF173)+(2/3*'Weight '!$B$16*MANU!EU173)</f>
        <v>27.559842845326699</v>
      </c>
      <c r="M15" s="1">
        <f>('Weight '!$B$3*MANU!Q173)+('Weight '!$B$4*MANU!AF173)+(3/5*'Weight '!$B$5*MANU!AU173)+('Weight '!$B$8*MANU!BJ173)+('Weight '!$B$9*MANU!BY173)+('Weight '!$B$10*MANU!CN173)+(4/5*'Weight '!$B$11*MANU!DC173)+(4/5*'Weight '!$B$14*MANU!DR173)+('Weight '!$B$15*MANU!EG173)+(2/3*'Weight '!$B$16*MANU!EV173)</f>
        <v>28.06306715063517</v>
      </c>
      <c r="N15" s="1">
        <f>('Weight '!$B$3*MANU!R173)+('Weight '!$B$4*MANU!AG173)+(3/5*'Weight '!$B$5*MANU!AV173)+('Weight '!$B$8*MANU!BK173)+('Weight '!$B$9*MANU!BZ173)+('Weight '!$B$10*MANU!CO173)+(4/5*'Weight '!$B$11*MANU!DD173)+(4/5*'Weight '!$B$14*MANU!DS173)+('Weight '!$B$15*MANU!EH173)+(2/3*'Weight '!$B$16*MANU!EW173)</f>
        <v>32.888461538461513</v>
      </c>
      <c r="O15" s="1">
        <f>('Weight '!$B$3*MANU!S173)+('Weight '!$B$4*MANU!AH173)+(3/5*'Weight '!$B$5*MANU!AW173)+('Weight '!$B$8*MANU!BL173)+('Weight '!$B$9*MANU!CA173)+('Weight '!$B$10*MANU!CP173)+(4/5*'Weight '!$B$11*MANU!DE173)+(4/5*'Weight '!$B$14*MANU!DT173)+('Weight '!$B$15*MANU!EI173)+(2/3*'Weight '!$B$16*MANU!EX173)</f>
        <v>42.569575471698073</v>
      </c>
      <c r="P15" s="1">
        <f>('Weight '!$B$3*MANU!T173)+('Weight '!$B$4*MANU!AI173)+(3/5*'Weight '!$B$5*MANU!AX173)+('Weight '!$B$8*MANU!BM173)+('Weight '!$B$9*MANU!CB173)+('Weight '!$B$10*MANU!CQ173)+(4/5*'Weight '!$B$11*MANU!DF173)+(4/5*'Weight '!$B$14*MANU!DU173)+('Weight '!$B$15*MANU!EJ173)+(2/3*'Weight '!$B$16*MANU!EY173)</f>
        <v>48.579161451814755</v>
      </c>
    </row>
    <row r="16" spans="1:16" ht="15">
      <c r="A16" s="1" t="s">
        <v>931</v>
      </c>
      <c r="B16" s="1">
        <f>('Weight '!$B$3*MANU!F174)+('Weight '!$B$4*MANU!U174)+(3/5*'Weight '!$B$5*MANU!AJ174)+('Weight '!$B$8*MANU!AY174)+('Weight '!$B$9*MANU!BN174)+('Weight '!$B$10*MANU!CC174)+(4/5*'Weight '!$B$11*MANU!CR174)+(4/5*'Weight '!$B$14*MANU!DG174)+('Weight '!$B$15*MANU!DV174)+(2/3*'Weight '!$B$16*MANU!EK174)</f>
        <v>36.455106382978698</v>
      </c>
      <c r="C16" s="1">
        <f>('Weight '!$B$3*MANU!G174)+('Weight '!$B$4*MANU!V174)+(3/5*'Weight '!$B$5*MANU!AK174)+('Weight '!$B$8*MANU!AZ174)+('Weight '!$B$9*MANU!BO174)+('Weight '!$B$10*MANU!CD174)+(4/5*'Weight '!$B$11*MANU!CS174)+(4/5*'Weight '!$B$14*MANU!DH174)+('Weight '!$B$15*MANU!DW174)+(2/3*'Weight '!$B$16*MANU!EL174)</f>
        <v>38.991583561046603</v>
      </c>
      <c r="D16" s="1">
        <f>('Weight '!$B$3*MANU!H174)+('Weight '!$B$4*MANU!W174)+(3/5*'Weight '!$B$5*MANU!AL174)+('Weight '!$B$8*MANU!BA174)+('Weight '!$B$9*MANU!BP174)+('Weight '!$B$10*MANU!CE174)+(4/5*'Weight '!$B$11*MANU!CT174)+(4/5*'Weight '!$B$14*MANU!DI174)+('Weight '!$B$15*MANU!DX174)+(2/3*'Weight '!$B$16*MANU!EM174)</f>
        <v>37.75806842365914</v>
      </c>
      <c r="E16" s="1">
        <f>('Weight '!$B$3*MANU!I174)+('Weight '!$B$4*MANU!X174)+(3/5*'Weight '!$B$5*MANU!AM174)+('Weight '!$B$8*MANU!BB174)+('Weight '!$B$9*MANU!BQ174)+('Weight '!$B$10*MANU!CF174)+(4/5*'Weight '!$B$11*MANU!CU174)+(4/5*'Weight '!$B$14*MANU!DJ174)+('Weight '!$B$15*MANU!DY174)+(2/3*'Weight '!$B$16*MANU!EN174)</f>
        <v>33.464664064677976</v>
      </c>
      <c r="F16" s="1">
        <f>('Weight '!$B$3*MANU!J174)+('Weight '!$B$4*MANU!Y174)+(3/5*'Weight '!$B$5*MANU!AN174)+('Weight '!$B$8*MANU!BC174)+('Weight '!$B$9*MANU!BR174)+('Weight '!$B$10*MANU!CG174)+(4/5*'Weight '!$B$11*MANU!CV174)+(4/5*'Weight '!$B$14*MANU!DK174)+('Weight '!$B$15*MANU!DZ174)+(2/3*'Weight '!$B$16*MANU!EO174)</f>
        <v>26.087934614405185</v>
      </c>
      <c r="G16" s="1">
        <f>('Weight '!$B$3*MANU!K174)+('Weight '!$B$4*MANU!Z174)+(3/5*'Weight '!$B$5*MANU!AO174)+('Weight '!$B$8*MANU!BD174)+('Weight '!$B$9*MANU!BS174)+('Weight '!$B$10*MANU!CH174)+(4/5*'Weight '!$B$11*MANU!CW174)+(4/5*'Weight '!$B$14*MANU!DL174)+('Weight '!$B$15*MANU!EA174)+(2/3*'Weight '!$B$16*MANU!EP174)</f>
        <v>21.95396626735797</v>
      </c>
      <c r="H16" s="1">
        <f>('Weight '!$B$3*MANU!L174)+('Weight '!$B$4*MANU!AA174)+(3/5*'Weight '!$B$5*MANU!AP174)+('Weight '!$B$8*MANU!BE174)+('Weight '!$B$9*MANU!BT174)+('Weight '!$B$10*MANU!CI174)+(4/5*'Weight '!$B$11*MANU!CX174)+(4/5*'Weight '!$B$14*MANU!DM174)+('Weight '!$B$15*MANU!EB174)+(2/3*'Weight '!$B$16*MANU!EQ174)</f>
        <v>23.794528746750476</v>
      </c>
      <c r="I16" s="1">
        <f>('Weight '!$B$3*MANU!M174)+('Weight '!$B$4*MANU!AB174)+(3/5*'Weight '!$B$5*MANU!AQ174)+('Weight '!$B$8*MANU!BF174)+('Weight '!$B$9*MANU!BU174)+('Weight '!$B$10*MANU!CJ174)+(4/5*'Weight '!$B$11*MANU!CY174)+(4/5*'Weight '!$B$14*MANU!DN174)+('Weight '!$B$15*MANU!EC174)+(2/3*'Weight '!$B$16*MANU!ER174)</f>
        <v>26.973061642689824</v>
      </c>
      <c r="J16" s="1">
        <f>('Weight '!$B$3*MANU!N174)+('Weight '!$B$4*MANU!AC174)+(3/5*'Weight '!$B$5*MANU!AR174)+('Weight '!$B$8*MANU!BG174)+('Weight '!$B$9*MANU!BV174)+('Weight '!$B$10*MANU!CK174)+(4/5*'Weight '!$B$11*MANU!CZ174)+(4/5*'Weight '!$B$14*MANU!DO174)+('Weight '!$B$15*MANU!ED174)+(2/3*'Weight '!$B$16*MANU!ES174)</f>
        <v>27.673804015533296</v>
      </c>
      <c r="K16" s="1">
        <f>('Weight '!$B$3*MANU!O174)+('Weight '!$B$4*MANU!AD174)+(3/5*'Weight '!$B$5*MANU!AS174)+('Weight '!$B$8*MANU!BH174)+('Weight '!$B$9*MANU!BW174)+('Weight '!$B$10*MANU!CL174)+(4/5*'Weight '!$B$11*MANU!DA174)+(4/5*'Weight '!$B$14*MANU!DP174)+('Weight '!$B$15*MANU!EE174)+(2/3*'Weight '!$B$16*MANU!ET174)</f>
        <v>20.606326064335143</v>
      </c>
      <c r="L16" s="1">
        <f>('Weight '!$B$3*MANU!P174)+('Weight '!$B$4*MANU!AE174)+(3/5*'Weight '!$B$5*MANU!AT174)+('Weight '!$B$8*MANU!BI174)+('Weight '!$B$9*MANU!BX174)+('Weight '!$B$10*MANU!CM174)+(4/5*'Weight '!$B$11*MANU!DB174)+(4/5*'Weight '!$B$14*MANU!DQ174)+('Weight '!$B$15*MANU!EF174)+(2/3*'Weight '!$B$16*MANU!EU174)</f>
        <v>20.748693277671311</v>
      </c>
      <c r="M16" s="1">
        <f>('Weight '!$B$3*MANU!Q174)+('Weight '!$B$4*MANU!AF174)+(3/5*'Weight '!$B$5*MANU!AU174)+('Weight '!$B$8*MANU!BJ174)+('Weight '!$B$9*MANU!BY174)+('Weight '!$B$10*MANU!CN174)+(4/5*'Weight '!$B$11*MANU!DC174)+(4/5*'Weight '!$B$14*MANU!DR174)+('Weight '!$B$15*MANU!EG174)+(2/3*'Weight '!$B$16*MANU!EV174)</f>
        <v>24.677159551825181</v>
      </c>
      <c r="N16" s="1">
        <f>('Weight '!$B$3*MANU!R174)+('Weight '!$B$4*MANU!AG174)+(3/5*'Weight '!$B$5*MANU!AV174)+('Weight '!$B$8*MANU!BK174)+('Weight '!$B$9*MANU!BZ174)+('Weight '!$B$10*MANU!CO174)+(4/5*'Weight '!$B$11*MANU!DD174)+(4/5*'Weight '!$B$14*MANU!DS174)+('Weight '!$B$15*MANU!EH174)+(2/3*'Weight '!$B$16*MANU!EW174)</f>
        <v>24.847926634768736</v>
      </c>
      <c r="O16" s="1">
        <f>('Weight '!$B$3*MANU!S174)+('Weight '!$B$4*MANU!AH174)+(3/5*'Weight '!$B$5*MANU!AW174)+('Weight '!$B$8*MANU!BL174)+('Weight '!$B$9*MANU!CA174)+('Weight '!$B$10*MANU!CP174)+(4/5*'Weight '!$B$11*MANU!DE174)+(4/5*'Weight '!$B$14*MANU!DT174)+('Weight '!$B$15*MANU!EI174)+(2/3*'Weight '!$B$16*MANU!EX174)</f>
        <v>36.163093702579673</v>
      </c>
      <c r="P16" s="1">
        <f>('Weight '!$B$3*MANU!T174)+('Weight '!$B$4*MANU!AI174)+(3/5*'Weight '!$B$5*MANU!AX174)+('Weight '!$B$8*MANU!BM174)+('Weight '!$B$9*MANU!CB174)+('Weight '!$B$10*MANU!CQ174)+(4/5*'Weight '!$B$11*MANU!DF174)+(4/5*'Weight '!$B$14*MANU!DU174)+('Weight '!$B$15*MANU!EJ174)+(2/3*'Weight '!$B$16*MANU!EY174)</f>
        <v>24.869249394673094</v>
      </c>
    </row>
    <row r="17" spans="1:16" ht="15">
      <c r="A17" s="1" t="s">
        <v>914</v>
      </c>
      <c r="B17" s="1">
        <f>('Weight '!$B$3*MANU!F175)+('Weight '!$B$4*MANU!U175)+(3/5*'Weight '!$B$5*MANU!AJ175)+('Weight '!$B$8*MANU!AY175)+('Weight '!$B$9*MANU!BN175)+('Weight '!$B$10*MANU!CC175)+(4/5*'Weight '!$B$11*MANU!CR175)+(4/5*'Weight '!$B$14*MANU!DG175)+('Weight '!$B$15*MANU!DV175)+(2/3*'Weight '!$B$16*MANU!EK175)</f>
        <v>76.37961738308924</v>
      </c>
      <c r="C17" s="1">
        <f>('Weight '!$B$3*MANU!G175)+('Weight '!$B$4*MANU!V175)+(3/5*'Weight '!$B$5*MANU!AK175)+('Weight '!$B$8*MANU!AZ175)+('Weight '!$B$9*MANU!BO175)+('Weight '!$B$10*MANU!CD175)+(4/5*'Weight '!$B$11*MANU!CS175)+(4/5*'Weight '!$B$14*MANU!DH175)+('Weight '!$B$15*MANU!DW175)+(2/3*'Weight '!$B$16*MANU!EL175)</f>
        <v>69.765965810034203</v>
      </c>
      <c r="D17" s="1">
        <f>('Weight '!$B$3*MANU!H175)+('Weight '!$B$4*MANU!W175)+(3/5*'Weight '!$B$5*MANU!AL175)+('Weight '!$B$8*MANU!BA175)+('Weight '!$B$9*MANU!BP175)+('Weight '!$B$10*MANU!CE175)+(4/5*'Weight '!$B$11*MANU!CT175)+(4/5*'Weight '!$B$14*MANU!DI175)+('Weight '!$B$15*MANU!DX175)+(2/3*'Weight '!$B$16*MANU!EM175)</f>
        <v>69.357702189120246</v>
      </c>
      <c r="E17" s="1">
        <f>('Weight '!$B$3*MANU!I175)+('Weight '!$B$4*MANU!X175)+(3/5*'Weight '!$B$5*MANU!AM175)+('Weight '!$B$8*MANU!BB175)+('Weight '!$B$9*MANU!BQ175)+('Weight '!$B$10*MANU!CF175)+(4/5*'Weight '!$B$11*MANU!CU175)+(4/5*'Weight '!$B$14*MANU!DJ175)+('Weight '!$B$15*MANU!DY175)+(2/3*'Weight '!$B$16*MANU!EN175)</f>
        <v>67.540458600501779</v>
      </c>
      <c r="F17" s="1">
        <f>('Weight '!$B$3*MANU!J175)+('Weight '!$B$4*MANU!Y175)+(3/5*'Weight '!$B$5*MANU!AN175)+('Weight '!$B$8*MANU!BC175)+('Weight '!$B$9*MANU!BR175)+('Weight '!$B$10*MANU!CG175)+(4/5*'Weight '!$B$11*MANU!CV175)+(4/5*'Weight '!$B$14*MANU!DK175)+('Weight '!$B$15*MANU!DZ175)+(2/3*'Weight '!$B$16*MANU!EO175)</f>
        <v>71.20634365634362</v>
      </c>
      <c r="G17" s="1">
        <f>('Weight '!$B$3*MANU!K175)+('Weight '!$B$4*MANU!Z175)+(3/5*'Weight '!$B$5*MANU!AO175)+('Weight '!$B$8*MANU!BD175)+('Weight '!$B$9*MANU!BS175)+('Weight '!$B$10*MANU!CH175)+(4/5*'Weight '!$B$11*MANU!CW175)+(4/5*'Weight '!$B$14*MANU!DL175)+('Weight '!$B$15*MANU!EA175)+(2/3*'Weight '!$B$16*MANU!EP175)</f>
        <v>74.023144208037806</v>
      </c>
      <c r="H17" s="1">
        <f>('Weight '!$B$3*MANU!L175)+('Weight '!$B$4*MANU!AA175)+(3/5*'Weight '!$B$5*MANU!AP175)+('Weight '!$B$8*MANU!BE175)+('Weight '!$B$9*MANU!BT175)+('Weight '!$B$10*MANU!CI175)+(4/5*'Weight '!$B$11*MANU!CX175)+(4/5*'Weight '!$B$14*MANU!DM175)+('Weight '!$B$15*MANU!EB175)+(2/3*'Weight '!$B$16*MANU!EQ175)</f>
        <v>75.935417639914021</v>
      </c>
      <c r="I17" s="1">
        <f>('Weight '!$B$3*MANU!M175)+('Weight '!$B$4*MANU!AB175)+(3/5*'Weight '!$B$5*MANU!AQ175)+('Weight '!$B$8*MANU!BF175)+('Weight '!$B$9*MANU!BU175)+('Weight '!$B$10*MANU!CJ175)+(4/5*'Weight '!$B$11*MANU!CY175)+(4/5*'Weight '!$B$14*MANU!DN175)+('Weight '!$B$15*MANU!EC175)+(2/3*'Weight '!$B$16*MANU!ER175)</f>
        <v>75.349357302533477</v>
      </c>
      <c r="J17" s="1">
        <f>('Weight '!$B$3*MANU!N175)+('Weight '!$B$4*MANU!AC175)+(3/5*'Weight '!$B$5*MANU!AR175)+('Weight '!$B$8*MANU!BG175)+('Weight '!$B$9*MANU!BV175)+('Weight '!$B$10*MANU!CK175)+(4/5*'Weight '!$B$11*MANU!CZ175)+(4/5*'Weight '!$B$14*MANU!DO175)+('Weight '!$B$15*MANU!ED175)+(2/3*'Weight '!$B$16*MANU!ES175)</f>
        <v>73.973279352226683</v>
      </c>
      <c r="K17" s="1">
        <f>('Weight '!$B$3*MANU!O175)+('Weight '!$B$4*MANU!AD175)+(3/5*'Weight '!$B$5*MANU!AS175)+('Weight '!$B$8*MANU!BH175)+('Weight '!$B$9*MANU!BW175)+('Weight '!$B$10*MANU!CL175)+(4/5*'Weight '!$B$11*MANU!DA175)+(4/5*'Weight '!$B$14*MANU!DP175)+('Weight '!$B$15*MANU!EE175)+(2/3*'Weight '!$B$16*MANU!ET175)</f>
        <v>72.132423442842239</v>
      </c>
      <c r="L17" s="1">
        <f>('Weight '!$B$3*MANU!P175)+('Weight '!$B$4*MANU!AE175)+(3/5*'Weight '!$B$5*MANU!AT175)+('Weight '!$B$8*MANU!BI175)+('Weight '!$B$9*MANU!BX175)+('Weight '!$B$10*MANU!CM175)+(4/5*'Weight '!$B$11*MANU!DB175)+(4/5*'Weight '!$B$14*MANU!DQ175)+('Weight '!$B$15*MANU!EF175)+(2/3*'Weight '!$B$16*MANU!EU175)</f>
        <v>76.755950762016411</v>
      </c>
      <c r="M17" s="1">
        <f>('Weight '!$B$3*MANU!Q175)+('Weight '!$B$4*MANU!AF175)+(3/5*'Weight '!$B$5*MANU!AU175)+('Weight '!$B$8*MANU!BJ175)+('Weight '!$B$9*MANU!BY175)+('Weight '!$B$10*MANU!CN175)+(4/5*'Weight '!$B$11*MANU!DC175)+(4/5*'Weight '!$B$14*MANU!DR175)+('Weight '!$B$15*MANU!EG175)+(2/3*'Weight '!$B$16*MANU!EV175)</f>
        <v>78.962309376710678</v>
      </c>
      <c r="N17" s="1">
        <f>('Weight '!$B$3*MANU!R175)+('Weight '!$B$4*MANU!AG175)+(3/5*'Weight '!$B$5*MANU!AV175)+('Weight '!$B$8*MANU!BK175)+('Weight '!$B$9*MANU!BZ175)+('Weight '!$B$10*MANU!CO175)+(4/5*'Weight '!$B$11*MANU!DD175)+(4/5*'Weight '!$B$14*MANU!DS175)+('Weight '!$B$15*MANU!EH175)+(2/3*'Weight '!$B$16*MANU!EW175)</f>
        <v>81.049362041467276</v>
      </c>
      <c r="O17" s="1">
        <f>('Weight '!$B$3*MANU!S175)+('Weight '!$B$4*MANU!AH175)+(3/5*'Weight '!$B$5*MANU!AW175)+('Weight '!$B$8*MANU!BL175)+('Weight '!$B$9*MANU!CA175)+('Weight '!$B$10*MANU!CP175)+(4/5*'Weight '!$B$11*MANU!DE175)+(4/5*'Weight '!$B$14*MANU!DT175)+('Weight '!$B$15*MANU!EI175)+(2/3*'Weight '!$B$16*MANU!EX175)</f>
        <v>74.529578907435493</v>
      </c>
      <c r="P17" s="1">
        <f>('Weight '!$B$3*MANU!T175)+('Weight '!$B$4*MANU!AI175)+(3/5*'Weight '!$B$5*MANU!AX175)+('Weight '!$B$8*MANU!BM175)+('Weight '!$B$9*MANU!CB175)+('Weight '!$B$10*MANU!CQ175)+(4/5*'Weight '!$B$11*MANU!DF175)+(4/5*'Weight '!$B$14*MANU!DU175)+('Weight '!$B$15*MANU!EJ175)+(2/3*'Weight '!$B$16*MANU!EY175)</f>
        <v>72.079819915254248</v>
      </c>
    </row>
    <row r="18" spans="1:16" ht="15">
      <c r="A18" s="1" t="s">
        <v>921</v>
      </c>
      <c r="B18" s="1">
        <f>('Weight '!$B$3*MANU!F176)+('Weight '!$B$4*MANU!U176)+(3/5*'Weight '!$B$5*MANU!AJ176)+('Weight '!$B$8*MANU!AY176)+('Weight '!$B$9*MANU!BN176)+('Weight '!$B$10*MANU!CC176)+(4/5*'Weight '!$B$11*MANU!CR176)+(4/5*'Weight '!$B$14*MANU!DG176)+('Weight '!$B$15*MANU!DV176)+(2/3*'Weight '!$B$16*MANU!EK176)</f>
        <v>79.218449811462364</v>
      </c>
      <c r="C18" s="1">
        <f>('Weight '!$B$3*MANU!G176)+('Weight '!$B$4*MANU!V176)+(3/5*'Weight '!$B$5*MANU!AK176)+('Weight '!$B$8*MANU!AZ176)+('Weight '!$B$9*MANU!BO176)+('Weight '!$B$10*MANU!CD176)+(4/5*'Weight '!$B$11*MANU!CS176)+(4/5*'Weight '!$B$14*MANU!DH176)+('Weight '!$B$15*MANU!DW176)+(2/3*'Weight '!$B$16*MANU!EL176)</f>
        <v>73.66424478920672</v>
      </c>
      <c r="D18" s="1">
        <f>('Weight '!$B$3*MANU!H176)+('Weight '!$B$4*MANU!W176)+(3/5*'Weight '!$B$5*MANU!AL176)+('Weight '!$B$8*MANU!BA176)+('Weight '!$B$9*MANU!BP176)+('Weight '!$B$10*MANU!CE176)+(4/5*'Weight '!$B$11*MANU!CT176)+(4/5*'Weight '!$B$14*MANU!DI176)+('Weight '!$B$15*MANU!DX176)+(2/3*'Weight '!$B$16*MANU!EM176)</f>
        <v>72.567622891971908</v>
      </c>
      <c r="E18" s="1">
        <f>('Weight '!$B$3*MANU!I176)+('Weight '!$B$4*MANU!X176)+(3/5*'Weight '!$B$5*MANU!AM176)+('Weight '!$B$8*MANU!BB176)+('Weight '!$B$9*MANU!BQ176)+('Weight '!$B$10*MANU!CF176)+(4/5*'Weight '!$B$11*MANU!CU176)+(4/5*'Weight '!$B$14*MANU!DJ176)+('Weight '!$B$15*MANU!DY176)+(2/3*'Weight '!$B$16*MANU!EN176)</f>
        <v>74.860108526174372</v>
      </c>
      <c r="F18" s="1">
        <f>('Weight '!$B$3*MANU!J176)+('Weight '!$B$4*MANU!Y176)+(3/5*'Weight '!$B$5*MANU!AN176)+('Weight '!$B$8*MANU!BC176)+('Weight '!$B$9*MANU!BR176)+('Weight '!$B$10*MANU!CG176)+(4/5*'Weight '!$B$11*MANU!CV176)+(4/5*'Weight '!$B$14*MANU!DK176)+('Weight '!$B$15*MANU!DZ176)+(2/3*'Weight '!$B$16*MANU!EO176)</f>
        <v>76.625966625966612</v>
      </c>
      <c r="G18" s="1">
        <f>('Weight '!$B$3*MANU!K176)+('Weight '!$B$4*MANU!Z176)+(3/5*'Weight '!$B$5*MANU!AO176)+('Weight '!$B$8*MANU!BD176)+('Weight '!$B$9*MANU!BS176)+('Weight '!$B$10*MANU!CH176)+(4/5*'Weight '!$B$11*MANU!CW176)+(4/5*'Weight '!$B$14*MANU!DL176)+('Weight '!$B$15*MANU!EA176)+(2/3*'Weight '!$B$16*MANU!EP176)</f>
        <v>72.529439276247757</v>
      </c>
      <c r="H18" s="1">
        <f>('Weight '!$B$3*MANU!L176)+('Weight '!$B$4*MANU!AA176)+(3/5*'Weight '!$B$5*MANU!AP176)+('Weight '!$B$8*MANU!BE176)+('Weight '!$B$9*MANU!BT176)+('Weight '!$B$10*MANU!CI176)+(4/5*'Weight '!$B$11*MANU!CX176)+(4/5*'Weight '!$B$14*MANU!DM176)+('Weight '!$B$15*MANU!EB176)+(2/3*'Weight '!$B$16*MANU!EQ176)</f>
        <v>71.173875283334937</v>
      </c>
      <c r="I18" s="1">
        <f>('Weight '!$B$3*MANU!M176)+('Weight '!$B$4*MANU!AB176)+(3/5*'Weight '!$B$5*MANU!AQ176)+('Weight '!$B$8*MANU!BF176)+('Weight '!$B$9*MANU!BU176)+('Weight '!$B$10*MANU!CJ176)+(4/5*'Weight '!$B$11*MANU!CY176)+(4/5*'Weight '!$B$14*MANU!DN176)+('Weight '!$B$15*MANU!EC176)+(2/3*'Weight '!$B$16*MANU!ER176)</f>
        <v>74.351002505358224</v>
      </c>
      <c r="J18" s="1">
        <f>('Weight '!$B$3*MANU!N176)+('Weight '!$B$4*MANU!AC176)+(3/5*'Weight '!$B$5*MANU!AR176)+('Weight '!$B$8*MANU!BG176)+('Weight '!$B$9*MANU!BV176)+('Weight '!$B$10*MANU!CK176)+(4/5*'Weight '!$B$11*MANU!CZ176)+(4/5*'Weight '!$B$14*MANU!DO176)+('Weight '!$B$15*MANU!ED176)+(2/3*'Weight '!$B$16*MANU!ES176)</f>
        <v>72.80245296499163</v>
      </c>
      <c r="K18" s="1">
        <f>('Weight '!$B$3*MANU!O176)+('Weight '!$B$4*MANU!AD176)+(3/5*'Weight '!$B$5*MANU!AS176)+('Weight '!$B$8*MANU!BH176)+('Weight '!$B$9*MANU!BW176)+('Weight '!$B$10*MANU!CL176)+(4/5*'Weight '!$B$11*MANU!DA176)+(4/5*'Weight '!$B$14*MANU!DP176)+('Weight '!$B$15*MANU!EE176)+(2/3*'Weight '!$B$16*MANU!ET176)</f>
        <v>75.369569524590304</v>
      </c>
      <c r="L18" s="1">
        <f>('Weight '!$B$3*MANU!P176)+('Weight '!$B$4*MANU!AE176)+(3/5*'Weight '!$B$5*MANU!AT176)+('Weight '!$B$8*MANU!BI176)+('Weight '!$B$9*MANU!BX176)+('Weight '!$B$10*MANU!CM176)+(4/5*'Weight '!$B$11*MANU!DB176)+(4/5*'Weight '!$B$14*MANU!DQ176)+('Weight '!$B$15*MANU!EF176)+(2/3*'Weight '!$B$16*MANU!EU176)</f>
        <v>69.882902606760652</v>
      </c>
      <c r="M18" s="1">
        <f>('Weight '!$B$3*MANU!Q176)+('Weight '!$B$4*MANU!AF176)+(3/5*'Weight '!$B$5*MANU!AU176)+('Weight '!$B$8*MANU!BJ176)+('Weight '!$B$9*MANU!BY176)+('Weight '!$B$10*MANU!CN176)+(4/5*'Weight '!$B$11*MANU!DC176)+(4/5*'Weight '!$B$14*MANU!DR176)+('Weight '!$B$15*MANU!EG176)+(2/3*'Weight '!$B$16*MANU!EV176)</f>
        <v>64.127637444279301</v>
      </c>
      <c r="N18" s="1">
        <f>('Weight '!$B$3*MANU!R176)+('Weight '!$B$4*MANU!AG176)+(3/5*'Weight '!$B$5*MANU!AV176)+('Weight '!$B$8*MANU!BK176)+('Weight '!$B$9*MANU!BZ176)+('Weight '!$B$10*MANU!CO176)+(4/5*'Weight '!$B$11*MANU!DD176)+(4/5*'Weight '!$B$14*MANU!DS176)+('Weight '!$B$15*MANU!EH176)+(2/3*'Weight '!$B$16*MANU!EW176)</f>
        <v>64.769090909090863</v>
      </c>
      <c r="O18" s="1">
        <f>('Weight '!$B$3*MANU!S176)+('Weight '!$B$4*MANU!AH176)+(3/5*'Weight '!$B$5*MANU!AW176)+('Weight '!$B$8*MANU!BL176)+('Weight '!$B$9*MANU!CA176)+('Weight '!$B$10*MANU!CP176)+(4/5*'Weight '!$B$11*MANU!DE176)+(4/5*'Weight '!$B$14*MANU!DT176)+('Weight '!$B$15*MANU!EI176)+(2/3*'Weight '!$B$16*MANU!EX176)</f>
        <v>63.624394045031323</v>
      </c>
      <c r="P18" s="1">
        <f>('Weight '!$B$3*MANU!T176)+('Weight '!$B$4*MANU!AI176)+(3/5*'Weight '!$B$5*MANU!AX176)+('Weight '!$B$8*MANU!BM176)+('Weight '!$B$9*MANU!CB176)+('Weight '!$B$10*MANU!CQ176)+(4/5*'Weight '!$B$11*MANU!DF176)+(4/5*'Weight '!$B$14*MANU!DU176)+('Weight '!$B$15*MANU!EJ176)+(2/3*'Weight '!$B$16*MANU!EY176)</f>
        <v>0</v>
      </c>
    </row>
    <row r="19" spans="1:16" ht="15">
      <c r="A19" s="1" t="s">
        <v>716</v>
      </c>
      <c r="B19" s="1">
        <f>('Weight '!$B$3*MANU!F177)+('Weight '!$B$4*MANU!U177)+(3/5*'Weight '!$B$5*MANU!AJ177)+('Weight '!$B$8*MANU!AY177)+('Weight '!$B$9*MANU!BN177)+('Weight '!$B$10*MANU!CC177)+(4/5*'Weight '!$B$11*MANU!CR177)+(4/5*'Weight '!$B$14*MANU!DG177)+('Weight '!$B$15*MANU!DV177)+(2/3*'Weight '!$B$16*MANU!EK177)</f>
        <v>60.15155200632087</v>
      </c>
      <c r="C19" s="1">
        <f>('Weight '!$B$3*MANU!G177)+('Weight '!$B$4*MANU!V177)+(3/5*'Weight '!$B$5*MANU!AK177)+('Weight '!$B$8*MANU!AZ177)+('Weight '!$B$9*MANU!BO177)+('Weight '!$B$10*MANU!CD177)+(4/5*'Weight '!$B$11*MANU!CS177)+(4/5*'Weight '!$B$14*MANU!DH177)+('Weight '!$B$15*MANU!DW177)+(2/3*'Weight '!$B$16*MANU!EL177)</f>
        <v>59.237160296710186</v>
      </c>
      <c r="D19" s="1">
        <f>('Weight '!$B$3*MANU!H177)+('Weight '!$B$4*MANU!W177)+(3/5*'Weight '!$B$5*MANU!AL177)+('Weight '!$B$8*MANU!BA177)+('Weight '!$B$9*MANU!BP177)+('Weight '!$B$10*MANU!CE177)+(4/5*'Weight '!$B$11*MANU!CT177)+(4/5*'Weight '!$B$14*MANU!DI177)+('Weight '!$B$15*MANU!DX177)+(2/3*'Weight '!$B$16*MANU!EM177)</f>
        <v>59.106553838921272</v>
      </c>
      <c r="E19" s="1">
        <f>('Weight '!$B$3*MANU!I177)+('Weight '!$B$4*MANU!X177)+(3/5*'Weight '!$B$5*MANU!AM177)+('Weight '!$B$8*MANU!BB177)+('Weight '!$B$9*MANU!BQ177)+('Weight '!$B$10*MANU!CF177)+(4/5*'Weight '!$B$11*MANU!CU177)+(4/5*'Weight '!$B$14*MANU!DJ177)+('Weight '!$B$15*MANU!DY177)+(2/3*'Weight '!$B$16*MANU!EN177)</f>
        <v>66.50107732139719</v>
      </c>
      <c r="F19" s="1">
        <f>('Weight '!$B$3*MANU!J177)+('Weight '!$B$4*MANU!Y177)+(3/5*'Weight '!$B$5*MANU!AN177)+('Weight '!$B$8*MANU!BC177)+('Weight '!$B$9*MANU!BR177)+('Weight '!$B$10*MANU!CG177)+(4/5*'Weight '!$B$11*MANU!CV177)+(4/5*'Weight '!$B$14*MANU!DK177)+('Weight '!$B$15*MANU!DZ177)+(2/3*'Weight '!$B$16*MANU!EO177)</f>
        <v>64.748501498501469</v>
      </c>
      <c r="G19" s="1">
        <f>('Weight '!$B$3*MANU!K177)+('Weight '!$B$4*MANU!Z177)+(3/5*'Weight '!$B$5*MANU!AO177)+('Weight '!$B$8*MANU!BD177)+('Weight '!$B$9*MANU!BS177)+('Weight '!$B$10*MANU!CH177)+(4/5*'Weight '!$B$11*MANU!CW177)+(4/5*'Weight '!$B$14*MANU!DL177)+('Weight '!$B$15*MANU!EA177)+(2/3*'Weight '!$B$16*MANU!EP177)</f>
        <v>66.444072948328241</v>
      </c>
      <c r="H19" s="1">
        <f>('Weight '!$B$3*MANU!L177)+('Weight '!$B$4*MANU!AA177)+(3/5*'Weight '!$B$5*MANU!AP177)+('Weight '!$B$8*MANU!BE177)+('Weight '!$B$9*MANU!BT177)+('Weight '!$B$10*MANU!CI177)+(4/5*'Weight '!$B$11*MANU!CX177)+(4/5*'Weight '!$B$14*MANU!DM177)+('Weight '!$B$15*MANU!EB177)+(2/3*'Weight '!$B$16*MANU!EQ177)</f>
        <v>62.004019900962319</v>
      </c>
      <c r="I19" s="1">
        <f>('Weight '!$B$3*MANU!M177)+('Weight '!$B$4*MANU!AB177)+(3/5*'Weight '!$B$5*MANU!AQ177)+('Weight '!$B$8*MANU!BF177)+('Weight '!$B$9*MANU!BU177)+('Weight '!$B$10*MANU!CJ177)+(4/5*'Weight '!$B$11*MANU!CY177)+(4/5*'Weight '!$B$14*MANU!DN177)+('Weight '!$B$15*MANU!EC177)+(2/3*'Weight '!$B$16*MANU!ER177)</f>
        <v>66.916114008941861</v>
      </c>
      <c r="J19" s="1">
        <f>('Weight '!$B$3*MANU!N177)+('Weight '!$B$4*MANU!AC177)+(3/5*'Weight '!$B$5*MANU!AR177)+('Weight '!$B$8*MANU!BG177)+('Weight '!$B$9*MANU!BV177)+('Weight '!$B$10*MANU!CK177)+(4/5*'Weight '!$B$11*MANU!CZ177)+(4/5*'Weight '!$B$14*MANU!DO177)+('Weight '!$B$15*MANU!ED177)+(2/3*'Weight '!$B$16*MANU!ES177)</f>
        <v>64.740843783943888</v>
      </c>
      <c r="K19" s="1">
        <f>('Weight '!$B$3*MANU!O177)+('Weight '!$B$4*MANU!AD177)+(3/5*'Weight '!$B$5*MANU!AS177)+('Weight '!$B$8*MANU!BH177)+('Weight '!$B$9*MANU!BW177)+('Weight '!$B$10*MANU!CL177)+(4/5*'Weight '!$B$11*MANU!DA177)+(4/5*'Weight '!$B$14*MANU!DP177)+('Weight '!$B$15*MANU!EE177)+(2/3*'Weight '!$B$16*MANU!ET177)</f>
        <v>65.134181408255273</v>
      </c>
      <c r="L19" s="1">
        <f>('Weight '!$B$3*MANU!P177)+('Weight '!$B$4*MANU!AE177)+(3/5*'Weight '!$B$5*MANU!AT177)+('Weight '!$B$8*MANU!BI177)+('Weight '!$B$9*MANU!BX177)+('Weight '!$B$10*MANU!CM177)+(4/5*'Weight '!$B$11*MANU!DB177)+(4/5*'Weight '!$B$14*MANU!DQ177)+('Weight '!$B$15*MANU!EF177)+(2/3*'Weight '!$B$16*MANU!EU177)</f>
        <v>61.90814771395074</v>
      </c>
      <c r="M19" s="1">
        <f>('Weight '!$B$3*MANU!Q177)+('Weight '!$B$4*MANU!AF177)+(3/5*'Weight '!$B$5*MANU!AU177)+('Weight '!$B$8*MANU!BJ177)+('Weight '!$B$9*MANU!BY177)+('Weight '!$B$10*MANU!CN177)+(4/5*'Weight '!$B$11*MANU!DC177)+(4/5*'Weight '!$B$14*MANU!DR177)+('Weight '!$B$15*MANU!EG177)+(2/3*'Weight '!$B$16*MANU!EV177)</f>
        <v>55.529373727367762</v>
      </c>
      <c r="N19" s="1">
        <f>('Weight '!$B$3*MANU!R177)+('Weight '!$B$4*MANU!AG177)+(3/5*'Weight '!$B$5*MANU!AV177)+('Weight '!$B$8*MANU!BK177)+('Weight '!$B$9*MANU!BZ177)+('Weight '!$B$10*MANU!CO177)+(4/5*'Weight '!$B$11*MANU!DD177)+(4/5*'Weight '!$B$14*MANU!DS177)+('Weight '!$B$15*MANU!EH177)+(2/3*'Weight '!$B$16*MANU!EW177)</f>
        <v>67.23392773892769</v>
      </c>
      <c r="O19" s="1">
        <f>('Weight '!$B$3*MANU!S177)+('Weight '!$B$4*MANU!AH177)+(3/5*'Weight '!$B$5*MANU!AW177)+('Weight '!$B$8*MANU!BL177)+('Weight '!$B$9*MANU!CA177)+('Weight '!$B$10*MANU!CP177)+(4/5*'Weight '!$B$11*MANU!DE177)+(4/5*'Weight '!$B$14*MANU!DT177)+('Weight '!$B$15*MANU!EI177)+(2/3*'Weight '!$B$16*MANU!EX177)</f>
        <v>46.620373292867981</v>
      </c>
      <c r="P19" s="1">
        <f>('Weight '!$B$3*MANU!T177)+('Weight '!$B$4*MANU!AI177)+(3/5*'Weight '!$B$5*MANU!AX177)+('Weight '!$B$8*MANU!BM177)+('Weight '!$B$9*MANU!CB177)+('Weight '!$B$10*MANU!CQ177)+(4/5*'Weight '!$B$11*MANU!DF177)+(4/5*'Weight '!$B$14*MANU!DU177)+('Weight '!$B$15*MANU!EJ177)+(2/3*'Weight '!$B$16*MANU!EY177)</f>
        <v>0</v>
      </c>
    </row>
    <row r="20" spans="1:16" ht="15">
      <c r="A20" s="1" t="s">
        <v>626</v>
      </c>
      <c r="B20" s="1">
        <f>('Weight '!$B$3*MANU!F178)+('Weight '!$B$4*MANU!U178)+(3/5*'Weight '!$B$5*MANU!AJ178)+('Weight '!$B$8*MANU!AY178)+('Weight '!$B$9*MANU!BN178)+('Weight '!$B$10*MANU!CC178)+(4/5*'Weight '!$B$11*MANU!CR178)+(4/5*'Weight '!$B$14*MANU!DG178)+('Weight '!$B$15*MANU!DV178)+(2/3*'Weight '!$B$16*MANU!EK178)</f>
        <v>61.549410070378478</v>
      </c>
      <c r="C20" s="1">
        <f>('Weight '!$B$3*MANU!G178)+('Weight '!$B$4*MANU!V178)+(3/5*'Weight '!$B$5*MANU!AK178)+('Weight '!$B$8*MANU!AZ178)+('Weight '!$B$9*MANU!BO178)+('Weight '!$B$10*MANU!CD178)+(4/5*'Weight '!$B$11*MANU!CS178)+(4/5*'Weight '!$B$14*MANU!DH178)+('Weight '!$B$15*MANU!DW178)+(2/3*'Weight '!$B$16*MANU!EL178)</f>
        <v>54.774211435397383</v>
      </c>
      <c r="D20" s="1">
        <f>('Weight '!$B$3*MANU!H178)+('Weight '!$B$4*MANU!W178)+(3/5*'Weight '!$B$5*MANU!AL178)+('Weight '!$B$8*MANU!BA178)+('Weight '!$B$9*MANU!BP178)+('Weight '!$B$10*MANU!CE178)+(4/5*'Weight '!$B$11*MANU!CT178)+(4/5*'Weight '!$B$14*MANU!DI178)+('Weight '!$B$15*MANU!DX178)+(2/3*'Weight '!$B$16*MANU!EM178)</f>
        <v>52.237089615971499</v>
      </c>
      <c r="E20" s="1">
        <f>('Weight '!$B$3*MANU!I178)+('Weight '!$B$4*MANU!X178)+(3/5*'Weight '!$B$5*MANU!AM178)+('Weight '!$B$8*MANU!BB178)+('Weight '!$B$9*MANU!BQ178)+('Weight '!$B$10*MANU!CF178)+(4/5*'Weight '!$B$11*MANU!CU178)+(4/5*'Weight '!$B$14*MANU!DJ178)+('Weight '!$B$15*MANU!DY178)+(2/3*'Weight '!$B$16*MANU!EN178)</f>
        <v>47.83789412870626</v>
      </c>
      <c r="F20" s="1">
        <f>('Weight '!$B$3*MANU!J178)+('Weight '!$B$4*MANU!Y178)+(3/5*'Weight '!$B$5*MANU!AN178)+('Weight '!$B$8*MANU!BC178)+('Weight '!$B$9*MANU!BR178)+('Weight '!$B$10*MANU!CG178)+(4/5*'Weight '!$B$11*MANU!CV178)+(4/5*'Weight '!$B$14*MANU!DK178)+('Weight '!$B$15*MANU!DZ178)+(2/3*'Weight '!$B$16*MANU!EO178)</f>
        <v>52.491672710850764</v>
      </c>
      <c r="G20" s="1">
        <f>('Weight '!$B$3*MANU!K178)+('Weight '!$B$4*MANU!Z178)+(3/5*'Weight '!$B$5*MANU!AO178)+('Weight '!$B$8*MANU!BD178)+('Weight '!$B$9*MANU!BS178)+('Weight '!$B$10*MANU!CH178)+(4/5*'Weight '!$B$11*MANU!CW178)+(4/5*'Weight '!$B$14*MANU!DL178)+('Weight '!$B$15*MANU!EA178)+(2/3*'Weight '!$B$16*MANU!EP178)</f>
        <v>53.715015197568384</v>
      </c>
      <c r="H20" s="1">
        <f>('Weight '!$B$3*MANU!L178)+('Weight '!$B$4*MANU!AA178)+(3/5*'Weight '!$B$5*MANU!AP178)+('Weight '!$B$8*MANU!BE178)+('Weight '!$B$9*MANU!BT178)+('Weight '!$B$10*MANU!CI178)+(4/5*'Weight '!$B$11*MANU!CX178)+(4/5*'Weight '!$B$14*MANU!DM178)+('Weight '!$B$15*MANU!EB178)+(2/3*'Weight '!$B$16*MANU!EQ178)</f>
        <v>52.405696741308233</v>
      </c>
      <c r="I20" s="1">
        <f>('Weight '!$B$3*MANU!M178)+('Weight '!$B$4*MANU!AB178)+(3/5*'Weight '!$B$5*MANU!AQ178)+('Weight '!$B$8*MANU!BF178)+('Weight '!$B$9*MANU!BU178)+('Weight '!$B$10*MANU!CJ178)+(4/5*'Weight '!$B$11*MANU!CY178)+(4/5*'Weight '!$B$14*MANU!DN178)+('Weight '!$B$15*MANU!EC178)+(2/3*'Weight '!$B$16*MANU!ER178)</f>
        <v>57.82178436317777</v>
      </c>
      <c r="J20" s="1">
        <f>('Weight '!$B$3*MANU!N178)+('Weight '!$B$4*MANU!AC178)+(3/5*'Weight '!$B$5*MANU!AR178)+('Weight '!$B$8*MANU!BG178)+('Weight '!$B$9*MANU!BV178)+('Weight '!$B$10*MANU!CK178)+(4/5*'Weight '!$B$11*MANU!CZ178)+(4/5*'Weight '!$B$14*MANU!DO178)+('Weight '!$B$15*MANU!ED178)+(2/3*'Weight '!$B$16*MANU!ES178)</f>
        <v>60.869296889304771</v>
      </c>
      <c r="K20" s="1">
        <f>('Weight '!$B$3*MANU!O178)+('Weight '!$B$4*MANU!AD178)+(3/5*'Weight '!$B$5*MANU!AS178)+('Weight '!$B$8*MANU!BH178)+('Weight '!$B$9*MANU!BW178)+('Weight '!$B$10*MANU!CL178)+(4/5*'Weight '!$B$11*MANU!DA178)+(4/5*'Weight '!$B$14*MANU!DP178)+('Weight '!$B$15*MANU!EE178)+(2/3*'Weight '!$B$16*MANU!ET178)</f>
        <v>43.719436641744785</v>
      </c>
      <c r="L20" s="1">
        <f>('Weight '!$B$3*MANU!P178)+('Weight '!$B$4*MANU!AE178)+(3/5*'Weight '!$B$5*MANU!AT178)+('Weight '!$B$8*MANU!BI178)+('Weight '!$B$9*MANU!BX178)+('Weight '!$B$10*MANU!CM178)+(4/5*'Weight '!$B$11*MANU!DB178)+(4/5*'Weight '!$B$14*MANU!DQ178)+('Weight '!$B$15*MANU!EF178)+(2/3*'Weight '!$B$16*MANU!EU178)</f>
        <v>48.012272672618494</v>
      </c>
      <c r="M20" s="1">
        <f>('Weight '!$B$3*MANU!Q178)+('Weight '!$B$4*MANU!AF178)+(3/5*'Weight '!$B$5*MANU!AU178)+('Weight '!$B$8*MANU!BJ178)+('Weight '!$B$9*MANU!BY178)+('Weight '!$B$10*MANU!CN178)+(4/5*'Weight '!$B$11*MANU!DC178)+(4/5*'Weight '!$B$14*MANU!DR178)+('Weight '!$B$15*MANU!EG178)+(2/3*'Weight '!$B$16*MANU!EV178)</f>
        <v>31.192239214190813</v>
      </c>
      <c r="N20" s="1">
        <f>('Weight '!$B$3*MANU!R178)+('Weight '!$B$4*MANU!AG178)+(3/5*'Weight '!$B$5*MANU!AV178)+('Weight '!$B$8*MANU!BK178)+('Weight '!$B$9*MANU!BZ178)+('Weight '!$B$10*MANU!CO178)+(4/5*'Weight '!$B$11*MANU!DD178)+(4/5*'Weight '!$B$14*MANU!DS178)+('Weight '!$B$15*MANU!EH178)+(2/3*'Weight '!$B$16*MANU!EW178)</f>
        <v>38.818598484848444</v>
      </c>
      <c r="O20" s="1">
        <f>('Weight '!$B$3*MANU!S178)+('Weight '!$B$4*MANU!AH178)+(3/5*'Weight '!$B$5*MANU!AW178)+('Weight '!$B$8*MANU!BL178)+('Weight '!$B$9*MANU!CA178)+('Weight '!$B$10*MANU!CP178)+(4/5*'Weight '!$B$11*MANU!DE178)+(4/5*'Weight '!$B$14*MANU!DT178)+('Weight '!$B$15*MANU!EI178)+(2/3*'Weight '!$B$16*MANU!EX178)</f>
        <v>37.758980382836306</v>
      </c>
      <c r="P20" s="1">
        <f>('Weight '!$B$3*MANU!T178)+('Weight '!$B$4*MANU!AI178)+(3/5*'Weight '!$B$5*MANU!AX178)+('Weight '!$B$8*MANU!BM178)+('Weight '!$B$9*MANU!CB178)+('Weight '!$B$10*MANU!CQ178)+(4/5*'Weight '!$B$11*MANU!DF178)+(4/5*'Weight '!$B$14*MANU!DU178)+('Weight '!$B$15*MANU!EJ178)+(2/3*'Weight '!$B$16*MANU!EY178)</f>
        <v>26.472820989087509</v>
      </c>
    </row>
    <row r="21" spans="1:16" ht="15">
      <c r="A21" s="1" t="s">
        <v>921</v>
      </c>
      <c r="B21" s="1">
        <f>('Weight '!$B$3*MANU!F179)+('Weight '!$B$4*MANU!U179)+(3/5*'Weight '!$B$5*MANU!AJ179)+('Weight '!$B$8*MANU!AY179)+('Weight '!$B$9*MANU!BN179)+('Weight '!$B$10*MANU!CC179)+(4/5*'Weight '!$B$11*MANU!CR179)+(4/5*'Weight '!$B$14*MANU!DG179)+('Weight '!$B$15*MANU!DV179)+(2/3*'Weight '!$B$16*MANU!EK179)</f>
        <v>75.247854037267047</v>
      </c>
      <c r="C21" s="1">
        <f>('Weight '!$B$3*MANU!G179)+('Weight '!$B$4*MANU!V179)+(3/5*'Weight '!$B$5*MANU!AK179)+('Weight '!$B$8*MANU!AZ179)+('Weight '!$B$9*MANU!BO179)+('Weight '!$B$10*MANU!CD179)+(4/5*'Weight '!$B$11*MANU!CS179)+(4/5*'Weight '!$B$14*MANU!DH179)+('Weight '!$B$15*MANU!DW179)+(2/3*'Weight '!$B$16*MANU!EL179)</f>
        <v>69.836529525744481</v>
      </c>
      <c r="D21" s="1">
        <f>('Weight '!$B$3*MANU!H179)+('Weight '!$B$4*MANU!W179)+(3/5*'Weight '!$B$5*MANU!AL179)+('Weight '!$B$8*MANU!BA179)+('Weight '!$B$9*MANU!BP179)+('Weight '!$B$10*MANU!CE179)+(4/5*'Weight '!$B$11*MANU!CT179)+(4/5*'Weight '!$B$14*MANU!DI179)+('Weight '!$B$15*MANU!DX179)+(2/3*'Weight '!$B$16*MANU!EM179)</f>
        <v>73.734249081495022</v>
      </c>
      <c r="E21" s="1">
        <f>('Weight '!$B$3*MANU!I179)+('Weight '!$B$4*MANU!X179)+(3/5*'Weight '!$B$5*MANU!AM179)+('Weight '!$B$8*MANU!BB179)+('Weight '!$B$9*MANU!BQ179)+('Weight '!$B$10*MANU!CF179)+(4/5*'Weight '!$B$11*MANU!CU179)+(4/5*'Weight '!$B$14*MANU!DJ179)+('Weight '!$B$15*MANU!DY179)+(2/3*'Weight '!$B$16*MANU!EN179)</f>
        <v>72.862142314956969</v>
      </c>
      <c r="F21" s="1">
        <f>('Weight '!$B$3*MANU!J179)+('Weight '!$B$4*MANU!Y179)+(3/5*'Weight '!$B$5*MANU!AN179)+('Weight '!$B$8*MANU!BC179)+('Weight '!$B$9*MANU!BR179)+('Weight '!$B$10*MANU!CG179)+(4/5*'Weight '!$B$11*MANU!CV179)+(4/5*'Weight '!$B$14*MANU!DK179)+('Weight '!$B$15*MANU!DZ179)+(2/3*'Weight '!$B$16*MANU!EO179)</f>
        <v>70.835887595301841</v>
      </c>
      <c r="G21" s="1">
        <f>('Weight '!$B$3*MANU!K179)+('Weight '!$B$4*MANU!Z179)+(3/5*'Weight '!$B$5*MANU!AO179)+('Weight '!$B$8*MANU!BD179)+('Weight '!$B$9*MANU!BS179)+('Weight '!$B$10*MANU!CH179)+(4/5*'Weight '!$B$11*MANU!CW179)+(4/5*'Weight '!$B$14*MANU!DL179)+('Weight '!$B$15*MANU!EA179)+(2/3*'Weight '!$B$16*MANU!EP179)</f>
        <v>65.540297202797177</v>
      </c>
      <c r="H21" s="1">
        <f>('Weight '!$B$3*MANU!L179)+('Weight '!$B$4*MANU!AA179)+(3/5*'Weight '!$B$5*MANU!AP179)+('Weight '!$B$8*MANU!BE179)+('Weight '!$B$9*MANU!BT179)+('Weight '!$B$10*MANU!CI179)+(4/5*'Weight '!$B$11*MANU!CX179)+(4/5*'Weight '!$B$14*MANU!DM179)+('Weight '!$B$15*MANU!EB179)+(2/3*'Weight '!$B$16*MANU!EQ179)</f>
        <v>66.249050818535679</v>
      </c>
      <c r="I21" s="1">
        <f>('Weight '!$B$3*MANU!M179)+('Weight '!$B$4*MANU!AB179)+(3/5*'Weight '!$B$5*MANU!AQ179)+('Weight '!$B$8*MANU!BF179)+('Weight '!$B$9*MANU!BU179)+('Weight '!$B$10*MANU!CJ179)+(4/5*'Weight '!$B$11*MANU!CY179)+(4/5*'Weight '!$B$14*MANU!DN179)+('Weight '!$B$15*MANU!EC179)+(2/3*'Weight '!$B$16*MANU!ER179)</f>
        <v>68.586444375496882</v>
      </c>
      <c r="J21" s="1">
        <f>('Weight '!$B$3*MANU!N179)+('Weight '!$B$4*MANU!AC179)+(3/5*'Weight '!$B$5*MANU!AR179)+('Weight '!$B$8*MANU!BG179)+('Weight '!$B$9*MANU!BV179)+('Weight '!$B$10*MANU!CK179)+(4/5*'Weight '!$B$11*MANU!CZ179)+(4/5*'Weight '!$B$14*MANU!DO179)+('Weight '!$B$15*MANU!ED179)+(2/3*'Weight '!$B$16*MANU!ES179)</f>
        <v>69.001923076923035</v>
      </c>
      <c r="K21" s="1">
        <f>('Weight '!$B$3*MANU!O179)+('Weight '!$B$4*MANU!AD179)+(3/5*'Weight '!$B$5*MANU!AS179)+('Weight '!$B$8*MANU!BH179)+('Weight '!$B$9*MANU!BW179)+('Weight '!$B$10*MANU!CL179)+(4/5*'Weight '!$B$11*MANU!DA179)+(4/5*'Weight '!$B$14*MANU!DP179)+('Weight '!$B$15*MANU!EE179)+(2/3*'Weight '!$B$16*MANU!ET179)</f>
        <v>73.806822688589563</v>
      </c>
      <c r="L21" s="1">
        <f>('Weight '!$B$3*MANU!P179)+('Weight '!$B$4*MANU!AE179)+(3/5*'Weight '!$B$5*MANU!AT179)+('Weight '!$B$8*MANU!BI179)+('Weight '!$B$9*MANU!BX179)+('Weight '!$B$10*MANU!CM179)+(4/5*'Weight '!$B$11*MANU!DB179)+(4/5*'Weight '!$B$14*MANU!DQ179)+('Weight '!$B$15*MANU!EF179)+(2/3*'Weight '!$B$16*MANU!EU179)</f>
        <v>70.788093764940754</v>
      </c>
      <c r="M21" s="1">
        <f>('Weight '!$B$3*MANU!Q179)+('Weight '!$B$4*MANU!AF179)+(3/5*'Weight '!$B$5*MANU!AU179)+('Weight '!$B$8*MANU!BJ179)+('Weight '!$B$9*MANU!BY179)+('Weight '!$B$10*MANU!CN179)+(4/5*'Weight '!$B$11*MANU!DC179)+(4/5*'Weight '!$B$14*MANU!DR179)+('Weight '!$B$15*MANU!EG179)+(2/3*'Weight '!$B$16*MANU!EV179)</f>
        <v>69.272255903533718</v>
      </c>
      <c r="N21" s="1">
        <f>('Weight '!$B$3*MANU!R179)+('Weight '!$B$4*MANU!AG179)+(3/5*'Weight '!$B$5*MANU!AV179)+('Weight '!$B$8*MANU!BK179)+('Weight '!$B$9*MANU!BZ179)+('Weight '!$B$10*MANU!CO179)+(4/5*'Weight '!$B$11*MANU!DD179)+(4/5*'Weight '!$B$14*MANU!DS179)+('Weight '!$B$15*MANU!EH179)+(2/3*'Weight '!$B$16*MANU!EW179)</f>
        <v>54.443903082011182</v>
      </c>
      <c r="O21" s="1">
        <f>('Weight '!$B$3*MANU!S179)+('Weight '!$B$4*MANU!AH179)+(3/5*'Weight '!$B$5*MANU!AW179)+('Weight '!$B$8*MANU!BL179)+('Weight '!$B$9*MANU!CA179)+('Weight '!$B$10*MANU!CP179)+(4/5*'Weight '!$B$11*MANU!DE179)+(4/5*'Weight '!$B$14*MANU!DT179)+('Weight '!$B$15*MANU!EI179)+(2/3*'Weight '!$B$16*MANU!EX179)</f>
        <v>51.450162337662277</v>
      </c>
      <c r="P21" s="1">
        <f>('Weight '!$B$3*MANU!T179)+('Weight '!$B$4*MANU!AI179)+(3/5*'Weight '!$B$5*MANU!AX179)+('Weight '!$B$8*MANU!BM179)+('Weight '!$B$9*MANU!CB179)+('Weight '!$B$10*MANU!CQ179)+(4/5*'Weight '!$B$11*MANU!DF179)+(4/5*'Weight '!$B$14*MANU!DU179)+('Weight '!$B$15*MANU!EJ179)+(2/3*'Weight '!$B$16*MANU!EY179)</f>
        <v>45.037450120833988</v>
      </c>
    </row>
  </sheetData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9e1c571c-7bd8-41c1-9573-5e9194f44e83}">
  <sheetPr codeName="Sheet26"/>
  <dimension ref="A1:P11"/>
  <sheetViews>
    <sheetView workbookViewId="0" topLeftCell="A1">
      <selection pane="topLeft" activeCell="B8" sqref="B8:P11"/>
    </sheetView>
  </sheetViews>
  <sheetFormatPr defaultColWidth="11.4242857142857" defaultRowHeight="15"/>
  <cols>
    <col min="1" max="1" width="21.1428571428571" style="1" bestFit="1" customWidth="1"/>
    <col min="2" max="16384" width="11.4285714285714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6" ht="15">
      <c r="A2" s="1" t="s">
        <v>578</v>
      </c>
      <c r="B2" s="1">
        <f>('Weight '!$B$3*MANU!F32)+(1/3*'Weight '!$B$4*MANU!U32)+(1/5*'Weight '!$B$5*MANU!AJ32)+(1/5*'Weight '!$B$14*MANU!DG32)</f>
        <v>16.060068855403639</v>
      </c>
      <c r="C2" s="1">
        <f>('Weight '!$B$3*MANU!G32)+(1/3*'Weight '!$B$4*MANU!V32)+(1/5*'Weight '!$B$5*MANU!AK32)+(1/5*'Weight '!$B$14*MANU!DH32)</f>
        <v>16.672142250765873</v>
      </c>
      <c r="D2" s="1">
        <f>('Weight '!$B$3*MANU!H32)+(1/3*'Weight '!$B$4*MANU!W32)+(1/5*'Weight '!$B$5*MANU!AL32)+(1/5*'Weight '!$B$14*MANU!DI32)</f>
        <v>16.48933419670082</v>
      </c>
      <c r="E2" s="1">
        <f>('Weight '!$B$3*MANU!I32)+(1/3*'Weight '!$B$4*MANU!X32)+(1/5*'Weight '!$B$5*MANU!AM32)+(1/5*'Weight '!$B$14*MANU!DJ32)</f>
        <v>18.956805694305693</v>
      </c>
      <c r="F2" s="1">
        <f>('Weight '!$B$3*MANU!J32)+(1/3*'Weight '!$B$4*MANU!Y32)+(1/5*'Weight '!$B$5*MANU!AN32)+(1/5*'Weight '!$B$14*MANU!DK32)</f>
        <v>19.237887127248818</v>
      </c>
      <c r="G2" s="1">
        <f>('Weight '!$B$3*MANU!K32)+(1/3*'Weight '!$B$4*MANU!Z32)+(1/5*'Weight '!$B$5*MANU!AO32)+(1/5*'Weight '!$B$14*MANU!DL32)</f>
        <v>19.313991092840002</v>
      </c>
      <c r="H2" s="1">
        <f>('Weight '!$B$3*MANU!L32)+(1/3*'Weight '!$B$4*MANU!AA32)+(1/5*'Weight '!$B$5*MANU!AP32)+(1/5*'Weight '!$B$14*MANU!DM32)</f>
        <v>20.049282786885243</v>
      </c>
      <c r="I2" s="1">
        <f>('Weight '!$B$3*MANU!M32)+(1/3*'Weight '!$B$4*MANU!AB32)+(1/5*'Weight '!$B$5*MANU!AQ32)+(1/5*'Weight '!$B$14*MANU!DN32)</f>
        <v>20.42499999999999</v>
      </c>
      <c r="J2" s="1">
        <f>('Weight '!$B$3*MANU!N32)+(1/3*'Weight '!$B$4*MANU!AC32)+(1/5*'Weight '!$B$5*MANU!AR32)+(1/5*'Weight '!$B$14*MANU!DO32)</f>
        <v>17.726243496357959</v>
      </c>
      <c r="K2" s="1">
        <f>('Weight '!$B$3*MANU!O32)+(1/3*'Weight '!$B$4*MANU!AD32)+(1/5*'Weight '!$B$5*MANU!AS32)+(1/5*'Weight '!$B$14*MANU!DP32)</f>
        <v>18.103868698710421</v>
      </c>
      <c r="L2" s="1">
        <f>('Weight '!$B$3*MANU!P32)+(1/3*'Weight '!$B$4*MANU!AE32)+(1/5*'Weight '!$B$5*MANU!AT32)+(1/5*'Weight '!$B$14*MANU!DQ32)</f>
        <v>6.0365910216578751</v>
      </c>
      <c r="M2" s="1">
        <f>('Weight '!$B$3*MANU!Q32)+(1/3*'Weight '!$B$4*MANU!AF32)+(1/5*'Weight '!$B$5*MANU!AU32)+(1/5*'Weight '!$B$14*MANU!DR32)</f>
        <v>6.1055741626794164</v>
      </c>
      <c r="N2" s="1">
        <f>('Weight '!$B$3*MANU!R32)+(1/3*'Weight '!$B$4*MANU!AG32)+(1/5*'Weight '!$B$5*MANU!AV32)+(1/5*'Weight '!$B$14*MANU!DS32)</f>
        <v>6.946545803050868</v>
      </c>
      <c r="O2" s="1">
        <f>('Weight '!$B$3*MANU!S32)+(1/3*'Weight '!$B$4*MANU!AH32)+(1/5*'Weight '!$B$5*MANU!AW32)+(1/5*'Weight '!$B$14*MANU!DT32)</f>
        <v>6.9020974576271179</v>
      </c>
      <c r="P2" s="1">
        <f>('Weight '!$B$3*MANU!T32)+(1/3*'Weight '!$B$4*MANU!AI32)+(1/5*'Weight '!$B$5*MANU!AX32)+(1/5*'Weight '!$B$14*MANU!DU32)</f>
        <v>6.6494172494172492</v>
      </c>
    </row>
    <row r="3" spans="1:16" ht="15">
      <c r="A3" s="1" t="s">
        <v>744</v>
      </c>
      <c r="B3" s="1">
        <f>('Weight '!$B$3*MANU!F33)+(1/3*'Weight '!$B$4*MANU!U33)+(1/5*'Weight '!$B$5*MANU!AJ33)+(1/5*'Weight '!$B$14*MANU!DG33)</f>
        <v>20.167582769857155</v>
      </c>
      <c r="C3" s="1">
        <f>('Weight '!$B$3*MANU!G33)+(1/3*'Weight '!$B$4*MANU!V33)+(1/5*'Weight '!$B$5*MANU!AK33)+(1/5*'Weight '!$B$14*MANU!DH33)</f>
        <v>19.156593973169155</v>
      </c>
      <c r="D3" s="1">
        <f>('Weight '!$B$3*MANU!H33)+(1/3*'Weight '!$B$4*MANU!W33)+(1/5*'Weight '!$B$5*MANU!AL33)+(1/5*'Weight '!$B$14*MANU!DI33)</f>
        <v>17.739139895452698</v>
      </c>
      <c r="E3" s="1">
        <f>('Weight '!$B$3*MANU!I33)+(1/3*'Weight '!$B$4*MANU!X33)+(1/5*'Weight '!$B$5*MANU!AM33)+(1/5*'Weight '!$B$14*MANU!DJ33)</f>
        <v>18.045340511024101</v>
      </c>
      <c r="F3" s="1">
        <f>('Weight '!$B$3*MANU!J33)+(1/3*'Weight '!$B$4*MANU!Y33)+(1/5*'Weight '!$B$5*MANU!AN33)+(1/5*'Weight '!$B$14*MANU!DK33)</f>
        <v>18.402252649311468</v>
      </c>
      <c r="G3" s="1">
        <f>('Weight '!$B$3*MANU!K33)+(1/3*'Weight '!$B$4*MANU!Z33)+(1/5*'Weight '!$B$5*MANU!AO33)+(1/5*'Weight '!$B$14*MANU!DL33)</f>
        <v>19.587907077724704</v>
      </c>
      <c r="H3" s="1">
        <f>('Weight '!$B$3*MANU!L33)+(1/3*'Weight '!$B$4*MANU!AA33)+(1/5*'Weight '!$B$5*MANU!AP33)+(1/5*'Weight '!$B$14*MANU!DM33)</f>
        <v>18.31211301635383</v>
      </c>
      <c r="I3" s="1">
        <f>('Weight '!$B$3*MANU!M33)+(1/3*'Weight '!$B$4*MANU!AB33)+(1/5*'Weight '!$B$5*MANU!AQ33)+(1/5*'Weight '!$B$14*MANU!DN33)</f>
        <v>18.415437158469938</v>
      </c>
      <c r="J3" s="1">
        <f>('Weight '!$B$3*MANU!N33)+(1/3*'Weight '!$B$4*MANU!AC33)+(1/5*'Weight '!$B$5*MANU!AR33)+(1/5*'Weight '!$B$14*MANU!DO33)</f>
        <v>18.652977207977194</v>
      </c>
      <c r="K3" s="1">
        <f>('Weight '!$B$3*MANU!O33)+(1/3*'Weight '!$B$4*MANU!AD33)+(1/5*'Weight '!$B$5*MANU!AS33)+(1/5*'Weight '!$B$14*MANU!DP33)</f>
        <v>20.430495527107574</v>
      </c>
      <c r="L3" s="1">
        <f>('Weight '!$B$3*MANU!P33)+(1/3*'Weight '!$B$4*MANU!AE33)+(1/5*'Weight '!$B$5*MANU!AT33)+(1/5*'Weight '!$B$14*MANU!DQ33)</f>
        <v>19.03694633802748</v>
      </c>
      <c r="M3" s="1">
        <f>('Weight '!$B$3*MANU!Q33)+(1/3*'Weight '!$B$4*MANU!AF33)+(1/5*'Weight '!$B$5*MANU!AU33)+(1/5*'Weight '!$B$14*MANU!DR33)</f>
        <v>16.763752416558813</v>
      </c>
      <c r="N3" s="1">
        <f>('Weight '!$B$3*MANU!R33)+(1/3*'Weight '!$B$4*MANU!AG33)+(1/5*'Weight '!$B$5*MANU!AV33)+(1/5*'Weight '!$B$14*MANU!DS33)</f>
        <v>9.2350897867564505</v>
      </c>
      <c r="O3" s="1">
        <f>('Weight '!$B$3*MANU!S33)+(1/3*'Weight '!$B$4*MANU!AH33)+(1/5*'Weight '!$B$5*MANU!AW33)+(1/5*'Weight '!$B$14*MANU!DT33)</f>
        <v>10.812075910002047</v>
      </c>
      <c r="P3" s="1">
        <f>('Weight '!$B$3*MANU!T33)+(1/3*'Weight '!$B$4*MANU!AI33)+(1/5*'Weight '!$B$5*MANU!AX33)+(1/5*'Weight '!$B$14*MANU!DU33)</f>
        <v>7.4012351833388639</v>
      </c>
    </row>
    <row r="4" spans="1:16" ht="15">
      <c r="A4" s="1" t="s">
        <v>856</v>
      </c>
      <c r="B4" s="1">
        <f>('Weight '!$B$3*MANU!F34)+(1/3*'Weight '!$B$4*MANU!U34)+(1/5*'Weight '!$B$5*MANU!AJ34)+(1/5*'Weight '!$B$14*MANU!DG34)</f>
        <v>19.700900281242358</v>
      </c>
      <c r="C4" s="1">
        <f>('Weight '!$B$3*MANU!G34)+(1/3*'Weight '!$B$4*MANU!V34)+(1/5*'Weight '!$B$5*MANU!AK34)+(1/5*'Weight '!$B$14*MANU!DH34)</f>
        <v>19.298734324585034</v>
      </c>
      <c r="D4" s="1">
        <f>('Weight '!$B$3*MANU!H34)+(1/3*'Weight '!$B$4*MANU!W34)+(1/5*'Weight '!$B$5*MANU!AL34)+(1/5*'Weight '!$B$14*MANU!DI34)</f>
        <v>19.226026095301357</v>
      </c>
      <c r="E4" s="1">
        <f>('Weight '!$B$3*MANU!I34)+(1/3*'Weight '!$B$4*MANU!X34)+(1/5*'Weight '!$B$5*MANU!AM34)+(1/5*'Weight '!$B$14*MANU!DJ34)</f>
        <v>18.172077868400741</v>
      </c>
      <c r="F4" s="1">
        <f>('Weight '!$B$3*MANU!J34)+(1/3*'Weight '!$B$4*MANU!Y34)+(1/5*'Weight '!$B$5*MANU!AN34)+(1/5*'Weight '!$B$14*MANU!DK34)</f>
        <v>18.601177988677986</v>
      </c>
      <c r="G4" s="1">
        <f>('Weight '!$B$3*MANU!K34)+(1/3*'Weight '!$B$4*MANU!Z34)+(1/5*'Weight '!$B$5*MANU!AO34)+(1/5*'Weight '!$B$14*MANU!DL34)</f>
        <v>17.261058627016062</v>
      </c>
      <c r="H4" s="1">
        <f>('Weight '!$B$3*MANU!L34)+(1/3*'Weight '!$B$4*MANU!AA34)+(1/5*'Weight '!$B$5*MANU!AP34)+(1/5*'Weight '!$B$14*MANU!DM34)</f>
        <v>18.508660500171288</v>
      </c>
      <c r="I4" s="1">
        <f>('Weight '!$B$3*MANU!M34)+(1/3*'Weight '!$B$4*MANU!AB34)+(1/5*'Weight '!$B$5*MANU!AQ34)+(1/5*'Weight '!$B$14*MANU!DN34)</f>
        <v>16.15901639344262</v>
      </c>
      <c r="J4" s="1">
        <f>('Weight '!$B$3*MANU!N34)+(1/3*'Weight '!$B$4*MANU!AC34)+(1/5*'Weight '!$B$5*MANU!AR34)+(1/5*'Weight '!$B$14*MANU!DO34)</f>
        <v>15.256874447391674</v>
      </c>
      <c r="K4" s="1">
        <f>('Weight '!$B$3*MANU!O34)+(1/3*'Weight '!$B$4*MANU!AD34)+(1/5*'Weight '!$B$5*MANU!AS34)+(1/5*'Weight '!$B$14*MANU!DP34)</f>
        <v>17.733885998381304</v>
      </c>
      <c r="L4" s="1">
        <f>('Weight '!$B$3*MANU!P34)+(1/3*'Weight '!$B$4*MANU!AE34)+(1/5*'Weight '!$B$5*MANU!AT34)+(1/5*'Weight '!$B$14*MANU!DQ34)</f>
        <v>14.691980040280146</v>
      </c>
      <c r="M4" s="1">
        <f>('Weight '!$B$3*MANU!Q34)+(1/3*'Weight '!$B$4*MANU!AF34)+(1/5*'Weight '!$B$5*MANU!AU34)+(1/5*'Weight '!$B$14*MANU!DR34)</f>
        <v>16.236908460534014</v>
      </c>
      <c r="N4" s="1">
        <f>('Weight '!$B$3*MANU!R34)+(1/3*'Weight '!$B$4*MANU!AG34)+(1/5*'Weight '!$B$5*MANU!AV34)+(1/5*'Weight '!$B$14*MANU!DS34)</f>
        <v>11.763947368421043</v>
      </c>
      <c r="O4" s="1">
        <f>('Weight '!$B$3*MANU!S34)+(1/3*'Weight '!$B$4*MANU!AH34)+(1/5*'Weight '!$B$5*MANU!AW34)+(1/5*'Weight '!$B$14*MANU!DT34)</f>
        <v>15.195610041796453</v>
      </c>
      <c r="P4" s="1">
        <f>('Weight '!$B$3*MANU!T34)+(1/3*'Weight '!$B$4*MANU!AI34)+(1/5*'Weight '!$B$5*MANU!AX34)+(1/5*'Weight '!$B$14*MANU!DU34)</f>
        <v>9.0923658192090375</v>
      </c>
    </row>
    <row r="5" spans="1:16" ht="15">
      <c r="A5" s="1" t="s">
        <v>950</v>
      </c>
      <c r="B5" s="1">
        <f>('Weight '!$B$3*MANU!F35)+(1/3*'Weight '!$B$4*MANU!U35)+(1/5*'Weight '!$B$5*MANU!AJ35)+(1/5*'Weight '!$B$14*MANU!DG35)</f>
        <v>18.405311454958621</v>
      </c>
      <c r="C5" s="1">
        <f>('Weight '!$B$3*MANU!G35)+(1/3*'Weight '!$B$4*MANU!V35)+(1/5*'Weight '!$B$5*MANU!AK35)+(1/5*'Weight '!$B$14*MANU!DH35)</f>
        <v>18.101852635569713</v>
      </c>
      <c r="D5" s="1">
        <f>('Weight '!$B$3*MANU!H35)+(1/3*'Weight '!$B$4*MANU!W35)+(1/5*'Weight '!$B$5*MANU!AL35)+(1/5*'Weight '!$B$14*MANU!DI35)</f>
        <v>16.494663485336396</v>
      </c>
      <c r="E5" s="1">
        <f>('Weight '!$B$3*MANU!I35)+(1/3*'Weight '!$B$4*MANU!X35)+(1/5*'Weight '!$B$5*MANU!AM35)+(1/5*'Weight '!$B$14*MANU!DJ35)</f>
        <v>16.308381005952089</v>
      </c>
      <c r="F5" s="1">
        <f>('Weight '!$B$3*MANU!J35)+(1/3*'Weight '!$B$4*MANU!Y35)+(1/5*'Weight '!$B$5*MANU!AN35)+(1/5*'Weight '!$B$14*MANU!DK35)</f>
        <v>17.11181057748221</v>
      </c>
      <c r="G5" s="1">
        <f>('Weight '!$B$3*MANU!K35)+(1/3*'Weight '!$B$4*MANU!Z35)+(1/5*'Weight '!$B$5*MANU!AO35)+(1/5*'Weight '!$B$14*MANU!DL35)</f>
        <v>17.425500253292803</v>
      </c>
      <c r="H5" s="1">
        <f>('Weight '!$B$3*MANU!L35)+(1/3*'Weight '!$B$4*MANU!AA35)+(1/5*'Weight '!$B$5*MANU!AP35)+(1/5*'Weight '!$B$14*MANU!DM35)</f>
        <v>17.055456706063723</v>
      </c>
      <c r="I5" s="1">
        <f>('Weight '!$B$3*MANU!M35)+(1/3*'Weight '!$B$4*MANU!AB35)+(1/5*'Weight '!$B$5*MANU!AQ35)+(1/5*'Weight '!$B$14*MANU!DN35)</f>
        <v>16.567209436738114</v>
      </c>
      <c r="J5" s="1">
        <f>('Weight '!$B$3*MANU!N35)+(1/3*'Weight '!$B$4*MANU!AC35)+(1/5*'Weight '!$B$5*MANU!AR35)+(1/5*'Weight '!$B$14*MANU!DO35)</f>
        <v>16.933266360505161</v>
      </c>
      <c r="K5" s="1">
        <f>('Weight '!$B$3*MANU!O35)+(1/3*'Weight '!$B$4*MANU!AD35)+(1/5*'Weight '!$B$5*MANU!AS35)+(1/5*'Weight '!$B$14*MANU!DP35)</f>
        <v>18.188759038394828</v>
      </c>
      <c r="L5" s="1">
        <f>('Weight '!$B$3*MANU!P35)+(1/3*'Weight '!$B$4*MANU!AE35)+(1/5*'Weight '!$B$5*MANU!AT35)+(1/5*'Weight '!$B$14*MANU!DQ35)</f>
        <v>18.871707012744832</v>
      </c>
      <c r="M5" s="1">
        <f>('Weight '!$B$3*MANU!Q35)+(1/3*'Weight '!$B$4*MANU!AF35)+(1/5*'Weight '!$B$5*MANU!AU35)+(1/5*'Weight '!$B$14*MANU!DR35)</f>
        <v>17.836593363051012</v>
      </c>
      <c r="N5" s="1">
        <f>('Weight '!$B$3*MANU!R35)+(1/3*'Weight '!$B$4*MANU!AG35)+(1/5*'Weight '!$B$5*MANU!AV35)+(1/5*'Weight '!$B$14*MANU!DS35)</f>
        <v>18.956994949494948</v>
      </c>
      <c r="O5" s="1">
        <f>('Weight '!$B$3*MANU!S35)+(1/3*'Weight '!$B$4*MANU!AH35)+(1/5*'Weight '!$B$5*MANU!AW35)+(1/5*'Weight '!$B$14*MANU!DT35)</f>
        <v>18.582669324684844</v>
      </c>
      <c r="P5" s="1">
        <f>('Weight '!$B$3*MANU!T35)+(1/3*'Weight '!$B$4*MANU!AI35)+(1/5*'Weight '!$B$5*MANU!AX35)+(1/5*'Weight '!$B$14*MANU!DU35)</f>
        <v>13.731894626198914</v>
      </c>
    </row>
    <row r="7" spans="1:16" ht="15">
      <c r="A7" s="7" t="s">
        <v>1001</v>
      </c>
      <c r="B7" s="7">
        <v>0</v>
      </c>
      <c r="C7" s="7">
        <f t="shared" si="1" ref="C7:P7">B7-1</f>
        <v>-1</v>
      </c>
      <c r="D7" s="7">
        <f t="shared" si="1"/>
        <v>-2</v>
      </c>
      <c r="E7" s="7">
        <f t="shared" si="1"/>
        <v>-3</v>
      </c>
      <c r="F7" s="7">
        <f t="shared" si="1"/>
        <v>-4</v>
      </c>
      <c r="G7" s="7">
        <f t="shared" si="1"/>
        <v>-5</v>
      </c>
      <c r="H7" s="7">
        <f t="shared" si="1"/>
        <v>-6</v>
      </c>
      <c r="I7" s="7">
        <f t="shared" si="1"/>
        <v>-7</v>
      </c>
      <c r="J7" s="7">
        <f t="shared" si="1"/>
        <v>-8</v>
      </c>
      <c r="K7" s="7">
        <f t="shared" si="1"/>
        <v>-9</v>
      </c>
      <c r="L7" s="7">
        <f t="shared" si="1"/>
        <v>-10</v>
      </c>
      <c r="M7" s="7">
        <f t="shared" si="1"/>
        <v>-11</v>
      </c>
      <c r="N7" s="7">
        <f t="shared" si="1"/>
        <v>-12</v>
      </c>
      <c r="O7" s="7">
        <f t="shared" si="1"/>
        <v>-13</v>
      </c>
      <c r="P7" s="7">
        <f t="shared" si="1"/>
        <v>-14</v>
      </c>
    </row>
    <row r="8" spans="1:16" ht="15">
      <c r="A8" s="1" t="s">
        <v>578</v>
      </c>
      <c r="B8" s="1">
        <f>(2/3*'Weight '!$B$4*MANU!U32)+('Weight '!$B$5*4/5*MANU!AJ32)+('Weight '!$B$8*MANU!AY32)+('Weight '!$B$9*MANU!BN32)+('Weight '!$B$10*MANU!CC32)+('Weight '!$B$11*MANU!CR32)+(4/5*'Weight '!$B$14*MANU!DG32)+('Weight '!$B$15*MANU!DV32)+('Weight '!$B$16*MANU!EK32)</f>
        <v>51.720525230349566</v>
      </c>
      <c r="C8" s="1">
        <f>(2/3*'Weight '!$B$4*MANU!V32)+('Weight '!$B$5*4/5*MANU!AK32)+('Weight '!$B$8*MANU!AZ32)+('Weight '!$B$9*MANU!BO32)+('Weight '!$B$10*MANU!CD32)+('Weight '!$B$11*MANU!CS32)+(4/5*'Weight '!$B$14*MANU!DH32)+('Weight '!$B$15*MANU!DW32)+('Weight '!$B$16*MANU!EL32)</f>
        <v>57.402452663049473</v>
      </c>
      <c r="D8" s="1">
        <f>(2/3*'Weight '!$B$4*MANU!W32)+('Weight '!$B$5*4/5*MANU!AL32)+('Weight '!$B$8*MANU!BA32)+('Weight '!$B$9*MANU!BP32)+('Weight '!$B$10*MANU!CE32)+('Weight '!$B$11*MANU!CT32)+(4/5*'Weight '!$B$14*MANU!DI32)+('Weight '!$B$15*MANU!DX32)+('Weight '!$B$16*MANU!EM32)</f>
        <v>59.350847523788495</v>
      </c>
      <c r="E8" s="1">
        <f>(2/3*'Weight '!$B$4*MANU!X32)+('Weight '!$B$5*4/5*MANU!AM32)+('Weight '!$B$8*MANU!BB32)+('Weight '!$B$9*MANU!BQ32)+('Weight '!$B$10*MANU!CF32)+('Weight '!$B$11*MANU!CU32)+(4/5*'Weight '!$B$14*MANU!DJ32)+('Weight '!$B$15*MANU!DY32)+('Weight '!$B$16*MANU!EN32)</f>
        <v>60.104532967032959</v>
      </c>
      <c r="F8" s="1">
        <f>(2/3*'Weight '!$B$4*MANU!Y32)+('Weight '!$B$5*4/5*MANU!AN32)+('Weight '!$B$8*MANU!BC32)+('Weight '!$B$9*MANU!BR32)+('Weight '!$B$10*MANU!CG32)+('Weight '!$B$11*MANU!CV32)+(4/5*'Weight '!$B$14*MANU!DK32)+('Weight '!$B$15*MANU!DZ32)+('Weight '!$B$16*MANU!EO32)</f>
        <v>57.520457843862083</v>
      </c>
      <c r="G8" s="1">
        <f>(2/3*'Weight '!$B$4*MANU!Z32)+('Weight '!$B$5*4/5*MANU!AO32)+('Weight '!$B$8*MANU!BD32)+('Weight '!$B$9*MANU!BS32)+('Weight '!$B$10*MANU!CH32)+('Weight '!$B$11*MANU!CW32)+(4/5*'Weight '!$B$14*MANU!DL32)+('Weight '!$B$15*MANU!EA32)+('Weight '!$B$16*MANU!EP32)</f>
        <v>58.154662555669709</v>
      </c>
      <c r="H8" s="1">
        <f>(2/3*'Weight '!$B$4*MANU!AA32)+('Weight '!$B$5*4/5*MANU!AP32)+('Weight '!$B$8*MANU!BE32)+('Weight '!$B$9*MANU!BT32)+('Weight '!$B$10*MANU!CI32)+('Weight '!$B$11*MANU!CX32)+(4/5*'Weight '!$B$14*MANU!DM32)+('Weight '!$B$15*MANU!EB32)+('Weight '!$B$16*MANU!EQ32)</f>
        <v>63.000409836065558</v>
      </c>
      <c r="I8" s="1">
        <f>(2/3*'Weight '!$B$4*MANU!AB32)+('Weight '!$B$5*4/5*MANU!AQ32)+('Weight '!$B$8*MANU!BF32)+('Weight '!$B$9*MANU!BU32)+('Weight '!$B$10*MANU!CJ32)+('Weight '!$B$11*MANU!CY32)+(4/5*'Weight '!$B$14*MANU!DN32)+('Weight '!$B$15*MANU!EC32)+('Weight '!$B$16*MANU!ER32)</f>
        <v>65.014096747172957</v>
      </c>
      <c r="J8" s="1">
        <f>(2/3*'Weight '!$B$4*MANU!AC32)+('Weight '!$B$5*4/5*MANU!AR32)+('Weight '!$B$8*MANU!BG32)+('Weight '!$B$9*MANU!BV32)+('Weight '!$B$10*MANU!CK32)+('Weight '!$B$11*MANU!CZ32)+(4/5*'Weight '!$B$14*MANU!DO32)+('Weight '!$B$15*MANU!ED32)+('Weight '!$B$16*MANU!ES32)</f>
        <v>47.213376690946909</v>
      </c>
      <c r="K8" s="1">
        <f>(2/3*'Weight '!$B$4*MANU!AD32)+('Weight '!$B$5*4/5*MANU!AS32)+('Weight '!$B$8*MANU!BH32)+('Weight '!$B$9*MANU!BW32)+('Weight '!$B$10*MANU!CL32)+('Weight '!$B$11*MANU!DA32)+(4/5*'Weight '!$B$14*MANU!DP32)+('Weight '!$B$15*MANU!EE32)+('Weight '!$B$16*MANU!ET32)</f>
        <v>55.526835151952348</v>
      </c>
      <c r="L8" s="1">
        <f>(2/3*'Weight '!$B$4*MANU!AE32)+('Weight '!$B$5*4/5*MANU!AT32)+('Weight '!$B$8*MANU!BI32)+('Weight '!$B$9*MANU!BX32)+('Weight '!$B$10*MANU!CM32)+('Weight '!$B$11*MANU!DB32)+(4/5*'Weight '!$B$14*MANU!DQ32)+('Weight '!$B$15*MANU!EF32)+('Weight '!$B$16*MANU!EU32)</f>
        <v>38.864935386554983</v>
      </c>
      <c r="M8" s="1">
        <f>(2/3*'Weight '!$B$4*MANU!AF32)+('Weight '!$B$5*4/5*MANU!AU32)+('Weight '!$B$8*MANU!BJ32)+('Weight '!$B$9*MANU!BY32)+('Weight '!$B$10*MANU!CN32)+('Weight '!$B$11*MANU!DC32)+(4/5*'Weight '!$B$14*MANU!DR32)+('Weight '!$B$15*MANU!EG32)+('Weight '!$B$16*MANU!EV32)</f>
        <v>24.693030303030266</v>
      </c>
      <c r="N8" s="1">
        <f>(2/3*'Weight '!$B$4*MANU!AG32)+('Weight '!$B$5*4/5*MANU!AV32)+('Weight '!$B$8*MANU!BK32)+('Weight '!$B$9*MANU!BZ32)+('Weight '!$B$10*MANU!CO32)+('Weight '!$B$11*MANU!DD32)+(4/5*'Weight '!$B$14*MANU!DS32)+('Weight '!$B$15*MANU!EH32)+('Weight '!$B$16*MANU!EW32)</f>
        <v>25.403106780608553</v>
      </c>
      <c r="O8" s="1">
        <f>(2/3*'Weight '!$B$4*MANU!AH32)+('Weight '!$B$5*4/5*MANU!AW32)+('Weight '!$B$8*MANU!BL32)+('Weight '!$B$9*MANU!CA32)+('Weight '!$B$10*MANU!CP32)+('Weight '!$B$11*MANU!DE32)+(4/5*'Weight '!$B$14*MANU!DT32)+('Weight '!$B$15*MANU!EI32)+('Weight '!$B$16*MANU!EX32)</f>
        <v>27.629152542372875</v>
      </c>
      <c r="P8" s="1">
        <f>(2/3*'Weight '!$B$4*MANU!AI32)+('Weight '!$B$5*4/5*MANU!AX32)+('Weight '!$B$8*MANU!BM32)+('Weight '!$B$9*MANU!CB32)+('Weight '!$B$10*MANU!CQ32)+('Weight '!$B$11*MANU!DF32)+(4/5*'Weight '!$B$14*MANU!DU32)+('Weight '!$B$15*MANU!EJ32)+('Weight '!$B$16*MANU!EY32)</f>
        <v>25.790034965034959</v>
      </c>
    </row>
    <row r="9" spans="1:16" ht="15">
      <c r="A9" s="1" t="s">
        <v>744</v>
      </c>
      <c r="B9" s="1">
        <f>(2/3*'Weight '!$B$4*MANU!U33)+('Weight '!$B$5*4/5*MANU!AJ33)+('Weight '!$B$8*MANU!AY33)+('Weight '!$B$9*MANU!BN33)+('Weight '!$B$10*MANU!CC33)+('Weight '!$B$11*MANU!CR33)+(4/5*'Weight '!$B$14*MANU!DG33)+('Weight '!$B$15*MANU!DV33)+('Weight '!$B$16*MANU!EK33)</f>
        <v>62.735231223519889</v>
      </c>
      <c r="C9" s="1">
        <f>(2/3*'Weight '!$B$4*MANU!V33)+('Weight '!$B$5*4/5*MANU!AK33)+('Weight '!$B$8*MANU!AZ33)+('Weight '!$B$9*MANU!BO33)+('Weight '!$B$10*MANU!CD33)+('Weight '!$B$11*MANU!CS33)+(4/5*'Weight '!$B$14*MANU!DH33)+('Weight '!$B$15*MANU!DW33)+('Weight '!$B$16*MANU!EL33)</f>
        <v>56.874836177360848</v>
      </c>
      <c r="D9" s="1">
        <f>(2/3*'Weight '!$B$4*MANU!W33)+('Weight '!$B$5*4/5*MANU!AL33)+('Weight '!$B$8*MANU!BA33)+('Weight '!$B$9*MANU!BP33)+('Weight '!$B$10*MANU!CE33)+('Weight '!$B$11*MANU!CT33)+(4/5*'Weight '!$B$14*MANU!DI33)+('Weight '!$B$15*MANU!DX33)+('Weight '!$B$16*MANU!EM33)</f>
        <v>51.535218261520491</v>
      </c>
      <c r="E9" s="1">
        <f>(2/3*'Weight '!$B$4*MANU!X33)+('Weight '!$B$5*4/5*MANU!AM33)+('Weight '!$B$8*MANU!BB33)+('Weight '!$B$9*MANU!BQ33)+('Weight '!$B$10*MANU!CF33)+('Weight '!$B$11*MANU!CU33)+(4/5*'Weight '!$B$14*MANU!DJ33)+('Weight '!$B$15*MANU!DY33)+('Weight '!$B$16*MANU!EN33)</f>
        <v>57.069533020811853</v>
      </c>
      <c r="F9" s="1">
        <f>(2/3*'Weight '!$B$4*MANU!Y33)+('Weight '!$B$5*4/5*MANU!AN33)+('Weight '!$B$8*MANU!BC33)+('Weight '!$B$9*MANU!BR33)+('Weight '!$B$10*MANU!CG33)+('Weight '!$B$11*MANU!CV33)+(4/5*'Weight '!$B$14*MANU!DK33)+('Weight '!$B$15*MANU!DZ33)+('Weight '!$B$16*MANU!EO33)</f>
        <v>55.569753285929728</v>
      </c>
      <c r="G9" s="1">
        <f>(2/3*'Weight '!$B$4*MANU!Z33)+('Weight '!$B$5*4/5*MANU!AO33)+('Weight '!$B$8*MANU!BD33)+('Weight '!$B$9*MANU!BS33)+('Weight '!$B$10*MANU!CH33)+('Weight '!$B$11*MANU!CW33)+(4/5*'Weight '!$B$14*MANU!DL33)+('Weight '!$B$15*MANU!EA33)+('Weight '!$B$16*MANU!EP33)</f>
        <v>59.188543928209555</v>
      </c>
      <c r="H9" s="1">
        <f>(2/3*'Weight '!$B$4*MANU!AA33)+('Weight '!$B$5*4/5*MANU!AP33)+('Weight '!$B$8*MANU!BE33)+('Weight '!$B$9*MANU!BT33)+('Weight '!$B$10*MANU!CI33)+('Weight '!$B$11*MANU!CX33)+(4/5*'Weight '!$B$14*MANU!DM33)+('Weight '!$B$15*MANU!EB33)+('Weight '!$B$16*MANU!EQ33)</f>
        <v>54.92718216404316</v>
      </c>
      <c r="I9" s="1">
        <f>(2/3*'Weight '!$B$4*MANU!AB33)+('Weight '!$B$5*4/5*MANU!AQ33)+('Weight '!$B$8*MANU!BF33)+('Weight '!$B$9*MANU!BU33)+('Weight '!$B$10*MANU!CJ33)+('Weight '!$B$11*MANU!CY33)+(4/5*'Weight '!$B$14*MANU!DN33)+('Weight '!$B$15*MANU!EC33)+('Weight '!$B$16*MANU!ER33)</f>
        <v>55.493801229508172</v>
      </c>
      <c r="J9" s="1">
        <f>(2/3*'Weight '!$B$4*MANU!AC33)+('Weight '!$B$5*4/5*MANU!AR33)+('Weight '!$B$8*MANU!BG33)+('Weight '!$B$9*MANU!BV33)+('Weight '!$B$10*MANU!CK33)+('Weight '!$B$11*MANU!CZ33)+(4/5*'Weight '!$B$14*MANU!DO33)+('Weight '!$B$15*MANU!ED33)+('Weight '!$B$16*MANU!ES33)</f>
        <v>53.444256260308862</v>
      </c>
      <c r="K9" s="1">
        <f>(2/3*'Weight '!$B$4*MANU!AD33)+('Weight '!$B$5*4/5*MANU!AS33)+('Weight '!$B$8*MANU!BH33)+('Weight '!$B$9*MANU!BW33)+('Weight '!$B$10*MANU!CL33)+('Weight '!$B$11*MANU!DA33)+(4/5*'Weight '!$B$14*MANU!DP33)+('Weight '!$B$15*MANU!EE33)+('Weight '!$B$16*MANU!ET33)</f>
        <v>59.452798885205119</v>
      </c>
      <c r="L9" s="1">
        <f>(2/3*'Weight '!$B$4*MANU!AE33)+('Weight '!$B$5*4/5*MANU!AT33)+('Weight '!$B$8*MANU!BI33)+('Weight '!$B$9*MANU!BX33)+('Weight '!$B$10*MANU!CM33)+('Weight '!$B$11*MANU!DB33)+(4/5*'Weight '!$B$14*MANU!DQ33)+('Weight '!$B$15*MANU!EF33)+('Weight '!$B$16*MANU!EU33)</f>
        <v>57.517947066514175</v>
      </c>
      <c r="M9" s="1">
        <f>(2/3*'Weight '!$B$4*MANU!AF33)+('Weight '!$B$5*4/5*MANU!AU33)+('Weight '!$B$8*MANU!BJ33)+('Weight '!$B$9*MANU!BY33)+('Weight '!$B$10*MANU!CN33)+('Weight '!$B$11*MANU!DC33)+(4/5*'Weight '!$B$14*MANU!DR33)+('Weight '!$B$15*MANU!EG33)+('Weight '!$B$16*MANU!EV33)</f>
        <v>55.596071194618851</v>
      </c>
      <c r="N9" s="1">
        <f>(2/3*'Weight '!$B$4*MANU!AG33)+('Weight '!$B$5*4/5*MANU!AV33)+('Weight '!$B$8*MANU!BK33)+('Weight '!$B$9*MANU!BZ33)+('Weight '!$B$10*MANU!CO33)+('Weight '!$B$11*MANU!DD33)+(4/5*'Weight '!$B$14*MANU!DS33)+('Weight '!$B$15*MANU!EH33)+('Weight '!$B$16*MANU!EW33)</f>
        <v>25.568613916947232</v>
      </c>
      <c r="O9" s="1">
        <f>(2/3*'Weight '!$B$4*MANU!AH33)+('Weight '!$B$5*4/5*MANU!AW33)+('Weight '!$B$8*MANU!BL33)+('Weight '!$B$9*MANU!CA33)+('Weight '!$B$10*MANU!CP33)+('Weight '!$B$11*MANU!DE33)+(4/5*'Weight '!$B$14*MANU!DT33)+('Weight '!$B$15*MANU!EI33)+('Weight '!$B$16*MANU!EX33)</f>
        <v>31.84197343524604</v>
      </c>
      <c r="P9" s="1">
        <f>(2/3*'Weight '!$B$4*MANU!AI33)+('Weight '!$B$5*4/5*MANU!AX33)+('Weight '!$B$8*MANU!BM33)+('Weight '!$B$9*MANU!CB33)+('Weight '!$B$10*MANU!CQ33)+('Weight '!$B$11*MANU!DF33)+(4/5*'Weight '!$B$14*MANU!DU33)+('Weight '!$B$15*MANU!EJ33)+('Weight '!$B$16*MANU!EY33)</f>
        <v>43.957787747867499</v>
      </c>
    </row>
    <row r="10" spans="1:16" ht="15">
      <c r="A10" s="1" t="s">
        <v>856</v>
      </c>
      <c r="B10" s="1">
        <f>(2/3*'Weight '!$B$4*MANU!U34)+('Weight '!$B$5*4/5*MANU!AJ34)+('Weight '!$B$8*MANU!AY34)+('Weight '!$B$9*MANU!BN34)+('Weight '!$B$10*MANU!CC34)+('Weight '!$B$11*MANU!CR34)+(4/5*'Weight '!$B$14*MANU!DG34)+('Weight '!$B$15*MANU!DV34)+('Weight '!$B$16*MANU!EK34)</f>
        <v>51.394320891415987</v>
      </c>
      <c r="C10" s="1">
        <f>(2/3*'Weight '!$B$4*MANU!V34)+('Weight '!$B$5*4/5*MANU!AK34)+('Weight '!$B$8*MANU!AZ34)+('Weight '!$B$9*MANU!BO34)+('Weight '!$B$10*MANU!CD34)+('Weight '!$B$11*MANU!CS34)+(4/5*'Weight '!$B$14*MANU!DH34)+('Weight '!$B$15*MANU!DW34)+('Weight '!$B$16*MANU!EL34)</f>
        <v>51.298286930778673</v>
      </c>
      <c r="D10" s="1">
        <f>(2/3*'Weight '!$B$4*MANU!W34)+('Weight '!$B$5*4/5*MANU!AL34)+('Weight '!$B$8*MANU!BA34)+('Weight '!$B$9*MANU!BP34)+('Weight '!$B$10*MANU!CE34)+('Weight '!$B$11*MANU!CT34)+(4/5*'Weight '!$B$14*MANU!DI34)+('Weight '!$B$15*MANU!DX34)+('Weight '!$B$16*MANU!EM34)</f>
        <v>56.83577953714979</v>
      </c>
      <c r="E10" s="1">
        <f>(2/3*'Weight '!$B$4*MANU!X34)+('Weight '!$B$5*4/5*MANU!AM34)+('Weight '!$B$8*MANU!BB34)+('Weight '!$B$9*MANU!BQ34)+('Weight '!$B$10*MANU!CF34)+('Weight '!$B$11*MANU!CU34)+(4/5*'Weight '!$B$14*MANU!DJ34)+('Weight '!$B$15*MANU!DY34)+('Weight '!$B$16*MANU!EN34)</f>
        <v>51.04716122010359</v>
      </c>
      <c r="F10" s="1">
        <f>(2/3*'Weight '!$B$4*MANU!Y34)+('Weight '!$B$5*4/5*MANU!AN34)+('Weight '!$B$8*MANU!BC34)+('Weight '!$B$9*MANU!BR34)+('Weight '!$B$10*MANU!CG34)+('Weight '!$B$11*MANU!CV34)+(4/5*'Weight '!$B$14*MANU!DK34)+('Weight '!$B$15*MANU!DZ34)+('Weight '!$B$16*MANU!EO34)</f>
        <v>51.38269438894438</v>
      </c>
      <c r="G10" s="1">
        <f>(2/3*'Weight '!$B$4*MANU!Z34)+('Weight '!$B$5*4/5*MANU!AO34)+('Weight '!$B$8*MANU!BD34)+('Weight '!$B$9*MANU!BS34)+('Weight '!$B$10*MANU!CH34)+('Weight '!$B$11*MANU!CW34)+(4/5*'Weight '!$B$14*MANU!DL34)+('Weight '!$B$15*MANU!EA34)+('Weight '!$B$16*MANU!EP34)</f>
        <v>46.473244064733386</v>
      </c>
      <c r="H10" s="1">
        <f>(2/3*'Weight '!$B$4*MANU!AA34)+('Weight '!$B$5*4/5*MANU!AP34)+('Weight '!$B$8*MANU!BE34)+('Weight '!$B$9*MANU!BT34)+('Weight '!$B$10*MANU!CI34)+('Weight '!$B$11*MANU!CX34)+(4/5*'Weight '!$B$14*MANU!DM34)+('Weight '!$B$15*MANU!EB34)+('Weight '!$B$16*MANU!EQ34)</f>
        <v>49.000383693045549</v>
      </c>
      <c r="I10" s="1">
        <f>(2/3*'Weight '!$B$4*MANU!AB34)+('Weight '!$B$5*4/5*MANU!AQ34)+('Weight '!$B$8*MANU!BF34)+('Weight '!$B$9*MANU!BU34)+('Weight '!$B$10*MANU!CJ34)+('Weight '!$B$11*MANU!CY34)+(4/5*'Weight '!$B$14*MANU!DN34)+('Weight '!$B$15*MANU!EC34)+('Weight '!$B$16*MANU!ER34)</f>
        <v>48.042059426229486</v>
      </c>
      <c r="J10" s="1">
        <f>(2/3*'Weight '!$B$4*MANU!AC34)+('Weight '!$B$5*4/5*MANU!AR34)+('Weight '!$B$8*MANU!BG34)+('Weight '!$B$9*MANU!BV34)+('Weight '!$B$10*MANU!CK34)+('Weight '!$B$11*MANU!CZ34)+(4/5*'Weight '!$B$14*MANU!DO34)+('Weight '!$B$15*MANU!ED34)+('Weight '!$B$16*MANU!ES34)</f>
        <v>40.172092116896977</v>
      </c>
      <c r="K10" s="1">
        <f>(2/3*'Weight '!$B$4*MANU!AD34)+('Weight '!$B$5*4/5*MANU!AS34)+('Weight '!$B$8*MANU!BH34)+('Weight '!$B$9*MANU!BW34)+('Weight '!$B$10*MANU!CL34)+('Weight '!$B$11*MANU!DA34)+(4/5*'Weight '!$B$14*MANU!DP34)+('Weight '!$B$15*MANU!EE34)+('Weight '!$B$16*MANU!ET34)</f>
        <v>51.03663082437275</v>
      </c>
      <c r="L10" s="1">
        <f>(2/3*'Weight '!$B$4*MANU!AE34)+('Weight '!$B$5*4/5*MANU!AT34)+('Weight '!$B$8*MANU!BI34)+('Weight '!$B$9*MANU!BX34)+('Weight '!$B$10*MANU!CM34)+('Weight '!$B$11*MANU!DB34)+(4/5*'Weight '!$B$14*MANU!DQ34)+('Weight '!$B$15*MANU!EF34)+('Weight '!$B$16*MANU!EU34)</f>
        <v>44.185826795322676</v>
      </c>
      <c r="M10" s="1">
        <f>(2/3*'Weight '!$B$4*MANU!AF34)+('Weight '!$B$5*4/5*MANU!AU34)+('Weight '!$B$8*MANU!BJ34)+('Weight '!$B$9*MANU!BY34)+('Weight '!$B$10*MANU!CN34)+('Weight '!$B$11*MANU!DC34)+(4/5*'Weight '!$B$14*MANU!DR34)+('Weight '!$B$15*MANU!EG34)+('Weight '!$B$16*MANU!EV34)</f>
        <v>44.667674141113963</v>
      </c>
      <c r="N10" s="1">
        <f>(2/3*'Weight '!$B$4*MANU!AG34)+('Weight '!$B$5*4/5*MANU!AV34)+('Weight '!$B$8*MANU!BK34)+('Weight '!$B$9*MANU!BZ34)+('Weight '!$B$10*MANU!CO34)+('Weight '!$B$11*MANU!DD34)+(4/5*'Weight '!$B$14*MANU!DS34)+('Weight '!$B$15*MANU!EH34)+('Weight '!$B$16*MANU!EW34)</f>
        <v>37.412408293460899</v>
      </c>
      <c r="O10" s="1">
        <f>(2/3*'Weight '!$B$4*MANU!AH34)+('Weight '!$B$5*4/5*MANU!AW34)+('Weight '!$B$8*MANU!BL34)+('Weight '!$B$9*MANU!CA34)+('Weight '!$B$10*MANU!CP34)+('Weight '!$B$11*MANU!DE34)+(4/5*'Weight '!$B$14*MANU!DT34)+('Weight '!$B$15*MANU!EI34)+('Weight '!$B$16*MANU!EX34)</f>
        <v>33.711106674120799</v>
      </c>
      <c r="P10" s="1">
        <f>(2/3*'Weight '!$B$4*MANU!AI34)+('Weight '!$B$5*4/5*MANU!AX34)+('Weight '!$B$8*MANU!BM34)+('Weight '!$B$9*MANU!CB34)+('Weight '!$B$10*MANU!CQ34)+('Weight '!$B$11*MANU!DF34)+(4/5*'Weight '!$B$14*MANU!DU34)+('Weight '!$B$15*MANU!EJ34)+('Weight '!$B$16*MANU!EY34)</f>
        <v>36.978502824858751</v>
      </c>
    </row>
    <row r="11" spans="1:16" ht="15">
      <c r="A11" s="1" t="s">
        <v>950</v>
      </c>
      <c r="B11" s="1">
        <f>(2/3*'Weight '!$B$4*MANU!U35)+('Weight '!$B$5*4/5*MANU!AJ35)+('Weight '!$B$8*MANU!AY35)+('Weight '!$B$9*MANU!BN35)+('Weight '!$B$10*MANU!CC35)+('Weight '!$B$11*MANU!CR35)+(4/5*'Weight '!$B$14*MANU!DG35)+('Weight '!$B$15*MANU!DV35)+('Weight '!$B$16*MANU!EK35)</f>
        <v>65.561647376765819</v>
      </c>
      <c r="C11" s="1">
        <f>(2/3*'Weight '!$B$4*MANU!V35)+('Weight '!$B$5*4/5*MANU!AK35)+('Weight '!$B$8*MANU!AZ35)+('Weight '!$B$9*MANU!BO35)+('Weight '!$B$10*MANU!CD35)+('Weight '!$B$11*MANU!CS35)+(4/5*'Weight '!$B$14*MANU!DH35)+('Weight '!$B$15*MANU!DW35)+('Weight '!$B$16*MANU!EL35)</f>
        <v>63.141799249688063</v>
      </c>
      <c r="D11" s="1">
        <f>(2/3*'Weight '!$B$4*MANU!W35)+('Weight '!$B$5*4/5*MANU!AL35)+('Weight '!$B$8*MANU!BA35)+('Weight '!$B$9*MANU!BP35)+('Weight '!$B$10*MANU!CE35)+('Weight '!$B$11*MANU!CT35)+(4/5*'Weight '!$B$14*MANU!DI35)+('Weight '!$B$15*MANU!DX35)+('Weight '!$B$16*MANU!EM35)</f>
        <v>56.651643640954603</v>
      </c>
      <c r="E11" s="1">
        <f>(2/3*'Weight '!$B$4*MANU!X35)+('Weight '!$B$5*4/5*MANU!AM35)+('Weight '!$B$8*MANU!BB35)+('Weight '!$B$9*MANU!BQ35)+('Weight '!$B$10*MANU!CF35)+('Weight '!$B$11*MANU!CU35)+(4/5*'Weight '!$B$14*MANU!DJ35)+('Weight '!$B$15*MANU!DY35)+('Weight '!$B$16*MANU!EN35)</f>
        <v>54.190416207892476</v>
      </c>
      <c r="F11" s="1">
        <f>(2/3*'Weight '!$B$4*MANU!Y35)+('Weight '!$B$5*4/5*MANU!AN35)+('Weight '!$B$8*MANU!BC35)+('Weight '!$B$9*MANU!BR35)+('Weight '!$B$10*MANU!CG35)+('Weight '!$B$11*MANU!CV35)+(4/5*'Weight '!$B$14*MANU!DK35)+('Weight '!$B$15*MANU!DZ35)+('Weight '!$B$16*MANU!EO35)</f>
        <v>59.565232528665355</v>
      </c>
      <c r="G11" s="1">
        <f>(2/3*'Weight '!$B$4*MANU!Z35)+('Weight '!$B$5*4/5*MANU!AO35)+('Weight '!$B$8*MANU!BD35)+('Weight '!$B$9*MANU!BS35)+('Weight '!$B$10*MANU!CH35)+('Weight '!$B$11*MANU!CW35)+(4/5*'Weight '!$B$14*MANU!DL35)+('Weight '!$B$15*MANU!EA35)+('Weight '!$B$16*MANU!EP35)</f>
        <v>60.717689336372828</v>
      </c>
      <c r="H11" s="1">
        <f>(2/3*'Weight '!$B$4*MANU!AA35)+('Weight '!$B$5*4/5*MANU!AP35)+('Weight '!$B$8*MANU!BE35)+('Weight '!$B$9*MANU!BT35)+('Weight '!$B$10*MANU!CI35)+('Weight '!$B$11*MANU!CX35)+(4/5*'Weight '!$B$14*MANU!DM35)+('Weight '!$B$15*MANU!EB35)+('Weight '!$B$16*MANU!EQ35)</f>
        <v>61.668456127954784</v>
      </c>
      <c r="I11" s="1">
        <f>(2/3*'Weight '!$B$4*MANU!AB35)+('Weight '!$B$5*4/5*MANU!AQ35)+('Weight '!$B$8*MANU!BF35)+('Weight '!$B$9*MANU!BU35)+('Weight '!$B$10*MANU!CJ35)+('Weight '!$B$11*MANU!CY35)+(4/5*'Weight '!$B$14*MANU!DN35)+('Weight '!$B$15*MANU!EC35)+('Weight '!$B$16*MANU!ER35)</f>
        <v>57.509469314838135</v>
      </c>
      <c r="J11" s="1">
        <f>(2/3*'Weight '!$B$4*MANU!AC35)+('Weight '!$B$5*4/5*MANU!AR35)+('Weight '!$B$8*MANU!BG35)+('Weight '!$B$9*MANU!BV35)+('Weight '!$B$10*MANU!CK35)+('Weight '!$B$11*MANU!CZ35)+(4/5*'Weight '!$B$14*MANU!DO35)+('Weight '!$B$15*MANU!ED35)+('Weight '!$B$16*MANU!ES35)</f>
        <v>57.368813825608783</v>
      </c>
      <c r="K11" s="1">
        <f>(2/3*'Weight '!$B$4*MANU!AD35)+('Weight '!$B$5*4/5*MANU!AS35)+('Weight '!$B$8*MANU!BH35)+('Weight '!$B$9*MANU!BW35)+('Weight '!$B$10*MANU!CL35)+('Weight '!$B$11*MANU!DA35)+(4/5*'Weight '!$B$14*MANU!DP35)+('Weight '!$B$15*MANU!EE35)+('Weight '!$B$16*MANU!ET35)</f>
        <v>64.921830891966124</v>
      </c>
      <c r="L11" s="1">
        <f>(2/3*'Weight '!$B$4*MANU!AE35)+('Weight '!$B$5*4/5*MANU!AT35)+('Weight '!$B$8*MANU!BI35)+('Weight '!$B$9*MANU!BX35)+('Weight '!$B$10*MANU!CM35)+('Weight '!$B$11*MANU!DB35)+(4/5*'Weight '!$B$14*MANU!DQ35)+('Weight '!$B$15*MANU!EF35)+('Weight '!$B$16*MANU!EU35)</f>
        <v>63.396464147864734</v>
      </c>
      <c r="M11" s="1">
        <f>(2/3*'Weight '!$B$4*MANU!AF35)+('Weight '!$B$5*4/5*MANU!AU35)+('Weight '!$B$8*MANU!BJ35)+('Weight '!$B$9*MANU!BY35)+('Weight '!$B$10*MANU!CN35)+('Weight '!$B$11*MANU!DC35)+(4/5*'Weight '!$B$14*MANU!DR35)+('Weight '!$B$15*MANU!EG35)+('Weight '!$B$16*MANU!EV35)</f>
        <v>54.275375433382848</v>
      </c>
      <c r="N11" s="1">
        <f>(2/3*'Weight '!$B$4*MANU!AG35)+('Weight '!$B$5*4/5*MANU!AV35)+('Weight '!$B$8*MANU!BK35)+('Weight '!$B$9*MANU!BZ35)+('Weight '!$B$10*MANU!CO35)+('Weight '!$B$11*MANU!DD35)+(4/5*'Weight '!$B$14*MANU!DS35)+('Weight '!$B$15*MANU!EH35)+('Weight '!$B$16*MANU!EW35)</f>
        <v>60.244236111111107</v>
      </c>
      <c r="O11" s="1">
        <f>(2/3*'Weight '!$B$4*MANU!AH35)+('Weight '!$B$5*4/5*MANU!AW35)+('Weight '!$B$8*MANU!BL35)+('Weight '!$B$9*MANU!CA35)+('Weight '!$B$10*MANU!CP35)+('Weight '!$B$11*MANU!DE35)+(4/5*'Weight '!$B$14*MANU!DT35)+('Weight '!$B$15*MANU!EI35)+('Weight '!$B$16*MANU!EX35)</f>
        <v>57.240384024120502</v>
      </c>
      <c r="P11" s="1">
        <f>(2/3*'Weight '!$B$4*MANU!AI35)+('Weight '!$B$5*4/5*MANU!AX35)+('Weight '!$B$8*MANU!BM35)+('Weight '!$B$9*MANU!CB35)+('Weight '!$B$10*MANU!CQ35)+('Weight '!$B$11*MANU!DF35)+(4/5*'Weight '!$B$14*MANU!DU35)+('Weight '!$B$15*MANU!EJ35)+('Weight '!$B$16*MANU!EY35)</f>
        <v>53.67852121928783</v>
      </c>
    </row>
  </sheetData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e96cd58c-ca69-4e57-9117-165d3c176512}">
  <sheetPr codeName="Sheet27"/>
  <dimension ref="A1:P15"/>
  <sheetViews>
    <sheetView workbookViewId="0" topLeftCell="A1">
      <selection pane="topLeft" activeCell="B10" sqref="B10:P15"/>
    </sheetView>
  </sheetViews>
  <sheetFormatPr defaultColWidth="11.4242857142857" defaultRowHeight="15"/>
  <cols>
    <col min="1" max="1" width="21.1428571428571" style="1" bestFit="1" customWidth="1"/>
    <col min="2" max="16384" width="11.4285714285714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6" ht="15">
      <c r="A2" s="1" t="s">
        <v>638</v>
      </c>
      <c r="B2" s="1">
        <f>(2/3*'Weight '!$B$3*MANU!F57)+(2/3*'Weight '!$B$4*MANU!U57)+(1/3*'Weight '!$B$5*MANU!AJ57)+(1/5*'Weight '!$B$8*MANU!AY57)+('Weight '!$B$9*MANU!BN57)+(1/2*'Weight '!$B$10*MANU!CC57)+(0*'Weight '!$B$11*MANU!CR57)+(1/5*'Weight '!$B$14*MANU!DG57)+('Weight '!$B$15*MANU!DV57)+(1/3*'Weight '!$B$16*MANU!EK57)</f>
        <v>38.517236442850255</v>
      </c>
      <c r="C2" s="1">
        <f>(2/3*'Weight '!$B$3*MANU!G57)+(2/3*'Weight '!$B$4*MANU!V57)+(1/3*'Weight '!$B$5*MANU!AK57)+(1/5*'Weight '!$B$8*MANU!AZ57)+('Weight '!$B$9*MANU!BO57)+(1/2*'Weight '!$B$10*MANU!CD57)+(0*'Weight '!$B$11*MANU!CS57)+(1/5*'Weight '!$B$14*MANU!DH57)+('Weight '!$B$15*MANU!DW57)+(1/3*'Weight '!$B$16*MANU!EL57)</f>
        <v>39.944300999763222</v>
      </c>
      <c r="D2" s="1">
        <f>(2/3*'Weight '!$B$3*MANU!H57)+(2/3*'Weight '!$B$4*MANU!W57)+(1/3*'Weight '!$B$5*MANU!AL57)+(1/5*'Weight '!$B$8*MANU!BA57)+('Weight '!$B$9*MANU!BP57)+(1/2*'Weight '!$B$10*MANU!CE57)+(0*'Weight '!$B$11*MANU!CT57)+(1/5*'Weight '!$B$14*MANU!DI57)+('Weight '!$B$15*MANU!DX57)+(1/3*'Weight '!$B$16*MANU!EM57)</f>
        <v>39.509928240643504</v>
      </c>
      <c r="E2" s="1">
        <f>(2/3*'Weight '!$B$3*MANU!I57)+(2/3*'Weight '!$B$4*MANU!X57)+(1/3*'Weight '!$B$5*MANU!AM57)+(1/5*'Weight '!$B$8*MANU!BB57)+('Weight '!$B$9*MANU!BQ57)+(1/2*'Weight '!$B$10*MANU!CF57)+(0*'Weight '!$B$11*MANU!CU57)+(1/5*'Weight '!$B$14*MANU!DJ57)+('Weight '!$B$15*MANU!DY57)+(1/3*'Weight '!$B$16*MANU!EN57)</f>
        <v>39.213579733134871</v>
      </c>
      <c r="F2" s="1">
        <f>(2/3*'Weight '!$B$3*MANU!J57)+(2/3*'Weight '!$B$4*MANU!Y57)+(1/3*'Weight '!$B$5*MANU!AN57)+(1/5*'Weight '!$B$8*MANU!BC57)+('Weight '!$B$9*MANU!BR57)+(1/2*'Weight '!$B$10*MANU!CG57)+(0*'Weight '!$B$11*MANU!CV57)+(1/5*'Weight '!$B$14*MANU!DK57)+('Weight '!$B$15*MANU!DZ57)+(1/3*'Weight '!$B$16*MANU!EO57)</f>
        <v>37.25881089990677</v>
      </c>
      <c r="G2" s="1">
        <f>(2/3*'Weight '!$B$3*MANU!K57)+(2/3*'Weight '!$B$4*MANU!Z57)+(1/3*'Weight '!$B$5*MANU!AO57)+(1/5*'Weight '!$B$8*MANU!BD57)+('Weight '!$B$9*MANU!BS57)+(1/2*'Weight '!$B$10*MANU!CH57)+(0*'Weight '!$B$11*MANU!CW57)+(1/5*'Weight '!$B$14*MANU!DL57)+('Weight '!$B$15*MANU!EA57)+(1/3*'Weight '!$B$16*MANU!EP57)</f>
        <v>36.93843971631204</v>
      </c>
      <c r="H2" s="1">
        <f>(2/3*'Weight '!$B$3*MANU!L57)+(2/3*'Weight '!$B$4*MANU!AA57)+(1/3*'Weight '!$B$5*MANU!AP57)+(1/5*'Weight '!$B$8*MANU!BE57)+('Weight '!$B$9*MANU!BT57)+(1/2*'Weight '!$B$10*MANU!CI57)+(0*'Weight '!$B$11*MANU!CX57)+(1/5*'Weight '!$B$14*MANU!DM57)+('Weight '!$B$15*MANU!EB57)+(1/3*'Weight '!$B$16*MANU!EQ57)</f>
        <v>38.49228772825893</v>
      </c>
      <c r="I2" s="1">
        <f>(2/3*'Weight '!$B$3*MANU!M57)+(2/3*'Weight '!$B$4*MANU!AB57)+(1/3*'Weight '!$B$5*MANU!AQ57)+(1/5*'Weight '!$B$8*MANU!BF57)+('Weight '!$B$9*MANU!BU57)+(1/2*'Weight '!$B$10*MANU!CJ57)+(0*'Weight '!$B$11*MANU!CY57)+(1/5*'Weight '!$B$14*MANU!DN57)+('Weight '!$B$15*MANU!EC57)+(1/3*'Weight '!$B$16*MANU!ER57)</f>
        <v>39.121456669468948</v>
      </c>
      <c r="J2" s="1">
        <f>(2/3*'Weight '!$B$3*MANU!N57)+(2/3*'Weight '!$B$4*MANU!AC57)+(1/3*'Weight '!$B$5*MANU!AR57)+(1/5*'Weight '!$B$8*MANU!BG57)+('Weight '!$B$9*MANU!BV57)+(1/2*'Weight '!$B$10*MANU!CK57)+(0*'Weight '!$B$11*MANU!CZ57)+(1/5*'Weight '!$B$14*MANU!DO57)+('Weight '!$B$15*MANU!ED57)+(1/3*'Weight '!$B$16*MANU!ES57)</f>
        <v>37.60106046426462</v>
      </c>
      <c r="K2" s="1">
        <f>(2/3*'Weight '!$B$3*MANU!O57)+(2/3*'Weight '!$B$4*MANU!AD57)+(1/3*'Weight '!$B$5*MANU!AS57)+(1/5*'Weight '!$B$8*MANU!BH57)+('Weight '!$B$9*MANU!BW57)+(1/2*'Weight '!$B$10*MANU!CL57)+(0*'Weight '!$B$11*MANU!DA57)+(1/5*'Weight '!$B$14*MANU!DP57)+('Weight '!$B$15*MANU!EE57)+(1/3*'Weight '!$B$16*MANU!ET57)</f>
        <v>36.605619246970967</v>
      </c>
      <c r="L2" s="1">
        <f>(2/3*'Weight '!$B$3*MANU!P57)+(2/3*'Weight '!$B$4*MANU!AE57)+(1/3*'Weight '!$B$5*MANU!AT57)+(1/5*'Weight '!$B$8*MANU!BI57)+('Weight '!$B$9*MANU!BX57)+(1/2*'Weight '!$B$10*MANU!CM57)+(0*'Weight '!$B$11*MANU!DB57)+(1/5*'Weight '!$B$14*MANU!DQ57)+('Weight '!$B$15*MANU!EF57)+(1/3*'Weight '!$B$16*MANU!EU57)</f>
        <v>36.336257527479667</v>
      </c>
      <c r="M2" s="1">
        <f>(2/3*'Weight '!$B$3*MANU!Q57)+(2/3*'Weight '!$B$4*MANU!AF57)+(1/3*'Weight '!$B$5*MANU!AU57)+(1/5*'Weight '!$B$8*MANU!BJ57)+('Weight '!$B$9*MANU!BY57)+(1/2*'Weight '!$B$10*MANU!CN57)+(0*'Weight '!$B$11*MANU!DC57)+(1/5*'Weight '!$B$14*MANU!DR57)+('Weight '!$B$15*MANU!EG57)+(1/3*'Weight '!$B$16*MANU!EV57)</f>
        <v>32.921879533809324</v>
      </c>
      <c r="N2" s="1">
        <f>(2/3*'Weight '!$B$3*MANU!R57)+(2/3*'Weight '!$B$4*MANU!AG57)+(1/3*'Weight '!$B$5*MANU!AV57)+(1/5*'Weight '!$B$8*MANU!BK57)+('Weight '!$B$9*MANU!BZ57)+(1/2*'Weight '!$B$10*MANU!CO57)+(0*'Weight '!$B$11*MANU!DD57)+(1/5*'Weight '!$B$14*MANU!DS57)+('Weight '!$B$15*MANU!EH57)+(1/3*'Weight '!$B$16*MANU!EW57)</f>
        <v>38.2024621212121</v>
      </c>
      <c r="O2" s="1">
        <f>(2/3*'Weight '!$B$3*MANU!S57)+(2/3*'Weight '!$B$4*MANU!AH57)+(1/3*'Weight '!$B$5*MANU!AW57)+(1/5*'Weight '!$B$8*MANU!BL57)+('Weight '!$B$9*MANU!CA57)+(1/2*'Weight '!$B$10*MANU!CP57)+(0*'Weight '!$B$11*MANU!DE57)+(1/5*'Weight '!$B$14*MANU!DT57)+('Weight '!$B$15*MANU!EI57)+(1/3*'Weight '!$B$16*MANU!EX57)</f>
        <v>39.249437507236813</v>
      </c>
      <c r="P2" s="1">
        <f>(2/3*'Weight '!$B$3*MANU!T57)+(2/3*'Weight '!$B$4*MANU!AI57)+(1/3*'Weight '!$B$5*MANU!AX57)+(1/5*'Weight '!$B$8*MANU!BM57)+('Weight '!$B$9*MANU!CB57)+(1/2*'Weight '!$B$10*MANU!CQ57)+(0*'Weight '!$B$11*MANU!DF57)+(1/5*'Weight '!$B$14*MANU!DU57)+('Weight '!$B$15*MANU!EJ57)+(1/3*'Weight '!$B$16*MANU!EY57)</f>
        <v>38.205734850243765</v>
      </c>
    </row>
    <row r="3" spans="1:16" ht="15">
      <c r="A3" s="1" t="s">
        <v>956</v>
      </c>
      <c r="B3" s="1">
        <f>(2/3*'Weight '!$B$3*MANU!F58)+(2/3*'Weight '!$B$4*MANU!U58)+(1/3*'Weight '!$B$5*MANU!AJ58)+(1/5*'Weight '!$B$8*MANU!AY58)+('Weight '!$B$9*MANU!BN58)+(1/2*'Weight '!$B$10*MANU!CC58)+(0*'Weight '!$B$11*MANU!CR58)+(1/5*'Weight '!$B$14*MANU!DG58)+('Weight '!$B$15*MANU!DV58)+(1/3*'Weight '!$B$16*MANU!EK58)</f>
        <v>24.878325579714961</v>
      </c>
      <c r="C3" s="1">
        <f>(2/3*'Weight '!$B$3*MANU!G58)+(2/3*'Weight '!$B$4*MANU!V58)+(1/3*'Weight '!$B$5*MANU!AK58)+(1/5*'Weight '!$B$8*MANU!AZ58)+('Weight '!$B$9*MANU!BO58)+(1/2*'Weight '!$B$10*MANU!CD58)+(0*'Weight '!$B$11*MANU!CS58)+(1/5*'Weight '!$B$14*MANU!DH58)+('Weight '!$B$15*MANU!DW58)+(1/3*'Weight '!$B$16*MANU!EL58)</f>
        <v>25.287739060980055</v>
      </c>
      <c r="D3" s="1">
        <f>(2/3*'Weight '!$B$3*MANU!H58)+(2/3*'Weight '!$B$4*MANU!W58)+(1/3*'Weight '!$B$5*MANU!AL58)+(1/5*'Weight '!$B$8*MANU!BA58)+('Weight '!$B$9*MANU!BP58)+(1/2*'Weight '!$B$10*MANU!CE58)+(0*'Weight '!$B$11*MANU!CT58)+(1/5*'Weight '!$B$14*MANU!DI58)+('Weight '!$B$15*MANU!DX58)+(1/3*'Weight '!$B$16*MANU!EM58)</f>
        <v>24.379272202962806</v>
      </c>
      <c r="E3" s="1">
        <f>(2/3*'Weight '!$B$3*MANU!I58)+(2/3*'Weight '!$B$4*MANU!X58)+(1/3*'Weight '!$B$5*MANU!AM58)+(1/5*'Weight '!$B$8*MANU!BB58)+('Weight '!$B$9*MANU!BQ58)+(1/2*'Weight '!$B$10*MANU!CF58)+(0*'Weight '!$B$11*MANU!CU58)+(1/5*'Weight '!$B$14*MANU!DJ58)+('Weight '!$B$15*MANU!DY58)+(1/3*'Weight '!$B$16*MANU!EN58)</f>
        <v>24.200089443360259</v>
      </c>
      <c r="F3" s="1">
        <f>(2/3*'Weight '!$B$3*MANU!J58)+(2/3*'Weight '!$B$4*MANU!Y58)+(1/3*'Weight '!$B$5*MANU!AN58)+(1/5*'Weight '!$B$8*MANU!BC58)+('Weight '!$B$9*MANU!BR58)+(1/2*'Weight '!$B$10*MANU!CG58)+(0*'Weight '!$B$11*MANU!CV58)+(1/5*'Weight '!$B$14*MANU!DK58)+('Weight '!$B$15*MANU!DZ58)+(1/3*'Weight '!$B$16*MANU!EO58)</f>
        <v>20.996035214785195</v>
      </c>
      <c r="G3" s="1">
        <f>(2/3*'Weight '!$B$3*MANU!K58)+(2/3*'Weight '!$B$4*MANU!Z58)+(1/3*'Weight '!$B$5*MANU!AO58)+(1/5*'Weight '!$B$8*MANU!BD58)+('Weight '!$B$9*MANU!BS58)+(1/2*'Weight '!$B$10*MANU!CH58)+(0*'Weight '!$B$11*MANU!CW58)+(1/5*'Weight '!$B$14*MANU!DL58)+('Weight '!$B$15*MANU!EA58)+(1/3*'Weight '!$B$16*MANU!EP58)</f>
        <v>19.6893718338399</v>
      </c>
      <c r="H3" s="1">
        <f>(2/3*'Weight '!$B$3*MANU!L58)+(2/3*'Weight '!$B$4*MANU!AA58)+(1/3*'Weight '!$B$5*MANU!AP58)+(1/5*'Weight '!$B$8*MANU!BE58)+('Weight '!$B$9*MANU!BT58)+(1/2*'Weight '!$B$10*MANU!CI58)+(0*'Weight '!$B$11*MANU!CX58)+(1/5*'Weight '!$B$14*MANU!DM58)+('Weight '!$B$15*MANU!EB58)+(1/3*'Weight '!$B$16*MANU!EQ58)</f>
        <v>20.350123856958366</v>
      </c>
      <c r="I3" s="1">
        <f>(2/3*'Weight '!$B$3*MANU!M58)+(2/3*'Weight '!$B$4*MANU!AB58)+(1/3*'Weight '!$B$5*MANU!AQ58)+(1/5*'Weight '!$B$8*MANU!BF58)+('Weight '!$B$9*MANU!BU58)+(1/2*'Weight '!$B$10*MANU!CJ58)+(0*'Weight '!$B$11*MANU!CY58)+(1/5*'Weight '!$B$14*MANU!DN58)+('Weight '!$B$15*MANU!EC58)+(1/3*'Weight '!$B$16*MANU!ER58)</f>
        <v>21.943229689416732</v>
      </c>
      <c r="J3" s="1">
        <f>(2/3*'Weight '!$B$3*MANU!N58)+(2/3*'Weight '!$B$4*MANU!AC58)+(1/3*'Weight '!$B$5*MANU!AR58)+(1/5*'Weight '!$B$8*MANU!BG58)+('Weight '!$B$9*MANU!BV58)+(1/2*'Weight '!$B$10*MANU!CK58)+(0*'Weight '!$B$11*MANU!CZ58)+(1/5*'Weight '!$B$14*MANU!DO58)+('Weight '!$B$15*MANU!ED58)+(1/3*'Weight '!$B$16*MANU!ES58)</f>
        <v>21.854429543409783</v>
      </c>
      <c r="K3" s="1">
        <f>(2/3*'Weight '!$B$3*MANU!O58)+(2/3*'Weight '!$B$4*MANU!AD58)+(1/3*'Weight '!$B$5*MANU!AS58)+(1/5*'Weight '!$B$8*MANU!BH58)+('Weight '!$B$9*MANU!BW58)+(1/2*'Weight '!$B$10*MANU!CL58)+(0*'Weight '!$B$11*MANU!DA58)+(1/5*'Weight '!$B$14*MANU!DP58)+('Weight '!$B$15*MANU!EE58)+(1/3*'Weight '!$B$16*MANU!ET58)</f>
        <v>17.649106631496565</v>
      </c>
      <c r="L3" s="1">
        <f>(2/3*'Weight '!$B$3*MANU!P58)+(2/3*'Weight '!$B$4*MANU!AE58)+(1/3*'Weight '!$B$5*MANU!AT58)+(1/5*'Weight '!$B$8*MANU!BI58)+('Weight '!$B$9*MANU!BX58)+(1/2*'Weight '!$B$10*MANU!CM58)+(0*'Weight '!$B$11*MANU!DB58)+(1/5*'Weight '!$B$14*MANU!DQ58)+('Weight '!$B$15*MANU!EF58)+(1/3*'Weight '!$B$16*MANU!EU58)</f>
        <v>16.752237202032028</v>
      </c>
      <c r="M3" s="1">
        <f>(2/3*'Weight '!$B$3*MANU!Q58)+(2/3*'Weight '!$B$4*MANU!AF58)+(1/3*'Weight '!$B$5*MANU!AU58)+(1/5*'Weight '!$B$8*MANU!BJ58)+('Weight '!$B$9*MANU!BY58)+(1/2*'Weight '!$B$10*MANU!CN58)+(0*'Weight '!$B$11*MANU!DC58)+(1/5*'Weight '!$B$14*MANU!DR58)+('Weight '!$B$15*MANU!EG58)+(1/3*'Weight '!$B$16*MANU!EV58)</f>
        <v>0</v>
      </c>
      <c r="N3" s="1">
        <f>(2/3*'Weight '!$B$3*MANU!R58)+(2/3*'Weight '!$B$4*MANU!AG58)+(1/3*'Weight '!$B$5*MANU!AV58)+(1/5*'Weight '!$B$8*MANU!BK58)+('Weight '!$B$9*MANU!BZ58)+(1/2*'Weight '!$B$10*MANU!CO58)+(0*'Weight '!$B$11*MANU!DD58)+(1/5*'Weight '!$B$14*MANU!DS58)+('Weight '!$B$15*MANU!EH58)+(1/3*'Weight '!$B$16*MANU!EW58)</f>
        <v>0</v>
      </c>
      <c r="O3" s="1">
        <f>(2/3*'Weight '!$B$3*MANU!S58)+(2/3*'Weight '!$B$4*MANU!AH58)+(1/3*'Weight '!$B$5*MANU!AW58)+(1/5*'Weight '!$B$8*MANU!BL58)+('Weight '!$B$9*MANU!CA58)+(1/2*'Weight '!$B$10*MANU!CP58)+(0*'Weight '!$B$11*MANU!DE58)+(1/5*'Weight '!$B$14*MANU!DT58)+('Weight '!$B$15*MANU!EI58)+(1/3*'Weight '!$B$16*MANU!EX58)</f>
        <v>0</v>
      </c>
      <c r="P3" s="1">
        <f>(2/3*'Weight '!$B$3*MANU!T58)+(2/3*'Weight '!$B$4*MANU!AI58)+(1/3*'Weight '!$B$5*MANU!AX58)+(1/5*'Weight '!$B$8*MANU!BM58)+('Weight '!$B$9*MANU!CB58)+(1/2*'Weight '!$B$10*MANU!CQ58)+(0*'Weight '!$B$11*MANU!DF58)+(1/5*'Weight '!$B$14*MANU!DU58)+('Weight '!$B$15*MANU!EJ58)+(1/3*'Weight '!$B$16*MANU!EY58)</f>
        <v>0</v>
      </c>
    </row>
    <row r="4" spans="1:16" ht="15">
      <c r="A4" s="1" t="s">
        <v>720</v>
      </c>
      <c r="B4" s="1">
        <f>(2/3*'Weight '!$B$3*MANU!F59)+(2/3*'Weight '!$B$4*MANU!U59)+(1/3*'Weight '!$B$5*MANU!AJ59)+(1/5*'Weight '!$B$8*MANU!AY59)+('Weight '!$B$9*MANU!BN59)+(1/2*'Weight '!$B$10*MANU!CC59)+(0*'Weight '!$B$11*MANU!CR59)+(1/5*'Weight '!$B$14*MANU!DG59)+('Weight '!$B$15*MANU!DV59)+(1/3*'Weight '!$B$16*MANU!EK59)</f>
        <v>28.736722441798992</v>
      </c>
      <c r="C4" s="1">
        <f>(2/3*'Weight '!$B$3*MANU!G59)+(2/3*'Weight '!$B$4*MANU!V59)+(1/3*'Weight '!$B$5*MANU!AK59)+(1/5*'Weight '!$B$8*MANU!AZ59)+('Weight '!$B$9*MANU!BO59)+(1/2*'Weight '!$B$10*MANU!CD59)+(0*'Weight '!$B$11*MANU!CS59)+(1/5*'Weight '!$B$14*MANU!DH59)+('Weight '!$B$15*MANU!DW59)+(1/3*'Weight '!$B$16*MANU!EL59)</f>
        <v>27.232644007108863</v>
      </c>
      <c r="D4" s="1">
        <f>(2/3*'Weight '!$B$3*MANU!H59)+(2/3*'Weight '!$B$4*MANU!W59)+(1/3*'Weight '!$B$5*MANU!AL59)+(1/5*'Weight '!$B$8*MANU!BA59)+('Weight '!$B$9*MANU!BP59)+(1/2*'Weight '!$B$10*MANU!CE59)+(0*'Weight '!$B$11*MANU!CT59)+(1/5*'Weight '!$B$14*MANU!DI59)+('Weight '!$B$15*MANU!DX59)+(1/3*'Weight '!$B$16*MANU!EM59)</f>
        <v>28.937503496188008</v>
      </c>
      <c r="E4" s="1">
        <f>(2/3*'Weight '!$B$3*MANU!I59)+(2/3*'Weight '!$B$4*MANU!X59)+(1/3*'Weight '!$B$5*MANU!AM59)+(1/5*'Weight '!$B$8*MANU!BB59)+('Weight '!$B$9*MANU!BQ59)+(1/2*'Weight '!$B$10*MANU!CF59)+(0*'Weight '!$B$11*MANU!CU59)+(1/5*'Weight '!$B$14*MANU!DJ59)+('Weight '!$B$15*MANU!DY59)+(1/3*'Weight '!$B$16*MANU!EN59)</f>
        <v>11.564859794628742</v>
      </c>
      <c r="F4" s="1">
        <f>(2/3*'Weight '!$B$3*MANU!J59)+(2/3*'Weight '!$B$4*MANU!Y59)+(1/3*'Weight '!$B$5*MANU!AN59)+(1/5*'Weight '!$B$8*MANU!BC59)+('Weight '!$B$9*MANU!BR59)+(1/2*'Weight '!$B$10*MANU!CG59)+(0*'Weight '!$B$11*MANU!CV59)+(1/5*'Weight '!$B$14*MANU!DK59)+('Weight '!$B$15*MANU!DZ59)+(1/3*'Weight '!$B$16*MANU!EO59)</f>
        <v>12.492155760905757</v>
      </c>
      <c r="G4" s="1">
        <f>(2/3*'Weight '!$B$3*MANU!K59)+(2/3*'Weight '!$B$4*MANU!Z59)+(1/3*'Weight '!$B$5*MANU!AO59)+(1/5*'Weight '!$B$8*MANU!BD59)+('Weight '!$B$9*MANU!BS59)+(1/2*'Weight '!$B$10*MANU!CH59)+(0*'Weight '!$B$11*MANU!CW59)+(1/5*'Weight '!$B$14*MANU!DL59)+('Weight '!$B$15*MANU!EA59)+(1/3*'Weight '!$B$16*MANU!EP59)</f>
        <v>12.120019936595076</v>
      </c>
      <c r="H4" s="1">
        <f>(2/3*'Weight '!$B$3*MANU!L59)+(2/3*'Weight '!$B$4*MANU!AA59)+(1/3*'Weight '!$B$5*MANU!AP59)+(1/5*'Weight '!$B$8*MANU!BE59)+('Weight '!$B$9*MANU!BT59)+(1/2*'Weight '!$B$10*MANU!CI59)+(0*'Weight '!$B$11*MANU!CX59)+(1/5*'Weight '!$B$14*MANU!DM59)+('Weight '!$B$15*MANU!EB59)+(1/3*'Weight '!$B$16*MANU!EQ59)</f>
        <v>12.466178781113026</v>
      </c>
      <c r="I4" s="1">
        <f>(2/3*'Weight '!$B$3*MANU!M59)+(2/3*'Weight '!$B$4*MANU!AB59)+(1/3*'Weight '!$B$5*MANU!AQ59)+(1/5*'Weight '!$B$8*MANU!BF59)+('Weight '!$B$9*MANU!BU59)+(1/2*'Weight '!$B$10*MANU!CJ59)+(0*'Weight '!$B$11*MANU!CY59)+(1/5*'Weight '!$B$14*MANU!DN59)+('Weight '!$B$15*MANU!EC59)+(1/3*'Weight '!$B$16*MANU!ER59)</f>
        <v>8.9971046495194908</v>
      </c>
      <c r="J4" s="1">
        <f>(2/3*'Weight '!$B$3*MANU!N59)+(2/3*'Weight '!$B$4*MANU!AC59)+(1/3*'Weight '!$B$5*MANU!AR59)+(1/5*'Weight '!$B$8*MANU!BG59)+('Weight '!$B$9*MANU!BV59)+(1/2*'Weight '!$B$10*MANU!CK59)+(0*'Weight '!$B$11*MANU!CZ59)+(1/5*'Weight '!$B$14*MANU!DO59)+('Weight '!$B$15*MANU!ED59)+(1/3*'Weight '!$B$16*MANU!ES59)</f>
        <v>11.976332658569493</v>
      </c>
      <c r="K4" s="1">
        <f>(2/3*'Weight '!$B$3*MANU!O59)+(2/3*'Weight '!$B$4*MANU!AD59)+(1/3*'Weight '!$B$5*MANU!AS59)+(1/5*'Weight '!$B$8*MANU!BH59)+('Weight '!$B$9*MANU!BW59)+(1/2*'Weight '!$B$10*MANU!CL59)+(0*'Weight '!$B$11*MANU!DA59)+(1/5*'Weight '!$B$14*MANU!DP59)+('Weight '!$B$15*MANU!EE59)+(1/3*'Weight '!$B$16*MANU!ET59)</f>
        <v>13.649028789455411</v>
      </c>
      <c r="L4" s="1">
        <f>(2/3*'Weight '!$B$3*MANU!P59)+(2/3*'Weight '!$B$4*MANU!AE59)+(1/3*'Weight '!$B$5*MANU!AT59)+(1/5*'Weight '!$B$8*MANU!BI59)+('Weight '!$B$9*MANU!BX59)+(1/2*'Weight '!$B$10*MANU!CM59)+(0*'Weight '!$B$11*MANU!DB59)+(1/5*'Weight '!$B$14*MANU!DQ59)+('Weight '!$B$15*MANU!EF59)+(1/3*'Weight '!$B$16*MANU!EU59)</f>
        <v>12.28377100429854</v>
      </c>
      <c r="M4" s="1">
        <f>(2/3*'Weight '!$B$3*MANU!Q59)+(2/3*'Weight '!$B$4*MANU!AF59)+(1/3*'Weight '!$B$5*MANU!AU59)+(1/5*'Weight '!$B$8*MANU!BJ59)+('Weight '!$B$9*MANU!BY59)+(1/2*'Weight '!$B$10*MANU!CN59)+(0*'Weight '!$B$11*MANU!DC59)+(1/5*'Weight '!$B$14*MANU!DR59)+('Weight '!$B$15*MANU!EG59)+(1/3*'Weight '!$B$16*MANU!EV59)</f>
        <v>13.076729403995369</v>
      </c>
      <c r="N4" s="1">
        <f>(2/3*'Weight '!$B$3*MANU!R59)+(2/3*'Weight '!$B$4*MANU!AG59)+(1/3*'Weight '!$B$5*MANU!AV59)+(1/5*'Weight '!$B$8*MANU!BK59)+('Weight '!$B$9*MANU!BZ59)+(1/2*'Weight '!$B$10*MANU!CO59)+(0*'Weight '!$B$11*MANU!DD59)+(1/5*'Weight '!$B$14*MANU!DS59)+('Weight '!$B$15*MANU!EH59)+(1/3*'Weight '!$B$16*MANU!EW59)</f>
        <v>22.575046620046596</v>
      </c>
      <c r="O4" s="1">
        <f>(2/3*'Weight '!$B$3*MANU!S59)+(2/3*'Weight '!$B$4*MANU!AH59)+(1/3*'Weight '!$B$5*MANU!AW59)+(1/5*'Weight '!$B$8*MANU!BL59)+('Weight '!$B$9*MANU!CA59)+(1/2*'Weight '!$B$10*MANU!CP59)+(0*'Weight '!$B$11*MANU!DE59)+(1/5*'Weight '!$B$14*MANU!DT59)+('Weight '!$B$15*MANU!EI59)+(1/3*'Weight '!$B$16*MANU!EX59)</f>
        <v>23.317802647108397</v>
      </c>
      <c r="P4" s="1">
        <f>(2/3*'Weight '!$B$3*MANU!T59)+(2/3*'Weight '!$B$4*MANU!AI59)+(1/3*'Weight '!$B$5*MANU!AX59)+(1/5*'Weight '!$B$8*MANU!BM59)+('Weight '!$B$9*MANU!CB59)+(1/2*'Weight '!$B$10*MANU!CQ59)+(0*'Weight '!$B$11*MANU!DF59)+(1/5*'Weight '!$B$14*MANU!DU59)+('Weight '!$B$15*MANU!EJ59)+(1/3*'Weight '!$B$16*MANU!EY59)</f>
        <v>23.750009416195841</v>
      </c>
    </row>
    <row r="5" spans="1:16" ht="15">
      <c r="A5" s="1" t="s">
        <v>933</v>
      </c>
      <c r="B5" s="1">
        <f>(2/3*'Weight '!$B$3*MANU!F60)+(2/3*'Weight '!$B$4*MANU!U60)+(1/3*'Weight '!$B$5*MANU!AJ60)+(1/5*'Weight '!$B$8*MANU!AY60)+('Weight '!$B$9*MANU!BN60)+(1/2*'Weight '!$B$10*MANU!CC60)+(0*'Weight '!$B$11*MANU!CR60)+(1/5*'Weight '!$B$14*MANU!DG60)+('Weight '!$B$15*MANU!DV60)+(1/3*'Weight '!$B$16*MANU!EK60)</f>
        <v>28.247111175941583</v>
      </c>
      <c r="C5" s="1">
        <f>(2/3*'Weight '!$B$3*MANU!G60)+(2/3*'Weight '!$B$4*MANU!V60)+(1/3*'Weight '!$B$5*MANU!AK60)+(1/5*'Weight '!$B$8*MANU!AZ60)+('Weight '!$B$9*MANU!BO60)+(1/2*'Weight '!$B$10*MANU!CD60)+(0*'Weight '!$B$11*MANU!CS60)+(1/5*'Weight '!$B$14*MANU!DH60)+('Weight '!$B$15*MANU!DW60)+(1/3*'Weight '!$B$16*MANU!EL60)</f>
        <v>30.564345470257116</v>
      </c>
      <c r="D5" s="1">
        <f>(2/3*'Weight '!$B$3*MANU!H60)+(2/3*'Weight '!$B$4*MANU!W60)+(1/3*'Weight '!$B$5*MANU!AL60)+(1/5*'Weight '!$B$8*MANU!BA60)+('Weight '!$B$9*MANU!BP60)+(1/2*'Weight '!$B$10*MANU!CE60)+(0*'Weight '!$B$11*MANU!CT60)+(1/5*'Weight '!$B$14*MANU!DI60)+('Weight '!$B$15*MANU!DX60)+(1/3*'Weight '!$B$16*MANU!EM60)</f>
        <v>30.558345261015084</v>
      </c>
      <c r="E5" s="1">
        <f>(2/3*'Weight '!$B$3*MANU!I60)+(2/3*'Weight '!$B$4*MANU!X60)+(1/3*'Weight '!$B$5*MANU!AM60)+(1/5*'Weight '!$B$8*MANU!BB60)+('Weight '!$B$9*MANU!BQ60)+(1/2*'Weight '!$B$10*MANU!CF60)+(0*'Weight '!$B$11*MANU!CU60)+(1/5*'Weight '!$B$14*MANU!DJ60)+('Weight '!$B$15*MANU!DY60)+(1/3*'Weight '!$B$16*MANU!EN60)</f>
        <v>31.954363692755305</v>
      </c>
      <c r="F5" s="1">
        <f>(2/3*'Weight '!$B$3*MANU!J60)+(2/3*'Weight '!$B$4*MANU!Y60)+(1/3*'Weight '!$B$5*MANU!AN60)+(1/5*'Weight '!$B$8*MANU!BC60)+('Weight '!$B$9*MANU!BR60)+(1/2*'Weight '!$B$10*MANU!CG60)+(0*'Weight '!$B$11*MANU!CV60)+(1/5*'Weight '!$B$14*MANU!DK60)+('Weight '!$B$15*MANU!DZ60)+(1/3*'Weight '!$B$16*MANU!EO60)</f>
        <v>28.548415817758862</v>
      </c>
      <c r="G5" s="1">
        <f>(2/3*'Weight '!$B$3*MANU!K60)+(2/3*'Weight '!$B$4*MANU!Z60)+(1/3*'Weight '!$B$5*MANU!AO60)+(1/5*'Weight '!$B$8*MANU!BD60)+('Weight '!$B$9*MANU!BS60)+(1/2*'Weight '!$B$10*MANU!CH60)+(0*'Weight '!$B$11*MANU!CW60)+(1/5*'Weight '!$B$14*MANU!DL60)+('Weight '!$B$15*MANU!EA60)+(1/3*'Weight '!$B$16*MANU!EP60)</f>
        <v>30.429613718497929</v>
      </c>
      <c r="H5" s="1">
        <f>(2/3*'Weight '!$B$3*MANU!L60)+(2/3*'Weight '!$B$4*MANU!AA60)+(1/3*'Weight '!$B$5*MANU!AP60)+(1/5*'Weight '!$B$8*MANU!BE60)+('Weight '!$B$9*MANU!BT60)+(1/2*'Weight '!$B$10*MANU!CI60)+(0*'Weight '!$B$11*MANU!CX60)+(1/5*'Weight '!$B$14*MANU!DM60)+('Weight '!$B$15*MANU!EB60)+(1/3*'Weight '!$B$16*MANU!EQ60)</f>
        <v>29.871347963645874</v>
      </c>
      <c r="I5" s="1">
        <f>(2/3*'Weight '!$B$3*MANU!M60)+(2/3*'Weight '!$B$4*MANU!AB60)+(1/3*'Weight '!$B$5*MANU!AQ60)+(1/5*'Weight '!$B$8*MANU!BF60)+('Weight '!$B$9*MANU!BU60)+(1/2*'Weight '!$B$10*MANU!CJ60)+(0*'Weight '!$B$11*MANU!CY60)+(1/5*'Weight '!$B$14*MANU!DN60)+('Weight '!$B$15*MANU!EC60)+(1/3*'Weight '!$B$16*MANU!ER60)</f>
        <v>31.521252431230881</v>
      </c>
      <c r="J5" s="1">
        <f>(2/3*'Weight '!$B$3*MANU!N60)+(2/3*'Weight '!$B$4*MANU!AC60)+(1/3*'Weight '!$B$5*MANU!AR60)+(1/5*'Weight '!$B$8*MANU!BG60)+('Weight '!$B$9*MANU!BV60)+(1/2*'Weight '!$B$10*MANU!CK60)+(0*'Weight '!$B$11*MANU!CZ60)+(1/5*'Weight '!$B$14*MANU!DO60)+('Weight '!$B$15*MANU!ED60)+(1/3*'Weight '!$B$16*MANU!ES60)</f>
        <v>28.121918578497503</v>
      </c>
      <c r="K5" s="1">
        <f>(2/3*'Weight '!$B$3*MANU!O60)+(2/3*'Weight '!$B$4*MANU!AD60)+(1/3*'Weight '!$B$5*MANU!AS60)+(1/5*'Weight '!$B$8*MANU!BH60)+('Weight '!$B$9*MANU!BW60)+(1/2*'Weight '!$B$10*MANU!CL60)+(0*'Weight '!$B$11*MANU!DA60)+(1/5*'Weight '!$B$14*MANU!DP60)+('Weight '!$B$15*MANU!EE60)+(1/3*'Weight '!$B$16*MANU!ET60)</f>
        <v>29.654168328033137</v>
      </c>
      <c r="L5" s="1">
        <f>(2/3*'Weight '!$B$3*MANU!P60)+(2/3*'Weight '!$B$4*MANU!AE60)+(1/3*'Weight '!$B$5*MANU!AT60)+(1/5*'Weight '!$B$8*MANU!BI60)+('Weight '!$B$9*MANU!BX60)+(1/2*'Weight '!$B$10*MANU!CM60)+(0*'Weight '!$B$11*MANU!DB60)+(1/5*'Weight '!$B$14*MANU!DQ60)+('Weight '!$B$15*MANU!EF60)+(1/3*'Weight '!$B$16*MANU!EU60)</f>
        <v>24.348354391906529</v>
      </c>
      <c r="M5" s="1">
        <f>(2/3*'Weight '!$B$3*MANU!Q60)+(2/3*'Weight '!$B$4*MANU!AF60)+(1/3*'Weight '!$B$5*MANU!AU60)+(1/5*'Weight '!$B$8*MANU!BJ60)+('Weight '!$B$9*MANU!BY60)+(1/2*'Weight '!$B$10*MANU!CN60)+(0*'Weight '!$B$11*MANU!DC60)+(1/5*'Weight '!$B$14*MANU!DR60)+('Weight '!$B$15*MANU!EG60)+(1/3*'Weight '!$B$16*MANU!EV60)</f>
        <v>21.912927490049331</v>
      </c>
      <c r="N5" s="1">
        <f>(2/3*'Weight '!$B$3*MANU!R60)+(2/3*'Weight '!$B$4*MANU!AG60)+(1/3*'Weight '!$B$5*MANU!AV60)+(1/5*'Weight '!$B$8*MANU!BK60)+('Weight '!$B$9*MANU!BZ60)+(1/2*'Weight '!$B$10*MANU!CO60)+(0*'Weight '!$B$11*MANU!DD60)+(1/5*'Weight '!$B$14*MANU!DS60)+('Weight '!$B$15*MANU!EH60)+(1/3*'Weight '!$B$16*MANU!EW60)</f>
        <v>17.152867132867112</v>
      </c>
      <c r="O5" s="1">
        <f>(2/3*'Weight '!$B$3*MANU!S60)+(2/3*'Weight '!$B$4*MANU!AH60)+(1/3*'Weight '!$B$5*MANU!AW60)+(1/5*'Weight '!$B$8*MANU!BL60)+('Weight '!$B$9*MANU!CA60)+(1/2*'Weight '!$B$10*MANU!CP60)+(0*'Weight '!$B$11*MANU!DE60)+(1/5*'Weight '!$B$14*MANU!DT60)+('Weight '!$B$15*MANU!EI60)+(1/3*'Weight '!$B$16*MANU!EX60)</f>
        <v>15.7300694832681</v>
      </c>
      <c r="P5" s="1">
        <f>(2/3*'Weight '!$B$3*MANU!T60)+(2/3*'Weight '!$B$4*MANU!AI60)+(1/3*'Weight '!$B$5*MANU!AX60)+(1/5*'Weight '!$B$8*MANU!BM60)+('Weight '!$B$9*MANU!CB60)+(1/2*'Weight '!$B$10*MANU!CQ60)+(0*'Weight '!$B$11*MANU!DF60)+(1/5*'Weight '!$B$14*MANU!DU60)+('Weight '!$B$15*MANU!EJ60)+(1/3*'Weight '!$B$16*MANU!EY60)</f>
        <v>17.915734463276817</v>
      </c>
    </row>
    <row r="6" spans="1:16" ht="15">
      <c r="A6" s="1" t="s">
        <v>808</v>
      </c>
      <c r="B6" s="1">
        <f>(2/3*'Weight '!$B$3*MANU!F61)+(2/3*'Weight '!$B$4*MANU!U61)+(1/3*'Weight '!$B$5*MANU!AJ61)+(1/5*'Weight '!$B$8*MANU!AY61)+('Weight '!$B$9*MANU!BN61)+(1/2*'Weight '!$B$10*MANU!CC61)+(0*'Weight '!$B$11*MANU!CR61)+(1/5*'Weight '!$B$14*MANU!DG61)+('Weight '!$B$15*MANU!DV61)+(1/3*'Weight '!$B$16*MANU!EK61)</f>
        <v>28.25348349455038</v>
      </c>
      <c r="C6" s="1">
        <f>(2/3*'Weight '!$B$3*MANU!G61)+(2/3*'Weight '!$B$4*MANU!V61)+(1/3*'Weight '!$B$5*MANU!AK61)+(1/5*'Weight '!$B$8*MANU!AZ61)+('Weight '!$B$9*MANU!BO61)+(1/2*'Weight '!$B$10*MANU!CD61)+(0*'Weight '!$B$11*MANU!CS61)+(1/5*'Weight '!$B$14*MANU!DH61)+('Weight '!$B$15*MANU!DW61)+(1/3*'Weight '!$B$16*MANU!EL61)</f>
        <v>28.46688639923179</v>
      </c>
      <c r="D6" s="1">
        <f>(2/3*'Weight '!$B$3*MANU!H61)+(2/3*'Weight '!$B$4*MANU!W61)+(1/3*'Weight '!$B$5*MANU!AL61)+(1/5*'Weight '!$B$8*MANU!BA61)+('Weight '!$B$9*MANU!BP61)+(1/2*'Weight '!$B$10*MANU!CE61)+(0*'Weight '!$B$11*MANU!CT61)+(1/5*'Weight '!$B$14*MANU!DI61)+('Weight '!$B$15*MANU!DX61)+(1/3*'Weight '!$B$16*MANU!EM61)</f>
        <v>28.21465573929741</v>
      </c>
      <c r="E6" s="1">
        <f>(2/3*'Weight '!$B$3*MANU!I61)+(2/3*'Weight '!$B$4*MANU!X61)+(1/3*'Weight '!$B$5*MANU!AM61)+(1/5*'Weight '!$B$8*MANU!BB61)+('Weight '!$B$9*MANU!BQ61)+(1/2*'Weight '!$B$10*MANU!CF61)+(0*'Weight '!$B$11*MANU!CU61)+(1/5*'Weight '!$B$14*MANU!DJ61)+('Weight '!$B$15*MANU!DY61)+(1/3*'Weight '!$B$16*MANU!EN61)</f>
        <v>26.80222657915192</v>
      </c>
      <c r="F6" s="1">
        <f>(2/3*'Weight '!$B$3*MANU!J61)+(2/3*'Weight '!$B$4*MANU!Y61)+(1/3*'Weight '!$B$5*MANU!AN61)+(1/5*'Weight '!$B$8*MANU!BC61)+('Weight '!$B$9*MANU!BR61)+(1/2*'Weight '!$B$10*MANU!CG61)+(0*'Weight '!$B$11*MANU!CV61)+(1/5*'Weight '!$B$14*MANU!DK61)+('Weight '!$B$15*MANU!DZ61)+(1/3*'Weight '!$B$16*MANU!EO61)</f>
        <v>25.03055918440532</v>
      </c>
      <c r="G6" s="1">
        <f>(2/3*'Weight '!$B$3*MANU!K61)+(2/3*'Weight '!$B$4*MANU!Z61)+(1/3*'Weight '!$B$5*MANU!AO61)+(1/5*'Weight '!$B$8*MANU!BD61)+('Weight '!$B$9*MANU!BS61)+(1/2*'Weight '!$B$10*MANU!CH61)+(0*'Weight '!$B$11*MANU!CW61)+(1/5*'Weight '!$B$14*MANU!DL61)+('Weight '!$B$15*MANU!EA61)+(1/3*'Weight '!$B$16*MANU!EP61)</f>
        <v>20.955331306990868</v>
      </c>
      <c r="H6" s="1">
        <f>(2/3*'Weight '!$B$3*MANU!L61)+(2/3*'Weight '!$B$4*MANU!AA61)+(1/3*'Weight '!$B$5*MANU!AP61)+(1/5*'Weight '!$B$8*MANU!BE61)+('Weight '!$B$9*MANU!BT61)+(1/2*'Weight '!$B$10*MANU!CI61)+(0*'Weight '!$B$11*MANU!CX61)+(1/5*'Weight '!$B$14*MANU!DM61)+('Weight '!$B$15*MANU!EB61)+(1/3*'Weight '!$B$16*MANU!EQ61)</f>
        <v>20.790538688168635</v>
      </c>
      <c r="I6" s="1">
        <f>(2/3*'Weight '!$B$3*MANU!M61)+(2/3*'Weight '!$B$4*MANU!AB61)+(1/3*'Weight '!$B$5*MANU!AQ61)+(1/5*'Weight '!$B$8*MANU!BF61)+('Weight '!$B$9*MANU!BU61)+(1/2*'Weight '!$B$10*MANU!CJ61)+(0*'Weight '!$B$11*MANU!CY61)+(1/5*'Weight '!$B$14*MANU!DN61)+('Weight '!$B$15*MANU!EC61)+(1/3*'Weight '!$B$16*MANU!ER61)</f>
        <v>20.89244088902899</v>
      </c>
      <c r="J6" s="1">
        <f>(2/3*'Weight '!$B$3*MANU!N61)+(2/3*'Weight '!$B$4*MANU!AC61)+(1/3*'Weight '!$B$5*MANU!AR61)+(1/5*'Weight '!$B$8*MANU!BG61)+('Weight '!$B$9*MANU!BV61)+(1/2*'Weight '!$B$10*MANU!CK61)+(0*'Weight '!$B$11*MANU!CZ61)+(1/5*'Weight '!$B$14*MANU!DO61)+('Weight '!$B$15*MANU!ED61)+(1/3*'Weight '!$B$16*MANU!ES61)</f>
        <v>17.108851455561972</v>
      </c>
      <c r="K6" s="1">
        <f>(2/3*'Weight '!$B$3*MANU!O61)+(2/3*'Weight '!$B$4*MANU!AD61)+(1/3*'Weight '!$B$5*MANU!AS61)+(1/5*'Weight '!$B$8*MANU!BH61)+('Weight '!$B$9*MANU!BW61)+(1/2*'Weight '!$B$10*MANU!CL61)+(0*'Weight '!$B$11*MANU!DA61)+(1/5*'Weight '!$B$14*MANU!DP61)+('Weight '!$B$15*MANU!EE61)+(1/3*'Weight '!$B$16*MANU!ET61)</f>
        <v>17.204630887082068</v>
      </c>
      <c r="L6" s="1">
        <f>(2/3*'Weight '!$B$3*MANU!P61)+(2/3*'Weight '!$B$4*MANU!AE61)+(1/3*'Weight '!$B$5*MANU!AT61)+(1/5*'Weight '!$B$8*MANU!BI61)+('Weight '!$B$9*MANU!BX61)+(1/2*'Weight '!$B$10*MANU!CM61)+(0*'Weight '!$B$11*MANU!DB61)+(1/5*'Weight '!$B$14*MANU!DQ61)+('Weight '!$B$15*MANU!EF61)+(1/3*'Weight '!$B$16*MANU!EU61)</f>
        <v>17.888361876216123</v>
      </c>
      <c r="M6" s="1">
        <f>(2/3*'Weight '!$B$3*MANU!Q61)+(2/3*'Weight '!$B$4*MANU!AF61)+(1/3*'Weight '!$B$5*MANU!AU61)+(1/5*'Weight '!$B$8*MANU!BJ61)+('Weight '!$B$9*MANU!BY61)+(1/2*'Weight '!$B$10*MANU!CN61)+(0*'Weight '!$B$11*MANU!DC61)+(1/5*'Weight '!$B$14*MANU!DR61)+('Weight '!$B$15*MANU!EG61)+(1/3*'Weight '!$B$16*MANU!EV61)</f>
        <v>13.919404014138403</v>
      </c>
      <c r="N6" s="1">
        <f>(2/3*'Weight '!$B$3*MANU!R61)+(2/3*'Weight '!$B$4*MANU!AG61)+(1/3*'Weight '!$B$5*MANU!AV61)+(1/5*'Weight '!$B$8*MANU!BK61)+('Weight '!$B$9*MANU!BZ61)+(1/2*'Weight '!$B$10*MANU!CO61)+(0*'Weight '!$B$11*MANU!DD61)+(1/5*'Weight '!$B$14*MANU!DS61)+('Weight '!$B$15*MANU!EH61)+(1/3*'Weight '!$B$16*MANU!EW61)</f>
        <v>17.214725158562349</v>
      </c>
      <c r="O6" s="1">
        <f>(2/3*'Weight '!$B$3*MANU!S61)+(2/3*'Weight '!$B$4*MANU!AH61)+(1/3*'Weight '!$B$5*MANU!AW61)+(1/5*'Weight '!$B$8*MANU!BL61)+('Weight '!$B$9*MANU!CA61)+(1/2*'Weight '!$B$10*MANU!CP61)+(0*'Weight '!$B$11*MANU!DE61)+(1/5*'Weight '!$B$14*MANU!DT61)+('Weight '!$B$15*MANU!EI61)+(1/3*'Weight '!$B$16*MANU!EX61)</f>
        <v>18.911291185846526</v>
      </c>
      <c r="P6" s="1">
        <f>(2/3*'Weight '!$B$3*MANU!T61)+(2/3*'Weight '!$B$4*MANU!AI61)+(1/3*'Weight '!$B$5*MANU!AX61)+(1/5*'Weight '!$B$8*MANU!BM61)+('Weight '!$B$9*MANU!CB61)+(1/2*'Weight '!$B$10*MANU!CQ61)+(0*'Weight '!$B$11*MANU!DF61)+(1/5*'Weight '!$B$14*MANU!DU61)+('Weight '!$B$15*MANU!EJ61)+(1/3*'Weight '!$B$16*MANU!EY61)</f>
        <v>19.863185812931558</v>
      </c>
    </row>
    <row r="7" spans="1:16" ht="15">
      <c r="A7" s="1" t="s">
        <v>866</v>
      </c>
      <c r="B7" s="1">
        <f>(2/3*'Weight '!$B$3*MANU!F62)+(2/3*'Weight '!$B$4*MANU!U62)+(1/3*'Weight '!$B$5*MANU!AJ62)+(1/5*'Weight '!$B$8*MANU!AY62)+('Weight '!$B$9*MANU!BN62)+(1/2*'Weight '!$B$10*MANU!CC62)+(0*'Weight '!$B$11*MANU!CR62)+(1/5*'Weight '!$B$14*MANU!DG62)+('Weight '!$B$15*MANU!DV62)+(1/3*'Weight '!$B$16*MANU!EK62)</f>
        <v>36.383025736486303</v>
      </c>
      <c r="C7" s="1">
        <f>(2/3*'Weight '!$B$3*MANU!G62)+(2/3*'Weight '!$B$4*MANU!V62)+(1/3*'Weight '!$B$5*MANU!AK62)+(1/5*'Weight '!$B$8*MANU!AZ62)+('Weight '!$B$9*MANU!BO62)+(1/2*'Weight '!$B$10*MANU!CD62)+(0*'Weight '!$B$11*MANU!CS62)+(1/5*'Weight '!$B$14*MANU!DH62)+('Weight '!$B$15*MANU!DW62)+(1/3*'Weight '!$B$16*MANU!EL62)</f>
        <v>36.327273144133912</v>
      </c>
      <c r="D7" s="1">
        <f>(2/3*'Weight '!$B$3*MANU!H62)+(2/3*'Weight '!$B$4*MANU!W62)+(1/3*'Weight '!$B$5*MANU!AL62)+(1/5*'Weight '!$B$8*MANU!BA62)+('Weight '!$B$9*MANU!BP62)+(1/2*'Weight '!$B$10*MANU!CE62)+(0*'Weight '!$B$11*MANU!CT62)+(1/5*'Weight '!$B$14*MANU!DI62)+('Weight '!$B$15*MANU!DX62)+(1/3*'Weight '!$B$16*MANU!EM62)</f>
        <v>35.817752090528565</v>
      </c>
      <c r="E7" s="1">
        <f>(2/3*'Weight '!$B$3*MANU!I62)+(2/3*'Weight '!$B$4*MANU!X62)+(1/3*'Weight '!$B$5*MANU!AM62)+(1/5*'Weight '!$B$8*MANU!BB62)+('Weight '!$B$9*MANU!BQ62)+(1/2*'Weight '!$B$10*MANU!CF62)+(0*'Weight '!$B$11*MANU!CU62)+(1/5*'Weight '!$B$14*MANU!DJ62)+('Weight '!$B$15*MANU!DY62)+(1/3*'Weight '!$B$16*MANU!EN62)</f>
        <v>37.393200391434235</v>
      </c>
      <c r="F7" s="1">
        <f>(2/3*'Weight '!$B$3*MANU!J62)+(2/3*'Weight '!$B$4*MANU!Y62)+(1/3*'Weight '!$B$5*MANU!AN62)+(1/5*'Weight '!$B$8*MANU!BC62)+('Weight '!$B$9*MANU!BR62)+(1/2*'Weight '!$B$10*MANU!CG62)+(0*'Weight '!$B$11*MANU!CV62)+(1/5*'Weight '!$B$14*MANU!DK62)+('Weight '!$B$15*MANU!DZ62)+(1/3*'Weight '!$B$16*MANU!EO62)</f>
        <v>36.187447147105267</v>
      </c>
      <c r="G7" s="1">
        <f>(2/3*'Weight '!$B$3*MANU!K62)+(2/3*'Weight '!$B$4*MANU!Z62)+(1/3*'Weight '!$B$5*MANU!AO62)+(1/5*'Weight '!$B$8*MANU!BD62)+('Weight '!$B$9*MANU!BS62)+(1/2*'Weight '!$B$10*MANU!CH62)+(0*'Weight '!$B$11*MANU!CW62)+(1/5*'Weight '!$B$14*MANU!DL62)+('Weight '!$B$15*MANU!EA62)+(1/3*'Weight '!$B$16*MANU!EP62)</f>
        <v>35.194859307359287</v>
      </c>
      <c r="H7" s="1">
        <f>(2/3*'Weight '!$B$3*MANU!L62)+(2/3*'Weight '!$B$4*MANU!AA62)+(1/3*'Weight '!$B$5*MANU!AP62)+(1/5*'Weight '!$B$8*MANU!BE62)+('Weight '!$B$9*MANU!BT62)+(1/2*'Weight '!$B$10*MANU!CI62)+(0*'Weight '!$B$11*MANU!CX62)+(1/5*'Weight '!$B$14*MANU!DM62)+('Weight '!$B$15*MANU!EB62)+(1/3*'Weight '!$B$16*MANU!EQ62)</f>
        <v>35.99854840195264</v>
      </c>
      <c r="I7" s="1">
        <f>(2/3*'Weight '!$B$3*MANU!M62)+(2/3*'Weight '!$B$4*MANU!AB62)+(1/3*'Weight '!$B$5*MANU!AQ62)+(1/5*'Weight '!$B$8*MANU!BF62)+('Weight '!$B$9*MANU!BU62)+(1/2*'Weight '!$B$10*MANU!CJ62)+(0*'Weight '!$B$11*MANU!CY62)+(1/5*'Weight '!$B$14*MANU!DN62)+('Weight '!$B$15*MANU!EC62)+(1/3*'Weight '!$B$16*MANU!ER62)</f>
        <v>36.072607847787687</v>
      </c>
      <c r="J7" s="1">
        <f>(2/3*'Weight '!$B$3*MANU!N62)+(2/3*'Weight '!$B$4*MANU!AC62)+(1/3*'Weight '!$B$5*MANU!AR62)+(1/5*'Weight '!$B$8*MANU!BG62)+('Weight '!$B$9*MANU!BV62)+(1/2*'Weight '!$B$10*MANU!CK62)+(0*'Weight '!$B$11*MANU!CZ62)+(1/5*'Weight '!$B$14*MANU!DO62)+('Weight '!$B$15*MANU!ED62)+(1/3*'Weight '!$B$16*MANU!ES62)</f>
        <v>33.275429003568625</v>
      </c>
      <c r="K7" s="1">
        <f>(2/3*'Weight '!$B$3*MANU!O62)+(2/3*'Weight '!$B$4*MANU!AD62)+(1/3*'Weight '!$B$5*MANU!AS62)+(1/5*'Weight '!$B$8*MANU!BH62)+('Weight '!$B$9*MANU!BW62)+(1/2*'Weight '!$B$10*MANU!CL62)+(0*'Weight '!$B$11*MANU!DA62)+(1/5*'Weight '!$B$14*MANU!DP62)+('Weight '!$B$15*MANU!EE62)+(1/3*'Weight '!$B$16*MANU!ET62)</f>
        <v>35.544024122807009</v>
      </c>
      <c r="L7" s="1">
        <f>(2/3*'Weight '!$B$3*MANU!P62)+(2/3*'Weight '!$B$4*MANU!AE62)+(1/3*'Weight '!$B$5*MANU!AT62)+(1/5*'Weight '!$B$8*MANU!BI62)+('Weight '!$B$9*MANU!BX62)+(1/2*'Weight '!$B$10*MANU!CM62)+(0*'Weight '!$B$11*MANU!DB62)+(1/5*'Weight '!$B$14*MANU!DQ62)+('Weight '!$B$15*MANU!EF62)+(1/3*'Weight '!$B$16*MANU!EU62)</f>
        <v>25.094267518492508</v>
      </c>
      <c r="M7" s="1">
        <f>(2/3*'Weight '!$B$3*MANU!Q62)+(2/3*'Weight '!$B$4*MANU!AF62)+(1/3*'Weight '!$B$5*MANU!AU62)+(1/5*'Weight '!$B$8*MANU!BJ62)+('Weight '!$B$9*MANU!BY62)+(1/2*'Weight '!$B$10*MANU!CN62)+(0*'Weight '!$B$11*MANU!DC62)+(1/5*'Weight '!$B$14*MANU!DR62)+('Weight '!$B$15*MANU!EG62)+(1/3*'Weight '!$B$16*MANU!EV62)</f>
        <v>26.530173461855743</v>
      </c>
      <c r="N7" s="1">
        <f>(2/3*'Weight '!$B$3*MANU!R62)+(2/3*'Weight '!$B$4*MANU!AG62)+(1/3*'Weight '!$B$5*MANU!AV62)+(1/5*'Weight '!$B$8*MANU!BK62)+('Weight '!$B$9*MANU!BZ62)+(1/2*'Weight '!$B$10*MANU!CO62)+(0*'Weight '!$B$11*MANU!DD62)+(1/5*'Weight '!$B$14*MANU!DS62)+('Weight '!$B$15*MANU!EH62)+(1/3*'Weight '!$B$16*MANU!EW62)</f>
        <v>27.413133564470844</v>
      </c>
      <c r="O7" s="1">
        <f>(2/3*'Weight '!$B$3*MANU!S62)+(2/3*'Weight '!$B$4*MANU!AH62)+(1/3*'Weight '!$B$5*MANU!AW62)+(1/5*'Weight '!$B$8*MANU!BL62)+('Weight '!$B$9*MANU!CA62)+(1/2*'Weight '!$B$10*MANU!CP62)+(0*'Weight '!$B$11*MANU!DE62)+(1/5*'Weight '!$B$14*MANU!DT62)+('Weight '!$B$15*MANU!EI62)+(1/3*'Weight '!$B$16*MANU!EX62)</f>
        <v>20.611222943722925</v>
      </c>
      <c r="P7" s="1">
        <f>(2/3*'Weight '!$B$3*MANU!T62)+(2/3*'Weight '!$B$4*MANU!AI62)+(1/3*'Weight '!$B$5*MANU!AX62)+(1/5*'Weight '!$B$8*MANU!BM62)+('Weight '!$B$9*MANU!CB62)+(1/2*'Weight '!$B$10*MANU!CQ62)+(0*'Weight '!$B$11*MANU!DF62)+(1/5*'Weight '!$B$14*MANU!DU62)+('Weight '!$B$15*MANU!EJ62)+(1/3*'Weight '!$B$16*MANU!EY62)</f>
        <v>20.458243008887909</v>
      </c>
    </row>
    <row r="9" spans="1:16" ht="15">
      <c r="A9" s="7" t="s">
        <v>1001</v>
      </c>
      <c r="B9" s="7">
        <v>0</v>
      </c>
      <c r="C9" s="7">
        <f t="shared" si="1" ref="C9:P9">B9-1</f>
        <v>-1</v>
      </c>
      <c r="D9" s="7">
        <f t="shared" si="1"/>
        <v>-2</v>
      </c>
      <c r="E9" s="7">
        <f t="shared" si="1"/>
        <v>-3</v>
      </c>
      <c r="F9" s="7">
        <f t="shared" si="1"/>
        <v>-4</v>
      </c>
      <c r="G9" s="7">
        <f t="shared" si="1"/>
        <v>-5</v>
      </c>
      <c r="H9" s="7">
        <f t="shared" si="1"/>
        <v>-6</v>
      </c>
      <c r="I9" s="7">
        <f t="shared" si="1"/>
        <v>-7</v>
      </c>
      <c r="J9" s="7">
        <f t="shared" si="1"/>
        <v>-8</v>
      </c>
      <c r="K9" s="7">
        <f t="shared" si="1"/>
        <v>-9</v>
      </c>
      <c r="L9" s="7">
        <f t="shared" si="1"/>
        <v>-10</v>
      </c>
      <c r="M9" s="7">
        <f t="shared" si="1"/>
        <v>-11</v>
      </c>
      <c r="N9" s="7">
        <f t="shared" si="1"/>
        <v>-12</v>
      </c>
      <c r="O9" s="7">
        <f t="shared" si="1"/>
        <v>-13</v>
      </c>
      <c r="P9" s="7">
        <f t="shared" si="1"/>
        <v>-14</v>
      </c>
    </row>
    <row r="10" spans="1:16" ht="15">
      <c r="A10" s="1" t="s">
        <v>638</v>
      </c>
      <c r="B10" s="1">
        <f>('Weight '!$B$3*1/3*MANU!F57)+(1/3*'Weight '!$B$4*MANU!U57)+(4/5*'Weight '!$B$5*MANU!AJ57)+(2/3*'Weight '!$B$8*MANU!AY57)+(0*'Weight '!$B$9*MANU!BN57)+(1/2*'Weight '!$B$10*MANU!CC57)+('Weight '!$B$11*MANU!CR57)+('Weight '!$B$14*4/5*MANU!DG57)+(0*'Weight '!$B$15*MANU!DV57)+('Weight '!$B$16*2/3*MANU!EK57)</f>
        <v>49.940819180638172</v>
      </c>
      <c r="C10" s="1">
        <f>('Weight '!$B$3*1/3*MANU!G57)+(1/3*'Weight '!$B$4*MANU!V57)+(4/5*'Weight '!$B$5*MANU!AK57)+(2/3*'Weight '!$B$8*MANU!AZ57)+(0*'Weight '!$B$9*MANU!BO57)+(1/2*'Weight '!$B$10*MANU!CD57)+('Weight '!$B$11*MANU!CS57)+('Weight '!$B$14*4/5*MANU!DH57)+(0*'Weight '!$B$15*MANU!DW57)+('Weight '!$B$16*2/3*MANU!EL57)</f>
        <v>52.135337433546383</v>
      </c>
      <c r="D10" s="1">
        <f>('Weight '!$B$3*1/3*MANU!H57)+(1/3*'Weight '!$B$4*MANU!W57)+(4/5*'Weight '!$B$5*MANU!AL57)+(2/3*'Weight '!$B$8*MANU!BA57)+(0*'Weight '!$B$9*MANU!BP57)+(1/2*'Weight '!$B$10*MANU!CE57)+('Weight '!$B$11*MANU!CT57)+('Weight '!$B$14*4/5*MANU!DI57)+(0*'Weight '!$B$15*MANU!DX57)+('Weight '!$B$16*2/3*MANU!EM57)</f>
        <v>50.546314263358219</v>
      </c>
      <c r="E10" s="1">
        <f>('Weight '!$B$3*1/3*MANU!I57)+(1/3*'Weight '!$B$4*MANU!X57)+(4/5*'Weight '!$B$5*MANU!AM57)+(2/3*'Weight '!$B$8*MANU!BB57)+(0*'Weight '!$B$9*MANU!BQ57)+(1/2*'Weight '!$B$10*MANU!CF57)+('Weight '!$B$11*MANU!CU57)+('Weight '!$B$14*4/5*MANU!DJ57)+(0*'Weight '!$B$15*MANU!DY57)+('Weight '!$B$16*2/3*MANU!EN57)</f>
        <v>48.740142375935115</v>
      </c>
      <c r="F10" s="1">
        <f>('Weight '!$B$3*1/3*MANU!J57)+(1/3*'Weight '!$B$4*MANU!Y57)+(4/5*'Weight '!$B$5*MANU!AN57)+(2/3*'Weight '!$B$8*MANU!BC57)+(0*'Weight '!$B$9*MANU!BR57)+(1/2*'Weight '!$B$10*MANU!CG57)+('Weight '!$B$11*MANU!CV57)+('Weight '!$B$14*4/5*MANU!DK57)+(0*'Weight '!$B$15*MANU!DZ57)+('Weight '!$B$16*2/3*MANU!EO57)</f>
        <v>45.583563620549896</v>
      </c>
      <c r="G10" s="1">
        <f>('Weight '!$B$3*1/3*MANU!K57)+(1/3*'Weight '!$B$4*MANU!Z57)+(4/5*'Weight '!$B$5*MANU!AO57)+(2/3*'Weight '!$B$8*MANU!BD57)+(0*'Weight '!$B$9*MANU!BS57)+(1/2*'Weight '!$B$10*MANU!CH57)+('Weight '!$B$11*MANU!CW57)+('Weight '!$B$14*4/5*MANU!DL57)+(0*'Weight '!$B$15*MANU!EA57)+('Weight '!$B$16*2/3*MANU!EP57)</f>
        <v>45.933546099290758</v>
      </c>
      <c r="H10" s="1">
        <f>('Weight '!$B$3*1/3*MANU!L57)+(1/3*'Weight '!$B$4*MANU!AA57)+(4/5*'Weight '!$B$5*MANU!AP57)+(2/3*'Weight '!$B$8*MANU!BE57)+(0*'Weight '!$B$9*MANU!BT57)+(1/2*'Weight '!$B$10*MANU!CI57)+('Weight '!$B$11*MANU!CX57)+('Weight '!$B$14*4/5*MANU!DM57)+(0*'Weight '!$B$15*MANU!EB57)+('Weight '!$B$16*2/3*MANU!EQ57)</f>
        <v>46.095739339264497</v>
      </c>
      <c r="I10" s="1">
        <f>('Weight '!$B$3*1/3*MANU!M57)+(1/3*'Weight '!$B$4*MANU!AB57)+(4/5*'Weight '!$B$5*MANU!AQ57)+(2/3*'Weight '!$B$8*MANU!BF57)+(0*'Weight '!$B$9*MANU!BU57)+(1/2*'Weight '!$B$10*MANU!CJ57)+('Weight '!$B$11*MANU!CY57)+('Weight '!$B$14*4/5*MANU!DN57)+(0*'Weight '!$B$15*MANU!EC57)+('Weight '!$B$16*2/3*MANU!ER57)</f>
        <v>47.491826747933288</v>
      </c>
      <c r="J10" s="1">
        <f>('Weight '!$B$3*1/3*MANU!N57)+(1/3*'Weight '!$B$4*MANU!AC57)+(4/5*'Weight '!$B$5*MANU!AR57)+(2/3*'Weight '!$B$8*MANU!BG57)+(0*'Weight '!$B$9*MANU!BV57)+(1/2*'Weight '!$B$10*MANU!CK57)+('Weight '!$B$11*MANU!CZ57)+('Weight '!$B$14*4/5*MANU!DO57)+(0*'Weight '!$B$15*MANU!ED57)+('Weight '!$B$16*2/3*MANU!ES57)</f>
        <v>44.127115672831074</v>
      </c>
      <c r="K10" s="1">
        <f>('Weight '!$B$3*1/3*MANU!O57)+(1/3*'Weight '!$B$4*MANU!AD57)+(4/5*'Weight '!$B$5*MANU!AS57)+(2/3*'Weight '!$B$8*MANU!BH57)+(0*'Weight '!$B$9*MANU!BW57)+(1/2*'Weight '!$B$10*MANU!CL57)+('Weight '!$B$11*MANU!DA57)+('Weight '!$B$14*4/5*MANU!DP57)+(0*'Weight '!$B$15*MANU!EE57)+('Weight '!$B$16*2/3*MANU!ET57)</f>
        <v>39.440596360165912</v>
      </c>
      <c r="L10" s="1">
        <f>('Weight '!$B$3*1/3*MANU!P57)+(1/3*'Weight '!$B$4*MANU!AE57)+(4/5*'Weight '!$B$5*MANU!AT57)+(2/3*'Weight '!$B$8*MANU!BI57)+(0*'Weight '!$B$9*MANU!BX57)+(1/2*'Weight '!$B$10*MANU!CM57)+('Weight '!$B$11*MANU!DB57)+('Weight '!$B$14*4/5*MANU!DQ57)+(0*'Weight '!$B$15*MANU!EF57)+('Weight '!$B$16*2/3*MANU!EU57)</f>
        <v>40.360332561797946</v>
      </c>
      <c r="M10" s="1">
        <f>('Weight '!$B$3*1/3*MANU!Q57)+(1/3*'Weight '!$B$4*MANU!AF57)+(4/5*'Weight '!$B$5*MANU!AU57)+(2/3*'Weight '!$B$8*MANU!BJ57)+(0*'Weight '!$B$9*MANU!BY57)+(1/2*'Weight '!$B$10*MANU!CN57)+('Weight '!$B$11*MANU!DC57)+('Weight '!$B$14*4/5*MANU!DR57)+(0*'Weight '!$B$15*MANU!EG57)+('Weight '!$B$16*2/3*MANU!EV57)</f>
        <v>37.181657440159171</v>
      </c>
      <c r="N10" s="1">
        <f>('Weight '!$B$3*1/3*MANU!R57)+(1/3*'Weight '!$B$4*MANU!AG57)+(4/5*'Weight '!$B$5*MANU!AV57)+(2/3*'Weight '!$B$8*MANU!BK57)+(0*'Weight '!$B$9*MANU!BZ57)+(1/2*'Weight '!$B$10*MANU!CO57)+('Weight '!$B$11*MANU!DD57)+('Weight '!$B$14*4/5*MANU!DS57)+(0*'Weight '!$B$15*MANU!EH57)+('Weight '!$B$16*2/3*MANU!EW57)</f>
        <v>46.797727272727251</v>
      </c>
      <c r="O10" s="1">
        <f>('Weight '!$B$3*1/3*MANU!S57)+(1/3*'Weight '!$B$4*MANU!AH57)+(4/5*'Weight '!$B$5*MANU!AW57)+(2/3*'Weight '!$B$8*MANU!BL57)+(0*'Weight '!$B$9*MANU!CA57)+(1/2*'Weight '!$B$10*MANU!CP57)+('Weight '!$B$11*MANU!DE57)+('Weight '!$B$14*4/5*MANU!DT57)+(0*'Weight '!$B$15*MANU!EI57)+('Weight '!$B$16*2/3*MANU!EX57)</f>
        <v>48.854545953160098</v>
      </c>
      <c r="P10" s="1">
        <f>('Weight '!$B$3*1/3*MANU!T57)+(1/3*'Weight '!$B$4*MANU!AI57)+(4/5*'Weight '!$B$5*MANU!AX57)+(2/3*'Weight '!$B$8*MANU!BM57)+(0*'Weight '!$B$9*MANU!CB57)+(1/2*'Weight '!$B$10*MANU!CQ57)+('Weight '!$B$11*MANU!DF57)+('Weight '!$B$14*4/5*MANU!DU57)+(0*'Weight '!$B$15*MANU!EJ57)+('Weight '!$B$16*2/3*MANU!EY57)</f>
        <v>48.555599411810206</v>
      </c>
    </row>
    <row r="11" spans="1:16" ht="15">
      <c r="A11" s="1" t="s">
        <v>956</v>
      </c>
      <c r="B11" s="1">
        <f>('Weight '!$B$3*1/3*MANU!F58)+(1/3*'Weight '!$B$4*MANU!U58)+(4/5*'Weight '!$B$5*MANU!AJ58)+(2/3*'Weight '!$B$8*MANU!AY58)+(0*'Weight '!$B$9*MANU!BN58)+(1/2*'Weight '!$B$10*MANU!CC58)+('Weight '!$B$11*MANU!CR58)+('Weight '!$B$14*4/5*MANU!DG58)+(0*'Weight '!$B$15*MANU!DV58)+('Weight '!$B$16*2/3*MANU!EK58)</f>
        <v>37.362626447897895</v>
      </c>
      <c r="C11" s="1">
        <f>('Weight '!$B$3*1/3*MANU!G58)+(1/3*'Weight '!$B$4*MANU!V58)+(4/5*'Weight '!$B$5*MANU!AK58)+(2/3*'Weight '!$B$8*MANU!AZ58)+(0*'Weight '!$B$9*MANU!BO58)+(1/2*'Weight '!$B$10*MANU!CD58)+('Weight '!$B$11*MANU!CS58)+('Weight '!$B$14*4/5*MANU!DH58)+(0*'Weight '!$B$15*MANU!DW58)+('Weight '!$B$16*2/3*MANU!EL58)</f>
        <v>38.571471982008489</v>
      </c>
      <c r="D11" s="1">
        <f>('Weight '!$B$3*1/3*MANU!H58)+(1/3*'Weight '!$B$4*MANU!W58)+(4/5*'Weight '!$B$5*MANU!AL58)+(2/3*'Weight '!$B$8*MANU!BA58)+(0*'Weight '!$B$9*MANU!BP58)+(1/2*'Weight '!$B$10*MANU!CE58)+('Weight '!$B$11*MANU!CT58)+('Weight '!$B$14*4/5*MANU!DI58)+(0*'Weight '!$B$15*MANU!DX58)+('Weight '!$B$16*2/3*MANU!EM58)</f>
        <v>36.886149890169371</v>
      </c>
      <c r="E11" s="1">
        <f>('Weight '!$B$3*1/3*MANU!I58)+(1/3*'Weight '!$B$4*MANU!X58)+(4/5*'Weight '!$B$5*MANU!AM58)+(2/3*'Weight '!$B$8*MANU!BB58)+(0*'Weight '!$B$9*MANU!BQ58)+(1/2*'Weight '!$B$10*MANU!CF58)+('Weight '!$B$11*MANU!CU58)+('Weight '!$B$14*4/5*MANU!DJ58)+(0*'Weight '!$B$15*MANU!DY58)+('Weight '!$B$16*2/3*MANU!EN58)</f>
        <v>37.205529225908336</v>
      </c>
      <c r="F11" s="1">
        <f>('Weight '!$B$3*1/3*MANU!J58)+(1/3*'Weight '!$B$4*MANU!Y58)+(4/5*'Weight '!$B$5*MANU!AN58)+(2/3*'Weight '!$B$8*MANU!BC58)+(0*'Weight '!$B$9*MANU!BR58)+(1/2*'Weight '!$B$10*MANU!CG58)+('Weight '!$B$11*MANU!CV58)+('Weight '!$B$14*4/5*MANU!DK58)+(0*'Weight '!$B$15*MANU!DZ58)+('Weight '!$B$16*2/3*MANU!EO58)</f>
        <v>34.965176490176461</v>
      </c>
      <c r="G11" s="1">
        <f>('Weight '!$B$3*1/3*MANU!K58)+(1/3*'Weight '!$B$4*MANU!Z58)+(4/5*'Weight '!$B$5*MANU!AO58)+(2/3*'Weight '!$B$8*MANU!BD58)+(0*'Weight '!$B$9*MANU!BS58)+(1/2*'Weight '!$B$10*MANU!CH58)+('Weight '!$B$11*MANU!CW58)+('Weight '!$B$14*4/5*MANU!DL58)+(0*'Weight '!$B$15*MANU!EA58)+('Weight '!$B$16*2/3*MANU!EP58)</f>
        <v>32.116700746062421</v>
      </c>
      <c r="H11" s="1">
        <f>('Weight '!$B$3*1/3*MANU!L58)+(1/3*'Weight '!$B$4*MANU!AA58)+(4/5*'Weight '!$B$5*MANU!AP58)+(2/3*'Weight '!$B$8*MANU!BE58)+(0*'Weight '!$B$9*MANU!BT58)+(1/2*'Weight '!$B$10*MANU!CI58)+('Weight '!$B$11*MANU!CX58)+('Weight '!$B$14*4/5*MANU!DM58)+(0*'Weight '!$B$15*MANU!EB58)+('Weight '!$B$16*2/3*MANU!EQ58)</f>
        <v>32.907716024982193</v>
      </c>
      <c r="I11" s="1">
        <f>('Weight '!$B$3*1/3*MANU!M58)+(1/3*'Weight '!$B$4*MANU!AB58)+(4/5*'Weight '!$B$5*MANU!AQ58)+(2/3*'Weight '!$B$8*MANU!BF58)+(0*'Weight '!$B$9*MANU!BU58)+(1/2*'Weight '!$B$10*MANU!CJ58)+('Weight '!$B$11*MANU!CY58)+('Weight '!$B$14*4/5*MANU!DN58)+(0*'Weight '!$B$15*MANU!EC58)+('Weight '!$B$16*2/3*MANU!ER58)</f>
        <v>31.583138870302193</v>
      </c>
      <c r="J11" s="1">
        <f>('Weight '!$B$3*1/3*MANU!N58)+(1/3*'Weight '!$B$4*MANU!AC58)+(4/5*'Weight '!$B$5*MANU!AR58)+(2/3*'Weight '!$B$8*MANU!BG58)+(0*'Weight '!$B$9*MANU!BV58)+(1/2*'Weight '!$B$10*MANU!CK58)+('Weight '!$B$11*MANU!CZ58)+('Weight '!$B$14*4/5*MANU!DO58)+(0*'Weight '!$B$15*MANU!ED58)+('Weight '!$B$16*2/3*MANU!ES58)</f>
        <v>36.301377642824988</v>
      </c>
      <c r="K11" s="1">
        <f>('Weight '!$B$3*1/3*MANU!O58)+(1/3*'Weight '!$B$4*MANU!AD58)+(4/5*'Weight '!$B$5*MANU!AS58)+(2/3*'Weight '!$B$8*MANU!BH58)+(0*'Weight '!$B$9*MANU!BW58)+(1/2*'Weight '!$B$10*MANU!CL58)+('Weight '!$B$11*MANU!DA58)+('Weight '!$B$14*4/5*MANU!DP58)+(0*'Weight '!$B$15*MANU!EE58)+('Weight '!$B$16*2/3*MANU!ET58)</f>
        <v>30.839279174632345</v>
      </c>
      <c r="L11" s="1">
        <f>('Weight '!$B$3*1/3*MANU!P58)+(1/3*'Weight '!$B$4*MANU!AE58)+(4/5*'Weight '!$B$5*MANU!AT58)+(2/3*'Weight '!$B$8*MANU!BI58)+(0*'Weight '!$B$9*MANU!BX58)+(1/2*'Weight '!$B$10*MANU!CM58)+('Weight '!$B$11*MANU!DB58)+('Weight '!$B$14*4/5*MANU!DQ58)+(0*'Weight '!$B$15*MANU!EF58)+('Weight '!$B$16*2/3*MANU!EU58)</f>
        <v>24.022804046719614</v>
      </c>
      <c r="M11" s="1">
        <f>('Weight '!$B$3*1/3*MANU!Q58)+(1/3*'Weight '!$B$4*MANU!AF58)+(4/5*'Weight '!$B$5*MANU!AU58)+(2/3*'Weight '!$B$8*MANU!BJ58)+(0*'Weight '!$B$9*MANU!BY58)+(1/2*'Weight '!$B$10*MANU!CN58)+('Weight '!$B$11*MANU!DC58)+('Weight '!$B$14*4/5*MANU!DR58)+(0*'Weight '!$B$15*MANU!EG58)+('Weight '!$B$16*2/3*MANU!EV58)</f>
        <v>0</v>
      </c>
      <c r="N11" s="1">
        <f>('Weight '!$B$3*1/3*MANU!R58)+(1/3*'Weight '!$B$4*MANU!AG58)+(4/5*'Weight '!$B$5*MANU!AV58)+(2/3*'Weight '!$B$8*MANU!BK58)+(0*'Weight '!$B$9*MANU!BZ58)+(1/2*'Weight '!$B$10*MANU!CO58)+('Weight '!$B$11*MANU!DD58)+('Weight '!$B$14*4/5*MANU!DS58)+(0*'Weight '!$B$15*MANU!EH58)+('Weight '!$B$16*2/3*MANU!EW58)</f>
        <v>0</v>
      </c>
      <c r="O11" s="1">
        <f>('Weight '!$B$3*1/3*MANU!S58)+(1/3*'Weight '!$B$4*MANU!AH58)+(4/5*'Weight '!$B$5*MANU!AW58)+(2/3*'Weight '!$B$8*MANU!BL58)+(0*'Weight '!$B$9*MANU!CA58)+(1/2*'Weight '!$B$10*MANU!CP58)+('Weight '!$B$11*MANU!DE58)+('Weight '!$B$14*4/5*MANU!DT58)+(0*'Weight '!$B$15*MANU!EI58)+('Weight '!$B$16*2/3*MANU!EX58)</f>
        <v>0</v>
      </c>
      <c r="P11" s="1">
        <f>('Weight '!$B$3*1/3*MANU!T58)+(1/3*'Weight '!$B$4*MANU!AI58)+(4/5*'Weight '!$B$5*MANU!AX58)+(2/3*'Weight '!$B$8*MANU!BM58)+(0*'Weight '!$B$9*MANU!CB58)+(1/2*'Weight '!$B$10*MANU!CQ58)+('Weight '!$B$11*MANU!DF58)+('Weight '!$B$14*4/5*MANU!DU58)+(0*'Weight '!$B$15*MANU!EJ58)+('Weight '!$B$16*2/3*MANU!EY58)</f>
        <v>0</v>
      </c>
    </row>
    <row r="12" spans="1:16" ht="15">
      <c r="A12" s="1" t="s">
        <v>720</v>
      </c>
      <c r="B12" s="1">
        <f>('Weight '!$B$3*1/3*MANU!F59)+(1/3*'Weight '!$B$4*MANU!U59)+(4/5*'Weight '!$B$5*MANU!AJ59)+(2/3*'Weight '!$B$8*MANU!AY59)+(0*'Weight '!$B$9*MANU!BN59)+(1/2*'Weight '!$B$10*MANU!CC59)+('Weight '!$B$11*MANU!CR59)+('Weight '!$B$14*4/5*MANU!DG59)+(0*'Weight '!$B$15*MANU!DV59)+('Weight '!$B$16*2/3*MANU!EK59)</f>
        <v>40.256395601101275</v>
      </c>
      <c r="C12" s="1">
        <f>('Weight '!$B$3*1/3*MANU!G59)+(1/3*'Weight '!$B$4*MANU!V59)+(4/5*'Weight '!$B$5*MANU!AK59)+(2/3*'Weight '!$B$8*MANU!AZ59)+(0*'Weight '!$B$9*MANU!BO59)+(1/2*'Weight '!$B$10*MANU!CD59)+('Weight '!$B$11*MANU!CS59)+('Weight '!$B$14*4/5*MANU!DH59)+(0*'Weight '!$B$15*MANU!DW59)+('Weight '!$B$16*2/3*MANU!EL59)</f>
        <v>36.998758559406177</v>
      </c>
      <c r="D12" s="1">
        <f>('Weight '!$B$3*1/3*MANU!H59)+(1/3*'Weight '!$B$4*MANU!W59)+(4/5*'Weight '!$B$5*MANU!AL59)+(2/3*'Weight '!$B$8*MANU!BA59)+(0*'Weight '!$B$9*MANU!BP59)+(1/2*'Weight '!$B$10*MANU!CE59)+('Weight '!$B$11*MANU!CT59)+('Weight '!$B$14*4/5*MANU!DI59)+(0*'Weight '!$B$15*MANU!DX59)+('Weight '!$B$16*2/3*MANU!EM59)</f>
        <v>41.947774619930506</v>
      </c>
      <c r="E12" s="1">
        <f>('Weight '!$B$3*1/3*MANU!I59)+(1/3*'Weight '!$B$4*MANU!X59)+(4/5*'Weight '!$B$5*MANU!AM59)+(2/3*'Weight '!$B$8*MANU!BB59)+(0*'Weight '!$B$9*MANU!BQ59)+(1/2*'Weight '!$B$10*MANU!CF59)+('Weight '!$B$11*MANU!CU59)+('Weight '!$B$14*4/5*MANU!DJ59)+(0*'Weight '!$B$15*MANU!DY59)+('Weight '!$B$16*2/3*MANU!EN59)</f>
        <v>13.980685009654177</v>
      </c>
      <c r="F12" s="1">
        <f>('Weight '!$B$3*1/3*MANU!J59)+(1/3*'Weight '!$B$4*MANU!Y59)+(4/5*'Weight '!$B$5*MANU!AN59)+(2/3*'Weight '!$B$8*MANU!BC59)+(0*'Weight '!$B$9*MANU!BR59)+(1/2*'Weight '!$B$10*MANU!CG59)+('Weight '!$B$11*MANU!CV59)+('Weight '!$B$14*4/5*MANU!DK59)+(0*'Weight '!$B$15*MANU!DZ59)+('Weight '!$B$16*2/3*MANU!EO59)</f>
        <v>17.626120754245754</v>
      </c>
      <c r="G12" s="1">
        <f>('Weight '!$B$3*1/3*MANU!K59)+(1/3*'Weight '!$B$4*MANU!Z59)+(4/5*'Weight '!$B$5*MANU!AO59)+(2/3*'Weight '!$B$8*MANU!BD59)+(0*'Weight '!$B$9*MANU!BS59)+(1/2*'Weight '!$B$10*MANU!CH59)+('Weight '!$B$11*MANU!CW59)+('Weight '!$B$14*4/5*MANU!DL59)+(0*'Weight '!$B$15*MANU!EA59)+('Weight '!$B$16*2/3*MANU!EP59)</f>
        <v>14.793133313723539</v>
      </c>
      <c r="H12" s="1">
        <f>('Weight '!$B$3*1/3*MANU!L59)+(1/3*'Weight '!$B$4*MANU!AA59)+(4/5*'Weight '!$B$5*MANU!AP59)+(2/3*'Weight '!$B$8*MANU!BE59)+(0*'Weight '!$B$9*MANU!BT59)+(1/2*'Weight '!$B$10*MANU!CI59)+('Weight '!$B$11*MANU!CX59)+('Weight '!$B$14*4/5*MANU!DM59)+(0*'Weight '!$B$15*MANU!EB59)+('Weight '!$B$16*2/3*MANU!EQ59)</f>
        <v>15.4094304851685</v>
      </c>
      <c r="I12" s="1">
        <f>('Weight '!$B$3*1/3*MANU!M59)+(1/3*'Weight '!$B$4*MANU!AB59)+(4/5*'Weight '!$B$5*MANU!AQ59)+(2/3*'Weight '!$B$8*MANU!BF59)+(0*'Weight '!$B$9*MANU!BU59)+(1/2*'Weight '!$B$10*MANU!CJ59)+('Weight '!$B$11*MANU!CY59)+('Weight '!$B$14*4/5*MANU!DN59)+(0*'Weight '!$B$15*MANU!EC59)+('Weight '!$B$16*2/3*MANU!ER59)</f>
        <v>17.92351964386658</v>
      </c>
      <c r="J12" s="1">
        <f>('Weight '!$B$3*1/3*MANU!N59)+(1/3*'Weight '!$B$4*MANU!AC59)+(4/5*'Weight '!$B$5*MANU!AR59)+(2/3*'Weight '!$B$8*MANU!BG59)+(0*'Weight '!$B$9*MANU!BV59)+(1/2*'Weight '!$B$10*MANU!CK59)+('Weight '!$B$11*MANU!CZ59)+('Weight '!$B$14*4/5*MANU!DO59)+(0*'Weight '!$B$15*MANU!ED59)+('Weight '!$B$16*2/3*MANU!ES59)</f>
        <v>20.083771929824536</v>
      </c>
      <c r="K12" s="1">
        <f>('Weight '!$B$3*1/3*MANU!O59)+(1/3*'Weight '!$B$4*MANU!AD59)+(4/5*'Weight '!$B$5*MANU!AS59)+(2/3*'Weight '!$B$8*MANU!BH59)+(0*'Weight '!$B$9*MANU!BW59)+(1/2*'Weight '!$B$10*MANU!CL59)+('Weight '!$B$11*MANU!DA59)+('Weight '!$B$14*4/5*MANU!DP59)+(0*'Weight '!$B$15*MANU!EE59)+('Weight '!$B$16*2/3*MANU!ET59)</f>
        <v>22.321987330448891</v>
      </c>
      <c r="L12" s="1">
        <f>('Weight '!$B$3*1/3*MANU!P59)+(1/3*'Weight '!$B$4*MANU!AE59)+(4/5*'Weight '!$B$5*MANU!AT59)+(2/3*'Weight '!$B$8*MANU!BI59)+(0*'Weight '!$B$9*MANU!BX59)+(1/2*'Weight '!$B$10*MANU!CM59)+('Weight '!$B$11*MANU!DB59)+('Weight '!$B$14*4/5*MANU!DQ59)+(0*'Weight '!$B$15*MANU!EF59)+('Weight '!$B$16*2/3*MANU!EU59)</f>
        <v>24.132283444053645</v>
      </c>
      <c r="M12" s="1">
        <f>('Weight '!$B$3*1/3*MANU!Q59)+(1/3*'Weight '!$B$4*MANU!AF59)+(4/5*'Weight '!$B$5*MANU!AU59)+(2/3*'Weight '!$B$8*MANU!BJ59)+(0*'Weight '!$B$9*MANU!BY59)+(1/2*'Weight '!$B$10*MANU!CN59)+('Weight '!$B$11*MANU!DC59)+('Weight '!$B$14*4/5*MANU!DR59)+(0*'Weight '!$B$15*MANU!EG59)+('Weight '!$B$16*2/3*MANU!EV59)</f>
        <v>17.740626547795934</v>
      </c>
      <c r="N12" s="1">
        <f>('Weight '!$B$3*1/3*MANU!R59)+(1/3*'Weight '!$B$4*MANU!AG59)+(4/5*'Weight '!$B$5*MANU!AV59)+(2/3*'Weight '!$B$8*MANU!BK59)+(0*'Weight '!$B$9*MANU!BZ59)+(1/2*'Weight '!$B$10*MANU!CO59)+('Weight '!$B$11*MANU!DD59)+('Weight '!$B$14*4/5*MANU!DS59)+(0*'Weight '!$B$15*MANU!EH59)+('Weight '!$B$16*2/3*MANU!EW59)</f>
        <v>29.161608391608357</v>
      </c>
      <c r="O12" s="1">
        <f>('Weight '!$B$3*1/3*MANU!S59)+(1/3*'Weight '!$B$4*MANU!AH59)+(4/5*'Weight '!$B$5*MANU!AW59)+(2/3*'Weight '!$B$8*MANU!BL59)+(0*'Weight '!$B$9*MANU!CA59)+(1/2*'Weight '!$B$10*MANU!CP59)+('Weight '!$B$11*MANU!DE59)+('Weight '!$B$14*4/5*MANU!DT59)+(0*'Weight '!$B$15*MANU!EI59)+('Weight '!$B$16*2/3*MANU!EX59)</f>
        <v>29.255395380205687</v>
      </c>
      <c r="P12" s="1">
        <f>('Weight '!$B$3*1/3*MANU!T59)+(1/3*'Weight '!$B$4*MANU!AI59)+(4/5*'Weight '!$B$5*MANU!AX59)+(2/3*'Weight '!$B$8*MANU!BM59)+(0*'Weight '!$B$9*MANU!CB59)+(1/2*'Weight '!$B$10*MANU!CQ59)+('Weight '!$B$11*MANU!DF59)+('Weight '!$B$14*4/5*MANU!DU59)+(0*'Weight '!$B$15*MANU!EJ59)+('Weight '!$B$16*2/3*MANU!EY59)</f>
        <v>26.742128060263635</v>
      </c>
    </row>
    <row r="13" spans="1:16" ht="15">
      <c r="A13" s="1" t="s">
        <v>933</v>
      </c>
      <c r="B13" s="1">
        <f>('Weight '!$B$3*1/3*MANU!F60)+(1/3*'Weight '!$B$4*MANU!U60)+(4/5*'Weight '!$B$5*MANU!AJ60)+(2/3*'Weight '!$B$8*MANU!AY60)+(0*'Weight '!$B$9*MANU!BN60)+(1/2*'Weight '!$B$10*MANU!CC60)+('Weight '!$B$11*MANU!CR60)+('Weight '!$B$14*4/5*MANU!DG60)+(0*'Weight '!$B$15*MANU!DV60)+('Weight '!$B$16*2/3*MANU!EK60)</f>
        <v>37.009838090671508</v>
      </c>
      <c r="C13" s="1">
        <f>('Weight '!$B$3*1/3*MANU!G60)+(1/3*'Weight '!$B$4*MANU!V60)+(4/5*'Weight '!$B$5*MANU!AK60)+(2/3*'Weight '!$B$8*MANU!AZ60)+(0*'Weight '!$B$9*MANU!BO60)+(1/2*'Weight '!$B$10*MANU!CD60)+('Weight '!$B$11*MANU!CS60)+('Weight '!$B$14*4/5*MANU!DH60)+(0*'Weight '!$B$15*MANU!DW60)+('Weight '!$B$16*2/3*MANU!EL60)</f>
        <v>38.895008368950002</v>
      </c>
      <c r="D13" s="1">
        <f>('Weight '!$B$3*1/3*MANU!H60)+(1/3*'Weight '!$B$4*MANU!W60)+(4/5*'Weight '!$B$5*MANU!AL60)+(2/3*'Weight '!$B$8*MANU!BA60)+(0*'Weight '!$B$9*MANU!BP60)+(1/2*'Weight '!$B$10*MANU!CE60)+('Weight '!$B$11*MANU!CT60)+('Weight '!$B$14*4/5*MANU!DI60)+(0*'Weight '!$B$15*MANU!DX60)+('Weight '!$B$16*2/3*MANU!EM60)</f>
        <v>40.233799775853129</v>
      </c>
      <c r="E13" s="1">
        <f>('Weight '!$B$3*1/3*MANU!I60)+(1/3*'Weight '!$B$4*MANU!X60)+(4/5*'Weight '!$B$5*MANU!AM60)+(2/3*'Weight '!$B$8*MANU!BB60)+(0*'Weight '!$B$9*MANU!BQ60)+(1/2*'Weight '!$B$10*MANU!CF60)+('Weight '!$B$11*MANU!CU60)+('Weight '!$B$14*4/5*MANU!DJ60)+(0*'Weight '!$B$15*MANU!DY60)+('Weight '!$B$16*2/3*MANU!EN60)</f>
        <v>43.214375317963935</v>
      </c>
      <c r="F13" s="1">
        <f>('Weight '!$B$3*1/3*MANU!J60)+(1/3*'Weight '!$B$4*MANU!Y60)+(4/5*'Weight '!$B$5*MANU!AN60)+(2/3*'Weight '!$B$8*MANU!BC60)+(0*'Weight '!$B$9*MANU!BR60)+(1/2*'Weight '!$B$10*MANU!CG60)+('Weight '!$B$11*MANU!CV60)+('Weight '!$B$14*4/5*MANU!DK60)+(0*'Weight '!$B$15*MANU!DZ60)+('Weight '!$B$16*2/3*MANU!EO60)</f>
        <v>41.203018392799379</v>
      </c>
      <c r="G13" s="1">
        <f>('Weight '!$B$3*1/3*MANU!K60)+(1/3*'Weight '!$B$4*MANU!Z60)+(4/5*'Weight '!$B$5*MANU!AO60)+(2/3*'Weight '!$B$8*MANU!BD60)+(0*'Weight '!$B$9*MANU!BS60)+(1/2*'Weight '!$B$10*MANU!CH60)+('Weight '!$B$11*MANU!CW60)+('Weight '!$B$14*4/5*MANU!DL60)+(0*'Weight '!$B$15*MANU!EA60)+('Weight '!$B$16*2/3*MANU!EP60)</f>
        <v>40.780108337521618</v>
      </c>
      <c r="H13" s="1">
        <f>('Weight '!$B$3*1/3*MANU!L60)+(1/3*'Weight '!$B$4*MANU!AA60)+(4/5*'Weight '!$B$5*MANU!AP60)+(2/3*'Weight '!$B$8*MANU!BE60)+(0*'Weight '!$B$9*MANU!BT60)+(1/2*'Weight '!$B$10*MANU!CI60)+('Weight '!$B$11*MANU!CX60)+('Weight '!$B$14*4/5*MANU!DM60)+(0*'Weight '!$B$15*MANU!EB60)+('Weight '!$B$16*2/3*MANU!EQ60)</f>
        <v>36.997327852004098</v>
      </c>
      <c r="I13" s="1">
        <f>('Weight '!$B$3*1/3*MANU!M60)+(1/3*'Weight '!$B$4*MANU!AB60)+(4/5*'Weight '!$B$5*MANU!AQ60)+(2/3*'Weight '!$B$8*MANU!BF60)+(0*'Weight '!$B$9*MANU!BU60)+(1/2*'Weight '!$B$10*MANU!CJ60)+('Weight '!$B$11*MANU!CY60)+('Weight '!$B$14*4/5*MANU!DN60)+(0*'Weight '!$B$15*MANU!EC60)+('Weight '!$B$16*2/3*MANU!ER60)</f>
        <v>40.477790126887072</v>
      </c>
      <c r="J13" s="1">
        <f>('Weight '!$B$3*1/3*MANU!N60)+(1/3*'Weight '!$B$4*MANU!AC60)+(4/5*'Weight '!$B$5*MANU!AR60)+(2/3*'Weight '!$B$8*MANU!BG60)+(0*'Weight '!$B$9*MANU!BV60)+(1/2*'Weight '!$B$10*MANU!CK60)+('Weight '!$B$11*MANU!CZ60)+('Weight '!$B$14*4/5*MANU!DO60)+(0*'Weight '!$B$15*MANU!ED60)+('Weight '!$B$16*2/3*MANU!ES60)</f>
        <v>36.578542510121444</v>
      </c>
      <c r="K13" s="1">
        <f>('Weight '!$B$3*1/3*MANU!O60)+(1/3*'Weight '!$B$4*MANU!AD60)+(4/5*'Weight '!$B$5*MANU!AS60)+(2/3*'Weight '!$B$8*MANU!BH60)+(0*'Weight '!$B$9*MANU!BW60)+(1/2*'Weight '!$B$10*MANU!CL60)+('Weight '!$B$11*MANU!DA60)+('Weight '!$B$14*4/5*MANU!DP60)+(0*'Weight '!$B$15*MANU!EE60)+('Weight '!$B$16*2/3*MANU!ET60)</f>
        <v>35.177834615421986</v>
      </c>
      <c r="L13" s="1">
        <f>('Weight '!$B$3*1/3*MANU!P60)+(1/3*'Weight '!$B$4*MANU!AE60)+(4/5*'Weight '!$B$5*MANU!AT60)+(2/3*'Weight '!$B$8*MANU!BI60)+(0*'Weight '!$B$9*MANU!BX60)+(1/2*'Weight '!$B$10*MANU!CM60)+('Weight '!$B$11*MANU!DB60)+('Weight '!$B$14*4/5*MANU!DQ60)+(0*'Weight '!$B$15*MANU!EF60)+('Weight '!$B$16*2/3*MANU!EU60)</f>
        <v>25.761035994963276</v>
      </c>
      <c r="M13" s="1">
        <f>('Weight '!$B$3*1/3*MANU!Q60)+(1/3*'Weight '!$B$4*MANU!AF60)+(4/5*'Weight '!$B$5*MANU!AU60)+(2/3*'Weight '!$B$8*MANU!BJ60)+(0*'Weight '!$B$9*MANU!BY60)+(1/2*'Weight '!$B$10*MANU!CN60)+('Weight '!$B$11*MANU!DC60)+('Weight '!$B$14*4/5*MANU!DR60)+(0*'Weight '!$B$15*MANU!EG60)+('Weight '!$B$16*2/3*MANU!EV60)</f>
        <v>28.856297701951913</v>
      </c>
      <c r="N13" s="1">
        <f>('Weight '!$B$3*1/3*MANU!R60)+(1/3*'Weight '!$B$4*MANU!AG60)+(4/5*'Weight '!$B$5*MANU!AV60)+(2/3*'Weight '!$B$8*MANU!BK60)+(0*'Weight '!$B$9*MANU!BZ60)+(1/2*'Weight '!$B$10*MANU!CO60)+('Weight '!$B$11*MANU!DD60)+('Weight '!$B$14*4/5*MANU!DS60)+(0*'Weight '!$B$15*MANU!EH60)+('Weight '!$B$16*2/3*MANU!EW60)</f>
        <v>24.864887334887303</v>
      </c>
      <c r="O13" s="1">
        <f>('Weight '!$B$3*1/3*MANU!S60)+(1/3*'Weight '!$B$4*MANU!AH60)+(4/5*'Weight '!$B$5*MANU!AW60)+(2/3*'Weight '!$B$8*MANU!BL60)+(0*'Weight '!$B$9*MANU!CA60)+(1/2*'Weight '!$B$10*MANU!CP60)+('Weight '!$B$11*MANU!DE60)+('Weight '!$B$14*4/5*MANU!DT60)+(0*'Weight '!$B$15*MANU!EI60)+('Weight '!$B$16*2/3*MANU!EX60)</f>
        <v>23.525878524079527</v>
      </c>
      <c r="P13" s="1">
        <f>('Weight '!$B$3*1/3*MANU!T60)+(1/3*'Weight '!$B$4*MANU!AI60)+(4/5*'Weight '!$B$5*MANU!AX60)+(2/3*'Weight '!$B$8*MANU!BM60)+(0*'Weight '!$B$9*MANU!CB60)+(1/2*'Weight '!$B$10*MANU!CQ60)+('Weight '!$B$11*MANU!DF60)+('Weight '!$B$14*4/5*MANU!DU60)+(0*'Weight '!$B$15*MANU!EJ60)+('Weight '!$B$16*2/3*MANU!EY60)</f>
        <v>27.223107344632741</v>
      </c>
    </row>
    <row r="14" spans="1:16" ht="15">
      <c r="A14" s="1" t="s">
        <v>808</v>
      </c>
      <c r="B14" s="1">
        <f>('Weight '!$B$3*1/3*MANU!F61)+(1/3*'Weight '!$B$4*MANU!U61)+(4/5*'Weight '!$B$5*MANU!AJ61)+(2/3*'Weight '!$B$8*MANU!AY61)+(0*'Weight '!$B$9*MANU!BN61)+(1/2*'Weight '!$B$10*MANU!CC61)+('Weight '!$B$11*MANU!CR61)+('Weight '!$B$14*4/5*MANU!DG61)+(0*'Weight '!$B$15*MANU!DV61)+('Weight '!$B$16*2/3*MANU!EK61)</f>
        <v>37.270008610264895</v>
      </c>
      <c r="C14" s="1">
        <f>('Weight '!$B$3*1/3*MANU!G61)+(1/3*'Weight '!$B$4*MANU!V61)+(4/5*'Weight '!$B$5*MANU!AK61)+(2/3*'Weight '!$B$8*MANU!AZ61)+(0*'Weight '!$B$9*MANU!BO61)+(1/2*'Weight '!$B$10*MANU!CD61)+('Weight '!$B$11*MANU!CS61)+('Weight '!$B$14*4/5*MANU!DH61)+(0*'Weight '!$B$15*MANU!DW61)+('Weight '!$B$16*2/3*MANU!EL61)</f>
        <v>36.759396906707543</v>
      </c>
      <c r="D14" s="1">
        <f>('Weight '!$B$3*1/3*MANU!H61)+(1/3*'Weight '!$B$4*MANU!W61)+(4/5*'Weight '!$B$5*MANU!AL61)+(2/3*'Weight '!$B$8*MANU!BA61)+(0*'Weight '!$B$9*MANU!BP61)+(1/2*'Weight '!$B$10*MANU!CE61)+('Weight '!$B$11*MANU!CT61)+('Weight '!$B$14*4/5*MANU!DI61)+(0*'Weight '!$B$15*MANU!DX61)+('Weight '!$B$16*2/3*MANU!EM61)</f>
        <v>35.558922980354623</v>
      </c>
      <c r="E14" s="1">
        <f>('Weight '!$B$3*1/3*MANU!I61)+(1/3*'Weight '!$B$4*MANU!X61)+(4/5*'Weight '!$B$5*MANU!AM61)+(2/3*'Weight '!$B$8*MANU!BB61)+(0*'Weight '!$B$9*MANU!BQ61)+(1/2*'Weight '!$B$10*MANU!CF61)+('Weight '!$B$11*MANU!CU61)+('Weight '!$B$14*4/5*MANU!DJ61)+(0*'Weight '!$B$15*MANU!DY61)+('Weight '!$B$16*2/3*MANU!EN61)</f>
        <v>37.24937905915391</v>
      </c>
      <c r="F14" s="1">
        <f>('Weight '!$B$3*1/3*MANU!J61)+(1/3*'Weight '!$B$4*MANU!Y61)+(4/5*'Weight '!$B$5*MANU!AN61)+(2/3*'Weight '!$B$8*MANU!BC61)+(0*'Weight '!$B$9*MANU!BR61)+(1/2*'Weight '!$B$10*MANU!CG61)+('Weight '!$B$11*MANU!CV61)+('Weight '!$B$14*4/5*MANU!DK61)+(0*'Weight '!$B$15*MANU!DZ61)+('Weight '!$B$16*2/3*MANU!EO61)</f>
        <v>38.491600706985295</v>
      </c>
      <c r="G14" s="1">
        <f>('Weight '!$B$3*1/3*MANU!K61)+(1/3*'Weight '!$B$4*MANU!Z61)+(4/5*'Weight '!$B$5*MANU!AO61)+(2/3*'Weight '!$B$8*MANU!BD61)+(0*'Weight '!$B$9*MANU!BS61)+(1/2*'Weight '!$B$10*MANU!CH61)+('Weight '!$B$11*MANU!CW61)+('Weight '!$B$14*4/5*MANU!DL61)+(0*'Weight '!$B$15*MANU!EA61)+('Weight '!$B$16*2/3*MANU!EP61)</f>
        <v>38.260741641337368</v>
      </c>
      <c r="H14" s="1">
        <f>('Weight '!$B$3*1/3*MANU!L61)+(1/3*'Weight '!$B$4*MANU!AA61)+(4/5*'Weight '!$B$5*MANU!AP61)+(2/3*'Weight '!$B$8*MANU!BE61)+(0*'Weight '!$B$9*MANU!BT61)+(1/2*'Weight '!$B$10*MANU!CI61)+('Weight '!$B$11*MANU!CX61)+('Weight '!$B$14*4/5*MANU!DM61)+(0*'Weight '!$B$15*MANU!EB61)+('Weight '!$B$16*2/3*MANU!EQ61)</f>
        <v>37.615145367604576</v>
      </c>
      <c r="I14" s="1">
        <f>('Weight '!$B$3*1/3*MANU!M61)+(1/3*'Weight '!$B$4*MANU!AB61)+(4/5*'Weight '!$B$5*MANU!AQ61)+(2/3*'Weight '!$B$8*MANU!BF61)+(0*'Weight '!$B$9*MANU!BU61)+(1/2*'Weight '!$B$10*MANU!CJ61)+('Weight '!$B$11*MANU!CY61)+('Weight '!$B$14*4/5*MANU!DN61)+(0*'Weight '!$B$15*MANU!EC61)+('Weight '!$B$16*2/3*MANU!ER61)</f>
        <v>37.225039407313965</v>
      </c>
      <c r="J14" s="1">
        <f>('Weight '!$B$3*1/3*MANU!N61)+(1/3*'Weight '!$B$4*MANU!AC61)+(4/5*'Weight '!$B$5*MANU!AR61)+(2/3*'Weight '!$B$8*MANU!BG61)+(0*'Weight '!$B$9*MANU!BV61)+(1/2*'Weight '!$B$10*MANU!CK61)+('Weight '!$B$11*MANU!CZ61)+('Weight '!$B$14*4/5*MANU!DO61)+(0*'Weight '!$B$15*MANU!ED61)+('Weight '!$B$16*2/3*MANU!ES61)</f>
        <v>31.98003181029496</v>
      </c>
      <c r="K14" s="1">
        <f>('Weight '!$B$3*1/3*MANU!O61)+(1/3*'Weight '!$B$4*MANU!AD61)+(4/5*'Weight '!$B$5*MANU!AS61)+(2/3*'Weight '!$B$8*MANU!BH61)+(0*'Weight '!$B$9*MANU!BW61)+(1/2*'Weight '!$B$10*MANU!CL61)+('Weight '!$B$11*MANU!DA61)+('Weight '!$B$14*4/5*MANU!DP61)+(0*'Weight '!$B$15*MANU!EE61)+('Weight '!$B$16*2/3*MANU!ET61)</f>
        <v>32.162706573308149</v>
      </c>
      <c r="L14" s="1">
        <f>('Weight '!$B$3*1/3*MANU!P61)+(1/3*'Weight '!$B$4*MANU!AE61)+(4/5*'Weight '!$B$5*MANU!AT61)+(2/3*'Weight '!$B$8*MANU!BI61)+(0*'Weight '!$B$9*MANU!BX61)+(1/2*'Weight '!$B$10*MANU!CM61)+('Weight '!$B$11*MANU!DB61)+('Weight '!$B$14*4/5*MANU!DQ61)+(0*'Weight '!$B$15*MANU!EF61)+('Weight '!$B$16*2/3*MANU!EU61)</f>
        <v>31.728414772200775</v>
      </c>
      <c r="M14" s="1">
        <f>('Weight '!$B$3*1/3*MANU!Q61)+(1/3*'Weight '!$B$4*MANU!AF61)+(4/5*'Weight '!$B$5*MANU!AU61)+(2/3*'Weight '!$B$8*MANU!BJ61)+(0*'Weight '!$B$9*MANU!BY61)+(1/2*'Weight '!$B$10*MANU!CN61)+('Weight '!$B$11*MANU!DC61)+('Weight '!$B$14*4/5*MANU!DR61)+(0*'Weight '!$B$15*MANU!EG61)+('Weight '!$B$16*2/3*MANU!EV61)</f>
        <v>24.817249763609325</v>
      </c>
      <c r="N14" s="1">
        <f>('Weight '!$B$3*1/3*MANU!R61)+(1/3*'Weight '!$B$4*MANU!AG61)+(4/5*'Weight '!$B$5*MANU!AV61)+(2/3*'Weight '!$B$8*MANU!BK61)+(0*'Weight '!$B$9*MANU!BZ61)+(1/2*'Weight '!$B$10*MANU!CO61)+('Weight '!$B$11*MANU!DD61)+('Weight '!$B$14*4/5*MANU!DS61)+(0*'Weight '!$B$15*MANU!EH61)+('Weight '!$B$16*2/3*MANU!EW61)</f>
        <v>20.571268498942903</v>
      </c>
      <c r="O14" s="1">
        <f>('Weight '!$B$3*1/3*MANU!S61)+(1/3*'Weight '!$B$4*MANU!AH61)+(4/5*'Weight '!$B$5*MANU!AW61)+(2/3*'Weight '!$B$8*MANU!BL61)+(0*'Weight '!$B$9*MANU!CA61)+(1/2*'Weight '!$B$10*MANU!CP61)+('Weight '!$B$11*MANU!DE61)+('Weight '!$B$14*4/5*MANU!DT61)+(0*'Weight '!$B$15*MANU!EI61)+('Weight '!$B$16*2/3*MANU!EX61)</f>
        <v>26.809685805366346</v>
      </c>
      <c r="P14" s="1">
        <f>('Weight '!$B$3*1/3*MANU!T61)+(1/3*'Weight '!$B$4*MANU!AI61)+(4/5*'Weight '!$B$5*MANU!AX61)+(2/3*'Weight '!$B$8*MANU!BM61)+(0*'Weight '!$B$9*MANU!CB61)+(1/2*'Weight '!$B$10*MANU!CQ61)+('Weight '!$B$11*MANU!DF61)+('Weight '!$B$14*4/5*MANU!DU61)+(0*'Weight '!$B$15*MANU!EJ61)+('Weight '!$B$16*2/3*MANU!EY61)</f>
        <v>28.397497085463172</v>
      </c>
    </row>
    <row r="15" spans="1:16" ht="15">
      <c r="A15" s="1" t="s">
        <v>866</v>
      </c>
      <c r="B15" s="1">
        <f>('Weight '!$B$3*1/3*MANU!F62)+(1/3*'Weight '!$B$4*MANU!U62)+(4/5*'Weight '!$B$5*MANU!AJ62)+(2/3*'Weight '!$B$8*MANU!AY62)+(0*'Weight '!$B$9*MANU!BN62)+(1/2*'Weight '!$B$10*MANU!CC62)+('Weight '!$B$11*MANU!CR62)+('Weight '!$B$14*4/5*MANU!DG62)+(0*'Weight '!$B$15*MANU!DV62)+('Weight '!$B$16*2/3*MANU!EK62)</f>
        <v>44.688735376287738</v>
      </c>
      <c r="C15" s="1">
        <f>('Weight '!$B$3*1/3*MANU!G62)+(1/3*'Weight '!$B$4*MANU!V62)+(4/5*'Weight '!$B$5*MANU!AK62)+(2/3*'Weight '!$B$8*MANU!AZ62)+(0*'Weight '!$B$9*MANU!BO62)+(1/2*'Weight '!$B$10*MANU!CD62)+('Weight '!$B$11*MANU!CS62)+('Weight '!$B$14*4/5*MANU!DH62)+(0*'Weight '!$B$15*MANU!DW62)+('Weight '!$B$16*2/3*MANU!EL62)</f>
        <v>45.25953556103957</v>
      </c>
      <c r="D15" s="1">
        <f>('Weight '!$B$3*1/3*MANU!H62)+(1/3*'Weight '!$B$4*MANU!W62)+(4/5*'Weight '!$B$5*MANU!AL62)+(2/3*'Weight '!$B$8*MANU!BA62)+(0*'Weight '!$B$9*MANU!BP62)+(1/2*'Weight '!$B$10*MANU!CE62)+('Weight '!$B$11*MANU!CT62)+('Weight '!$B$14*4/5*MANU!DI62)+(0*'Weight '!$B$15*MANU!DX62)+('Weight '!$B$16*2/3*MANU!EM62)</f>
        <v>44.132593058641866</v>
      </c>
      <c r="E15" s="1">
        <f>('Weight '!$B$3*1/3*MANU!I62)+(1/3*'Weight '!$B$4*MANU!X62)+(4/5*'Weight '!$B$5*MANU!AM62)+(2/3*'Weight '!$B$8*MANU!BB62)+(0*'Weight '!$B$9*MANU!BQ62)+(1/2*'Weight '!$B$10*MANU!CF62)+('Weight '!$B$11*MANU!CU62)+('Weight '!$B$14*4/5*MANU!DJ62)+(0*'Weight '!$B$15*MANU!DY62)+('Weight '!$B$16*2/3*MANU!EN62)</f>
        <v>45.022113432649348</v>
      </c>
      <c r="F15" s="1">
        <f>('Weight '!$B$3*1/3*MANU!J62)+(1/3*'Weight '!$B$4*MANU!Y62)+(4/5*'Weight '!$B$5*MANU!AN62)+(2/3*'Weight '!$B$8*MANU!BC62)+(0*'Weight '!$B$9*MANU!BR62)+(1/2*'Weight '!$B$10*MANU!CG62)+('Weight '!$B$11*MANU!CV62)+('Weight '!$B$14*4/5*MANU!DK62)+(0*'Weight '!$B$15*MANU!DZ62)+('Weight '!$B$16*2/3*MANU!EO62)</f>
        <v>45.564463107517867</v>
      </c>
      <c r="G15" s="1">
        <f>('Weight '!$B$3*1/3*MANU!K62)+(1/3*'Weight '!$B$4*MANU!Z62)+(4/5*'Weight '!$B$5*MANU!AO62)+(2/3*'Weight '!$B$8*MANU!BD62)+(0*'Weight '!$B$9*MANU!BS62)+(1/2*'Weight '!$B$10*MANU!CH62)+('Weight '!$B$11*MANU!CW62)+('Weight '!$B$14*4/5*MANU!DL62)+(0*'Weight '!$B$15*MANU!EA62)+('Weight '!$B$16*2/3*MANU!EP62)</f>
        <v>45.218181818181797</v>
      </c>
      <c r="H15" s="1">
        <f>('Weight '!$B$3*1/3*MANU!L62)+(1/3*'Weight '!$B$4*MANU!AA62)+(4/5*'Weight '!$B$5*MANU!AP62)+(2/3*'Weight '!$B$8*MANU!BE62)+(0*'Weight '!$B$9*MANU!BT62)+(1/2*'Weight '!$B$10*MANU!CI62)+('Weight '!$B$11*MANU!CX62)+('Weight '!$B$14*4/5*MANU!DM62)+(0*'Weight '!$B$15*MANU!EB62)+('Weight '!$B$16*2/3*MANU!EQ62)</f>
        <v>44.624979276043085</v>
      </c>
      <c r="I15" s="1">
        <f>('Weight '!$B$3*1/3*MANU!M62)+(1/3*'Weight '!$B$4*MANU!AB62)+(4/5*'Weight '!$B$5*MANU!AQ62)+(2/3*'Weight '!$B$8*MANU!BF62)+(0*'Weight '!$B$9*MANU!BU62)+(1/2*'Weight '!$B$10*MANU!CJ62)+('Weight '!$B$11*MANU!CY62)+('Weight '!$B$14*4/5*MANU!DN62)+(0*'Weight '!$B$15*MANU!EC62)+('Weight '!$B$16*2/3*MANU!ER62)</f>
        <v>44.281986059504021</v>
      </c>
      <c r="J15" s="1">
        <f>('Weight '!$B$3*1/3*MANU!N62)+(1/3*'Weight '!$B$4*MANU!AC62)+(4/5*'Weight '!$B$5*MANU!AR62)+(2/3*'Weight '!$B$8*MANU!BG62)+(0*'Weight '!$B$9*MANU!BV62)+(1/2*'Weight '!$B$10*MANU!CK62)+('Weight '!$B$11*MANU!CZ62)+('Weight '!$B$14*4/5*MANU!DO62)+(0*'Weight '!$B$15*MANU!ED62)+('Weight '!$B$16*2/3*MANU!ES62)</f>
        <v>44.581866148098555</v>
      </c>
      <c r="K15" s="1">
        <f>('Weight '!$B$3*1/3*MANU!O62)+(1/3*'Weight '!$B$4*MANU!AD62)+(4/5*'Weight '!$B$5*MANU!AS62)+(2/3*'Weight '!$B$8*MANU!BH62)+(0*'Weight '!$B$9*MANU!BW62)+(1/2*'Weight '!$B$10*MANU!CL62)+('Weight '!$B$11*MANU!DA62)+('Weight '!$B$14*4/5*MANU!DP62)+(0*'Weight '!$B$15*MANU!EE62)+('Weight '!$B$16*2/3*MANU!ET62)</f>
        <v>45.063959176788103</v>
      </c>
      <c r="L15" s="1">
        <f>('Weight '!$B$3*1/3*MANU!P62)+(1/3*'Weight '!$B$4*MANU!AE62)+(4/5*'Weight '!$B$5*MANU!AT62)+(2/3*'Weight '!$B$8*MANU!BI62)+(0*'Weight '!$B$9*MANU!BX62)+(1/2*'Weight '!$B$10*MANU!CM62)+('Weight '!$B$11*MANU!DB62)+('Weight '!$B$14*4/5*MANU!DQ62)+(0*'Weight '!$B$15*MANU!EF62)+('Weight '!$B$16*2/3*MANU!EU62)</f>
        <v>34.304054239366266</v>
      </c>
      <c r="M15" s="1">
        <f>('Weight '!$B$3*1/3*MANU!Q62)+(1/3*'Weight '!$B$4*MANU!AF62)+(4/5*'Weight '!$B$5*MANU!AU62)+(2/3*'Weight '!$B$8*MANU!BJ62)+(0*'Weight '!$B$9*MANU!BY62)+(1/2*'Weight '!$B$10*MANU!CN62)+('Weight '!$B$11*MANU!DC62)+('Weight '!$B$14*4/5*MANU!DR62)+(0*'Weight '!$B$15*MANU!EG62)+('Weight '!$B$16*2/3*MANU!EV62)</f>
        <v>36.039449003516985</v>
      </c>
      <c r="N15" s="1">
        <f>('Weight '!$B$3*1/3*MANU!R62)+(1/3*'Weight '!$B$4*MANU!AG62)+(4/5*'Weight '!$B$5*MANU!AV62)+(2/3*'Weight '!$B$8*MANU!BK62)+(0*'Weight '!$B$9*MANU!BZ62)+(1/2*'Weight '!$B$10*MANU!CO62)+('Weight '!$B$11*MANU!DD62)+('Weight '!$B$14*4/5*MANU!DS62)+(0*'Weight '!$B$15*MANU!EH62)+('Weight '!$B$16*2/3*MANU!EW62)</f>
        <v>37.258481096252254</v>
      </c>
      <c r="O15" s="1">
        <f>('Weight '!$B$3*1/3*MANU!S62)+(1/3*'Weight '!$B$4*MANU!AH62)+(4/5*'Weight '!$B$5*MANU!AW62)+(2/3*'Weight '!$B$8*MANU!BL62)+(0*'Weight '!$B$9*MANU!CA62)+(1/2*'Weight '!$B$10*MANU!CP62)+('Weight '!$B$11*MANU!DE62)+('Weight '!$B$14*4/5*MANU!DT62)+(0*'Weight '!$B$15*MANU!EI62)+('Weight '!$B$16*2/3*MANU!EX62)</f>
        <v>27.306255411255385</v>
      </c>
      <c r="P15" s="1">
        <f>('Weight '!$B$3*1/3*MANU!T62)+(1/3*'Weight '!$B$4*MANU!AI62)+(4/5*'Weight '!$B$5*MANU!AX62)+(2/3*'Weight '!$B$8*MANU!BM62)+(0*'Weight '!$B$9*MANU!CB62)+(1/2*'Weight '!$B$10*MANU!CQ62)+('Weight '!$B$11*MANU!DF62)+('Weight '!$B$14*4/5*MANU!DU62)+(0*'Weight '!$B$15*MANU!EJ62)+('Weight '!$B$16*2/3*MANU!EY62)</f>
        <v>30.303381747236056</v>
      </c>
    </row>
  </sheetData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aaf309ed-c39a-4df3-8e3e-94f7fadc8089}">
  <sheetPr codeName="Sheet28"/>
  <dimension ref="A1:P67"/>
  <sheetViews>
    <sheetView workbookViewId="0" topLeftCell="A31">
      <selection pane="topLeft" activeCell="B36" sqref="B36:P67"/>
    </sheetView>
  </sheetViews>
  <sheetFormatPr defaultColWidth="11.4242857142857" defaultRowHeight="15"/>
  <cols>
    <col min="1" max="1" width="24.7142857142857" style="1" bestFit="1" customWidth="1"/>
    <col min="2" max="16384" width="11.4285714285714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6" ht="15">
      <c r="A2" s="1" t="s">
        <v>550</v>
      </c>
      <c r="B2" s="1">
        <f>('Weight '!$B$3*MANU!F11)+(2/3*'Weight '!$B$4*MANU!U11)+(1/5*'Weight '!$B$5*MANU!AJ11)+(1/3*'Weight '!$B$8*MANU!AY11)+('Weight '!$B$9*MANU!BN11)+(0*'Weight '!$B$10*MANU!CC11)+(0*'Weight '!$B$11*MANU!CR11)+(2/5*'Weight '!$B$14*MANU!DG11)+(0*'Weight '!$B$15*MANU!DV11)+(0*'Weight '!$B$16*MANU!EK11)</f>
        <v>21.385211031297793</v>
      </c>
      <c r="C2" s="1">
        <f>('Weight '!$B$3*MANU!G11)+(2/3*'Weight '!$B$4*MANU!V11)+(1/5*'Weight '!$B$5*MANU!AK11)+(1/3*'Weight '!$B$8*MANU!AZ11)+('Weight '!$B$9*MANU!BO11)+(0*'Weight '!$B$10*MANU!CD11)+(0*'Weight '!$B$11*MANU!CS11)+(2/5*'Weight '!$B$14*MANU!DH11)+(0*'Weight '!$B$15*MANU!DW11)+(0*'Weight '!$B$16*MANU!EL11)</f>
        <v>22.522759988576826</v>
      </c>
      <c r="D2" s="1">
        <f>('Weight '!$B$3*MANU!H11)+(2/3*'Weight '!$B$4*MANU!W11)+(1/5*'Weight '!$B$5*MANU!AL11)+(1/3*'Weight '!$B$8*MANU!BA11)+('Weight '!$B$9*MANU!BP11)+(0*'Weight '!$B$10*MANU!CE11)+(0*'Weight '!$B$11*MANU!CT11)+(2/5*'Weight '!$B$14*MANU!DI11)+(0*'Weight '!$B$15*MANU!DX11)+(0*'Weight '!$B$16*MANU!EM11)</f>
        <v>23.685105233125928</v>
      </c>
      <c r="E2" s="1">
        <f>('Weight '!$B$3*MANU!I11)+(2/3*'Weight '!$B$4*MANU!X11)+(1/5*'Weight '!$B$5*MANU!AM11)+(1/3*'Weight '!$B$8*MANU!BB11)+('Weight '!$B$9*MANU!BQ11)+(0*'Weight '!$B$10*MANU!CF11)+(0*'Weight '!$B$11*MANU!CU11)+(2/5*'Weight '!$B$14*MANU!DJ11)+(0*'Weight '!$B$15*MANU!DY11)+(0*'Weight '!$B$16*MANU!EN11)</f>
        <v>20.791728484099167</v>
      </c>
      <c r="F2" s="1">
        <f>('Weight '!$B$3*MANU!J11)+(2/3*'Weight '!$B$4*MANU!Y11)+(1/5*'Weight '!$B$5*MANU!AN11)+(1/3*'Weight '!$B$8*MANU!BC11)+('Weight '!$B$9*MANU!BR11)+(0*'Weight '!$B$10*MANU!CG11)+(0*'Weight '!$B$11*MANU!CV11)+(2/5*'Weight '!$B$14*MANU!DK11)+(0*'Weight '!$B$15*MANU!DZ11)+(0*'Weight '!$B$16*MANU!EO11)</f>
        <v>0</v>
      </c>
      <c r="G2" s="1">
        <f>('Weight '!$B$3*MANU!K11)+(2/3*'Weight '!$B$4*MANU!Z11)+(1/5*'Weight '!$B$5*MANU!AO11)+(1/3*'Weight '!$B$8*MANU!BD11)+('Weight '!$B$9*MANU!BS11)+(0*'Weight '!$B$10*MANU!CH11)+(0*'Weight '!$B$11*MANU!CW11)+(2/5*'Weight '!$B$14*MANU!DL11)+(0*'Weight '!$B$15*MANU!EA11)+(0*'Weight '!$B$16*MANU!EP11)</f>
        <v>0</v>
      </c>
      <c r="H2" s="1">
        <f>('Weight '!$B$3*MANU!L11)+(2/3*'Weight '!$B$4*MANU!AA11)+(1/5*'Weight '!$B$5*MANU!AP11)+(1/3*'Weight '!$B$8*MANU!BE11)+('Weight '!$B$9*MANU!BT11)+(0*'Weight '!$B$10*MANU!CI11)+(0*'Weight '!$B$11*MANU!CX11)+(2/5*'Weight '!$B$14*MANU!DM11)+(0*'Weight '!$B$15*MANU!EB11)+(0*'Weight '!$B$16*MANU!EQ11)</f>
        <v>0</v>
      </c>
      <c r="I2" s="1">
        <f>('Weight '!$B$3*MANU!M11)+(2/3*'Weight '!$B$4*MANU!AB11)+(1/5*'Weight '!$B$5*MANU!AQ11)+(1/3*'Weight '!$B$8*MANU!BF11)+('Weight '!$B$9*MANU!BU11)+(0*'Weight '!$B$10*MANU!CJ11)+(0*'Weight '!$B$11*MANU!CY11)+(2/5*'Weight '!$B$14*MANU!DN11)+(0*'Weight '!$B$15*MANU!EC11)+(0*'Weight '!$B$16*MANU!ER11)</f>
        <v>0</v>
      </c>
      <c r="J2" s="1">
        <f>('Weight '!$B$3*MANU!N11)+(2/3*'Weight '!$B$4*MANU!AC11)+(1/5*'Weight '!$B$5*MANU!AR11)+(1/3*'Weight '!$B$8*MANU!BG11)+('Weight '!$B$9*MANU!BV11)+(0*'Weight '!$B$10*MANU!CK11)+(0*'Weight '!$B$11*MANU!CZ11)+(2/5*'Weight '!$B$14*MANU!DO11)+(0*'Weight '!$B$15*MANU!ED11)+(0*'Weight '!$B$16*MANU!ES11)</f>
        <v>0</v>
      </c>
      <c r="K2" s="1">
        <f>('Weight '!$B$3*MANU!O11)+(2/3*'Weight '!$B$4*MANU!AD11)+(1/5*'Weight '!$B$5*MANU!AS11)+(1/3*'Weight '!$B$8*MANU!BH11)+('Weight '!$B$9*MANU!BW11)+(0*'Weight '!$B$10*MANU!CL11)+(0*'Weight '!$B$11*MANU!DA11)+(2/5*'Weight '!$B$14*MANU!DP11)+(0*'Weight '!$B$15*MANU!EE11)+(0*'Weight '!$B$16*MANU!ET11)</f>
        <v>0</v>
      </c>
      <c r="L2" s="1">
        <f>('Weight '!$B$3*MANU!P11)+(2/3*'Weight '!$B$4*MANU!AE11)+(1/5*'Weight '!$B$5*MANU!AT11)+(1/3*'Weight '!$B$8*MANU!BI11)+('Weight '!$B$9*MANU!BX11)+(0*'Weight '!$B$10*MANU!CM11)+(0*'Weight '!$B$11*MANU!DB11)+(2/5*'Weight '!$B$14*MANU!DQ11)+(0*'Weight '!$B$15*MANU!EF11)+(0*'Weight '!$B$16*MANU!EU11)</f>
        <v>0</v>
      </c>
      <c r="M2" s="1">
        <f>('Weight '!$B$3*MANU!Q11)+(2/3*'Weight '!$B$4*MANU!AF11)+(1/5*'Weight '!$B$5*MANU!AU11)+(1/3*'Weight '!$B$8*MANU!BJ11)+('Weight '!$B$9*MANU!BY11)+(0*'Weight '!$B$10*MANU!CN11)+(0*'Weight '!$B$11*MANU!DC11)+(2/5*'Weight '!$B$14*MANU!DR11)+(0*'Weight '!$B$15*MANU!EG11)+(0*'Weight '!$B$16*MANU!EV11)</f>
        <v>0</v>
      </c>
      <c r="N2" s="1">
        <f>('Weight '!$B$3*MANU!R11)+(2/3*'Weight '!$B$4*MANU!AG11)+(1/5*'Weight '!$B$5*MANU!AV11)+(1/3*'Weight '!$B$8*MANU!BK11)+('Weight '!$B$9*MANU!BZ11)+(0*'Weight '!$B$10*MANU!CO11)+(0*'Weight '!$B$11*MANU!DD11)+(2/5*'Weight '!$B$14*MANU!DS11)+(0*'Weight '!$B$15*MANU!EH11)+(0*'Weight '!$B$16*MANU!EW11)</f>
        <v>0</v>
      </c>
      <c r="O2" s="1">
        <f>('Weight '!$B$3*MANU!S11)+(2/3*'Weight '!$B$4*MANU!AH11)+(1/5*'Weight '!$B$5*MANU!AW11)+(1/3*'Weight '!$B$8*MANU!BL11)+('Weight '!$B$9*MANU!CA11)+(0*'Weight '!$B$10*MANU!CP11)+(0*'Weight '!$B$11*MANU!DE11)+(2/5*'Weight '!$B$14*MANU!DT11)+(0*'Weight '!$B$15*MANU!EI11)+(0*'Weight '!$B$16*MANU!EX11)</f>
        <v>0</v>
      </c>
      <c r="P2" s="1">
        <f>('Weight '!$B$3*MANU!T11)+(2/3*'Weight '!$B$4*MANU!AI11)+(1/5*'Weight '!$B$5*MANU!AX11)+(1/3*'Weight '!$B$8*MANU!BM11)+('Weight '!$B$9*MANU!CB11)+(0*'Weight '!$B$10*MANU!CQ11)+(0*'Weight '!$B$11*MANU!DF11)+(2/5*'Weight '!$B$14*MANU!DU11)+(0*'Weight '!$B$15*MANU!EJ11)+(0*'Weight '!$B$16*MANU!EY11)</f>
        <v>0</v>
      </c>
    </row>
    <row r="3" spans="1:16" ht="15">
      <c r="A3" s="1" t="s">
        <v>555</v>
      </c>
      <c r="B3" s="1">
        <f>('Weight '!$B$3*MANU!F12)+(2/3*'Weight '!$B$4*MANU!U12)+(1/5*'Weight '!$B$5*MANU!AJ12)+(1/3*'Weight '!$B$8*MANU!AY12)+('Weight '!$B$9*MANU!BN12)+(0*'Weight '!$B$10*MANU!CC12)+(0*'Weight '!$B$11*MANU!CR12)+(2/5*'Weight '!$B$14*MANU!DG12)+(0*'Weight '!$B$15*MANU!DV12)+(0*'Weight '!$B$16*MANU!EK12)</f>
        <v>24.027120180632085</v>
      </c>
      <c r="C3" s="1">
        <f>('Weight '!$B$3*MANU!G12)+(2/3*'Weight '!$B$4*MANU!V12)+(1/5*'Weight '!$B$5*MANU!AK12)+(1/3*'Weight '!$B$8*MANU!AZ12)+('Weight '!$B$9*MANU!BO12)+(0*'Weight '!$B$10*MANU!CD12)+(0*'Weight '!$B$11*MANU!CS12)+(2/5*'Weight '!$B$14*MANU!DH12)+(0*'Weight '!$B$15*MANU!DW12)+(0*'Weight '!$B$16*MANU!EL12)</f>
        <v>23.635014750274404</v>
      </c>
      <c r="D3" s="1">
        <f>('Weight '!$B$3*MANU!H12)+(2/3*'Weight '!$B$4*MANU!W12)+(1/5*'Weight '!$B$5*MANU!AL12)+(1/3*'Weight '!$B$8*MANU!BA12)+('Weight '!$B$9*MANU!BP12)+(0*'Weight '!$B$10*MANU!CE12)+(0*'Weight '!$B$11*MANU!CT12)+(2/5*'Weight '!$B$14*MANU!DI12)+(0*'Weight '!$B$15*MANU!DX12)+(0*'Weight '!$B$16*MANU!EM12)</f>
        <v>22.417863838359615</v>
      </c>
      <c r="E3" s="1">
        <f>('Weight '!$B$3*MANU!I12)+(2/3*'Weight '!$B$4*MANU!X12)+(1/5*'Weight '!$B$5*MANU!AM12)+(1/3*'Weight '!$B$8*MANU!BB12)+('Weight '!$B$9*MANU!BQ12)+(0*'Weight '!$B$10*MANU!CF12)+(0*'Weight '!$B$11*MANU!CU12)+(2/5*'Weight '!$B$14*MANU!DJ12)+(0*'Weight '!$B$15*MANU!DY12)+(0*'Weight '!$B$16*MANU!EN12)</f>
        <v>26.808461865634662</v>
      </c>
      <c r="F3" s="1">
        <f>('Weight '!$B$3*MANU!J12)+(2/3*'Weight '!$B$4*MANU!Y12)+(1/5*'Weight '!$B$5*MANU!AN12)+(1/3*'Weight '!$B$8*MANU!BC12)+('Weight '!$B$9*MANU!BR12)+(0*'Weight '!$B$10*MANU!CG12)+(0*'Weight '!$B$11*MANU!CV12)+(2/5*'Weight '!$B$14*MANU!DK12)+(0*'Weight '!$B$15*MANU!DZ12)+(0*'Weight '!$B$16*MANU!EO12)</f>
        <v>24.382855650097014</v>
      </c>
      <c r="G3" s="1">
        <f>('Weight '!$B$3*MANU!K12)+(2/3*'Weight '!$B$4*MANU!Z12)+(1/5*'Weight '!$B$5*MANU!AO12)+(1/3*'Weight '!$B$8*MANU!BD12)+('Weight '!$B$9*MANU!BS12)+(0*'Weight '!$B$10*MANU!CH12)+(0*'Weight '!$B$11*MANU!CW12)+(2/5*'Weight '!$B$14*MANU!DL12)+(0*'Weight '!$B$15*MANU!EA12)+(0*'Weight '!$B$16*MANU!EP12)</f>
        <v>21.086551222226969</v>
      </c>
      <c r="H3" s="1">
        <f>('Weight '!$B$3*MANU!L12)+(2/3*'Weight '!$B$4*MANU!AA12)+(1/5*'Weight '!$B$5*MANU!AP12)+(1/3*'Weight '!$B$8*MANU!BE12)+('Weight '!$B$9*MANU!BT12)+(0*'Weight '!$B$10*MANU!CI12)+(0*'Weight '!$B$11*MANU!CX12)+(2/5*'Weight '!$B$14*MANU!DM12)+(0*'Weight '!$B$15*MANU!EB12)+(0*'Weight '!$B$16*MANU!EQ12)</f>
        <v>21.800044684749079</v>
      </c>
      <c r="I3" s="1">
        <f>('Weight '!$B$3*MANU!M12)+(2/3*'Weight '!$B$4*MANU!AB12)+(1/5*'Weight '!$B$5*MANU!AQ12)+(1/3*'Weight '!$B$8*MANU!BF12)+('Weight '!$B$9*MANU!BU12)+(0*'Weight '!$B$10*MANU!CJ12)+(0*'Weight '!$B$11*MANU!CY12)+(2/5*'Weight '!$B$14*MANU!DN12)+(0*'Weight '!$B$15*MANU!EC12)+(0*'Weight '!$B$16*MANU!ER12)</f>
        <v>19.564223571223117</v>
      </c>
      <c r="J3" s="1">
        <f>('Weight '!$B$3*MANU!N12)+(2/3*'Weight '!$B$4*MANU!AC12)+(1/5*'Weight '!$B$5*MANU!AR12)+(1/3*'Weight '!$B$8*MANU!BG12)+('Weight '!$B$9*MANU!BV12)+(0*'Weight '!$B$10*MANU!CK12)+(0*'Weight '!$B$11*MANU!CZ12)+(2/5*'Weight '!$B$14*MANU!DO12)+(0*'Weight '!$B$15*MANU!ED12)+(0*'Weight '!$B$16*MANU!ES12)</f>
        <v>19.901903044871794</v>
      </c>
      <c r="K3" s="1">
        <f>('Weight '!$B$3*MANU!O12)+(2/3*'Weight '!$B$4*MANU!AD12)+(1/5*'Weight '!$B$5*MANU!AS12)+(1/3*'Weight '!$B$8*MANU!BH12)+('Weight '!$B$9*MANU!BW12)+(0*'Weight '!$B$10*MANU!CL12)+(0*'Weight '!$B$11*MANU!DA12)+(2/5*'Weight '!$B$14*MANU!DP12)+(0*'Weight '!$B$15*MANU!EE12)+(0*'Weight '!$B$16*MANU!ET12)</f>
        <v>15.116678673390425</v>
      </c>
      <c r="L3" s="1">
        <f>('Weight '!$B$3*MANU!P12)+(2/3*'Weight '!$B$4*MANU!AE12)+(1/5*'Weight '!$B$5*MANU!AT12)+(1/3*'Weight '!$B$8*MANU!BI12)+('Weight '!$B$9*MANU!BX12)+(0*'Weight '!$B$10*MANU!CM12)+(0*'Weight '!$B$11*MANU!DB12)+(2/5*'Weight '!$B$14*MANU!DQ12)+(0*'Weight '!$B$15*MANU!EF12)+(0*'Weight '!$B$16*MANU!EU12)</f>
        <v>14.710421232818513</v>
      </c>
      <c r="M3" s="1">
        <f>('Weight '!$B$3*MANU!Q12)+(2/3*'Weight '!$B$4*MANU!AF12)+(1/5*'Weight '!$B$5*MANU!AU12)+(1/3*'Weight '!$B$8*MANU!BJ12)+('Weight '!$B$9*MANU!BY12)+(0*'Weight '!$B$10*MANU!CN12)+(0*'Weight '!$B$11*MANU!DC12)+(2/5*'Weight '!$B$14*MANU!DR12)+(0*'Weight '!$B$15*MANU!EG12)+(0*'Weight '!$B$16*MANU!EV12)</f>
        <v>14.461746547335192</v>
      </c>
      <c r="N3" s="1">
        <f>('Weight '!$B$3*MANU!R12)+(2/3*'Weight '!$B$4*MANU!AG12)+(1/5*'Weight '!$B$5*MANU!AV12)+(1/3*'Weight '!$B$8*MANU!BK12)+('Weight '!$B$9*MANU!BZ12)+(0*'Weight '!$B$10*MANU!CO12)+(0*'Weight '!$B$11*MANU!DD12)+(2/5*'Weight '!$B$14*MANU!DS12)+(0*'Weight '!$B$15*MANU!EH12)+(0*'Weight '!$B$16*MANU!EW12)</f>
        <v>16.968551367331841</v>
      </c>
      <c r="O3" s="1">
        <f>('Weight '!$B$3*MANU!S12)+(2/3*'Weight '!$B$4*MANU!AH12)+(1/5*'Weight '!$B$5*MANU!AW12)+(1/3*'Weight '!$B$8*MANU!BL12)+('Weight '!$B$9*MANU!CA12)+(0*'Weight '!$B$10*MANU!CP12)+(0*'Weight '!$B$11*MANU!DE12)+(2/5*'Weight '!$B$14*MANU!DT12)+(0*'Weight '!$B$15*MANU!EI12)+(0*'Weight '!$B$16*MANU!EX12)</f>
        <v>15.659194897952947</v>
      </c>
      <c r="P3" s="1">
        <f>('Weight '!$B$3*MANU!T12)+(2/3*'Weight '!$B$4*MANU!AI12)+(1/5*'Weight '!$B$5*MANU!AX12)+(1/3*'Weight '!$B$8*MANU!BM12)+('Weight '!$B$9*MANU!CB12)+(0*'Weight '!$B$10*MANU!CQ12)+(0*'Weight '!$B$11*MANU!DF12)+(2/5*'Weight '!$B$14*MANU!DU12)+(0*'Weight '!$B$15*MANU!EJ12)+(0*'Weight '!$B$16*MANU!EY12)</f>
        <v>15.834675141242924</v>
      </c>
    </row>
    <row r="4" spans="1:16" ht="15">
      <c r="A4" s="1" t="s">
        <v>591</v>
      </c>
      <c r="B4" s="1">
        <f>('Weight '!$B$3*MANU!F13)+(2/3*'Weight '!$B$4*MANU!U13)+(1/5*'Weight '!$B$5*MANU!AJ13)+(1/3*'Weight '!$B$8*MANU!AY13)+('Weight '!$B$9*MANU!BN13)+(0*'Weight '!$B$10*MANU!CC13)+(0*'Weight '!$B$11*MANU!CR13)+(2/5*'Weight '!$B$14*MANU!DG13)+(0*'Weight '!$B$15*MANU!DV13)+(0*'Weight '!$B$16*MANU!EK13)</f>
        <v>18.60726364170403</v>
      </c>
      <c r="C4" s="1">
        <f>('Weight '!$B$3*MANU!G13)+(2/3*'Weight '!$B$4*MANU!V13)+(1/5*'Weight '!$B$5*MANU!AK13)+(1/3*'Weight '!$B$8*MANU!AZ13)+('Weight '!$B$9*MANU!BO13)+(0*'Weight '!$B$10*MANU!CD13)+(0*'Weight '!$B$11*MANU!CS13)+(2/5*'Weight '!$B$14*MANU!DH13)+(0*'Weight '!$B$15*MANU!DW13)+(0*'Weight '!$B$16*MANU!EL13)</f>
        <v>16.769629035435827</v>
      </c>
      <c r="D4" s="1">
        <f>('Weight '!$B$3*MANU!H13)+(2/3*'Weight '!$B$4*MANU!W13)+(1/5*'Weight '!$B$5*MANU!AL13)+(1/3*'Weight '!$B$8*MANU!BA13)+('Weight '!$B$9*MANU!BP13)+(0*'Weight '!$B$10*MANU!CE13)+(0*'Weight '!$B$11*MANU!CT13)+(2/5*'Weight '!$B$14*MANU!DI13)+(0*'Weight '!$B$15*MANU!DX13)+(0*'Weight '!$B$16*MANU!EM13)</f>
        <v>16.002560624515539</v>
      </c>
      <c r="E4" s="1">
        <f>('Weight '!$B$3*MANU!I13)+(2/3*'Weight '!$B$4*MANU!X13)+(1/5*'Weight '!$B$5*MANU!AM13)+(1/3*'Weight '!$B$8*MANU!BB13)+('Weight '!$B$9*MANU!BQ13)+(0*'Weight '!$B$10*MANU!CF13)+(0*'Weight '!$B$11*MANU!CU13)+(2/5*'Weight '!$B$14*MANU!DJ13)+(0*'Weight '!$B$15*MANU!DY13)+(0*'Weight '!$B$16*MANU!EN13)</f>
        <v>17.095537794200325</v>
      </c>
      <c r="F4" s="1">
        <f>('Weight '!$B$3*MANU!J13)+(2/3*'Weight '!$B$4*MANU!Y13)+(1/5*'Weight '!$B$5*MANU!AN13)+(1/3*'Weight '!$B$8*MANU!BC13)+('Weight '!$B$9*MANU!BR13)+(0*'Weight '!$B$10*MANU!CG13)+(0*'Weight '!$B$11*MANU!CV13)+(2/5*'Weight '!$B$14*MANU!DK13)+(0*'Weight '!$B$15*MANU!DZ13)+(0*'Weight '!$B$16*MANU!EO13)</f>
        <v>15.327389277389255</v>
      </c>
      <c r="G4" s="1">
        <f>('Weight '!$B$3*MANU!K13)+(2/3*'Weight '!$B$4*MANU!Z13)+(1/5*'Weight '!$B$5*MANU!AO13)+(1/3*'Weight '!$B$8*MANU!BD13)+('Weight '!$B$9*MANU!BS13)+(0*'Weight '!$B$10*MANU!CH13)+(0*'Weight '!$B$11*MANU!CW13)+(2/5*'Weight '!$B$14*MANU!DL13)+(0*'Weight '!$B$15*MANU!EA13)+(0*'Weight '!$B$16*MANU!EP13)</f>
        <v>19.550033038192144</v>
      </c>
      <c r="H4" s="1">
        <f>('Weight '!$B$3*MANU!L13)+(2/3*'Weight '!$B$4*MANU!AA13)+(1/5*'Weight '!$B$5*MANU!AP13)+(1/3*'Weight '!$B$8*MANU!BE13)+('Weight '!$B$9*MANU!BT13)+(0*'Weight '!$B$10*MANU!CI13)+(0*'Weight '!$B$11*MANU!CX13)+(2/5*'Weight '!$B$14*MANU!DM13)+(0*'Weight '!$B$15*MANU!EB13)+(0*'Weight '!$B$16*MANU!EQ13)</f>
        <v>18.66619302564591</v>
      </c>
      <c r="I4" s="1">
        <f>('Weight '!$B$3*MANU!M13)+(2/3*'Weight '!$B$4*MANU!AB13)+(1/5*'Weight '!$B$5*MANU!AQ13)+(1/3*'Weight '!$B$8*MANU!BF13)+('Weight '!$B$9*MANU!BU13)+(0*'Weight '!$B$10*MANU!CJ13)+(0*'Weight '!$B$11*MANU!CY13)+(2/5*'Weight '!$B$14*MANU!DN13)+(0*'Weight '!$B$15*MANU!EC13)+(0*'Weight '!$B$16*MANU!ER13)</f>
        <v>20.502813557116816</v>
      </c>
      <c r="J4" s="1">
        <f>('Weight '!$B$3*MANU!N13)+(2/3*'Weight '!$B$4*MANU!AC13)+(1/5*'Weight '!$B$5*MANU!AR13)+(1/3*'Weight '!$B$8*MANU!BG13)+('Weight '!$B$9*MANU!BV13)+(0*'Weight '!$B$10*MANU!CK13)+(0*'Weight '!$B$11*MANU!CZ13)+(2/5*'Weight '!$B$14*MANU!DO13)+(0*'Weight '!$B$15*MANU!ED13)+(0*'Weight '!$B$16*MANU!ES13)</f>
        <v>21.51709401709401</v>
      </c>
      <c r="K4" s="1">
        <f>('Weight '!$B$3*MANU!O13)+(2/3*'Weight '!$B$4*MANU!AD13)+(1/5*'Weight '!$B$5*MANU!AS13)+(1/3*'Weight '!$B$8*MANU!BH13)+('Weight '!$B$9*MANU!BW13)+(0*'Weight '!$B$10*MANU!CL13)+(0*'Weight '!$B$11*MANU!DA13)+(2/5*'Weight '!$B$14*MANU!DP13)+(0*'Weight '!$B$15*MANU!EE13)+(0*'Weight '!$B$16*MANU!ET13)</f>
        <v>21.9674376889153</v>
      </c>
      <c r="L4" s="1">
        <f>('Weight '!$B$3*MANU!P13)+(2/3*'Weight '!$B$4*MANU!AE13)+(1/5*'Weight '!$B$5*MANU!AT13)+(1/3*'Weight '!$B$8*MANU!BI13)+('Weight '!$B$9*MANU!BX13)+(0*'Weight '!$B$10*MANU!CM13)+(0*'Weight '!$B$11*MANU!DB13)+(2/5*'Weight '!$B$14*MANU!DQ13)+(0*'Weight '!$B$15*MANU!EF13)+(0*'Weight '!$B$16*MANU!EU13)</f>
        <v>0</v>
      </c>
      <c r="M4" s="1">
        <f>('Weight '!$B$3*MANU!Q13)+(2/3*'Weight '!$B$4*MANU!AF13)+(1/5*'Weight '!$B$5*MANU!AU13)+(1/3*'Weight '!$B$8*MANU!BJ13)+('Weight '!$B$9*MANU!BY13)+(0*'Weight '!$B$10*MANU!CN13)+(0*'Weight '!$B$11*MANU!DC13)+(2/5*'Weight '!$B$14*MANU!DR13)+(0*'Weight '!$B$15*MANU!EG13)+(0*'Weight '!$B$16*MANU!EV13)</f>
        <v>0</v>
      </c>
      <c r="N4" s="1">
        <f>('Weight '!$B$3*MANU!R13)+(2/3*'Weight '!$B$4*MANU!AG13)+(1/5*'Weight '!$B$5*MANU!AV13)+(1/3*'Weight '!$B$8*MANU!BK13)+('Weight '!$B$9*MANU!BZ13)+(0*'Weight '!$B$10*MANU!CO13)+(0*'Weight '!$B$11*MANU!DD13)+(2/5*'Weight '!$B$14*MANU!DS13)+(0*'Weight '!$B$15*MANU!EH13)+(0*'Weight '!$B$16*MANU!EW13)</f>
        <v>0</v>
      </c>
      <c r="O4" s="1">
        <f>('Weight '!$B$3*MANU!S13)+(2/3*'Weight '!$B$4*MANU!AH13)+(1/5*'Weight '!$B$5*MANU!AW13)+(1/3*'Weight '!$B$8*MANU!BL13)+('Weight '!$B$9*MANU!CA13)+(0*'Weight '!$B$10*MANU!CP13)+(0*'Weight '!$B$11*MANU!DE13)+(2/5*'Weight '!$B$14*MANU!DT13)+(0*'Weight '!$B$15*MANU!EI13)+(0*'Weight '!$B$16*MANU!EX13)</f>
        <v>0</v>
      </c>
      <c r="P4" s="1">
        <f>('Weight '!$B$3*MANU!T13)+(2/3*'Weight '!$B$4*MANU!AI13)+(1/5*'Weight '!$B$5*MANU!AX13)+(1/3*'Weight '!$B$8*MANU!BM13)+('Weight '!$B$9*MANU!CB13)+(0*'Weight '!$B$10*MANU!CQ13)+(0*'Weight '!$B$11*MANU!DF13)+(2/5*'Weight '!$B$14*MANU!DU13)+(0*'Weight '!$B$15*MANU!EJ13)+(0*'Weight '!$B$16*MANU!EY13)</f>
        <v>0</v>
      </c>
    </row>
    <row r="5" spans="1:16" ht="15">
      <c r="A5" s="1" t="s">
        <v>607</v>
      </c>
      <c r="B5" s="1">
        <f>('Weight '!$B$3*MANU!F14)+(2/3*'Weight '!$B$4*MANU!U14)+(1/5*'Weight '!$B$5*MANU!AJ14)+(1/3*'Weight '!$B$8*MANU!AY14)+('Weight '!$B$9*MANU!BN14)+(0*'Weight '!$B$10*MANU!CC14)+(0*'Weight '!$B$11*MANU!CR14)+(2/5*'Weight '!$B$14*MANU!DG14)+(0*'Weight '!$B$15*MANU!DV14)+(0*'Weight '!$B$16*MANU!EK14)</f>
        <v>31.032012971794231</v>
      </c>
      <c r="C5" s="1">
        <f>('Weight '!$B$3*MANU!G14)+(2/3*'Weight '!$B$4*MANU!V14)+(1/5*'Weight '!$B$5*MANU!AK14)+(1/3*'Weight '!$B$8*MANU!AZ14)+('Weight '!$B$9*MANU!BO14)+(0*'Weight '!$B$10*MANU!CD14)+(0*'Weight '!$B$11*MANU!CS14)+(2/5*'Weight '!$B$14*MANU!DH14)+(0*'Weight '!$B$15*MANU!DW14)+(0*'Weight '!$B$16*MANU!EL14)</f>
        <v>29.768838476236915</v>
      </c>
      <c r="D5" s="1">
        <f>('Weight '!$B$3*MANU!H14)+(2/3*'Weight '!$B$4*MANU!W14)+(1/5*'Weight '!$B$5*MANU!AL14)+(1/3*'Weight '!$B$8*MANU!BA14)+('Weight '!$B$9*MANU!BP14)+(0*'Weight '!$B$10*MANU!CE14)+(0*'Weight '!$B$11*MANU!CT14)+(2/5*'Weight '!$B$14*MANU!DI14)+(0*'Weight '!$B$15*MANU!DX14)+(0*'Weight '!$B$16*MANU!EM14)</f>
        <v>29.437129044745948</v>
      </c>
      <c r="E5" s="1">
        <f>('Weight '!$B$3*MANU!I14)+(2/3*'Weight '!$B$4*MANU!X14)+(1/5*'Weight '!$B$5*MANU!AM14)+(1/3*'Weight '!$B$8*MANU!BB14)+('Weight '!$B$9*MANU!BQ14)+(0*'Weight '!$B$10*MANU!CF14)+(0*'Weight '!$B$11*MANU!CU14)+(2/5*'Weight '!$B$14*MANU!DJ14)+(0*'Weight '!$B$15*MANU!DY14)+(0*'Weight '!$B$16*MANU!EN14)</f>
        <v>30.413704581358594</v>
      </c>
      <c r="F5" s="1">
        <f>('Weight '!$B$3*MANU!J14)+(2/3*'Weight '!$B$4*MANU!Y14)+(1/5*'Weight '!$B$5*MANU!AN14)+(1/3*'Weight '!$B$8*MANU!BC14)+('Weight '!$B$9*MANU!BR14)+(0*'Weight '!$B$10*MANU!CG14)+(0*'Weight '!$B$11*MANU!CV14)+(2/5*'Weight '!$B$14*MANU!DK14)+(0*'Weight '!$B$15*MANU!DZ14)+(0*'Weight '!$B$16*MANU!EO14)</f>
        <v>26.391437424364241</v>
      </c>
      <c r="G5" s="1">
        <f>('Weight '!$B$3*MANU!K14)+(2/3*'Weight '!$B$4*MANU!Z14)+(1/5*'Weight '!$B$5*MANU!AO14)+(1/3*'Weight '!$B$8*MANU!BD14)+('Weight '!$B$9*MANU!BS14)+(0*'Weight '!$B$10*MANU!CH14)+(0*'Weight '!$B$11*MANU!CW14)+(2/5*'Weight '!$B$14*MANU!DL14)+(0*'Weight '!$B$15*MANU!EA14)+(0*'Weight '!$B$16*MANU!EP14)</f>
        <v>30.995689079991088</v>
      </c>
      <c r="H5" s="1">
        <f>('Weight '!$B$3*MANU!L14)+(2/3*'Weight '!$B$4*MANU!AA14)+(1/5*'Weight '!$B$5*MANU!AP14)+(1/3*'Weight '!$B$8*MANU!BE14)+('Weight '!$B$9*MANU!BT14)+(0*'Weight '!$B$10*MANU!CI14)+(0*'Weight '!$B$11*MANU!CX14)+(2/5*'Weight '!$B$14*MANU!DM14)+(0*'Weight '!$B$15*MANU!EB14)+(0*'Weight '!$B$16*MANU!EQ14)</f>
        <v>30.190168701275901</v>
      </c>
      <c r="I5" s="1">
        <f>('Weight '!$B$3*MANU!M14)+(2/3*'Weight '!$B$4*MANU!AB14)+(1/5*'Weight '!$B$5*MANU!AQ14)+(1/3*'Weight '!$B$8*MANU!BF14)+('Weight '!$B$9*MANU!BU14)+(0*'Weight '!$B$10*MANU!CJ14)+(0*'Weight '!$B$11*MANU!CY14)+(2/5*'Weight '!$B$14*MANU!DN14)+(0*'Weight '!$B$15*MANU!EC14)+(0*'Weight '!$B$16*MANU!ER14)</f>
        <v>29.167386506935678</v>
      </c>
      <c r="J5" s="1">
        <f>('Weight '!$B$3*MANU!N14)+(2/3*'Weight '!$B$4*MANU!AC14)+(1/5*'Weight '!$B$5*MANU!AR14)+(1/3*'Weight '!$B$8*MANU!BG14)+('Weight '!$B$9*MANU!BV14)+(0*'Weight '!$B$10*MANU!CK14)+(0*'Weight '!$B$11*MANU!CZ14)+(2/5*'Weight '!$B$14*MANU!DO14)+(0*'Weight '!$B$15*MANU!ED14)+(0*'Weight '!$B$16*MANU!ES14)</f>
        <v>23.518589743589722</v>
      </c>
      <c r="K5" s="1">
        <f>('Weight '!$B$3*MANU!O14)+(2/3*'Weight '!$B$4*MANU!AD14)+(1/5*'Weight '!$B$5*MANU!AS14)+(1/3*'Weight '!$B$8*MANU!BH14)+('Weight '!$B$9*MANU!BW14)+(0*'Weight '!$B$10*MANU!CL14)+(0*'Weight '!$B$11*MANU!DA14)+(2/5*'Weight '!$B$14*MANU!DP14)+(0*'Weight '!$B$15*MANU!EE14)+(0*'Weight '!$B$16*MANU!ET14)</f>
        <v>19.14604826321786</v>
      </c>
      <c r="L5" s="1">
        <f>('Weight '!$B$3*MANU!P14)+(2/3*'Weight '!$B$4*MANU!AE14)+(1/5*'Weight '!$B$5*MANU!AT14)+(1/3*'Weight '!$B$8*MANU!BI14)+('Weight '!$B$9*MANU!BX14)+(0*'Weight '!$B$10*MANU!CM14)+(0*'Weight '!$B$11*MANU!DB14)+(2/5*'Weight '!$B$14*MANU!DQ14)+(0*'Weight '!$B$15*MANU!EF14)+(0*'Weight '!$B$16*MANU!EU14)</f>
        <v>25.626874337073623</v>
      </c>
      <c r="M5" s="1">
        <f>('Weight '!$B$3*MANU!Q14)+(2/3*'Weight '!$B$4*MANU!AF14)+(1/5*'Weight '!$B$5*MANU!AU14)+(1/3*'Weight '!$B$8*MANU!BJ14)+('Weight '!$B$9*MANU!BY14)+(0*'Weight '!$B$10*MANU!CN14)+(0*'Weight '!$B$11*MANU!DC14)+(2/5*'Weight '!$B$14*MANU!DR14)+(0*'Weight '!$B$15*MANU!EG14)+(0*'Weight '!$B$16*MANU!EV14)</f>
        <v>23.791319370739863</v>
      </c>
      <c r="N5" s="1">
        <f>('Weight '!$B$3*MANU!R14)+(2/3*'Weight '!$B$4*MANU!AG14)+(1/5*'Weight '!$B$5*MANU!AV14)+(1/3*'Weight '!$B$8*MANU!BK14)+('Weight '!$B$9*MANU!BZ14)+(0*'Weight '!$B$10*MANU!CO14)+(0*'Weight '!$B$11*MANU!DD14)+(2/5*'Weight '!$B$14*MANU!DS14)+(0*'Weight '!$B$15*MANU!EH14)+(0*'Weight '!$B$16*MANU!EW14)</f>
        <v>16.901645021645002</v>
      </c>
      <c r="O5" s="1">
        <f>('Weight '!$B$3*MANU!S14)+(2/3*'Weight '!$B$4*MANU!AH14)+(1/5*'Weight '!$B$5*MANU!AW14)+(1/3*'Weight '!$B$8*MANU!BL14)+('Weight '!$B$9*MANU!CA14)+(0*'Weight '!$B$10*MANU!CP14)+(0*'Weight '!$B$11*MANU!DE14)+(2/5*'Weight '!$B$14*MANU!DT14)+(0*'Weight '!$B$15*MANU!EI14)+(0*'Weight '!$B$16*MANU!EX14)</f>
        <v>21.684484668930789</v>
      </c>
      <c r="P5" s="1">
        <f>('Weight '!$B$3*MANU!T14)+(2/3*'Weight '!$B$4*MANU!AI14)+(1/5*'Weight '!$B$5*MANU!AX14)+(1/3*'Weight '!$B$8*MANU!BM14)+('Weight '!$B$9*MANU!CB14)+(0*'Weight '!$B$10*MANU!CQ14)+(0*'Weight '!$B$11*MANU!DF14)+(2/5*'Weight '!$B$14*MANU!DU14)+(0*'Weight '!$B$15*MANU!EJ14)+(0*'Weight '!$B$16*MANU!EY14)</f>
        <v>19.766271186440662</v>
      </c>
    </row>
    <row r="6" spans="1:16" ht="15">
      <c r="A6" s="1" t="s">
        <v>611</v>
      </c>
      <c r="B6" s="1">
        <f>('Weight '!$B$3*MANU!F15)+(2/3*'Weight '!$B$4*MANU!U15)+(1/5*'Weight '!$B$5*MANU!AJ15)+(1/3*'Weight '!$B$8*MANU!AY15)+('Weight '!$B$9*MANU!BN15)+(0*'Weight '!$B$10*MANU!CC15)+(0*'Weight '!$B$11*MANU!CR15)+(2/5*'Weight '!$B$14*MANU!DG15)+(0*'Weight '!$B$15*MANU!DV15)+(0*'Weight '!$B$16*MANU!EK15)</f>
        <v>26.760783611163227</v>
      </c>
      <c r="C6" s="1">
        <f>('Weight '!$B$3*MANU!G15)+(2/3*'Weight '!$B$4*MANU!V15)+(1/5*'Weight '!$B$5*MANU!AK15)+(1/3*'Weight '!$B$8*MANU!AZ15)+('Weight '!$B$9*MANU!BO15)+(0*'Weight '!$B$10*MANU!CD15)+(0*'Weight '!$B$11*MANU!CS15)+(2/5*'Weight '!$B$14*MANU!DH15)+(0*'Weight '!$B$15*MANU!DW15)+(0*'Weight '!$B$16*MANU!EL15)</f>
        <v>27.503937152355899</v>
      </c>
      <c r="D6" s="1">
        <f>('Weight '!$B$3*MANU!H15)+(2/3*'Weight '!$B$4*MANU!W15)+(1/5*'Weight '!$B$5*MANU!AL15)+(1/3*'Weight '!$B$8*MANU!BA15)+('Weight '!$B$9*MANU!BP15)+(0*'Weight '!$B$10*MANU!CE15)+(0*'Weight '!$B$11*MANU!CT15)+(2/5*'Weight '!$B$14*MANU!DI15)+(0*'Weight '!$B$15*MANU!DX15)+(0*'Weight '!$B$16*MANU!EM15)</f>
        <v>32.209685974371908</v>
      </c>
      <c r="E6" s="1">
        <f>('Weight '!$B$3*MANU!I15)+(2/3*'Weight '!$B$4*MANU!X15)+(1/5*'Weight '!$B$5*MANU!AM15)+(1/3*'Weight '!$B$8*MANU!BB15)+('Weight '!$B$9*MANU!BQ15)+(0*'Weight '!$B$10*MANU!CF15)+(0*'Weight '!$B$11*MANU!CU15)+(2/5*'Weight '!$B$14*MANU!DJ15)+(0*'Weight '!$B$15*MANU!DY15)+(0*'Weight '!$B$16*MANU!EN15)</f>
        <v>34.19502253886408</v>
      </c>
      <c r="F6" s="1">
        <f>('Weight '!$B$3*MANU!J15)+(2/3*'Weight '!$B$4*MANU!Y15)+(1/5*'Weight '!$B$5*MANU!AN15)+(1/3*'Weight '!$B$8*MANU!BC15)+('Weight '!$B$9*MANU!BR15)+(0*'Weight '!$B$10*MANU!CG15)+(0*'Weight '!$B$11*MANU!CV15)+(2/5*'Weight '!$B$14*MANU!DK15)+(0*'Weight '!$B$15*MANU!DZ15)+(0*'Weight '!$B$16*MANU!EO15)</f>
        <v>30.982913999580653</v>
      </c>
      <c r="G6" s="1">
        <f>('Weight '!$B$3*MANU!K15)+(2/3*'Weight '!$B$4*MANU!Z15)+(1/5*'Weight '!$B$5*MANU!AO15)+(1/3*'Weight '!$B$8*MANU!BD15)+('Weight '!$B$9*MANU!BS15)+(0*'Weight '!$B$10*MANU!CH15)+(0*'Weight '!$B$11*MANU!CW15)+(2/5*'Weight '!$B$14*MANU!DL15)+(0*'Weight '!$B$15*MANU!EA15)+(0*'Weight '!$B$16*MANU!EP15)</f>
        <v>31.916062857552209</v>
      </c>
      <c r="H6" s="1">
        <f>('Weight '!$B$3*MANU!L15)+(2/3*'Weight '!$B$4*MANU!AA15)+(1/5*'Weight '!$B$5*MANU!AP15)+(1/3*'Weight '!$B$8*MANU!BE15)+('Weight '!$B$9*MANU!BT15)+(0*'Weight '!$B$10*MANU!CI15)+(0*'Weight '!$B$11*MANU!CX15)+(2/5*'Weight '!$B$14*MANU!DM15)+(0*'Weight '!$B$15*MANU!EB15)+(0*'Weight '!$B$16*MANU!EQ15)</f>
        <v>33.579002707814162</v>
      </c>
      <c r="I6" s="1">
        <f>('Weight '!$B$3*MANU!M15)+(2/3*'Weight '!$B$4*MANU!AB15)+(1/5*'Weight '!$B$5*MANU!AQ15)+(1/3*'Weight '!$B$8*MANU!BF15)+('Weight '!$B$9*MANU!BU15)+(0*'Weight '!$B$10*MANU!CJ15)+(0*'Weight '!$B$11*MANU!CY15)+(2/5*'Weight '!$B$14*MANU!DN15)+(0*'Weight '!$B$15*MANU!EC15)+(0*'Weight '!$B$16*MANU!ER15)</f>
        <v>33.995503147386493</v>
      </c>
      <c r="J6" s="1">
        <f>('Weight '!$B$3*MANU!N15)+(2/3*'Weight '!$B$4*MANU!AC15)+(1/5*'Weight '!$B$5*MANU!AR15)+(1/3*'Weight '!$B$8*MANU!BG15)+('Weight '!$B$9*MANU!BV15)+(0*'Weight '!$B$10*MANU!CK15)+(0*'Weight '!$B$11*MANU!CZ15)+(2/5*'Weight '!$B$14*MANU!DO15)+(0*'Weight '!$B$15*MANU!ED15)+(0*'Weight '!$B$16*MANU!ES15)</f>
        <v>31.69316553544494</v>
      </c>
      <c r="K6" s="1">
        <f>('Weight '!$B$3*MANU!O15)+(2/3*'Weight '!$B$4*MANU!AD15)+(1/5*'Weight '!$B$5*MANU!AS15)+(1/3*'Weight '!$B$8*MANU!BH15)+('Weight '!$B$9*MANU!BW15)+(0*'Weight '!$B$10*MANU!CL15)+(0*'Weight '!$B$11*MANU!DA15)+(2/5*'Weight '!$B$14*MANU!DP15)+(0*'Weight '!$B$15*MANU!EE15)+(0*'Weight '!$B$16*MANU!ET15)</f>
        <v>32.680610650381716</v>
      </c>
      <c r="L6" s="1">
        <f>('Weight '!$B$3*MANU!P15)+(2/3*'Weight '!$B$4*MANU!AE15)+(1/5*'Weight '!$B$5*MANU!AT15)+(1/3*'Weight '!$B$8*MANU!BI15)+('Weight '!$B$9*MANU!BX15)+(0*'Weight '!$B$10*MANU!CM15)+(0*'Weight '!$B$11*MANU!DB15)+(2/5*'Weight '!$B$14*MANU!DQ15)+(0*'Weight '!$B$15*MANU!EF15)+(0*'Weight '!$B$16*MANU!EU15)</f>
        <v>33.211937634874275</v>
      </c>
      <c r="M6" s="1">
        <f>('Weight '!$B$3*MANU!Q15)+(2/3*'Weight '!$B$4*MANU!AF15)+(1/5*'Weight '!$B$5*MANU!AU15)+(1/3*'Weight '!$B$8*MANU!BJ15)+('Weight '!$B$9*MANU!BY15)+(0*'Weight '!$B$10*MANU!CN15)+(0*'Weight '!$B$11*MANU!DC15)+(2/5*'Weight '!$B$14*MANU!DR15)+(0*'Weight '!$B$15*MANU!EG15)+(0*'Weight '!$B$16*MANU!EV15)</f>
        <v>32.866777977633518</v>
      </c>
      <c r="N6" s="1">
        <f>('Weight '!$B$3*MANU!R15)+(2/3*'Weight '!$B$4*MANU!AG15)+(1/5*'Weight '!$B$5*MANU!AV15)+(1/3*'Weight '!$B$8*MANU!BK15)+('Weight '!$B$9*MANU!BZ15)+(0*'Weight '!$B$10*MANU!CO15)+(0*'Weight '!$B$11*MANU!DD15)+(2/5*'Weight '!$B$14*MANU!DS15)+(0*'Weight '!$B$15*MANU!EH15)+(0*'Weight '!$B$16*MANU!EW15)</f>
        <v>34.701373737373721</v>
      </c>
      <c r="O6" s="1">
        <f>('Weight '!$B$3*MANU!S15)+(2/3*'Weight '!$B$4*MANU!AH15)+(1/5*'Weight '!$B$5*MANU!AW15)+(1/3*'Weight '!$B$8*MANU!BL15)+('Weight '!$B$9*MANU!CA15)+(0*'Weight '!$B$10*MANU!CP15)+(0*'Weight '!$B$11*MANU!DE15)+(2/5*'Weight '!$B$14*MANU!DT15)+(0*'Weight '!$B$15*MANU!EI15)+(0*'Weight '!$B$16*MANU!EX15)</f>
        <v>36.653440580185631</v>
      </c>
      <c r="P6" s="1">
        <f>('Weight '!$B$3*MANU!T15)+(2/3*'Weight '!$B$4*MANU!AI15)+(1/5*'Weight '!$B$5*MANU!AX15)+(1/3*'Weight '!$B$8*MANU!BM15)+('Weight '!$B$9*MANU!CB15)+(0*'Weight '!$B$10*MANU!CQ15)+(0*'Weight '!$B$11*MANU!DF15)+(2/5*'Weight '!$B$14*MANU!DU15)+(0*'Weight '!$B$15*MANU!EJ15)+(0*'Weight '!$B$16*MANU!EY15)</f>
        <v>0</v>
      </c>
    </row>
    <row r="7" spans="1:16" ht="15">
      <c r="A7" s="1" t="s">
        <v>610</v>
      </c>
      <c r="B7" s="1">
        <f>('Weight '!$B$3*MANU!F16)+(2/3*'Weight '!$B$4*MANU!U16)+(1/5*'Weight '!$B$5*MANU!AJ16)+(1/3*'Weight '!$B$8*MANU!AY16)+('Weight '!$B$9*MANU!BN16)+(0*'Weight '!$B$10*MANU!CC16)+(0*'Weight '!$B$11*MANU!CR16)+(2/5*'Weight '!$B$14*MANU!DG16)+(0*'Weight '!$B$15*MANU!DV16)+(0*'Weight '!$B$16*MANU!EK16)</f>
        <v>31.8178468882186</v>
      </c>
      <c r="C7" s="1">
        <f>('Weight '!$B$3*MANU!G16)+(2/3*'Weight '!$B$4*MANU!V16)+(1/5*'Weight '!$B$5*MANU!AK16)+(1/3*'Weight '!$B$8*MANU!AZ16)+('Weight '!$B$9*MANU!BO16)+(0*'Weight '!$B$10*MANU!CD16)+(0*'Weight '!$B$11*MANU!CS16)+(2/5*'Weight '!$B$14*MANU!DH16)+(0*'Weight '!$B$15*MANU!DW16)+(0*'Weight '!$B$16*MANU!EL16)</f>
        <v>30.465882137706874</v>
      </c>
      <c r="D7" s="1">
        <f>('Weight '!$B$3*MANU!H16)+(2/3*'Weight '!$B$4*MANU!W16)+(1/5*'Weight '!$B$5*MANU!AL16)+(1/3*'Weight '!$B$8*MANU!BA16)+('Weight '!$B$9*MANU!BP16)+(0*'Weight '!$B$10*MANU!CE16)+(0*'Weight '!$B$11*MANU!CT16)+(2/5*'Weight '!$B$14*MANU!DI16)+(0*'Weight '!$B$15*MANU!DX16)+(0*'Weight '!$B$16*MANU!EM16)</f>
        <v>29.854572422815515</v>
      </c>
      <c r="E7" s="1">
        <f>('Weight '!$B$3*MANU!I16)+(2/3*'Weight '!$B$4*MANU!X16)+(1/5*'Weight '!$B$5*MANU!AM16)+(1/3*'Weight '!$B$8*MANU!BB16)+('Weight '!$B$9*MANU!BQ16)+(0*'Weight '!$B$10*MANU!CF16)+(0*'Weight '!$B$11*MANU!CU16)+(2/5*'Weight '!$B$14*MANU!DJ16)+(0*'Weight '!$B$15*MANU!DY16)+(0*'Weight '!$B$16*MANU!EN16)</f>
        <v>31.392432728839442</v>
      </c>
      <c r="F7" s="1">
        <f>('Weight '!$B$3*MANU!J16)+(2/3*'Weight '!$B$4*MANU!Y16)+(1/5*'Weight '!$B$5*MANU!AN16)+(1/3*'Weight '!$B$8*MANU!BC16)+('Weight '!$B$9*MANU!BR16)+(0*'Weight '!$B$10*MANU!CG16)+(0*'Weight '!$B$11*MANU!CV16)+(2/5*'Weight '!$B$14*MANU!DK16)+(0*'Weight '!$B$15*MANU!DZ16)+(0*'Weight '!$B$16*MANU!EO16)</f>
        <v>29.49086279017785</v>
      </c>
      <c r="G7" s="1">
        <f>('Weight '!$B$3*MANU!K16)+(2/3*'Weight '!$B$4*MANU!Z16)+(1/5*'Weight '!$B$5*MANU!AO16)+(1/3*'Weight '!$B$8*MANU!BD16)+('Weight '!$B$9*MANU!BS16)+(0*'Weight '!$B$10*MANU!CH16)+(0*'Weight '!$B$11*MANU!CW16)+(2/5*'Weight '!$B$14*MANU!DL16)+(0*'Weight '!$B$15*MANU!EA16)+(0*'Weight '!$B$16*MANU!EP16)</f>
        <v>25.154059439378567</v>
      </c>
      <c r="H7" s="1">
        <f>('Weight '!$B$3*MANU!L16)+(2/3*'Weight '!$B$4*MANU!AA16)+(1/5*'Weight '!$B$5*MANU!AP16)+(1/3*'Weight '!$B$8*MANU!BE16)+('Weight '!$B$9*MANU!BT16)+(0*'Weight '!$B$10*MANU!CI16)+(0*'Weight '!$B$11*MANU!CX16)+(2/5*'Weight '!$B$14*MANU!DM16)+(0*'Weight '!$B$15*MANU!EB16)+(0*'Weight '!$B$16*MANU!EQ16)</f>
        <v>25.725986137496907</v>
      </c>
      <c r="I7" s="1">
        <f>('Weight '!$B$3*MANU!M16)+(2/3*'Weight '!$B$4*MANU!AB16)+(1/5*'Weight '!$B$5*MANU!AQ16)+(1/3*'Weight '!$B$8*MANU!BF16)+('Weight '!$B$9*MANU!BU16)+(0*'Weight '!$B$10*MANU!CJ16)+(0*'Weight '!$B$11*MANU!CY16)+(2/5*'Weight '!$B$14*MANU!DN16)+(0*'Weight '!$B$15*MANU!EC16)+(0*'Weight '!$B$16*MANU!ER16)</f>
        <v>27.138427560599677</v>
      </c>
      <c r="J7" s="1">
        <f>('Weight '!$B$3*MANU!N16)+(2/3*'Weight '!$B$4*MANU!AC16)+(1/5*'Weight '!$B$5*MANU!AR16)+(1/3*'Weight '!$B$8*MANU!BG16)+('Weight '!$B$9*MANU!BV16)+(0*'Weight '!$B$10*MANU!CK16)+(0*'Weight '!$B$11*MANU!CZ16)+(2/5*'Weight '!$B$14*MANU!DO16)+(0*'Weight '!$B$15*MANU!ED16)+(0*'Weight '!$B$16*MANU!ES16)</f>
        <v>31.47377915217109</v>
      </c>
      <c r="K7" s="1">
        <f>('Weight '!$B$3*MANU!O16)+(2/3*'Weight '!$B$4*MANU!AD16)+(1/5*'Weight '!$B$5*MANU!AS16)+(1/3*'Weight '!$B$8*MANU!BH16)+('Weight '!$B$9*MANU!BW16)+(0*'Weight '!$B$10*MANU!CL16)+(0*'Weight '!$B$11*MANU!DA16)+(2/5*'Weight '!$B$14*MANU!DP16)+(0*'Weight '!$B$15*MANU!EE16)+(0*'Weight '!$B$16*MANU!ET16)</f>
        <v>30.347063812382316</v>
      </c>
      <c r="L7" s="1">
        <f>('Weight '!$B$3*MANU!P16)+(2/3*'Weight '!$B$4*MANU!AE16)+(1/5*'Weight '!$B$5*MANU!AT16)+(1/3*'Weight '!$B$8*MANU!BI16)+('Weight '!$B$9*MANU!BX16)+(0*'Weight '!$B$10*MANU!CM16)+(0*'Weight '!$B$11*MANU!DB16)+(2/5*'Weight '!$B$14*MANU!DQ16)+(0*'Weight '!$B$15*MANU!EF16)+(0*'Weight '!$B$16*MANU!EU16)</f>
        <v>30.179793288644383</v>
      </c>
      <c r="M7" s="1">
        <f>('Weight '!$B$3*MANU!Q16)+(2/3*'Weight '!$B$4*MANU!AF16)+(1/5*'Weight '!$B$5*MANU!AU16)+(1/3*'Weight '!$B$8*MANU!BJ16)+('Weight '!$B$9*MANU!BY16)+(0*'Weight '!$B$10*MANU!CN16)+(0*'Weight '!$B$11*MANU!DC16)+(2/5*'Weight '!$B$14*MANU!DR16)+(0*'Weight '!$B$15*MANU!EG16)+(0*'Weight '!$B$16*MANU!EV16)</f>
        <v>28.07380241686279</v>
      </c>
      <c r="N7" s="1">
        <f>('Weight '!$B$3*MANU!R16)+(2/3*'Weight '!$B$4*MANU!AG16)+(1/5*'Weight '!$B$5*MANU!AV16)+(1/3*'Weight '!$B$8*MANU!BK16)+('Weight '!$B$9*MANU!BZ16)+(0*'Weight '!$B$10*MANU!CO16)+(0*'Weight '!$B$11*MANU!DD16)+(2/5*'Weight '!$B$14*MANU!DS16)+(0*'Weight '!$B$15*MANU!EH16)+(0*'Weight '!$B$16*MANU!EW16)</f>
        <v>26.095303030303018</v>
      </c>
      <c r="O7" s="1">
        <f>('Weight '!$B$3*MANU!S16)+(2/3*'Weight '!$B$4*MANU!AH16)+(1/5*'Weight '!$B$5*MANU!AW16)+(1/3*'Weight '!$B$8*MANU!BL16)+('Weight '!$B$9*MANU!CA16)+(0*'Weight '!$B$10*MANU!CP16)+(0*'Weight '!$B$11*MANU!DE16)+(2/5*'Weight '!$B$14*MANU!DT16)+(0*'Weight '!$B$15*MANU!EI16)+(0*'Weight '!$B$16*MANU!EX16)</f>
        <v>19.153579721008459</v>
      </c>
      <c r="P7" s="1">
        <f>('Weight '!$B$3*MANU!T16)+(2/3*'Weight '!$B$4*MANU!AI16)+(1/5*'Weight '!$B$5*MANU!AX16)+(1/3*'Weight '!$B$8*MANU!BM16)+('Weight '!$B$9*MANU!CB16)+(0*'Weight '!$B$10*MANU!CQ16)+(0*'Weight '!$B$11*MANU!DF16)+(2/5*'Weight '!$B$14*MANU!DU16)+(0*'Weight '!$B$15*MANU!EJ16)+(0*'Weight '!$B$16*MANU!EY16)</f>
        <v>21.653307793514422</v>
      </c>
    </row>
    <row r="8" spans="1:16" ht="15">
      <c r="A8" s="1" t="s">
        <v>670</v>
      </c>
      <c r="B8" s="1">
        <f>('Weight '!$B$3*MANU!F17)+(2/3*'Weight '!$B$4*MANU!U17)+(1/5*'Weight '!$B$5*MANU!AJ17)+(1/3*'Weight '!$B$8*MANU!AY17)+('Weight '!$B$9*MANU!BN17)+(0*'Weight '!$B$10*MANU!CC17)+(0*'Weight '!$B$11*MANU!CR17)+(2/5*'Weight '!$B$14*MANU!DG17)+(0*'Weight '!$B$15*MANU!DV17)+(0*'Weight '!$B$16*MANU!EK17)</f>
        <v>20.336652382222798</v>
      </c>
      <c r="C8" s="1">
        <f>('Weight '!$B$3*MANU!G17)+(2/3*'Weight '!$B$4*MANU!V17)+(1/5*'Weight '!$B$5*MANU!AK17)+(1/3*'Weight '!$B$8*MANU!AZ17)+('Weight '!$B$9*MANU!BO17)+(0*'Weight '!$B$10*MANU!CD17)+(0*'Weight '!$B$11*MANU!CS17)+(2/5*'Weight '!$B$14*MANU!DH17)+(0*'Weight '!$B$15*MANU!DW17)+(0*'Weight '!$B$16*MANU!EL17)</f>
        <v>24.030750966448707</v>
      </c>
      <c r="D8" s="1">
        <f>('Weight '!$B$3*MANU!H17)+(2/3*'Weight '!$B$4*MANU!W17)+(1/5*'Weight '!$B$5*MANU!AL17)+(1/3*'Weight '!$B$8*MANU!BA17)+('Weight '!$B$9*MANU!BP17)+(0*'Weight '!$B$10*MANU!CE17)+(0*'Weight '!$B$11*MANU!CT17)+(2/5*'Weight '!$B$14*MANU!DI17)+(0*'Weight '!$B$15*MANU!DX17)+(0*'Weight '!$B$16*MANU!EM17)</f>
        <v>22.554796903259138</v>
      </c>
      <c r="E8" s="1">
        <f>('Weight '!$B$3*MANU!I17)+(2/3*'Weight '!$B$4*MANU!X17)+(1/5*'Weight '!$B$5*MANU!AM17)+(1/3*'Weight '!$B$8*MANU!BB17)+('Weight '!$B$9*MANU!BQ17)+(0*'Weight '!$B$10*MANU!CF17)+(0*'Weight '!$B$11*MANU!CU17)+(2/5*'Weight '!$B$14*MANU!DJ17)+(0*'Weight '!$B$15*MANU!DY17)+(0*'Weight '!$B$16*MANU!EN17)</f>
        <v>22.301560971940102</v>
      </c>
      <c r="F8" s="1">
        <f>('Weight '!$B$3*MANU!J17)+(2/3*'Weight '!$B$4*MANU!Y17)+(1/5*'Weight '!$B$5*MANU!AN17)+(1/3*'Weight '!$B$8*MANU!BC17)+('Weight '!$B$9*MANU!BR17)+(0*'Weight '!$B$10*MANU!CG17)+(0*'Weight '!$B$11*MANU!CV17)+(2/5*'Weight '!$B$14*MANU!DK17)+(0*'Weight '!$B$15*MANU!DZ17)+(0*'Weight '!$B$16*MANU!EO17)</f>
        <v>20.049467199467188</v>
      </c>
      <c r="G8" s="1">
        <f>('Weight '!$B$3*MANU!K17)+(2/3*'Weight '!$B$4*MANU!Z17)+(1/5*'Weight '!$B$5*MANU!AO17)+(1/3*'Weight '!$B$8*MANU!BD17)+('Weight '!$B$9*MANU!BS17)+(0*'Weight '!$B$10*MANU!CH17)+(0*'Weight '!$B$11*MANU!CW17)+(2/5*'Weight '!$B$14*MANU!DL17)+(0*'Weight '!$B$15*MANU!EA17)+(0*'Weight '!$B$16*MANU!EP17)</f>
        <v>21.137198283568726</v>
      </c>
      <c r="H8" s="1">
        <f>('Weight '!$B$3*MANU!L17)+(2/3*'Weight '!$B$4*MANU!AA17)+(1/5*'Weight '!$B$5*MANU!AP17)+(1/3*'Weight '!$B$8*MANU!BE17)+('Weight '!$B$9*MANU!BT17)+(0*'Weight '!$B$10*MANU!CI17)+(0*'Weight '!$B$11*MANU!CX17)+(2/5*'Weight '!$B$14*MANU!DM17)+(0*'Weight '!$B$15*MANU!EB17)+(0*'Weight '!$B$16*MANU!EQ17)</f>
        <v>19.651172811750598</v>
      </c>
      <c r="I8" s="1">
        <f>('Weight '!$B$3*MANU!M17)+(2/3*'Weight '!$B$4*MANU!AB17)+(1/5*'Weight '!$B$5*MANU!AQ17)+(1/3*'Weight '!$B$8*MANU!BF17)+('Weight '!$B$9*MANU!BU17)+(0*'Weight '!$B$10*MANU!CJ17)+(0*'Weight '!$B$11*MANU!CY17)+(2/5*'Weight '!$B$14*MANU!DN17)+(0*'Weight '!$B$15*MANU!EC17)+(0*'Weight '!$B$16*MANU!ER17)</f>
        <v>18.686900669839574</v>
      </c>
      <c r="J8" s="1">
        <f>('Weight '!$B$3*MANU!N17)+(2/3*'Weight '!$B$4*MANU!AC17)+(1/5*'Weight '!$B$5*MANU!AR17)+(1/3*'Weight '!$B$8*MANU!BG17)+('Weight '!$B$9*MANU!BV17)+(0*'Weight '!$B$10*MANU!CK17)+(0*'Weight '!$B$11*MANU!CZ17)+(2/5*'Weight '!$B$14*MANU!DO17)+(0*'Weight '!$B$15*MANU!ED17)+(0*'Weight '!$B$16*MANU!ES17)</f>
        <v>17.215508684863511</v>
      </c>
      <c r="K8" s="1">
        <f>('Weight '!$B$3*MANU!O17)+(2/3*'Weight '!$B$4*MANU!AD17)+(1/5*'Weight '!$B$5*MANU!AS17)+(1/3*'Weight '!$B$8*MANU!BH17)+('Weight '!$B$9*MANU!BW17)+(0*'Weight '!$B$10*MANU!CL17)+(0*'Weight '!$B$11*MANU!DA17)+(2/5*'Weight '!$B$14*MANU!DP17)+(0*'Weight '!$B$15*MANU!EE17)+(0*'Weight '!$B$16*MANU!ET17)</f>
        <v>15.306280574593018</v>
      </c>
      <c r="L8" s="1">
        <f>('Weight '!$B$3*MANU!P17)+(2/3*'Weight '!$B$4*MANU!AE17)+(1/5*'Weight '!$B$5*MANU!AT17)+(1/3*'Weight '!$B$8*MANU!BI17)+('Weight '!$B$9*MANU!BX17)+(0*'Weight '!$B$10*MANU!CM17)+(0*'Weight '!$B$11*MANU!DB17)+(2/5*'Weight '!$B$14*MANU!DQ17)+(0*'Weight '!$B$15*MANU!EF17)+(0*'Weight '!$B$16*MANU!EU17)</f>
        <v>20.130921676994344</v>
      </c>
      <c r="M8" s="1">
        <f>('Weight '!$B$3*MANU!Q17)+(2/3*'Weight '!$B$4*MANU!AF17)+(1/5*'Weight '!$B$5*MANU!AU17)+(1/3*'Weight '!$B$8*MANU!BJ17)+('Weight '!$B$9*MANU!BY17)+(0*'Weight '!$B$10*MANU!CN17)+(0*'Weight '!$B$11*MANU!DC17)+(2/5*'Weight '!$B$14*MANU!DR17)+(0*'Weight '!$B$15*MANU!EG17)+(0*'Weight '!$B$16*MANU!EV17)</f>
        <v>15.974692345791889</v>
      </c>
      <c r="N8" s="1">
        <f>('Weight '!$B$3*MANU!R17)+(2/3*'Weight '!$B$4*MANU!AG17)+(1/5*'Weight '!$B$5*MANU!AV17)+(1/3*'Weight '!$B$8*MANU!BK17)+('Weight '!$B$9*MANU!BZ17)+(0*'Weight '!$B$10*MANU!CO17)+(0*'Weight '!$B$11*MANU!DD17)+(2/5*'Weight '!$B$14*MANU!DS17)+(0*'Weight '!$B$15*MANU!EH17)+(0*'Weight '!$B$16*MANU!EW17)</f>
        <v>13.649393939393921</v>
      </c>
      <c r="O8" s="1">
        <f>('Weight '!$B$3*MANU!S17)+(2/3*'Weight '!$B$4*MANU!AH17)+(1/5*'Weight '!$B$5*MANU!AW17)+(1/3*'Weight '!$B$8*MANU!BL17)+('Weight '!$B$9*MANU!CA17)+(0*'Weight '!$B$10*MANU!CP17)+(0*'Weight '!$B$11*MANU!DE17)+(2/5*'Weight '!$B$14*MANU!DT17)+(0*'Weight '!$B$15*MANU!EI17)+(0*'Weight '!$B$16*MANU!EX17)</f>
        <v>17.524443051615307</v>
      </c>
      <c r="P8" s="1">
        <f>('Weight '!$B$3*MANU!T17)+(2/3*'Weight '!$B$4*MANU!AI17)+(1/5*'Weight '!$B$5*MANU!AX17)+(1/3*'Weight '!$B$8*MANU!BM17)+('Weight '!$B$9*MANU!CB17)+(0*'Weight '!$B$10*MANU!CQ17)+(0*'Weight '!$B$11*MANU!DF17)+(2/5*'Weight '!$B$14*MANU!DU17)+(0*'Weight '!$B$15*MANU!EJ17)+(0*'Weight '!$B$16*MANU!EY17)</f>
        <v>19.895692090395478</v>
      </c>
    </row>
    <row r="9" spans="1:16" ht="15">
      <c r="A9" s="1" t="s">
        <v>665</v>
      </c>
      <c r="B9" s="1">
        <f>('Weight '!$B$3*MANU!F18)+(2/3*'Weight '!$B$4*MANU!U18)+(1/5*'Weight '!$B$5*MANU!AJ18)+(1/3*'Weight '!$B$8*MANU!AY18)+('Weight '!$B$9*MANU!BN18)+(0*'Weight '!$B$10*MANU!CC18)+(0*'Weight '!$B$11*MANU!CR18)+(2/5*'Weight '!$B$14*MANU!DG18)+(0*'Weight '!$B$15*MANU!DV18)+(0*'Weight '!$B$16*MANU!EK18)</f>
        <v>28.464241357194801</v>
      </c>
      <c r="C9" s="1">
        <f>('Weight '!$B$3*MANU!G18)+(2/3*'Weight '!$B$4*MANU!V18)+(1/5*'Weight '!$B$5*MANU!AK18)+(1/3*'Weight '!$B$8*MANU!AZ18)+('Weight '!$B$9*MANU!BO18)+(0*'Weight '!$B$10*MANU!CD18)+(0*'Weight '!$B$11*MANU!CS18)+(2/5*'Weight '!$B$14*MANU!DH18)+(0*'Weight '!$B$15*MANU!DW18)+(0*'Weight '!$B$16*MANU!EL18)</f>
        <v>30.888342018080586</v>
      </c>
      <c r="D9" s="1">
        <f>('Weight '!$B$3*MANU!H18)+(2/3*'Weight '!$B$4*MANU!W18)+(1/5*'Weight '!$B$5*MANU!AL18)+(1/3*'Weight '!$B$8*MANU!BA18)+('Weight '!$B$9*MANU!BP18)+(0*'Weight '!$B$10*MANU!CE18)+(0*'Weight '!$B$11*MANU!CT18)+(2/5*'Weight '!$B$14*MANU!DI18)+(0*'Weight '!$B$15*MANU!DX18)+(0*'Weight '!$B$16*MANU!EM18)</f>
        <v>31.258502152835831</v>
      </c>
      <c r="E9" s="1">
        <f>('Weight '!$B$3*MANU!I18)+(2/3*'Weight '!$B$4*MANU!X18)+(1/5*'Weight '!$B$5*MANU!AM18)+(1/3*'Weight '!$B$8*MANU!BB18)+('Weight '!$B$9*MANU!BQ18)+(0*'Weight '!$B$10*MANU!CF18)+(0*'Weight '!$B$11*MANU!CU18)+(2/5*'Weight '!$B$14*MANU!DJ18)+(0*'Weight '!$B$15*MANU!DY18)+(0*'Weight '!$B$16*MANU!EN18)</f>
        <v>30.075885780885763</v>
      </c>
      <c r="F9" s="1">
        <f>('Weight '!$B$3*MANU!J18)+(2/3*'Weight '!$B$4*MANU!Y18)+(1/5*'Weight '!$B$5*MANU!AN18)+(1/3*'Weight '!$B$8*MANU!BC18)+('Weight '!$B$9*MANU!BR18)+(0*'Weight '!$B$10*MANU!CG18)+(0*'Weight '!$B$11*MANU!CV18)+(2/5*'Weight '!$B$14*MANU!DK18)+(0*'Weight '!$B$15*MANU!DZ18)+(0*'Weight '!$B$16*MANU!EO18)</f>
        <v>28.62145880315062</v>
      </c>
      <c r="G9" s="1">
        <f>('Weight '!$B$3*MANU!K18)+(2/3*'Weight '!$B$4*MANU!Z18)+(1/5*'Weight '!$B$5*MANU!AO18)+(1/3*'Weight '!$B$8*MANU!BD18)+('Weight '!$B$9*MANU!BS18)+(0*'Weight '!$B$10*MANU!CH18)+(0*'Weight '!$B$11*MANU!CW18)+(2/5*'Weight '!$B$14*MANU!DL18)+(0*'Weight '!$B$15*MANU!EA18)+(0*'Weight '!$B$16*MANU!EP18)</f>
        <v>28.298118505195824</v>
      </c>
      <c r="H9" s="1">
        <f>('Weight '!$B$3*MANU!L18)+(2/3*'Weight '!$B$4*MANU!AA18)+(1/5*'Weight '!$B$5*MANU!AP18)+(1/3*'Weight '!$B$8*MANU!BE18)+('Weight '!$B$9*MANU!BT18)+(0*'Weight '!$B$10*MANU!CI18)+(0*'Weight '!$B$11*MANU!CX18)+(2/5*'Weight '!$B$14*MANU!DM18)+(0*'Weight '!$B$15*MANU!EB18)+(0*'Weight '!$B$16*MANU!EQ18)</f>
        <v>26.791598360655719</v>
      </c>
      <c r="I9" s="1">
        <f>('Weight '!$B$3*MANU!M18)+(2/3*'Weight '!$B$4*MANU!AB18)+(1/5*'Weight '!$B$5*MANU!AQ18)+(1/3*'Weight '!$B$8*MANU!BF18)+('Weight '!$B$9*MANU!BU18)+(0*'Weight '!$B$10*MANU!CJ18)+(0*'Weight '!$B$11*MANU!CY18)+(2/5*'Weight '!$B$14*MANU!DN18)+(0*'Weight '!$B$15*MANU!EC18)+(0*'Weight '!$B$16*MANU!ER18)</f>
        <v>29.365041389057115</v>
      </c>
      <c r="J9" s="1">
        <f>('Weight '!$B$3*MANU!N18)+(2/3*'Weight '!$B$4*MANU!AC18)+(1/5*'Weight '!$B$5*MANU!AR18)+(1/3*'Weight '!$B$8*MANU!BG18)+('Weight '!$B$9*MANU!BV18)+(0*'Weight '!$B$10*MANU!CK18)+(0*'Weight '!$B$11*MANU!CZ18)+(2/5*'Weight '!$B$14*MANU!DO18)+(0*'Weight '!$B$15*MANU!ED18)+(0*'Weight '!$B$16*MANU!ES18)</f>
        <v>31.72934410871332</v>
      </c>
      <c r="K9" s="1">
        <f>('Weight '!$B$3*MANU!O18)+(2/3*'Weight '!$B$4*MANU!AD18)+(1/5*'Weight '!$B$5*MANU!AS18)+(1/3*'Weight '!$B$8*MANU!BH18)+('Weight '!$B$9*MANU!BW18)+(0*'Weight '!$B$10*MANU!CL18)+(0*'Weight '!$B$11*MANU!DA18)+(2/5*'Weight '!$B$14*MANU!DP18)+(0*'Weight '!$B$15*MANU!EE18)+(0*'Weight '!$B$16*MANU!ET18)</f>
        <v>32.445181171168912</v>
      </c>
      <c r="L9" s="1">
        <f>('Weight '!$B$3*MANU!P18)+(2/3*'Weight '!$B$4*MANU!AE18)+(1/5*'Weight '!$B$5*MANU!AT18)+(1/3*'Weight '!$B$8*MANU!BI18)+('Weight '!$B$9*MANU!BX18)+(0*'Weight '!$B$10*MANU!CM18)+(0*'Weight '!$B$11*MANU!DB18)+(2/5*'Weight '!$B$14*MANU!DQ18)+(0*'Weight '!$B$15*MANU!EF18)+(0*'Weight '!$B$16*MANU!EU18)</f>
        <v>27.50674351238986</v>
      </c>
      <c r="M9" s="1">
        <f>('Weight '!$B$3*MANU!Q18)+(2/3*'Weight '!$B$4*MANU!AF18)+(1/5*'Weight '!$B$5*MANU!AU18)+(1/3*'Weight '!$B$8*MANU!BJ18)+('Weight '!$B$9*MANU!BY18)+(0*'Weight '!$B$10*MANU!CN18)+(0*'Weight '!$B$11*MANU!DC18)+(2/5*'Weight '!$B$14*MANU!DR18)+(0*'Weight '!$B$15*MANU!EG18)+(0*'Weight '!$B$16*MANU!EV18)</f>
        <v>28.785656565656552</v>
      </c>
      <c r="N9" s="1">
        <f>('Weight '!$B$3*MANU!R18)+(2/3*'Weight '!$B$4*MANU!AG18)+(1/5*'Weight '!$B$5*MANU!AV18)+(1/3*'Weight '!$B$8*MANU!BK18)+('Weight '!$B$9*MANU!BZ18)+(0*'Weight '!$B$10*MANU!CO18)+(0*'Weight '!$B$11*MANU!DD18)+(2/5*'Weight '!$B$14*MANU!DS18)+(0*'Weight '!$B$15*MANU!EH18)+(0*'Weight '!$B$16*MANU!EW18)</f>
        <v>28.499377588024981</v>
      </c>
      <c r="O9" s="1">
        <f>('Weight '!$B$3*MANU!S18)+(2/3*'Weight '!$B$4*MANU!AH18)+(1/5*'Weight '!$B$5*MANU!AW18)+(1/3*'Weight '!$B$8*MANU!BL18)+('Weight '!$B$9*MANU!CA18)+(0*'Weight '!$B$10*MANU!CP18)+(0*'Weight '!$B$11*MANU!DE18)+(2/5*'Weight '!$B$14*MANU!DT18)+(0*'Weight '!$B$15*MANU!EI18)+(0*'Weight '!$B$16*MANU!EX18)</f>
        <v>27.122824858757046</v>
      </c>
      <c r="P9" s="1">
        <f>('Weight '!$B$3*MANU!T18)+(2/3*'Weight '!$B$4*MANU!AI18)+(1/5*'Weight '!$B$5*MANU!AX18)+(1/3*'Weight '!$B$8*MANU!BM18)+('Weight '!$B$9*MANU!CB18)+(0*'Weight '!$B$10*MANU!CQ18)+(0*'Weight '!$B$11*MANU!DF18)+(2/5*'Weight '!$B$14*MANU!DU18)+(0*'Weight '!$B$15*MANU!EJ18)+(0*'Weight '!$B$16*MANU!EY18)</f>
        <v>24.550510409131089</v>
      </c>
    </row>
    <row r="10" spans="1:16" ht="15">
      <c r="A10" s="1" t="s">
        <v>697</v>
      </c>
      <c r="B10" s="1">
        <f>('Weight '!$B$3*MANU!F19)+(2/3*'Weight '!$B$4*MANU!U19)+(1/5*'Weight '!$B$5*MANU!AJ19)+(1/3*'Weight '!$B$8*MANU!AY19)+('Weight '!$B$9*MANU!BN19)+(0*'Weight '!$B$10*MANU!CC19)+(0*'Weight '!$B$11*MANU!CR19)+(2/5*'Weight '!$B$14*MANU!DG19)+(0*'Weight '!$B$15*MANU!DV19)+(0*'Weight '!$B$16*MANU!EK19)</f>
        <v>29.719383190307774</v>
      </c>
      <c r="C10" s="1">
        <f>('Weight '!$B$3*MANU!G19)+(2/3*'Weight '!$B$4*MANU!V19)+(1/5*'Weight '!$B$5*MANU!AK19)+(1/3*'Weight '!$B$8*MANU!AZ19)+('Weight '!$B$9*MANU!BO19)+(0*'Weight '!$B$10*MANU!CD19)+(0*'Weight '!$B$11*MANU!CS19)+(2/5*'Weight '!$B$14*MANU!DH19)+(0*'Weight '!$B$15*MANU!DW19)+(0*'Weight '!$B$16*MANU!EL19)</f>
        <v>27.562513610975174</v>
      </c>
      <c r="D10" s="1">
        <f>('Weight '!$B$3*MANU!H19)+(2/3*'Weight '!$B$4*MANU!W19)+(1/5*'Weight '!$B$5*MANU!AL19)+(1/3*'Weight '!$B$8*MANU!BA19)+('Weight '!$B$9*MANU!BP19)+(0*'Weight '!$B$10*MANU!CE19)+(0*'Weight '!$B$11*MANU!CT19)+(2/5*'Weight '!$B$14*MANU!DI19)+(0*'Weight '!$B$15*MANU!DX19)+(0*'Weight '!$B$16*MANU!EM19)</f>
        <v>27.004658952496939</v>
      </c>
      <c r="E10" s="1">
        <f>('Weight '!$B$3*MANU!I19)+(2/3*'Weight '!$B$4*MANU!X19)+(1/5*'Weight '!$B$5*MANU!AM19)+(1/3*'Weight '!$B$8*MANU!BB19)+('Weight '!$B$9*MANU!BQ19)+(0*'Weight '!$B$10*MANU!CF19)+(0*'Weight '!$B$11*MANU!CU19)+(2/5*'Weight '!$B$14*MANU!DJ19)+(0*'Weight '!$B$15*MANU!DY19)+(0*'Weight '!$B$16*MANU!EN19)</f>
        <v>18.994333939713073</v>
      </c>
      <c r="F10" s="1">
        <f>('Weight '!$B$3*MANU!J19)+(2/3*'Weight '!$B$4*MANU!Y19)+(1/5*'Weight '!$B$5*MANU!AN19)+(1/3*'Weight '!$B$8*MANU!BC19)+('Weight '!$B$9*MANU!BR19)+(0*'Weight '!$B$10*MANU!CG19)+(0*'Weight '!$B$11*MANU!CV19)+(2/5*'Weight '!$B$14*MANU!DK19)+(0*'Weight '!$B$15*MANU!DZ19)+(0*'Weight '!$B$16*MANU!EO19)</f>
        <v>14.35312548148368</v>
      </c>
      <c r="G10" s="1">
        <f>('Weight '!$B$3*MANU!K19)+(2/3*'Weight '!$B$4*MANU!Z19)+(1/5*'Weight '!$B$5*MANU!AO19)+(1/3*'Weight '!$B$8*MANU!BD19)+('Weight '!$B$9*MANU!BS19)+(0*'Weight '!$B$10*MANU!CH19)+(0*'Weight '!$B$11*MANU!CW19)+(2/5*'Weight '!$B$14*MANU!DL19)+(0*'Weight '!$B$15*MANU!EA19)+(0*'Weight '!$B$16*MANU!EP19)</f>
        <v>14.84569085612968</v>
      </c>
      <c r="H10" s="1">
        <f>('Weight '!$B$3*MANU!L19)+(2/3*'Weight '!$B$4*MANU!AA19)+(1/5*'Weight '!$B$5*MANU!AP19)+(1/3*'Weight '!$B$8*MANU!BE19)+('Weight '!$B$9*MANU!BT19)+(0*'Weight '!$B$10*MANU!CI19)+(0*'Weight '!$B$11*MANU!CX19)+(2/5*'Weight '!$B$14*MANU!DM19)+(0*'Weight '!$B$15*MANU!EB19)+(0*'Weight '!$B$16*MANU!EQ19)</f>
        <v>14.844541152792051</v>
      </c>
      <c r="I10" s="1">
        <f>('Weight '!$B$3*MANU!M19)+(2/3*'Weight '!$B$4*MANU!AB19)+(1/5*'Weight '!$B$5*MANU!AQ19)+(1/3*'Weight '!$B$8*MANU!BF19)+('Weight '!$B$9*MANU!BU19)+(0*'Weight '!$B$10*MANU!CJ19)+(0*'Weight '!$B$11*MANU!CY19)+(2/5*'Weight '!$B$14*MANU!DN19)+(0*'Weight '!$B$15*MANU!EC19)+(0*'Weight '!$B$16*MANU!ER19)</f>
        <v>15.815160781841094</v>
      </c>
      <c r="J10" s="1">
        <f>('Weight '!$B$3*MANU!N19)+(2/3*'Weight '!$B$4*MANU!AC19)+(1/5*'Weight '!$B$5*MANU!AR19)+(1/3*'Weight '!$B$8*MANU!BG19)+('Weight '!$B$9*MANU!BV19)+(0*'Weight '!$B$10*MANU!CK19)+(0*'Weight '!$B$11*MANU!CZ19)+(2/5*'Weight '!$B$14*MANU!DO19)+(0*'Weight '!$B$15*MANU!ED19)+(0*'Weight '!$B$16*MANU!ES19)</f>
        <v>17.607768848067337</v>
      </c>
      <c r="K10" s="1">
        <f>('Weight '!$B$3*MANU!O19)+(2/3*'Weight '!$B$4*MANU!AD19)+(1/5*'Weight '!$B$5*MANU!AS19)+(1/3*'Weight '!$B$8*MANU!BH19)+('Weight '!$B$9*MANU!BW19)+(0*'Weight '!$B$10*MANU!CL19)+(0*'Weight '!$B$11*MANU!DA19)+(2/5*'Weight '!$B$14*MANU!DP19)+(0*'Weight '!$B$15*MANU!EE19)+(0*'Weight '!$B$16*MANU!ET19)</f>
        <v>17.411722297820095</v>
      </c>
      <c r="L10" s="1">
        <f>('Weight '!$B$3*MANU!P19)+(2/3*'Weight '!$B$4*MANU!AE19)+(1/5*'Weight '!$B$5*MANU!AT19)+(1/3*'Weight '!$B$8*MANU!BI19)+('Weight '!$B$9*MANU!BX19)+(0*'Weight '!$B$10*MANU!CM19)+(0*'Weight '!$B$11*MANU!DB19)+(2/5*'Weight '!$B$14*MANU!DQ19)+(0*'Weight '!$B$15*MANU!EF19)+(0*'Weight '!$B$16*MANU!EU19)</f>
        <v>14.790586029356309</v>
      </c>
      <c r="M10" s="1">
        <f>('Weight '!$B$3*MANU!Q19)+(2/3*'Weight '!$B$4*MANU!AF19)+(1/5*'Weight '!$B$5*MANU!AU19)+(1/3*'Weight '!$B$8*MANU!BJ19)+('Weight '!$B$9*MANU!BY19)+(0*'Weight '!$B$10*MANU!CN19)+(0*'Weight '!$B$11*MANU!DC19)+(2/5*'Weight '!$B$14*MANU!DR19)+(0*'Weight '!$B$15*MANU!EG19)+(0*'Weight '!$B$16*MANU!EV19)</f>
        <v>12.766066864784545</v>
      </c>
      <c r="N10" s="1">
        <f>('Weight '!$B$3*MANU!R19)+(2/3*'Weight '!$B$4*MANU!AG19)+(1/5*'Weight '!$B$5*MANU!AV19)+(1/3*'Weight '!$B$8*MANU!BK19)+('Weight '!$B$9*MANU!BZ19)+(0*'Weight '!$B$10*MANU!CO19)+(0*'Weight '!$B$11*MANU!DD19)+(2/5*'Weight '!$B$14*MANU!DS19)+(0*'Weight '!$B$15*MANU!EH19)+(0*'Weight '!$B$16*MANU!EW19)</f>
        <v>13.393661616161596</v>
      </c>
      <c r="O10" s="1">
        <f>('Weight '!$B$3*MANU!S19)+(2/3*'Weight '!$B$4*MANU!AH19)+(1/5*'Weight '!$B$5*MANU!AW19)+(1/3*'Weight '!$B$8*MANU!BL19)+('Weight '!$B$9*MANU!CA19)+(0*'Weight '!$B$10*MANU!CP19)+(0*'Weight '!$B$11*MANU!DE19)+(2/5*'Weight '!$B$14*MANU!DT19)+(0*'Weight '!$B$15*MANU!EI19)+(0*'Weight '!$B$16*MANU!EX19)</f>
        <v>12.826418518849099</v>
      </c>
      <c r="P10" s="1">
        <f>('Weight '!$B$3*MANU!T19)+(2/3*'Weight '!$B$4*MANU!AI19)+(1/5*'Weight '!$B$5*MANU!AX19)+(1/3*'Weight '!$B$8*MANU!BM19)+('Weight '!$B$9*MANU!CB19)+(0*'Weight '!$B$10*MANU!CQ19)+(0*'Weight '!$B$11*MANU!DF19)+(2/5*'Weight '!$B$14*MANU!DU19)+(0*'Weight '!$B$15*MANU!EJ19)+(0*'Weight '!$B$16*MANU!EY19)</f>
        <v>14.709117067402428</v>
      </c>
    </row>
    <row r="11" spans="1:16" ht="15">
      <c r="A11" s="1" t="s">
        <v>807</v>
      </c>
      <c r="B11" s="1">
        <f>('Weight '!$B$3*MANU!F20)+(2/3*'Weight '!$B$4*MANU!U20)+(1/5*'Weight '!$B$5*MANU!AJ20)+(1/3*'Weight '!$B$8*MANU!AY20)+('Weight '!$B$9*MANU!BN20)+(0*'Weight '!$B$10*MANU!CC20)+(0*'Weight '!$B$11*MANU!CR20)+(2/5*'Weight '!$B$14*MANU!DG20)+(0*'Weight '!$B$15*MANU!DV20)+(0*'Weight '!$B$16*MANU!EK20)</f>
        <v>33.032005598046197</v>
      </c>
      <c r="C11" s="1">
        <f>('Weight '!$B$3*MANU!G20)+(2/3*'Weight '!$B$4*MANU!V20)+(1/5*'Weight '!$B$5*MANU!AK20)+(1/3*'Weight '!$B$8*MANU!AZ20)+('Weight '!$B$9*MANU!BO20)+(0*'Weight '!$B$10*MANU!CD20)+(0*'Weight '!$B$11*MANU!CS20)+(2/5*'Weight '!$B$14*MANU!DH20)+(0*'Weight '!$B$15*MANU!DW20)+(0*'Weight '!$B$16*MANU!EL20)</f>
        <v>32.857977209048208</v>
      </c>
      <c r="D11" s="1">
        <f>('Weight '!$B$3*MANU!H20)+(2/3*'Weight '!$B$4*MANU!W20)+(1/5*'Weight '!$B$5*MANU!AL20)+(1/3*'Weight '!$B$8*MANU!BA20)+('Weight '!$B$9*MANU!BP20)+(0*'Weight '!$B$10*MANU!CE20)+(0*'Weight '!$B$11*MANU!CT20)+(2/5*'Weight '!$B$14*MANU!DI20)+(0*'Weight '!$B$15*MANU!DX20)+(0*'Weight '!$B$16*MANU!EM20)</f>
        <v>31.79287646139236</v>
      </c>
      <c r="E11" s="1">
        <f>('Weight '!$B$3*MANU!I20)+(2/3*'Weight '!$B$4*MANU!X20)+(1/5*'Weight '!$B$5*MANU!AM20)+(1/3*'Weight '!$B$8*MANU!BB20)+('Weight '!$B$9*MANU!BQ20)+(0*'Weight '!$B$10*MANU!CF20)+(0*'Weight '!$B$11*MANU!CU20)+(2/5*'Weight '!$B$14*MANU!DJ20)+(0*'Weight '!$B$15*MANU!DY20)+(0*'Weight '!$B$16*MANU!EN20)</f>
        <v>31.157126636199489</v>
      </c>
      <c r="F11" s="1">
        <f>('Weight '!$B$3*MANU!J20)+(2/3*'Weight '!$B$4*MANU!Y20)+(1/5*'Weight '!$B$5*MANU!AN20)+(1/3*'Weight '!$B$8*MANU!BC20)+('Weight '!$B$9*MANU!BR20)+(0*'Weight '!$B$10*MANU!CG20)+(0*'Weight '!$B$11*MANU!CV20)+(2/5*'Weight '!$B$14*MANU!DK20)+(0*'Weight '!$B$15*MANU!DZ20)+(0*'Weight '!$B$16*MANU!EO20)</f>
        <v>31.717732267732249</v>
      </c>
      <c r="G11" s="1">
        <f>('Weight '!$B$3*MANU!K20)+(2/3*'Weight '!$B$4*MANU!Z20)+(1/5*'Weight '!$B$5*MANU!AO20)+(1/3*'Weight '!$B$8*MANU!BD20)+('Weight '!$B$9*MANU!BS20)+(0*'Weight '!$B$10*MANU!CH20)+(0*'Weight '!$B$11*MANU!CW20)+(2/5*'Weight '!$B$14*MANU!DL20)+(0*'Weight '!$B$15*MANU!EA20)+(0*'Weight '!$B$16*MANU!EP20)</f>
        <v>30.68188112124281</v>
      </c>
      <c r="H11" s="1">
        <f>('Weight '!$B$3*MANU!L20)+(2/3*'Weight '!$B$4*MANU!AA20)+(1/5*'Weight '!$B$5*MANU!AP20)+(1/3*'Weight '!$B$8*MANU!BE20)+('Weight '!$B$9*MANU!BT20)+(0*'Weight '!$B$10*MANU!CI20)+(0*'Weight '!$B$11*MANU!CX20)+(2/5*'Weight '!$B$14*MANU!DM20)+(0*'Weight '!$B$15*MANU!EB20)+(0*'Weight '!$B$16*MANU!EQ20)</f>
        <v>28.00926966501331</v>
      </c>
      <c r="I11" s="1">
        <f>('Weight '!$B$3*MANU!M20)+(2/3*'Weight '!$B$4*MANU!AB20)+(1/5*'Weight '!$B$5*MANU!AQ20)+(1/3*'Weight '!$B$8*MANU!BF20)+('Weight '!$B$9*MANU!BU20)+(0*'Weight '!$B$10*MANU!CJ20)+(0*'Weight '!$B$11*MANU!CY20)+(2/5*'Weight '!$B$14*MANU!DN20)+(0*'Weight '!$B$15*MANU!EC20)+(0*'Weight '!$B$16*MANU!ER20)</f>
        <v>29.149991743229435</v>
      </c>
      <c r="J11" s="1">
        <f>('Weight '!$B$3*MANU!N20)+(2/3*'Weight '!$B$4*MANU!AC20)+(1/5*'Weight '!$B$5*MANU!AR20)+(1/3*'Weight '!$B$8*MANU!BG20)+('Weight '!$B$9*MANU!BV20)+(0*'Weight '!$B$10*MANU!CK20)+(0*'Weight '!$B$11*MANU!CZ20)+(2/5*'Weight '!$B$14*MANU!DO20)+(0*'Weight '!$B$15*MANU!ED20)+(0*'Weight '!$B$16*MANU!ES20)</f>
        <v>29.167798690671006</v>
      </c>
      <c r="K11" s="1">
        <f>('Weight '!$B$3*MANU!O20)+(2/3*'Weight '!$B$4*MANU!AD20)+(1/5*'Weight '!$B$5*MANU!AS20)+(1/3*'Weight '!$B$8*MANU!BH20)+('Weight '!$B$9*MANU!BW20)+(0*'Weight '!$B$10*MANU!CL20)+(0*'Weight '!$B$11*MANU!DA20)+(2/5*'Weight '!$B$14*MANU!DP20)+(0*'Weight '!$B$15*MANU!EE20)+(0*'Weight '!$B$16*MANU!ET20)</f>
        <v>34.376846221383978</v>
      </c>
      <c r="L11" s="1">
        <f>('Weight '!$B$3*MANU!P20)+(2/3*'Weight '!$B$4*MANU!AE20)+(1/5*'Weight '!$B$5*MANU!AT20)+(1/3*'Weight '!$B$8*MANU!BI20)+('Weight '!$B$9*MANU!BX20)+(0*'Weight '!$B$10*MANU!CM20)+(0*'Weight '!$B$11*MANU!DB20)+(2/5*'Weight '!$B$14*MANU!DQ20)+(0*'Weight '!$B$15*MANU!EF20)+(0*'Weight '!$B$16*MANU!EU20)</f>
        <v>26.836399891140495</v>
      </c>
      <c r="M11" s="1">
        <f>('Weight '!$B$3*MANU!Q20)+(2/3*'Weight '!$B$4*MANU!AF20)+(1/5*'Weight '!$B$5*MANU!AU20)+(1/3*'Weight '!$B$8*MANU!BJ20)+('Weight '!$B$9*MANU!BY20)+(0*'Weight '!$B$10*MANU!CN20)+(0*'Weight '!$B$11*MANU!DC20)+(2/5*'Weight '!$B$14*MANU!DR20)+(0*'Weight '!$B$15*MANU!EG20)+(0*'Weight '!$B$16*MANU!EV20)</f>
        <v>23.727067317010125</v>
      </c>
      <c r="N11" s="1">
        <f>('Weight '!$B$3*MANU!R20)+(2/3*'Weight '!$B$4*MANU!AG20)+(1/5*'Weight '!$B$5*MANU!AV20)+(1/3*'Weight '!$B$8*MANU!BK20)+('Weight '!$B$9*MANU!BZ20)+(0*'Weight '!$B$10*MANU!CO20)+(0*'Weight '!$B$11*MANU!DD20)+(2/5*'Weight '!$B$14*MANU!DS20)+(0*'Weight '!$B$15*MANU!EH20)+(0*'Weight '!$B$16*MANU!EW20)</f>
        <v>25.650006313131307</v>
      </c>
      <c r="O11" s="1">
        <f>('Weight '!$B$3*MANU!S20)+(2/3*'Weight '!$B$4*MANU!AH20)+(1/5*'Weight '!$B$5*MANU!AW20)+(1/3*'Weight '!$B$8*MANU!BL20)+('Weight '!$B$9*MANU!CA20)+(0*'Weight '!$B$10*MANU!CP20)+(0*'Weight '!$B$11*MANU!DE20)+(2/5*'Weight '!$B$14*MANU!DT20)+(0*'Weight '!$B$15*MANU!EI20)+(0*'Weight '!$B$16*MANU!EX20)</f>
        <v>24.194199248808083</v>
      </c>
      <c r="P11" s="1">
        <f>('Weight '!$B$3*MANU!T20)+(2/3*'Weight '!$B$4*MANU!AI20)+(1/5*'Weight '!$B$5*MANU!AX20)+(1/3*'Weight '!$B$8*MANU!BM20)+('Weight '!$B$9*MANU!CB20)+(0*'Weight '!$B$10*MANU!CQ20)+(0*'Weight '!$B$11*MANU!DF20)+(2/5*'Weight '!$B$14*MANU!DU20)+(0*'Weight '!$B$15*MANU!EJ20)+(0*'Weight '!$B$16*MANU!EY20)</f>
        <v>0</v>
      </c>
    </row>
    <row r="12" spans="1:16" ht="15">
      <c r="A12" s="1" t="s">
        <v>757</v>
      </c>
      <c r="B12" s="1">
        <f>('Weight '!$B$3*MANU!F21)+(2/3*'Weight '!$B$4*MANU!U21)+(1/5*'Weight '!$B$5*MANU!AJ21)+(1/3*'Weight '!$B$8*MANU!AY21)+('Weight '!$B$9*MANU!BN21)+(0*'Weight '!$B$10*MANU!CC21)+(0*'Weight '!$B$11*MANU!CR21)+(2/5*'Weight '!$B$14*MANU!DG21)+(0*'Weight '!$B$15*MANU!DV21)+(0*'Weight '!$B$16*MANU!EK21)</f>
        <v>31.359149831204146</v>
      </c>
      <c r="C12" s="1">
        <f>('Weight '!$B$3*MANU!G21)+(2/3*'Weight '!$B$4*MANU!V21)+(1/5*'Weight '!$B$5*MANU!AK21)+(1/3*'Weight '!$B$8*MANU!AZ21)+('Weight '!$B$9*MANU!BO21)+(0*'Weight '!$B$10*MANU!CD21)+(0*'Weight '!$B$11*MANU!CS21)+(2/5*'Weight '!$B$14*MANU!DH21)+(0*'Weight '!$B$15*MANU!DW21)+(0*'Weight '!$B$16*MANU!EL21)</f>
        <v>31.598920058803522</v>
      </c>
      <c r="D12" s="1">
        <f>('Weight '!$B$3*MANU!H21)+(2/3*'Weight '!$B$4*MANU!W21)+(1/5*'Weight '!$B$5*MANU!AL21)+(1/3*'Weight '!$B$8*MANU!BA21)+('Weight '!$B$9*MANU!BP21)+(0*'Weight '!$B$10*MANU!CE21)+(0*'Weight '!$B$11*MANU!CT21)+(2/5*'Weight '!$B$14*MANU!DI21)+(0*'Weight '!$B$15*MANU!DX21)+(0*'Weight '!$B$16*MANU!EM21)</f>
        <v>29.536464369640367</v>
      </c>
      <c r="E12" s="1">
        <f>('Weight '!$B$3*MANU!I21)+(2/3*'Weight '!$B$4*MANU!X21)+(1/5*'Weight '!$B$5*MANU!AM21)+(1/3*'Weight '!$B$8*MANU!BB21)+('Weight '!$B$9*MANU!BQ21)+(0*'Weight '!$B$10*MANU!CF21)+(0*'Weight '!$B$11*MANU!CU21)+(2/5*'Weight '!$B$14*MANU!DJ21)+(0*'Weight '!$B$15*MANU!DY21)+(0*'Weight '!$B$16*MANU!EN21)</f>
        <v>30.383514070741938</v>
      </c>
      <c r="F12" s="1">
        <f>('Weight '!$B$3*MANU!J21)+(2/3*'Weight '!$B$4*MANU!Y21)+(1/5*'Weight '!$B$5*MANU!AN21)+(1/3*'Weight '!$B$8*MANU!BC21)+('Weight '!$B$9*MANU!BR21)+(0*'Weight '!$B$10*MANU!CG21)+(0*'Weight '!$B$11*MANU!CV21)+(2/5*'Weight '!$B$14*MANU!DK21)+(0*'Weight '!$B$15*MANU!DZ21)+(0*'Weight '!$B$16*MANU!EO21)</f>
        <v>28.154197654197635</v>
      </c>
      <c r="G12" s="1">
        <f>('Weight '!$B$3*MANU!K21)+(2/3*'Weight '!$B$4*MANU!Z21)+(1/5*'Weight '!$B$5*MANU!AO21)+(1/3*'Weight '!$B$8*MANU!BD21)+('Weight '!$B$9*MANU!BS21)+(0*'Weight '!$B$10*MANU!CH21)+(0*'Weight '!$B$11*MANU!CW21)+(2/5*'Weight '!$B$14*MANU!DL21)+(0*'Weight '!$B$15*MANU!EA21)+(0*'Weight '!$B$16*MANU!EP21)</f>
        <v>29.533000748865675</v>
      </c>
      <c r="H12" s="1">
        <f>('Weight '!$B$3*MANU!L21)+(2/3*'Weight '!$B$4*MANU!AA21)+(1/5*'Weight '!$B$5*MANU!AP21)+(1/3*'Weight '!$B$8*MANU!BE21)+('Weight '!$B$9*MANU!BT21)+(0*'Weight '!$B$10*MANU!CI21)+(0*'Weight '!$B$11*MANU!CX21)+(2/5*'Weight '!$B$14*MANU!DM21)+(0*'Weight '!$B$15*MANU!EB21)+(0*'Weight '!$B$16*MANU!EQ21)</f>
        <v>24.873600986320554</v>
      </c>
      <c r="I12" s="1">
        <f>('Weight '!$B$3*MANU!M21)+(2/3*'Weight '!$B$4*MANU!AB21)+(1/5*'Weight '!$B$5*MANU!AQ21)+(1/3*'Weight '!$B$8*MANU!BF21)+('Weight '!$B$9*MANU!BU21)+(0*'Weight '!$B$10*MANU!CJ21)+(0*'Weight '!$B$11*MANU!CY21)+(2/5*'Weight '!$B$14*MANU!DN21)+(0*'Weight '!$B$15*MANU!EC21)+(0*'Weight '!$B$16*MANU!ER21)</f>
        <v>22.804160161332277</v>
      </c>
      <c r="J12" s="1">
        <f>('Weight '!$B$3*MANU!N21)+(2/3*'Weight '!$B$4*MANU!AC21)+(1/5*'Weight '!$B$5*MANU!AR21)+(1/3*'Weight '!$B$8*MANU!BG21)+('Weight '!$B$9*MANU!BV21)+(0*'Weight '!$B$10*MANU!CK21)+(0*'Weight '!$B$11*MANU!CZ21)+(2/5*'Weight '!$B$14*MANU!DO21)+(0*'Weight '!$B$15*MANU!ED21)+(0*'Weight '!$B$16*MANU!ES21)</f>
        <v>22.517948717948691</v>
      </c>
      <c r="K12" s="1">
        <f>('Weight '!$B$3*MANU!O21)+(2/3*'Weight '!$B$4*MANU!AD21)+(1/5*'Weight '!$B$5*MANU!AS21)+(1/3*'Weight '!$B$8*MANU!BH21)+('Weight '!$B$9*MANU!BW21)+(0*'Weight '!$B$10*MANU!CL21)+(0*'Weight '!$B$11*MANU!DA21)+(2/5*'Weight '!$B$14*MANU!DP21)+(0*'Weight '!$B$15*MANU!EE21)+(0*'Weight '!$B$16*MANU!ET21)</f>
        <v>23.415710817105186</v>
      </c>
      <c r="L12" s="1">
        <f>('Weight '!$B$3*MANU!P21)+(2/3*'Weight '!$B$4*MANU!AE21)+(1/5*'Weight '!$B$5*MANU!AT21)+(1/3*'Weight '!$B$8*MANU!BI21)+('Weight '!$B$9*MANU!BX21)+(0*'Weight '!$B$10*MANU!CM21)+(0*'Weight '!$B$11*MANU!DB21)+(2/5*'Weight '!$B$14*MANU!DQ21)+(0*'Weight '!$B$15*MANU!EF21)+(0*'Weight '!$B$16*MANU!EU21)</f>
        <v>21.129554765596424</v>
      </c>
      <c r="M12" s="1">
        <f>('Weight '!$B$3*MANU!Q21)+(2/3*'Weight '!$B$4*MANU!AF21)+(1/5*'Weight '!$B$5*MANU!AU21)+(1/3*'Weight '!$B$8*MANU!BJ21)+('Weight '!$B$9*MANU!BY21)+(0*'Weight '!$B$10*MANU!CN21)+(0*'Weight '!$B$11*MANU!DC21)+(2/5*'Weight '!$B$14*MANU!DR21)+(0*'Weight '!$B$15*MANU!EG21)+(0*'Weight '!$B$16*MANU!EV21)</f>
        <v>16.229766357534441</v>
      </c>
      <c r="N12" s="1">
        <f>('Weight '!$B$3*MANU!R21)+(2/3*'Weight '!$B$4*MANU!AG21)+(1/5*'Weight '!$B$5*MANU!AV21)+(1/3*'Weight '!$B$8*MANU!BK21)+('Weight '!$B$9*MANU!BZ21)+(0*'Weight '!$B$10*MANU!CO21)+(0*'Weight '!$B$11*MANU!DD21)+(2/5*'Weight '!$B$14*MANU!DS21)+(0*'Weight '!$B$15*MANU!EH21)+(0*'Weight '!$B$16*MANU!EW21)</f>
        <v>19.378181818181805</v>
      </c>
      <c r="O12" s="1">
        <f>('Weight '!$B$3*MANU!S21)+(2/3*'Weight '!$B$4*MANU!AH21)+(1/5*'Weight '!$B$5*MANU!AW21)+(1/3*'Weight '!$B$8*MANU!BL21)+('Weight '!$B$9*MANU!CA21)+(0*'Weight '!$B$10*MANU!CP21)+(0*'Weight '!$B$11*MANU!DE21)+(2/5*'Weight '!$B$14*MANU!DT21)+(0*'Weight '!$B$15*MANU!EI21)+(0*'Weight '!$B$16*MANU!EX21)</f>
        <v>22.498690602303842</v>
      </c>
      <c r="P12" s="1">
        <f>('Weight '!$B$3*MANU!T21)+(2/3*'Weight '!$B$4*MANU!AI21)+(1/5*'Weight '!$B$5*MANU!AX21)+(1/3*'Weight '!$B$8*MANU!BM21)+('Weight '!$B$9*MANU!CB21)+(0*'Weight '!$B$10*MANU!CQ21)+(0*'Weight '!$B$11*MANU!DF21)+(2/5*'Weight '!$B$14*MANU!DU21)+(0*'Weight '!$B$15*MANU!EJ21)+(0*'Weight '!$B$16*MANU!EY21)</f>
        <v>13.725363625435749</v>
      </c>
    </row>
    <row r="13" spans="1:16" ht="15">
      <c r="A13" s="1" t="s">
        <v>765</v>
      </c>
      <c r="B13" s="1">
        <f>('Weight '!$B$3*MANU!F22)+(2/3*'Weight '!$B$4*MANU!U22)+(1/5*'Weight '!$B$5*MANU!AJ22)+(1/3*'Weight '!$B$8*MANU!AY22)+('Weight '!$B$9*MANU!BN22)+(0*'Weight '!$B$10*MANU!CC22)+(0*'Weight '!$B$11*MANU!CR22)+(2/5*'Weight '!$B$14*MANU!DG22)+(0*'Weight '!$B$15*MANU!DV22)+(0*'Weight '!$B$16*MANU!EK22)</f>
        <v>23.521905222437116</v>
      </c>
      <c r="C13" s="1">
        <f>('Weight '!$B$3*MANU!G22)+(2/3*'Weight '!$B$4*MANU!V22)+(1/5*'Weight '!$B$5*MANU!AK22)+(1/3*'Weight '!$B$8*MANU!AZ22)+('Weight '!$B$9*MANU!BO22)+(0*'Weight '!$B$10*MANU!CD22)+(0*'Weight '!$B$11*MANU!CS22)+(2/5*'Weight '!$B$14*MANU!DH22)+(0*'Weight '!$B$15*MANU!DW22)+(0*'Weight '!$B$16*MANU!EL22)</f>
        <v>18.745314900153609</v>
      </c>
      <c r="D13" s="1">
        <f>('Weight '!$B$3*MANU!H22)+(2/3*'Weight '!$B$4*MANU!W22)+(1/5*'Weight '!$B$5*MANU!AL22)+(1/3*'Weight '!$B$8*MANU!BA22)+('Weight '!$B$9*MANU!BP22)+(0*'Weight '!$B$10*MANU!CE22)+(0*'Weight '!$B$11*MANU!CT22)+(2/5*'Weight '!$B$14*MANU!DI22)+(0*'Weight '!$B$15*MANU!DX22)+(0*'Weight '!$B$16*MANU!EM22)</f>
        <v>16.494997128911841</v>
      </c>
      <c r="E13" s="1">
        <f>('Weight '!$B$3*MANU!I22)+(2/3*'Weight '!$B$4*MANU!X22)+(1/5*'Weight '!$B$5*MANU!AM22)+(1/3*'Weight '!$B$8*MANU!BB22)+('Weight '!$B$9*MANU!BQ22)+(0*'Weight '!$B$10*MANU!CF22)+(0*'Weight '!$B$11*MANU!CU22)+(2/5*'Weight '!$B$14*MANU!DJ22)+(0*'Weight '!$B$15*MANU!DY22)+(0*'Weight '!$B$16*MANU!EN22)</f>
        <v>14.070093795093779</v>
      </c>
      <c r="F13" s="1">
        <f>('Weight '!$B$3*MANU!J22)+(2/3*'Weight '!$B$4*MANU!Y22)+(1/5*'Weight '!$B$5*MANU!AN22)+(1/3*'Weight '!$B$8*MANU!BC22)+('Weight '!$B$9*MANU!BR22)+(0*'Weight '!$B$10*MANU!CG22)+(0*'Weight '!$B$11*MANU!CV22)+(2/5*'Weight '!$B$14*MANU!DK22)+(0*'Weight '!$B$15*MANU!DZ22)+(0*'Weight '!$B$16*MANU!EO22)</f>
        <v>9.2402873563218222</v>
      </c>
      <c r="G13" s="1">
        <f>('Weight '!$B$3*MANU!K22)+(2/3*'Weight '!$B$4*MANU!Z22)+(1/5*'Weight '!$B$5*MANU!AO22)+(1/3*'Weight '!$B$8*MANU!BD22)+('Weight '!$B$9*MANU!BS22)+(0*'Weight '!$B$10*MANU!CH22)+(0*'Weight '!$B$11*MANU!CW22)+(2/5*'Weight '!$B$14*MANU!DL22)+(0*'Weight '!$B$15*MANU!EA22)+(0*'Weight '!$B$16*MANU!EP22)</f>
        <v>13.289655172413777</v>
      </c>
      <c r="H13" s="1">
        <f>('Weight '!$B$3*MANU!L22)+(2/3*'Weight '!$B$4*MANU!AA22)+(1/5*'Weight '!$B$5*MANU!AP22)+(1/3*'Weight '!$B$8*MANU!BE22)+('Weight '!$B$9*MANU!BT22)+(0*'Weight '!$B$10*MANU!CI22)+(0*'Weight '!$B$11*MANU!CX22)+(2/5*'Weight '!$B$14*MANU!DM22)+(0*'Weight '!$B$15*MANU!EB22)+(0*'Weight '!$B$16*MANU!EQ22)</f>
        <v>0</v>
      </c>
      <c r="I13" s="1">
        <f>('Weight '!$B$3*MANU!M22)+(2/3*'Weight '!$B$4*MANU!AB22)+(1/5*'Weight '!$B$5*MANU!AQ22)+(1/3*'Weight '!$B$8*MANU!BF22)+('Weight '!$B$9*MANU!BU22)+(0*'Weight '!$B$10*MANU!CJ22)+(0*'Weight '!$B$11*MANU!CY22)+(2/5*'Weight '!$B$14*MANU!DN22)+(0*'Weight '!$B$15*MANU!EC22)+(0*'Weight '!$B$16*MANU!ER22)</f>
        <v>0</v>
      </c>
      <c r="J13" s="1">
        <f>('Weight '!$B$3*MANU!N22)+(2/3*'Weight '!$B$4*MANU!AC22)+(1/5*'Weight '!$B$5*MANU!AR22)+(1/3*'Weight '!$B$8*MANU!BG22)+('Weight '!$B$9*MANU!BV22)+(0*'Weight '!$B$10*MANU!CK22)+(0*'Weight '!$B$11*MANU!CZ22)+(2/5*'Weight '!$B$14*MANU!DO22)+(0*'Weight '!$B$15*MANU!ED22)+(0*'Weight '!$B$16*MANU!ES22)</f>
        <v>0</v>
      </c>
      <c r="K13" s="1">
        <f>('Weight '!$B$3*MANU!O22)+(2/3*'Weight '!$B$4*MANU!AD22)+(1/5*'Weight '!$B$5*MANU!AS22)+(1/3*'Weight '!$B$8*MANU!BH22)+('Weight '!$B$9*MANU!BW22)+(0*'Weight '!$B$10*MANU!CL22)+(0*'Weight '!$B$11*MANU!DA22)+(2/5*'Weight '!$B$14*MANU!DP22)+(0*'Weight '!$B$15*MANU!EE22)+(0*'Weight '!$B$16*MANU!ET22)</f>
        <v>0</v>
      </c>
      <c r="L13" s="1">
        <f>('Weight '!$B$3*MANU!P22)+(2/3*'Weight '!$B$4*MANU!AE22)+(1/5*'Weight '!$B$5*MANU!AT22)+(1/3*'Weight '!$B$8*MANU!BI22)+('Weight '!$B$9*MANU!BX22)+(0*'Weight '!$B$10*MANU!CM22)+(0*'Weight '!$B$11*MANU!DB22)+(2/5*'Weight '!$B$14*MANU!DQ22)+(0*'Weight '!$B$15*MANU!EF22)+(0*'Weight '!$B$16*MANU!EU22)</f>
        <v>0</v>
      </c>
      <c r="M13" s="1">
        <f>('Weight '!$B$3*MANU!Q22)+(2/3*'Weight '!$B$4*MANU!AF22)+(1/5*'Weight '!$B$5*MANU!AU22)+(1/3*'Weight '!$B$8*MANU!BJ22)+('Weight '!$B$9*MANU!BY22)+(0*'Weight '!$B$10*MANU!CN22)+(0*'Weight '!$B$11*MANU!DC22)+(2/5*'Weight '!$B$14*MANU!DR22)+(0*'Weight '!$B$15*MANU!EG22)+(0*'Weight '!$B$16*MANU!EV22)</f>
        <v>0</v>
      </c>
      <c r="N13" s="1">
        <f>('Weight '!$B$3*MANU!R22)+(2/3*'Weight '!$B$4*MANU!AG22)+(1/5*'Weight '!$B$5*MANU!AV22)+(1/3*'Weight '!$B$8*MANU!BK22)+('Weight '!$B$9*MANU!BZ22)+(0*'Weight '!$B$10*MANU!CO22)+(0*'Weight '!$B$11*MANU!DD22)+(2/5*'Weight '!$B$14*MANU!DS22)+(0*'Weight '!$B$15*MANU!EH22)+(0*'Weight '!$B$16*MANU!EW22)</f>
        <v>0</v>
      </c>
      <c r="O13" s="1">
        <f>('Weight '!$B$3*MANU!S22)+(2/3*'Weight '!$B$4*MANU!AH22)+(1/5*'Weight '!$B$5*MANU!AW22)+(1/3*'Weight '!$B$8*MANU!BL22)+('Weight '!$B$9*MANU!CA22)+(0*'Weight '!$B$10*MANU!CP22)+(0*'Weight '!$B$11*MANU!DE22)+(2/5*'Weight '!$B$14*MANU!DT22)+(0*'Weight '!$B$15*MANU!EI22)+(0*'Weight '!$B$16*MANU!EX22)</f>
        <v>0</v>
      </c>
      <c r="P13" s="1">
        <f>('Weight '!$B$3*MANU!T22)+(2/3*'Weight '!$B$4*MANU!AI22)+(1/5*'Weight '!$B$5*MANU!AX22)+(1/3*'Weight '!$B$8*MANU!BM22)+('Weight '!$B$9*MANU!CB22)+(0*'Weight '!$B$10*MANU!CQ22)+(0*'Weight '!$B$11*MANU!DF22)+(2/5*'Weight '!$B$14*MANU!DU22)+(0*'Weight '!$B$15*MANU!EJ22)+(0*'Weight '!$B$16*MANU!EY22)</f>
        <v>0</v>
      </c>
    </row>
    <row r="14" spans="1:16" ht="15">
      <c r="A14" s="1" t="s">
        <v>669</v>
      </c>
      <c r="B14" s="1">
        <f>('Weight '!$B$3*MANU!F23)+(2/3*'Weight '!$B$4*MANU!U23)+(1/5*'Weight '!$B$5*MANU!AJ23)+(1/3*'Weight '!$B$8*MANU!AY23)+('Weight '!$B$9*MANU!BN23)+(0*'Weight '!$B$10*MANU!CC23)+(0*'Weight '!$B$11*MANU!CR23)+(2/5*'Weight '!$B$14*MANU!DG23)+(0*'Weight '!$B$15*MANU!DV23)+(0*'Weight '!$B$16*MANU!EK23)</f>
        <v>32.957142199084061</v>
      </c>
      <c r="C14" s="1">
        <f>('Weight '!$B$3*MANU!G23)+(2/3*'Weight '!$B$4*MANU!V23)+(1/5*'Weight '!$B$5*MANU!AK23)+(1/3*'Weight '!$B$8*MANU!AZ23)+('Weight '!$B$9*MANU!BO23)+(0*'Weight '!$B$10*MANU!CD23)+(0*'Weight '!$B$11*MANU!CS23)+(2/5*'Weight '!$B$14*MANU!DH23)+(0*'Weight '!$B$15*MANU!DW23)+(0*'Weight '!$B$16*MANU!EL23)</f>
        <v>31.507491767288677</v>
      </c>
      <c r="D14" s="1">
        <f>('Weight '!$B$3*MANU!H23)+(2/3*'Weight '!$B$4*MANU!W23)+(1/5*'Weight '!$B$5*MANU!AL23)+(1/3*'Weight '!$B$8*MANU!BA23)+('Weight '!$B$9*MANU!BP23)+(0*'Weight '!$B$10*MANU!CE23)+(0*'Weight '!$B$11*MANU!CT23)+(2/5*'Weight '!$B$14*MANU!DI23)+(0*'Weight '!$B$15*MANU!DX23)+(0*'Weight '!$B$16*MANU!EM23)</f>
        <v>33.078514295031006</v>
      </c>
      <c r="E14" s="1">
        <f>('Weight '!$B$3*MANU!I23)+(2/3*'Weight '!$B$4*MANU!X23)+(1/5*'Weight '!$B$5*MANU!AM23)+(1/3*'Weight '!$B$8*MANU!BB23)+('Weight '!$B$9*MANU!BQ23)+(0*'Weight '!$B$10*MANU!CF23)+(0*'Weight '!$B$11*MANU!CU23)+(2/5*'Weight '!$B$14*MANU!DJ23)+(0*'Weight '!$B$15*MANU!DY23)+(0*'Weight '!$B$16*MANU!EN23)</f>
        <v>34.710954073572537</v>
      </c>
      <c r="F14" s="1">
        <f>('Weight '!$B$3*MANU!J23)+(2/3*'Weight '!$B$4*MANU!Y23)+(1/5*'Weight '!$B$5*MANU!AN23)+(1/3*'Weight '!$B$8*MANU!BC23)+('Weight '!$B$9*MANU!BR23)+(0*'Weight '!$B$10*MANU!CG23)+(0*'Weight '!$B$11*MANU!CV23)+(2/5*'Weight '!$B$14*MANU!DK23)+(0*'Weight '!$B$15*MANU!DZ23)+(0*'Weight '!$B$16*MANU!EO23)</f>
        <v>29.334129905182522</v>
      </c>
      <c r="G14" s="1">
        <f>('Weight '!$B$3*MANU!K23)+(2/3*'Weight '!$B$4*MANU!Z23)+(1/5*'Weight '!$B$5*MANU!AO23)+(1/3*'Weight '!$B$8*MANU!BD23)+('Weight '!$B$9*MANU!BS23)+(0*'Weight '!$B$10*MANU!CH23)+(0*'Weight '!$B$11*MANU!CW23)+(2/5*'Weight '!$B$14*MANU!DL23)+(0*'Weight '!$B$15*MANU!EA23)+(0*'Weight '!$B$16*MANU!EP23)</f>
        <v>30.17089202645138</v>
      </c>
      <c r="H14" s="1">
        <f>('Weight '!$B$3*MANU!L23)+(2/3*'Weight '!$B$4*MANU!AA23)+(1/5*'Weight '!$B$5*MANU!AP23)+(1/3*'Weight '!$B$8*MANU!BE23)+('Weight '!$B$9*MANU!BT23)+(0*'Weight '!$B$10*MANU!CI23)+(0*'Weight '!$B$11*MANU!CX23)+(2/5*'Weight '!$B$14*MANU!DM23)+(0*'Weight '!$B$15*MANU!EB23)+(0*'Weight '!$B$16*MANU!EQ23)</f>
        <v>27.812569075174629</v>
      </c>
      <c r="I14" s="1">
        <f>('Weight '!$B$3*MANU!M23)+(2/3*'Weight '!$B$4*MANU!AB23)+(1/5*'Weight '!$B$5*MANU!AQ23)+(1/3*'Weight '!$B$8*MANU!BF23)+('Weight '!$B$9*MANU!BU23)+(0*'Weight '!$B$10*MANU!CJ23)+(0*'Weight '!$B$11*MANU!CY23)+(2/5*'Weight '!$B$14*MANU!DN23)+(0*'Weight '!$B$15*MANU!EC23)+(0*'Weight '!$B$16*MANU!ER23)</f>
        <v>29.174422776676852</v>
      </c>
      <c r="J14" s="1">
        <f>('Weight '!$B$3*MANU!N23)+(2/3*'Weight '!$B$4*MANU!AC23)+(1/5*'Weight '!$B$5*MANU!AR23)+(1/3*'Weight '!$B$8*MANU!BG23)+('Weight '!$B$9*MANU!BV23)+(0*'Weight '!$B$10*MANU!CK23)+(0*'Weight '!$B$11*MANU!CZ23)+(2/5*'Weight '!$B$14*MANU!DO23)+(0*'Weight '!$B$15*MANU!ED23)+(0*'Weight '!$B$16*MANU!ES23)</f>
        <v>31.645253682487724</v>
      </c>
      <c r="K14" s="1">
        <f>('Weight '!$B$3*MANU!O23)+(2/3*'Weight '!$B$4*MANU!AD23)+(1/5*'Weight '!$B$5*MANU!AS23)+(1/3*'Weight '!$B$8*MANU!BH23)+('Weight '!$B$9*MANU!BW23)+(0*'Weight '!$B$10*MANU!CL23)+(0*'Weight '!$B$11*MANU!DA23)+(2/5*'Weight '!$B$14*MANU!DP23)+(0*'Weight '!$B$15*MANU!EE23)+(0*'Weight '!$B$16*MANU!ET23)</f>
        <v>28.258488878772113</v>
      </c>
      <c r="L14" s="1">
        <f>('Weight '!$B$3*MANU!P23)+(2/3*'Weight '!$B$4*MANU!AE23)+(1/5*'Weight '!$B$5*MANU!AT23)+(1/3*'Weight '!$B$8*MANU!BI23)+('Weight '!$B$9*MANU!BX23)+(0*'Weight '!$B$10*MANU!CM23)+(0*'Weight '!$B$11*MANU!DB23)+(2/5*'Weight '!$B$14*MANU!DQ23)+(0*'Weight '!$B$15*MANU!EF23)+(0*'Weight '!$B$16*MANU!EU23)</f>
        <v>27.419489686261365</v>
      </c>
      <c r="M14" s="1">
        <f>('Weight '!$B$3*MANU!Q23)+(2/3*'Weight '!$B$4*MANU!AF23)+(1/5*'Weight '!$B$5*MANU!AU23)+(1/3*'Weight '!$B$8*MANU!BJ23)+('Weight '!$B$9*MANU!BY23)+(0*'Weight '!$B$10*MANU!CN23)+(0*'Weight '!$B$11*MANU!DC23)+(2/5*'Weight '!$B$14*MANU!DR23)+(0*'Weight '!$B$15*MANU!EG23)+(0*'Weight '!$B$16*MANU!EV23)</f>
        <v>26.992674483709102</v>
      </c>
      <c r="N14" s="1">
        <f>('Weight '!$B$3*MANU!R23)+(2/3*'Weight '!$B$4*MANU!AG23)+(1/5*'Weight '!$B$5*MANU!AV23)+(1/3*'Weight '!$B$8*MANU!BK23)+('Weight '!$B$9*MANU!BZ23)+(0*'Weight '!$B$10*MANU!CO23)+(0*'Weight '!$B$11*MANU!DD23)+(2/5*'Weight '!$B$14*MANU!DS23)+(0*'Weight '!$B$15*MANU!EH23)+(0*'Weight '!$B$16*MANU!EW23)</f>
        <v>26.065157828282807</v>
      </c>
      <c r="O14" s="1">
        <f>('Weight '!$B$3*MANU!S23)+(2/3*'Weight '!$B$4*MANU!AH23)+(1/5*'Weight '!$B$5*MANU!AW23)+(1/3*'Weight '!$B$8*MANU!BL23)+('Weight '!$B$9*MANU!CA23)+(0*'Weight '!$B$10*MANU!CP23)+(0*'Weight '!$B$11*MANU!DE23)+(2/5*'Weight '!$B$14*MANU!DT23)+(0*'Weight '!$B$15*MANU!EI23)+(0*'Weight '!$B$16*MANU!EX23)</f>
        <v>24.842678031403672</v>
      </c>
      <c r="P14" s="1">
        <f>('Weight '!$B$3*MANU!T23)+(2/3*'Weight '!$B$4*MANU!AI23)+(1/5*'Weight '!$B$5*MANU!AX23)+(1/3*'Weight '!$B$8*MANU!BM23)+('Weight '!$B$9*MANU!CB23)+(0*'Weight '!$B$10*MANU!CQ23)+(0*'Weight '!$B$11*MANU!DF23)+(2/5*'Weight '!$B$14*MANU!DU23)+(0*'Weight '!$B$15*MANU!EJ23)+(0*'Weight '!$B$16*MANU!EY23)</f>
        <v>26.850605326876504</v>
      </c>
    </row>
    <row r="15" spans="1:16" ht="15">
      <c r="A15" s="1" t="s">
        <v>780</v>
      </c>
      <c r="B15" s="1">
        <f>('Weight '!$B$3*MANU!F24)+(2/3*'Weight '!$B$4*MANU!U24)+(1/5*'Weight '!$B$5*MANU!AJ24)+(1/3*'Weight '!$B$8*MANU!AY24)+('Weight '!$B$9*MANU!BN24)+(0*'Weight '!$B$10*MANU!CC24)+(0*'Weight '!$B$11*MANU!CR24)+(2/5*'Weight '!$B$14*MANU!DG24)+(0*'Weight '!$B$15*MANU!DV24)+(0*'Weight '!$B$16*MANU!EK24)</f>
        <v>33.230897031783542</v>
      </c>
      <c r="C15" s="1">
        <f>('Weight '!$B$3*MANU!G24)+(2/3*'Weight '!$B$4*MANU!V24)+(1/5*'Weight '!$B$5*MANU!AK24)+(1/3*'Weight '!$B$8*MANU!AZ24)+('Weight '!$B$9*MANU!BO24)+(0*'Weight '!$B$10*MANU!CD24)+(0*'Weight '!$B$11*MANU!CS24)+(2/5*'Weight '!$B$14*MANU!DH24)+(0*'Weight '!$B$15*MANU!DW24)+(0*'Weight '!$B$16*MANU!EL24)</f>
        <v>32.177692917177843</v>
      </c>
      <c r="D15" s="1">
        <f>('Weight '!$B$3*MANU!H24)+(2/3*'Weight '!$B$4*MANU!W24)+(1/5*'Weight '!$B$5*MANU!AL24)+(1/3*'Weight '!$B$8*MANU!BA24)+('Weight '!$B$9*MANU!BP24)+(0*'Weight '!$B$10*MANU!CE24)+(0*'Weight '!$B$11*MANU!CT24)+(2/5*'Weight '!$B$14*MANU!DI24)+(0*'Weight '!$B$15*MANU!DX24)+(0*'Weight '!$B$16*MANU!EM24)</f>
        <v>29.716471517928944</v>
      </c>
      <c r="E15" s="1">
        <f>('Weight '!$B$3*MANU!I24)+(2/3*'Weight '!$B$4*MANU!X24)+(1/5*'Weight '!$B$5*MANU!AM24)+(1/3*'Weight '!$B$8*MANU!BB24)+('Weight '!$B$9*MANU!BQ24)+(0*'Weight '!$B$10*MANU!CF24)+(0*'Weight '!$B$11*MANU!CU24)+(2/5*'Weight '!$B$14*MANU!DJ24)+(0*'Weight '!$B$15*MANU!DY24)+(0*'Weight '!$B$16*MANU!EN24)</f>
        <v>27.256411813089962</v>
      </c>
      <c r="F15" s="1">
        <f>('Weight '!$B$3*MANU!J24)+(2/3*'Weight '!$B$4*MANU!Y24)+(1/5*'Weight '!$B$5*MANU!AN24)+(1/3*'Weight '!$B$8*MANU!BC24)+('Weight '!$B$9*MANU!BR24)+(0*'Weight '!$B$10*MANU!CG24)+(0*'Weight '!$B$11*MANU!CV24)+(2/5*'Weight '!$B$14*MANU!DK24)+(0*'Weight '!$B$15*MANU!DZ24)+(0*'Weight '!$B$16*MANU!EO24)</f>
        <v>26.830648803251538</v>
      </c>
      <c r="G15" s="1">
        <f>('Weight '!$B$3*MANU!K24)+(2/3*'Weight '!$B$4*MANU!Z24)+(1/5*'Weight '!$B$5*MANU!AO24)+(1/3*'Weight '!$B$8*MANU!BD24)+('Weight '!$B$9*MANU!BS24)+(0*'Weight '!$B$10*MANU!CH24)+(0*'Weight '!$B$11*MANU!CW24)+(2/5*'Weight '!$B$14*MANU!DL24)+(0*'Weight '!$B$15*MANU!EA24)+(0*'Weight '!$B$16*MANU!EP24)</f>
        <v>24.999772036474155</v>
      </c>
      <c r="H15" s="1">
        <f>('Weight '!$B$3*MANU!L24)+(2/3*'Weight '!$B$4*MANU!AA24)+(1/5*'Weight '!$B$5*MANU!AP24)+(1/3*'Weight '!$B$8*MANU!BE24)+('Weight '!$B$9*MANU!BT24)+(0*'Weight '!$B$10*MANU!CI24)+(0*'Weight '!$B$11*MANU!CX24)+(2/5*'Weight '!$B$14*MANU!DM24)+(0*'Weight '!$B$15*MANU!EB24)+(0*'Weight '!$B$16*MANU!EQ24)</f>
        <v>25.116274945411632</v>
      </c>
      <c r="I15" s="1">
        <f>('Weight '!$B$3*MANU!M24)+(2/3*'Weight '!$B$4*MANU!AB24)+(1/5*'Weight '!$B$5*MANU!AQ24)+(1/3*'Weight '!$B$8*MANU!BF24)+('Weight '!$B$9*MANU!BU24)+(0*'Weight '!$B$10*MANU!CJ24)+(0*'Weight '!$B$11*MANU!CY24)+(2/5*'Weight '!$B$14*MANU!DN24)+(0*'Weight '!$B$15*MANU!EC24)+(0*'Weight '!$B$16*MANU!ER24)</f>
        <v>23.463426159450741</v>
      </c>
      <c r="J15" s="1">
        <f>('Weight '!$B$3*MANU!N24)+(2/3*'Weight '!$B$4*MANU!AC24)+(1/5*'Weight '!$B$5*MANU!AR24)+(1/3*'Weight '!$B$8*MANU!BG24)+('Weight '!$B$9*MANU!BV24)+(0*'Weight '!$B$10*MANU!CK24)+(0*'Weight '!$B$11*MANU!CZ24)+(2/5*'Weight '!$B$14*MANU!DO24)+(0*'Weight '!$B$15*MANU!ED24)+(0*'Weight '!$B$16*MANU!ES24)</f>
        <v>21.414695271227917</v>
      </c>
      <c r="K15" s="1">
        <f>('Weight '!$B$3*MANU!O24)+(2/3*'Weight '!$B$4*MANU!AD24)+(1/5*'Weight '!$B$5*MANU!AS24)+(1/3*'Weight '!$B$8*MANU!BH24)+('Weight '!$B$9*MANU!BW24)+(0*'Weight '!$B$10*MANU!CL24)+(0*'Weight '!$B$11*MANU!DA24)+(2/5*'Weight '!$B$14*MANU!DP24)+(0*'Weight '!$B$15*MANU!EE24)+(0*'Weight '!$B$16*MANU!ET24)</f>
        <v>19.227430081462174</v>
      </c>
      <c r="L15" s="1">
        <f>('Weight '!$B$3*MANU!P24)+(2/3*'Weight '!$B$4*MANU!AE24)+(1/5*'Weight '!$B$5*MANU!AT24)+(1/3*'Weight '!$B$8*MANU!BI24)+('Weight '!$B$9*MANU!BX24)+(0*'Weight '!$B$10*MANU!CM24)+(0*'Weight '!$B$11*MANU!DB24)+(2/5*'Weight '!$B$14*MANU!DQ24)+(0*'Weight '!$B$15*MANU!EF24)+(0*'Weight '!$B$16*MANU!EU24)</f>
        <v>15.782475626496705</v>
      </c>
      <c r="M15" s="1">
        <f>('Weight '!$B$3*MANU!Q24)+(2/3*'Weight '!$B$4*MANU!AF24)+(1/5*'Weight '!$B$5*MANU!AU24)+(1/3*'Weight '!$B$8*MANU!BJ24)+('Weight '!$B$9*MANU!BY24)+(0*'Weight '!$B$10*MANU!CN24)+(0*'Weight '!$B$11*MANU!DC24)+(2/5*'Weight '!$B$14*MANU!DR24)+(0*'Weight '!$B$15*MANU!EG24)+(0*'Weight '!$B$16*MANU!EV24)</f>
        <v>17.359521711878731</v>
      </c>
      <c r="N15" s="1">
        <f>('Weight '!$B$3*MANU!R24)+(2/3*'Weight '!$B$4*MANU!AG24)+(1/5*'Weight '!$B$5*MANU!AV24)+(1/3*'Weight '!$B$8*MANU!BK24)+('Weight '!$B$9*MANU!BZ24)+(0*'Weight '!$B$10*MANU!CO24)+(0*'Weight '!$B$11*MANU!DD24)+(2/5*'Weight '!$B$14*MANU!DS24)+(0*'Weight '!$B$15*MANU!EH24)+(0*'Weight '!$B$16*MANU!EW24)</f>
        <v>14.59859848484847</v>
      </c>
      <c r="O15" s="1">
        <f>('Weight '!$B$3*MANU!S24)+(2/3*'Weight '!$B$4*MANU!AH24)+(1/5*'Weight '!$B$5*MANU!AW24)+(1/3*'Weight '!$B$8*MANU!BL24)+('Weight '!$B$9*MANU!CA24)+(0*'Weight '!$B$10*MANU!CP24)+(0*'Weight '!$B$11*MANU!DE24)+(2/5*'Weight '!$B$14*MANU!DT24)+(0*'Weight '!$B$15*MANU!EI24)+(0*'Weight '!$B$16*MANU!EX24)</f>
        <v>21.185248733934198</v>
      </c>
      <c r="P15" s="1">
        <f>('Weight '!$B$3*MANU!T24)+(2/3*'Weight '!$B$4*MANU!AI24)+(1/5*'Weight '!$B$5*MANU!AX24)+(1/3*'Weight '!$B$8*MANU!BM24)+('Weight '!$B$9*MANU!CB24)+(0*'Weight '!$B$10*MANU!CQ24)+(0*'Weight '!$B$11*MANU!DF24)+(2/5*'Weight '!$B$14*MANU!DU24)+(0*'Weight '!$B$15*MANU!EJ24)+(0*'Weight '!$B$16*MANU!EY24)</f>
        <v>0</v>
      </c>
    </row>
    <row r="16" spans="1:16" ht="15">
      <c r="A16" s="1" t="s">
        <v>817</v>
      </c>
      <c r="B16" s="1">
        <f>('Weight '!$B$3*MANU!F25)+(2/3*'Weight '!$B$4*MANU!U25)+(1/5*'Weight '!$B$5*MANU!AJ25)+(1/3*'Weight '!$B$8*MANU!AY25)+('Weight '!$B$9*MANU!BN25)+(0*'Weight '!$B$10*MANU!CC25)+(0*'Weight '!$B$11*MANU!CR25)+(2/5*'Weight '!$B$14*MANU!DG25)+(0*'Weight '!$B$15*MANU!DV25)+(0*'Weight '!$B$16*MANU!EK25)</f>
        <v>13.154555942262368</v>
      </c>
      <c r="C16" s="1">
        <f>('Weight '!$B$3*MANU!G25)+(2/3*'Weight '!$B$4*MANU!V25)+(1/5*'Weight '!$B$5*MANU!AK25)+(1/3*'Weight '!$B$8*MANU!AZ25)+('Weight '!$B$9*MANU!BO25)+(0*'Weight '!$B$10*MANU!CD25)+(0*'Weight '!$B$11*MANU!CS25)+(2/5*'Weight '!$B$14*MANU!DH25)+(0*'Weight '!$B$15*MANU!DW25)+(0*'Weight '!$B$16*MANU!EL25)</f>
        <v>9.7342286628188202</v>
      </c>
      <c r="D16" s="1">
        <f>('Weight '!$B$3*MANU!H25)+(2/3*'Weight '!$B$4*MANU!W25)+(1/5*'Weight '!$B$5*MANU!AL25)+(1/3*'Weight '!$B$8*MANU!BA25)+('Weight '!$B$9*MANU!BP25)+(0*'Weight '!$B$10*MANU!CE25)+(0*'Weight '!$B$11*MANU!CT25)+(2/5*'Weight '!$B$14*MANU!DI25)+(0*'Weight '!$B$15*MANU!DX25)+(0*'Weight '!$B$16*MANU!EM25)</f>
        <v>11.186746120158393</v>
      </c>
      <c r="E16" s="1">
        <f>('Weight '!$B$3*MANU!I25)+(2/3*'Weight '!$B$4*MANU!X25)+(1/5*'Weight '!$B$5*MANU!AM25)+(1/3*'Weight '!$B$8*MANU!BB25)+('Weight '!$B$9*MANU!BQ25)+(0*'Weight '!$B$10*MANU!CF25)+(0*'Weight '!$B$11*MANU!CU25)+(2/5*'Weight '!$B$14*MANU!DJ25)+(0*'Weight '!$B$15*MANU!DY25)+(0*'Weight '!$B$16*MANU!EN25)</f>
        <v>11.452134474642925</v>
      </c>
      <c r="F16" s="1">
        <f>('Weight '!$B$3*MANU!J25)+(2/3*'Weight '!$B$4*MANU!Y25)+(1/5*'Weight '!$B$5*MANU!AN25)+(1/3*'Weight '!$B$8*MANU!BC25)+('Weight '!$B$9*MANU!BR25)+(0*'Weight '!$B$10*MANU!CG25)+(0*'Weight '!$B$11*MANU!CV25)+(2/5*'Weight '!$B$14*MANU!DK25)+(0*'Weight '!$B$15*MANU!DZ25)+(0*'Weight '!$B$16*MANU!EO25)</f>
        <v>10.043671592433965</v>
      </c>
      <c r="G16" s="1">
        <f>('Weight '!$B$3*MANU!K25)+(2/3*'Weight '!$B$4*MANU!Z25)+(1/5*'Weight '!$B$5*MANU!AO25)+(1/3*'Weight '!$B$8*MANU!BD25)+('Weight '!$B$9*MANU!BS25)+(0*'Weight '!$B$10*MANU!CH25)+(0*'Weight '!$B$11*MANU!CW25)+(2/5*'Weight '!$B$14*MANU!DL25)+(0*'Weight '!$B$15*MANU!EA25)+(0*'Weight '!$B$16*MANU!EP25)</f>
        <v>8.8603295097574861</v>
      </c>
      <c r="H16" s="1">
        <f>('Weight '!$B$3*MANU!L25)+(2/3*'Weight '!$B$4*MANU!AA25)+(1/5*'Weight '!$B$5*MANU!AP25)+(1/3*'Weight '!$B$8*MANU!BE25)+('Weight '!$B$9*MANU!BT25)+(0*'Weight '!$B$10*MANU!CI25)+(0*'Weight '!$B$11*MANU!CX25)+(2/5*'Weight '!$B$14*MANU!DM25)+(0*'Weight '!$B$15*MANU!EB25)+(0*'Weight '!$B$16*MANU!EQ25)</f>
        <v>7.9994251631661619</v>
      </c>
      <c r="I16" s="1">
        <f>('Weight '!$B$3*MANU!M25)+(2/3*'Weight '!$B$4*MANU!AB25)+(1/5*'Weight '!$B$5*MANU!AQ25)+(1/3*'Weight '!$B$8*MANU!BF25)+('Weight '!$B$9*MANU!BU25)+(0*'Weight '!$B$10*MANU!CJ25)+(0*'Weight '!$B$11*MANU!CY25)+(2/5*'Weight '!$B$14*MANU!DN25)+(0*'Weight '!$B$15*MANU!EC25)+(0*'Weight '!$B$16*MANU!ER25)</f>
        <v>6.5430947223873748</v>
      </c>
      <c r="J16" s="1">
        <f>('Weight '!$B$3*MANU!N25)+(2/3*'Weight '!$B$4*MANU!AC25)+(1/5*'Weight '!$B$5*MANU!AR25)+(1/3*'Weight '!$B$8*MANU!BG25)+('Weight '!$B$9*MANU!BV25)+(0*'Weight '!$B$10*MANU!CK25)+(0*'Weight '!$B$11*MANU!CZ25)+(2/5*'Weight '!$B$14*MANU!DO25)+(0*'Weight '!$B$15*MANU!ED25)+(0*'Weight '!$B$16*MANU!ES25)</f>
        <v>8.4753620300252237</v>
      </c>
      <c r="K16" s="1">
        <f>('Weight '!$B$3*MANU!O25)+(2/3*'Weight '!$B$4*MANU!AD25)+(1/5*'Weight '!$B$5*MANU!AS25)+(1/3*'Weight '!$B$8*MANU!BH25)+('Weight '!$B$9*MANU!BW25)+(0*'Weight '!$B$10*MANU!CL25)+(0*'Weight '!$B$11*MANU!DA25)+(2/5*'Weight '!$B$14*MANU!DP25)+(0*'Weight '!$B$15*MANU!EE25)+(0*'Weight '!$B$16*MANU!ET25)</f>
        <v>7.6806043996102566</v>
      </c>
      <c r="L16" s="1">
        <f>('Weight '!$B$3*MANU!P25)+(2/3*'Weight '!$B$4*MANU!AE25)+(1/5*'Weight '!$B$5*MANU!AT25)+(1/3*'Weight '!$B$8*MANU!BI25)+('Weight '!$B$9*MANU!BX25)+(0*'Weight '!$B$10*MANU!CM25)+(0*'Weight '!$B$11*MANU!DB25)+(2/5*'Weight '!$B$14*MANU!DQ25)+(0*'Weight '!$B$15*MANU!EF25)+(0*'Weight '!$B$16*MANU!EU25)</f>
        <v>7.5996726182945711</v>
      </c>
      <c r="M16" s="1">
        <f>('Weight '!$B$3*MANU!Q25)+(2/3*'Weight '!$B$4*MANU!AF25)+(1/5*'Weight '!$B$5*MANU!AU25)+(1/3*'Weight '!$B$8*MANU!BJ25)+('Weight '!$B$9*MANU!BY25)+(0*'Weight '!$B$10*MANU!CN25)+(0*'Weight '!$B$11*MANU!DC25)+(2/5*'Weight '!$B$14*MANU!DR25)+(0*'Weight '!$B$15*MANU!EG25)+(0*'Weight '!$B$16*MANU!EV25)</f>
        <v>0</v>
      </c>
      <c r="N16" s="1">
        <f>('Weight '!$B$3*MANU!R25)+(2/3*'Weight '!$B$4*MANU!AG25)+(1/5*'Weight '!$B$5*MANU!AV25)+(1/3*'Weight '!$B$8*MANU!BK25)+('Weight '!$B$9*MANU!BZ25)+(0*'Weight '!$B$10*MANU!CO25)+(0*'Weight '!$B$11*MANU!DD25)+(2/5*'Weight '!$B$14*MANU!DS25)+(0*'Weight '!$B$15*MANU!EH25)+(0*'Weight '!$B$16*MANU!EW25)</f>
        <v>0</v>
      </c>
      <c r="O16" s="1">
        <f>('Weight '!$B$3*MANU!S25)+(2/3*'Weight '!$B$4*MANU!AH25)+(1/5*'Weight '!$B$5*MANU!AW25)+(1/3*'Weight '!$B$8*MANU!BL25)+('Weight '!$B$9*MANU!CA25)+(0*'Weight '!$B$10*MANU!CP25)+(0*'Weight '!$B$11*MANU!DE25)+(2/5*'Weight '!$B$14*MANU!DT25)+(0*'Weight '!$B$15*MANU!EI25)+(0*'Weight '!$B$16*MANU!EX25)</f>
        <v>0</v>
      </c>
      <c r="P16" s="1">
        <f>('Weight '!$B$3*MANU!T25)+(2/3*'Weight '!$B$4*MANU!AI25)+(1/5*'Weight '!$B$5*MANU!AX25)+(1/3*'Weight '!$B$8*MANU!BM25)+('Weight '!$B$9*MANU!CB25)+(0*'Weight '!$B$10*MANU!CQ25)+(0*'Weight '!$B$11*MANU!DF25)+(2/5*'Weight '!$B$14*MANU!DU25)+(0*'Weight '!$B$15*MANU!EJ25)+(0*'Weight '!$B$16*MANU!EY25)</f>
        <v>0</v>
      </c>
    </row>
    <row r="17" spans="1:16" ht="15">
      <c r="A17" s="1" t="s">
        <v>862</v>
      </c>
      <c r="B17" s="1">
        <f>('Weight '!$B$3*MANU!F26)+(2/3*'Weight '!$B$4*MANU!U26)+(1/5*'Weight '!$B$5*MANU!AJ26)+(1/3*'Weight '!$B$8*MANU!AY26)+('Weight '!$B$9*MANU!BN26)+(0*'Weight '!$B$10*MANU!CC26)+(0*'Weight '!$B$11*MANU!CR26)+(2/5*'Weight '!$B$14*MANU!DG26)+(0*'Weight '!$B$15*MANU!DV26)+(0*'Weight '!$B$16*MANU!EK26)</f>
        <v>30.103496768811738</v>
      </c>
      <c r="C17" s="1">
        <f>('Weight '!$B$3*MANU!G26)+(2/3*'Weight '!$B$4*MANU!V26)+(1/5*'Weight '!$B$5*MANU!AK26)+(1/3*'Weight '!$B$8*MANU!AZ26)+('Weight '!$B$9*MANU!BO26)+(0*'Weight '!$B$10*MANU!CD26)+(0*'Weight '!$B$11*MANU!CS26)+(2/5*'Weight '!$B$14*MANU!DH26)+(0*'Weight '!$B$15*MANU!DW26)+(0*'Weight '!$B$16*MANU!EL26)</f>
        <v>26.569265672225299</v>
      </c>
      <c r="D17" s="1">
        <f>('Weight '!$B$3*MANU!H26)+(2/3*'Weight '!$B$4*MANU!W26)+(1/5*'Weight '!$B$5*MANU!AL26)+(1/3*'Weight '!$B$8*MANU!BA26)+('Weight '!$B$9*MANU!BP26)+(0*'Weight '!$B$10*MANU!CE26)+(0*'Weight '!$B$11*MANU!CT26)+(2/5*'Weight '!$B$14*MANU!DI26)+(0*'Weight '!$B$15*MANU!DX26)+(0*'Weight '!$B$16*MANU!EM26)</f>
        <v>25.786038887343693</v>
      </c>
      <c r="E17" s="1">
        <f>('Weight '!$B$3*MANU!I26)+(2/3*'Weight '!$B$4*MANU!X26)+(1/5*'Weight '!$B$5*MANU!AM26)+(1/3*'Weight '!$B$8*MANU!BB26)+('Weight '!$B$9*MANU!BQ26)+(0*'Weight '!$B$10*MANU!CF26)+(0*'Weight '!$B$11*MANU!CU26)+(2/5*'Weight '!$B$14*MANU!DJ26)+(0*'Weight '!$B$15*MANU!DY26)+(0*'Weight '!$B$16*MANU!EN26)</f>
        <v>24.707908062514086</v>
      </c>
      <c r="F17" s="1">
        <f>('Weight '!$B$3*MANU!J26)+(2/3*'Weight '!$B$4*MANU!Y26)+(1/5*'Weight '!$B$5*MANU!AN26)+(1/3*'Weight '!$B$8*MANU!BC26)+('Weight '!$B$9*MANU!BR26)+(0*'Weight '!$B$10*MANU!CG26)+(0*'Weight '!$B$11*MANU!CV26)+(2/5*'Weight '!$B$14*MANU!DK26)+(0*'Weight '!$B$15*MANU!DZ26)+(0*'Weight '!$B$16*MANU!EO26)</f>
        <v>23.434363881732285</v>
      </c>
      <c r="G17" s="1">
        <f>('Weight '!$B$3*MANU!K26)+(2/3*'Weight '!$B$4*MANU!Z26)+(1/5*'Weight '!$B$5*MANU!AO26)+(1/3*'Weight '!$B$8*MANU!BD26)+('Weight '!$B$9*MANU!BS26)+(0*'Weight '!$B$10*MANU!CH26)+(0*'Weight '!$B$11*MANU!CW26)+(2/5*'Weight '!$B$14*MANU!DL26)+(0*'Weight '!$B$15*MANU!EA26)+(0*'Weight '!$B$16*MANU!EP26)</f>
        <v>25.36166236341252</v>
      </c>
      <c r="H17" s="1">
        <f>('Weight '!$B$3*MANU!L26)+(2/3*'Weight '!$B$4*MANU!AA26)+(1/5*'Weight '!$B$5*MANU!AP26)+(1/3*'Weight '!$B$8*MANU!BE26)+('Weight '!$B$9*MANU!BT26)+(0*'Weight '!$B$10*MANU!CI26)+(0*'Weight '!$B$11*MANU!CX26)+(2/5*'Weight '!$B$14*MANU!DM26)+(0*'Weight '!$B$15*MANU!EB26)+(0*'Weight '!$B$16*MANU!EQ26)</f>
        <v>28.797469726082479</v>
      </c>
      <c r="I17" s="1">
        <f>('Weight '!$B$3*MANU!M26)+(2/3*'Weight '!$B$4*MANU!AB26)+(1/5*'Weight '!$B$5*MANU!AQ26)+(1/3*'Weight '!$B$8*MANU!BF26)+('Weight '!$B$9*MANU!BU26)+(0*'Weight '!$B$10*MANU!CJ26)+(0*'Weight '!$B$11*MANU!CY26)+(2/5*'Weight '!$B$14*MANU!DN26)+(0*'Weight '!$B$15*MANU!EC26)+(0*'Weight '!$B$16*MANU!ER26)</f>
        <v>29.493441872335289</v>
      </c>
      <c r="J17" s="1">
        <f>('Weight '!$B$3*MANU!N26)+(2/3*'Weight '!$B$4*MANU!AC26)+(1/5*'Weight '!$B$5*MANU!AR26)+(1/3*'Weight '!$B$8*MANU!BG26)+('Weight '!$B$9*MANU!BV26)+(0*'Weight '!$B$10*MANU!CK26)+(0*'Weight '!$B$11*MANU!CZ26)+(2/5*'Weight '!$B$14*MANU!DO26)+(0*'Weight '!$B$15*MANU!ED26)+(0*'Weight '!$B$16*MANU!ES26)</f>
        <v>32.085570103655186</v>
      </c>
      <c r="K17" s="1">
        <f>('Weight '!$B$3*MANU!O26)+(2/3*'Weight '!$B$4*MANU!AD26)+(1/5*'Weight '!$B$5*MANU!AS26)+(1/3*'Weight '!$B$8*MANU!BH26)+('Weight '!$B$9*MANU!BW26)+(0*'Weight '!$B$10*MANU!CL26)+(0*'Weight '!$B$11*MANU!DA26)+(2/5*'Weight '!$B$14*MANU!DP26)+(0*'Weight '!$B$15*MANU!EE26)+(0*'Weight '!$B$16*MANU!ET26)</f>
        <v>29.56970793227541</v>
      </c>
      <c r="L17" s="1">
        <f>('Weight '!$B$3*MANU!P26)+(2/3*'Weight '!$B$4*MANU!AE26)+(1/5*'Weight '!$B$5*MANU!AT26)+(1/3*'Weight '!$B$8*MANU!BI26)+('Weight '!$B$9*MANU!BX26)+(0*'Weight '!$B$10*MANU!CM26)+(0*'Weight '!$B$11*MANU!DB26)+(2/5*'Weight '!$B$14*MANU!DQ26)+(0*'Weight '!$B$15*MANU!EF26)+(0*'Weight '!$B$16*MANU!EU26)</f>
        <v>29.610496217830608</v>
      </c>
      <c r="M17" s="1">
        <f>('Weight '!$B$3*MANU!Q26)+(2/3*'Weight '!$B$4*MANU!AF26)+(1/5*'Weight '!$B$5*MANU!AU26)+(1/3*'Weight '!$B$8*MANU!BJ26)+('Weight '!$B$9*MANU!BY26)+(0*'Weight '!$B$10*MANU!CN26)+(0*'Weight '!$B$11*MANU!DC26)+(2/5*'Weight '!$B$14*MANU!DR26)+(0*'Weight '!$B$15*MANU!EG26)+(0*'Weight '!$B$16*MANU!EV26)</f>
        <v>31.209861209811123</v>
      </c>
      <c r="N17" s="1">
        <f>('Weight '!$B$3*MANU!R26)+(2/3*'Weight '!$B$4*MANU!AG26)+(1/5*'Weight '!$B$5*MANU!AV26)+(1/3*'Weight '!$B$8*MANU!BK26)+('Weight '!$B$9*MANU!BZ26)+(0*'Weight '!$B$10*MANU!CO26)+(0*'Weight '!$B$11*MANU!DD26)+(2/5*'Weight '!$B$14*MANU!DS26)+(0*'Weight '!$B$15*MANU!EH26)+(0*'Weight '!$B$16*MANU!EW26)</f>
        <v>27.154103535353524</v>
      </c>
      <c r="O17" s="1">
        <f>('Weight '!$B$3*MANU!S26)+(2/3*'Weight '!$B$4*MANU!AH26)+(1/5*'Weight '!$B$5*MANU!AW26)+(1/3*'Weight '!$B$8*MANU!BL26)+('Weight '!$B$9*MANU!CA26)+(0*'Weight '!$B$10*MANU!CP26)+(0*'Weight '!$B$11*MANU!DE26)+(2/5*'Weight '!$B$14*MANU!DT26)+(0*'Weight '!$B$15*MANU!EI26)+(0*'Weight '!$B$16*MANU!EX26)</f>
        <v>32.087354039539797</v>
      </c>
      <c r="P17" s="1">
        <f>('Weight '!$B$3*MANU!T26)+(2/3*'Weight '!$B$4*MANU!AI26)+(1/5*'Weight '!$B$5*MANU!AX26)+(1/3*'Weight '!$B$8*MANU!BM26)+('Weight '!$B$9*MANU!CB26)+(0*'Weight '!$B$10*MANU!CQ26)+(0*'Weight '!$B$11*MANU!DF26)+(2/5*'Weight '!$B$14*MANU!DU26)+(0*'Weight '!$B$15*MANU!EJ26)+(0*'Weight '!$B$16*MANU!EY26)</f>
        <v>27.581291364003217</v>
      </c>
    </row>
    <row r="18" spans="1:16" ht="15">
      <c r="A18" s="1" t="s">
        <v>864</v>
      </c>
      <c r="B18" s="1">
        <f>('Weight '!$B$3*MANU!F27)+(2/3*'Weight '!$B$4*MANU!U27)+(1/5*'Weight '!$B$5*MANU!AJ27)+(1/3*'Weight '!$B$8*MANU!AY27)+('Weight '!$B$9*MANU!BN27)+(0*'Weight '!$B$10*MANU!CC27)+(0*'Weight '!$B$11*MANU!CR27)+(2/5*'Weight '!$B$14*MANU!DG27)+(0*'Weight '!$B$15*MANU!DV27)+(0*'Weight '!$B$16*MANU!EK27)</f>
        <v>27.572192587870685</v>
      </c>
      <c r="C18" s="1">
        <f>('Weight '!$B$3*MANU!G27)+(2/3*'Weight '!$B$4*MANU!V27)+(1/5*'Weight '!$B$5*MANU!AK27)+(1/3*'Weight '!$B$8*MANU!AZ27)+('Weight '!$B$9*MANU!BO27)+(0*'Weight '!$B$10*MANU!CD27)+(0*'Weight '!$B$11*MANU!CS27)+(2/5*'Weight '!$B$14*MANU!DH27)+(0*'Weight '!$B$15*MANU!DW27)+(0*'Weight '!$B$16*MANU!EL27)</f>
        <v>29.606260312463316</v>
      </c>
      <c r="D18" s="1">
        <f>('Weight '!$B$3*MANU!H27)+(2/3*'Weight '!$B$4*MANU!W27)+(1/5*'Weight '!$B$5*MANU!AL27)+(1/3*'Weight '!$B$8*MANU!BA27)+('Weight '!$B$9*MANU!BP27)+(0*'Weight '!$B$10*MANU!CE27)+(0*'Weight '!$B$11*MANU!CT27)+(2/5*'Weight '!$B$14*MANU!DI27)+(0*'Weight '!$B$15*MANU!DX27)+(0*'Weight '!$B$16*MANU!EM27)</f>
        <v>24.118105916278857</v>
      </c>
      <c r="E18" s="1">
        <f>('Weight '!$B$3*MANU!I27)+(2/3*'Weight '!$B$4*MANU!X27)+(1/5*'Weight '!$B$5*MANU!AM27)+(1/3*'Weight '!$B$8*MANU!BB27)+('Weight '!$B$9*MANU!BQ27)+(0*'Weight '!$B$10*MANU!CF27)+(0*'Weight '!$B$11*MANU!CU27)+(2/5*'Weight '!$B$14*MANU!DJ27)+(0*'Weight '!$B$15*MANU!DY27)+(0*'Weight '!$B$16*MANU!EN27)</f>
        <v>26.416824413587932</v>
      </c>
      <c r="F18" s="1">
        <f>('Weight '!$B$3*MANU!J27)+(2/3*'Weight '!$B$4*MANU!Y27)+(1/5*'Weight '!$B$5*MANU!AN27)+(1/3*'Weight '!$B$8*MANU!BC27)+('Weight '!$B$9*MANU!BR27)+(0*'Weight '!$B$10*MANU!CG27)+(0*'Weight '!$B$11*MANU!CV27)+(2/5*'Weight '!$B$14*MANU!DK27)+(0*'Weight '!$B$15*MANU!DZ27)+(0*'Weight '!$B$16*MANU!EO27)</f>
        <v>28.164759461162323</v>
      </c>
      <c r="G18" s="1">
        <f>('Weight '!$B$3*MANU!K27)+(2/3*'Weight '!$B$4*MANU!Z27)+(1/5*'Weight '!$B$5*MANU!AO27)+(1/3*'Weight '!$B$8*MANU!BD27)+('Weight '!$B$9*MANU!BS27)+(0*'Weight '!$B$10*MANU!CH27)+(0*'Weight '!$B$11*MANU!CW27)+(2/5*'Weight '!$B$14*MANU!DL27)+(0*'Weight '!$B$15*MANU!EA27)+(0*'Weight '!$B$16*MANU!EP27)</f>
        <v>27.641270730016512</v>
      </c>
      <c r="H18" s="1">
        <f>('Weight '!$B$3*MANU!L27)+(2/3*'Weight '!$B$4*MANU!AA27)+(1/5*'Weight '!$B$5*MANU!AP27)+(1/3*'Weight '!$B$8*MANU!BE27)+('Weight '!$B$9*MANU!BT27)+(0*'Weight '!$B$10*MANU!CI27)+(0*'Weight '!$B$11*MANU!CX27)+(2/5*'Weight '!$B$14*MANU!DM27)+(0*'Weight '!$B$15*MANU!EB27)+(0*'Weight '!$B$16*MANU!EQ27)</f>
        <v>27.569067310830739</v>
      </c>
      <c r="I18" s="1">
        <f>('Weight '!$B$3*MANU!M27)+(2/3*'Weight '!$B$4*MANU!AB27)+(1/5*'Weight '!$B$5*MANU!AQ27)+(1/3*'Weight '!$B$8*MANU!BF27)+('Weight '!$B$9*MANU!BU27)+(0*'Weight '!$B$10*MANU!CJ27)+(0*'Weight '!$B$11*MANU!CY27)+(2/5*'Weight '!$B$14*MANU!DN27)+(0*'Weight '!$B$15*MANU!EC27)+(0*'Weight '!$B$16*MANU!ER27)</f>
        <v>27.90817935537649</v>
      </c>
      <c r="J18" s="1">
        <f>('Weight '!$B$3*MANU!N27)+(2/3*'Weight '!$B$4*MANU!AC27)+(1/5*'Weight '!$B$5*MANU!AR27)+(1/3*'Weight '!$B$8*MANU!BG27)+('Weight '!$B$9*MANU!BV27)+(0*'Weight '!$B$10*MANU!CK27)+(0*'Weight '!$B$11*MANU!CZ27)+(2/5*'Weight '!$B$14*MANU!DO27)+(0*'Weight '!$B$15*MANU!ED27)+(0*'Weight '!$B$16*MANU!ES27)</f>
        <v>28.806190806190791</v>
      </c>
      <c r="K18" s="1">
        <f>('Weight '!$B$3*MANU!O27)+(2/3*'Weight '!$B$4*MANU!AD27)+(1/5*'Weight '!$B$5*MANU!AS27)+(1/3*'Weight '!$B$8*MANU!BH27)+('Weight '!$B$9*MANU!BW27)+(0*'Weight '!$B$10*MANU!CL27)+(0*'Weight '!$B$11*MANU!DA27)+(2/5*'Weight '!$B$14*MANU!DP27)+(0*'Weight '!$B$15*MANU!EE27)+(0*'Weight '!$B$16*MANU!ET27)</f>
        <v>30.255224419007977</v>
      </c>
      <c r="L18" s="1">
        <f>('Weight '!$B$3*MANU!P27)+(2/3*'Weight '!$B$4*MANU!AE27)+(1/5*'Weight '!$B$5*MANU!AT27)+(1/3*'Weight '!$B$8*MANU!BI27)+('Weight '!$B$9*MANU!BX27)+(0*'Weight '!$B$10*MANU!CM27)+(0*'Weight '!$B$11*MANU!DB27)+(2/5*'Weight '!$B$14*MANU!DQ27)+(0*'Weight '!$B$15*MANU!EF27)+(0*'Weight '!$B$16*MANU!EU27)</f>
        <v>27.520067397083142</v>
      </c>
      <c r="M18" s="1">
        <f>('Weight '!$B$3*MANU!Q27)+(2/3*'Weight '!$B$4*MANU!AF27)+(1/5*'Weight '!$B$5*MANU!AU27)+(1/3*'Weight '!$B$8*MANU!BJ27)+('Weight '!$B$9*MANU!BY27)+(0*'Weight '!$B$10*MANU!CN27)+(0*'Weight '!$B$11*MANU!DC27)+(2/5*'Weight '!$B$14*MANU!DR27)+(0*'Weight '!$B$15*MANU!EG27)+(0*'Weight '!$B$16*MANU!EV27)</f>
        <v>23.881559962960552</v>
      </c>
      <c r="N18" s="1">
        <f>('Weight '!$B$3*MANU!R27)+(2/3*'Weight '!$B$4*MANU!AG27)+(1/5*'Weight '!$B$5*MANU!AV27)+(1/3*'Weight '!$B$8*MANU!BK27)+('Weight '!$B$9*MANU!BZ27)+(0*'Weight '!$B$10*MANU!CO27)+(0*'Weight '!$B$11*MANU!DD27)+(2/5*'Weight '!$B$14*MANU!DS27)+(0*'Weight '!$B$15*MANU!EH27)+(0*'Weight '!$B$16*MANU!EW27)</f>
        <v>22.50739692001985</v>
      </c>
      <c r="O18" s="1">
        <f>('Weight '!$B$3*MANU!S27)+(2/3*'Weight '!$B$4*MANU!AH27)+(1/5*'Weight '!$B$5*MANU!AW27)+(1/3*'Weight '!$B$8*MANU!BL27)+('Weight '!$B$9*MANU!CA27)+(0*'Weight '!$B$10*MANU!CP27)+(0*'Weight '!$B$11*MANU!DE27)+(2/5*'Weight '!$B$14*MANU!DT27)+(0*'Weight '!$B$15*MANU!EI27)+(0*'Weight '!$B$16*MANU!EX27)</f>
        <v>15.389670141048267</v>
      </c>
      <c r="P18" s="1">
        <f>('Weight '!$B$3*MANU!T27)+(2/3*'Weight '!$B$4*MANU!AI27)+(1/5*'Weight '!$B$5*MANU!AX27)+(1/3*'Weight '!$B$8*MANU!BM27)+('Weight '!$B$9*MANU!CB27)+(0*'Weight '!$B$10*MANU!CQ27)+(0*'Weight '!$B$11*MANU!DF27)+(2/5*'Weight '!$B$14*MANU!DU27)+(0*'Weight '!$B$15*MANU!EJ27)+(0*'Weight '!$B$16*MANU!EY27)</f>
        <v>0</v>
      </c>
    </row>
    <row r="19" spans="1:16" ht="15">
      <c r="A19" s="1" t="s">
        <v>852</v>
      </c>
      <c r="B19" s="1">
        <f>('Weight '!$B$3*MANU!F28)+(2/3*'Weight '!$B$4*MANU!U28)+(1/5*'Weight '!$B$5*MANU!AJ28)+(1/3*'Weight '!$B$8*MANU!AY28)+('Weight '!$B$9*MANU!BN28)+(0*'Weight '!$B$10*MANU!CC28)+(0*'Weight '!$B$11*MANU!CR28)+(2/5*'Weight '!$B$14*MANU!DG28)+(0*'Weight '!$B$15*MANU!DV28)+(0*'Weight '!$B$16*MANU!EK28)</f>
        <v>19.334418927754147</v>
      </c>
      <c r="C19" s="1">
        <f>('Weight '!$B$3*MANU!G28)+(2/3*'Weight '!$B$4*MANU!V28)+(1/5*'Weight '!$B$5*MANU!AK28)+(1/3*'Weight '!$B$8*MANU!AZ28)+('Weight '!$B$9*MANU!BO28)+(0*'Weight '!$B$10*MANU!CD28)+(0*'Weight '!$B$11*MANU!CS28)+(2/5*'Weight '!$B$14*MANU!DH28)+(0*'Weight '!$B$15*MANU!DW28)+(0*'Weight '!$B$16*MANU!EL28)</f>
        <v>12.048250779138506</v>
      </c>
      <c r="D19" s="1">
        <f>('Weight '!$B$3*MANU!H28)+(2/3*'Weight '!$B$4*MANU!W28)+(1/5*'Weight '!$B$5*MANU!AL28)+(1/3*'Weight '!$B$8*MANU!BA28)+('Weight '!$B$9*MANU!BP28)+(0*'Weight '!$B$10*MANU!CE28)+(0*'Weight '!$B$11*MANU!CT28)+(2/5*'Weight '!$B$14*MANU!DI28)+(0*'Weight '!$B$15*MANU!DX28)+(0*'Weight '!$B$16*MANU!EM28)</f>
        <v>7.5823060739114556</v>
      </c>
      <c r="E19" s="1">
        <f>('Weight '!$B$3*MANU!I28)+(2/3*'Weight '!$B$4*MANU!X28)+(1/5*'Weight '!$B$5*MANU!AM28)+(1/3*'Weight '!$B$8*MANU!BB28)+('Weight '!$B$9*MANU!BQ28)+(0*'Weight '!$B$10*MANU!CF28)+(0*'Weight '!$B$11*MANU!CU28)+(2/5*'Weight '!$B$14*MANU!DJ28)+(0*'Weight '!$B$15*MANU!DY28)+(0*'Weight '!$B$16*MANU!EN28)</f>
        <v>8.6318375109515451</v>
      </c>
      <c r="F19" s="1">
        <f>('Weight '!$B$3*MANU!J28)+(2/3*'Weight '!$B$4*MANU!Y28)+(1/5*'Weight '!$B$5*MANU!AN28)+(1/3*'Weight '!$B$8*MANU!BC28)+('Weight '!$B$9*MANU!BR28)+(0*'Weight '!$B$10*MANU!CG28)+(0*'Weight '!$B$11*MANU!CV28)+(2/5*'Weight '!$B$14*MANU!DK28)+(0*'Weight '!$B$15*MANU!DZ28)+(0*'Weight '!$B$16*MANU!EO28)</f>
        <v>9.9980087142638485</v>
      </c>
      <c r="G19" s="1">
        <f>('Weight '!$B$3*MANU!K28)+(2/3*'Weight '!$B$4*MANU!Z28)+(1/5*'Weight '!$B$5*MANU!AO28)+(1/3*'Weight '!$B$8*MANU!BD28)+('Weight '!$B$9*MANU!BS28)+(0*'Weight '!$B$10*MANU!CH28)+(0*'Weight '!$B$11*MANU!CW28)+(2/5*'Weight '!$B$14*MANU!DL28)+(0*'Weight '!$B$15*MANU!EA28)+(0*'Weight '!$B$16*MANU!EP28)</f>
        <v>7.8996597605293095</v>
      </c>
      <c r="H19" s="1">
        <f>('Weight '!$B$3*MANU!L28)+(2/3*'Weight '!$B$4*MANU!AA28)+(1/5*'Weight '!$B$5*MANU!AP28)+(1/3*'Weight '!$B$8*MANU!BE28)+('Weight '!$B$9*MANU!BT28)+(0*'Weight '!$B$10*MANU!CI28)+(0*'Weight '!$B$11*MANU!CX28)+(2/5*'Weight '!$B$14*MANU!DM28)+(0*'Weight '!$B$15*MANU!EB28)+(0*'Weight '!$B$16*MANU!EQ28)</f>
        <v>13.720770010131703</v>
      </c>
      <c r="I19" s="1">
        <f>('Weight '!$B$3*MANU!M28)+(2/3*'Weight '!$B$4*MANU!AB28)+(1/5*'Weight '!$B$5*MANU!AQ28)+(1/3*'Weight '!$B$8*MANU!BF28)+('Weight '!$B$9*MANU!BU28)+(0*'Weight '!$B$10*MANU!CJ28)+(0*'Weight '!$B$11*MANU!CY28)+(2/5*'Weight '!$B$14*MANU!DN28)+(0*'Weight '!$B$15*MANU!EC28)+(0*'Weight '!$B$16*MANU!ER28)</f>
        <v>13.15106573126589</v>
      </c>
      <c r="J19" s="1">
        <f>('Weight '!$B$3*MANU!N28)+(2/3*'Weight '!$B$4*MANU!AC28)+(1/5*'Weight '!$B$5*MANU!AR28)+(1/3*'Weight '!$B$8*MANU!BG28)+('Weight '!$B$9*MANU!BV28)+(0*'Weight '!$B$10*MANU!CK28)+(0*'Weight '!$B$11*MANU!CZ28)+(2/5*'Weight '!$B$14*MANU!DO28)+(0*'Weight '!$B$15*MANU!ED28)+(0*'Weight '!$B$16*MANU!ES28)</f>
        <v>13.946985626039419</v>
      </c>
      <c r="K19" s="1">
        <f>('Weight '!$B$3*MANU!O28)+(2/3*'Weight '!$B$4*MANU!AD28)+(1/5*'Weight '!$B$5*MANU!AS28)+(1/3*'Weight '!$B$8*MANU!BH28)+('Weight '!$B$9*MANU!BW28)+(0*'Weight '!$B$10*MANU!CL28)+(0*'Weight '!$B$11*MANU!DA28)+(2/5*'Weight '!$B$14*MANU!DP28)+(0*'Weight '!$B$15*MANU!EE28)+(0*'Weight '!$B$16*MANU!ET28)</f>
        <v>12.236399108138224</v>
      </c>
      <c r="L19" s="1">
        <f>('Weight '!$B$3*MANU!P28)+(2/3*'Weight '!$B$4*MANU!AE28)+(1/5*'Weight '!$B$5*MANU!AT28)+(1/3*'Weight '!$B$8*MANU!BI28)+('Weight '!$B$9*MANU!BX28)+(0*'Weight '!$B$10*MANU!CM28)+(0*'Weight '!$B$11*MANU!DB28)+(2/5*'Weight '!$B$14*MANU!DQ28)+(0*'Weight '!$B$15*MANU!EF28)+(0*'Weight '!$B$16*MANU!EU28)</f>
        <v>11.34438911187088</v>
      </c>
      <c r="M19" s="1">
        <f>('Weight '!$B$3*MANU!Q28)+(2/3*'Weight '!$B$4*MANU!AF28)+(1/5*'Weight '!$B$5*MANU!AU28)+(1/3*'Weight '!$B$8*MANU!BJ28)+('Weight '!$B$9*MANU!BY28)+(0*'Weight '!$B$10*MANU!CN28)+(0*'Weight '!$B$11*MANU!DC28)+(2/5*'Weight '!$B$14*MANU!DR28)+(0*'Weight '!$B$15*MANU!EG28)+(0*'Weight '!$B$16*MANU!EV28)</f>
        <v>0</v>
      </c>
      <c r="N19" s="1">
        <f>('Weight '!$B$3*MANU!R28)+(2/3*'Weight '!$B$4*MANU!AG28)+(1/5*'Weight '!$B$5*MANU!AV28)+(1/3*'Weight '!$B$8*MANU!BK28)+('Weight '!$B$9*MANU!BZ28)+(0*'Weight '!$B$10*MANU!CO28)+(0*'Weight '!$B$11*MANU!DD28)+(2/5*'Weight '!$B$14*MANU!DS28)+(0*'Weight '!$B$15*MANU!EH28)+(0*'Weight '!$B$16*MANU!EW28)</f>
        <v>0</v>
      </c>
      <c r="O19" s="1">
        <f>('Weight '!$B$3*MANU!S28)+(2/3*'Weight '!$B$4*MANU!AH28)+(1/5*'Weight '!$B$5*MANU!AW28)+(1/3*'Weight '!$B$8*MANU!BL28)+('Weight '!$B$9*MANU!CA28)+(0*'Weight '!$B$10*MANU!CP28)+(0*'Weight '!$B$11*MANU!DE28)+(2/5*'Weight '!$B$14*MANU!DT28)+(0*'Weight '!$B$15*MANU!EI28)+(0*'Weight '!$B$16*MANU!EX28)</f>
        <v>0</v>
      </c>
      <c r="P19" s="1">
        <f>('Weight '!$B$3*MANU!T28)+(2/3*'Weight '!$B$4*MANU!AI28)+(1/5*'Weight '!$B$5*MANU!AX28)+(1/3*'Weight '!$B$8*MANU!BM28)+('Weight '!$B$9*MANU!CB28)+(0*'Weight '!$B$10*MANU!CQ28)+(0*'Weight '!$B$11*MANU!DF28)+(2/5*'Weight '!$B$14*MANU!DU28)+(0*'Weight '!$B$15*MANU!EJ28)+(0*'Weight '!$B$16*MANU!EY28)</f>
        <v>0</v>
      </c>
    </row>
    <row r="20" spans="1:16" ht="15">
      <c r="A20" s="1" t="s">
        <v>853</v>
      </c>
      <c r="B20" s="1">
        <f>('Weight '!$B$3*MANU!F29)+(2/3*'Weight '!$B$4*MANU!U29)+(1/5*'Weight '!$B$5*MANU!AJ29)+(1/3*'Weight '!$B$8*MANU!AY29)+('Weight '!$B$9*MANU!BN29)+(0*'Weight '!$B$10*MANU!CC29)+(0*'Weight '!$B$11*MANU!CR29)+(2/5*'Weight '!$B$14*MANU!DG29)+(0*'Weight '!$B$15*MANU!DV29)+(0*'Weight '!$B$16*MANU!EK29)</f>
        <v>34.668299912206841</v>
      </c>
      <c r="C20" s="1">
        <f>('Weight '!$B$3*MANU!G29)+(2/3*'Weight '!$B$4*MANU!V29)+(1/5*'Weight '!$B$5*MANU!AK29)+(1/3*'Weight '!$B$8*MANU!AZ29)+('Weight '!$B$9*MANU!BO29)+(0*'Weight '!$B$10*MANU!CD29)+(0*'Weight '!$B$11*MANU!CS29)+(2/5*'Weight '!$B$14*MANU!DH29)+(0*'Weight '!$B$15*MANU!DW29)+(0*'Weight '!$B$16*MANU!EL29)</f>
        <v>35.468054030979374</v>
      </c>
      <c r="D20" s="1">
        <f>('Weight '!$B$3*MANU!H29)+(2/3*'Weight '!$B$4*MANU!W29)+(1/5*'Weight '!$B$5*MANU!AL29)+(1/3*'Weight '!$B$8*MANU!BA29)+('Weight '!$B$9*MANU!BP29)+(0*'Weight '!$B$10*MANU!CE29)+(0*'Weight '!$B$11*MANU!CT29)+(2/5*'Weight '!$B$14*MANU!DI29)+(0*'Weight '!$B$15*MANU!DX29)+(0*'Weight '!$B$16*MANU!EM29)</f>
        <v>36.563246975482528</v>
      </c>
      <c r="E20" s="1">
        <f>('Weight '!$B$3*MANU!I29)+(2/3*'Weight '!$B$4*MANU!X29)+(1/5*'Weight '!$B$5*MANU!AM29)+(1/3*'Weight '!$B$8*MANU!BB29)+('Weight '!$B$9*MANU!BQ29)+(0*'Weight '!$B$10*MANU!CF29)+(0*'Weight '!$B$11*MANU!CU29)+(2/5*'Weight '!$B$14*MANU!DJ29)+(0*'Weight '!$B$15*MANU!DY29)+(0*'Weight '!$B$16*MANU!EN29)</f>
        <v>36.492607011208889</v>
      </c>
      <c r="F20" s="1">
        <f>('Weight '!$B$3*MANU!J29)+(2/3*'Weight '!$B$4*MANU!Y29)+(1/5*'Weight '!$B$5*MANU!AN29)+(1/3*'Weight '!$B$8*MANU!BC29)+('Weight '!$B$9*MANU!BR29)+(0*'Weight '!$B$10*MANU!CG29)+(0*'Weight '!$B$11*MANU!CV29)+(2/5*'Weight '!$B$14*MANU!DK29)+(0*'Weight '!$B$15*MANU!DZ29)+(0*'Weight '!$B$16*MANU!EO29)</f>
        <v>36.118302210609897</v>
      </c>
      <c r="G20" s="1">
        <f>('Weight '!$B$3*MANU!K29)+(2/3*'Weight '!$B$4*MANU!Z29)+(1/5*'Weight '!$B$5*MANU!AO29)+(1/3*'Weight '!$B$8*MANU!BD29)+('Weight '!$B$9*MANU!BS29)+(0*'Weight '!$B$10*MANU!CH29)+(0*'Weight '!$B$11*MANU!CW29)+(2/5*'Weight '!$B$14*MANU!DL29)+(0*'Weight '!$B$15*MANU!EA29)+(0*'Weight '!$B$16*MANU!EP29)</f>
        <v>33.321056399864901</v>
      </c>
      <c r="H20" s="1">
        <f>('Weight '!$B$3*MANU!L29)+(2/3*'Weight '!$B$4*MANU!AA29)+(1/5*'Weight '!$B$5*MANU!AP29)+(1/3*'Weight '!$B$8*MANU!BE29)+('Weight '!$B$9*MANU!BT29)+(0*'Weight '!$B$10*MANU!CI29)+(0*'Weight '!$B$11*MANU!CX29)+(2/5*'Weight '!$B$14*MANU!DM29)+(0*'Weight '!$B$15*MANU!EB29)+(0*'Weight '!$B$16*MANU!EQ29)</f>
        <v>34.370504777555595</v>
      </c>
      <c r="I20" s="1">
        <f>('Weight '!$B$3*MANU!M29)+(2/3*'Weight '!$B$4*MANU!AB29)+(1/5*'Weight '!$B$5*MANU!AQ29)+(1/3*'Weight '!$B$8*MANU!BF29)+('Weight '!$B$9*MANU!BU29)+(0*'Weight '!$B$10*MANU!CJ29)+(0*'Weight '!$B$11*MANU!CY29)+(2/5*'Weight '!$B$14*MANU!DN29)+(0*'Weight '!$B$15*MANU!EC29)+(0*'Weight '!$B$16*MANU!ER29)</f>
        <v>30.784044766708693</v>
      </c>
      <c r="J20" s="1">
        <f>('Weight '!$B$3*MANU!N29)+(2/3*'Weight '!$B$4*MANU!AC29)+(1/5*'Weight '!$B$5*MANU!AR29)+(1/3*'Weight '!$B$8*MANU!BG29)+('Weight '!$B$9*MANU!BV29)+(0*'Weight '!$B$10*MANU!CK29)+(0*'Weight '!$B$11*MANU!CZ29)+(2/5*'Weight '!$B$14*MANU!DO29)+(0*'Weight '!$B$15*MANU!ED29)+(0*'Weight '!$B$16*MANU!ES29)</f>
        <v>31.627029111239622</v>
      </c>
      <c r="K20" s="1">
        <f>('Weight '!$B$3*MANU!O29)+(2/3*'Weight '!$B$4*MANU!AD29)+(1/5*'Weight '!$B$5*MANU!AS29)+(1/3*'Weight '!$B$8*MANU!BH29)+('Weight '!$B$9*MANU!BW29)+(0*'Weight '!$B$10*MANU!CL29)+(0*'Weight '!$B$11*MANU!DA29)+(2/5*'Weight '!$B$14*MANU!DP29)+(0*'Weight '!$B$15*MANU!EE29)+(0*'Weight '!$B$16*MANU!ET29)</f>
        <v>31.797075492219133</v>
      </c>
      <c r="L20" s="1">
        <f>('Weight '!$B$3*MANU!P29)+(2/3*'Weight '!$B$4*MANU!AE29)+(1/5*'Weight '!$B$5*MANU!AT29)+(1/3*'Weight '!$B$8*MANU!BI29)+('Weight '!$B$9*MANU!BX29)+(0*'Weight '!$B$10*MANU!CM29)+(0*'Weight '!$B$11*MANU!DB29)+(2/5*'Weight '!$B$14*MANU!DQ29)+(0*'Weight '!$B$15*MANU!EF29)+(0*'Weight '!$B$16*MANU!EU29)</f>
        <v>30.364408213582124</v>
      </c>
      <c r="M20" s="1">
        <f>('Weight '!$B$3*MANU!Q29)+(2/3*'Weight '!$B$4*MANU!AF29)+(1/5*'Weight '!$B$5*MANU!AU29)+(1/3*'Weight '!$B$8*MANU!BJ29)+('Weight '!$B$9*MANU!BY29)+(0*'Weight '!$B$10*MANU!CN29)+(0*'Weight '!$B$11*MANU!DC29)+(2/5*'Weight '!$B$14*MANU!DR29)+(0*'Weight '!$B$15*MANU!EG29)+(0*'Weight '!$B$16*MANU!EV29)</f>
        <v>27.927197588815332</v>
      </c>
      <c r="N20" s="1">
        <f>('Weight '!$B$3*MANU!R29)+(2/3*'Weight '!$B$4*MANU!AG29)+(1/5*'Weight '!$B$5*MANU!AV29)+(1/3*'Weight '!$B$8*MANU!BK29)+('Weight '!$B$9*MANU!BZ29)+(0*'Weight '!$B$10*MANU!CO29)+(0*'Weight '!$B$11*MANU!DD29)+(2/5*'Weight '!$B$14*MANU!DS29)+(0*'Weight '!$B$15*MANU!EH29)+(0*'Weight '!$B$16*MANU!EW29)</f>
        <v>17.524038054968276</v>
      </c>
      <c r="O20" s="1">
        <f>('Weight '!$B$3*MANU!S29)+(2/3*'Weight '!$B$4*MANU!AH29)+(1/5*'Weight '!$B$5*MANU!AW29)+(1/3*'Weight '!$B$8*MANU!BL29)+('Weight '!$B$9*MANU!CA29)+(0*'Weight '!$B$10*MANU!CP29)+(0*'Weight '!$B$11*MANU!DE29)+(2/5*'Weight '!$B$14*MANU!DT29)+(0*'Weight '!$B$15*MANU!EI29)+(0*'Weight '!$B$16*MANU!EX29)</f>
        <v>18.669218983425658</v>
      </c>
      <c r="P20" s="1">
        <f>('Weight '!$B$3*MANU!T29)+(2/3*'Weight '!$B$4*MANU!AI29)+(1/5*'Weight '!$B$5*MANU!AX29)+(1/3*'Weight '!$B$8*MANU!BM29)+('Weight '!$B$9*MANU!CB29)+(0*'Weight '!$B$10*MANU!CQ29)+(0*'Weight '!$B$11*MANU!DF29)+(2/5*'Weight '!$B$14*MANU!DU29)+(0*'Weight '!$B$15*MANU!EJ29)+(0*'Weight '!$B$16*MANU!EY29)</f>
        <v>19.659657429826908</v>
      </c>
    </row>
    <row r="21" spans="1:16" ht="15">
      <c r="A21" s="1" t="s">
        <v>887</v>
      </c>
      <c r="B21" s="1">
        <f>('Weight '!$B$3*MANU!F30)+(2/3*'Weight '!$B$4*MANU!U30)+(1/5*'Weight '!$B$5*MANU!AJ30)+(1/3*'Weight '!$B$8*MANU!AY30)+('Weight '!$B$9*MANU!BN30)+(0*'Weight '!$B$10*MANU!CC30)+(0*'Weight '!$B$11*MANU!CR30)+(2/5*'Weight '!$B$14*MANU!DG30)+(0*'Weight '!$B$15*MANU!DV30)+(0*'Weight '!$B$16*MANU!EK30)</f>
        <v>35.376091694813411</v>
      </c>
      <c r="C21" s="1">
        <f>('Weight '!$B$3*MANU!G30)+(2/3*'Weight '!$B$4*MANU!V30)+(1/5*'Weight '!$B$5*MANU!AK30)+(1/3*'Weight '!$B$8*MANU!AZ30)+('Weight '!$B$9*MANU!BO30)+(0*'Weight '!$B$10*MANU!CD30)+(0*'Weight '!$B$11*MANU!CS30)+(2/5*'Weight '!$B$14*MANU!DH30)+(0*'Weight '!$B$15*MANU!DW30)+(0*'Weight '!$B$16*MANU!EL30)</f>
        <v>35.317007784534297</v>
      </c>
      <c r="D21" s="1">
        <f>('Weight '!$B$3*MANU!H30)+(2/3*'Weight '!$B$4*MANU!W30)+(1/5*'Weight '!$B$5*MANU!AL30)+(1/3*'Weight '!$B$8*MANU!BA30)+('Weight '!$B$9*MANU!BP30)+(0*'Weight '!$B$10*MANU!CE30)+(0*'Weight '!$B$11*MANU!CT30)+(2/5*'Weight '!$B$14*MANU!DI30)+(0*'Weight '!$B$15*MANU!DX30)+(0*'Weight '!$B$16*MANU!EM30)</f>
        <v>31.630981470549393</v>
      </c>
      <c r="E21" s="1">
        <f>('Weight '!$B$3*MANU!I30)+(2/3*'Weight '!$B$4*MANU!X30)+(1/5*'Weight '!$B$5*MANU!AM30)+(1/3*'Weight '!$B$8*MANU!BB30)+('Weight '!$B$9*MANU!BQ30)+(0*'Weight '!$B$10*MANU!CF30)+(0*'Weight '!$B$11*MANU!CU30)+(2/5*'Weight '!$B$14*MANU!DJ30)+(0*'Weight '!$B$15*MANU!DY30)+(0*'Weight '!$B$16*MANU!EN30)</f>
        <v>28.656855738609273</v>
      </c>
      <c r="F21" s="1">
        <f>('Weight '!$B$3*MANU!J30)+(2/3*'Weight '!$B$4*MANU!Y30)+(1/5*'Weight '!$B$5*MANU!AN30)+(1/3*'Weight '!$B$8*MANU!BC30)+('Weight '!$B$9*MANU!BR30)+(0*'Weight '!$B$10*MANU!CG30)+(0*'Weight '!$B$11*MANU!CV30)+(2/5*'Weight '!$B$14*MANU!DK30)+(0*'Weight '!$B$15*MANU!DZ30)+(0*'Weight '!$B$16*MANU!EO30)</f>
        <v>27.074627936166372</v>
      </c>
      <c r="G21" s="1">
        <f>('Weight '!$B$3*MANU!K30)+(2/3*'Weight '!$B$4*MANU!Z30)+(1/5*'Weight '!$B$5*MANU!AO30)+(1/3*'Weight '!$B$8*MANU!BD30)+('Weight '!$B$9*MANU!BS30)+(0*'Weight '!$B$10*MANU!CH30)+(0*'Weight '!$B$11*MANU!CW30)+(2/5*'Weight '!$B$14*MANU!DL30)+(0*'Weight '!$B$15*MANU!EA30)+(0*'Weight '!$B$16*MANU!EP30)</f>
        <v>24.029089496791613</v>
      </c>
      <c r="H21" s="1">
        <f>('Weight '!$B$3*MANU!L30)+(2/3*'Weight '!$B$4*MANU!AA30)+(1/5*'Weight '!$B$5*MANU!AP30)+(1/3*'Weight '!$B$8*MANU!BE30)+('Weight '!$B$9*MANU!BT30)+(0*'Weight '!$B$10*MANU!CI30)+(0*'Weight '!$B$11*MANU!CX30)+(2/5*'Weight '!$B$14*MANU!DM30)+(0*'Weight '!$B$15*MANU!EB30)+(0*'Weight '!$B$16*MANU!EQ30)</f>
        <v>22.259838101732292</v>
      </c>
      <c r="I21" s="1">
        <f>('Weight '!$B$3*MANU!M30)+(2/3*'Weight '!$B$4*MANU!AB30)+(1/5*'Weight '!$B$5*MANU!AQ30)+(1/3*'Weight '!$B$8*MANU!BF30)+('Weight '!$B$9*MANU!BU30)+(0*'Weight '!$B$10*MANU!CJ30)+(0*'Weight '!$B$11*MANU!CY30)+(2/5*'Weight '!$B$14*MANU!DN30)+(0*'Weight '!$B$15*MANU!EC30)+(0*'Weight '!$B$16*MANU!ER30)</f>
        <v>22.010795502311872</v>
      </c>
      <c r="J21" s="1">
        <f>('Weight '!$B$3*MANU!N30)+(2/3*'Weight '!$B$4*MANU!AC30)+(1/5*'Weight '!$B$5*MANU!AR30)+(1/3*'Weight '!$B$8*MANU!BG30)+('Weight '!$B$9*MANU!BV30)+(0*'Weight '!$B$10*MANU!CK30)+(0*'Weight '!$B$11*MANU!CZ30)+(2/5*'Weight '!$B$14*MANU!DO30)+(0*'Weight '!$B$15*MANU!ED30)+(0*'Weight '!$B$16*MANU!ES30)</f>
        <v>24.303335261229989</v>
      </c>
      <c r="K21" s="1">
        <f>('Weight '!$B$3*MANU!O30)+(2/3*'Weight '!$B$4*MANU!AD30)+(1/5*'Weight '!$B$5*MANU!AS30)+(1/3*'Weight '!$B$8*MANU!BH30)+('Weight '!$B$9*MANU!BW30)+(0*'Weight '!$B$10*MANU!CL30)+(0*'Weight '!$B$11*MANU!DA30)+(2/5*'Weight '!$B$14*MANU!DP30)+(0*'Weight '!$B$15*MANU!EE30)+(0*'Weight '!$B$16*MANU!ET30)</f>
        <v>14.992283520579418</v>
      </c>
      <c r="L21" s="1">
        <f>('Weight '!$B$3*MANU!P30)+(2/3*'Weight '!$B$4*MANU!AE30)+(1/5*'Weight '!$B$5*MANU!AT30)+(1/3*'Weight '!$B$8*MANU!BI30)+('Weight '!$B$9*MANU!BX30)+(0*'Weight '!$B$10*MANU!CM30)+(0*'Weight '!$B$11*MANU!DB30)+(2/5*'Weight '!$B$14*MANU!DQ30)+(0*'Weight '!$B$15*MANU!EF30)+(0*'Weight '!$B$16*MANU!EU30)</f>
        <v>13.305321021823096</v>
      </c>
      <c r="M21" s="1">
        <f>('Weight '!$B$3*MANU!Q30)+(2/3*'Weight '!$B$4*MANU!AF30)+(1/5*'Weight '!$B$5*MANU!AU30)+(1/3*'Weight '!$B$8*MANU!BJ30)+('Weight '!$B$9*MANU!BY30)+(0*'Weight '!$B$10*MANU!CN30)+(0*'Weight '!$B$11*MANU!DC30)+(2/5*'Weight '!$B$14*MANU!DR30)+(0*'Weight '!$B$15*MANU!EG30)+(0*'Weight '!$B$16*MANU!EV30)</f>
        <v>14.372115752622802</v>
      </c>
      <c r="N21" s="1">
        <f>('Weight '!$B$3*MANU!R30)+(2/3*'Weight '!$B$4*MANU!AG30)+(1/5*'Weight '!$B$5*MANU!AV30)+(1/3*'Weight '!$B$8*MANU!BK30)+('Weight '!$B$9*MANU!BZ30)+(0*'Weight '!$B$10*MANU!CO30)+(0*'Weight '!$B$11*MANU!DD30)+(2/5*'Weight '!$B$14*MANU!DS30)+(0*'Weight '!$B$15*MANU!EH30)+(0*'Weight '!$B$16*MANU!EW30)</f>
        <v>17.347082452431273</v>
      </c>
      <c r="O21" s="1">
        <f>('Weight '!$B$3*MANU!S30)+(2/3*'Weight '!$B$4*MANU!AH30)+(1/5*'Weight '!$B$5*MANU!AW30)+(1/3*'Weight '!$B$8*MANU!BL30)+('Weight '!$B$9*MANU!CA30)+(0*'Weight '!$B$10*MANU!CP30)+(0*'Weight '!$B$11*MANU!DE30)+(2/5*'Weight '!$B$14*MANU!DT30)+(0*'Weight '!$B$15*MANU!EI30)+(0*'Weight '!$B$16*MANU!EX30)</f>
        <v>20.829974650339352</v>
      </c>
      <c r="P21" s="1">
        <f>('Weight '!$B$3*MANU!T30)+(2/3*'Weight '!$B$4*MANU!AI30)+(1/5*'Weight '!$B$5*MANU!AX30)+(1/3*'Weight '!$B$8*MANU!BM30)+('Weight '!$B$9*MANU!CB30)+(0*'Weight '!$B$10*MANU!CQ30)+(0*'Weight '!$B$11*MANU!DF30)+(2/5*'Weight '!$B$14*MANU!DU30)+(0*'Weight '!$B$15*MANU!EJ30)+(0*'Weight '!$B$16*MANU!EY30)</f>
        <v>16.19106447852209</v>
      </c>
    </row>
    <row r="22" spans="1:16" ht="15">
      <c r="A22" s="1" t="s">
        <v>937</v>
      </c>
      <c r="B22" s="1">
        <f>('Weight '!$B$3*MANU!F31)+(2/3*'Weight '!$B$4*MANU!U31)+(1/5*'Weight '!$B$5*MANU!AJ31)+(1/3*'Weight '!$B$8*MANU!AY31)+('Weight '!$B$9*MANU!BN31)+(0*'Weight '!$B$10*MANU!CC31)+(0*'Weight '!$B$11*MANU!CR31)+(2/5*'Weight '!$B$14*MANU!DG31)+(0*'Weight '!$B$15*MANU!DV31)+(0*'Weight '!$B$16*MANU!EK31)</f>
        <v>26.652994575116807</v>
      </c>
      <c r="C22" s="1">
        <f>('Weight '!$B$3*MANU!G31)+(2/3*'Weight '!$B$4*MANU!V31)+(1/5*'Weight '!$B$5*MANU!AK31)+(1/3*'Weight '!$B$8*MANU!AZ31)+('Weight '!$B$9*MANU!BO31)+(0*'Weight '!$B$10*MANU!CD31)+(0*'Weight '!$B$11*MANU!CS31)+(2/5*'Weight '!$B$14*MANU!DH31)+(0*'Weight '!$B$15*MANU!DW31)+(0*'Weight '!$B$16*MANU!EL31)</f>
        <v>27.735195563630668</v>
      </c>
      <c r="D22" s="1">
        <f>('Weight '!$B$3*MANU!H31)+(2/3*'Weight '!$B$4*MANU!W31)+(1/5*'Weight '!$B$5*MANU!AL31)+(1/3*'Weight '!$B$8*MANU!BA31)+('Weight '!$B$9*MANU!BP31)+(0*'Weight '!$B$10*MANU!CE31)+(0*'Weight '!$B$11*MANU!CT31)+(2/5*'Weight '!$B$14*MANU!DI31)+(0*'Weight '!$B$15*MANU!DX31)+(0*'Weight '!$B$16*MANU!EM31)</f>
        <v>29.351586240589334</v>
      </c>
      <c r="E22" s="1">
        <f>('Weight '!$B$3*MANU!I31)+(2/3*'Weight '!$B$4*MANU!X31)+(1/5*'Weight '!$B$5*MANU!AM31)+(1/3*'Weight '!$B$8*MANU!BB31)+('Weight '!$B$9*MANU!BQ31)+(0*'Weight '!$B$10*MANU!CF31)+(0*'Weight '!$B$11*MANU!CU31)+(2/5*'Weight '!$B$14*MANU!DJ31)+(0*'Weight '!$B$15*MANU!DY31)+(0*'Weight '!$B$16*MANU!EN31)</f>
        <v>30.060314571830752</v>
      </c>
      <c r="F22" s="1">
        <f>('Weight '!$B$3*MANU!J31)+(2/3*'Weight '!$B$4*MANU!Y31)+(1/5*'Weight '!$B$5*MANU!AN31)+(1/3*'Weight '!$B$8*MANU!BC31)+('Weight '!$B$9*MANU!BR31)+(0*'Weight '!$B$10*MANU!CG31)+(0*'Weight '!$B$11*MANU!CV31)+(2/5*'Weight '!$B$14*MANU!DK31)+(0*'Weight '!$B$15*MANU!DZ31)+(0*'Weight '!$B$16*MANU!EO31)</f>
        <v>27.608018530690362</v>
      </c>
      <c r="G22" s="1">
        <f>('Weight '!$B$3*MANU!K31)+(2/3*'Weight '!$B$4*MANU!Z31)+(1/5*'Weight '!$B$5*MANU!AO31)+(1/3*'Weight '!$B$8*MANU!BD31)+('Weight '!$B$9*MANU!BS31)+(0*'Weight '!$B$10*MANU!CH31)+(0*'Weight '!$B$11*MANU!CW31)+(2/5*'Weight '!$B$14*MANU!DL31)+(0*'Weight '!$B$15*MANU!EA31)+(0*'Weight '!$B$16*MANU!EP31)</f>
        <v>24.005099446008515</v>
      </c>
      <c r="H22" s="1">
        <f>('Weight '!$B$3*MANU!L31)+(2/3*'Weight '!$B$4*MANU!AA31)+(1/5*'Weight '!$B$5*MANU!AP31)+(1/3*'Weight '!$B$8*MANU!BE31)+('Weight '!$B$9*MANU!BT31)+(0*'Weight '!$B$10*MANU!CI31)+(0*'Weight '!$B$11*MANU!CX31)+(2/5*'Weight '!$B$14*MANU!DM31)+(0*'Weight '!$B$15*MANU!EB31)+(0*'Weight '!$B$16*MANU!EQ31)</f>
        <v>25.581997750416413</v>
      </c>
      <c r="I22" s="1">
        <f>('Weight '!$B$3*MANU!M31)+(2/3*'Weight '!$B$4*MANU!AB31)+(1/5*'Weight '!$B$5*MANU!AQ31)+(1/3*'Weight '!$B$8*MANU!BF31)+('Weight '!$B$9*MANU!BU31)+(0*'Weight '!$B$10*MANU!CJ31)+(0*'Weight '!$B$11*MANU!CY31)+(2/5*'Weight '!$B$14*MANU!DN31)+(0*'Weight '!$B$15*MANU!EC31)+(0*'Weight '!$B$16*MANU!ER31)</f>
        <v>20.880591001282408</v>
      </c>
      <c r="J22" s="1">
        <f>('Weight '!$B$3*MANU!N31)+(2/3*'Weight '!$B$4*MANU!AC31)+(1/5*'Weight '!$B$5*MANU!AR31)+(1/3*'Weight '!$B$8*MANU!BG31)+('Weight '!$B$9*MANU!BV31)+(0*'Weight '!$B$10*MANU!CK31)+(0*'Weight '!$B$11*MANU!CZ31)+(2/5*'Weight '!$B$14*MANU!DO31)+(0*'Weight '!$B$15*MANU!ED31)+(0*'Weight '!$B$16*MANU!ES31)</f>
        <v>8.2742779990807289</v>
      </c>
      <c r="K22" s="1">
        <f>('Weight '!$B$3*MANU!O31)+(2/3*'Weight '!$B$4*MANU!AD31)+(1/5*'Weight '!$B$5*MANU!AS31)+(1/3*'Weight '!$B$8*MANU!BH31)+('Weight '!$B$9*MANU!BW31)+(0*'Weight '!$B$10*MANU!CL31)+(0*'Weight '!$B$11*MANU!DA31)+(2/5*'Weight '!$B$14*MANU!DP31)+(0*'Weight '!$B$15*MANU!EE31)+(0*'Weight '!$B$16*MANU!ET31)</f>
        <v>9.8809932785660823</v>
      </c>
      <c r="L22" s="1">
        <f>('Weight '!$B$3*MANU!P31)+(2/3*'Weight '!$B$4*MANU!AE31)+(1/5*'Weight '!$B$5*MANU!AT31)+(1/3*'Weight '!$B$8*MANU!BI31)+('Weight '!$B$9*MANU!BX31)+(0*'Weight '!$B$10*MANU!CM31)+(0*'Weight '!$B$11*MANU!DB31)+(2/5*'Weight '!$B$14*MANU!DQ31)+(0*'Weight '!$B$15*MANU!EF31)+(0*'Weight '!$B$16*MANU!EU31)</f>
        <v>7.3574742679870626</v>
      </c>
      <c r="M22" s="1">
        <f>('Weight '!$B$3*MANU!Q31)+(2/3*'Weight '!$B$4*MANU!AF31)+(1/5*'Weight '!$B$5*MANU!AU31)+(1/3*'Weight '!$B$8*MANU!BJ31)+('Weight '!$B$9*MANU!BY31)+(0*'Weight '!$B$10*MANU!CN31)+(0*'Weight '!$B$11*MANU!DC31)+(2/5*'Weight '!$B$14*MANU!DR31)+(0*'Weight '!$B$15*MANU!EG31)+(0*'Weight '!$B$16*MANU!EV31)</f>
        <v>9.0220546989775343</v>
      </c>
      <c r="N22" s="1">
        <f>('Weight '!$B$3*MANU!R31)+(2/3*'Weight '!$B$4*MANU!AG31)+(1/5*'Weight '!$B$5*MANU!AV31)+(1/3*'Weight '!$B$8*MANU!BK31)+('Weight '!$B$9*MANU!BZ31)+(0*'Weight '!$B$10*MANU!CO31)+(0*'Weight '!$B$11*MANU!DD31)+(2/5*'Weight '!$B$14*MANU!DS31)+(0*'Weight '!$B$15*MANU!EH31)+(0*'Weight '!$B$16*MANU!EW31)</f>
        <v>9.7146133163517803</v>
      </c>
      <c r="O22" s="1">
        <f>('Weight '!$B$3*MANU!S31)+(2/3*'Weight '!$B$4*MANU!AH31)+(1/5*'Weight '!$B$5*MANU!AW31)+(1/3*'Weight '!$B$8*MANU!BL31)+('Weight '!$B$9*MANU!CA31)+(0*'Weight '!$B$10*MANU!CP31)+(0*'Weight '!$B$11*MANU!DE31)+(2/5*'Weight '!$B$14*MANU!DT31)+(0*'Weight '!$B$15*MANU!EI31)+(0*'Weight '!$B$16*MANU!EX31)</f>
        <v>16.494011759384883</v>
      </c>
      <c r="P22" s="1">
        <f>('Weight '!$B$3*MANU!T31)+(2/3*'Weight '!$B$4*MANU!AI31)+(1/5*'Weight '!$B$5*MANU!AX31)+(1/3*'Weight '!$B$8*MANU!BM31)+('Weight '!$B$9*MANU!CB31)+(0*'Weight '!$B$10*MANU!CQ31)+(0*'Weight '!$B$11*MANU!DF31)+(2/5*'Weight '!$B$14*MANU!DU31)+(0*'Weight '!$B$15*MANU!EJ31)+(0*'Weight '!$B$16*MANU!EY31)</f>
        <v>14.765232870316321</v>
      </c>
    </row>
    <row r="23" spans="1:16" ht="15">
      <c r="A23" s="1" t="s">
        <v>546</v>
      </c>
      <c r="B23" s="1">
        <f>('Weight '!$B$3*MANU!F32)+(2/3*'Weight '!$B$4*MANU!U32)+(1/5*'Weight '!$B$5*MANU!AJ32)+(1/3*'Weight '!$B$8*MANU!AY32)+('Weight '!$B$9*MANU!BN32)+(0*'Weight '!$B$10*MANU!CC32)+(0*'Weight '!$B$11*MANU!CR32)+(2/5*'Weight '!$B$14*MANU!DG32)+(0*'Weight '!$B$15*MANU!DV32)+(0*'Weight '!$B$16*MANU!EK32)</f>
        <v>29.538319528989099</v>
      </c>
      <c r="C23" s="1">
        <f>('Weight '!$B$3*MANU!G32)+(2/3*'Weight '!$B$4*MANU!V32)+(1/5*'Weight '!$B$5*MANU!AK32)+(1/3*'Weight '!$B$8*MANU!AZ32)+('Weight '!$B$9*MANU!BO32)+(0*'Weight '!$B$10*MANU!CD32)+(0*'Weight '!$B$11*MANU!CS32)+(2/5*'Weight '!$B$14*MANU!DH32)+(0*'Weight '!$B$15*MANU!DW32)+(0*'Weight '!$B$16*MANU!EL32)</f>
        <v>31.378375410622656</v>
      </c>
      <c r="D23" s="1">
        <f>('Weight '!$B$3*MANU!H32)+(2/3*'Weight '!$B$4*MANU!W32)+(1/5*'Weight '!$B$5*MANU!AL32)+(1/3*'Weight '!$B$8*MANU!BA32)+('Weight '!$B$9*MANU!BP32)+(0*'Weight '!$B$10*MANU!CE32)+(0*'Weight '!$B$11*MANU!CT32)+(2/5*'Weight '!$B$14*MANU!DI32)+(0*'Weight '!$B$15*MANU!DX32)+(0*'Weight '!$B$16*MANU!EM32)</f>
        <v>31.415490098828005</v>
      </c>
      <c r="E23" s="1">
        <f>('Weight '!$B$3*MANU!I32)+(2/3*'Weight '!$B$4*MANU!X32)+(1/5*'Weight '!$B$5*MANU!AM32)+(1/3*'Weight '!$B$8*MANU!BB32)+('Weight '!$B$9*MANU!BQ32)+(0*'Weight '!$B$10*MANU!CF32)+(0*'Weight '!$B$11*MANU!CU32)+(2/5*'Weight '!$B$14*MANU!DJ32)+(0*'Weight '!$B$15*MANU!DY32)+(0*'Weight '!$B$16*MANU!EN32)</f>
        <v>34.58444472194472</v>
      </c>
      <c r="F23" s="1">
        <f>('Weight '!$B$3*MANU!J32)+(2/3*'Weight '!$B$4*MANU!Y32)+(1/5*'Weight '!$B$5*MANU!AN32)+(1/3*'Weight '!$B$8*MANU!BC32)+('Weight '!$B$9*MANU!BR32)+(0*'Weight '!$B$10*MANU!CG32)+(0*'Weight '!$B$11*MANU!CV32)+(2/5*'Weight '!$B$14*MANU!DK32)+(0*'Weight '!$B$15*MANU!DZ32)+(0*'Weight '!$B$16*MANU!EO32)</f>
        <v>34.888386867110256</v>
      </c>
      <c r="G23" s="1">
        <f>('Weight '!$B$3*MANU!K32)+(2/3*'Weight '!$B$4*MANU!Z32)+(1/5*'Weight '!$B$5*MANU!AO32)+(1/3*'Weight '!$B$8*MANU!BD32)+('Weight '!$B$9*MANU!BS32)+(0*'Weight '!$B$10*MANU!CH32)+(0*'Weight '!$B$11*MANU!CW32)+(2/5*'Weight '!$B$14*MANU!DL32)+(0*'Weight '!$B$15*MANU!EA32)+(0*'Weight '!$B$16*MANU!EP32)</f>
        <v>34.572744090441908</v>
      </c>
      <c r="H23" s="1">
        <f>('Weight '!$B$3*MANU!L32)+(2/3*'Weight '!$B$4*MANU!AA32)+(1/5*'Weight '!$B$5*MANU!AP32)+(1/3*'Weight '!$B$8*MANU!BE32)+('Weight '!$B$9*MANU!BT32)+(0*'Weight '!$B$10*MANU!CI32)+(0*'Weight '!$B$11*MANU!CX32)+(2/5*'Weight '!$B$14*MANU!DM32)+(0*'Weight '!$B$15*MANU!EB32)+(0*'Weight '!$B$16*MANU!EQ32)</f>
        <v>36.033982240437155</v>
      </c>
      <c r="I23" s="1">
        <f>('Weight '!$B$3*MANU!M32)+(2/3*'Weight '!$B$4*MANU!AB32)+(1/5*'Weight '!$B$5*MANU!AQ32)+(1/3*'Weight '!$B$8*MANU!BF32)+('Weight '!$B$9*MANU!BU32)+(0*'Weight '!$B$10*MANU!CJ32)+(0*'Weight '!$B$11*MANU!CY32)+(2/5*'Weight '!$B$14*MANU!DN32)+(0*'Weight '!$B$15*MANU!EC32)+(0*'Weight '!$B$16*MANU!ER32)</f>
        <v>36.929310344827577</v>
      </c>
      <c r="J23" s="1">
        <f>('Weight '!$B$3*MANU!N32)+(2/3*'Weight '!$B$4*MANU!AC32)+(1/5*'Weight '!$B$5*MANU!AR32)+(1/3*'Weight '!$B$8*MANU!BG32)+('Weight '!$B$9*MANU!BV32)+(0*'Weight '!$B$10*MANU!CK32)+(0*'Weight '!$B$11*MANU!CZ32)+(2/5*'Weight '!$B$14*MANU!DO32)+(0*'Weight '!$B$15*MANU!ED32)+(0*'Weight '!$B$16*MANU!ES32)</f>
        <v>30.524153659382581</v>
      </c>
      <c r="K23" s="1">
        <f>('Weight '!$B$3*MANU!O32)+(2/3*'Weight '!$B$4*MANU!AD32)+(1/5*'Weight '!$B$5*MANU!AS32)+(1/3*'Weight '!$B$8*MANU!BH32)+('Weight '!$B$9*MANU!BW32)+(0*'Weight '!$B$10*MANU!CL32)+(0*'Weight '!$B$11*MANU!DA32)+(2/5*'Weight '!$B$14*MANU!DP32)+(0*'Weight '!$B$15*MANU!EE32)+(0*'Weight '!$B$16*MANU!ET32)</f>
        <v>32.768634833318274</v>
      </c>
      <c r="L23" s="1">
        <f>('Weight '!$B$3*MANU!P32)+(2/3*'Weight '!$B$4*MANU!AE32)+(1/5*'Weight '!$B$5*MANU!AT32)+(1/3*'Weight '!$B$8*MANU!BI32)+('Weight '!$B$9*MANU!BX32)+(0*'Weight '!$B$10*MANU!CM32)+(0*'Weight '!$B$11*MANU!DB32)+(2/5*'Weight '!$B$14*MANU!DQ32)+(0*'Weight '!$B$15*MANU!EF32)+(0*'Weight '!$B$16*MANU!EU32)</f>
        <v>16.55045477058848</v>
      </c>
      <c r="M23" s="1">
        <f>('Weight '!$B$3*MANU!Q32)+(2/3*'Weight '!$B$4*MANU!AF32)+(1/5*'Weight '!$B$5*MANU!AU32)+(1/3*'Weight '!$B$8*MANU!BJ32)+('Weight '!$B$9*MANU!BY32)+(0*'Weight '!$B$10*MANU!CN32)+(0*'Weight '!$B$11*MANU!DC32)+(2/5*'Weight '!$B$14*MANU!DR32)+(0*'Weight '!$B$15*MANU!EG32)+(0*'Weight '!$B$16*MANU!EV32)</f>
        <v>11.861148325358833</v>
      </c>
      <c r="N23" s="1">
        <f>('Weight '!$B$3*MANU!R32)+(2/3*'Weight '!$B$4*MANU!AG32)+(1/5*'Weight '!$B$5*MANU!AV32)+(1/3*'Weight '!$B$8*MANU!BK32)+('Weight '!$B$9*MANU!BZ32)+(0*'Weight '!$B$10*MANU!CO32)+(0*'Weight '!$B$11*MANU!DD32)+(2/5*'Weight '!$B$14*MANU!DS32)+(0*'Weight '!$B$15*MANU!EH32)+(0*'Weight '!$B$16*MANU!EW32)</f>
        <v>13.038705641189454</v>
      </c>
      <c r="O23" s="1">
        <f>('Weight '!$B$3*MANU!S32)+(2/3*'Weight '!$B$4*MANU!AH32)+(1/5*'Weight '!$B$5*MANU!AW32)+(1/3*'Weight '!$B$8*MANU!BL32)+('Weight '!$B$9*MANU!CA32)+(0*'Weight '!$B$10*MANU!CP32)+(0*'Weight '!$B$11*MANU!DE32)+(2/5*'Weight '!$B$14*MANU!DT32)+(0*'Weight '!$B$15*MANU!EI32)+(0*'Weight '!$B$16*MANU!EX32)</f>
        <v>12.422944915254236</v>
      </c>
      <c r="P23" s="1">
        <f>('Weight '!$B$3*MANU!T32)+(2/3*'Weight '!$B$4*MANU!AI32)+(1/5*'Weight '!$B$5*MANU!AX32)+(1/3*'Weight '!$B$8*MANU!BM32)+('Weight '!$B$9*MANU!CB32)+(0*'Weight '!$B$10*MANU!CQ32)+(0*'Weight '!$B$11*MANU!DF32)+(2/5*'Weight '!$B$14*MANU!DU32)+(0*'Weight '!$B$15*MANU!EJ32)+(0*'Weight '!$B$16*MANU!EY32)</f>
        <v>12.490501165501165</v>
      </c>
    </row>
    <row r="24" spans="1:16" ht="15">
      <c r="A24" s="1" t="s">
        <v>604</v>
      </c>
      <c r="B24" s="1">
        <f>('Weight '!$B$3*MANU!F33)+(2/3*'Weight '!$B$4*MANU!U33)+(1/5*'Weight '!$B$5*MANU!AJ33)+(1/3*'Weight '!$B$8*MANU!AY33)+('Weight '!$B$9*MANU!BN33)+(0*'Weight '!$B$10*MANU!CC33)+(0*'Weight '!$B$11*MANU!CR33)+(2/5*'Weight '!$B$14*MANU!DG33)+(0*'Weight '!$B$15*MANU!DV33)+(0*'Weight '!$B$16*MANU!EK33)</f>
        <v>35.125593467642247</v>
      </c>
      <c r="C24" s="1">
        <f>('Weight '!$B$3*MANU!G33)+(2/3*'Weight '!$B$4*MANU!V33)+(1/5*'Weight '!$B$5*MANU!AK33)+(1/3*'Weight '!$B$8*MANU!AZ33)+('Weight '!$B$9*MANU!BO33)+(0*'Weight '!$B$10*MANU!CD33)+(0*'Weight '!$B$11*MANU!CS33)+(2/5*'Weight '!$B$14*MANU!DH33)+(0*'Weight '!$B$15*MANU!DW33)+(0*'Weight '!$B$16*MANU!EL33)</f>
        <v>32.980320813471181</v>
      </c>
      <c r="D24" s="1">
        <f>('Weight '!$B$3*MANU!H33)+(2/3*'Weight '!$B$4*MANU!W33)+(1/5*'Weight '!$B$5*MANU!AL33)+(1/3*'Weight '!$B$8*MANU!BA33)+('Weight '!$B$9*MANU!BP33)+(0*'Weight '!$B$10*MANU!CE33)+(0*'Weight '!$B$11*MANU!CT33)+(2/5*'Weight '!$B$14*MANU!DI33)+(0*'Weight '!$B$15*MANU!DX33)+(0*'Weight '!$B$16*MANU!EM33)</f>
        <v>29.401326665905394</v>
      </c>
      <c r="E24" s="1">
        <f>('Weight '!$B$3*MANU!I33)+(2/3*'Weight '!$B$4*MANU!X33)+(1/5*'Weight '!$B$5*MANU!AM33)+(1/3*'Weight '!$B$8*MANU!BB33)+('Weight '!$B$9*MANU!BQ33)+(0*'Weight '!$B$10*MANU!CF33)+(0*'Weight '!$B$11*MANU!CU33)+(2/5*'Weight '!$B$14*MANU!DJ33)+(0*'Weight '!$B$15*MANU!DY33)+(0*'Weight '!$B$16*MANU!EN33)</f>
        <v>30.342130297410524</v>
      </c>
      <c r="F24" s="1">
        <f>('Weight '!$B$3*MANU!J33)+(2/3*'Weight '!$B$4*MANU!Y33)+(1/5*'Weight '!$B$5*MANU!AN33)+(1/3*'Weight '!$B$8*MANU!BC33)+('Weight '!$B$9*MANU!BR33)+(0*'Weight '!$B$10*MANU!CG33)+(0*'Weight '!$B$11*MANU!CV33)+(2/5*'Weight '!$B$14*MANU!DK33)+(0*'Weight '!$B$15*MANU!DZ33)+(0*'Weight '!$B$16*MANU!EO33)</f>
        <v>31.90434189993012</v>
      </c>
      <c r="G24" s="1">
        <f>('Weight '!$B$3*MANU!K33)+(2/3*'Weight '!$B$4*MANU!Z33)+(1/5*'Weight '!$B$5*MANU!AO33)+(1/3*'Weight '!$B$8*MANU!BD33)+('Weight '!$B$9*MANU!BS33)+(0*'Weight '!$B$10*MANU!CH33)+(0*'Weight '!$B$11*MANU!CW33)+(2/5*'Weight '!$B$14*MANU!DL33)+(0*'Weight '!$B$15*MANU!EA33)+(0*'Weight '!$B$16*MANU!EP33)</f>
        <v>33.082276740483415</v>
      </c>
      <c r="H24" s="1">
        <f>('Weight '!$B$3*MANU!L33)+(2/3*'Weight '!$B$4*MANU!AA33)+(1/5*'Weight '!$B$5*MANU!AP33)+(1/3*'Weight '!$B$8*MANU!BE33)+('Weight '!$B$9*MANU!BT33)+(0*'Weight '!$B$10*MANU!CI33)+(0*'Weight '!$B$11*MANU!CX33)+(2/5*'Weight '!$B$14*MANU!DM33)+(0*'Weight '!$B$15*MANU!EB33)+(0*'Weight '!$B$16*MANU!EQ33)</f>
        <v>30.676857611655024</v>
      </c>
      <c r="I24" s="1">
        <f>('Weight '!$B$3*MANU!M33)+(2/3*'Weight '!$B$4*MANU!AB33)+(1/5*'Weight '!$B$5*MANU!AQ33)+(1/3*'Weight '!$B$8*MANU!BF33)+('Weight '!$B$9*MANU!BU33)+(0*'Weight '!$B$10*MANU!CJ33)+(0*'Weight '!$B$11*MANU!CY33)+(2/5*'Weight '!$B$14*MANU!DN33)+(0*'Weight '!$B$15*MANU!EC33)+(0*'Weight '!$B$16*MANU!ER33)</f>
        <v>31.923929872495425</v>
      </c>
      <c r="J24" s="1">
        <f>('Weight '!$B$3*MANU!N33)+(2/3*'Weight '!$B$4*MANU!AC33)+(1/5*'Weight '!$B$5*MANU!AR33)+(1/3*'Weight '!$B$8*MANU!BG33)+('Weight '!$B$9*MANU!BV33)+(0*'Weight '!$B$10*MANU!CK33)+(0*'Weight '!$B$11*MANU!CZ33)+(2/5*'Weight '!$B$14*MANU!DO33)+(0*'Weight '!$B$15*MANU!ED33)+(0*'Weight '!$B$16*MANU!ES33)</f>
        <v>30.974843304843287</v>
      </c>
      <c r="K24" s="1">
        <f>('Weight '!$B$3*MANU!O33)+(2/3*'Weight '!$B$4*MANU!AD33)+(1/5*'Weight '!$B$5*MANU!AS33)+(1/3*'Weight '!$B$8*MANU!BH33)+('Weight '!$B$9*MANU!BW33)+(0*'Weight '!$B$10*MANU!CL33)+(0*'Weight '!$B$11*MANU!DA33)+(2/5*'Weight '!$B$14*MANU!DP33)+(0*'Weight '!$B$15*MANU!EE33)+(0*'Weight '!$B$16*MANU!ET33)</f>
        <v>33.596843767393445</v>
      </c>
      <c r="L24" s="1">
        <f>('Weight '!$B$3*MANU!P33)+(2/3*'Weight '!$B$4*MANU!AE33)+(1/5*'Weight '!$B$5*MANU!AT33)+(1/3*'Weight '!$B$8*MANU!BI33)+('Weight '!$B$9*MANU!BX33)+(0*'Weight '!$B$10*MANU!CM33)+(0*'Weight '!$B$11*MANU!DB33)+(2/5*'Weight '!$B$14*MANU!DQ33)+(0*'Weight '!$B$15*MANU!EF33)+(0*'Weight '!$B$16*MANU!EU33)</f>
        <v>33.036444116384175</v>
      </c>
      <c r="M24" s="1">
        <f>('Weight '!$B$3*MANU!Q33)+(2/3*'Weight '!$B$4*MANU!AF33)+(1/5*'Weight '!$B$5*MANU!AU33)+(1/3*'Weight '!$B$8*MANU!BJ33)+('Weight '!$B$9*MANU!BY33)+(0*'Weight '!$B$10*MANU!CN33)+(0*'Weight '!$B$11*MANU!DC33)+(2/5*'Weight '!$B$14*MANU!DR33)+(0*'Weight '!$B$15*MANU!EG33)+(0*'Weight '!$B$16*MANU!EV33)</f>
        <v>29.016214510536983</v>
      </c>
      <c r="N24" s="1">
        <f>('Weight '!$B$3*MANU!R33)+(2/3*'Weight '!$B$4*MANU!AG33)+(1/5*'Weight '!$B$5*MANU!AV33)+(1/3*'Weight '!$B$8*MANU!BK33)+('Weight '!$B$9*MANU!BZ33)+(0*'Weight '!$B$10*MANU!CO33)+(0*'Weight '!$B$11*MANU!DD33)+(2/5*'Weight '!$B$14*MANU!DS33)+(0*'Weight '!$B$15*MANU!EH33)+(0*'Weight '!$B$16*MANU!EW33)</f>
        <v>16.328512906846235</v>
      </c>
      <c r="O24" s="1">
        <f>('Weight '!$B$3*MANU!S33)+(2/3*'Weight '!$B$4*MANU!AH33)+(1/5*'Weight '!$B$5*MANU!AW33)+(1/3*'Weight '!$B$8*MANU!BL33)+('Weight '!$B$9*MANU!CA33)+(0*'Weight '!$B$10*MANU!CP33)+(0*'Weight '!$B$11*MANU!DE33)+(2/5*'Weight '!$B$14*MANU!DT33)+(0*'Weight '!$B$15*MANU!EI33)+(0*'Weight '!$B$16*MANU!EX33)</f>
        <v>19.070448116300394</v>
      </c>
      <c r="P24" s="1">
        <f>('Weight '!$B$3*MANU!T33)+(2/3*'Weight '!$B$4*MANU!AI33)+(1/5*'Weight '!$B$5*MANU!AX33)+(1/3*'Weight '!$B$8*MANU!BM33)+('Weight '!$B$9*MANU!CB33)+(0*'Weight '!$B$10*MANU!CQ33)+(0*'Weight '!$B$11*MANU!DF33)+(2/5*'Weight '!$B$14*MANU!DU33)+(0*'Weight '!$B$15*MANU!EJ33)+(0*'Weight '!$B$16*MANU!EY33)</f>
        <v>16.076653373213681</v>
      </c>
    </row>
    <row r="25" spans="1:16" ht="15">
      <c r="A25" s="1" t="s">
        <v>606</v>
      </c>
      <c r="B25" s="1">
        <f>('Weight '!$B$3*MANU!F34)+(2/3*'Weight '!$B$4*MANU!U34)+(1/5*'Weight '!$B$5*MANU!AJ34)+(1/3*'Weight '!$B$8*MANU!AY34)+('Weight '!$B$9*MANU!BN34)+(0*'Weight '!$B$10*MANU!CC34)+(0*'Weight '!$B$11*MANU!CR34)+(2/5*'Weight '!$B$14*MANU!DG34)+(0*'Weight '!$B$15*MANU!DV34)+(0*'Weight '!$B$16*MANU!EK34)</f>
        <v>33.877842229151383</v>
      </c>
      <c r="C25" s="1">
        <f>('Weight '!$B$3*MANU!G34)+(2/3*'Weight '!$B$4*MANU!V34)+(1/5*'Weight '!$B$5*MANU!AK34)+(1/3*'Weight '!$B$8*MANU!AZ34)+('Weight '!$B$9*MANU!BO34)+(0*'Weight '!$B$10*MANU!CD34)+(0*'Weight '!$B$11*MANU!CS34)+(2/5*'Weight '!$B$14*MANU!DH34)+(0*'Weight '!$B$15*MANU!DW34)+(0*'Weight '!$B$16*MANU!EL34)</f>
        <v>33.530801982503405</v>
      </c>
      <c r="D25" s="1">
        <f>('Weight '!$B$3*MANU!H34)+(2/3*'Weight '!$B$4*MANU!W34)+(1/5*'Weight '!$B$5*MANU!AL34)+(1/3*'Weight '!$B$8*MANU!BA34)+('Weight '!$B$9*MANU!BP34)+(0*'Weight '!$B$10*MANU!CE34)+(0*'Weight '!$B$11*MANU!CT34)+(2/5*'Weight '!$B$14*MANU!DI34)+(0*'Weight '!$B$15*MANU!DX34)+(0*'Weight '!$B$16*MANU!EM34)</f>
        <v>34.181597645148173</v>
      </c>
      <c r="E25" s="1">
        <f>('Weight '!$B$3*MANU!I34)+(2/3*'Weight '!$B$4*MANU!X34)+(1/5*'Weight '!$B$5*MANU!AM34)+(1/3*'Weight '!$B$8*MANU!BB34)+('Weight '!$B$9*MANU!BQ34)+(0*'Weight '!$B$10*MANU!CF34)+(0*'Weight '!$B$11*MANU!CU34)+(2/5*'Weight '!$B$14*MANU!DJ34)+(0*'Weight '!$B$15*MANU!DY34)+(0*'Weight '!$B$16*MANU!EN34)</f>
        <v>32.829814651530171</v>
      </c>
      <c r="F25" s="1">
        <f>('Weight '!$B$3*MANU!J34)+(2/3*'Weight '!$B$4*MANU!Y34)+(1/5*'Weight '!$B$5*MANU!AN34)+(1/3*'Weight '!$B$8*MANU!BC34)+('Weight '!$B$9*MANU!BR34)+(0*'Weight '!$B$10*MANU!CG34)+(0*'Weight '!$B$11*MANU!CV34)+(2/5*'Weight '!$B$14*MANU!DK34)+(0*'Weight '!$B$15*MANU!DZ34)+(0*'Weight '!$B$16*MANU!EO34)</f>
        <v>32.929439310689304</v>
      </c>
      <c r="G25" s="1">
        <f>('Weight '!$B$3*MANU!K34)+(2/3*'Weight '!$B$4*MANU!Z34)+(1/5*'Weight '!$B$5*MANU!AO34)+(1/3*'Weight '!$B$8*MANU!BD34)+('Weight '!$B$9*MANU!BS34)+(0*'Weight '!$B$10*MANU!CH34)+(0*'Weight '!$B$11*MANU!CW34)+(2/5*'Weight '!$B$14*MANU!DL34)+(0*'Weight '!$B$15*MANU!EA34)+(0*'Weight '!$B$16*MANU!EP34)</f>
        <v>30.259054190969067</v>
      </c>
      <c r="H25" s="1">
        <f>('Weight '!$B$3*MANU!L34)+(2/3*'Weight '!$B$4*MANU!AA34)+(1/5*'Weight '!$B$5*MANU!AP34)+(1/3*'Weight '!$B$8*MANU!BE34)+('Weight '!$B$9*MANU!BT34)+(0*'Weight '!$B$10*MANU!CI34)+(0*'Weight '!$B$11*MANU!CX34)+(2/5*'Weight '!$B$14*MANU!DM34)+(0*'Weight '!$B$15*MANU!EB34)+(0*'Weight '!$B$16*MANU!EQ34)</f>
        <v>31.325892428914003</v>
      </c>
      <c r="I25" s="1">
        <f>('Weight '!$B$3*MANU!M34)+(2/3*'Weight '!$B$4*MANU!AB34)+(1/5*'Weight '!$B$5*MANU!AQ34)+(1/3*'Weight '!$B$8*MANU!BF34)+('Weight '!$B$9*MANU!BU34)+(0*'Weight '!$B$10*MANU!CJ34)+(0*'Weight '!$B$11*MANU!CY34)+(2/5*'Weight '!$B$14*MANU!DN34)+(0*'Weight '!$B$15*MANU!EC34)+(0*'Weight '!$B$16*MANU!ER34)</f>
        <v>28.815949453551905</v>
      </c>
      <c r="J25" s="1">
        <f>('Weight '!$B$3*MANU!N34)+(2/3*'Weight '!$B$4*MANU!AC34)+(1/5*'Weight '!$B$5*MANU!AR34)+(1/3*'Weight '!$B$8*MANU!BG34)+('Weight '!$B$9*MANU!BV34)+(0*'Weight '!$B$10*MANU!CK34)+(0*'Weight '!$B$11*MANU!CZ34)+(2/5*'Weight '!$B$14*MANU!DO34)+(0*'Weight '!$B$15*MANU!ED34)+(0*'Weight '!$B$16*MANU!ES34)</f>
        <v>26.271220159151163</v>
      </c>
      <c r="K25" s="1">
        <f>('Weight '!$B$3*MANU!O34)+(2/3*'Weight '!$B$4*MANU!AD34)+(1/5*'Weight '!$B$5*MANU!AS34)+(1/3*'Weight '!$B$8*MANU!BH34)+('Weight '!$B$9*MANU!BW34)+(0*'Weight '!$B$10*MANU!CL34)+(0*'Weight '!$B$11*MANU!DA34)+(2/5*'Weight '!$B$14*MANU!DP34)+(0*'Weight '!$B$15*MANU!EE34)+(0*'Weight '!$B$16*MANU!ET34)</f>
        <v>30.881105330095949</v>
      </c>
      <c r="L25" s="1">
        <f>('Weight '!$B$3*MANU!P34)+(2/3*'Weight '!$B$4*MANU!AE34)+(1/5*'Weight '!$B$5*MANU!AT34)+(1/3*'Weight '!$B$8*MANU!BI34)+('Weight '!$B$9*MANU!BX34)+(0*'Weight '!$B$10*MANU!CM34)+(0*'Weight '!$B$11*MANU!DB34)+(2/5*'Weight '!$B$14*MANU!DQ34)+(0*'Weight '!$B$15*MANU!EF34)+(0*'Weight '!$B$16*MANU!EU34)</f>
        <v>24.236524183124402</v>
      </c>
      <c r="M25" s="1">
        <f>('Weight '!$B$3*MANU!Q34)+(2/3*'Weight '!$B$4*MANU!AF34)+(1/5*'Weight '!$B$5*MANU!AU34)+(1/3*'Weight '!$B$8*MANU!BJ34)+('Weight '!$B$9*MANU!BY34)+(0*'Weight '!$B$10*MANU!CN34)+(0*'Weight '!$B$11*MANU!DC34)+(2/5*'Weight '!$B$14*MANU!DR34)+(0*'Weight '!$B$15*MANU!EG34)+(0*'Weight '!$B$16*MANU!EV34)</f>
        <v>27.310938133189243</v>
      </c>
      <c r="N25" s="1">
        <f>('Weight '!$B$3*MANU!R34)+(2/3*'Weight '!$B$4*MANU!AG34)+(1/5*'Weight '!$B$5*MANU!AV34)+(1/3*'Weight '!$B$8*MANU!BK34)+('Weight '!$B$9*MANU!BZ34)+(0*'Weight '!$B$10*MANU!CO34)+(0*'Weight '!$B$11*MANU!DD34)+(2/5*'Weight '!$B$14*MANU!DS34)+(0*'Weight '!$B$15*MANU!EH34)+(0*'Weight '!$B$16*MANU!EW34)</f>
        <v>21.283157894736824</v>
      </c>
      <c r="O25" s="1">
        <f>('Weight '!$B$3*MANU!S34)+(2/3*'Weight '!$B$4*MANU!AH34)+(1/5*'Weight '!$B$5*MANU!AW34)+(1/3*'Weight '!$B$8*MANU!BL34)+('Weight '!$B$9*MANU!CA34)+(0*'Weight '!$B$10*MANU!CP34)+(0*'Weight '!$B$11*MANU!DE34)+(2/5*'Weight '!$B$14*MANU!DT34)+(0*'Weight '!$B$15*MANU!EI34)+(0*'Weight '!$B$16*MANU!EX34)</f>
        <v>23.501746399382373</v>
      </c>
      <c r="P25" s="1">
        <f>('Weight '!$B$3*MANU!T34)+(2/3*'Weight '!$B$4*MANU!AI34)+(1/5*'Weight '!$B$5*MANU!AX34)+(1/3*'Weight '!$B$8*MANU!BM34)+('Weight '!$B$9*MANU!CB34)+(0*'Weight '!$B$10*MANU!CQ34)+(0*'Weight '!$B$11*MANU!DF34)+(2/5*'Weight '!$B$14*MANU!DU34)+(0*'Weight '!$B$15*MANU!EJ34)+(0*'Weight '!$B$16*MANU!EY34)</f>
        <v>18.136814971751409</v>
      </c>
    </row>
    <row r="26" spans="1:16" ht="15">
      <c r="A26" s="1" t="s">
        <v>809</v>
      </c>
      <c r="B26" s="1">
        <f>('Weight '!$B$3*MANU!F35)+(2/3*'Weight '!$B$4*MANU!U35)+(1/5*'Weight '!$B$5*MANU!AJ35)+(1/3*'Weight '!$B$8*MANU!AY35)+('Weight '!$B$9*MANU!BN35)+(0*'Weight '!$B$10*MANU!CC35)+(0*'Weight '!$B$11*MANU!CR35)+(2/5*'Weight '!$B$14*MANU!DG35)+(0*'Weight '!$B$15*MANU!DV35)+(0*'Weight '!$B$16*MANU!EK35)</f>
        <v>33.329536767595144</v>
      </c>
      <c r="C26" s="1">
        <f>('Weight '!$B$3*MANU!G35)+(2/3*'Weight '!$B$4*MANU!V35)+(1/5*'Weight '!$B$5*MANU!AK35)+(1/3*'Weight '!$B$8*MANU!AZ35)+('Weight '!$B$9*MANU!BO35)+(0*'Weight '!$B$10*MANU!CD35)+(0*'Weight '!$B$11*MANU!CS35)+(2/5*'Weight '!$B$14*MANU!DH35)+(0*'Weight '!$B$15*MANU!DW35)+(0*'Weight '!$B$16*MANU!EL35)</f>
        <v>32.497279568328175</v>
      </c>
      <c r="D26" s="1">
        <f>('Weight '!$B$3*MANU!H35)+(2/3*'Weight '!$B$4*MANU!W35)+(1/5*'Weight '!$B$5*MANU!AL35)+(1/3*'Weight '!$B$8*MANU!BA35)+('Weight '!$B$9*MANU!BP35)+(0*'Weight '!$B$10*MANU!CE35)+(0*'Weight '!$B$11*MANU!CT35)+(2/5*'Weight '!$B$14*MANU!DI35)+(0*'Weight '!$B$15*MANU!DX35)+(0*'Weight '!$B$16*MANU!EM35)</f>
        <v>30.785559847385123</v>
      </c>
      <c r="E26" s="1">
        <f>('Weight '!$B$3*MANU!I35)+(2/3*'Weight '!$B$4*MANU!X35)+(1/5*'Weight '!$B$5*MANU!AM35)+(1/3*'Weight '!$B$8*MANU!BB35)+('Weight '!$B$9*MANU!BQ35)+(0*'Weight '!$B$10*MANU!CF35)+(0*'Weight '!$B$11*MANU!CU35)+(2/5*'Weight '!$B$14*MANU!DJ35)+(0*'Weight '!$B$15*MANU!DY35)+(0*'Weight '!$B$16*MANU!EN35)</f>
        <v>30.193866389008555</v>
      </c>
      <c r="F26" s="1">
        <f>('Weight '!$B$3*MANU!J35)+(2/3*'Weight '!$B$4*MANU!Y35)+(1/5*'Weight '!$B$5*MANU!AN35)+(1/3*'Weight '!$B$8*MANU!BC35)+('Weight '!$B$9*MANU!BR35)+(0*'Weight '!$B$10*MANU!CG35)+(0*'Weight '!$B$11*MANU!CV35)+(2/5*'Weight '!$B$14*MANU!DK35)+(0*'Weight '!$B$15*MANU!DZ35)+(0*'Weight '!$B$16*MANU!EO35)</f>
        <v>30.849989314168411</v>
      </c>
      <c r="G26" s="1">
        <f>('Weight '!$B$3*MANU!K35)+(2/3*'Weight '!$B$4*MANU!Z35)+(1/5*'Weight '!$B$5*MANU!AO35)+(1/3*'Weight '!$B$8*MANU!BD35)+('Weight '!$B$9*MANU!BS35)+(0*'Weight '!$B$10*MANU!CH35)+(0*'Weight '!$B$11*MANU!CW35)+(2/5*'Weight '!$B$14*MANU!DL35)+(0*'Weight '!$B$15*MANU!EA35)+(0*'Weight '!$B$16*MANU!EP35)</f>
        <v>31.662458839918941</v>
      </c>
      <c r="H26" s="1">
        <f>('Weight '!$B$3*MANU!L35)+(2/3*'Weight '!$B$4*MANU!AA35)+(1/5*'Weight '!$B$5*MANU!AP35)+(1/3*'Weight '!$B$8*MANU!BE35)+('Weight '!$B$9*MANU!BT35)+(0*'Weight '!$B$10*MANU!CI35)+(0*'Weight '!$B$11*MANU!CX35)+(2/5*'Weight '!$B$14*MANU!DM35)+(0*'Weight '!$B$15*MANU!EB35)+(0*'Weight '!$B$16*MANU!EQ35)</f>
        <v>30.909871745460773</v>
      </c>
      <c r="I26" s="1">
        <f>('Weight '!$B$3*MANU!M35)+(2/3*'Weight '!$B$4*MANU!AB35)+(1/5*'Weight '!$B$5*MANU!AQ35)+(1/3*'Weight '!$B$8*MANU!BF35)+('Weight '!$B$9*MANU!BU35)+(0*'Weight '!$B$10*MANU!CJ35)+(0*'Weight '!$B$11*MANU!CY35)+(2/5*'Weight '!$B$14*MANU!DN35)+(0*'Weight '!$B$15*MANU!EC35)+(0*'Weight '!$B$16*MANU!ER35)</f>
        <v>30.855957335014697</v>
      </c>
      <c r="J26" s="1">
        <f>('Weight '!$B$3*MANU!N35)+(2/3*'Weight '!$B$4*MANU!AC35)+(1/5*'Weight '!$B$5*MANU!AR35)+(1/3*'Weight '!$B$8*MANU!BG35)+('Weight '!$B$9*MANU!BV35)+(0*'Weight '!$B$10*MANU!CK35)+(0*'Weight '!$B$11*MANU!CZ35)+(2/5*'Weight '!$B$14*MANU!DO35)+(0*'Weight '!$B$15*MANU!ED35)+(0*'Weight '!$B$16*MANU!ES35)</f>
        <v>31.130711825487936</v>
      </c>
      <c r="K26" s="1">
        <f>('Weight '!$B$3*MANU!O35)+(2/3*'Weight '!$B$4*MANU!AD35)+(1/5*'Weight '!$B$5*MANU!AS35)+(1/3*'Weight '!$B$8*MANU!BH35)+('Weight '!$B$9*MANU!BW35)+(0*'Weight '!$B$10*MANU!CL35)+(0*'Weight '!$B$11*MANU!DA35)+(2/5*'Weight '!$B$14*MANU!DP35)+(0*'Weight '!$B$15*MANU!EE35)+(0*'Weight '!$B$16*MANU!ET35)</f>
        <v>34.363415512687091</v>
      </c>
      <c r="L26" s="1">
        <f>('Weight '!$B$3*MANU!P35)+(2/3*'Weight '!$B$4*MANU!AE35)+(1/5*'Weight '!$B$5*MANU!AT35)+(1/3*'Weight '!$B$8*MANU!BI35)+('Weight '!$B$9*MANU!BX35)+(0*'Weight '!$B$10*MANU!CM35)+(0*'Weight '!$B$11*MANU!DB35)+(2/5*'Weight '!$B$14*MANU!DQ35)+(0*'Weight '!$B$15*MANU!EF35)+(0*'Weight '!$B$16*MANU!EU35)</f>
        <v>35.140782446542289</v>
      </c>
      <c r="M26" s="1">
        <f>('Weight '!$B$3*MANU!Q35)+(2/3*'Weight '!$B$4*MANU!AF35)+(1/5*'Weight '!$B$5*MANU!AU35)+(1/3*'Weight '!$B$8*MANU!BJ35)+('Weight '!$B$9*MANU!BY35)+(0*'Weight '!$B$10*MANU!CN35)+(0*'Weight '!$B$11*MANU!DC35)+(2/5*'Weight '!$B$14*MANU!DR35)+(0*'Weight '!$B$15*MANU!EG35)+(0*'Weight '!$B$16*MANU!EV35)</f>
        <v>32.343520059435356</v>
      </c>
      <c r="N26" s="1">
        <f>('Weight '!$B$3*MANU!R35)+(2/3*'Weight '!$B$4*MANU!AG35)+(1/5*'Weight '!$B$5*MANU!AV35)+(1/3*'Weight '!$B$8*MANU!BK35)+('Weight '!$B$9*MANU!BZ35)+(0*'Weight '!$B$10*MANU!CO35)+(0*'Weight '!$B$11*MANU!DD35)+(2/5*'Weight '!$B$14*MANU!DS35)+(0*'Weight '!$B$15*MANU!EH35)+(0*'Weight '!$B$16*MANU!EW35)</f>
        <v>34.961559343434338</v>
      </c>
      <c r="O26" s="1">
        <f>('Weight '!$B$3*MANU!S35)+(2/3*'Weight '!$B$4*MANU!AH35)+(1/5*'Weight '!$B$5*MANU!AW35)+(1/3*'Weight '!$B$8*MANU!BL35)+('Weight '!$B$9*MANU!CA35)+(0*'Weight '!$B$10*MANU!CP35)+(0*'Weight '!$B$11*MANU!DE35)+(2/5*'Weight '!$B$14*MANU!DT35)+(0*'Weight '!$B$15*MANU!EI35)+(0*'Weight '!$B$16*MANU!EX35)</f>
        <v>33.615992244140941</v>
      </c>
      <c r="P26" s="1">
        <f>('Weight '!$B$3*MANU!T35)+(2/3*'Weight '!$B$4*MANU!AI35)+(1/5*'Weight '!$B$5*MANU!AX35)+(1/3*'Weight '!$B$8*MANU!BM35)+('Weight '!$B$9*MANU!CB35)+(0*'Weight '!$B$10*MANU!CQ35)+(0*'Weight '!$B$11*MANU!DF35)+(2/5*'Weight '!$B$14*MANU!DU35)+(0*'Weight '!$B$15*MANU!EJ35)+(0*'Weight '!$B$16*MANU!EY35)</f>
        <v>25.18898305084744</v>
      </c>
    </row>
    <row r="27" spans="1:16" ht="15">
      <c r="A27" s="1" t="s">
        <v>788</v>
      </c>
      <c r="B27" s="1">
        <f>('Weight '!$B$3*MANU!F36)+(2/3*'Weight '!$B$4*MANU!U36)+(1/5*'Weight '!$B$5*MANU!AJ36)+(1/3*'Weight '!$B$8*MANU!AY36)+('Weight '!$B$9*MANU!BN36)+(0*'Weight '!$B$10*MANU!CC36)+(0*'Weight '!$B$11*MANU!CR36)+(2/5*'Weight '!$B$14*MANU!DG36)+(0*'Weight '!$B$15*MANU!DV36)+(0*'Weight '!$B$16*MANU!EK36)</f>
        <v>32.876505546533423</v>
      </c>
      <c r="C27" s="1">
        <f>('Weight '!$B$3*MANU!G36)+(2/3*'Weight '!$B$4*MANU!V36)+(1/5*'Weight '!$B$5*MANU!AK36)+(1/3*'Weight '!$B$8*MANU!AZ36)+('Weight '!$B$9*MANU!BO36)+(0*'Weight '!$B$10*MANU!CD36)+(0*'Weight '!$B$11*MANU!CS36)+(2/5*'Weight '!$B$14*MANU!DH36)+(0*'Weight '!$B$15*MANU!DW36)+(0*'Weight '!$B$16*MANU!EL36)</f>
        <v>33.696783181022653</v>
      </c>
      <c r="D27" s="1">
        <f>('Weight '!$B$3*MANU!H36)+(2/3*'Weight '!$B$4*MANU!W36)+(1/5*'Weight '!$B$5*MANU!AL36)+(1/3*'Weight '!$B$8*MANU!BA36)+('Weight '!$B$9*MANU!BP36)+(0*'Weight '!$B$10*MANU!CE36)+(0*'Weight '!$B$11*MANU!CT36)+(2/5*'Weight '!$B$14*MANU!DI36)+(0*'Weight '!$B$15*MANU!DX36)+(0*'Weight '!$B$16*MANU!EM36)</f>
        <v>34.982421620809887</v>
      </c>
      <c r="E27" s="1">
        <f>('Weight '!$B$3*MANU!I36)+(2/3*'Weight '!$B$4*MANU!X36)+(1/5*'Weight '!$B$5*MANU!AM36)+(1/3*'Weight '!$B$8*MANU!BB36)+('Weight '!$B$9*MANU!BQ36)+(0*'Weight '!$B$10*MANU!CF36)+(0*'Weight '!$B$11*MANU!CU36)+(2/5*'Weight '!$B$14*MANU!DJ36)+(0*'Weight '!$B$15*MANU!DY36)+(0*'Weight '!$B$16*MANU!EN36)</f>
        <v>34.113442082754858</v>
      </c>
      <c r="F27" s="1">
        <f>('Weight '!$B$3*MANU!J36)+(2/3*'Weight '!$B$4*MANU!Y36)+(1/5*'Weight '!$B$5*MANU!AN36)+(1/3*'Weight '!$B$8*MANU!BC36)+('Weight '!$B$9*MANU!BR36)+(0*'Weight '!$B$10*MANU!CG36)+(0*'Weight '!$B$11*MANU!CV36)+(2/5*'Weight '!$B$14*MANU!DK36)+(0*'Weight '!$B$15*MANU!DZ36)+(0*'Weight '!$B$16*MANU!EO36)</f>
        <v>31.967155481334586</v>
      </c>
      <c r="G27" s="1">
        <f>('Weight '!$B$3*MANU!K36)+(2/3*'Weight '!$B$4*MANU!Z36)+(1/5*'Weight '!$B$5*MANU!AO36)+(1/3*'Weight '!$B$8*MANU!BD36)+('Weight '!$B$9*MANU!BS36)+(0*'Weight '!$B$10*MANU!CH36)+(0*'Weight '!$B$11*MANU!CW36)+(2/5*'Weight '!$B$14*MANU!DL36)+(0*'Weight '!$B$15*MANU!EA36)+(0*'Weight '!$B$16*MANU!EP36)</f>
        <v>31.393531534954406</v>
      </c>
      <c r="H27" s="1">
        <f>('Weight '!$B$3*MANU!L36)+(2/3*'Weight '!$B$4*MANU!AA36)+(1/5*'Weight '!$B$5*MANU!AP36)+(1/3*'Weight '!$B$8*MANU!BE36)+('Weight '!$B$9*MANU!BT36)+(0*'Weight '!$B$10*MANU!CI36)+(0*'Weight '!$B$11*MANU!CX36)+(2/5*'Weight '!$B$14*MANU!DM36)+(0*'Weight '!$B$15*MANU!EB36)+(0*'Weight '!$B$16*MANU!EQ36)</f>
        <v>30.455092711545046</v>
      </c>
      <c r="I27" s="1">
        <f>('Weight '!$B$3*MANU!M36)+(2/3*'Weight '!$B$4*MANU!AB36)+(1/5*'Weight '!$B$5*MANU!AQ36)+(1/3*'Weight '!$B$8*MANU!BF36)+('Weight '!$B$9*MANU!BU36)+(0*'Weight '!$B$10*MANU!CJ36)+(0*'Weight '!$B$11*MANU!CY36)+(2/5*'Weight '!$B$14*MANU!DN36)+(0*'Weight '!$B$15*MANU!EC36)+(0*'Weight '!$B$16*MANU!ER36)</f>
        <v>33.517300336275724</v>
      </c>
      <c r="J27" s="1">
        <f>('Weight '!$B$3*MANU!N36)+(2/3*'Weight '!$B$4*MANU!AC36)+(1/5*'Weight '!$B$5*MANU!AR36)+(1/3*'Weight '!$B$8*MANU!BG36)+('Weight '!$B$9*MANU!BV36)+(0*'Weight '!$B$10*MANU!CK36)+(0*'Weight '!$B$11*MANU!CZ36)+(2/5*'Weight '!$B$14*MANU!DO36)+(0*'Weight '!$B$15*MANU!ED36)+(0*'Weight '!$B$16*MANU!ES36)</f>
        <v>27.199004975124364</v>
      </c>
      <c r="K27" s="1">
        <f>('Weight '!$B$3*MANU!O36)+(2/3*'Weight '!$B$4*MANU!AD36)+(1/5*'Weight '!$B$5*MANU!AS36)+(1/3*'Weight '!$B$8*MANU!BH36)+('Weight '!$B$9*MANU!BW36)+(0*'Weight '!$B$10*MANU!CL36)+(0*'Weight '!$B$11*MANU!DA36)+(2/5*'Weight '!$B$14*MANU!DP36)+(0*'Weight '!$B$15*MANU!EE36)+(0*'Weight '!$B$16*MANU!ET36)</f>
        <v>30.954741054990777</v>
      </c>
      <c r="L27" s="1">
        <f>('Weight '!$B$3*MANU!P36)+(2/3*'Weight '!$B$4*MANU!AE36)+(1/5*'Weight '!$B$5*MANU!AT36)+(1/3*'Weight '!$B$8*MANU!BI36)+('Weight '!$B$9*MANU!BX36)+(0*'Weight '!$B$10*MANU!CM36)+(0*'Weight '!$B$11*MANU!DB36)+(2/5*'Weight '!$B$14*MANU!DQ36)+(0*'Weight '!$B$15*MANU!EF36)+(0*'Weight '!$B$16*MANU!EU36)</f>
        <v>23.845172867690906</v>
      </c>
      <c r="M27" s="1">
        <f>('Weight '!$B$3*MANU!Q36)+(2/3*'Weight '!$B$4*MANU!AF36)+(1/5*'Weight '!$B$5*MANU!AU36)+(1/3*'Weight '!$B$8*MANU!BJ36)+('Weight '!$B$9*MANU!BY36)+(0*'Weight '!$B$10*MANU!CN36)+(0*'Weight '!$B$11*MANU!DC36)+(2/5*'Weight '!$B$14*MANU!DR36)+(0*'Weight '!$B$15*MANU!EG36)+(0*'Weight '!$B$16*MANU!EV36)</f>
        <v>26.323482912332832</v>
      </c>
      <c r="N27" s="1">
        <f>('Weight '!$B$3*MANU!R36)+(2/3*'Weight '!$B$4*MANU!AG36)+(1/5*'Weight '!$B$5*MANU!AV36)+(1/3*'Weight '!$B$8*MANU!BK36)+('Weight '!$B$9*MANU!BZ36)+(0*'Weight '!$B$10*MANU!CO36)+(0*'Weight '!$B$11*MANU!DD36)+(2/5*'Weight '!$B$14*MANU!DS36)+(0*'Weight '!$B$15*MANU!EH36)+(0*'Weight '!$B$16*MANU!EW36)</f>
        <v>23.832803030303012</v>
      </c>
      <c r="O27" s="1">
        <f>('Weight '!$B$3*MANU!S36)+(2/3*'Weight '!$B$4*MANU!AH36)+(1/5*'Weight '!$B$5*MANU!AW36)+(1/3*'Weight '!$B$8*MANU!BL36)+('Weight '!$B$9*MANU!CA36)+(0*'Weight '!$B$10*MANU!CP36)+(0*'Weight '!$B$11*MANU!DE36)+(2/5*'Weight '!$B$14*MANU!DT36)+(0*'Weight '!$B$15*MANU!EI36)+(0*'Weight '!$B$16*MANU!EX36)</f>
        <v>23.401915161613442</v>
      </c>
      <c r="P27" s="1">
        <f>('Weight '!$B$3*MANU!T36)+(2/3*'Weight '!$B$4*MANU!AI36)+(1/5*'Weight '!$B$5*MANU!AX36)+(1/3*'Weight '!$B$8*MANU!BM36)+('Weight '!$B$9*MANU!CB36)+(0*'Weight '!$B$10*MANU!CQ36)+(0*'Weight '!$B$11*MANU!DF36)+(2/5*'Weight '!$B$14*MANU!DU36)+(0*'Weight '!$B$15*MANU!EJ36)+(0*'Weight '!$B$16*MANU!EY36)</f>
        <v>16.974837734857424</v>
      </c>
    </row>
    <row r="28" spans="1:16" ht="15">
      <c r="A28" s="1" t="s">
        <v>529</v>
      </c>
      <c r="B28" s="1">
        <f>('Weight '!$B$3*MANU!F37)+(2/3*'Weight '!$B$4*MANU!U37)+(1/5*'Weight '!$B$5*MANU!AJ37)+(1/3*'Weight '!$B$8*MANU!AY37)+('Weight '!$B$9*MANU!BN37)+(0*'Weight '!$B$10*MANU!CC37)+(0*'Weight '!$B$11*MANU!CR37)+(2/5*'Weight '!$B$14*MANU!DG37)+(0*'Weight '!$B$15*MANU!DV37)+(0*'Weight '!$B$16*MANU!EK37)</f>
        <v>33.556129014052701</v>
      </c>
      <c r="C28" s="1">
        <f>('Weight '!$B$3*MANU!G37)+(2/3*'Weight '!$B$4*MANU!V37)+(1/5*'Weight '!$B$5*MANU!AK37)+(1/3*'Weight '!$B$8*MANU!AZ37)+('Weight '!$B$9*MANU!BO37)+(0*'Weight '!$B$10*MANU!CD37)+(0*'Weight '!$B$11*MANU!CS37)+(2/5*'Weight '!$B$14*MANU!DH37)+(0*'Weight '!$B$15*MANU!DW37)+(0*'Weight '!$B$16*MANU!EL37)</f>
        <v>33.150393878736985</v>
      </c>
      <c r="D28" s="1">
        <f>('Weight '!$B$3*MANU!H37)+(2/3*'Weight '!$B$4*MANU!W37)+(1/5*'Weight '!$B$5*MANU!AL37)+(1/3*'Weight '!$B$8*MANU!BA37)+('Weight '!$B$9*MANU!BP37)+(0*'Weight '!$B$10*MANU!CE37)+(0*'Weight '!$B$11*MANU!CT37)+(2/5*'Weight '!$B$14*MANU!DI37)+(0*'Weight '!$B$15*MANU!DX37)+(0*'Weight '!$B$16*MANU!EM37)</f>
        <v>30.6375310965932</v>
      </c>
      <c r="E28" s="1">
        <f>('Weight '!$B$3*MANU!I37)+(2/3*'Weight '!$B$4*MANU!X37)+(1/5*'Weight '!$B$5*MANU!AM37)+(1/3*'Weight '!$B$8*MANU!BB37)+('Weight '!$B$9*MANU!BQ37)+(0*'Weight '!$B$10*MANU!CF37)+(0*'Weight '!$B$11*MANU!CU37)+(2/5*'Weight '!$B$14*MANU!DJ37)+(0*'Weight '!$B$15*MANU!DY37)+(0*'Weight '!$B$16*MANU!EN37)</f>
        <v>31.476463618622802</v>
      </c>
      <c r="F28" s="1">
        <f>('Weight '!$B$3*MANU!J37)+(2/3*'Weight '!$B$4*MANU!Y37)+(1/5*'Weight '!$B$5*MANU!AN37)+(1/3*'Weight '!$B$8*MANU!BC37)+('Weight '!$B$9*MANU!BR37)+(0*'Weight '!$B$10*MANU!CG37)+(0*'Weight '!$B$11*MANU!CV37)+(2/5*'Weight '!$B$14*MANU!DK37)+(0*'Weight '!$B$15*MANU!DZ37)+(0*'Weight '!$B$16*MANU!EO37)</f>
        <v>34.548224352479657</v>
      </c>
      <c r="G28" s="1">
        <f>('Weight '!$B$3*MANU!K37)+(2/3*'Weight '!$B$4*MANU!Z37)+(1/5*'Weight '!$B$5*MANU!AO37)+(1/3*'Weight '!$B$8*MANU!BD37)+('Weight '!$B$9*MANU!BS37)+(0*'Weight '!$B$10*MANU!CH37)+(0*'Weight '!$B$11*MANU!CW37)+(2/5*'Weight '!$B$14*MANU!DL37)+(0*'Weight '!$B$15*MANU!EA37)+(0*'Weight '!$B$16*MANU!EP37)</f>
        <v>33.693874441817684</v>
      </c>
      <c r="H28" s="1">
        <f>('Weight '!$B$3*MANU!L37)+(2/3*'Weight '!$B$4*MANU!AA37)+(1/5*'Weight '!$B$5*MANU!AP37)+(1/3*'Weight '!$B$8*MANU!BE37)+('Weight '!$B$9*MANU!BT37)+(0*'Weight '!$B$10*MANU!CI37)+(0*'Weight '!$B$11*MANU!CX37)+(2/5*'Weight '!$B$14*MANU!DM37)+(0*'Weight '!$B$15*MANU!EB37)+(0*'Weight '!$B$16*MANU!EQ37)</f>
        <v>32.079387918236819</v>
      </c>
      <c r="I28" s="1">
        <f>('Weight '!$B$3*MANU!M37)+(2/3*'Weight '!$B$4*MANU!AB37)+(1/5*'Weight '!$B$5*MANU!AQ37)+(1/3*'Weight '!$B$8*MANU!BF37)+('Weight '!$B$9*MANU!BU37)+(0*'Weight '!$B$10*MANU!CJ37)+(0*'Weight '!$B$11*MANU!CY37)+(2/5*'Weight '!$B$14*MANU!DN37)+(0*'Weight '!$B$15*MANU!EC37)+(0*'Weight '!$B$16*MANU!ER37)</f>
        <v>33.117054844728756</v>
      </c>
      <c r="J28" s="1">
        <f>('Weight '!$B$3*MANU!N37)+(2/3*'Weight '!$B$4*MANU!AC37)+(1/5*'Weight '!$B$5*MANU!AR37)+(1/3*'Weight '!$B$8*MANU!BG37)+('Weight '!$B$9*MANU!BV37)+(0*'Weight '!$B$10*MANU!CK37)+(0*'Weight '!$B$11*MANU!CZ37)+(2/5*'Weight '!$B$14*MANU!DO37)+(0*'Weight '!$B$15*MANU!ED37)+(0*'Weight '!$B$16*MANU!ES37)</f>
        <v>29.687542735042726</v>
      </c>
      <c r="K28" s="1">
        <f>('Weight '!$B$3*MANU!O37)+(2/3*'Weight '!$B$4*MANU!AD37)+(1/5*'Weight '!$B$5*MANU!AS37)+(1/3*'Weight '!$B$8*MANU!BH37)+('Weight '!$B$9*MANU!BW37)+(0*'Weight '!$B$10*MANU!CL37)+(0*'Weight '!$B$11*MANU!DA37)+(2/5*'Weight '!$B$14*MANU!DP37)+(0*'Weight '!$B$15*MANU!EE37)+(0*'Weight '!$B$16*MANU!ET37)</f>
        <v>29.354653396025203</v>
      </c>
      <c r="L28" s="1">
        <f>('Weight '!$B$3*MANU!P37)+(2/3*'Weight '!$B$4*MANU!AE37)+(1/5*'Weight '!$B$5*MANU!AT37)+(1/3*'Weight '!$B$8*MANU!BI37)+('Weight '!$B$9*MANU!BX37)+(0*'Weight '!$B$10*MANU!CM37)+(0*'Weight '!$B$11*MANU!DB37)+(2/5*'Weight '!$B$14*MANU!DQ37)+(0*'Weight '!$B$15*MANU!EF37)+(0*'Weight '!$B$16*MANU!EU37)</f>
        <v>35.161821225269193</v>
      </c>
      <c r="M28" s="1">
        <f>('Weight '!$B$3*MANU!Q37)+(2/3*'Weight '!$B$4*MANU!AF37)+(1/5*'Weight '!$B$5*MANU!AU37)+(1/3*'Weight '!$B$8*MANU!BJ37)+('Weight '!$B$9*MANU!BY37)+(0*'Weight '!$B$10*MANU!CN37)+(0*'Weight '!$B$11*MANU!DC37)+(2/5*'Weight '!$B$14*MANU!DR37)+(0*'Weight '!$B$15*MANU!EG37)+(0*'Weight '!$B$16*MANU!EV37)</f>
        <v>34.662237105704747</v>
      </c>
      <c r="N28" s="1">
        <f>('Weight '!$B$3*MANU!R37)+(2/3*'Weight '!$B$4*MANU!AG37)+(1/5*'Weight '!$B$5*MANU!AV37)+(1/3*'Weight '!$B$8*MANU!BK37)+('Weight '!$B$9*MANU!BZ37)+(0*'Weight '!$B$10*MANU!CO37)+(0*'Weight '!$B$11*MANU!DD37)+(2/5*'Weight '!$B$14*MANU!DS37)+(0*'Weight '!$B$15*MANU!EH37)+(0*'Weight '!$B$16*MANU!EW37)</f>
        <v>21.507121212121191</v>
      </c>
      <c r="O28" s="1">
        <f>('Weight '!$B$3*MANU!S37)+(2/3*'Weight '!$B$4*MANU!AH37)+(1/5*'Weight '!$B$5*MANU!AW37)+(1/3*'Weight '!$B$8*MANU!BL37)+('Weight '!$B$9*MANU!CA37)+(0*'Weight '!$B$10*MANU!CP37)+(0*'Weight '!$B$11*MANU!DE37)+(2/5*'Weight '!$B$14*MANU!DT37)+(0*'Weight '!$B$15*MANU!EI37)+(0*'Weight '!$B$16*MANU!EX37)</f>
        <v>27.731215340046891</v>
      </c>
      <c r="P28" s="1">
        <f>('Weight '!$B$3*MANU!T37)+(2/3*'Weight '!$B$4*MANU!AI37)+(1/5*'Weight '!$B$5*MANU!AX37)+(1/3*'Weight '!$B$8*MANU!BM37)+('Weight '!$B$9*MANU!CB37)+(0*'Weight '!$B$10*MANU!CQ37)+(0*'Weight '!$B$11*MANU!DF37)+(2/5*'Weight '!$B$14*MANU!DU37)+(0*'Weight '!$B$15*MANU!EJ37)+(0*'Weight '!$B$16*MANU!EY37)</f>
        <v>21.461557524396504</v>
      </c>
    </row>
    <row r="29" spans="1:16" ht="15">
      <c r="A29" s="1" t="s">
        <v>963</v>
      </c>
      <c r="B29" s="1">
        <f>('Weight '!$B$3*MANU!F38)+(2/3*'Weight '!$B$4*MANU!U38)+(1/5*'Weight '!$B$5*MANU!AJ38)+(1/3*'Weight '!$B$8*MANU!AY38)+('Weight '!$B$9*MANU!BN38)+(0*'Weight '!$B$10*MANU!CC38)+(0*'Weight '!$B$11*MANU!CR38)+(2/5*'Weight '!$B$14*MANU!DG38)+(0*'Weight '!$B$15*MANU!DV38)+(0*'Weight '!$B$16*MANU!EK38)</f>
        <v>35.343025574449292</v>
      </c>
      <c r="C29" s="1">
        <f>('Weight '!$B$3*MANU!G38)+(2/3*'Weight '!$B$4*MANU!V38)+(1/5*'Weight '!$B$5*MANU!AK38)+(1/3*'Weight '!$B$8*MANU!AZ38)+('Weight '!$B$9*MANU!BO38)+(0*'Weight '!$B$10*MANU!CD38)+(0*'Weight '!$B$11*MANU!CS38)+(2/5*'Weight '!$B$14*MANU!DH38)+(0*'Weight '!$B$15*MANU!DW38)+(0*'Weight '!$B$16*MANU!EL38)</f>
        <v>34.924774935691318</v>
      </c>
      <c r="D29" s="1">
        <f>('Weight '!$B$3*MANU!H38)+(2/3*'Weight '!$B$4*MANU!W38)+(1/5*'Weight '!$B$5*MANU!AL38)+(1/3*'Weight '!$B$8*MANU!BA38)+('Weight '!$B$9*MANU!BP38)+(0*'Weight '!$B$10*MANU!CE38)+(0*'Weight '!$B$11*MANU!CT38)+(2/5*'Weight '!$B$14*MANU!DI38)+(0*'Weight '!$B$15*MANU!DX38)+(0*'Weight '!$B$16*MANU!EM38)</f>
        <v>32.468057897781492</v>
      </c>
      <c r="E29" s="1">
        <f>('Weight '!$B$3*MANU!I38)+(2/3*'Weight '!$B$4*MANU!X38)+(1/5*'Weight '!$B$5*MANU!AM38)+(1/3*'Weight '!$B$8*MANU!BB38)+('Weight '!$B$9*MANU!BQ38)+(0*'Weight '!$B$10*MANU!CF38)+(0*'Weight '!$B$11*MANU!CU38)+(2/5*'Weight '!$B$14*MANU!DJ38)+(0*'Weight '!$B$15*MANU!DY38)+(0*'Weight '!$B$16*MANU!EN38)</f>
        <v>32.392756265787547</v>
      </c>
      <c r="F29" s="1">
        <f>('Weight '!$B$3*MANU!J38)+(2/3*'Weight '!$B$4*MANU!Y38)+(1/5*'Weight '!$B$5*MANU!AN38)+(1/3*'Weight '!$B$8*MANU!BC38)+('Weight '!$B$9*MANU!BR38)+(0*'Weight '!$B$10*MANU!CG38)+(0*'Weight '!$B$11*MANU!CV38)+(2/5*'Weight '!$B$14*MANU!DK38)+(0*'Weight '!$B$15*MANU!DZ38)+(0*'Weight '!$B$16*MANU!EO38)</f>
        <v>32.574363475974664</v>
      </c>
      <c r="G29" s="1">
        <f>('Weight '!$B$3*MANU!K38)+(2/3*'Weight '!$B$4*MANU!Z38)+(1/5*'Weight '!$B$5*MANU!AO38)+(1/3*'Weight '!$B$8*MANU!BD38)+('Weight '!$B$9*MANU!BS38)+(0*'Weight '!$B$10*MANU!CH38)+(0*'Weight '!$B$11*MANU!CW38)+(2/5*'Weight '!$B$14*MANU!DL38)+(0*'Weight '!$B$15*MANU!EA38)+(0*'Weight '!$B$16*MANU!EP38)</f>
        <v>31.002936457481894</v>
      </c>
      <c r="H29" s="1">
        <f>('Weight '!$B$3*MANU!L38)+(2/3*'Weight '!$B$4*MANU!AA38)+(1/5*'Weight '!$B$5*MANU!AP38)+(1/3*'Weight '!$B$8*MANU!BE38)+('Weight '!$B$9*MANU!BT38)+(0*'Weight '!$B$10*MANU!CI38)+(0*'Weight '!$B$11*MANU!CX38)+(2/5*'Weight '!$B$14*MANU!DM38)+(0*'Weight '!$B$15*MANU!EB38)+(0*'Weight '!$B$16*MANU!EQ38)</f>
        <v>29.038437827348748</v>
      </c>
      <c r="I29" s="1">
        <f>('Weight '!$B$3*MANU!M38)+(2/3*'Weight '!$B$4*MANU!AB38)+(1/5*'Weight '!$B$5*MANU!AQ38)+(1/3*'Weight '!$B$8*MANU!BF38)+('Weight '!$B$9*MANU!BU38)+(0*'Weight '!$B$10*MANU!CJ38)+(0*'Weight '!$B$11*MANU!CY38)+(2/5*'Weight '!$B$14*MANU!DN38)+(0*'Weight '!$B$15*MANU!EC38)+(0*'Weight '!$B$16*MANU!ER38)</f>
        <v>24.610661458191199</v>
      </c>
      <c r="J29" s="1">
        <f>('Weight '!$B$3*MANU!N38)+(2/3*'Weight '!$B$4*MANU!AC38)+(1/5*'Weight '!$B$5*MANU!AR38)+(1/3*'Weight '!$B$8*MANU!BG38)+('Weight '!$B$9*MANU!BV38)+(0*'Weight '!$B$10*MANU!CK38)+(0*'Weight '!$B$11*MANU!CZ38)+(2/5*'Weight '!$B$14*MANU!DO38)+(0*'Weight '!$B$15*MANU!ED38)+(0*'Weight '!$B$16*MANU!ES38)</f>
        <v>27.353528292732733</v>
      </c>
      <c r="K29" s="1">
        <f>('Weight '!$B$3*MANU!O38)+(2/3*'Weight '!$B$4*MANU!AD38)+(1/5*'Weight '!$B$5*MANU!AS38)+(1/3*'Weight '!$B$8*MANU!BH38)+('Weight '!$B$9*MANU!BW38)+(0*'Weight '!$B$10*MANU!CL38)+(0*'Weight '!$B$11*MANU!DA38)+(2/5*'Weight '!$B$14*MANU!DP38)+(0*'Weight '!$B$15*MANU!EE38)+(0*'Weight '!$B$16*MANU!ET38)</f>
        <v>26.725889967637517</v>
      </c>
      <c r="L29" s="1">
        <f>('Weight '!$B$3*MANU!P38)+(2/3*'Weight '!$B$4*MANU!AE38)+(1/5*'Weight '!$B$5*MANU!AT38)+(1/3*'Weight '!$B$8*MANU!BI38)+('Weight '!$B$9*MANU!BX38)+(0*'Weight '!$B$10*MANU!CM38)+(0*'Weight '!$B$11*MANU!DB38)+(2/5*'Weight '!$B$14*MANU!DQ38)+(0*'Weight '!$B$15*MANU!EF38)+(0*'Weight '!$B$16*MANU!EU38)</f>
        <v>26.934068366674836</v>
      </c>
      <c r="M29" s="1">
        <f>('Weight '!$B$3*MANU!Q38)+(2/3*'Weight '!$B$4*MANU!AF38)+(1/5*'Weight '!$B$5*MANU!AU38)+(1/3*'Weight '!$B$8*MANU!BJ38)+('Weight '!$B$9*MANU!BY38)+(0*'Weight '!$B$10*MANU!CN38)+(0*'Weight '!$B$11*MANU!DC38)+(2/5*'Weight '!$B$14*MANU!DR38)+(0*'Weight '!$B$15*MANU!EG38)+(0*'Weight '!$B$16*MANU!EV38)</f>
        <v>22.66285930520722</v>
      </c>
      <c r="N29" s="1">
        <f>('Weight '!$B$3*MANU!R38)+(2/3*'Weight '!$B$4*MANU!AG38)+(1/5*'Weight '!$B$5*MANU!AV38)+(1/3*'Weight '!$B$8*MANU!BK38)+('Weight '!$B$9*MANU!BZ38)+(0*'Weight '!$B$10*MANU!CO38)+(0*'Weight '!$B$11*MANU!DD38)+(2/5*'Weight '!$B$14*MANU!DS38)+(0*'Weight '!$B$15*MANU!EH38)+(0*'Weight '!$B$16*MANU!EW38)</f>
        <v>20.758308922380234</v>
      </c>
      <c r="O29" s="1">
        <f>('Weight '!$B$3*MANU!S38)+(2/3*'Weight '!$B$4*MANU!AH38)+(1/5*'Weight '!$B$5*MANU!AW38)+(1/3*'Weight '!$B$8*MANU!BL38)+('Weight '!$B$9*MANU!CA38)+(0*'Weight '!$B$10*MANU!CP38)+(0*'Weight '!$B$11*MANU!DE38)+(2/5*'Weight '!$B$14*MANU!DT38)+(0*'Weight '!$B$15*MANU!EI38)+(0*'Weight '!$B$16*MANU!EX38)</f>
        <v>23.819276345544996</v>
      </c>
      <c r="P29" s="1">
        <f>('Weight '!$B$3*MANU!T38)+(2/3*'Weight '!$B$4*MANU!AI38)+(1/5*'Weight '!$B$5*MANU!AX38)+(1/3*'Weight '!$B$8*MANU!BM38)+('Weight '!$B$9*MANU!CB38)+(0*'Weight '!$B$10*MANU!CQ38)+(0*'Weight '!$B$11*MANU!DF38)+(2/5*'Weight '!$B$14*MANU!DU38)+(0*'Weight '!$B$15*MANU!EJ38)+(0*'Weight '!$B$16*MANU!EY38)</f>
        <v>19.374703318936991</v>
      </c>
    </row>
    <row r="30" spans="1:16" ht="15">
      <c r="A30" s="1" t="s">
        <v>624</v>
      </c>
      <c r="B30" s="1">
        <f>('Weight '!$B$3*MANU!F39)+(2/3*'Weight '!$B$4*MANU!U39)+(1/5*'Weight '!$B$5*MANU!AJ39)+(1/3*'Weight '!$B$8*MANU!AY39)+('Weight '!$B$9*MANU!BN39)+(0*'Weight '!$B$10*MANU!CC39)+(0*'Weight '!$B$11*MANU!CR39)+(2/5*'Weight '!$B$14*MANU!DG39)+(0*'Weight '!$B$15*MANU!DV39)+(0*'Weight '!$B$16*MANU!EK39)</f>
        <v>12.364797044176159</v>
      </c>
      <c r="C30" s="1">
        <f>('Weight '!$B$3*MANU!G39)+(2/3*'Weight '!$B$4*MANU!V39)+(1/5*'Weight '!$B$5*MANU!AK39)+(1/3*'Weight '!$B$8*MANU!AZ39)+('Weight '!$B$9*MANU!BO39)+(0*'Weight '!$B$10*MANU!CD39)+(0*'Weight '!$B$11*MANU!CS39)+(2/5*'Weight '!$B$14*MANU!DH39)+(0*'Weight '!$B$15*MANU!DW39)+(0*'Weight '!$B$16*MANU!EL39)</f>
        <v>15.82564389172979</v>
      </c>
      <c r="D30" s="1">
        <f>('Weight '!$B$3*MANU!H39)+(2/3*'Weight '!$B$4*MANU!W39)+(1/5*'Weight '!$B$5*MANU!AL39)+(1/3*'Weight '!$B$8*MANU!BA39)+('Weight '!$B$9*MANU!BP39)+(0*'Weight '!$B$10*MANU!CE39)+(0*'Weight '!$B$11*MANU!CT39)+(2/5*'Weight '!$B$14*MANU!DI39)+(0*'Weight '!$B$15*MANU!DX39)+(0*'Weight '!$B$16*MANU!EM39)</f>
        <v>15.668546800337293</v>
      </c>
      <c r="E30" s="1">
        <f>('Weight '!$B$3*MANU!I39)+(2/3*'Weight '!$B$4*MANU!X39)+(1/5*'Weight '!$B$5*MANU!AM39)+(1/3*'Weight '!$B$8*MANU!BB39)+('Weight '!$B$9*MANU!BQ39)+(0*'Weight '!$B$10*MANU!CF39)+(0*'Weight '!$B$11*MANU!CU39)+(2/5*'Weight '!$B$14*MANU!DJ39)+(0*'Weight '!$B$15*MANU!DY39)+(0*'Weight '!$B$16*MANU!EN39)</f>
        <v>14.886240823343545</v>
      </c>
      <c r="F30" s="1">
        <f>('Weight '!$B$3*MANU!J39)+(2/3*'Weight '!$B$4*MANU!Y39)+(1/5*'Weight '!$B$5*MANU!AN39)+(1/3*'Weight '!$B$8*MANU!BC39)+('Weight '!$B$9*MANU!BR39)+(0*'Weight '!$B$10*MANU!CG39)+(0*'Weight '!$B$11*MANU!CV39)+(2/5*'Weight '!$B$14*MANU!DK39)+(0*'Weight '!$B$15*MANU!DZ39)+(0*'Weight '!$B$16*MANU!EO39)</f>
        <v>11.818054861804852</v>
      </c>
      <c r="G30" s="1">
        <f>('Weight '!$B$3*MANU!K39)+(2/3*'Weight '!$B$4*MANU!Z39)+(1/5*'Weight '!$B$5*MANU!AO39)+(1/3*'Weight '!$B$8*MANU!BD39)+('Weight '!$B$9*MANU!BS39)+(0*'Weight '!$B$10*MANU!CH39)+(0*'Weight '!$B$11*MANU!CW39)+(2/5*'Weight '!$B$14*MANU!DL39)+(0*'Weight '!$B$15*MANU!EA39)+(0*'Weight '!$B$16*MANU!EP39)</f>
        <v>13.440179607626405</v>
      </c>
      <c r="H30" s="1">
        <f>('Weight '!$B$3*MANU!L39)+(2/3*'Weight '!$B$4*MANU!AA39)+(1/5*'Weight '!$B$5*MANU!AP39)+(1/3*'Weight '!$B$8*MANU!BE39)+('Weight '!$B$9*MANU!BT39)+(0*'Weight '!$B$10*MANU!CI39)+(0*'Weight '!$B$11*MANU!CX39)+(2/5*'Weight '!$B$14*MANU!DM39)+(0*'Weight '!$B$15*MANU!EB39)+(0*'Weight '!$B$16*MANU!EQ39)</f>
        <v>12.138524784567942</v>
      </c>
      <c r="I30" s="1">
        <f>('Weight '!$B$3*MANU!M39)+(2/3*'Weight '!$B$4*MANU!AB39)+(1/5*'Weight '!$B$5*MANU!AQ39)+(1/3*'Weight '!$B$8*MANU!BF39)+('Weight '!$B$9*MANU!BU39)+(0*'Weight '!$B$10*MANU!CJ39)+(0*'Weight '!$B$11*MANU!CY39)+(2/5*'Weight '!$B$14*MANU!DN39)+(0*'Weight '!$B$15*MANU!EC39)+(0*'Weight '!$B$16*MANU!ER39)</f>
        <v>9.7643512322961907</v>
      </c>
      <c r="J30" s="1">
        <f>('Weight '!$B$3*MANU!N39)+(2/3*'Weight '!$B$4*MANU!AC39)+(1/5*'Weight '!$B$5*MANU!AR39)+(1/3*'Weight '!$B$8*MANU!BG39)+('Weight '!$B$9*MANU!BV39)+(0*'Weight '!$B$10*MANU!CK39)+(0*'Weight '!$B$11*MANU!CZ39)+(2/5*'Weight '!$B$14*MANU!DO39)+(0*'Weight '!$B$15*MANU!ED39)+(0*'Weight '!$B$16*MANU!ES39)</f>
        <v>11.762900641025624</v>
      </c>
      <c r="K30" s="1">
        <f>('Weight '!$B$3*MANU!O39)+(2/3*'Weight '!$B$4*MANU!AD39)+(1/5*'Weight '!$B$5*MANU!AS39)+(1/3*'Weight '!$B$8*MANU!BH39)+('Weight '!$B$9*MANU!BW39)+(0*'Weight '!$B$10*MANU!CL39)+(0*'Weight '!$B$11*MANU!DA39)+(2/5*'Weight '!$B$14*MANU!DP39)+(0*'Weight '!$B$15*MANU!EE39)+(0*'Weight '!$B$16*MANU!ET39)</f>
        <v>13.282471424307673</v>
      </c>
      <c r="L30" s="1">
        <f>('Weight '!$B$3*MANU!P39)+(2/3*'Weight '!$B$4*MANU!AE39)+(1/5*'Weight '!$B$5*MANU!AT39)+(1/3*'Weight '!$B$8*MANU!BI39)+('Weight '!$B$9*MANU!BX39)+(0*'Weight '!$B$10*MANU!CM39)+(0*'Weight '!$B$11*MANU!DB39)+(2/5*'Weight '!$B$14*MANU!DQ39)+(0*'Weight '!$B$15*MANU!EF39)+(0*'Weight '!$B$16*MANU!EU39)</f>
        <v>14.066989058225854</v>
      </c>
      <c r="M30" s="1">
        <f>('Weight '!$B$3*MANU!Q39)+(2/3*'Weight '!$B$4*MANU!AF39)+(1/5*'Weight '!$B$5*MANU!AU39)+(1/3*'Weight '!$B$8*MANU!BJ39)+('Weight '!$B$9*MANU!BY39)+(0*'Weight '!$B$10*MANU!CN39)+(0*'Weight '!$B$11*MANU!DC39)+(2/5*'Weight '!$B$14*MANU!DR39)+(0*'Weight '!$B$15*MANU!EG39)+(0*'Weight '!$B$16*MANU!EV39)</f>
        <v>10.100632326234102</v>
      </c>
      <c r="N30" s="1">
        <f>('Weight '!$B$3*MANU!R39)+(2/3*'Weight '!$B$4*MANU!AG39)+(1/5*'Weight '!$B$5*MANU!AV39)+(1/3*'Weight '!$B$8*MANU!BK39)+('Weight '!$B$9*MANU!BZ39)+(0*'Weight '!$B$10*MANU!CO39)+(0*'Weight '!$B$11*MANU!DD39)+(2/5*'Weight '!$B$14*MANU!DS39)+(0*'Weight '!$B$15*MANU!EH39)+(0*'Weight '!$B$16*MANU!EW39)</f>
        <v>14.86444805194804</v>
      </c>
      <c r="O30" s="1">
        <f>('Weight '!$B$3*MANU!S39)+(2/3*'Weight '!$B$4*MANU!AH39)+(1/5*'Weight '!$B$5*MANU!AW39)+(1/3*'Weight '!$B$8*MANU!BL39)+('Weight '!$B$9*MANU!CA39)+(0*'Weight '!$B$10*MANU!CP39)+(0*'Weight '!$B$11*MANU!DE39)+(2/5*'Weight '!$B$14*MANU!DT39)+(0*'Weight '!$B$15*MANU!EI39)+(0*'Weight '!$B$16*MANU!EX39)</f>
        <v>14.354966038008509</v>
      </c>
      <c r="P30" s="1">
        <f>('Weight '!$B$3*MANU!T39)+(2/3*'Weight '!$B$4*MANU!AI39)+(1/5*'Weight '!$B$5*MANU!AX39)+(1/3*'Weight '!$B$8*MANU!BM39)+('Weight '!$B$9*MANU!CB39)+(0*'Weight '!$B$10*MANU!CQ39)+(0*'Weight '!$B$11*MANU!DF39)+(2/5*'Weight '!$B$14*MANU!DU39)+(0*'Weight '!$B$15*MANU!EJ39)+(0*'Weight '!$B$16*MANU!EY39)</f>
        <v>17.868178638687091</v>
      </c>
    </row>
    <row r="31" spans="1:16" ht="15">
      <c r="A31" s="1" t="s">
        <v>642</v>
      </c>
      <c r="B31" s="1">
        <f>('Weight '!$B$3*MANU!F40)+(2/3*'Weight '!$B$4*MANU!U40)+(1/5*'Weight '!$B$5*MANU!AJ40)+(1/3*'Weight '!$B$8*MANU!AY40)+('Weight '!$B$9*MANU!BN40)+(0*'Weight '!$B$10*MANU!CC40)+(0*'Weight '!$B$11*MANU!CR40)+(2/5*'Weight '!$B$14*MANU!DG40)+(0*'Weight '!$B$15*MANU!DV40)+(0*'Weight '!$B$16*MANU!EK40)</f>
        <v>36.349248389989384</v>
      </c>
      <c r="C31" s="1">
        <f>('Weight '!$B$3*MANU!G40)+(2/3*'Weight '!$B$4*MANU!V40)+(1/5*'Weight '!$B$5*MANU!AK40)+(1/3*'Weight '!$B$8*MANU!AZ40)+('Weight '!$B$9*MANU!BO40)+(0*'Weight '!$B$10*MANU!CD40)+(0*'Weight '!$B$11*MANU!CS40)+(2/5*'Weight '!$B$14*MANU!DH40)+(0*'Weight '!$B$15*MANU!DW40)+(0*'Weight '!$B$16*MANU!EL40)</f>
        <v>37.826487732243748</v>
      </c>
      <c r="D31" s="1">
        <f>('Weight '!$B$3*MANU!H40)+(2/3*'Weight '!$B$4*MANU!W40)+(1/5*'Weight '!$B$5*MANU!AL40)+(1/3*'Weight '!$B$8*MANU!BA40)+('Weight '!$B$9*MANU!BP40)+(0*'Weight '!$B$10*MANU!CE40)+(0*'Weight '!$B$11*MANU!CT40)+(2/5*'Weight '!$B$14*MANU!DI40)+(0*'Weight '!$B$15*MANU!DX40)+(0*'Weight '!$B$16*MANU!EM40)</f>
        <v>34.81037923771823</v>
      </c>
      <c r="E31" s="1">
        <f>('Weight '!$B$3*MANU!I40)+(2/3*'Weight '!$B$4*MANU!X40)+(1/5*'Weight '!$B$5*MANU!AM40)+(1/3*'Weight '!$B$8*MANU!BB40)+('Weight '!$B$9*MANU!BQ40)+(0*'Weight '!$B$10*MANU!CF40)+(0*'Weight '!$B$11*MANU!CU40)+(2/5*'Weight '!$B$14*MANU!DJ40)+(0*'Weight '!$B$15*MANU!DY40)+(0*'Weight '!$B$16*MANU!EN40)</f>
        <v>33.434691225046663</v>
      </c>
      <c r="F31" s="1">
        <f>('Weight '!$B$3*MANU!J40)+(2/3*'Weight '!$B$4*MANU!Y40)+(1/5*'Weight '!$B$5*MANU!AN40)+(1/3*'Weight '!$B$8*MANU!BC40)+('Weight '!$B$9*MANU!BR40)+(0*'Weight '!$B$10*MANU!CG40)+(0*'Weight '!$B$11*MANU!CV40)+(2/5*'Weight '!$B$14*MANU!DK40)+(0*'Weight '!$B$15*MANU!DZ40)+(0*'Weight '!$B$16*MANU!EO40)</f>
        <v>35.88364481047406</v>
      </c>
      <c r="G31" s="1">
        <f>('Weight '!$B$3*MANU!K40)+(2/3*'Weight '!$B$4*MANU!Z40)+(1/5*'Weight '!$B$5*MANU!AO40)+(1/3*'Weight '!$B$8*MANU!BD40)+('Weight '!$B$9*MANU!BS40)+(0*'Weight '!$B$10*MANU!CH40)+(0*'Weight '!$B$11*MANU!CW40)+(2/5*'Weight '!$B$14*MANU!DL40)+(0*'Weight '!$B$15*MANU!EA40)+(0*'Weight '!$B$16*MANU!EP40)</f>
        <v>33.005710826105208</v>
      </c>
      <c r="H31" s="1">
        <f>('Weight '!$B$3*MANU!L40)+(2/3*'Weight '!$B$4*MANU!AA40)+(1/5*'Weight '!$B$5*MANU!AP40)+(1/3*'Weight '!$B$8*MANU!BE40)+('Weight '!$B$9*MANU!BT40)+(0*'Weight '!$B$10*MANU!CI40)+(0*'Weight '!$B$11*MANU!CX40)+(2/5*'Weight '!$B$14*MANU!DM40)+(0*'Weight '!$B$15*MANU!EB40)+(0*'Weight '!$B$16*MANU!EQ40)</f>
        <v>34.871934090358366</v>
      </c>
      <c r="I31" s="1">
        <f>('Weight '!$B$3*MANU!M40)+(2/3*'Weight '!$B$4*MANU!AB40)+(1/5*'Weight '!$B$5*MANU!AQ40)+(1/3*'Weight '!$B$8*MANU!BF40)+('Weight '!$B$9*MANU!BU40)+(0*'Weight '!$B$10*MANU!CJ40)+(0*'Weight '!$B$11*MANU!CY40)+(2/5*'Weight '!$B$14*MANU!DN40)+(0*'Weight '!$B$15*MANU!EC40)+(0*'Weight '!$B$16*MANU!ER40)</f>
        <v>35.484664467546303</v>
      </c>
      <c r="J31" s="1">
        <f>('Weight '!$B$3*MANU!N40)+(2/3*'Weight '!$B$4*MANU!AC40)+(1/5*'Weight '!$B$5*MANU!AR40)+(1/3*'Weight '!$B$8*MANU!BG40)+('Weight '!$B$9*MANU!BV40)+(0*'Weight '!$B$10*MANU!CK40)+(0*'Weight '!$B$11*MANU!CZ40)+(2/5*'Weight '!$B$14*MANU!DO40)+(0*'Weight '!$B$15*MANU!ED40)+(0*'Weight '!$B$16*MANU!ES40)</f>
        <v>33.291801619433173</v>
      </c>
      <c r="K31" s="1">
        <f>('Weight '!$B$3*MANU!O40)+(2/3*'Weight '!$B$4*MANU!AD40)+(1/5*'Weight '!$B$5*MANU!AS40)+(1/3*'Weight '!$B$8*MANU!BH40)+('Weight '!$B$9*MANU!BW40)+(0*'Weight '!$B$10*MANU!CL40)+(0*'Weight '!$B$11*MANU!DA40)+(2/5*'Weight '!$B$14*MANU!DP40)+(0*'Weight '!$B$15*MANU!EE40)+(0*'Weight '!$B$16*MANU!ET40)</f>
        <v>31.034626629007455</v>
      </c>
      <c r="L31" s="1">
        <f>('Weight '!$B$3*MANU!P40)+(2/3*'Weight '!$B$4*MANU!AE40)+(1/5*'Weight '!$B$5*MANU!AT40)+(1/3*'Weight '!$B$8*MANU!BI40)+('Weight '!$B$9*MANU!BX40)+(0*'Weight '!$B$10*MANU!CM40)+(0*'Weight '!$B$11*MANU!DB40)+(2/5*'Weight '!$B$14*MANU!DQ40)+(0*'Weight '!$B$15*MANU!EF40)+(0*'Weight '!$B$16*MANU!EU40)</f>
        <v>33.490518599755433</v>
      </c>
      <c r="M31" s="1">
        <f>('Weight '!$B$3*MANU!Q40)+(2/3*'Weight '!$B$4*MANU!AF40)+(1/5*'Weight '!$B$5*MANU!AU40)+(1/3*'Weight '!$B$8*MANU!BJ40)+('Weight '!$B$9*MANU!BY40)+(0*'Weight '!$B$10*MANU!CN40)+(0*'Weight '!$B$11*MANU!DC40)+(2/5*'Weight '!$B$14*MANU!DR40)+(0*'Weight '!$B$15*MANU!EG40)+(0*'Weight '!$B$16*MANU!EV40)</f>
        <v>31.067814384041242</v>
      </c>
      <c r="N31" s="1">
        <f>('Weight '!$B$3*MANU!R40)+(2/3*'Weight '!$B$4*MANU!AG40)+(1/5*'Weight '!$B$5*MANU!AV40)+(1/3*'Weight '!$B$8*MANU!BK40)+('Weight '!$B$9*MANU!BZ40)+(0*'Weight '!$B$10*MANU!CO40)+(0*'Weight '!$B$11*MANU!DD40)+(2/5*'Weight '!$B$14*MANU!DS40)+(0*'Weight '!$B$15*MANU!EH40)+(0*'Weight '!$B$16*MANU!EW40)</f>
        <v>32.545538140020867</v>
      </c>
      <c r="O31" s="1">
        <f>('Weight '!$B$3*MANU!S40)+(2/3*'Weight '!$B$4*MANU!AH40)+(1/5*'Weight '!$B$5*MANU!AW40)+(1/3*'Weight '!$B$8*MANU!BL40)+('Weight '!$B$9*MANU!CA40)+(0*'Weight '!$B$10*MANU!CP40)+(0*'Weight '!$B$11*MANU!DE40)+(2/5*'Weight '!$B$14*MANU!DT40)+(0*'Weight '!$B$15*MANU!EI40)+(0*'Weight '!$B$16*MANU!EX40)</f>
        <v>31.741629633644035</v>
      </c>
      <c r="P31" s="1">
        <f>('Weight '!$B$3*MANU!T40)+(2/3*'Weight '!$B$4*MANU!AI40)+(1/5*'Weight '!$B$5*MANU!AX40)+(1/3*'Weight '!$B$8*MANU!BM40)+('Weight '!$B$9*MANU!CB40)+(0*'Weight '!$B$10*MANU!CQ40)+(0*'Weight '!$B$11*MANU!DF40)+(2/5*'Weight '!$B$14*MANU!DU40)+(0*'Weight '!$B$15*MANU!EJ40)+(0*'Weight '!$B$16*MANU!EY40)</f>
        <v>31.44983050847458</v>
      </c>
    </row>
    <row r="32" spans="1:16" ht="15">
      <c r="A32" s="1" t="s">
        <v>778</v>
      </c>
      <c r="B32" s="1">
        <f>('Weight '!$B$3*MANU!F41)+(2/3*'Weight '!$B$4*MANU!U41)+(1/5*'Weight '!$B$5*MANU!AJ41)+(1/3*'Weight '!$B$8*MANU!AY41)+('Weight '!$B$9*MANU!BN41)+(0*'Weight '!$B$10*MANU!CC41)+(0*'Weight '!$B$11*MANU!CR41)+(2/5*'Weight '!$B$14*MANU!DG41)+(0*'Weight '!$B$15*MANU!DV41)+(0*'Weight '!$B$16*MANU!EK41)</f>
        <v>24.234504695694582</v>
      </c>
      <c r="C32" s="1">
        <f>('Weight '!$B$3*MANU!G41)+(2/3*'Weight '!$B$4*MANU!V41)+(1/5*'Weight '!$B$5*MANU!AK41)+(1/3*'Weight '!$B$8*MANU!AZ41)+('Weight '!$B$9*MANU!BO41)+(0*'Weight '!$B$10*MANU!CD41)+(0*'Weight '!$B$11*MANU!CS41)+(2/5*'Weight '!$B$14*MANU!DH41)+(0*'Weight '!$B$15*MANU!DW41)+(0*'Weight '!$B$16*MANU!EL41)</f>
        <v>22.213628265493469</v>
      </c>
      <c r="D32" s="1">
        <f>('Weight '!$B$3*MANU!H41)+(2/3*'Weight '!$B$4*MANU!W41)+(1/5*'Weight '!$B$5*MANU!AL41)+(1/3*'Weight '!$B$8*MANU!BA41)+('Weight '!$B$9*MANU!BP41)+(0*'Weight '!$B$10*MANU!CE41)+(0*'Weight '!$B$11*MANU!CT41)+(2/5*'Weight '!$B$14*MANU!DI41)+(0*'Weight '!$B$15*MANU!DX41)+(0*'Weight '!$B$16*MANU!EM41)</f>
        <v>22.537792861541742</v>
      </c>
      <c r="E32" s="1">
        <f>('Weight '!$B$3*MANU!I41)+(2/3*'Weight '!$B$4*MANU!X41)+(1/5*'Weight '!$B$5*MANU!AM41)+(1/3*'Weight '!$B$8*MANU!BB41)+('Weight '!$B$9*MANU!BQ41)+(0*'Weight '!$B$10*MANU!CF41)+(0*'Weight '!$B$11*MANU!CU41)+(2/5*'Weight '!$B$14*MANU!DJ41)+(0*'Weight '!$B$15*MANU!DY41)+(0*'Weight '!$B$16*MANU!EN41)</f>
        <v>17.482046842046813</v>
      </c>
      <c r="F32" s="1">
        <f>('Weight '!$B$3*MANU!J41)+(2/3*'Weight '!$B$4*MANU!Y41)+(1/5*'Weight '!$B$5*MANU!AN41)+(1/3*'Weight '!$B$8*MANU!BC41)+('Weight '!$B$9*MANU!BR41)+(0*'Weight '!$B$10*MANU!CG41)+(0*'Weight '!$B$11*MANU!CV41)+(2/5*'Weight '!$B$14*MANU!DK41)+(0*'Weight '!$B$15*MANU!DZ41)+(0*'Weight '!$B$16*MANU!EO41)</f>
        <v>15.918568118209972</v>
      </c>
      <c r="G32" s="1">
        <f>('Weight '!$B$3*MANU!K41)+(2/3*'Weight '!$B$4*MANU!Z41)+(1/5*'Weight '!$B$5*MANU!AO41)+(1/3*'Weight '!$B$8*MANU!BD41)+('Weight '!$B$9*MANU!BS41)+(0*'Weight '!$B$10*MANU!CH41)+(0*'Weight '!$B$11*MANU!CW41)+(2/5*'Weight '!$B$14*MANU!DL41)+(0*'Weight '!$B$15*MANU!EA41)+(0*'Weight '!$B$16*MANU!EP41)</f>
        <v>13.460128001494901</v>
      </c>
      <c r="H32" s="1">
        <f>('Weight '!$B$3*MANU!L41)+(2/3*'Weight '!$B$4*MANU!AA41)+(1/5*'Weight '!$B$5*MANU!AP41)+(1/3*'Weight '!$B$8*MANU!BE41)+('Weight '!$B$9*MANU!BT41)+(0*'Weight '!$B$10*MANU!CI41)+(0*'Weight '!$B$11*MANU!CX41)+(2/5*'Weight '!$B$14*MANU!DM41)+(0*'Weight '!$B$15*MANU!EB41)+(0*'Weight '!$B$16*MANU!EQ41)</f>
        <v>14.205036015896658</v>
      </c>
      <c r="I32" s="1">
        <f>('Weight '!$B$3*MANU!M41)+(2/3*'Weight '!$B$4*MANU!AB41)+(1/5*'Weight '!$B$5*MANU!AQ41)+(1/3*'Weight '!$B$8*MANU!BF41)+('Weight '!$B$9*MANU!BU41)+(0*'Weight '!$B$10*MANU!CJ41)+(0*'Weight '!$B$11*MANU!CY41)+(2/5*'Weight '!$B$14*MANU!DN41)+(0*'Weight '!$B$15*MANU!EC41)+(0*'Weight '!$B$16*MANU!ER41)</f>
        <v>16.582226720647753</v>
      </c>
      <c r="J32" s="1">
        <f>('Weight '!$B$3*MANU!N41)+(2/3*'Weight '!$B$4*MANU!AC41)+(1/5*'Weight '!$B$5*MANU!AR41)+(1/3*'Weight '!$B$8*MANU!BG41)+('Weight '!$B$9*MANU!BV41)+(0*'Weight '!$B$10*MANU!CK41)+(0*'Weight '!$B$11*MANU!CZ41)+(2/5*'Weight '!$B$14*MANU!DO41)+(0*'Weight '!$B$15*MANU!ED41)+(0*'Weight '!$B$16*MANU!ES41)</f>
        <v>13.450441075831275</v>
      </c>
      <c r="K32" s="1">
        <f>('Weight '!$B$3*MANU!O41)+(2/3*'Weight '!$B$4*MANU!AD41)+(1/5*'Weight '!$B$5*MANU!AS41)+(1/3*'Weight '!$B$8*MANU!BH41)+('Weight '!$B$9*MANU!BW41)+(0*'Weight '!$B$10*MANU!CL41)+(0*'Weight '!$B$11*MANU!DA41)+(2/5*'Weight '!$B$14*MANU!DP41)+(0*'Weight '!$B$15*MANU!EE41)+(0*'Weight '!$B$16*MANU!ET41)</f>
        <v>12.130926443622801</v>
      </c>
      <c r="L32" s="1">
        <f>('Weight '!$B$3*MANU!P41)+(2/3*'Weight '!$B$4*MANU!AE41)+(1/5*'Weight '!$B$5*MANU!AT41)+(1/3*'Weight '!$B$8*MANU!BI41)+('Weight '!$B$9*MANU!BX41)+(0*'Weight '!$B$10*MANU!CM41)+(0*'Weight '!$B$11*MANU!DB41)+(2/5*'Weight '!$B$14*MANU!DQ41)+(0*'Weight '!$B$15*MANU!EF41)+(0*'Weight '!$B$16*MANU!EU41)</f>
        <v>12.190603551970552</v>
      </c>
      <c r="M32" s="1">
        <f>('Weight '!$B$3*MANU!Q41)+(2/3*'Weight '!$B$4*MANU!AF41)+(1/5*'Weight '!$B$5*MANU!AU41)+(1/3*'Weight '!$B$8*MANU!BJ41)+('Weight '!$B$9*MANU!BY41)+(0*'Weight '!$B$10*MANU!CN41)+(0*'Weight '!$B$11*MANU!DC41)+(2/5*'Weight '!$B$14*MANU!DR41)+(0*'Weight '!$B$15*MANU!EG41)+(0*'Weight '!$B$16*MANU!EV41)</f>
        <v>0</v>
      </c>
      <c r="N32" s="1">
        <f>('Weight '!$B$3*MANU!R41)+(2/3*'Weight '!$B$4*MANU!AG41)+(1/5*'Weight '!$B$5*MANU!AV41)+(1/3*'Weight '!$B$8*MANU!BK41)+('Weight '!$B$9*MANU!BZ41)+(0*'Weight '!$B$10*MANU!CO41)+(0*'Weight '!$B$11*MANU!DD41)+(2/5*'Weight '!$B$14*MANU!DS41)+(0*'Weight '!$B$15*MANU!EH41)+(0*'Weight '!$B$16*MANU!EW41)</f>
        <v>0</v>
      </c>
      <c r="O32" s="1">
        <f>('Weight '!$B$3*MANU!S41)+(2/3*'Weight '!$B$4*MANU!AH41)+(1/5*'Weight '!$B$5*MANU!AW41)+(1/3*'Weight '!$B$8*MANU!BL41)+('Weight '!$B$9*MANU!CA41)+(0*'Weight '!$B$10*MANU!CP41)+(0*'Weight '!$B$11*MANU!DE41)+(2/5*'Weight '!$B$14*MANU!DT41)+(0*'Weight '!$B$15*MANU!EI41)+(0*'Weight '!$B$16*MANU!EX41)</f>
        <v>0</v>
      </c>
      <c r="P32" s="1">
        <f>('Weight '!$B$3*MANU!T41)+(2/3*'Weight '!$B$4*MANU!AI41)+(1/5*'Weight '!$B$5*MANU!AX41)+(1/3*'Weight '!$B$8*MANU!BM41)+('Weight '!$B$9*MANU!CB41)+(0*'Weight '!$B$10*MANU!CQ41)+(0*'Weight '!$B$11*MANU!DF41)+(2/5*'Weight '!$B$14*MANU!DU41)+(0*'Weight '!$B$15*MANU!EJ41)+(0*'Weight '!$B$16*MANU!EY41)</f>
        <v>0</v>
      </c>
    </row>
    <row r="33" spans="1:16" ht="15">
      <c r="A33" s="1" t="s">
        <v>655</v>
      </c>
      <c r="B33" s="1">
        <f>('Weight '!$B$3*MANU!F42)+(2/3*'Weight '!$B$4*MANU!U42)+(1/5*'Weight '!$B$5*MANU!AJ42)+(1/3*'Weight '!$B$8*MANU!AY42)+('Weight '!$B$9*MANU!BN42)+(0*'Weight '!$B$10*MANU!CC42)+(0*'Weight '!$B$11*MANU!CR42)+(2/5*'Weight '!$B$14*MANU!DG42)+(0*'Weight '!$B$15*MANU!DV42)+(0*'Weight '!$B$16*MANU!EK42)</f>
        <v>24.546214344471831</v>
      </c>
      <c r="C33" s="1">
        <f>('Weight '!$B$3*MANU!G42)+(2/3*'Weight '!$B$4*MANU!V42)+(1/5*'Weight '!$B$5*MANU!AK42)+(1/3*'Weight '!$B$8*MANU!AZ42)+('Weight '!$B$9*MANU!BO42)+(0*'Weight '!$B$10*MANU!CD42)+(0*'Weight '!$B$11*MANU!CS42)+(2/5*'Weight '!$B$14*MANU!DH42)+(0*'Weight '!$B$15*MANU!DW42)+(0*'Weight '!$B$16*MANU!EL42)</f>
        <v>23.741652207782991</v>
      </c>
      <c r="D33" s="1">
        <f>('Weight '!$B$3*MANU!H42)+(2/3*'Weight '!$B$4*MANU!W42)+(1/5*'Weight '!$B$5*MANU!AL42)+(1/3*'Weight '!$B$8*MANU!BA42)+('Weight '!$B$9*MANU!BP42)+(0*'Weight '!$B$10*MANU!CE42)+(0*'Weight '!$B$11*MANU!CT42)+(2/5*'Weight '!$B$14*MANU!DI42)+(0*'Weight '!$B$15*MANU!DX42)+(0*'Weight '!$B$16*MANU!EM42)</f>
        <v>19.616539976842443</v>
      </c>
      <c r="E33" s="1">
        <f>('Weight '!$B$3*MANU!I42)+(2/3*'Weight '!$B$4*MANU!X42)+(1/5*'Weight '!$B$5*MANU!AM42)+(1/3*'Weight '!$B$8*MANU!BB42)+('Weight '!$B$9*MANU!BQ42)+(0*'Weight '!$B$10*MANU!CF42)+(0*'Weight '!$B$11*MANU!CU42)+(2/5*'Weight '!$B$14*MANU!DJ42)+(0*'Weight '!$B$15*MANU!DY42)+(0*'Weight '!$B$16*MANU!EN42)</f>
        <v>16.226278868577424</v>
      </c>
      <c r="F33" s="1">
        <f>('Weight '!$B$3*MANU!J42)+(2/3*'Weight '!$B$4*MANU!Y42)+(1/5*'Weight '!$B$5*MANU!AN42)+(1/3*'Weight '!$B$8*MANU!BC42)+('Weight '!$B$9*MANU!BR42)+(0*'Weight '!$B$10*MANU!CG42)+(0*'Weight '!$B$11*MANU!CV42)+(2/5*'Weight '!$B$14*MANU!DK42)+(0*'Weight '!$B$15*MANU!DZ42)+(0*'Weight '!$B$16*MANU!EO42)</f>
        <v>0</v>
      </c>
      <c r="G33" s="1">
        <f>('Weight '!$B$3*MANU!K42)+(2/3*'Weight '!$B$4*MANU!Z42)+(1/5*'Weight '!$B$5*MANU!AO42)+(1/3*'Weight '!$B$8*MANU!BD42)+('Weight '!$B$9*MANU!BS42)+(0*'Weight '!$B$10*MANU!CH42)+(0*'Weight '!$B$11*MANU!CW42)+(2/5*'Weight '!$B$14*MANU!DL42)+(0*'Weight '!$B$15*MANU!EA42)+(0*'Weight '!$B$16*MANU!EP42)</f>
        <v>0</v>
      </c>
      <c r="H33" s="1">
        <f>('Weight '!$B$3*MANU!L42)+(2/3*'Weight '!$B$4*MANU!AA42)+(1/5*'Weight '!$B$5*MANU!AP42)+(1/3*'Weight '!$B$8*MANU!BE42)+('Weight '!$B$9*MANU!BT42)+(0*'Weight '!$B$10*MANU!CI42)+(0*'Weight '!$B$11*MANU!CX42)+(2/5*'Weight '!$B$14*MANU!DM42)+(0*'Weight '!$B$15*MANU!EB42)+(0*'Weight '!$B$16*MANU!EQ42)</f>
        <v>0</v>
      </c>
      <c r="I33" s="1">
        <f>('Weight '!$B$3*MANU!M42)+(2/3*'Weight '!$B$4*MANU!AB42)+(1/5*'Weight '!$B$5*MANU!AQ42)+(1/3*'Weight '!$B$8*MANU!BF42)+('Weight '!$B$9*MANU!BU42)+(0*'Weight '!$B$10*MANU!CJ42)+(0*'Weight '!$B$11*MANU!CY42)+(2/5*'Weight '!$B$14*MANU!DN42)+(0*'Weight '!$B$15*MANU!EC42)+(0*'Weight '!$B$16*MANU!ER42)</f>
        <v>0</v>
      </c>
      <c r="J33" s="1">
        <f>('Weight '!$B$3*MANU!N42)+(2/3*'Weight '!$B$4*MANU!AC42)+(1/5*'Weight '!$B$5*MANU!AR42)+(1/3*'Weight '!$B$8*MANU!BG42)+('Weight '!$B$9*MANU!BV42)+(0*'Weight '!$B$10*MANU!CK42)+(0*'Weight '!$B$11*MANU!CZ42)+(2/5*'Weight '!$B$14*MANU!DO42)+(0*'Weight '!$B$15*MANU!ED42)+(0*'Weight '!$B$16*MANU!ES42)</f>
        <v>0</v>
      </c>
      <c r="K33" s="1">
        <f>('Weight '!$B$3*MANU!O42)+(2/3*'Weight '!$B$4*MANU!AD42)+(1/5*'Weight '!$B$5*MANU!AS42)+(1/3*'Weight '!$B$8*MANU!BH42)+('Weight '!$B$9*MANU!BW42)+(0*'Weight '!$B$10*MANU!CL42)+(0*'Weight '!$B$11*MANU!DA42)+(2/5*'Weight '!$B$14*MANU!DP42)+(0*'Weight '!$B$15*MANU!EE42)+(0*'Weight '!$B$16*MANU!ET42)</f>
        <v>0</v>
      </c>
      <c r="L33" s="1">
        <f>('Weight '!$B$3*MANU!P42)+(2/3*'Weight '!$B$4*MANU!AE42)+(1/5*'Weight '!$B$5*MANU!AT42)+(1/3*'Weight '!$B$8*MANU!BI42)+('Weight '!$B$9*MANU!BX42)+(0*'Weight '!$B$10*MANU!CM42)+(0*'Weight '!$B$11*MANU!DB42)+(2/5*'Weight '!$B$14*MANU!DQ42)+(0*'Weight '!$B$15*MANU!EF42)+(0*'Weight '!$B$16*MANU!EU42)</f>
        <v>0</v>
      </c>
      <c r="M33" s="1">
        <f>('Weight '!$B$3*MANU!Q42)+(2/3*'Weight '!$B$4*MANU!AF42)+(1/5*'Weight '!$B$5*MANU!AU42)+(1/3*'Weight '!$B$8*MANU!BJ42)+('Weight '!$B$9*MANU!BY42)+(0*'Weight '!$B$10*MANU!CN42)+(0*'Weight '!$B$11*MANU!DC42)+(2/5*'Weight '!$B$14*MANU!DR42)+(0*'Weight '!$B$15*MANU!EG42)+(0*'Weight '!$B$16*MANU!EV42)</f>
        <v>0</v>
      </c>
      <c r="N33" s="1">
        <f>('Weight '!$B$3*MANU!R42)+(2/3*'Weight '!$B$4*MANU!AG42)+(1/5*'Weight '!$B$5*MANU!AV42)+(1/3*'Weight '!$B$8*MANU!BK42)+('Weight '!$B$9*MANU!BZ42)+(0*'Weight '!$B$10*MANU!CO42)+(0*'Weight '!$B$11*MANU!DD42)+(2/5*'Weight '!$B$14*MANU!DS42)+(0*'Weight '!$B$15*MANU!EH42)+(0*'Weight '!$B$16*MANU!EW42)</f>
        <v>0</v>
      </c>
      <c r="O33" s="1">
        <f>('Weight '!$B$3*MANU!S42)+(2/3*'Weight '!$B$4*MANU!AH42)+(1/5*'Weight '!$B$5*MANU!AW42)+(1/3*'Weight '!$B$8*MANU!BL42)+('Weight '!$B$9*MANU!CA42)+(0*'Weight '!$B$10*MANU!CP42)+(0*'Weight '!$B$11*MANU!DE42)+(2/5*'Weight '!$B$14*MANU!DT42)+(0*'Weight '!$B$15*MANU!EI42)+(0*'Weight '!$B$16*MANU!EX42)</f>
        <v>0</v>
      </c>
      <c r="P33" s="1">
        <f>('Weight '!$B$3*MANU!T42)+(2/3*'Weight '!$B$4*MANU!AI42)+(1/5*'Weight '!$B$5*MANU!AX42)+(1/3*'Weight '!$B$8*MANU!BM42)+('Weight '!$B$9*MANU!CB42)+(0*'Weight '!$B$10*MANU!CQ42)+(0*'Weight '!$B$11*MANU!DF42)+(2/5*'Weight '!$B$14*MANU!DU42)+(0*'Weight '!$B$15*MANU!EJ42)+(0*'Weight '!$B$16*MANU!EY42)</f>
        <v>0</v>
      </c>
    </row>
    <row r="35" spans="1:16" ht="15">
      <c r="A35" s="7" t="s">
        <v>1001</v>
      </c>
      <c r="B35" s="7">
        <v>0</v>
      </c>
      <c r="C35" s="7">
        <f t="shared" si="1" ref="C35:P35">B35-1</f>
        <v>-1</v>
      </c>
      <c r="D35" s="7">
        <f t="shared" si="1"/>
        <v>-2</v>
      </c>
      <c r="E35" s="7">
        <f t="shared" si="1"/>
        <v>-3</v>
      </c>
      <c r="F35" s="7">
        <f t="shared" si="1"/>
        <v>-4</v>
      </c>
      <c r="G35" s="7">
        <f t="shared" si="1"/>
        <v>-5</v>
      </c>
      <c r="H35" s="7">
        <f t="shared" si="1"/>
        <v>-6</v>
      </c>
      <c r="I35" s="7">
        <f t="shared" si="1"/>
        <v>-7</v>
      </c>
      <c r="J35" s="7">
        <f t="shared" si="1"/>
        <v>-8</v>
      </c>
      <c r="K35" s="7">
        <f t="shared" si="1"/>
        <v>-9</v>
      </c>
      <c r="L35" s="7">
        <f t="shared" si="1"/>
        <v>-10</v>
      </c>
      <c r="M35" s="7">
        <f t="shared" si="1"/>
        <v>-11</v>
      </c>
      <c r="N35" s="7">
        <f t="shared" si="1"/>
        <v>-12</v>
      </c>
      <c r="O35" s="7">
        <f t="shared" si="1"/>
        <v>-13</v>
      </c>
      <c r="P35" s="7">
        <f t="shared" si="1"/>
        <v>-14</v>
      </c>
    </row>
    <row r="36" spans="1:16" ht="15">
      <c r="A36" s="1" t="s">
        <v>550</v>
      </c>
      <c r="B36" s="1">
        <f>(0*'Weight '!$B$3*MANU!F11)+(1/3*'Weight '!$B$4*MANU!U11)+(4/5*'Weight '!$B$5*MANU!AJ11)+(2/3*'Weight '!$B$8*MANU!AY11)+(0*'Weight '!$B$9*MANU!BN11)+('Weight '!$B$10*MANU!CC11)+('Weight '!$B$11*MANU!CR11)+('Weight '!$B$14*3/5*MANU!DG11)+('Weight '!$B$15*MANU!DV11)+('Weight '!$B$16*MANU!EK11)</f>
        <v>37.543716266557439</v>
      </c>
      <c r="C36" s="1">
        <f>(0*'Weight '!$B$3*MANU!G11)+(1/3*'Weight '!$B$4*MANU!V11)+(4/5*'Weight '!$B$5*MANU!AK11)+(2/3*'Weight '!$B$8*MANU!AZ11)+(0*'Weight '!$B$9*MANU!BO11)+('Weight '!$B$10*MANU!CD11)+('Weight '!$B$11*MANU!CS11)+('Weight '!$B$14*3/5*MANU!DH11)+('Weight '!$B$15*MANU!DW11)+('Weight '!$B$16*MANU!EL11)</f>
        <v>37.050762139344769</v>
      </c>
      <c r="D36" s="1">
        <f>(0*'Weight '!$B$3*MANU!H11)+(1/3*'Weight '!$B$4*MANU!W11)+(4/5*'Weight '!$B$5*MANU!AL11)+(2/3*'Weight '!$B$8*MANU!BA11)+(0*'Weight '!$B$9*MANU!BP11)+('Weight '!$B$10*MANU!CE11)+('Weight '!$B$11*MANU!CT11)+('Weight '!$B$14*3/5*MANU!DI11)+('Weight '!$B$15*MANU!DX11)+('Weight '!$B$16*MANU!EM11)</f>
        <v>41.329597502496391</v>
      </c>
      <c r="E36" s="1">
        <f>(0*'Weight '!$B$3*MANU!I11)+(1/3*'Weight '!$B$4*MANU!X11)+(4/5*'Weight '!$B$5*MANU!AM11)+(2/3*'Weight '!$B$8*MANU!BB11)+(0*'Weight '!$B$9*MANU!BQ11)+('Weight '!$B$10*MANU!CF11)+('Weight '!$B$11*MANU!CU11)+('Weight '!$B$14*3/5*MANU!DJ11)+('Weight '!$B$15*MANU!DY11)+('Weight '!$B$16*MANU!EN11)</f>
        <v>39.863864705680314</v>
      </c>
      <c r="F36" s="1">
        <f>(0*'Weight '!$B$3*MANU!J11)+(1/3*'Weight '!$B$4*MANU!Y11)+(4/5*'Weight '!$B$5*MANU!AN11)+(2/3*'Weight '!$B$8*MANU!BC11)+(0*'Weight '!$B$9*MANU!BR11)+('Weight '!$B$10*MANU!CG11)+('Weight '!$B$11*MANU!CV11)+('Weight '!$B$14*3/5*MANU!DK11)+('Weight '!$B$15*MANU!DZ11)+('Weight '!$B$16*MANU!EO11)</f>
        <v>0</v>
      </c>
      <c r="G36" s="1">
        <f>(0*'Weight '!$B$3*MANU!K11)+(1/3*'Weight '!$B$4*MANU!Z11)+(4/5*'Weight '!$B$5*MANU!AO11)+(2/3*'Weight '!$B$8*MANU!BD11)+(0*'Weight '!$B$9*MANU!BS11)+('Weight '!$B$10*MANU!CH11)+('Weight '!$B$11*MANU!CW11)+('Weight '!$B$14*3/5*MANU!DL11)+('Weight '!$B$15*MANU!EA11)+('Weight '!$B$16*MANU!EP11)</f>
        <v>0</v>
      </c>
      <c r="H36" s="1">
        <f>(0*'Weight '!$B$3*MANU!L11)+(1/3*'Weight '!$B$4*MANU!AA11)+(4/5*'Weight '!$B$5*MANU!AP11)+(2/3*'Weight '!$B$8*MANU!BE11)+(0*'Weight '!$B$9*MANU!BT11)+('Weight '!$B$10*MANU!CI11)+('Weight '!$B$11*MANU!CX11)+('Weight '!$B$14*3/5*MANU!DM11)+('Weight '!$B$15*MANU!EB11)+('Weight '!$B$16*MANU!EQ11)</f>
        <v>0</v>
      </c>
      <c r="I36" s="1">
        <f>(0*'Weight '!$B$3*MANU!M11)+(1/3*'Weight '!$B$4*MANU!AB11)+(4/5*'Weight '!$B$5*MANU!AQ11)+(2/3*'Weight '!$B$8*MANU!BF11)+(0*'Weight '!$B$9*MANU!BU11)+('Weight '!$B$10*MANU!CJ11)+('Weight '!$B$11*MANU!CY11)+('Weight '!$B$14*3/5*MANU!DN11)+('Weight '!$B$15*MANU!EC11)+('Weight '!$B$16*MANU!ER11)</f>
        <v>0</v>
      </c>
      <c r="J36" s="1">
        <f>(0*'Weight '!$B$3*MANU!N11)+(1/3*'Weight '!$B$4*MANU!AC11)+(4/5*'Weight '!$B$5*MANU!AR11)+(2/3*'Weight '!$B$8*MANU!BG11)+(0*'Weight '!$B$9*MANU!BV11)+('Weight '!$B$10*MANU!CK11)+('Weight '!$B$11*MANU!CZ11)+('Weight '!$B$14*3/5*MANU!DO11)+('Weight '!$B$15*MANU!ED11)+('Weight '!$B$16*MANU!ES11)</f>
        <v>0</v>
      </c>
      <c r="K36" s="1">
        <f>(0*'Weight '!$B$3*MANU!O11)+(1/3*'Weight '!$B$4*MANU!AD11)+(4/5*'Weight '!$B$5*MANU!AS11)+(2/3*'Weight '!$B$8*MANU!BH11)+(0*'Weight '!$B$9*MANU!BW11)+('Weight '!$B$10*MANU!CL11)+('Weight '!$B$11*MANU!DA11)+('Weight '!$B$14*3/5*MANU!DP11)+('Weight '!$B$15*MANU!EE11)+('Weight '!$B$16*MANU!ET11)</f>
        <v>0</v>
      </c>
      <c r="L36" s="1">
        <f>(0*'Weight '!$B$3*MANU!P11)+(1/3*'Weight '!$B$4*MANU!AE11)+(4/5*'Weight '!$B$5*MANU!AT11)+(2/3*'Weight '!$B$8*MANU!BI11)+(0*'Weight '!$B$9*MANU!BX11)+('Weight '!$B$10*MANU!CM11)+('Weight '!$B$11*MANU!DB11)+('Weight '!$B$14*3/5*MANU!DQ11)+('Weight '!$B$15*MANU!EF11)+('Weight '!$B$16*MANU!EU11)</f>
        <v>0</v>
      </c>
      <c r="M36" s="1">
        <f>(0*'Weight '!$B$3*MANU!Q11)+(1/3*'Weight '!$B$4*MANU!AF11)+(4/5*'Weight '!$B$5*MANU!AU11)+(2/3*'Weight '!$B$8*MANU!BJ11)+(0*'Weight '!$B$9*MANU!BY11)+('Weight '!$B$10*MANU!CN11)+('Weight '!$B$11*MANU!DC11)+('Weight '!$B$14*3/5*MANU!DR11)+('Weight '!$B$15*MANU!EG11)+('Weight '!$B$16*MANU!EV11)</f>
        <v>0</v>
      </c>
      <c r="N36" s="1">
        <f>(0*'Weight '!$B$3*MANU!R11)+(1/3*'Weight '!$B$4*MANU!AG11)+(4/5*'Weight '!$B$5*MANU!AV11)+(2/3*'Weight '!$B$8*MANU!BK11)+(0*'Weight '!$B$9*MANU!BZ11)+('Weight '!$B$10*MANU!CO11)+('Weight '!$B$11*MANU!DD11)+('Weight '!$B$14*3/5*MANU!DS11)+('Weight '!$B$15*MANU!EH11)+('Weight '!$B$16*MANU!EW11)</f>
        <v>0</v>
      </c>
      <c r="O36" s="1">
        <f>(0*'Weight '!$B$3*MANU!S11)+(1/3*'Weight '!$B$4*MANU!AH11)+(4/5*'Weight '!$B$5*MANU!AW11)+(2/3*'Weight '!$B$8*MANU!BL11)+(0*'Weight '!$B$9*MANU!CA11)+('Weight '!$B$10*MANU!CP11)+('Weight '!$B$11*MANU!DE11)+('Weight '!$B$14*3/5*MANU!DT11)+('Weight '!$B$15*MANU!EI11)+('Weight '!$B$16*MANU!EX11)</f>
        <v>0</v>
      </c>
      <c r="P36" s="1">
        <f>(0*'Weight '!$B$3*MANU!T11)+(1/3*'Weight '!$B$4*MANU!AI11)+(4/5*'Weight '!$B$5*MANU!AX11)+(2/3*'Weight '!$B$8*MANU!BM11)+(0*'Weight '!$B$9*MANU!CB11)+('Weight '!$B$10*MANU!CQ11)+('Weight '!$B$11*MANU!DF11)+('Weight '!$B$14*3/5*MANU!DU11)+('Weight '!$B$15*MANU!EJ11)+('Weight '!$B$16*MANU!EY11)</f>
        <v>0</v>
      </c>
    </row>
    <row r="37" spans="1:16" ht="15">
      <c r="A37" s="1" t="s">
        <v>555</v>
      </c>
      <c r="B37" s="1">
        <f>(0*'Weight '!$B$3*MANU!F12)+(1/3*'Weight '!$B$4*MANU!U12)+(4/5*'Weight '!$B$5*MANU!AJ12)+(2/3*'Weight '!$B$8*MANU!AY12)+(0*'Weight '!$B$9*MANU!BN12)+('Weight '!$B$10*MANU!CC12)+('Weight '!$B$11*MANU!CR12)+('Weight '!$B$14*3/5*MANU!DG12)+('Weight '!$B$15*MANU!DV12)+('Weight '!$B$16*MANU!EK12)</f>
        <v>36.88778921894815</v>
      </c>
      <c r="C37" s="1">
        <f>(0*'Weight '!$B$3*MANU!G12)+(1/3*'Weight '!$B$4*MANU!V12)+(4/5*'Weight '!$B$5*MANU!AK12)+(2/3*'Weight '!$B$8*MANU!AZ12)+(0*'Weight '!$B$9*MANU!BO12)+('Weight '!$B$10*MANU!CD12)+('Weight '!$B$11*MANU!CS12)+('Weight '!$B$14*3/5*MANU!DH12)+('Weight '!$B$15*MANU!DW12)+('Weight '!$B$16*MANU!EL12)</f>
        <v>37.479754390779334</v>
      </c>
      <c r="D37" s="1">
        <f>(0*'Weight '!$B$3*MANU!H12)+(1/3*'Weight '!$B$4*MANU!W12)+(4/5*'Weight '!$B$5*MANU!AL12)+(2/3*'Weight '!$B$8*MANU!BA12)+(0*'Weight '!$B$9*MANU!BP12)+('Weight '!$B$10*MANU!CE12)+('Weight '!$B$11*MANU!CT12)+('Weight '!$B$14*3/5*MANU!DI12)+('Weight '!$B$15*MANU!DX12)+('Weight '!$B$16*MANU!EM12)</f>
        <v>36.256105997173442</v>
      </c>
      <c r="E37" s="1">
        <f>(0*'Weight '!$B$3*MANU!I12)+(1/3*'Weight '!$B$4*MANU!X12)+(4/5*'Weight '!$B$5*MANU!AM12)+(2/3*'Weight '!$B$8*MANU!BB12)+(0*'Weight '!$B$9*MANU!BQ12)+('Weight '!$B$10*MANU!CF12)+('Weight '!$B$11*MANU!CU12)+('Weight '!$B$14*3/5*MANU!DJ12)+('Weight '!$B$15*MANU!DY12)+('Weight '!$B$16*MANU!EN12)</f>
        <v>40.980535126709462</v>
      </c>
      <c r="F37" s="1">
        <f>(0*'Weight '!$B$3*MANU!J12)+(1/3*'Weight '!$B$4*MANU!Y12)+(4/5*'Weight '!$B$5*MANU!AN12)+(2/3*'Weight '!$B$8*MANU!BC12)+(0*'Weight '!$B$9*MANU!BR12)+('Weight '!$B$10*MANU!CG12)+('Weight '!$B$11*MANU!CV12)+('Weight '!$B$14*3/5*MANU!DK12)+('Weight '!$B$15*MANU!DZ12)+('Weight '!$B$16*MANU!EO12)</f>
        <v>40.953129054853164</v>
      </c>
      <c r="G37" s="1">
        <f>(0*'Weight '!$B$3*MANU!K12)+(1/3*'Weight '!$B$4*MANU!Z12)+(4/5*'Weight '!$B$5*MANU!AO12)+(2/3*'Weight '!$B$8*MANU!BD12)+(0*'Weight '!$B$9*MANU!BS12)+('Weight '!$B$10*MANU!CH12)+('Weight '!$B$11*MANU!CW12)+('Weight '!$B$14*3/5*MANU!DL12)+('Weight '!$B$15*MANU!EA12)+('Weight '!$B$16*MANU!EP12)</f>
        <v>39.029299912952872</v>
      </c>
      <c r="H37" s="1">
        <f>(0*'Weight '!$B$3*MANU!L12)+(1/3*'Weight '!$B$4*MANU!AA12)+(4/5*'Weight '!$B$5*MANU!AP12)+(2/3*'Weight '!$B$8*MANU!BE12)+(0*'Weight '!$B$9*MANU!BT12)+('Weight '!$B$10*MANU!CI12)+('Weight '!$B$11*MANU!CX12)+('Weight '!$B$14*3/5*MANU!DM12)+('Weight '!$B$15*MANU!EB12)+('Weight '!$B$16*MANU!EQ12)</f>
        <v>42.608210077900395</v>
      </c>
      <c r="I37" s="1">
        <f>(0*'Weight '!$B$3*MANU!M12)+(1/3*'Weight '!$B$4*MANU!AB12)+(4/5*'Weight '!$B$5*MANU!AQ12)+(2/3*'Weight '!$B$8*MANU!BF12)+(0*'Weight '!$B$9*MANU!BU12)+('Weight '!$B$10*MANU!CJ12)+('Weight '!$B$11*MANU!CY12)+('Weight '!$B$14*3/5*MANU!DN12)+('Weight '!$B$15*MANU!EC12)+('Weight '!$B$16*MANU!ER12)</f>
        <v>38.45896837380333</v>
      </c>
      <c r="J37" s="1">
        <f>(0*'Weight '!$B$3*MANU!N12)+(1/3*'Weight '!$B$4*MANU!AC12)+(4/5*'Weight '!$B$5*MANU!AR12)+(2/3*'Weight '!$B$8*MANU!BG12)+(0*'Weight '!$B$9*MANU!BV12)+('Weight '!$B$10*MANU!CK12)+('Weight '!$B$11*MANU!CZ12)+('Weight '!$B$14*3/5*MANU!DO12)+('Weight '!$B$15*MANU!ED12)+('Weight '!$B$16*MANU!ES12)</f>
        <v>41.880801914642376</v>
      </c>
      <c r="K37" s="1">
        <f>(0*'Weight '!$B$3*MANU!O12)+(1/3*'Weight '!$B$4*MANU!AD12)+(4/5*'Weight '!$B$5*MANU!AS12)+(2/3*'Weight '!$B$8*MANU!BH12)+(0*'Weight '!$B$9*MANU!BW12)+('Weight '!$B$10*MANU!CL12)+('Weight '!$B$11*MANU!DA12)+('Weight '!$B$14*3/5*MANU!DP12)+('Weight '!$B$15*MANU!EE12)+('Weight '!$B$16*MANU!ET12)</f>
        <v>34.138744363510213</v>
      </c>
      <c r="L37" s="1">
        <f>(0*'Weight '!$B$3*MANU!P12)+(1/3*'Weight '!$B$4*MANU!AE12)+(4/5*'Weight '!$B$5*MANU!AT12)+(2/3*'Weight '!$B$8*MANU!BI12)+(0*'Weight '!$B$9*MANU!BX12)+('Weight '!$B$10*MANU!CM12)+('Weight '!$B$11*MANU!DB12)+('Weight '!$B$14*3/5*MANU!DQ12)+('Weight '!$B$15*MANU!EF12)+('Weight '!$B$16*MANU!EU12)</f>
        <v>35.177114446879713</v>
      </c>
      <c r="M37" s="1">
        <f>(0*'Weight '!$B$3*MANU!Q12)+(1/3*'Weight '!$B$4*MANU!AF12)+(4/5*'Weight '!$B$5*MANU!AU12)+(2/3*'Weight '!$B$8*MANU!BJ12)+(0*'Weight '!$B$9*MANU!BY12)+('Weight '!$B$10*MANU!CN12)+('Weight '!$B$11*MANU!DC12)+('Weight '!$B$14*3/5*MANU!DR12)+('Weight '!$B$15*MANU!EG12)+('Weight '!$B$16*MANU!EV12)</f>
        <v>29.175213955792046</v>
      </c>
      <c r="N37" s="1">
        <f>(0*'Weight '!$B$3*MANU!R12)+(1/3*'Weight '!$B$4*MANU!AG12)+(4/5*'Weight '!$B$5*MANU!AV12)+(2/3*'Weight '!$B$8*MANU!BK12)+(0*'Weight '!$B$9*MANU!BZ12)+('Weight '!$B$10*MANU!CO12)+('Weight '!$B$11*MANU!DD12)+('Weight '!$B$14*3/5*MANU!DS12)+('Weight '!$B$15*MANU!EH12)+('Weight '!$B$16*MANU!EW12)</f>
        <v>27.903769401330347</v>
      </c>
      <c r="O37" s="1">
        <f>(0*'Weight '!$B$3*MANU!S12)+(1/3*'Weight '!$B$4*MANU!AH12)+(4/5*'Weight '!$B$5*MANU!AW12)+(2/3*'Weight '!$B$8*MANU!BL12)+(0*'Weight '!$B$9*MANU!CA12)+('Weight '!$B$10*MANU!CP12)+('Weight '!$B$11*MANU!DE12)+('Weight '!$B$14*3/5*MANU!DT12)+('Weight '!$B$15*MANU!EI12)+('Weight '!$B$16*MANU!EX12)</f>
        <v>36.553435593664467</v>
      </c>
      <c r="P37" s="1">
        <f>(0*'Weight '!$B$3*MANU!T12)+(1/3*'Weight '!$B$4*MANU!AI12)+(4/5*'Weight '!$B$5*MANU!AX12)+(2/3*'Weight '!$B$8*MANU!BM12)+(0*'Weight '!$B$9*MANU!CB12)+('Weight '!$B$10*MANU!CQ12)+('Weight '!$B$11*MANU!DF12)+('Weight '!$B$14*3/5*MANU!DU12)+('Weight '!$B$15*MANU!EJ12)+('Weight '!$B$16*MANU!EY12)</f>
        <v>26.749559654370206</v>
      </c>
    </row>
    <row r="38" spans="1:16" ht="15">
      <c r="A38" s="1" t="s">
        <v>591</v>
      </c>
      <c r="B38" s="1">
        <f>(0*'Weight '!$B$3*MANU!F13)+(1/3*'Weight '!$B$4*MANU!U13)+(4/5*'Weight '!$B$5*MANU!AJ13)+(2/3*'Weight '!$B$8*MANU!AY13)+(0*'Weight '!$B$9*MANU!BN13)+('Weight '!$B$10*MANU!CC13)+('Weight '!$B$11*MANU!CR13)+('Weight '!$B$14*3/5*MANU!DG13)+('Weight '!$B$15*MANU!DV13)+('Weight '!$B$16*MANU!EK13)</f>
        <v>35.553036938429202</v>
      </c>
      <c r="C38" s="1">
        <f>(0*'Weight '!$B$3*MANU!G13)+(1/3*'Weight '!$B$4*MANU!V13)+(4/5*'Weight '!$B$5*MANU!AK13)+(2/3*'Weight '!$B$8*MANU!AZ13)+(0*'Weight '!$B$9*MANU!BO13)+('Weight '!$B$10*MANU!CD13)+('Weight '!$B$11*MANU!CS13)+('Weight '!$B$14*3/5*MANU!DH13)+('Weight '!$B$15*MANU!DW13)+('Weight '!$B$16*MANU!EL13)</f>
        <v>33.878423909395764</v>
      </c>
      <c r="D38" s="1">
        <f>(0*'Weight '!$B$3*MANU!H13)+(1/3*'Weight '!$B$4*MANU!W13)+(4/5*'Weight '!$B$5*MANU!AL13)+(2/3*'Weight '!$B$8*MANU!BA13)+(0*'Weight '!$B$9*MANU!BP13)+('Weight '!$B$10*MANU!CE13)+('Weight '!$B$11*MANU!CT13)+('Weight '!$B$14*3/5*MANU!DI13)+('Weight '!$B$15*MANU!DX13)+('Weight '!$B$16*MANU!EM13)</f>
        <v>27.095089137415549</v>
      </c>
      <c r="E38" s="1">
        <f>(0*'Weight '!$B$3*MANU!I13)+(1/3*'Weight '!$B$4*MANU!X13)+(4/5*'Weight '!$B$5*MANU!AM13)+(2/3*'Weight '!$B$8*MANU!BB13)+(0*'Weight '!$B$9*MANU!BQ13)+('Weight '!$B$10*MANU!CF13)+('Weight '!$B$11*MANU!CU13)+('Weight '!$B$14*3/5*MANU!DJ13)+('Weight '!$B$15*MANU!DY13)+('Weight '!$B$16*MANU!EN13)</f>
        <v>27.728070025704856</v>
      </c>
      <c r="F38" s="1">
        <f>(0*'Weight '!$B$3*MANU!J13)+(1/3*'Weight '!$B$4*MANU!Y13)+(4/5*'Weight '!$B$5*MANU!AN13)+(2/3*'Weight '!$B$8*MANU!BC13)+(0*'Weight '!$B$9*MANU!BR13)+('Weight '!$B$10*MANU!CG13)+('Weight '!$B$11*MANU!CV13)+('Weight '!$B$14*3/5*MANU!DK13)+('Weight '!$B$15*MANU!DZ13)+('Weight '!$B$16*MANU!EO13)</f>
        <v>24.547818847818814</v>
      </c>
      <c r="G38" s="1">
        <f>(0*'Weight '!$B$3*MANU!K13)+(1/3*'Weight '!$B$4*MANU!Z13)+(4/5*'Weight '!$B$5*MANU!AO13)+(2/3*'Weight '!$B$8*MANU!BD13)+(0*'Weight '!$B$9*MANU!BS13)+('Weight '!$B$10*MANU!CH13)+('Weight '!$B$11*MANU!CW13)+('Weight '!$B$14*3/5*MANU!DL13)+('Weight '!$B$15*MANU!EA13)+('Weight '!$B$16*MANU!EP13)</f>
        <v>30.181091141359399</v>
      </c>
      <c r="H38" s="1">
        <f>(0*'Weight '!$B$3*MANU!L13)+(1/3*'Weight '!$B$4*MANU!AA13)+(4/5*'Weight '!$B$5*MANU!AP13)+(2/3*'Weight '!$B$8*MANU!BE13)+(0*'Weight '!$B$9*MANU!BT13)+('Weight '!$B$10*MANU!CI13)+('Weight '!$B$11*MANU!CX13)+('Weight '!$B$14*3/5*MANU!DM13)+('Weight '!$B$15*MANU!EB13)+('Weight '!$B$16*MANU!EQ13)</f>
        <v>27.858048710533208</v>
      </c>
      <c r="I38" s="1">
        <f>(0*'Weight '!$B$3*MANU!M13)+(1/3*'Weight '!$B$4*MANU!AB13)+(4/5*'Weight '!$B$5*MANU!AQ13)+(2/3*'Weight '!$B$8*MANU!BF13)+(0*'Weight '!$B$9*MANU!BU13)+('Weight '!$B$10*MANU!CJ13)+('Weight '!$B$11*MANU!CY13)+('Weight '!$B$14*3/5*MANU!DN13)+('Weight '!$B$15*MANU!EC13)+('Weight '!$B$16*MANU!ER13)</f>
        <v>30.803087594327327</v>
      </c>
      <c r="J38" s="1">
        <f>(0*'Weight '!$B$3*MANU!N13)+(1/3*'Weight '!$B$4*MANU!AC13)+(4/5*'Weight '!$B$5*MANU!AR13)+(2/3*'Weight '!$B$8*MANU!BG13)+(0*'Weight '!$B$9*MANU!BV13)+('Weight '!$B$10*MANU!CK13)+('Weight '!$B$11*MANU!CZ13)+('Weight '!$B$14*3/5*MANU!DO13)+('Weight '!$B$15*MANU!ED13)+('Weight '!$B$16*MANU!ES13)</f>
        <v>25.872666441745377</v>
      </c>
      <c r="K38" s="1">
        <f>(0*'Weight '!$B$3*MANU!O13)+(1/3*'Weight '!$B$4*MANU!AD13)+(4/5*'Weight '!$B$5*MANU!AS13)+(2/3*'Weight '!$B$8*MANU!BH13)+(0*'Weight '!$B$9*MANU!BW13)+('Weight '!$B$10*MANU!CL13)+('Weight '!$B$11*MANU!DA13)+('Weight '!$B$14*3/5*MANU!DP13)+('Weight '!$B$15*MANU!EE13)+('Weight '!$B$16*MANU!ET13)</f>
        <v>26.953113819929612</v>
      </c>
      <c r="L38" s="1">
        <f>(0*'Weight '!$B$3*MANU!P13)+(1/3*'Weight '!$B$4*MANU!AE13)+(4/5*'Weight '!$B$5*MANU!AT13)+(2/3*'Weight '!$B$8*MANU!BI13)+(0*'Weight '!$B$9*MANU!BX13)+('Weight '!$B$10*MANU!CM13)+('Weight '!$B$11*MANU!DB13)+('Weight '!$B$14*3/5*MANU!DQ13)+('Weight '!$B$15*MANU!EF13)+('Weight '!$B$16*MANU!EU13)</f>
        <v>0</v>
      </c>
      <c r="M38" s="1">
        <f>(0*'Weight '!$B$3*MANU!Q13)+(1/3*'Weight '!$B$4*MANU!AF13)+(4/5*'Weight '!$B$5*MANU!AU13)+(2/3*'Weight '!$B$8*MANU!BJ13)+(0*'Weight '!$B$9*MANU!BY13)+('Weight '!$B$10*MANU!CN13)+('Weight '!$B$11*MANU!DC13)+('Weight '!$B$14*3/5*MANU!DR13)+('Weight '!$B$15*MANU!EG13)+('Weight '!$B$16*MANU!EV13)</f>
        <v>0</v>
      </c>
      <c r="N38" s="1">
        <f>(0*'Weight '!$B$3*MANU!R13)+(1/3*'Weight '!$B$4*MANU!AG13)+(4/5*'Weight '!$B$5*MANU!AV13)+(2/3*'Weight '!$B$8*MANU!BK13)+(0*'Weight '!$B$9*MANU!BZ13)+('Weight '!$B$10*MANU!CO13)+('Weight '!$B$11*MANU!DD13)+('Weight '!$B$14*3/5*MANU!DS13)+('Weight '!$B$15*MANU!EH13)+('Weight '!$B$16*MANU!EW13)</f>
        <v>0</v>
      </c>
      <c r="O38" s="1">
        <f>(0*'Weight '!$B$3*MANU!S13)+(1/3*'Weight '!$B$4*MANU!AH13)+(4/5*'Weight '!$B$5*MANU!AW13)+(2/3*'Weight '!$B$8*MANU!BL13)+(0*'Weight '!$B$9*MANU!CA13)+('Weight '!$B$10*MANU!CP13)+('Weight '!$B$11*MANU!DE13)+('Weight '!$B$14*3/5*MANU!DT13)+('Weight '!$B$15*MANU!EI13)+('Weight '!$B$16*MANU!EX13)</f>
        <v>0</v>
      </c>
      <c r="P38" s="1">
        <f>(0*'Weight '!$B$3*MANU!T13)+(1/3*'Weight '!$B$4*MANU!AI13)+(4/5*'Weight '!$B$5*MANU!AX13)+(2/3*'Weight '!$B$8*MANU!BM13)+(0*'Weight '!$B$9*MANU!CB13)+('Weight '!$B$10*MANU!CQ13)+('Weight '!$B$11*MANU!DF13)+('Weight '!$B$14*3/5*MANU!DU13)+('Weight '!$B$15*MANU!EJ13)+('Weight '!$B$16*MANU!EY13)</f>
        <v>0</v>
      </c>
    </row>
    <row r="39" spans="1:16" ht="15">
      <c r="A39" s="1" t="s">
        <v>607</v>
      </c>
      <c r="B39" s="1">
        <f>(0*'Weight '!$B$3*MANU!F14)+(1/3*'Weight '!$B$4*MANU!U14)+(4/5*'Weight '!$B$5*MANU!AJ14)+(2/3*'Weight '!$B$8*MANU!AY14)+(0*'Weight '!$B$9*MANU!BN14)+('Weight '!$B$10*MANU!CC14)+('Weight '!$B$11*MANU!CR14)+('Weight '!$B$14*3/5*MANU!DG14)+('Weight '!$B$15*MANU!DV14)+('Weight '!$B$16*MANU!EK14)</f>
        <v>47.927730394554473</v>
      </c>
      <c r="C39" s="1">
        <f>(0*'Weight '!$B$3*MANU!G14)+(1/3*'Weight '!$B$4*MANU!V14)+(4/5*'Weight '!$B$5*MANU!AK14)+(2/3*'Weight '!$B$8*MANU!AZ14)+(0*'Weight '!$B$9*MANU!BO14)+('Weight '!$B$10*MANU!CD14)+('Weight '!$B$11*MANU!CS14)+('Weight '!$B$14*3/5*MANU!DH14)+('Weight '!$B$15*MANU!DW14)+('Weight '!$B$16*MANU!EL14)</f>
        <v>46.892144570476042</v>
      </c>
      <c r="D39" s="1">
        <f>(0*'Weight '!$B$3*MANU!H14)+(1/3*'Weight '!$B$4*MANU!W14)+(4/5*'Weight '!$B$5*MANU!AL14)+(2/3*'Weight '!$B$8*MANU!BA14)+(0*'Weight '!$B$9*MANU!BP14)+('Weight '!$B$10*MANU!CE14)+('Weight '!$B$11*MANU!CT14)+('Weight '!$B$14*3/5*MANU!DI14)+('Weight '!$B$15*MANU!DX14)+('Weight '!$B$16*MANU!EM14)</f>
        <v>46.541461065631786</v>
      </c>
      <c r="E39" s="1">
        <f>(0*'Weight '!$B$3*MANU!I14)+(1/3*'Weight '!$B$4*MANU!X14)+(4/5*'Weight '!$B$5*MANU!AM14)+(2/3*'Weight '!$B$8*MANU!BB14)+(0*'Weight '!$B$9*MANU!BQ14)+('Weight '!$B$10*MANU!CF14)+('Weight '!$B$11*MANU!CU14)+('Weight '!$B$14*3/5*MANU!DJ14)+('Weight '!$B$15*MANU!DY14)+('Weight '!$B$16*MANU!EN14)</f>
        <v>40.976133399463592</v>
      </c>
      <c r="F39" s="1">
        <f>(0*'Weight '!$B$3*MANU!J14)+(1/3*'Weight '!$B$4*MANU!Y14)+(4/5*'Weight '!$B$5*MANU!AN14)+(2/3*'Weight '!$B$8*MANU!BC14)+(0*'Weight '!$B$9*MANU!BR14)+('Weight '!$B$10*MANU!CG14)+('Weight '!$B$11*MANU!CV14)+('Weight '!$B$14*3/5*MANU!DK14)+('Weight '!$B$15*MANU!DZ14)+('Weight '!$B$16*MANU!EO14)</f>
        <v>37.148607896168848</v>
      </c>
      <c r="G39" s="1">
        <f>(0*'Weight '!$B$3*MANU!K14)+(1/3*'Weight '!$B$4*MANU!Z14)+(4/5*'Weight '!$B$5*MANU!AO14)+(2/3*'Weight '!$B$8*MANU!BD14)+(0*'Weight '!$B$9*MANU!BS14)+('Weight '!$B$10*MANU!CH14)+('Weight '!$B$11*MANU!CW14)+('Weight '!$B$14*3/5*MANU!DL14)+('Weight '!$B$15*MANU!EA14)+('Weight '!$B$16*MANU!EP14)</f>
        <v>43.911525440482336</v>
      </c>
      <c r="H39" s="1">
        <f>(0*'Weight '!$B$3*MANU!L14)+(1/3*'Weight '!$B$4*MANU!AA14)+(4/5*'Weight '!$B$5*MANU!AP14)+(2/3*'Weight '!$B$8*MANU!BE14)+(0*'Weight '!$B$9*MANU!BT14)+('Weight '!$B$10*MANU!CI14)+('Weight '!$B$11*MANU!CX14)+('Weight '!$B$14*3/5*MANU!DM14)+('Weight '!$B$15*MANU!EB14)+('Weight '!$B$16*MANU!EQ14)</f>
        <v>42.576958363622673</v>
      </c>
      <c r="I39" s="1">
        <f>(0*'Weight '!$B$3*MANU!M14)+(1/3*'Weight '!$B$4*MANU!AB14)+(4/5*'Weight '!$B$5*MANU!AQ14)+(2/3*'Weight '!$B$8*MANU!BF14)+(0*'Weight '!$B$9*MANU!BU14)+('Weight '!$B$10*MANU!CJ14)+('Weight '!$B$11*MANU!CY14)+('Weight '!$B$14*3/5*MANU!DN14)+('Weight '!$B$15*MANU!EC14)+('Weight '!$B$16*MANU!ER14)</f>
        <v>41.231908102143741</v>
      </c>
      <c r="J39" s="1">
        <f>(0*'Weight '!$B$3*MANU!N14)+(1/3*'Weight '!$B$4*MANU!AC14)+(4/5*'Weight '!$B$5*MANU!AR14)+(2/3*'Weight '!$B$8*MANU!BG14)+(0*'Weight '!$B$9*MANU!BV14)+('Weight '!$B$10*MANU!CK14)+('Weight '!$B$11*MANU!CZ14)+('Weight '!$B$14*3/5*MANU!DO14)+('Weight '!$B$15*MANU!ED14)+('Weight '!$B$16*MANU!ES14)</f>
        <v>42.260368870895157</v>
      </c>
      <c r="K39" s="1">
        <f>(0*'Weight '!$B$3*MANU!O14)+(1/3*'Weight '!$B$4*MANU!AD14)+(4/5*'Weight '!$B$5*MANU!AS14)+(2/3*'Weight '!$B$8*MANU!BH14)+(0*'Weight '!$B$9*MANU!BW14)+('Weight '!$B$10*MANU!CL14)+('Weight '!$B$11*MANU!DA14)+('Weight '!$B$14*3/5*MANU!DP14)+('Weight '!$B$15*MANU!EE14)+('Weight '!$B$16*MANU!ET14)</f>
        <v>38.813833556315323</v>
      </c>
      <c r="L39" s="1">
        <f>(0*'Weight '!$B$3*MANU!P14)+(1/3*'Weight '!$B$4*MANU!AE14)+(4/5*'Weight '!$B$5*MANU!AT14)+(2/3*'Weight '!$B$8*MANU!BI14)+(0*'Weight '!$B$9*MANU!BX14)+('Weight '!$B$10*MANU!CM14)+('Weight '!$B$11*MANU!DB14)+('Weight '!$B$14*3/5*MANU!DQ14)+('Weight '!$B$15*MANU!EF14)+('Weight '!$B$16*MANU!EU14)</f>
        <v>47.047049628761208</v>
      </c>
      <c r="M39" s="1">
        <f>(0*'Weight '!$B$3*MANU!Q14)+(1/3*'Weight '!$B$4*MANU!AF14)+(4/5*'Weight '!$B$5*MANU!AU14)+(2/3*'Weight '!$B$8*MANU!BJ14)+(0*'Weight '!$B$9*MANU!BY14)+('Weight '!$B$10*MANU!CN14)+('Weight '!$B$11*MANU!DC14)+('Weight '!$B$14*3/5*MANU!DR14)+('Weight '!$B$15*MANU!EG14)+('Weight '!$B$16*MANU!EV14)</f>
        <v>42.311118186749674</v>
      </c>
      <c r="N39" s="1">
        <f>(0*'Weight '!$B$3*MANU!R14)+(1/3*'Weight '!$B$4*MANU!AG14)+(4/5*'Weight '!$B$5*MANU!AV14)+(2/3*'Weight '!$B$8*MANU!BK14)+(0*'Weight '!$B$9*MANU!BZ14)+('Weight '!$B$10*MANU!CO14)+('Weight '!$B$11*MANU!DD14)+('Weight '!$B$14*3/5*MANU!DS14)+('Weight '!$B$15*MANU!EH14)+('Weight '!$B$16*MANU!EW14)</f>
        <v>36.201709956709927</v>
      </c>
      <c r="O39" s="1">
        <f>(0*'Weight '!$B$3*MANU!S14)+(1/3*'Weight '!$B$4*MANU!AH14)+(4/5*'Weight '!$B$5*MANU!AW14)+(2/3*'Weight '!$B$8*MANU!BL14)+(0*'Weight '!$B$9*MANU!CA14)+('Weight '!$B$10*MANU!CP14)+('Weight '!$B$11*MANU!DE14)+('Weight '!$B$14*3/5*MANU!DT14)+('Weight '!$B$15*MANU!EI14)+('Weight '!$B$16*MANU!EX14)</f>
        <v>42.588457740202784</v>
      </c>
      <c r="P39" s="1">
        <f>(0*'Weight '!$B$3*MANU!T14)+(1/3*'Weight '!$B$4*MANU!AI14)+(4/5*'Weight '!$B$5*MANU!AX14)+(2/3*'Weight '!$B$8*MANU!BM14)+(0*'Weight '!$B$9*MANU!CB14)+('Weight '!$B$10*MANU!CQ14)+('Weight '!$B$11*MANU!DF14)+('Weight '!$B$14*3/5*MANU!DU14)+('Weight '!$B$15*MANU!EJ14)+('Weight '!$B$16*MANU!EY14)</f>
        <v>39.436553672316364</v>
      </c>
    </row>
    <row r="40" spans="1:16" ht="15">
      <c r="A40" s="1" t="s">
        <v>611</v>
      </c>
      <c r="B40" s="1">
        <f>(0*'Weight '!$B$3*MANU!F15)+(1/3*'Weight '!$B$4*MANU!U15)+(4/5*'Weight '!$B$5*MANU!AJ15)+(2/3*'Weight '!$B$8*MANU!AY15)+(0*'Weight '!$B$9*MANU!BN15)+('Weight '!$B$10*MANU!CC15)+('Weight '!$B$11*MANU!CR15)+('Weight '!$B$14*3/5*MANU!DG15)+('Weight '!$B$15*MANU!DV15)+('Weight '!$B$16*MANU!EK15)</f>
        <v>37.508932857297218</v>
      </c>
      <c r="C40" s="1">
        <f>(0*'Weight '!$B$3*MANU!G15)+(1/3*'Weight '!$B$4*MANU!V15)+(4/5*'Weight '!$B$5*MANU!AK15)+(2/3*'Weight '!$B$8*MANU!AZ15)+(0*'Weight '!$B$9*MANU!BO15)+('Weight '!$B$10*MANU!CD15)+('Weight '!$B$11*MANU!CS15)+('Weight '!$B$14*3/5*MANU!DH15)+('Weight '!$B$15*MANU!DW15)+('Weight '!$B$16*MANU!EL15)</f>
        <v>42.26259042953415</v>
      </c>
      <c r="D40" s="1">
        <f>(0*'Weight '!$B$3*MANU!H15)+(1/3*'Weight '!$B$4*MANU!W15)+(4/5*'Weight '!$B$5*MANU!AL15)+(2/3*'Weight '!$B$8*MANU!BA15)+(0*'Weight '!$B$9*MANU!BP15)+('Weight '!$B$10*MANU!CE15)+('Weight '!$B$11*MANU!CT15)+('Weight '!$B$14*3/5*MANU!DI15)+('Weight '!$B$15*MANU!DX15)+('Weight '!$B$16*MANU!EM15)</f>
        <v>48.665282151451208</v>
      </c>
      <c r="E40" s="1">
        <f>(0*'Weight '!$B$3*MANU!I15)+(1/3*'Weight '!$B$4*MANU!X15)+(4/5*'Weight '!$B$5*MANU!AM15)+(2/3*'Weight '!$B$8*MANU!BB15)+(0*'Weight '!$B$9*MANU!BQ15)+('Weight '!$B$10*MANU!CF15)+('Weight '!$B$11*MANU!CU15)+('Weight '!$B$14*3/5*MANU!DJ15)+('Weight '!$B$15*MANU!DY15)+('Weight '!$B$16*MANU!EN15)</f>
        <v>51.55146107028726</v>
      </c>
      <c r="F40" s="1">
        <f>(0*'Weight '!$B$3*MANU!J15)+(1/3*'Weight '!$B$4*MANU!Y15)+(4/5*'Weight '!$B$5*MANU!AN15)+(2/3*'Weight '!$B$8*MANU!BC15)+(0*'Weight '!$B$9*MANU!BR15)+('Weight '!$B$10*MANU!CG15)+('Weight '!$B$11*MANU!CV15)+('Weight '!$B$14*3/5*MANU!DK15)+('Weight '!$B$15*MANU!DZ15)+('Weight '!$B$16*MANU!EO15)</f>
        <v>48.299072532405866</v>
      </c>
      <c r="G40" s="1">
        <f>(0*'Weight '!$B$3*MANU!K15)+(1/3*'Weight '!$B$4*MANU!Z15)+(4/5*'Weight '!$B$5*MANU!AO15)+(2/3*'Weight '!$B$8*MANU!BD15)+(0*'Weight '!$B$9*MANU!BS15)+('Weight '!$B$10*MANU!CH15)+('Weight '!$B$11*MANU!CW15)+('Weight '!$B$14*3/5*MANU!DL15)+('Weight '!$B$15*MANU!EA15)+('Weight '!$B$16*MANU!EP15)</f>
        <v>49.289477858626768</v>
      </c>
      <c r="H40" s="1">
        <f>(0*'Weight '!$B$3*MANU!L15)+(1/3*'Weight '!$B$4*MANU!AA15)+(4/5*'Weight '!$B$5*MANU!AP15)+(2/3*'Weight '!$B$8*MANU!BE15)+(0*'Weight '!$B$9*MANU!BT15)+('Weight '!$B$10*MANU!CI15)+('Weight '!$B$11*MANU!CX15)+('Weight '!$B$14*3/5*MANU!DM15)+('Weight '!$B$15*MANU!EB15)+('Weight '!$B$16*MANU!EQ15)</f>
        <v>51.18661415290466</v>
      </c>
      <c r="I40" s="1">
        <f>(0*'Weight '!$B$3*MANU!M15)+(1/3*'Weight '!$B$4*MANU!AB15)+(4/5*'Weight '!$B$5*MANU!AQ15)+(2/3*'Weight '!$B$8*MANU!BF15)+(0*'Weight '!$B$9*MANU!BU15)+('Weight '!$B$10*MANU!CJ15)+('Weight '!$B$11*MANU!CY15)+('Weight '!$B$14*3/5*MANU!DN15)+('Weight '!$B$15*MANU!EC15)+('Weight '!$B$16*MANU!ER15)</f>
        <v>50.568740104076127</v>
      </c>
      <c r="J40" s="1">
        <f>(0*'Weight '!$B$3*MANU!N15)+(1/3*'Weight '!$B$4*MANU!AC15)+(4/5*'Weight '!$B$5*MANU!AR15)+(2/3*'Weight '!$B$8*MANU!BG15)+(0*'Weight '!$B$9*MANU!BV15)+('Weight '!$B$10*MANU!CK15)+('Weight '!$B$11*MANU!CZ15)+('Weight '!$B$14*3/5*MANU!DO15)+('Weight '!$B$15*MANU!ED15)+('Weight '!$B$16*MANU!ES15)</f>
        <v>45.221695145669571</v>
      </c>
      <c r="K40" s="1">
        <f>(0*'Weight '!$B$3*MANU!O15)+(1/3*'Weight '!$B$4*MANU!AD15)+(4/5*'Weight '!$B$5*MANU!AS15)+(2/3*'Weight '!$B$8*MANU!BH15)+(0*'Weight '!$B$9*MANU!BW15)+('Weight '!$B$10*MANU!CL15)+('Weight '!$B$11*MANU!DA15)+('Weight '!$B$14*3/5*MANU!DP15)+('Weight '!$B$15*MANU!EE15)+('Weight '!$B$16*MANU!ET15)</f>
        <v>47.300398714862808</v>
      </c>
      <c r="L40" s="1">
        <f>(0*'Weight '!$B$3*MANU!P15)+(1/3*'Weight '!$B$4*MANU!AE15)+(4/5*'Weight '!$B$5*MANU!AT15)+(2/3*'Weight '!$B$8*MANU!BI15)+(0*'Weight '!$B$9*MANU!BX15)+('Weight '!$B$10*MANU!CM15)+('Weight '!$B$11*MANU!DB15)+('Weight '!$B$14*3/5*MANU!DQ15)+('Weight '!$B$15*MANU!EF15)+('Weight '!$B$16*MANU!EU15)</f>
        <v>47.03224363617354</v>
      </c>
      <c r="M40" s="1">
        <f>(0*'Weight '!$B$3*MANU!Q15)+(1/3*'Weight '!$B$4*MANU!AF15)+(4/5*'Weight '!$B$5*MANU!AU15)+(2/3*'Weight '!$B$8*MANU!BJ15)+(0*'Weight '!$B$9*MANU!BY15)+('Weight '!$B$10*MANU!CN15)+('Weight '!$B$11*MANU!DC15)+('Weight '!$B$14*3/5*MANU!DR15)+('Weight '!$B$15*MANU!EG15)+('Weight '!$B$16*MANU!EV15)</f>
        <v>44.885474309845911</v>
      </c>
      <c r="N40" s="1">
        <f>(0*'Weight '!$B$3*MANU!R15)+(1/3*'Weight '!$B$4*MANU!AG15)+(4/5*'Weight '!$B$5*MANU!AV15)+(2/3*'Weight '!$B$8*MANU!BK15)+(0*'Weight '!$B$9*MANU!BZ15)+('Weight '!$B$10*MANU!CO15)+('Weight '!$B$11*MANU!DD15)+('Weight '!$B$14*3/5*MANU!DS15)+('Weight '!$B$15*MANU!EH15)+('Weight '!$B$16*MANU!EW15)</f>
        <v>45.838323232323212</v>
      </c>
      <c r="O40" s="1">
        <f>(0*'Weight '!$B$3*MANU!S15)+(1/3*'Weight '!$B$4*MANU!AH15)+(4/5*'Weight '!$B$5*MANU!AW15)+(2/3*'Weight '!$B$8*MANU!BL15)+(0*'Weight '!$B$9*MANU!CA15)+('Weight '!$B$10*MANU!CP15)+('Weight '!$B$11*MANU!DE15)+('Weight '!$B$14*3/5*MANU!DT15)+('Weight '!$B$15*MANU!EI15)+('Weight '!$B$16*MANU!EX15)</f>
        <v>49.193660883949178</v>
      </c>
      <c r="P40" s="1">
        <f>(0*'Weight '!$B$3*MANU!T15)+(1/3*'Weight '!$B$4*MANU!AI15)+(4/5*'Weight '!$B$5*MANU!AX15)+(2/3*'Weight '!$B$8*MANU!BM15)+(0*'Weight '!$B$9*MANU!CB15)+('Weight '!$B$10*MANU!CQ15)+('Weight '!$B$11*MANU!DF15)+('Weight '!$B$14*3/5*MANU!DU15)+('Weight '!$B$15*MANU!EJ15)+('Weight '!$B$16*MANU!EY15)</f>
        <v>0</v>
      </c>
    </row>
    <row r="41" spans="1:16" ht="15">
      <c r="A41" s="1" t="s">
        <v>610</v>
      </c>
      <c r="B41" s="1">
        <f>(0*'Weight '!$B$3*MANU!F16)+(1/3*'Weight '!$B$4*MANU!U16)+(4/5*'Weight '!$B$5*MANU!AJ16)+(2/3*'Weight '!$B$8*MANU!AY16)+(0*'Weight '!$B$9*MANU!BN16)+('Weight '!$B$10*MANU!CC16)+('Weight '!$B$11*MANU!CR16)+('Weight '!$B$14*3/5*MANU!DG16)+('Weight '!$B$15*MANU!DV16)+('Weight '!$B$16*MANU!EK16)</f>
        <v>43.402573073195462</v>
      </c>
      <c r="C41" s="1">
        <f>(0*'Weight '!$B$3*MANU!G16)+(1/3*'Weight '!$B$4*MANU!V16)+(4/5*'Weight '!$B$5*MANU!AK16)+(2/3*'Weight '!$B$8*MANU!AZ16)+(0*'Weight '!$B$9*MANU!BO16)+('Weight '!$B$10*MANU!CD16)+('Weight '!$B$11*MANU!CS16)+('Weight '!$B$14*3/5*MANU!DH16)+('Weight '!$B$15*MANU!DW16)+('Weight '!$B$16*MANU!EL16)</f>
        <v>45.285319138632374</v>
      </c>
      <c r="D41" s="1">
        <f>(0*'Weight '!$B$3*MANU!H16)+(1/3*'Weight '!$B$4*MANU!W16)+(4/5*'Weight '!$B$5*MANU!AL16)+(2/3*'Weight '!$B$8*MANU!BA16)+(0*'Weight '!$B$9*MANU!BP16)+('Weight '!$B$10*MANU!CE16)+('Weight '!$B$11*MANU!CT16)+('Weight '!$B$14*3/5*MANU!DI16)+('Weight '!$B$15*MANU!DX16)+('Weight '!$B$16*MANU!EM16)</f>
        <v>42.692496612703245</v>
      </c>
      <c r="E41" s="1">
        <f>(0*'Weight '!$B$3*MANU!I16)+(1/3*'Weight '!$B$4*MANU!X16)+(4/5*'Weight '!$B$5*MANU!AM16)+(2/3*'Weight '!$B$8*MANU!BB16)+(0*'Weight '!$B$9*MANU!BQ16)+('Weight '!$B$10*MANU!CF16)+('Weight '!$B$11*MANU!CU16)+('Weight '!$B$14*3/5*MANU!DJ16)+('Weight '!$B$15*MANU!DY16)+('Weight '!$B$16*MANU!EN16)</f>
        <v>45.009609151619586</v>
      </c>
      <c r="F41" s="1">
        <f>(0*'Weight '!$B$3*MANU!J16)+(1/3*'Weight '!$B$4*MANU!Y16)+(4/5*'Weight '!$B$5*MANU!AN16)+(2/3*'Weight '!$B$8*MANU!BC16)+(0*'Weight '!$B$9*MANU!BR16)+('Weight '!$B$10*MANU!CG16)+('Weight '!$B$11*MANU!CV16)+('Weight '!$B$14*3/5*MANU!DK16)+('Weight '!$B$15*MANU!DZ16)+('Weight '!$B$16*MANU!EO16)</f>
        <v>43.964187866927574</v>
      </c>
      <c r="G41" s="1">
        <f>(0*'Weight '!$B$3*MANU!K16)+(1/3*'Weight '!$B$4*MANU!Z16)+(4/5*'Weight '!$B$5*MANU!AO16)+(2/3*'Weight '!$B$8*MANU!BD16)+(0*'Weight '!$B$9*MANU!BS16)+('Weight '!$B$10*MANU!CH16)+('Weight '!$B$11*MANU!CW16)+('Weight '!$B$14*3/5*MANU!DL16)+('Weight '!$B$15*MANU!EA16)+('Weight '!$B$16*MANU!EP16)</f>
        <v>38.715545423843267</v>
      </c>
      <c r="H41" s="1">
        <f>(0*'Weight '!$B$3*MANU!L16)+(1/3*'Weight '!$B$4*MANU!AA16)+(4/5*'Weight '!$B$5*MANU!AP16)+(2/3*'Weight '!$B$8*MANU!BE16)+(0*'Weight '!$B$9*MANU!BT16)+('Weight '!$B$10*MANU!CI16)+('Weight '!$B$11*MANU!CX16)+('Weight '!$B$14*3/5*MANU!DM16)+('Weight '!$B$15*MANU!EB16)+('Weight '!$B$16*MANU!EQ16)</f>
        <v>39.446725044207028</v>
      </c>
      <c r="I41" s="1">
        <f>(0*'Weight '!$B$3*MANU!M16)+(1/3*'Weight '!$B$4*MANU!AB16)+(4/5*'Weight '!$B$5*MANU!AQ16)+(2/3*'Weight '!$B$8*MANU!BF16)+(0*'Weight '!$B$9*MANU!BU16)+('Weight '!$B$10*MANU!CJ16)+('Weight '!$B$11*MANU!CY16)+('Weight '!$B$14*3/5*MANU!DN16)+('Weight '!$B$15*MANU!EC16)+('Weight '!$B$16*MANU!ER16)</f>
        <v>41.807287550791628</v>
      </c>
      <c r="J41" s="1">
        <f>(0*'Weight '!$B$3*MANU!N16)+(1/3*'Weight '!$B$4*MANU!AC16)+(4/5*'Weight '!$B$5*MANU!AR16)+(2/3*'Weight '!$B$8*MANU!BG16)+(0*'Weight '!$B$9*MANU!BV16)+('Weight '!$B$10*MANU!CK16)+('Weight '!$B$11*MANU!CZ16)+('Weight '!$B$14*3/5*MANU!DO16)+('Weight '!$B$15*MANU!ED16)+('Weight '!$B$16*MANU!ES16)</f>
        <v>43.67932315084191</v>
      </c>
      <c r="K41" s="1">
        <f>(0*'Weight '!$B$3*MANU!O16)+(1/3*'Weight '!$B$4*MANU!AD16)+(4/5*'Weight '!$B$5*MANU!AS16)+(2/3*'Weight '!$B$8*MANU!BH16)+(0*'Weight '!$B$9*MANU!BW16)+('Weight '!$B$10*MANU!CL16)+('Weight '!$B$11*MANU!DA16)+('Weight '!$B$14*3/5*MANU!DP16)+('Weight '!$B$15*MANU!EE16)+('Weight '!$B$16*MANU!ET16)</f>
        <v>44.214103504899128</v>
      </c>
      <c r="L41" s="1">
        <f>(0*'Weight '!$B$3*MANU!P16)+(1/3*'Weight '!$B$4*MANU!AE16)+(4/5*'Weight '!$B$5*MANU!AT16)+(2/3*'Weight '!$B$8*MANU!BI16)+(0*'Weight '!$B$9*MANU!BX16)+('Weight '!$B$10*MANU!CM16)+('Weight '!$B$11*MANU!DB16)+('Weight '!$B$14*3/5*MANU!DQ16)+('Weight '!$B$15*MANU!EF16)+('Weight '!$B$16*MANU!EU16)</f>
        <v>39.96120980751693</v>
      </c>
      <c r="M41" s="1">
        <f>(0*'Weight '!$B$3*MANU!Q16)+(1/3*'Weight '!$B$4*MANU!AF16)+(4/5*'Weight '!$B$5*MANU!AU16)+(2/3*'Weight '!$B$8*MANU!BJ16)+(0*'Weight '!$B$9*MANU!BY16)+('Weight '!$B$10*MANU!CN16)+('Weight '!$B$11*MANU!DC16)+('Weight '!$B$14*3/5*MANU!DR16)+('Weight '!$B$15*MANU!EG16)+('Weight '!$B$16*MANU!EV16)</f>
        <v>36.60832029349497</v>
      </c>
      <c r="N41" s="1">
        <f>(0*'Weight '!$B$3*MANU!R16)+(1/3*'Weight '!$B$4*MANU!AG16)+(4/5*'Weight '!$B$5*MANU!AV16)+(2/3*'Weight '!$B$8*MANU!BK16)+(0*'Weight '!$B$9*MANU!BZ16)+('Weight '!$B$10*MANU!CO16)+('Weight '!$B$11*MANU!DD16)+('Weight '!$B$14*3/5*MANU!DS16)+('Weight '!$B$15*MANU!EH16)+('Weight '!$B$16*MANU!EW16)</f>
        <v>39.517575757575742</v>
      </c>
      <c r="O41" s="1">
        <f>(0*'Weight '!$B$3*MANU!S16)+(1/3*'Weight '!$B$4*MANU!AH16)+(4/5*'Weight '!$B$5*MANU!AW16)+(2/3*'Weight '!$B$8*MANU!BL16)+(0*'Weight '!$B$9*MANU!CA16)+('Weight '!$B$10*MANU!CP16)+('Weight '!$B$11*MANU!DE16)+('Weight '!$B$14*3/5*MANU!DT16)+('Weight '!$B$15*MANU!EI16)+('Weight '!$B$16*MANU!EX16)</f>
        <v>24.609665978024374</v>
      </c>
      <c r="P41" s="1">
        <f>(0*'Weight '!$B$3*MANU!T16)+(1/3*'Weight '!$B$4*MANU!AI16)+(4/5*'Weight '!$B$5*MANU!AX16)+(2/3*'Weight '!$B$8*MANU!BM16)+(0*'Weight '!$B$9*MANU!CB16)+('Weight '!$B$10*MANU!CQ16)+('Weight '!$B$11*MANU!DF16)+('Weight '!$B$14*3/5*MANU!DU16)+('Weight '!$B$15*MANU!EJ16)+('Weight '!$B$16*MANU!EY16)</f>
        <v>25.362689420323488</v>
      </c>
    </row>
    <row r="42" spans="1:16" ht="15">
      <c r="A42" s="1" t="s">
        <v>670</v>
      </c>
      <c r="B42" s="1">
        <f>(0*'Weight '!$B$3*MANU!F17)+(1/3*'Weight '!$B$4*MANU!U17)+(4/5*'Weight '!$B$5*MANU!AJ17)+(2/3*'Weight '!$B$8*MANU!AY17)+(0*'Weight '!$B$9*MANU!BN17)+('Weight '!$B$10*MANU!CC17)+('Weight '!$B$11*MANU!CR17)+('Weight '!$B$14*3/5*MANU!DG17)+('Weight '!$B$15*MANU!DV17)+('Weight '!$B$16*MANU!EK17)</f>
        <v>31.560053580559796</v>
      </c>
      <c r="C42" s="1">
        <f>(0*'Weight '!$B$3*MANU!G17)+(1/3*'Weight '!$B$4*MANU!V17)+(4/5*'Weight '!$B$5*MANU!AK17)+(2/3*'Weight '!$B$8*MANU!AZ17)+(0*'Weight '!$B$9*MANU!BO17)+('Weight '!$B$10*MANU!CD17)+('Weight '!$B$11*MANU!CS17)+('Weight '!$B$14*3/5*MANU!DH17)+('Weight '!$B$15*MANU!DW17)+('Weight '!$B$16*MANU!EL17)</f>
        <v>37.022111392163403</v>
      </c>
      <c r="D42" s="1">
        <f>(0*'Weight '!$B$3*MANU!H17)+(1/3*'Weight '!$B$4*MANU!W17)+(4/5*'Weight '!$B$5*MANU!AL17)+(2/3*'Weight '!$B$8*MANU!BA17)+(0*'Weight '!$B$9*MANU!BP17)+('Weight '!$B$10*MANU!CE17)+('Weight '!$B$11*MANU!CT17)+('Weight '!$B$14*3/5*MANU!DI17)+('Weight '!$B$15*MANU!DX17)+('Weight '!$B$16*MANU!EM17)</f>
        <v>37.606926143284227</v>
      </c>
      <c r="E42" s="1">
        <f>(0*'Weight '!$B$3*MANU!I17)+(1/3*'Weight '!$B$4*MANU!X17)+(4/5*'Weight '!$B$5*MANU!AM17)+(2/3*'Weight '!$B$8*MANU!BB17)+(0*'Weight '!$B$9*MANU!BQ17)+('Weight '!$B$10*MANU!CF17)+('Weight '!$B$11*MANU!CU17)+('Weight '!$B$14*3/5*MANU!DJ17)+('Weight '!$B$15*MANU!DY17)+('Weight '!$B$16*MANU!EN17)</f>
        <v>35.402230497254166</v>
      </c>
      <c r="F42" s="1">
        <f>(0*'Weight '!$B$3*MANU!J17)+(1/3*'Weight '!$B$4*MANU!Y17)+(4/5*'Weight '!$B$5*MANU!AN17)+(2/3*'Weight '!$B$8*MANU!BC17)+(0*'Weight '!$B$9*MANU!BR17)+('Weight '!$B$10*MANU!CG17)+('Weight '!$B$11*MANU!CV17)+('Weight '!$B$14*3/5*MANU!DK17)+('Weight '!$B$15*MANU!DZ17)+('Weight '!$B$16*MANU!EO17)</f>
        <v>28.321112221112198</v>
      </c>
      <c r="G42" s="1">
        <f>(0*'Weight '!$B$3*MANU!K17)+(1/3*'Weight '!$B$4*MANU!Z17)+(4/5*'Weight '!$B$5*MANU!AO17)+(2/3*'Weight '!$B$8*MANU!BD17)+(0*'Weight '!$B$9*MANU!BS17)+('Weight '!$B$10*MANU!CH17)+('Weight '!$B$11*MANU!CW17)+('Weight '!$B$14*3/5*MANU!DL17)+('Weight '!$B$15*MANU!EA17)+('Weight '!$B$16*MANU!EP17)</f>
        <v>33.039078610167444</v>
      </c>
      <c r="H42" s="1">
        <f>(0*'Weight '!$B$3*MANU!L17)+(1/3*'Weight '!$B$4*MANU!AA17)+(4/5*'Weight '!$B$5*MANU!AP17)+(2/3*'Weight '!$B$8*MANU!BE17)+(0*'Weight '!$B$9*MANU!BT17)+('Weight '!$B$10*MANU!CI17)+('Weight '!$B$11*MANU!CX17)+('Weight '!$B$14*3/5*MANU!DM17)+('Weight '!$B$15*MANU!EB17)+('Weight '!$B$16*MANU!EQ17)</f>
        <v>30.699040767386087</v>
      </c>
      <c r="I42" s="1">
        <f>(0*'Weight '!$B$3*MANU!M17)+(1/3*'Weight '!$B$4*MANU!AB17)+(4/5*'Weight '!$B$5*MANU!AQ17)+(2/3*'Weight '!$B$8*MANU!BF17)+(0*'Weight '!$B$9*MANU!BU17)+('Weight '!$B$10*MANU!CJ17)+('Weight '!$B$11*MANU!CY17)+('Weight '!$B$14*3/5*MANU!DN17)+('Weight '!$B$15*MANU!EC17)+('Weight '!$B$16*MANU!ER17)</f>
        <v>32.962482923497255</v>
      </c>
      <c r="J42" s="1">
        <f>(0*'Weight '!$B$3*MANU!N17)+(1/3*'Weight '!$B$4*MANU!AC17)+(4/5*'Weight '!$B$5*MANU!AR17)+(2/3*'Weight '!$B$8*MANU!BG17)+(0*'Weight '!$B$9*MANU!BV17)+('Weight '!$B$10*MANU!CK17)+('Weight '!$B$11*MANU!CZ17)+('Weight '!$B$14*3/5*MANU!DO17)+('Weight '!$B$15*MANU!ED17)+('Weight '!$B$16*MANU!ES17)</f>
        <v>30.330658221235449</v>
      </c>
      <c r="K42" s="1">
        <f>(0*'Weight '!$B$3*MANU!O17)+(1/3*'Weight '!$B$4*MANU!AD17)+(4/5*'Weight '!$B$5*MANU!AS17)+(2/3*'Weight '!$B$8*MANU!BH17)+(0*'Weight '!$B$9*MANU!BW17)+('Weight '!$B$10*MANU!CL17)+('Weight '!$B$11*MANU!DA17)+('Weight '!$B$14*3/5*MANU!DP17)+('Weight '!$B$15*MANU!EE17)+('Weight '!$B$16*MANU!ET17)</f>
        <v>26.453685696173743</v>
      </c>
      <c r="L42" s="1">
        <f>(0*'Weight '!$B$3*MANU!P17)+(1/3*'Weight '!$B$4*MANU!AE17)+(4/5*'Weight '!$B$5*MANU!AT17)+(2/3*'Weight '!$B$8*MANU!BI17)+(0*'Weight '!$B$9*MANU!BX17)+('Weight '!$B$10*MANU!CM17)+('Weight '!$B$11*MANU!DB17)+('Weight '!$B$14*3/5*MANU!DQ17)+('Weight '!$B$15*MANU!EF17)+('Weight '!$B$16*MANU!EU17)</f>
        <v>35.572499023055855</v>
      </c>
      <c r="M42" s="1">
        <f>(0*'Weight '!$B$3*MANU!Q17)+(1/3*'Weight '!$B$4*MANU!AF17)+(4/5*'Weight '!$B$5*MANU!AU17)+(2/3*'Weight '!$B$8*MANU!BJ17)+(0*'Weight '!$B$9*MANU!BY17)+('Weight '!$B$10*MANU!CN17)+('Weight '!$B$11*MANU!DC17)+('Weight '!$B$14*3/5*MANU!DR17)+('Weight '!$B$15*MANU!EG17)+('Weight '!$B$16*MANU!EV17)</f>
        <v>29.278107974244652</v>
      </c>
      <c r="N42" s="1">
        <f>(0*'Weight '!$B$3*MANU!R17)+(1/3*'Weight '!$B$4*MANU!AG17)+(4/5*'Weight '!$B$5*MANU!AV17)+(2/3*'Weight '!$B$8*MANU!BK17)+(0*'Weight '!$B$9*MANU!BZ17)+('Weight '!$B$10*MANU!CO17)+('Weight '!$B$11*MANU!DD17)+('Weight '!$B$14*3/5*MANU!DS17)+('Weight '!$B$15*MANU!EH17)+('Weight '!$B$16*MANU!EW17)</f>
        <v>29.362727272727248</v>
      </c>
      <c r="O42" s="1">
        <f>(0*'Weight '!$B$3*MANU!S17)+(1/3*'Weight '!$B$4*MANU!AH17)+(4/5*'Weight '!$B$5*MANU!AW17)+(2/3*'Weight '!$B$8*MANU!BL17)+(0*'Weight '!$B$9*MANU!CA17)+('Weight '!$B$10*MANU!CP17)+('Weight '!$B$11*MANU!DE17)+('Weight '!$B$14*3/5*MANU!DT17)+('Weight '!$B$15*MANU!EI17)+('Weight '!$B$16*MANU!EX17)</f>
        <v>31.78609003540717</v>
      </c>
      <c r="P42" s="1">
        <f>(0*'Weight '!$B$3*MANU!T17)+(1/3*'Weight '!$B$4*MANU!AI17)+(4/5*'Weight '!$B$5*MANU!AX17)+(2/3*'Weight '!$B$8*MANU!BM17)+(0*'Weight '!$B$9*MANU!CB17)+('Weight '!$B$10*MANU!CQ17)+('Weight '!$B$11*MANU!DF17)+('Weight '!$B$14*3/5*MANU!DU17)+('Weight '!$B$15*MANU!EJ17)+('Weight '!$B$16*MANU!EY17)</f>
        <v>36.897740112994349</v>
      </c>
    </row>
    <row r="43" spans="1:16" ht="15">
      <c r="A43" s="1" t="s">
        <v>665</v>
      </c>
      <c r="B43" s="1">
        <f>(0*'Weight '!$B$3*MANU!F18)+(1/3*'Weight '!$B$4*MANU!U18)+(4/5*'Weight '!$B$5*MANU!AJ18)+(2/3*'Weight '!$B$8*MANU!AY18)+(0*'Weight '!$B$9*MANU!BN18)+('Weight '!$B$10*MANU!CC18)+('Weight '!$B$11*MANU!CR18)+('Weight '!$B$14*3/5*MANU!DG18)+('Weight '!$B$15*MANU!DV18)+('Weight '!$B$16*MANU!EK18)</f>
        <v>45.109559606474313</v>
      </c>
      <c r="C43" s="1">
        <f>(0*'Weight '!$B$3*MANU!G18)+(1/3*'Weight '!$B$4*MANU!V18)+(4/5*'Weight '!$B$5*MANU!AK18)+(2/3*'Weight '!$B$8*MANU!AZ18)+(0*'Weight '!$B$9*MANU!BO18)+('Weight '!$B$10*MANU!CD18)+('Weight '!$B$11*MANU!CS18)+('Weight '!$B$14*3/5*MANU!DH18)+('Weight '!$B$15*MANU!DW18)+('Weight '!$B$16*MANU!EL18)</f>
        <v>46.211163203578614</v>
      </c>
      <c r="D43" s="1">
        <f>(0*'Weight '!$B$3*MANU!H18)+(1/3*'Weight '!$B$4*MANU!W18)+(4/5*'Weight '!$B$5*MANU!AL18)+(2/3*'Weight '!$B$8*MANU!BA18)+(0*'Weight '!$B$9*MANU!BP18)+('Weight '!$B$10*MANU!CE18)+('Weight '!$B$11*MANU!CT18)+('Weight '!$B$14*3/5*MANU!DI18)+('Weight '!$B$15*MANU!DX18)+('Weight '!$B$16*MANU!EM18)</f>
        <v>41.910340581730296</v>
      </c>
      <c r="E43" s="1">
        <f>(0*'Weight '!$B$3*MANU!I18)+(1/3*'Weight '!$B$4*MANU!X18)+(4/5*'Weight '!$B$5*MANU!AM18)+(2/3*'Weight '!$B$8*MANU!BB18)+(0*'Weight '!$B$9*MANU!BQ18)+('Weight '!$B$10*MANU!CF18)+('Weight '!$B$11*MANU!CU18)+('Weight '!$B$14*3/5*MANU!DJ18)+('Weight '!$B$15*MANU!DY18)+('Weight '!$B$16*MANU!EN18)</f>
        <v>42.412750582750562</v>
      </c>
      <c r="F43" s="1">
        <f>(0*'Weight '!$B$3*MANU!J18)+(1/3*'Weight '!$B$4*MANU!Y18)+(4/5*'Weight '!$B$5*MANU!AN18)+(2/3*'Weight '!$B$8*MANU!BC18)+(0*'Weight '!$B$9*MANU!BR18)+('Weight '!$B$10*MANU!CG18)+('Weight '!$B$11*MANU!CV18)+('Weight '!$B$14*3/5*MANU!DK18)+('Weight '!$B$15*MANU!DZ18)+('Weight '!$B$16*MANU!EO18)</f>
        <v>39.137451384122613</v>
      </c>
      <c r="G43" s="1">
        <f>(0*'Weight '!$B$3*MANU!K18)+(1/3*'Weight '!$B$4*MANU!Z18)+(4/5*'Weight '!$B$5*MANU!AO18)+(2/3*'Weight '!$B$8*MANU!BD18)+(0*'Weight '!$B$9*MANU!BS18)+('Weight '!$B$10*MANU!CH18)+('Weight '!$B$11*MANU!CW18)+('Weight '!$B$14*3/5*MANU!DL18)+('Weight '!$B$15*MANU!EA18)+('Weight '!$B$16*MANU!EP18)</f>
        <v>39.532836016900752</v>
      </c>
      <c r="H43" s="1">
        <f>(0*'Weight '!$B$3*MANU!L18)+(1/3*'Weight '!$B$4*MANU!AA18)+(4/5*'Weight '!$B$5*MANU!AP18)+(2/3*'Weight '!$B$8*MANU!BE18)+(0*'Weight '!$B$9*MANU!BT18)+('Weight '!$B$10*MANU!CI18)+('Weight '!$B$11*MANU!CX18)+('Weight '!$B$14*3/5*MANU!DM18)+('Weight '!$B$15*MANU!EB18)+('Weight '!$B$16*MANU!EQ18)</f>
        <v>45.82494877049178</v>
      </c>
      <c r="I43" s="1">
        <f>(0*'Weight '!$B$3*MANU!M18)+(1/3*'Weight '!$B$4*MANU!AB18)+(4/5*'Weight '!$B$5*MANU!AQ18)+(2/3*'Weight '!$B$8*MANU!BF18)+(0*'Weight '!$B$9*MANU!BU18)+('Weight '!$B$10*MANU!CJ18)+('Weight '!$B$11*MANU!CY18)+('Weight '!$B$14*3/5*MANU!DN18)+('Weight '!$B$15*MANU!EC18)+('Weight '!$B$16*MANU!ER18)</f>
        <v>43.987117589552291</v>
      </c>
      <c r="J43" s="1">
        <f>(0*'Weight '!$B$3*MANU!N18)+(1/3*'Weight '!$B$4*MANU!AC18)+(4/5*'Weight '!$B$5*MANU!AR18)+(2/3*'Weight '!$B$8*MANU!BG18)+(0*'Weight '!$B$9*MANU!BV18)+('Weight '!$B$10*MANU!CK18)+('Weight '!$B$11*MANU!CZ18)+('Weight '!$B$14*3/5*MANU!DO18)+('Weight '!$B$15*MANU!ED18)+('Weight '!$B$16*MANU!ES18)</f>
        <v>47.390422586804362</v>
      </c>
      <c r="K43" s="1">
        <f>(0*'Weight '!$B$3*MANU!O18)+(1/3*'Weight '!$B$4*MANU!AD18)+(4/5*'Weight '!$B$5*MANU!AS18)+(2/3*'Weight '!$B$8*MANU!BH18)+(0*'Weight '!$B$9*MANU!BW18)+('Weight '!$B$10*MANU!CL18)+('Weight '!$B$11*MANU!DA18)+('Weight '!$B$14*3/5*MANU!DP18)+('Weight '!$B$15*MANU!EE18)+('Weight '!$B$16*MANU!ET18)</f>
        <v>47.005839631504962</v>
      </c>
      <c r="L43" s="1">
        <f>(0*'Weight '!$B$3*MANU!P18)+(1/3*'Weight '!$B$4*MANU!AE18)+(4/5*'Weight '!$B$5*MANU!AT18)+(2/3*'Weight '!$B$8*MANU!BI18)+(0*'Weight '!$B$9*MANU!BX18)+('Weight '!$B$10*MANU!CM18)+('Weight '!$B$11*MANU!DB18)+('Weight '!$B$14*3/5*MANU!DQ18)+('Weight '!$B$15*MANU!EF18)+('Weight '!$B$16*MANU!EU18)</f>
        <v>34.172755789694854</v>
      </c>
      <c r="M43" s="1">
        <f>(0*'Weight '!$B$3*MANU!Q18)+(1/3*'Weight '!$B$4*MANU!AF18)+(4/5*'Weight '!$B$5*MANU!AU18)+(2/3*'Weight '!$B$8*MANU!BJ18)+(0*'Weight '!$B$9*MANU!BY18)+('Weight '!$B$10*MANU!CN18)+('Weight '!$B$11*MANU!DC18)+('Weight '!$B$14*3/5*MANU!DR18)+('Weight '!$B$15*MANU!EG18)+('Weight '!$B$16*MANU!EV18)</f>
        <v>34.52002525252523</v>
      </c>
      <c r="N43" s="1">
        <f>(0*'Weight '!$B$3*MANU!R18)+(1/3*'Weight '!$B$4*MANU!AG18)+(4/5*'Weight '!$B$5*MANU!AV18)+(2/3*'Weight '!$B$8*MANU!BK18)+(0*'Weight '!$B$9*MANU!BZ18)+('Weight '!$B$10*MANU!CO18)+('Weight '!$B$11*MANU!DD18)+('Weight '!$B$14*3/5*MANU!DS18)+('Weight '!$B$15*MANU!EH18)+('Weight '!$B$16*MANU!EW18)</f>
        <v>33.199948560993782</v>
      </c>
      <c r="O43" s="1">
        <f>(0*'Weight '!$B$3*MANU!S18)+(1/3*'Weight '!$B$4*MANU!AH18)+(4/5*'Weight '!$B$5*MANU!AW18)+(2/3*'Weight '!$B$8*MANU!BL18)+(0*'Weight '!$B$9*MANU!CA18)+('Weight '!$B$10*MANU!CP18)+('Weight '!$B$11*MANU!DE18)+('Weight '!$B$14*3/5*MANU!DT18)+('Weight '!$B$15*MANU!EI18)+('Weight '!$B$16*MANU!EX18)</f>
        <v>32.48967514124292</v>
      </c>
      <c r="P43" s="1">
        <f>(0*'Weight '!$B$3*MANU!T18)+(1/3*'Weight '!$B$4*MANU!AI18)+(4/5*'Weight '!$B$5*MANU!AX18)+(2/3*'Weight '!$B$8*MANU!BM18)+(0*'Weight '!$B$9*MANU!CB18)+('Weight '!$B$10*MANU!CQ18)+('Weight '!$B$11*MANU!DF18)+('Weight '!$B$14*3/5*MANU!DU18)+('Weight '!$B$15*MANU!EJ18)+('Weight '!$B$16*MANU!EY18)</f>
        <v>32.203588939795814</v>
      </c>
    </row>
    <row r="44" spans="1:16" ht="15">
      <c r="A44" s="1" t="s">
        <v>697</v>
      </c>
      <c r="B44" s="1">
        <f>(0*'Weight '!$B$3*MANU!F19)+(1/3*'Weight '!$B$4*MANU!U19)+(4/5*'Weight '!$B$5*MANU!AJ19)+(2/3*'Weight '!$B$8*MANU!AY19)+(0*'Weight '!$B$9*MANU!BN19)+('Weight '!$B$10*MANU!CC19)+('Weight '!$B$11*MANU!CR19)+('Weight '!$B$14*3/5*MANU!DG19)+('Weight '!$B$15*MANU!DV19)+('Weight '!$B$16*MANU!EK19)</f>
        <v>40.071325507459008</v>
      </c>
      <c r="C44" s="1">
        <f>(0*'Weight '!$B$3*MANU!G19)+(1/3*'Weight '!$B$4*MANU!V19)+(4/5*'Weight '!$B$5*MANU!AK19)+(2/3*'Weight '!$B$8*MANU!AZ19)+(0*'Weight '!$B$9*MANU!BO19)+('Weight '!$B$10*MANU!CD19)+('Weight '!$B$11*MANU!CS19)+('Weight '!$B$14*3/5*MANU!DH19)+('Weight '!$B$15*MANU!DW19)+('Weight '!$B$16*MANU!EL19)</f>
        <v>37.656398811491826</v>
      </c>
      <c r="D44" s="1">
        <f>(0*'Weight '!$B$3*MANU!H19)+(1/3*'Weight '!$B$4*MANU!W19)+(4/5*'Weight '!$B$5*MANU!AL19)+(2/3*'Weight '!$B$8*MANU!BA19)+(0*'Weight '!$B$9*MANU!BP19)+('Weight '!$B$10*MANU!CE19)+('Weight '!$B$11*MANU!CT19)+('Weight '!$B$14*3/5*MANU!DI19)+('Weight '!$B$15*MANU!DX19)+('Weight '!$B$16*MANU!EM19)</f>
        <v>38.858558445820023</v>
      </c>
      <c r="E44" s="1">
        <f>(0*'Weight '!$B$3*MANU!I19)+(1/3*'Weight '!$B$4*MANU!X19)+(4/5*'Weight '!$B$5*MANU!AM19)+(2/3*'Weight '!$B$8*MANU!BB19)+(0*'Weight '!$B$9*MANU!BQ19)+('Weight '!$B$10*MANU!CF19)+('Weight '!$B$11*MANU!CU19)+('Weight '!$B$14*3/5*MANU!DJ19)+('Weight '!$B$15*MANU!DY19)+('Weight '!$B$16*MANU!EN19)</f>
        <v>30.581966685017608</v>
      </c>
      <c r="F44" s="1">
        <f>(0*'Weight '!$B$3*MANU!J19)+(1/3*'Weight '!$B$4*MANU!Y19)+(4/5*'Weight '!$B$5*MANU!AN19)+(2/3*'Weight '!$B$8*MANU!BC19)+(0*'Weight '!$B$9*MANU!BR19)+('Weight '!$B$10*MANU!CG19)+('Weight '!$B$11*MANU!CV19)+('Weight '!$B$14*3/5*MANU!DK19)+('Weight '!$B$15*MANU!DZ19)+('Weight '!$B$16*MANU!EO19)</f>
        <v>27.502667978787361</v>
      </c>
      <c r="G44" s="1">
        <f>(0*'Weight '!$B$3*MANU!K19)+(1/3*'Weight '!$B$4*MANU!Z19)+(4/5*'Weight '!$B$5*MANU!AO19)+(2/3*'Weight '!$B$8*MANU!BD19)+(0*'Weight '!$B$9*MANU!BS19)+('Weight '!$B$10*MANU!CH19)+('Weight '!$B$11*MANU!CW19)+('Weight '!$B$14*3/5*MANU!DL19)+('Weight '!$B$15*MANU!EA19)+('Weight '!$B$16*MANU!EP19)</f>
        <v>27.720505635764937</v>
      </c>
      <c r="H44" s="1">
        <f>(0*'Weight '!$B$3*MANU!L19)+(1/3*'Weight '!$B$4*MANU!AA19)+(4/5*'Weight '!$B$5*MANU!AP19)+(2/3*'Weight '!$B$8*MANU!BE19)+(0*'Weight '!$B$9*MANU!BT19)+('Weight '!$B$10*MANU!CI19)+('Weight '!$B$11*MANU!CX19)+('Weight '!$B$14*3/5*MANU!DM19)+('Weight '!$B$15*MANU!EB19)+('Weight '!$B$16*MANU!EQ19)</f>
        <v>27.98671527064063</v>
      </c>
      <c r="I44" s="1">
        <f>(0*'Weight '!$B$3*MANU!M19)+(1/3*'Weight '!$B$4*MANU!AB19)+(4/5*'Weight '!$B$5*MANU!AQ19)+(2/3*'Weight '!$B$8*MANU!BF19)+(0*'Weight '!$B$9*MANU!BU19)+('Weight '!$B$10*MANU!CJ19)+('Weight '!$B$11*MANU!CY19)+('Weight '!$B$14*3/5*MANU!DN19)+('Weight '!$B$15*MANU!EC19)+('Weight '!$B$16*MANU!ER19)</f>
        <v>30.674526324085729</v>
      </c>
      <c r="J44" s="1">
        <f>(0*'Weight '!$B$3*MANU!N19)+(1/3*'Weight '!$B$4*MANU!AC19)+(4/5*'Weight '!$B$5*MANU!AR19)+(2/3*'Weight '!$B$8*MANU!BG19)+(0*'Weight '!$B$9*MANU!BV19)+('Weight '!$B$10*MANU!CK19)+('Weight '!$B$11*MANU!CZ19)+('Weight '!$B$14*3/5*MANU!DO19)+('Weight '!$B$15*MANU!ED19)+('Weight '!$B$16*MANU!ES19)</f>
        <v>31.693355842246234</v>
      </c>
      <c r="K44" s="1">
        <f>(0*'Weight '!$B$3*MANU!O19)+(1/3*'Weight '!$B$4*MANU!AD19)+(4/5*'Weight '!$B$5*MANU!AS19)+(2/3*'Weight '!$B$8*MANU!BH19)+(0*'Weight '!$B$9*MANU!BW19)+('Weight '!$B$10*MANU!CL19)+('Weight '!$B$11*MANU!DA19)+('Weight '!$B$14*3/5*MANU!DP19)+('Weight '!$B$15*MANU!EE19)+('Weight '!$B$16*MANU!ET19)</f>
        <v>30.106395848341712</v>
      </c>
      <c r="L44" s="1">
        <f>(0*'Weight '!$B$3*MANU!P19)+(1/3*'Weight '!$B$4*MANU!AE19)+(4/5*'Weight '!$B$5*MANU!AT19)+(2/3*'Weight '!$B$8*MANU!BI19)+(0*'Weight '!$B$9*MANU!BX19)+('Weight '!$B$10*MANU!CM19)+('Weight '!$B$11*MANU!DB19)+('Weight '!$B$14*3/5*MANU!DQ19)+('Weight '!$B$15*MANU!EF19)+('Weight '!$B$16*MANU!EU19)</f>
        <v>20.738372651049257</v>
      </c>
      <c r="M44" s="1">
        <f>(0*'Weight '!$B$3*MANU!Q19)+(1/3*'Weight '!$B$4*MANU!AF19)+(4/5*'Weight '!$B$5*MANU!AU19)+(2/3*'Weight '!$B$8*MANU!BJ19)+(0*'Weight '!$B$9*MANU!BY19)+('Weight '!$B$10*MANU!CN19)+('Weight '!$B$11*MANU!DC19)+('Weight '!$B$14*3/5*MANU!DR19)+('Weight '!$B$15*MANU!EG19)+('Weight '!$B$16*MANU!EV19)</f>
        <v>19.67398514115898</v>
      </c>
      <c r="N44" s="1">
        <f>(0*'Weight '!$B$3*MANU!R19)+(1/3*'Weight '!$B$4*MANU!AG19)+(4/5*'Weight '!$B$5*MANU!AV19)+(2/3*'Weight '!$B$8*MANU!BK19)+(0*'Weight '!$B$9*MANU!BZ19)+('Weight '!$B$10*MANU!CO19)+('Weight '!$B$11*MANU!DD19)+('Weight '!$B$14*3/5*MANU!DS19)+('Weight '!$B$15*MANU!EH19)+('Weight '!$B$16*MANU!EW19)</f>
        <v>22.627739898989876</v>
      </c>
      <c r="O44" s="1">
        <f>(0*'Weight '!$B$3*MANU!S19)+(1/3*'Weight '!$B$4*MANU!AH19)+(4/5*'Weight '!$B$5*MANU!AW19)+(2/3*'Weight '!$B$8*MANU!BL19)+(0*'Weight '!$B$9*MANU!CA19)+('Weight '!$B$10*MANU!CP19)+('Weight '!$B$11*MANU!DE19)+('Weight '!$B$14*3/5*MANU!DT19)+('Weight '!$B$15*MANU!EI19)+('Weight '!$B$16*MANU!EX19)</f>
        <v>20.681704305394362</v>
      </c>
      <c r="P44" s="1">
        <f>(0*'Weight '!$B$3*MANU!T19)+(1/3*'Weight '!$B$4*MANU!AI19)+(4/5*'Weight '!$B$5*MANU!AX19)+(2/3*'Weight '!$B$8*MANU!BM19)+(0*'Weight '!$B$9*MANU!CB19)+('Weight '!$B$10*MANU!CQ19)+('Weight '!$B$11*MANU!DF19)+('Weight '!$B$14*3/5*MANU!DU19)+('Weight '!$B$15*MANU!EJ19)+('Weight '!$B$16*MANU!EY19)</f>
        <v>22.205102483247913</v>
      </c>
    </row>
    <row r="45" spans="1:16" ht="15">
      <c r="A45" s="1" t="s">
        <v>807</v>
      </c>
      <c r="B45" s="1">
        <f>(0*'Weight '!$B$3*MANU!F20)+(1/3*'Weight '!$B$4*MANU!U20)+(4/5*'Weight '!$B$5*MANU!AJ20)+(2/3*'Weight '!$B$8*MANU!AY20)+(0*'Weight '!$B$9*MANU!BN20)+('Weight '!$B$10*MANU!CC20)+('Weight '!$B$11*MANU!CR20)+('Weight '!$B$14*3/5*MANU!DG20)+('Weight '!$B$15*MANU!DV20)+('Weight '!$B$16*MANU!EK20)</f>
        <v>48.123193197921559</v>
      </c>
      <c r="C45" s="1">
        <f>(0*'Weight '!$B$3*MANU!G20)+(1/3*'Weight '!$B$4*MANU!V20)+(4/5*'Weight '!$B$5*MANU!AK20)+(2/3*'Weight '!$B$8*MANU!AZ20)+(0*'Weight '!$B$9*MANU!BO20)+('Weight '!$B$10*MANU!CD20)+('Weight '!$B$11*MANU!CS20)+('Weight '!$B$14*3/5*MANU!DH20)+('Weight '!$B$15*MANU!DW20)+('Weight '!$B$16*MANU!EL20)</f>
        <v>48.306598699808013</v>
      </c>
      <c r="D45" s="1">
        <f>(0*'Weight '!$B$3*MANU!H20)+(1/3*'Weight '!$B$4*MANU!W20)+(4/5*'Weight '!$B$5*MANU!AL20)+(2/3*'Weight '!$B$8*MANU!BA20)+(0*'Weight '!$B$9*MANU!BP20)+('Weight '!$B$10*MANU!CE20)+('Weight '!$B$11*MANU!CT20)+('Weight '!$B$14*3/5*MANU!DI20)+('Weight '!$B$15*MANU!DX20)+('Weight '!$B$16*MANU!EM20)</f>
        <v>47.012302390337602</v>
      </c>
      <c r="E45" s="1">
        <f>(0*'Weight '!$B$3*MANU!I20)+(1/3*'Weight '!$B$4*MANU!X20)+(4/5*'Weight '!$B$5*MANU!AM20)+(2/3*'Weight '!$B$8*MANU!BB20)+(0*'Weight '!$B$9*MANU!BQ20)+('Weight '!$B$10*MANU!CF20)+('Weight '!$B$11*MANU!CU20)+('Weight '!$B$14*3/5*MANU!DJ20)+('Weight '!$B$15*MANU!DY20)+('Weight '!$B$16*MANU!EN20)</f>
        <v>48.483477206048285</v>
      </c>
      <c r="F45" s="1">
        <f>(0*'Weight '!$B$3*MANU!J20)+(1/3*'Weight '!$B$4*MANU!Y20)+(4/5*'Weight '!$B$5*MANU!AN20)+(2/3*'Weight '!$B$8*MANU!BC20)+(0*'Weight '!$B$9*MANU!BR20)+('Weight '!$B$10*MANU!CG20)+('Weight '!$B$11*MANU!CV20)+('Weight '!$B$14*3/5*MANU!DK20)+('Weight '!$B$15*MANU!DZ20)+('Weight '!$B$16*MANU!EO20)</f>
        <v>49.137565066512394</v>
      </c>
      <c r="G45" s="1">
        <f>(0*'Weight '!$B$3*MANU!K20)+(1/3*'Weight '!$B$4*MANU!Z20)+(4/5*'Weight '!$B$5*MANU!AO20)+(2/3*'Weight '!$B$8*MANU!BD20)+(0*'Weight '!$B$9*MANU!BS20)+('Weight '!$B$10*MANU!CH20)+('Weight '!$B$11*MANU!CW20)+('Weight '!$B$14*3/5*MANU!DL20)+('Weight '!$B$15*MANU!EA20)+('Weight '!$B$16*MANU!EP20)</f>
        <v>50.764804828360063</v>
      </c>
      <c r="H45" s="1">
        <f>(0*'Weight '!$B$3*MANU!L20)+(1/3*'Weight '!$B$4*MANU!AA20)+(4/5*'Weight '!$B$5*MANU!AP20)+(2/3*'Weight '!$B$8*MANU!BE20)+(0*'Weight '!$B$9*MANU!BT20)+('Weight '!$B$10*MANU!CI20)+('Weight '!$B$11*MANU!CX20)+('Weight '!$B$14*3/5*MANU!DM20)+('Weight '!$B$15*MANU!EB20)+('Weight '!$B$16*MANU!EQ20)</f>
        <v>42.298432310052561</v>
      </c>
      <c r="I45" s="1">
        <f>(0*'Weight '!$B$3*MANU!M20)+(1/3*'Weight '!$B$4*MANU!AB20)+(4/5*'Weight '!$B$5*MANU!AQ20)+(2/3*'Weight '!$B$8*MANU!BF20)+(0*'Weight '!$B$9*MANU!BU20)+('Weight '!$B$10*MANU!CJ20)+('Weight '!$B$11*MANU!CY20)+('Weight '!$B$14*3/5*MANU!DN20)+('Weight '!$B$15*MANU!EC20)+('Weight '!$B$16*MANU!ER20)</f>
        <v>44.337468286494889</v>
      </c>
      <c r="J45" s="1">
        <f>(0*'Weight '!$B$3*MANU!N20)+(1/3*'Weight '!$B$4*MANU!AC20)+(4/5*'Weight '!$B$5*MANU!AR20)+(2/3*'Weight '!$B$8*MANU!BG20)+(0*'Weight '!$B$9*MANU!BV20)+('Weight '!$B$10*MANU!CK20)+('Weight '!$B$11*MANU!CZ20)+('Weight '!$B$14*3/5*MANU!DO20)+('Weight '!$B$15*MANU!ED20)+('Weight '!$B$16*MANU!ES20)</f>
        <v>43.714835472478214</v>
      </c>
      <c r="K45" s="1">
        <f>(0*'Weight '!$B$3*MANU!O20)+(1/3*'Weight '!$B$4*MANU!AD20)+(4/5*'Weight '!$B$5*MANU!AS20)+(2/3*'Weight '!$B$8*MANU!BH20)+(0*'Weight '!$B$9*MANU!BW20)+('Weight '!$B$10*MANU!CL20)+('Weight '!$B$11*MANU!DA20)+('Weight '!$B$14*3/5*MANU!DP20)+('Weight '!$B$15*MANU!EE20)+('Weight '!$B$16*MANU!ET20)</f>
        <v>45.52770876690947</v>
      </c>
      <c r="L45" s="1">
        <f>(0*'Weight '!$B$3*MANU!P20)+(1/3*'Weight '!$B$4*MANU!AE20)+(4/5*'Weight '!$B$5*MANU!AT20)+(2/3*'Weight '!$B$8*MANU!BI20)+(0*'Weight '!$B$9*MANU!BX20)+('Weight '!$B$10*MANU!CM20)+('Weight '!$B$11*MANU!DB20)+('Weight '!$B$14*3/5*MANU!DQ20)+('Weight '!$B$15*MANU!EF20)+('Weight '!$B$16*MANU!EU20)</f>
        <v>33.452198124267262</v>
      </c>
      <c r="M45" s="1">
        <f>(0*'Weight '!$B$3*MANU!Q20)+(1/3*'Weight '!$B$4*MANU!AF20)+(4/5*'Weight '!$B$5*MANU!AU20)+(2/3*'Weight '!$B$8*MANU!BJ20)+(0*'Weight '!$B$9*MANU!BY20)+('Weight '!$B$10*MANU!CN20)+('Weight '!$B$11*MANU!DC20)+('Weight '!$B$14*3/5*MANU!DR20)+('Weight '!$B$15*MANU!EG20)+('Weight '!$B$16*MANU!EV20)</f>
        <v>30.081423218554146</v>
      </c>
      <c r="N45" s="1">
        <f>(0*'Weight '!$B$3*MANU!R20)+(1/3*'Weight '!$B$4*MANU!AG20)+(4/5*'Weight '!$B$5*MANU!AV20)+(2/3*'Weight '!$B$8*MANU!BK20)+(0*'Weight '!$B$9*MANU!BZ20)+('Weight '!$B$10*MANU!CO20)+('Weight '!$B$11*MANU!DD20)+('Weight '!$B$14*3/5*MANU!DS20)+('Weight '!$B$15*MANU!EH20)+('Weight '!$B$16*MANU!EW20)</f>
        <v>32.584368686868672</v>
      </c>
      <c r="O45" s="1">
        <f>(0*'Weight '!$B$3*MANU!S20)+(1/3*'Weight '!$B$4*MANU!AH20)+(4/5*'Weight '!$B$5*MANU!AW20)+(2/3*'Weight '!$B$8*MANU!BL20)+(0*'Weight '!$B$9*MANU!CA20)+('Weight '!$B$10*MANU!CP20)+('Weight '!$B$11*MANU!DE20)+('Weight '!$B$14*3/5*MANU!DT20)+('Weight '!$B$15*MANU!EI20)+('Weight '!$B$16*MANU!EX20)</f>
        <v>21.18301639061977</v>
      </c>
      <c r="P45" s="1">
        <f>(0*'Weight '!$B$3*MANU!T20)+(1/3*'Weight '!$B$4*MANU!AI20)+(4/5*'Weight '!$B$5*MANU!AX20)+(2/3*'Weight '!$B$8*MANU!BM20)+(0*'Weight '!$B$9*MANU!CB20)+('Weight '!$B$10*MANU!CQ20)+('Weight '!$B$11*MANU!DF20)+('Weight '!$B$14*3/5*MANU!DU20)+('Weight '!$B$15*MANU!EJ20)+('Weight '!$B$16*MANU!EY20)</f>
        <v>0</v>
      </c>
    </row>
    <row r="46" spans="1:16" ht="15">
      <c r="A46" s="1" t="s">
        <v>757</v>
      </c>
      <c r="B46" s="1">
        <f>(0*'Weight '!$B$3*MANU!F21)+(1/3*'Weight '!$B$4*MANU!U21)+(4/5*'Weight '!$B$5*MANU!AJ21)+(2/3*'Weight '!$B$8*MANU!AY21)+(0*'Weight '!$B$9*MANU!BN21)+('Weight '!$B$10*MANU!CC21)+('Weight '!$B$11*MANU!CR21)+('Weight '!$B$14*3/5*MANU!DG21)+('Weight '!$B$15*MANU!DV21)+('Weight '!$B$16*MANU!EK21)</f>
        <v>47.643484215887206</v>
      </c>
      <c r="C46" s="1">
        <f>(0*'Weight '!$B$3*MANU!G21)+(1/3*'Weight '!$B$4*MANU!V21)+(4/5*'Weight '!$B$5*MANU!AK21)+(2/3*'Weight '!$B$8*MANU!AZ21)+(0*'Weight '!$B$9*MANU!BO21)+('Weight '!$B$10*MANU!CD21)+('Weight '!$B$11*MANU!CS21)+('Weight '!$B$14*3/5*MANU!DH21)+('Weight '!$B$15*MANU!DW21)+('Weight '!$B$16*MANU!EL21)</f>
        <v>48.822251595121614</v>
      </c>
      <c r="D46" s="1">
        <f>(0*'Weight '!$B$3*MANU!H21)+(1/3*'Weight '!$B$4*MANU!W21)+(4/5*'Weight '!$B$5*MANU!AL21)+(2/3*'Weight '!$B$8*MANU!BA21)+(0*'Weight '!$B$9*MANU!BP21)+('Weight '!$B$10*MANU!CE21)+('Weight '!$B$11*MANU!CT21)+('Weight '!$B$14*3/5*MANU!DI21)+('Weight '!$B$15*MANU!DX21)+('Weight '!$B$16*MANU!EM21)</f>
        <v>38.846238265726676</v>
      </c>
      <c r="E46" s="1">
        <f>(0*'Weight '!$B$3*MANU!I21)+(1/3*'Weight '!$B$4*MANU!X21)+(4/5*'Weight '!$B$5*MANU!AM21)+(2/3*'Weight '!$B$8*MANU!BB21)+(0*'Weight '!$B$9*MANU!BQ21)+('Weight '!$B$10*MANU!CF21)+('Weight '!$B$11*MANU!CU21)+('Weight '!$B$14*3/5*MANU!DJ21)+('Weight '!$B$15*MANU!DY21)+('Weight '!$B$16*MANU!EN21)</f>
        <v>38.42217313304949</v>
      </c>
      <c r="F46" s="1">
        <f>(0*'Weight '!$B$3*MANU!J21)+(1/3*'Weight '!$B$4*MANU!Y21)+(4/5*'Weight '!$B$5*MANU!AN21)+(2/3*'Weight '!$B$8*MANU!BC21)+(0*'Weight '!$B$9*MANU!BR21)+('Weight '!$B$10*MANU!CG21)+('Weight '!$B$11*MANU!CV21)+('Weight '!$B$14*3/5*MANU!DK21)+('Weight '!$B$15*MANU!DZ21)+('Weight '!$B$16*MANU!EO21)</f>
        <v>34.393893143893109</v>
      </c>
      <c r="G46" s="1">
        <f>(0*'Weight '!$B$3*MANU!K21)+(1/3*'Weight '!$B$4*MANU!Z21)+(4/5*'Weight '!$B$5*MANU!AO21)+(2/3*'Weight '!$B$8*MANU!BD21)+(0*'Weight '!$B$9*MANU!BS21)+('Weight '!$B$10*MANU!CH21)+('Weight '!$B$11*MANU!CW21)+('Weight '!$B$14*3/5*MANU!DL21)+('Weight '!$B$15*MANU!EA21)+('Weight '!$B$16*MANU!EP21)</f>
        <v>34.810601955860946</v>
      </c>
      <c r="H46" s="1">
        <f>(0*'Weight '!$B$3*MANU!L21)+(1/3*'Weight '!$B$4*MANU!AA21)+(4/5*'Weight '!$B$5*MANU!AP21)+(2/3*'Weight '!$B$8*MANU!BE21)+(0*'Weight '!$B$9*MANU!BT21)+('Weight '!$B$10*MANU!CI21)+('Weight '!$B$11*MANU!CX21)+('Weight '!$B$14*3/5*MANU!DM21)+('Weight '!$B$15*MANU!EB21)+('Weight '!$B$16*MANU!EQ21)</f>
        <v>29.135902706406281</v>
      </c>
      <c r="I46" s="1">
        <f>(0*'Weight '!$B$3*MANU!M21)+(1/3*'Weight '!$B$4*MANU!AB21)+(4/5*'Weight '!$B$5*MANU!AQ21)+(2/3*'Weight '!$B$8*MANU!BF21)+(0*'Weight '!$B$9*MANU!BU21)+('Weight '!$B$10*MANU!CJ21)+('Weight '!$B$11*MANU!CY21)+('Weight '!$B$14*3/5*MANU!DN21)+('Weight '!$B$15*MANU!EC21)+('Weight '!$B$16*MANU!ER21)</f>
        <v>30.073547684100937</v>
      </c>
      <c r="J46" s="1">
        <f>(0*'Weight '!$B$3*MANU!N21)+(1/3*'Weight '!$B$4*MANU!AC21)+(4/5*'Weight '!$B$5*MANU!AR21)+(2/3*'Weight '!$B$8*MANU!BG21)+(0*'Weight '!$B$9*MANU!BV21)+('Weight '!$B$10*MANU!CK21)+('Weight '!$B$11*MANU!CZ21)+('Weight '!$B$14*3/5*MANU!DO21)+('Weight '!$B$15*MANU!ED21)+('Weight '!$B$16*MANU!ES21)</f>
        <v>30.385897435897405</v>
      </c>
      <c r="K46" s="1">
        <f>(0*'Weight '!$B$3*MANU!O21)+(1/3*'Weight '!$B$4*MANU!AD21)+(4/5*'Weight '!$B$5*MANU!AS21)+(2/3*'Weight '!$B$8*MANU!BH21)+(0*'Weight '!$B$9*MANU!BW21)+('Weight '!$B$10*MANU!CL21)+('Weight '!$B$11*MANU!DA21)+('Weight '!$B$14*3/5*MANU!DP21)+('Weight '!$B$15*MANU!EE21)+('Weight '!$B$16*MANU!ET21)</f>
        <v>33.936556166691425</v>
      </c>
      <c r="L46" s="1">
        <f>(0*'Weight '!$B$3*MANU!P21)+(1/3*'Weight '!$B$4*MANU!AE21)+(4/5*'Weight '!$B$5*MANU!AT21)+(2/3*'Weight '!$B$8*MANU!BI21)+(0*'Weight '!$B$9*MANU!BX21)+('Weight '!$B$10*MANU!CM21)+('Weight '!$B$11*MANU!DB21)+('Weight '!$B$14*3/5*MANU!DQ21)+('Weight '!$B$15*MANU!EF21)+('Weight '!$B$16*MANU!EU21)</f>
        <v>30.14290864627057</v>
      </c>
      <c r="M46" s="1">
        <f>(0*'Weight '!$B$3*MANU!Q21)+(1/3*'Weight '!$B$4*MANU!AF21)+(4/5*'Weight '!$B$5*MANU!AU21)+(2/3*'Weight '!$B$8*MANU!BJ21)+(0*'Weight '!$B$9*MANU!BY21)+('Weight '!$B$10*MANU!CN21)+('Weight '!$B$11*MANU!DC21)+('Weight '!$B$14*3/5*MANU!DR21)+('Weight '!$B$15*MANU!EG21)+('Weight '!$B$16*MANU!EV21)</f>
        <v>25.643510785469047</v>
      </c>
      <c r="N46" s="1">
        <f>(0*'Weight '!$B$3*MANU!R21)+(1/3*'Weight '!$B$4*MANU!AG21)+(4/5*'Weight '!$B$5*MANU!AV21)+(2/3*'Weight '!$B$8*MANU!BK21)+(0*'Weight '!$B$9*MANU!BZ21)+('Weight '!$B$10*MANU!CO21)+('Weight '!$B$11*MANU!DD21)+('Weight '!$B$14*3/5*MANU!DS21)+('Weight '!$B$15*MANU!EH21)+('Weight '!$B$16*MANU!EW21)</f>
        <v>34.312727272727251</v>
      </c>
      <c r="O46" s="1">
        <f>(0*'Weight '!$B$3*MANU!S21)+(1/3*'Weight '!$B$4*MANU!AH21)+(4/5*'Weight '!$B$5*MANU!AW21)+(2/3*'Weight '!$B$8*MANU!BL21)+(0*'Weight '!$B$9*MANU!CA21)+('Weight '!$B$10*MANU!CP21)+('Weight '!$B$11*MANU!DE21)+('Weight '!$B$14*3/5*MANU!DT21)+('Weight '!$B$15*MANU!EI21)+('Weight '!$B$16*MANU!EX21)</f>
        <v>39.637951537015269</v>
      </c>
      <c r="P46" s="1">
        <f>(0*'Weight '!$B$3*MANU!T21)+(1/3*'Weight '!$B$4*MANU!AI21)+(4/5*'Weight '!$B$5*MANU!AX21)+(2/3*'Weight '!$B$8*MANU!BM21)+(0*'Weight '!$B$9*MANU!CB21)+('Weight '!$B$10*MANU!CQ21)+('Weight '!$B$11*MANU!DF21)+('Weight '!$B$14*3/5*MANU!DU21)+('Weight '!$B$15*MANU!EJ21)+('Weight '!$B$16*MANU!EY21)</f>
        <v>33.876060824618328</v>
      </c>
    </row>
    <row r="47" spans="1:16" ht="15">
      <c r="A47" s="1" t="s">
        <v>765</v>
      </c>
      <c r="B47" s="1">
        <f>(0*'Weight '!$B$3*MANU!F22)+(1/3*'Weight '!$B$4*MANU!U22)+(4/5*'Weight '!$B$5*MANU!AJ22)+(2/3*'Weight '!$B$8*MANU!AY22)+(0*'Weight '!$B$9*MANU!BN22)+('Weight '!$B$10*MANU!CC22)+('Weight '!$B$11*MANU!CR22)+('Weight '!$B$14*3/5*MANU!DG22)+('Weight '!$B$15*MANU!DV22)+('Weight '!$B$16*MANU!EK22)</f>
        <v>35.887749838813647</v>
      </c>
      <c r="C47" s="1">
        <f>(0*'Weight '!$B$3*MANU!G22)+(1/3*'Weight '!$B$4*MANU!V22)+(4/5*'Weight '!$B$5*MANU!AK22)+(2/3*'Weight '!$B$8*MANU!AZ22)+(0*'Weight '!$B$9*MANU!BO22)+('Weight '!$B$10*MANU!CD22)+('Weight '!$B$11*MANU!CS22)+('Weight '!$B$14*3/5*MANU!DH22)+('Weight '!$B$15*MANU!DW22)+('Weight '!$B$16*MANU!EL22)</f>
        <v>30.174999999999979</v>
      </c>
      <c r="D47" s="1">
        <f>(0*'Weight '!$B$3*MANU!H22)+(1/3*'Weight '!$B$4*MANU!W22)+(4/5*'Weight '!$B$5*MANU!AL22)+(2/3*'Weight '!$B$8*MANU!BA22)+(0*'Weight '!$B$9*MANU!BP22)+('Weight '!$B$10*MANU!CE22)+('Weight '!$B$11*MANU!CT22)+('Weight '!$B$14*3/5*MANU!DI22)+('Weight '!$B$15*MANU!DX22)+('Weight '!$B$16*MANU!EM22)</f>
        <v>23.097918461096725</v>
      </c>
      <c r="E47" s="1">
        <f>(0*'Weight '!$B$3*MANU!I22)+(1/3*'Weight '!$B$4*MANU!X22)+(4/5*'Weight '!$B$5*MANU!AM22)+(2/3*'Weight '!$B$8*MANU!BB22)+(0*'Weight '!$B$9*MANU!BQ22)+('Weight '!$B$10*MANU!CF22)+('Weight '!$B$11*MANU!CU22)+('Weight '!$B$14*3/5*MANU!DJ22)+('Weight '!$B$15*MANU!DY22)+('Weight '!$B$16*MANU!EN22)</f>
        <v>22.28623737373735</v>
      </c>
      <c r="F47" s="1">
        <f>(0*'Weight '!$B$3*MANU!J22)+(1/3*'Weight '!$B$4*MANU!Y22)+(4/5*'Weight '!$B$5*MANU!AN22)+(2/3*'Weight '!$B$8*MANU!BC22)+(0*'Weight '!$B$9*MANU!BR22)+('Weight '!$B$10*MANU!CG22)+('Weight '!$B$11*MANU!CV22)+('Weight '!$B$14*3/5*MANU!DK22)+('Weight '!$B$15*MANU!DZ22)+('Weight '!$B$16*MANU!EO22)</f>
        <v>16.431695402298836</v>
      </c>
      <c r="G47" s="1">
        <f>(0*'Weight '!$B$3*MANU!K22)+(1/3*'Weight '!$B$4*MANU!Z22)+(4/5*'Weight '!$B$5*MANU!AO22)+(2/3*'Weight '!$B$8*MANU!BD22)+(0*'Weight '!$B$9*MANU!BS22)+('Weight '!$B$10*MANU!CH22)+('Weight '!$B$11*MANU!CW22)+('Weight '!$B$14*3/5*MANU!DL22)+('Weight '!$B$15*MANU!EA22)+('Weight '!$B$16*MANU!EP22)</f>
        <v>24.45535390199634</v>
      </c>
      <c r="H47" s="1">
        <f>(0*'Weight '!$B$3*MANU!L22)+(1/3*'Weight '!$B$4*MANU!AA22)+(4/5*'Weight '!$B$5*MANU!AP22)+(2/3*'Weight '!$B$8*MANU!BE22)+(0*'Weight '!$B$9*MANU!BT22)+('Weight '!$B$10*MANU!CI22)+('Weight '!$B$11*MANU!CX22)+('Weight '!$B$14*3/5*MANU!DM22)+('Weight '!$B$15*MANU!EB22)+('Weight '!$B$16*MANU!EQ22)</f>
        <v>0</v>
      </c>
      <c r="I47" s="1">
        <f>(0*'Weight '!$B$3*MANU!M22)+(1/3*'Weight '!$B$4*MANU!AB22)+(4/5*'Weight '!$B$5*MANU!AQ22)+(2/3*'Weight '!$B$8*MANU!BF22)+(0*'Weight '!$B$9*MANU!BU22)+('Weight '!$B$10*MANU!CJ22)+('Weight '!$B$11*MANU!CY22)+('Weight '!$B$14*3/5*MANU!DN22)+('Weight '!$B$15*MANU!EC22)+('Weight '!$B$16*MANU!ER22)</f>
        <v>0</v>
      </c>
      <c r="J47" s="1">
        <f>(0*'Weight '!$B$3*MANU!N22)+(1/3*'Weight '!$B$4*MANU!AC22)+(4/5*'Weight '!$B$5*MANU!AR22)+(2/3*'Weight '!$B$8*MANU!BG22)+(0*'Weight '!$B$9*MANU!BV22)+('Weight '!$B$10*MANU!CK22)+('Weight '!$B$11*MANU!CZ22)+('Weight '!$B$14*3/5*MANU!DO22)+('Weight '!$B$15*MANU!ED22)+('Weight '!$B$16*MANU!ES22)</f>
        <v>0</v>
      </c>
      <c r="K47" s="1">
        <f>(0*'Weight '!$B$3*MANU!O22)+(1/3*'Weight '!$B$4*MANU!AD22)+(4/5*'Weight '!$B$5*MANU!AS22)+(2/3*'Weight '!$B$8*MANU!BH22)+(0*'Weight '!$B$9*MANU!BW22)+('Weight '!$B$10*MANU!CL22)+('Weight '!$B$11*MANU!DA22)+('Weight '!$B$14*3/5*MANU!DP22)+('Weight '!$B$15*MANU!EE22)+('Weight '!$B$16*MANU!ET22)</f>
        <v>0</v>
      </c>
      <c r="L47" s="1">
        <f>(0*'Weight '!$B$3*MANU!P22)+(1/3*'Weight '!$B$4*MANU!AE22)+(4/5*'Weight '!$B$5*MANU!AT22)+(2/3*'Weight '!$B$8*MANU!BI22)+(0*'Weight '!$B$9*MANU!BX22)+('Weight '!$B$10*MANU!CM22)+('Weight '!$B$11*MANU!DB22)+('Weight '!$B$14*3/5*MANU!DQ22)+('Weight '!$B$15*MANU!EF22)+('Weight '!$B$16*MANU!EU22)</f>
        <v>0</v>
      </c>
      <c r="M47" s="1">
        <f>(0*'Weight '!$B$3*MANU!Q22)+(1/3*'Weight '!$B$4*MANU!AF22)+(4/5*'Weight '!$B$5*MANU!AU22)+(2/3*'Weight '!$B$8*MANU!BJ22)+(0*'Weight '!$B$9*MANU!BY22)+('Weight '!$B$10*MANU!CN22)+('Weight '!$B$11*MANU!DC22)+('Weight '!$B$14*3/5*MANU!DR22)+('Weight '!$B$15*MANU!EG22)+('Weight '!$B$16*MANU!EV22)</f>
        <v>0</v>
      </c>
      <c r="N47" s="1">
        <f>(0*'Weight '!$B$3*MANU!R22)+(1/3*'Weight '!$B$4*MANU!AG22)+(4/5*'Weight '!$B$5*MANU!AV22)+(2/3*'Weight '!$B$8*MANU!BK22)+(0*'Weight '!$B$9*MANU!BZ22)+('Weight '!$B$10*MANU!CO22)+('Weight '!$B$11*MANU!DD22)+('Weight '!$B$14*3/5*MANU!DS22)+('Weight '!$B$15*MANU!EH22)+('Weight '!$B$16*MANU!EW22)</f>
        <v>0</v>
      </c>
      <c r="O47" s="1">
        <f>(0*'Weight '!$B$3*MANU!S22)+(1/3*'Weight '!$B$4*MANU!AH22)+(4/5*'Weight '!$B$5*MANU!AW22)+(2/3*'Weight '!$B$8*MANU!BL22)+(0*'Weight '!$B$9*MANU!CA22)+('Weight '!$B$10*MANU!CP22)+('Weight '!$B$11*MANU!DE22)+('Weight '!$B$14*3/5*MANU!DT22)+('Weight '!$B$15*MANU!EI22)+('Weight '!$B$16*MANU!EX22)</f>
        <v>0</v>
      </c>
      <c r="P47" s="1">
        <f>(0*'Weight '!$B$3*MANU!T22)+(1/3*'Weight '!$B$4*MANU!AI22)+(4/5*'Weight '!$B$5*MANU!AX22)+(2/3*'Weight '!$B$8*MANU!BM22)+(0*'Weight '!$B$9*MANU!CB22)+('Weight '!$B$10*MANU!CQ22)+('Weight '!$B$11*MANU!DF22)+('Weight '!$B$14*3/5*MANU!DU22)+('Weight '!$B$15*MANU!EJ22)+('Weight '!$B$16*MANU!EY22)</f>
        <v>0</v>
      </c>
    </row>
    <row r="48" spans="1:16" ht="15">
      <c r="A48" s="1" t="s">
        <v>669</v>
      </c>
      <c r="B48" s="1">
        <f>(0*'Weight '!$B$3*MANU!F23)+(1/3*'Weight '!$B$4*MANU!U23)+(4/5*'Weight '!$B$5*MANU!AJ23)+(2/3*'Weight '!$B$8*MANU!AY23)+(0*'Weight '!$B$9*MANU!BN23)+('Weight '!$B$10*MANU!CC23)+('Weight '!$B$11*MANU!CR23)+('Weight '!$B$14*3/5*MANU!DG23)+('Weight '!$B$15*MANU!DV23)+('Weight '!$B$16*MANU!EK23)</f>
        <v>44.379299624451811</v>
      </c>
      <c r="C48" s="1">
        <f>(0*'Weight '!$B$3*MANU!G23)+(1/3*'Weight '!$B$4*MANU!V23)+(4/5*'Weight '!$B$5*MANU!AK23)+(2/3*'Weight '!$B$8*MANU!AZ23)+(0*'Weight '!$B$9*MANU!BO23)+('Weight '!$B$10*MANU!CD23)+('Weight '!$B$11*MANU!CS23)+('Weight '!$B$14*3/5*MANU!DH23)+('Weight '!$B$15*MANU!DW23)+('Weight '!$B$16*MANU!EL23)</f>
        <v>44.400585687863675</v>
      </c>
      <c r="D48" s="1">
        <f>(0*'Weight '!$B$3*MANU!H23)+(1/3*'Weight '!$B$4*MANU!W23)+(4/5*'Weight '!$B$5*MANU!AL23)+(2/3*'Weight '!$B$8*MANU!BA23)+(0*'Weight '!$B$9*MANU!BP23)+('Weight '!$B$10*MANU!CE23)+('Weight '!$B$11*MANU!CT23)+('Weight '!$B$14*3/5*MANU!DI23)+('Weight '!$B$15*MANU!DX23)+('Weight '!$B$16*MANU!EM23)</f>
        <v>47.628101892257348</v>
      </c>
      <c r="E48" s="1">
        <f>(0*'Weight '!$B$3*MANU!I23)+(1/3*'Weight '!$B$4*MANU!X23)+(4/5*'Weight '!$B$5*MANU!AM23)+(2/3*'Weight '!$B$8*MANU!BB23)+(0*'Weight '!$B$9*MANU!BQ23)+('Weight '!$B$10*MANU!CF23)+('Weight '!$B$11*MANU!CU23)+('Weight '!$B$14*3/5*MANU!DJ23)+('Weight '!$B$15*MANU!DY23)+('Weight '!$B$16*MANU!EN23)</f>
        <v>47.17282639359059</v>
      </c>
      <c r="F48" s="1">
        <f>(0*'Weight '!$B$3*MANU!J23)+(1/3*'Weight '!$B$4*MANU!Y23)+(4/5*'Weight '!$B$5*MANU!AN23)+(2/3*'Weight '!$B$8*MANU!BC23)+(0*'Weight '!$B$9*MANU!BR23)+('Weight '!$B$10*MANU!CG23)+('Weight '!$B$11*MANU!CV23)+('Weight '!$B$14*3/5*MANU!DK23)+('Weight '!$B$15*MANU!DZ23)+('Weight '!$B$16*MANU!EO23)</f>
        <v>42.37715091925616</v>
      </c>
      <c r="G48" s="1">
        <f>(0*'Weight '!$B$3*MANU!K23)+(1/3*'Weight '!$B$4*MANU!Z23)+(4/5*'Weight '!$B$5*MANU!AO23)+(2/3*'Weight '!$B$8*MANU!BD23)+(0*'Weight '!$B$9*MANU!BS23)+('Weight '!$B$10*MANU!CH23)+('Weight '!$B$11*MANU!CW23)+('Weight '!$B$14*3/5*MANU!DL23)+('Weight '!$B$15*MANU!EA23)+('Weight '!$B$16*MANU!EP23)</f>
        <v>47.404009107646701</v>
      </c>
      <c r="H48" s="1">
        <f>(0*'Weight '!$B$3*MANU!L23)+(1/3*'Weight '!$B$4*MANU!AA23)+(4/5*'Weight '!$B$5*MANU!AP23)+(2/3*'Weight '!$B$8*MANU!BE23)+(0*'Weight '!$B$9*MANU!BT23)+('Weight '!$B$10*MANU!CI23)+('Weight '!$B$11*MANU!CX23)+('Weight '!$B$14*3/5*MANU!DM23)+('Weight '!$B$15*MANU!EB23)+('Weight '!$B$16*MANU!EQ23)</f>
        <v>43.859897299551633</v>
      </c>
      <c r="I48" s="1">
        <f>(0*'Weight '!$B$3*MANU!M23)+(1/3*'Weight '!$B$4*MANU!AB23)+(4/5*'Weight '!$B$5*MANU!AQ23)+(2/3*'Weight '!$B$8*MANU!BF23)+(0*'Weight '!$B$9*MANU!BU23)+('Weight '!$B$10*MANU!CJ23)+('Weight '!$B$11*MANU!CY23)+('Weight '!$B$14*3/5*MANU!DN23)+('Weight '!$B$15*MANU!EC23)+('Weight '!$B$16*MANU!ER23)</f>
        <v>45.307804524710235</v>
      </c>
      <c r="J48" s="1">
        <f>(0*'Weight '!$B$3*MANU!N23)+(1/3*'Weight '!$B$4*MANU!AC23)+(4/5*'Weight '!$B$5*MANU!AR23)+(2/3*'Weight '!$B$8*MANU!BG23)+(0*'Weight '!$B$9*MANU!BV23)+('Weight '!$B$10*MANU!CK23)+('Weight '!$B$11*MANU!CZ23)+('Weight '!$B$14*3/5*MANU!DO23)+('Weight '!$B$15*MANU!ED23)+('Weight '!$B$16*MANU!ES23)</f>
        <v>50.100487768110924</v>
      </c>
      <c r="K48" s="1">
        <f>(0*'Weight '!$B$3*MANU!O23)+(1/3*'Weight '!$B$4*MANU!AD23)+(4/5*'Weight '!$B$5*MANU!AS23)+(2/3*'Weight '!$B$8*MANU!BH23)+(0*'Weight '!$B$9*MANU!BW23)+('Weight '!$B$10*MANU!CL23)+('Weight '!$B$11*MANU!DA23)+('Weight '!$B$14*3/5*MANU!DP23)+('Weight '!$B$15*MANU!EE23)+('Weight '!$B$16*MANU!ET23)</f>
        <v>40.94898543184182</v>
      </c>
      <c r="L48" s="1">
        <f>(0*'Weight '!$B$3*MANU!P23)+(1/3*'Weight '!$B$4*MANU!AE23)+(4/5*'Weight '!$B$5*MANU!AT23)+(2/3*'Weight '!$B$8*MANU!BI23)+(0*'Weight '!$B$9*MANU!BX23)+('Weight '!$B$10*MANU!CM23)+('Weight '!$B$11*MANU!DB23)+('Weight '!$B$14*3/5*MANU!DQ23)+('Weight '!$B$15*MANU!EF23)+('Weight '!$B$16*MANU!EU23)</f>
        <v>40.233023502484201</v>
      </c>
      <c r="M48" s="1">
        <f>(0*'Weight '!$B$3*MANU!Q23)+(1/3*'Weight '!$B$4*MANU!AF23)+(4/5*'Weight '!$B$5*MANU!AU23)+(2/3*'Weight '!$B$8*MANU!BJ23)+(0*'Weight '!$B$9*MANU!BY23)+('Weight '!$B$10*MANU!CN23)+('Weight '!$B$11*MANU!DC23)+('Weight '!$B$14*3/5*MANU!DR23)+('Weight '!$B$15*MANU!EG23)+('Weight '!$B$16*MANU!EV23)</f>
        <v>40.287018971940462</v>
      </c>
      <c r="N48" s="1">
        <f>(0*'Weight '!$B$3*MANU!R23)+(1/3*'Weight '!$B$4*MANU!AG23)+(4/5*'Weight '!$B$5*MANU!AV23)+(2/3*'Weight '!$B$8*MANU!BK23)+(0*'Weight '!$B$9*MANU!BZ23)+('Weight '!$B$10*MANU!CO23)+('Weight '!$B$11*MANU!DD23)+('Weight '!$B$14*3/5*MANU!DS23)+('Weight '!$B$15*MANU!EH23)+('Weight '!$B$16*MANU!EW23)</f>
        <v>35.567702020201999</v>
      </c>
      <c r="O48" s="1">
        <f>(0*'Weight '!$B$3*MANU!S23)+(1/3*'Weight '!$B$4*MANU!AH23)+(4/5*'Weight '!$B$5*MANU!AW23)+(2/3*'Weight '!$B$8*MANU!BL23)+(0*'Weight '!$B$9*MANU!CA23)+('Weight '!$B$10*MANU!CP23)+('Weight '!$B$11*MANU!DE23)+('Weight '!$B$14*3/5*MANU!DT23)+('Weight '!$B$15*MANU!EI23)+('Weight '!$B$16*MANU!EX23)</f>
        <v>39.400517655161991</v>
      </c>
      <c r="P48" s="1">
        <f>(0*'Weight '!$B$3*MANU!T23)+(1/3*'Weight '!$B$4*MANU!AI23)+(4/5*'Weight '!$B$5*MANU!AX23)+(2/3*'Weight '!$B$8*MANU!BM23)+(0*'Weight '!$B$9*MANU!CB23)+('Weight '!$B$10*MANU!CQ23)+('Weight '!$B$11*MANU!DF23)+('Weight '!$B$14*3/5*MANU!DU23)+('Weight '!$B$15*MANU!EJ23)+('Weight '!$B$16*MANU!EY23)</f>
        <v>38.80859564164647</v>
      </c>
    </row>
    <row r="49" spans="1:16" ht="15">
      <c r="A49" s="1" t="s">
        <v>780</v>
      </c>
      <c r="B49" s="1">
        <f>(0*'Weight '!$B$3*MANU!F24)+(1/3*'Weight '!$B$4*MANU!U24)+(4/5*'Weight '!$B$5*MANU!AJ24)+(2/3*'Weight '!$B$8*MANU!AY24)+(0*'Weight '!$B$9*MANU!BN24)+('Weight '!$B$10*MANU!CC24)+('Weight '!$B$11*MANU!CR24)+('Weight '!$B$14*3/5*MANU!DG24)+('Weight '!$B$15*MANU!DV24)+('Weight '!$B$16*MANU!EK24)</f>
        <v>42.626747461572577</v>
      </c>
      <c r="C49" s="1">
        <f>(0*'Weight '!$B$3*MANU!G24)+(1/3*'Weight '!$B$4*MANU!V24)+(4/5*'Weight '!$B$5*MANU!AK24)+(2/3*'Weight '!$B$8*MANU!AZ24)+(0*'Weight '!$B$9*MANU!BO24)+('Weight '!$B$10*MANU!CD24)+('Weight '!$B$11*MANU!CS24)+('Weight '!$B$14*3/5*MANU!DH24)+('Weight '!$B$15*MANU!DW24)+('Weight '!$B$16*MANU!EL24)</f>
        <v>41.911375400873844</v>
      </c>
      <c r="D49" s="1">
        <f>(0*'Weight '!$B$3*MANU!H24)+(1/3*'Weight '!$B$4*MANU!W24)+(4/5*'Weight '!$B$5*MANU!AL24)+(2/3*'Weight '!$B$8*MANU!BA24)+(0*'Weight '!$B$9*MANU!BP24)+('Weight '!$B$10*MANU!CE24)+('Weight '!$B$11*MANU!CT24)+('Weight '!$B$14*3/5*MANU!DI24)+('Weight '!$B$15*MANU!DX24)+('Weight '!$B$16*MANU!EM24)</f>
        <v>39.764248891253359</v>
      </c>
      <c r="E49" s="1">
        <f>(0*'Weight '!$B$3*MANU!I24)+(1/3*'Weight '!$B$4*MANU!X24)+(4/5*'Weight '!$B$5*MANU!AM24)+(2/3*'Weight '!$B$8*MANU!BB24)+(0*'Weight '!$B$9*MANU!BQ24)+('Weight '!$B$10*MANU!CF24)+('Weight '!$B$11*MANU!CU24)+('Weight '!$B$14*3/5*MANU!DJ24)+('Weight '!$B$15*MANU!DY24)+('Weight '!$B$16*MANU!EN24)</f>
        <v>34.84045082448786</v>
      </c>
      <c r="F49" s="1">
        <f>(0*'Weight '!$B$3*MANU!J24)+(1/3*'Weight '!$B$4*MANU!Y24)+(4/5*'Weight '!$B$5*MANU!AN24)+(2/3*'Weight '!$B$8*MANU!BC24)+(0*'Weight '!$B$9*MANU!BR24)+('Weight '!$B$10*MANU!CG24)+('Weight '!$B$11*MANU!CV24)+('Weight '!$B$14*3/5*MANU!DK24)+('Weight '!$B$15*MANU!DZ24)+('Weight '!$B$16*MANU!EO24)</f>
        <v>35.678777843161384</v>
      </c>
      <c r="G49" s="1">
        <f>(0*'Weight '!$B$3*MANU!K24)+(1/3*'Weight '!$B$4*MANU!Z24)+(4/5*'Weight '!$B$5*MANU!AO24)+(2/3*'Weight '!$B$8*MANU!BD24)+(0*'Weight '!$B$9*MANU!BS24)+('Weight '!$B$10*MANU!CH24)+('Weight '!$B$11*MANU!CW24)+('Weight '!$B$14*3/5*MANU!DL24)+('Weight '!$B$15*MANU!EA24)+('Weight '!$B$16*MANU!EP24)</f>
        <v>33.823910840932101</v>
      </c>
      <c r="H49" s="1">
        <f>(0*'Weight '!$B$3*MANU!L24)+(1/3*'Weight '!$B$4*MANU!AA24)+(4/5*'Weight '!$B$5*MANU!AP24)+(2/3*'Weight '!$B$8*MANU!BE24)+(0*'Weight '!$B$9*MANU!BT24)+('Weight '!$B$10*MANU!CI24)+('Weight '!$B$11*MANU!CX24)+('Weight '!$B$14*3/5*MANU!DM24)+('Weight '!$B$15*MANU!EB24)+('Weight '!$B$16*MANU!EQ24)</f>
        <v>32.047523885653362</v>
      </c>
      <c r="I49" s="1">
        <f>(0*'Weight '!$B$3*MANU!M24)+(1/3*'Weight '!$B$4*MANU!AB24)+(4/5*'Weight '!$B$5*MANU!AQ24)+(2/3*'Weight '!$B$8*MANU!BF24)+(0*'Weight '!$B$9*MANU!BU24)+('Weight '!$B$10*MANU!CJ24)+('Weight '!$B$11*MANU!CY24)+('Weight '!$B$14*3/5*MANU!DN24)+('Weight '!$B$15*MANU!EC24)+('Weight '!$B$16*MANU!ER24)</f>
        <v>33.144820477791768</v>
      </c>
      <c r="J49" s="1">
        <f>(0*'Weight '!$B$3*MANU!N24)+(1/3*'Weight '!$B$4*MANU!AC24)+(4/5*'Weight '!$B$5*MANU!AR24)+(2/3*'Weight '!$B$8*MANU!BG24)+(0*'Weight '!$B$9*MANU!BV24)+('Weight '!$B$10*MANU!CK24)+('Weight '!$B$11*MANU!CZ24)+('Weight '!$B$14*3/5*MANU!DO24)+('Weight '!$B$15*MANU!ED24)+('Weight '!$B$16*MANU!ES24)</f>
        <v>28.278410948127931</v>
      </c>
      <c r="K49" s="1">
        <f>(0*'Weight '!$B$3*MANU!O24)+(1/3*'Weight '!$B$4*MANU!AD24)+(4/5*'Weight '!$B$5*MANU!AS24)+(2/3*'Weight '!$B$8*MANU!BH24)+(0*'Weight '!$B$9*MANU!BW24)+('Weight '!$B$10*MANU!CL24)+('Weight '!$B$11*MANU!DA24)+('Weight '!$B$14*3/5*MANU!DP24)+('Weight '!$B$15*MANU!EE24)+('Weight '!$B$16*MANU!ET24)</f>
        <v>25.474886568462896</v>
      </c>
      <c r="L49" s="1">
        <f>(0*'Weight '!$B$3*MANU!P24)+(1/3*'Weight '!$B$4*MANU!AE24)+(4/5*'Weight '!$B$5*MANU!AT24)+(2/3*'Weight '!$B$8*MANU!BI24)+(0*'Weight '!$B$9*MANU!BX24)+('Weight '!$B$10*MANU!CM24)+('Weight '!$B$11*MANU!DB24)+('Weight '!$B$14*3/5*MANU!DQ24)+('Weight '!$B$15*MANU!EF24)+('Weight '!$B$16*MANU!EU24)</f>
        <v>22.457717357541487</v>
      </c>
      <c r="M49" s="1">
        <f>(0*'Weight '!$B$3*MANU!Q24)+(1/3*'Weight '!$B$4*MANU!AF24)+(4/5*'Weight '!$B$5*MANU!AU24)+(2/3*'Weight '!$B$8*MANU!BJ24)+(0*'Weight '!$B$9*MANU!BY24)+('Weight '!$B$10*MANU!CN24)+('Weight '!$B$11*MANU!DC24)+('Weight '!$B$14*3/5*MANU!DR24)+('Weight '!$B$15*MANU!EG24)+('Weight '!$B$16*MANU!EV24)</f>
        <v>23.297607244452024</v>
      </c>
      <c r="N49" s="1">
        <f>(0*'Weight '!$B$3*MANU!R24)+(1/3*'Weight '!$B$4*MANU!AG24)+(4/5*'Weight '!$B$5*MANU!AV24)+(2/3*'Weight '!$B$8*MANU!BK24)+(0*'Weight '!$B$9*MANU!BZ24)+('Weight '!$B$10*MANU!CO24)+('Weight '!$B$11*MANU!DD24)+('Weight '!$B$14*3/5*MANU!DS24)+('Weight '!$B$15*MANU!EH24)+('Weight '!$B$16*MANU!EW24)</f>
        <v>24.694015151515128</v>
      </c>
      <c r="O49" s="1">
        <f>(0*'Weight '!$B$3*MANU!S24)+(1/3*'Weight '!$B$4*MANU!AH24)+(4/5*'Weight '!$B$5*MANU!AW24)+(2/3*'Weight '!$B$8*MANU!BL24)+(0*'Weight '!$B$9*MANU!CA24)+('Weight '!$B$10*MANU!CP24)+('Weight '!$B$11*MANU!DE24)+('Weight '!$B$14*3/5*MANU!DT24)+('Weight '!$B$15*MANU!EI24)+('Weight '!$B$16*MANU!EX24)</f>
        <v>27.991081777794008</v>
      </c>
      <c r="P49" s="1">
        <f>(0*'Weight '!$B$3*MANU!T24)+(1/3*'Weight '!$B$4*MANU!AI24)+(4/5*'Weight '!$B$5*MANU!AX24)+(2/3*'Weight '!$B$8*MANU!BM24)+(0*'Weight '!$B$9*MANU!CB24)+('Weight '!$B$10*MANU!CQ24)+('Weight '!$B$11*MANU!DF24)+('Weight '!$B$14*3/5*MANU!DU24)+('Weight '!$B$15*MANU!EJ24)+('Weight '!$B$16*MANU!EY24)</f>
        <v>0</v>
      </c>
    </row>
    <row r="50" spans="1:16" ht="15">
      <c r="A50" s="1" t="s">
        <v>817</v>
      </c>
      <c r="B50" s="1">
        <f>(0*'Weight '!$B$3*MANU!F25)+(1/3*'Weight '!$B$4*MANU!U25)+(4/5*'Weight '!$B$5*MANU!AJ25)+(2/3*'Weight '!$B$8*MANU!AY25)+(0*'Weight '!$B$9*MANU!BN25)+('Weight '!$B$10*MANU!CC25)+('Weight '!$B$11*MANU!CR25)+('Weight '!$B$14*3/5*MANU!DG25)+('Weight '!$B$15*MANU!DV25)+('Weight '!$B$16*MANU!EK25)</f>
        <v>30.967144305225425</v>
      </c>
      <c r="C50" s="1">
        <f>(0*'Weight '!$B$3*MANU!G25)+(1/3*'Weight '!$B$4*MANU!V25)+(4/5*'Weight '!$B$5*MANU!AK25)+(2/3*'Weight '!$B$8*MANU!AZ25)+(0*'Weight '!$B$9*MANU!BO25)+('Weight '!$B$10*MANU!CD25)+('Weight '!$B$11*MANU!CS25)+('Weight '!$B$14*3/5*MANU!DH25)+('Weight '!$B$15*MANU!DW25)+('Weight '!$B$16*MANU!EL25)</f>
        <v>23.114285613115662</v>
      </c>
      <c r="D50" s="1">
        <f>(0*'Weight '!$B$3*MANU!H25)+(1/3*'Weight '!$B$4*MANU!W25)+(4/5*'Weight '!$B$5*MANU!AL25)+(2/3*'Weight '!$B$8*MANU!BA25)+(0*'Weight '!$B$9*MANU!BP25)+('Weight '!$B$10*MANU!CE25)+('Weight '!$B$11*MANU!CT25)+('Weight '!$B$14*3/5*MANU!DI25)+('Weight '!$B$15*MANU!DX25)+('Weight '!$B$16*MANU!EM25)</f>
        <v>24.53330349673384</v>
      </c>
      <c r="E50" s="1">
        <f>(0*'Weight '!$B$3*MANU!I25)+(1/3*'Weight '!$B$4*MANU!X25)+(4/5*'Weight '!$B$5*MANU!AM25)+(2/3*'Weight '!$B$8*MANU!BB25)+(0*'Weight '!$B$9*MANU!BQ25)+('Weight '!$B$10*MANU!CF25)+('Weight '!$B$11*MANU!CU25)+('Weight '!$B$14*3/5*MANU!DJ25)+('Weight '!$B$15*MANU!DY25)+('Weight '!$B$16*MANU!EN25)</f>
        <v>25.273284448850607</v>
      </c>
      <c r="F50" s="1">
        <f>(0*'Weight '!$B$3*MANU!J25)+(1/3*'Weight '!$B$4*MANU!Y25)+(4/5*'Weight '!$B$5*MANU!AN25)+(2/3*'Weight '!$B$8*MANU!BC25)+(0*'Weight '!$B$9*MANU!BR25)+('Weight '!$B$10*MANU!CG25)+('Weight '!$B$11*MANU!CV25)+('Weight '!$B$14*3/5*MANU!DK25)+('Weight '!$B$15*MANU!DZ25)+('Weight '!$B$16*MANU!EO25)</f>
        <v>24.017273650441954</v>
      </c>
      <c r="G50" s="1">
        <f>(0*'Weight '!$B$3*MANU!K25)+(1/3*'Weight '!$B$4*MANU!Z25)+(4/5*'Weight '!$B$5*MANU!AO25)+(2/3*'Weight '!$B$8*MANU!BD25)+(0*'Weight '!$B$9*MANU!BS25)+('Weight '!$B$10*MANU!CH25)+('Weight '!$B$11*MANU!CW25)+('Weight '!$B$14*3/5*MANU!DL25)+('Weight '!$B$15*MANU!EA25)+('Weight '!$B$16*MANU!EP25)</f>
        <v>22.053385468375289</v>
      </c>
      <c r="H50" s="1">
        <f>(0*'Weight '!$B$3*MANU!L25)+(1/3*'Weight '!$B$4*MANU!AA25)+(4/5*'Weight '!$B$5*MANU!AP25)+(2/3*'Weight '!$B$8*MANU!BE25)+(0*'Weight '!$B$9*MANU!BT25)+('Weight '!$B$10*MANU!CI25)+('Weight '!$B$11*MANU!CX25)+('Weight '!$B$14*3/5*MANU!DM25)+('Weight '!$B$15*MANU!EB25)+('Weight '!$B$16*MANU!EQ25)</f>
        <v>20.111874807846014</v>
      </c>
      <c r="I50" s="1">
        <f>(0*'Weight '!$B$3*MANU!M25)+(1/3*'Weight '!$B$4*MANU!AB25)+(4/5*'Weight '!$B$5*MANU!AQ25)+(2/3*'Weight '!$B$8*MANU!BF25)+(0*'Weight '!$B$9*MANU!BU25)+('Weight '!$B$10*MANU!CJ25)+('Weight '!$B$11*MANU!CY25)+('Weight '!$B$14*3/5*MANU!DN25)+('Weight '!$B$15*MANU!EC25)+('Weight '!$B$16*MANU!ER25)</f>
        <v>10.848430111979381</v>
      </c>
      <c r="J50" s="1">
        <f>(0*'Weight '!$B$3*MANU!N25)+(1/3*'Weight '!$B$4*MANU!AC25)+(4/5*'Weight '!$B$5*MANU!AR25)+(2/3*'Weight '!$B$8*MANU!BG25)+(0*'Weight '!$B$9*MANU!BV25)+('Weight '!$B$10*MANU!CK25)+('Weight '!$B$11*MANU!CZ25)+('Weight '!$B$14*3/5*MANU!DO25)+('Weight '!$B$15*MANU!ED25)+('Weight '!$B$16*MANU!ES25)</f>
        <v>15.14190921454691</v>
      </c>
      <c r="K50" s="1">
        <f>(0*'Weight '!$B$3*MANU!O25)+(1/3*'Weight '!$B$4*MANU!AD25)+(4/5*'Weight '!$B$5*MANU!AS25)+(2/3*'Weight '!$B$8*MANU!BH25)+(0*'Weight '!$B$9*MANU!BW25)+('Weight '!$B$10*MANU!CL25)+('Weight '!$B$11*MANU!DA25)+('Weight '!$B$14*3/5*MANU!DP25)+('Weight '!$B$15*MANU!EE25)+('Weight '!$B$16*MANU!ET25)</f>
        <v>15.575491625628814</v>
      </c>
      <c r="L50" s="1">
        <f>(0*'Weight '!$B$3*MANU!P25)+(1/3*'Weight '!$B$4*MANU!AE25)+(4/5*'Weight '!$B$5*MANU!AT25)+(2/3*'Weight '!$B$8*MANU!BI25)+(0*'Weight '!$B$9*MANU!BX25)+('Weight '!$B$10*MANU!CM25)+('Weight '!$B$11*MANU!DB25)+('Weight '!$B$14*3/5*MANU!DQ25)+('Weight '!$B$15*MANU!EF25)+('Weight '!$B$16*MANU!EU25)</f>
        <v>17.631664937686402</v>
      </c>
      <c r="M50" s="1">
        <f>(0*'Weight '!$B$3*MANU!Q25)+(1/3*'Weight '!$B$4*MANU!AF25)+(4/5*'Weight '!$B$5*MANU!AU25)+(2/3*'Weight '!$B$8*MANU!BJ25)+(0*'Weight '!$B$9*MANU!BY25)+('Weight '!$B$10*MANU!CN25)+('Weight '!$B$11*MANU!DC25)+('Weight '!$B$14*3/5*MANU!DR25)+('Weight '!$B$15*MANU!EG25)+('Weight '!$B$16*MANU!EV25)</f>
        <v>0</v>
      </c>
      <c r="N50" s="1">
        <f>(0*'Weight '!$B$3*MANU!R25)+(1/3*'Weight '!$B$4*MANU!AG25)+(4/5*'Weight '!$B$5*MANU!AV25)+(2/3*'Weight '!$B$8*MANU!BK25)+(0*'Weight '!$B$9*MANU!BZ25)+('Weight '!$B$10*MANU!CO25)+('Weight '!$B$11*MANU!DD25)+('Weight '!$B$14*3/5*MANU!DS25)+('Weight '!$B$15*MANU!EH25)+('Weight '!$B$16*MANU!EW25)</f>
        <v>0</v>
      </c>
      <c r="O50" s="1">
        <f>(0*'Weight '!$B$3*MANU!S25)+(1/3*'Weight '!$B$4*MANU!AH25)+(4/5*'Weight '!$B$5*MANU!AW25)+(2/3*'Weight '!$B$8*MANU!BL25)+(0*'Weight '!$B$9*MANU!CA25)+('Weight '!$B$10*MANU!CP25)+('Weight '!$B$11*MANU!DE25)+('Weight '!$B$14*3/5*MANU!DT25)+('Weight '!$B$15*MANU!EI25)+('Weight '!$B$16*MANU!EX25)</f>
        <v>0</v>
      </c>
      <c r="P50" s="1">
        <f>(0*'Weight '!$B$3*MANU!T25)+(1/3*'Weight '!$B$4*MANU!AI25)+(4/5*'Weight '!$B$5*MANU!AX25)+(2/3*'Weight '!$B$8*MANU!BM25)+(0*'Weight '!$B$9*MANU!CB25)+('Weight '!$B$10*MANU!CQ25)+('Weight '!$B$11*MANU!DF25)+('Weight '!$B$14*3/5*MANU!DU25)+('Weight '!$B$15*MANU!EJ25)+('Weight '!$B$16*MANU!EY25)</f>
        <v>0</v>
      </c>
    </row>
    <row r="51" spans="1:16" ht="15">
      <c r="A51" s="1" t="s">
        <v>862</v>
      </c>
      <c r="B51" s="1">
        <f>(0*'Weight '!$B$3*MANU!F26)+(1/3*'Weight '!$B$4*MANU!U26)+(4/5*'Weight '!$B$5*MANU!AJ26)+(2/3*'Weight '!$B$8*MANU!AY26)+(0*'Weight '!$B$9*MANU!BN26)+('Weight '!$B$10*MANU!CC26)+('Weight '!$B$11*MANU!CR26)+('Weight '!$B$14*3/5*MANU!DG26)+('Weight '!$B$15*MANU!DV26)+('Weight '!$B$16*MANU!EK26)</f>
        <v>49.587986311420202</v>
      </c>
      <c r="C51" s="1">
        <f>(0*'Weight '!$B$3*MANU!G26)+(1/3*'Weight '!$B$4*MANU!V26)+(4/5*'Weight '!$B$5*MANU!AK26)+(2/3*'Weight '!$B$8*MANU!AZ26)+(0*'Weight '!$B$9*MANU!BO26)+('Weight '!$B$10*MANU!CD26)+('Weight '!$B$11*MANU!CS26)+('Weight '!$B$14*3/5*MANU!DH26)+('Weight '!$B$15*MANU!DW26)+('Weight '!$B$16*MANU!EL26)</f>
        <v>47.564648712589374</v>
      </c>
      <c r="D51" s="1">
        <f>(0*'Weight '!$B$3*MANU!H26)+(1/3*'Weight '!$B$4*MANU!W26)+(4/5*'Weight '!$B$5*MANU!AL26)+(2/3*'Weight '!$B$8*MANU!BA26)+(0*'Weight '!$B$9*MANU!BP26)+('Weight '!$B$10*MANU!CE26)+('Weight '!$B$11*MANU!CT26)+('Weight '!$B$14*3/5*MANU!DI26)+('Weight '!$B$15*MANU!DX26)+('Weight '!$B$16*MANU!EM26)</f>
        <v>44.879946035978122</v>
      </c>
      <c r="E51" s="1">
        <f>(0*'Weight '!$B$3*MANU!I26)+(1/3*'Weight '!$B$4*MANU!X26)+(4/5*'Weight '!$B$5*MANU!AM26)+(2/3*'Weight '!$B$8*MANU!BB26)+(0*'Weight '!$B$9*MANU!BQ26)+('Weight '!$B$10*MANU!CF26)+('Weight '!$B$11*MANU!CU26)+('Weight '!$B$14*3/5*MANU!DJ26)+('Weight '!$B$15*MANU!DY26)+('Weight '!$B$16*MANU!EN26)</f>
        <v>45.177342868426962</v>
      </c>
      <c r="F51" s="1">
        <f>(0*'Weight '!$B$3*MANU!J26)+(1/3*'Weight '!$B$4*MANU!Y26)+(4/5*'Weight '!$B$5*MANU!AN26)+(2/3*'Weight '!$B$8*MANU!BC26)+(0*'Weight '!$B$9*MANU!BR26)+('Weight '!$B$10*MANU!CG26)+('Weight '!$B$11*MANU!CV26)+('Weight '!$B$14*3/5*MANU!DK26)+('Weight '!$B$15*MANU!DZ26)+('Weight '!$B$16*MANU!EO26)</f>
        <v>44.994622920938689</v>
      </c>
      <c r="G51" s="1">
        <f>(0*'Weight '!$B$3*MANU!K26)+(1/3*'Weight '!$B$4*MANU!Z26)+(4/5*'Weight '!$B$5*MANU!AO26)+(2/3*'Weight '!$B$8*MANU!BD26)+(0*'Weight '!$B$9*MANU!BS26)+('Weight '!$B$10*MANU!CH26)+('Weight '!$B$11*MANU!CW26)+('Weight '!$B$14*3/5*MANU!DL26)+('Weight '!$B$15*MANU!EA26)+('Weight '!$B$16*MANU!EP26)</f>
        <v>45.008790622174267</v>
      </c>
      <c r="H51" s="1">
        <f>(0*'Weight '!$B$3*MANU!L26)+(1/3*'Weight '!$B$4*MANU!AA26)+(4/5*'Weight '!$B$5*MANU!AP26)+(2/3*'Weight '!$B$8*MANU!BE26)+(0*'Weight '!$B$9*MANU!BT26)+('Weight '!$B$10*MANU!CI26)+('Weight '!$B$11*MANU!CX26)+('Weight '!$B$14*3/5*MANU!DM26)+('Weight '!$B$15*MANU!EB26)+('Weight '!$B$16*MANU!EQ26)</f>
        <v>46.867120961615782</v>
      </c>
      <c r="I51" s="1">
        <f>(0*'Weight '!$B$3*MANU!M26)+(1/3*'Weight '!$B$4*MANU!AB26)+(4/5*'Weight '!$B$5*MANU!AQ26)+(2/3*'Weight '!$B$8*MANU!BF26)+(0*'Weight '!$B$9*MANU!BU26)+('Weight '!$B$10*MANU!CJ26)+('Weight '!$B$11*MANU!CY26)+('Weight '!$B$14*3/5*MANU!DN26)+('Weight '!$B$15*MANU!EC26)+('Weight '!$B$16*MANU!ER26)</f>
        <v>47.433592670990187</v>
      </c>
      <c r="J51" s="1">
        <f>(0*'Weight '!$B$3*MANU!N26)+(1/3*'Weight '!$B$4*MANU!AC26)+(4/5*'Weight '!$B$5*MANU!AR26)+(2/3*'Weight '!$B$8*MANU!BG26)+(0*'Weight '!$B$9*MANU!BV26)+('Weight '!$B$10*MANU!CK26)+('Weight '!$B$11*MANU!CZ26)+('Weight '!$B$14*3/5*MANU!DO26)+('Weight '!$B$15*MANU!ED26)+('Weight '!$B$16*MANU!ES26)</f>
        <v>51.408992304820941</v>
      </c>
      <c r="K51" s="1">
        <f>(0*'Weight '!$B$3*MANU!O26)+(1/3*'Weight '!$B$4*MANU!AD26)+(4/5*'Weight '!$B$5*MANU!AS26)+(2/3*'Weight '!$B$8*MANU!BH26)+(0*'Weight '!$B$9*MANU!BW26)+('Weight '!$B$10*MANU!CL26)+('Weight '!$B$11*MANU!DA26)+('Weight '!$B$14*3/5*MANU!DP26)+('Weight '!$B$15*MANU!EE26)+('Weight '!$B$16*MANU!ET26)</f>
        <v>47.412232266736041</v>
      </c>
      <c r="L51" s="1">
        <f>(0*'Weight '!$B$3*MANU!P26)+(1/3*'Weight '!$B$4*MANU!AE26)+(4/5*'Weight '!$B$5*MANU!AT26)+(2/3*'Weight '!$B$8*MANU!BI26)+(0*'Weight '!$B$9*MANU!BX26)+('Weight '!$B$10*MANU!CM26)+('Weight '!$B$11*MANU!DB26)+('Weight '!$B$14*3/5*MANU!DQ26)+('Weight '!$B$15*MANU!EF26)+('Weight '!$B$16*MANU!EU26)</f>
        <v>43.149034220956828</v>
      </c>
      <c r="M51" s="1">
        <f>(0*'Weight '!$B$3*MANU!Q26)+(1/3*'Weight '!$B$4*MANU!AF26)+(4/5*'Weight '!$B$5*MANU!AU26)+(2/3*'Weight '!$B$8*MANU!BJ26)+(0*'Weight '!$B$9*MANU!BY26)+('Weight '!$B$10*MANU!CN26)+('Weight '!$B$11*MANU!DC26)+('Weight '!$B$14*3/5*MANU!DR26)+('Weight '!$B$15*MANU!EG26)+('Weight '!$B$16*MANU!EV26)</f>
        <v>45.746345586493497</v>
      </c>
      <c r="N51" s="1">
        <f>(0*'Weight '!$B$3*MANU!R26)+(1/3*'Weight '!$B$4*MANU!AG26)+(4/5*'Weight '!$B$5*MANU!AV26)+(2/3*'Weight '!$B$8*MANU!BK26)+(0*'Weight '!$B$9*MANU!BZ26)+('Weight '!$B$10*MANU!CO26)+('Weight '!$B$11*MANU!DD26)+('Weight '!$B$14*3/5*MANU!DS26)+('Weight '!$B$15*MANU!EH26)+('Weight '!$B$16*MANU!EW26)</f>
        <v>43.861426767676754</v>
      </c>
      <c r="O51" s="1">
        <f>(0*'Weight '!$B$3*MANU!S26)+(1/3*'Weight '!$B$4*MANU!AH26)+(4/5*'Weight '!$B$5*MANU!AW26)+(2/3*'Weight '!$B$8*MANU!BL26)+(0*'Weight '!$B$9*MANU!CA26)+('Weight '!$B$10*MANU!CP26)+('Weight '!$B$11*MANU!DE26)+('Weight '!$B$14*3/5*MANU!DT26)+('Weight '!$B$15*MANU!EI26)+('Weight '!$B$16*MANU!EX26)</f>
        <v>44.780417890851155</v>
      </c>
      <c r="P51" s="1">
        <f>(0*'Weight '!$B$3*MANU!T26)+(1/3*'Weight '!$B$4*MANU!AI26)+(4/5*'Weight '!$B$5*MANU!AX26)+(2/3*'Weight '!$B$8*MANU!BM26)+(0*'Weight '!$B$9*MANU!CB26)+('Weight '!$B$10*MANU!CQ26)+('Weight '!$B$11*MANU!DF26)+('Weight '!$B$14*3/5*MANU!DU26)+('Weight '!$B$15*MANU!EJ26)+('Weight '!$B$16*MANU!EY26)</f>
        <v>41.706420500403539</v>
      </c>
    </row>
    <row r="52" spans="1:16" ht="15">
      <c r="A52" s="1" t="s">
        <v>864</v>
      </c>
      <c r="B52" s="1">
        <f>(0*'Weight '!$B$3*MANU!F27)+(1/3*'Weight '!$B$4*MANU!U27)+(4/5*'Weight '!$B$5*MANU!AJ27)+(2/3*'Weight '!$B$8*MANU!AY27)+(0*'Weight '!$B$9*MANU!BN27)+('Weight '!$B$10*MANU!CC27)+('Weight '!$B$11*MANU!CR27)+('Weight '!$B$14*3/5*MANU!DG27)+('Weight '!$B$15*MANU!DV27)+('Weight '!$B$16*MANU!EK27)</f>
        <v>41.401325928420476</v>
      </c>
      <c r="C52" s="1">
        <f>(0*'Weight '!$B$3*MANU!G27)+(1/3*'Weight '!$B$4*MANU!V27)+(4/5*'Weight '!$B$5*MANU!AK27)+(2/3*'Weight '!$B$8*MANU!AZ27)+(0*'Weight '!$B$9*MANU!BO27)+('Weight '!$B$10*MANU!CD27)+('Weight '!$B$11*MANU!CS27)+('Weight '!$B$14*3/5*MANU!DH27)+('Weight '!$B$15*MANU!DW27)+('Weight '!$B$16*MANU!EL27)</f>
        <v>42.792755214050473</v>
      </c>
      <c r="D52" s="1">
        <f>(0*'Weight '!$B$3*MANU!H27)+(1/3*'Weight '!$B$4*MANU!W27)+(4/5*'Weight '!$B$5*MANU!AL27)+(2/3*'Weight '!$B$8*MANU!BA27)+(0*'Weight '!$B$9*MANU!BP27)+('Weight '!$B$10*MANU!CE27)+('Weight '!$B$11*MANU!CT27)+('Weight '!$B$14*3/5*MANU!DI27)+('Weight '!$B$15*MANU!DX27)+('Weight '!$B$16*MANU!EM27)</f>
        <v>36.077829309680695</v>
      </c>
      <c r="E52" s="1">
        <f>(0*'Weight '!$B$3*MANU!I27)+(1/3*'Weight '!$B$4*MANU!X27)+(4/5*'Weight '!$B$5*MANU!AM27)+(2/3*'Weight '!$B$8*MANU!BB27)+(0*'Weight '!$B$9*MANU!BQ27)+('Weight '!$B$10*MANU!CF27)+('Weight '!$B$11*MANU!CU27)+('Weight '!$B$14*3/5*MANU!DJ27)+('Weight '!$B$15*MANU!DY27)+('Weight '!$B$16*MANU!EN27)</f>
        <v>37.176233567066674</v>
      </c>
      <c r="F52" s="1">
        <f>(0*'Weight '!$B$3*MANU!J27)+(1/3*'Weight '!$B$4*MANU!Y27)+(4/5*'Weight '!$B$5*MANU!AN27)+(2/3*'Weight '!$B$8*MANU!BC27)+(0*'Weight '!$B$9*MANU!BR27)+('Weight '!$B$10*MANU!CG27)+('Weight '!$B$11*MANU!CV27)+('Weight '!$B$14*3/5*MANU!DK27)+('Weight '!$B$15*MANU!DZ27)+('Weight '!$B$16*MANU!EO27)</f>
        <v>41.770961292903721</v>
      </c>
      <c r="G52" s="1">
        <f>(0*'Weight '!$B$3*MANU!K27)+(1/3*'Weight '!$B$4*MANU!Z27)+(4/5*'Weight '!$B$5*MANU!AO27)+(2/3*'Weight '!$B$8*MANU!BD27)+(0*'Weight '!$B$9*MANU!BS27)+('Weight '!$B$10*MANU!CH27)+('Weight '!$B$11*MANU!CW27)+('Weight '!$B$14*3/5*MANU!DL27)+('Weight '!$B$15*MANU!EA27)+('Weight '!$B$16*MANU!EP27)</f>
        <v>41.821855169839466</v>
      </c>
      <c r="H52" s="1">
        <f>(0*'Weight '!$B$3*MANU!L27)+(1/3*'Weight '!$B$4*MANU!AA27)+(4/5*'Weight '!$B$5*MANU!AP27)+(2/3*'Weight '!$B$8*MANU!BE27)+(0*'Weight '!$B$9*MANU!BT27)+('Weight '!$B$10*MANU!CI27)+('Weight '!$B$11*MANU!CX27)+('Weight '!$B$14*3/5*MANU!DM27)+('Weight '!$B$15*MANU!EB27)+('Weight '!$B$16*MANU!EQ27)</f>
        <v>39.730157426364855</v>
      </c>
      <c r="I52" s="1">
        <f>(0*'Weight '!$B$3*MANU!M27)+(1/3*'Weight '!$B$4*MANU!AB27)+(4/5*'Weight '!$B$5*MANU!AQ27)+(2/3*'Weight '!$B$8*MANU!BF27)+(0*'Weight '!$B$9*MANU!BU27)+('Weight '!$B$10*MANU!CJ27)+('Weight '!$B$11*MANU!CY27)+('Weight '!$B$14*3/5*MANU!DN27)+('Weight '!$B$15*MANU!EC27)+('Weight '!$B$16*MANU!ER27)</f>
        <v>37.173145318143909</v>
      </c>
      <c r="J52" s="1">
        <f>(0*'Weight '!$B$3*MANU!N27)+(1/3*'Weight '!$B$4*MANU!AC27)+(4/5*'Weight '!$B$5*MANU!AR27)+(2/3*'Weight '!$B$8*MANU!BG27)+(0*'Weight '!$B$9*MANU!BV27)+('Weight '!$B$10*MANU!CK27)+('Weight '!$B$11*MANU!CZ27)+('Weight '!$B$14*3/5*MANU!DO27)+('Weight '!$B$15*MANU!ED27)+('Weight '!$B$16*MANU!ES27)</f>
        <v>40.388437526595389</v>
      </c>
      <c r="K52" s="1">
        <f>(0*'Weight '!$B$3*MANU!O27)+(1/3*'Weight '!$B$4*MANU!AD27)+(4/5*'Weight '!$B$5*MANU!AS27)+(2/3*'Weight '!$B$8*MANU!BH27)+(0*'Weight '!$B$9*MANU!BW27)+('Weight '!$B$10*MANU!CL27)+('Weight '!$B$11*MANU!DA27)+('Weight '!$B$14*3/5*MANU!DP27)+('Weight '!$B$15*MANU!EE27)+('Weight '!$B$16*MANU!ET27)</f>
        <v>43.640748525841133</v>
      </c>
      <c r="L52" s="1">
        <f>(0*'Weight '!$B$3*MANU!P27)+(1/3*'Weight '!$B$4*MANU!AE27)+(4/5*'Weight '!$B$5*MANU!AT27)+(2/3*'Weight '!$B$8*MANU!BI27)+(0*'Weight '!$B$9*MANU!BX27)+('Weight '!$B$10*MANU!CM27)+('Weight '!$B$11*MANU!DB27)+('Weight '!$B$14*3/5*MANU!DQ27)+('Weight '!$B$15*MANU!EF27)+('Weight '!$B$16*MANU!EU27)</f>
        <v>42.089748358492635</v>
      </c>
      <c r="M52" s="1">
        <f>(0*'Weight '!$B$3*MANU!Q27)+(1/3*'Weight '!$B$4*MANU!AF27)+(4/5*'Weight '!$B$5*MANU!AU27)+(2/3*'Weight '!$B$8*MANU!BJ27)+(0*'Weight '!$B$9*MANU!BY27)+('Weight '!$B$10*MANU!CN27)+('Weight '!$B$11*MANU!DC27)+('Weight '!$B$14*3/5*MANU!DR27)+('Weight '!$B$15*MANU!EG27)+('Weight '!$B$16*MANU!EV27)</f>
        <v>28.274549389495423</v>
      </c>
      <c r="N52" s="1">
        <f>(0*'Weight '!$B$3*MANU!R27)+(1/3*'Weight '!$B$4*MANU!AG27)+(4/5*'Weight '!$B$5*MANU!AV27)+(2/3*'Weight '!$B$8*MANU!BK27)+(0*'Weight '!$B$9*MANU!BZ27)+('Weight '!$B$10*MANU!CO27)+('Weight '!$B$11*MANU!DD27)+('Weight '!$B$14*3/5*MANU!DS27)+('Weight '!$B$15*MANU!EH27)+('Weight '!$B$16*MANU!EW27)</f>
        <v>31.570981122702403</v>
      </c>
      <c r="O52" s="1">
        <f>(0*'Weight '!$B$3*MANU!S27)+(1/3*'Weight '!$B$4*MANU!AH27)+(4/5*'Weight '!$B$5*MANU!AW27)+(2/3*'Weight '!$B$8*MANU!BL27)+(0*'Weight '!$B$9*MANU!CA27)+('Weight '!$B$10*MANU!CP27)+('Weight '!$B$11*MANU!DE27)+('Weight '!$B$14*3/5*MANU!DT27)+('Weight '!$B$15*MANU!EI27)+('Weight '!$B$16*MANU!EX27)</f>
        <v>24.756658125824</v>
      </c>
      <c r="P52" s="1">
        <f>(0*'Weight '!$B$3*MANU!T27)+(1/3*'Weight '!$B$4*MANU!AI27)+(4/5*'Weight '!$B$5*MANU!AX27)+(2/3*'Weight '!$B$8*MANU!BM27)+(0*'Weight '!$B$9*MANU!CB27)+('Weight '!$B$10*MANU!CQ27)+('Weight '!$B$11*MANU!DF27)+('Weight '!$B$14*3/5*MANU!DU27)+('Weight '!$B$15*MANU!EJ27)+('Weight '!$B$16*MANU!EY27)</f>
        <v>0</v>
      </c>
    </row>
    <row r="53" spans="1:16" ht="15">
      <c r="A53" s="1" t="s">
        <v>852</v>
      </c>
      <c r="B53" s="1">
        <f>(0*'Weight '!$B$3*MANU!F28)+(1/3*'Weight '!$B$4*MANU!U28)+(4/5*'Weight '!$B$5*MANU!AJ28)+(2/3*'Weight '!$B$8*MANU!AY28)+(0*'Weight '!$B$9*MANU!BN28)+('Weight '!$B$10*MANU!CC28)+('Weight '!$B$11*MANU!CR28)+('Weight '!$B$14*3/5*MANU!DG28)+('Weight '!$B$15*MANU!DV28)+('Weight '!$B$16*MANU!EK28)</f>
        <v>34.225164473684188</v>
      </c>
      <c r="C53" s="1">
        <f>(0*'Weight '!$B$3*MANU!G28)+(1/3*'Weight '!$B$4*MANU!V28)+(4/5*'Weight '!$B$5*MANU!AK28)+(2/3*'Weight '!$B$8*MANU!AZ28)+(0*'Weight '!$B$9*MANU!BO28)+('Weight '!$B$10*MANU!CD28)+('Weight '!$B$11*MANU!CS28)+('Weight '!$B$14*3/5*MANU!DH28)+('Weight '!$B$15*MANU!DW28)+('Weight '!$B$16*MANU!EL28)</f>
        <v>25.105045117921094</v>
      </c>
      <c r="D53" s="1">
        <f>(0*'Weight '!$B$3*MANU!H28)+(1/3*'Weight '!$B$4*MANU!W28)+(4/5*'Weight '!$B$5*MANU!AL28)+(2/3*'Weight '!$B$8*MANU!BA28)+(0*'Weight '!$B$9*MANU!BP28)+('Weight '!$B$10*MANU!CE28)+('Weight '!$B$11*MANU!CT28)+('Weight '!$B$14*3/5*MANU!DI28)+('Weight '!$B$15*MANU!DX28)+('Weight '!$B$16*MANU!EM28)</f>
        <v>24.242273143066232</v>
      </c>
      <c r="E53" s="1">
        <f>(0*'Weight '!$B$3*MANU!I28)+(1/3*'Weight '!$B$4*MANU!X28)+(4/5*'Weight '!$B$5*MANU!AM28)+(2/3*'Weight '!$B$8*MANU!BB28)+(0*'Weight '!$B$9*MANU!BQ28)+('Weight '!$B$10*MANU!CF28)+('Weight '!$B$11*MANU!CU28)+('Weight '!$B$14*3/5*MANU!DJ28)+('Weight '!$B$15*MANU!DY28)+('Weight '!$B$16*MANU!EN28)</f>
        <v>23.097504113511523</v>
      </c>
      <c r="F53" s="1">
        <f>(0*'Weight '!$B$3*MANU!J28)+(1/3*'Weight '!$B$4*MANU!Y28)+(4/5*'Weight '!$B$5*MANU!AN28)+(2/3*'Weight '!$B$8*MANU!BC28)+(0*'Weight '!$B$9*MANU!BR28)+('Weight '!$B$10*MANU!CG28)+('Weight '!$B$11*MANU!CV28)+('Weight '!$B$14*3/5*MANU!DK28)+('Weight '!$B$15*MANU!DZ28)+('Weight '!$B$16*MANU!EO28)</f>
        <v>22.867775378382486</v>
      </c>
      <c r="G53" s="1">
        <f>(0*'Weight '!$B$3*MANU!K28)+(1/3*'Weight '!$B$4*MANU!Z28)+(4/5*'Weight '!$B$5*MANU!AO28)+(2/3*'Weight '!$B$8*MANU!BD28)+(0*'Weight '!$B$9*MANU!BS28)+('Weight '!$B$10*MANU!CH28)+('Weight '!$B$11*MANU!CW28)+('Weight '!$B$14*3/5*MANU!DL28)+('Weight '!$B$15*MANU!EA28)+('Weight '!$B$16*MANU!EP28)</f>
        <v>20.959394228959439</v>
      </c>
      <c r="H53" s="1">
        <f>(0*'Weight '!$B$3*MANU!L28)+(1/3*'Weight '!$B$4*MANU!AA28)+(4/5*'Weight '!$B$5*MANU!AP28)+(2/3*'Weight '!$B$8*MANU!BE28)+(0*'Weight '!$B$9*MANU!BT28)+('Weight '!$B$10*MANU!CI28)+('Weight '!$B$11*MANU!CX28)+('Weight '!$B$14*3/5*MANU!DM28)+('Weight '!$B$15*MANU!EB28)+('Weight '!$B$16*MANU!EQ28)</f>
        <v>28.352861107440184</v>
      </c>
      <c r="I53" s="1">
        <f>(0*'Weight '!$B$3*MANU!M28)+(1/3*'Weight '!$B$4*MANU!AB28)+(4/5*'Weight '!$B$5*MANU!AQ28)+(2/3*'Weight '!$B$8*MANU!BF28)+(0*'Weight '!$B$9*MANU!BU28)+('Weight '!$B$10*MANU!CJ28)+('Weight '!$B$11*MANU!CY28)+('Weight '!$B$14*3/5*MANU!DN28)+('Weight '!$B$15*MANU!EC28)+('Weight '!$B$16*MANU!ER28)</f>
        <v>25.938549533044352</v>
      </c>
      <c r="J53" s="1">
        <f>(0*'Weight '!$B$3*MANU!N28)+(1/3*'Weight '!$B$4*MANU!AC28)+(4/5*'Weight '!$B$5*MANU!AR28)+(2/3*'Weight '!$B$8*MANU!BG28)+(0*'Weight '!$B$9*MANU!BV28)+('Weight '!$B$10*MANU!CK28)+('Weight '!$B$11*MANU!CZ28)+('Weight '!$B$14*3/5*MANU!DO28)+('Weight '!$B$15*MANU!ED28)+('Weight '!$B$16*MANU!ES28)</f>
        <v>25.557168418864325</v>
      </c>
      <c r="K53" s="1">
        <f>(0*'Weight '!$B$3*MANU!O28)+(1/3*'Weight '!$B$4*MANU!AD28)+(4/5*'Weight '!$B$5*MANU!AS28)+(2/3*'Weight '!$B$8*MANU!BH28)+(0*'Weight '!$B$9*MANU!BW28)+('Weight '!$B$10*MANU!CL28)+('Weight '!$B$11*MANU!DA28)+('Weight '!$B$14*3/5*MANU!DP28)+('Weight '!$B$15*MANU!EE28)+('Weight '!$B$16*MANU!ET28)</f>
        <v>21.340887021064347</v>
      </c>
      <c r="L53" s="1">
        <f>(0*'Weight '!$B$3*MANU!P28)+(1/3*'Weight '!$B$4*MANU!AE28)+(4/5*'Weight '!$B$5*MANU!AT28)+(2/3*'Weight '!$B$8*MANU!BI28)+(0*'Weight '!$B$9*MANU!BX28)+('Weight '!$B$10*MANU!CM28)+('Weight '!$B$11*MANU!DB28)+('Weight '!$B$14*3/5*MANU!DQ28)+('Weight '!$B$15*MANU!EF28)+('Weight '!$B$16*MANU!EU28)</f>
        <v>22.94429826734715</v>
      </c>
      <c r="M53" s="1">
        <f>(0*'Weight '!$B$3*MANU!Q28)+(1/3*'Weight '!$B$4*MANU!AF28)+(4/5*'Weight '!$B$5*MANU!AU28)+(2/3*'Weight '!$B$8*MANU!BJ28)+(0*'Weight '!$B$9*MANU!BY28)+('Weight '!$B$10*MANU!CN28)+('Weight '!$B$11*MANU!DC28)+('Weight '!$B$14*3/5*MANU!DR28)+('Weight '!$B$15*MANU!EG28)+('Weight '!$B$16*MANU!EV28)</f>
        <v>0</v>
      </c>
      <c r="N53" s="1">
        <f>(0*'Weight '!$B$3*MANU!R28)+(1/3*'Weight '!$B$4*MANU!AG28)+(4/5*'Weight '!$B$5*MANU!AV28)+(2/3*'Weight '!$B$8*MANU!BK28)+(0*'Weight '!$B$9*MANU!BZ28)+('Weight '!$B$10*MANU!CO28)+('Weight '!$B$11*MANU!DD28)+('Weight '!$B$14*3/5*MANU!DS28)+('Weight '!$B$15*MANU!EH28)+('Weight '!$B$16*MANU!EW28)</f>
        <v>0</v>
      </c>
      <c r="O53" s="1">
        <f>(0*'Weight '!$B$3*MANU!S28)+(1/3*'Weight '!$B$4*MANU!AH28)+(4/5*'Weight '!$B$5*MANU!AW28)+(2/3*'Weight '!$B$8*MANU!BL28)+(0*'Weight '!$B$9*MANU!CA28)+('Weight '!$B$10*MANU!CP28)+('Weight '!$B$11*MANU!DE28)+('Weight '!$B$14*3/5*MANU!DT28)+('Weight '!$B$15*MANU!EI28)+('Weight '!$B$16*MANU!EX28)</f>
        <v>0</v>
      </c>
      <c r="P53" s="1">
        <f>(0*'Weight '!$B$3*MANU!T28)+(1/3*'Weight '!$B$4*MANU!AI28)+(4/5*'Weight '!$B$5*MANU!AX28)+(2/3*'Weight '!$B$8*MANU!BM28)+(0*'Weight '!$B$9*MANU!CB28)+('Weight '!$B$10*MANU!CQ28)+('Weight '!$B$11*MANU!DF28)+('Weight '!$B$14*3/5*MANU!DU28)+('Weight '!$B$15*MANU!EJ28)+('Weight '!$B$16*MANU!EY28)</f>
        <v>0</v>
      </c>
    </row>
    <row r="54" spans="1:16" ht="15">
      <c r="A54" s="1" t="s">
        <v>853</v>
      </c>
      <c r="B54" s="1">
        <f>(0*'Weight '!$B$3*MANU!F29)+(1/3*'Weight '!$B$4*MANU!U29)+(4/5*'Weight '!$B$5*MANU!AJ29)+(2/3*'Weight '!$B$8*MANU!AY29)+(0*'Weight '!$B$9*MANU!BN29)+('Weight '!$B$10*MANU!CC29)+('Weight '!$B$11*MANU!CR29)+('Weight '!$B$14*3/5*MANU!DG29)+('Weight '!$B$15*MANU!DV29)+('Weight '!$B$16*MANU!EK29)</f>
        <v>47.949224287258247</v>
      </c>
      <c r="C54" s="1">
        <f>(0*'Weight '!$B$3*MANU!G29)+(1/3*'Weight '!$B$4*MANU!V29)+(4/5*'Weight '!$B$5*MANU!AK29)+(2/3*'Weight '!$B$8*MANU!AZ29)+(0*'Weight '!$B$9*MANU!BO29)+('Weight '!$B$10*MANU!CD29)+('Weight '!$B$11*MANU!CS29)+('Weight '!$B$14*3/5*MANU!DH29)+('Weight '!$B$15*MANU!DW29)+('Weight '!$B$16*MANU!EL29)</f>
        <v>50.196140644329439</v>
      </c>
      <c r="D54" s="1">
        <f>(0*'Weight '!$B$3*MANU!H29)+(1/3*'Weight '!$B$4*MANU!W29)+(4/5*'Weight '!$B$5*MANU!AL29)+(2/3*'Weight '!$B$8*MANU!BA29)+(0*'Weight '!$B$9*MANU!BP29)+('Weight '!$B$10*MANU!CE29)+('Weight '!$B$11*MANU!CT29)+('Weight '!$B$14*3/5*MANU!DI29)+('Weight '!$B$15*MANU!DX29)+('Weight '!$B$16*MANU!EM29)</f>
        <v>54.593511703269726</v>
      </c>
      <c r="E54" s="1">
        <f>(0*'Weight '!$B$3*MANU!I29)+(1/3*'Weight '!$B$4*MANU!X29)+(4/5*'Weight '!$B$5*MANU!AM29)+(2/3*'Weight '!$B$8*MANU!BB29)+(0*'Weight '!$B$9*MANU!BQ29)+('Weight '!$B$10*MANU!CF29)+('Weight '!$B$11*MANU!CU29)+('Weight '!$B$14*3/5*MANU!DJ29)+('Weight '!$B$15*MANU!DY29)+('Weight '!$B$16*MANU!EN29)</f>
        <v>54.289705578123815</v>
      </c>
      <c r="F54" s="1">
        <f>(0*'Weight '!$B$3*MANU!J29)+(1/3*'Weight '!$B$4*MANU!Y29)+(4/5*'Weight '!$B$5*MANU!AN29)+(2/3*'Weight '!$B$8*MANU!BC29)+(0*'Weight '!$B$9*MANU!BR29)+('Weight '!$B$10*MANU!CG29)+('Weight '!$B$11*MANU!CV29)+('Weight '!$B$14*3/5*MANU!DK29)+('Weight '!$B$15*MANU!DZ29)+('Weight '!$B$16*MANU!EO29)</f>
        <v>54.284314403545153</v>
      </c>
      <c r="G54" s="1">
        <f>(0*'Weight '!$B$3*MANU!K29)+(1/3*'Weight '!$B$4*MANU!Z29)+(4/5*'Weight '!$B$5*MANU!AO29)+(2/3*'Weight '!$B$8*MANU!BD29)+(0*'Weight '!$B$9*MANU!BS29)+('Weight '!$B$10*MANU!CH29)+('Weight '!$B$11*MANU!CW29)+('Weight '!$B$14*3/5*MANU!DL29)+('Weight '!$B$15*MANU!EA29)+('Weight '!$B$16*MANU!EP29)</f>
        <v>47.157667004390404</v>
      </c>
      <c r="H54" s="1">
        <f>(0*'Weight '!$B$3*MANU!L29)+(1/3*'Weight '!$B$4*MANU!AA29)+(4/5*'Weight '!$B$5*MANU!AP29)+(2/3*'Weight '!$B$8*MANU!BE29)+(0*'Weight '!$B$9*MANU!BT29)+('Weight '!$B$10*MANU!CI29)+('Weight '!$B$11*MANU!CX29)+('Weight '!$B$14*3/5*MANU!DM29)+('Weight '!$B$15*MANU!EB29)+('Weight '!$B$16*MANU!EQ29)</f>
        <v>46.561288709938609</v>
      </c>
      <c r="I54" s="1">
        <f>(0*'Weight '!$B$3*MANU!M29)+(1/3*'Weight '!$B$4*MANU!AB29)+(4/5*'Weight '!$B$5*MANU!AQ29)+(2/3*'Weight '!$B$8*MANU!BF29)+(0*'Weight '!$B$9*MANU!BU29)+('Weight '!$B$10*MANU!CJ29)+('Weight '!$B$11*MANU!CY29)+('Weight '!$B$14*3/5*MANU!DN29)+('Weight '!$B$15*MANU!EC29)+('Weight '!$B$16*MANU!ER29)</f>
        <v>40.462648959646899</v>
      </c>
      <c r="J54" s="1">
        <f>(0*'Weight '!$B$3*MANU!N29)+(1/3*'Weight '!$B$4*MANU!AC29)+(4/5*'Weight '!$B$5*MANU!AR29)+(2/3*'Weight '!$B$8*MANU!BG29)+(0*'Weight '!$B$9*MANU!BV29)+('Weight '!$B$10*MANU!CK29)+('Weight '!$B$11*MANU!CZ29)+('Weight '!$B$14*3/5*MANU!DO29)+('Weight '!$B$15*MANU!ED29)+('Weight '!$B$16*MANU!ES29)</f>
        <v>43.184278002699045</v>
      </c>
      <c r="K54" s="1">
        <f>(0*'Weight '!$B$3*MANU!O29)+(1/3*'Weight '!$B$4*MANU!AD29)+(4/5*'Weight '!$B$5*MANU!AS29)+(2/3*'Weight '!$B$8*MANU!BH29)+(0*'Weight '!$B$9*MANU!BW29)+('Weight '!$B$10*MANU!CL29)+('Weight '!$B$11*MANU!DA29)+('Weight '!$B$14*3/5*MANU!DP29)+('Weight '!$B$15*MANU!EE29)+('Weight '!$B$16*MANU!ET29)</f>
        <v>44.380171901914771</v>
      </c>
      <c r="L54" s="1">
        <f>(0*'Weight '!$B$3*MANU!P29)+(1/3*'Weight '!$B$4*MANU!AE29)+(4/5*'Weight '!$B$5*MANU!AT29)+(2/3*'Weight '!$B$8*MANU!BI29)+(0*'Weight '!$B$9*MANU!BX29)+('Weight '!$B$10*MANU!CM29)+('Weight '!$B$11*MANU!DB29)+('Weight '!$B$14*3/5*MANU!DQ29)+('Weight '!$B$15*MANU!EF29)+('Weight '!$B$16*MANU!EU29)</f>
        <v>40.857416516599969</v>
      </c>
      <c r="M54" s="1">
        <f>(0*'Weight '!$B$3*MANU!Q29)+(1/3*'Weight '!$B$4*MANU!AF29)+(4/5*'Weight '!$B$5*MANU!AU29)+(2/3*'Weight '!$B$8*MANU!BJ29)+(0*'Weight '!$B$9*MANU!BY29)+('Weight '!$B$10*MANU!CN29)+('Weight '!$B$11*MANU!DC29)+('Weight '!$B$14*3/5*MANU!DR29)+('Weight '!$B$15*MANU!EG29)+('Weight '!$B$16*MANU!EV29)</f>
        <v>41.065444752127497</v>
      </c>
      <c r="N54" s="1">
        <f>(0*'Weight '!$B$3*MANU!R29)+(1/3*'Weight '!$B$4*MANU!AG29)+(4/5*'Weight '!$B$5*MANU!AV29)+(2/3*'Weight '!$B$8*MANU!BK29)+(0*'Weight '!$B$9*MANU!BZ29)+('Weight '!$B$10*MANU!CO29)+('Weight '!$B$11*MANU!DD29)+('Weight '!$B$14*3/5*MANU!DS29)+('Weight '!$B$15*MANU!EH29)+('Weight '!$B$16*MANU!EW29)</f>
        <v>31.169989429175452</v>
      </c>
      <c r="O54" s="1">
        <f>(0*'Weight '!$B$3*MANU!S29)+(1/3*'Weight '!$B$4*MANU!AH29)+(4/5*'Weight '!$B$5*MANU!AW29)+(2/3*'Weight '!$B$8*MANU!BL29)+(0*'Weight '!$B$9*MANU!CA29)+('Weight '!$B$10*MANU!CP29)+('Weight '!$B$11*MANU!DE29)+('Weight '!$B$14*3/5*MANU!DT29)+('Weight '!$B$15*MANU!EI29)+('Weight '!$B$16*MANU!EX29)</f>
        <v>24.372091846937426</v>
      </c>
      <c r="P54" s="1">
        <f>(0*'Weight '!$B$3*MANU!T29)+(1/3*'Weight '!$B$4*MANU!AI29)+(4/5*'Weight '!$B$5*MANU!AX29)+(2/3*'Weight '!$B$8*MANU!BM29)+(0*'Weight '!$B$9*MANU!CB29)+('Weight '!$B$10*MANU!CQ29)+('Weight '!$B$11*MANU!DF29)+('Weight '!$B$14*3/5*MANU!DU29)+('Weight '!$B$15*MANU!EJ29)+('Weight '!$B$16*MANU!EY29)</f>
        <v>25.0152484082145</v>
      </c>
    </row>
    <row r="55" spans="1:16" ht="15">
      <c r="A55" s="1" t="s">
        <v>887</v>
      </c>
      <c r="B55" s="1">
        <f>(0*'Weight '!$B$3*MANU!F30)+(1/3*'Weight '!$B$4*MANU!U30)+(4/5*'Weight '!$B$5*MANU!AJ30)+(2/3*'Weight '!$B$8*MANU!AY30)+(0*'Weight '!$B$9*MANU!BN30)+('Weight '!$B$10*MANU!CC30)+('Weight '!$B$11*MANU!CR30)+('Weight '!$B$14*3/5*MANU!DG30)+('Weight '!$B$15*MANU!DV30)+('Weight '!$B$16*MANU!EK30)</f>
        <v>51.06169125212859</v>
      </c>
      <c r="C55" s="1">
        <f>(0*'Weight '!$B$3*MANU!G30)+(1/3*'Weight '!$B$4*MANU!V30)+(4/5*'Weight '!$B$5*MANU!AK30)+(2/3*'Weight '!$B$8*MANU!AZ30)+(0*'Weight '!$B$9*MANU!BO30)+('Weight '!$B$10*MANU!CD30)+('Weight '!$B$11*MANU!CS30)+('Weight '!$B$14*3/5*MANU!DH30)+('Weight '!$B$15*MANU!DW30)+('Weight '!$B$16*MANU!EL30)</f>
        <v>51.624380247687959</v>
      </c>
      <c r="D55" s="1">
        <f>(0*'Weight '!$B$3*MANU!H30)+(1/3*'Weight '!$B$4*MANU!W30)+(4/5*'Weight '!$B$5*MANU!AL30)+(2/3*'Weight '!$B$8*MANU!BA30)+(0*'Weight '!$B$9*MANU!BP30)+('Weight '!$B$10*MANU!CE30)+('Weight '!$B$11*MANU!CT30)+('Weight '!$B$14*3/5*MANU!DI30)+('Weight '!$B$15*MANU!DX30)+('Weight '!$B$16*MANU!EM30)</f>
        <v>47.461564280181022</v>
      </c>
      <c r="E55" s="1">
        <f>(0*'Weight '!$B$3*MANU!I30)+(1/3*'Weight '!$B$4*MANU!X30)+(4/5*'Weight '!$B$5*MANU!AM30)+(2/3*'Weight '!$B$8*MANU!BB30)+(0*'Weight '!$B$9*MANU!BQ30)+('Weight '!$B$10*MANU!CF30)+('Weight '!$B$11*MANU!CU30)+('Weight '!$B$14*3/5*MANU!DJ30)+('Weight '!$B$15*MANU!DY30)+('Weight '!$B$16*MANU!EN30)</f>
        <v>39.987769251987238</v>
      </c>
      <c r="F55" s="1">
        <f>(0*'Weight '!$B$3*MANU!J30)+(1/3*'Weight '!$B$4*MANU!Y30)+(4/5*'Weight '!$B$5*MANU!AN30)+(2/3*'Weight '!$B$8*MANU!BC30)+(0*'Weight '!$B$9*MANU!BR30)+('Weight '!$B$10*MANU!CG30)+('Weight '!$B$11*MANU!CV30)+('Weight '!$B$14*3/5*MANU!DK30)+('Weight '!$B$15*MANU!DZ30)+('Weight '!$B$16*MANU!EO30)</f>
        <v>37.472843822843792</v>
      </c>
      <c r="G55" s="1">
        <f>(0*'Weight '!$B$3*MANU!K30)+(1/3*'Weight '!$B$4*MANU!Z30)+(4/5*'Weight '!$B$5*MANU!AO30)+(2/3*'Weight '!$B$8*MANU!BD30)+(0*'Weight '!$B$9*MANU!BS30)+('Weight '!$B$10*MANU!CH30)+('Weight '!$B$11*MANU!CW30)+('Weight '!$B$14*3/5*MANU!DL30)+('Weight '!$B$15*MANU!EA30)+('Weight '!$B$16*MANU!EP30)</f>
        <v>36.152896318811202</v>
      </c>
      <c r="H55" s="1">
        <f>(0*'Weight '!$B$3*MANU!L30)+(1/3*'Weight '!$B$4*MANU!AA30)+(4/5*'Weight '!$B$5*MANU!AP30)+(2/3*'Weight '!$B$8*MANU!BE30)+(0*'Weight '!$B$9*MANU!BT30)+('Weight '!$B$10*MANU!CI30)+('Weight '!$B$11*MANU!CX30)+('Weight '!$B$14*3/5*MANU!DM30)+('Weight '!$B$15*MANU!EB30)+('Weight '!$B$16*MANU!EQ30)</f>
        <v>33.678179316940216</v>
      </c>
      <c r="I55" s="1">
        <f>(0*'Weight '!$B$3*MANU!M30)+(1/3*'Weight '!$B$4*MANU!AB30)+(4/5*'Weight '!$B$5*MANU!AQ30)+(2/3*'Weight '!$B$8*MANU!BF30)+(0*'Weight '!$B$9*MANU!BU30)+('Weight '!$B$10*MANU!CJ30)+('Weight '!$B$11*MANU!CY30)+('Weight '!$B$14*3/5*MANU!DN30)+('Weight '!$B$15*MANU!EC30)+('Weight '!$B$16*MANU!ER30)</f>
        <v>34.651846364018468</v>
      </c>
      <c r="J55" s="1">
        <f>(0*'Weight '!$B$3*MANU!N30)+(1/3*'Weight '!$B$4*MANU!AC30)+(4/5*'Weight '!$B$5*MANU!AR30)+(2/3*'Weight '!$B$8*MANU!BG30)+(0*'Weight '!$B$9*MANU!BV30)+('Weight '!$B$10*MANU!CK30)+('Weight '!$B$11*MANU!CZ30)+('Weight '!$B$14*3/5*MANU!DO30)+('Weight '!$B$15*MANU!ED30)+('Weight '!$B$16*MANU!ES30)</f>
        <v>37.861427607480238</v>
      </c>
      <c r="K55" s="1">
        <f>(0*'Weight '!$B$3*MANU!O30)+(1/3*'Weight '!$B$4*MANU!AD30)+(4/5*'Weight '!$B$5*MANU!AS30)+(2/3*'Weight '!$B$8*MANU!BH30)+(0*'Weight '!$B$9*MANU!BW30)+('Weight '!$B$10*MANU!CL30)+('Weight '!$B$11*MANU!DA30)+('Weight '!$B$14*3/5*MANU!DP30)+('Weight '!$B$15*MANU!EE30)+('Weight '!$B$16*MANU!ET30)</f>
        <v>31.184871279328831</v>
      </c>
      <c r="L55" s="1">
        <f>(0*'Weight '!$B$3*MANU!P30)+(1/3*'Weight '!$B$4*MANU!AE30)+(4/5*'Weight '!$B$5*MANU!AT30)+(2/3*'Weight '!$B$8*MANU!BI30)+(0*'Weight '!$B$9*MANU!BX30)+('Weight '!$B$10*MANU!CM30)+('Weight '!$B$11*MANU!DB30)+('Weight '!$B$14*3/5*MANU!DQ30)+('Weight '!$B$15*MANU!EF30)+('Weight '!$B$16*MANU!EU30)</f>
        <v>25.536259935622368</v>
      </c>
      <c r="M55" s="1">
        <f>(0*'Weight '!$B$3*MANU!Q30)+(1/3*'Weight '!$B$4*MANU!AF30)+(4/5*'Weight '!$B$5*MANU!AU30)+(2/3*'Weight '!$B$8*MANU!BJ30)+(0*'Weight '!$B$9*MANU!BY30)+('Weight '!$B$10*MANU!CN30)+('Weight '!$B$11*MANU!DC30)+('Weight '!$B$14*3/5*MANU!DR30)+('Weight '!$B$15*MANU!EG30)+('Weight '!$B$16*MANU!EV30)</f>
        <v>23.809377392048248</v>
      </c>
      <c r="N55" s="1">
        <f>(0*'Weight '!$B$3*MANU!R30)+(1/3*'Weight '!$B$4*MANU!AG30)+(4/5*'Weight '!$B$5*MANU!AV30)+(2/3*'Weight '!$B$8*MANU!BK30)+(0*'Weight '!$B$9*MANU!BZ30)+('Weight '!$B$10*MANU!CO30)+('Weight '!$B$11*MANU!DD30)+('Weight '!$B$14*3/5*MANU!DS30)+('Weight '!$B$15*MANU!EH30)+('Weight '!$B$16*MANU!EW30)</f>
        <v>34.425556730091586</v>
      </c>
      <c r="O55" s="1">
        <f>(0*'Weight '!$B$3*MANU!S30)+(1/3*'Weight '!$B$4*MANU!AH30)+(4/5*'Weight '!$B$5*MANU!AW30)+(2/3*'Weight '!$B$8*MANU!BL30)+(0*'Weight '!$B$9*MANU!CA30)+('Weight '!$B$10*MANU!CP30)+('Weight '!$B$11*MANU!DE30)+('Weight '!$B$14*3/5*MANU!DT30)+('Weight '!$B$15*MANU!EI30)+('Weight '!$B$16*MANU!EX30)</f>
        <v>37.938733222759382</v>
      </c>
      <c r="P55" s="1">
        <f>(0*'Weight '!$B$3*MANU!T30)+(1/3*'Weight '!$B$4*MANU!AI30)+(4/5*'Weight '!$B$5*MANU!AX30)+(2/3*'Weight '!$B$8*MANU!BM30)+(0*'Weight '!$B$9*MANU!CB30)+('Weight '!$B$10*MANU!CQ30)+('Weight '!$B$11*MANU!DF30)+('Weight '!$B$14*3/5*MANU!DU30)+('Weight '!$B$15*MANU!EJ30)+('Weight '!$B$16*MANU!EY30)</f>
        <v>24.504960541655443</v>
      </c>
    </row>
    <row r="56" spans="1:16" ht="15">
      <c r="A56" s="1" t="s">
        <v>937</v>
      </c>
      <c r="B56" s="1">
        <f>(0*'Weight '!$B$3*MANU!F31)+(1/3*'Weight '!$B$4*MANU!U31)+(4/5*'Weight '!$B$5*MANU!AJ31)+(2/3*'Weight '!$B$8*MANU!AY31)+(0*'Weight '!$B$9*MANU!BN31)+('Weight '!$B$10*MANU!CC31)+('Weight '!$B$11*MANU!CR31)+('Weight '!$B$14*3/5*MANU!DG31)+('Weight '!$B$15*MANU!DV31)+('Weight '!$B$16*MANU!EK31)</f>
        <v>38.528905180508865</v>
      </c>
      <c r="C56" s="1">
        <f>(0*'Weight '!$B$3*MANU!G31)+(1/3*'Weight '!$B$4*MANU!V31)+(4/5*'Weight '!$B$5*MANU!AK31)+(2/3*'Weight '!$B$8*MANU!AZ31)+(0*'Weight '!$B$9*MANU!BO31)+('Weight '!$B$10*MANU!CD31)+('Weight '!$B$11*MANU!CS31)+('Weight '!$B$14*3/5*MANU!DH31)+('Weight '!$B$15*MANU!DW31)+('Weight '!$B$16*MANU!EL31)</f>
        <v>39.278807655323483</v>
      </c>
      <c r="D56" s="1">
        <f>(0*'Weight '!$B$3*MANU!H31)+(1/3*'Weight '!$B$4*MANU!W31)+(4/5*'Weight '!$B$5*MANU!AL31)+(2/3*'Weight '!$B$8*MANU!BA31)+(0*'Weight '!$B$9*MANU!BP31)+('Weight '!$B$10*MANU!CE31)+('Weight '!$B$11*MANU!CT31)+('Weight '!$B$14*3/5*MANU!DI31)+('Weight '!$B$15*MANU!DX31)+('Weight '!$B$16*MANU!EM31)</f>
        <v>43.039877393414208</v>
      </c>
      <c r="E56" s="1">
        <f>(0*'Weight '!$B$3*MANU!I31)+(1/3*'Weight '!$B$4*MANU!X31)+(4/5*'Weight '!$B$5*MANU!AM31)+(2/3*'Weight '!$B$8*MANU!BB31)+(0*'Weight '!$B$9*MANU!BQ31)+('Weight '!$B$10*MANU!CF31)+('Weight '!$B$11*MANU!CU31)+('Weight '!$B$14*3/5*MANU!DJ31)+('Weight '!$B$15*MANU!DY31)+('Weight '!$B$16*MANU!EN31)</f>
        <v>42.076331745765444</v>
      </c>
      <c r="F56" s="1">
        <f>(0*'Weight '!$B$3*MANU!J31)+(1/3*'Weight '!$B$4*MANU!Y31)+(4/5*'Weight '!$B$5*MANU!AN31)+(2/3*'Weight '!$B$8*MANU!BC31)+(0*'Weight '!$B$9*MANU!BR31)+('Weight '!$B$10*MANU!CG31)+('Weight '!$B$11*MANU!CV31)+('Weight '!$B$14*3/5*MANU!DK31)+('Weight '!$B$15*MANU!DZ31)+('Weight '!$B$16*MANU!EO31)</f>
        <v>36.449027556762474</v>
      </c>
      <c r="G56" s="1">
        <f>(0*'Weight '!$B$3*MANU!K31)+(1/3*'Weight '!$B$4*MANU!Z31)+(4/5*'Weight '!$B$5*MANU!AO31)+(2/3*'Weight '!$B$8*MANU!BD31)+(0*'Weight '!$B$9*MANU!BS31)+('Weight '!$B$10*MANU!CH31)+('Weight '!$B$11*MANU!CW31)+('Weight '!$B$14*3/5*MANU!DL31)+('Weight '!$B$15*MANU!EA31)+('Weight '!$B$16*MANU!EP31)</f>
        <v>31.210071746435364</v>
      </c>
      <c r="H56" s="1">
        <f>(0*'Weight '!$B$3*MANU!L31)+(1/3*'Weight '!$B$4*MANU!AA31)+(4/5*'Weight '!$B$5*MANU!AP31)+(2/3*'Weight '!$B$8*MANU!BE31)+(0*'Weight '!$B$9*MANU!BT31)+('Weight '!$B$10*MANU!CI31)+('Weight '!$B$11*MANU!CX31)+('Weight '!$B$14*3/5*MANU!DM31)+('Weight '!$B$15*MANU!EB31)+('Weight '!$B$16*MANU!EQ31)</f>
        <v>35.01406247316811</v>
      </c>
      <c r="I56" s="1">
        <f>(0*'Weight '!$B$3*MANU!M31)+(1/3*'Weight '!$B$4*MANU!AB31)+(4/5*'Weight '!$B$5*MANU!AQ31)+(2/3*'Weight '!$B$8*MANU!BF31)+(0*'Weight '!$B$9*MANU!BU31)+('Weight '!$B$10*MANU!CJ31)+('Weight '!$B$11*MANU!CY31)+('Weight '!$B$14*3/5*MANU!DN31)+('Weight '!$B$15*MANU!EC31)+('Weight '!$B$16*MANU!ER31)</f>
        <v>33.25506734940744</v>
      </c>
      <c r="J56" s="1">
        <f>(0*'Weight '!$B$3*MANU!N31)+(1/3*'Weight '!$B$4*MANU!AC31)+(4/5*'Weight '!$B$5*MANU!AR31)+(2/3*'Weight '!$B$8*MANU!BG31)+(0*'Weight '!$B$9*MANU!BV31)+('Weight '!$B$10*MANU!CK31)+('Weight '!$B$11*MANU!CZ31)+('Weight '!$B$14*3/5*MANU!DO31)+('Weight '!$B$15*MANU!ED31)+('Weight '!$B$16*MANU!ES31)</f>
        <v>26.061445246667674</v>
      </c>
      <c r="K56" s="1">
        <f>(0*'Weight '!$B$3*MANU!O31)+(1/3*'Weight '!$B$4*MANU!AD31)+(4/5*'Weight '!$B$5*MANU!AS31)+(2/3*'Weight '!$B$8*MANU!BH31)+(0*'Weight '!$B$9*MANU!BW31)+('Weight '!$B$10*MANU!CL31)+('Weight '!$B$11*MANU!DA31)+('Weight '!$B$14*3/5*MANU!DP31)+('Weight '!$B$15*MANU!EE31)+('Weight '!$B$16*MANU!ET31)</f>
        <v>28.748436087417925</v>
      </c>
      <c r="L56" s="1">
        <f>(0*'Weight '!$B$3*MANU!P31)+(1/3*'Weight '!$B$4*MANU!AE31)+(4/5*'Weight '!$B$5*MANU!AT31)+(2/3*'Weight '!$B$8*MANU!BI31)+(0*'Weight '!$B$9*MANU!BX31)+('Weight '!$B$10*MANU!CM31)+('Weight '!$B$11*MANU!DB31)+('Weight '!$B$14*3/5*MANU!DQ31)+('Weight '!$B$15*MANU!EF31)+('Weight '!$B$16*MANU!EU31)</f>
        <v>24.722539528502971</v>
      </c>
      <c r="M56" s="1">
        <f>(0*'Weight '!$B$3*MANU!Q31)+(1/3*'Weight '!$B$4*MANU!AF31)+(4/5*'Weight '!$B$5*MANU!AU31)+(2/3*'Weight '!$B$8*MANU!BJ31)+(0*'Weight '!$B$9*MANU!BY31)+('Weight '!$B$10*MANU!CN31)+('Weight '!$B$11*MANU!DC31)+('Weight '!$B$14*3/5*MANU!DR31)+('Weight '!$B$15*MANU!EG31)+('Weight '!$B$16*MANU!EV31)</f>
        <v>25.735758380696545</v>
      </c>
      <c r="N56" s="1">
        <f>(0*'Weight '!$B$3*MANU!R31)+(1/3*'Weight '!$B$4*MANU!AG31)+(4/5*'Weight '!$B$5*MANU!AV31)+(2/3*'Weight '!$B$8*MANU!BK31)+(0*'Weight '!$B$9*MANU!BZ31)+('Weight '!$B$10*MANU!CO31)+('Weight '!$B$11*MANU!DD31)+('Weight '!$B$14*3/5*MANU!DS31)+('Weight '!$B$15*MANU!EH31)+('Weight '!$B$16*MANU!EW31)</f>
        <v>22.892253590886543</v>
      </c>
      <c r="O56" s="1">
        <f>(0*'Weight '!$B$3*MANU!S31)+(1/3*'Weight '!$B$4*MANU!AH31)+(4/5*'Weight '!$B$5*MANU!AW31)+(2/3*'Weight '!$B$8*MANU!BL31)+(0*'Weight '!$B$9*MANU!CA31)+('Weight '!$B$10*MANU!CP31)+('Weight '!$B$11*MANU!DE31)+('Weight '!$B$14*3/5*MANU!DT31)+('Weight '!$B$15*MANU!EI31)+('Weight '!$B$16*MANU!EX31)</f>
        <v>29.332955676164616</v>
      </c>
      <c r="P56" s="1">
        <f>(0*'Weight '!$B$3*MANU!T31)+(1/3*'Weight '!$B$4*MANU!AI31)+(4/5*'Weight '!$B$5*MANU!AX31)+(2/3*'Weight '!$B$8*MANU!BM31)+(0*'Weight '!$B$9*MANU!CB31)+('Weight '!$B$10*MANU!CQ31)+('Weight '!$B$11*MANU!DF31)+('Weight '!$B$14*3/5*MANU!DU31)+('Weight '!$B$15*MANU!EJ31)+('Weight '!$B$16*MANU!EY31)</f>
        <v>22.688840901132231</v>
      </c>
    </row>
    <row r="57" spans="1:16" ht="15">
      <c r="A57" s="1" t="s">
        <v>546</v>
      </c>
      <c r="B57" s="1">
        <f>(0*'Weight '!$B$3*MANU!F32)+(1/3*'Weight '!$B$4*MANU!U32)+(4/5*'Weight '!$B$5*MANU!AJ32)+(2/3*'Weight '!$B$8*MANU!AY32)+(0*'Weight '!$B$9*MANU!BN32)+('Weight '!$B$10*MANU!CC32)+('Weight '!$B$11*MANU!CR32)+('Weight '!$B$14*3/5*MANU!DG32)+('Weight '!$B$15*MANU!DV32)+('Weight '!$B$16*MANU!EK32)</f>
        <v>38.242274556764094</v>
      </c>
      <c r="C57" s="1">
        <f>(0*'Weight '!$B$3*MANU!G32)+(1/3*'Weight '!$B$4*MANU!V32)+(4/5*'Weight '!$B$5*MANU!AK32)+(2/3*'Weight '!$B$8*MANU!AZ32)+(0*'Weight '!$B$9*MANU!BO32)+('Weight '!$B$10*MANU!CD32)+('Weight '!$B$11*MANU!CS32)+('Weight '!$B$14*3/5*MANU!DH32)+('Weight '!$B$15*MANU!DW32)+('Weight '!$B$16*MANU!EL32)</f>
        <v>42.69621950319268</v>
      </c>
      <c r="D57" s="1">
        <f>(0*'Weight '!$B$3*MANU!H32)+(1/3*'Weight '!$B$4*MANU!W32)+(4/5*'Weight '!$B$5*MANU!AL32)+(2/3*'Weight '!$B$8*MANU!BA32)+(0*'Weight '!$B$9*MANU!BP32)+('Weight '!$B$10*MANU!CE32)+('Weight '!$B$11*MANU!CT32)+('Weight '!$B$14*3/5*MANU!DI32)+('Weight '!$B$15*MANU!DX32)+('Weight '!$B$16*MANU!EM32)</f>
        <v>44.42469162166131</v>
      </c>
      <c r="E57" s="1">
        <f>(0*'Weight '!$B$3*MANU!I32)+(1/3*'Weight '!$B$4*MANU!X32)+(4/5*'Weight '!$B$5*MANU!AM32)+(2/3*'Weight '!$B$8*MANU!BB32)+(0*'Weight '!$B$9*MANU!BQ32)+('Weight '!$B$10*MANU!CF32)+('Weight '!$B$11*MANU!CU32)+('Weight '!$B$14*3/5*MANU!DJ32)+('Weight '!$B$15*MANU!DY32)+('Weight '!$B$16*MANU!EN32)</f>
        <v>44.476893939393932</v>
      </c>
      <c r="F57" s="1">
        <f>(0*'Weight '!$B$3*MANU!J32)+(1/3*'Weight '!$B$4*MANU!Y32)+(4/5*'Weight '!$B$5*MANU!AN32)+(2/3*'Weight '!$B$8*MANU!BC32)+(0*'Weight '!$B$9*MANU!BR32)+('Weight '!$B$10*MANU!CG32)+('Weight '!$B$11*MANU!CV32)+('Weight '!$B$14*3/5*MANU!DK32)+('Weight '!$B$15*MANU!DZ32)+('Weight '!$B$16*MANU!EO32)</f>
        <v>41.869958104000638</v>
      </c>
      <c r="G57" s="1">
        <f>(0*'Weight '!$B$3*MANU!K32)+(1/3*'Weight '!$B$4*MANU!Z32)+(4/5*'Weight '!$B$5*MANU!AO32)+(2/3*'Weight '!$B$8*MANU!BD32)+(0*'Weight '!$B$9*MANU!BS32)+('Weight '!$B$10*MANU!CH32)+('Weight '!$B$11*MANU!CW32)+('Weight '!$B$14*3/5*MANU!DL32)+('Weight '!$B$15*MANU!EA32)+('Weight '!$B$16*MANU!EP32)</f>
        <v>42.895909558067807</v>
      </c>
      <c r="H57" s="1">
        <f>(0*'Weight '!$B$3*MANU!L32)+(1/3*'Weight '!$B$4*MANU!AA32)+(4/5*'Weight '!$B$5*MANU!AP32)+(2/3*'Weight '!$B$8*MANU!BE32)+(0*'Weight '!$B$9*MANU!BT32)+('Weight '!$B$10*MANU!CI32)+('Weight '!$B$11*MANU!CX32)+('Weight '!$B$14*3/5*MANU!DM32)+('Weight '!$B$15*MANU!EB32)+('Weight '!$B$16*MANU!EQ32)</f>
        <v>47.015710382513646</v>
      </c>
      <c r="I57" s="1">
        <f>(0*'Weight '!$B$3*MANU!M32)+(1/3*'Weight '!$B$4*MANU!AB32)+(4/5*'Weight '!$B$5*MANU!AQ32)+(2/3*'Weight '!$B$8*MANU!BF32)+(0*'Weight '!$B$9*MANU!BU32)+('Weight '!$B$10*MANU!CJ32)+('Weight '!$B$11*MANU!CY32)+('Weight '!$B$14*3/5*MANU!DN32)+('Weight '!$B$15*MANU!EC32)+('Weight '!$B$16*MANU!ER32)</f>
        <v>48.50978640234537</v>
      </c>
      <c r="J57" s="1">
        <f>(0*'Weight '!$B$3*MANU!N32)+(1/3*'Weight '!$B$4*MANU!AC32)+(4/5*'Weight '!$B$5*MANU!AR32)+(2/3*'Weight '!$B$8*MANU!BG32)+(0*'Weight '!$B$9*MANU!BV32)+('Weight '!$B$10*MANU!CK32)+('Weight '!$B$11*MANU!CZ32)+('Weight '!$B$14*3/5*MANU!DO32)+('Weight '!$B$15*MANU!ED32)+('Weight '!$B$16*MANU!ES32)</f>
        <v>34.415466527922284</v>
      </c>
      <c r="K57" s="1">
        <f>(0*'Weight '!$B$3*MANU!O32)+(1/3*'Weight '!$B$4*MANU!AD32)+(4/5*'Weight '!$B$5*MANU!AS32)+(2/3*'Weight '!$B$8*MANU!BH32)+(0*'Weight '!$B$9*MANU!BW32)+('Weight '!$B$10*MANU!CL32)+('Weight '!$B$11*MANU!DA32)+('Weight '!$B$14*3/5*MANU!DP32)+('Weight '!$B$15*MANU!EE32)+('Weight '!$B$16*MANU!ET32)</f>
        <v>40.862069017344488</v>
      </c>
      <c r="L57" s="1">
        <f>(0*'Weight '!$B$3*MANU!P32)+(1/3*'Weight '!$B$4*MANU!AE32)+(4/5*'Weight '!$B$5*MANU!AT32)+(2/3*'Weight '!$B$8*MANU!BI32)+(0*'Weight '!$B$9*MANU!BX32)+('Weight '!$B$10*MANU!CM32)+('Weight '!$B$11*MANU!DB32)+('Weight '!$B$14*3/5*MANU!DQ32)+('Weight '!$B$15*MANU!EF32)+('Weight '!$B$16*MANU!EU32)</f>
        <v>28.351071637624372</v>
      </c>
      <c r="M57" s="1">
        <f>(0*'Weight '!$B$3*MANU!Q32)+(1/3*'Weight '!$B$4*MANU!AF32)+(4/5*'Weight '!$B$5*MANU!AU32)+(2/3*'Weight '!$B$8*MANU!BJ32)+(0*'Weight '!$B$9*MANU!BY32)+('Weight '!$B$10*MANU!CN32)+('Weight '!$B$11*MANU!DC32)+('Weight '!$B$14*3/5*MANU!DR32)+('Weight '!$B$15*MANU!EG32)+('Weight '!$B$16*MANU!EV32)</f>
        <v>18.93745614035085</v>
      </c>
      <c r="N57" s="1">
        <f>(0*'Weight '!$B$3*MANU!R32)+(1/3*'Weight '!$B$4*MANU!AG32)+(4/5*'Weight '!$B$5*MANU!AV32)+(2/3*'Weight '!$B$8*MANU!BK32)+(0*'Weight '!$B$9*MANU!BZ32)+('Weight '!$B$10*MANU!CO32)+('Weight '!$B$11*MANU!DD32)+('Weight '!$B$14*3/5*MANU!DS32)+('Weight '!$B$15*MANU!EH32)+('Weight '!$B$16*MANU!EW32)</f>
        <v>19.310946942469968</v>
      </c>
      <c r="O57" s="1">
        <f>(0*'Weight '!$B$3*MANU!S32)+(1/3*'Weight '!$B$4*MANU!AH32)+(4/5*'Weight '!$B$5*MANU!AW32)+(2/3*'Weight '!$B$8*MANU!BL32)+(0*'Weight '!$B$9*MANU!CA32)+('Weight '!$B$10*MANU!CP32)+('Weight '!$B$11*MANU!DE32)+('Weight '!$B$14*3/5*MANU!DT32)+('Weight '!$B$15*MANU!EI32)+('Weight '!$B$16*MANU!EX32)</f>
        <v>22.108305084745759</v>
      </c>
      <c r="P57" s="1">
        <f>(0*'Weight '!$B$3*MANU!T32)+(1/3*'Weight '!$B$4*MANU!AI32)+(4/5*'Weight '!$B$5*MANU!AX32)+(2/3*'Weight '!$B$8*MANU!BM32)+(0*'Weight '!$B$9*MANU!CB32)+('Weight '!$B$10*MANU!CQ32)+('Weight '!$B$11*MANU!DF32)+('Weight '!$B$14*3/5*MANU!DU32)+('Weight '!$B$15*MANU!EJ32)+('Weight '!$B$16*MANU!EY32)</f>
        <v>19.948951048951045</v>
      </c>
    </row>
    <row r="58" spans="1:16" ht="15">
      <c r="A58" s="1" t="s">
        <v>604</v>
      </c>
      <c r="B58" s="1">
        <f>(0*'Weight '!$B$3*MANU!F33)+(1/3*'Weight '!$B$4*MANU!U33)+(4/5*'Weight '!$B$5*MANU!AJ33)+(2/3*'Weight '!$B$8*MANU!AY33)+(0*'Weight '!$B$9*MANU!BN33)+('Weight '!$B$10*MANU!CC33)+('Weight '!$B$11*MANU!CR33)+('Weight '!$B$14*3/5*MANU!DG33)+('Weight '!$B$15*MANU!DV33)+('Weight '!$B$16*MANU!EK33)</f>
        <v>47.777220525734812</v>
      </c>
      <c r="C58" s="1">
        <f>(0*'Weight '!$B$3*MANU!G33)+(1/3*'Weight '!$B$4*MANU!V33)+(4/5*'Weight '!$B$5*MANU!AK33)+(2/3*'Weight '!$B$8*MANU!AZ33)+(0*'Weight '!$B$9*MANU!BO33)+('Weight '!$B$10*MANU!CD33)+('Weight '!$B$11*MANU!CS33)+('Weight '!$B$14*3/5*MANU!DH33)+('Weight '!$B$15*MANU!DW33)+('Weight '!$B$16*MANU!EL33)</f>
        <v>43.051109337058818</v>
      </c>
      <c r="D58" s="1">
        <f>(0*'Weight '!$B$3*MANU!H33)+(1/3*'Weight '!$B$4*MANU!W33)+(4/5*'Weight '!$B$5*MANU!AL33)+(2/3*'Weight '!$B$8*MANU!BA33)+(0*'Weight '!$B$9*MANU!BP33)+('Weight '!$B$10*MANU!CE33)+('Weight '!$B$11*MANU!CT33)+('Weight '!$B$14*3/5*MANU!DI33)+('Weight '!$B$15*MANU!DX33)+('Weight '!$B$16*MANU!EM33)</f>
        <v>39.873031491067792</v>
      </c>
      <c r="E58" s="1">
        <f>(0*'Weight '!$B$3*MANU!I33)+(1/3*'Weight '!$B$4*MANU!X33)+(4/5*'Weight '!$B$5*MANU!AM33)+(2/3*'Weight '!$B$8*MANU!BB33)+(0*'Weight '!$B$9*MANU!BQ33)+('Weight '!$B$10*MANU!CF33)+('Weight '!$B$11*MANU!CU33)+('Weight '!$B$14*3/5*MANU!DJ33)+('Weight '!$B$15*MANU!DY33)+('Weight '!$B$16*MANU!EN33)</f>
        <v>44.772743234425427</v>
      </c>
      <c r="F58" s="1">
        <f>(0*'Weight '!$B$3*MANU!J33)+(1/3*'Weight '!$B$4*MANU!Y33)+(4/5*'Weight '!$B$5*MANU!AN33)+(2/3*'Weight '!$B$8*MANU!BC33)+(0*'Weight '!$B$9*MANU!BR33)+('Weight '!$B$10*MANU!CG33)+('Weight '!$B$11*MANU!CV33)+('Weight '!$B$14*3/5*MANU!DK33)+('Weight '!$B$15*MANU!DZ33)+('Weight '!$B$16*MANU!EO33)</f>
        <v>42.067664035311076</v>
      </c>
      <c r="G58" s="1">
        <f>(0*'Weight '!$B$3*MANU!K33)+(1/3*'Weight '!$B$4*MANU!Z33)+(4/5*'Weight '!$B$5*MANU!AO33)+(2/3*'Weight '!$B$8*MANU!BD33)+(0*'Weight '!$B$9*MANU!BS33)+('Weight '!$B$10*MANU!CH33)+('Weight '!$B$11*MANU!CW33)+('Weight '!$B$14*3/5*MANU!DL33)+('Weight '!$B$15*MANU!EA33)+('Weight '!$B$16*MANU!EP33)</f>
        <v>45.69417426545084</v>
      </c>
      <c r="H58" s="1">
        <f>(0*'Weight '!$B$3*MANU!L33)+(1/3*'Weight '!$B$4*MANU!AA33)+(4/5*'Weight '!$B$5*MANU!AP33)+(2/3*'Weight '!$B$8*MANU!BE33)+(0*'Weight '!$B$9*MANU!BT33)+('Weight '!$B$10*MANU!CI33)+('Weight '!$B$11*MANU!CX33)+('Weight '!$B$14*3/5*MANU!DM33)+('Weight '!$B$15*MANU!EB33)+('Weight '!$B$16*MANU!EQ33)</f>
        <v>42.56243756874197</v>
      </c>
      <c r="I58" s="1">
        <f>(0*'Weight '!$B$3*MANU!M33)+(1/3*'Weight '!$B$4*MANU!AB33)+(4/5*'Weight '!$B$5*MANU!AQ33)+(2/3*'Weight '!$B$8*MANU!BF33)+(0*'Weight '!$B$9*MANU!BU33)+('Weight '!$B$10*MANU!CJ33)+('Weight '!$B$11*MANU!CY33)+('Weight '!$B$14*3/5*MANU!DN33)+('Weight '!$B$15*MANU!EC33)+('Weight '!$B$16*MANU!ER33)</f>
        <v>41.985308515482686</v>
      </c>
      <c r="J58" s="1">
        <f>(0*'Weight '!$B$3*MANU!N33)+(1/3*'Weight '!$B$4*MANU!AC33)+(4/5*'Weight '!$B$5*MANU!AR33)+(2/3*'Weight '!$B$8*MANU!BG33)+(0*'Weight '!$B$9*MANU!BV33)+('Weight '!$B$10*MANU!CK33)+('Weight '!$B$11*MANU!CZ33)+('Weight '!$B$14*3/5*MANU!DO33)+('Weight '!$B$15*MANU!ED33)+('Weight '!$B$16*MANU!ES33)</f>
        <v>41.122390163442773</v>
      </c>
      <c r="K58" s="1">
        <f>(0*'Weight '!$B$3*MANU!O33)+(1/3*'Weight '!$B$4*MANU!AD33)+(4/5*'Weight '!$B$5*MANU!AS33)+(2/3*'Weight '!$B$8*MANU!BH33)+(0*'Weight '!$B$9*MANU!BW33)+('Weight '!$B$10*MANU!CL33)+('Weight '!$B$11*MANU!DA33)+('Weight '!$B$14*3/5*MANU!DP33)+('Weight '!$B$15*MANU!EE33)+('Weight '!$B$16*MANU!ET33)</f>
        <v>46.286450644919256</v>
      </c>
      <c r="L58" s="1">
        <f>(0*'Weight '!$B$3*MANU!P33)+(1/3*'Weight '!$B$4*MANU!AE33)+(4/5*'Weight '!$B$5*MANU!AT33)+(2/3*'Weight '!$B$8*MANU!BI33)+(0*'Weight '!$B$9*MANU!BX33)+('Weight '!$B$10*MANU!CM33)+('Weight '!$B$11*MANU!DB33)+('Weight '!$B$14*3/5*MANU!DQ33)+('Weight '!$B$15*MANU!EF33)+('Weight '!$B$16*MANU!EU33)</f>
        <v>43.518449288157477</v>
      </c>
      <c r="M58" s="1">
        <f>(0*'Weight '!$B$3*MANU!Q33)+(1/3*'Weight '!$B$4*MANU!AF33)+(4/5*'Weight '!$B$5*MANU!AU33)+(2/3*'Weight '!$B$8*MANU!BJ33)+(0*'Weight '!$B$9*MANU!BY33)+('Weight '!$B$10*MANU!CN33)+('Weight '!$B$11*MANU!DC33)+('Weight '!$B$14*3/5*MANU!DR33)+('Weight '!$B$15*MANU!EG33)+('Weight '!$B$16*MANU!EV33)</f>
        <v>43.343609100640684</v>
      </c>
      <c r="N58" s="1">
        <f>(0*'Weight '!$B$3*MANU!R33)+(1/3*'Weight '!$B$4*MANU!AG33)+(4/5*'Weight '!$B$5*MANU!AV33)+(2/3*'Weight '!$B$8*MANU!BK33)+(0*'Weight '!$B$9*MANU!BZ33)+('Weight '!$B$10*MANU!CO33)+('Weight '!$B$11*MANU!DD33)+('Weight '!$B$14*3/5*MANU!DS33)+('Weight '!$B$15*MANU!EH33)+('Weight '!$B$16*MANU!EW33)</f>
        <v>18.475190796857444</v>
      </c>
      <c r="O58" s="1">
        <f>(0*'Weight '!$B$3*MANU!S33)+(1/3*'Weight '!$B$4*MANU!AH33)+(4/5*'Weight '!$B$5*MANU!AW33)+(2/3*'Weight '!$B$8*MANU!BL33)+(0*'Weight '!$B$9*MANU!CA33)+('Weight '!$B$10*MANU!CP33)+('Weight '!$B$11*MANU!DE33)+('Weight '!$B$14*3/5*MANU!DT33)+('Weight '!$B$15*MANU!EI33)+('Weight '!$B$16*MANU!EX33)</f>
        <v>23.583601228947693</v>
      </c>
      <c r="P58" s="1">
        <f>(0*'Weight '!$B$3*MANU!T33)+(1/3*'Weight '!$B$4*MANU!AI33)+(4/5*'Weight '!$B$5*MANU!AX33)+(2/3*'Weight '!$B$8*MANU!BM33)+(0*'Weight '!$B$9*MANU!CB33)+('Weight '!$B$10*MANU!CQ33)+('Weight '!$B$11*MANU!DF33)+('Weight '!$B$14*3/5*MANU!DU33)+('Weight '!$B$15*MANU!EJ33)+('Weight '!$B$16*MANU!EY33)</f>
        <v>35.282369557992681</v>
      </c>
    </row>
    <row r="59" spans="1:16" ht="15">
      <c r="A59" s="1" t="s">
        <v>606</v>
      </c>
      <c r="B59" s="1">
        <f>(0*'Weight '!$B$3*MANU!F34)+(1/3*'Weight '!$B$4*MANU!U34)+(4/5*'Weight '!$B$5*MANU!AJ34)+(2/3*'Weight '!$B$8*MANU!AY34)+(0*'Weight '!$B$9*MANU!BN34)+('Weight '!$B$10*MANU!CC34)+('Weight '!$B$11*MANU!CR34)+('Weight '!$B$14*3/5*MANU!DG34)+('Weight '!$B$15*MANU!DV34)+('Weight '!$B$16*MANU!EK34)</f>
        <v>37.217378943506958</v>
      </c>
      <c r="C59" s="1">
        <f>(0*'Weight '!$B$3*MANU!G34)+(1/3*'Weight '!$B$4*MANU!V34)+(4/5*'Weight '!$B$5*MANU!AK34)+(2/3*'Weight '!$B$8*MANU!AZ34)+(0*'Weight '!$B$9*MANU!BO34)+('Weight '!$B$10*MANU!CD34)+('Weight '!$B$11*MANU!CS34)+('Weight '!$B$14*3/5*MANU!DH34)+('Weight '!$B$15*MANU!DW34)+('Weight '!$B$16*MANU!EL34)</f>
        <v>37.066219272860309</v>
      </c>
      <c r="D59" s="1">
        <f>(0*'Weight '!$B$3*MANU!H34)+(1/3*'Weight '!$B$4*MANU!W34)+(4/5*'Weight '!$B$5*MANU!AL34)+(2/3*'Weight '!$B$8*MANU!BA34)+(0*'Weight '!$B$9*MANU!BP34)+('Weight '!$B$10*MANU!CE34)+('Weight '!$B$11*MANU!CT34)+('Weight '!$B$14*3/5*MANU!DI34)+('Weight '!$B$15*MANU!DX34)+('Weight '!$B$16*MANU!EM34)</f>
        <v>41.880207987302974</v>
      </c>
      <c r="E59" s="1">
        <f>(0*'Weight '!$B$3*MANU!I34)+(1/3*'Weight '!$B$4*MANU!X34)+(4/5*'Weight '!$B$5*MANU!AM34)+(2/3*'Weight '!$B$8*MANU!BB34)+(0*'Weight '!$B$9*MANU!BQ34)+('Weight '!$B$10*MANU!CF34)+('Weight '!$B$11*MANU!CU34)+('Weight '!$B$14*3/5*MANU!DJ34)+('Weight '!$B$15*MANU!DY34)+('Weight '!$B$16*MANU!EN34)</f>
        <v>36.38942443697416</v>
      </c>
      <c r="F59" s="1">
        <f>(0*'Weight '!$B$3*MANU!J34)+(1/3*'Weight '!$B$4*MANU!Y34)+(4/5*'Weight '!$B$5*MANU!AN34)+(2/3*'Weight '!$B$8*MANU!BC34)+(0*'Weight '!$B$9*MANU!BR34)+('Weight '!$B$10*MANU!CG34)+('Weight '!$B$11*MANU!CV34)+('Weight '!$B$14*3/5*MANU!DK34)+('Weight '!$B$15*MANU!DZ34)+('Weight '!$B$16*MANU!EO34)</f>
        <v>37.054433066933058</v>
      </c>
      <c r="G59" s="1">
        <f>(0*'Weight '!$B$3*MANU!K34)+(1/3*'Weight '!$B$4*MANU!Z34)+(4/5*'Weight '!$B$5*MANU!AO34)+(2/3*'Weight '!$B$8*MANU!BD34)+(0*'Weight '!$B$9*MANU!BS34)+('Weight '!$B$10*MANU!CH34)+('Weight '!$B$11*MANU!CW34)+('Weight '!$B$14*3/5*MANU!DL34)+('Weight '!$B$15*MANU!EA34)+('Weight '!$B$16*MANU!EP34)</f>
        <v>33.475248500780381</v>
      </c>
      <c r="H59" s="1">
        <f>(0*'Weight '!$B$3*MANU!L34)+(1/3*'Weight '!$B$4*MANU!AA34)+(4/5*'Weight '!$B$5*MANU!AP34)+(2/3*'Weight '!$B$8*MANU!BE34)+(0*'Weight '!$B$9*MANU!BT34)+('Weight '!$B$10*MANU!CI34)+('Weight '!$B$11*MANU!CX34)+('Weight '!$B$14*3/5*MANU!DM34)+('Weight '!$B$15*MANU!EB34)+('Weight '!$B$16*MANU!EQ34)</f>
        <v>36.183151764302842</v>
      </c>
      <c r="I59" s="1">
        <f>(0*'Weight '!$B$3*MANU!M34)+(1/3*'Weight '!$B$4*MANU!AB34)+(4/5*'Weight '!$B$5*MANU!AQ34)+(2/3*'Weight '!$B$8*MANU!BF34)+(0*'Weight '!$B$9*MANU!BU34)+('Weight '!$B$10*MANU!CJ34)+('Weight '!$B$11*MANU!CY34)+('Weight '!$B$14*3/5*MANU!DN34)+('Weight '!$B$15*MANU!EC34)+('Weight '!$B$16*MANU!ER34)</f>
        <v>35.385126366120204</v>
      </c>
      <c r="J59" s="1">
        <f>(0*'Weight '!$B$3*MANU!N34)+(1/3*'Weight '!$B$4*MANU!AC34)+(4/5*'Weight '!$B$5*MANU!AR34)+(2/3*'Weight '!$B$8*MANU!BG34)+(0*'Weight '!$B$9*MANU!BV34)+('Weight '!$B$10*MANU!CK34)+('Weight '!$B$11*MANU!CZ34)+('Weight '!$B$14*3/5*MANU!DO34)+('Weight '!$B$15*MANU!ED34)+('Weight '!$B$16*MANU!ES34)</f>
        <v>29.157746405137487</v>
      </c>
      <c r="K59" s="1">
        <f>(0*'Weight '!$B$3*MANU!O34)+(1/3*'Weight '!$B$4*MANU!AD34)+(4/5*'Weight '!$B$5*MANU!AS34)+(2/3*'Weight '!$B$8*MANU!BH34)+(0*'Weight '!$B$9*MANU!BW34)+('Weight '!$B$10*MANU!CL34)+('Weight '!$B$11*MANU!DA34)+('Weight '!$B$14*3/5*MANU!DP34)+('Weight '!$B$15*MANU!EE34)+('Weight '!$B$16*MANU!ET34)</f>
        <v>37.889411492658098</v>
      </c>
      <c r="L59" s="1">
        <f>(0*'Weight '!$B$3*MANU!P34)+(1/3*'Weight '!$B$4*MANU!AE34)+(4/5*'Weight '!$B$5*MANU!AT34)+(2/3*'Weight '!$B$8*MANU!BI34)+(0*'Weight '!$B$9*MANU!BX34)+('Weight '!$B$10*MANU!CM34)+('Weight '!$B$11*MANU!DB34)+('Weight '!$B$14*3/5*MANU!DQ34)+('Weight '!$B$15*MANU!EF34)+('Weight '!$B$16*MANU!EU34)</f>
        <v>34.641282652478424</v>
      </c>
      <c r="M59" s="1">
        <f>(0*'Weight '!$B$3*MANU!Q34)+(1/3*'Weight '!$B$4*MANU!AF34)+(4/5*'Weight '!$B$5*MANU!AU34)+(2/3*'Weight '!$B$8*MANU!BJ34)+(0*'Weight '!$B$9*MANU!BY34)+('Weight '!$B$10*MANU!CN34)+('Weight '!$B$11*MANU!DC34)+('Weight '!$B$14*3/5*MANU!DR34)+('Weight '!$B$15*MANU!EG34)+('Weight '!$B$16*MANU!EV34)</f>
        <v>33.593644468458727</v>
      </c>
      <c r="N59" s="1">
        <f>(0*'Weight '!$B$3*MANU!R34)+(1/3*'Weight '!$B$4*MANU!AG34)+(4/5*'Weight '!$B$5*MANU!AV34)+(2/3*'Weight '!$B$8*MANU!BK34)+(0*'Weight '!$B$9*MANU!BZ34)+('Weight '!$B$10*MANU!CO34)+('Weight '!$B$11*MANU!DD34)+('Weight '!$B$14*3/5*MANU!DS34)+('Weight '!$B$15*MANU!EH34)+('Weight '!$B$16*MANU!EW34)</f>
        <v>27.893197767145111</v>
      </c>
      <c r="O59" s="1">
        <f>(0*'Weight '!$B$3*MANU!S34)+(1/3*'Weight '!$B$4*MANU!AH34)+(4/5*'Weight '!$B$5*MANU!AW34)+(2/3*'Weight '!$B$8*MANU!BL34)+(0*'Weight '!$B$9*MANU!CA34)+('Weight '!$B$10*MANU!CP34)+('Weight '!$B$11*MANU!DE34)+('Weight '!$B$14*3/5*MANU!DT34)+('Weight '!$B$15*MANU!EI34)+('Weight '!$B$16*MANU!EX34)</f>
        <v>25.404970316534882</v>
      </c>
      <c r="P59" s="1">
        <f>(0*'Weight '!$B$3*MANU!T34)+(1/3*'Weight '!$B$4*MANU!AI34)+(4/5*'Weight '!$B$5*MANU!AX34)+(2/3*'Weight '!$B$8*MANU!BM34)+(0*'Weight '!$B$9*MANU!CB34)+('Weight '!$B$10*MANU!CQ34)+('Weight '!$B$11*MANU!DF34)+('Weight '!$B$14*3/5*MANU!DU34)+('Weight '!$B$15*MANU!EJ34)+('Weight '!$B$16*MANU!EY34)</f>
        <v>27.934053672316377</v>
      </c>
    </row>
    <row r="60" spans="1:16" ht="15">
      <c r="A60" s="1" t="s">
        <v>809</v>
      </c>
      <c r="B60" s="1">
        <f>(0*'Weight '!$B$3*MANU!F35)+(1/3*'Weight '!$B$4*MANU!U35)+(4/5*'Weight '!$B$5*MANU!AJ35)+(2/3*'Weight '!$B$8*MANU!AY35)+(0*'Weight '!$B$9*MANU!BN35)+('Weight '!$B$10*MANU!CC35)+('Weight '!$B$11*MANU!CR35)+('Weight '!$B$14*3/5*MANU!DG35)+('Weight '!$B$15*MANU!DV35)+('Weight '!$B$16*MANU!EK35)</f>
        <v>50.637422064129282</v>
      </c>
      <c r="C60" s="1">
        <f>(0*'Weight '!$B$3*MANU!G35)+(1/3*'Weight '!$B$4*MANU!V35)+(4/5*'Weight '!$B$5*MANU!AK35)+(2/3*'Weight '!$B$8*MANU!AZ35)+(0*'Weight '!$B$9*MANU!BO35)+('Weight '!$B$10*MANU!CD35)+('Weight '!$B$11*MANU!CS35)+('Weight '!$B$14*3/5*MANU!DH35)+('Weight '!$B$15*MANU!DW35)+('Weight '!$B$16*MANU!EL35)</f>
        <v>48.746372316929602</v>
      </c>
      <c r="D60" s="1">
        <f>(0*'Weight '!$B$3*MANU!H35)+(1/3*'Weight '!$B$4*MANU!W35)+(4/5*'Weight '!$B$5*MANU!AL35)+(2/3*'Weight '!$B$8*MANU!BA35)+(0*'Weight '!$B$9*MANU!BP35)+('Weight '!$B$10*MANU!CE35)+('Weight '!$B$11*MANU!CT35)+('Weight '!$B$14*3/5*MANU!DI35)+('Weight '!$B$15*MANU!DX35)+('Weight '!$B$16*MANU!EM35)</f>
        <v>42.360747278905876</v>
      </c>
      <c r="E60" s="1">
        <f>(0*'Weight '!$B$3*MANU!I35)+(1/3*'Weight '!$B$4*MANU!X35)+(4/5*'Weight '!$B$5*MANU!AM35)+(2/3*'Weight '!$B$8*MANU!BB35)+(0*'Weight '!$B$9*MANU!BQ35)+('Weight '!$B$10*MANU!CF35)+('Weight '!$B$11*MANU!CU35)+('Weight '!$B$14*3/5*MANU!DJ35)+('Weight '!$B$15*MANU!DY35)+('Weight '!$B$16*MANU!EN35)</f>
        <v>40.304930824836013</v>
      </c>
      <c r="F60" s="1">
        <f>(0*'Weight '!$B$3*MANU!J35)+(1/3*'Weight '!$B$4*MANU!Y35)+(4/5*'Weight '!$B$5*MANU!AN35)+(2/3*'Weight '!$B$8*MANU!BC35)+(0*'Weight '!$B$9*MANU!BR35)+('Weight '!$B$10*MANU!CG35)+('Weight '!$B$11*MANU!CV35)+('Weight '!$B$14*3/5*MANU!DK35)+('Weight '!$B$15*MANU!DZ35)+('Weight '!$B$16*MANU!EO35)</f>
        <v>45.827053791979161</v>
      </c>
      <c r="G60" s="1">
        <f>(0*'Weight '!$B$3*MANU!K35)+(1/3*'Weight '!$B$4*MANU!Z35)+(4/5*'Weight '!$B$5*MANU!AO35)+(2/3*'Weight '!$B$8*MANU!BD35)+(0*'Weight '!$B$9*MANU!BS35)+('Weight '!$B$10*MANU!CH35)+('Weight '!$B$11*MANU!CW35)+('Weight '!$B$14*3/5*MANU!DL35)+('Weight '!$B$15*MANU!EA35)+('Weight '!$B$16*MANU!EP35)</f>
        <v>46.480730749746698</v>
      </c>
      <c r="H60" s="1">
        <f>(0*'Weight '!$B$3*MANU!L35)+(1/3*'Weight '!$B$4*MANU!AA35)+(4/5*'Weight '!$B$5*MANU!AP35)+(2/3*'Weight '!$B$8*MANU!BE35)+(0*'Weight '!$B$9*MANU!BT35)+('Weight '!$B$10*MANU!CI35)+('Weight '!$B$11*MANU!CX35)+('Weight '!$B$14*3/5*MANU!DM35)+('Weight '!$B$15*MANU!EB35)+('Weight '!$B$16*MANU!EQ35)</f>
        <v>47.81404108855773</v>
      </c>
      <c r="I60" s="1">
        <f>(0*'Weight '!$B$3*MANU!M35)+(1/3*'Weight '!$B$4*MANU!AB35)+(4/5*'Weight '!$B$5*MANU!AQ35)+(2/3*'Weight '!$B$8*MANU!BF35)+(0*'Weight '!$B$9*MANU!BU35)+('Weight '!$B$10*MANU!CJ35)+('Weight '!$B$11*MANU!CY35)+('Weight '!$B$14*3/5*MANU!DN35)+('Weight '!$B$15*MANU!EC35)+('Weight '!$B$16*MANU!ER35)</f>
        <v>43.220721416561553</v>
      </c>
      <c r="J60" s="1">
        <f>(0*'Weight '!$B$3*MANU!N35)+(1/3*'Weight '!$B$4*MANU!AC35)+(4/5*'Weight '!$B$5*MANU!AR35)+(2/3*'Weight '!$B$8*MANU!BG35)+(0*'Weight '!$B$9*MANU!BV35)+('Weight '!$B$10*MANU!CK35)+('Weight '!$B$11*MANU!CZ35)+('Weight '!$B$14*3/5*MANU!DO35)+('Weight '!$B$15*MANU!ED35)+('Weight '!$B$16*MANU!ES35)</f>
        <v>43.171368360626005</v>
      </c>
      <c r="K60" s="1">
        <f>(0*'Weight '!$B$3*MANU!O35)+(1/3*'Weight '!$B$4*MANU!AD35)+(4/5*'Weight '!$B$5*MANU!AS35)+(2/3*'Weight '!$B$8*MANU!BH35)+(0*'Weight '!$B$9*MANU!BW35)+('Weight '!$B$10*MANU!CL35)+('Weight '!$B$11*MANU!DA35)+('Weight '!$B$14*3/5*MANU!DP35)+('Weight '!$B$15*MANU!EE35)+('Weight '!$B$16*MANU!ET35)</f>
        <v>48.747174417673875</v>
      </c>
      <c r="L60" s="1">
        <f>(0*'Weight '!$B$3*MANU!P35)+(1/3*'Weight '!$B$4*MANU!AE35)+(4/5*'Weight '!$B$5*MANU!AT35)+(2/3*'Weight '!$B$8*MANU!BI35)+(0*'Weight '!$B$9*MANU!BX35)+('Weight '!$B$10*MANU!CM35)+('Weight '!$B$11*MANU!DB35)+('Weight '!$B$14*3/5*MANU!DQ35)+('Weight '!$B$15*MANU!EF35)+('Weight '!$B$16*MANU!EU35)</f>
        <v>47.12738871406728</v>
      </c>
      <c r="M60" s="1">
        <f>(0*'Weight '!$B$3*MANU!Q35)+(1/3*'Weight '!$B$4*MANU!AF35)+(4/5*'Weight '!$B$5*MANU!AU35)+(2/3*'Weight '!$B$8*MANU!BJ35)+(0*'Weight '!$B$9*MANU!BY35)+('Weight '!$B$10*MANU!CN35)+('Weight '!$B$11*MANU!DC35)+('Weight '!$B$14*3/5*MANU!DR35)+('Weight '!$B$15*MANU!EG35)+('Weight '!$B$16*MANU!EV35)</f>
        <v>39.768448736998501</v>
      </c>
      <c r="N60" s="1">
        <f>(0*'Weight '!$B$3*MANU!R35)+(1/3*'Weight '!$B$4*MANU!AG35)+(4/5*'Weight '!$B$5*MANU!AV35)+(2/3*'Weight '!$B$8*MANU!BK35)+(0*'Weight '!$B$9*MANU!BZ35)+('Weight '!$B$10*MANU!CO35)+('Weight '!$B$11*MANU!DD35)+('Weight '!$B$14*3/5*MANU!DS35)+('Weight '!$B$15*MANU!EH35)+('Weight '!$B$16*MANU!EW35)</f>
        <v>44.239671717171703</v>
      </c>
      <c r="O60" s="1">
        <f>(0*'Weight '!$B$3*MANU!S35)+(1/3*'Weight '!$B$4*MANU!AH35)+(4/5*'Weight '!$B$5*MANU!AW35)+(2/3*'Weight '!$B$8*MANU!BL35)+(0*'Weight '!$B$9*MANU!CA35)+('Weight '!$B$10*MANU!CP35)+('Weight '!$B$11*MANU!DE35)+('Weight '!$B$14*3/5*MANU!DT35)+('Weight '!$B$15*MANU!EI35)+('Weight '!$B$16*MANU!EX35)</f>
        <v>42.207061104664405</v>
      </c>
      <c r="P60" s="1">
        <f>(0*'Weight '!$B$3*MANU!T35)+(1/3*'Weight '!$B$4*MANU!AI35)+(4/5*'Weight '!$B$5*MANU!AX35)+(2/3*'Weight '!$B$8*MANU!BM35)+(0*'Weight '!$B$9*MANU!CB35)+('Weight '!$B$10*MANU!CQ35)+('Weight '!$B$11*MANU!DF35)+('Weight '!$B$14*3/5*MANU!DU35)+('Weight '!$B$15*MANU!EJ35)+('Weight '!$B$16*MANU!EY35)</f>
        <v>42.221432794639313</v>
      </c>
    </row>
    <row r="61" spans="1:16" ht="15">
      <c r="A61" s="1" t="s">
        <v>788</v>
      </c>
      <c r="B61" s="1">
        <f>(0*'Weight '!$B$3*MANU!F36)+(1/3*'Weight '!$B$4*MANU!U36)+(4/5*'Weight '!$B$5*MANU!AJ36)+(2/3*'Weight '!$B$8*MANU!AY36)+(0*'Weight '!$B$9*MANU!BN36)+('Weight '!$B$10*MANU!CC36)+('Weight '!$B$11*MANU!CR36)+('Weight '!$B$14*3/5*MANU!DG36)+('Weight '!$B$15*MANU!DV36)+('Weight '!$B$16*MANU!EK36)</f>
        <v>49.487182245597225</v>
      </c>
      <c r="C61" s="1">
        <f>(0*'Weight '!$B$3*MANU!G36)+(1/3*'Weight '!$B$4*MANU!V36)+(4/5*'Weight '!$B$5*MANU!AK36)+(2/3*'Weight '!$B$8*MANU!AZ36)+(0*'Weight '!$B$9*MANU!BO36)+('Weight '!$B$10*MANU!CD36)+('Weight '!$B$11*MANU!CS36)+('Weight '!$B$14*3/5*MANU!DH36)+('Weight '!$B$15*MANU!DW36)+('Weight '!$B$16*MANU!EL36)</f>
        <v>49.342268745674218</v>
      </c>
      <c r="D61" s="1">
        <f>(0*'Weight '!$B$3*MANU!H36)+(1/3*'Weight '!$B$4*MANU!W36)+(4/5*'Weight '!$B$5*MANU!AL36)+(2/3*'Weight '!$B$8*MANU!BA36)+(0*'Weight '!$B$9*MANU!BP36)+('Weight '!$B$10*MANU!CE36)+('Weight '!$B$11*MANU!CT36)+('Weight '!$B$14*3/5*MANU!DI36)+('Weight '!$B$15*MANU!DX36)+('Weight '!$B$16*MANU!EM36)</f>
        <v>47.039507728074106</v>
      </c>
      <c r="E61" s="1">
        <f>(0*'Weight '!$B$3*MANU!I36)+(1/3*'Weight '!$B$4*MANU!X36)+(4/5*'Weight '!$B$5*MANU!AM36)+(2/3*'Weight '!$B$8*MANU!BB36)+(0*'Weight '!$B$9*MANU!BQ36)+('Weight '!$B$10*MANU!CF36)+('Weight '!$B$11*MANU!CU36)+('Weight '!$B$14*3/5*MANU!DJ36)+('Weight '!$B$15*MANU!DY36)+('Weight '!$B$16*MANU!EN36)</f>
        <v>45.121436322147197</v>
      </c>
      <c r="F61" s="1">
        <f>(0*'Weight '!$B$3*MANU!J36)+(1/3*'Weight '!$B$4*MANU!Y36)+(4/5*'Weight '!$B$5*MANU!AN36)+(2/3*'Weight '!$B$8*MANU!BC36)+(0*'Weight '!$B$9*MANU!BR36)+('Weight '!$B$10*MANU!CG36)+('Weight '!$B$11*MANU!CV36)+('Weight '!$B$14*3/5*MANU!DK36)+('Weight '!$B$15*MANU!DZ36)+('Weight '!$B$16*MANU!EO36)</f>
        <v>43.447836243358623</v>
      </c>
      <c r="G61" s="1">
        <f>(0*'Weight '!$B$3*MANU!K36)+(1/3*'Weight '!$B$4*MANU!Z36)+(4/5*'Weight '!$B$5*MANU!AO36)+(2/3*'Weight '!$B$8*MANU!BD36)+(0*'Weight '!$B$9*MANU!BS36)+('Weight '!$B$10*MANU!CH36)+('Weight '!$B$11*MANU!CW36)+('Weight '!$B$14*3/5*MANU!DL36)+('Weight '!$B$15*MANU!EA36)+('Weight '!$B$16*MANU!EP36)</f>
        <v>43.167646593211757</v>
      </c>
      <c r="H61" s="1">
        <f>(0*'Weight '!$B$3*MANU!L36)+(1/3*'Weight '!$B$4*MANU!AA36)+(4/5*'Weight '!$B$5*MANU!AP36)+(2/3*'Weight '!$B$8*MANU!BE36)+(0*'Weight '!$B$9*MANU!BT36)+('Weight '!$B$10*MANU!CI36)+('Weight '!$B$11*MANU!CX36)+('Weight '!$B$14*3/5*MANU!DM36)+('Weight '!$B$15*MANU!EB36)+('Weight '!$B$16*MANU!EQ36)</f>
        <v>43.629431633264801</v>
      </c>
      <c r="I61" s="1">
        <f>(0*'Weight '!$B$3*MANU!M36)+(1/3*'Weight '!$B$4*MANU!AB36)+(4/5*'Weight '!$B$5*MANU!AQ36)+(2/3*'Weight '!$B$8*MANU!BF36)+(0*'Weight '!$B$9*MANU!BU36)+('Weight '!$B$10*MANU!CJ36)+('Weight '!$B$11*MANU!CY36)+('Weight '!$B$14*3/5*MANU!DN36)+('Weight '!$B$15*MANU!EC36)+('Weight '!$B$16*MANU!ER36)</f>
        <v>49.307833648591824</v>
      </c>
      <c r="J61" s="1">
        <f>(0*'Weight '!$B$3*MANU!N36)+(1/3*'Weight '!$B$4*MANU!AC36)+(4/5*'Weight '!$B$5*MANU!AR36)+(2/3*'Weight '!$B$8*MANU!BG36)+(0*'Weight '!$B$9*MANU!BV36)+('Weight '!$B$10*MANU!CK36)+('Weight '!$B$11*MANU!CZ36)+('Weight '!$B$14*3/5*MANU!DO36)+('Weight '!$B$15*MANU!ED36)+('Weight '!$B$16*MANU!ES36)</f>
        <v>41.61067008077022</v>
      </c>
      <c r="K61" s="1">
        <f>(0*'Weight '!$B$3*MANU!O36)+(1/3*'Weight '!$B$4*MANU!AD36)+(4/5*'Weight '!$B$5*MANU!AS36)+(2/3*'Weight '!$B$8*MANU!BH36)+(0*'Weight '!$B$9*MANU!BW36)+('Weight '!$B$10*MANU!CL36)+('Weight '!$B$11*MANU!DA36)+('Weight '!$B$14*3/5*MANU!DP36)+('Weight '!$B$15*MANU!EE36)+('Weight '!$B$16*MANU!ET36)</f>
        <v>46.780262547026311</v>
      </c>
      <c r="L61" s="1">
        <f>(0*'Weight '!$B$3*MANU!P36)+(1/3*'Weight '!$B$4*MANU!AE36)+(4/5*'Weight '!$B$5*MANU!AT36)+(2/3*'Weight '!$B$8*MANU!BI36)+(0*'Weight '!$B$9*MANU!BX36)+('Weight '!$B$10*MANU!CM36)+('Weight '!$B$11*MANU!DB36)+('Weight '!$B$14*3/5*MANU!DQ36)+('Weight '!$B$15*MANU!EF36)+('Weight '!$B$16*MANU!EU36)</f>
        <v>33.777736986075965</v>
      </c>
      <c r="M61" s="1">
        <f>(0*'Weight '!$B$3*MANU!Q36)+(1/3*'Weight '!$B$4*MANU!AF36)+(4/5*'Weight '!$B$5*MANU!AU36)+(2/3*'Weight '!$B$8*MANU!BJ36)+(0*'Weight '!$B$9*MANU!BY36)+('Weight '!$B$10*MANU!CN36)+('Weight '!$B$11*MANU!DC36)+('Weight '!$B$14*3/5*MANU!DR36)+('Weight '!$B$15*MANU!EG36)+('Weight '!$B$16*MANU!EV36)</f>
        <v>36.739949479940542</v>
      </c>
      <c r="N61" s="1">
        <f>(0*'Weight '!$B$3*MANU!R36)+(1/3*'Weight '!$B$4*MANU!AG36)+(4/5*'Weight '!$B$5*MANU!AV36)+(2/3*'Weight '!$B$8*MANU!BK36)+(0*'Weight '!$B$9*MANU!BZ36)+('Weight '!$B$10*MANU!CO36)+('Weight '!$B$11*MANU!DD36)+('Weight '!$B$14*3/5*MANU!DS36)+('Weight '!$B$15*MANU!EH36)+('Weight '!$B$16*MANU!EW36)</f>
        <v>37.863977272727254</v>
      </c>
      <c r="O61" s="1">
        <f>(0*'Weight '!$B$3*MANU!S36)+(1/3*'Weight '!$B$4*MANU!AH36)+(4/5*'Weight '!$B$5*MANU!AW36)+(2/3*'Weight '!$B$8*MANU!BL36)+(0*'Weight '!$B$9*MANU!CA36)+('Weight '!$B$10*MANU!CP36)+('Weight '!$B$11*MANU!DE36)+('Weight '!$B$14*3/5*MANU!DT36)+('Weight '!$B$15*MANU!EI36)+('Weight '!$B$16*MANU!EX36)</f>
        <v>34.258503178712026</v>
      </c>
      <c r="P61" s="1">
        <f>(0*'Weight '!$B$3*MANU!T36)+(1/3*'Weight '!$B$4*MANU!AI36)+(4/5*'Weight '!$B$5*MANU!AX36)+(2/3*'Weight '!$B$8*MANU!BM36)+(0*'Weight '!$B$9*MANU!CB36)+('Weight '!$B$10*MANU!CQ36)+('Weight '!$B$11*MANU!DF36)+('Weight '!$B$14*3/5*MANU!DU36)+('Weight '!$B$15*MANU!EJ36)+('Weight '!$B$16*MANU!EY36)</f>
        <v>34.944515832347911</v>
      </c>
    </row>
    <row r="62" spans="1:16" ht="15">
      <c r="A62" s="1" t="s">
        <v>529</v>
      </c>
      <c r="B62" s="1">
        <f>(0*'Weight '!$B$3*MANU!F37)+(1/3*'Weight '!$B$4*MANU!U37)+(4/5*'Weight '!$B$5*MANU!AJ37)+(2/3*'Weight '!$B$8*MANU!AY37)+(0*'Weight '!$B$9*MANU!BN37)+('Weight '!$B$10*MANU!CC37)+('Weight '!$B$11*MANU!CR37)+('Weight '!$B$14*3/5*MANU!DG37)+('Weight '!$B$15*MANU!DV37)+('Weight '!$B$16*MANU!EK37)</f>
        <v>48.372185659027444</v>
      </c>
      <c r="C62" s="1">
        <f>(0*'Weight '!$B$3*MANU!G37)+(1/3*'Weight '!$B$4*MANU!V37)+(4/5*'Weight '!$B$5*MANU!AK37)+(2/3*'Weight '!$B$8*MANU!AZ37)+(0*'Weight '!$B$9*MANU!BO37)+('Weight '!$B$10*MANU!CD37)+('Weight '!$B$11*MANU!CS37)+('Weight '!$B$14*3/5*MANU!DH37)+('Weight '!$B$15*MANU!DW37)+('Weight '!$B$16*MANU!EL37)</f>
        <v>48.134290049719105</v>
      </c>
      <c r="D62" s="1">
        <f>(0*'Weight '!$B$3*MANU!H37)+(1/3*'Weight '!$B$4*MANU!W37)+(4/5*'Weight '!$B$5*MANU!AL37)+(2/3*'Weight '!$B$8*MANU!BA37)+(0*'Weight '!$B$9*MANU!BP37)+('Weight '!$B$10*MANU!CE37)+('Weight '!$B$11*MANU!CT37)+('Weight '!$B$14*3/5*MANU!DI37)+('Weight '!$B$15*MANU!DX37)+('Weight '!$B$16*MANU!EM37)</f>
        <v>44.812057357989133</v>
      </c>
      <c r="E62" s="1">
        <f>(0*'Weight '!$B$3*MANU!I37)+(1/3*'Weight '!$B$4*MANU!X37)+(4/5*'Weight '!$B$5*MANU!AM37)+(2/3*'Weight '!$B$8*MANU!BB37)+(0*'Weight '!$B$9*MANU!BQ37)+('Weight '!$B$10*MANU!CF37)+('Weight '!$B$11*MANU!CU37)+('Weight '!$B$14*3/5*MANU!DJ37)+('Weight '!$B$15*MANU!DY37)+('Weight '!$B$16*MANU!EN37)</f>
        <v>46.471996097016998</v>
      </c>
      <c r="F62" s="1">
        <f>(0*'Weight '!$B$3*MANU!J37)+(1/3*'Weight '!$B$4*MANU!Y37)+(4/5*'Weight '!$B$5*MANU!AN37)+(2/3*'Weight '!$B$8*MANU!BC37)+(0*'Weight '!$B$9*MANU!BR37)+('Weight '!$B$10*MANU!CG37)+('Weight '!$B$11*MANU!CV37)+('Weight '!$B$14*3/5*MANU!DK37)+('Weight '!$B$15*MANU!DZ37)+('Weight '!$B$16*MANU!EO37)</f>
        <v>50.46354402099081</v>
      </c>
      <c r="G62" s="1">
        <f>(0*'Weight '!$B$3*MANU!K37)+(1/3*'Weight '!$B$4*MANU!Z37)+(4/5*'Weight '!$B$5*MANU!AO37)+(2/3*'Weight '!$B$8*MANU!BD37)+(0*'Weight '!$B$9*MANU!BS37)+('Weight '!$B$10*MANU!CH37)+('Weight '!$B$11*MANU!CW37)+('Weight '!$B$14*3/5*MANU!DL37)+('Weight '!$B$15*MANU!EA37)+('Weight '!$B$16*MANU!EP37)</f>
        <v>49.674233179481398</v>
      </c>
      <c r="H62" s="1">
        <f>(0*'Weight '!$B$3*MANU!L37)+(1/3*'Weight '!$B$4*MANU!AA37)+(4/5*'Weight '!$B$5*MANU!AP37)+(2/3*'Weight '!$B$8*MANU!BE37)+(0*'Weight '!$B$9*MANU!BT37)+('Weight '!$B$10*MANU!CI37)+('Weight '!$B$11*MANU!CX37)+('Weight '!$B$14*3/5*MANU!DM37)+('Weight '!$B$15*MANU!EB37)+('Weight '!$B$16*MANU!EQ37)</f>
        <v>46.307531117962739</v>
      </c>
      <c r="I62" s="1">
        <f>(0*'Weight '!$B$3*MANU!M37)+(1/3*'Weight '!$B$4*MANU!AB37)+(4/5*'Weight '!$B$5*MANU!AQ37)+(2/3*'Weight '!$B$8*MANU!BF37)+(0*'Weight '!$B$9*MANU!BU37)+('Weight '!$B$10*MANU!CJ37)+('Weight '!$B$11*MANU!CY37)+('Weight '!$B$14*3/5*MANU!DN37)+('Weight '!$B$15*MANU!EC37)+('Weight '!$B$16*MANU!ER37)</f>
        <v>47.985489554178301</v>
      </c>
      <c r="J62" s="1">
        <f>(0*'Weight '!$B$3*MANU!N37)+(1/3*'Weight '!$B$4*MANU!AC37)+(4/5*'Weight '!$B$5*MANU!AR37)+(2/3*'Weight '!$B$8*MANU!BG37)+(0*'Weight '!$B$9*MANU!BV37)+('Weight '!$B$10*MANU!CK37)+('Weight '!$B$11*MANU!CZ37)+('Weight '!$B$14*3/5*MANU!DO37)+('Weight '!$B$15*MANU!ED37)+('Weight '!$B$16*MANU!ES37)</f>
        <v>47.412811515969381</v>
      </c>
      <c r="K62" s="1">
        <f>(0*'Weight '!$B$3*MANU!O37)+(1/3*'Weight '!$B$4*MANU!AD37)+(4/5*'Weight '!$B$5*MANU!AS37)+(2/3*'Weight '!$B$8*MANU!BH37)+(0*'Weight '!$B$9*MANU!BW37)+('Weight '!$B$10*MANU!CL37)+('Weight '!$B$11*MANU!DA37)+('Weight '!$B$14*3/5*MANU!DP37)+('Weight '!$B$15*MANU!EE37)+('Weight '!$B$16*MANU!ET37)</f>
        <v>46.911885124805664</v>
      </c>
      <c r="L62" s="1">
        <f>(0*'Weight '!$B$3*MANU!P37)+(1/3*'Weight '!$B$4*MANU!AE37)+(4/5*'Weight '!$B$5*MANU!AT37)+(2/3*'Weight '!$B$8*MANU!BI37)+(0*'Weight '!$B$9*MANU!BX37)+('Weight '!$B$10*MANU!CM37)+('Weight '!$B$11*MANU!DB37)+('Weight '!$B$14*3/5*MANU!DQ37)+('Weight '!$B$15*MANU!EF37)+('Weight '!$B$16*MANU!EU37)</f>
        <v>54.4289529979091</v>
      </c>
      <c r="M62" s="1">
        <f>(0*'Weight '!$B$3*MANU!Q37)+(1/3*'Weight '!$B$4*MANU!AF37)+(4/5*'Weight '!$B$5*MANU!AU37)+(2/3*'Weight '!$B$8*MANU!BJ37)+(0*'Weight '!$B$9*MANU!BY37)+('Weight '!$B$10*MANU!CN37)+('Weight '!$B$11*MANU!DC37)+('Weight '!$B$14*3/5*MANU!DR37)+('Weight '!$B$15*MANU!EG37)+('Weight '!$B$16*MANU!EV37)</f>
        <v>47.709561035831229</v>
      </c>
      <c r="N62" s="1">
        <f>(0*'Weight '!$B$3*MANU!R37)+(1/3*'Weight '!$B$4*MANU!AG37)+(4/5*'Weight '!$B$5*MANU!AV37)+(2/3*'Weight '!$B$8*MANU!BK37)+(0*'Weight '!$B$9*MANU!BZ37)+('Weight '!$B$10*MANU!CO37)+('Weight '!$B$11*MANU!DD37)+('Weight '!$B$14*3/5*MANU!DS37)+('Weight '!$B$15*MANU!EH37)+('Weight '!$B$16*MANU!EW37)</f>
        <v>44.710735930735915</v>
      </c>
      <c r="O62" s="1">
        <f>(0*'Weight '!$B$3*MANU!S37)+(1/3*'Weight '!$B$4*MANU!AH37)+(4/5*'Weight '!$B$5*MANU!AW37)+(2/3*'Weight '!$B$8*MANU!BL37)+(0*'Weight '!$B$9*MANU!CA37)+('Weight '!$B$10*MANU!CP37)+('Weight '!$B$11*MANU!DE37)+('Weight '!$B$14*3/5*MANU!DT37)+('Weight '!$B$15*MANU!EI37)+('Weight '!$B$16*MANU!EX37)</f>
        <v>53.239953096978894</v>
      </c>
      <c r="P62" s="1">
        <f>(0*'Weight '!$B$3*MANU!T37)+(1/3*'Weight '!$B$4*MANU!AI37)+(4/5*'Weight '!$B$5*MANU!AX37)+(2/3*'Weight '!$B$8*MANU!BM37)+(0*'Weight '!$B$9*MANU!CB37)+('Weight '!$B$10*MANU!CQ37)+('Weight '!$B$11*MANU!DF37)+('Weight '!$B$14*3/5*MANU!DU37)+('Weight '!$B$15*MANU!EJ37)+('Weight '!$B$16*MANU!EY37)</f>
        <v>35.690580380071893</v>
      </c>
    </row>
    <row r="63" spans="1:16" ht="15">
      <c r="A63" s="1" t="s">
        <v>963</v>
      </c>
      <c r="B63" s="1">
        <f>(0*'Weight '!$B$3*MANU!F38)+(1/3*'Weight '!$B$4*MANU!U38)+(4/5*'Weight '!$B$5*MANU!AJ38)+(2/3*'Weight '!$B$8*MANU!AY38)+(0*'Weight '!$B$9*MANU!BN38)+('Weight '!$B$10*MANU!CC38)+('Weight '!$B$11*MANU!CR38)+('Weight '!$B$14*3/5*MANU!DG38)+('Weight '!$B$15*MANU!DV38)+('Weight '!$B$16*MANU!EK38)</f>
        <v>54.501537415572052</v>
      </c>
      <c r="C63" s="1">
        <f>(0*'Weight '!$B$3*MANU!G38)+(1/3*'Weight '!$B$4*MANU!V38)+(4/5*'Weight '!$B$5*MANU!AK38)+(2/3*'Weight '!$B$8*MANU!AZ38)+(0*'Weight '!$B$9*MANU!BO38)+('Weight '!$B$10*MANU!CD38)+('Weight '!$B$11*MANU!CS38)+('Weight '!$B$14*3/5*MANU!DH38)+('Weight '!$B$15*MANU!DW38)+('Weight '!$B$16*MANU!EL38)</f>
        <v>54.026601762614256</v>
      </c>
      <c r="D63" s="1">
        <f>(0*'Weight '!$B$3*MANU!H38)+(1/3*'Weight '!$B$4*MANU!W38)+(4/5*'Weight '!$B$5*MANU!AL38)+(2/3*'Weight '!$B$8*MANU!BA38)+(0*'Weight '!$B$9*MANU!BP38)+('Weight '!$B$10*MANU!CE38)+('Weight '!$B$11*MANU!CT38)+('Weight '!$B$14*3/5*MANU!DI38)+('Weight '!$B$15*MANU!DX38)+('Weight '!$B$16*MANU!EM38)</f>
        <v>50.563452280936275</v>
      </c>
      <c r="E63" s="1">
        <f>(0*'Weight '!$B$3*MANU!I38)+(1/3*'Weight '!$B$4*MANU!X38)+(4/5*'Weight '!$B$5*MANU!AM38)+(2/3*'Weight '!$B$8*MANU!BB38)+(0*'Weight '!$B$9*MANU!BQ38)+('Weight '!$B$10*MANU!CF38)+('Weight '!$B$11*MANU!CU38)+('Weight '!$B$14*3/5*MANU!DJ38)+('Weight '!$B$15*MANU!DY38)+('Weight '!$B$16*MANU!EN38)</f>
        <v>49.812207132628771</v>
      </c>
      <c r="F63" s="1">
        <f>(0*'Weight '!$B$3*MANU!J38)+(1/3*'Weight '!$B$4*MANU!Y38)+(4/5*'Weight '!$B$5*MANU!AN38)+(2/3*'Weight '!$B$8*MANU!BC38)+(0*'Weight '!$B$9*MANU!BR38)+('Weight '!$B$10*MANU!CG38)+('Weight '!$B$11*MANU!CV38)+('Weight '!$B$14*3/5*MANU!DK38)+('Weight '!$B$15*MANU!DZ38)+('Weight '!$B$16*MANU!EO38)</f>
        <v>49.06783391566055</v>
      </c>
      <c r="G63" s="1">
        <f>(0*'Weight '!$B$3*MANU!K38)+(1/3*'Weight '!$B$4*MANU!Z38)+(4/5*'Weight '!$B$5*MANU!AO38)+(2/3*'Weight '!$B$8*MANU!BD38)+(0*'Weight '!$B$9*MANU!BS38)+('Weight '!$B$10*MANU!CH38)+('Weight '!$B$11*MANU!CW38)+('Weight '!$B$14*3/5*MANU!DL38)+('Weight '!$B$15*MANU!EA38)+('Weight '!$B$16*MANU!EP38)</f>
        <v>45.104183695092765</v>
      </c>
      <c r="H63" s="1">
        <f>(0*'Weight '!$B$3*MANU!L38)+(1/3*'Weight '!$B$4*MANU!AA38)+(4/5*'Weight '!$B$5*MANU!AP38)+(2/3*'Weight '!$B$8*MANU!BE38)+(0*'Weight '!$B$9*MANU!BT38)+('Weight '!$B$10*MANU!CI38)+('Weight '!$B$11*MANU!CX38)+('Weight '!$B$14*3/5*MANU!DM38)+('Weight '!$B$15*MANU!EB38)+('Weight '!$B$16*MANU!EQ38)</f>
        <v>40.073345869180685</v>
      </c>
      <c r="I63" s="1">
        <f>(0*'Weight '!$B$3*MANU!M38)+(1/3*'Weight '!$B$4*MANU!AB38)+(4/5*'Weight '!$B$5*MANU!AQ38)+(2/3*'Weight '!$B$8*MANU!BF38)+(0*'Weight '!$B$9*MANU!BU38)+('Weight '!$B$10*MANU!CJ38)+('Weight '!$B$11*MANU!CY38)+('Weight '!$B$14*3/5*MANU!DN38)+('Weight '!$B$15*MANU!EC38)+('Weight '!$B$16*MANU!ER38)</f>
        <v>33.377323880465759</v>
      </c>
      <c r="J63" s="1">
        <f>(0*'Weight '!$B$3*MANU!N38)+(1/3*'Weight '!$B$4*MANU!AC38)+(4/5*'Weight '!$B$5*MANU!AR38)+(2/3*'Weight '!$B$8*MANU!BG38)+(0*'Weight '!$B$9*MANU!BV38)+('Weight '!$B$10*MANU!CK38)+('Weight '!$B$11*MANU!CZ38)+('Weight '!$B$14*3/5*MANU!DO38)+('Weight '!$B$15*MANU!ED38)+('Weight '!$B$16*MANU!ES38)</f>
        <v>36.365049346305071</v>
      </c>
      <c r="K63" s="1">
        <f>(0*'Weight '!$B$3*MANU!O38)+(1/3*'Weight '!$B$4*MANU!AD38)+(4/5*'Weight '!$B$5*MANU!AS38)+(2/3*'Weight '!$B$8*MANU!BH38)+(0*'Weight '!$B$9*MANU!BW38)+('Weight '!$B$10*MANU!CL38)+('Weight '!$B$11*MANU!DA38)+('Weight '!$B$14*3/5*MANU!DP38)+('Weight '!$B$15*MANU!EE38)+('Weight '!$B$16*MANU!ET38)</f>
        <v>36.851526898837804</v>
      </c>
      <c r="L63" s="1">
        <f>(0*'Weight '!$B$3*MANU!P38)+(1/3*'Weight '!$B$4*MANU!AE38)+(4/5*'Weight '!$B$5*MANU!AT38)+(2/3*'Weight '!$B$8*MANU!BI38)+(0*'Weight '!$B$9*MANU!BX38)+('Weight '!$B$10*MANU!CM38)+('Weight '!$B$11*MANU!DB38)+('Weight '!$B$14*3/5*MANU!DQ38)+('Weight '!$B$15*MANU!EF38)+('Weight '!$B$16*MANU!EU38)</f>
        <v>40.480130326166147</v>
      </c>
      <c r="M63" s="1">
        <f>(0*'Weight '!$B$3*MANU!Q38)+(1/3*'Weight '!$B$4*MANU!AF38)+(4/5*'Weight '!$B$5*MANU!AU38)+(2/3*'Weight '!$B$8*MANU!BJ38)+(0*'Weight '!$B$9*MANU!BY38)+('Weight '!$B$10*MANU!CN38)+('Weight '!$B$11*MANU!DC38)+('Weight '!$B$14*3/5*MANU!DR38)+('Weight '!$B$15*MANU!EG38)+('Weight '!$B$16*MANU!EV38)</f>
        <v>36.06549705432797</v>
      </c>
      <c r="N63" s="1">
        <f>(0*'Weight '!$B$3*MANU!R38)+(1/3*'Weight '!$B$4*MANU!AG38)+(4/5*'Weight '!$B$5*MANU!AV38)+(2/3*'Weight '!$B$8*MANU!BK38)+(0*'Weight '!$B$9*MANU!BZ38)+('Weight '!$B$10*MANU!CO38)+('Weight '!$B$11*MANU!DD38)+('Weight '!$B$14*3/5*MANU!DS38)+('Weight '!$B$15*MANU!EH38)+('Weight '!$B$16*MANU!EW38)</f>
        <v>29.68402816104151</v>
      </c>
      <c r="O63" s="1">
        <f>(0*'Weight '!$B$3*MANU!S38)+(1/3*'Weight '!$B$4*MANU!AH38)+(4/5*'Weight '!$B$5*MANU!AW38)+(2/3*'Weight '!$B$8*MANU!BL38)+(0*'Weight '!$B$9*MANU!CA38)+('Weight '!$B$10*MANU!CP38)+('Weight '!$B$11*MANU!DE38)+('Weight '!$B$14*3/5*MANU!DT38)+('Weight '!$B$15*MANU!EI38)+('Weight '!$B$16*MANU!EX38)</f>
        <v>30.862134780642233</v>
      </c>
      <c r="P63" s="1">
        <f>(0*'Weight '!$B$3*MANU!T38)+(1/3*'Weight '!$B$4*MANU!AI38)+(4/5*'Weight '!$B$5*MANU!AX38)+(2/3*'Weight '!$B$8*MANU!BM38)+(0*'Weight '!$B$9*MANU!CB38)+('Weight '!$B$10*MANU!CQ38)+('Weight '!$B$11*MANU!DF38)+('Weight '!$B$14*3/5*MANU!DU38)+('Weight '!$B$15*MANU!EJ38)+('Weight '!$B$16*MANU!EY38)</f>
        <v>34.605739076300509</v>
      </c>
    </row>
    <row r="64" spans="1:16" ht="15">
      <c r="A64" s="1" t="s">
        <v>624</v>
      </c>
      <c r="B64" s="1">
        <f>(0*'Weight '!$B$3*MANU!F39)+(1/3*'Weight '!$B$4*MANU!U39)+(4/5*'Weight '!$B$5*MANU!AJ39)+(2/3*'Weight '!$B$8*MANU!AY39)+(0*'Weight '!$B$9*MANU!BN39)+('Weight '!$B$10*MANU!CC39)+('Weight '!$B$11*MANU!CR39)+('Weight '!$B$14*3/5*MANU!DG39)+('Weight '!$B$15*MANU!DV39)+('Weight '!$B$16*MANU!EK39)</f>
        <v>27.690764301118282</v>
      </c>
      <c r="C64" s="1">
        <f>(0*'Weight '!$B$3*MANU!G39)+(1/3*'Weight '!$B$4*MANU!V39)+(4/5*'Weight '!$B$5*MANU!AK39)+(2/3*'Weight '!$B$8*MANU!AZ39)+(0*'Weight '!$B$9*MANU!BO39)+('Weight '!$B$10*MANU!CD39)+('Weight '!$B$11*MANU!CS39)+('Weight '!$B$14*3/5*MANU!DH39)+('Weight '!$B$15*MANU!DW39)+('Weight '!$B$16*MANU!EL39)</f>
        <v>31.77221493400442</v>
      </c>
      <c r="D64" s="1">
        <f>(0*'Weight '!$B$3*MANU!H39)+(1/3*'Weight '!$B$4*MANU!W39)+(4/5*'Weight '!$B$5*MANU!AL39)+(2/3*'Weight '!$B$8*MANU!BA39)+(0*'Weight '!$B$9*MANU!BP39)+('Weight '!$B$10*MANU!CE39)+('Weight '!$B$11*MANU!CT39)+('Weight '!$B$14*3/5*MANU!DI39)+('Weight '!$B$15*MANU!DX39)+('Weight '!$B$16*MANU!EM39)</f>
        <v>32.696408382522868</v>
      </c>
      <c r="E64" s="1">
        <f>(0*'Weight '!$B$3*MANU!I39)+(1/3*'Weight '!$B$4*MANU!X39)+(4/5*'Weight '!$B$5*MANU!AM39)+(2/3*'Weight '!$B$8*MANU!BB39)+(0*'Weight '!$B$9*MANU!BQ39)+('Weight '!$B$10*MANU!CF39)+('Weight '!$B$11*MANU!CU39)+('Weight '!$B$14*3/5*MANU!DJ39)+('Weight '!$B$15*MANU!DY39)+('Weight '!$B$16*MANU!EN39)</f>
        <v>31.519800088281741</v>
      </c>
      <c r="F64" s="1">
        <f>(0*'Weight '!$B$3*MANU!J39)+(1/3*'Weight '!$B$4*MANU!Y39)+(4/5*'Weight '!$B$5*MANU!AN39)+(2/3*'Weight '!$B$8*MANU!BC39)+(0*'Weight '!$B$9*MANU!BR39)+('Weight '!$B$10*MANU!CG39)+('Weight '!$B$11*MANU!CV39)+('Weight '!$B$14*3/5*MANU!DK39)+('Weight '!$B$15*MANU!DZ39)+('Weight '!$B$16*MANU!EO39)</f>
        <v>28.628654678654666</v>
      </c>
      <c r="G64" s="1">
        <f>(0*'Weight '!$B$3*MANU!K39)+(1/3*'Weight '!$B$4*MANU!Z39)+(4/5*'Weight '!$B$5*MANU!AO39)+(2/3*'Weight '!$B$8*MANU!BD39)+(0*'Weight '!$B$9*MANU!BS39)+('Weight '!$B$10*MANU!CH39)+('Weight '!$B$11*MANU!CW39)+('Weight '!$B$14*3/5*MANU!DL39)+('Weight '!$B$15*MANU!EA39)+('Weight '!$B$16*MANU!EP39)</f>
        <v>31.446851800681568</v>
      </c>
      <c r="H64" s="1">
        <f>(0*'Weight '!$B$3*MANU!L39)+(1/3*'Weight '!$B$4*MANU!AA39)+(4/5*'Weight '!$B$5*MANU!AP39)+(2/3*'Weight '!$B$8*MANU!BE39)+(0*'Weight '!$B$9*MANU!BT39)+('Weight '!$B$10*MANU!CI39)+('Weight '!$B$11*MANU!CX39)+('Weight '!$B$14*3/5*MANU!DM39)+('Weight '!$B$15*MANU!EB39)+('Weight '!$B$16*MANU!EQ39)</f>
        <v>27.375428887659083</v>
      </c>
      <c r="I64" s="1">
        <f>(0*'Weight '!$B$3*MANU!M39)+(1/3*'Weight '!$B$4*MANU!AB39)+(4/5*'Weight '!$B$5*MANU!AQ39)+(2/3*'Weight '!$B$8*MANU!BF39)+(0*'Weight '!$B$9*MANU!BU39)+('Weight '!$B$10*MANU!CJ39)+('Weight '!$B$11*MANU!CY39)+('Weight '!$B$14*3/5*MANU!DN39)+('Weight '!$B$15*MANU!EC39)+('Weight '!$B$16*MANU!ER39)</f>
        <v>26.319461288613791</v>
      </c>
      <c r="J64" s="1">
        <f>(0*'Weight '!$B$3*MANU!N39)+(1/3*'Weight '!$B$4*MANU!AC39)+(4/5*'Weight '!$B$5*MANU!AR39)+(2/3*'Weight '!$B$8*MANU!BG39)+(0*'Weight '!$B$9*MANU!BV39)+('Weight '!$B$10*MANU!CK39)+('Weight '!$B$11*MANU!CZ39)+('Weight '!$B$14*3/5*MANU!DO39)+('Weight '!$B$15*MANU!ED39)+('Weight '!$B$16*MANU!ES39)</f>
        <v>27.256013832658557</v>
      </c>
      <c r="K64" s="1">
        <f>(0*'Weight '!$B$3*MANU!O39)+(1/3*'Weight '!$B$4*MANU!AD39)+(4/5*'Weight '!$B$5*MANU!AS39)+(2/3*'Weight '!$B$8*MANU!BH39)+(0*'Weight '!$B$9*MANU!BW39)+('Weight '!$B$10*MANU!CL39)+('Weight '!$B$11*MANU!DA39)+('Weight '!$B$14*3/5*MANU!DP39)+('Weight '!$B$15*MANU!EE39)+('Weight '!$B$16*MANU!ET39)</f>
        <v>27.69424251224094</v>
      </c>
      <c r="L64" s="1">
        <f>(0*'Weight '!$B$3*MANU!P39)+(1/3*'Weight '!$B$4*MANU!AE39)+(4/5*'Weight '!$B$5*MANU!AT39)+(2/3*'Weight '!$B$8*MANU!BI39)+(0*'Weight '!$B$9*MANU!BX39)+('Weight '!$B$10*MANU!CM39)+('Weight '!$B$11*MANU!DB39)+('Weight '!$B$14*3/5*MANU!DQ39)+('Weight '!$B$15*MANU!EF39)+('Weight '!$B$16*MANU!EU39)</f>
        <v>28.181854891233534</v>
      </c>
      <c r="M64" s="1">
        <f>(0*'Weight '!$B$3*MANU!Q39)+(1/3*'Weight '!$B$4*MANU!AF39)+(4/5*'Weight '!$B$5*MANU!AU39)+(2/3*'Weight '!$B$8*MANU!BJ39)+(0*'Weight '!$B$9*MANU!BY39)+('Weight '!$B$10*MANU!CN39)+('Weight '!$B$11*MANU!DC39)+('Weight '!$B$14*3/5*MANU!DR39)+('Weight '!$B$15*MANU!EG39)+('Weight '!$B$16*MANU!EV39)</f>
        <v>23.008382037312188</v>
      </c>
      <c r="N64" s="1">
        <f>(0*'Weight '!$B$3*MANU!R39)+(1/3*'Weight '!$B$4*MANU!AG39)+(4/5*'Weight '!$B$5*MANU!AV39)+(2/3*'Weight '!$B$8*MANU!BK39)+(0*'Weight '!$B$9*MANU!BZ39)+('Weight '!$B$10*MANU!CO39)+('Weight '!$B$11*MANU!DD39)+('Weight '!$B$14*3/5*MANU!DS39)+('Weight '!$B$15*MANU!EH39)+('Weight '!$B$16*MANU!EW39)</f>
        <v>33.712987012987</v>
      </c>
      <c r="O64" s="1">
        <f>(0*'Weight '!$B$3*MANU!S39)+(1/3*'Weight '!$B$4*MANU!AH39)+(4/5*'Weight '!$B$5*MANU!AW39)+(2/3*'Weight '!$B$8*MANU!BL39)+(0*'Weight '!$B$9*MANU!CA39)+('Weight '!$B$10*MANU!CP39)+('Weight '!$B$11*MANU!DE39)+('Weight '!$B$14*3/5*MANU!DT39)+('Weight '!$B$15*MANU!EI39)+('Weight '!$B$16*MANU!EX39)</f>
        <v>25.076315123925127</v>
      </c>
      <c r="P64" s="1">
        <f>(0*'Weight '!$B$3*MANU!T39)+(1/3*'Weight '!$B$4*MANU!AI39)+(4/5*'Weight '!$B$5*MANU!AX39)+(2/3*'Weight '!$B$8*MANU!BM39)+(0*'Weight '!$B$9*MANU!CB39)+('Weight '!$B$10*MANU!CQ39)+('Weight '!$B$11*MANU!DF39)+('Weight '!$B$14*3/5*MANU!DU39)+('Weight '!$B$15*MANU!EJ39)+('Weight '!$B$16*MANU!EY39)</f>
        <v>31.369170029593739</v>
      </c>
    </row>
    <row r="65" spans="1:16" ht="15">
      <c r="A65" s="1" t="s">
        <v>642</v>
      </c>
      <c r="B65" s="1">
        <f>(0*'Weight '!$B$3*MANU!F40)+(1/3*'Weight '!$B$4*MANU!U40)+(4/5*'Weight '!$B$5*MANU!AJ40)+(2/3*'Weight '!$B$8*MANU!AY40)+(0*'Weight '!$B$9*MANU!BN40)+('Weight '!$B$10*MANU!CC40)+('Weight '!$B$11*MANU!CR40)+('Weight '!$B$14*3/5*MANU!DG40)+('Weight '!$B$15*MANU!DV40)+('Weight '!$B$16*MANU!EK40)</f>
        <v>52.895227031874114</v>
      </c>
      <c r="C65" s="1">
        <f>(0*'Weight '!$B$3*MANU!G40)+(1/3*'Weight '!$B$4*MANU!V40)+(4/5*'Weight '!$B$5*MANU!AK40)+(2/3*'Weight '!$B$8*MANU!AZ40)+(0*'Weight '!$B$9*MANU!BO40)+('Weight '!$B$10*MANU!CD40)+('Weight '!$B$11*MANU!CS40)+('Weight '!$B$14*3/5*MANU!DH40)+('Weight '!$B$15*MANU!DW40)+('Weight '!$B$16*MANU!EL40)</f>
        <v>52.979551876245047</v>
      </c>
      <c r="D65" s="1">
        <f>(0*'Weight '!$B$3*MANU!H40)+(1/3*'Weight '!$B$4*MANU!W40)+(4/5*'Weight '!$B$5*MANU!AL40)+(2/3*'Weight '!$B$8*MANU!BA40)+(0*'Weight '!$B$9*MANU!BP40)+('Weight '!$B$10*MANU!CE40)+('Weight '!$B$11*MANU!CT40)+('Weight '!$B$14*3/5*MANU!DI40)+('Weight '!$B$15*MANU!DX40)+('Weight '!$B$16*MANU!EM40)</f>
        <v>51.277096655501417</v>
      </c>
      <c r="E65" s="1">
        <f>(0*'Weight '!$B$3*MANU!I40)+(1/3*'Weight '!$B$4*MANU!X40)+(4/5*'Weight '!$B$5*MANU!AM40)+(2/3*'Weight '!$B$8*MANU!BB40)+(0*'Weight '!$B$9*MANU!BQ40)+('Weight '!$B$10*MANU!CF40)+('Weight '!$B$11*MANU!CU40)+('Weight '!$B$14*3/5*MANU!DJ40)+('Weight '!$B$15*MANU!DY40)+('Weight '!$B$16*MANU!EN40)</f>
        <v>49.356142467327281</v>
      </c>
      <c r="F65" s="1">
        <f>(0*'Weight '!$B$3*MANU!J40)+(1/3*'Weight '!$B$4*MANU!Y40)+(4/5*'Weight '!$B$5*MANU!AN40)+(2/3*'Weight '!$B$8*MANU!BC40)+(0*'Weight '!$B$9*MANU!BR40)+('Weight '!$B$10*MANU!CG40)+('Weight '!$B$11*MANU!CV40)+('Weight '!$B$14*3/5*MANU!DK40)+('Weight '!$B$15*MANU!DZ40)+('Weight '!$B$16*MANU!EO40)</f>
        <v>51.207440933050663</v>
      </c>
      <c r="G65" s="1">
        <f>(0*'Weight '!$B$3*MANU!K40)+(1/3*'Weight '!$B$4*MANU!Z40)+(4/5*'Weight '!$B$5*MANU!AO40)+(2/3*'Weight '!$B$8*MANU!BD40)+(0*'Weight '!$B$9*MANU!BS40)+('Weight '!$B$10*MANU!CH40)+('Weight '!$B$11*MANU!CW40)+('Weight '!$B$14*3/5*MANU!DL40)+('Weight '!$B$15*MANU!EA40)+('Weight '!$B$16*MANU!EP40)</f>
        <v>47.888888477030648</v>
      </c>
      <c r="H65" s="1">
        <f>(0*'Weight '!$B$3*MANU!L40)+(1/3*'Weight '!$B$4*MANU!AA40)+(4/5*'Weight '!$B$5*MANU!AP40)+(2/3*'Weight '!$B$8*MANU!BE40)+(0*'Weight '!$B$9*MANU!BT40)+('Weight '!$B$10*MANU!CI40)+('Weight '!$B$11*MANU!CX40)+('Weight '!$B$14*3/5*MANU!DM40)+('Weight '!$B$15*MANU!EB40)+('Weight '!$B$16*MANU!EQ40)</f>
        <v>50.527684890415173</v>
      </c>
      <c r="I65" s="1">
        <f>(0*'Weight '!$B$3*MANU!M40)+(1/3*'Weight '!$B$4*MANU!AB40)+(4/5*'Weight '!$B$5*MANU!AQ40)+(2/3*'Weight '!$B$8*MANU!BF40)+(0*'Weight '!$B$9*MANU!BU40)+('Weight '!$B$10*MANU!CJ40)+('Weight '!$B$11*MANU!CY40)+('Weight '!$B$14*3/5*MANU!DN40)+('Weight '!$B$15*MANU!EC40)+('Weight '!$B$16*MANU!ER40)</f>
        <v>51.909327935492442</v>
      </c>
      <c r="J65" s="1">
        <f>(0*'Weight '!$B$3*MANU!N40)+(1/3*'Weight '!$B$4*MANU!AC40)+(4/5*'Weight '!$B$5*MANU!AR40)+(2/3*'Weight '!$B$8*MANU!BG40)+(0*'Weight '!$B$9*MANU!BV40)+('Weight '!$B$10*MANU!CK40)+('Weight '!$B$11*MANU!CZ40)+('Weight '!$B$14*3/5*MANU!DO40)+('Weight '!$B$15*MANU!ED40)+('Weight '!$B$16*MANU!ES40)</f>
        <v>43.245900809716566</v>
      </c>
      <c r="K65" s="1">
        <f>(0*'Weight '!$B$3*MANU!O40)+(1/3*'Weight '!$B$4*MANU!AD40)+(4/5*'Weight '!$B$5*MANU!AS40)+(2/3*'Weight '!$B$8*MANU!BH40)+(0*'Weight '!$B$9*MANU!BW40)+('Weight '!$B$10*MANU!CL40)+('Weight '!$B$11*MANU!DA40)+('Weight '!$B$14*3/5*MANU!DP40)+('Weight '!$B$15*MANU!EE40)+('Weight '!$B$16*MANU!ET40)</f>
        <v>39.810460333977467</v>
      </c>
      <c r="L65" s="1">
        <f>(0*'Weight '!$B$3*MANU!P40)+(1/3*'Weight '!$B$4*MANU!AE40)+(4/5*'Weight '!$B$5*MANU!AT40)+(2/3*'Weight '!$B$8*MANU!BI40)+(0*'Weight '!$B$9*MANU!BX40)+('Weight '!$B$10*MANU!CM40)+('Weight '!$B$11*MANU!DB40)+('Weight '!$B$14*3/5*MANU!DQ40)+('Weight '!$B$15*MANU!EF40)+('Weight '!$B$16*MANU!EU40)</f>
        <v>42.351547353426845</v>
      </c>
      <c r="M65" s="1">
        <f>(0*'Weight '!$B$3*MANU!Q40)+(1/3*'Weight '!$B$4*MANU!AF40)+(4/5*'Weight '!$B$5*MANU!AU40)+(2/3*'Weight '!$B$8*MANU!BJ40)+(0*'Weight '!$B$9*MANU!BY40)+('Weight '!$B$10*MANU!CN40)+('Weight '!$B$11*MANU!DC40)+('Weight '!$B$14*3/5*MANU!DR40)+('Weight '!$B$15*MANU!EG40)+('Weight '!$B$16*MANU!EV40)</f>
        <v>41.323024371915061</v>
      </c>
      <c r="N65" s="1">
        <f>(0*'Weight '!$B$3*MANU!R40)+(1/3*'Weight '!$B$4*MANU!AG40)+(4/5*'Weight '!$B$5*MANU!AV40)+(2/3*'Weight '!$B$8*MANU!BK40)+(0*'Weight '!$B$9*MANU!BZ40)+('Weight '!$B$10*MANU!CO40)+('Weight '!$B$11*MANU!DD40)+('Weight '!$B$14*3/5*MANU!DS40)+('Weight '!$B$15*MANU!EH40)+('Weight '!$B$16*MANU!EW40)</f>
        <v>43.638317659352111</v>
      </c>
      <c r="O65" s="1">
        <f>(0*'Weight '!$B$3*MANU!S40)+(1/3*'Weight '!$B$4*MANU!AH40)+(4/5*'Weight '!$B$5*MANU!AW40)+(2/3*'Weight '!$B$8*MANU!BL40)+(0*'Weight '!$B$9*MANU!CA40)+('Weight '!$B$10*MANU!CP40)+('Weight '!$B$11*MANU!DE40)+('Weight '!$B$14*3/5*MANU!DT40)+('Weight '!$B$15*MANU!EI40)+('Weight '!$B$16*MANU!EX40)</f>
        <v>45.43118361153261</v>
      </c>
      <c r="P65" s="1">
        <f>(0*'Weight '!$B$3*MANU!T40)+(1/3*'Weight '!$B$4*MANU!AI40)+(4/5*'Weight '!$B$5*MANU!AX40)+(2/3*'Weight '!$B$8*MANU!BM40)+(0*'Weight '!$B$9*MANU!CB40)+('Weight '!$B$10*MANU!CQ40)+('Weight '!$B$11*MANU!DF40)+('Weight '!$B$14*3/5*MANU!DU40)+('Weight '!$B$15*MANU!EJ40)+('Weight '!$B$16*MANU!EY40)</f>
        <v>43.741864406779662</v>
      </c>
    </row>
    <row r="66" spans="1:16" ht="15">
      <c r="A66" s="1" t="s">
        <v>778</v>
      </c>
      <c r="B66" s="1">
        <f>(0*'Weight '!$B$3*MANU!F41)+(1/3*'Weight '!$B$4*MANU!U41)+(4/5*'Weight '!$B$5*MANU!AJ41)+(2/3*'Weight '!$B$8*MANU!AY41)+(0*'Weight '!$B$9*MANU!BN41)+('Weight '!$B$10*MANU!CC41)+('Weight '!$B$11*MANU!CR41)+('Weight '!$B$14*3/5*MANU!DG41)+('Weight '!$B$15*MANU!DV41)+('Weight '!$B$16*MANU!EK41)</f>
        <v>39.669421392852755</v>
      </c>
      <c r="C66" s="1">
        <f>(0*'Weight '!$B$3*MANU!G41)+(1/3*'Weight '!$B$4*MANU!V41)+(4/5*'Weight '!$B$5*MANU!AK41)+(2/3*'Weight '!$B$8*MANU!AZ41)+(0*'Weight '!$B$9*MANU!BO41)+('Weight '!$B$10*MANU!CD41)+('Weight '!$B$11*MANU!CS41)+('Weight '!$B$14*3/5*MANU!DH41)+('Weight '!$B$15*MANU!DW41)+('Weight '!$B$16*MANU!EL41)</f>
        <v>36.282735833621139</v>
      </c>
      <c r="D66" s="1">
        <f>(0*'Weight '!$B$3*MANU!H41)+(1/3*'Weight '!$B$4*MANU!W41)+(4/5*'Weight '!$B$5*MANU!AL41)+(2/3*'Weight '!$B$8*MANU!BA41)+(0*'Weight '!$B$9*MANU!BP41)+('Weight '!$B$10*MANU!CE41)+('Weight '!$B$11*MANU!CT41)+('Weight '!$B$14*3/5*MANU!DI41)+('Weight '!$B$15*MANU!DX41)+('Weight '!$B$16*MANU!EM41)</f>
        <v>37.322070380485684</v>
      </c>
      <c r="E66" s="1">
        <f>(0*'Weight '!$B$3*MANU!I41)+(1/3*'Weight '!$B$4*MANU!X41)+(4/5*'Weight '!$B$5*MANU!AM41)+(2/3*'Weight '!$B$8*MANU!BB41)+(0*'Weight '!$B$9*MANU!BQ41)+('Weight '!$B$10*MANU!CF41)+('Weight '!$B$11*MANU!CU41)+('Weight '!$B$14*3/5*MANU!DJ41)+('Weight '!$B$15*MANU!DY41)+('Weight '!$B$16*MANU!EN41)</f>
        <v>30.615222555222527</v>
      </c>
      <c r="F66" s="1">
        <f>(0*'Weight '!$B$3*MANU!J41)+(1/3*'Weight '!$B$4*MANU!Y41)+(4/5*'Weight '!$B$5*MANU!AN41)+(2/3*'Weight '!$B$8*MANU!BC41)+(0*'Weight '!$B$9*MANU!BR41)+('Weight '!$B$10*MANU!CG41)+('Weight '!$B$11*MANU!CV41)+('Weight '!$B$14*3/5*MANU!DK41)+('Weight '!$B$15*MANU!DZ41)+('Weight '!$B$16*MANU!EO41)</f>
        <v>27.743133006309719</v>
      </c>
      <c r="G66" s="1">
        <f>(0*'Weight '!$B$3*MANU!K41)+(1/3*'Weight '!$B$4*MANU!Z41)+(4/5*'Weight '!$B$5*MANU!AO41)+(2/3*'Weight '!$B$8*MANU!BD41)+(0*'Weight '!$B$9*MANU!BS41)+('Weight '!$B$10*MANU!CH41)+('Weight '!$B$11*MANU!CW41)+('Weight '!$B$14*3/5*MANU!DL41)+('Weight '!$B$15*MANU!EA41)+('Weight '!$B$16*MANU!EP41)</f>
        <v>25.996423640308521</v>
      </c>
      <c r="H66" s="1">
        <f>(0*'Weight '!$B$3*MANU!L41)+(1/3*'Weight '!$B$4*MANU!AA41)+(4/5*'Weight '!$B$5*MANU!AP41)+(2/3*'Weight '!$B$8*MANU!BE41)+(0*'Weight '!$B$9*MANU!BT41)+('Weight '!$B$10*MANU!CI41)+('Weight '!$B$11*MANU!CX41)+('Weight '!$B$14*3/5*MANU!DM41)+('Weight '!$B$15*MANU!EB41)+('Weight '!$B$16*MANU!EQ41)</f>
        <v>28.224021464646452</v>
      </c>
      <c r="I66" s="1">
        <f>(0*'Weight '!$B$3*MANU!M41)+(1/3*'Weight '!$B$4*MANU!AB41)+(4/5*'Weight '!$B$5*MANU!AQ41)+(2/3*'Weight '!$B$8*MANU!BF41)+(0*'Weight '!$B$9*MANU!BU41)+('Weight '!$B$10*MANU!CJ41)+('Weight '!$B$11*MANU!CY41)+('Weight '!$B$14*3/5*MANU!DN41)+('Weight '!$B$15*MANU!EC41)+('Weight '!$B$16*MANU!ER41)</f>
        <v>29.198289473684184</v>
      </c>
      <c r="J66" s="1">
        <f>(0*'Weight '!$B$3*MANU!N41)+(1/3*'Weight '!$B$4*MANU!AC41)+(4/5*'Weight '!$B$5*MANU!AR41)+(2/3*'Weight '!$B$8*MANU!BG41)+(0*'Weight '!$B$9*MANU!BV41)+('Weight '!$B$10*MANU!CK41)+('Weight '!$B$11*MANU!CZ41)+('Weight '!$B$14*3/5*MANU!DO41)+('Weight '!$B$15*MANU!ED41)+('Weight '!$B$16*MANU!ES41)</f>
        <v>30.677740435544784</v>
      </c>
      <c r="K66" s="1">
        <f>(0*'Weight '!$B$3*MANU!O41)+(1/3*'Weight '!$B$4*MANU!AD41)+(4/5*'Weight '!$B$5*MANU!AS41)+(2/3*'Weight '!$B$8*MANU!BH41)+(0*'Weight '!$B$9*MANU!BW41)+('Weight '!$B$10*MANU!CL41)+('Weight '!$B$11*MANU!DA41)+('Weight '!$B$14*3/5*MANU!DP41)+('Weight '!$B$15*MANU!EE41)+('Weight '!$B$16*MANU!ET41)</f>
        <v>28.562192863798927</v>
      </c>
      <c r="L66" s="1">
        <f>(0*'Weight '!$B$3*MANU!P41)+(1/3*'Weight '!$B$4*MANU!AE41)+(4/5*'Weight '!$B$5*MANU!AT41)+(2/3*'Weight '!$B$8*MANU!BI41)+(0*'Weight '!$B$9*MANU!BX41)+('Weight '!$B$10*MANU!CM41)+('Weight '!$B$11*MANU!DB41)+('Weight '!$B$14*3/5*MANU!DQ41)+('Weight '!$B$15*MANU!EF41)+('Weight '!$B$16*MANU!EU41)</f>
        <v>27.074520625486429</v>
      </c>
      <c r="M66" s="1">
        <f>(0*'Weight '!$B$3*MANU!Q41)+(1/3*'Weight '!$B$4*MANU!AF41)+(4/5*'Weight '!$B$5*MANU!AU41)+(2/3*'Weight '!$B$8*MANU!BJ41)+(0*'Weight '!$B$9*MANU!BY41)+('Weight '!$B$10*MANU!CN41)+('Weight '!$B$11*MANU!DC41)+('Weight '!$B$14*3/5*MANU!DR41)+('Weight '!$B$15*MANU!EG41)+('Weight '!$B$16*MANU!EV41)</f>
        <v>0</v>
      </c>
      <c r="N66" s="1">
        <f>(0*'Weight '!$B$3*MANU!R41)+(1/3*'Weight '!$B$4*MANU!AG41)+(4/5*'Weight '!$B$5*MANU!AV41)+(2/3*'Weight '!$B$8*MANU!BK41)+(0*'Weight '!$B$9*MANU!BZ41)+('Weight '!$B$10*MANU!CO41)+('Weight '!$B$11*MANU!DD41)+('Weight '!$B$14*3/5*MANU!DS41)+('Weight '!$B$15*MANU!EH41)+('Weight '!$B$16*MANU!EW41)</f>
        <v>0</v>
      </c>
      <c r="O66" s="1">
        <f>(0*'Weight '!$B$3*MANU!S41)+(1/3*'Weight '!$B$4*MANU!AH41)+(4/5*'Weight '!$B$5*MANU!AW41)+(2/3*'Weight '!$B$8*MANU!BL41)+(0*'Weight '!$B$9*MANU!CA41)+('Weight '!$B$10*MANU!CP41)+('Weight '!$B$11*MANU!DE41)+('Weight '!$B$14*3/5*MANU!DT41)+('Weight '!$B$15*MANU!EI41)+('Weight '!$B$16*MANU!EX41)</f>
        <v>0</v>
      </c>
      <c r="P66" s="1">
        <f>(0*'Weight '!$B$3*MANU!T41)+(1/3*'Weight '!$B$4*MANU!AI41)+(4/5*'Weight '!$B$5*MANU!AX41)+(2/3*'Weight '!$B$8*MANU!BM41)+(0*'Weight '!$B$9*MANU!CB41)+('Weight '!$B$10*MANU!CQ41)+('Weight '!$B$11*MANU!DF41)+('Weight '!$B$14*3/5*MANU!DU41)+('Weight '!$B$15*MANU!EJ41)+('Weight '!$B$16*MANU!EY41)</f>
        <v>0</v>
      </c>
    </row>
    <row r="67" spans="1:16" ht="15">
      <c r="A67" s="1" t="s">
        <v>655</v>
      </c>
      <c r="B67" s="1">
        <f>(0*'Weight '!$B$3*MANU!F42)+(1/3*'Weight '!$B$4*MANU!U42)+(4/5*'Weight '!$B$5*MANU!AJ42)+(2/3*'Weight '!$B$8*MANU!AY42)+(0*'Weight '!$B$9*MANU!BN42)+('Weight '!$B$10*MANU!CC42)+('Weight '!$B$11*MANU!CR42)+('Weight '!$B$14*3/5*MANU!DG42)+('Weight '!$B$15*MANU!DV42)+('Weight '!$B$16*MANU!EK42)</f>
        <v>33.395577936370273</v>
      </c>
      <c r="C67" s="1">
        <f>(0*'Weight '!$B$3*MANU!G42)+(1/3*'Weight '!$B$4*MANU!V42)+(4/5*'Weight '!$B$5*MANU!AK42)+(2/3*'Weight '!$B$8*MANU!AZ42)+(0*'Weight '!$B$9*MANU!BO42)+('Weight '!$B$10*MANU!CD42)+('Weight '!$B$11*MANU!CS42)+('Weight '!$B$14*3/5*MANU!DH42)+('Weight '!$B$15*MANU!DW42)+('Weight '!$B$16*MANU!EL42)</f>
        <v>30.114177968202242</v>
      </c>
      <c r="D67" s="1">
        <f>(0*'Weight '!$B$3*MANU!H42)+(1/3*'Weight '!$B$4*MANU!W42)+(4/5*'Weight '!$B$5*MANU!AL42)+(2/3*'Weight '!$B$8*MANU!BA42)+(0*'Weight '!$B$9*MANU!BP42)+('Weight '!$B$10*MANU!CE42)+('Weight '!$B$11*MANU!CT42)+('Weight '!$B$14*3/5*MANU!DI42)+('Weight '!$B$15*MANU!DX42)+('Weight '!$B$16*MANU!EM42)</f>
        <v>27.014437376881528</v>
      </c>
      <c r="E67" s="1">
        <f>(0*'Weight '!$B$3*MANU!I42)+(1/3*'Weight '!$B$4*MANU!X42)+(4/5*'Weight '!$B$5*MANU!AM42)+(2/3*'Weight '!$B$8*MANU!BB42)+(0*'Weight '!$B$9*MANU!BQ42)+('Weight '!$B$10*MANU!CF42)+('Weight '!$B$11*MANU!CU42)+('Weight '!$B$14*3/5*MANU!DJ42)+('Weight '!$B$15*MANU!DY42)+('Weight '!$B$16*MANU!EN42)</f>
        <v>22.92964671255546</v>
      </c>
      <c r="F67" s="1">
        <f>(0*'Weight '!$B$3*MANU!J42)+(1/3*'Weight '!$B$4*MANU!Y42)+(4/5*'Weight '!$B$5*MANU!AN42)+(2/3*'Weight '!$B$8*MANU!BC42)+(0*'Weight '!$B$9*MANU!BR42)+('Weight '!$B$10*MANU!CG42)+('Weight '!$B$11*MANU!CV42)+('Weight '!$B$14*3/5*MANU!DK42)+('Weight '!$B$15*MANU!DZ42)+('Weight '!$B$16*MANU!EO42)</f>
        <v>0</v>
      </c>
      <c r="G67" s="1">
        <f>(0*'Weight '!$B$3*MANU!K42)+(1/3*'Weight '!$B$4*MANU!Z42)+(4/5*'Weight '!$B$5*MANU!AO42)+(2/3*'Weight '!$B$8*MANU!BD42)+(0*'Weight '!$B$9*MANU!BS42)+('Weight '!$B$10*MANU!CH42)+('Weight '!$B$11*MANU!CW42)+('Weight '!$B$14*3/5*MANU!DL42)+('Weight '!$B$15*MANU!EA42)+('Weight '!$B$16*MANU!EP42)</f>
        <v>0</v>
      </c>
      <c r="H67" s="1">
        <f>(0*'Weight '!$B$3*MANU!L42)+(1/3*'Weight '!$B$4*MANU!AA42)+(4/5*'Weight '!$B$5*MANU!AP42)+(2/3*'Weight '!$B$8*MANU!BE42)+(0*'Weight '!$B$9*MANU!BT42)+('Weight '!$B$10*MANU!CI42)+('Weight '!$B$11*MANU!CX42)+('Weight '!$B$14*3/5*MANU!DM42)+('Weight '!$B$15*MANU!EB42)+('Weight '!$B$16*MANU!EQ42)</f>
        <v>0</v>
      </c>
      <c r="I67" s="1">
        <f>(0*'Weight '!$B$3*MANU!M42)+(1/3*'Weight '!$B$4*MANU!AB42)+(4/5*'Weight '!$B$5*MANU!AQ42)+(2/3*'Weight '!$B$8*MANU!BF42)+(0*'Weight '!$B$9*MANU!BU42)+('Weight '!$B$10*MANU!CJ42)+('Weight '!$B$11*MANU!CY42)+('Weight '!$B$14*3/5*MANU!DN42)+('Weight '!$B$15*MANU!EC42)+('Weight '!$B$16*MANU!ER42)</f>
        <v>0</v>
      </c>
      <c r="J67" s="1">
        <f>(0*'Weight '!$B$3*MANU!N42)+(1/3*'Weight '!$B$4*MANU!AC42)+(4/5*'Weight '!$B$5*MANU!AR42)+(2/3*'Weight '!$B$8*MANU!BG42)+(0*'Weight '!$B$9*MANU!BV42)+('Weight '!$B$10*MANU!CK42)+('Weight '!$B$11*MANU!CZ42)+('Weight '!$B$14*3/5*MANU!DO42)+('Weight '!$B$15*MANU!ED42)+('Weight '!$B$16*MANU!ES42)</f>
        <v>0</v>
      </c>
      <c r="K67" s="1">
        <f>(0*'Weight '!$B$3*MANU!O42)+(1/3*'Weight '!$B$4*MANU!AD42)+(4/5*'Weight '!$B$5*MANU!AS42)+(2/3*'Weight '!$B$8*MANU!BH42)+(0*'Weight '!$B$9*MANU!BW42)+('Weight '!$B$10*MANU!CL42)+('Weight '!$B$11*MANU!DA42)+('Weight '!$B$14*3/5*MANU!DP42)+('Weight '!$B$15*MANU!EE42)+('Weight '!$B$16*MANU!ET42)</f>
        <v>0</v>
      </c>
      <c r="L67" s="1">
        <f>(0*'Weight '!$B$3*MANU!P42)+(1/3*'Weight '!$B$4*MANU!AE42)+(4/5*'Weight '!$B$5*MANU!AT42)+(2/3*'Weight '!$B$8*MANU!BI42)+(0*'Weight '!$B$9*MANU!BX42)+('Weight '!$B$10*MANU!CM42)+('Weight '!$B$11*MANU!DB42)+('Weight '!$B$14*3/5*MANU!DQ42)+('Weight '!$B$15*MANU!EF42)+('Weight '!$B$16*MANU!EU42)</f>
        <v>0</v>
      </c>
      <c r="M67" s="1">
        <f>(0*'Weight '!$B$3*MANU!Q42)+(1/3*'Weight '!$B$4*MANU!AF42)+(4/5*'Weight '!$B$5*MANU!AU42)+(2/3*'Weight '!$B$8*MANU!BJ42)+(0*'Weight '!$B$9*MANU!BY42)+('Weight '!$B$10*MANU!CN42)+('Weight '!$B$11*MANU!DC42)+('Weight '!$B$14*3/5*MANU!DR42)+('Weight '!$B$15*MANU!EG42)+('Weight '!$B$16*MANU!EV42)</f>
        <v>0</v>
      </c>
      <c r="N67" s="1">
        <f>(0*'Weight '!$B$3*MANU!R42)+(1/3*'Weight '!$B$4*MANU!AG42)+(4/5*'Weight '!$B$5*MANU!AV42)+(2/3*'Weight '!$B$8*MANU!BK42)+(0*'Weight '!$B$9*MANU!BZ42)+('Weight '!$B$10*MANU!CO42)+('Weight '!$B$11*MANU!DD42)+('Weight '!$B$14*3/5*MANU!DS42)+('Weight '!$B$15*MANU!EH42)+('Weight '!$B$16*MANU!EW42)</f>
        <v>0</v>
      </c>
      <c r="O67" s="1">
        <f>(0*'Weight '!$B$3*MANU!S42)+(1/3*'Weight '!$B$4*MANU!AH42)+(4/5*'Weight '!$B$5*MANU!AW42)+(2/3*'Weight '!$B$8*MANU!BL42)+(0*'Weight '!$B$9*MANU!CA42)+('Weight '!$B$10*MANU!CP42)+('Weight '!$B$11*MANU!DE42)+('Weight '!$B$14*3/5*MANU!DT42)+('Weight '!$B$15*MANU!EI42)+('Weight '!$B$16*MANU!EX42)</f>
        <v>0</v>
      </c>
      <c r="P67" s="1">
        <f>(0*'Weight '!$B$3*MANU!T42)+(1/3*'Weight '!$B$4*MANU!AI42)+(4/5*'Weight '!$B$5*MANU!AX42)+(2/3*'Weight '!$B$8*MANU!BM42)+(0*'Weight '!$B$9*MANU!CB42)+('Weight '!$B$10*MANU!CQ42)+('Weight '!$B$11*MANU!DF42)+('Weight '!$B$14*3/5*MANU!DU42)+('Weight '!$B$15*MANU!EJ42)+('Weight '!$B$16*MANU!EY42)</f>
        <v>0</v>
      </c>
    </row>
  </sheetData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1bcf5fb3-daa0-432d-be81-5a0539c41fc8}">
  <sheetPr codeName="Sheet29"/>
  <dimension ref="A1:P49"/>
  <sheetViews>
    <sheetView workbookViewId="0" topLeftCell="A17">
      <selection pane="topLeft" activeCell="B27" sqref="B27:P49"/>
    </sheetView>
  </sheetViews>
  <sheetFormatPr defaultColWidth="11.4242857142857" defaultRowHeight="15"/>
  <cols>
    <col min="1" max="1" width="22.8571428571429" style="1" bestFit="1" customWidth="1"/>
    <col min="2" max="16384" width="11.4285714285714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6" ht="15">
      <c r="A2" s="1" t="s">
        <v>532</v>
      </c>
      <c r="B2" s="1">
        <f>(0*'Weight '!$B$3*MANU!F6)+(0*'Weight '!$B$4*MANU!U6)+(1/5*'Weight '!$B$5*MANU!AJ6)+(1/3*'Weight '!$B$8*MANU!AY6)+('Weight '!$B$9*MANU!BN6)+('Weight '!$B$10*MANU!CC6)+(3/5*'Weight '!$B$11*MANU!CR6)+(1/5*'Weight '!$B$14*MANU!DG6)+('Weight '!$B$15*0*MANU!DV6)+('Weight '!$B$16*0*MANU!EK6)</f>
        <v>12.765056369216047</v>
      </c>
      <c r="C2" s="1">
        <f>(0*'Weight '!$B$3*MANU!G6)+(0*'Weight '!$B$4*MANU!V6)+(1/5*'Weight '!$B$5*MANU!AK6)+(1/3*'Weight '!$B$8*MANU!AZ6)+('Weight '!$B$9*MANU!BO6)+('Weight '!$B$10*MANU!CD6)+(3/5*'Weight '!$B$11*MANU!CS6)+(1/5*'Weight '!$B$14*MANU!DH6)+('Weight '!$B$15*0*MANU!DW6)+('Weight '!$B$16*0*MANU!EL6)</f>
        <v>12.447024628971665</v>
      </c>
      <c r="D2" s="1">
        <f>(0*'Weight '!$B$3*MANU!H6)+(0*'Weight '!$B$4*MANU!W6)+(1/5*'Weight '!$B$5*MANU!AL6)+(1/3*'Weight '!$B$8*MANU!BA6)+('Weight '!$B$9*MANU!BP6)+('Weight '!$B$10*MANU!CE6)+(3/5*'Weight '!$B$11*MANU!CT6)+(1/5*'Weight '!$B$14*MANU!DI6)+('Weight '!$B$15*0*MANU!DX6)+('Weight '!$B$16*0*MANU!EM6)</f>
        <v>13.907910566525144</v>
      </c>
      <c r="E2" s="1">
        <f>(0*'Weight '!$B$3*MANU!I6)+(0*'Weight '!$B$4*MANU!X6)+(1/5*'Weight '!$B$5*MANU!AM6)+(1/3*'Weight '!$B$8*MANU!BB6)+('Weight '!$B$9*MANU!BQ6)+('Weight '!$B$10*MANU!CF6)+(3/5*'Weight '!$B$11*MANU!CU6)+(1/5*'Weight '!$B$14*MANU!DJ6)+('Weight '!$B$15*0*MANU!DY6)+('Weight '!$B$16*0*MANU!EN6)</f>
        <v>12.698411420530697</v>
      </c>
      <c r="F2" s="1">
        <f>(0*'Weight '!$B$3*MANU!J6)+(0*'Weight '!$B$4*MANU!Y6)+(1/5*'Weight '!$B$5*MANU!AN6)+(1/3*'Weight '!$B$8*MANU!BC6)+('Weight '!$B$9*MANU!BR6)+('Weight '!$B$10*MANU!CG6)+(3/5*'Weight '!$B$11*MANU!CV6)+(1/5*'Weight '!$B$14*MANU!DK6)+('Weight '!$B$15*0*MANU!DZ6)+('Weight '!$B$16*0*MANU!EO6)</f>
        <v>0</v>
      </c>
      <c r="G2" s="1">
        <f>(0*'Weight '!$B$3*MANU!K6)+(0*'Weight '!$B$4*MANU!Z6)+(1/5*'Weight '!$B$5*MANU!AO6)+(1/3*'Weight '!$B$8*MANU!BD6)+('Weight '!$B$9*MANU!BS6)+('Weight '!$B$10*MANU!CH6)+(3/5*'Weight '!$B$11*MANU!CW6)+(1/5*'Weight '!$B$14*MANU!DL6)+('Weight '!$B$15*0*MANU!EA6)+('Weight '!$B$16*0*MANU!EP6)</f>
        <v>0</v>
      </c>
      <c r="H2" s="1">
        <f>(0*'Weight '!$B$3*MANU!L6)+(0*'Weight '!$B$4*MANU!AA6)+(1/5*'Weight '!$B$5*MANU!AP6)+(1/3*'Weight '!$B$8*MANU!BE6)+('Weight '!$B$9*MANU!BT6)+('Weight '!$B$10*MANU!CI6)+(3/5*'Weight '!$B$11*MANU!CX6)+(1/5*'Weight '!$B$14*MANU!DM6)+('Weight '!$B$15*0*MANU!EB6)+('Weight '!$B$16*0*MANU!EQ6)</f>
        <v>0</v>
      </c>
      <c r="I2" s="1">
        <f>(0*'Weight '!$B$3*MANU!M6)+(0*'Weight '!$B$4*MANU!AB6)+(1/5*'Weight '!$B$5*MANU!AQ6)+(1/3*'Weight '!$B$8*MANU!BF6)+('Weight '!$B$9*MANU!BU6)+('Weight '!$B$10*MANU!CJ6)+(3/5*'Weight '!$B$11*MANU!CY6)+(1/5*'Weight '!$B$14*MANU!DN6)+('Weight '!$B$15*0*MANU!EC6)+('Weight '!$B$16*0*MANU!ER6)</f>
        <v>0</v>
      </c>
      <c r="J2" s="1">
        <f>(0*'Weight '!$B$3*MANU!N6)+(0*'Weight '!$B$4*MANU!AC6)+(1/5*'Weight '!$B$5*MANU!AR6)+(1/3*'Weight '!$B$8*MANU!BG6)+('Weight '!$B$9*MANU!BV6)+('Weight '!$B$10*MANU!CK6)+(3/5*'Weight '!$B$11*MANU!CZ6)+(1/5*'Weight '!$B$14*MANU!DO6)+('Weight '!$B$15*0*MANU!ED6)+('Weight '!$B$16*0*MANU!ES6)</f>
        <v>0</v>
      </c>
      <c r="K2" s="1">
        <f>(0*'Weight '!$B$3*MANU!O6)+(0*'Weight '!$B$4*MANU!AD6)+(1/5*'Weight '!$B$5*MANU!AS6)+(1/3*'Weight '!$B$8*MANU!BH6)+('Weight '!$B$9*MANU!BW6)+('Weight '!$B$10*MANU!CL6)+(3/5*'Weight '!$B$11*MANU!DA6)+(1/5*'Weight '!$B$14*MANU!DP6)+('Weight '!$B$15*0*MANU!EE6)+('Weight '!$B$16*0*MANU!ET6)</f>
        <v>0</v>
      </c>
      <c r="L2" s="1">
        <f>(0*'Weight '!$B$3*MANU!P6)+(0*'Weight '!$B$4*MANU!AE6)+(1/5*'Weight '!$B$5*MANU!AT6)+(1/3*'Weight '!$B$8*MANU!BI6)+('Weight '!$B$9*MANU!BX6)+('Weight '!$B$10*MANU!CM6)+(3/5*'Weight '!$B$11*MANU!DB6)+(1/5*'Weight '!$B$14*MANU!DQ6)+('Weight '!$B$15*0*MANU!EF6)+('Weight '!$B$16*0*MANU!EU6)</f>
        <v>0</v>
      </c>
      <c r="M2" s="1">
        <f>(0*'Weight '!$B$3*MANU!Q6)+(0*'Weight '!$B$4*MANU!AF6)+(1/5*'Weight '!$B$5*MANU!AU6)+(1/3*'Weight '!$B$8*MANU!BJ6)+('Weight '!$B$9*MANU!BY6)+('Weight '!$B$10*MANU!CN6)+(3/5*'Weight '!$B$11*MANU!DC6)+(1/5*'Weight '!$B$14*MANU!DR6)+('Weight '!$B$15*0*MANU!EG6)+('Weight '!$B$16*0*MANU!EV6)</f>
        <v>0</v>
      </c>
      <c r="N2" s="1">
        <f>(0*'Weight '!$B$3*MANU!R6)+(0*'Weight '!$B$4*MANU!AG6)+(1/5*'Weight '!$B$5*MANU!AV6)+(1/3*'Weight '!$B$8*MANU!BK6)+('Weight '!$B$9*MANU!BZ6)+('Weight '!$B$10*MANU!CO6)+(3/5*'Weight '!$B$11*MANU!DD6)+(1/5*'Weight '!$B$14*MANU!DS6)+('Weight '!$B$15*0*MANU!EH6)+('Weight '!$B$16*0*MANU!EW6)</f>
        <v>0</v>
      </c>
      <c r="O2" s="1">
        <f>(0*'Weight '!$B$3*MANU!S6)+(0*'Weight '!$B$4*MANU!AH6)+(1/5*'Weight '!$B$5*MANU!AW6)+(1/3*'Weight '!$B$8*MANU!BL6)+('Weight '!$B$9*MANU!CA6)+('Weight '!$B$10*MANU!CP6)+(3/5*'Weight '!$B$11*MANU!DE6)+(1/5*'Weight '!$B$14*MANU!DT6)+('Weight '!$B$15*0*MANU!EI6)+('Weight '!$B$16*0*MANU!EX6)</f>
        <v>0</v>
      </c>
      <c r="P2" s="1">
        <f>(0*'Weight '!$B$3*MANU!T6)+(0*'Weight '!$B$4*MANU!AI6)+(1/5*'Weight '!$B$5*MANU!AX6)+(1/3*'Weight '!$B$8*MANU!BM6)+('Weight '!$B$9*MANU!CB6)+('Weight '!$B$10*MANU!CQ6)+(3/5*'Weight '!$B$11*MANU!DF6)+(1/5*'Weight '!$B$14*MANU!DU6)+('Weight '!$B$15*0*MANU!EJ6)+('Weight '!$B$16*0*MANU!EY6)</f>
        <v>0</v>
      </c>
    </row>
    <row r="3" spans="1:16" ht="15">
      <c r="A3" s="1" t="s">
        <v>555</v>
      </c>
      <c r="B3" s="1">
        <f>(0*'Weight '!$B$3*MANU!F7)+(0*'Weight '!$B$4*MANU!U7)+(1/5*'Weight '!$B$5*MANU!AJ7)+(1/3*'Weight '!$B$8*MANU!AY7)+('Weight '!$B$9*MANU!BN7)+('Weight '!$B$10*MANU!CC7)+(3/5*'Weight '!$B$11*MANU!CR7)+(1/5*'Weight '!$B$14*MANU!DG7)+('Weight '!$B$15*0*MANU!DV7)+('Weight '!$B$16*0*MANU!EK7)</f>
        <v>16.174854250980193</v>
      </c>
      <c r="C3" s="1">
        <f>(0*'Weight '!$B$3*MANU!G7)+(0*'Weight '!$B$4*MANU!V7)+(1/5*'Weight '!$B$5*MANU!AK7)+(1/3*'Weight '!$B$8*MANU!AZ7)+('Weight '!$B$9*MANU!BO7)+('Weight '!$B$10*MANU!CD7)+(3/5*'Weight '!$B$11*MANU!CS7)+(1/5*'Weight '!$B$14*MANU!DH7)+('Weight '!$B$15*0*MANU!DW7)+('Weight '!$B$16*0*MANU!EL7)</f>
        <v>15.885545759548668</v>
      </c>
      <c r="D3" s="1">
        <f>(0*'Weight '!$B$3*MANU!H7)+(0*'Weight '!$B$4*MANU!W7)+(1/5*'Weight '!$B$5*MANU!AL7)+(1/3*'Weight '!$B$8*MANU!BA7)+('Weight '!$B$9*MANU!BP7)+('Weight '!$B$10*MANU!CE7)+(3/5*'Weight '!$B$11*MANU!CT7)+(1/5*'Weight '!$B$14*MANU!DI7)+('Weight '!$B$15*0*MANU!DX7)+('Weight '!$B$16*0*MANU!EM7)</f>
        <v>17.648386363579736</v>
      </c>
      <c r="E3" s="1">
        <f>(0*'Weight '!$B$3*MANU!I7)+(0*'Weight '!$B$4*MANU!X7)+(1/5*'Weight '!$B$5*MANU!AM7)+(1/3*'Weight '!$B$8*MANU!BB7)+('Weight '!$B$9*MANU!BQ7)+('Weight '!$B$10*MANU!CF7)+(3/5*'Weight '!$B$11*MANU!CU7)+(1/5*'Weight '!$B$14*MANU!DJ7)+('Weight '!$B$15*0*MANU!DY7)+('Weight '!$B$16*0*MANU!EN7)</f>
        <v>17.658733606660135</v>
      </c>
      <c r="F3" s="1">
        <f>(0*'Weight '!$B$3*MANU!J7)+(0*'Weight '!$B$4*MANU!Y7)+(1/5*'Weight '!$B$5*MANU!AN7)+(1/3*'Weight '!$B$8*MANU!BC7)+('Weight '!$B$9*MANU!BR7)+('Weight '!$B$10*MANU!CG7)+(3/5*'Weight '!$B$11*MANU!CV7)+(1/5*'Weight '!$B$14*MANU!DK7)+('Weight '!$B$15*0*MANU!DZ7)+('Weight '!$B$16*0*MANU!EO7)</f>
        <v>11.740071466994532</v>
      </c>
      <c r="G3" s="1">
        <f>(0*'Weight '!$B$3*MANU!K7)+(0*'Weight '!$B$4*MANU!Z7)+(1/5*'Weight '!$B$5*MANU!AO7)+(1/3*'Weight '!$B$8*MANU!BD7)+('Weight '!$B$9*MANU!BS7)+('Weight '!$B$10*MANU!CH7)+(3/5*'Weight '!$B$11*MANU!CW7)+(1/5*'Weight '!$B$14*MANU!DL7)+('Weight '!$B$15*0*MANU!EA7)+('Weight '!$B$16*0*MANU!EP7)</f>
        <v>13.254896994258688</v>
      </c>
      <c r="H3" s="1">
        <f>(0*'Weight '!$B$3*MANU!L7)+(0*'Weight '!$B$4*MANU!AA7)+(1/5*'Weight '!$B$5*MANU!AP7)+(1/3*'Weight '!$B$8*MANU!BE7)+('Weight '!$B$9*MANU!BT7)+('Weight '!$B$10*MANU!CI7)+(3/5*'Weight '!$B$11*MANU!CX7)+(1/5*'Weight '!$B$14*MANU!DM7)+('Weight '!$B$15*0*MANU!EB7)+('Weight '!$B$16*0*MANU!EQ7)</f>
        <v>6.6797493530048619</v>
      </c>
      <c r="I3" s="1">
        <f>(0*'Weight '!$B$3*MANU!M7)+(0*'Weight '!$B$4*MANU!AB7)+(1/5*'Weight '!$B$5*MANU!AQ7)+(1/3*'Weight '!$B$8*MANU!BF7)+('Weight '!$B$9*MANU!BU7)+('Weight '!$B$10*MANU!CJ7)+(3/5*'Weight '!$B$11*MANU!CY7)+(1/5*'Weight '!$B$14*MANU!DN7)+('Weight '!$B$15*0*MANU!EC7)+('Weight '!$B$16*0*MANU!ER7)</f>
        <v>7.6553683270281585</v>
      </c>
      <c r="J3" s="1">
        <f>(0*'Weight '!$B$3*MANU!N7)+(0*'Weight '!$B$4*MANU!AC7)+(1/5*'Weight '!$B$5*MANU!AR7)+(1/3*'Weight '!$B$8*MANU!BG7)+('Weight '!$B$9*MANU!BV7)+('Weight '!$B$10*MANU!CK7)+(3/5*'Weight '!$B$11*MANU!CZ7)+(1/5*'Weight '!$B$14*MANU!DO7)+('Weight '!$B$15*0*MANU!ED7)+('Weight '!$B$16*0*MANU!ES7)</f>
        <v>13.206781376518213</v>
      </c>
      <c r="K3" s="1">
        <f>(0*'Weight '!$B$3*MANU!O7)+(0*'Weight '!$B$4*MANU!AD7)+(1/5*'Weight '!$B$5*MANU!AS7)+(1/3*'Weight '!$B$8*MANU!BH7)+('Weight '!$B$9*MANU!BW7)+('Weight '!$B$10*MANU!CL7)+(3/5*'Weight '!$B$11*MANU!DA7)+(1/5*'Weight '!$B$14*MANU!DP7)+('Weight '!$B$15*0*MANU!EE7)+('Weight '!$B$16*0*MANU!ET7)</f>
        <v>12.858552179050763</v>
      </c>
      <c r="L3" s="1">
        <f>(0*'Weight '!$B$3*MANU!P7)+(0*'Weight '!$B$4*MANU!AE7)+(1/5*'Weight '!$B$5*MANU!AT7)+(1/3*'Weight '!$B$8*MANU!BI7)+('Weight '!$B$9*MANU!BX7)+('Weight '!$B$10*MANU!CM7)+(3/5*'Weight '!$B$11*MANU!DB7)+(1/5*'Weight '!$B$14*MANU!DQ7)+('Weight '!$B$15*0*MANU!EF7)+('Weight '!$B$16*0*MANU!EU7)</f>
        <v>10.72452149881356</v>
      </c>
      <c r="M3" s="1">
        <f>(0*'Weight '!$B$3*MANU!Q7)+(0*'Weight '!$B$4*MANU!AF7)+(1/5*'Weight '!$B$5*MANU!AU7)+(1/3*'Weight '!$B$8*MANU!BJ7)+('Weight '!$B$9*MANU!BY7)+('Weight '!$B$10*MANU!CN7)+(3/5*'Weight '!$B$11*MANU!DC7)+(1/5*'Weight '!$B$14*MANU!DR7)+('Weight '!$B$15*0*MANU!EG7)+('Weight '!$B$16*0*MANU!EV7)</f>
        <v>9.9801699198523046</v>
      </c>
      <c r="N3" s="1">
        <f>(0*'Weight '!$B$3*MANU!R7)+(0*'Weight '!$B$4*MANU!AG7)+(1/5*'Weight '!$B$5*MANU!AV7)+(1/3*'Weight '!$B$8*MANU!BK7)+('Weight '!$B$9*MANU!BZ7)+('Weight '!$B$10*MANU!CO7)+(3/5*'Weight '!$B$11*MANU!DD7)+(1/5*'Weight '!$B$14*MANU!DS7)+('Weight '!$B$15*0*MANU!EH7)+('Weight '!$B$16*0*MANU!EW7)</f>
        <v>9.4339147286821596</v>
      </c>
      <c r="O3" s="1">
        <f>(0*'Weight '!$B$3*MANU!S7)+(0*'Weight '!$B$4*MANU!AH7)+(1/5*'Weight '!$B$5*MANU!AW7)+(1/3*'Weight '!$B$8*MANU!BL7)+('Weight '!$B$9*MANU!CA7)+('Weight '!$B$10*MANU!CP7)+(3/5*'Weight '!$B$11*MANU!DE7)+(1/5*'Weight '!$B$14*MANU!DT7)+('Weight '!$B$15*0*MANU!EI7)+('Weight '!$B$16*0*MANU!EX7)</f>
        <v>12.371869228688041</v>
      </c>
      <c r="P3" s="1">
        <f>(0*'Weight '!$B$3*MANU!T7)+(0*'Weight '!$B$4*MANU!AI7)+(1/5*'Weight '!$B$5*MANU!AX7)+(1/3*'Weight '!$B$8*MANU!BM7)+('Weight '!$B$9*MANU!CB7)+('Weight '!$B$10*MANU!CQ7)+(3/5*'Weight '!$B$11*MANU!DF7)+(1/5*'Weight '!$B$14*MANU!DU7)+('Weight '!$B$15*0*MANU!EJ7)+('Weight '!$B$16*0*MANU!EY7)</f>
        <v>0</v>
      </c>
    </row>
    <row r="4" spans="1:16" ht="15">
      <c r="A4" s="1" t="s">
        <v>582</v>
      </c>
      <c r="B4" s="1">
        <f>(0*'Weight '!$B$3*MANU!F8)+(0*'Weight '!$B$4*MANU!U8)+(1/5*'Weight '!$B$5*MANU!AJ8)+(1/3*'Weight '!$B$8*MANU!AY8)+('Weight '!$B$9*MANU!BN8)+('Weight '!$B$10*MANU!CC8)+(3/5*'Weight '!$B$11*MANU!CR8)+(1/5*'Weight '!$B$14*MANU!DG8)+('Weight '!$B$15*0*MANU!DV8)+('Weight '!$B$16*0*MANU!EK8)</f>
        <v>23.834373693386652</v>
      </c>
      <c r="C4" s="1">
        <f>(0*'Weight '!$B$3*MANU!G8)+(0*'Weight '!$B$4*MANU!V8)+(1/5*'Weight '!$B$5*MANU!AK8)+(1/3*'Weight '!$B$8*MANU!AZ8)+('Weight '!$B$9*MANU!BO8)+('Weight '!$B$10*MANU!CD8)+(3/5*'Weight '!$B$11*MANU!CS8)+(1/5*'Weight '!$B$14*MANU!DH8)+('Weight '!$B$15*0*MANU!DW8)+('Weight '!$B$16*0*MANU!EL8)</f>
        <v>23.748477892193574</v>
      </c>
      <c r="D4" s="1">
        <f>(0*'Weight '!$B$3*MANU!H8)+(0*'Weight '!$B$4*MANU!W8)+(1/5*'Weight '!$B$5*MANU!AL8)+(1/3*'Weight '!$B$8*MANU!BA8)+('Weight '!$B$9*MANU!BP8)+('Weight '!$B$10*MANU!CE8)+(3/5*'Weight '!$B$11*MANU!CT8)+(1/5*'Weight '!$B$14*MANU!DI8)+('Weight '!$B$15*0*MANU!DX8)+('Weight '!$B$16*0*MANU!EM8)</f>
        <v>24.411521063892842</v>
      </c>
      <c r="E4" s="1">
        <f>(0*'Weight '!$B$3*MANU!I8)+(0*'Weight '!$B$4*MANU!X8)+(1/5*'Weight '!$B$5*MANU!AM8)+(1/3*'Weight '!$B$8*MANU!BB8)+('Weight '!$B$9*MANU!BQ8)+('Weight '!$B$10*MANU!CF8)+(3/5*'Weight '!$B$11*MANU!CU8)+(1/5*'Weight '!$B$14*MANU!DJ8)+('Weight '!$B$15*0*MANU!DY8)+('Weight '!$B$16*0*MANU!EN8)</f>
        <v>22.75894863211213</v>
      </c>
      <c r="F4" s="1">
        <f>(0*'Weight '!$B$3*MANU!J8)+(0*'Weight '!$B$4*MANU!Y8)+(1/5*'Weight '!$B$5*MANU!AN8)+(1/3*'Weight '!$B$8*MANU!BC8)+('Weight '!$B$9*MANU!BR8)+('Weight '!$B$10*MANU!CG8)+(3/5*'Weight '!$B$11*MANU!CV8)+(1/5*'Weight '!$B$14*MANU!DK8)+('Weight '!$B$15*0*MANU!DZ8)+('Weight '!$B$16*0*MANU!EO8)</f>
        <v>21.974743205512425</v>
      </c>
      <c r="G4" s="1">
        <f>(0*'Weight '!$B$3*MANU!K8)+(0*'Weight '!$B$4*MANU!Z8)+(1/5*'Weight '!$B$5*MANU!AO8)+(1/3*'Weight '!$B$8*MANU!BD8)+('Weight '!$B$9*MANU!BS8)+('Weight '!$B$10*MANU!CH8)+(3/5*'Weight '!$B$11*MANU!CW8)+(1/5*'Weight '!$B$14*MANU!DL8)+('Weight '!$B$15*0*MANU!EA8)+('Weight '!$B$16*0*MANU!EP8)</f>
        <v>23.654202634245181</v>
      </c>
      <c r="H4" s="1">
        <f>(0*'Weight '!$B$3*MANU!L8)+(0*'Weight '!$B$4*MANU!AA8)+(1/5*'Weight '!$B$5*MANU!AP8)+(1/3*'Weight '!$B$8*MANU!BE8)+('Weight '!$B$9*MANU!BT8)+('Weight '!$B$10*MANU!CI8)+(3/5*'Weight '!$B$11*MANU!CX8)+(1/5*'Weight '!$B$14*MANU!DM8)+('Weight '!$B$15*0*MANU!EB8)+('Weight '!$B$16*0*MANU!EQ8)</f>
        <v>21.230612164258641</v>
      </c>
      <c r="I4" s="1">
        <f>(0*'Weight '!$B$3*MANU!M8)+(0*'Weight '!$B$4*MANU!AB8)+(1/5*'Weight '!$B$5*MANU!AQ8)+(1/3*'Weight '!$B$8*MANU!BF8)+('Weight '!$B$9*MANU!BU8)+('Weight '!$B$10*MANU!CJ8)+(3/5*'Weight '!$B$11*MANU!CY8)+(1/5*'Weight '!$B$14*MANU!DN8)+('Weight '!$B$15*0*MANU!EC8)+('Weight '!$B$16*0*MANU!ER8)</f>
        <v>20.86703394283311</v>
      </c>
      <c r="J4" s="1">
        <f>(0*'Weight '!$B$3*MANU!N8)+(0*'Weight '!$B$4*MANU!AC8)+(1/5*'Weight '!$B$5*MANU!AR8)+(1/3*'Weight '!$B$8*MANU!BG8)+('Weight '!$B$9*MANU!BV8)+('Weight '!$B$10*MANU!CK8)+(3/5*'Weight '!$B$11*MANU!CZ8)+(1/5*'Weight '!$B$14*MANU!DO8)+('Weight '!$B$15*0*MANU!ED8)+('Weight '!$B$16*0*MANU!ES8)</f>
        <v>18.040808752650847</v>
      </c>
      <c r="K4" s="1">
        <f>(0*'Weight '!$B$3*MANU!O8)+(0*'Weight '!$B$4*MANU!AD8)+(1/5*'Weight '!$B$5*MANU!AS8)+(1/3*'Weight '!$B$8*MANU!BH8)+('Weight '!$B$9*MANU!BW8)+('Weight '!$B$10*MANU!CL8)+(3/5*'Weight '!$B$11*MANU!DA8)+(1/5*'Weight '!$B$14*MANU!DP8)+('Weight '!$B$15*0*MANU!EE8)+('Weight '!$B$16*0*MANU!ET8)</f>
        <v>17.648854183201344</v>
      </c>
      <c r="L4" s="1">
        <f>(0*'Weight '!$B$3*MANU!P8)+(0*'Weight '!$B$4*MANU!AE8)+(1/5*'Weight '!$B$5*MANU!AT8)+(1/3*'Weight '!$B$8*MANU!BI8)+('Weight '!$B$9*MANU!BX8)+('Weight '!$B$10*MANU!CM8)+(3/5*'Weight '!$B$11*MANU!DB8)+(1/5*'Weight '!$B$14*MANU!DQ8)+('Weight '!$B$15*0*MANU!EF8)+('Weight '!$B$16*0*MANU!EU8)</f>
        <v>19.191360188217843</v>
      </c>
      <c r="M4" s="1">
        <f>(0*'Weight '!$B$3*MANU!Q8)+(0*'Weight '!$B$4*MANU!AF8)+(1/5*'Weight '!$B$5*MANU!AU8)+(1/3*'Weight '!$B$8*MANU!BJ8)+('Weight '!$B$9*MANU!BY8)+('Weight '!$B$10*MANU!CN8)+(3/5*'Weight '!$B$11*MANU!DC8)+(1/5*'Weight '!$B$14*MANU!DR8)+('Weight '!$B$15*0*MANU!EG8)+('Weight '!$B$16*0*MANU!EV8)</f>
        <v>20.395407548741495</v>
      </c>
      <c r="N4" s="1">
        <f>(0*'Weight '!$B$3*MANU!R8)+(0*'Weight '!$B$4*MANU!AG8)+(1/5*'Weight '!$B$5*MANU!AV8)+(1/3*'Weight '!$B$8*MANU!BK8)+('Weight '!$B$9*MANU!BZ8)+('Weight '!$B$10*MANU!CO8)+(3/5*'Weight '!$B$11*MANU!DD8)+(1/5*'Weight '!$B$14*MANU!DS8)+('Weight '!$B$15*0*MANU!EH8)+('Weight '!$B$16*0*MANU!EW8)</f>
        <v>20.193914728682159</v>
      </c>
      <c r="O4" s="1">
        <f>(0*'Weight '!$B$3*MANU!S8)+(0*'Weight '!$B$4*MANU!AH8)+(1/5*'Weight '!$B$5*MANU!AW8)+(1/3*'Weight '!$B$8*MANU!BL8)+('Weight '!$B$9*MANU!CA8)+('Weight '!$B$10*MANU!CP8)+(3/5*'Weight '!$B$11*MANU!DE8)+(1/5*'Weight '!$B$14*MANU!DT8)+('Weight '!$B$15*0*MANU!EI8)+('Weight '!$B$16*0*MANU!EX8)</f>
        <v>20.659472597663822</v>
      </c>
      <c r="P4" s="1">
        <f>(0*'Weight '!$B$3*MANU!T8)+(0*'Weight '!$B$4*MANU!AI8)+(1/5*'Weight '!$B$5*MANU!AX8)+(1/3*'Weight '!$B$8*MANU!BM8)+('Weight '!$B$9*MANU!CB8)+('Weight '!$B$10*MANU!CQ8)+(3/5*'Weight '!$B$11*MANU!DF8)+(1/5*'Weight '!$B$14*MANU!DU8)+('Weight '!$B$15*0*MANU!EJ8)+('Weight '!$B$16*0*MANU!EY8)</f>
        <v>21.424622903775436</v>
      </c>
    </row>
    <row r="5" spans="1:16" ht="15">
      <c r="A5" s="1" t="s">
        <v>584</v>
      </c>
      <c r="B5" s="1">
        <f>(0*'Weight '!$B$3*MANU!F9)+(0*'Weight '!$B$4*MANU!U9)+(1/5*'Weight '!$B$5*MANU!AJ9)+(1/3*'Weight '!$B$8*MANU!AY9)+('Weight '!$B$9*MANU!BN9)+('Weight '!$B$10*MANU!CC9)+(3/5*'Weight '!$B$11*MANU!CR9)+(1/5*'Weight '!$B$14*MANU!DG9)+('Weight '!$B$15*0*MANU!DV9)+('Weight '!$B$16*0*MANU!EK9)</f>
        <v>23.751668906163694</v>
      </c>
      <c r="C5" s="1">
        <f>(0*'Weight '!$B$3*MANU!G9)+(0*'Weight '!$B$4*MANU!V9)+(1/5*'Weight '!$B$5*MANU!AK9)+(1/3*'Weight '!$B$8*MANU!AZ9)+('Weight '!$B$9*MANU!BO9)+('Weight '!$B$10*MANU!CD9)+(3/5*'Weight '!$B$11*MANU!CS9)+(1/5*'Weight '!$B$14*MANU!DH9)+('Weight '!$B$15*0*MANU!DW9)+('Weight '!$B$16*0*MANU!EL9)</f>
        <v>24.801619320310863</v>
      </c>
      <c r="D5" s="1">
        <f>(0*'Weight '!$B$3*MANU!H9)+(0*'Weight '!$B$4*MANU!W9)+(1/5*'Weight '!$B$5*MANU!AL9)+(1/3*'Weight '!$B$8*MANU!BA9)+('Weight '!$B$9*MANU!BP9)+('Weight '!$B$10*MANU!CE9)+(3/5*'Weight '!$B$11*MANU!CT9)+(1/5*'Weight '!$B$14*MANU!DI9)+('Weight '!$B$15*0*MANU!DX9)+('Weight '!$B$16*0*MANU!EM9)</f>
        <v>24.67803658529802</v>
      </c>
      <c r="E5" s="1">
        <f>(0*'Weight '!$B$3*MANU!I9)+(0*'Weight '!$B$4*MANU!X9)+(1/5*'Weight '!$B$5*MANU!AM9)+(1/3*'Weight '!$B$8*MANU!BB9)+('Weight '!$B$9*MANU!BQ9)+('Weight '!$B$10*MANU!CF9)+(3/5*'Weight '!$B$11*MANU!CU9)+(1/5*'Weight '!$B$14*MANU!DJ9)+('Weight '!$B$15*0*MANU!DY9)+('Weight '!$B$16*0*MANU!EN9)</f>
        <v>24.400675993744702</v>
      </c>
      <c r="F5" s="1">
        <f>(0*'Weight '!$B$3*MANU!J9)+(0*'Weight '!$B$4*MANU!Y9)+(1/5*'Weight '!$B$5*MANU!AN9)+(1/3*'Weight '!$B$8*MANU!BC9)+('Weight '!$B$9*MANU!BR9)+('Weight '!$B$10*MANU!CG9)+(3/5*'Weight '!$B$11*MANU!CV9)+(1/5*'Weight '!$B$14*MANU!DK9)+('Weight '!$B$15*0*MANU!DZ9)+('Weight '!$B$16*0*MANU!EO9)</f>
        <v>23.917001903569055</v>
      </c>
      <c r="G5" s="1">
        <f>(0*'Weight '!$B$3*MANU!K9)+(0*'Weight '!$B$4*MANU!Z9)+(1/5*'Weight '!$B$5*MANU!AO9)+(1/3*'Weight '!$B$8*MANU!BD9)+('Weight '!$B$9*MANU!BS9)+('Weight '!$B$10*MANU!CH9)+(3/5*'Weight '!$B$11*MANU!CW9)+(1/5*'Weight '!$B$14*MANU!DL9)+('Weight '!$B$15*0*MANU!EA9)+('Weight '!$B$16*0*MANU!EP9)</f>
        <v>24.502321586879432</v>
      </c>
      <c r="H5" s="1">
        <f>(0*'Weight '!$B$3*MANU!L9)+(0*'Weight '!$B$4*MANU!AA9)+(1/5*'Weight '!$B$5*MANU!AP9)+(1/3*'Weight '!$B$8*MANU!BE9)+('Weight '!$B$9*MANU!BT9)+('Weight '!$B$10*MANU!CI9)+(3/5*'Weight '!$B$11*MANU!CX9)+(1/5*'Weight '!$B$14*MANU!DM9)+('Weight '!$B$15*0*MANU!EB9)+('Weight '!$B$16*0*MANU!EQ9)</f>
        <v>24.707175509592325</v>
      </c>
      <c r="I5" s="1">
        <f>(0*'Weight '!$B$3*MANU!M9)+(0*'Weight '!$B$4*MANU!AB9)+(1/5*'Weight '!$B$5*MANU!AQ9)+(1/3*'Weight '!$B$8*MANU!BF9)+('Weight '!$B$9*MANU!BU9)+('Weight '!$B$10*MANU!CJ9)+(3/5*'Weight '!$B$11*MANU!CY9)+(1/5*'Weight '!$B$14*MANU!DN9)+('Weight '!$B$15*0*MANU!EC9)+('Weight '!$B$16*0*MANU!ER9)</f>
        <v>25.241628310214367</v>
      </c>
      <c r="J5" s="1">
        <f>(0*'Weight '!$B$3*MANU!N9)+(0*'Weight '!$B$4*MANU!AC9)+(1/5*'Weight '!$B$5*MANU!AR9)+(1/3*'Weight '!$B$8*MANU!BG9)+('Weight '!$B$9*MANU!BV9)+('Weight '!$B$10*MANU!CK9)+(3/5*'Weight '!$B$11*MANU!CZ9)+(1/5*'Weight '!$B$14*MANU!DO9)+('Weight '!$B$15*0*MANU!ED9)+('Weight '!$B$16*0*MANU!ES9)</f>
        <v>24.782692307692297</v>
      </c>
      <c r="K5" s="1">
        <f>(0*'Weight '!$B$3*MANU!O9)+(0*'Weight '!$B$4*MANU!AD9)+(1/5*'Weight '!$B$5*MANU!AS9)+(1/3*'Weight '!$B$8*MANU!BH9)+('Weight '!$B$9*MANU!BW9)+('Weight '!$B$10*MANU!CL9)+(3/5*'Weight '!$B$11*MANU!DA9)+(1/5*'Weight '!$B$14*MANU!DP9)+('Weight '!$B$15*0*MANU!EE9)+('Weight '!$B$16*0*MANU!ET9)</f>
        <v>24.591287921235882</v>
      </c>
      <c r="L5" s="1">
        <f>(0*'Weight '!$B$3*MANU!P9)+(0*'Weight '!$B$4*MANU!AE9)+(1/5*'Weight '!$B$5*MANU!AT9)+(1/3*'Weight '!$B$8*MANU!BI9)+('Weight '!$B$9*MANU!BX9)+('Weight '!$B$10*MANU!CM9)+(3/5*'Weight '!$B$11*MANU!DB9)+(1/5*'Weight '!$B$14*MANU!DQ9)+('Weight '!$B$15*0*MANU!EF9)+('Weight '!$B$16*0*MANU!EU9)</f>
        <v>24.639858977259468</v>
      </c>
      <c r="M5" s="1">
        <f>(0*'Weight '!$B$3*MANU!Q9)+(0*'Weight '!$B$4*MANU!AF9)+(1/5*'Weight '!$B$5*MANU!AU9)+(1/3*'Weight '!$B$8*MANU!BJ9)+('Weight '!$B$9*MANU!BY9)+('Weight '!$B$10*MANU!CN9)+(3/5*'Weight '!$B$11*MANU!DC9)+(1/5*'Weight '!$B$14*MANU!DR9)+('Weight '!$B$15*0*MANU!EG9)+('Weight '!$B$16*0*MANU!EV9)</f>
        <v>23.760295690936108</v>
      </c>
      <c r="N5" s="1">
        <f>(0*'Weight '!$B$3*MANU!R9)+(0*'Weight '!$B$4*MANU!AG9)+(1/5*'Weight '!$B$5*MANU!AV9)+(1/3*'Weight '!$B$8*MANU!BK9)+('Weight '!$B$9*MANU!BZ9)+('Weight '!$B$10*MANU!CO9)+(3/5*'Weight '!$B$11*MANU!DD9)+(1/5*'Weight '!$B$14*MANU!DS9)+('Weight '!$B$15*0*MANU!EH9)+('Weight '!$B$16*0*MANU!EW9)</f>
        <v>24.521325757575745</v>
      </c>
      <c r="O5" s="1">
        <f>(0*'Weight '!$B$3*MANU!S9)+(0*'Weight '!$B$4*MANU!AH9)+(1/5*'Weight '!$B$5*MANU!AW9)+(1/3*'Weight '!$B$8*MANU!BL9)+('Weight '!$B$9*MANU!CA9)+('Weight '!$B$10*MANU!CP9)+(3/5*'Weight '!$B$11*MANU!DE9)+(1/5*'Weight '!$B$14*MANU!DT9)+('Weight '!$B$15*0*MANU!EI9)+('Weight '!$B$16*0*MANU!EX9)</f>
        <v>22.508166463348097</v>
      </c>
      <c r="P5" s="1">
        <f>(0*'Weight '!$B$3*MANU!T9)+(0*'Weight '!$B$4*MANU!AI9)+(1/5*'Weight '!$B$5*MANU!AX9)+(1/3*'Weight '!$B$8*MANU!BM9)+('Weight '!$B$9*MANU!CB9)+('Weight '!$B$10*MANU!CQ9)+(3/5*'Weight '!$B$11*MANU!DF9)+(1/5*'Weight '!$B$14*MANU!DU9)+('Weight '!$B$15*0*MANU!EJ9)+('Weight '!$B$16*0*MANU!EY9)</f>
        <v>13.778473262383381</v>
      </c>
    </row>
    <row r="6" spans="1:16" ht="15">
      <c r="A6" s="1" t="s">
        <v>591</v>
      </c>
      <c r="B6" s="1">
        <f>(0*'Weight '!$B$3*MANU!F10)+(0*'Weight '!$B$4*MANU!U10)+(1/5*'Weight '!$B$5*MANU!AJ10)+(1/3*'Weight '!$B$8*MANU!AY10)+('Weight '!$B$9*MANU!BN10)+('Weight '!$B$10*MANU!CC10)+(3/5*'Weight '!$B$11*MANU!CR10)+(1/5*'Weight '!$B$14*MANU!DG10)+('Weight '!$B$15*0*MANU!DV10)+('Weight '!$B$16*0*MANU!EK10)</f>
        <v>23.164898110074102</v>
      </c>
      <c r="C6" s="1">
        <f>(0*'Weight '!$B$3*MANU!G10)+(0*'Weight '!$B$4*MANU!V10)+(1/5*'Weight '!$B$5*MANU!AK10)+(1/3*'Weight '!$B$8*MANU!AZ10)+('Weight '!$B$9*MANU!BO10)+('Weight '!$B$10*MANU!CD10)+(3/5*'Weight '!$B$11*MANU!CS10)+(1/5*'Weight '!$B$14*MANU!DH10)+('Weight '!$B$15*0*MANU!DW10)+('Weight '!$B$16*0*MANU!EL10)</f>
        <v>21.493941429595058</v>
      </c>
      <c r="D6" s="1">
        <f>(0*'Weight '!$B$3*MANU!H10)+(0*'Weight '!$B$4*MANU!W10)+(1/5*'Weight '!$B$5*MANU!AL10)+(1/3*'Weight '!$B$8*MANU!BA10)+('Weight '!$B$9*MANU!BP10)+('Weight '!$B$10*MANU!CE10)+(3/5*'Weight '!$B$11*MANU!CT10)+(1/5*'Weight '!$B$14*MANU!DI10)+('Weight '!$B$15*0*MANU!DX10)+('Weight '!$B$16*0*MANU!EM10)</f>
        <v>21.592693725054293</v>
      </c>
      <c r="E6" s="1">
        <f>(0*'Weight '!$B$3*MANU!I10)+(0*'Weight '!$B$4*MANU!X10)+(1/5*'Weight '!$B$5*MANU!AM10)+(1/3*'Weight '!$B$8*MANU!BB10)+('Weight '!$B$9*MANU!BQ10)+('Weight '!$B$10*MANU!CF10)+(3/5*'Weight '!$B$11*MANU!CU10)+(1/5*'Weight '!$B$14*MANU!DJ10)+('Weight '!$B$15*0*MANU!DY10)+('Weight '!$B$16*0*MANU!EN10)</f>
        <v>22.761588355440875</v>
      </c>
      <c r="F6" s="1">
        <f>(0*'Weight '!$B$3*MANU!J10)+(0*'Weight '!$B$4*MANU!Y10)+(1/5*'Weight '!$B$5*MANU!AN10)+(1/3*'Weight '!$B$8*MANU!BC10)+('Weight '!$B$9*MANU!BR10)+('Weight '!$B$10*MANU!CG10)+(3/5*'Weight '!$B$11*MANU!CV10)+(1/5*'Weight '!$B$14*MANU!DK10)+('Weight '!$B$15*0*MANU!DZ10)+('Weight '!$B$16*0*MANU!EO10)</f>
        <v>22.601367483091614</v>
      </c>
      <c r="G6" s="1">
        <f>(0*'Weight '!$B$3*MANU!K10)+(0*'Weight '!$B$4*MANU!Z10)+(1/5*'Weight '!$B$5*MANU!AO10)+(1/3*'Weight '!$B$8*MANU!BD10)+('Weight '!$B$9*MANU!BS10)+('Weight '!$B$10*MANU!CH10)+(3/5*'Weight '!$B$11*MANU!CW10)+(1/5*'Weight '!$B$14*MANU!DL10)+('Weight '!$B$15*0*MANU!EA10)+('Weight '!$B$16*0*MANU!EP10)</f>
        <v>22.1030395136778</v>
      </c>
      <c r="H6" s="1">
        <f>(0*'Weight '!$B$3*MANU!L10)+(0*'Weight '!$B$4*MANU!AA10)+(1/5*'Weight '!$B$5*MANU!AP10)+(1/3*'Weight '!$B$8*MANU!BE10)+('Weight '!$B$9*MANU!BT10)+('Weight '!$B$10*MANU!CI10)+(3/5*'Weight '!$B$11*MANU!CX10)+(1/5*'Weight '!$B$14*MANU!DM10)+('Weight '!$B$15*0*MANU!EB10)+('Weight '!$B$16*0*MANU!EQ10)</f>
        <v>24.128801555029259</v>
      </c>
      <c r="I6" s="1">
        <f>(0*'Weight '!$B$3*MANU!M10)+(0*'Weight '!$B$4*MANU!AB10)+(1/5*'Weight '!$B$5*MANU!AQ10)+(1/3*'Weight '!$B$8*MANU!BF10)+('Weight '!$B$9*MANU!BU10)+('Weight '!$B$10*MANU!CJ10)+(3/5*'Weight '!$B$11*MANU!CY10)+(1/5*'Weight '!$B$14*MANU!DN10)+('Weight '!$B$15*0*MANU!EC10)+('Weight '!$B$16*0*MANU!ER10)</f>
        <v>24.181826749250167</v>
      </c>
      <c r="J6" s="1">
        <f>(0*'Weight '!$B$3*MANU!N10)+(0*'Weight '!$B$4*MANU!AC10)+(1/5*'Weight '!$B$5*MANU!AR10)+(1/3*'Weight '!$B$8*MANU!BG10)+('Weight '!$B$9*MANU!BV10)+('Weight '!$B$10*MANU!CK10)+(3/5*'Weight '!$B$11*MANU!CZ10)+(1/5*'Weight '!$B$14*MANU!DO10)+('Weight '!$B$15*0*MANU!ED10)+('Weight '!$B$16*0*MANU!ES10)</f>
        <v>21.125771233974358</v>
      </c>
      <c r="K6" s="1">
        <f>(0*'Weight '!$B$3*MANU!O10)+(0*'Weight '!$B$4*MANU!AD10)+(1/5*'Weight '!$B$5*MANU!AS10)+(1/3*'Weight '!$B$8*MANU!BH10)+('Weight '!$B$9*MANU!BW10)+('Weight '!$B$10*MANU!CL10)+(3/5*'Weight '!$B$11*MANU!DA10)+(1/5*'Weight '!$B$14*MANU!DP10)+('Weight '!$B$15*0*MANU!EE10)+('Weight '!$B$16*0*MANU!ET10)</f>
        <v>22.158106873182305</v>
      </c>
      <c r="L6" s="1">
        <f>(0*'Weight '!$B$3*MANU!P10)+(0*'Weight '!$B$4*MANU!AE10)+(1/5*'Weight '!$B$5*MANU!AT10)+(1/3*'Weight '!$B$8*MANU!BI10)+('Weight '!$B$9*MANU!BX10)+('Weight '!$B$10*MANU!CM10)+(3/5*'Weight '!$B$11*MANU!DB10)+(1/5*'Weight '!$B$14*MANU!DQ10)+('Weight '!$B$15*0*MANU!EF10)+('Weight '!$B$16*0*MANU!EU10)</f>
        <v>20.193601440780188</v>
      </c>
      <c r="M6" s="1">
        <f>(0*'Weight '!$B$3*MANU!Q10)+(0*'Weight '!$B$4*MANU!AF10)+(1/5*'Weight '!$B$5*MANU!AU10)+(1/3*'Weight '!$B$8*MANU!BJ10)+('Weight '!$B$9*MANU!BY10)+('Weight '!$B$10*MANU!CN10)+(3/5*'Weight '!$B$11*MANU!DC10)+(1/5*'Weight '!$B$14*MANU!DR10)+('Weight '!$B$15*0*MANU!EG10)+('Weight '!$B$16*0*MANU!EV10)</f>
        <v>19.875962081159219</v>
      </c>
      <c r="N6" s="1">
        <f>(0*'Weight '!$B$3*MANU!R10)+(0*'Weight '!$B$4*MANU!AG10)+(1/5*'Weight '!$B$5*MANU!AV10)+(1/3*'Weight '!$B$8*MANU!BK10)+('Weight '!$B$9*MANU!BZ10)+('Weight '!$B$10*MANU!CO10)+(3/5*'Weight '!$B$11*MANU!DD10)+(1/5*'Weight '!$B$14*MANU!DS10)+('Weight '!$B$15*0*MANU!EH10)+('Weight '!$B$16*0*MANU!EW10)</f>
        <v>15.633270509977816</v>
      </c>
      <c r="O6" s="1">
        <f>(0*'Weight '!$B$3*MANU!S10)+(0*'Weight '!$B$4*MANU!AH10)+(1/5*'Weight '!$B$5*MANU!AW10)+(1/3*'Weight '!$B$8*MANU!BL10)+('Weight '!$B$9*MANU!CA10)+('Weight '!$B$10*MANU!CP10)+(3/5*'Weight '!$B$11*MANU!DE10)+(1/5*'Weight '!$B$14*MANU!DT10)+('Weight '!$B$15*0*MANU!EI10)+('Weight '!$B$16*0*MANU!EX10)</f>
        <v>17.243545045127394</v>
      </c>
      <c r="P6" s="1">
        <f>(0*'Weight '!$B$3*MANU!T10)+(0*'Weight '!$B$4*MANU!AI10)+(1/5*'Weight '!$B$5*MANU!AX10)+(1/3*'Weight '!$B$8*MANU!BM10)+('Weight '!$B$9*MANU!CB10)+('Weight '!$B$10*MANU!CQ10)+(3/5*'Weight '!$B$11*MANU!DF10)+(1/5*'Weight '!$B$14*MANU!DU10)+('Weight '!$B$15*0*MANU!EJ10)+('Weight '!$B$16*0*MANU!EY10)</f>
        <v>0</v>
      </c>
    </row>
    <row r="7" spans="1:16" ht="15">
      <c r="A7" s="1" t="s">
        <v>621</v>
      </c>
      <c r="B7" s="1">
        <f>(0*'Weight '!$B$3*MANU!F11)+(0*'Weight '!$B$4*MANU!U11)+(1/5*'Weight '!$B$5*MANU!AJ11)+(1/3*'Weight '!$B$8*MANU!AY11)+('Weight '!$B$9*MANU!BN11)+('Weight '!$B$10*MANU!CC11)+(3/5*'Weight '!$B$11*MANU!CR11)+(1/5*'Weight '!$B$14*MANU!DG11)+('Weight '!$B$15*0*MANU!DV11)+('Weight '!$B$16*0*MANU!EK11)</f>
        <v>16.482527996269045</v>
      </c>
      <c r="C7" s="1">
        <f>(0*'Weight '!$B$3*MANU!G11)+(0*'Weight '!$B$4*MANU!V11)+(1/5*'Weight '!$B$5*MANU!AK11)+(1/3*'Weight '!$B$8*MANU!AZ11)+('Weight '!$B$9*MANU!BO11)+('Weight '!$B$10*MANU!CD11)+(3/5*'Weight '!$B$11*MANU!CS11)+(1/5*'Weight '!$B$14*MANU!DH11)+('Weight '!$B$15*0*MANU!DW11)+('Weight '!$B$16*0*MANU!EL11)</f>
        <v>17.281603571524187</v>
      </c>
      <c r="D7" s="1">
        <f>(0*'Weight '!$B$3*MANU!H11)+(0*'Weight '!$B$4*MANU!W11)+(1/5*'Weight '!$B$5*MANU!AL11)+(1/3*'Weight '!$B$8*MANU!BA11)+('Weight '!$B$9*MANU!BP11)+('Weight '!$B$10*MANU!CE11)+(3/5*'Weight '!$B$11*MANU!CT11)+(1/5*'Weight '!$B$14*MANU!DI11)+('Weight '!$B$15*0*MANU!DX11)+('Weight '!$B$16*0*MANU!EM11)</f>
        <v>20.031403967914308</v>
      </c>
      <c r="E7" s="1">
        <f>(0*'Weight '!$B$3*MANU!I11)+(0*'Weight '!$B$4*MANU!X11)+(1/5*'Weight '!$B$5*MANU!AM11)+(1/3*'Weight '!$B$8*MANU!BB11)+('Weight '!$B$9*MANU!BQ11)+('Weight '!$B$10*MANU!CF11)+(3/5*'Weight '!$B$11*MANU!CU11)+(1/5*'Weight '!$B$14*MANU!DJ11)+('Weight '!$B$15*0*MANU!DY11)+('Weight '!$B$16*0*MANU!EN11)</f>
        <v>17.322192744465035</v>
      </c>
      <c r="F7" s="1">
        <f>(0*'Weight '!$B$3*MANU!J11)+(0*'Weight '!$B$4*MANU!Y11)+(1/5*'Weight '!$B$5*MANU!AN11)+(1/3*'Weight '!$B$8*MANU!BC11)+('Weight '!$B$9*MANU!BR11)+('Weight '!$B$10*MANU!CG11)+(3/5*'Weight '!$B$11*MANU!CV11)+(1/5*'Weight '!$B$14*MANU!DK11)+('Weight '!$B$15*0*MANU!DZ11)+('Weight '!$B$16*0*MANU!EO11)</f>
        <v>0</v>
      </c>
      <c r="G7" s="1">
        <f>(0*'Weight '!$B$3*MANU!K11)+(0*'Weight '!$B$4*MANU!Z11)+(1/5*'Weight '!$B$5*MANU!AO11)+(1/3*'Weight '!$B$8*MANU!BD11)+('Weight '!$B$9*MANU!BS11)+('Weight '!$B$10*MANU!CH11)+(3/5*'Weight '!$B$11*MANU!CW11)+(1/5*'Weight '!$B$14*MANU!DL11)+('Weight '!$B$15*0*MANU!EA11)+('Weight '!$B$16*0*MANU!EP11)</f>
        <v>0</v>
      </c>
      <c r="H7" s="1">
        <f>(0*'Weight '!$B$3*MANU!L11)+(0*'Weight '!$B$4*MANU!AA11)+(1/5*'Weight '!$B$5*MANU!AP11)+(1/3*'Weight '!$B$8*MANU!BE11)+('Weight '!$B$9*MANU!BT11)+('Weight '!$B$10*MANU!CI11)+(3/5*'Weight '!$B$11*MANU!CX11)+(1/5*'Weight '!$B$14*MANU!DM11)+('Weight '!$B$15*0*MANU!EB11)+('Weight '!$B$16*0*MANU!EQ11)</f>
        <v>0</v>
      </c>
      <c r="I7" s="1">
        <f>(0*'Weight '!$B$3*MANU!M11)+(0*'Weight '!$B$4*MANU!AB11)+(1/5*'Weight '!$B$5*MANU!AQ11)+(1/3*'Weight '!$B$8*MANU!BF11)+('Weight '!$B$9*MANU!BU11)+('Weight '!$B$10*MANU!CJ11)+(3/5*'Weight '!$B$11*MANU!CY11)+(1/5*'Weight '!$B$14*MANU!DN11)+('Weight '!$B$15*0*MANU!EC11)+('Weight '!$B$16*0*MANU!ER11)</f>
        <v>0</v>
      </c>
      <c r="J7" s="1">
        <f>(0*'Weight '!$B$3*MANU!N11)+(0*'Weight '!$B$4*MANU!AC11)+(1/5*'Weight '!$B$5*MANU!AR11)+(1/3*'Weight '!$B$8*MANU!BG11)+('Weight '!$B$9*MANU!BV11)+('Weight '!$B$10*MANU!CK11)+(3/5*'Weight '!$B$11*MANU!CZ11)+(1/5*'Weight '!$B$14*MANU!DO11)+('Weight '!$B$15*0*MANU!ED11)+('Weight '!$B$16*0*MANU!ES11)</f>
        <v>0</v>
      </c>
      <c r="K7" s="1">
        <f>(0*'Weight '!$B$3*MANU!O11)+(0*'Weight '!$B$4*MANU!AD11)+(1/5*'Weight '!$B$5*MANU!AS11)+(1/3*'Weight '!$B$8*MANU!BH11)+('Weight '!$B$9*MANU!BW11)+('Weight '!$B$10*MANU!CL11)+(3/5*'Weight '!$B$11*MANU!DA11)+(1/5*'Weight '!$B$14*MANU!DP11)+('Weight '!$B$15*0*MANU!EE11)+('Weight '!$B$16*0*MANU!ET11)</f>
        <v>0</v>
      </c>
      <c r="L7" s="1">
        <f>(0*'Weight '!$B$3*MANU!P11)+(0*'Weight '!$B$4*MANU!AE11)+(1/5*'Weight '!$B$5*MANU!AT11)+(1/3*'Weight '!$B$8*MANU!BI11)+('Weight '!$B$9*MANU!BX11)+('Weight '!$B$10*MANU!CM11)+(3/5*'Weight '!$B$11*MANU!DB11)+(1/5*'Weight '!$B$14*MANU!DQ11)+('Weight '!$B$15*0*MANU!EF11)+('Weight '!$B$16*0*MANU!EU11)</f>
        <v>0</v>
      </c>
      <c r="M7" s="1">
        <f>(0*'Weight '!$B$3*MANU!Q11)+(0*'Weight '!$B$4*MANU!AF11)+(1/5*'Weight '!$B$5*MANU!AU11)+(1/3*'Weight '!$B$8*MANU!BJ11)+('Weight '!$B$9*MANU!BY11)+('Weight '!$B$10*MANU!CN11)+(3/5*'Weight '!$B$11*MANU!DC11)+(1/5*'Weight '!$B$14*MANU!DR11)+('Weight '!$B$15*0*MANU!EG11)+('Weight '!$B$16*0*MANU!EV11)</f>
        <v>0</v>
      </c>
      <c r="N7" s="1">
        <f>(0*'Weight '!$B$3*MANU!R11)+(0*'Weight '!$B$4*MANU!AG11)+(1/5*'Weight '!$B$5*MANU!AV11)+(1/3*'Weight '!$B$8*MANU!BK11)+('Weight '!$B$9*MANU!BZ11)+('Weight '!$B$10*MANU!CO11)+(3/5*'Weight '!$B$11*MANU!DD11)+(1/5*'Weight '!$B$14*MANU!DS11)+('Weight '!$B$15*0*MANU!EH11)+('Weight '!$B$16*0*MANU!EW11)</f>
        <v>0</v>
      </c>
      <c r="O7" s="1">
        <f>(0*'Weight '!$B$3*MANU!S11)+(0*'Weight '!$B$4*MANU!AH11)+(1/5*'Weight '!$B$5*MANU!AW11)+(1/3*'Weight '!$B$8*MANU!BL11)+('Weight '!$B$9*MANU!CA11)+('Weight '!$B$10*MANU!CP11)+(3/5*'Weight '!$B$11*MANU!DE11)+(1/5*'Weight '!$B$14*MANU!DT11)+('Weight '!$B$15*0*MANU!EI11)+('Weight '!$B$16*0*MANU!EX11)</f>
        <v>0</v>
      </c>
      <c r="P7" s="1">
        <f>(0*'Weight '!$B$3*MANU!T11)+(0*'Weight '!$B$4*MANU!AI11)+(1/5*'Weight '!$B$5*MANU!AX11)+(1/3*'Weight '!$B$8*MANU!BM11)+('Weight '!$B$9*MANU!CB11)+('Weight '!$B$10*MANU!CQ11)+(3/5*'Weight '!$B$11*MANU!DF11)+(1/5*'Weight '!$B$14*MANU!DU11)+('Weight '!$B$15*0*MANU!EJ11)+('Weight '!$B$16*0*MANU!EY11)</f>
        <v>0</v>
      </c>
    </row>
    <row r="8" spans="1:16" ht="15">
      <c r="A8" s="1" t="s">
        <v>957</v>
      </c>
      <c r="B8" s="1">
        <f>(0*'Weight '!$B$3*MANU!F12)+(0*'Weight '!$B$4*MANU!U12)+(1/5*'Weight '!$B$5*MANU!AJ12)+(1/3*'Weight '!$B$8*MANU!AY12)+('Weight '!$B$9*MANU!BN12)+('Weight '!$B$10*MANU!CC12)+(3/5*'Weight '!$B$11*MANU!CR12)+(1/5*'Weight '!$B$14*MANU!DG12)+('Weight '!$B$15*0*MANU!DV12)+('Weight '!$B$16*0*MANU!EK12)</f>
        <v>20.279451563184264</v>
      </c>
      <c r="C8" s="1">
        <f>(0*'Weight '!$B$3*MANU!G12)+(0*'Weight '!$B$4*MANU!V12)+(1/5*'Weight '!$B$5*MANU!AK12)+(1/3*'Weight '!$B$8*MANU!AZ12)+('Weight '!$B$9*MANU!BO12)+('Weight '!$B$10*MANU!CD12)+(3/5*'Weight '!$B$11*MANU!CS12)+(1/5*'Weight '!$B$14*MANU!DH12)+('Weight '!$B$15*0*MANU!DW12)+('Weight '!$B$16*0*MANU!EL12)</f>
        <v>20.091378902914975</v>
      </c>
      <c r="D8" s="1">
        <f>(0*'Weight '!$B$3*MANU!H12)+(0*'Weight '!$B$4*MANU!W12)+(1/5*'Weight '!$B$5*MANU!AL12)+(1/3*'Weight '!$B$8*MANU!BA12)+('Weight '!$B$9*MANU!BP12)+('Weight '!$B$10*MANU!CE12)+(3/5*'Weight '!$B$11*MANU!CT12)+(1/5*'Weight '!$B$14*MANU!DI12)+('Weight '!$B$15*0*MANU!DX12)+('Weight '!$B$16*0*MANU!EM12)</f>
        <v>17.579924633205309</v>
      </c>
      <c r="E8" s="1">
        <f>(0*'Weight '!$B$3*MANU!I12)+(0*'Weight '!$B$4*MANU!X12)+(1/5*'Weight '!$B$5*MANU!AM12)+(1/3*'Weight '!$B$8*MANU!BB12)+('Weight '!$B$9*MANU!BQ12)+('Weight '!$B$10*MANU!CF12)+(3/5*'Weight '!$B$11*MANU!CU12)+(1/5*'Weight '!$B$14*MANU!DJ12)+('Weight '!$B$15*0*MANU!DY12)+('Weight '!$B$16*0*MANU!EN12)</f>
        <v>20.257978467334091</v>
      </c>
      <c r="F8" s="1">
        <f>(0*'Weight '!$B$3*MANU!J12)+(0*'Weight '!$B$4*MANU!Y12)+(1/5*'Weight '!$B$5*MANU!AN12)+(1/3*'Weight '!$B$8*MANU!BC12)+('Weight '!$B$9*MANU!BR12)+('Weight '!$B$10*MANU!CG12)+(3/5*'Weight '!$B$11*MANU!CV12)+(1/5*'Weight '!$B$14*MANU!DK12)+('Weight '!$B$15*0*MANU!DZ12)+('Weight '!$B$16*0*MANU!EO12)</f>
        <v>20.286082997462291</v>
      </c>
      <c r="G8" s="1">
        <f>(0*'Weight '!$B$3*MANU!K12)+(0*'Weight '!$B$4*MANU!Z12)+(1/5*'Weight '!$B$5*MANU!AO12)+(1/3*'Weight '!$B$8*MANU!BD12)+('Weight '!$B$9*MANU!BS12)+('Weight '!$B$10*MANU!CH12)+(3/5*'Weight '!$B$11*MANU!CW12)+(1/5*'Weight '!$B$14*MANU!DL12)+('Weight '!$B$15*0*MANU!EA12)+('Weight '!$B$16*0*MANU!EP12)</f>
        <v>19.925083122850566</v>
      </c>
      <c r="H8" s="1">
        <f>(0*'Weight '!$B$3*MANU!L12)+(0*'Weight '!$B$4*MANU!AA12)+(1/5*'Weight '!$B$5*MANU!AP12)+(1/3*'Weight '!$B$8*MANU!BE12)+('Weight '!$B$9*MANU!BT12)+('Weight '!$B$10*MANU!CI12)+(3/5*'Weight '!$B$11*MANU!CX12)+(1/5*'Weight '!$B$14*MANU!DM12)+('Weight '!$B$15*0*MANU!EB12)+('Weight '!$B$16*0*MANU!EQ12)</f>
        <v>20.960408815804488</v>
      </c>
      <c r="I8" s="1">
        <f>(0*'Weight '!$B$3*MANU!M12)+(0*'Weight '!$B$4*MANU!AB12)+(1/5*'Weight '!$B$5*MANU!AQ12)+(1/3*'Weight '!$B$8*MANU!BF12)+('Weight '!$B$9*MANU!BU12)+('Weight '!$B$10*MANU!CJ12)+(3/5*'Weight '!$B$11*MANU!CY12)+(1/5*'Weight '!$B$14*MANU!DN12)+('Weight '!$B$15*0*MANU!EC12)+('Weight '!$B$16*0*MANU!ER12)</f>
        <v>19.056610532478725</v>
      </c>
      <c r="J8" s="1">
        <f>(0*'Weight '!$B$3*MANU!N12)+(0*'Weight '!$B$4*MANU!AC12)+(1/5*'Weight '!$B$5*MANU!AR12)+(1/3*'Weight '!$B$8*MANU!BG12)+('Weight '!$B$9*MANU!BV12)+('Weight '!$B$10*MANU!CK12)+(3/5*'Weight '!$B$11*MANU!CZ12)+(1/5*'Weight '!$B$14*MANU!DO12)+('Weight '!$B$15*0*MANU!ED12)+('Weight '!$B$16*0*MANU!ES12)</f>
        <v>18.793008814102564</v>
      </c>
      <c r="K8" s="1">
        <f>(0*'Weight '!$B$3*MANU!O12)+(0*'Weight '!$B$4*MANU!AD12)+(1/5*'Weight '!$B$5*MANU!AS12)+(1/3*'Weight '!$B$8*MANU!BH12)+('Weight '!$B$9*MANU!BW12)+('Weight '!$B$10*MANU!CL12)+(3/5*'Weight '!$B$11*MANU!DA12)+(1/5*'Weight '!$B$14*MANU!DP12)+('Weight '!$B$15*0*MANU!EE12)+('Weight '!$B$16*0*MANU!ET12)</f>
        <v>15.31635215720803</v>
      </c>
      <c r="L8" s="1">
        <f>(0*'Weight '!$B$3*MANU!P12)+(0*'Weight '!$B$4*MANU!AE12)+(1/5*'Weight '!$B$5*MANU!AT12)+(1/3*'Weight '!$B$8*MANU!BI12)+('Weight '!$B$9*MANU!BX12)+('Weight '!$B$10*MANU!CM12)+(3/5*'Weight '!$B$11*MANU!DB12)+(1/5*'Weight '!$B$14*MANU!DQ12)+('Weight '!$B$15*0*MANU!EF12)+('Weight '!$B$16*0*MANU!EU12)</f>
        <v>15.16617076133679</v>
      </c>
      <c r="M8" s="1">
        <f>(0*'Weight '!$B$3*MANU!Q12)+(0*'Weight '!$B$4*MANU!AF12)+(1/5*'Weight '!$B$5*MANU!AU12)+(1/3*'Weight '!$B$8*MANU!BJ12)+('Weight '!$B$9*MANU!BY12)+('Weight '!$B$10*MANU!CN12)+(3/5*'Weight '!$B$11*MANU!DC12)+(1/5*'Weight '!$B$14*MANU!DR12)+('Weight '!$B$15*0*MANU!EG12)+('Weight '!$B$16*0*MANU!EV12)</f>
        <v>13.861299630256735</v>
      </c>
      <c r="N8" s="1">
        <f>(0*'Weight '!$B$3*MANU!R12)+(0*'Weight '!$B$4*MANU!AG12)+(1/5*'Weight '!$B$5*MANU!AV12)+(1/3*'Weight '!$B$8*MANU!BK12)+('Weight '!$B$9*MANU!BZ12)+('Weight '!$B$10*MANU!CO12)+(3/5*'Weight '!$B$11*MANU!DD12)+(1/5*'Weight '!$B$14*MANU!DS12)+('Weight '!$B$15*0*MANU!EH12)+('Weight '!$B$16*0*MANU!EW12)</f>
        <v>11.786714708056158</v>
      </c>
      <c r="O8" s="1">
        <f>(0*'Weight '!$B$3*MANU!S12)+(0*'Weight '!$B$4*MANU!AH12)+(1/5*'Weight '!$B$5*MANU!AW12)+(1/3*'Weight '!$B$8*MANU!BL12)+('Weight '!$B$9*MANU!CA12)+('Weight '!$B$10*MANU!CP12)+(3/5*'Weight '!$B$11*MANU!DE12)+(1/5*'Weight '!$B$14*MANU!DT12)+('Weight '!$B$15*0*MANU!EI12)+('Weight '!$B$16*0*MANU!EX12)</f>
        <v>16.279898653795744</v>
      </c>
      <c r="P8" s="1">
        <f>(0*'Weight '!$B$3*MANU!T12)+(0*'Weight '!$B$4*MANU!AI12)+(1/5*'Weight '!$B$5*MANU!AX12)+(1/3*'Weight '!$B$8*MANU!BM12)+('Weight '!$B$9*MANU!CB12)+('Weight '!$B$10*MANU!CQ12)+(3/5*'Weight '!$B$11*MANU!DF12)+(1/5*'Weight '!$B$14*MANU!DU12)+('Weight '!$B$15*0*MANU!EJ12)+('Weight '!$B$16*0*MANU!EY12)</f>
        <v>12.830695413758711</v>
      </c>
    </row>
    <row r="9" spans="1:16" ht="15">
      <c r="A9" s="1" t="s">
        <v>715</v>
      </c>
      <c r="B9" s="1">
        <f>(0*'Weight '!$B$3*MANU!F13)+(0*'Weight '!$B$4*MANU!U13)+(1/5*'Weight '!$B$5*MANU!AJ13)+(1/3*'Weight '!$B$8*MANU!AY13)+('Weight '!$B$9*MANU!BN13)+('Weight '!$B$10*MANU!CC13)+(3/5*'Weight '!$B$11*MANU!CR13)+(1/5*'Weight '!$B$14*MANU!DG13)+('Weight '!$B$15*0*MANU!DV13)+('Weight '!$B$16*0*MANU!EK13)</f>
        <v>14.453803642157856</v>
      </c>
      <c r="C9" s="1">
        <f>(0*'Weight '!$B$3*MANU!G13)+(0*'Weight '!$B$4*MANU!V13)+(1/5*'Weight '!$B$5*MANU!AK13)+(1/3*'Weight '!$B$8*MANU!AZ13)+('Weight '!$B$9*MANU!BO13)+('Weight '!$B$10*MANU!CD13)+(3/5*'Weight '!$B$11*MANU!CS13)+(1/5*'Weight '!$B$14*MANU!DH13)+('Weight '!$B$15*0*MANU!DW13)+('Weight '!$B$16*0*MANU!EL13)</f>
        <v>13.822733649867809</v>
      </c>
      <c r="D9" s="1">
        <f>(0*'Weight '!$B$3*MANU!H13)+(0*'Weight '!$B$4*MANU!W13)+(1/5*'Weight '!$B$5*MANU!AL13)+(1/3*'Weight '!$B$8*MANU!BA13)+('Weight '!$B$9*MANU!BP13)+('Weight '!$B$10*MANU!CE13)+(3/5*'Weight '!$B$11*MANU!CT13)+(1/5*'Weight '!$B$14*MANU!DI13)+('Weight '!$B$15*0*MANU!DX13)+('Weight '!$B$16*0*MANU!EM13)</f>
        <v>12.678931827409283</v>
      </c>
      <c r="E9" s="1">
        <f>(0*'Weight '!$B$3*MANU!I13)+(0*'Weight '!$B$4*MANU!X13)+(1/5*'Weight '!$B$5*MANU!AM13)+(1/3*'Weight '!$B$8*MANU!BB13)+('Weight '!$B$9*MANU!BQ13)+('Weight '!$B$10*MANU!CF13)+(3/5*'Weight '!$B$11*MANU!CU13)+(1/5*'Weight '!$B$14*MANU!DJ13)+('Weight '!$B$15*0*MANU!DY13)+('Weight '!$B$16*0*MANU!EN13)</f>
        <v>11.861822569416544</v>
      </c>
      <c r="F9" s="1">
        <f>(0*'Weight '!$B$3*MANU!J13)+(0*'Weight '!$B$4*MANU!Y13)+(1/5*'Weight '!$B$5*MANU!AN13)+(1/3*'Weight '!$B$8*MANU!BC13)+('Weight '!$B$9*MANU!BR13)+('Weight '!$B$10*MANU!CG13)+(3/5*'Weight '!$B$11*MANU!CV13)+(1/5*'Weight '!$B$14*MANU!DK13)+('Weight '!$B$15*0*MANU!DZ13)+('Weight '!$B$16*0*MANU!EO13)</f>
        <v>11.464115514115496</v>
      </c>
      <c r="G9" s="1">
        <f>(0*'Weight '!$B$3*MANU!K13)+(0*'Weight '!$B$4*MANU!Z13)+(1/5*'Weight '!$B$5*MANU!AO13)+(1/3*'Weight '!$B$8*MANU!BD13)+('Weight '!$B$9*MANU!BS13)+('Weight '!$B$10*MANU!CH13)+(3/5*'Weight '!$B$11*MANU!CW13)+(1/5*'Weight '!$B$14*MANU!DL13)+('Weight '!$B$15*0*MANU!EA13)+('Weight '!$B$16*0*MANU!EP13)</f>
        <v>12.432262895907662</v>
      </c>
      <c r="H9" s="1">
        <f>(0*'Weight '!$B$3*MANU!L13)+(0*'Weight '!$B$4*MANU!AA13)+(1/5*'Weight '!$B$5*MANU!AP13)+(1/3*'Weight '!$B$8*MANU!BE13)+('Weight '!$B$9*MANU!BT13)+('Weight '!$B$10*MANU!CI13)+(3/5*'Weight '!$B$11*MANU!CX13)+(1/5*'Weight '!$B$14*MANU!DM13)+('Weight '!$B$15*0*MANU!EB13)+('Weight '!$B$16*0*MANU!EQ13)</f>
        <v>12.940654652357834</v>
      </c>
      <c r="I9" s="1">
        <f>(0*'Weight '!$B$3*MANU!M13)+(0*'Weight '!$B$4*MANU!AB13)+(1/5*'Weight '!$B$5*MANU!AQ13)+(1/3*'Weight '!$B$8*MANU!BF13)+('Weight '!$B$9*MANU!BU13)+('Weight '!$B$10*MANU!CJ13)+(3/5*'Weight '!$B$11*MANU!CY13)+(1/5*'Weight '!$B$14*MANU!DN13)+('Weight '!$B$15*0*MANU!EC13)+('Weight '!$B$16*0*MANU!ER13)</f>
        <v>14.600216302367926</v>
      </c>
      <c r="J9" s="1">
        <f>(0*'Weight '!$B$3*MANU!N13)+(0*'Weight '!$B$4*MANU!AC13)+(1/5*'Weight '!$B$5*MANU!AR13)+(1/3*'Weight '!$B$8*MANU!BG13)+('Weight '!$B$9*MANU!BV13)+('Weight '!$B$10*MANU!CK13)+(3/5*'Weight '!$B$11*MANU!CZ13)+(1/5*'Weight '!$B$14*MANU!DO13)+('Weight '!$B$15*0*MANU!ED13)+('Weight '!$B$16*0*MANU!ES13)</f>
        <v>11.622008547008541</v>
      </c>
      <c r="K9" s="1">
        <f>(0*'Weight '!$B$3*MANU!O13)+(0*'Weight '!$B$4*MANU!AD13)+(1/5*'Weight '!$B$5*MANU!AS13)+(1/3*'Weight '!$B$8*MANU!BH13)+('Weight '!$B$9*MANU!BW13)+('Weight '!$B$10*MANU!CL13)+(3/5*'Weight '!$B$11*MANU!DA13)+(1/5*'Weight '!$B$14*MANU!DP13)+('Weight '!$B$15*0*MANU!EE13)+('Weight '!$B$16*0*MANU!ET13)</f>
        <v>11.521814082552885</v>
      </c>
      <c r="L9" s="1">
        <f>(0*'Weight '!$B$3*MANU!P13)+(0*'Weight '!$B$4*MANU!AE13)+(1/5*'Weight '!$B$5*MANU!AT13)+(1/3*'Weight '!$B$8*MANU!BI13)+('Weight '!$B$9*MANU!BX13)+('Weight '!$B$10*MANU!CM13)+(3/5*'Weight '!$B$11*MANU!DB13)+(1/5*'Weight '!$B$14*MANU!DQ13)+('Weight '!$B$15*0*MANU!EF13)+('Weight '!$B$16*0*MANU!EU13)</f>
        <v>0</v>
      </c>
      <c r="M9" s="1">
        <f>(0*'Weight '!$B$3*MANU!Q13)+(0*'Weight '!$B$4*MANU!AF13)+(1/5*'Weight '!$B$5*MANU!AU13)+(1/3*'Weight '!$B$8*MANU!BJ13)+('Weight '!$B$9*MANU!BY13)+('Weight '!$B$10*MANU!CN13)+(3/5*'Weight '!$B$11*MANU!DC13)+(1/5*'Weight '!$B$14*MANU!DR13)+('Weight '!$B$15*0*MANU!EG13)+('Weight '!$B$16*0*MANU!EV13)</f>
        <v>0</v>
      </c>
      <c r="N9" s="1">
        <f>(0*'Weight '!$B$3*MANU!R13)+(0*'Weight '!$B$4*MANU!AG13)+(1/5*'Weight '!$B$5*MANU!AV13)+(1/3*'Weight '!$B$8*MANU!BK13)+('Weight '!$B$9*MANU!BZ13)+('Weight '!$B$10*MANU!CO13)+(3/5*'Weight '!$B$11*MANU!DD13)+(1/5*'Weight '!$B$14*MANU!DS13)+('Weight '!$B$15*0*MANU!EH13)+('Weight '!$B$16*0*MANU!EW13)</f>
        <v>0</v>
      </c>
      <c r="O9" s="1">
        <f>(0*'Weight '!$B$3*MANU!S13)+(0*'Weight '!$B$4*MANU!AH13)+(1/5*'Weight '!$B$5*MANU!AW13)+(1/3*'Weight '!$B$8*MANU!BL13)+('Weight '!$B$9*MANU!CA13)+('Weight '!$B$10*MANU!CP13)+(3/5*'Weight '!$B$11*MANU!DE13)+(1/5*'Weight '!$B$14*MANU!DT13)+('Weight '!$B$15*0*MANU!EI13)+('Weight '!$B$16*0*MANU!EX13)</f>
        <v>0</v>
      </c>
      <c r="P9" s="1">
        <f>(0*'Weight '!$B$3*MANU!T13)+(0*'Weight '!$B$4*MANU!AI13)+(1/5*'Weight '!$B$5*MANU!AX13)+(1/3*'Weight '!$B$8*MANU!BM13)+('Weight '!$B$9*MANU!CB13)+('Weight '!$B$10*MANU!CQ13)+(3/5*'Weight '!$B$11*MANU!DF13)+(1/5*'Weight '!$B$14*MANU!DU13)+('Weight '!$B$15*0*MANU!EJ13)+('Weight '!$B$16*0*MANU!EY13)</f>
        <v>0</v>
      </c>
    </row>
    <row r="10" spans="1:16" ht="15">
      <c r="A10" s="1" t="s">
        <v>757</v>
      </c>
      <c r="B10" s="1">
        <f>(0*'Weight '!$B$3*MANU!F14)+(0*'Weight '!$B$4*MANU!U14)+(1/5*'Weight '!$B$5*MANU!AJ14)+(1/3*'Weight '!$B$8*MANU!AY14)+('Weight '!$B$9*MANU!BN14)+('Weight '!$B$10*MANU!CC14)+(3/5*'Weight '!$B$11*MANU!CR14)+(1/5*'Weight '!$B$14*MANU!DG14)+('Weight '!$B$15*0*MANU!DV14)+('Weight '!$B$16*0*MANU!EK14)</f>
        <v>20.874860652563775</v>
      </c>
      <c r="C10" s="1">
        <f>(0*'Weight '!$B$3*MANU!G14)+(0*'Weight '!$B$4*MANU!V14)+(1/5*'Weight '!$B$5*MANU!AK14)+(1/3*'Weight '!$B$8*MANU!AZ14)+('Weight '!$B$9*MANU!BO14)+('Weight '!$B$10*MANU!CD14)+(3/5*'Weight '!$B$11*MANU!CS14)+(1/5*'Weight '!$B$14*MANU!DH14)+('Weight '!$B$15*0*MANU!DW14)+('Weight '!$B$16*0*MANU!EL14)</f>
        <v>21.002937756636971</v>
      </c>
      <c r="D10" s="1">
        <f>(0*'Weight '!$B$3*MANU!H14)+(0*'Weight '!$B$4*MANU!W14)+(1/5*'Weight '!$B$5*MANU!AL14)+(1/3*'Weight '!$B$8*MANU!BA14)+('Weight '!$B$9*MANU!BP14)+('Weight '!$B$10*MANU!CE14)+(3/5*'Weight '!$B$11*MANU!CT14)+(1/5*'Weight '!$B$14*MANU!DI14)+('Weight '!$B$15*0*MANU!DX14)+('Weight '!$B$16*0*MANU!EM14)</f>
        <v>21.235231189039638</v>
      </c>
      <c r="E10" s="1">
        <f>(0*'Weight '!$B$3*MANU!I14)+(0*'Weight '!$B$4*MANU!X14)+(1/5*'Weight '!$B$5*MANU!AM14)+(1/3*'Weight '!$B$8*MANU!BB14)+('Weight '!$B$9*MANU!BQ14)+('Weight '!$B$10*MANU!CF14)+(3/5*'Weight '!$B$11*MANU!CU14)+(1/5*'Weight '!$B$14*MANU!DJ14)+('Weight '!$B$15*0*MANU!DY14)+('Weight '!$B$16*0*MANU!EN14)</f>
        <v>20.786309655020375</v>
      </c>
      <c r="F10" s="1">
        <f>(0*'Weight '!$B$3*MANU!J14)+(0*'Weight '!$B$4*MANU!Y14)+(1/5*'Weight '!$B$5*MANU!AN14)+(1/3*'Weight '!$B$8*MANU!BC14)+('Weight '!$B$9*MANU!BR14)+('Weight '!$B$10*MANU!CG14)+(3/5*'Weight '!$B$11*MANU!CV14)+(1/5*'Weight '!$B$14*MANU!DK14)+('Weight '!$B$15*0*MANU!DZ14)+('Weight '!$B$16*0*MANU!EO14)</f>
        <v>20.401206517060167</v>
      </c>
      <c r="G10" s="1">
        <f>(0*'Weight '!$B$3*MANU!K14)+(0*'Weight '!$B$4*MANU!Z14)+(1/5*'Weight '!$B$5*MANU!AO14)+(1/3*'Weight '!$B$8*MANU!BD14)+('Weight '!$B$9*MANU!BS14)+('Weight '!$B$10*MANU!CH14)+(3/5*'Weight '!$B$11*MANU!CW14)+(1/5*'Weight '!$B$14*MANU!DL14)+('Weight '!$B$15*0*MANU!EA14)+('Weight '!$B$16*0*MANU!EP14)</f>
        <v>21.874064052190661</v>
      </c>
      <c r="H10" s="1">
        <f>(0*'Weight '!$B$3*MANU!L14)+(0*'Weight '!$B$4*MANU!AA14)+(1/5*'Weight '!$B$5*MANU!AP14)+(1/3*'Weight '!$B$8*MANU!BE14)+('Weight '!$B$9*MANU!BT14)+('Weight '!$B$10*MANU!CI14)+(3/5*'Weight '!$B$11*MANU!CX14)+(1/5*'Weight '!$B$14*MANU!DM14)+('Weight '!$B$15*0*MANU!EB14)+('Weight '!$B$16*0*MANU!EQ14)</f>
        <v>21.626791667711114</v>
      </c>
      <c r="I10" s="1">
        <f>(0*'Weight '!$B$3*MANU!M14)+(0*'Weight '!$B$4*MANU!AB14)+(1/5*'Weight '!$B$5*MANU!AQ14)+(1/3*'Weight '!$B$8*MANU!BF14)+('Weight '!$B$9*MANU!BU14)+('Weight '!$B$10*MANU!CJ14)+(3/5*'Weight '!$B$11*MANU!CY14)+(1/5*'Weight '!$B$14*MANU!DN14)+('Weight '!$B$15*0*MANU!EC14)+('Weight '!$B$16*0*MANU!ER14)</f>
        <v>20.430488125262706</v>
      </c>
      <c r="J10" s="1">
        <f>(0*'Weight '!$B$3*MANU!N14)+(0*'Weight '!$B$4*MANU!AC14)+(1/5*'Weight '!$B$5*MANU!AR14)+(1/3*'Weight '!$B$8*MANU!BG14)+('Weight '!$B$9*MANU!BV14)+('Weight '!$B$10*MANU!CK14)+(3/5*'Weight '!$B$11*MANU!CZ14)+(1/5*'Weight '!$B$14*MANU!DO14)+('Weight '!$B$15*0*MANU!ED14)+('Weight '!$B$16*0*MANU!ES14)</f>
        <v>19.34216524216523</v>
      </c>
      <c r="K10" s="1">
        <f>(0*'Weight '!$B$3*MANU!O14)+(0*'Weight '!$B$4*MANU!AD14)+(1/5*'Weight '!$B$5*MANU!AS14)+(1/3*'Weight '!$B$8*MANU!BH14)+('Weight '!$B$9*MANU!BW14)+('Weight '!$B$10*MANU!CL14)+(3/5*'Weight '!$B$11*MANU!DA14)+(1/5*'Weight '!$B$14*MANU!DP14)+('Weight '!$B$15*0*MANU!EE14)+('Weight '!$B$16*0*MANU!ET14)</f>
        <v>17.713500322085125</v>
      </c>
      <c r="L10" s="1">
        <f>(0*'Weight '!$B$3*MANU!P14)+(0*'Weight '!$B$4*MANU!AE14)+(1/5*'Weight '!$B$5*MANU!AT14)+(1/3*'Weight '!$B$8*MANU!BI14)+('Weight '!$B$9*MANU!BX14)+('Weight '!$B$10*MANU!CM14)+(3/5*'Weight '!$B$11*MANU!DB14)+(1/5*'Weight '!$B$14*MANU!DQ14)+('Weight '!$B$15*0*MANU!EF14)+('Weight '!$B$16*0*MANU!EU14)</f>
        <v>20.512246692346327</v>
      </c>
      <c r="M10" s="1">
        <f>(0*'Weight '!$B$3*MANU!Q14)+(0*'Weight '!$B$4*MANU!AF14)+(1/5*'Weight '!$B$5*MANU!AU14)+(1/3*'Weight '!$B$8*MANU!BJ14)+('Weight '!$B$9*MANU!BY14)+('Weight '!$B$10*MANU!CN14)+(3/5*'Weight '!$B$11*MANU!DC14)+(1/5*'Weight '!$B$14*MANU!DR14)+('Weight '!$B$15*0*MANU!EG14)+('Weight '!$B$16*0*MANU!EV14)</f>
        <v>19.568278732988983</v>
      </c>
      <c r="N10" s="1">
        <f>(0*'Weight '!$B$3*MANU!R14)+(0*'Weight '!$B$4*MANU!AG14)+(1/5*'Weight '!$B$5*MANU!AV14)+(1/3*'Weight '!$B$8*MANU!BK14)+('Weight '!$B$9*MANU!BZ14)+('Weight '!$B$10*MANU!CO14)+(3/5*'Weight '!$B$11*MANU!DD14)+(1/5*'Weight '!$B$14*MANU!DS14)+('Weight '!$B$15*0*MANU!EH14)+('Weight '!$B$16*0*MANU!EW14)</f>
        <v>17.286933621933599</v>
      </c>
      <c r="O10" s="1">
        <f>(0*'Weight '!$B$3*MANU!S14)+(0*'Weight '!$B$4*MANU!AH14)+(1/5*'Weight '!$B$5*MANU!AW14)+(1/3*'Weight '!$B$8*MANU!BL14)+('Weight '!$B$9*MANU!CA14)+('Weight '!$B$10*MANU!CP14)+(3/5*'Weight '!$B$11*MANU!DE14)+(1/5*'Weight '!$B$14*MANU!DT14)+('Weight '!$B$15*0*MANU!EI14)+('Weight '!$B$16*0*MANU!EX14)</f>
        <v>19.060099477322531</v>
      </c>
      <c r="P10" s="1">
        <f>(0*'Weight '!$B$3*MANU!T14)+(0*'Weight '!$B$4*MANU!AI14)+(1/5*'Weight '!$B$5*MANU!AX14)+(1/3*'Weight '!$B$8*MANU!BM14)+('Weight '!$B$9*MANU!CB14)+('Weight '!$B$10*MANU!CQ14)+(3/5*'Weight '!$B$11*MANU!DF14)+(1/5*'Weight '!$B$14*MANU!DU14)+('Weight '!$B$15*0*MANU!EJ14)+('Weight '!$B$16*0*MANU!EY14)</f>
        <v>20.203691148775881</v>
      </c>
    </row>
    <row r="11" spans="1:16" ht="15">
      <c r="A11" s="1" t="s">
        <v>780</v>
      </c>
      <c r="B11" s="1">
        <f>(0*'Weight '!$B$3*MANU!F15)+(0*'Weight '!$B$4*MANU!U15)+(1/5*'Weight '!$B$5*MANU!AJ15)+(1/3*'Weight '!$B$8*MANU!AY15)+('Weight '!$B$9*MANU!BN15)+('Weight '!$B$10*MANU!CC15)+(3/5*'Weight '!$B$11*MANU!CR15)+(1/5*'Weight '!$B$14*MANU!DG15)+('Weight '!$B$15*0*MANU!DV15)+('Weight '!$B$16*0*MANU!EK15)</f>
        <v>18.017213511007974</v>
      </c>
      <c r="C11" s="1">
        <f>(0*'Weight '!$B$3*MANU!G15)+(0*'Weight '!$B$4*MANU!V15)+(1/5*'Weight '!$B$5*MANU!AK15)+(1/3*'Weight '!$B$8*MANU!AZ15)+('Weight '!$B$9*MANU!BO15)+('Weight '!$B$10*MANU!CD15)+(3/5*'Weight '!$B$11*MANU!CS15)+(1/5*'Weight '!$B$14*MANU!DH15)+('Weight '!$B$15*0*MANU!DW15)+('Weight '!$B$16*0*MANU!EL15)</f>
        <v>19.452908239877257</v>
      </c>
      <c r="D11" s="1">
        <f>(0*'Weight '!$B$3*MANU!H15)+(0*'Weight '!$B$4*MANU!W15)+(1/5*'Weight '!$B$5*MANU!AL15)+(1/3*'Weight '!$B$8*MANU!BA15)+('Weight '!$B$9*MANU!BP15)+('Weight '!$B$10*MANU!CE15)+(3/5*'Weight '!$B$11*MANU!CT15)+(1/5*'Weight '!$B$14*MANU!DI15)+('Weight '!$B$15*0*MANU!DX15)+('Weight '!$B$16*0*MANU!EM15)</f>
        <v>22.353191564421721</v>
      </c>
      <c r="E11" s="1">
        <f>(0*'Weight '!$B$3*MANU!I15)+(0*'Weight '!$B$4*MANU!X15)+(1/5*'Weight '!$B$5*MANU!AM15)+(1/3*'Weight '!$B$8*MANU!BB15)+('Weight '!$B$9*MANU!BQ15)+('Weight '!$B$10*MANU!CF15)+(3/5*'Weight '!$B$11*MANU!CU15)+(1/5*'Weight '!$B$14*MANU!DJ15)+('Weight '!$B$15*0*MANU!DY15)+('Weight '!$B$16*0*MANU!EN15)</f>
        <v>25.656848945870689</v>
      </c>
      <c r="F11" s="1">
        <f>(0*'Weight '!$B$3*MANU!J15)+(0*'Weight '!$B$4*MANU!Y15)+(1/5*'Weight '!$B$5*MANU!AN15)+(1/3*'Weight '!$B$8*MANU!BC15)+('Weight '!$B$9*MANU!BR15)+('Weight '!$B$10*MANU!CG15)+(3/5*'Weight '!$B$11*MANU!CV15)+(1/5*'Weight '!$B$14*MANU!DK15)+('Weight '!$B$15*0*MANU!DZ15)+('Weight '!$B$16*0*MANU!EO15)</f>
        <v>23.821170804504135</v>
      </c>
      <c r="G11" s="1">
        <f>(0*'Weight '!$B$3*MANU!K15)+(0*'Weight '!$B$4*MANU!Z15)+(1/5*'Weight '!$B$5*MANU!AO15)+(1/3*'Weight '!$B$8*MANU!BD15)+('Weight '!$B$9*MANU!BS15)+('Weight '!$B$10*MANU!CH15)+(3/5*'Weight '!$B$11*MANU!CW15)+(1/5*'Weight '!$B$14*MANU!DL15)+('Weight '!$B$15*0*MANU!EA15)+('Weight '!$B$16*0*MANU!EP15)</f>
        <v>24.394703707115042</v>
      </c>
      <c r="H11" s="1">
        <f>(0*'Weight '!$B$3*MANU!L15)+(0*'Weight '!$B$4*MANU!AA15)+(1/5*'Weight '!$B$5*MANU!AP15)+(1/3*'Weight '!$B$8*MANU!BE15)+('Weight '!$B$9*MANU!BT15)+('Weight '!$B$10*MANU!CI15)+(3/5*'Weight '!$B$11*MANU!CX15)+(1/5*'Weight '!$B$14*MANU!DM15)+('Weight '!$B$15*0*MANU!EB15)+('Weight '!$B$16*0*MANU!EQ15)</f>
        <v>24.369410029706156</v>
      </c>
      <c r="I11" s="1">
        <f>(0*'Weight '!$B$3*MANU!M15)+(0*'Weight '!$B$4*MANU!AB15)+(1/5*'Weight '!$B$5*MANU!AQ15)+(1/3*'Weight '!$B$8*MANU!BF15)+('Weight '!$B$9*MANU!BU15)+('Weight '!$B$10*MANU!CJ15)+(3/5*'Weight '!$B$11*MANU!CY15)+(1/5*'Weight '!$B$14*MANU!DN15)+('Weight '!$B$15*0*MANU!EC15)+('Weight '!$B$16*0*MANU!ER15)</f>
        <v>24.288917651431763</v>
      </c>
      <c r="J11" s="1">
        <f>(0*'Weight '!$B$3*MANU!N15)+(0*'Weight '!$B$4*MANU!AC15)+(1/5*'Weight '!$B$5*MANU!AR15)+(1/3*'Weight '!$B$8*MANU!BG15)+('Weight '!$B$9*MANU!BV15)+('Weight '!$B$10*MANU!CK15)+(3/5*'Weight '!$B$11*MANU!CZ15)+(1/5*'Weight '!$B$14*MANU!DO15)+('Weight '!$B$15*0*MANU!ED15)+('Weight '!$B$16*0*MANU!ES15)</f>
        <v>22.47544306184011</v>
      </c>
      <c r="K11" s="1">
        <f>(0*'Weight '!$B$3*MANU!O15)+(0*'Weight '!$B$4*MANU!AD15)+(1/5*'Weight '!$B$5*MANU!AS15)+(1/3*'Weight '!$B$8*MANU!BH15)+('Weight '!$B$9*MANU!BW15)+('Weight '!$B$10*MANU!CL15)+(3/5*'Weight '!$B$11*MANU!DA15)+(1/5*'Weight '!$B$14*MANU!DP15)+('Weight '!$B$15*0*MANU!EE15)+('Weight '!$B$16*0*MANU!ET15)</f>
        <v>21.425069634955161</v>
      </c>
      <c r="L11" s="1">
        <f>(0*'Weight '!$B$3*MANU!P15)+(0*'Weight '!$B$4*MANU!AE15)+(1/5*'Weight '!$B$5*MANU!AT15)+(1/3*'Weight '!$B$8*MANU!BI15)+('Weight '!$B$9*MANU!BX15)+('Weight '!$B$10*MANU!CM15)+(3/5*'Weight '!$B$11*MANU!DB15)+(1/5*'Weight '!$B$14*MANU!DQ15)+('Weight '!$B$15*0*MANU!EF15)+('Weight '!$B$16*0*MANU!EU15)</f>
        <v>21.764673700664311</v>
      </c>
      <c r="M11" s="1">
        <f>(0*'Weight '!$B$3*MANU!Q15)+(0*'Weight '!$B$4*MANU!AF15)+(1/5*'Weight '!$B$5*MANU!AU15)+(1/3*'Weight '!$B$8*MANU!BJ15)+('Weight '!$B$9*MANU!BY15)+('Weight '!$B$10*MANU!CN15)+(3/5*'Weight '!$B$11*MANU!DC15)+(1/5*'Weight '!$B$14*MANU!DR15)+('Weight '!$B$15*0*MANU!EG15)+('Weight '!$B$16*0*MANU!EV15)</f>
        <v>19.161371444957112</v>
      </c>
      <c r="N11" s="1">
        <f>(0*'Weight '!$B$3*MANU!R15)+(0*'Weight '!$B$4*MANU!AG15)+(1/5*'Weight '!$B$5*MANU!AV15)+(1/3*'Weight '!$B$8*MANU!BK15)+('Weight '!$B$9*MANU!BZ15)+('Weight '!$B$10*MANU!CO15)+(3/5*'Weight '!$B$11*MANU!DD15)+(1/5*'Weight '!$B$14*MANU!DS15)+('Weight '!$B$15*0*MANU!EH15)+('Weight '!$B$16*0*MANU!EW15)</f>
        <v>20.734797979797971</v>
      </c>
      <c r="O11" s="1">
        <f>(0*'Weight '!$B$3*MANU!S15)+(0*'Weight '!$B$4*MANU!AH15)+(1/5*'Weight '!$B$5*MANU!AW15)+(1/3*'Weight '!$B$8*MANU!BL15)+('Weight '!$B$9*MANU!CA15)+('Weight '!$B$10*MANU!CP15)+(3/5*'Weight '!$B$11*MANU!DE15)+(1/5*'Weight '!$B$14*MANU!DT15)+('Weight '!$B$15*0*MANU!EI15)+('Weight '!$B$16*0*MANU!EX15)</f>
        <v>22.419850920723448</v>
      </c>
      <c r="P11" s="1">
        <f>(0*'Weight '!$B$3*MANU!T15)+(0*'Weight '!$B$4*MANU!AI15)+(1/5*'Weight '!$B$5*MANU!AX15)+(1/3*'Weight '!$B$8*MANU!BM15)+('Weight '!$B$9*MANU!CB15)+('Weight '!$B$10*MANU!CQ15)+(3/5*'Weight '!$B$11*MANU!DF15)+(1/5*'Weight '!$B$14*MANU!DU15)+('Weight '!$B$15*0*MANU!EJ15)+('Weight '!$B$16*0*MANU!EY15)</f>
        <v>0</v>
      </c>
    </row>
    <row r="12" spans="1:16" ht="15">
      <c r="A12" s="1" t="s">
        <v>817</v>
      </c>
      <c r="B12" s="1">
        <f>(0*'Weight '!$B$3*MANU!F16)+(0*'Weight '!$B$4*MANU!U16)+(1/5*'Weight '!$B$5*MANU!AJ16)+(1/3*'Weight '!$B$8*MANU!AY16)+('Weight '!$B$9*MANU!BN16)+('Weight '!$B$10*MANU!CC16)+(3/5*'Weight '!$B$11*MANU!CR16)+(1/5*'Weight '!$B$14*MANU!DG16)+('Weight '!$B$15*0*MANU!DV16)+('Weight '!$B$16*0*MANU!EK16)</f>
        <v>22.361454308306829</v>
      </c>
      <c r="C12" s="1">
        <f>(0*'Weight '!$B$3*MANU!G16)+(0*'Weight '!$B$4*MANU!V16)+(1/5*'Weight '!$B$5*MANU!AK16)+(1/3*'Weight '!$B$8*MANU!AZ16)+('Weight '!$B$9*MANU!BO16)+('Weight '!$B$10*MANU!CD16)+(3/5*'Weight '!$B$11*MANU!CS16)+(1/5*'Weight '!$B$14*MANU!DH16)+('Weight '!$B$15*0*MANU!DW16)+('Weight '!$B$16*0*MANU!EL16)</f>
        <v>23.130612637480883</v>
      </c>
      <c r="D12" s="1">
        <f>(0*'Weight '!$B$3*MANU!H16)+(0*'Weight '!$B$4*MANU!W16)+(1/5*'Weight '!$B$5*MANU!AL16)+(1/3*'Weight '!$B$8*MANU!BA16)+('Weight '!$B$9*MANU!BP16)+('Weight '!$B$10*MANU!CE16)+(3/5*'Weight '!$B$11*MANU!CT16)+(1/5*'Weight '!$B$14*MANU!DI16)+('Weight '!$B$15*0*MANU!DX16)+('Weight '!$B$16*0*MANU!EM16)</f>
        <v>21.422752367218735</v>
      </c>
      <c r="E12" s="1">
        <f>(0*'Weight '!$B$3*MANU!I16)+(0*'Weight '!$B$4*MANU!X16)+(1/5*'Weight '!$B$5*MANU!AM16)+(1/3*'Weight '!$B$8*MANU!BB16)+('Weight '!$B$9*MANU!BQ16)+('Weight '!$B$10*MANU!CF16)+(3/5*'Weight '!$B$11*MANU!CU16)+(1/5*'Weight '!$B$14*MANU!DJ16)+('Weight '!$B$15*0*MANU!DY16)+('Weight '!$B$16*0*MANU!EN16)</f>
        <v>22.235989091692446</v>
      </c>
      <c r="F12" s="1">
        <f>(0*'Weight '!$B$3*MANU!J16)+(0*'Weight '!$B$4*MANU!Y16)+(1/5*'Weight '!$B$5*MANU!AN16)+(1/3*'Weight '!$B$8*MANU!BC16)+('Weight '!$B$9*MANU!BR16)+('Weight '!$B$10*MANU!CG16)+(3/5*'Weight '!$B$11*MANU!CV16)+(1/5*'Weight '!$B$14*MANU!DK16)+('Weight '!$B$15*0*MANU!DZ16)+('Weight '!$B$16*0*MANU!EO16)</f>
        <v>22.358330938467923</v>
      </c>
      <c r="G12" s="1">
        <f>(0*'Weight '!$B$3*MANU!K16)+(0*'Weight '!$B$4*MANU!Z16)+(1/5*'Weight '!$B$5*MANU!AO16)+(1/3*'Weight '!$B$8*MANU!BD16)+('Weight '!$B$9*MANU!BS16)+('Weight '!$B$10*MANU!CH16)+(3/5*'Weight '!$B$11*MANU!CW16)+(1/5*'Weight '!$B$14*MANU!DL16)+('Weight '!$B$15*0*MANU!EA16)+('Weight '!$B$16*0*MANU!EP16)</f>
        <v>20.592982100641667</v>
      </c>
      <c r="H12" s="1">
        <f>(0*'Weight '!$B$3*MANU!L16)+(0*'Weight '!$B$4*MANU!AA16)+(1/5*'Weight '!$B$5*MANU!AP16)+(1/3*'Weight '!$B$8*MANU!BE16)+('Weight '!$B$9*MANU!BT16)+('Weight '!$B$10*MANU!CI16)+(3/5*'Weight '!$B$11*MANU!CX16)+(1/5*'Weight '!$B$14*MANU!DM16)+('Weight '!$B$15*0*MANU!EB16)+('Weight '!$B$16*0*MANU!EQ16)</f>
        <v>21.618043573798957</v>
      </c>
      <c r="I12" s="1">
        <f>(0*'Weight '!$B$3*MANU!M16)+(0*'Weight '!$B$4*MANU!AB16)+(1/5*'Weight '!$B$5*MANU!AQ16)+(1/3*'Weight '!$B$8*MANU!BF16)+('Weight '!$B$9*MANU!BU16)+('Weight '!$B$10*MANU!CJ16)+(3/5*'Weight '!$B$11*MANU!CY16)+(1/5*'Weight '!$B$14*MANU!DN16)+('Weight '!$B$15*0*MANU!EC16)+('Weight '!$B$16*0*MANU!ER16)</f>
        <v>22.318829164915226</v>
      </c>
      <c r="J12" s="1">
        <f>(0*'Weight '!$B$3*MANU!N16)+(0*'Weight '!$B$4*MANU!AC16)+(1/5*'Weight '!$B$5*MANU!AR16)+(1/3*'Weight '!$B$8*MANU!BG16)+('Weight '!$B$9*MANU!BV16)+('Weight '!$B$10*MANU!CK16)+(3/5*'Weight '!$B$11*MANU!CZ16)+(1/5*'Weight '!$B$14*MANU!DO16)+('Weight '!$B$15*0*MANU!ED16)+('Weight '!$B$16*0*MANU!ES16)</f>
        <v>23.022107331529433</v>
      </c>
      <c r="K12" s="1">
        <f>(0*'Weight '!$B$3*MANU!O16)+(0*'Weight '!$B$4*MANU!AD16)+(1/5*'Weight '!$B$5*MANU!AS16)+(1/3*'Weight '!$B$8*MANU!BH16)+('Weight '!$B$9*MANU!BW16)+('Weight '!$B$10*MANU!CL16)+(3/5*'Weight '!$B$11*MANU!DA16)+(1/5*'Weight '!$B$14*MANU!DP16)+('Weight '!$B$15*0*MANU!EE16)+('Weight '!$B$16*0*MANU!ET16)</f>
        <v>23.432684121990764</v>
      </c>
      <c r="L12" s="1">
        <f>(0*'Weight '!$B$3*MANU!P16)+(0*'Weight '!$B$4*MANU!AE16)+(1/5*'Weight '!$B$5*MANU!AT16)+(1/3*'Weight '!$B$8*MANU!BI16)+('Weight '!$B$9*MANU!BX16)+('Weight '!$B$10*MANU!CM16)+(3/5*'Weight '!$B$11*MANU!DB16)+(1/5*'Weight '!$B$14*MANU!DQ16)+('Weight '!$B$15*0*MANU!EF16)+('Weight '!$B$16*0*MANU!EU16)</f>
        <v>21.509982114407663</v>
      </c>
      <c r="M12" s="1">
        <f>(0*'Weight '!$B$3*MANU!Q16)+(0*'Weight '!$B$4*MANU!AF16)+(1/5*'Weight '!$B$5*MANU!AU16)+(1/3*'Weight '!$B$8*MANU!BJ16)+('Weight '!$B$9*MANU!BY16)+('Weight '!$B$10*MANU!CN16)+(3/5*'Weight '!$B$11*MANU!DC16)+(1/5*'Weight '!$B$14*MANU!DR16)+('Weight '!$B$15*0*MANU!EG16)+('Weight '!$B$16*0*MANU!EV16)</f>
        <v>18.856075249729329</v>
      </c>
      <c r="N12" s="1">
        <f>(0*'Weight '!$B$3*MANU!R16)+(0*'Weight '!$B$4*MANU!AG16)+(1/5*'Weight '!$B$5*MANU!AV16)+(1/3*'Weight '!$B$8*MANU!BK16)+('Weight '!$B$9*MANU!BZ16)+('Weight '!$B$10*MANU!CO16)+(3/5*'Weight '!$B$11*MANU!DD16)+(1/5*'Weight '!$B$14*MANU!DS16)+('Weight '!$B$15*0*MANU!EH16)+('Weight '!$B$16*0*MANU!EW16)</f>
        <v>20.413939393939387</v>
      </c>
      <c r="O12" s="1">
        <f>(0*'Weight '!$B$3*MANU!S16)+(0*'Weight '!$B$4*MANU!AH16)+(1/5*'Weight '!$B$5*MANU!AW16)+(1/3*'Weight '!$B$8*MANU!BL16)+('Weight '!$B$9*MANU!CA16)+('Weight '!$B$10*MANU!CP16)+(3/5*'Weight '!$B$11*MANU!DE16)+(1/5*'Weight '!$B$14*MANU!DT16)+('Weight '!$B$15*0*MANU!EI16)+('Weight '!$B$16*0*MANU!EX16)</f>
        <v>10.299581025162857</v>
      </c>
      <c r="P12" s="1">
        <f>(0*'Weight '!$B$3*MANU!T16)+(0*'Weight '!$B$4*MANU!AI16)+(1/5*'Weight '!$B$5*MANU!AX16)+(1/3*'Weight '!$B$8*MANU!BM16)+('Weight '!$B$9*MANU!CB16)+('Weight '!$B$10*MANU!CQ16)+(3/5*'Weight '!$B$11*MANU!DF16)+(1/5*'Weight '!$B$14*MANU!DU16)+('Weight '!$B$15*0*MANU!EJ16)+('Weight '!$B$16*0*MANU!EY16)</f>
        <v>9.9370420246110882</v>
      </c>
    </row>
    <row r="13" spans="1:16" ht="15">
      <c r="A13" s="1" t="s">
        <v>864</v>
      </c>
      <c r="B13" s="1">
        <f>(0*'Weight '!$B$3*MANU!F17)+(0*'Weight '!$B$4*MANU!U17)+(1/5*'Weight '!$B$5*MANU!AJ17)+(1/3*'Weight '!$B$8*MANU!AY17)+('Weight '!$B$9*MANU!BN17)+('Weight '!$B$10*MANU!CC17)+(3/5*'Weight '!$B$11*MANU!CR17)+(1/5*'Weight '!$B$14*MANU!DG17)+('Weight '!$B$15*0*MANU!DV17)+('Weight '!$B$16*0*MANU!EK17)</f>
        <v>12.373818615353821</v>
      </c>
      <c r="C13" s="1">
        <f>(0*'Weight '!$B$3*MANU!G17)+(0*'Weight '!$B$4*MANU!V17)+(1/5*'Weight '!$B$5*MANU!AK17)+(1/3*'Weight '!$B$8*MANU!AZ17)+('Weight '!$B$9*MANU!BO17)+('Weight '!$B$10*MANU!CD17)+(3/5*'Weight '!$B$11*MANU!CS17)+(1/5*'Weight '!$B$14*MANU!DH17)+('Weight '!$B$15*0*MANU!DW17)+('Weight '!$B$16*0*MANU!EL17)</f>
        <v>15.466281280325799</v>
      </c>
      <c r="D13" s="1">
        <f>(0*'Weight '!$B$3*MANU!H17)+(0*'Weight '!$B$4*MANU!W17)+(1/5*'Weight '!$B$5*MANU!AL17)+(1/3*'Weight '!$B$8*MANU!BA17)+('Weight '!$B$9*MANU!BP17)+('Weight '!$B$10*MANU!CE17)+(3/5*'Weight '!$B$11*MANU!CT17)+(1/5*'Weight '!$B$14*MANU!DI17)+('Weight '!$B$15*0*MANU!DX17)+('Weight '!$B$16*0*MANU!EM17)</f>
        <v>14.84728481526593</v>
      </c>
      <c r="E13" s="1">
        <f>(0*'Weight '!$B$3*MANU!I17)+(0*'Weight '!$B$4*MANU!X17)+(1/5*'Weight '!$B$5*MANU!AM17)+(1/3*'Weight '!$B$8*MANU!BB17)+('Weight '!$B$9*MANU!BQ17)+('Weight '!$B$10*MANU!CF17)+(3/5*'Weight '!$B$11*MANU!CU17)+(1/5*'Weight '!$B$14*MANU!DJ17)+('Weight '!$B$15*0*MANU!DY17)+('Weight '!$B$16*0*MANU!EN17)</f>
        <v>14.591455089144649</v>
      </c>
      <c r="F13" s="1">
        <f>(0*'Weight '!$B$3*MANU!J17)+(0*'Weight '!$B$4*MANU!Y17)+(1/5*'Weight '!$B$5*MANU!AN17)+(1/3*'Weight '!$B$8*MANU!BC17)+('Weight '!$B$9*MANU!BR17)+('Weight '!$B$10*MANU!CG17)+(3/5*'Weight '!$B$11*MANU!CV17)+(1/5*'Weight '!$B$14*MANU!DK17)+('Weight '!$B$15*0*MANU!DZ17)+('Weight '!$B$16*0*MANU!EO17)</f>
        <v>11.887828837828827</v>
      </c>
      <c r="G13" s="1">
        <f>(0*'Weight '!$B$3*MANU!K17)+(0*'Weight '!$B$4*MANU!Z17)+(1/5*'Weight '!$B$5*MANU!AO17)+(1/3*'Weight '!$B$8*MANU!BD17)+('Weight '!$B$9*MANU!BS17)+('Weight '!$B$10*MANU!CH17)+(3/5*'Weight '!$B$11*MANU!CW17)+(1/5*'Weight '!$B$14*MANU!DL17)+('Weight '!$B$15*0*MANU!EA17)+('Weight '!$B$16*0*MANU!EP17)</f>
        <v>14.335756004529459</v>
      </c>
      <c r="H13" s="1">
        <f>(0*'Weight '!$B$3*MANU!L17)+(0*'Weight '!$B$4*MANU!AA17)+(1/5*'Weight '!$B$5*MANU!AP17)+(1/3*'Weight '!$B$8*MANU!BE17)+('Weight '!$B$9*MANU!BT17)+('Weight '!$B$10*MANU!CI17)+(3/5*'Weight '!$B$11*MANU!CX17)+(1/5*'Weight '!$B$14*MANU!DM17)+('Weight '!$B$15*0*MANU!EB17)+('Weight '!$B$16*0*MANU!EQ17)</f>
        <v>13.749284322541968</v>
      </c>
      <c r="I13" s="1">
        <f>(0*'Weight '!$B$3*MANU!M17)+(0*'Weight '!$B$4*MANU!AB17)+(1/5*'Weight '!$B$5*MANU!AQ17)+(1/3*'Weight '!$B$8*MANU!BF17)+('Weight '!$B$9*MANU!BU17)+('Weight '!$B$10*MANU!CJ17)+(3/5*'Weight '!$B$11*MANU!CY17)+(1/5*'Weight '!$B$14*MANU!DN17)+('Weight '!$B$15*0*MANU!EC17)+('Weight '!$B$16*0*MANU!ER17)</f>
        <v>14.786192270403658</v>
      </c>
      <c r="J13" s="1">
        <f>(0*'Weight '!$B$3*MANU!N17)+(0*'Weight '!$B$4*MANU!AC17)+(1/5*'Weight '!$B$5*MANU!AR17)+(1/3*'Weight '!$B$8*MANU!BG17)+('Weight '!$B$9*MANU!BV17)+('Weight '!$B$10*MANU!CK17)+(3/5*'Weight '!$B$11*MANU!CZ17)+(1/5*'Weight '!$B$14*MANU!DO17)+('Weight '!$B$15*0*MANU!ED17)+('Weight '!$B$16*0*MANU!ES17)</f>
        <v>13.136248966087667</v>
      </c>
      <c r="K13" s="1">
        <f>(0*'Weight '!$B$3*MANU!O17)+(0*'Weight '!$B$4*MANU!AD17)+(1/5*'Weight '!$B$5*MANU!AS17)+(1/3*'Weight '!$B$8*MANU!BH17)+('Weight '!$B$9*MANU!BW17)+('Weight '!$B$10*MANU!CL17)+(3/5*'Weight '!$B$11*MANU!DA17)+(1/5*'Weight '!$B$14*MANU!DP17)+('Weight '!$B$15*0*MANU!EE17)+('Weight '!$B$16*0*MANU!ET17)</f>
        <v>10.980726494193057</v>
      </c>
      <c r="L13" s="1">
        <f>(0*'Weight '!$B$3*MANU!P17)+(0*'Weight '!$B$4*MANU!AE17)+(1/5*'Weight '!$B$5*MANU!AT17)+(1/3*'Weight '!$B$8*MANU!BI17)+('Weight '!$B$9*MANU!BX17)+('Weight '!$B$10*MANU!CM17)+(3/5*'Weight '!$B$11*MANU!DB17)+(1/5*'Weight '!$B$14*MANU!DQ17)+('Weight '!$B$15*0*MANU!EF17)+('Weight '!$B$16*0*MANU!EU17)</f>
        <v>15.099984648020977</v>
      </c>
      <c r="M13" s="1">
        <f>(0*'Weight '!$B$3*MANU!Q17)+(0*'Weight '!$B$4*MANU!AF17)+(1/5*'Weight '!$B$5*MANU!AU17)+(1/3*'Weight '!$B$8*MANU!BJ17)+('Weight '!$B$9*MANU!BY17)+('Weight '!$B$10*MANU!CN17)+(3/5*'Weight '!$B$11*MANU!DC17)+(1/5*'Weight '!$B$14*MANU!DR17)+('Weight '!$B$15*0*MANU!EG17)+('Weight '!$B$16*0*MANU!EV17)</f>
        <v>13.022602583152345</v>
      </c>
      <c r="N13" s="1">
        <f>(0*'Weight '!$B$3*MANU!R17)+(0*'Weight '!$B$4*MANU!AG17)+(1/5*'Weight '!$B$5*MANU!AV17)+(1/3*'Weight '!$B$8*MANU!BK17)+('Weight '!$B$9*MANU!BZ17)+('Weight '!$B$10*MANU!CO17)+(3/5*'Weight '!$B$11*MANU!DD17)+(1/5*'Weight '!$B$14*MANU!DS17)+('Weight '!$B$15*0*MANU!EH17)+('Weight '!$B$16*0*MANU!EW17)</f>
        <v>12.494393939393927</v>
      </c>
      <c r="O13" s="1">
        <f>(0*'Weight '!$B$3*MANU!S17)+(0*'Weight '!$B$4*MANU!AH17)+(1/5*'Weight '!$B$5*MANU!AW17)+(1/3*'Weight '!$B$8*MANU!BL17)+('Weight '!$B$9*MANU!CA17)+('Weight '!$B$10*MANU!CP17)+(3/5*'Weight '!$B$11*MANU!DE17)+(1/5*'Weight '!$B$14*MANU!DT17)+('Weight '!$B$15*0*MANU!EI17)+('Weight '!$B$16*0*MANU!EX17)</f>
        <v>12.733598337401855</v>
      </c>
      <c r="P13" s="1">
        <f>(0*'Weight '!$B$3*MANU!T17)+(0*'Weight '!$B$4*MANU!AI17)+(1/5*'Weight '!$B$5*MANU!AX17)+(1/3*'Weight '!$B$8*MANU!BM17)+('Weight '!$B$9*MANU!CB17)+('Weight '!$B$10*MANU!CQ17)+(3/5*'Weight '!$B$11*MANU!DF17)+(1/5*'Weight '!$B$14*MANU!DU17)+('Weight '!$B$15*0*MANU!EJ17)+('Weight '!$B$16*0*MANU!EY17)</f>
        <v>17.298262711864407</v>
      </c>
    </row>
    <row r="14" spans="1:16" ht="15">
      <c r="A14" s="1" t="s">
        <v>852</v>
      </c>
      <c r="B14" s="1">
        <f>(0*'Weight '!$B$3*MANU!F18)+(0*'Weight '!$B$4*MANU!U18)+(1/5*'Weight '!$B$5*MANU!AJ18)+(1/3*'Weight '!$B$8*MANU!AY18)+('Weight '!$B$9*MANU!BN18)+('Weight '!$B$10*MANU!CC18)+(3/5*'Weight '!$B$11*MANU!CR18)+(1/5*'Weight '!$B$14*MANU!DG18)+('Weight '!$B$15*0*MANU!DV18)+('Weight '!$B$16*0*MANU!EK18)</f>
        <v>19.741530790956951</v>
      </c>
      <c r="C14" s="1">
        <f>(0*'Weight '!$B$3*MANU!G18)+(0*'Weight '!$B$4*MANU!V18)+(1/5*'Weight '!$B$5*MANU!AK18)+(1/3*'Weight '!$B$8*MANU!AZ18)+('Weight '!$B$9*MANU!BO18)+('Weight '!$B$10*MANU!CD18)+(3/5*'Weight '!$B$11*MANU!CS18)+(1/5*'Weight '!$B$14*MANU!DH18)+('Weight '!$B$15*0*MANU!DW18)+('Weight '!$B$16*0*MANU!EL18)</f>
        <v>21.01014734040124</v>
      </c>
      <c r="D14" s="1">
        <f>(0*'Weight '!$B$3*MANU!H18)+(0*'Weight '!$B$4*MANU!W18)+(1/5*'Weight '!$B$5*MANU!AL18)+(1/3*'Weight '!$B$8*MANU!BA18)+('Weight '!$B$9*MANU!BP18)+('Weight '!$B$10*MANU!CE18)+(3/5*'Weight '!$B$11*MANU!CT18)+(1/5*'Weight '!$B$14*MANU!DI18)+('Weight '!$B$15*0*MANU!DX18)+('Weight '!$B$16*0*MANU!EM18)</f>
        <v>18.823314257245805</v>
      </c>
      <c r="E14" s="1">
        <f>(0*'Weight '!$B$3*MANU!I18)+(0*'Weight '!$B$4*MANU!X18)+(1/5*'Weight '!$B$5*MANU!AM18)+(1/3*'Weight '!$B$8*MANU!BB18)+('Weight '!$B$9*MANU!BQ18)+('Weight '!$B$10*MANU!CF18)+(3/5*'Weight '!$B$11*MANU!CU18)+(1/5*'Weight '!$B$14*MANU!DJ18)+('Weight '!$B$15*0*MANU!DY18)+('Weight '!$B$16*0*MANU!EN18)</f>
        <v>19.081340326340314</v>
      </c>
      <c r="F14" s="1">
        <f>(0*'Weight '!$B$3*MANU!J18)+(0*'Weight '!$B$4*MANU!Y18)+(1/5*'Weight '!$B$5*MANU!AN18)+(1/3*'Weight '!$B$8*MANU!BC18)+('Weight '!$B$9*MANU!BR18)+('Weight '!$B$10*MANU!CG18)+(3/5*'Weight '!$B$11*MANU!CV18)+(1/5*'Weight '!$B$14*MANU!DK18)+('Weight '!$B$15*0*MANU!DZ18)+('Weight '!$B$16*0*MANU!EO18)</f>
        <v>17.821078863940897</v>
      </c>
      <c r="G14" s="1">
        <f>(0*'Weight '!$B$3*MANU!K18)+(0*'Weight '!$B$4*MANU!Z18)+(1/5*'Weight '!$B$5*MANU!AO18)+(1/3*'Weight '!$B$8*MANU!BD18)+('Weight '!$B$9*MANU!BS18)+('Weight '!$B$10*MANU!CH18)+(3/5*'Weight '!$B$11*MANU!CW18)+(1/5*'Weight '!$B$14*MANU!DL18)+('Weight '!$B$15*0*MANU!EA18)+('Weight '!$B$16*0*MANU!EP18)</f>
        <v>16.530934252597913</v>
      </c>
      <c r="H14" s="1">
        <f>(0*'Weight '!$B$3*MANU!L18)+(0*'Weight '!$B$4*MANU!AA18)+(1/5*'Weight '!$B$5*MANU!AP18)+(1/3*'Weight '!$B$8*MANU!BE18)+('Weight '!$B$9*MANU!BT18)+('Weight '!$B$10*MANU!CI18)+(3/5*'Weight '!$B$11*MANU!CX18)+(1/5*'Weight '!$B$14*MANU!DM18)+('Weight '!$B$15*0*MANU!EB18)+('Weight '!$B$16*0*MANU!EQ18)</f>
        <v>19.255908469945343</v>
      </c>
      <c r="I14" s="1">
        <f>(0*'Weight '!$B$3*MANU!M18)+(0*'Weight '!$B$4*MANU!AB18)+(1/5*'Weight '!$B$5*MANU!AQ18)+(1/3*'Weight '!$B$8*MANU!BF18)+('Weight '!$B$9*MANU!BU18)+('Weight '!$B$10*MANU!CJ18)+(3/5*'Weight '!$B$11*MANU!CY18)+(1/5*'Weight '!$B$14*MANU!DN18)+('Weight '!$B$15*0*MANU!EC18)+('Weight '!$B$16*0*MANU!ER18)</f>
        <v>18.189213607914379</v>
      </c>
      <c r="J14" s="1">
        <f>(0*'Weight '!$B$3*MANU!N18)+(0*'Weight '!$B$4*MANU!AC18)+(1/5*'Weight '!$B$5*MANU!AR18)+(1/3*'Weight '!$B$8*MANU!BG18)+('Weight '!$B$9*MANU!BV18)+('Weight '!$B$10*MANU!CK18)+(3/5*'Weight '!$B$11*MANU!CZ18)+(1/5*'Weight '!$B$14*MANU!DO18)+('Weight '!$B$15*0*MANU!ED18)+('Weight '!$B$16*0*MANU!ES18)</f>
        <v>19.483052116661959</v>
      </c>
      <c r="K14" s="1">
        <f>(0*'Weight '!$B$3*MANU!O18)+(0*'Weight '!$B$4*MANU!AD18)+(1/5*'Weight '!$B$5*MANU!AS18)+(1/3*'Weight '!$B$8*MANU!BH18)+('Weight '!$B$9*MANU!BW18)+('Weight '!$B$10*MANU!CL18)+(3/5*'Weight '!$B$11*MANU!DA18)+(1/5*'Weight '!$B$14*MANU!DP18)+('Weight '!$B$15*0*MANU!EE18)+('Weight '!$B$16*0*MANU!ET18)</f>
        <v>20.659735975655373</v>
      </c>
      <c r="L14" s="1">
        <f>(0*'Weight '!$B$3*MANU!P18)+(0*'Weight '!$B$4*MANU!AE18)+(1/5*'Weight '!$B$5*MANU!AT18)+(1/3*'Weight '!$B$8*MANU!BI18)+('Weight '!$B$9*MANU!BX18)+('Weight '!$B$10*MANU!CM18)+(3/5*'Weight '!$B$11*MANU!DB18)+(1/5*'Weight '!$B$14*MANU!DQ18)+('Weight '!$B$15*0*MANU!EF18)+('Weight '!$B$16*0*MANU!EU18)</f>
        <v>15.835694988518163</v>
      </c>
      <c r="M14" s="1">
        <f>(0*'Weight '!$B$3*MANU!Q18)+(0*'Weight '!$B$4*MANU!AF18)+(1/5*'Weight '!$B$5*MANU!AU18)+(1/3*'Weight '!$B$8*MANU!BJ18)+('Weight '!$B$9*MANU!BY18)+('Weight '!$B$10*MANU!CN18)+(3/5*'Weight '!$B$11*MANU!DC18)+(1/5*'Weight '!$B$14*MANU!DR18)+('Weight '!$B$15*0*MANU!EG18)+('Weight '!$B$16*0*MANU!EV18)</f>
        <v>14.673939393939387</v>
      </c>
      <c r="N14" s="1">
        <f>(0*'Weight '!$B$3*MANU!R18)+(0*'Weight '!$B$4*MANU!AG18)+(1/5*'Weight '!$B$5*MANU!AV18)+(1/3*'Weight '!$B$8*MANU!BK18)+('Weight '!$B$9*MANU!BZ18)+('Weight '!$B$10*MANU!CO18)+(3/5*'Weight '!$B$11*MANU!DD18)+(1/5*'Weight '!$B$14*MANU!DS18)+('Weight '!$B$15*0*MANU!EH18)+('Weight '!$B$16*0*MANU!EW18)</f>
        <v>15.914943031300623</v>
      </c>
      <c r="O14" s="1">
        <f>(0*'Weight '!$B$3*MANU!S18)+(0*'Weight '!$B$4*MANU!AH18)+(1/5*'Weight '!$B$5*MANU!AW18)+(1/3*'Weight '!$B$8*MANU!BL18)+('Weight '!$B$9*MANU!CA18)+('Weight '!$B$10*MANU!CP18)+(3/5*'Weight '!$B$11*MANU!DE18)+(1/5*'Weight '!$B$14*MANU!DT18)+('Weight '!$B$15*0*MANU!EI18)+('Weight '!$B$16*0*MANU!EX18)</f>
        <v>14.895440207156296</v>
      </c>
      <c r="P14" s="1">
        <f>(0*'Weight '!$B$3*MANU!T18)+(0*'Weight '!$B$4*MANU!AI18)+(1/5*'Weight '!$B$5*MANU!AX18)+(1/3*'Weight '!$B$8*MANU!BM18)+('Weight '!$B$9*MANU!CB18)+('Weight '!$B$10*MANU!CQ18)+(3/5*'Weight '!$B$11*MANU!DF18)+(1/5*'Weight '!$B$14*MANU!DU18)+('Weight '!$B$15*0*MANU!EJ18)+('Weight '!$B$16*0*MANU!EY18)</f>
        <v>14.588473595370138</v>
      </c>
    </row>
    <row r="15" spans="1:16" ht="15">
      <c r="A15" s="1" t="s">
        <v>902</v>
      </c>
      <c r="B15" s="1">
        <f>(0*'Weight '!$B$3*MANU!F19)+(0*'Weight '!$B$4*MANU!U19)+(1/5*'Weight '!$B$5*MANU!AJ19)+(1/3*'Weight '!$B$8*MANU!AY19)+('Weight '!$B$9*MANU!BN19)+('Weight '!$B$10*MANU!CC19)+(3/5*'Weight '!$B$11*MANU!CR19)+(1/5*'Weight '!$B$14*MANU!DG19)+('Weight '!$B$15*0*MANU!DV19)+('Weight '!$B$16*0*MANU!EK19)</f>
        <v>16.17532829927373</v>
      </c>
      <c r="C15" s="1">
        <f>(0*'Weight '!$B$3*MANU!G19)+(0*'Weight '!$B$4*MANU!V19)+(1/5*'Weight '!$B$5*MANU!AK19)+(1/3*'Weight '!$B$8*MANU!AZ19)+('Weight '!$B$9*MANU!BO19)+('Weight '!$B$10*MANU!CD19)+(3/5*'Weight '!$B$11*MANU!CS19)+(1/5*'Weight '!$B$14*MANU!DH19)+('Weight '!$B$15*0*MANU!DW19)+('Weight '!$B$16*0*MANU!EL19)</f>
        <v>16.237833110708461</v>
      </c>
      <c r="D15" s="1">
        <f>(0*'Weight '!$B$3*MANU!H19)+(0*'Weight '!$B$4*MANU!W19)+(1/5*'Weight '!$B$5*MANU!AL19)+(1/3*'Weight '!$B$8*MANU!BA19)+('Weight '!$B$9*MANU!BP19)+('Weight '!$B$10*MANU!CE19)+(3/5*'Weight '!$B$11*MANU!CT19)+(1/5*'Weight '!$B$14*MANU!DI19)+('Weight '!$B$15*0*MANU!DX19)+('Weight '!$B$16*0*MANU!EM19)</f>
        <v>16.023733585837505</v>
      </c>
      <c r="E15" s="1">
        <f>(0*'Weight '!$B$3*MANU!I19)+(0*'Weight '!$B$4*MANU!X19)+(1/5*'Weight '!$B$5*MANU!AM19)+(1/3*'Weight '!$B$8*MANU!BB19)+('Weight '!$B$9*MANU!BQ19)+('Weight '!$B$10*MANU!CF19)+(3/5*'Weight '!$B$11*MANU!CU19)+(1/5*'Weight '!$B$14*MANU!DJ19)+('Weight '!$B$15*0*MANU!DY19)+('Weight '!$B$16*0*MANU!EN19)</f>
        <v>13.995567643257203</v>
      </c>
      <c r="F15" s="1">
        <f>(0*'Weight '!$B$3*MANU!J19)+(0*'Weight '!$B$4*MANU!Y19)+(1/5*'Weight '!$B$5*MANU!AN19)+(1/3*'Weight '!$B$8*MANU!BC19)+('Weight '!$B$9*MANU!BR19)+('Weight '!$B$10*MANU!CG19)+(3/5*'Weight '!$B$11*MANU!CV19)+(1/5*'Weight '!$B$14*MANU!DK19)+('Weight '!$B$15*0*MANU!DZ19)+('Weight '!$B$16*0*MANU!EO19)</f>
        <v>13.633279158652277</v>
      </c>
      <c r="G15" s="1">
        <f>(0*'Weight '!$B$3*MANU!K19)+(0*'Weight '!$B$4*MANU!Z19)+(1/5*'Weight '!$B$5*MANU!AO19)+(1/3*'Weight '!$B$8*MANU!BD19)+('Weight '!$B$9*MANU!BS19)+('Weight '!$B$10*MANU!CH19)+(3/5*'Weight '!$B$11*MANU!CW19)+(1/5*'Weight '!$B$14*MANU!DL19)+('Weight '!$B$15*0*MANU!EA19)+('Weight '!$B$16*0*MANU!EP19)</f>
        <v>14.163991261398174</v>
      </c>
      <c r="H15" s="1">
        <f>(0*'Weight '!$B$3*MANU!L19)+(0*'Weight '!$B$4*MANU!AA19)+(1/5*'Weight '!$B$5*MANU!AP19)+(1/3*'Weight '!$B$8*MANU!BE19)+('Weight '!$B$9*MANU!BT19)+('Weight '!$B$10*MANU!CI19)+(3/5*'Weight '!$B$11*MANU!CX19)+(1/5*'Weight '!$B$14*MANU!DM19)+('Weight '!$B$15*0*MANU!EB19)+('Weight '!$B$16*0*MANU!EQ19)</f>
        <v>13.741020576396025</v>
      </c>
      <c r="I15" s="1">
        <f>(0*'Weight '!$B$3*MANU!M19)+(0*'Weight '!$B$4*MANU!AB19)+(1/5*'Weight '!$B$5*MANU!AQ19)+(1/3*'Weight '!$B$8*MANU!BF19)+('Weight '!$B$9*MANU!BU19)+('Weight '!$B$10*MANU!CJ19)+(3/5*'Weight '!$B$11*MANU!CY19)+(1/5*'Weight '!$B$14*MANU!DN19)+('Weight '!$B$15*0*MANU!EC19)+('Weight '!$B$16*0*MANU!ER19)</f>
        <v>16.315400903741054</v>
      </c>
      <c r="J15" s="1">
        <f>(0*'Weight '!$B$3*MANU!N19)+(0*'Weight '!$B$4*MANU!AC19)+(1/5*'Weight '!$B$5*MANU!AR19)+(1/3*'Weight '!$B$8*MANU!BG19)+('Weight '!$B$9*MANU!BV19)+('Weight '!$B$10*MANU!CK19)+(3/5*'Weight '!$B$11*MANU!CZ19)+(1/5*'Weight '!$B$14*MANU!DO19)+('Weight '!$B$15*0*MANU!ED19)+('Weight '!$B$16*0*MANU!ES19)</f>
        <v>15.85226750861078</v>
      </c>
      <c r="K15" s="1">
        <f>(0*'Weight '!$B$3*MANU!O19)+(0*'Weight '!$B$4*MANU!AD19)+(1/5*'Weight '!$B$5*MANU!AS19)+(1/3*'Weight '!$B$8*MANU!BH19)+('Weight '!$B$9*MANU!BW19)+('Weight '!$B$10*MANU!CL19)+(3/5*'Weight '!$B$11*MANU!DA19)+(1/5*'Weight '!$B$14*MANU!DP19)+('Weight '!$B$15*0*MANU!EE19)+('Weight '!$B$16*0*MANU!ET19)</f>
        <v>16.255861148910046</v>
      </c>
      <c r="L15" s="1">
        <f>(0*'Weight '!$B$3*MANU!P19)+(0*'Weight '!$B$4*MANU!AE19)+(1/5*'Weight '!$B$5*MANU!AT19)+(1/3*'Weight '!$B$8*MANU!BI19)+('Weight '!$B$9*MANU!BX19)+('Weight '!$B$10*MANU!CM19)+(3/5*'Weight '!$B$11*MANU!DB19)+(1/5*'Weight '!$B$14*MANU!DQ19)+('Weight '!$B$15*0*MANU!EF19)+('Weight '!$B$16*0*MANU!EU19)</f>
        <v>10.546316406491014</v>
      </c>
      <c r="M15" s="1">
        <f>(0*'Weight '!$B$3*MANU!Q19)+(0*'Weight '!$B$4*MANU!AF19)+(1/5*'Weight '!$B$5*MANU!AU19)+(1/3*'Weight '!$B$8*MANU!BJ19)+('Weight '!$B$9*MANU!BY19)+('Weight '!$B$10*MANU!CN19)+(3/5*'Weight '!$B$11*MANU!DC19)+(1/5*'Weight '!$B$14*MANU!DR19)+('Weight '!$B$15*0*MANU!EG19)+('Weight '!$B$16*0*MANU!EV19)</f>
        <v>10.695866765725606</v>
      </c>
      <c r="N15" s="1">
        <f>(0*'Weight '!$B$3*MANU!R19)+(0*'Weight '!$B$4*MANU!AG19)+(1/5*'Weight '!$B$5*MANU!AV19)+(1/3*'Weight '!$B$8*MANU!BK19)+('Weight '!$B$9*MANU!BZ19)+('Weight '!$B$10*MANU!CO19)+(3/5*'Weight '!$B$11*MANU!DD19)+(1/5*'Weight '!$B$14*MANU!DS19)+('Weight '!$B$15*0*MANU!EH19)+('Weight '!$B$16*0*MANU!EW19)</f>
        <v>12.586414141414137</v>
      </c>
      <c r="O15" s="1">
        <f>(0*'Weight '!$B$3*MANU!S19)+(0*'Weight '!$B$4*MANU!AH19)+(1/5*'Weight '!$B$5*MANU!AW19)+(1/3*'Weight '!$B$8*MANU!BL19)+('Weight '!$B$9*MANU!CA19)+('Weight '!$B$10*MANU!CP19)+(3/5*'Weight '!$B$11*MANU!DE19)+(1/5*'Weight '!$B$14*MANU!DT19)+('Weight '!$B$15*0*MANU!EI19)+('Weight '!$B$16*0*MANU!EX19)</f>
        <v>9.5507909587709499</v>
      </c>
      <c r="P15" s="1">
        <f>(0*'Weight '!$B$3*MANU!T19)+(0*'Weight '!$B$4*MANU!AI19)+(1/5*'Weight '!$B$5*MANU!AX19)+(1/3*'Weight '!$B$8*MANU!BM19)+('Weight '!$B$9*MANU!CB19)+('Weight '!$B$10*MANU!CQ19)+(3/5*'Weight '!$B$11*MANU!DF19)+(1/5*'Weight '!$B$14*MANU!DU19)+('Weight '!$B$15*0*MANU!EJ19)+('Weight '!$B$16*0*MANU!EY19)</f>
        <v>10.94157403757718</v>
      </c>
    </row>
    <row r="16" spans="1:16" ht="15">
      <c r="A16" s="1" t="s">
        <v>908</v>
      </c>
      <c r="B16" s="1">
        <f>(0*'Weight '!$B$3*MANU!F20)+(0*'Weight '!$B$4*MANU!U20)+(1/5*'Weight '!$B$5*MANU!AJ20)+(1/3*'Weight '!$B$8*MANU!AY20)+('Weight '!$B$9*MANU!BN20)+('Weight '!$B$10*MANU!CC20)+(3/5*'Weight '!$B$11*MANU!CR20)+(1/5*'Weight '!$B$14*MANU!DG20)+('Weight '!$B$15*0*MANU!DV20)+('Weight '!$B$16*0*MANU!EK20)</f>
        <v>21.098936588977434</v>
      </c>
      <c r="C16" s="1">
        <f>(0*'Weight '!$B$3*MANU!G20)+(0*'Weight '!$B$4*MANU!V20)+(1/5*'Weight '!$B$5*MANU!AK20)+(1/3*'Weight '!$B$8*MANU!AZ20)+('Weight '!$B$9*MANU!BO20)+('Weight '!$B$10*MANU!CD20)+(3/5*'Weight '!$B$11*MANU!CS20)+(1/5*'Weight '!$B$14*MANU!DH20)+('Weight '!$B$15*0*MANU!DW20)+('Weight '!$B$16*0*MANU!EL20)</f>
        <v>19.293885864798078</v>
      </c>
      <c r="D16" s="1">
        <f>(0*'Weight '!$B$3*MANU!H20)+(0*'Weight '!$B$4*MANU!W20)+(1/5*'Weight '!$B$5*MANU!AL20)+(1/3*'Weight '!$B$8*MANU!BA20)+('Weight '!$B$9*MANU!BP20)+('Weight '!$B$10*MANU!CE20)+(3/5*'Weight '!$B$11*MANU!CT20)+(1/5*'Weight '!$B$14*MANU!DI20)+('Weight '!$B$15*0*MANU!DX20)+('Weight '!$B$16*0*MANU!EM20)</f>
        <v>18.645978913110881</v>
      </c>
      <c r="E16" s="1">
        <f>(0*'Weight '!$B$3*MANU!I20)+(0*'Weight '!$B$4*MANU!X20)+(1/5*'Weight '!$B$5*MANU!AM20)+(1/3*'Weight '!$B$8*MANU!BB20)+('Weight '!$B$9*MANU!BQ20)+('Weight '!$B$10*MANU!CF20)+(3/5*'Weight '!$B$11*MANU!CU20)+(1/5*'Weight '!$B$14*MANU!DJ20)+('Weight '!$B$15*0*MANU!DY20)+('Weight '!$B$16*0*MANU!EN20)</f>
        <v>20.872834151433075</v>
      </c>
      <c r="F16" s="1">
        <f>(0*'Weight '!$B$3*MANU!J20)+(0*'Weight '!$B$4*MANU!Y20)+(1/5*'Weight '!$B$5*MANU!AN20)+(1/3*'Weight '!$B$8*MANU!BC20)+('Weight '!$B$9*MANU!BR20)+('Weight '!$B$10*MANU!CG20)+(3/5*'Weight '!$B$11*MANU!CV20)+(1/5*'Weight '!$B$14*MANU!DK20)+('Weight '!$B$15*0*MANU!DZ20)+('Weight '!$B$16*0*MANU!EO20)</f>
        <v>21.710883677725764</v>
      </c>
      <c r="G16" s="1">
        <f>(0*'Weight '!$B$3*MANU!K20)+(0*'Weight '!$B$4*MANU!Z20)+(1/5*'Weight '!$B$5*MANU!AO20)+(1/3*'Weight '!$B$8*MANU!BD20)+('Weight '!$B$9*MANU!BS20)+('Weight '!$B$10*MANU!CH20)+(3/5*'Weight '!$B$11*MANU!CW20)+(1/5*'Weight '!$B$14*MANU!DL20)+('Weight '!$B$15*0*MANU!EA20)+('Weight '!$B$16*0*MANU!EP20)</f>
        <v>23.073467442341837</v>
      </c>
      <c r="H16" s="1">
        <f>(0*'Weight '!$B$3*MANU!L20)+(0*'Weight '!$B$4*MANU!AA20)+(1/5*'Weight '!$B$5*MANU!AP20)+(1/3*'Weight '!$B$8*MANU!BE20)+('Weight '!$B$9*MANU!BT20)+('Weight '!$B$10*MANU!CI20)+(3/5*'Weight '!$B$11*MANU!CX20)+(1/5*'Weight '!$B$14*MANU!DM20)+('Weight '!$B$15*0*MANU!EB20)+('Weight '!$B$16*0*MANU!EQ20)</f>
        <v>20.959254397724052</v>
      </c>
      <c r="I16" s="1">
        <f>(0*'Weight '!$B$3*MANU!M20)+(0*'Weight '!$B$4*MANU!AB20)+(1/5*'Weight '!$B$5*MANU!AQ20)+(1/3*'Weight '!$B$8*MANU!BF20)+('Weight '!$B$9*MANU!BU20)+('Weight '!$B$10*MANU!CJ20)+(3/5*'Weight '!$B$11*MANU!CY20)+(1/5*'Weight '!$B$14*MANU!DN20)+('Weight '!$B$15*0*MANU!EC20)+('Weight '!$B$16*0*MANU!ER20)</f>
        <v>21.944684516303351</v>
      </c>
      <c r="J16" s="1">
        <f>(0*'Weight '!$B$3*MANU!N20)+(0*'Weight '!$B$4*MANU!AC20)+(1/5*'Weight '!$B$5*MANU!AR20)+(1/3*'Weight '!$B$8*MANU!BG20)+('Weight '!$B$9*MANU!BV20)+('Weight '!$B$10*MANU!CK20)+(3/5*'Weight '!$B$11*MANU!CZ20)+(1/5*'Weight '!$B$14*MANU!DO20)+('Weight '!$B$15*0*MANU!ED20)+('Weight '!$B$16*0*MANU!ES20)</f>
        <v>22.010229132569545</v>
      </c>
      <c r="K16" s="1">
        <f>(0*'Weight '!$B$3*MANU!O20)+(0*'Weight '!$B$4*MANU!AD20)+(1/5*'Weight '!$B$5*MANU!AS20)+(1/3*'Weight '!$B$8*MANU!BH20)+('Weight '!$B$9*MANU!BW20)+('Weight '!$B$10*MANU!CL20)+(3/5*'Weight '!$B$11*MANU!DA20)+(1/5*'Weight '!$B$14*MANU!DP20)+('Weight '!$B$15*0*MANU!EE20)+('Weight '!$B$16*0*MANU!ET20)</f>
        <v>22.655219985691989</v>
      </c>
      <c r="L16" s="1">
        <f>(0*'Weight '!$B$3*MANU!P20)+(0*'Weight '!$B$4*MANU!AE20)+(1/5*'Weight '!$B$5*MANU!AT20)+(1/3*'Weight '!$B$8*MANU!BI20)+('Weight '!$B$9*MANU!BX20)+('Weight '!$B$10*MANU!CM20)+(3/5*'Weight '!$B$11*MANU!DB20)+(1/5*'Weight '!$B$14*MANU!DQ20)+('Weight '!$B$15*0*MANU!EF20)+('Weight '!$B$16*0*MANU!EU20)</f>
        <v>13.647515421760716</v>
      </c>
      <c r="M16" s="1">
        <f>(0*'Weight '!$B$3*MANU!Q20)+(0*'Weight '!$B$4*MANU!AF20)+(1/5*'Weight '!$B$5*MANU!AU20)+(1/3*'Weight '!$B$8*MANU!BJ20)+('Weight '!$B$9*MANU!BY20)+('Weight '!$B$10*MANU!CN20)+(3/5*'Weight '!$B$11*MANU!DC20)+(1/5*'Weight '!$B$14*MANU!DR20)+('Weight '!$B$15*0*MANU!EG20)+('Weight '!$B$16*0*MANU!EV20)</f>
        <v>14.593424962852884</v>
      </c>
      <c r="N16" s="1">
        <f>(0*'Weight '!$B$3*MANU!R20)+(0*'Weight '!$B$4*MANU!AG20)+(1/5*'Weight '!$B$5*MANU!AV20)+(1/3*'Weight '!$B$8*MANU!BK20)+('Weight '!$B$9*MANU!BZ20)+('Weight '!$B$10*MANU!CO20)+(3/5*'Weight '!$B$11*MANU!DD20)+(1/5*'Weight '!$B$14*MANU!DS20)+('Weight '!$B$15*0*MANU!EH20)+('Weight '!$B$16*0*MANU!EW20)</f>
        <v>15.921357323232318</v>
      </c>
      <c r="O16" s="1">
        <f>(0*'Weight '!$B$3*MANU!S20)+(0*'Weight '!$B$4*MANU!AH20)+(1/5*'Weight '!$B$5*MANU!AW20)+(1/3*'Weight '!$B$8*MANU!BL20)+('Weight '!$B$9*MANU!CA20)+('Weight '!$B$10*MANU!CP20)+(3/5*'Weight '!$B$11*MANU!DE20)+(1/5*'Weight '!$B$14*MANU!DT20)+('Weight '!$B$15*0*MANU!EI20)+('Weight '!$B$16*0*MANU!EX20)</f>
        <v>9.0573833123472962</v>
      </c>
      <c r="P16" s="1">
        <f>(0*'Weight '!$B$3*MANU!T20)+(0*'Weight '!$B$4*MANU!AI20)+(1/5*'Weight '!$B$5*MANU!AX20)+(1/3*'Weight '!$B$8*MANU!BM20)+('Weight '!$B$9*MANU!CB20)+('Weight '!$B$10*MANU!CQ20)+(3/5*'Weight '!$B$11*MANU!DF20)+(1/5*'Weight '!$B$14*MANU!DU20)+('Weight '!$B$15*0*MANU!EJ20)+('Weight '!$B$16*0*MANU!EY20)</f>
        <v>0</v>
      </c>
    </row>
    <row r="17" spans="1:16" ht="15">
      <c r="A17" s="1" t="s">
        <v>937</v>
      </c>
      <c r="B17" s="1">
        <f>(0*'Weight '!$B$3*MANU!F21)+(0*'Weight '!$B$4*MANU!U21)+(1/5*'Weight '!$B$5*MANU!AJ21)+(1/3*'Weight '!$B$8*MANU!AY21)+('Weight '!$B$9*MANU!BN21)+('Weight '!$B$10*MANU!CC21)+(3/5*'Weight '!$B$11*MANU!CR21)+(1/5*'Weight '!$B$14*MANU!DG21)+('Weight '!$B$15*0*MANU!DV21)+('Weight '!$B$16*0*MANU!EK21)</f>
        <v>22.585459795327154</v>
      </c>
      <c r="C17" s="1">
        <f>(0*'Weight '!$B$3*MANU!G21)+(0*'Weight '!$B$4*MANU!V21)+(1/5*'Weight '!$B$5*MANU!AK21)+(1/3*'Weight '!$B$8*MANU!AZ21)+('Weight '!$B$9*MANU!BO21)+('Weight '!$B$10*MANU!CD21)+(3/5*'Weight '!$B$11*MANU!CS21)+(1/5*'Weight '!$B$14*MANU!DH21)+('Weight '!$B$15*0*MANU!DW21)+('Weight '!$B$16*0*MANU!EL21)</f>
        <v>22.744824920920493</v>
      </c>
      <c r="D17" s="1">
        <f>(0*'Weight '!$B$3*MANU!H21)+(0*'Weight '!$B$4*MANU!W21)+(1/5*'Weight '!$B$5*MANU!AL21)+(1/3*'Weight '!$B$8*MANU!BA21)+('Weight '!$B$9*MANU!BP21)+('Weight '!$B$10*MANU!CE21)+(3/5*'Weight '!$B$11*MANU!CT21)+(1/5*'Weight '!$B$14*MANU!DI21)+('Weight '!$B$15*0*MANU!DX21)+('Weight '!$B$16*0*MANU!EM21)</f>
        <v>17.733320568658559</v>
      </c>
      <c r="E17" s="1">
        <f>(0*'Weight '!$B$3*MANU!I21)+(0*'Weight '!$B$4*MANU!X21)+(1/5*'Weight '!$B$5*MANU!AM21)+(1/3*'Weight '!$B$8*MANU!BB21)+('Weight '!$B$9*MANU!BQ21)+('Weight '!$B$10*MANU!CF21)+(3/5*'Weight '!$B$11*MANU!CU21)+(1/5*'Weight '!$B$14*MANU!DJ21)+('Weight '!$B$15*0*MANU!DY21)+('Weight '!$B$16*0*MANU!EN21)</f>
        <v>18.692251385653449</v>
      </c>
      <c r="F17" s="1">
        <f>(0*'Weight '!$B$3*MANU!J21)+(0*'Weight '!$B$4*MANU!Y21)+(1/5*'Weight '!$B$5*MANU!AN21)+(1/3*'Weight '!$B$8*MANU!BC21)+('Weight '!$B$9*MANU!BR21)+('Weight '!$B$10*MANU!CG21)+(3/5*'Weight '!$B$11*MANU!CV21)+(1/5*'Weight '!$B$14*MANU!DK21)+('Weight '!$B$15*0*MANU!DZ21)+('Weight '!$B$16*0*MANU!EO21)</f>
        <v>16.227435527435517</v>
      </c>
      <c r="G17" s="1">
        <f>(0*'Weight '!$B$3*MANU!K21)+(0*'Weight '!$B$4*MANU!Z21)+(1/5*'Weight '!$B$5*MANU!AO21)+(1/3*'Weight '!$B$8*MANU!BD21)+('Weight '!$B$9*MANU!BS21)+('Weight '!$B$10*MANU!CH21)+(3/5*'Weight '!$B$11*MANU!CW21)+(1/5*'Weight '!$B$14*MANU!DL21)+('Weight '!$B$15*0*MANU!EA21)+('Weight '!$B$16*0*MANU!EP21)</f>
        <v>17.634978635302396</v>
      </c>
      <c r="H17" s="1">
        <f>(0*'Weight '!$B$3*MANU!L21)+(0*'Weight '!$B$4*MANU!AA21)+(1/5*'Weight '!$B$5*MANU!AP21)+(1/3*'Weight '!$B$8*MANU!BE21)+('Weight '!$B$9*MANU!BT21)+('Weight '!$B$10*MANU!CI21)+(3/5*'Weight '!$B$11*MANU!CX21)+(1/5*'Weight '!$B$14*MANU!DM21)+('Weight '!$B$15*0*MANU!EB21)+('Weight '!$B$16*0*MANU!EQ21)</f>
        <v>14.833990415640898</v>
      </c>
      <c r="I17" s="1">
        <f>(0*'Weight '!$B$3*MANU!M21)+(0*'Weight '!$B$4*MANU!AB21)+(1/5*'Weight '!$B$5*MANU!AQ21)+(1/3*'Weight '!$B$8*MANU!BF21)+('Weight '!$B$9*MANU!BU21)+('Weight '!$B$10*MANU!CJ21)+(3/5*'Weight '!$B$11*MANU!CY21)+(1/5*'Weight '!$B$14*MANU!DN21)+('Weight '!$B$15*0*MANU!EC21)+('Weight '!$B$16*0*MANU!ER21)</f>
        <v>13.570334048920103</v>
      </c>
      <c r="J17" s="1">
        <f>(0*'Weight '!$B$3*MANU!N21)+(0*'Weight '!$B$4*MANU!AC21)+(1/5*'Weight '!$B$5*MANU!AR21)+(1/3*'Weight '!$B$8*MANU!BG21)+('Weight '!$B$9*MANU!BV21)+('Weight '!$B$10*MANU!CK21)+(3/5*'Weight '!$B$11*MANU!CZ21)+(1/5*'Weight '!$B$14*MANU!DO21)+('Weight '!$B$15*0*MANU!ED21)+('Weight '!$B$16*0*MANU!ES21)</f>
        <v>14.112179487179477</v>
      </c>
      <c r="K17" s="1">
        <f>(0*'Weight '!$B$3*MANU!O21)+(0*'Weight '!$B$4*MANU!AD21)+(1/5*'Weight '!$B$5*MANU!AS21)+(1/3*'Weight '!$B$8*MANU!BH21)+('Weight '!$B$9*MANU!BW21)+('Weight '!$B$10*MANU!CL21)+(3/5*'Weight '!$B$11*MANU!DA21)+(1/5*'Weight '!$B$14*MANU!DP21)+('Weight '!$B$15*0*MANU!EE21)+('Weight '!$B$16*0*MANU!ET21)</f>
        <v>15.724998265695449</v>
      </c>
      <c r="L17" s="1">
        <f>(0*'Weight '!$B$3*MANU!P21)+(0*'Weight '!$B$4*MANU!AE21)+(1/5*'Weight '!$B$5*MANU!AT21)+(1/3*'Weight '!$B$8*MANU!BI21)+('Weight '!$B$9*MANU!BX21)+('Weight '!$B$10*MANU!CM21)+(3/5*'Weight '!$B$11*MANU!DB21)+(1/5*'Weight '!$B$14*MANU!DQ21)+('Weight '!$B$15*0*MANU!EF21)+('Weight '!$B$16*0*MANU!EU21)</f>
        <v>15.412895662368104</v>
      </c>
      <c r="M17" s="1">
        <f>(0*'Weight '!$B$3*MANU!Q21)+(0*'Weight '!$B$4*MANU!AF21)+(1/5*'Weight '!$B$5*MANU!AU21)+(1/3*'Weight '!$B$8*MANU!BJ21)+('Weight '!$B$9*MANU!BY21)+('Weight '!$B$10*MANU!CN21)+(3/5*'Weight '!$B$11*MANU!DC21)+(1/5*'Weight '!$B$14*MANU!DR21)+('Weight '!$B$15*0*MANU!EG21)+('Weight '!$B$16*0*MANU!EV21)</f>
        <v>11.872067086813196</v>
      </c>
      <c r="N17" s="1">
        <f>(0*'Weight '!$B$3*MANU!R21)+(0*'Weight '!$B$4*MANU!AG21)+(1/5*'Weight '!$B$5*MANU!AV21)+(1/3*'Weight '!$B$8*MANU!BK21)+('Weight '!$B$9*MANU!BZ21)+('Weight '!$B$10*MANU!CO21)+(3/5*'Weight '!$B$11*MANU!DD21)+(1/5*'Weight '!$B$14*MANU!DS21)+('Weight '!$B$15*0*MANU!EH21)+('Weight '!$B$16*0*MANU!EW21)</f>
        <v>14.921969696969684</v>
      </c>
      <c r="O17" s="1">
        <f>(0*'Weight '!$B$3*MANU!S21)+(0*'Weight '!$B$4*MANU!AH21)+(1/5*'Weight '!$B$5*MANU!AW21)+(1/3*'Weight '!$B$8*MANU!BL21)+('Weight '!$B$9*MANU!CA21)+('Weight '!$B$10*MANU!CP21)+(3/5*'Weight '!$B$11*MANU!DE21)+(1/5*'Weight '!$B$14*MANU!DT21)+('Weight '!$B$15*0*MANU!EI21)+('Weight '!$B$16*0*MANU!EX21)</f>
        <v>17.191169200522978</v>
      </c>
      <c r="P17" s="1">
        <f>(0*'Weight '!$B$3*MANU!T21)+(0*'Weight '!$B$4*MANU!AI21)+(1/5*'Weight '!$B$5*MANU!AX21)+(1/3*'Weight '!$B$8*MANU!BM21)+('Weight '!$B$9*MANU!CB21)+('Weight '!$B$10*MANU!CQ21)+(3/5*'Weight '!$B$11*MANU!DF21)+(1/5*'Weight '!$B$14*MANU!DU21)+('Weight '!$B$15*0*MANU!EJ21)+('Weight '!$B$16*0*MANU!EY21)</f>
        <v>17.405235004207231</v>
      </c>
    </row>
    <row r="18" spans="1:16" ht="15">
      <c r="A18" s="1" t="s">
        <v>546</v>
      </c>
      <c r="B18" s="1">
        <f>(0*'Weight '!$B$3*MANU!F22)+(0*'Weight '!$B$4*MANU!U22)+(1/5*'Weight '!$B$5*MANU!AJ22)+(1/3*'Weight '!$B$8*MANU!AY22)+('Weight '!$B$9*MANU!BN22)+('Weight '!$B$10*MANU!CC22)+(3/5*'Weight '!$B$11*MANU!CR22)+(1/5*'Weight '!$B$14*MANU!DG22)+('Weight '!$B$15*0*MANU!DV22)+('Weight '!$B$16*0*MANU!EK22)</f>
        <v>19.531028368794317</v>
      </c>
      <c r="C18" s="1">
        <f>(0*'Weight '!$B$3*MANU!G22)+(0*'Weight '!$B$4*MANU!V22)+(1/5*'Weight '!$B$5*MANU!AK22)+(1/3*'Weight '!$B$8*MANU!AZ22)+('Weight '!$B$9*MANU!BO22)+('Weight '!$B$10*MANU!CD22)+(3/5*'Weight '!$B$11*MANU!CS22)+(1/5*'Weight '!$B$14*MANU!DH22)+('Weight '!$B$15*0*MANU!DW22)+('Weight '!$B$16*0*MANU!EL22)</f>
        <v>17.236098310291847</v>
      </c>
      <c r="D18" s="1">
        <f>(0*'Weight '!$B$3*MANU!H22)+(0*'Weight '!$B$4*MANU!W22)+(1/5*'Weight '!$B$5*MANU!AL22)+(1/3*'Weight '!$B$8*MANU!BA22)+('Weight '!$B$9*MANU!BP22)+('Weight '!$B$10*MANU!CE22)+(3/5*'Weight '!$B$11*MANU!CT22)+(1/5*'Weight '!$B$14*MANU!DI22)+('Weight '!$B$15*0*MANU!DX22)+('Weight '!$B$16*0*MANU!EM22)</f>
        <v>12.898270169394182</v>
      </c>
      <c r="E18" s="1">
        <f>(0*'Weight '!$B$3*MANU!I22)+(0*'Weight '!$B$4*MANU!X22)+(1/5*'Weight '!$B$5*MANU!AM22)+(1/3*'Weight '!$B$8*MANU!BB22)+('Weight '!$B$9*MANU!BQ22)+('Weight '!$B$10*MANU!CF22)+(3/5*'Weight '!$B$11*MANU!CU22)+(1/5*'Weight '!$B$14*MANU!DJ22)+('Weight '!$B$15*0*MANU!DY22)+('Weight '!$B$16*0*MANU!EN22)</f>
        <v>13.165007215007204</v>
      </c>
      <c r="F18" s="1">
        <f>(0*'Weight '!$B$3*MANU!J22)+(0*'Weight '!$B$4*MANU!Y22)+(1/5*'Weight '!$B$5*MANU!AN22)+(1/3*'Weight '!$B$8*MANU!BC22)+('Weight '!$B$9*MANU!BR22)+('Weight '!$B$10*MANU!CG22)+(3/5*'Weight '!$B$11*MANU!CV22)+(1/5*'Weight '!$B$14*MANU!DK22)+('Weight '!$B$15*0*MANU!DZ22)+('Weight '!$B$16*0*MANU!EO22)</f>
        <v>7.8189942528735497</v>
      </c>
      <c r="G18" s="1">
        <f>(0*'Weight '!$B$3*MANU!K22)+(0*'Weight '!$B$4*MANU!Z22)+(1/5*'Weight '!$B$5*MANU!AO22)+(1/3*'Weight '!$B$8*MANU!BD22)+('Weight '!$B$9*MANU!BS22)+('Weight '!$B$10*MANU!CH22)+(3/5*'Weight '!$B$11*MANU!CW22)+(1/5*'Weight '!$B$14*MANU!DL22)+('Weight '!$B$15*0*MANU!EA22)+('Weight '!$B$16*0*MANU!EP22)</f>
        <v>9.8143678160919361</v>
      </c>
      <c r="H18" s="1">
        <f>(0*'Weight '!$B$3*MANU!L22)+(0*'Weight '!$B$4*MANU!AA22)+(1/5*'Weight '!$B$5*MANU!AP22)+(1/3*'Weight '!$B$8*MANU!BE22)+('Weight '!$B$9*MANU!BT22)+('Weight '!$B$10*MANU!CI22)+(3/5*'Weight '!$B$11*MANU!CX22)+(1/5*'Weight '!$B$14*MANU!DM22)+('Weight '!$B$15*0*MANU!EB22)+('Weight '!$B$16*0*MANU!EQ22)</f>
        <v>0</v>
      </c>
      <c r="I18" s="1">
        <f>(0*'Weight '!$B$3*MANU!M22)+(0*'Weight '!$B$4*MANU!AB22)+(1/5*'Weight '!$B$5*MANU!AQ22)+(1/3*'Weight '!$B$8*MANU!BF22)+('Weight '!$B$9*MANU!BU22)+('Weight '!$B$10*MANU!CJ22)+(3/5*'Weight '!$B$11*MANU!CY22)+(1/5*'Weight '!$B$14*MANU!DN22)+('Weight '!$B$15*0*MANU!EC22)+('Weight '!$B$16*0*MANU!ER22)</f>
        <v>0</v>
      </c>
      <c r="J18" s="1">
        <f>(0*'Weight '!$B$3*MANU!N22)+(0*'Weight '!$B$4*MANU!AC22)+(1/5*'Weight '!$B$5*MANU!AR22)+(1/3*'Weight '!$B$8*MANU!BG22)+('Weight '!$B$9*MANU!BV22)+('Weight '!$B$10*MANU!CK22)+(3/5*'Weight '!$B$11*MANU!CZ22)+(1/5*'Weight '!$B$14*MANU!DO22)+('Weight '!$B$15*0*MANU!ED22)+('Weight '!$B$16*0*MANU!ES22)</f>
        <v>0</v>
      </c>
      <c r="K18" s="1">
        <f>(0*'Weight '!$B$3*MANU!O22)+(0*'Weight '!$B$4*MANU!AD22)+(1/5*'Weight '!$B$5*MANU!AS22)+(1/3*'Weight '!$B$8*MANU!BH22)+('Weight '!$B$9*MANU!BW22)+('Weight '!$B$10*MANU!CL22)+(3/5*'Weight '!$B$11*MANU!DA22)+(1/5*'Weight '!$B$14*MANU!DP22)+('Weight '!$B$15*0*MANU!EE22)+('Weight '!$B$16*0*MANU!ET22)</f>
        <v>0</v>
      </c>
      <c r="L18" s="1">
        <f>(0*'Weight '!$B$3*MANU!P22)+(0*'Weight '!$B$4*MANU!AE22)+(1/5*'Weight '!$B$5*MANU!AT22)+(1/3*'Weight '!$B$8*MANU!BI22)+('Weight '!$B$9*MANU!BX22)+('Weight '!$B$10*MANU!CM22)+(3/5*'Weight '!$B$11*MANU!DB22)+(1/5*'Weight '!$B$14*MANU!DQ22)+('Weight '!$B$15*0*MANU!EF22)+('Weight '!$B$16*0*MANU!EU22)</f>
        <v>0</v>
      </c>
      <c r="M18" s="1">
        <f>(0*'Weight '!$B$3*MANU!Q22)+(0*'Weight '!$B$4*MANU!AF22)+(1/5*'Weight '!$B$5*MANU!AU22)+(1/3*'Weight '!$B$8*MANU!BJ22)+('Weight '!$B$9*MANU!BY22)+('Weight '!$B$10*MANU!CN22)+(3/5*'Weight '!$B$11*MANU!DC22)+(1/5*'Weight '!$B$14*MANU!DR22)+('Weight '!$B$15*0*MANU!EG22)+('Weight '!$B$16*0*MANU!EV22)</f>
        <v>0</v>
      </c>
      <c r="N18" s="1">
        <f>(0*'Weight '!$B$3*MANU!R22)+(0*'Weight '!$B$4*MANU!AG22)+(1/5*'Weight '!$B$5*MANU!AV22)+(1/3*'Weight '!$B$8*MANU!BK22)+('Weight '!$B$9*MANU!BZ22)+('Weight '!$B$10*MANU!CO22)+(3/5*'Weight '!$B$11*MANU!DD22)+(1/5*'Weight '!$B$14*MANU!DS22)+('Weight '!$B$15*0*MANU!EH22)+('Weight '!$B$16*0*MANU!EW22)</f>
        <v>0</v>
      </c>
      <c r="O18" s="1">
        <f>(0*'Weight '!$B$3*MANU!S22)+(0*'Weight '!$B$4*MANU!AH22)+(1/5*'Weight '!$B$5*MANU!AW22)+(1/3*'Weight '!$B$8*MANU!BL22)+('Weight '!$B$9*MANU!CA22)+('Weight '!$B$10*MANU!CP22)+(3/5*'Weight '!$B$11*MANU!DE22)+(1/5*'Weight '!$B$14*MANU!DT22)+('Weight '!$B$15*0*MANU!EI22)+('Weight '!$B$16*0*MANU!EX22)</f>
        <v>0</v>
      </c>
      <c r="P18" s="1">
        <f>(0*'Weight '!$B$3*MANU!T22)+(0*'Weight '!$B$4*MANU!AI22)+(1/5*'Weight '!$B$5*MANU!AX22)+(1/3*'Weight '!$B$8*MANU!BM22)+('Weight '!$B$9*MANU!CB22)+('Weight '!$B$10*MANU!CQ22)+(3/5*'Weight '!$B$11*MANU!DF22)+(1/5*'Weight '!$B$14*MANU!DU22)+('Weight '!$B$15*0*MANU!EJ22)+('Weight '!$B$16*0*MANU!EY22)</f>
        <v>0</v>
      </c>
    </row>
    <row r="19" spans="1:16" ht="15">
      <c r="A19" s="1" t="s">
        <v>551</v>
      </c>
      <c r="B19" s="1">
        <f>(0*'Weight '!$B$3*MANU!F23)+(0*'Weight '!$B$4*MANU!U23)+(1/5*'Weight '!$B$5*MANU!AJ23)+(1/3*'Weight '!$B$8*MANU!AY23)+('Weight '!$B$9*MANU!BN23)+('Weight '!$B$10*MANU!CC23)+(3/5*'Weight '!$B$11*MANU!CR23)+(1/5*'Weight '!$B$14*MANU!DG23)+('Weight '!$B$15*0*MANU!DV23)+('Weight '!$B$16*0*MANU!EK23)</f>
        <v>20.697121327852528</v>
      </c>
      <c r="C19" s="1">
        <f>(0*'Weight '!$B$3*MANU!G23)+(0*'Weight '!$B$4*MANU!V23)+(1/5*'Weight '!$B$5*MANU!AK23)+(1/3*'Weight '!$B$8*MANU!AZ23)+('Weight '!$B$9*MANU!BO23)+('Weight '!$B$10*MANU!CD23)+(3/5*'Weight '!$B$11*MANU!CS23)+(1/5*'Weight '!$B$14*MANU!DH23)+('Weight '!$B$15*0*MANU!DW23)+('Weight '!$B$16*0*MANU!EL23)</f>
        <v>19.838506157616937</v>
      </c>
      <c r="D19" s="1">
        <f>(0*'Weight '!$B$3*MANU!H23)+(0*'Weight '!$B$4*MANU!W23)+(1/5*'Weight '!$B$5*MANU!AL23)+(1/3*'Weight '!$B$8*MANU!BA23)+('Weight '!$B$9*MANU!BP23)+('Weight '!$B$10*MANU!CE23)+(3/5*'Weight '!$B$11*MANU!CT23)+(1/5*'Weight '!$B$14*MANU!DI23)+('Weight '!$B$15*0*MANU!DX23)+('Weight '!$B$16*0*MANU!EM23)</f>
        <v>21.709532738066677</v>
      </c>
      <c r="E19" s="1">
        <f>(0*'Weight '!$B$3*MANU!I23)+(0*'Weight '!$B$4*MANU!X23)+(1/5*'Weight '!$B$5*MANU!AM23)+(1/3*'Weight '!$B$8*MANU!BB23)+('Weight '!$B$9*MANU!BQ23)+('Weight '!$B$10*MANU!CF23)+(3/5*'Weight '!$B$11*MANU!CU23)+(1/5*'Weight '!$B$14*MANU!DJ23)+('Weight '!$B$15*0*MANU!DY23)+('Weight '!$B$16*0*MANU!EN23)</f>
        <v>21.143274655833885</v>
      </c>
      <c r="F19" s="1">
        <f>(0*'Weight '!$B$3*MANU!J23)+(0*'Weight '!$B$4*MANU!Y23)+(1/5*'Weight '!$B$5*MANU!AN23)+(1/3*'Weight '!$B$8*MANU!BC23)+('Weight '!$B$9*MANU!BR23)+('Weight '!$B$10*MANU!CG23)+(3/5*'Weight '!$B$11*MANU!CV23)+(1/5*'Weight '!$B$14*MANU!DK23)+('Weight '!$B$15*0*MANU!DZ23)+('Weight '!$B$16*0*MANU!EO23)</f>
        <v>19.052064952591252</v>
      </c>
      <c r="G19" s="1">
        <f>(0*'Weight '!$B$3*MANU!K23)+(0*'Weight '!$B$4*MANU!Z23)+(1/5*'Weight '!$B$5*MANU!AO23)+(1/3*'Weight '!$B$8*MANU!BD23)+('Weight '!$B$9*MANU!BS23)+('Weight '!$B$10*MANU!CH23)+(3/5*'Weight '!$B$11*MANU!CW23)+(1/5*'Weight '!$B$14*MANU!DL23)+('Weight '!$B$15*0*MANU!EA23)+('Weight '!$B$16*0*MANU!EP23)</f>
        <v>20.7294424289963</v>
      </c>
      <c r="H19" s="1">
        <f>(0*'Weight '!$B$3*MANU!L23)+(0*'Weight '!$B$4*MANU!AA23)+(1/5*'Weight '!$B$5*MANU!AP23)+(1/3*'Weight '!$B$8*MANU!BE23)+('Weight '!$B$9*MANU!BT23)+('Weight '!$B$10*MANU!CI23)+(3/5*'Weight '!$B$11*MANU!CX23)+(1/5*'Weight '!$B$14*MANU!DM23)+('Weight '!$B$15*0*MANU!EB23)+('Weight '!$B$16*0*MANU!EQ23)</f>
        <v>19.700849754978609</v>
      </c>
      <c r="I19" s="1">
        <f>(0*'Weight '!$B$3*MANU!M23)+(0*'Weight '!$B$4*MANU!AB23)+(1/5*'Weight '!$B$5*MANU!AQ23)+(1/3*'Weight '!$B$8*MANU!BF23)+('Weight '!$B$9*MANU!BU23)+('Weight '!$B$10*MANU!CJ23)+(3/5*'Weight '!$B$11*MANU!CY23)+(1/5*'Weight '!$B$14*MANU!DN23)+('Weight '!$B$15*0*MANU!EC23)+('Weight '!$B$16*0*MANU!ER23)</f>
        <v>21.789958641085679</v>
      </c>
      <c r="J19" s="1">
        <f>(0*'Weight '!$B$3*MANU!N23)+(0*'Weight '!$B$4*MANU!AC23)+(1/5*'Weight '!$B$5*MANU!AR23)+(1/3*'Weight '!$B$8*MANU!BG23)+('Weight '!$B$9*MANU!BV23)+('Weight '!$B$10*MANU!CK23)+(3/5*'Weight '!$B$11*MANU!CZ23)+(1/5*'Weight '!$B$14*MANU!DO23)+('Weight '!$B$15*0*MANU!ED23)+('Weight '!$B$16*0*MANU!ES23)</f>
        <v>23.45560556464811</v>
      </c>
      <c r="K19" s="1">
        <f>(0*'Weight '!$B$3*MANU!O23)+(0*'Weight '!$B$4*MANU!AD23)+(1/5*'Weight '!$B$5*MANU!AS23)+(1/3*'Weight '!$B$8*MANU!BH23)+('Weight '!$B$9*MANU!BW23)+('Weight '!$B$10*MANU!CL23)+(3/5*'Weight '!$B$11*MANU!DA23)+(1/5*'Weight '!$B$14*MANU!DP23)+('Weight '!$B$15*0*MANU!EE23)+('Weight '!$B$16*0*MANU!ET23)</f>
        <v>19.63679652271939</v>
      </c>
      <c r="L19" s="1">
        <f>(0*'Weight '!$B$3*MANU!P23)+(0*'Weight '!$B$4*MANU!AE23)+(1/5*'Weight '!$B$5*MANU!AT23)+(1/3*'Weight '!$B$8*MANU!BI23)+('Weight '!$B$9*MANU!BX23)+('Weight '!$B$10*MANU!CM23)+(3/5*'Weight '!$B$11*MANU!DB23)+(1/5*'Weight '!$B$14*MANU!DQ23)+('Weight '!$B$15*0*MANU!EF23)+('Weight '!$B$16*0*MANU!EU23)</f>
        <v>20.925667462178293</v>
      </c>
      <c r="M19" s="1">
        <f>(0*'Weight '!$B$3*MANU!Q23)+(0*'Weight '!$B$4*MANU!AF23)+(1/5*'Weight '!$B$5*MANU!AU23)+(1/3*'Weight '!$B$8*MANU!BJ23)+('Weight '!$B$9*MANU!BY23)+('Weight '!$B$10*MANU!CN23)+(3/5*'Weight '!$B$11*MANU!DC23)+(1/5*'Weight '!$B$14*MANU!DR23)+('Weight '!$B$15*0*MANU!EG23)+('Weight '!$B$16*0*MANU!EV23)</f>
        <v>20.911011154898024</v>
      </c>
      <c r="N19" s="1">
        <f>(0*'Weight '!$B$3*MANU!R23)+(0*'Weight '!$B$4*MANU!AG23)+(1/5*'Weight '!$B$5*MANU!AV23)+(1/3*'Weight '!$B$8*MANU!BK23)+('Weight '!$B$9*MANU!BZ23)+('Weight '!$B$10*MANU!CO23)+(3/5*'Weight '!$B$11*MANU!DD23)+(1/5*'Weight '!$B$14*MANU!DS23)+('Weight '!$B$15*0*MANU!EH23)+('Weight '!$B$16*0*MANU!EW23)</f>
        <v>18.295599747474736</v>
      </c>
      <c r="O19" s="1">
        <f>(0*'Weight '!$B$3*MANU!S23)+(0*'Weight '!$B$4*MANU!AH23)+(1/5*'Weight '!$B$5*MANU!AW23)+(1/3*'Weight '!$B$8*MANU!BL23)+('Weight '!$B$9*MANU!CA23)+('Weight '!$B$10*MANU!CP23)+(3/5*'Weight '!$B$11*MANU!DE23)+(1/5*'Weight '!$B$14*MANU!DT23)+('Weight '!$B$15*0*MANU!EI23)+('Weight '!$B$16*0*MANU!EX23)</f>
        <v>17.475948944779852</v>
      </c>
      <c r="P19" s="1">
        <f>(0*'Weight '!$B$3*MANU!T23)+(0*'Weight '!$B$4*MANU!AI23)+(1/5*'Weight '!$B$5*MANU!AX23)+(1/3*'Weight '!$B$8*MANU!BM23)+('Weight '!$B$9*MANU!CB23)+('Weight '!$B$10*MANU!CQ23)+(3/5*'Weight '!$B$11*MANU!DF23)+(1/5*'Weight '!$B$14*MANU!DU23)+('Weight '!$B$15*0*MANU!EJ23)+('Weight '!$B$16*0*MANU!EY23)</f>
        <v>15.646255044390628</v>
      </c>
    </row>
    <row r="20" spans="1:16" ht="15">
      <c r="A20" s="1" t="s">
        <v>961</v>
      </c>
      <c r="B20" s="1">
        <f>(0*'Weight '!$B$3*MANU!F24)+(0*'Weight '!$B$4*MANU!U24)+(1/5*'Weight '!$B$5*MANU!AJ24)+(1/3*'Weight '!$B$8*MANU!AY24)+('Weight '!$B$9*MANU!BN24)+('Weight '!$B$10*MANU!CC24)+(3/5*'Weight '!$B$11*MANU!CR24)+(1/5*'Weight '!$B$14*MANU!DG24)+('Weight '!$B$15*0*MANU!DV24)+('Weight '!$B$16*0*MANU!EK24)</f>
        <v>21.514429997373245</v>
      </c>
      <c r="C20" s="1">
        <f>(0*'Weight '!$B$3*MANU!G24)+(0*'Weight '!$B$4*MANU!V24)+(1/5*'Weight '!$B$5*MANU!AK24)+(1/3*'Weight '!$B$8*MANU!AZ24)+('Weight '!$B$9*MANU!BO24)+('Weight '!$B$10*MANU!CD24)+(3/5*'Weight '!$B$11*MANU!CS24)+(1/5*'Weight '!$B$14*MANU!DH24)+('Weight '!$B$15*0*MANU!DW24)+('Weight '!$B$16*0*MANU!EL24)</f>
        <v>20.981953076235978</v>
      </c>
      <c r="D20" s="1">
        <f>(0*'Weight '!$B$3*MANU!H24)+(0*'Weight '!$B$4*MANU!W24)+(1/5*'Weight '!$B$5*MANU!AL24)+(1/3*'Weight '!$B$8*MANU!BA24)+('Weight '!$B$9*MANU!BP24)+('Weight '!$B$10*MANU!CE24)+(3/5*'Weight '!$B$11*MANU!CT24)+(1/5*'Weight '!$B$14*MANU!DI24)+('Weight '!$B$15*0*MANU!DX24)+('Weight '!$B$16*0*MANU!EM24)</f>
        <v>20.027520561007886</v>
      </c>
      <c r="E20" s="1">
        <f>(0*'Weight '!$B$3*MANU!I24)+(0*'Weight '!$B$4*MANU!X24)+(1/5*'Weight '!$B$5*MANU!AM24)+(1/3*'Weight '!$B$8*MANU!BB24)+('Weight '!$B$9*MANU!BQ24)+('Weight '!$B$10*MANU!CF24)+(3/5*'Weight '!$B$11*MANU!CU24)+(1/5*'Weight '!$B$14*MANU!DJ24)+('Weight '!$B$15*0*MANU!DY24)+('Weight '!$B$16*0*MANU!EN24)</f>
        <v>17.849727945112473</v>
      </c>
      <c r="F20" s="1">
        <f>(0*'Weight '!$B$3*MANU!J24)+(0*'Weight '!$B$4*MANU!Y24)+(1/5*'Weight '!$B$5*MANU!AN24)+(1/3*'Weight '!$B$8*MANU!BC24)+('Weight '!$B$9*MANU!BR24)+('Weight '!$B$10*MANU!CG24)+(3/5*'Weight '!$B$11*MANU!CV24)+(1/5*'Weight '!$B$14*MANU!DK24)+('Weight '!$B$15*0*MANU!DZ24)+('Weight '!$B$16*0*MANU!EO24)</f>
        <v>18.130392894776442</v>
      </c>
      <c r="G20" s="1">
        <f>(0*'Weight '!$B$3*MANU!K24)+(0*'Weight '!$B$4*MANU!Z24)+(1/5*'Weight '!$B$5*MANU!AO24)+(1/3*'Weight '!$B$8*MANU!BD24)+('Weight '!$B$9*MANU!BS24)+('Weight '!$B$10*MANU!CH24)+(3/5*'Weight '!$B$11*MANU!CW24)+(1/5*'Weight '!$B$14*MANU!DL24)+('Weight '!$B$15*0*MANU!EA24)+('Weight '!$B$16*0*MANU!EP24)</f>
        <v>16.39270347855453</v>
      </c>
      <c r="H20" s="1">
        <f>(0*'Weight '!$B$3*MANU!L24)+(0*'Weight '!$B$4*MANU!AA24)+(1/5*'Weight '!$B$5*MANU!AP24)+(1/3*'Weight '!$B$8*MANU!BE24)+('Weight '!$B$9*MANU!BT24)+('Weight '!$B$10*MANU!CI24)+(3/5*'Weight '!$B$11*MANU!CX24)+(1/5*'Weight '!$B$14*MANU!DM24)+('Weight '!$B$15*0*MANU!EB24)+('Weight '!$B$16*0*MANU!EQ24)</f>
        <v>16.086841176409514</v>
      </c>
      <c r="I20" s="1">
        <f>(0*'Weight '!$B$3*MANU!M24)+(0*'Weight '!$B$4*MANU!AB24)+(1/5*'Weight '!$B$5*MANU!AQ24)+(1/3*'Weight '!$B$8*MANU!BF24)+('Weight '!$B$9*MANU!BU24)+('Weight '!$B$10*MANU!CJ24)+(3/5*'Weight '!$B$11*MANU!CY24)+(1/5*'Weight '!$B$14*MANU!DN24)+('Weight '!$B$15*0*MANU!EC24)+('Weight '!$B$16*0*MANU!ER24)</f>
        <v>15.150473763486051</v>
      </c>
      <c r="J20" s="1">
        <f>(0*'Weight '!$B$3*MANU!N24)+(0*'Weight '!$B$4*MANU!AC24)+(1/5*'Weight '!$B$5*MANU!AR24)+(1/3*'Weight '!$B$8*MANU!BG24)+('Weight '!$B$9*MANU!BV24)+('Weight '!$B$10*MANU!CK24)+(3/5*'Weight '!$B$11*MANU!CZ24)+(1/5*'Weight '!$B$14*MANU!DO24)+('Weight '!$B$15*0*MANU!ED24)+('Weight '!$B$16*0*MANU!ES24)</f>
        <v>11.756761370957335</v>
      </c>
      <c r="K20" s="1">
        <f>(0*'Weight '!$B$3*MANU!O24)+(0*'Weight '!$B$4*MANU!AD24)+(1/5*'Weight '!$B$5*MANU!AS24)+(1/3*'Weight '!$B$8*MANU!BH24)+('Weight '!$B$9*MANU!BW24)+('Weight '!$B$10*MANU!CL24)+(3/5*'Weight '!$B$11*MANU!DA24)+(1/5*'Weight '!$B$14*MANU!DP24)+('Weight '!$B$15*0*MANU!EE24)+('Weight '!$B$16*0*MANU!ET24)</f>
        <v>10.173059934758058</v>
      </c>
      <c r="L20" s="1">
        <f>(0*'Weight '!$B$3*MANU!P24)+(0*'Weight '!$B$4*MANU!AE24)+(1/5*'Weight '!$B$5*MANU!AT24)+(1/3*'Weight '!$B$8*MANU!BI24)+('Weight '!$B$9*MANU!BX24)+('Weight '!$B$10*MANU!CM24)+(3/5*'Weight '!$B$11*MANU!DB24)+(1/5*'Weight '!$B$14*MANU!DQ24)+('Weight '!$B$15*0*MANU!EF24)+('Weight '!$B$16*0*MANU!EU24)</f>
        <v>11.069442941453483</v>
      </c>
      <c r="M20" s="1">
        <f>(0*'Weight '!$B$3*MANU!Q24)+(0*'Weight '!$B$4*MANU!AF24)+(1/5*'Weight '!$B$5*MANU!AU24)+(1/3*'Weight '!$B$8*MANU!BJ24)+('Weight '!$B$9*MANU!BY24)+('Weight '!$B$10*MANU!CN24)+(3/5*'Weight '!$B$11*MANU!DC24)+(1/5*'Weight '!$B$14*MANU!DR24)+('Weight '!$B$15*0*MANU!EG24)+('Weight '!$B$16*0*MANU!EV24)</f>
        <v>8.707784454759425</v>
      </c>
      <c r="N20" s="1">
        <f>(0*'Weight '!$B$3*MANU!R24)+(0*'Weight '!$B$4*MANU!AG24)+(1/5*'Weight '!$B$5*MANU!AV24)+(1/3*'Weight '!$B$8*MANU!BK24)+('Weight '!$B$9*MANU!BZ24)+('Weight '!$B$10*MANU!CO24)+(3/5*'Weight '!$B$11*MANU!DD24)+(1/5*'Weight '!$B$14*MANU!DS24)+('Weight '!$B$15*0*MANU!EH24)+('Weight '!$B$16*0*MANU!EW24)</f>
        <v>9.9859469696969558</v>
      </c>
      <c r="O20" s="1">
        <f>(0*'Weight '!$B$3*MANU!S24)+(0*'Weight '!$B$4*MANU!AH24)+(1/5*'Weight '!$B$5*MANU!AW24)+(1/3*'Weight '!$B$8*MANU!BL24)+('Weight '!$B$9*MANU!CA24)+('Weight '!$B$10*MANU!CP24)+(3/5*'Weight '!$B$11*MANU!DE24)+(1/5*'Weight '!$B$14*MANU!DT24)+('Weight '!$B$15*0*MANU!EI24)+('Weight '!$B$16*0*MANU!EX24)</f>
        <v>11.626660511545412</v>
      </c>
      <c r="P20" s="1">
        <f>(0*'Weight '!$B$3*MANU!T24)+(0*'Weight '!$B$4*MANU!AI24)+(1/5*'Weight '!$B$5*MANU!AX24)+(1/3*'Weight '!$B$8*MANU!BM24)+('Weight '!$B$9*MANU!CB24)+('Weight '!$B$10*MANU!CQ24)+(3/5*'Weight '!$B$11*MANU!DF24)+(1/5*'Weight '!$B$14*MANU!DU24)+('Weight '!$B$15*0*MANU!EJ24)+('Weight '!$B$16*0*MANU!EY24)</f>
        <v>0</v>
      </c>
    </row>
    <row r="21" spans="1:16" ht="15">
      <c r="A21" s="1" t="s">
        <v>809</v>
      </c>
      <c r="B21" s="1">
        <f>(0*'Weight '!$B$3*MANU!F25)+(0*'Weight '!$B$4*MANU!U25)+(1/5*'Weight '!$B$5*MANU!AJ25)+(1/3*'Weight '!$B$8*MANU!AY25)+('Weight '!$B$9*MANU!BN25)+('Weight '!$B$10*MANU!CC25)+(3/5*'Weight '!$B$11*MANU!CR25)+(1/5*'Weight '!$B$14*MANU!DG25)+('Weight '!$B$15*0*MANU!DV25)+('Weight '!$B$16*0*MANU!EK25)</f>
        <v>14.375676299821986</v>
      </c>
      <c r="C21" s="1">
        <f>(0*'Weight '!$B$3*MANU!G25)+(0*'Weight '!$B$4*MANU!V25)+(1/5*'Weight '!$B$5*MANU!AK25)+(1/3*'Weight '!$B$8*MANU!AZ25)+('Weight '!$B$9*MANU!BO25)+('Weight '!$B$10*MANU!CD25)+(3/5*'Weight '!$B$11*MANU!CS25)+(1/5*'Weight '!$B$14*MANU!DH25)+('Weight '!$B$15*0*MANU!DW25)+('Weight '!$B$16*0*MANU!EL25)</f>
        <v>11.740259492699728</v>
      </c>
      <c r="D21" s="1">
        <f>(0*'Weight '!$B$3*MANU!H25)+(0*'Weight '!$B$4*MANU!W25)+(1/5*'Weight '!$B$5*MANU!AL25)+(1/3*'Weight '!$B$8*MANU!BA25)+('Weight '!$B$9*MANU!BP25)+('Weight '!$B$10*MANU!CE25)+(3/5*'Weight '!$B$11*MANU!CT25)+(1/5*'Weight '!$B$14*MANU!DI25)+('Weight '!$B$15*0*MANU!DX25)+('Weight '!$B$16*0*MANU!EM25)</f>
        <v>12.497376618798061</v>
      </c>
      <c r="E21" s="1">
        <f>(0*'Weight '!$B$3*MANU!I25)+(0*'Weight '!$B$4*MANU!X25)+(1/5*'Weight '!$B$5*MANU!AM25)+(1/3*'Weight '!$B$8*MANU!BB25)+('Weight '!$B$9*MANU!BQ25)+('Weight '!$B$10*MANU!CF25)+(3/5*'Weight '!$B$11*MANU!CU25)+(1/5*'Weight '!$B$14*MANU!DJ25)+('Weight '!$B$15*0*MANU!DY25)+('Weight '!$B$16*0*MANU!EN25)</f>
        <v>12.608176080858868</v>
      </c>
      <c r="F21" s="1">
        <f>(0*'Weight '!$B$3*MANU!J25)+(0*'Weight '!$B$4*MANU!Y25)+(1/5*'Weight '!$B$5*MANU!AN25)+(1/3*'Weight '!$B$8*MANU!BC25)+('Weight '!$B$9*MANU!BR25)+('Weight '!$B$10*MANU!CG25)+(3/5*'Weight '!$B$11*MANU!CV25)+(1/5*'Weight '!$B$14*MANU!DK25)+('Weight '!$B$15*0*MANU!DZ25)+('Weight '!$B$16*0*MANU!EO25)</f>
        <v>13.105870449682321</v>
      </c>
      <c r="G21" s="1">
        <f>(0*'Weight '!$B$3*MANU!K25)+(0*'Weight '!$B$4*MANU!Z25)+(1/5*'Weight '!$B$5*MANU!AO25)+(1/3*'Weight '!$B$8*MANU!BD25)+('Weight '!$B$9*MANU!BS25)+('Weight '!$B$10*MANU!CH25)+(3/5*'Weight '!$B$11*MANU!CW25)+(1/5*'Weight '!$B$14*MANU!DL25)+('Weight '!$B$15*0*MANU!EA25)+('Weight '!$B$16*0*MANU!EP25)</f>
        <v>13.173967099937366</v>
      </c>
      <c r="H21" s="1">
        <f>(0*'Weight '!$B$3*MANU!L25)+(0*'Weight '!$B$4*MANU!AA25)+(1/5*'Weight '!$B$5*MANU!AP25)+(1/3*'Weight '!$B$8*MANU!BE25)+('Weight '!$B$9*MANU!BT25)+('Weight '!$B$10*MANU!CI25)+(3/5*'Weight '!$B$11*MANU!CX25)+(1/5*'Weight '!$B$14*MANU!DM25)+('Weight '!$B$15*0*MANU!EB25)+('Weight '!$B$16*0*MANU!EQ25)</f>
        <v>12.704669846540336</v>
      </c>
      <c r="I21" s="1">
        <f>(0*'Weight '!$B$3*MANU!M25)+(0*'Weight '!$B$4*MANU!AB25)+(1/5*'Weight '!$B$5*MANU!AQ25)+(1/3*'Weight '!$B$8*MANU!BF25)+('Weight '!$B$9*MANU!BU25)+('Weight '!$B$10*MANU!CJ25)+(3/5*'Weight '!$B$11*MANU!CY25)+(1/5*'Weight '!$B$14*MANU!DN25)+('Weight '!$B$15*0*MANU!EC25)+('Weight '!$B$16*0*MANU!ER25)</f>
        <v>8.8234903663750348</v>
      </c>
      <c r="J21" s="1">
        <f>(0*'Weight '!$B$3*MANU!N25)+(0*'Weight '!$B$4*MANU!AC25)+(1/5*'Weight '!$B$5*MANU!AR25)+(1/3*'Weight '!$B$8*MANU!BG25)+('Weight '!$B$9*MANU!BV25)+('Weight '!$B$10*MANU!CK25)+(3/5*'Weight '!$B$11*MANU!CZ25)+(1/5*'Weight '!$B$14*MANU!DO25)+('Weight '!$B$15*0*MANU!ED25)+('Weight '!$B$16*0*MANU!ES25)</f>
        <v>9.848043709313135</v>
      </c>
      <c r="K21" s="1">
        <f>(0*'Weight '!$B$3*MANU!O25)+(0*'Weight '!$B$4*MANU!AD25)+(1/5*'Weight '!$B$5*MANU!AS25)+(1/3*'Weight '!$B$8*MANU!BH25)+('Weight '!$B$9*MANU!BW25)+('Weight '!$B$10*MANU!CL25)+(3/5*'Weight '!$B$11*MANU!DA25)+(1/5*'Weight '!$B$14*MANU!DP25)+('Weight '!$B$15*0*MANU!EE25)+('Weight '!$B$16*0*MANU!ET25)</f>
        <v>9.7025633463019538</v>
      </c>
      <c r="L21" s="1">
        <f>(0*'Weight '!$B$3*MANU!P25)+(0*'Weight '!$B$4*MANU!AE25)+(1/5*'Weight '!$B$5*MANU!AT25)+(1/3*'Weight '!$B$8*MANU!BI25)+('Weight '!$B$9*MANU!BX25)+('Weight '!$B$10*MANU!CM25)+(3/5*'Weight '!$B$11*MANU!DB25)+(1/5*'Weight '!$B$14*MANU!DQ25)+('Weight '!$B$15*0*MANU!EF25)+('Weight '!$B$16*0*MANU!EU25)</f>
        <v>9.5261552539914014</v>
      </c>
      <c r="M21" s="1">
        <f>(0*'Weight '!$B$3*MANU!Q25)+(0*'Weight '!$B$4*MANU!AF25)+(1/5*'Weight '!$B$5*MANU!AU25)+(1/3*'Weight '!$B$8*MANU!BJ25)+('Weight '!$B$9*MANU!BY25)+('Weight '!$B$10*MANU!CN25)+(3/5*'Weight '!$B$11*MANU!DC25)+(1/5*'Weight '!$B$14*MANU!DR25)+('Weight '!$B$15*0*MANU!EG25)+('Weight '!$B$16*0*MANU!EV25)</f>
        <v>0</v>
      </c>
      <c r="N21" s="1">
        <f>(0*'Weight '!$B$3*MANU!R25)+(0*'Weight '!$B$4*MANU!AG25)+(1/5*'Weight '!$B$5*MANU!AV25)+(1/3*'Weight '!$B$8*MANU!BK25)+('Weight '!$B$9*MANU!BZ25)+('Weight '!$B$10*MANU!CO25)+(3/5*'Weight '!$B$11*MANU!DD25)+(1/5*'Weight '!$B$14*MANU!DS25)+('Weight '!$B$15*0*MANU!EH25)+('Weight '!$B$16*0*MANU!EW25)</f>
        <v>0</v>
      </c>
      <c r="O21" s="1">
        <f>(0*'Weight '!$B$3*MANU!S25)+(0*'Weight '!$B$4*MANU!AH25)+(1/5*'Weight '!$B$5*MANU!AW25)+(1/3*'Weight '!$B$8*MANU!BL25)+('Weight '!$B$9*MANU!CA25)+('Weight '!$B$10*MANU!CP25)+(3/5*'Weight '!$B$11*MANU!DE25)+(1/5*'Weight '!$B$14*MANU!DT25)+('Weight '!$B$15*0*MANU!EI25)+('Weight '!$B$16*0*MANU!EX25)</f>
        <v>0</v>
      </c>
      <c r="P21" s="1">
        <f>(0*'Weight '!$B$3*MANU!T25)+(0*'Weight '!$B$4*MANU!AI25)+(1/5*'Weight '!$B$5*MANU!AX25)+(1/3*'Weight '!$B$8*MANU!BM25)+('Weight '!$B$9*MANU!CB25)+('Weight '!$B$10*MANU!CQ25)+(3/5*'Weight '!$B$11*MANU!DF25)+(1/5*'Weight '!$B$14*MANU!DU25)+('Weight '!$B$15*0*MANU!EJ25)+('Weight '!$B$16*0*MANU!EY25)</f>
        <v>0</v>
      </c>
    </row>
    <row r="22" spans="1:16" ht="15">
      <c r="A22" s="1" t="s">
        <v>529</v>
      </c>
      <c r="B22" s="1">
        <f>(0*'Weight '!$B$3*MANU!F26)+(0*'Weight '!$B$4*MANU!U26)+(1/5*'Weight '!$B$5*MANU!AJ26)+(1/3*'Weight '!$B$8*MANU!AY26)+('Weight '!$B$9*MANU!BN26)+('Weight '!$B$10*MANU!CC26)+(3/5*'Weight '!$B$11*MANU!CR26)+(1/5*'Weight '!$B$14*MANU!DG26)+('Weight '!$B$15*0*MANU!DV26)+('Weight '!$B$16*0*MANU!EK26)</f>
        <v>23.013905918652441</v>
      </c>
      <c r="C22" s="1">
        <f>(0*'Weight '!$B$3*MANU!G26)+(0*'Weight '!$B$4*MANU!V26)+(1/5*'Weight '!$B$5*MANU!AK26)+(1/3*'Weight '!$B$8*MANU!AZ26)+('Weight '!$B$9*MANU!BO26)+('Weight '!$B$10*MANU!CD26)+(3/5*'Weight '!$B$11*MANU!CS26)+(1/5*'Weight '!$B$14*MANU!DH26)+('Weight '!$B$15*0*MANU!DW26)+('Weight '!$B$16*0*MANU!EL26)</f>
        <v>22.065854297299857</v>
      </c>
      <c r="D22" s="1">
        <f>(0*'Weight '!$B$3*MANU!H26)+(0*'Weight '!$B$4*MANU!W26)+(1/5*'Weight '!$B$5*MANU!AL26)+(1/3*'Weight '!$B$8*MANU!BA26)+('Weight '!$B$9*MANU!BP26)+('Weight '!$B$10*MANU!CE26)+(3/5*'Weight '!$B$11*MANU!CT26)+(1/5*'Weight '!$B$14*MANU!DI26)+('Weight '!$B$15*0*MANU!DX26)+('Weight '!$B$16*0*MANU!EM26)</f>
        <v>21.130749102464502</v>
      </c>
      <c r="E22" s="1">
        <f>(0*'Weight '!$B$3*MANU!I26)+(0*'Weight '!$B$4*MANU!X26)+(1/5*'Weight '!$B$5*MANU!AM26)+(1/3*'Weight '!$B$8*MANU!BB26)+('Weight '!$B$9*MANU!BQ26)+('Weight '!$B$10*MANU!CF26)+(3/5*'Weight '!$B$11*MANU!CU26)+(1/5*'Weight '!$B$14*MANU!DJ26)+('Weight '!$B$15*0*MANU!DY26)+('Weight '!$B$16*0*MANU!EN26)</f>
        <v>19.515784388399894</v>
      </c>
      <c r="F22" s="1">
        <f>(0*'Weight '!$B$3*MANU!J26)+(0*'Weight '!$B$4*MANU!Y26)+(1/5*'Weight '!$B$5*MANU!AN26)+(1/3*'Weight '!$B$8*MANU!BC26)+('Weight '!$B$9*MANU!BR26)+('Weight '!$B$10*MANU!CG26)+(3/5*'Weight '!$B$11*MANU!CV26)+(1/5*'Weight '!$B$14*MANU!DK26)+('Weight '!$B$15*0*MANU!DZ26)+('Weight '!$B$16*0*MANU!EO26)</f>
        <v>18.981918782971409</v>
      </c>
      <c r="G22" s="1">
        <f>(0*'Weight '!$B$3*MANU!K26)+(0*'Weight '!$B$4*MANU!Z26)+(1/5*'Weight '!$B$5*MANU!AO26)+(1/3*'Weight '!$B$8*MANU!BD26)+('Weight '!$B$9*MANU!BS26)+('Weight '!$B$10*MANU!CH26)+(3/5*'Weight '!$B$11*MANU!CW26)+(1/5*'Weight '!$B$14*MANU!DL26)+('Weight '!$B$15*0*MANU!EA26)+('Weight '!$B$16*0*MANU!EP26)</f>
        <v>19.486834765935644</v>
      </c>
      <c r="H22" s="1">
        <f>(0*'Weight '!$B$3*MANU!L26)+(0*'Weight '!$B$4*MANU!AA26)+(1/5*'Weight '!$B$5*MANU!AP26)+(1/3*'Weight '!$B$8*MANU!BE26)+('Weight '!$B$9*MANU!BT26)+('Weight '!$B$10*MANU!CI26)+(3/5*'Weight '!$B$11*MANU!CX26)+(1/5*'Weight '!$B$14*MANU!DM26)+('Weight '!$B$15*0*MANU!EB26)+('Weight '!$B$16*0*MANU!EQ26)</f>
        <v>20.164495732606454</v>
      </c>
      <c r="I22" s="1">
        <f>(0*'Weight '!$B$3*MANU!M26)+(0*'Weight '!$B$4*MANU!AB26)+(1/5*'Weight '!$B$5*MANU!AQ26)+(1/3*'Weight '!$B$8*MANU!BF26)+('Weight '!$B$9*MANU!BU26)+('Weight '!$B$10*MANU!CJ26)+(3/5*'Weight '!$B$11*MANU!CY26)+(1/5*'Weight '!$B$14*MANU!DN26)+('Weight '!$B$15*0*MANU!EC26)+('Weight '!$B$16*0*MANU!ER26)</f>
        <v>20.841592731039437</v>
      </c>
      <c r="J22" s="1">
        <f>(0*'Weight '!$B$3*MANU!N26)+(0*'Weight '!$B$4*MANU!AC26)+(1/5*'Weight '!$B$5*MANU!AR26)+(1/3*'Weight '!$B$8*MANU!BG26)+('Weight '!$B$9*MANU!BV26)+('Weight '!$B$10*MANU!CK26)+(3/5*'Weight '!$B$11*MANU!CZ26)+(1/5*'Weight '!$B$14*MANU!DO26)+('Weight '!$B$15*0*MANU!ED26)+('Weight '!$B$16*0*MANU!ES26)</f>
        <v>23.176827605019071</v>
      </c>
      <c r="K22" s="1">
        <f>(0*'Weight '!$B$3*MANU!O26)+(0*'Weight '!$B$4*MANU!AD26)+(1/5*'Weight '!$B$5*MANU!AS26)+(1/3*'Weight '!$B$8*MANU!BH26)+('Weight '!$B$9*MANU!BW26)+('Weight '!$B$10*MANU!CL26)+(3/5*'Weight '!$B$11*MANU!DA26)+(1/5*'Weight '!$B$14*MANU!DP26)+('Weight '!$B$15*0*MANU!EE26)+('Weight '!$B$16*0*MANU!ET26)</f>
        <v>21.68107792447104</v>
      </c>
      <c r="L22" s="1">
        <f>(0*'Weight '!$B$3*MANU!P26)+(0*'Weight '!$B$4*MANU!AE26)+(1/5*'Weight '!$B$5*MANU!AT26)+(1/3*'Weight '!$B$8*MANU!BI26)+('Weight '!$B$9*MANU!BX26)+('Weight '!$B$10*MANU!CM26)+(3/5*'Weight '!$B$11*MANU!DB26)+(1/5*'Weight '!$B$14*MANU!DQ26)+('Weight '!$B$15*0*MANU!EF26)+('Weight '!$B$16*0*MANU!EU26)</f>
        <v>19.494980251772446</v>
      </c>
      <c r="M22" s="1">
        <f>(0*'Weight '!$B$3*MANU!Q26)+(0*'Weight '!$B$4*MANU!AF26)+(1/5*'Weight '!$B$5*MANU!AU26)+(1/3*'Weight '!$B$8*MANU!BJ26)+('Weight '!$B$9*MANU!BY26)+('Weight '!$B$10*MANU!CN26)+(3/5*'Weight '!$B$11*MANU!DC26)+(1/5*'Weight '!$B$14*MANU!DR26)+('Weight '!$B$15*0*MANU!EG26)+('Weight '!$B$16*0*MANU!EV26)</f>
        <v>20.656561039688167</v>
      </c>
      <c r="N22" s="1">
        <f>(0*'Weight '!$B$3*MANU!R26)+(0*'Weight '!$B$4*MANU!AG26)+(1/5*'Weight '!$B$5*MANU!AV26)+(1/3*'Weight '!$B$8*MANU!BK26)+('Weight '!$B$9*MANU!BZ26)+('Weight '!$B$10*MANU!CO26)+(3/5*'Weight '!$B$11*MANU!DD26)+(1/5*'Weight '!$B$14*MANU!DS26)+('Weight '!$B$15*0*MANU!EH26)+('Weight '!$B$16*0*MANU!EW26)</f>
        <v>21.766287878787875</v>
      </c>
      <c r="O22" s="1">
        <f>(0*'Weight '!$B$3*MANU!S26)+(0*'Weight '!$B$4*MANU!AH26)+(1/5*'Weight '!$B$5*MANU!AW26)+(1/3*'Weight '!$B$8*MANU!BL26)+('Weight '!$B$9*MANU!CA26)+('Weight '!$B$10*MANU!CP26)+(3/5*'Weight '!$B$11*MANU!DE26)+(1/5*'Weight '!$B$14*MANU!DT26)+('Weight '!$B$15*0*MANU!EI26)+('Weight '!$B$16*0*MANU!EX26)</f>
        <v>21.371868509131602</v>
      </c>
      <c r="P22" s="1">
        <f>(0*'Weight '!$B$3*MANU!T26)+(0*'Weight '!$B$4*MANU!AI26)+(1/5*'Weight '!$B$5*MANU!AX26)+(1/3*'Weight '!$B$8*MANU!BM26)+('Weight '!$B$9*MANU!CB26)+('Weight '!$B$10*MANU!CQ26)+(3/5*'Weight '!$B$11*MANU!DF26)+(1/5*'Weight '!$B$14*MANU!DU26)+('Weight '!$B$15*0*MANU!EJ26)+('Weight '!$B$16*0*MANU!EY26)</f>
        <v>19.040169491525418</v>
      </c>
    </row>
    <row r="23" spans="1:16" ht="15">
      <c r="A23" s="1" t="s">
        <v>963</v>
      </c>
      <c r="B23" s="1">
        <f>(0*'Weight '!$B$3*MANU!F27)+(0*'Weight '!$B$4*MANU!U27)+(1/5*'Weight '!$B$5*MANU!AJ27)+(1/3*'Weight '!$B$8*MANU!AY27)+('Weight '!$B$9*MANU!BN27)+('Weight '!$B$10*MANU!CC27)+(3/5*'Weight '!$B$11*MANU!CR27)+(1/5*'Weight '!$B$14*MANU!DG27)+('Weight '!$B$15*0*MANU!DV27)+('Weight '!$B$16*0*MANU!EK27)</f>
        <v>18.701738370438061</v>
      </c>
      <c r="C23" s="1">
        <f>(0*'Weight '!$B$3*MANU!G27)+(0*'Weight '!$B$4*MANU!V27)+(1/5*'Weight '!$B$5*MANU!AK27)+(1/3*'Weight '!$B$8*MANU!AZ27)+('Weight '!$B$9*MANU!BO27)+('Weight '!$B$10*MANU!CD27)+(3/5*'Weight '!$B$11*MANU!CS27)+(1/5*'Weight '!$B$14*MANU!DH27)+('Weight '!$B$15*0*MANU!DW27)+('Weight '!$B$16*0*MANU!EL27)</f>
        <v>19.115237074470645</v>
      </c>
      <c r="D23" s="1">
        <f>(0*'Weight '!$B$3*MANU!H27)+(0*'Weight '!$B$4*MANU!W27)+(1/5*'Weight '!$B$5*MANU!AL27)+(1/3*'Weight '!$B$8*MANU!BA27)+('Weight '!$B$9*MANU!BP27)+('Weight '!$B$10*MANU!CE27)+(3/5*'Weight '!$B$11*MANU!CT27)+(1/5*'Weight '!$B$14*MANU!DI27)+('Weight '!$B$15*0*MANU!DX27)+('Weight '!$B$16*0*MANU!EM27)</f>
        <v>15.505121334207811</v>
      </c>
      <c r="E23" s="1">
        <f>(0*'Weight '!$B$3*MANU!I27)+(0*'Weight '!$B$4*MANU!X27)+(1/5*'Weight '!$B$5*MANU!AM27)+(1/3*'Weight '!$B$8*MANU!BB27)+('Weight '!$B$9*MANU!BQ27)+('Weight '!$B$10*MANU!CF27)+(3/5*'Weight '!$B$11*MANU!CU27)+(1/5*'Weight '!$B$14*MANU!DJ27)+('Weight '!$B$15*0*MANU!DY27)+('Weight '!$B$16*0*MANU!EN27)</f>
        <v>16.561141251628271</v>
      </c>
      <c r="F23" s="1">
        <f>(0*'Weight '!$B$3*MANU!J27)+(0*'Weight '!$B$4*MANU!Y27)+(1/5*'Weight '!$B$5*MANU!AN27)+(1/3*'Weight '!$B$8*MANU!BC27)+('Weight '!$B$9*MANU!BR27)+('Weight '!$B$10*MANU!CG27)+(3/5*'Weight '!$B$11*MANU!CV27)+(1/5*'Weight '!$B$14*MANU!DK27)+('Weight '!$B$15*0*MANU!DZ27)+('Weight '!$B$16*0*MANU!EO27)</f>
        <v>18.746168699406102</v>
      </c>
      <c r="G23" s="1">
        <f>(0*'Weight '!$B$3*MANU!K27)+(0*'Weight '!$B$4*MANU!Z27)+(1/5*'Weight '!$B$5*MANU!AO27)+(1/3*'Weight '!$B$8*MANU!BD27)+('Weight '!$B$9*MANU!BS27)+('Weight '!$B$10*MANU!CH27)+(3/5*'Weight '!$B$11*MANU!CW27)+(1/5*'Weight '!$B$14*MANU!DL27)+('Weight '!$B$15*0*MANU!EA27)+('Weight '!$B$16*0*MANU!EP27)</f>
        <v>19.09087346024635</v>
      </c>
      <c r="H23" s="1">
        <f>(0*'Weight '!$B$3*MANU!L27)+(0*'Weight '!$B$4*MANU!AA27)+(1/5*'Weight '!$B$5*MANU!AP27)+(1/3*'Weight '!$B$8*MANU!BE27)+('Weight '!$B$9*MANU!BT27)+('Weight '!$B$10*MANU!CI27)+(3/5*'Weight '!$B$11*MANU!CX27)+(1/5*'Weight '!$B$14*MANU!DM27)+('Weight '!$B$15*0*MANU!EB27)+('Weight '!$B$16*0*MANU!EQ27)</f>
        <v>18.849953602921929</v>
      </c>
      <c r="I23" s="1">
        <f>(0*'Weight '!$B$3*MANU!M27)+(0*'Weight '!$B$4*MANU!AB27)+(1/5*'Weight '!$B$5*MANU!AQ27)+(1/3*'Weight '!$B$8*MANU!BF27)+('Weight '!$B$9*MANU!BU27)+('Weight '!$B$10*MANU!CJ27)+(3/5*'Weight '!$B$11*MANU!CY27)+(1/5*'Weight '!$B$14*MANU!DN27)+('Weight '!$B$15*0*MANU!EC27)+('Weight '!$B$16*0*MANU!ER27)</f>
        <v>17.641024705936822</v>
      </c>
      <c r="J23" s="1">
        <f>(0*'Weight '!$B$3*MANU!N27)+(0*'Weight '!$B$4*MANU!AC27)+(1/5*'Weight '!$B$5*MANU!AR27)+(1/3*'Weight '!$B$8*MANU!BG27)+('Weight '!$B$9*MANU!BV27)+('Weight '!$B$10*MANU!CK27)+(3/5*'Weight '!$B$11*MANU!CZ27)+(1/5*'Weight '!$B$14*MANU!DO27)+('Weight '!$B$15*0*MANU!ED27)+('Weight '!$B$16*0*MANU!ES27)</f>
        <v>18.65151882651881</v>
      </c>
      <c r="K23" s="1">
        <f>(0*'Weight '!$B$3*MANU!O27)+(0*'Weight '!$B$4*MANU!AD27)+(1/5*'Weight '!$B$5*MANU!AS27)+(1/3*'Weight '!$B$8*MANU!BH27)+('Weight '!$B$9*MANU!BW27)+('Weight '!$B$10*MANU!CL27)+(3/5*'Weight '!$B$11*MANU!DA27)+(1/5*'Weight '!$B$14*MANU!DP27)+('Weight '!$B$15*0*MANU!EE27)+('Weight '!$B$16*0*MANU!ET27)</f>
        <v>20.143278876170655</v>
      </c>
      <c r="L23" s="1">
        <f>(0*'Weight '!$B$3*MANU!P27)+(0*'Weight '!$B$4*MANU!AE27)+(1/5*'Weight '!$B$5*MANU!AT27)+(1/3*'Weight '!$B$8*MANU!BI27)+('Weight '!$B$9*MANU!BX27)+('Weight '!$B$10*MANU!CM27)+(3/5*'Weight '!$B$11*MANU!DB27)+(1/5*'Weight '!$B$14*MANU!DQ27)+('Weight '!$B$15*0*MANU!EF27)+('Weight '!$B$16*0*MANU!EU27)</f>
        <v>19.123922587430449</v>
      </c>
      <c r="M23" s="1">
        <f>(0*'Weight '!$B$3*MANU!Q27)+(0*'Weight '!$B$4*MANU!AF27)+(1/5*'Weight '!$B$5*MANU!AU27)+(1/3*'Weight '!$B$8*MANU!BJ27)+('Weight '!$B$9*MANU!BY27)+('Weight '!$B$10*MANU!CN27)+(3/5*'Weight '!$B$11*MANU!DC27)+(1/5*'Weight '!$B$14*MANU!DR27)+('Weight '!$B$15*0*MANU!EG27)+('Weight '!$B$16*0*MANU!EV27)</f>
        <v>14.748026358291863</v>
      </c>
      <c r="N23" s="1">
        <f>(0*'Weight '!$B$3*MANU!R27)+(0*'Weight '!$B$4*MANU!AG27)+(1/5*'Weight '!$B$5*MANU!AV27)+(1/3*'Weight '!$B$8*MANU!BK27)+('Weight '!$B$9*MANU!BZ27)+('Weight '!$B$10*MANU!CO27)+(3/5*'Weight '!$B$11*MANU!DD27)+(1/5*'Weight '!$B$14*MANU!DS27)+('Weight '!$B$15*0*MANU!EH27)+('Weight '!$B$16*0*MANU!EW27)</f>
        <v>18.030474416294076</v>
      </c>
      <c r="O23" s="1">
        <f>(0*'Weight '!$B$3*MANU!S27)+(0*'Weight '!$B$4*MANU!AH27)+(1/5*'Weight '!$B$5*MANU!AW27)+(1/3*'Weight '!$B$8*MANU!BL27)+('Weight '!$B$9*MANU!CA27)+('Weight '!$B$10*MANU!CP27)+(3/5*'Weight '!$B$11*MANU!DE27)+(1/5*'Weight '!$B$14*MANU!DT27)+('Weight '!$B$15*0*MANU!EI27)+('Weight '!$B$16*0*MANU!EX27)</f>
        <v>15.440600097846538</v>
      </c>
      <c r="P23" s="1">
        <f>(0*'Weight '!$B$3*MANU!T27)+(0*'Weight '!$B$4*MANU!AI27)+(1/5*'Weight '!$B$5*MANU!AX27)+(1/3*'Weight '!$B$8*MANU!BM27)+('Weight '!$B$9*MANU!CB27)+('Weight '!$B$10*MANU!CQ27)+(3/5*'Weight '!$B$11*MANU!DF27)+(1/5*'Weight '!$B$14*MANU!DU27)+('Weight '!$B$15*0*MANU!EJ27)+('Weight '!$B$16*0*MANU!EY27)</f>
        <v>0</v>
      </c>
    </row>
    <row r="24" spans="1:16" ht="15">
      <c r="A24" s="1" t="s">
        <v>897</v>
      </c>
      <c r="B24" s="1">
        <f>(0*'Weight '!$B$3*MANU!F28)+(0*'Weight '!$B$4*MANU!U28)+(1/5*'Weight '!$B$5*MANU!AJ28)+(1/3*'Weight '!$B$8*MANU!AY28)+('Weight '!$B$9*MANU!BN28)+('Weight '!$B$10*MANU!CC28)+(3/5*'Weight '!$B$11*MANU!CR28)+(1/5*'Weight '!$B$14*MANU!DG28)+('Weight '!$B$15*0*MANU!DV28)+('Weight '!$B$16*0*MANU!EK28)</f>
        <v>15.269841042824444</v>
      </c>
      <c r="C24" s="1">
        <f>(0*'Weight '!$B$3*MANU!G28)+(0*'Weight '!$B$4*MANU!V28)+(1/5*'Weight '!$B$5*MANU!AK28)+(1/3*'Weight '!$B$8*MANU!AZ28)+('Weight '!$B$9*MANU!BO28)+('Weight '!$B$10*MANU!CD28)+(3/5*'Weight '!$B$11*MANU!CS28)+(1/5*'Weight '!$B$14*MANU!DH28)+('Weight '!$B$15*0*MANU!DW28)+('Weight '!$B$16*0*MANU!EL28)</f>
        <v>13.161304876748735</v>
      </c>
      <c r="D24" s="1">
        <f>(0*'Weight '!$B$3*MANU!H28)+(0*'Weight '!$B$4*MANU!W28)+(1/5*'Weight '!$B$5*MANU!AL28)+(1/3*'Weight '!$B$8*MANU!BA28)+('Weight '!$B$9*MANU!BP28)+('Weight '!$B$10*MANU!CE28)+(3/5*'Weight '!$B$11*MANU!CT28)+(1/5*'Weight '!$B$14*MANU!DI28)+('Weight '!$B$15*0*MANU!DX28)+('Weight '!$B$16*0*MANU!EM28)</f>
        <v>11.271569703622395</v>
      </c>
      <c r="E24" s="1">
        <f>(0*'Weight '!$B$3*MANU!I28)+(0*'Weight '!$B$4*MANU!X28)+(1/5*'Weight '!$B$5*MANU!AM28)+(1/3*'Weight '!$B$8*MANU!BB28)+('Weight '!$B$9*MANU!BQ28)+('Weight '!$B$10*MANU!CF28)+(3/5*'Weight '!$B$11*MANU!CU28)+(1/5*'Weight '!$B$14*MANU!DJ28)+('Weight '!$B$15*0*MANU!DY28)+('Weight '!$B$16*0*MANU!EN28)</f>
        <v>11.881708229159983</v>
      </c>
      <c r="F24" s="1">
        <f>(0*'Weight '!$B$3*MANU!J28)+(0*'Weight '!$B$4*MANU!Y28)+(1/5*'Weight '!$B$5*MANU!AN28)+(1/3*'Weight '!$B$8*MANU!BC28)+('Weight '!$B$9*MANU!BR28)+('Weight '!$B$10*MANU!CG28)+(3/5*'Weight '!$B$11*MANU!CV28)+(1/5*'Weight '!$B$14*MANU!DK28)+('Weight '!$B$15*0*MANU!DZ28)+('Weight '!$B$16*0*MANU!EO28)</f>
        <v>11.399810808744828</v>
      </c>
      <c r="G24" s="1">
        <f>(0*'Weight '!$B$3*MANU!K28)+(0*'Weight '!$B$4*MANU!Z28)+(1/5*'Weight '!$B$5*MANU!AO28)+(1/3*'Weight '!$B$8*MANU!BD28)+('Weight '!$B$9*MANU!BS28)+('Weight '!$B$10*MANU!CH28)+(3/5*'Weight '!$B$11*MANU!CW28)+(1/5*'Weight '!$B$14*MANU!DL28)+('Weight '!$B$15*0*MANU!EA28)+('Weight '!$B$16*0*MANU!EP28)</f>
        <v>11.065771909250165</v>
      </c>
      <c r="H24" s="1">
        <f>(0*'Weight '!$B$3*MANU!L28)+(0*'Weight '!$B$4*MANU!AA28)+(1/5*'Weight '!$B$5*MANU!AP28)+(1/3*'Weight '!$B$8*MANU!BE28)+('Weight '!$B$9*MANU!BT28)+('Weight '!$B$10*MANU!CI28)+(3/5*'Weight '!$B$11*MANU!CX28)+(1/5*'Weight '!$B$14*MANU!DM28)+('Weight '!$B$15*0*MANU!EB28)+('Weight '!$B$16*0*MANU!EQ28)</f>
        <v>14.674877758689028</v>
      </c>
      <c r="I24" s="1">
        <f>(0*'Weight '!$B$3*MANU!M28)+(0*'Weight '!$B$4*MANU!AB28)+(1/5*'Weight '!$B$5*MANU!AQ28)+(1/3*'Weight '!$B$8*MANU!BF28)+('Weight '!$B$9*MANU!BU28)+('Weight '!$B$10*MANU!CJ28)+(3/5*'Weight '!$B$11*MANU!CY28)+(1/5*'Weight '!$B$14*MANU!DN28)+('Weight '!$B$15*0*MANU!EC28)+('Weight '!$B$16*0*MANU!ER28)</f>
        <v>13.034228517806861</v>
      </c>
      <c r="J24" s="1">
        <f>(0*'Weight '!$B$3*MANU!N28)+(0*'Weight '!$B$4*MANU!AC28)+(1/5*'Weight '!$B$5*MANU!AR28)+(1/3*'Weight '!$B$8*MANU!BG28)+('Weight '!$B$9*MANU!BV28)+('Weight '!$B$10*MANU!CK28)+(3/5*'Weight '!$B$11*MANU!CZ28)+(1/5*'Weight '!$B$14*MANU!DO28)+('Weight '!$B$15*0*MANU!ED28)+('Weight '!$B$16*0*MANU!ES28)</f>
        <v>14.28907252316464</v>
      </c>
      <c r="K24" s="1">
        <f>(0*'Weight '!$B$3*MANU!O28)+(0*'Weight '!$B$4*MANU!AD28)+(1/5*'Weight '!$B$5*MANU!AS28)+(1/3*'Weight '!$B$8*MANU!BH28)+('Weight '!$B$9*MANU!BW28)+('Weight '!$B$10*MANU!CL28)+(3/5*'Weight '!$B$11*MANU!DA28)+(1/5*'Weight '!$B$14*MANU!DP28)+('Weight '!$B$15*0*MANU!EE28)+('Weight '!$B$16*0*MANU!ET28)</f>
        <v>12.820373467112596</v>
      </c>
      <c r="L24" s="1">
        <f>(0*'Weight '!$B$3*MANU!P28)+(0*'Weight '!$B$4*MANU!AE28)+(1/5*'Weight '!$B$5*MANU!AT28)+(1/3*'Weight '!$B$8*MANU!BI28)+('Weight '!$B$9*MANU!BX28)+('Weight '!$B$10*MANU!CM28)+(3/5*'Weight '!$B$11*MANU!DB28)+(1/5*'Weight '!$B$14*MANU!DQ28)+('Weight '!$B$15*0*MANU!EF28)+('Weight '!$B$16*0*MANU!EU28)</f>
        <v>13.840051698792582</v>
      </c>
      <c r="M24" s="1">
        <f>(0*'Weight '!$B$3*MANU!Q28)+(0*'Weight '!$B$4*MANU!AF28)+(1/5*'Weight '!$B$5*MANU!AU28)+(1/3*'Weight '!$B$8*MANU!BJ28)+('Weight '!$B$9*MANU!BY28)+('Weight '!$B$10*MANU!CN28)+(3/5*'Weight '!$B$11*MANU!DC28)+(1/5*'Weight '!$B$14*MANU!DR28)+('Weight '!$B$15*0*MANU!EG28)+('Weight '!$B$16*0*MANU!EV28)</f>
        <v>0</v>
      </c>
      <c r="N24" s="1">
        <f>(0*'Weight '!$B$3*MANU!R28)+(0*'Weight '!$B$4*MANU!AG28)+(1/5*'Weight '!$B$5*MANU!AV28)+(1/3*'Weight '!$B$8*MANU!BK28)+('Weight '!$B$9*MANU!BZ28)+('Weight '!$B$10*MANU!CO28)+(3/5*'Weight '!$B$11*MANU!DD28)+(1/5*'Weight '!$B$14*MANU!DS28)+('Weight '!$B$15*0*MANU!EH28)+('Weight '!$B$16*0*MANU!EW28)</f>
        <v>0</v>
      </c>
      <c r="O24" s="1">
        <f>(0*'Weight '!$B$3*MANU!S28)+(0*'Weight '!$B$4*MANU!AH28)+(1/5*'Weight '!$B$5*MANU!AW28)+(1/3*'Weight '!$B$8*MANU!BL28)+('Weight '!$B$9*MANU!CA28)+('Weight '!$B$10*MANU!CP28)+(3/5*'Weight '!$B$11*MANU!DE28)+(1/5*'Weight '!$B$14*MANU!DT28)+('Weight '!$B$15*0*MANU!EI28)+('Weight '!$B$16*0*MANU!EX28)</f>
        <v>0</v>
      </c>
      <c r="P24" s="1">
        <f>(0*'Weight '!$B$3*MANU!T28)+(0*'Weight '!$B$4*MANU!AI28)+(1/5*'Weight '!$B$5*MANU!AX28)+(1/3*'Weight '!$B$8*MANU!BM28)+('Weight '!$B$9*MANU!CB28)+('Weight '!$B$10*MANU!CQ28)+(3/5*'Weight '!$B$11*MANU!DF28)+(1/5*'Weight '!$B$14*MANU!DU28)+('Weight '!$B$15*0*MANU!EJ28)+('Weight '!$B$16*0*MANU!EY28)</f>
        <v>0</v>
      </c>
    </row>
    <row r="26" spans="1:16" ht="15">
      <c r="A26" s="7" t="s">
        <v>1001</v>
      </c>
      <c r="B26" s="7">
        <v>0</v>
      </c>
      <c r="C26" s="7">
        <f t="shared" si="1" ref="C26:P26">B26-1</f>
        <v>-1</v>
      </c>
      <c r="D26" s="7">
        <f t="shared" si="1"/>
        <v>-2</v>
      </c>
      <c r="E26" s="7">
        <f t="shared" si="1"/>
        <v>-3</v>
      </c>
      <c r="F26" s="7">
        <f t="shared" si="1"/>
        <v>-4</v>
      </c>
      <c r="G26" s="7">
        <f t="shared" si="1"/>
        <v>-5</v>
      </c>
      <c r="H26" s="7">
        <f t="shared" si="1"/>
        <v>-6</v>
      </c>
      <c r="I26" s="7">
        <f t="shared" si="1"/>
        <v>-7</v>
      </c>
      <c r="J26" s="7">
        <f t="shared" si="1"/>
        <v>-8</v>
      </c>
      <c r="K26" s="7">
        <f t="shared" si="1"/>
        <v>-9</v>
      </c>
      <c r="L26" s="7">
        <f t="shared" si="1"/>
        <v>-10</v>
      </c>
      <c r="M26" s="7">
        <f t="shared" si="1"/>
        <v>-11</v>
      </c>
      <c r="N26" s="7">
        <f t="shared" si="1"/>
        <v>-12</v>
      </c>
      <c r="O26" s="7">
        <f t="shared" si="1"/>
        <v>-13</v>
      </c>
      <c r="P26" s="7">
        <f t="shared" si="1"/>
        <v>-14</v>
      </c>
    </row>
    <row r="27" spans="1:16" ht="15">
      <c r="A27" s="1" t="s">
        <v>532</v>
      </c>
      <c r="B27" s="1">
        <f>('Weight '!$B$3*MANU!F6)+('Weight '!$B$4*MANU!U6)+('Weight '!$B$5*4/5*MANU!AJ6)+(2/3*'Weight '!$B$8*MANU!AY6)+(0*'Weight '!$B$9*MANU!BN6)+('Weight '!$B$10*0*MANU!CC6)+('Weight '!$B$11*2/5*MANU!CR6)+('Weight '!$B$14*4/5*MANU!DG6)+('Weight '!$B$15*MANU!DV6)+('Weight '!$B$16*MANU!EK6)</f>
        <v>31.939184415083208</v>
      </c>
      <c r="C27" s="1">
        <f>('Weight '!$B$3*MANU!G6)+('Weight '!$B$4*MANU!V6)+('Weight '!$B$5*4/5*MANU!AK6)+(2/3*'Weight '!$B$8*MANU!AZ6)+(0*'Weight '!$B$9*MANU!BO6)+('Weight '!$B$10*0*MANU!CD6)+('Weight '!$B$11*2/5*MANU!CS6)+('Weight '!$B$14*4/5*MANU!DH6)+('Weight '!$B$15*MANU!DW6)+('Weight '!$B$16*MANU!EL6)</f>
        <v>30.256770288057002</v>
      </c>
      <c r="D27" s="1">
        <f>('Weight '!$B$3*MANU!H6)+('Weight '!$B$4*MANU!W6)+('Weight '!$B$5*4/5*MANU!AL6)+(2/3*'Weight '!$B$8*MANU!BA6)+(0*'Weight '!$B$9*MANU!BP6)+('Weight '!$B$10*0*MANU!CE6)+('Weight '!$B$11*2/5*MANU!CT6)+('Weight '!$B$14*4/5*MANU!DI6)+('Weight '!$B$15*MANU!DX6)+('Weight '!$B$16*MANU!EM6)</f>
        <v>34.726835332548589</v>
      </c>
      <c r="E27" s="1">
        <f>('Weight '!$B$3*MANU!I6)+('Weight '!$B$4*MANU!X6)+('Weight '!$B$5*4/5*MANU!AM6)+(2/3*'Weight '!$B$8*MANU!BB6)+(0*'Weight '!$B$9*MANU!BQ6)+('Weight '!$B$10*0*MANU!CF6)+('Weight '!$B$11*2/5*MANU!CU6)+('Weight '!$B$14*4/5*MANU!DJ6)+('Weight '!$B$15*MANU!DY6)+('Weight '!$B$16*MANU!EN6)</f>
        <v>34.422757913002812</v>
      </c>
      <c r="F27" s="1">
        <f>('Weight '!$B$3*MANU!J6)+('Weight '!$B$4*MANU!Y6)+('Weight '!$B$5*4/5*MANU!AN6)+(2/3*'Weight '!$B$8*MANU!BC6)+(0*'Weight '!$B$9*MANU!BR6)+('Weight '!$B$10*0*MANU!CG6)+('Weight '!$B$11*2/5*MANU!CV6)+('Weight '!$B$14*4/5*MANU!DK6)+('Weight '!$B$15*MANU!DZ6)+('Weight '!$B$16*MANU!EO6)</f>
        <v>0</v>
      </c>
      <c r="G27" s="1">
        <f>('Weight '!$B$3*MANU!K6)+('Weight '!$B$4*MANU!Z6)+('Weight '!$B$5*4/5*MANU!AO6)+(2/3*'Weight '!$B$8*MANU!BD6)+(0*'Weight '!$B$9*MANU!BS6)+('Weight '!$B$10*0*MANU!CH6)+('Weight '!$B$11*2/5*MANU!CW6)+('Weight '!$B$14*4/5*MANU!DL6)+('Weight '!$B$15*MANU!EA6)+('Weight '!$B$16*MANU!EP6)</f>
        <v>0</v>
      </c>
      <c r="H27" s="1">
        <f>('Weight '!$B$3*MANU!L6)+('Weight '!$B$4*MANU!AA6)+('Weight '!$B$5*4/5*MANU!AP6)+(2/3*'Weight '!$B$8*MANU!BE6)+(0*'Weight '!$B$9*MANU!BT6)+('Weight '!$B$10*0*MANU!CI6)+('Weight '!$B$11*2/5*MANU!CX6)+('Weight '!$B$14*4/5*MANU!DM6)+('Weight '!$B$15*MANU!EB6)+('Weight '!$B$16*MANU!EQ6)</f>
        <v>0</v>
      </c>
      <c r="I27" s="1">
        <f>('Weight '!$B$3*MANU!M6)+('Weight '!$B$4*MANU!AB6)+('Weight '!$B$5*4/5*MANU!AQ6)+(2/3*'Weight '!$B$8*MANU!BF6)+(0*'Weight '!$B$9*MANU!BU6)+('Weight '!$B$10*0*MANU!CJ6)+('Weight '!$B$11*2/5*MANU!CY6)+('Weight '!$B$14*4/5*MANU!DN6)+('Weight '!$B$15*MANU!EC6)+('Weight '!$B$16*MANU!ER6)</f>
        <v>0</v>
      </c>
      <c r="J27" s="1">
        <f>('Weight '!$B$3*MANU!N6)+('Weight '!$B$4*MANU!AC6)+('Weight '!$B$5*4/5*MANU!AR6)+(2/3*'Weight '!$B$8*MANU!BG6)+(0*'Weight '!$B$9*MANU!BV6)+('Weight '!$B$10*0*MANU!CK6)+('Weight '!$B$11*2/5*MANU!CZ6)+('Weight '!$B$14*4/5*MANU!DO6)+('Weight '!$B$15*MANU!ED6)+('Weight '!$B$16*MANU!ES6)</f>
        <v>0</v>
      </c>
      <c r="K27" s="1">
        <f>('Weight '!$B$3*MANU!O6)+('Weight '!$B$4*MANU!AD6)+('Weight '!$B$5*4/5*MANU!AS6)+(2/3*'Weight '!$B$8*MANU!BH6)+(0*'Weight '!$B$9*MANU!BW6)+('Weight '!$B$10*0*MANU!CL6)+('Weight '!$B$11*2/5*MANU!DA6)+('Weight '!$B$14*4/5*MANU!DP6)+('Weight '!$B$15*MANU!EE6)+('Weight '!$B$16*MANU!ET6)</f>
        <v>0</v>
      </c>
      <c r="L27" s="1">
        <f>('Weight '!$B$3*MANU!P6)+('Weight '!$B$4*MANU!AE6)+('Weight '!$B$5*4/5*MANU!AT6)+(2/3*'Weight '!$B$8*MANU!BI6)+(0*'Weight '!$B$9*MANU!BX6)+('Weight '!$B$10*0*MANU!CM6)+('Weight '!$B$11*2/5*MANU!DB6)+('Weight '!$B$14*4/5*MANU!DQ6)+('Weight '!$B$15*MANU!EF6)+('Weight '!$B$16*MANU!EU6)</f>
        <v>0</v>
      </c>
      <c r="M27" s="1">
        <f>('Weight '!$B$3*MANU!Q6)+('Weight '!$B$4*MANU!AF6)+('Weight '!$B$5*4/5*MANU!AU6)+(2/3*'Weight '!$B$8*MANU!BJ6)+(0*'Weight '!$B$9*MANU!BY6)+('Weight '!$B$10*0*MANU!CN6)+('Weight '!$B$11*2/5*MANU!DC6)+('Weight '!$B$14*4/5*MANU!DR6)+('Weight '!$B$15*MANU!EG6)+('Weight '!$B$16*MANU!EV6)</f>
        <v>0</v>
      </c>
      <c r="N27" s="1">
        <f>('Weight '!$B$3*MANU!R6)+('Weight '!$B$4*MANU!AG6)+('Weight '!$B$5*4/5*MANU!AV6)+(2/3*'Weight '!$B$8*MANU!BK6)+(0*'Weight '!$B$9*MANU!BZ6)+('Weight '!$B$10*0*MANU!CO6)+('Weight '!$B$11*2/5*MANU!DD6)+('Weight '!$B$14*4/5*MANU!DS6)+('Weight '!$B$15*MANU!EH6)+('Weight '!$B$16*MANU!EW6)</f>
        <v>0</v>
      </c>
      <c r="O27" s="1">
        <f>('Weight '!$B$3*MANU!S6)+('Weight '!$B$4*MANU!AH6)+('Weight '!$B$5*4/5*MANU!AW6)+(2/3*'Weight '!$B$8*MANU!BL6)+(0*'Weight '!$B$9*MANU!CA6)+('Weight '!$B$10*0*MANU!CP6)+('Weight '!$B$11*2/5*MANU!DE6)+('Weight '!$B$14*4/5*MANU!DT6)+('Weight '!$B$15*MANU!EI6)+('Weight '!$B$16*MANU!EX6)</f>
        <v>0</v>
      </c>
      <c r="P27" s="1">
        <f>('Weight '!$B$3*MANU!T6)+('Weight '!$B$4*MANU!AI6)+('Weight '!$B$5*4/5*MANU!AX6)+(2/3*'Weight '!$B$8*MANU!BM6)+(0*'Weight '!$B$9*MANU!CB6)+('Weight '!$B$10*0*MANU!CQ6)+('Weight '!$B$11*2/5*MANU!DF6)+('Weight '!$B$14*4/5*MANU!DU6)+('Weight '!$B$15*MANU!EJ6)+('Weight '!$B$16*MANU!EY6)</f>
        <v>0</v>
      </c>
    </row>
    <row r="28" spans="1:16" ht="15">
      <c r="A28" s="1" t="s">
        <v>555</v>
      </c>
      <c r="B28" s="1">
        <f>('Weight '!$B$3*MANU!F7)+('Weight '!$B$4*MANU!U7)+('Weight '!$B$5*4/5*MANU!AJ7)+(2/3*'Weight '!$B$8*MANU!AY7)+(0*'Weight '!$B$9*MANU!BN7)+('Weight '!$B$10*0*MANU!CC7)+('Weight '!$B$11*2/5*MANU!CR7)+('Weight '!$B$14*4/5*MANU!DG7)+('Weight '!$B$15*MANU!DV7)+('Weight '!$B$16*MANU!EK7)</f>
        <v>38.964479896045681</v>
      </c>
      <c r="C28" s="1">
        <f>('Weight '!$B$3*MANU!G7)+('Weight '!$B$4*MANU!V7)+('Weight '!$B$5*4/5*MANU!AK7)+(2/3*'Weight '!$B$8*MANU!AZ7)+(0*'Weight '!$B$9*MANU!BO7)+('Weight '!$B$10*0*MANU!CD7)+('Weight '!$B$11*2/5*MANU!CS7)+('Weight '!$B$14*4/5*MANU!DH7)+('Weight '!$B$15*MANU!DW7)+('Weight '!$B$16*MANU!EL7)</f>
        <v>36.698992714945838</v>
      </c>
      <c r="D28" s="1">
        <f>('Weight '!$B$3*MANU!H7)+('Weight '!$B$4*MANU!W7)+('Weight '!$B$5*4/5*MANU!AL7)+(2/3*'Weight '!$B$8*MANU!BA7)+(0*'Weight '!$B$9*MANU!BP7)+('Weight '!$B$10*0*MANU!CE7)+('Weight '!$B$11*2/5*MANU!CT7)+('Weight '!$B$14*4/5*MANU!DI7)+('Weight '!$B$15*MANU!DX7)+('Weight '!$B$16*MANU!EM7)</f>
        <v>42.131462454137136</v>
      </c>
      <c r="E28" s="1">
        <f>('Weight '!$B$3*MANU!I7)+('Weight '!$B$4*MANU!X7)+('Weight '!$B$5*4/5*MANU!AM7)+(2/3*'Weight '!$B$8*MANU!BB7)+(0*'Weight '!$B$9*MANU!BQ7)+('Weight '!$B$10*0*MANU!CF7)+('Weight '!$B$11*2/5*MANU!CU7)+('Weight '!$B$14*4/5*MANU!DJ7)+('Weight '!$B$15*MANU!DY7)+('Weight '!$B$16*MANU!EN7)</f>
        <v>41.213226729607022</v>
      </c>
      <c r="F28" s="1">
        <f>('Weight '!$B$3*MANU!J7)+('Weight '!$B$4*MANU!Y7)+('Weight '!$B$5*4/5*MANU!AN7)+(2/3*'Weight '!$B$8*MANU!BC7)+(0*'Weight '!$B$9*MANU!BR7)+('Weight '!$B$10*0*MANU!CG7)+('Weight '!$B$11*2/5*MANU!CV7)+('Weight '!$B$14*4/5*MANU!DK7)+('Weight '!$B$15*MANU!DZ7)+('Weight '!$B$16*MANU!EO7)</f>
        <v>31.593921463152199</v>
      </c>
      <c r="G28" s="1">
        <f>('Weight '!$B$3*MANU!K7)+('Weight '!$B$4*MANU!Z7)+('Weight '!$B$5*4/5*MANU!AO7)+(2/3*'Weight '!$B$8*MANU!BD7)+(0*'Weight '!$B$9*MANU!BS7)+('Weight '!$B$10*0*MANU!CH7)+('Weight '!$B$11*2/5*MANU!CW7)+('Weight '!$B$14*4/5*MANU!DL7)+('Weight '!$B$15*MANU!EA7)+('Weight '!$B$16*MANU!EP7)</f>
        <v>33.203451536643009</v>
      </c>
      <c r="H28" s="1">
        <f>('Weight '!$B$3*MANU!L7)+('Weight '!$B$4*MANU!AA7)+('Weight '!$B$5*4/5*MANU!AP7)+(2/3*'Weight '!$B$8*MANU!BE7)+(0*'Weight '!$B$9*MANU!BT7)+('Weight '!$B$10*0*MANU!CI7)+('Weight '!$B$11*2/5*MANU!CX7)+('Weight '!$B$14*4/5*MANU!DM7)+('Weight '!$B$15*MANU!EB7)+('Weight '!$B$16*MANU!EQ7)</f>
        <v>20.389081258455143</v>
      </c>
      <c r="I28" s="1">
        <f>('Weight '!$B$3*MANU!M7)+('Weight '!$B$4*MANU!AB7)+('Weight '!$B$5*4/5*MANU!AQ7)+(2/3*'Weight '!$B$8*MANU!BF7)+(0*'Weight '!$B$9*MANU!BU7)+('Weight '!$B$10*0*MANU!CJ7)+('Weight '!$B$11*2/5*MANU!CY7)+('Weight '!$B$14*4/5*MANU!DN7)+('Weight '!$B$15*MANU!EC7)+('Weight '!$B$16*MANU!ER7)</f>
        <v>22.34440705128203</v>
      </c>
      <c r="J28" s="1">
        <f>('Weight '!$B$3*MANU!N7)+('Weight '!$B$4*MANU!AC7)+('Weight '!$B$5*4/5*MANU!AR7)+(2/3*'Weight '!$B$8*MANU!BG7)+(0*'Weight '!$B$9*MANU!BV7)+('Weight '!$B$10*0*MANU!CK7)+('Weight '!$B$11*2/5*MANU!CZ7)+('Weight '!$B$14*4/5*MANU!DO7)+('Weight '!$B$15*MANU!ED7)+('Weight '!$B$16*MANU!ES7)</f>
        <v>27.109188837478282</v>
      </c>
      <c r="K28" s="1">
        <f>('Weight '!$B$3*MANU!O7)+('Weight '!$B$4*MANU!AD7)+('Weight '!$B$5*4/5*MANU!AS7)+(2/3*'Weight '!$B$8*MANU!BH7)+(0*'Weight '!$B$9*MANU!BW7)+('Weight '!$B$10*0*MANU!CL7)+('Weight '!$B$11*2/5*MANU!DA7)+('Weight '!$B$14*4/5*MANU!DP7)+('Weight '!$B$15*MANU!EE7)+('Weight '!$B$16*MANU!ET7)</f>
        <v>24.95540838462756</v>
      </c>
      <c r="L28" s="1">
        <f>('Weight '!$B$3*MANU!P7)+('Weight '!$B$4*MANU!AE7)+('Weight '!$B$5*4/5*MANU!AT7)+(2/3*'Weight '!$B$8*MANU!BI7)+(0*'Weight '!$B$9*MANU!BX7)+('Weight '!$B$10*0*MANU!CM7)+('Weight '!$B$11*2/5*MANU!DB7)+('Weight '!$B$14*4/5*MANU!DQ7)+('Weight '!$B$15*MANU!EF7)+('Weight '!$B$16*MANU!EU7)</f>
        <v>25.235434871063489</v>
      </c>
      <c r="M28" s="1">
        <f>('Weight '!$B$3*MANU!Q7)+('Weight '!$B$4*MANU!AF7)+('Weight '!$B$5*4/5*MANU!AU7)+(2/3*'Weight '!$B$8*MANU!BJ7)+(0*'Weight '!$B$9*MANU!BY7)+('Weight '!$B$10*0*MANU!CN7)+('Weight '!$B$11*2/5*MANU!DC7)+('Weight '!$B$14*4/5*MANU!DR7)+('Weight '!$B$15*MANU!EG7)+('Weight '!$B$16*MANU!EV7)</f>
        <v>25.313710095006495</v>
      </c>
      <c r="N28" s="1">
        <f>('Weight '!$B$3*MANU!R7)+('Weight '!$B$4*MANU!AG7)+('Weight '!$B$5*4/5*MANU!AV7)+(2/3*'Weight '!$B$8*MANU!BK7)+(0*'Weight '!$B$9*MANU!BZ7)+('Weight '!$B$10*0*MANU!CO7)+('Weight '!$B$11*2/5*MANU!DD7)+('Weight '!$B$14*4/5*MANU!DS7)+('Weight '!$B$15*MANU!EH7)+('Weight '!$B$16*MANU!EW7)</f>
        <v>25.370648343904133</v>
      </c>
      <c r="O28" s="1">
        <f>('Weight '!$B$3*MANU!S7)+('Weight '!$B$4*MANU!AH7)+('Weight '!$B$5*4/5*MANU!AW7)+(2/3*'Weight '!$B$8*MANU!BL7)+(0*'Weight '!$B$9*MANU!CA7)+('Weight '!$B$10*0*MANU!CP7)+('Weight '!$B$11*2/5*MANU!DE7)+('Weight '!$B$14*4/5*MANU!DT7)+('Weight '!$B$15*MANU!EI7)+('Weight '!$B$16*MANU!EX7)</f>
        <v>32.622682946912725</v>
      </c>
      <c r="P28" s="1">
        <f>('Weight '!$B$3*MANU!T7)+('Weight '!$B$4*MANU!AI7)+('Weight '!$B$5*4/5*MANU!AX7)+(2/3*'Weight '!$B$8*MANU!BM7)+(0*'Weight '!$B$9*MANU!CB7)+('Weight '!$B$10*0*MANU!CQ7)+('Weight '!$B$11*2/5*MANU!DF7)+('Weight '!$B$14*4/5*MANU!DU7)+('Weight '!$B$15*MANU!EJ7)+('Weight '!$B$16*MANU!EY7)</f>
        <v>0</v>
      </c>
    </row>
    <row r="29" spans="1:16" ht="15">
      <c r="A29" s="1" t="s">
        <v>582</v>
      </c>
      <c r="B29" s="1">
        <f>('Weight '!$B$3*MANU!F8)+('Weight '!$B$4*MANU!U8)+('Weight '!$B$5*4/5*MANU!AJ8)+(2/3*'Weight '!$B$8*MANU!AY8)+(0*'Weight '!$B$9*MANU!BN8)+('Weight '!$B$10*0*MANU!CC8)+('Weight '!$B$11*2/5*MANU!CR8)+('Weight '!$B$14*4/5*MANU!DG8)+('Weight '!$B$15*MANU!DV8)+('Weight '!$B$16*MANU!EK8)</f>
        <v>61.006471504418371</v>
      </c>
      <c r="C29" s="1">
        <f>('Weight '!$B$3*MANU!G8)+('Weight '!$B$4*MANU!V8)+('Weight '!$B$5*4/5*MANU!AK8)+(2/3*'Weight '!$B$8*MANU!AZ8)+(0*'Weight '!$B$9*MANU!BO8)+('Weight '!$B$10*0*MANU!CD8)+('Weight '!$B$11*2/5*MANU!CS8)+('Weight '!$B$14*4/5*MANU!DH8)+('Weight '!$B$15*MANU!DW8)+('Weight '!$B$16*MANU!EL8)</f>
        <v>60.19629832906449</v>
      </c>
      <c r="D29" s="1">
        <f>('Weight '!$B$3*MANU!H8)+('Weight '!$B$4*MANU!W8)+('Weight '!$B$5*4/5*MANU!AL8)+(2/3*'Weight '!$B$8*MANU!BA8)+(0*'Weight '!$B$9*MANU!BP8)+('Weight '!$B$10*0*MANU!CE8)+('Weight '!$B$11*2/5*MANU!CT8)+('Weight '!$B$14*4/5*MANU!DI8)+('Weight '!$B$15*MANU!DX8)+('Weight '!$B$16*MANU!EM8)</f>
        <v>61.35013052066283</v>
      </c>
      <c r="E29" s="1">
        <f>('Weight '!$B$3*MANU!I8)+('Weight '!$B$4*MANU!X8)+('Weight '!$B$5*4/5*MANU!AM8)+(2/3*'Weight '!$B$8*MANU!BB8)+(0*'Weight '!$B$9*MANU!BQ8)+('Weight '!$B$10*0*MANU!CF8)+('Weight '!$B$11*2/5*MANU!CU8)+('Weight '!$B$14*4/5*MANU!DJ8)+('Weight '!$B$15*MANU!DY8)+('Weight '!$B$16*MANU!EN8)</f>
        <v>60.350284140775827</v>
      </c>
      <c r="F29" s="1">
        <f>('Weight '!$B$3*MANU!J8)+('Weight '!$B$4*MANU!Y8)+('Weight '!$B$5*4/5*MANU!AN8)+(2/3*'Weight '!$B$8*MANU!BC8)+(0*'Weight '!$B$9*MANU!BR8)+('Weight '!$B$10*0*MANU!CG8)+('Weight '!$B$11*2/5*MANU!CV8)+('Weight '!$B$14*4/5*MANU!DK8)+('Weight '!$B$15*MANU!DZ8)+('Weight '!$B$16*MANU!EO8)</f>
        <v>55.172436537821099</v>
      </c>
      <c r="G29" s="1">
        <f>('Weight '!$B$3*MANU!K8)+('Weight '!$B$4*MANU!Z8)+('Weight '!$B$5*4/5*MANU!AO8)+(2/3*'Weight '!$B$8*MANU!BD8)+(0*'Weight '!$B$9*MANU!BS8)+('Weight '!$B$10*0*MANU!CH8)+('Weight '!$B$11*2/5*MANU!CW8)+('Weight '!$B$14*4/5*MANU!DL8)+('Weight '!$B$15*MANU!EA8)+('Weight '!$B$16*MANU!EP8)</f>
        <v>58.851916919959436</v>
      </c>
      <c r="H29" s="1">
        <f>('Weight '!$B$3*MANU!L8)+('Weight '!$B$4*MANU!AA8)+('Weight '!$B$5*4/5*MANU!AP8)+(2/3*'Weight '!$B$8*MANU!BE8)+(0*'Weight '!$B$9*MANU!BT8)+('Weight '!$B$10*0*MANU!CI8)+('Weight '!$B$11*2/5*MANU!CX8)+('Weight '!$B$14*4/5*MANU!DM8)+('Weight '!$B$15*MANU!EB8)+('Weight '!$B$16*MANU!EQ8)</f>
        <v>54.959784723898444</v>
      </c>
      <c r="I29" s="1">
        <f>('Weight '!$B$3*MANU!M8)+('Weight '!$B$4*MANU!AB8)+('Weight '!$B$5*4/5*MANU!AQ8)+(2/3*'Weight '!$B$8*MANU!BF8)+(0*'Weight '!$B$9*MANU!BU8)+('Weight '!$B$10*0*MANU!CJ8)+('Weight '!$B$11*2/5*MANU!CY8)+('Weight '!$B$14*4/5*MANU!DN8)+('Weight '!$B$15*MANU!EC8)+('Weight '!$B$16*MANU!ER8)</f>
        <v>56.485251681378685</v>
      </c>
      <c r="J29" s="1">
        <f>('Weight '!$B$3*MANU!N8)+('Weight '!$B$4*MANU!AC8)+('Weight '!$B$5*4/5*MANU!AR8)+(2/3*'Weight '!$B$8*MANU!BG8)+(0*'Weight '!$B$9*MANU!BV8)+('Weight '!$B$10*0*MANU!CK8)+('Weight '!$B$11*2/5*MANU!CZ8)+('Weight '!$B$14*4/5*MANU!DO8)+('Weight '!$B$15*MANU!ED8)+('Weight '!$B$16*MANU!ES8)</f>
        <v>48.390437632542863</v>
      </c>
      <c r="K29" s="1">
        <f>('Weight '!$B$3*MANU!O8)+('Weight '!$B$4*MANU!AD8)+('Weight '!$B$5*4/5*MANU!AS8)+(2/3*'Weight '!$B$8*MANU!BH8)+(0*'Weight '!$B$9*MANU!BW8)+('Weight '!$B$10*0*MANU!CL8)+('Weight '!$B$11*2/5*MANU!DA8)+('Weight '!$B$14*4/5*MANU!DP8)+('Weight '!$B$15*MANU!EE8)+('Weight '!$B$16*MANU!ET8)</f>
        <v>44.854249927982238</v>
      </c>
      <c r="L29" s="1">
        <f>('Weight '!$B$3*MANU!P8)+('Weight '!$B$4*MANU!AE8)+('Weight '!$B$5*4/5*MANU!AT8)+(2/3*'Weight '!$B$8*MANU!BI8)+(0*'Weight '!$B$9*MANU!BX8)+('Weight '!$B$10*0*MANU!CM8)+('Weight '!$B$11*2/5*MANU!DB8)+('Weight '!$B$14*4/5*MANU!DQ8)+('Weight '!$B$15*MANU!EF8)+('Weight '!$B$16*MANU!EU8)</f>
        <v>46.844272085987171</v>
      </c>
      <c r="M29" s="1">
        <f>('Weight '!$B$3*MANU!Q8)+('Weight '!$B$4*MANU!AF8)+('Weight '!$B$5*4/5*MANU!AU8)+(2/3*'Weight '!$B$8*MANU!BJ8)+(0*'Weight '!$B$9*MANU!BY8)+('Weight '!$B$10*0*MANU!CN8)+('Weight '!$B$11*2/5*MANU!DC8)+('Weight '!$B$14*4/5*MANU!DR8)+('Weight '!$B$15*MANU!EG8)+('Weight '!$B$16*MANU!EV8)</f>
        <v>48.648928362375578</v>
      </c>
      <c r="N29" s="1">
        <f>('Weight '!$B$3*MANU!R8)+('Weight '!$B$4*MANU!AG8)+('Weight '!$B$5*4/5*MANU!AV8)+(2/3*'Weight '!$B$8*MANU!BK8)+(0*'Weight '!$B$9*MANU!BZ8)+('Weight '!$B$10*0*MANU!CO8)+('Weight '!$B$11*2/5*MANU!DD8)+('Weight '!$B$14*4/5*MANU!DS8)+('Weight '!$B$15*MANU!EH8)+('Weight '!$B$16*MANU!EW8)</f>
        <v>38.464136715997171</v>
      </c>
      <c r="O29" s="1">
        <f>('Weight '!$B$3*MANU!S8)+('Weight '!$B$4*MANU!AH8)+('Weight '!$B$5*4/5*MANU!AW8)+(2/3*'Weight '!$B$8*MANU!BL8)+(0*'Weight '!$B$9*MANU!CA8)+('Weight '!$B$10*0*MANU!CP8)+('Weight '!$B$11*2/5*MANU!DE8)+('Weight '!$B$14*4/5*MANU!DT8)+('Weight '!$B$15*MANU!EI8)+('Weight '!$B$16*MANU!EX8)</f>
        <v>38.980234322617051</v>
      </c>
      <c r="P29" s="1">
        <f>('Weight '!$B$3*MANU!T8)+('Weight '!$B$4*MANU!AI8)+('Weight '!$B$5*4/5*MANU!AX8)+(2/3*'Weight '!$B$8*MANU!BM8)+(0*'Weight '!$B$9*MANU!CB8)+('Weight '!$B$10*0*MANU!CQ8)+('Weight '!$B$11*2/5*MANU!DF8)+('Weight '!$B$14*4/5*MANU!DU8)+('Weight '!$B$15*MANU!EJ8)+('Weight '!$B$16*MANU!EY8)</f>
        <v>44.834113980808851</v>
      </c>
    </row>
    <row r="30" spans="1:16" ht="15">
      <c r="A30" s="1" t="s">
        <v>584</v>
      </c>
      <c r="B30" s="1">
        <f>('Weight '!$B$3*MANU!F9)+('Weight '!$B$4*MANU!U9)+('Weight '!$B$5*4/5*MANU!AJ9)+(2/3*'Weight '!$B$8*MANU!AY9)+(0*'Weight '!$B$9*MANU!BN9)+('Weight '!$B$10*0*MANU!CC9)+('Weight '!$B$11*2/5*MANU!CR9)+('Weight '!$B$14*4/5*MANU!DG9)+('Weight '!$B$15*MANU!DV9)+('Weight '!$B$16*MANU!EK9)</f>
        <v>58.12858738572379</v>
      </c>
      <c r="C30" s="1">
        <f>('Weight '!$B$3*MANU!G9)+('Weight '!$B$4*MANU!V9)+('Weight '!$B$5*4/5*MANU!AK9)+(2/3*'Weight '!$B$8*MANU!AZ9)+(0*'Weight '!$B$9*MANU!BO9)+('Weight '!$B$10*0*MANU!CD9)+('Weight '!$B$11*2/5*MANU!CS9)+('Weight '!$B$14*4/5*MANU!DH9)+('Weight '!$B$15*MANU!DW9)+('Weight '!$B$16*MANU!EL9)</f>
        <v>59.656836346483594</v>
      </c>
      <c r="D30" s="1">
        <f>('Weight '!$B$3*MANU!H9)+('Weight '!$B$4*MANU!W9)+('Weight '!$B$5*4/5*MANU!AL9)+(2/3*'Weight '!$B$8*MANU!BA9)+(0*'Weight '!$B$9*MANU!BP9)+('Weight '!$B$10*0*MANU!CE9)+('Weight '!$B$11*2/5*MANU!CT9)+('Weight '!$B$14*4/5*MANU!DI9)+('Weight '!$B$15*MANU!DX9)+('Weight '!$B$16*MANU!EM9)</f>
        <v>58.977150595943222</v>
      </c>
      <c r="E30" s="1">
        <f>('Weight '!$B$3*MANU!I9)+('Weight '!$B$4*MANU!X9)+('Weight '!$B$5*4/5*MANU!AM9)+(2/3*'Weight '!$B$8*MANU!BB9)+(0*'Weight '!$B$9*MANU!BQ9)+('Weight '!$B$10*0*MANU!CF9)+('Weight '!$B$11*2/5*MANU!CU9)+('Weight '!$B$14*4/5*MANU!DJ9)+('Weight '!$B$15*MANU!DY9)+('Weight '!$B$16*MANU!EN9)</f>
        <v>56.487309309524925</v>
      </c>
      <c r="F30" s="1">
        <f>('Weight '!$B$3*MANU!J9)+('Weight '!$B$4*MANU!Y9)+('Weight '!$B$5*4/5*MANU!AN9)+(2/3*'Weight '!$B$8*MANU!BC9)+(0*'Weight '!$B$9*MANU!BR9)+('Weight '!$B$10*0*MANU!CG9)+('Weight '!$B$11*2/5*MANU!CV9)+('Weight '!$B$14*4/5*MANU!DK9)+('Weight '!$B$15*MANU!DZ9)+('Weight '!$B$16*MANU!EO9)</f>
        <v>52.646889428978952</v>
      </c>
      <c r="G30" s="1">
        <f>('Weight '!$B$3*MANU!K9)+('Weight '!$B$4*MANU!Z9)+('Weight '!$B$5*4/5*MANU!AO9)+(2/3*'Weight '!$B$8*MANU!BD9)+(0*'Weight '!$B$9*MANU!BS9)+('Weight '!$B$10*0*MANU!CH9)+('Weight '!$B$11*2/5*MANU!CW9)+('Weight '!$B$14*4/5*MANU!DL9)+('Weight '!$B$15*MANU!EA9)+('Weight '!$B$16*MANU!EP9)</f>
        <v>53.556295909321165</v>
      </c>
      <c r="H30" s="1">
        <f>('Weight '!$B$3*MANU!L9)+('Weight '!$B$4*MANU!AA9)+('Weight '!$B$5*4/5*MANU!AP9)+(2/3*'Weight '!$B$8*MANU!BE9)+(0*'Weight '!$B$9*MANU!BT9)+('Weight '!$B$10*0*MANU!CI9)+('Weight '!$B$11*2/5*MANU!CX9)+('Weight '!$B$14*4/5*MANU!DM9)+('Weight '!$B$15*MANU!EB9)+('Weight '!$B$16*MANU!EQ9)</f>
        <v>53.839651314662547</v>
      </c>
      <c r="I30" s="1">
        <f>('Weight '!$B$3*MANU!M9)+('Weight '!$B$4*MANU!AB9)+('Weight '!$B$5*4/5*MANU!AQ9)+(2/3*'Weight '!$B$8*MANU!BF9)+(0*'Weight '!$B$9*MANU!BU9)+('Weight '!$B$10*0*MANU!CJ9)+('Weight '!$B$11*2/5*MANU!CY9)+('Weight '!$B$14*4/5*MANU!DN9)+('Weight '!$B$15*MANU!EC9)+('Weight '!$B$16*MANU!ER9)</f>
        <v>55.21877127994955</v>
      </c>
      <c r="J30" s="1">
        <f>('Weight '!$B$3*MANU!N9)+('Weight '!$B$4*MANU!AC9)+('Weight '!$B$5*4/5*MANU!AR9)+(2/3*'Weight '!$B$8*MANU!BG9)+(0*'Weight '!$B$9*MANU!BV9)+('Weight '!$B$10*0*MANU!CK9)+('Weight '!$B$11*2/5*MANU!CZ9)+('Weight '!$B$14*4/5*MANU!DO9)+('Weight '!$B$15*MANU!ED9)+('Weight '!$B$16*MANU!ES9)</f>
        <v>54.676330896126643</v>
      </c>
      <c r="K30" s="1">
        <f>('Weight '!$B$3*MANU!O9)+('Weight '!$B$4*MANU!AD9)+('Weight '!$B$5*4/5*MANU!AS9)+(2/3*'Weight '!$B$8*MANU!BH9)+(0*'Weight '!$B$9*MANU!BW9)+('Weight '!$B$10*0*MANU!CL9)+('Weight '!$B$11*2/5*MANU!DA9)+('Weight '!$B$14*4/5*MANU!DP9)+('Weight '!$B$15*MANU!EE9)+('Weight '!$B$16*MANU!ET9)</f>
        <v>55.23733210597932</v>
      </c>
      <c r="L30" s="1">
        <f>('Weight '!$B$3*MANU!P9)+('Weight '!$B$4*MANU!AE9)+('Weight '!$B$5*4/5*MANU!AT9)+(2/3*'Weight '!$B$8*MANU!BI9)+(0*'Weight '!$B$9*MANU!BX9)+('Weight '!$B$10*0*MANU!CM9)+('Weight '!$B$11*2/5*MANU!DB9)+('Weight '!$B$14*4/5*MANU!DQ9)+('Weight '!$B$15*MANU!EF9)+('Weight '!$B$16*MANU!EU9)</f>
        <v>56.209516806866688</v>
      </c>
      <c r="M30" s="1">
        <f>('Weight '!$B$3*MANU!Q9)+('Weight '!$B$4*MANU!AF9)+('Weight '!$B$5*4/5*MANU!AU9)+(2/3*'Weight '!$B$8*MANU!BJ9)+(0*'Weight '!$B$9*MANU!BY9)+('Weight '!$B$10*0*MANU!CN9)+('Weight '!$B$11*2/5*MANU!DC9)+('Weight '!$B$14*4/5*MANU!DR9)+('Weight '!$B$15*MANU!EG9)+('Weight '!$B$16*MANU!EV9)</f>
        <v>52.236279346210971</v>
      </c>
      <c r="N30" s="1">
        <f>('Weight '!$B$3*MANU!R9)+('Weight '!$B$4*MANU!AG9)+('Weight '!$B$5*4/5*MANU!AV9)+(2/3*'Weight '!$B$8*MANU!BK9)+(0*'Weight '!$B$9*MANU!BZ9)+('Weight '!$B$10*0*MANU!CO9)+('Weight '!$B$11*2/5*MANU!DD9)+('Weight '!$B$14*4/5*MANU!DS9)+('Weight '!$B$15*MANU!EH9)+('Weight '!$B$16*MANU!EW9)</f>
        <v>44.342310606060586</v>
      </c>
      <c r="O30" s="1">
        <f>('Weight '!$B$3*MANU!S9)+('Weight '!$B$4*MANU!AH9)+('Weight '!$B$5*4/5*MANU!AW9)+(2/3*'Weight '!$B$8*MANU!BL9)+(0*'Weight '!$B$9*MANU!CA9)+('Weight '!$B$10*0*MANU!CP9)+('Weight '!$B$11*2/5*MANU!DE9)+('Weight '!$B$14*4/5*MANU!DT9)+('Weight '!$B$15*MANU!EI9)+('Weight '!$B$16*MANU!EX9)</f>
        <v>50.444926458190736</v>
      </c>
      <c r="P30" s="1">
        <f>('Weight '!$B$3*MANU!T9)+('Weight '!$B$4*MANU!AI9)+('Weight '!$B$5*4/5*MANU!AX9)+(2/3*'Weight '!$B$8*MANU!BM9)+(0*'Weight '!$B$9*MANU!CB9)+('Weight '!$B$10*0*MANU!CQ9)+('Weight '!$B$11*2/5*MANU!DF9)+('Weight '!$B$14*4/5*MANU!DU9)+('Weight '!$B$15*MANU!EJ9)+('Weight '!$B$16*MANU!EY9)</f>
        <v>48.86480620155038</v>
      </c>
    </row>
    <row r="31" spans="1:16" ht="15">
      <c r="A31" s="1" t="s">
        <v>591</v>
      </c>
      <c r="B31" s="1">
        <f>('Weight '!$B$3*MANU!F10)+('Weight '!$B$4*MANU!U10)+('Weight '!$B$5*4/5*MANU!AJ10)+(2/3*'Weight '!$B$8*MANU!AY10)+(0*'Weight '!$B$9*MANU!BN10)+('Weight '!$B$10*0*MANU!CC10)+('Weight '!$B$11*2/5*MANU!CR10)+('Weight '!$B$14*4/5*MANU!DG10)+('Weight '!$B$15*MANU!DV10)+('Weight '!$B$16*MANU!EK10)</f>
        <v>60.746804870696742</v>
      </c>
      <c r="C31" s="1">
        <f>('Weight '!$B$3*MANU!G10)+('Weight '!$B$4*MANU!V10)+('Weight '!$B$5*4/5*MANU!AK10)+(2/3*'Weight '!$B$8*MANU!AZ10)+(0*'Weight '!$B$9*MANU!BO10)+('Weight '!$B$10*0*MANU!CD10)+('Weight '!$B$11*2/5*MANU!CS10)+('Weight '!$B$14*4/5*MANU!DH10)+('Weight '!$B$15*MANU!DW10)+('Weight '!$B$16*MANU!EL10)</f>
        <v>56.457652800646365</v>
      </c>
      <c r="D31" s="1">
        <f>('Weight '!$B$3*MANU!H10)+('Weight '!$B$4*MANU!W10)+('Weight '!$B$5*4/5*MANU!AL10)+(2/3*'Weight '!$B$8*MANU!BA10)+(0*'Weight '!$B$9*MANU!BP10)+('Weight '!$B$10*0*MANU!CE10)+('Weight '!$B$11*2/5*MANU!CT10)+('Weight '!$B$14*4/5*MANU!DI10)+('Weight '!$B$15*MANU!DX10)+('Weight '!$B$16*MANU!EM10)</f>
        <v>54.773656121527537</v>
      </c>
      <c r="E31" s="1">
        <f>('Weight '!$B$3*MANU!I10)+('Weight '!$B$4*MANU!X10)+('Weight '!$B$5*4/5*MANU!AM10)+(2/3*'Weight '!$B$8*MANU!BB10)+(0*'Weight '!$B$9*MANU!BQ10)+('Weight '!$B$10*0*MANU!CF10)+('Weight '!$B$11*2/5*MANU!CU10)+('Weight '!$B$14*4/5*MANU!DJ10)+('Weight '!$B$15*MANU!DY10)+('Weight '!$B$16*MANU!EN10)</f>
        <v>58.497553796610454</v>
      </c>
      <c r="F31" s="1">
        <f>('Weight '!$B$3*MANU!J10)+('Weight '!$B$4*MANU!Y10)+('Weight '!$B$5*4/5*MANU!AN10)+(2/3*'Weight '!$B$8*MANU!BC10)+(0*'Weight '!$B$9*MANU!BR10)+('Weight '!$B$10*0*MANU!CG10)+('Weight '!$B$11*2/5*MANU!CV10)+('Weight '!$B$14*4/5*MANU!DK10)+('Weight '!$B$15*MANU!DZ10)+('Weight '!$B$16*MANU!EO10)</f>
        <v>58.408572576848414</v>
      </c>
      <c r="G31" s="1">
        <f>('Weight '!$B$3*MANU!K10)+('Weight '!$B$4*MANU!Z10)+('Weight '!$B$5*4/5*MANU!AO10)+(2/3*'Weight '!$B$8*MANU!BD10)+(0*'Weight '!$B$9*MANU!BS10)+('Weight '!$B$10*0*MANU!CH10)+('Weight '!$B$11*2/5*MANU!CW10)+('Weight '!$B$14*4/5*MANU!DL10)+('Weight '!$B$15*MANU!EA10)+('Weight '!$B$16*MANU!EP10)</f>
        <v>54.893300226893231</v>
      </c>
      <c r="H31" s="1">
        <f>('Weight '!$B$3*MANU!L10)+('Weight '!$B$4*MANU!AA10)+('Weight '!$B$5*4/5*MANU!AP10)+(2/3*'Weight '!$B$8*MANU!BE10)+(0*'Weight '!$B$9*MANU!BT10)+('Weight '!$B$10*0*MANU!CI10)+('Weight '!$B$11*2/5*MANU!CX10)+('Weight '!$B$14*4/5*MANU!DM10)+('Weight '!$B$15*MANU!EB10)+('Weight '!$B$16*MANU!EQ10)</f>
        <v>59.419364880766153</v>
      </c>
      <c r="I31" s="1">
        <f>('Weight '!$B$3*MANU!M10)+('Weight '!$B$4*MANU!AB10)+('Weight '!$B$5*4/5*MANU!AQ10)+(2/3*'Weight '!$B$8*MANU!BF10)+(0*'Weight '!$B$9*MANU!BU10)+('Weight '!$B$10*0*MANU!CJ10)+('Weight '!$B$11*2/5*MANU!CY10)+('Weight '!$B$14*4/5*MANU!DN10)+('Weight '!$B$15*MANU!EC10)+('Weight '!$B$16*MANU!ER10)</f>
        <v>59.912231398167492</v>
      </c>
      <c r="J31" s="1">
        <f>('Weight '!$B$3*MANU!N10)+('Weight '!$B$4*MANU!AC10)+('Weight '!$B$5*4/5*MANU!AR10)+(2/3*'Weight '!$B$8*MANU!BG10)+(0*'Weight '!$B$9*MANU!BV10)+('Weight '!$B$10*0*MANU!CK10)+('Weight '!$B$11*2/5*MANU!CZ10)+('Weight '!$B$14*4/5*MANU!DO10)+('Weight '!$B$15*MANU!ED10)+('Weight '!$B$16*MANU!ES10)</f>
        <v>53.732710231106608</v>
      </c>
      <c r="K31" s="1">
        <f>('Weight '!$B$3*MANU!O10)+('Weight '!$B$4*MANU!AD10)+('Weight '!$B$5*4/5*MANU!AS10)+(2/3*'Weight '!$B$8*MANU!BH10)+(0*'Weight '!$B$9*MANU!BW10)+('Weight '!$B$10*0*MANU!CL10)+('Weight '!$B$11*2/5*MANU!DA10)+('Weight '!$B$14*4/5*MANU!DP10)+('Weight '!$B$15*MANU!EE10)+('Weight '!$B$16*MANU!ET10)</f>
        <v>57.017741601963721</v>
      </c>
      <c r="L31" s="1">
        <f>('Weight '!$B$3*MANU!P10)+('Weight '!$B$4*MANU!AE10)+('Weight '!$B$5*4/5*MANU!AT10)+(2/3*'Weight '!$B$8*MANU!BI10)+(0*'Weight '!$B$9*MANU!BX10)+('Weight '!$B$10*0*MANU!CM10)+('Weight '!$B$11*2/5*MANU!DB10)+('Weight '!$B$14*4/5*MANU!DQ10)+('Weight '!$B$15*MANU!EF10)+('Weight '!$B$16*MANU!EU10)</f>
        <v>53.006300440049607</v>
      </c>
      <c r="M31" s="1">
        <f>('Weight '!$B$3*MANU!Q10)+('Weight '!$B$4*MANU!AF10)+('Weight '!$B$5*4/5*MANU!AU10)+(2/3*'Weight '!$B$8*MANU!BJ10)+(0*'Weight '!$B$9*MANU!BY10)+('Weight '!$B$10*0*MANU!CN10)+('Weight '!$B$11*2/5*MANU!DC10)+('Weight '!$B$14*4/5*MANU!DR10)+('Weight '!$B$15*MANU!EG10)+('Weight '!$B$16*MANU!EV10)</f>
        <v>60.673720008754017</v>
      </c>
      <c r="N31" s="1">
        <f>('Weight '!$B$3*MANU!R10)+('Weight '!$B$4*MANU!AG10)+('Weight '!$B$5*4/5*MANU!AV10)+(2/3*'Weight '!$B$8*MANU!BK10)+(0*'Weight '!$B$9*MANU!BZ10)+('Weight '!$B$10*0*MANU!CO10)+('Weight '!$B$11*2/5*MANU!DD10)+('Weight '!$B$14*4/5*MANU!DS10)+('Weight '!$B$15*MANU!EH10)+('Weight '!$B$16*MANU!EW10)</f>
        <v>52.405273466371</v>
      </c>
      <c r="O31" s="1">
        <f>('Weight '!$B$3*MANU!S10)+('Weight '!$B$4*MANU!AH10)+('Weight '!$B$5*4/5*MANU!AW10)+(2/3*'Weight '!$B$8*MANU!BL10)+(0*'Weight '!$B$9*MANU!CA10)+('Weight '!$B$10*0*MANU!CP10)+('Weight '!$B$11*2/5*MANU!DE10)+('Weight '!$B$14*4/5*MANU!DT10)+('Weight '!$B$15*MANU!EI10)+('Weight '!$B$16*MANU!EX10)</f>
        <v>47.760454260136122</v>
      </c>
      <c r="P31" s="1">
        <f>('Weight '!$B$3*MANU!T10)+('Weight '!$B$4*MANU!AI10)+('Weight '!$B$5*4/5*MANU!AX10)+(2/3*'Weight '!$B$8*MANU!BM10)+(0*'Weight '!$B$9*MANU!CB10)+('Weight '!$B$10*0*MANU!CQ10)+('Weight '!$B$11*2/5*MANU!DF10)+('Weight '!$B$14*4/5*MANU!DU10)+('Weight '!$B$15*MANU!EJ10)+('Weight '!$B$16*MANU!EY10)</f>
        <v>0</v>
      </c>
    </row>
    <row r="32" spans="1:16" ht="15">
      <c r="A32" s="1" t="s">
        <v>621</v>
      </c>
      <c r="B32" s="1">
        <f>('Weight '!$B$3*MANU!F11)+('Weight '!$B$4*MANU!U11)+('Weight '!$B$5*4/5*MANU!AJ11)+(2/3*'Weight '!$B$8*MANU!AY11)+(0*'Weight '!$B$9*MANU!BN11)+('Weight '!$B$10*0*MANU!CC11)+('Weight '!$B$11*2/5*MANU!CR11)+('Weight '!$B$14*4/5*MANU!DG11)+('Weight '!$B$15*MANU!DV11)+('Weight '!$B$16*MANU!EK11)</f>
        <v>42.44639930158619</v>
      </c>
      <c r="C32" s="1">
        <f>('Weight '!$B$3*MANU!G11)+('Weight '!$B$4*MANU!V11)+('Weight '!$B$5*4/5*MANU!AK11)+(2/3*'Weight '!$B$8*MANU!AZ11)+(0*'Weight '!$B$9*MANU!BO11)+('Weight '!$B$10*0*MANU!CD11)+('Weight '!$B$11*2/5*MANU!CS11)+('Weight '!$B$14*4/5*MANU!DH11)+('Weight '!$B$15*MANU!DW11)+('Weight '!$B$16*MANU!EL11)</f>
        <v>42.291918556397405</v>
      </c>
      <c r="D32" s="1">
        <f>('Weight '!$B$3*MANU!H11)+('Weight '!$B$4*MANU!W11)+('Weight '!$B$5*4/5*MANU!AL11)+(2/3*'Weight '!$B$8*MANU!BA11)+(0*'Weight '!$B$9*MANU!BP11)+('Weight '!$B$10*0*MANU!CE11)+('Weight '!$B$11*2/5*MANU!CT11)+('Weight '!$B$14*4/5*MANU!DI11)+('Weight '!$B$15*MANU!DX11)+('Weight '!$B$16*MANU!EM11)</f>
        <v>44.983298767708007</v>
      </c>
      <c r="E32" s="1">
        <f>('Weight '!$B$3*MANU!I11)+('Weight '!$B$4*MANU!X11)+('Weight '!$B$5*4/5*MANU!AM11)+(2/3*'Weight '!$B$8*MANU!BB11)+(0*'Weight '!$B$9*MANU!BQ11)+('Weight '!$B$10*0*MANU!CF11)+('Weight '!$B$11*2/5*MANU!CU11)+('Weight '!$B$14*4/5*MANU!DJ11)+('Weight '!$B$15*MANU!DY11)+('Weight '!$B$16*MANU!EN11)</f>
        <v>43.333400445314439</v>
      </c>
      <c r="F32" s="1">
        <f>('Weight '!$B$3*MANU!J11)+('Weight '!$B$4*MANU!Y11)+('Weight '!$B$5*4/5*MANU!AN11)+(2/3*'Weight '!$B$8*MANU!BC11)+(0*'Weight '!$B$9*MANU!BR11)+('Weight '!$B$10*0*MANU!CG11)+('Weight '!$B$11*2/5*MANU!CV11)+('Weight '!$B$14*4/5*MANU!DK11)+('Weight '!$B$15*MANU!DZ11)+('Weight '!$B$16*MANU!EO11)</f>
        <v>0</v>
      </c>
      <c r="G32" s="1">
        <f>('Weight '!$B$3*MANU!K11)+('Weight '!$B$4*MANU!Z11)+('Weight '!$B$5*4/5*MANU!AO11)+(2/3*'Weight '!$B$8*MANU!BD11)+(0*'Weight '!$B$9*MANU!BS11)+('Weight '!$B$10*0*MANU!CH11)+('Weight '!$B$11*2/5*MANU!CW11)+('Weight '!$B$14*4/5*MANU!DL11)+('Weight '!$B$15*MANU!EA11)+('Weight '!$B$16*MANU!EP11)</f>
        <v>0</v>
      </c>
      <c r="H32" s="1">
        <f>('Weight '!$B$3*MANU!L11)+('Weight '!$B$4*MANU!AA11)+('Weight '!$B$5*4/5*MANU!AP11)+(2/3*'Weight '!$B$8*MANU!BE11)+(0*'Weight '!$B$9*MANU!BT11)+('Weight '!$B$10*0*MANU!CI11)+('Weight '!$B$11*2/5*MANU!CX11)+('Weight '!$B$14*4/5*MANU!DM11)+('Weight '!$B$15*MANU!EB11)+('Weight '!$B$16*MANU!EQ11)</f>
        <v>0</v>
      </c>
      <c r="I32" s="1">
        <f>('Weight '!$B$3*MANU!M11)+('Weight '!$B$4*MANU!AB11)+('Weight '!$B$5*4/5*MANU!AQ11)+(2/3*'Weight '!$B$8*MANU!BF11)+(0*'Weight '!$B$9*MANU!BU11)+('Weight '!$B$10*0*MANU!CJ11)+('Weight '!$B$11*2/5*MANU!CY11)+('Weight '!$B$14*4/5*MANU!DN11)+('Weight '!$B$15*MANU!EC11)+('Weight '!$B$16*MANU!ER11)</f>
        <v>0</v>
      </c>
      <c r="J32" s="1">
        <f>('Weight '!$B$3*MANU!N11)+('Weight '!$B$4*MANU!AC11)+('Weight '!$B$5*4/5*MANU!AR11)+(2/3*'Weight '!$B$8*MANU!BG11)+(0*'Weight '!$B$9*MANU!BV11)+('Weight '!$B$10*0*MANU!CK11)+('Weight '!$B$11*2/5*MANU!CZ11)+('Weight '!$B$14*4/5*MANU!DO11)+('Weight '!$B$15*MANU!ED11)+('Weight '!$B$16*MANU!ES11)</f>
        <v>0</v>
      </c>
      <c r="K32" s="1">
        <f>('Weight '!$B$3*MANU!O11)+('Weight '!$B$4*MANU!AD11)+('Weight '!$B$5*4/5*MANU!AS11)+(2/3*'Weight '!$B$8*MANU!BH11)+(0*'Weight '!$B$9*MANU!BW11)+('Weight '!$B$10*0*MANU!CL11)+('Weight '!$B$11*2/5*MANU!DA11)+('Weight '!$B$14*4/5*MANU!DP11)+('Weight '!$B$15*MANU!EE11)+('Weight '!$B$16*MANU!ET11)</f>
        <v>0</v>
      </c>
      <c r="L32" s="1">
        <f>('Weight '!$B$3*MANU!P11)+('Weight '!$B$4*MANU!AE11)+('Weight '!$B$5*4/5*MANU!AT11)+(2/3*'Weight '!$B$8*MANU!BI11)+(0*'Weight '!$B$9*MANU!BX11)+('Weight '!$B$10*0*MANU!CM11)+('Weight '!$B$11*2/5*MANU!DB11)+('Weight '!$B$14*4/5*MANU!DQ11)+('Weight '!$B$15*MANU!EF11)+('Weight '!$B$16*MANU!EU11)</f>
        <v>0</v>
      </c>
      <c r="M32" s="1">
        <f>('Weight '!$B$3*MANU!Q11)+('Weight '!$B$4*MANU!AF11)+('Weight '!$B$5*4/5*MANU!AU11)+(2/3*'Weight '!$B$8*MANU!BJ11)+(0*'Weight '!$B$9*MANU!BY11)+('Weight '!$B$10*0*MANU!CN11)+('Weight '!$B$11*2/5*MANU!DC11)+('Weight '!$B$14*4/5*MANU!DR11)+('Weight '!$B$15*MANU!EG11)+('Weight '!$B$16*MANU!EV11)</f>
        <v>0</v>
      </c>
      <c r="N32" s="1">
        <f>('Weight '!$B$3*MANU!R11)+('Weight '!$B$4*MANU!AG11)+('Weight '!$B$5*4/5*MANU!AV11)+(2/3*'Weight '!$B$8*MANU!BK11)+(0*'Weight '!$B$9*MANU!BZ11)+('Weight '!$B$10*0*MANU!CO11)+('Weight '!$B$11*2/5*MANU!DD11)+('Weight '!$B$14*4/5*MANU!DS11)+('Weight '!$B$15*MANU!EH11)+('Weight '!$B$16*MANU!EW11)</f>
        <v>0</v>
      </c>
      <c r="O32" s="1">
        <f>('Weight '!$B$3*MANU!S11)+('Weight '!$B$4*MANU!AH11)+('Weight '!$B$5*4/5*MANU!AW11)+(2/3*'Weight '!$B$8*MANU!BL11)+(0*'Weight '!$B$9*MANU!CA11)+('Weight '!$B$10*0*MANU!CP11)+('Weight '!$B$11*2/5*MANU!DE11)+('Weight '!$B$14*4/5*MANU!DT11)+('Weight '!$B$15*MANU!EI11)+('Weight '!$B$16*MANU!EX11)</f>
        <v>0</v>
      </c>
      <c r="P32" s="1">
        <f>('Weight '!$B$3*MANU!T11)+('Weight '!$B$4*MANU!AI11)+('Weight '!$B$5*4/5*MANU!AX11)+(2/3*'Weight '!$B$8*MANU!BM11)+(0*'Weight '!$B$9*MANU!CB11)+('Weight '!$B$10*0*MANU!CQ11)+('Weight '!$B$11*2/5*MANU!DF11)+('Weight '!$B$14*4/5*MANU!DU11)+('Weight '!$B$15*MANU!EJ11)+('Weight '!$B$16*MANU!EY11)</f>
        <v>0</v>
      </c>
    </row>
    <row r="33" spans="1:16" ht="15">
      <c r="A33" s="1" t="s">
        <v>957</v>
      </c>
      <c r="B33" s="1">
        <f>('Weight '!$B$3*MANU!F12)+('Weight '!$B$4*MANU!U12)+('Weight '!$B$5*4/5*MANU!AJ12)+(2/3*'Weight '!$B$8*MANU!AY12)+(0*'Weight '!$B$9*MANU!BN12)+('Weight '!$B$10*0*MANU!CC12)+('Weight '!$B$11*2/5*MANU!CR12)+('Weight '!$B$14*4/5*MANU!DG12)+('Weight '!$B$15*MANU!DV12)+('Weight '!$B$16*MANU!EK12)</f>
        <v>40.635457836395972</v>
      </c>
      <c r="C33" s="1">
        <f>('Weight '!$B$3*MANU!G12)+('Weight '!$B$4*MANU!V12)+('Weight '!$B$5*4/5*MANU!AK12)+(2/3*'Weight '!$B$8*MANU!AZ12)+(0*'Weight '!$B$9*MANU!BO12)+('Weight '!$B$10*0*MANU!CD12)+('Weight '!$B$11*2/5*MANU!CS12)+('Weight '!$B$14*4/5*MANU!DH12)+('Weight '!$B$15*MANU!DW12)+('Weight '!$B$16*MANU!EL12)</f>
        <v>41.023390238138767</v>
      </c>
      <c r="D33" s="1">
        <f>('Weight '!$B$3*MANU!H12)+('Weight '!$B$4*MANU!W12)+('Weight '!$B$5*4/5*MANU!AL12)+(2/3*'Weight '!$B$8*MANU!BA12)+(0*'Weight '!$B$9*MANU!BP12)+('Weight '!$B$10*0*MANU!CE12)+('Weight '!$B$11*2/5*MANU!CT12)+('Weight '!$B$14*4/5*MANU!DI12)+('Weight '!$B$15*MANU!DX12)+('Weight '!$B$16*MANU!EM12)</f>
        <v>41.094045202327749</v>
      </c>
      <c r="E33" s="1">
        <f>('Weight '!$B$3*MANU!I12)+('Weight '!$B$4*MANU!X12)+('Weight '!$B$5*4/5*MANU!AM12)+(2/3*'Weight '!$B$8*MANU!BB12)+(0*'Weight '!$B$9*MANU!BQ12)+('Weight '!$B$10*0*MANU!CF12)+('Weight '!$B$11*2/5*MANU!CU12)+('Weight '!$B$14*4/5*MANU!DJ12)+('Weight '!$B$15*MANU!DY12)+('Weight '!$B$16*MANU!EN12)</f>
        <v>47.531018525010019</v>
      </c>
      <c r="F33" s="1">
        <f>('Weight '!$B$3*MANU!J12)+('Weight '!$B$4*MANU!Y12)+('Weight '!$B$5*4/5*MANU!AN12)+(2/3*'Weight '!$B$8*MANU!BC12)+(0*'Weight '!$B$9*MANU!BR12)+('Weight '!$B$10*0*MANU!CG12)+('Weight '!$B$11*2/5*MANU!CV12)+('Weight '!$B$14*4/5*MANU!DK12)+('Weight '!$B$15*MANU!DZ12)+('Weight '!$B$16*MANU!EO12)</f>
        <v>45.049901707487891</v>
      </c>
      <c r="G33" s="1">
        <f>('Weight '!$B$3*MANU!K12)+('Weight '!$B$4*MANU!Z12)+('Weight '!$B$5*4/5*MANU!AO12)+(2/3*'Weight '!$B$8*MANU!BD12)+(0*'Weight '!$B$9*MANU!BS12)+('Weight '!$B$10*0*MANU!CH12)+('Weight '!$B$11*2/5*MANU!CW12)+('Weight '!$B$14*4/5*MANU!DL12)+('Weight '!$B$15*MANU!EA12)+('Weight '!$B$16*MANU!EP12)</f>
        <v>40.190768012329272</v>
      </c>
      <c r="H33" s="1">
        <f>('Weight '!$B$3*MANU!L12)+('Weight '!$B$4*MANU!AA12)+('Weight '!$B$5*4/5*MANU!AP12)+(2/3*'Weight '!$B$8*MANU!BE12)+(0*'Weight '!$B$9*MANU!BT12)+('Weight '!$B$10*0*MANU!CI12)+('Weight '!$B$11*2/5*MANU!CX12)+('Weight '!$B$14*4/5*MANU!DM12)+('Weight '!$B$15*MANU!EB12)+('Weight '!$B$16*MANU!EQ12)</f>
        <v>43.447845946844978</v>
      </c>
      <c r="I33" s="1">
        <f>('Weight '!$B$3*MANU!M12)+('Weight '!$B$4*MANU!AB12)+('Weight '!$B$5*4/5*MANU!AQ12)+(2/3*'Weight '!$B$8*MANU!BF12)+(0*'Weight '!$B$9*MANU!BU12)+('Weight '!$B$10*0*MANU!CJ12)+('Weight '!$B$11*2/5*MANU!CY12)+('Weight '!$B$14*4/5*MANU!DN12)+('Weight '!$B$15*MANU!EC12)+('Weight '!$B$16*MANU!ER12)</f>
        <v>38.966581412547725</v>
      </c>
      <c r="J33" s="1">
        <f>('Weight '!$B$3*MANU!N12)+('Weight '!$B$4*MANU!AC12)+('Weight '!$B$5*4/5*MANU!AR12)+(2/3*'Weight '!$B$8*MANU!BG12)+(0*'Weight '!$B$9*MANU!BV12)+('Weight '!$B$10*0*MANU!CK12)+('Weight '!$B$11*2/5*MANU!CZ12)+('Weight '!$B$14*4/5*MANU!DO12)+('Weight '!$B$15*MANU!ED12)+('Weight '!$B$16*MANU!ES12)</f>
        <v>42.9896961454116</v>
      </c>
      <c r="K33" s="1">
        <f>('Weight '!$B$3*MANU!O12)+('Weight '!$B$4*MANU!AD12)+('Weight '!$B$5*4/5*MANU!AS12)+(2/3*'Weight '!$B$8*MANU!BH12)+(0*'Weight '!$B$9*MANU!BW12)+('Weight '!$B$10*0*MANU!CL12)+('Weight '!$B$11*2/5*MANU!DA12)+('Weight '!$B$14*4/5*MANU!DP12)+('Weight '!$B$15*MANU!EE12)+('Weight '!$B$16*MANU!ET12)</f>
        <v>33.939070879692608</v>
      </c>
      <c r="L33" s="1">
        <f>('Weight '!$B$3*MANU!P12)+('Weight '!$B$4*MANU!AE12)+('Weight '!$B$5*4/5*MANU!AT12)+(2/3*'Weight '!$B$8*MANU!BI12)+(0*'Weight '!$B$9*MANU!BX12)+('Weight '!$B$10*0*MANU!CM12)+('Weight '!$B$11*2/5*MANU!DB12)+('Weight '!$B$14*4/5*MANU!DQ12)+('Weight '!$B$15*MANU!EF12)+('Weight '!$B$16*MANU!EU12)</f>
        <v>34.721364918361431</v>
      </c>
      <c r="M33" s="1">
        <f>('Weight '!$B$3*MANU!Q12)+('Weight '!$B$4*MANU!AF12)+('Weight '!$B$5*4/5*MANU!AU12)+(2/3*'Weight '!$B$8*MANU!BJ12)+(0*'Weight '!$B$9*MANU!BY12)+('Weight '!$B$10*0*MANU!CN12)+('Weight '!$B$11*2/5*MANU!DC12)+('Weight '!$B$14*4/5*MANU!DR12)+('Weight '!$B$15*MANU!EG12)+('Weight '!$B$16*MANU!EV12)</f>
        <v>29.775660872870503</v>
      </c>
      <c r="N33" s="1">
        <f>('Weight '!$B$3*MANU!R12)+('Weight '!$B$4*MANU!AG12)+('Weight '!$B$5*4/5*MANU!AV12)+(2/3*'Weight '!$B$8*MANU!BK12)+(0*'Weight '!$B$9*MANU!BZ12)+('Weight '!$B$10*0*MANU!CO12)+('Weight '!$B$11*2/5*MANU!DD12)+('Weight '!$B$14*4/5*MANU!DS12)+('Weight '!$B$15*MANU!EH12)+('Weight '!$B$16*MANU!EW12)</f>
        <v>33.085606060606032</v>
      </c>
      <c r="O33" s="1">
        <f>('Weight '!$B$3*MANU!S12)+('Weight '!$B$4*MANU!AH12)+('Weight '!$B$5*4/5*MANU!AW12)+(2/3*'Weight '!$B$8*MANU!BL12)+(0*'Weight '!$B$9*MANU!CA12)+('Weight '!$B$10*0*MANU!CP12)+('Weight '!$B$11*2/5*MANU!DE12)+('Weight '!$B$14*4/5*MANU!DT12)+('Weight '!$B$15*MANU!EI12)+('Weight '!$B$16*MANU!EX12)</f>
        <v>35.932731837821663</v>
      </c>
      <c r="P33" s="1">
        <f>('Weight '!$B$3*MANU!T12)+('Weight '!$B$4*MANU!AI12)+('Weight '!$B$5*4/5*MANU!AX12)+(2/3*'Weight '!$B$8*MANU!BM12)+(0*'Weight '!$B$9*MANU!CB12)+('Weight '!$B$10*0*MANU!CQ12)+('Weight '!$B$11*2/5*MANU!DF12)+('Weight '!$B$14*4/5*MANU!DU12)+('Weight '!$B$15*MANU!EJ12)+('Weight '!$B$16*MANU!EY12)</f>
        <v>29.753539381854409</v>
      </c>
    </row>
    <row r="34" spans="1:16" ht="15">
      <c r="A34" s="1" t="s">
        <v>715</v>
      </c>
      <c r="B34" s="1">
        <f>('Weight '!$B$3*MANU!F13)+('Weight '!$B$4*MANU!U13)+('Weight '!$B$5*4/5*MANU!AJ13)+(2/3*'Weight '!$B$8*MANU!AY13)+(0*'Weight '!$B$9*MANU!BN13)+('Weight '!$B$10*0*MANU!CC13)+('Weight '!$B$11*2/5*MANU!CR13)+('Weight '!$B$14*4/5*MANU!DG13)+('Weight '!$B$15*MANU!DV13)+('Weight '!$B$16*MANU!EK13)</f>
        <v>39.706496937975373</v>
      </c>
      <c r="C34" s="1">
        <f>('Weight '!$B$3*MANU!G13)+('Weight '!$B$4*MANU!V13)+('Weight '!$B$5*4/5*MANU!AK13)+(2/3*'Weight '!$B$8*MANU!AZ13)+(0*'Weight '!$B$9*MANU!BO13)+('Weight '!$B$10*0*MANU!CD13)+('Weight '!$B$11*2/5*MANU!CS13)+('Weight '!$B$14*4/5*MANU!DH13)+('Weight '!$B$15*MANU!DW13)+('Weight '!$B$16*MANU!EL13)</f>
        <v>36.825319294963784</v>
      </c>
      <c r="D34" s="1">
        <f>('Weight '!$B$3*MANU!H13)+('Weight '!$B$4*MANU!W13)+('Weight '!$B$5*4/5*MANU!AL13)+(2/3*'Weight '!$B$8*MANU!BA13)+(0*'Weight '!$B$9*MANU!BP13)+('Weight '!$B$10*0*MANU!CE13)+('Weight '!$B$11*2/5*MANU!CT13)+('Weight '!$B$14*4/5*MANU!DI13)+('Weight '!$B$15*MANU!DX13)+('Weight '!$B$16*MANU!EM13)</f>
        <v>30.418717934521805</v>
      </c>
      <c r="E34" s="1">
        <f>('Weight '!$B$3*MANU!I13)+('Weight '!$B$4*MANU!X13)+('Weight '!$B$5*4/5*MANU!AM13)+(2/3*'Weight '!$B$8*MANU!BB13)+(0*'Weight '!$B$9*MANU!BQ13)+('Weight '!$B$10*0*MANU!CF13)+('Weight '!$B$11*2/5*MANU!CU13)+('Weight '!$B$14*4/5*MANU!DJ13)+('Weight '!$B$15*MANU!DY13)+('Weight '!$B$16*MANU!EN13)</f>
        <v>32.961785250488632</v>
      </c>
      <c r="F34" s="1">
        <f>('Weight '!$B$3*MANU!J13)+('Weight '!$B$4*MANU!Y13)+('Weight '!$B$5*4/5*MANU!AN13)+(2/3*'Weight '!$B$8*MANU!BC13)+(0*'Weight '!$B$9*MANU!BR13)+('Weight '!$B$10*0*MANU!CG13)+('Weight '!$B$11*2/5*MANU!CV13)+('Weight '!$B$14*4/5*MANU!DK13)+('Weight '!$B$15*MANU!DZ13)+('Weight '!$B$16*MANU!EO13)</f>
        <v>28.411092611092574</v>
      </c>
      <c r="G34" s="1">
        <f>('Weight '!$B$3*MANU!K13)+('Weight '!$B$4*MANU!Z13)+('Weight '!$B$5*4/5*MANU!AO13)+(2/3*'Weight '!$B$8*MANU!BD13)+(0*'Weight '!$B$9*MANU!BS13)+('Weight '!$B$10*0*MANU!CH13)+('Weight '!$B$11*2/5*MANU!CW13)+('Weight '!$B$14*4/5*MANU!DL13)+('Weight '!$B$15*MANU!EA13)+('Weight '!$B$16*MANU!EP13)</f>
        <v>37.29886128364388</v>
      </c>
      <c r="H34" s="1">
        <f>('Weight '!$B$3*MANU!L13)+('Weight '!$B$4*MANU!AA13)+('Weight '!$B$5*4/5*MANU!AP13)+(2/3*'Weight '!$B$8*MANU!BE13)+(0*'Weight '!$B$9*MANU!BT13)+('Weight '!$B$10*0*MANU!CI13)+('Weight '!$B$11*2/5*MANU!CX13)+('Weight '!$B$14*4/5*MANU!DM13)+('Weight '!$B$15*MANU!EB13)+('Weight '!$B$16*MANU!EQ13)</f>
        <v>33.583587083821286</v>
      </c>
      <c r="I34" s="1">
        <f>('Weight '!$B$3*MANU!M13)+('Weight '!$B$4*MANU!AB13)+('Weight '!$B$5*4/5*MANU!AQ13)+(2/3*'Weight '!$B$8*MANU!BF13)+(0*'Weight '!$B$9*MANU!BU13)+('Weight '!$B$10*0*MANU!CJ13)+('Weight '!$B$11*2/5*MANU!CY13)+('Weight '!$B$14*4/5*MANU!DN13)+('Weight '!$B$15*MANU!EC13)+('Weight '!$B$16*MANU!ER13)</f>
        <v>36.705684849076206</v>
      </c>
      <c r="J34" s="1">
        <f>('Weight '!$B$3*MANU!N13)+('Weight '!$B$4*MANU!AC13)+('Weight '!$B$5*4/5*MANU!AR13)+(2/3*'Weight '!$B$8*MANU!BG13)+(0*'Weight '!$B$9*MANU!BV13)+('Weight '!$B$10*0*MANU!CK13)+('Weight '!$B$11*2/5*MANU!CZ13)+('Weight '!$B$14*4/5*MANU!DO13)+('Weight '!$B$15*MANU!ED13)+('Weight '!$B$16*MANU!ES13)</f>
        <v>35.767751911830842</v>
      </c>
      <c r="K34" s="1">
        <f>('Weight '!$B$3*MANU!O13)+('Weight '!$B$4*MANU!AD13)+('Weight '!$B$5*4/5*MANU!AS13)+(2/3*'Weight '!$B$8*MANU!BH13)+(0*'Weight '!$B$9*MANU!BW13)+('Weight '!$B$10*0*MANU!CL13)+('Weight '!$B$11*2/5*MANU!DA13)+('Weight '!$B$14*4/5*MANU!DP13)+('Weight '!$B$15*MANU!EE13)+('Weight '!$B$16*MANU!ET13)</f>
        <v>37.39873742629203</v>
      </c>
      <c r="L34" s="1">
        <f>('Weight '!$B$3*MANU!P13)+('Weight '!$B$4*MANU!AE13)+('Weight '!$B$5*4/5*MANU!AT13)+(2/3*'Weight '!$B$8*MANU!BI13)+(0*'Weight '!$B$9*MANU!BX13)+('Weight '!$B$10*0*MANU!CM13)+('Weight '!$B$11*2/5*MANU!DB13)+('Weight '!$B$14*4/5*MANU!DQ13)+('Weight '!$B$15*MANU!EF13)+('Weight '!$B$16*MANU!EU13)</f>
        <v>0</v>
      </c>
      <c r="M34" s="1">
        <f>('Weight '!$B$3*MANU!Q13)+('Weight '!$B$4*MANU!AF13)+('Weight '!$B$5*4/5*MANU!AU13)+(2/3*'Weight '!$B$8*MANU!BJ13)+(0*'Weight '!$B$9*MANU!BY13)+('Weight '!$B$10*0*MANU!CN13)+('Weight '!$B$11*2/5*MANU!DC13)+('Weight '!$B$14*4/5*MANU!DR13)+('Weight '!$B$15*MANU!EG13)+('Weight '!$B$16*MANU!EV13)</f>
        <v>0</v>
      </c>
      <c r="N34" s="1">
        <f>('Weight '!$B$3*MANU!R13)+('Weight '!$B$4*MANU!AG13)+('Weight '!$B$5*4/5*MANU!AV13)+(2/3*'Weight '!$B$8*MANU!BK13)+(0*'Weight '!$B$9*MANU!BZ13)+('Weight '!$B$10*0*MANU!CO13)+('Weight '!$B$11*2/5*MANU!DD13)+('Weight '!$B$14*4/5*MANU!DS13)+('Weight '!$B$15*MANU!EH13)+('Weight '!$B$16*MANU!EW13)</f>
        <v>0</v>
      </c>
      <c r="O34" s="1">
        <f>('Weight '!$B$3*MANU!S13)+('Weight '!$B$4*MANU!AH13)+('Weight '!$B$5*4/5*MANU!AW13)+(2/3*'Weight '!$B$8*MANU!BL13)+(0*'Weight '!$B$9*MANU!CA13)+('Weight '!$B$10*0*MANU!CP13)+('Weight '!$B$11*2/5*MANU!DE13)+('Weight '!$B$14*4/5*MANU!DT13)+('Weight '!$B$15*MANU!EI13)+('Weight '!$B$16*MANU!EX13)</f>
        <v>0</v>
      </c>
      <c r="P34" s="1">
        <f>('Weight '!$B$3*MANU!T13)+('Weight '!$B$4*MANU!AI13)+('Weight '!$B$5*4/5*MANU!AX13)+(2/3*'Weight '!$B$8*MANU!BM13)+(0*'Weight '!$B$9*MANU!CB13)+('Weight '!$B$10*0*MANU!CQ13)+('Weight '!$B$11*2/5*MANU!DF13)+('Weight '!$B$14*4/5*MANU!DU13)+('Weight '!$B$15*MANU!EJ13)+('Weight '!$B$16*MANU!EY13)</f>
        <v>0</v>
      </c>
    </row>
    <row r="35" spans="1:16" ht="15">
      <c r="A35" s="1" t="s">
        <v>757</v>
      </c>
      <c r="B35" s="1">
        <f>('Weight '!$B$3*MANU!F14)+('Weight '!$B$4*MANU!U14)+('Weight '!$B$5*4/5*MANU!AJ14)+(2/3*'Weight '!$B$8*MANU!AY14)+(0*'Weight '!$B$9*MANU!BN14)+('Weight '!$B$10*0*MANU!CC14)+('Weight '!$B$11*2/5*MANU!CR14)+('Weight '!$B$14*4/5*MANU!DG14)+('Weight '!$B$15*MANU!DV14)+('Weight '!$B$16*MANU!EK14)</f>
        <v>58.084882713784914</v>
      </c>
      <c r="C35" s="1">
        <f>('Weight '!$B$3*MANU!G14)+('Weight '!$B$4*MANU!V14)+('Weight '!$B$5*4/5*MANU!AK14)+(2/3*'Weight '!$B$8*MANU!AZ14)+(0*'Weight '!$B$9*MANU!BO14)+('Weight '!$B$10*0*MANU!CD14)+('Weight '!$B$11*2/5*MANU!CS14)+('Weight '!$B$14*4/5*MANU!DH14)+('Weight '!$B$15*MANU!DW14)+('Weight '!$B$16*MANU!EL14)</f>
        <v>55.658045290075982</v>
      </c>
      <c r="D35" s="1">
        <f>('Weight '!$B$3*MANU!H14)+('Weight '!$B$4*MANU!W14)+('Weight '!$B$5*4/5*MANU!AL14)+(2/3*'Weight '!$B$8*MANU!BA14)+(0*'Weight '!$B$9*MANU!BP14)+('Weight '!$B$10*0*MANU!CE14)+('Weight '!$B$11*2/5*MANU!CT14)+('Weight '!$B$14*4/5*MANU!DI14)+('Weight '!$B$15*MANU!DX14)+('Weight '!$B$16*MANU!EM14)</f>
        <v>54.743358921338107</v>
      </c>
      <c r="E35" s="1">
        <f>('Weight '!$B$3*MANU!I14)+('Weight '!$B$4*MANU!X14)+('Weight '!$B$5*4/5*MANU!AM14)+(2/3*'Weight '!$B$8*MANU!BB14)+(0*'Weight '!$B$9*MANU!BQ14)+('Weight '!$B$10*0*MANU!CF14)+('Weight '!$B$11*2/5*MANU!CU14)+('Weight '!$B$14*4/5*MANU!DJ14)+('Weight '!$B$15*MANU!DY14)+('Weight '!$B$16*MANU!EN14)</f>
        <v>50.603528325801811</v>
      </c>
      <c r="F35" s="1">
        <f>('Weight '!$B$3*MANU!J14)+('Weight '!$B$4*MANU!Y14)+('Weight '!$B$5*4/5*MANU!AN14)+(2/3*'Weight '!$B$8*MANU!BC14)+(0*'Weight '!$B$9*MANU!BR14)+('Weight '!$B$10*0*MANU!CG14)+('Weight '!$B$11*2/5*MANU!CV14)+('Weight '!$B$14*4/5*MANU!DK14)+('Weight '!$B$15*MANU!DZ14)+('Weight '!$B$16*MANU!EO14)</f>
        <v>43.138838803472922</v>
      </c>
      <c r="G35" s="1">
        <f>('Weight '!$B$3*MANU!K14)+('Weight '!$B$4*MANU!Z14)+('Weight '!$B$5*4/5*MANU!AO14)+(2/3*'Weight '!$B$8*MANU!BD14)+(0*'Weight '!$B$9*MANU!BS14)+('Weight '!$B$10*0*MANU!CH14)+('Weight '!$B$11*2/5*MANU!CW14)+('Weight '!$B$14*4/5*MANU!DL14)+('Weight '!$B$15*MANU!EA14)+('Weight '!$B$16*MANU!EP14)</f>
        <v>53.033150468282763</v>
      </c>
      <c r="H35" s="1">
        <f>('Weight '!$B$3*MANU!L14)+('Weight '!$B$4*MANU!AA14)+('Weight '!$B$5*4/5*MANU!AP14)+(2/3*'Weight '!$B$8*MANU!BE14)+(0*'Weight '!$B$9*MANU!BT14)+('Weight '!$B$10*0*MANU!CI14)+('Weight '!$B$11*2/5*MANU!CX14)+('Weight '!$B$14*4/5*MANU!DM14)+('Weight '!$B$15*MANU!EB14)+('Weight '!$B$16*MANU!EQ14)</f>
        <v>51.140335397187457</v>
      </c>
      <c r="I35" s="1">
        <f>('Weight '!$B$3*MANU!M14)+('Weight '!$B$4*MANU!AB14)+('Weight '!$B$5*4/5*MANU!AQ14)+(2/3*'Weight '!$B$8*MANU!BF14)+(0*'Weight '!$B$9*MANU!BU14)+('Weight '!$B$10*0*MANU!CJ14)+('Weight '!$B$11*2/5*MANU!CY14)+('Weight '!$B$14*4/5*MANU!DN14)+('Weight '!$B$15*MANU!EC14)+('Weight '!$B$16*MANU!ER14)</f>
        <v>49.968806483816699</v>
      </c>
      <c r="J35" s="1">
        <f>('Weight '!$B$3*MANU!N14)+('Weight '!$B$4*MANU!AC14)+('Weight '!$B$5*4/5*MANU!AR14)+(2/3*'Weight '!$B$8*MANU!BG14)+(0*'Weight '!$B$9*MANU!BV14)+('Weight '!$B$10*0*MANU!CK14)+('Weight '!$B$11*2/5*MANU!CZ14)+('Weight '!$B$14*4/5*MANU!DO14)+('Weight '!$B$15*MANU!ED14)+('Weight '!$B$16*MANU!ES14)</f>
        <v>46.436793372319649</v>
      </c>
      <c r="K35" s="1">
        <f>('Weight '!$B$3*MANU!O14)+('Weight '!$B$4*MANU!AD14)+('Weight '!$B$5*4/5*MANU!AS14)+(2/3*'Weight '!$B$8*MANU!BH14)+(0*'Weight '!$B$9*MANU!BW14)+('Weight '!$B$10*0*MANU!CL14)+('Weight '!$B$11*2/5*MANU!DA14)+('Weight '!$B$14*4/5*MANU!DP14)+('Weight '!$B$15*MANU!EE14)+('Weight '!$B$16*MANU!ET14)</f>
        <v>40.246381497448063</v>
      </c>
      <c r="L35" s="1">
        <f>('Weight '!$B$3*MANU!P14)+('Weight '!$B$4*MANU!AE14)+('Weight '!$B$5*4/5*MANU!AT14)+(2/3*'Weight '!$B$8*MANU!BI14)+(0*'Weight '!$B$9*MANU!BX14)+('Weight '!$B$10*0*MANU!CM14)+('Weight '!$B$11*2/5*MANU!DB14)+('Weight '!$B$14*4/5*MANU!DQ14)+('Weight '!$B$15*MANU!EF14)+('Weight '!$B$16*MANU!EU14)</f>
        <v>52.1616772734885</v>
      </c>
      <c r="M35" s="1">
        <f>('Weight '!$B$3*MANU!Q14)+('Weight '!$B$4*MANU!AF14)+('Weight '!$B$5*4/5*MANU!AU14)+(2/3*'Weight '!$B$8*MANU!BJ14)+(0*'Weight '!$B$9*MANU!BY14)+('Weight '!$B$10*0*MANU!CN14)+('Weight '!$B$11*2/5*MANU!DC14)+('Weight '!$B$14*4/5*MANU!DR14)+('Weight '!$B$15*MANU!EG14)+('Weight '!$B$16*MANU!EV14)</f>
        <v>46.534158824500558</v>
      </c>
      <c r="N35" s="1">
        <f>('Weight '!$B$3*MANU!R14)+('Weight '!$B$4*MANU!AG14)+('Weight '!$B$5*4/5*MANU!AV14)+(2/3*'Weight '!$B$8*MANU!BK14)+(0*'Weight '!$B$9*MANU!BZ14)+('Weight '!$B$10*0*MANU!CO14)+('Weight '!$B$11*2/5*MANU!DD14)+('Weight '!$B$14*4/5*MANU!DS14)+('Weight '!$B$15*MANU!EH14)+('Weight '!$B$16*MANU!EW14)</f>
        <v>35.816421356421316</v>
      </c>
      <c r="O35" s="1">
        <f>('Weight '!$B$3*MANU!S14)+('Weight '!$B$4*MANU!AH14)+('Weight '!$B$5*4/5*MANU!AW14)+(2/3*'Weight '!$B$8*MANU!BL14)+(0*'Weight '!$B$9*MANU!CA14)+('Weight '!$B$10*0*MANU!CP14)+('Weight '!$B$11*2/5*MANU!DE14)+('Weight '!$B$14*4/5*MANU!DT14)+('Weight '!$B$15*MANU!EI14)+('Weight '!$B$16*MANU!EX14)</f>
        <v>45.212842931811039</v>
      </c>
      <c r="P35" s="1">
        <f>('Weight '!$B$3*MANU!T14)+('Weight '!$B$4*MANU!AI14)+('Weight '!$B$5*4/5*MANU!AX14)+(2/3*'Weight '!$B$8*MANU!BM14)+(0*'Weight '!$B$9*MANU!CB14)+('Weight '!$B$10*0*MANU!CQ14)+('Weight '!$B$11*2/5*MANU!DF14)+('Weight '!$B$14*4/5*MANU!DU14)+('Weight '!$B$15*MANU!EJ14)+('Weight '!$B$16*MANU!EY14)</f>
        <v>38.999133709981137</v>
      </c>
    </row>
    <row r="36" spans="1:16" ht="15">
      <c r="A36" s="1" t="s">
        <v>780</v>
      </c>
      <c r="B36" s="1">
        <f>('Weight '!$B$3*MANU!F15)+('Weight '!$B$4*MANU!U15)+('Weight '!$B$5*4/5*MANU!AJ15)+(2/3*'Weight '!$B$8*MANU!AY15)+(0*'Weight '!$B$9*MANU!BN15)+('Weight '!$B$10*0*MANU!CC15)+('Weight '!$B$11*2/5*MANU!CR15)+('Weight '!$B$14*4/5*MANU!DG15)+('Weight '!$B$15*MANU!DV15)+('Weight '!$B$16*MANU!EK15)</f>
        <v>46.252502957452471</v>
      </c>
      <c r="C36" s="1">
        <f>('Weight '!$B$3*MANU!G15)+('Weight '!$B$4*MANU!V15)+('Weight '!$B$5*4/5*MANU!AK15)+(2/3*'Weight '!$B$8*MANU!AZ15)+(0*'Weight '!$B$9*MANU!BO15)+('Weight '!$B$10*0*MANU!CD15)+('Weight '!$B$11*2/5*MANU!CS15)+('Weight '!$B$14*4/5*MANU!DH15)+('Weight '!$B$15*MANU!DW15)+('Weight '!$B$16*MANU!EL15)</f>
        <v>50.313619342012785</v>
      </c>
      <c r="D36" s="1">
        <f>('Weight '!$B$3*MANU!H15)+('Weight '!$B$4*MANU!W15)+('Weight '!$B$5*4/5*MANU!AL15)+(2/3*'Weight '!$B$8*MANU!BA15)+(0*'Weight '!$B$9*MANU!BP15)+('Weight '!$B$10*0*MANU!CE15)+('Weight '!$B$11*2/5*MANU!CT15)+('Weight '!$B$14*4/5*MANU!DI15)+('Weight '!$B$15*MANU!DX15)+('Weight '!$B$16*MANU!EM15)</f>
        <v>58.521776561401396</v>
      </c>
      <c r="E36" s="1">
        <f>('Weight '!$B$3*MANU!I15)+('Weight '!$B$4*MANU!X15)+('Weight '!$B$5*4/5*MANU!AM15)+(2/3*'Weight '!$B$8*MANU!BB15)+(0*'Weight '!$B$9*MANU!BQ15)+('Weight '!$B$10*0*MANU!CF15)+('Weight '!$B$11*2/5*MANU!CU15)+('Weight '!$B$14*4/5*MANU!DJ15)+('Weight '!$B$15*MANU!DY15)+('Weight '!$B$16*MANU!EN15)</f>
        <v>60.089634663280648</v>
      </c>
      <c r="F36" s="1">
        <f>('Weight '!$B$3*MANU!J15)+('Weight '!$B$4*MANU!Y15)+('Weight '!$B$5*4/5*MANU!AN15)+(2/3*'Weight '!$B$8*MANU!BC15)+(0*'Weight '!$B$9*MANU!BR15)+('Weight '!$B$10*0*MANU!CG15)+('Weight '!$B$11*2/5*MANU!CV15)+('Weight '!$B$14*4/5*MANU!DK15)+('Weight '!$B$15*MANU!DZ15)+('Weight '!$B$16*MANU!EO15)</f>
        <v>55.460815727482377</v>
      </c>
      <c r="G36" s="1">
        <f>('Weight '!$B$3*MANU!K15)+('Weight '!$B$4*MANU!Z15)+('Weight '!$B$5*4/5*MANU!AO15)+(2/3*'Weight '!$B$8*MANU!BD15)+(0*'Weight '!$B$9*MANU!BS15)+('Weight '!$B$10*0*MANU!CH15)+('Weight '!$B$11*2/5*MANU!CW15)+('Weight '!$B$14*4/5*MANU!DL15)+('Weight '!$B$15*MANU!EA15)+('Weight '!$B$16*MANU!EP15)</f>
        <v>56.810837009063945</v>
      </c>
      <c r="H36" s="1">
        <f>('Weight '!$B$3*MANU!L15)+('Weight '!$B$4*MANU!AA15)+('Weight '!$B$5*4/5*MANU!AP15)+(2/3*'Weight '!$B$8*MANU!BE15)+(0*'Weight '!$B$9*MANU!BT15)+('Weight '!$B$10*0*MANU!CI15)+('Weight '!$B$11*2/5*MANU!CX15)+('Weight '!$B$14*4/5*MANU!DM15)+('Weight '!$B$15*MANU!EB15)+('Weight '!$B$16*MANU!EQ15)</f>
        <v>60.396206831012663</v>
      </c>
      <c r="I36" s="1">
        <f>('Weight '!$B$3*MANU!M15)+('Weight '!$B$4*MANU!AB15)+('Weight '!$B$5*4/5*MANU!AQ15)+(2/3*'Weight '!$B$8*MANU!BF15)+(0*'Weight '!$B$9*MANU!BU15)+('Weight '!$B$10*0*MANU!CJ15)+('Weight '!$B$11*2/5*MANU!CY15)+('Weight '!$B$14*4/5*MANU!DN15)+('Weight '!$B$15*MANU!EC15)+('Weight '!$B$16*MANU!ER15)</f>
        <v>60.275325600030854</v>
      </c>
      <c r="J36" s="1">
        <f>('Weight '!$B$3*MANU!N15)+('Weight '!$B$4*MANU!AC15)+('Weight '!$B$5*4/5*MANU!AR15)+(2/3*'Weight '!$B$8*MANU!BG15)+(0*'Weight '!$B$9*MANU!BV15)+('Weight '!$B$10*0*MANU!CK15)+('Weight '!$B$11*2/5*MANU!CZ15)+('Weight '!$B$14*4/5*MANU!DO15)+('Weight '!$B$15*MANU!ED15)+('Weight '!$B$16*MANU!ES15)</f>
        <v>54.439417619274394</v>
      </c>
      <c r="K36" s="1">
        <f>('Weight '!$B$3*MANU!O15)+('Weight '!$B$4*MANU!AD15)+('Weight '!$B$5*4/5*MANU!AS15)+(2/3*'Weight '!$B$8*MANU!BH15)+(0*'Weight '!$B$9*MANU!BW15)+('Weight '!$B$10*0*MANU!CL15)+('Weight '!$B$11*2/5*MANU!DA15)+('Weight '!$B$14*4/5*MANU!DP15)+('Weight '!$B$15*MANU!EE15)+('Weight '!$B$16*MANU!ET15)</f>
        <v>58.555939730289353</v>
      </c>
      <c r="L36" s="1">
        <f>('Weight '!$B$3*MANU!P15)+('Weight '!$B$4*MANU!AE15)+('Weight '!$B$5*4/5*MANU!AT15)+(2/3*'Weight '!$B$8*MANU!BI15)+(0*'Weight '!$B$9*MANU!BX15)+('Weight '!$B$10*0*MANU!CM15)+('Weight '!$B$11*2/5*MANU!DB15)+('Weight '!$B$14*4/5*MANU!DQ15)+('Weight '!$B$15*MANU!EF15)+('Weight '!$B$16*MANU!EU15)</f>
        <v>58.479507570383511</v>
      </c>
      <c r="M36" s="1">
        <f>('Weight '!$B$3*MANU!Q15)+('Weight '!$B$4*MANU!AF15)+('Weight '!$B$5*4/5*MANU!AU15)+(2/3*'Weight '!$B$8*MANU!BJ15)+(0*'Weight '!$B$9*MANU!BY15)+('Weight '!$B$10*0*MANU!CN15)+('Weight '!$B$11*2/5*MANU!DC15)+('Weight '!$B$14*4/5*MANU!DR15)+('Weight '!$B$15*MANU!EG15)+('Weight '!$B$16*MANU!EV15)</f>
        <v>58.590880842522324</v>
      </c>
      <c r="N36" s="1">
        <f>('Weight '!$B$3*MANU!R15)+('Weight '!$B$4*MANU!AG15)+('Weight '!$B$5*4/5*MANU!AV15)+(2/3*'Weight '!$B$8*MANU!BK15)+(0*'Weight '!$B$9*MANU!BZ15)+('Weight '!$B$10*0*MANU!CO15)+('Weight '!$B$11*2/5*MANU!DD15)+('Weight '!$B$14*4/5*MANU!DS15)+('Weight '!$B$15*MANU!EH15)+('Weight '!$B$16*MANU!EW15)</f>
        <v>59.804898989898966</v>
      </c>
      <c r="O36" s="1">
        <f>('Weight '!$B$3*MANU!S15)+('Weight '!$B$4*MANU!AH15)+('Weight '!$B$5*4/5*MANU!AW15)+(2/3*'Weight '!$B$8*MANU!BL15)+(0*'Weight '!$B$9*MANU!CA15)+('Weight '!$B$10*0*MANU!CP15)+('Weight '!$B$11*2/5*MANU!DE15)+('Weight '!$B$14*4/5*MANU!DT15)+('Weight '!$B$15*MANU!EI15)+('Weight '!$B$16*MANU!EX15)</f>
        <v>63.427250543411368</v>
      </c>
      <c r="P36" s="1">
        <f>('Weight '!$B$3*MANU!T15)+('Weight '!$B$4*MANU!AI15)+('Weight '!$B$5*4/5*MANU!AX15)+(2/3*'Weight '!$B$8*MANU!BM15)+(0*'Weight '!$B$9*MANU!CB15)+('Weight '!$B$10*0*MANU!CQ15)+('Weight '!$B$11*2/5*MANU!DF15)+('Weight '!$B$14*4/5*MANU!DU15)+('Weight '!$B$15*MANU!EJ15)+('Weight '!$B$16*MANU!EY15)</f>
        <v>0</v>
      </c>
    </row>
    <row r="37" spans="1:16" ht="15">
      <c r="A37" s="1" t="s">
        <v>817</v>
      </c>
      <c r="B37" s="1">
        <f>('Weight '!$B$3*MANU!F16)+('Weight '!$B$4*MANU!U16)+('Weight '!$B$5*4/5*MANU!AJ16)+(2/3*'Weight '!$B$8*MANU!AY16)+(0*'Weight '!$B$9*MANU!BN16)+('Weight '!$B$10*0*MANU!CC16)+('Weight '!$B$11*2/5*MANU!CR16)+('Weight '!$B$14*4/5*MANU!DG16)+('Weight '!$B$15*MANU!DV16)+('Weight '!$B$16*MANU!EK16)</f>
        <v>52.858965653107219</v>
      </c>
      <c r="C37" s="1">
        <f>('Weight '!$B$3*MANU!G16)+('Weight '!$B$4*MANU!V16)+('Weight '!$B$5*4/5*MANU!AK16)+(2/3*'Weight '!$B$8*MANU!AZ16)+(0*'Weight '!$B$9*MANU!BO16)+('Weight '!$B$10*0*MANU!CD16)+('Weight '!$B$11*2/5*MANU!CS16)+('Weight '!$B$14*4/5*MANU!DH16)+('Weight '!$B$15*MANU!DW16)+('Weight '!$B$16*MANU!EL16)</f>
        <v>52.620588638858365</v>
      </c>
      <c r="D37" s="1">
        <f>('Weight '!$B$3*MANU!H16)+('Weight '!$B$4*MANU!W16)+('Weight '!$B$5*4/5*MANU!AL16)+(2/3*'Weight '!$B$8*MANU!BA16)+(0*'Weight '!$B$9*MANU!BP16)+('Weight '!$B$10*0*MANU!CE16)+('Weight '!$B$11*2/5*MANU!CT16)+('Weight '!$B$14*4/5*MANU!DI16)+('Weight '!$B$15*MANU!DX16)+('Weight '!$B$16*MANU!EM16)</f>
        <v>51.124316668300025</v>
      </c>
      <c r="E37" s="1">
        <f>('Weight '!$B$3*MANU!I16)+('Weight '!$B$4*MANU!X16)+('Weight '!$B$5*4/5*MANU!AM16)+(2/3*'Weight '!$B$8*MANU!BB16)+(0*'Weight '!$B$9*MANU!BQ16)+('Weight '!$B$10*0*MANU!CF16)+('Weight '!$B$11*2/5*MANU!CU16)+('Weight '!$B$14*4/5*MANU!DJ16)+('Weight '!$B$15*MANU!DY16)+('Weight '!$B$16*MANU!EN16)</f>
        <v>54.166052788766578</v>
      </c>
      <c r="F37" s="1">
        <f>('Weight '!$B$3*MANU!J16)+('Weight '!$B$4*MANU!Y16)+('Weight '!$B$5*4/5*MANU!AN16)+(2/3*'Weight '!$B$8*MANU!BC16)+(0*'Weight '!$B$9*MANU!BR16)+('Weight '!$B$10*0*MANU!CG16)+('Weight '!$B$11*2/5*MANU!CV16)+('Weight '!$B$14*4/5*MANU!DK16)+('Weight '!$B$15*MANU!DZ16)+('Weight '!$B$16*MANU!EO16)</f>
        <v>51.096719718637509</v>
      </c>
      <c r="G37" s="1">
        <f>('Weight '!$B$3*MANU!K16)+('Weight '!$B$4*MANU!Z16)+('Weight '!$B$5*4/5*MANU!AO16)+(2/3*'Weight '!$B$8*MANU!BD16)+(0*'Weight '!$B$9*MANU!BS16)+('Weight '!$B$10*0*MANU!CH16)+('Weight '!$B$11*2/5*MANU!CW16)+('Weight '!$B$14*4/5*MANU!DL16)+('Weight '!$B$15*MANU!EA16)+('Weight '!$B$16*MANU!EP16)</f>
        <v>43.27662276258016</v>
      </c>
      <c r="H37" s="1">
        <f>('Weight '!$B$3*MANU!L16)+('Weight '!$B$4*MANU!AA16)+('Weight '!$B$5*4/5*MANU!AP16)+(2/3*'Weight '!$B$8*MANU!BE16)+(0*'Weight '!$B$9*MANU!BT16)+('Weight '!$B$10*0*MANU!CI16)+('Weight '!$B$11*2/5*MANU!CX16)+('Weight '!$B$14*4/5*MANU!DM16)+('Weight '!$B$15*MANU!EB16)+('Weight '!$B$16*MANU!EQ16)</f>
        <v>43.554667607904975</v>
      </c>
      <c r="I37" s="1">
        <f>('Weight '!$B$3*MANU!M16)+('Weight '!$B$4*MANU!AB16)+('Weight '!$B$5*4/5*MANU!AQ16)+(2/3*'Weight '!$B$8*MANU!BF16)+(0*'Weight '!$B$9*MANU!BU16)+('Weight '!$B$10*0*MANU!CJ16)+('Weight '!$B$11*2/5*MANU!CY16)+('Weight '!$B$14*4/5*MANU!DN16)+('Weight '!$B$15*MANU!EC16)+('Weight '!$B$16*MANU!ER16)</f>
        <v>46.626885946476079</v>
      </c>
      <c r="J37" s="1">
        <f>('Weight '!$B$3*MANU!N16)+('Weight '!$B$4*MANU!AC16)+('Weight '!$B$5*4/5*MANU!AR16)+(2/3*'Weight '!$B$8*MANU!BG16)+(0*'Weight '!$B$9*MANU!BV16)+('Weight '!$B$10*0*MANU!CK16)+('Weight '!$B$11*2/5*MANU!CZ16)+('Weight '!$B$14*4/5*MANU!DO16)+('Weight '!$B$15*MANU!ED16)+('Weight '!$B$16*MANU!ES16)</f>
        <v>52.130994971483567</v>
      </c>
      <c r="K37" s="1">
        <f>('Weight '!$B$3*MANU!O16)+('Weight '!$B$4*MANU!AD16)+('Weight '!$B$5*4/5*MANU!AS16)+(2/3*'Weight '!$B$8*MANU!BH16)+(0*'Weight '!$B$9*MANU!BW16)+('Weight '!$B$10*0*MANU!CL16)+('Weight '!$B$11*2/5*MANU!DA16)+('Weight '!$B$14*4/5*MANU!DP16)+('Weight '!$B$15*MANU!EE16)+('Weight '!$B$16*MANU!ET16)</f>
        <v>51.12848319529067</v>
      </c>
      <c r="L37" s="1">
        <f>('Weight '!$B$3*MANU!P16)+('Weight '!$B$4*MANU!AE16)+('Weight '!$B$5*4/5*MANU!AT16)+(2/3*'Weight '!$B$8*MANU!BI16)+(0*'Weight '!$B$9*MANU!BX16)+('Weight '!$B$10*0*MANU!CM16)+('Weight '!$B$11*2/5*MANU!DB16)+('Weight '!$B$14*4/5*MANU!DQ16)+('Weight '!$B$15*MANU!EF16)+('Weight '!$B$16*MANU!EU16)</f>
        <v>48.631020981753643</v>
      </c>
      <c r="M37" s="1">
        <f>('Weight '!$B$3*MANU!Q16)+('Weight '!$B$4*MANU!AF16)+('Weight '!$B$5*4/5*MANU!AU16)+(2/3*'Weight '!$B$8*MANU!BJ16)+(0*'Weight '!$B$9*MANU!BY16)+('Weight '!$B$10*0*MANU!CN16)+('Weight '!$B$11*2/5*MANU!DC16)+('Weight '!$B$14*4/5*MANU!DR16)+('Weight '!$B$15*MANU!EG16)+('Weight '!$B$16*MANU!EV16)</f>
        <v>45.826047460628416</v>
      </c>
      <c r="N37" s="1">
        <f>('Weight '!$B$3*MANU!R16)+('Weight '!$B$4*MANU!AG16)+('Weight '!$B$5*4/5*MANU!AV16)+(2/3*'Weight '!$B$8*MANU!BK16)+(0*'Weight '!$B$9*MANU!BZ16)+('Weight '!$B$10*0*MANU!CO16)+('Weight '!$B$11*2/5*MANU!DD16)+('Weight '!$B$14*4/5*MANU!DS16)+('Weight '!$B$15*MANU!EH16)+('Weight '!$B$16*MANU!EW16)</f>
        <v>45.198939393939369</v>
      </c>
      <c r="O37" s="1">
        <f>('Weight '!$B$3*MANU!S16)+('Weight '!$B$4*MANU!AH16)+('Weight '!$B$5*4/5*MANU!AW16)+(2/3*'Weight '!$B$8*MANU!BL16)+(0*'Weight '!$B$9*MANU!CA16)+('Weight '!$B$10*0*MANU!CP16)+('Weight '!$B$11*2/5*MANU!DE16)+('Weight '!$B$14*4/5*MANU!DT16)+('Weight '!$B$15*MANU!EI16)+('Weight '!$B$16*MANU!EX16)</f>
        <v>33.463664673869971</v>
      </c>
      <c r="P37" s="1">
        <f>('Weight '!$B$3*MANU!T16)+('Weight '!$B$4*MANU!AI16)+('Weight '!$B$5*4/5*MANU!AX16)+(2/3*'Weight '!$B$8*MANU!BM16)+(0*'Weight '!$B$9*MANU!CB16)+('Weight '!$B$10*0*MANU!CQ16)+('Weight '!$B$11*2/5*MANU!DF16)+('Weight '!$B$14*4/5*MANU!DU16)+('Weight '!$B$15*MANU!EJ16)+('Weight '!$B$16*MANU!EY16)</f>
        <v>37.078955189226825</v>
      </c>
    </row>
    <row r="38" spans="1:16" ht="15">
      <c r="A38" s="1" t="s">
        <v>864</v>
      </c>
      <c r="B38" s="1">
        <f>('Weight '!$B$3*MANU!F17)+('Weight '!$B$4*MANU!U17)+('Weight '!$B$5*4/5*MANU!AJ17)+(2/3*'Weight '!$B$8*MANU!AY17)+(0*'Weight '!$B$9*MANU!BN17)+('Weight '!$B$10*0*MANU!CC17)+('Weight '!$B$11*2/5*MANU!CR17)+('Weight '!$B$14*4/5*MANU!DG17)+('Weight '!$B$15*MANU!DV17)+('Weight '!$B$16*MANU!EK17)</f>
        <v>39.522887347428764</v>
      </c>
      <c r="C38" s="1">
        <f>('Weight '!$B$3*MANU!G17)+('Weight '!$B$4*MANU!V17)+('Weight '!$B$5*4/5*MANU!AK17)+(2/3*'Weight '!$B$8*MANU!AZ17)+(0*'Weight '!$B$9*MANU!BO17)+('Weight '!$B$10*0*MANU!CD17)+('Weight '!$B$11*2/5*MANU!CS17)+('Weight '!$B$14*4/5*MANU!DH17)+('Weight '!$B$15*MANU!DW17)+('Weight '!$B$16*MANU!EL17)</f>
        <v>45.586581078286308</v>
      </c>
      <c r="D38" s="1">
        <f>('Weight '!$B$3*MANU!H17)+('Weight '!$B$4*MANU!W17)+('Weight '!$B$5*4/5*MANU!AL17)+(2/3*'Weight '!$B$8*MANU!BA17)+(0*'Weight '!$B$9*MANU!BP17)+('Weight '!$B$10*0*MANU!CE17)+('Weight '!$B$11*2/5*MANU!CT17)+('Weight '!$B$14*4/5*MANU!DI17)+('Weight '!$B$15*MANU!DX17)+('Weight '!$B$16*MANU!EM17)</f>
        <v>45.314438231277428</v>
      </c>
      <c r="E38" s="1">
        <f>('Weight '!$B$3*MANU!I17)+('Weight '!$B$4*MANU!X17)+('Weight '!$B$5*4/5*MANU!AM17)+(2/3*'Weight '!$B$8*MANU!BB17)+(0*'Weight '!$B$9*MANU!BQ17)+('Weight '!$B$10*0*MANU!CF17)+('Weight '!$B$11*2/5*MANU!CU17)+('Weight '!$B$14*4/5*MANU!DJ17)+('Weight '!$B$15*MANU!DY17)+('Weight '!$B$16*MANU!EN17)</f>
        <v>43.112336380049612</v>
      </c>
      <c r="F38" s="1">
        <f>('Weight '!$B$3*MANU!J17)+('Weight '!$B$4*MANU!Y17)+('Weight '!$B$5*4/5*MANU!AN17)+(2/3*'Weight '!$B$8*MANU!BC17)+(0*'Weight '!$B$9*MANU!BR17)+('Weight '!$B$10*0*MANU!CG17)+('Weight '!$B$11*2/5*MANU!CV17)+('Weight '!$B$14*4/5*MANU!DK17)+('Weight '!$B$15*MANU!DZ17)+('Weight '!$B$16*MANU!EO17)</f>
        <v>36.482750582750562</v>
      </c>
      <c r="G38" s="1">
        <f>('Weight '!$B$3*MANU!K17)+('Weight '!$B$4*MANU!Z17)+('Weight '!$B$5*4/5*MANU!AO17)+(2/3*'Weight '!$B$8*MANU!BD17)+(0*'Weight '!$B$9*MANU!BS17)+('Weight '!$B$10*0*MANU!CH17)+('Weight '!$B$11*2/5*MANU!CW17)+('Weight '!$B$14*4/5*MANU!DL17)+('Weight '!$B$15*MANU!EA17)+('Weight '!$B$16*MANU!EP17)</f>
        <v>39.840520889206708</v>
      </c>
      <c r="H38" s="1">
        <f>('Weight '!$B$3*MANU!L17)+('Weight '!$B$4*MANU!AA17)+('Weight '!$B$5*4/5*MANU!AP17)+(2/3*'Weight '!$B$8*MANU!BE17)+(0*'Weight '!$B$9*MANU!BT17)+('Weight '!$B$10*0*MANU!CI17)+('Weight '!$B$11*2/5*MANU!CX17)+('Weight '!$B$14*4/5*MANU!DM17)+('Weight '!$B$15*MANU!EB17)+('Weight '!$B$16*MANU!EQ17)</f>
        <v>36.600929256594718</v>
      </c>
      <c r="I38" s="1">
        <f>('Weight '!$B$3*MANU!M17)+('Weight '!$B$4*MANU!AB17)+('Weight '!$B$5*4/5*MANU!AQ17)+(2/3*'Weight '!$B$8*MANU!BF17)+(0*'Weight '!$B$9*MANU!BU17)+('Weight '!$B$10*0*MANU!CJ17)+('Weight '!$B$11*2/5*MANU!CY17)+('Weight '!$B$14*4/5*MANU!DN17)+('Weight '!$B$15*MANU!EC17)+('Weight '!$B$16*MANU!ER17)</f>
        <v>36.863191322933169</v>
      </c>
      <c r="J38" s="1">
        <f>('Weight '!$B$3*MANU!N17)+('Weight '!$B$4*MANU!AC17)+('Weight '!$B$5*4/5*MANU!AR17)+(2/3*'Weight '!$B$8*MANU!BG17)+(0*'Weight '!$B$9*MANU!BV17)+('Weight '!$B$10*0*MANU!CK17)+('Weight '!$B$11*2/5*MANU!CZ17)+('Weight '!$B$14*4/5*MANU!DO17)+('Weight '!$B$15*MANU!ED17)+('Weight '!$B$16*MANU!ES17)</f>
        <v>34.40991794001129</v>
      </c>
      <c r="K38" s="1">
        <f>('Weight '!$B$3*MANU!O17)+('Weight '!$B$4*MANU!AD17)+('Weight '!$B$5*4/5*MANU!AS17)+(2/3*'Weight '!$B$8*MANU!BH17)+(0*'Weight '!$B$9*MANU!BW17)+('Weight '!$B$10*0*MANU!CL17)+('Weight '!$B$11*2/5*MANU!DA17)+('Weight '!$B$14*4/5*MANU!DP17)+('Weight '!$B$15*MANU!EE17)+('Weight '!$B$16*MANU!ET17)</f>
        <v>30.779239776573704</v>
      </c>
      <c r="L38" s="1">
        <f>('Weight '!$B$3*MANU!P17)+('Weight '!$B$4*MANU!AE17)+('Weight '!$B$5*4/5*MANU!AT17)+(2/3*'Weight '!$B$8*MANU!BI17)+(0*'Weight '!$B$9*MANU!BX17)+('Weight '!$B$10*0*MANU!CM17)+('Weight '!$B$11*2/5*MANU!DB17)+('Weight '!$B$14*4/5*MANU!DQ17)+('Weight '!$B$15*MANU!EF17)+('Weight '!$B$16*MANU!EU17)</f>
        <v>40.603436052029217</v>
      </c>
      <c r="M38" s="1">
        <f>('Weight '!$B$3*MANU!Q17)+('Weight '!$B$4*MANU!AF17)+('Weight '!$B$5*4/5*MANU!AU17)+(2/3*'Weight '!$B$8*MANU!BJ17)+(0*'Weight '!$B$9*MANU!BY17)+('Weight '!$B$10*0*MANU!CN17)+('Weight '!$B$11*2/5*MANU!DC17)+('Weight '!$B$14*4/5*MANU!DR17)+('Weight '!$B$15*MANU!EG17)+('Weight '!$B$16*MANU!EV17)</f>
        <v>32.230197736884186</v>
      </c>
      <c r="N38" s="1">
        <f>('Weight '!$B$3*MANU!R17)+('Weight '!$B$4*MANU!AG17)+('Weight '!$B$5*4/5*MANU!AV17)+(2/3*'Weight '!$B$8*MANU!BK17)+(0*'Weight '!$B$9*MANU!BZ17)+('Weight '!$B$10*0*MANU!CO17)+('Weight '!$B$11*2/5*MANU!DD17)+('Weight '!$B$14*4/5*MANU!DS17)+('Weight '!$B$15*MANU!EH17)+('Weight '!$B$16*MANU!EW17)</f>
        <v>30.517727272727235</v>
      </c>
      <c r="O38" s="1">
        <f>('Weight '!$B$3*MANU!S17)+('Weight '!$B$4*MANU!AH17)+('Weight '!$B$5*4/5*MANU!AW17)+(2/3*'Weight '!$B$8*MANU!BL17)+(0*'Weight '!$B$9*MANU!CA17)+('Weight '!$B$10*0*MANU!CP17)+('Weight '!$B$11*2/5*MANU!DE17)+('Weight '!$B$14*4/5*MANU!DT17)+('Weight '!$B$15*MANU!EI17)+('Weight '!$B$16*MANU!EX17)</f>
        <v>36.576934749620619</v>
      </c>
      <c r="P38" s="1">
        <f>('Weight '!$B$3*MANU!T17)+('Weight '!$B$4*MANU!AI17)+('Weight '!$B$5*4/5*MANU!AX17)+(2/3*'Weight '!$B$8*MANU!BM17)+(0*'Weight '!$B$9*MANU!CB17)+('Weight '!$B$10*0*MANU!CQ17)+('Weight '!$B$11*2/5*MANU!DF17)+('Weight '!$B$14*4/5*MANU!DU17)+('Weight '!$B$15*MANU!EJ17)+('Weight '!$B$16*MANU!EY17)</f>
        <v>39.495169491525417</v>
      </c>
    </row>
    <row r="39" spans="1:16" ht="15">
      <c r="A39" s="1" t="s">
        <v>852</v>
      </c>
      <c r="B39" s="1">
        <f>('Weight '!$B$3*MANU!F18)+('Weight '!$B$4*MANU!U18)+('Weight '!$B$5*4/5*MANU!AJ18)+(2/3*'Weight '!$B$8*MANU!AY18)+(0*'Weight '!$B$9*MANU!BN18)+('Weight '!$B$10*0*MANU!CC18)+('Weight '!$B$11*2/5*MANU!CR18)+('Weight '!$B$14*4/5*MANU!DG18)+('Weight '!$B$15*MANU!DV18)+('Weight '!$B$16*MANU!EK18)</f>
        <v>53.832270172712171</v>
      </c>
      <c r="C39" s="1">
        <f>('Weight '!$B$3*MANU!G18)+('Weight '!$B$4*MANU!V18)+('Weight '!$B$5*4/5*MANU!AK18)+(2/3*'Weight '!$B$8*MANU!AZ18)+(0*'Weight '!$B$9*MANU!BO18)+('Weight '!$B$10*0*MANU!CD18)+('Weight '!$B$11*2/5*MANU!CS18)+('Weight '!$B$14*4/5*MANU!DH18)+('Weight '!$B$15*MANU!DW18)+('Weight '!$B$16*MANU!EL18)</f>
        <v>56.089357881257961</v>
      </c>
      <c r="D39" s="1">
        <f>('Weight '!$B$3*MANU!H18)+('Weight '!$B$4*MANU!W18)+('Weight '!$B$5*4/5*MANU!AL18)+(2/3*'Weight '!$B$8*MANU!BA18)+(0*'Weight '!$B$9*MANU!BP18)+('Weight '!$B$10*0*MANU!CE18)+('Weight '!$B$11*2/5*MANU!CT18)+('Weight '!$B$14*4/5*MANU!DI18)+('Weight '!$B$15*MANU!DX18)+('Weight '!$B$16*MANU!EM18)</f>
        <v>54.345528477320315</v>
      </c>
      <c r="E39" s="1">
        <f>('Weight '!$B$3*MANU!I18)+('Weight '!$B$4*MANU!X18)+('Weight '!$B$5*4/5*MANU!AM18)+(2/3*'Weight '!$B$8*MANU!BB18)+(0*'Weight '!$B$9*MANU!BQ18)+('Weight '!$B$10*0*MANU!CF18)+('Weight '!$B$11*2/5*MANU!CU18)+('Weight '!$B$14*4/5*MANU!DJ18)+('Weight '!$B$15*MANU!DY18)+('Weight '!$B$16*MANU!EN18)</f>
        <v>53.407296037296007</v>
      </c>
      <c r="F39" s="1">
        <f>('Weight '!$B$3*MANU!J18)+('Weight '!$B$4*MANU!Y18)+('Weight '!$B$5*4/5*MANU!AN18)+(2/3*'Weight '!$B$8*MANU!BC18)+(0*'Weight '!$B$9*MANU!BR18)+('Weight '!$B$10*0*MANU!CG18)+('Weight '!$B$11*2/5*MANU!CV18)+('Weight '!$B$14*4/5*MANU!DK18)+('Weight '!$B$15*MANU!DZ18)+('Weight '!$B$16*MANU!EO18)</f>
        <v>49.937831323332318</v>
      </c>
      <c r="G39" s="1">
        <f>('Weight '!$B$3*MANU!K18)+('Weight '!$B$4*MANU!Z18)+('Weight '!$B$5*4/5*MANU!AO18)+(2/3*'Weight '!$B$8*MANU!BD18)+(0*'Weight '!$B$9*MANU!BS18)+('Weight '!$B$10*0*MANU!CH18)+('Weight '!$B$11*2/5*MANU!CW18)+('Weight '!$B$14*4/5*MANU!DL18)+('Weight '!$B$15*MANU!EA18)+('Weight '!$B$16*MANU!EP18)</f>
        <v>51.30002026949866</v>
      </c>
      <c r="H39" s="1">
        <f>('Weight '!$B$3*MANU!L18)+('Weight '!$B$4*MANU!AA18)+('Weight '!$B$5*4/5*MANU!AP18)+(2/3*'Weight '!$B$8*MANU!BE18)+(0*'Weight '!$B$9*MANU!BT18)+('Weight '!$B$10*0*MANU!CI18)+('Weight '!$B$11*2/5*MANU!CX18)+('Weight '!$B$14*4/5*MANU!DM18)+('Weight '!$B$15*MANU!EB18)+('Weight '!$B$16*MANU!EQ18)</f>
        <v>53.360638661202152</v>
      </c>
      <c r="I39" s="1">
        <f>('Weight '!$B$3*MANU!M18)+('Weight '!$B$4*MANU!AB18)+('Weight '!$B$5*4/5*MANU!AQ18)+(2/3*'Weight '!$B$8*MANU!BF18)+(0*'Weight '!$B$9*MANU!BU18)+('Weight '!$B$10*0*MANU!CJ18)+('Weight '!$B$11*2/5*MANU!CY18)+('Weight '!$B$14*4/5*MANU!DN18)+('Weight '!$B$15*MANU!EC18)+('Weight '!$B$16*MANU!ER18)</f>
        <v>55.162945370695034</v>
      </c>
      <c r="J39" s="1">
        <f>('Weight '!$B$3*MANU!N18)+('Weight '!$B$4*MANU!AC18)+('Weight '!$B$5*4/5*MANU!AR18)+(2/3*'Weight '!$B$8*MANU!BG18)+(0*'Weight '!$B$9*MANU!BV18)+('Weight '!$B$10*0*MANU!CK18)+('Weight '!$B$11*2/5*MANU!CZ18)+('Weight '!$B$14*4/5*MANU!DO18)+('Weight '!$B$15*MANU!ED18)+('Weight '!$B$16*MANU!ES18)</f>
        <v>59.636714578855717</v>
      </c>
      <c r="K39" s="1">
        <f>('Weight '!$B$3*MANU!O18)+('Weight '!$B$4*MANU!AD18)+('Weight '!$B$5*4/5*MANU!AS18)+(2/3*'Weight '!$B$8*MANU!BH18)+(0*'Weight '!$B$9*MANU!BW18)+('Weight '!$B$10*0*MANU!CL18)+('Weight '!$B$11*2/5*MANU!DA18)+('Weight '!$B$14*4/5*MANU!DP18)+('Weight '!$B$15*MANU!EE18)+('Weight '!$B$16*MANU!ET18)</f>
        <v>58.791284827018494</v>
      </c>
      <c r="L39" s="1">
        <f>('Weight '!$B$3*MANU!P18)+('Weight '!$B$4*MANU!AE18)+('Weight '!$B$5*4/5*MANU!AT18)+(2/3*'Weight '!$B$8*MANU!BI18)+(0*'Weight '!$B$9*MANU!BX18)+('Weight '!$B$10*0*MANU!CM18)+('Weight '!$B$11*2/5*MANU!DB18)+('Weight '!$B$14*4/5*MANU!DQ18)+('Weight '!$B$15*MANU!EF18)+('Weight '!$B$16*MANU!EU18)</f>
        <v>45.843804313566551</v>
      </c>
      <c r="M39" s="1">
        <f>('Weight '!$B$3*MANU!Q18)+('Weight '!$B$4*MANU!AF18)+('Weight '!$B$5*4/5*MANU!AU18)+(2/3*'Weight '!$B$8*MANU!BJ18)+(0*'Weight '!$B$9*MANU!BY18)+('Weight '!$B$10*0*MANU!CN18)+('Weight '!$B$11*2/5*MANU!DC18)+('Weight '!$B$14*4/5*MANU!DR18)+('Weight '!$B$15*MANU!EG18)+('Weight '!$B$16*MANU!EV18)</f>
        <v>48.63174242424239</v>
      </c>
      <c r="N39" s="1">
        <f>('Weight '!$B$3*MANU!R18)+('Weight '!$B$4*MANU!AG18)+('Weight '!$B$5*4/5*MANU!AV18)+(2/3*'Weight '!$B$8*MANU!BK18)+(0*'Weight '!$B$9*MANU!BZ18)+('Weight '!$B$10*0*MANU!CO18)+('Weight '!$B$11*2/5*MANU!DD18)+('Weight '!$B$14*4/5*MANU!DS18)+('Weight '!$B$15*MANU!EH18)+('Weight '!$B$16*MANU!EW18)</f>
        <v>45.784383117718129</v>
      </c>
      <c r="O39" s="1">
        <f>('Weight '!$B$3*MANU!S18)+('Weight '!$B$4*MANU!AH18)+('Weight '!$B$5*4/5*MANU!AW18)+(2/3*'Weight '!$B$8*MANU!BL18)+(0*'Weight '!$B$9*MANU!CA18)+('Weight '!$B$10*0*MANU!CP18)+('Weight '!$B$11*2/5*MANU!DE18)+('Weight '!$B$14*4/5*MANU!DT18)+('Weight '!$B$15*MANU!EI18)+('Weight '!$B$16*MANU!EX18)</f>
        <v>44.717059792843649</v>
      </c>
      <c r="P39" s="1">
        <f>('Weight '!$B$3*MANU!T18)+('Weight '!$B$4*MANU!AI18)+('Weight '!$B$5*4/5*MANU!AX18)+(2/3*'Weight '!$B$8*MANU!BM18)+(0*'Weight '!$B$9*MANU!CB18)+('Weight '!$B$10*0*MANU!CQ18)+('Weight '!$B$11*2/5*MANU!DF18)+('Weight '!$B$14*4/5*MANU!DU18)+('Weight '!$B$15*MANU!EJ18)+('Weight '!$B$16*MANU!EY18)</f>
        <v>42.16562575355676</v>
      </c>
    </row>
    <row r="40" spans="1:16" ht="15">
      <c r="A40" s="1" t="s">
        <v>902</v>
      </c>
      <c r="B40" s="1">
        <f>('Weight '!$B$3*MANU!F19)+('Weight '!$B$4*MANU!U19)+('Weight '!$B$5*4/5*MANU!AJ19)+(2/3*'Weight '!$B$8*MANU!AY19)+(0*'Weight '!$B$9*MANU!BN19)+('Weight '!$B$10*0*MANU!CC19)+('Weight '!$B$11*2/5*MANU!CR19)+('Weight '!$B$14*4/5*MANU!DG19)+('Weight '!$B$15*MANU!DV19)+('Weight '!$B$16*MANU!EK19)</f>
        <v>53.615380398493052</v>
      </c>
      <c r="C40" s="1">
        <f>('Weight '!$B$3*MANU!G19)+('Weight '!$B$4*MANU!V19)+('Weight '!$B$5*4/5*MANU!AK19)+(2/3*'Weight '!$B$8*MANU!AZ19)+(0*'Weight '!$B$9*MANU!BO19)+('Weight '!$B$10*0*MANU!CD19)+('Weight '!$B$11*2/5*MANU!CS19)+('Weight '!$B$14*4/5*MANU!DH19)+('Weight '!$B$15*MANU!DW19)+('Weight '!$B$16*MANU!EL19)</f>
        <v>48.981079311758521</v>
      </c>
      <c r="D40" s="1">
        <f>('Weight '!$B$3*MANU!H19)+('Weight '!$B$4*MANU!W19)+('Weight '!$B$5*4/5*MANU!AL19)+(2/3*'Weight '!$B$8*MANU!BA19)+(0*'Weight '!$B$9*MANU!BP19)+('Weight '!$B$10*0*MANU!CE19)+('Weight '!$B$11*2/5*MANU!CT19)+('Weight '!$B$14*4/5*MANU!DI19)+('Weight '!$B$15*MANU!DX19)+('Weight '!$B$16*MANU!EM19)</f>
        <v>49.839483812479457</v>
      </c>
      <c r="E40" s="1">
        <f>('Weight '!$B$3*MANU!I19)+('Weight '!$B$4*MANU!X19)+('Weight '!$B$5*4/5*MANU!AM19)+(2/3*'Weight '!$B$8*MANU!BB19)+(0*'Weight '!$B$9*MANU!BQ19)+('Weight '!$B$10*0*MANU!CF19)+('Weight '!$B$11*2/5*MANU!CU19)+('Weight '!$B$14*4/5*MANU!DJ19)+('Weight '!$B$15*MANU!DY19)+('Weight '!$B$16*MANU!EN19)</f>
        <v>35.580732981473474</v>
      </c>
      <c r="F40" s="1">
        <f>('Weight '!$B$3*MANU!J19)+('Weight '!$B$4*MANU!Y19)+('Weight '!$B$5*4/5*MANU!AN19)+(2/3*'Weight '!$B$8*MANU!BC19)+(0*'Weight '!$B$9*MANU!BR19)+('Weight '!$B$10*0*MANU!CG19)+('Weight '!$B$11*2/5*MANU!CV19)+('Weight '!$B$14*4/5*MANU!DK19)+('Weight '!$B$15*MANU!DZ19)+('Weight '!$B$16*MANU!EO19)</f>
        <v>28.222514301618762</v>
      </c>
      <c r="G40" s="1">
        <f>('Weight '!$B$3*MANU!K19)+('Weight '!$B$4*MANU!Z19)+('Weight '!$B$5*4/5*MANU!AO19)+(2/3*'Weight '!$B$8*MANU!BD19)+(0*'Weight '!$B$9*MANU!BS19)+('Weight '!$B$10*0*MANU!CH19)+('Weight '!$B$11*2/5*MANU!CW19)+('Weight '!$B$14*4/5*MANU!DL19)+('Weight '!$B$15*MANU!EA19)+('Weight '!$B$16*MANU!EP19)</f>
        <v>28.402205230496438</v>
      </c>
      <c r="H40" s="1">
        <f>('Weight '!$B$3*MANU!L19)+('Weight '!$B$4*MANU!AA19)+('Weight '!$B$5*4/5*MANU!AP19)+(2/3*'Weight '!$B$8*MANU!BE19)+(0*'Weight '!$B$9*MANU!BT19)+('Weight '!$B$10*0*MANU!CI19)+('Weight '!$B$11*2/5*MANU!CX19)+('Weight '!$B$14*4/5*MANU!DM19)+('Weight '!$B$15*MANU!EB19)+('Weight '!$B$16*MANU!EQ19)</f>
        <v>29.090235847036659</v>
      </c>
      <c r="I40" s="1">
        <f>('Weight '!$B$3*MANU!M19)+('Weight '!$B$4*MANU!AB19)+('Weight '!$B$5*4/5*MANU!AQ19)+(2/3*'Weight '!$B$8*MANU!BF19)+(0*'Weight '!$B$9*MANU!BU19)+('Weight '!$B$10*0*MANU!CJ19)+('Weight '!$B$11*2/5*MANU!CY19)+('Weight '!$B$14*4/5*MANU!DN19)+('Weight '!$B$15*MANU!EC19)+('Weight '!$B$16*MANU!ER19)</f>
        <v>30.174286202185765</v>
      </c>
      <c r="J40" s="1">
        <f>('Weight '!$B$3*MANU!N19)+('Weight '!$B$4*MANU!AC19)+('Weight '!$B$5*4/5*MANU!AR19)+(2/3*'Weight '!$B$8*MANU!BG19)+(0*'Weight '!$B$9*MANU!BV19)+('Weight '!$B$10*0*MANU!CK19)+('Weight '!$B$11*2/5*MANU!CZ19)+('Weight '!$B$14*4/5*MANU!DO19)+('Weight '!$B$15*MANU!ED19)+('Weight '!$B$16*MANU!ES19)</f>
        <v>33.448857181702792</v>
      </c>
      <c r="K40" s="1">
        <f>('Weight '!$B$3*MANU!O19)+('Weight '!$B$4*MANU!AD19)+('Weight '!$B$5*4/5*MANU!AS19)+(2/3*'Weight '!$B$8*MANU!BH19)+(0*'Weight '!$B$9*MANU!BW19)+('Weight '!$B$10*0*MANU!CL19)+('Weight '!$B$11*2/5*MANU!DA19)+('Weight '!$B$14*4/5*MANU!DP19)+('Weight '!$B$15*MANU!EE19)+('Weight '!$B$16*MANU!ET19)</f>
        <v>31.262256997251761</v>
      </c>
      <c r="L40" s="1">
        <f>('Weight '!$B$3*MANU!P19)+('Weight '!$B$4*MANU!AE19)+('Weight '!$B$5*4/5*MANU!AT19)+(2/3*'Weight '!$B$8*MANU!BI19)+(0*'Weight '!$B$9*MANU!BX19)+('Weight '!$B$10*0*MANU!CM19)+('Weight '!$B$11*2/5*MANU!DB19)+('Weight '!$B$14*4/5*MANU!DQ19)+('Weight '!$B$15*MANU!EF19)+('Weight '!$B$16*MANU!EU19)</f>
        <v>24.982642273914553</v>
      </c>
      <c r="M40" s="1">
        <f>('Weight '!$B$3*MANU!Q19)+('Weight '!$B$4*MANU!AF19)+('Weight '!$B$5*4/5*MANU!AU19)+(2/3*'Weight '!$B$8*MANU!BJ19)+(0*'Weight '!$B$9*MANU!BY19)+('Weight '!$B$10*0*MANU!CN19)+('Weight '!$B$11*2/5*MANU!DC19)+('Weight '!$B$14*4/5*MANU!DR19)+('Weight '!$B$15*MANU!EG19)+('Weight '!$B$16*MANU!EV19)</f>
        <v>21.744185240217917</v>
      </c>
      <c r="N40" s="1">
        <f>('Weight '!$B$3*MANU!R19)+('Weight '!$B$4*MANU!AG19)+('Weight '!$B$5*4/5*MANU!AV19)+(2/3*'Weight '!$B$8*MANU!BK19)+(0*'Weight '!$B$9*MANU!BZ19)+('Weight '!$B$10*0*MANU!CO19)+('Weight '!$B$11*2/5*MANU!DD19)+('Weight '!$B$14*4/5*MANU!DS19)+('Weight '!$B$15*MANU!EH19)+('Weight '!$B$16*MANU!EW19)</f>
        <v>23.434987373737336</v>
      </c>
      <c r="O40" s="1">
        <f>('Weight '!$B$3*MANU!S19)+('Weight '!$B$4*MANU!AH19)+('Weight '!$B$5*4/5*MANU!AW19)+(2/3*'Weight '!$B$8*MANU!BL19)+(0*'Weight '!$B$9*MANU!CA19)+('Weight '!$B$10*0*MANU!CP19)+('Weight '!$B$11*2/5*MANU!DE19)+('Weight '!$B$14*4/5*MANU!DT19)+('Weight '!$B$15*MANU!EI19)+('Weight '!$B$16*MANU!EX19)</f>
        <v>23.957331865472511</v>
      </c>
      <c r="P40" s="1">
        <f>('Weight '!$B$3*MANU!T19)+('Weight '!$B$4*MANU!AI19)+('Weight '!$B$5*4/5*MANU!AX19)+(2/3*'Weight '!$B$8*MANU!BM19)+(0*'Weight '!$B$9*MANU!CB19)+('Weight '!$B$10*0*MANU!CQ19)+('Weight '!$B$11*2/5*MANU!DF19)+('Weight '!$B$14*4/5*MANU!DU19)+('Weight '!$B$15*MANU!EJ19)+('Weight '!$B$16*MANU!EY19)</f>
        <v>25.972645513073161</v>
      </c>
    </row>
    <row r="41" spans="1:16" ht="15">
      <c r="A41" s="1" t="s">
        <v>908</v>
      </c>
      <c r="B41" s="1">
        <f>('Weight '!$B$3*MANU!F20)+('Weight '!$B$4*MANU!U20)+('Weight '!$B$5*4/5*MANU!AJ20)+(2/3*'Weight '!$B$8*MANU!AY20)+(0*'Weight '!$B$9*MANU!BN20)+('Weight '!$B$10*0*MANU!CC20)+('Weight '!$B$11*2/5*MANU!CR20)+('Weight '!$B$14*4/5*MANU!DG20)+('Weight '!$B$15*MANU!DV20)+('Weight '!$B$16*MANU!EK20)</f>
        <v>60.056262206990326</v>
      </c>
      <c r="C41" s="1">
        <f>('Weight '!$B$3*MANU!G20)+('Weight '!$B$4*MANU!V20)+('Weight '!$B$5*4/5*MANU!AK20)+(2/3*'Weight '!$B$8*MANU!AZ20)+(0*'Weight '!$B$9*MANU!BO20)+('Weight '!$B$10*0*MANU!CD20)+('Weight '!$B$11*2/5*MANU!CS20)+('Weight '!$B$14*4/5*MANU!DH20)+('Weight '!$B$15*MANU!DW20)+('Weight '!$B$16*MANU!EL20)</f>
        <v>61.870690044058144</v>
      </c>
      <c r="D41" s="1">
        <f>('Weight '!$B$3*MANU!H20)+('Weight '!$B$4*MANU!W20)+('Weight '!$B$5*4/5*MANU!AL20)+(2/3*'Weight '!$B$8*MANU!BA20)+(0*'Weight '!$B$9*MANU!BP20)+('Weight '!$B$10*0*MANU!CE20)+('Weight '!$B$11*2/5*MANU!CT20)+('Weight '!$B$14*4/5*MANU!DI20)+('Weight '!$B$15*MANU!DX20)+('Weight '!$B$16*MANU!EM20)</f>
        <v>60.159199938619082</v>
      </c>
      <c r="E41" s="1">
        <f>('Weight '!$B$3*MANU!I20)+('Weight '!$B$4*MANU!X20)+('Weight '!$B$5*4/5*MANU!AM20)+(2/3*'Weight '!$B$8*MANU!BB20)+(0*'Weight '!$B$9*MANU!BQ20)+('Weight '!$B$10*0*MANU!CF20)+('Weight '!$B$11*2/5*MANU!CU20)+('Weight '!$B$14*4/5*MANU!DJ20)+('Weight '!$B$15*MANU!DY20)+('Weight '!$B$16*MANU!EN20)</f>
        <v>58.767769690814696</v>
      </c>
      <c r="F41" s="1">
        <f>('Weight '!$B$3*MANU!J20)+('Weight '!$B$4*MANU!Y20)+('Weight '!$B$5*4/5*MANU!AN20)+(2/3*'Weight '!$B$8*MANU!BC20)+(0*'Weight '!$B$9*MANU!BR20)+('Weight '!$B$10*0*MANU!CG20)+('Weight '!$B$11*2/5*MANU!CV20)+('Weight '!$B$14*4/5*MANU!DK20)+('Weight '!$B$15*MANU!DZ20)+('Weight '!$B$16*MANU!EO20)</f>
        <v>59.144413656518878</v>
      </c>
      <c r="G41" s="1">
        <f>('Weight '!$B$3*MANU!K20)+('Weight '!$B$4*MANU!Z20)+('Weight '!$B$5*4/5*MANU!AO20)+(2/3*'Weight '!$B$8*MANU!BD20)+(0*'Weight '!$B$9*MANU!BS20)+('Weight '!$B$10*0*MANU!CH20)+('Weight '!$B$11*2/5*MANU!CW20)+('Weight '!$B$14*4/5*MANU!DL20)+('Weight '!$B$15*MANU!EA20)+('Weight '!$B$16*MANU!EP20)</f>
        <v>58.373218507261029</v>
      </c>
      <c r="H41" s="1">
        <f>('Weight '!$B$3*MANU!L20)+('Weight '!$B$4*MANU!AA20)+('Weight '!$B$5*4/5*MANU!AP20)+(2/3*'Weight '!$B$8*MANU!BE20)+(0*'Weight '!$B$9*MANU!BT20)+('Weight '!$B$10*0*MANU!CI20)+('Weight '!$B$11*2/5*MANU!CX20)+('Weight '!$B$14*4/5*MANU!DM20)+('Weight '!$B$15*MANU!EB20)+('Weight '!$B$16*MANU!EQ20)</f>
        <v>49.34844757734183</v>
      </c>
      <c r="I41" s="1">
        <f>('Weight '!$B$3*MANU!M20)+('Weight '!$B$4*MANU!AB20)+('Weight '!$B$5*4/5*MANU!AQ20)+(2/3*'Weight '!$B$8*MANU!BF20)+(0*'Weight '!$B$9*MANU!BU20)+('Weight '!$B$10*0*MANU!CJ20)+('Weight '!$B$11*2/5*MANU!CY20)+('Weight '!$B$14*4/5*MANU!DN20)+('Weight '!$B$15*MANU!EC20)+('Weight '!$B$16*MANU!ER20)</f>
        <v>51.54277551342097</v>
      </c>
      <c r="J41" s="1">
        <f>('Weight '!$B$3*MANU!N20)+('Weight '!$B$4*MANU!AC20)+('Weight '!$B$5*4/5*MANU!AR20)+(2/3*'Weight '!$B$8*MANU!BG20)+(0*'Weight '!$B$9*MANU!BV20)+('Weight '!$B$10*0*MANU!CK20)+('Weight '!$B$11*2/5*MANU!CZ20)+('Weight '!$B$14*4/5*MANU!DO20)+('Weight '!$B$15*MANU!ED20)+('Weight '!$B$16*MANU!ES20)</f>
        <v>50.872405030579685</v>
      </c>
      <c r="K41" s="1">
        <f>('Weight '!$B$3*MANU!O20)+('Weight '!$B$4*MANU!AD20)+('Weight '!$B$5*4/5*MANU!AS20)+(2/3*'Weight '!$B$8*MANU!BH20)+(0*'Weight '!$B$9*MANU!BW20)+('Weight '!$B$10*0*MANU!CL20)+('Weight '!$B$11*2/5*MANU!DA20)+('Weight '!$B$14*4/5*MANU!DP20)+('Weight '!$B$15*MANU!EE20)+('Weight '!$B$16*MANU!ET20)</f>
        <v>57.249335002601448</v>
      </c>
      <c r="L41" s="1">
        <f>('Weight '!$B$3*MANU!P20)+('Weight '!$B$4*MANU!AE20)+('Weight '!$B$5*4/5*MANU!AT20)+(2/3*'Weight '!$B$8*MANU!BI20)+(0*'Weight '!$B$9*MANU!BX20)+('Weight '!$B$10*0*MANU!CM20)+('Weight '!$B$11*2/5*MANU!DB20)+('Weight '!$B$14*4/5*MANU!DQ20)+('Weight '!$B$15*MANU!EF20)+('Weight '!$B$16*MANU!EU20)</f>
        <v>46.641082593647035</v>
      </c>
      <c r="M41" s="1">
        <f>('Weight '!$B$3*MANU!Q20)+('Weight '!$B$4*MANU!AF20)+('Weight '!$B$5*4/5*MANU!AU20)+(2/3*'Weight '!$B$8*MANU!BJ20)+(0*'Weight '!$B$9*MANU!BY20)+('Weight '!$B$10*0*MANU!CN20)+('Weight '!$B$11*2/5*MANU!DC20)+('Weight '!$B$14*4/5*MANU!DR20)+('Weight '!$B$15*MANU!EG20)+('Weight '!$B$16*MANU!EV20)</f>
        <v>39.215065572711389</v>
      </c>
      <c r="N41" s="1">
        <f>('Weight '!$B$3*MANU!R20)+('Weight '!$B$4*MANU!AG20)+('Weight '!$B$5*4/5*MANU!AV20)+(2/3*'Weight '!$B$8*MANU!BK20)+(0*'Weight '!$B$9*MANU!BZ20)+('Weight '!$B$10*0*MANU!CO20)+('Weight '!$B$11*2/5*MANU!DD20)+('Weight '!$B$14*4/5*MANU!DS20)+('Weight '!$B$15*MANU!EH20)+('Weight '!$B$16*MANU!EW20)</f>
        <v>42.31301767676765</v>
      </c>
      <c r="O41" s="1">
        <f>('Weight '!$B$3*MANU!S20)+('Weight '!$B$4*MANU!AH20)+('Weight '!$B$5*4/5*MANU!AW20)+(2/3*'Weight '!$B$8*MANU!BL20)+(0*'Weight '!$B$9*MANU!CA20)+('Weight '!$B$10*0*MANU!CP20)+('Weight '!$B$11*2/5*MANU!DE20)+('Weight '!$B$14*4/5*MANU!DT20)+('Weight '!$B$15*MANU!EI20)+('Weight '!$B$16*MANU!EX20)</f>
        <v>36.319832327080547</v>
      </c>
      <c r="P41" s="1">
        <f>('Weight '!$B$3*MANU!T20)+('Weight '!$B$4*MANU!AI20)+('Weight '!$B$5*4/5*MANU!AX20)+(2/3*'Weight '!$B$8*MANU!BM20)+(0*'Weight '!$B$9*MANU!CB20)+('Weight '!$B$10*0*MANU!CQ20)+('Weight '!$B$11*2/5*MANU!DF20)+('Weight '!$B$14*4/5*MANU!DU20)+('Weight '!$B$15*MANU!EJ20)+('Weight '!$B$16*MANU!EY20)</f>
        <v>0</v>
      </c>
    </row>
    <row r="42" spans="1:16" ht="15">
      <c r="A42" s="1" t="s">
        <v>937</v>
      </c>
      <c r="B42" s="1">
        <f>('Weight '!$B$3*MANU!F21)+('Weight '!$B$4*MANU!U21)+('Weight '!$B$5*4/5*MANU!AJ21)+(2/3*'Weight '!$B$8*MANU!AY21)+(0*'Weight '!$B$9*MANU!BN21)+('Weight '!$B$10*0*MANU!CC21)+('Weight '!$B$11*2/5*MANU!CR21)+('Weight '!$B$14*4/5*MANU!DG21)+('Weight '!$B$15*MANU!DV21)+('Weight '!$B$16*MANU!EK21)</f>
        <v>56.417174251764187</v>
      </c>
      <c r="C42" s="1">
        <f>('Weight '!$B$3*MANU!G21)+('Weight '!$B$4*MANU!V21)+('Weight '!$B$5*4/5*MANU!AK21)+(2/3*'Weight '!$B$8*MANU!AZ21)+(0*'Weight '!$B$9*MANU!BO21)+('Weight '!$B$10*0*MANU!CD21)+('Weight '!$B$11*2/5*MANU!CS21)+('Weight '!$B$14*4/5*MANU!DH21)+('Weight '!$B$15*MANU!DW21)+('Weight '!$B$16*MANU!EL21)</f>
        <v>57.67634673300465</v>
      </c>
      <c r="D42" s="1">
        <f>('Weight '!$B$3*MANU!H21)+('Weight '!$B$4*MANU!W21)+('Weight '!$B$5*4/5*MANU!AL21)+(2/3*'Weight '!$B$8*MANU!BA21)+(0*'Weight '!$B$9*MANU!BP21)+('Weight '!$B$10*0*MANU!CE21)+('Weight '!$B$11*2/5*MANU!CT21)+('Weight '!$B$14*4/5*MANU!DI21)+('Weight '!$B$15*MANU!DX21)+('Weight '!$B$16*MANU!EM21)</f>
        <v>50.649382066708483</v>
      </c>
      <c r="E42" s="1">
        <f>('Weight '!$B$3*MANU!I21)+('Weight '!$B$4*MANU!X21)+('Weight '!$B$5*4/5*MANU!AM21)+(2/3*'Weight '!$B$8*MANU!BB21)+(0*'Weight '!$B$9*MANU!BQ21)+('Weight '!$B$10*0*MANU!CF21)+('Weight '!$B$11*2/5*MANU!CU21)+('Weight '!$B$14*4/5*MANU!DJ21)+('Weight '!$B$15*MANU!DY21)+('Weight '!$B$16*MANU!EN21)</f>
        <v>50.11343581813798</v>
      </c>
      <c r="F42" s="1">
        <f>('Weight '!$B$3*MANU!J21)+('Weight '!$B$4*MANU!Y21)+('Weight '!$B$5*4/5*MANU!AN21)+(2/3*'Weight '!$B$8*MANU!BC21)+(0*'Weight '!$B$9*MANU!BR21)+('Weight '!$B$10*0*MANU!CG21)+('Weight '!$B$11*2/5*MANU!CV21)+('Weight '!$B$14*4/5*MANU!DK21)+('Weight '!$B$15*MANU!DZ21)+('Weight '!$B$16*MANU!EO21)</f>
        <v>46.320655270655237</v>
      </c>
      <c r="G42" s="1">
        <f>('Weight '!$B$3*MANU!K21)+('Weight '!$B$4*MANU!Z21)+('Weight '!$B$5*4/5*MANU!AO21)+(2/3*'Weight '!$B$8*MANU!BD21)+(0*'Weight '!$B$9*MANU!BS21)+('Weight '!$B$10*0*MANU!CH21)+('Weight '!$B$11*2/5*MANU!CW21)+('Weight '!$B$14*4/5*MANU!DL21)+('Weight '!$B$15*MANU!EA21)+('Weight '!$B$16*MANU!EP21)</f>
        <v>46.708624069424218</v>
      </c>
      <c r="H42" s="1">
        <f>('Weight '!$B$3*MANU!L21)+('Weight '!$B$4*MANU!AA21)+('Weight '!$B$5*4/5*MANU!AP21)+(2/3*'Weight '!$B$8*MANU!BE21)+(0*'Weight '!$B$9*MANU!BT21)+('Weight '!$B$10*0*MANU!CI21)+('Weight '!$B$11*2/5*MANU!CX21)+('Weight '!$B$14*4/5*MANU!DM21)+('Weight '!$B$15*MANU!EB21)+('Weight '!$B$16*MANU!EQ21)</f>
        <v>39.17551327708594</v>
      </c>
      <c r="I42" s="1">
        <f>('Weight '!$B$3*MANU!M21)+('Weight '!$B$4*MANU!AB21)+('Weight '!$B$5*4/5*MANU!AQ21)+(2/3*'Weight '!$B$8*MANU!BF21)+(0*'Weight '!$B$9*MANU!BU21)+('Weight '!$B$10*0*MANU!CJ21)+('Weight '!$B$11*2/5*MANU!CY21)+('Weight '!$B$14*4/5*MANU!DN21)+('Weight '!$B$15*MANU!EC21)+('Weight '!$B$16*MANU!ER21)</f>
        <v>39.307373796513112</v>
      </c>
      <c r="J42" s="1">
        <f>('Weight '!$B$3*MANU!N21)+('Weight '!$B$4*MANU!AC21)+('Weight '!$B$5*4/5*MANU!AR21)+(2/3*'Weight '!$B$8*MANU!BG21)+(0*'Weight '!$B$9*MANU!BV21)+('Weight '!$B$10*0*MANU!CK21)+('Weight '!$B$11*2/5*MANU!CZ21)+('Weight '!$B$14*4/5*MANU!DO21)+('Weight '!$B$15*MANU!ED21)+('Weight '!$B$16*MANU!ES21)</f>
        <v>38.791666666666615</v>
      </c>
      <c r="K42" s="1">
        <f>('Weight '!$B$3*MANU!O21)+('Weight '!$B$4*MANU!AD21)+('Weight '!$B$5*4/5*MANU!AS21)+(2/3*'Weight '!$B$8*MANU!BH21)+(0*'Weight '!$B$9*MANU!BW21)+('Weight '!$B$10*0*MANU!CL21)+('Weight '!$B$11*2/5*MANU!DA21)+('Weight '!$B$14*4/5*MANU!DP21)+('Weight '!$B$15*MANU!EE21)+('Weight '!$B$16*MANU!ET21)</f>
        <v>41.627268718101156</v>
      </c>
      <c r="L42" s="1">
        <f>('Weight '!$B$3*MANU!P21)+('Weight '!$B$4*MANU!AE21)+('Weight '!$B$5*4/5*MANU!AT21)+(2/3*'Weight '!$B$8*MANU!BI21)+(0*'Weight '!$B$9*MANU!BX21)+('Weight '!$B$10*0*MANU!CM21)+('Weight '!$B$11*2/5*MANU!DB21)+('Weight '!$B$14*4/5*MANU!DQ21)+('Weight '!$B$15*MANU!EF21)+('Weight '!$B$16*MANU!EU21)</f>
        <v>35.859567749498893</v>
      </c>
      <c r="M42" s="1">
        <f>('Weight '!$B$3*MANU!Q21)+('Weight '!$B$4*MANU!AF21)+('Weight '!$B$5*4/5*MANU!AU21)+(2/3*'Weight '!$B$8*MANU!BJ21)+(0*'Weight '!$B$9*MANU!BY21)+('Weight '!$B$10*0*MANU!CN21)+('Weight '!$B$11*2/5*MANU!DC21)+('Weight '!$B$14*4/5*MANU!DR21)+('Weight '!$B$15*MANU!EG21)+('Weight '!$B$16*MANU!EV21)</f>
        <v>30.001210056190295</v>
      </c>
      <c r="N42" s="1">
        <f>('Weight '!$B$3*MANU!R21)+('Weight '!$B$4*MANU!AG21)+('Weight '!$B$5*4/5*MANU!AV21)+(2/3*'Weight '!$B$8*MANU!BK21)+(0*'Weight '!$B$9*MANU!BZ21)+('Weight '!$B$10*0*MANU!CO21)+('Weight '!$B$11*2/5*MANU!DD21)+('Weight '!$B$14*4/5*MANU!DS21)+('Weight '!$B$15*MANU!EH21)+('Weight '!$B$16*MANU!EW21)</f>
        <v>38.768939393939363</v>
      </c>
      <c r="O42" s="1">
        <f>('Weight '!$B$3*MANU!S21)+('Weight '!$B$4*MANU!AH21)+('Weight '!$B$5*4/5*MANU!AW21)+(2/3*'Weight '!$B$8*MANU!BL21)+(0*'Weight '!$B$9*MANU!CA21)+('Weight '!$B$10*0*MANU!CP21)+('Weight '!$B$11*2/5*MANU!DE21)+('Weight '!$B$14*4/5*MANU!DT21)+('Weight '!$B$15*MANU!EI21)+('Weight '!$B$16*MANU!EX21)</f>
        <v>44.945472938796122</v>
      </c>
      <c r="P42" s="1">
        <f>('Weight '!$B$3*MANU!T21)+('Weight '!$B$4*MANU!AI21)+('Weight '!$B$5*4/5*MANU!AX21)+(2/3*'Weight '!$B$8*MANU!BM21)+(0*'Weight '!$B$9*MANU!CB21)+('Weight '!$B$10*0*MANU!CQ21)+('Weight '!$B$11*2/5*MANU!DF21)+('Weight '!$B$14*4/5*MANU!DU21)+('Weight '!$B$15*MANU!EJ21)+('Weight '!$B$16*MANU!EY21)</f>
        <v>30.196189445846844</v>
      </c>
    </row>
    <row r="43" spans="1:16" ht="15">
      <c r="A43" s="1" t="s">
        <v>546</v>
      </c>
      <c r="B43" s="1">
        <f>('Weight '!$B$3*MANU!F22)+('Weight '!$B$4*MANU!U22)+('Weight '!$B$5*4/5*MANU!AJ22)+(2/3*'Weight '!$B$8*MANU!AY22)+(0*'Weight '!$B$9*MANU!BN22)+('Weight '!$B$10*0*MANU!CC22)+('Weight '!$B$11*2/5*MANU!CR22)+('Weight '!$B$14*4/5*MANU!DG22)+('Weight '!$B$15*MANU!DV22)+('Weight '!$B$16*MANU!EK22)</f>
        <v>39.87862669245645</v>
      </c>
      <c r="C43" s="1">
        <f>('Weight '!$B$3*MANU!G22)+('Weight '!$B$4*MANU!V22)+('Weight '!$B$5*4/5*MANU!AK22)+(2/3*'Weight '!$B$8*MANU!AZ22)+(0*'Weight '!$B$9*MANU!BO22)+('Weight '!$B$10*0*MANU!CD22)+('Weight '!$B$11*2/5*MANU!CS22)+('Weight '!$B$14*4/5*MANU!DH22)+('Weight '!$B$15*MANU!DW22)+('Weight '!$B$16*MANU!EL22)</f>
        <v>31.684216589861737</v>
      </c>
      <c r="D43" s="1">
        <f>('Weight '!$B$3*MANU!H22)+('Weight '!$B$4*MANU!W22)+('Weight '!$B$5*4/5*MANU!AL22)+(2/3*'Weight '!$B$8*MANU!BA22)+(0*'Weight '!$B$9*MANU!BP22)+('Weight '!$B$10*0*MANU!CE22)+('Weight '!$B$11*2/5*MANU!CT22)+('Weight '!$B$14*4/5*MANU!DI22)+('Weight '!$B$15*MANU!DX22)+('Weight '!$B$16*MANU!EM22)</f>
        <v>26.694645420614382</v>
      </c>
      <c r="E43" s="1">
        <f>('Weight '!$B$3*MANU!I22)+('Weight '!$B$4*MANU!X22)+('Weight '!$B$5*4/5*MANU!AM22)+(2/3*'Weight '!$B$8*MANU!BB22)+(0*'Weight '!$B$9*MANU!BQ22)+('Weight '!$B$10*0*MANU!CF22)+('Weight '!$B$11*2/5*MANU!CU22)+('Weight '!$B$14*4/5*MANU!DJ22)+('Weight '!$B$15*MANU!DY22)+('Weight '!$B$16*MANU!EN22)</f>
        <v>23.191323953823922</v>
      </c>
      <c r="F43" s="1">
        <f>('Weight '!$B$3*MANU!J22)+('Weight '!$B$4*MANU!Y22)+('Weight '!$B$5*4/5*MANU!AN22)+(2/3*'Weight '!$B$8*MANU!BC22)+(0*'Weight '!$B$9*MANU!BR22)+('Weight '!$B$10*0*MANU!CG22)+('Weight '!$B$11*2/5*MANU!CV22)+('Weight '!$B$14*4/5*MANU!DK22)+('Weight '!$B$15*MANU!DZ22)+('Weight '!$B$16*MANU!EO22)</f>
        <v>17.85298850574711</v>
      </c>
      <c r="G43" s="1">
        <f>('Weight '!$B$3*MANU!K22)+('Weight '!$B$4*MANU!Z22)+('Weight '!$B$5*4/5*MANU!AO22)+(2/3*'Weight '!$B$8*MANU!BD22)+(0*'Weight '!$B$9*MANU!BS22)+('Weight '!$B$10*0*MANU!CH22)+('Weight '!$B$11*2/5*MANU!CW22)+('Weight '!$B$14*4/5*MANU!DL22)+('Weight '!$B$15*MANU!EA22)+('Weight '!$B$16*MANU!EP22)</f>
        <v>27.930641258318179</v>
      </c>
      <c r="H43" s="1">
        <f>('Weight '!$B$3*MANU!L22)+('Weight '!$B$4*MANU!AA22)+('Weight '!$B$5*4/5*MANU!AP22)+(2/3*'Weight '!$B$8*MANU!BE22)+(0*'Weight '!$B$9*MANU!BT22)+('Weight '!$B$10*0*MANU!CI22)+('Weight '!$B$11*2/5*MANU!CX22)+('Weight '!$B$14*4/5*MANU!DM22)+('Weight '!$B$15*MANU!EB22)+('Weight '!$B$16*MANU!EQ22)</f>
        <v>0</v>
      </c>
      <c r="I43" s="1">
        <f>('Weight '!$B$3*MANU!M22)+('Weight '!$B$4*MANU!AB22)+('Weight '!$B$5*4/5*MANU!AQ22)+(2/3*'Weight '!$B$8*MANU!BF22)+(0*'Weight '!$B$9*MANU!BU22)+('Weight '!$B$10*0*MANU!CJ22)+('Weight '!$B$11*2/5*MANU!CY22)+('Weight '!$B$14*4/5*MANU!DN22)+('Weight '!$B$15*MANU!EC22)+('Weight '!$B$16*MANU!ER22)</f>
        <v>0</v>
      </c>
      <c r="J43" s="1">
        <f>('Weight '!$B$3*MANU!N22)+('Weight '!$B$4*MANU!AC22)+('Weight '!$B$5*4/5*MANU!AR22)+(2/3*'Weight '!$B$8*MANU!BG22)+(0*'Weight '!$B$9*MANU!BV22)+('Weight '!$B$10*0*MANU!CK22)+('Weight '!$B$11*2/5*MANU!CZ22)+('Weight '!$B$14*4/5*MANU!DO22)+('Weight '!$B$15*MANU!ED22)+('Weight '!$B$16*MANU!ES22)</f>
        <v>0</v>
      </c>
      <c r="K43" s="1">
        <f>('Weight '!$B$3*MANU!O22)+('Weight '!$B$4*MANU!AD22)+('Weight '!$B$5*4/5*MANU!AS22)+(2/3*'Weight '!$B$8*MANU!BH22)+(0*'Weight '!$B$9*MANU!BW22)+('Weight '!$B$10*0*MANU!CL22)+('Weight '!$B$11*2/5*MANU!DA22)+('Weight '!$B$14*4/5*MANU!DP22)+('Weight '!$B$15*MANU!EE22)+('Weight '!$B$16*MANU!ET22)</f>
        <v>0</v>
      </c>
      <c r="L43" s="1">
        <f>('Weight '!$B$3*MANU!P22)+('Weight '!$B$4*MANU!AE22)+('Weight '!$B$5*4/5*MANU!AT22)+(2/3*'Weight '!$B$8*MANU!BI22)+(0*'Weight '!$B$9*MANU!BX22)+('Weight '!$B$10*0*MANU!CM22)+('Weight '!$B$11*2/5*MANU!DB22)+('Weight '!$B$14*4/5*MANU!DQ22)+('Weight '!$B$15*MANU!EF22)+('Weight '!$B$16*MANU!EU22)</f>
        <v>0</v>
      </c>
      <c r="M43" s="1">
        <f>('Weight '!$B$3*MANU!Q22)+('Weight '!$B$4*MANU!AF22)+('Weight '!$B$5*4/5*MANU!AU22)+(2/3*'Weight '!$B$8*MANU!BJ22)+(0*'Weight '!$B$9*MANU!BY22)+('Weight '!$B$10*0*MANU!CN22)+('Weight '!$B$11*2/5*MANU!DC22)+('Weight '!$B$14*4/5*MANU!DR22)+('Weight '!$B$15*MANU!EG22)+('Weight '!$B$16*MANU!EV22)</f>
        <v>0</v>
      </c>
      <c r="N43" s="1">
        <f>('Weight '!$B$3*MANU!R22)+('Weight '!$B$4*MANU!AG22)+('Weight '!$B$5*4/5*MANU!AV22)+(2/3*'Weight '!$B$8*MANU!BK22)+(0*'Weight '!$B$9*MANU!BZ22)+('Weight '!$B$10*0*MANU!CO22)+('Weight '!$B$11*2/5*MANU!DD22)+('Weight '!$B$14*4/5*MANU!DS22)+('Weight '!$B$15*MANU!EH22)+('Weight '!$B$16*MANU!EW22)</f>
        <v>0</v>
      </c>
      <c r="O43" s="1">
        <f>('Weight '!$B$3*MANU!S22)+('Weight '!$B$4*MANU!AH22)+('Weight '!$B$5*4/5*MANU!AW22)+(2/3*'Weight '!$B$8*MANU!BL22)+(0*'Weight '!$B$9*MANU!CA22)+('Weight '!$B$10*0*MANU!CP22)+('Weight '!$B$11*2/5*MANU!DE22)+('Weight '!$B$14*4/5*MANU!DT22)+('Weight '!$B$15*MANU!EI22)+('Weight '!$B$16*MANU!EX22)</f>
        <v>0</v>
      </c>
      <c r="P43" s="1">
        <f>('Weight '!$B$3*MANU!T22)+('Weight '!$B$4*MANU!AI22)+('Weight '!$B$5*4/5*MANU!AX22)+(2/3*'Weight '!$B$8*MANU!BM22)+(0*'Weight '!$B$9*MANU!CB22)+('Weight '!$B$10*0*MANU!CQ22)+('Weight '!$B$11*2/5*MANU!DF22)+('Weight '!$B$14*4/5*MANU!DU22)+('Weight '!$B$15*MANU!EJ22)+('Weight '!$B$16*MANU!EY22)</f>
        <v>0</v>
      </c>
    </row>
    <row r="44" spans="1:16" ht="15">
      <c r="A44" s="1" t="s">
        <v>551</v>
      </c>
      <c r="B44" s="1">
        <f>('Weight '!$B$3*MANU!F23)+('Weight '!$B$4*MANU!U23)+('Weight '!$B$5*4/5*MANU!AJ23)+(2/3*'Weight '!$B$8*MANU!AY23)+(0*'Weight '!$B$9*MANU!BN23)+('Weight '!$B$10*0*MANU!CC23)+('Weight '!$B$11*2/5*MANU!CR23)+('Weight '!$B$14*4/5*MANU!DG23)+('Weight '!$B$15*MANU!DV23)+('Weight '!$B$16*MANU!EK23)</f>
        <v>56.639320495683343</v>
      </c>
      <c r="C44" s="1">
        <f>('Weight '!$B$3*MANU!G23)+('Weight '!$B$4*MANU!V23)+('Weight '!$B$5*4/5*MANU!AK23)+(2/3*'Weight '!$B$8*MANU!AZ23)+(0*'Weight '!$B$9*MANU!BO23)+('Weight '!$B$10*0*MANU!CD23)+('Weight '!$B$11*2/5*MANU!CS23)+('Weight '!$B$14*4/5*MANU!DH23)+('Weight '!$B$15*MANU!DW23)+('Weight '!$B$16*MANU!EL23)</f>
        <v>56.069571297535404</v>
      </c>
      <c r="D44" s="1">
        <f>('Weight '!$B$3*MANU!H23)+('Weight '!$B$4*MANU!W23)+('Weight '!$B$5*4/5*MANU!AL23)+(2/3*'Weight '!$B$8*MANU!BA23)+(0*'Weight '!$B$9*MANU!BP23)+('Weight '!$B$10*0*MANU!CE23)+('Weight '!$B$11*2/5*MANU!CT23)+('Weight '!$B$14*4/5*MANU!DI23)+('Weight '!$B$15*MANU!DX23)+('Weight '!$B$16*MANU!EM23)</f>
        <v>58.997083449221677</v>
      </c>
      <c r="E44" s="1">
        <f>('Weight '!$B$3*MANU!I23)+('Weight '!$B$4*MANU!X23)+('Weight '!$B$5*4/5*MANU!AM23)+(2/3*'Weight '!$B$8*MANU!BB23)+(0*'Weight '!$B$9*MANU!BQ23)+('Weight '!$B$10*0*MANU!CF23)+('Weight '!$B$11*2/5*MANU!CU23)+('Weight '!$B$14*4/5*MANU!DJ23)+('Weight '!$B$15*MANU!DY23)+('Weight '!$B$16*MANU!EN23)</f>
        <v>60.740505811329236</v>
      </c>
      <c r="F44" s="1">
        <f>('Weight '!$B$3*MANU!J23)+('Weight '!$B$4*MANU!Y23)+('Weight '!$B$5*4/5*MANU!AN23)+(2/3*'Weight '!$B$8*MANU!BC23)+(0*'Weight '!$B$9*MANU!BR23)+('Weight '!$B$10*0*MANU!CG23)+('Weight '!$B$11*2/5*MANU!CV23)+('Weight '!$B$14*4/5*MANU!DK23)+('Weight '!$B$15*MANU!DZ23)+('Weight '!$B$16*MANU!EO23)</f>
        <v>52.659215871847422</v>
      </c>
      <c r="G44" s="1">
        <f>('Weight '!$B$3*MANU!K23)+('Weight '!$B$4*MANU!Z23)+('Weight '!$B$5*4/5*MANU!AO23)+(2/3*'Weight '!$B$8*MANU!BD23)+(0*'Weight '!$B$9*MANU!BS23)+('Weight '!$B$10*0*MANU!CH23)+('Weight '!$B$11*2/5*MANU!CW23)+('Weight '!$B$14*4/5*MANU!DL23)+('Weight '!$B$15*MANU!EA23)+('Weight '!$B$16*MANU!EP23)</f>
        <v>56.845458705101777</v>
      </c>
      <c r="H44" s="1">
        <f>('Weight '!$B$3*MANU!L23)+('Weight '!$B$4*MANU!AA23)+('Weight '!$B$5*4/5*MANU!AP23)+(2/3*'Weight '!$B$8*MANU!BE23)+(0*'Weight '!$B$9*MANU!BT23)+('Weight '!$B$10*0*MANU!CI23)+('Weight '!$B$11*2/5*MANU!CX23)+('Weight '!$B$14*4/5*MANU!DM23)+('Weight '!$B$15*MANU!EB23)+('Weight '!$B$16*MANU!EQ23)</f>
        <v>51.97161661974765</v>
      </c>
      <c r="I44" s="1">
        <f>('Weight '!$B$3*MANU!M23)+('Weight '!$B$4*MANU!AB23)+('Weight '!$B$5*4/5*MANU!AQ23)+(2/3*'Weight '!$B$8*MANU!BF23)+(0*'Weight '!$B$9*MANU!BU23)+('Weight '!$B$10*0*MANU!CJ23)+('Weight '!$B$11*2/5*MANU!CY23)+('Weight '!$B$14*4/5*MANU!DN23)+('Weight '!$B$15*MANU!EC23)+('Weight '!$B$16*MANU!ER23)</f>
        <v>52.692268660301394</v>
      </c>
      <c r="J44" s="1">
        <f>('Weight '!$B$3*MANU!N23)+('Weight '!$B$4*MANU!AC23)+('Weight '!$B$5*4/5*MANU!AR23)+(2/3*'Weight '!$B$8*MANU!BG23)+(0*'Weight '!$B$9*MANU!BV23)+('Weight '!$B$10*0*MANU!CK23)+('Weight '!$B$11*2/5*MANU!CZ23)+('Weight '!$B$14*4/5*MANU!DO23)+('Weight '!$B$15*MANU!ED23)+('Weight '!$B$16*MANU!ES23)</f>
        <v>58.290135885950534</v>
      </c>
      <c r="K44" s="1">
        <f>('Weight '!$B$3*MANU!O23)+('Weight '!$B$4*MANU!AD23)+('Weight '!$B$5*4/5*MANU!AS23)+(2/3*'Weight '!$B$8*MANU!BH23)+(0*'Weight '!$B$9*MANU!BW23)+('Weight '!$B$10*0*MANU!CL23)+('Weight '!$B$11*2/5*MANU!DA23)+('Weight '!$B$14*4/5*MANU!DP23)+('Weight '!$B$15*MANU!EE23)+('Weight '!$B$16*MANU!ET23)</f>
        <v>49.570677787894539</v>
      </c>
      <c r="L44" s="1">
        <f>('Weight '!$B$3*MANU!P23)+('Weight '!$B$4*MANU!AE23)+('Weight '!$B$5*4/5*MANU!AT23)+(2/3*'Weight '!$B$8*MANU!BI23)+(0*'Weight '!$B$9*MANU!BX23)+('Weight '!$B$10*0*MANU!CM23)+('Weight '!$B$11*2/5*MANU!DB23)+('Weight '!$B$14*4/5*MANU!DQ23)+('Weight '!$B$15*MANU!EF23)+('Weight '!$B$16*MANU!EU23)</f>
        <v>46.726845726567262</v>
      </c>
      <c r="M44" s="1">
        <f>('Weight '!$B$3*MANU!Q23)+('Weight '!$B$4*MANU!AF23)+('Weight '!$B$5*4/5*MANU!AU23)+(2/3*'Weight '!$B$8*MANU!BJ23)+(0*'Weight '!$B$9*MANU!BY23)+('Weight '!$B$10*0*MANU!CN23)+('Weight '!$B$11*2/5*MANU!DC23)+('Weight '!$B$14*4/5*MANU!DR23)+('Weight '!$B$15*MANU!EG23)+('Weight '!$B$16*MANU!EV23)</f>
        <v>46.368682300751544</v>
      </c>
      <c r="N44" s="1">
        <f>('Weight '!$B$3*MANU!R23)+('Weight '!$B$4*MANU!AG23)+('Weight '!$B$5*4/5*MANU!AV23)+(2/3*'Weight '!$B$8*MANU!BK23)+(0*'Weight '!$B$9*MANU!BZ23)+('Weight '!$B$10*0*MANU!CO23)+('Weight '!$B$11*2/5*MANU!DD23)+('Weight '!$B$14*4/5*MANU!DS23)+('Weight '!$B$15*MANU!EH23)+('Weight '!$B$16*MANU!EW23)</f>
        <v>43.337260101010067</v>
      </c>
      <c r="O44" s="1">
        <f>('Weight '!$B$3*MANU!S23)+('Weight '!$B$4*MANU!AH23)+('Weight '!$B$5*4/5*MANU!AW23)+(2/3*'Weight '!$B$8*MANU!BL23)+(0*'Weight '!$B$9*MANU!CA23)+('Weight '!$B$10*0*MANU!CP23)+('Weight '!$B$11*2/5*MANU!DE23)+('Weight '!$B$14*4/5*MANU!DT23)+('Weight '!$B$15*MANU!EI23)+('Weight '!$B$16*MANU!EX23)</f>
        <v>46.767246741785812</v>
      </c>
      <c r="P44" s="1">
        <f>('Weight '!$B$3*MANU!T23)+('Weight '!$B$4*MANU!AI23)+('Weight '!$B$5*4/5*MANU!AX23)+(2/3*'Weight '!$B$8*MANU!BM23)+(0*'Weight '!$B$9*MANU!CB23)+('Weight '!$B$10*0*MANU!CQ23)+('Weight '!$B$11*2/5*MANU!DF23)+('Weight '!$B$14*4/5*MANU!DU23)+('Weight '!$B$15*MANU!EJ23)+('Weight '!$B$16*MANU!EY23)</f>
        <v>50.012945924132332</v>
      </c>
    </row>
    <row r="45" spans="1:16" ht="15">
      <c r="A45" s="1" t="s">
        <v>961</v>
      </c>
      <c r="B45" s="1">
        <f>('Weight '!$B$3*MANU!F24)+('Weight '!$B$4*MANU!U24)+('Weight '!$B$5*4/5*MANU!AJ24)+(2/3*'Weight '!$B$8*MANU!AY24)+(0*'Weight '!$B$9*MANU!BN24)+('Weight '!$B$10*0*MANU!CC24)+('Weight '!$B$11*2/5*MANU!CR24)+('Weight '!$B$14*4/5*MANU!DG24)+('Weight '!$B$15*MANU!DV24)+('Weight '!$B$16*MANU!EK24)</f>
        <v>54.34321449598287</v>
      </c>
      <c r="C45" s="1">
        <f>('Weight '!$B$3*MANU!G24)+('Weight '!$B$4*MANU!V24)+('Weight '!$B$5*4/5*MANU!AK24)+(2/3*'Weight '!$B$8*MANU!AZ24)+(0*'Weight '!$B$9*MANU!BO24)+('Weight '!$B$10*0*MANU!CD24)+('Weight '!$B$11*2/5*MANU!CS24)+('Weight '!$B$14*4/5*MANU!DH24)+('Weight '!$B$15*MANU!DW24)+('Weight '!$B$16*MANU!EL24)</f>
        <v>53.107115241815706</v>
      </c>
      <c r="D45" s="1">
        <f>('Weight '!$B$3*MANU!H24)+('Weight '!$B$4*MANU!W24)+('Weight '!$B$5*4/5*MANU!AL24)+(2/3*'Weight '!$B$8*MANU!BA24)+(0*'Weight '!$B$9*MANU!BP24)+('Weight '!$B$10*0*MANU!CE24)+('Weight '!$B$11*2/5*MANU!CT24)+('Weight '!$B$14*4/5*MANU!DI24)+('Weight '!$B$15*MANU!DX24)+('Weight '!$B$16*MANU!EM24)</f>
        <v>49.453199848174421</v>
      </c>
      <c r="E45" s="1">
        <f>('Weight '!$B$3*MANU!I24)+('Weight '!$B$4*MANU!X24)+('Weight '!$B$5*4/5*MANU!AM24)+(2/3*'Weight '!$B$8*MANU!BB24)+(0*'Weight '!$B$9*MANU!BQ24)+('Weight '!$B$10*0*MANU!CF24)+('Weight '!$B$11*2/5*MANU!CU24)+('Weight '!$B$14*4/5*MANU!DJ24)+('Weight '!$B$15*MANU!DY24)+('Weight '!$B$16*MANU!EN24)</f>
        <v>44.247134692465345</v>
      </c>
      <c r="F45" s="1">
        <f>('Weight '!$B$3*MANU!J24)+('Weight '!$B$4*MANU!Y24)+('Weight '!$B$5*4/5*MANU!AN24)+(2/3*'Weight '!$B$8*MANU!BC24)+(0*'Weight '!$B$9*MANU!BR24)+('Weight '!$B$10*0*MANU!CG24)+('Weight '!$B$11*2/5*MANU!CV24)+('Weight '!$B$14*4/5*MANU!DK24)+('Weight '!$B$15*MANU!DZ24)+('Weight '!$B$16*MANU!EO24)</f>
        <v>44.379033751636477</v>
      </c>
      <c r="G45" s="1">
        <f>('Weight '!$B$3*MANU!K24)+('Weight '!$B$4*MANU!Z24)+('Weight '!$B$5*4/5*MANU!AO24)+(2/3*'Weight '!$B$8*MANU!BD24)+(0*'Weight '!$B$9*MANU!BS24)+('Weight '!$B$10*0*MANU!CH24)+('Weight '!$B$11*2/5*MANU!CW24)+('Weight '!$B$14*4/5*MANU!DL24)+('Weight '!$B$15*MANU!EA24)+('Weight '!$B$16*MANU!EP24)</f>
        <v>42.430979398851719</v>
      </c>
      <c r="H45" s="1">
        <f>('Weight '!$B$3*MANU!L24)+('Weight '!$B$4*MANU!AA24)+('Weight '!$B$5*4/5*MANU!AP24)+(2/3*'Weight '!$B$8*MANU!BE24)+(0*'Weight '!$B$9*MANU!BT24)+('Weight '!$B$10*0*MANU!CI24)+('Weight '!$B$11*2/5*MANU!CX24)+('Weight '!$B$14*4/5*MANU!DM24)+('Weight '!$B$15*MANU!EB24)+('Weight '!$B$16*MANU!EQ24)</f>
        <v>41.07695765465548</v>
      </c>
      <c r="I45" s="1">
        <f>('Weight '!$B$3*MANU!M24)+('Weight '!$B$4*MANU!AB24)+('Weight '!$B$5*4/5*MANU!AQ24)+(2/3*'Weight '!$B$8*MANU!BF24)+(0*'Weight '!$B$9*MANU!BU24)+('Weight '!$B$10*0*MANU!CJ24)+('Weight '!$B$11*2/5*MANU!CY24)+('Weight '!$B$14*4/5*MANU!DN24)+('Weight '!$B$15*MANU!EC24)+('Weight '!$B$16*MANU!ER24)</f>
        <v>41.457772873756454</v>
      </c>
      <c r="J45" s="1">
        <f>('Weight '!$B$3*MANU!N24)+('Weight '!$B$4*MANU!AC24)+('Weight '!$B$5*4/5*MANU!AR24)+(2/3*'Weight '!$B$8*MANU!BG24)+(0*'Weight '!$B$9*MANU!BV24)+('Weight '!$B$10*0*MANU!CK24)+('Weight '!$B$11*2/5*MANU!CZ24)+('Weight '!$B$14*4/5*MANU!DO24)+('Weight '!$B$15*MANU!ED24)+('Weight '!$B$16*MANU!ES24)</f>
        <v>37.936344848398505</v>
      </c>
      <c r="K45" s="1">
        <f>('Weight '!$B$3*MANU!O24)+('Weight '!$B$4*MANU!AD24)+('Weight '!$B$5*4/5*MANU!AS24)+(2/3*'Weight '!$B$8*MANU!BH24)+(0*'Weight '!$B$9*MANU!BW24)+('Weight '!$B$10*0*MANU!CL24)+('Weight '!$B$11*2/5*MANU!DA24)+('Weight '!$B$14*4/5*MANU!DP24)+('Weight '!$B$15*MANU!EE24)+('Weight '!$B$16*MANU!ET24)</f>
        <v>34.529256715167016</v>
      </c>
      <c r="L45" s="1">
        <f>('Weight '!$B$3*MANU!P24)+('Weight '!$B$4*MANU!AE24)+('Weight '!$B$5*4/5*MANU!AT24)+(2/3*'Weight '!$B$8*MANU!BI24)+(0*'Weight '!$B$9*MANU!BX24)+('Weight '!$B$10*0*MANU!CM24)+('Weight '!$B$11*2/5*MANU!DB24)+('Weight '!$B$14*4/5*MANU!DQ24)+('Weight '!$B$15*MANU!EF24)+('Weight '!$B$16*MANU!EU24)</f>
        <v>27.170750042584711</v>
      </c>
      <c r="M45" s="1">
        <f>('Weight '!$B$3*MANU!Q24)+('Weight '!$B$4*MANU!AF24)+('Weight '!$B$5*4/5*MANU!AU24)+(2/3*'Weight '!$B$8*MANU!BJ24)+(0*'Weight '!$B$9*MANU!BY24)+('Weight '!$B$10*0*MANU!CN24)+('Weight '!$B$11*2/5*MANU!DC24)+('Weight '!$B$14*4/5*MANU!DR24)+('Weight '!$B$15*MANU!EG24)+('Weight '!$B$16*MANU!EV24)</f>
        <v>31.949344501571325</v>
      </c>
      <c r="N45" s="1">
        <f>('Weight '!$B$3*MANU!R24)+('Weight '!$B$4*MANU!AG24)+('Weight '!$B$5*4/5*MANU!AV24)+(2/3*'Weight '!$B$8*MANU!BK24)+(0*'Weight '!$B$9*MANU!BZ24)+('Weight '!$B$10*0*MANU!CO24)+('Weight '!$B$11*2/5*MANU!DD24)+('Weight '!$B$14*4/5*MANU!DS24)+('Weight '!$B$15*MANU!EH24)+('Weight '!$B$16*MANU!EW24)</f>
        <v>29.30666666666664</v>
      </c>
      <c r="O45" s="1">
        <f>('Weight '!$B$3*MANU!S24)+('Weight '!$B$4*MANU!AH24)+('Weight '!$B$5*4/5*MANU!AW24)+(2/3*'Weight '!$B$8*MANU!BL24)+(0*'Weight '!$B$9*MANU!CA24)+('Weight '!$B$10*0*MANU!CP24)+('Weight '!$B$11*2/5*MANU!DE24)+('Weight '!$B$14*4/5*MANU!DT24)+('Weight '!$B$15*MANU!EI24)+('Weight '!$B$16*MANU!EX24)</f>
        <v>37.549670000182786</v>
      </c>
      <c r="P45" s="1">
        <f>('Weight '!$B$3*MANU!T24)+('Weight '!$B$4*MANU!AI24)+('Weight '!$B$5*4/5*MANU!AX24)+(2/3*'Weight '!$B$8*MANU!BM24)+(0*'Weight '!$B$9*MANU!CB24)+('Weight '!$B$10*0*MANU!CQ24)+('Weight '!$B$11*2/5*MANU!DF24)+('Weight '!$B$14*4/5*MANU!DU24)+('Weight '!$B$15*MANU!EJ24)+('Weight '!$B$16*MANU!EY24)</f>
        <v>0</v>
      </c>
    </row>
    <row r="46" spans="1:16" ht="15">
      <c r="A46" s="1" t="s">
        <v>809</v>
      </c>
      <c r="B46" s="1">
        <f>('Weight '!$B$3*MANU!F25)+('Weight '!$B$4*MANU!U25)+('Weight '!$B$5*4/5*MANU!AJ25)+(2/3*'Weight '!$B$8*MANU!AY25)+(0*'Weight '!$B$9*MANU!BN25)+('Weight '!$B$10*0*MANU!CC25)+('Weight '!$B$11*2/5*MANU!CR25)+('Weight '!$B$14*4/5*MANU!DG25)+('Weight '!$B$15*MANU!DV25)+('Weight '!$B$16*MANU!EK25)</f>
        <v>29.746023947665805</v>
      </c>
      <c r="C46" s="1">
        <f>('Weight '!$B$3*MANU!G25)+('Weight '!$B$4*MANU!V25)+('Weight '!$B$5*4/5*MANU!AK25)+(2/3*'Weight '!$B$8*MANU!AZ25)+(0*'Weight '!$B$9*MANU!BO25)+('Weight '!$B$10*0*MANU!CD25)+('Weight '!$B$11*2/5*MANU!CS25)+('Weight '!$B$14*4/5*MANU!DH25)+('Weight '!$B$15*MANU!DW25)+('Weight '!$B$16*MANU!EL25)</f>
        <v>21.108254783234752</v>
      </c>
      <c r="D46" s="1">
        <f>('Weight '!$B$3*MANU!H25)+('Weight '!$B$4*MANU!W25)+('Weight '!$B$5*4/5*MANU!AL25)+(2/3*'Weight '!$B$8*MANU!BA25)+(0*'Weight '!$B$9*MANU!BP25)+('Weight '!$B$10*0*MANU!CE25)+('Weight '!$B$11*2/5*MANU!CT25)+('Weight '!$B$14*4/5*MANU!DI25)+('Weight '!$B$15*MANU!DX25)+('Weight '!$B$16*MANU!EM25)</f>
        <v>23.222672998094172</v>
      </c>
      <c r="E46" s="1">
        <f>('Weight '!$B$3*MANU!I25)+('Weight '!$B$4*MANU!X25)+('Weight '!$B$5*4/5*MANU!AM25)+(2/3*'Weight '!$B$8*MANU!BB25)+(0*'Weight '!$B$9*MANU!BQ25)+('Weight '!$B$10*0*MANU!CF25)+('Weight '!$B$11*2/5*MANU!CU25)+('Weight '!$B$14*4/5*MANU!DJ25)+('Weight '!$B$15*MANU!DY25)+('Weight '!$B$16*MANU!EN25)</f>
        <v>24.11724284263466</v>
      </c>
      <c r="F46" s="1">
        <f>('Weight '!$B$3*MANU!J25)+('Weight '!$B$4*MANU!Y25)+('Weight '!$B$5*4/5*MANU!AN25)+(2/3*'Weight '!$B$8*MANU!BC25)+(0*'Weight '!$B$9*MANU!BR25)+('Weight '!$B$10*0*MANU!CG25)+('Weight '!$B$11*2/5*MANU!CV25)+('Weight '!$B$14*4/5*MANU!DK25)+('Weight '!$B$15*MANU!DZ25)+('Weight '!$B$16*MANU!EO25)</f>
        <v>20.955074793193596</v>
      </c>
      <c r="G46" s="1">
        <f>('Weight '!$B$3*MANU!K25)+('Weight '!$B$4*MANU!Z25)+('Weight '!$B$5*4/5*MANU!AO25)+(2/3*'Weight '!$B$8*MANU!BD25)+(0*'Weight '!$B$9*MANU!BS25)+('Weight '!$B$10*0*MANU!CH25)+('Weight '!$B$11*2/5*MANU!CW25)+('Weight '!$B$14*4/5*MANU!DL25)+('Weight '!$B$15*MANU!EA25)+('Weight '!$B$16*MANU!EP25)</f>
        <v>17.739747878195409</v>
      </c>
      <c r="H46" s="1">
        <f>('Weight '!$B$3*MANU!L25)+('Weight '!$B$4*MANU!AA25)+('Weight '!$B$5*4/5*MANU!AP25)+(2/3*'Weight '!$B$8*MANU!BE25)+(0*'Weight '!$B$9*MANU!BT25)+('Weight '!$B$10*0*MANU!CI25)+('Weight '!$B$11*2/5*MANU!CX25)+('Weight '!$B$14*4/5*MANU!DM25)+('Weight '!$B$15*MANU!EB25)+('Weight '!$B$16*MANU!EQ25)</f>
        <v>15.406630124471834</v>
      </c>
      <c r="I46" s="1">
        <f>('Weight '!$B$3*MANU!M25)+('Weight '!$B$4*MANU!AB25)+('Weight '!$B$5*4/5*MANU!AQ25)+(2/3*'Weight '!$B$8*MANU!BF25)+(0*'Weight '!$B$9*MANU!BU25)+('Weight '!$B$10*0*MANU!CJ25)+('Weight '!$B$11*2/5*MANU!CY25)+('Weight '!$B$14*4/5*MANU!DN25)+('Weight '!$B$15*MANU!EC25)+('Weight '!$B$16*MANU!ER25)</f>
        <v>8.5680344679917191</v>
      </c>
      <c r="J46" s="1">
        <f>('Weight '!$B$3*MANU!N25)+('Weight '!$B$4*MANU!AC25)+('Weight '!$B$5*4/5*MANU!AR25)+(2/3*'Weight '!$B$8*MANU!BG25)+(0*'Weight '!$B$9*MANU!BV25)+('Weight '!$B$10*0*MANU!CK25)+('Weight '!$B$11*2/5*MANU!CZ25)+('Weight '!$B$14*4/5*MANU!DO25)+('Weight '!$B$15*MANU!ED25)+('Weight '!$B$16*MANU!ES25)</f>
        <v>13.769227535258999</v>
      </c>
      <c r="K46" s="1">
        <f>('Weight '!$B$3*MANU!O25)+('Weight '!$B$4*MANU!AD25)+('Weight '!$B$5*4/5*MANU!AS25)+(2/3*'Weight '!$B$8*MANU!BH25)+(0*'Weight '!$B$9*MANU!BW25)+('Weight '!$B$10*0*MANU!CL25)+('Weight '!$B$11*2/5*MANU!DA25)+('Weight '!$B$14*4/5*MANU!DP25)+('Weight '!$B$15*MANU!EE25)+('Weight '!$B$16*MANU!ET25)</f>
        <v>13.553532678937117</v>
      </c>
      <c r="L46" s="1">
        <f>('Weight '!$B$3*MANU!P25)+('Weight '!$B$4*MANU!AE25)+('Weight '!$B$5*4/5*MANU!AT25)+(2/3*'Weight '!$B$8*MANU!BI25)+(0*'Weight '!$B$9*MANU!BX25)+('Weight '!$B$10*0*MANU!CM25)+('Weight '!$B$11*2/5*MANU!DB25)+('Weight '!$B$14*4/5*MANU!DQ25)+('Weight '!$B$15*MANU!EF25)+('Weight '!$B$16*MANU!EU25)</f>
        <v>15.705182301989572</v>
      </c>
      <c r="M46" s="1">
        <f>('Weight '!$B$3*MANU!Q25)+('Weight '!$B$4*MANU!AF25)+('Weight '!$B$5*4/5*MANU!AU25)+(2/3*'Weight '!$B$8*MANU!BJ25)+(0*'Weight '!$B$9*MANU!BY25)+('Weight '!$B$10*0*MANU!CN25)+('Weight '!$B$11*2/5*MANU!DC25)+('Weight '!$B$14*4/5*MANU!DR25)+('Weight '!$B$15*MANU!EG25)+('Weight '!$B$16*MANU!EV25)</f>
        <v>0</v>
      </c>
      <c r="N46" s="1">
        <f>('Weight '!$B$3*MANU!R25)+('Weight '!$B$4*MANU!AG25)+('Weight '!$B$5*4/5*MANU!AV25)+(2/3*'Weight '!$B$8*MANU!BK25)+(0*'Weight '!$B$9*MANU!BZ25)+('Weight '!$B$10*0*MANU!CO25)+('Weight '!$B$11*2/5*MANU!DD25)+('Weight '!$B$14*4/5*MANU!DS25)+('Weight '!$B$15*MANU!EH25)+('Weight '!$B$16*MANU!EW25)</f>
        <v>0</v>
      </c>
      <c r="O46" s="1">
        <f>('Weight '!$B$3*MANU!S25)+('Weight '!$B$4*MANU!AH25)+('Weight '!$B$5*4/5*MANU!AW25)+(2/3*'Weight '!$B$8*MANU!BL25)+(0*'Weight '!$B$9*MANU!CA25)+('Weight '!$B$10*0*MANU!CP25)+('Weight '!$B$11*2/5*MANU!DE25)+('Weight '!$B$14*4/5*MANU!DT25)+('Weight '!$B$15*MANU!EI25)+('Weight '!$B$16*MANU!EX25)</f>
        <v>0</v>
      </c>
      <c r="P46" s="1">
        <f>('Weight '!$B$3*MANU!T25)+('Weight '!$B$4*MANU!AI25)+('Weight '!$B$5*4/5*MANU!AX25)+(2/3*'Weight '!$B$8*MANU!BM25)+(0*'Weight '!$B$9*MANU!CB25)+('Weight '!$B$10*0*MANU!CQ25)+('Weight '!$B$11*2/5*MANU!DF25)+('Weight '!$B$14*4/5*MANU!DU25)+('Weight '!$B$15*MANU!EJ25)+('Weight '!$B$16*MANU!EY25)</f>
        <v>0</v>
      </c>
    </row>
    <row r="47" spans="1:16" ht="15">
      <c r="A47" s="1" t="s">
        <v>529</v>
      </c>
      <c r="B47" s="1">
        <f>('Weight '!$B$3*MANU!F26)+('Weight '!$B$4*MANU!U26)+('Weight '!$B$5*4/5*MANU!AJ26)+(2/3*'Weight '!$B$8*MANU!AY26)+(0*'Weight '!$B$9*MANU!BN26)+('Weight '!$B$10*0*MANU!CC26)+('Weight '!$B$11*2/5*MANU!CR26)+('Weight '!$B$14*4/5*MANU!DG26)+('Weight '!$B$15*MANU!DV26)+('Weight '!$B$16*MANU!EK26)</f>
        <v>56.677577161579499</v>
      </c>
      <c r="C47" s="1">
        <f>('Weight '!$B$3*MANU!G26)+('Weight '!$B$4*MANU!V26)+('Weight '!$B$5*4/5*MANU!AK26)+(2/3*'Weight '!$B$8*MANU!AZ26)+(0*'Weight '!$B$9*MANU!BO26)+('Weight '!$B$10*0*MANU!CD26)+('Weight '!$B$11*2/5*MANU!CS26)+('Weight '!$B$14*4/5*MANU!DH26)+('Weight '!$B$15*MANU!DW26)+('Weight '!$B$16*MANU!EL26)</f>
        <v>52.068060087514823</v>
      </c>
      <c r="D47" s="1">
        <f>('Weight '!$B$3*MANU!H26)+('Weight '!$B$4*MANU!W26)+('Weight '!$B$5*4/5*MANU!AL26)+(2/3*'Weight '!$B$8*MANU!BA26)+(0*'Weight '!$B$9*MANU!BP26)+('Weight '!$B$10*0*MANU!CE26)+('Weight '!$B$11*2/5*MANU!CT26)+('Weight '!$B$14*4/5*MANU!DI26)+('Weight '!$B$15*MANU!DX26)+('Weight '!$B$16*MANU!EM26)</f>
        <v>49.535235820857324</v>
      </c>
      <c r="E47" s="1">
        <f>('Weight '!$B$3*MANU!I26)+('Weight '!$B$4*MANU!X26)+('Weight '!$B$5*4/5*MANU!AM26)+(2/3*'Weight '!$B$8*MANU!BB26)+(0*'Weight '!$B$9*MANU!BQ26)+('Weight '!$B$10*0*MANU!CF26)+('Weight '!$B$11*2/5*MANU!CU26)+('Weight '!$B$14*4/5*MANU!DJ26)+('Weight '!$B$15*MANU!DY26)+('Weight '!$B$16*MANU!EN26)</f>
        <v>50.369466542541147</v>
      </c>
      <c r="F47" s="1">
        <f>('Weight '!$B$3*MANU!J26)+('Weight '!$B$4*MANU!Y26)+('Weight '!$B$5*4/5*MANU!AN26)+(2/3*'Weight '!$B$8*MANU!BC26)+(0*'Weight '!$B$9*MANU!BR26)+('Weight '!$B$10*0*MANU!CG26)+('Weight '!$B$11*2/5*MANU!CV26)+('Weight '!$B$14*4/5*MANU!DK26)+('Weight '!$B$15*MANU!DZ26)+('Weight '!$B$16*MANU!EO26)</f>
        <v>49.447068019699572</v>
      </c>
      <c r="G47" s="1">
        <f>('Weight '!$B$3*MANU!K26)+('Weight '!$B$4*MANU!Z26)+('Weight '!$B$5*4/5*MANU!AO26)+(2/3*'Weight '!$B$8*MANU!BD26)+(0*'Weight '!$B$9*MANU!BS26)+('Weight '!$B$10*0*MANU!CH26)+('Weight '!$B$11*2/5*MANU!CW26)+('Weight '!$B$14*4/5*MANU!DL26)+('Weight '!$B$15*MANU!EA26)+('Weight '!$B$16*MANU!EP26)</f>
        <v>50.883618219651133</v>
      </c>
      <c r="H47" s="1">
        <f>('Weight '!$B$3*MANU!L26)+('Weight '!$B$4*MANU!AA26)+('Weight '!$B$5*4/5*MANU!AP26)+(2/3*'Weight '!$B$8*MANU!BE26)+(0*'Weight '!$B$9*MANU!BT26)+('Weight '!$B$10*0*MANU!CI26)+('Weight '!$B$11*2/5*MANU!CX26)+('Weight '!$B$14*4/5*MANU!DM26)+('Weight '!$B$15*MANU!EB26)+('Weight '!$B$16*MANU!EQ26)</f>
        <v>55.500094955091804</v>
      </c>
      <c r="I47" s="1">
        <f>('Weight '!$B$3*MANU!M26)+('Weight '!$B$4*MANU!AB26)+('Weight '!$B$5*4/5*MANU!AQ26)+(2/3*'Weight '!$B$8*MANU!BF26)+(0*'Weight '!$B$9*MANU!BU26)+('Weight '!$B$10*0*MANU!CJ26)+('Weight '!$B$11*2/5*MANU!CY26)+('Weight '!$B$14*4/5*MANU!DN26)+('Weight '!$B$15*MANU!EC26)+('Weight '!$B$16*MANU!ER26)</f>
        <v>56.085441812286035</v>
      </c>
      <c r="J47" s="1">
        <f>('Weight '!$B$3*MANU!N26)+('Weight '!$B$4*MANU!AC26)+('Weight '!$B$5*4/5*MANU!AR26)+(2/3*'Weight '!$B$8*MANU!BG26)+(0*'Weight '!$B$9*MANU!BV26)+('Weight '!$B$10*0*MANU!CK26)+('Weight '!$B$11*2/5*MANU!CZ26)+('Weight '!$B$14*4/5*MANU!DO26)+('Weight '!$B$15*MANU!ED26)+('Weight '!$B$16*MANU!ES26)</f>
        <v>60.31773480345705</v>
      </c>
      <c r="K47" s="1">
        <f>('Weight '!$B$3*MANU!O26)+('Weight '!$B$4*MANU!AD26)+('Weight '!$B$5*4/5*MANU!AS26)+(2/3*'Weight '!$B$8*MANU!BH26)+(0*'Weight '!$B$9*MANU!BW26)+('Weight '!$B$10*0*MANU!CL26)+('Weight '!$B$11*2/5*MANU!DA26)+('Weight '!$B$14*4/5*MANU!DP26)+('Weight '!$B$15*MANU!EE26)+('Weight '!$B$16*MANU!ET26)</f>
        <v>55.300862274540407</v>
      </c>
      <c r="L47" s="1">
        <f>('Weight '!$B$3*MANU!P26)+('Weight '!$B$4*MANU!AE26)+('Weight '!$B$5*4/5*MANU!AT26)+(2/3*'Weight '!$B$8*MANU!BI26)+(0*'Weight '!$B$9*MANU!BX26)+('Weight '!$B$10*0*MANU!CM26)+('Weight '!$B$11*2/5*MANU!DB26)+('Weight '!$B$14*4/5*MANU!DQ26)+('Weight '!$B$15*MANU!EF26)+('Weight '!$B$16*MANU!EU26)</f>
        <v>53.26455018701499</v>
      </c>
      <c r="M47" s="1">
        <f>('Weight '!$B$3*MANU!Q26)+('Weight '!$B$4*MANU!AF26)+('Weight '!$B$5*4/5*MANU!AU26)+(2/3*'Weight '!$B$8*MANU!BJ26)+(0*'Weight '!$B$9*MANU!BY26)+('Weight '!$B$10*0*MANU!CN26)+('Weight '!$B$11*2/5*MANU!DC26)+('Weight '!$B$14*4/5*MANU!DR26)+('Weight '!$B$15*MANU!EG26)+('Weight '!$B$16*MANU!EV26)</f>
        <v>56.299645756616464</v>
      </c>
      <c r="N47" s="1">
        <f>('Weight '!$B$3*MANU!R26)+('Weight '!$B$4*MANU!AG26)+('Weight '!$B$5*4/5*MANU!AV26)+(2/3*'Weight '!$B$8*MANU!BK26)+(0*'Weight '!$B$9*MANU!BZ26)+('Weight '!$B$10*0*MANU!CO26)+('Weight '!$B$11*2/5*MANU!DD26)+('Weight '!$B$14*4/5*MANU!DS26)+('Weight '!$B$15*MANU!EH26)+('Weight '!$B$16*MANU!EW26)</f>
        <v>49.249242424242404</v>
      </c>
      <c r="O47" s="1">
        <f>('Weight '!$B$3*MANU!S26)+('Weight '!$B$4*MANU!AH26)+('Weight '!$B$5*4/5*MANU!AW26)+(2/3*'Weight '!$B$8*MANU!BL26)+(0*'Weight '!$B$9*MANU!CA26)+('Weight '!$B$10*0*MANU!CP26)+('Weight '!$B$11*2/5*MANU!DE26)+('Weight '!$B$14*4/5*MANU!DT26)+('Weight '!$B$15*MANU!EI26)+('Weight '!$B$16*MANU!EX26)</f>
        <v>55.495903421259356</v>
      </c>
      <c r="P47" s="1">
        <f>('Weight '!$B$3*MANU!T26)+('Weight '!$B$4*MANU!AI26)+('Weight '!$B$5*4/5*MANU!AX26)+(2/3*'Weight '!$B$8*MANU!BM26)+(0*'Weight '!$B$9*MANU!CB26)+('Weight '!$B$10*0*MANU!CQ26)+('Weight '!$B$11*2/5*MANU!DF26)+('Weight '!$B$14*4/5*MANU!DU26)+('Weight '!$B$15*MANU!EJ26)+('Weight '!$B$16*MANU!EY26)</f>
        <v>50.247542372881334</v>
      </c>
    </row>
    <row r="48" spans="1:16" ht="15">
      <c r="A48" s="1" t="s">
        <v>963</v>
      </c>
      <c r="B48" s="1">
        <f>('Weight '!$B$3*MANU!F27)+('Weight '!$B$4*MANU!U27)+('Weight '!$B$5*4/5*MANU!AJ27)+(2/3*'Weight '!$B$8*MANU!AY27)+(0*'Weight '!$B$9*MANU!BN27)+('Weight '!$B$10*0*MANU!CC27)+('Weight '!$B$11*2/5*MANU!CR27)+('Weight '!$B$14*4/5*MANU!DG27)+('Weight '!$B$15*MANU!DV27)+('Weight '!$B$16*MANU!EK27)</f>
        <v>50.2717801458531</v>
      </c>
      <c r="C48" s="1">
        <f>('Weight '!$B$3*MANU!G27)+('Weight '!$B$4*MANU!V27)+('Weight '!$B$5*4/5*MANU!AK27)+(2/3*'Weight '!$B$8*MANU!AZ27)+(0*'Weight '!$B$9*MANU!BO27)+('Weight '!$B$10*0*MANU!CD27)+('Weight '!$B$11*2/5*MANU!CS27)+('Weight '!$B$14*4/5*MANU!DH27)+('Weight '!$B$15*MANU!DW27)+('Weight '!$B$16*MANU!EL27)</f>
        <v>53.283778452043144</v>
      </c>
      <c r="D48" s="1">
        <f>('Weight '!$B$3*MANU!H27)+('Weight '!$B$4*MANU!W27)+('Weight '!$B$5*4/5*MANU!AL27)+(2/3*'Weight '!$B$8*MANU!BA27)+(0*'Weight '!$B$9*MANU!BP27)+('Weight '!$B$10*0*MANU!CE27)+('Weight '!$B$11*2/5*MANU!CT27)+('Weight '!$B$14*4/5*MANU!DI27)+('Weight '!$B$15*MANU!DX27)+('Weight '!$B$16*MANU!EM27)</f>
        <v>44.690813891751738</v>
      </c>
      <c r="E48" s="1">
        <f>('Weight '!$B$3*MANU!I27)+('Weight '!$B$4*MANU!X27)+('Weight '!$B$5*4/5*MANU!AM27)+(2/3*'Weight '!$B$8*MANU!BB27)+(0*'Weight '!$B$9*MANU!BQ27)+('Weight '!$B$10*0*MANU!CF27)+('Weight '!$B$11*2/5*MANU!CU27)+('Weight '!$B$14*4/5*MANU!DJ27)+('Weight '!$B$15*MANU!DY27)+('Weight '!$B$16*MANU!EN27)</f>
        <v>47.031916729026328</v>
      </c>
      <c r="F48" s="1">
        <f>('Weight '!$B$3*MANU!J27)+('Weight '!$B$4*MANU!Y27)+('Weight '!$B$5*4/5*MANU!AN27)+(2/3*'Weight '!$B$8*MANU!BC27)+(0*'Weight '!$B$9*MANU!BR27)+('Weight '!$B$10*0*MANU!CG27)+('Weight '!$B$11*2/5*MANU!CV27)+('Weight '!$B$14*4/5*MANU!DK27)+('Weight '!$B$15*MANU!DZ27)+('Weight '!$B$16*MANU!EO27)</f>
        <v>51.189552054659934</v>
      </c>
      <c r="G48" s="1">
        <f>('Weight '!$B$3*MANU!K27)+('Weight '!$B$4*MANU!Z27)+('Weight '!$B$5*4/5*MANU!AO27)+(2/3*'Weight '!$B$8*MANU!BD27)+(0*'Weight '!$B$9*MANU!BS27)+('Weight '!$B$10*0*MANU!CH27)+('Weight '!$B$11*2/5*MANU!CW27)+('Weight '!$B$14*4/5*MANU!DL27)+('Weight '!$B$15*MANU!EA27)+('Weight '!$B$16*MANU!EP27)</f>
        <v>50.372252439609618</v>
      </c>
      <c r="H48" s="1">
        <f>('Weight '!$B$3*MANU!L27)+('Weight '!$B$4*MANU!AA27)+('Weight '!$B$5*4/5*MANU!AP27)+(2/3*'Weight '!$B$8*MANU!BE27)+(0*'Weight '!$B$9*MANU!BT27)+('Weight '!$B$10*0*MANU!CI27)+('Weight '!$B$11*2/5*MANU!CX27)+('Weight '!$B$14*4/5*MANU!DM27)+('Weight '!$B$15*MANU!EB27)+('Weight '!$B$16*MANU!EQ27)</f>
        <v>48.449271134273658</v>
      </c>
      <c r="I48" s="1">
        <f>('Weight '!$B$3*MANU!M27)+('Weight '!$B$4*MANU!AB27)+('Weight '!$B$5*4/5*MANU!AQ27)+(2/3*'Weight '!$B$8*MANU!BF27)+(0*'Weight '!$B$9*MANU!BU27)+('Weight '!$B$10*0*MANU!CJ27)+('Weight '!$B$11*2/5*MANU!CY27)+('Weight '!$B$14*4/5*MANU!DN27)+('Weight '!$B$15*MANU!EC27)+('Weight '!$B$16*MANU!ER27)</f>
        <v>47.440299967583577</v>
      </c>
      <c r="J48" s="1">
        <f>('Weight '!$B$3*MANU!N27)+('Weight '!$B$4*MANU!AC27)+('Weight '!$B$5*4/5*MANU!AR27)+(2/3*'Weight '!$B$8*MANU!BG27)+(0*'Weight '!$B$9*MANU!BV27)+('Weight '!$B$10*0*MANU!CK27)+('Weight '!$B$11*2/5*MANU!CZ27)+('Weight '!$B$14*4/5*MANU!DO27)+('Weight '!$B$15*MANU!ED27)+('Weight '!$B$16*MANU!ES27)</f>
        <v>50.543109506267363</v>
      </c>
      <c r="K48" s="1">
        <f>('Weight '!$B$3*MANU!O27)+('Weight '!$B$4*MANU!AD27)+('Weight '!$B$5*4/5*MANU!AS27)+(2/3*'Weight '!$B$8*MANU!BH27)+(0*'Weight '!$B$9*MANU!BW27)+('Weight '!$B$10*0*MANU!CL27)+('Weight '!$B$11*2/5*MANU!DA27)+('Weight '!$B$14*4/5*MANU!DP27)+('Weight '!$B$15*MANU!EE27)+('Weight '!$B$16*MANU!ET27)</f>
        <v>53.752694068678451</v>
      </c>
      <c r="L48" s="1">
        <f>('Weight '!$B$3*MANU!P27)+('Weight '!$B$4*MANU!AE27)+('Weight '!$B$5*4/5*MANU!AT27)+(2/3*'Weight '!$B$8*MANU!BI27)+(0*'Weight '!$B$9*MANU!BX27)+('Weight '!$B$10*0*MANU!CM27)+('Weight '!$B$11*2/5*MANU!DB27)+('Weight '!$B$14*4/5*MANU!DQ27)+('Weight '!$B$15*MANU!EF27)+('Weight '!$B$16*MANU!EU27)</f>
        <v>50.485893168145324</v>
      </c>
      <c r="M48" s="1">
        <f>('Weight '!$B$3*MANU!Q27)+('Weight '!$B$4*MANU!AF27)+('Weight '!$B$5*4/5*MANU!AU27)+(2/3*'Weight '!$B$8*MANU!BJ27)+(0*'Weight '!$B$9*MANU!BY27)+('Weight '!$B$10*0*MANU!CN27)+('Weight '!$B$11*2/5*MANU!DC27)+('Weight '!$B$14*4/5*MANU!DR27)+('Weight '!$B$15*MANU!EG27)+('Weight '!$B$16*MANU!EV27)</f>
        <v>37.408082994164104</v>
      </c>
      <c r="N48" s="1">
        <f>('Weight '!$B$3*MANU!R27)+('Weight '!$B$4*MANU!AG27)+('Weight '!$B$5*4/5*MANU!AV27)+(2/3*'Weight '!$B$8*MANU!BK27)+(0*'Weight '!$B$9*MANU!BZ27)+('Weight '!$B$10*0*MANU!CO27)+('Weight '!$B$11*2/5*MANU!DD27)+('Weight '!$B$14*4/5*MANU!DS27)+('Weight '!$B$15*MANU!EH27)+('Weight '!$B$16*MANU!EW27)</f>
        <v>36.04790362642818</v>
      </c>
      <c r="O48" s="1">
        <f>('Weight '!$B$3*MANU!S27)+('Weight '!$B$4*MANU!AH27)+('Weight '!$B$5*4/5*MANU!AW27)+(2/3*'Weight '!$B$8*MANU!BL27)+(0*'Weight '!$B$9*MANU!CA27)+('Weight '!$B$10*0*MANU!CP27)+('Weight '!$B$11*2/5*MANU!DE27)+('Weight '!$B$14*4/5*MANU!DT27)+('Weight '!$B$15*MANU!EI27)+('Weight '!$B$16*MANU!EX27)</f>
        <v>24.705728169025729</v>
      </c>
      <c r="P48" s="1">
        <f>('Weight '!$B$3*MANU!T27)+('Weight '!$B$4*MANU!AI27)+('Weight '!$B$5*4/5*MANU!AX27)+(2/3*'Weight '!$B$8*MANU!BM27)+(0*'Weight '!$B$9*MANU!CB27)+('Weight '!$B$10*0*MANU!CQ27)+('Weight '!$B$11*2/5*MANU!DF27)+('Weight '!$B$14*4/5*MANU!DU27)+('Weight '!$B$15*MANU!EJ27)+('Weight '!$B$16*MANU!EY27)</f>
        <v>0</v>
      </c>
    </row>
    <row r="49" spans="1:16" ht="15">
      <c r="A49" s="1" t="s">
        <v>897</v>
      </c>
      <c r="B49" s="1">
        <f>('Weight '!$B$3*MANU!F28)+('Weight '!$B$4*MANU!U28)+('Weight '!$B$5*4/5*MANU!AJ28)+(2/3*'Weight '!$B$8*MANU!AY28)+(0*'Weight '!$B$9*MANU!BN28)+('Weight '!$B$10*0*MANU!CC28)+('Weight '!$B$11*2/5*MANU!CR28)+('Weight '!$B$14*4/5*MANU!DG28)+('Weight '!$B$15*MANU!DV28)+('Weight '!$B$16*MANU!EK28)</f>
        <v>38.289742358613893</v>
      </c>
      <c r="C49" s="1">
        <f>('Weight '!$B$3*MANU!G28)+('Weight '!$B$4*MANU!V28)+('Weight '!$B$5*4/5*MANU!AK28)+(2/3*'Weight '!$B$8*MANU!AZ28)+(0*'Weight '!$B$9*MANU!BO28)+('Weight '!$B$10*0*MANU!CD28)+('Weight '!$B$11*2/5*MANU!CS28)+('Weight '!$B$14*4/5*MANU!DH28)+('Weight '!$B$15*MANU!DW28)+('Weight '!$B$16*MANU!EL28)</f>
        <v>23.991991020310863</v>
      </c>
      <c r="D49" s="1">
        <f>('Weight '!$B$3*MANU!H28)+('Weight '!$B$4*MANU!W28)+('Weight '!$B$5*4/5*MANU!AL28)+(2/3*'Weight '!$B$8*MANU!BA28)+(0*'Weight '!$B$9*MANU!BP28)+('Weight '!$B$10*0*MANU!CE28)+('Weight '!$B$11*2/5*MANU!CT28)+('Weight '!$B$14*4/5*MANU!DI28)+('Weight '!$B$15*MANU!DX28)+('Weight '!$B$16*MANU!EM28)</f>
        <v>20.553009513355288</v>
      </c>
      <c r="E49" s="1">
        <f>('Weight '!$B$3*MANU!I28)+('Weight '!$B$4*MANU!X28)+('Weight '!$B$5*4/5*MANU!AM28)+(2/3*'Weight '!$B$8*MANU!BB28)+(0*'Weight '!$B$9*MANU!BQ28)+('Weight '!$B$10*0*MANU!CF28)+('Weight '!$B$11*2/5*MANU!CU28)+('Weight '!$B$14*4/5*MANU!DJ28)+('Weight '!$B$15*MANU!DY28)+('Weight '!$B$16*MANU!EN28)</f>
        <v>19.847633395303081</v>
      </c>
      <c r="F49" s="1">
        <f>('Weight '!$B$3*MANU!J28)+('Weight '!$B$4*MANU!Y28)+('Weight '!$B$5*4/5*MANU!AN28)+(2/3*'Weight '!$B$8*MANU!BC28)+(0*'Weight '!$B$9*MANU!BR28)+('Weight '!$B$10*0*MANU!CG28)+('Weight '!$B$11*2/5*MANU!CV28)+('Weight '!$B$14*4/5*MANU!DK28)+('Weight '!$B$15*MANU!DZ28)+('Weight '!$B$16*MANU!EO28)</f>
        <v>21.465973283901501</v>
      </c>
      <c r="G49" s="1">
        <f>('Weight '!$B$3*MANU!K28)+('Weight '!$B$4*MANU!Z28)+('Weight '!$B$5*4/5*MANU!AO28)+(2/3*'Weight '!$B$8*MANU!BD28)+(0*'Weight '!$B$9*MANU!BS28)+('Weight '!$B$10*0*MANU!CH28)+('Weight '!$B$11*2/5*MANU!CW28)+('Weight '!$B$14*4/5*MANU!DL28)+('Weight '!$B$15*MANU!EA28)+('Weight '!$B$16*MANU!EP28)</f>
        <v>17.79328208023858</v>
      </c>
      <c r="H49" s="1">
        <f>('Weight '!$B$3*MANU!L28)+('Weight '!$B$4*MANU!AA28)+('Weight '!$B$5*4/5*MANU!AP28)+(2/3*'Weight '!$B$8*MANU!BE28)+(0*'Weight '!$B$9*MANU!BT28)+('Weight '!$B$10*0*MANU!CI28)+('Weight '!$B$11*2/5*MANU!CX28)+('Weight '!$B$14*4/5*MANU!DM28)+('Weight '!$B$15*MANU!EB28)+('Weight '!$B$16*MANU!EQ28)</f>
        <v>27.398753358882857</v>
      </c>
      <c r="I49" s="1">
        <f>('Weight '!$B$3*MANU!M28)+('Weight '!$B$4*MANU!AB28)+('Weight '!$B$5*4/5*MANU!AQ28)+(2/3*'Weight '!$B$8*MANU!BF28)+(0*'Weight '!$B$9*MANU!BU28)+('Weight '!$B$10*0*MANU!CJ28)+('Weight '!$B$11*2/5*MANU!CY28)+('Weight '!$B$14*4/5*MANU!DN28)+('Weight '!$B$15*MANU!EC28)+('Weight '!$B$16*MANU!ER28)</f>
        <v>26.05538674650338</v>
      </c>
      <c r="J49" s="1">
        <f>('Weight '!$B$3*MANU!N28)+('Weight '!$B$4*MANU!AC28)+('Weight '!$B$5*4/5*MANU!AR28)+(2/3*'Weight '!$B$8*MANU!BG28)+(0*'Weight '!$B$9*MANU!BV28)+('Weight '!$B$10*0*MANU!CK28)+('Weight '!$B$11*2/5*MANU!CZ28)+('Weight '!$B$14*4/5*MANU!DO28)+('Weight '!$B$15*MANU!ED28)+('Weight '!$B$16*MANU!ES28)</f>
        <v>25.215081521739098</v>
      </c>
      <c r="K49" s="1">
        <f>('Weight '!$B$3*MANU!O28)+('Weight '!$B$4*MANU!AD28)+('Weight '!$B$5*4/5*MANU!AS28)+(2/3*'Weight '!$B$8*MANU!BH28)+(0*'Weight '!$B$9*MANU!BW28)+('Weight '!$B$10*0*MANU!CL28)+('Weight '!$B$11*2/5*MANU!DA28)+('Weight '!$B$14*4/5*MANU!DP28)+('Weight '!$B$15*MANU!EE28)+('Weight '!$B$16*MANU!ET28)</f>
        <v>20.756912662089981</v>
      </c>
      <c r="L49" s="1">
        <f>('Weight '!$B$3*MANU!P28)+('Weight '!$B$4*MANU!AE28)+('Weight '!$B$5*4/5*MANU!AT28)+(2/3*'Weight '!$B$8*MANU!BI28)+(0*'Weight '!$B$9*MANU!BX28)+('Weight '!$B$10*0*MANU!CM28)+('Weight '!$B$11*2/5*MANU!DB28)+('Weight '!$B$14*4/5*MANU!DQ28)+('Weight '!$B$15*MANU!EF28)+('Weight '!$B$16*MANU!EU28)</f>
        <v>20.448635680425454</v>
      </c>
      <c r="M49" s="1">
        <f>('Weight '!$B$3*MANU!Q28)+('Weight '!$B$4*MANU!AF28)+('Weight '!$B$5*4/5*MANU!AU28)+(2/3*'Weight '!$B$8*MANU!BJ28)+(0*'Weight '!$B$9*MANU!BY28)+('Weight '!$B$10*0*MANU!CN28)+('Weight '!$B$11*2/5*MANU!DC28)+('Weight '!$B$14*4/5*MANU!DR28)+('Weight '!$B$15*MANU!EG28)+('Weight '!$B$16*MANU!EV28)</f>
        <v>0</v>
      </c>
      <c r="N49" s="1">
        <f>('Weight '!$B$3*MANU!R28)+('Weight '!$B$4*MANU!AG28)+('Weight '!$B$5*4/5*MANU!AV28)+(2/3*'Weight '!$B$8*MANU!BK28)+(0*'Weight '!$B$9*MANU!BZ28)+('Weight '!$B$10*0*MANU!CO28)+('Weight '!$B$11*2/5*MANU!DD28)+('Weight '!$B$14*4/5*MANU!DS28)+('Weight '!$B$15*MANU!EH28)+('Weight '!$B$16*MANU!EW28)</f>
        <v>0</v>
      </c>
      <c r="O49" s="1">
        <f>('Weight '!$B$3*MANU!S28)+('Weight '!$B$4*MANU!AH28)+('Weight '!$B$5*4/5*MANU!AW28)+(2/3*'Weight '!$B$8*MANU!BL28)+(0*'Weight '!$B$9*MANU!CA28)+('Weight '!$B$10*0*MANU!CP28)+('Weight '!$B$11*2/5*MANU!DE28)+('Weight '!$B$14*4/5*MANU!DT28)+('Weight '!$B$15*MANU!EI28)+('Weight '!$B$16*MANU!EX28)</f>
        <v>0</v>
      </c>
      <c r="P49" s="1">
        <f>('Weight '!$B$3*MANU!T28)+('Weight '!$B$4*MANU!AI28)+('Weight '!$B$5*4/5*MANU!AX28)+(2/3*'Weight '!$B$8*MANU!BM28)+(0*'Weight '!$B$9*MANU!CB28)+('Weight '!$B$10*0*MANU!CQ28)+('Weight '!$B$11*2/5*MANU!DF28)+('Weight '!$B$14*4/5*MANU!DU28)+('Weight '!$B$15*MANU!EJ28)+('Weight '!$B$16*MANU!EY28)</f>
        <v>0</v>
      </c>
    </row>
  </sheetData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7e345fef-4693-4cf2-82d0-d48fd251576b}">
  <sheetPr codeName="Sheet3"/>
  <dimension ref="A3:EZ436"/>
  <sheetViews>
    <sheetView workbookViewId="0" topLeftCell="A1">
      <selection pane="topLeft" activeCell="B5" sqref="B5:C434"/>
    </sheetView>
  </sheetViews>
  <sheetFormatPr defaultColWidth="8.83428571428571" defaultRowHeight="15"/>
  <cols>
    <col min="1" max="1" width="8.85714285714286" style="1" customWidth="1"/>
    <col min="2" max="2" width="36.5714285714286" style="1" customWidth="1"/>
    <col min="3" max="3" width="8.85714285714286" style="1" customWidth="1"/>
    <col min="4" max="6" width="19.5714285714286" style="1" hidden="1" customWidth="1"/>
    <col min="7" max="7" width="15.1428571428571" style="1" bestFit="1" customWidth="1"/>
    <col min="8" max="20" width="8.85714285714286" style="1" customWidth="1"/>
    <col min="21" max="21" width="15.1428571428571" style="1" bestFit="1" customWidth="1"/>
    <col min="22" max="35" width="8.85714285714286" style="1" customWidth="1"/>
    <col min="36" max="36" width="18.5714285714286" style="1" bestFit="1" customWidth="1"/>
    <col min="37" max="49" width="8.85714285714286" style="1" customWidth="1"/>
    <col min="50" max="50" width="11" style="1" customWidth="1"/>
    <col min="51" max="155" width="8.85714285714286" style="1" customWidth="1"/>
    <col min="156" max="156" width="19.8571428571429" style="1" bestFit="1" customWidth="1"/>
    <col min="157" max="16384" width="8.85714285714286" style="1" customWidth="1"/>
  </cols>
  <sheetData>
    <row r="3" spans="1:81" ht="15">
      <c r="A3" s="1" t="s">
        <v>513</v>
      </c>
      <c r="G3" s="1">
        <v>0</v>
      </c>
      <c r="H3" s="18">
        <v>-1</v>
      </c>
      <c r="I3" s="18">
        <v>-2</v>
      </c>
      <c r="J3" s="18">
        <v>-3</v>
      </c>
      <c r="K3" s="18">
        <v>-4</v>
      </c>
      <c r="L3" s="18">
        <v>-5</v>
      </c>
      <c r="M3" s="18">
        <v>-6</v>
      </c>
      <c r="N3" s="18">
        <v>-8</v>
      </c>
      <c r="O3" s="18">
        <f>N3-1</f>
        <v>-9</v>
      </c>
      <c r="P3" s="18">
        <f t="shared" si="0" ref="P3:U3">O3-1</f>
        <v>-10</v>
      </c>
      <c r="Q3" s="18">
        <f t="shared" si="0"/>
        <v>-11</v>
      </c>
      <c r="R3" s="18">
        <f t="shared" si="0"/>
        <v>-12</v>
      </c>
      <c r="S3" s="18">
        <f t="shared" si="0"/>
        <v>-13</v>
      </c>
      <c r="T3" s="18">
        <f t="shared" si="0"/>
        <v>-14</v>
      </c>
      <c r="U3" s="18">
        <f t="shared" si="0"/>
        <v>-15</v>
      </c>
      <c r="V3" s="1">
        <v>0</v>
      </c>
      <c r="W3" s="1">
        <f>V3-1</f>
        <v>-1</v>
      </c>
      <c r="X3" s="1">
        <f t="shared" si="1" ref="X3:AJ3">W3-1</f>
        <v>-2</v>
      </c>
      <c r="Y3" s="1">
        <f t="shared" si="1"/>
        <v>-3</v>
      </c>
      <c r="Z3" s="1">
        <f t="shared" si="1"/>
        <v>-4</v>
      </c>
      <c r="AA3" s="1">
        <f t="shared" si="1"/>
        <v>-5</v>
      </c>
      <c r="AB3" s="1">
        <f t="shared" si="1"/>
        <v>-6</v>
      </c>
      <c r="AC3" s="1">
        <f t="shared" si="1"/>
        <v>-7</v>
      </c>
      <c r="AD3" s="1">
        <f t="shared" si="1"/>
        <v>-8</v>
      </c>
      <c r="AE3" s="1">
        <f>AD3-1</f>
        <v>-9</v>
      </c>
      <c r="AF3" s="1">
        <f t="shared" si="1"/>
        <v>-10</v>
      </c>
      <c r="AG3" s="1">
        <f t="shared" si="1"/>
        <v>-11</v>
      </c>
      <c r="AH3" s="1">
        <f t="shared" si="1"/>
        <v>-12</v>
      </c>
      <c r="AI3" s="1">
        <f t="shared" si="1"/>
        <v>-13</v>
      </c>
      <c r="AJ3" s="1">
        <f t="shared" si="1"/>
        <v>-14</v>
      </c>
      <c r="AK3" s="1">
        <v>0</v>
      </c>
      <c r="AL3" s="1">
        <f>AK3-1</f>
        <v>-1</v>
      </c>
      <c r="AM3" s="1">
        <f t="shared" si="2" ref="AM3:AY3">AL3-1</f>
        <v>-2</v>
      </c>
      <c r="AN3" s="1">
        <f t="shared" si="2"/>
        <v>-3</v>
      </c>
      <c r="AO3" s="1">
        <f t="shared" si="2"/>
        <v>-4</v>
      </c>
      <c r="AP3" s="1">
        <f t="shared" si="2"/>
        <v>-5</v>
      </c>
      <c r="AQ3" s="1">
        <f t="shared" si="2"/>
        <v>-6</v>
      </c>
      <c r="AR3" s="1">
        <f t="shared" si="2"/>
        <v>-7</v>
      </c>
      <c r="AS3" s="1">
        <f t="shared" si="2"/>
        <v>-8</v>
      </c>
      <c r="AT3" s="1">
        <f t="shared" si="2"/>
        <v>-9</v>
      </c>
      <c r="AU3" s="1">
        <f t="shared" si="2"/>
        <v>-10</v>
      </c>
      <c r="AV3" s="1">
        <f t="shared" si="2"/>
        <v>-11</v>
      </c>
      <c r="AW3" s="1">
        <f t="shared" si="2"/>
        <v>-12</v>
      </c>
      <c r="AX3" s="1">
        <f t="shared" si="2"/>
        <v>-13</v>
      </c>
      <c r="AY3" s="1">
        <f t="shared" si="2"/>
        <v>-14</v>
      </c>
      <c r="AZ3" s="1">
        <v>0</v>
      </c>
      <c r="BA3" s="1">
        <f>AZ3-1</f>
        <v>-1</v>
      </c>
      <c r="BB3" s="1">
        <f t="shared" si="3" ref="BB3:BN3">BA3-1</f>
        <v>-2</v>
      </c>
      <c r="BC3" s="1">
        <f t="shared" si="3"/>
        <v>-3</v>
      </c>
      <c r="BD3" s="1">
        <f t="shared" si="3"/>
        <v>-4</v>
      </c>
      <c r="BE3" s="1">
        <f t="shared" si="3"/>
        <v>-5</v>
      </c>
      <c r="BF3" s="1">
        <f t="shared" si="3"/>
        <v>-6</v>
      </c>
      <c r="BG3" s="1">
        <f t="shared" si="3"/>
        <v>-7</v>
      </c>
      <c r="BH3" s="1">
        <f t="shared" si="3"/>
        <v>-8</v>
      </c>
      <c r="BI3" s="1">
        <f t="shared" si="3"/>
        <v>-9</v>
      </c>
      <c r="BJ3" s="1">
        <f t="shared" si="3"/>
        <v>-10</v>
      </c>
      <c r="BK3" s="1">
        <f t="shared" si="3"/>
        <v>-11</v>
      </c>
      <c r="BL3" s="1">
        <f t="shared" si="3"/>
        <v>-12</v>
      </c>
      <c r="BM3" s="1">
        <f t="shared" si="3"/>
        <v>-13</v>
      </c>
      <c r="BN3" s="1">
        <f t="shared" si="3"/>
        <v>-14</v>
      </c>
      <c r="BO3" s="1">
        <v>0</v>
      </c>
      <c r="BP3" s="1">
        <f>BO3-1</f>
        <v>-1</v>
      </c>
      <c r="BQ3" s="1">
        <f t="shared" si="4" ref="BQ3:CC3">BP3-1</f>
        <v>-2</v>
      </c>
      <c r="BR3" s="1">
        <f t="shared" si="4"/>
        <v>-3</v>
      </c>
      <c r="BS3" s="1">
        <f t="shared" si="4"/>
        <v>-4</v>
      </c>
      <c r="BT3" s="1">
        <f t="shared" si="4"/>
        <v>-5</v>
      </c>
      <c r="BU3" s="1">
        <f t="shared" si="4"/>
        <v>-6</v>
      </c>
      <c r="BV3" s="1">
        <f t="shared" si="4"/>
        <v>-7</v>
      </c>
      <c r="BW3" s="1">
        <f>BV3-1</f>
        <v>-8</v>
      </c>
      <c r="BX3" s="1">
        <f t="shared" si="4"/>
        <v>-9</v>
      </c>
      <c r="BY3" s="1">
        <f t="shared" si="4"/>
        <v>-10</v>
      </c>
      <c r="BZ3" s="1">
        <f t="shared" si="4"/>
        <v>-11</v>
      </c>
      <c r="CA3" s="1">
        <f t="shared" si="4"/>
        <v>-12</v>
      </c>
      <c r="CB3" s="1">
        <f t="shared" si="4"/>
        <v>-13</v>
      </c>
      <c r="CC3" s="1">
        <f t="shared" si="4"/>
        <v>-14</v>
      </c>
    </row>
    <row r="4" spans="1:156" ht="15">
      <c r="A4" s="1" t="e">
        <f ca="1">_xll.TR("SCREEN(U(IN(indices(4387929/*S&amp;P 500*/))/*UNV:Public*/), IN(TR.NAICSSectorCode,""11"",""21"",""22"",""23"",""31-33"",""42"",""44-45"",""48-49"",""51"",""53"",""54"",""55"",""56"",""61"",""62"",""71"",""72"",""81"",""92""), CURN=USD)","TR.CommonN"&amp;"ame;TR.NAICSSectorCode;TR.TRESGCScore(SDate=0,EDate=-1,Period=FY0,Frq=FY);TR.TRESGEmissionsScore(SDate=0,EDate=-14,Period=FY0,Frq=FY);TR.TRESGResourceUseScore(SDate=0,EDate=-14,Period=FY0,Frq=FY);TR.TRESGInnovationScore(SDate=0,EDate=-14,Period=FY0,F"&amp;"rq=FY);TR.TRESGWorkforceScore(SDate=0,EDate=-14,Period=FY0,Frq=FY);TR.TRESGHumanRightsScore(SDate=0,EDate=-14,Period=FY0,Frq=FY);TR.TRESGCommunityScore(SDate=0,EDate=-14,Period=FY0,Frq=FY);TR.TRESGProductResponsibilityScore(SDate=0,EDate=-14,Period=F"&amp;"Y0,Frq=FY);TR.TRESGManagementScore(SDate=0,EDate=-14,Period=FY0,Frq=FY);TR.TRESGShareholdersScore(SDate=0,EDate=-14,Period=FY0,Frq=FY);TR.TRESGCSRStrategyScore(SDate=0,EDate=-14,Period=FY0,Frq=FY)","curn=USD RH=In CH=Fd;CalcDate;rfperiod SORTA=TR.NAI"&amp;"CSSectorCode")</f>
        <v>#NAME?</v>
      </c>
      <c r="B4" s="1" t="s">
        <v>514</v>
      </c>
      <c r="C4" s="1" t="s">
        <v>515</v>
      </c>
      <c r="D4" s="1" t="s">
        <v>516</v>
      </c>
      <c r="E4" s="1" t="s">
        <v>516</v>
      </c>
      <c r="F4" s="1" t="s">
        <v>516</v>
      </c>
      <c r="G4" s="1" t="s">
        <v>517</v>
      </c>
      <c r="H4" s="1" t="s">
        <v>517</v>
      </c>
      <c r="I4" s="1" t="s">
        <v>517</v>
      </c>
      <c r="J4" s="1" t="s">
        <v>517</v>
      </c>
      <c r="K4" s="1" t="s">
        <v>517</v>
      </c>
      <c r="L4" s="1" t="s">
        <v>517</v>
      </c>
      <c r="M4" s="1" t="s">
        <v>517</v>
      </c>
      <c r="N4" s="1" t="s">
        <v>517</v>
      </c>
      <c r="O4" s="1" t="s">
        <v>517</v>
      </c>
      <c r="P4" s="1" t="s">
        <v>517</v>
      </c>
      <c r="Q4" s="1" t="s">
        <v>517</v>
      </c>
      <c r="R4" s="1" t="s">
        <v>517</v>
      </c>
      <c r="S4" s="1" t="s">
        <v>517</v>
      </c>
      <c r="T4" s="1" t="s">
        <v>517</v>
      </c>
      <c r="U4" s="1" t="s">
        <v>517</v>
      </c>
      <c r="V4" s="1" t="s">
        <v>518</v>
      </c>
      <c r="W4" s="1" t="s">
        <v>518</v>
      </c>
      <c r="X4" s="1" t="s">
        <v>518</v>
      </c>
      <c r="Y4" s="1" t="s">
        <v>518</v>
      </c>
      <c r="Z4" s="1" t="s">
        <v>518</v>
      </c>
      <c r="AA4" s="1" t="s">
        <v>518</v>
      </c>
      <c r="AB4" s="1" t="s">
        <v>518</v>
      </c>
      <c r="AC4" s="1" t="s">
        <v>518</v>
      </c>
      <c r="AD4" s="1" t="s">
        <v>518</v>
      </c>
      <c r="AE4" s="1" t="s">
        <v>518</v>
      </c>
      <c r="AF4" s="1" t="s">
        <v>518</v>
      </c>
      <c r="AG4" s="1" t="s">
        <v>518</v>
      </c>
      <c r="AH4" s="1" t="s">
        <v>518</v>
      </c>
      <c r="AI4" s="1" t="s">
        <v>518</v>
      </c>
      <c r="AJ4" s="1" t="s">
        <v>518</v>
      </c>
      <c r="AK4" s="1" t="s">
        <v>519</v>
      </c>
      <c r="AL4" s="1" t="s">
        <v>519</v>
      </c>
      <c r="AM4" s="1" t="s">
        <v>519</v>
      </c>
      <c r="AN4" s="1" t="s">
        <v>519</v>
      </c>
      <c r="AO4" s="1" t="s">
        <v>519</v>
      </c>
      <c r="AP4" s="1" t="s">
        <v>519</v>
      </c>
      <c r="AQ4" s="1" t="s">
        <v>519</v>
      </c>
      <c r="AR4" s="1" t="s">
        <v>519</v>
      </c>
      <c r="AS4" s="1" t="s">
        <v>519</v>
      </c>
      <c r="AT4" s="1" t="s">
        <v>519</v>
      </c>
      <c r="AU4" s="1" t="s">
        <v>519</v>
      </c>
      <c r="AV4" s="1" t="s">
        <v>519</v>
      </c>
      <c r="AW4" s="1" t="s">
        <v>519</v>
      </c>
      <c r="AX4" s="1" t="s">
        <v>519</v>
      </c>
      <c r="AY4" s="1" t="s">
        <v>519</v>
      </c>
      <c r="AZ4" s="1" t="s">
        <v>520</v>
      </c>
      <c r="BA4" s="1" t="s">
        <v>520</v>
      </c>
      <c r="BB4" s="1" t="s">
        <v>520</v>
      </c>
      <c r="BC4" s="1" t="s">
        <v>520</v>
      </c>
      <c r="BD4" s="1" t="s">
        <v>520</v>
      </c>
      <c r="BE4" s="1" t="s">
        <v>520</v>
      </c>
      <c r="BF4" s="1" t="s">
        <v>520</v>
      </c>
      <c r="BG4" s="1" t="s">
        <v>520</v>
      </c>
      <c r="BH4" s="1" t="s">
        <v>520</v>
      </c>
      <c r="BI4" s="1" t="s">
        <v>520</v>
      </c>
      <c r="BJ4" s="1" t="s">
        <v>520</v>
      </c>
      <c r="BK4" s="1" t="s">
        <v>520</v>
      </c>
      <c r="BL4" s="1" t="s">
        <v>520</v>
      </c>
      <c r="BM4" s="1" t="s">
        <v>520</v>
      </c>
      <c r="BN4" s="1" t="s">
        <v>520</v>
      </c>
      <c r="BO4" s="1" t="s">
        <v>521</v>
      </c>
      <c r="BP4" s="1" t="s">
        <v>521</v>
      </c>
      <c r="BQ4" s="1" t="s">
        <v>521</v>
      </c>
      <c r="BR4" s="1" t="s">
        <v>521</v>
      </c>
      <c r="BS4" s="1" t="s">
        <v>521</v>
      </c>
      <c r="BT4" s="1" t="s">
        <v>521</v>
      </c>
      <c r="BU4" s="1" t="s">
        <v>521</v>
      </c>
      <c r="BV4" s="1" t="s">
        <v>521</v>
      </c>
      <c r="BW4" s="1" t="s">
        <v>521</v>
      </c>
      <c r="BX4" s="1" t="s">
        <v>521</v>
      </c>
      <c r="BY4" s="1" t="s">
        <v>521</v>
      </c>
      <c r="BZ4" s="1" t="s">
        <v>521</v>
      </c>
      <c r="CA4" s="1" t="s">
        <v>521</v>
      </c>
      <c r="CB4" s="1" t="s">
        <v>521</v>
      </c>
      <c r="CC4" s="1" t="s">
        <v>521</v>
      </c>
      <c r="CD4" s="1" t="s">
        <v>522</v>
      </c>
      <c r="CE4" s="1" t="s">
        <v>522</v>
      </c>
      <c r="CF4" s="1" t="s">
        <v>522</v>
      </c>
      <c r="CG4" s="1" t="s">
        <v>522</v>
      </c>
      <c r="CH4" s="1" t="s">
        <v>522</v>
      </c>
      <c r="CI4" s="1" t="s">
        <v>522</v>
      </c>
      <c r="CJ4" s="1" t="s">
        <v>522</v>
      </c>
      <c r="CK4" s="1" t="s">
        <v>522</v>
      </c>
      <c r="CL4" s="1" t="s">
        <v>522</v>
      </c>
      <c r="CM4" s="1" t="s">
        <v>522</v>
      </c>
      <c r="CN4" s="1" t="s">
        <v>522</v>
      </c>
      <c r="CO4" s="1" t="s">
        <v>522</v>
      </c>
      <c r="CP4" s="1" t="s">
        <v>522</v>
      </c>
      <c r="CQ4" s="1" t="s">
        <v>522</v>
      </c>
      <c r="CR4" s="1" t="s">
        <v>522</v>
      </c>
      <c r="CS4" s="1" t="s">
        <v>523</v>
      </c>
      <c r="CT4" s="1" t="s">
        <v>523</v>
      </c>
      <c r="CU4" s="1" t="s">
        <v>523</v>
      </c>
      <c r="CV4" s="1" t="s">
        <v>523</v>
      </c>
      <c r="CW4" s="1" t="s">
        <v>523</v>
      </c>
      <c r="CX4" s="1" t="s">
        <v>523</v>
      </c>
      <c r="CY4" s="1" t="s">
        <v>523</v>
      </c>
      <c r="CZ4" s="1" t="s">
        <v>523</v>
      </c>
      <c r="DA4" s="1" t="s">
        <v>523</v>
      </c>
      <c r="DB4" s="1" t="s">
        <v>523</v>
      </c>
      <c r="DC4" s="1" t="s">
        <v>523</v>
      </c>
      <c r="DD4" s="1" t="s">
        <v>523</v>
      </c>
      <c r="DE4" s="1" t="s">
        <v>523</v>
      </c>
      <c r="DF4" s="1" t="s">
        <v>523</v>
      </c>
      <c r="DG4" s="1" t="s">
        <v>523</v>
      </c>
      <c r="DH4" s="1" t="s">
        <v>524</v>
      </c>
      <c r="DI4" s="1" t="s">
        <v>524</v>
      </c>
      <c r="DJ4" s="1" t="s">
        <v>524</v>
      </c>
      <c r="DK4" s="1" t="s">
        <v>524</v>
      </c>
      <c r="DL4" s="1" t="s">
        <v>524</v>
      </c>
      <c r="DM4" s="1" t="s">
        <v>524</v>
      </c>
      <c r="DN4" s="1" t="s">
        <v>524</v>
      </c>
      <c r="DO4" s="1" t="s">
        <v>524</v>
      </c>
      <c r="DP4" s="1" t="s">
        <v>524</v>
      </c>
      <c r="DQ4" s="1" t="s">
        <v>524</v>
      </c>
      <c r="DR4" s="1" t="s">
        <v>524</v>
      </c>
      <c r="DS4" s="1" t="s">
        <v>524</v>
      </c>
      <c r="DT4" s="1" t="s">
        <v>524</v>
      </c>
      <c r="DU4" s="1" t="s">
        <v>524</v>
      </c>
      <c r="DV4" s="1" t="s">
        <v>524</v>
      </c>
      <c r="DW4" s="1" t="s">
        <v>525</v>
      </c>
      <c r="DX4" s="1" t="s">
        <v>525</v>
      </c>
      <c r="DY4" s="1" t="s">
        <v>525</v>
      </c>
      <c r="DZ4" s="1" t="s">
        <v>525</v>
      </c>
      <c r="EA4" s="1" t="s">
        <v>525</v>
      </c>
      <c r="EB4" s="1" t="s">
        <v>525</v>
      </c>
      <c r="EC4" s="1" t="s">
        <v>525</v>
      </c>
      <c r="ED4" s="1" t="s">
        <v>525</v>
      </c>
      <c r="EE4" s="1" t="s">
        <v>525</v>
      </c>
      <c r="EF4" s="1" t="s">
        <v>525</v>
      </c>
      <c r="EG4" s="1" t="s">
        <v>525</v>
      </c>
      <c r="EH4" s="1" t="s">
        <v>525</v>
      </c>
      <c r="EI4" s="1" t="s">
        <v>525</v>
      </c>
      <c r="EJ4" s="1" t="s">
        <v>525</v>
      </c>
      <c r="EK4" s="1" t="s">
        <v>525</v>
      </c>
      <c r="EL4" s="1" t="s">
        <v>526</v>
      </c>
      <c r="EM4" s="1" t="s">
        <v>526</v>
      </c>
      <c r="EN4" s="1" t="s">
        <v>526</v>
      </c>
      <c r="EO4" s="1" t="s">
        <v>526</v>
      </c>
      <c r="EP4" s="1" t="s">
        <v>526</v>
      </c>
      <c r="EQ4" s="1" t="s">
        <v>526</v>
      </c>
      <c r="ER4" s="1" t="s">
        <v>526</v>
      </c>
      <c r="ES4" s="1" t="s">
        <v>526</v>
      </c>
      <c r="ET4" s="1" t="s">
        <v>526</v>
      </c>
      <c r="EU4" s="1" t="s">
        <v>526</v>
      </c>
      <c r="EV4" s="1" t="s">
        <v>526</v>
      </c>
      <c r="EW4" s="1" t="s">
        <v>526</v>
      </c>
      <c r="EX4" s="1" t="s">
        <v>526</v>
      </c>
      <c r="EY4" s="1" t="s">
        <v>526</v>
      </c>
      <c r="EZ4" s="1" t="s">
        <v>526</v>
      </c>
    </row>
    <row r="5" spans="1:156" ht="15">
      <c r="A5" s="11" t="s">
        <v>57</v>
      </c>
      <c r="B5" s="1" t="s">
        <v>527</v>
      </c>
      <c r="C5" s="11" t="s">
        <v>528</v>
      </c>
      <c r="D5" s="1">
        <v>50.660397501925097</v>
      </c>
      <c r="E5" s="1">
        <v>92.090765917677302</v>
      </c>
      <c r="F5" s="1">
        <v>0</v>
      </c>
      <c r="G5" s="1">
        <v>96.348314606741496</v>
      </c>
      <c r="H5" s="1">
        <v>97.289156626505999</v>
      </c>
      <c r="I5" s="1">
        <v>96.232876712328704</v>
      </c>
      <c r="J5" s="1">
        <v>94.4444444444444</v>
      </c>
      <c r="K5" s="1">
        <v>87.313432835820805</v>
      </c>
      <c r="L5" s="1">
        <v>80.46875</v>
      </c>
      <c r="M5" s="1">
        <v>91.40625</v>
      </c>
      <c r="N5" s="1">
        <v>97.692307692307594</v>
      </c>
      <c r="O5" s="1">
        <v>97.761194029850699</v>
      </c>
      <c r="P5" s="1">
        <v>97.692307692307594</v>
      </c>
      <c r="Q5" s="1">
        <v>99.122807017543806</v>
      </c>
      <c r="R5" s="1">
        <v>99</v>
      </c>
      <c r="S5" s="1">
        <v>98.9583333333333</v>
      </c>
      <c r="T5" s="1">
        <v>97.058823529411697</v>
      </c>
      <c r="U5" s="1">
        <v>36.046511627906902</v>
      </c>
      <c r="V5" s="1">
        <v>95.224719101123597</v>
      </c>
      <c r="W5" s="1">
        <v>99.096385542168605</v>
      </c>
      <c r="X5" s="1">
        <v>96.917808219178099</v>
      </c>
      <c r="Y5" s="1">
        <v>86.363636363636303</v>
      </c>
      <c r="Z5" s="1">
        <v>84.328358208955194</v>
      </c>
      <c r="AA5" s="1">
        <v>83.59375</v>
      </c>
      <c r="AB5" s="1">
        <v>94.53125</v>
      </c>
      <c r="AC5" s="1">
        <v>93.076923076923094</v>
      </c>
      <c r="AD5" s="1">
        <v>90.298507462686501</v>
      </c>
      <c r="AE5" s="1">
        <v>91.538461538461505</v>
      </c>
      <c r="AF5" s="1">
        <v>95.614035087719301</v>
      </c>
      <c r="AG5" s="1">
        <v>97</v>
      </c>
      <c r="AH5" s="1">
        <v>88.5416666666666</v>
      </c>
      <c r="AI5" s="1">
        <v>93.137254901960702</v>
      </c>
      <c r="AJ5" s="1">
        <v>68.604651162790702</v>
      </c>
      <c r="AK5" s="1">
        <v>84.550561797752806</v>
      </c>
      <c r="AL5" s="1">
        <v>89.156626506024097</v>
      </c>
      <c r="AM5" s="1">
        <v>98.287671232876704</v>
      </c>
      <c r="AN5" s="1">
        <v>92.424242424242394</v>
      </c>
      <c r="AO5" s="1">
        <v>89.552238805970106</v>
      </c>
      <c r="AP5" s="1">
        <v>88.28125</v>
      </c>
      <c r="AQ5" s="1">
        <v>86.71875</v>
      </c>
      <c r="AR5" s="1">
        <v>86.153846153846104</v>
      </c>
      <c r="AS5" s="1">
        <v>98.507462686567095</v>
      </c>
      <c r="AT5" s="1">
        <v>99.230769230769198</v>
      </c>
      <c r="AU5" s="1">
        <v>93.859649122806999</v>
      </c>
      <c r="AV5" s="1">
        <v>63</v>
      </c>
      <c r="AW5" s="1">
        <v>63.5416666666666</v>
      </c>
      <c r="AX5" s="1">
        <v>55.8823529411764</v>
      </c>
      <c r="AY5" s="1">
        <v>51.162790697674403</v>
      </c>
      <c r="AZ5" s="1">
        <v>85.674157303370706</v>
      </c>
      <c r="BA5" s="1">
        <v>92.469879518072204</v>
      </c>
      <c r="BB5" s="1">
        <v>87.328767123287605</v>
      </c>
      <c r="BC5" s="1">
        <v>87.373737373737299</v>
      </c>
      <c r="BD5" s="1">
        <v>88.805970149253696</v>
      </c>
      <c r="BE5" s="1">
        <v>83.59375</v>
      </c>
      <c r="BF5" s="1">
        <v>89.84375</v>
      </c>
      <c r="BG5" s="1">
        <v>85.384615384615302</v>
      </c>
      <c r="BH5" s="1">
        <v>88.805970149253696</v>
      </c>
      <c r="BI5" s="1">
        <v>86.923076923076906</v>
      </c>
      <c r="BJ5" s="1">
        <v>83.3333333333333</v>
      </c>
      <c r="BK5" s="1">
        <v>91</v>
      </c>
      <c r="BL5" s="1">
        <v>98.9583333333333</v>
      </c>
      <c r="BM5" s="1">
        <v>97.058823529411697</v>
      </c>
      <c r="BN5" s="1">
        <v>91.860465116279101</v>
      </c>
      <c r="BO5" s="1">
        <v>97.191011235955102</v>
      </c>
      <c r="BP5" s="1">
        <v>92.168674698795101</v>
      </c>
      <c r="BQ5" s="1">
        <v>94.178082191780803</v>
      </c>
      <c r="BR5" s="1">
        <v>91.414141414141397</v>
      </c>
      <c r="BS5" s="1">
        <v>91.791044776119406</v>
      </c>
      <c r="BT5" s="1">
        <v>95.3125</v>
      </c>
      <c r="BU5" s="1">
        <v>96.875</v>
      </c>
      <c r="BV5" s="1">
        <v>97.692307692307594</v>
      </c>
      <c r="BW5" s="1">
        <v>96.268656716417894</v>
      </c>
      <c r="BX5" s="1">
        <v>95.384615384615302</v>
      </c>
      <c r="BY5" s="1">
        <v>93.859649122806999</v>
      </c>
      <c r="BZ5" s="1">
        <v>94</v>
      </c>
      <c r="CA5" s="1">
        <v>93.75</v>
      </c>
      <c r="CB5" s="1">
        <v>95.0980392156862</v>
      </c>
      <c r="CC5" s="1">
        <v>96.511627906976699</v>
      </c>
      <c r="CD5" s="1">
        <v>91.292134831460601</v>
      </c>
      <c r="CE5" s="1">
        <v>92.771084337349393</v>
      </c>
      <c r="CF5" s="1">
        <v>88.356164383561605</v>
      </c>
      <c r="CG5" s="1">
        <v>83.3333333333333</v>
      </c>
      <c r="CH5" s="1">
        <v>81.343283582089498</v>
      </c>
      <c r="CI5" s="1">
        <v>89.84375</v>
      </c>
      <c r="CJ5" s="1">
        <v>68.75</v>
      </c>
      <c r="CK5" s="1">
        <v>70</v>
      </c>
      <c r="CL5" s="1">
        <v>60.447761194029802</v>
      </c>
      <c r="CM5" s="1">
        <v>42.307692307692299</v>
      </c>
      <c r="CN5" s="1">
        <v>60.5263157894736</v>
      </c>
      <c r="CO5" s="1">
        <v>61</v>
      </c>
      <c r="CP5" s="1">
        <v>88.5416666666666</v>
      </c>
      <c r="CQ5" s="1">
        <v>59.803921568627402</v>
      </c>
      <c r="CR5" s="1">
        <v>65.116279069767401</v>
      </c>
      <c r="CS5" s="1">
        <v>89.044943820224702</v>
      </c>
      <c r="CT5" s="1">
        <v>90.963855421686702</v>
      </c>
      <c r="CU5" s="1">
        <v>93.150684931506802</v>
      </c>
      <c r="CV5" s="1">
        <v>91.919191919191903</v>
      </c>
      <c r="CW5" s="1">
        <v>87.313432835820805</v>
      </c>
      <c r="CX5" s="1">
        <v>89.0625</v>
      </c>
      <c r="CY5" s="1">
        <v>85.15625</v>
      </c>
      <c r="CZ5" s="1">
        <v>85.384615384615302</v>
      </c>
      <c r="DA5" s="1">
        <v>85.820895522388099</v>
      </c>
      <c r="DB5" s="1">
        <v>82.307692307692307</v>
      </c>
      <c r="DC5" s="1">
        <v>87.719298245613999</v>
      </c>
      <c r="DD5" s="1">
        <v>96</v>
      </c>
      <c r="DE5" s="1">
        <v>67.7083333333333</v>
      </c>
      <c r="DF5" s="1">
        <v>70.588235294117595</v>
      </c>
      <c r="DG5" s="1">
        <v>77.906976744186096</v>
      </c>
      <c r="DH5" s="1">
        <v>97.181282240235802</v>
      </c>
      <c r="DI5" s="1">
        <v>89.077936333699199</v>
      </c>
      <c r="DJ5" s="1">
        <v>93.483556638246</v>
      </c>
      <c r="DK5" s="1">
        <v>67.802132701421797</v>
      </c>
      <c r="DL5" s="1">
        <v>95.054945054944994</v>
      </c>
      <c r="DM5" s="1">
        <v>86.068895643363703</v>
      </c>
      <c r="DN5" s="1">
        <v>88.026721479958795</v>
      </c>
      <c r="DO5" s="1">
        <v>84.170081967213093</v>
      </c>
      <c r="DP5" s="1">
        <v>73.633603238866399</v>
      </c>
      <c r="DQ5" s="1">
        <v>84.443288241415104</v>
      </c>
      <c r="DR5" s="1">
        <v>91.266119577960097</v>
      </c>
      <c r="DS5" s="1">
        <v>66.790490341753298</v>
      </c>
      <c r="DT5" s="1">
        <v>44.1666666666666</v>
      </c>
      <c r="DU5" s="1">
        <v>81.714719271623593</v>
      </c>
      <c r="DV5" s="1">
        <v>89.576271186440593</v>
      </c>
      <c r="DW5" s="1">
        <v>91.728076639646204</v>
      </c>
      <c r="DX5" s="1">
        <v>82.894255396999597</v>
      </c>
      <c r="DY5" s="1">
        <v>84.876167275680103</v>
      </c>
      <c r="DZ5" s="1">
        <v>73.726303317535496</v>
      </c>
      <c r="EA5" s="1">
        <v>71.478521478521401</v>
      </c>
      <c r="EB5" s="1">
        <v>23.961499493414301</v>
      </c>
      <c r="EC5" s="1">
        <v>25.334018499486099</v>
      </c>
      <c r="ED5" s="1">
        <v>20.1331967213114</v>
      </c>
      <c r="EE5" s="1">
        <v>28.188259109311701</v>
      </c>
      <c r="EF5" s="1">
        <v>25.0260145681581</v>
      </c>
      <c r="EG5" s="1">
        <v>15.6506447831184</v>
      </c>
      <c r="EH5" s="1">
        <v>27.7117384843982</v>
      </c>
      <c r="EI5" s="1">
        <v>62.348484848484802</v>
      </c>
      <c r="EJ5" s="1">
        <v>66.995447647951394</v>
      </c>
      <c r="EK5" s="1">
        <v>36.355932203389798</v>
      </c>
      <c r="EL5" s="1">
        <v>93.570375829034603</v>
      </c>
      <c r="EM5" s="1">
        <v>94.420051225759195</v>
      </c>
      <c r="EN5" s="1">
        <v>94.904587900933805</v>
      </c>
      <c r="EO5" s="1">
        <v>93.246445497630305</v>
      </c>
      <c r="EP5" s="1">
        <v>90.909090909090907</v>
      </c>
      <c r="EQ5" s="1">
        <v>90.2228976697061</v>
      </c>
      <c r="ER5" s="1">
        <v>90.339157245632094</v>
      </c>
      <c r="ES5" s="1">
        <v>83.709016393442596</v>
      </c>
      <c r="ET5" s="1">
        <v>87.398785425101195</v>
      </c>
      <c r="EU5" s="1">
        <v>92.8199791883454</v>
      </c>
      <c r="EV5" s="1">
        <v>81.770222743259097</v>
      </c>
      <c r="EW5" s="1">
        <v>87.147102526002897</v>
      </c>
      <c r="EX5" s="1">
        <v>90</v>
      </c>
      <c r="EY5" s="1">
        <v>93.171471927162301</v>
      </c>
      <c r="EZ5" s="1">
        <v>41.610169491525397</v>
      </c>
    </row>
    <row r="6" spans="1:156" ht="15">
      <c r="A6" s="11" t="s">
        <v>60</v>
      </c>
      <c r="B6" s="1" t="s">
        <v>529</v>
      </c>
      <c r="C6" s="11" t="s">
        <v>528</v>
      </c>
      <c r="D6" s="1">
        <v>46.0934866087877</v>
      </c>
      <c r="E6" s="1">
        <v>50.865742283466602</v>
      </c>
      <c r="F6" s="1">
        <v>0</v>
      </c>
      <c r="G6" s="1">
        <v>87.2395833333333</v>
      </c>
      <c r="H6" s="1">
        <v>84.821428571428498</v>
      </c>
      <c r="I6" s="1">
        <v>82.330827067669105</v>
      </c>
      <c r="J6" s="1">
        <v>63.135593220338897</v>
      </c>
      <c r="K6" s="1">
        <v>54.040404040403999</v>
      </c>
      <c r="L6" s="1">
        <v>46.195652173912997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92.1875</v>
      </c>
      <c r="W6" s="1">
        <v>91.964285714285694</v>
      </c>
      <c r="X6" s="1">
        <v>91.353383458646604</v>
      </c>
      <c r="Y6" s="1">
        <v>85.169491525423695</v>
      </c>
      <c r="Z6" s="1">
        <v>76.262626262626199</v>
      </c>
      <c r="AA6" s="1">
        <v>58.152173913043399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65.8854166666666</v>
      </c>
      <c r="AL6" s="1">
        <v>66.964285714285694</v>
      </c>
      <c r="AM6" s="1">
        <v>65.789473684210506</v>
      </c>
      <c r="AN6" s="1">
        <v>67.372881355932194</v>
      </c>
      <c r="AO6" s="1">
        <v>66.6666666666666</v>
      </c>
      <c r="AP6" s="1">
        <v>22.282608695652101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98.6979166666666</v>
      </c>
      <c r="BA6" s="1">
        <v>94.345238095238102</v>
      </c>
      <c r="BB6" s="1">
        <v>94.360902255639104</v>
      </c>
      <c r="BC6" s="1">
        <v>94.491525423728802</v>
      </c>
      <c r="BD6" s="1">
        <v>88.383838383838295</v>
      </c>
      <c r="BE6" s="1">
        <v>57.065217391304301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89.84375</v>
      </c>
      <c r="BP6" s="1">
        <v>90.773809523809504</v>
      </c>
      <c r="BQ6" s="1">
        <v>90.225563909774394</v>
      </c>
      <c r="BR6" s="1">
        <v>91.949152542372801</v>
      </c>
      <c r="BS6" s="1">
        <v>91.919191919191903</v>
      </c>
      <c r="BT6" s="1">
        <v>83.695652173913004</v>
      </c>
      <c r="BU6" s="1">
        <v>0</v>
      </c>
      <c r="BV6" s="1">
        <v>0</v>
      </c>
      <c r="BW6" s="1">
        <v>0</v>
      </c>
      <c r="BX6" s="1">
        <v>0</v>
      </c>
      <c r="BY6" s="1">
        <v>0</v>
      </c>
      <c r="BZ6" s="1">
        <v>0</v>
      </c>
      <c r="CA6" s="1">
        <v>0</v>
      </c>
      <c r="CB6" s="1">
        <v>0</v>
      </c>
      <c r="CC6" s="1">
        <v>0</v>
      </c>
      <c r="CD6" s="1">
        <v>90.3645833333333</v>
      </c>
      <c r="CE6" s="1">
        <v>89.5833333333333</v>
      </c>
      <c r="CF6" s="1">
        <v>86.842105263157904</v>
      </c>
      <c r="CG6" s="1">
        <v>80.084745762711805</v>
      </c>
      <c r="CH6" s="1">
        <v>74.242424242424207</v>
      </c>
      <c r="CI6" s="1">
        <v>77.7173913043478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73.4375</v>
      </c>
      <c r="CT6" s="1">
        <v>73.511904761904702</v>
      </c>
      <c r="CU6" s="1">
        <v>72.556390977443598</v>
      </c>
      <c r="CV6" s="1">
        <v>51.271186440677901</v>
      </c>
      <c r="CW6" s="1">
        <v>45.959595959595902</v>
      </c>
      <c r="CX6" s="1">
        <v>5.4347826086956497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80.784819454679393</v>
      </c>
      <c r="DI6" s="1">
        <v>92.553969996340996</v>
      </c>
      <c r="DJ6" s="1">
        <v>76.146975233455095</v>
      </c>
      <c r="DK6" s="1">
        <v>65.017772511848307</v>
      </c>
      <c r="DL6" s="1">
        <v>73.476523476523397</v>
      </c>
      <c r="DM6" s="1">
        <v>47.0618034447821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0</v>
      </c>
      <c r="DU6" s="1">
        <v>0</v>
      </c>
      <c r="DV6" s="1">
        <v>0</v>
      </c>
      <c r="DW6" s="1">
        <v>70.431098010316802</v>
      </c>
      <c r="DX6" s="1">
        <v>27.533845590925701</v>
      </c>
      <c r="DY6" s="1">
        <v>42.976045473000397</v>
      </c>
      <c r="DZ6" s="1">
        <v>36.404028436018898</v>
      </c>
      <c r="EA6" s="1">
        <v>37.6123876123876</v>
      </c>
      <c r="EB6" s="1">
        <v>40.6788247213779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95.431098010316802</v>
      </c>
      <c r="EM6" s="1">
        <v>95.901939260885399</v>
      </c>
      <c r="EN6" s="1">
        <v>97.239139261063698</v>
      </c>
      <c r="EO6" s="1">
        <v>96.534360189573405</v>
      </c>
      <c r="EP6" s="1">
        <v>95.8041958041958</v>
      </c>
      <c r="EQ6" s="1">
        <v>82.522796352583498</v>
      </c>
      <c r="ER6" s="1">
        <v>0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1">
        <v>0</v>
      </c>
      <c r="EY6" s="1">
        <v>0</v>
      </c>
      <c r="EZ6" s="1">
        <v>0</v>
      </c>
    </row>
    <row r="7" spans="1:156" ht="15">
      <c r="A7" s="11" t="s">
        <v>61</v>
      </c>
      <c r="B7" s="1" t="s">
        <v>530</v>
      </c>
      <c r="C7" s="11" t="s">
        <v>531</v>
      </c>
      <c r="D7" s="1">
        <v>35.068366377418698</v>
      </c>
      <c r="E7" s="1">
        <v>34.764505607501299</v>
      </c>
      <c r="F7" s="1">
        <v>0</v>
      </c>
      <c r="G7" s="1">
        <v>79.494382022471896</v>
      </c>
      <c r="H7" s="1">
        <v>78.012048192771104</v>
      </c>
      <c r="I7" s="1">
        <v>77.739726027397197</v>
      </c>
      <c r="J7" s="1">
        <v>60.101010101010097</v>
      </c>
      <c r="K7" s="1">
        <v>42.537313432835802</v>
      </c>
      <c r="L7" s="1">
        <v>36.71875</v>
      </c>
      <c r="M7" s="1">
        <v>35.15625</v>
      </c>
      <c r="N7" s="1">
        <v>36.153846153846096</v>
      </c>
      <c r="O7" s="1">
        <v>42.537313432835802</v>
      </c>
      <c r="P7" s="1">
        <v>45.384615384615302</v>
      </c>
      <c r="Q7" s="1">
        <v>50</v>
      </c>
      <c r="R7" s="1">
        <v>45</v>
      </c>
      <c r="S7" s="1">
        <v>35.4166666666666</v>
      </c>
      <c r="T7" s="1">
        <v>31.372549019607799</v>
      </c>
      <c r="U7" s="1">
        <v>36.046511627906902</v>
      </c>
      <c r="V7" s="1">
        <v>92.4157303370786</v>
      </c>
      <c r="W7" s="1">
        <v>74.397590361445694</v>
      </c>
      <c r="X7" s="1">
        <v>69.178082191780803</v>
      </c>
      <c r="Y7" s="1">
        <v>18.6868686868686</v>
      </c>
      <c r="Z7" s="1">
        <v>14.179104477611901</v>
      </c>
      <c r="AA7" s="1">
        <v>13.28125</v>
      </c>
      <c r="AB7" s="1">
        <v>13.28125</v>
      </c>
      <c r="AC7" s="1">
        <v>14.615384615384601</v>
      </c>
      <c r="AD7" s="1">
        <v>18.656716417910399</v>
      </c>
      <c r="AE7" s="1">
        <v>19.230769230769202</v>
      </c>
      <c r="AF7" s="1">
        <v>17.543859649122801</v>
      </c>
      <c r="AG7" s="1">
        <v>20</v>
      </c>
      <c r="AH7" s="1">
        <v>30.2083333333333</v>
      </c>
      <c r="AI7" s="1">
        <v>28.431372549019599</v>
      </c>
      <c r="AJ7" s="1">
        <v>33.720930232558104</v>
      </c>
      <c r="AK7" s="1">
        <v>52.247191011235898</v>
      </c>
      <c r="AL7" s="1">
        <v>52.710843373493901</v>
      </c>
      <c r="AM7" s="1">
        <v>51.369863013698598</v>
      </c>
      <c r="AN7" s="1">
        <v>48.484848484848399</v>
      </c>
      <c r="AO7" s="1">
        <v>46.268656716417901</v>
      </c>
      <c r="AP7" s="1">
        <v>46.09375</v>
      </c>
      <c r="AQ7" s="1">
        <v>44.53125</v>
      </c>
      <c r="AR7" s="1">
        <v>44.615384615384599</v>
      </c>
      <c r="AS7" s="1">
        <v>49.253731343283498</v>
      </c>
      <c r="AT7" s="1">
        <v>53.076923076923102</v>
      </c>
      <c r="AU7" s="1">
        <v>57.894736842105203</v>
      </c>
      <c r="AV7" s="1">
        <v>63</v>
      </c>
      <c r="AW7" s="1">
        <v>63.5416666666666</v>
      </c>
      <c r="AX7" s="1">
        <v>55.8823529411764</v>
      </c>
      <c r="AY7" s="1">
        <v>51.162790697674403</v>
      </c>
      <c r="AZ7" s="1">
        <v>76.685393258426899</v>
      </c>
      <c r="BA7" s="1">
        <v>77.409638554216798</v>
      </c>
      <c r="BB7" s="1">
        <v>76.369863013698605</v>
      </c>
      <c r="BC7" s="1">
        <v>62.121212121212103</v>
      </c>
      <c r="BD7" s="1">
        <v>45.522388059701399</v>
      </c>
      <c r="BE7" s="1">
        <v>21.09375</v>
      </c>
      <c r="BF7" s="1">
        <v>46.09375</v>
      </c>
      <c r="BG7" s="1">
        <v>63.846153846153797</v>
      </c>
      <c r="BH7" s="1">
        <v>51.492537313432798</v>
      </c>
      <c r="BI7" s="1">
        <v>46.923076923076898</v>
      </c>
      <c r="BJ7" s="1">
        <v>18.421052631578899</v>
      </c>
      <c r="BK7" s="1">
        <v>19</v>
      </c>
      <c r="BL7" s="1">
        <v>42.7083333333333</v>
      </c>
      <c r="BM7" s="1">
        <v>0.98039215686274495</v>
      </c>
      <c r="BN7" s="1">
        <v>1.16279069767441</v>
      </c>
      <c r="BO7" s="1">
        <v>21.910112359550499</v>
      </c>
      <c r="BP7" s="1">
        <v>26.204819277108399</v>
      </c>
      <c r="BQ7" s="1">
        <v>26.369863013698598</v>
      </c>
      <c r="BR7" s="1">
        <v>23.737373737373701</v>
      </c>
      <c r="BS7" s="1">
        <v>20.8955223880597</v>
      </c>
      <c r="BT7" s="1">
        <v>23.4375</v>
      </c>
      <c r="BU7" s="1">
        <v>26.5625</v>
      </c>
      <c r="BV7" s="1">
        <v>30</v>
      </c>
      <c r="BW7" s="1">
        <v>35.074626865671597</v>
      </c>
      <c r="BX7" s="1">
        <v>36.923076923076898</v>
      </c>
      <c r="BY7" s="1">
        <v>37.719298245613999</v>
      </c>
      <c r="BZ7" s="1">
        <v>37</v>
      </c>
      <c r="CA7" s="1">
        <v>43.75</v>
      </c>
      <c r="CB7" s="1">
        <v>43.137254901960702</v>
      </c>
      <c r="CC7" s="1">
        <v>45.348837209302303</v>
      </c>
      <c r="CD7" s="1">
        <v>53.089887640449398</v>
      </c>
      <c r="CE7" s="1">
        <v>52.710843373493901</v>
      </c>
      <c r="CF7" s="1">
        <v>51.027397260273901</v>
      </c>
      <c r="CG7" s="1">
        <v>47.979797979797901</v>
      </c>
      <c r="CH7" s="1">
        <v>70.149253731343194</v>
      </c>
      <c r="CI7" s="1">
        <v>75.78125</v>
      </c>
      <c r="CJ7" s="1">
        <v>48.4375</v>
      </c>
      <c r="CK7" s="1">
        <v>79.230769230769198</v>
      </c>
      <c r="CL7" s="1">
        <v>71.641791044776099</v>
      </c>
      <c r="CM7" s="1">
        <v>78.461538461538396</v>
      </c>
      <c r="CN7" s="1">
        <v>48.245614035087698</v>
      </c>
      <c r="CO7" s="1">
        <v>52</v>
      </c>
      <c r="CP7" s="1">
        <v>65.625</v>
      </c>
      <c r="CQ7" s="1">
        <v>40.196078431372499</v>
      </c>
      <c r="CR7" s="1">
        <v>48.837209302325498</v>
      </c>
      <c r="CS7" s="1">
        <v>51.123595505617899</v>
      </c>
      <c r="CT7" s="1">
        <v>57.2289156626506</v>
      </c>
      <c r="CU7" s="1">
        <v>58.219178082191704</v>
      </c>
      <c r="CV7" s="1">
        <v>53.030303030303003</v>
      </c>
      <c r="CW7" s="1">
        <v>41.044776119402897</v>
      </c>
      <c r="CX7" s="1">
        <v>42.1875</v>
      </c>
      <c r="CY7" s="1">
        <v>64.84375</v>
      </c>
      <c r="CZ7" s="1">
        <v>45.384615384615302</v>
      </c>
      <c r="DA7" s="1">
        <v>44.0298507462686</v>
      </c>
      <c r="DB7" s="1">
        <v>48.461538461538403</v>
      </c>
      <c r="DC7" s="1">
        <v>22.807017543859601</v>
      </c>
      <c r="DD7" s="1">
        <v>37</v>
      </c>
      <c r="DE7" s="1">
        <v>25</v>
      </c>
      <c r="DF7" s="1">
        <v>29.411764705882302</v>
      </c>
      <c r="DG7" s="1">
        <v>34.883720930232499</v>
      </c>
      <c r="DH7" s="1">
        <v>94.565217391304301</v>
      </c>
      <c r="DI7" s="1">
        <v>83.004024881083097</v>
      </c>
      <c r="DJ7" s="1">
        <v>81.993503857084804</v>
      </c>
      <c r="DK7" s="1">
        <v>65.432464454976298</v>
      </c>
      <c r="DL7" s="1">
        <v>50.599400599400603</v>
      </c>
      <c r="DM7" s="1">
        <v>82.320162107396101</v>
      </c>
      <c r="DN7" s="1">
        <v>65.827338129496397</v>
      </c>
      <c r="DO7" s="1">
        <v>61.3217213114754</v>
      </c>
      <c r="DP7" s="1">
        <v>75.253036437246905</v>
      </c>
      <c r="DQ7" s="1">
        <v>68.730489073881301</v>
      </c>
      <c r="DR7" s="1">
        <v>46.717467760844102</v>
      </c>
      <c r="DS7" s="1">
        <v>24.145616641901899</v>
      </c>
      <c r="DT7" s="1">
        <v>16.893939393939299</v>
      </c>
      <c r="DU7" s="1">
        <v>49.393019726858803</v>
      </c>
      <c r="DV7" s="1">
        <v>61.610169491525397</v>
      </c>
      <c r="DW7" s="1">
        <v>22.052321296978601</v>
      </c>
      <c r="DX7" s="1">
        <v>15.020124405415199</v>
      </c>
      <c r="DY7" s="1">
        <v>40.824198132358902</v>
      </c>
      <c r="DZ7" s="1">
        <v>37.292654028435997</v>
      </c>
      <c r="EA7" s="1">
        <v>40.609390609390601</v>
      </c>
      <c r="EB7" s="1">
        <v>21.8338399189463</v>
      </c>
      <c r="EC7" s="1">
        <v>24.820143884892101</v>
      </c>
      <c r="ED7" s="1">
        <v>24.641393442622899</v>
      </c>
      <c r="EE7" s="1">
        <v>32.540485829959501</v>
      </c>
      <c r="EF7" s="1">
        <v>13.163371488033199</v>
      </c>
      <c r="EG7" s="1">
        <v>26.201641266119498</v>
      </c>
      <c r="EH7" s="1">
        <v>14.7845468053491</v>
      </c>
      <c r="EI7" s="1">
        <v>9.9242424242424203</v>
      </c>
      <c r="EJ7" s="1">
        <v>26.783004552352001</v>
      </c>
      <c r="EK7" s="1">
        <v>15.677966101694899</v>
      </c>
      <c r="EL7" s="1">
        <v>84.690493736182702</v>
      </c>
      <c r="EM7" s="1">
        <v>74.643249176728801</v>
      </c>
      <c r="EN7" s="1">
        <v>73.771822980105497</v>
      </c>
      <c r="EO7" s="1">
        <v>30.924170616113699</v>
      </c>
      <c r="EP7" s="1">
        <v>22.0779220779221</v>
      </c>
      <c r="EQ7" s="1">
        <v>21.681864235055698</v>
      </c>
      <c r="ER7" s="1">
        <v>21.891058581706101</v>
      </c>
      <c r="ES7" s="1">
        <v>25.819672131147499</v>
      </c>
      <c r="ET7" s="1">
        <v>33.350202429149803</v>
      </c>
      <c r="EU7" s="1">
        <v>28.876170655567101</v>
      </c>
      <c r="EV7" s="1">
        <v>9.3200468933177003</v>
      </c>
      <c r="EW7" s="1">
        <v>18.4992570579494</v>
      </c>
      <c r="EX7" s="1">
        <v>38.939393939393902</v>
      </c>
      <c r="EY7" s="1">
        <v>40.819423368740502</v>
      </c>
      <c r="EZ7" s="1">
        <v>41.610169491525397</v>
      </c>
    </row>
    <row r="8" spans="1:156" ht="15">
      <c r="A8" s="11" t="s">
        <v>62</v>
      </c>
      <c r="B8" s="1" t="s">
        <v>532</v>
      </c>
      <c r="C8" s="11" t="s">
        <v>528</v>
      </c>
      <c r="D8" s="1">
        <v>44.790069110576901</v>
      </c>
      <c r="E8" s="1">
        <v>31.007289501792599</v>
      </c>
      <c r="F8" s="1">
        <v>0</v>
      </c>
      <c r="G8" s="1">
        <v>59.467455621301703</v>
      </c>
      <c r="H8" s="1">
        <v>59.831460674157299</v>
      </c>
      <c r="I8" s="1">
        <v>68.975903614457806</v>
      </c>
      <c r="J8" s="1">
        <v>68.150684931506802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21.597633136094601</v>
      </c>
      <c r="W8" s="1">
        <v>21.910112359550499</v>
      </c>
      <c r="X8" s="1">
        <v>25.3012048192771</v>
      </c>
      <c r="Y8" s="1">
        <v>26.7123287671232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52.662721893491103</v>
      </c>
      <c r="AL8" s="1">
        <v>52.247191011235898</v>
      </c>
      <c r="AM8" s="1">
        <v>52.710843373493901</v>
      </c>
      <c r="AN8" s="1">
        <v>51.369863013698598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45.266272189349102</v>
      </c>
      <c r="BA8" s="1">
        <v>49.7191011235955</v>
      </c>
      <c r="BB8" s="1">
        <v>53.313253012048101</v>
      </c>
      <c r="BC8" s="1">
        <v>53.767123287671197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21.3017751479289</v>
      </c>
      <c r="BP8" s="1">
        <v>21.910112359550499</v>
      </c>
      <c r="BQ8" s="1">
        <v>26.204819277108399</v>
      </c>
      <c r="BR8" s="1">
        <v>26.369863013698598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70.414201183431899</v>
      </c>
      <c r="CE8" s="1">
        <v>70.224719101123597</v>
      </c>
      <c r="CF8" s="1">
        <v>72.590361445783103</v>
      </c>
      <c r="CG8" s="1">
        <v>70.890410958904098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18.343195266272101</v>
      </c>
      <c r="CT8" s="1">
        <v>19.101123595505602</v>
      </c>
      <c r="CU8" s="1">
        <v>22.891566265060199</v>
      </c>
      <c r="CV8" s="1">
        <v>2.0547945205479401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47.28515625</v>
      </c>
      <c r="DI8" s="1">
        <v>31.853352984524602</v>
      </c>
      <c r="DJ8" s="1">
        <v>51.500182949140097</v>
      </c>
      <c r="DK8" s="1">
        <v>46.345919610231398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54.47265625</v>
      </c>
      <c r="DX8" s="1">
        <v>53.5556374355195</v>
      </c>
      <c r="DY8" s="1">
        <v>46.194657885107901</v>
      </c>
      <c r="DZ8" s="1">
        <v>62.261469752334499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34.8828125</v>
      </c>
      <c r="EM8" s="1">
        <v>35.519528371407503</v>
      </c>
      <c r="EN8" s="1">
        <v>36.2056348335162</v>
      </c>
      <c r="EO8" s="1">
        <v>35.749086479902502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</row>
    <row r="9" spans="1:156" ht="15">
      <c r="A9" s="11" t="s">
        <v>63</v>
      </c>
      <c r="B9" s="1" t="s">
        <v>533</v>
      </c>
      <c r="C9" s="11" t="s">
        <v>528</v>
      </c>
      <c r="D9" s="1">
        <v>42.9457028888907</v>
      </c>
      <c r="E9" s="1">
        <v>47.108524382932302</v>
      </c>
      <c r="F9" s="1">
        <v>0</v>
      </c>
      <c r="G9" s="1">
        <v>92.4157303370786</v>
      </c>
      <c r="H9" s="1">
        <v>89.4578313253012</v>
      </c>
      <c r="I9" s="1">
        <v>88.013698630136901</v>
      </c>
      <c r="J9" s="1">
        <v>73.232323232323196</v>
      </c>
      <c r="K9" s="1">
        <v>61.9402985074626</v>
      </c>
      <c r="L9" s="1">
        <v>64.84375</v>
      </c>
      <c r="M9" s="1">
        <v>67.96875</v>
      </c>
      <c r="N9" s="1">
        <v>73.076923076923094</v>
      </c>
      <c r="O9" s="1">
        <v>64.925373134328296</v>
      </c>
      <c r="P9" s="1">
        <v>70</v>
      </c>
      <c r="Q9" s="1">
        <v>76.315789473684205</v>
      </c>
      <c r="R9" s="1">
        <v>59</v>
      </c>
      <c r="S9" s="1">
        <v>3.125</v>
      </c>
      <c r="T9" s="1">
        <v>65.686274509803894</v>
      </c>
      <c r="U9" s="1">
        <v>91.860465116279101</v>
      </c>
      <c r="V9" s="1">
        <v>81.741573033707795</v>
      </c>
      <c r="W9" s="1">
        <v>86.445783132530096</v>
      </c>
      <c r="X9" s="1">
        <v>88.698630136986296</v>
      </c>
      <c r="Y9" s="1">
        <v>82.323232323232304</v>
      </c>
      <c r="Z9" s="1">
        <v>79.850746268656707</v>
      </c>
      <c r="AA9" s="1">
        <v>74.21875</v>
      </c>
      <c r="AB9" s="1">
        <v>71.09375</v>
      </c>
      <c r="AC9" s="1">
        <v>74.615384615384599</v>
      </c>
      <c r="AD9" s="1">
        <v>94.776119402985103</v>
      </c>
      <c r="AE9" s="1">
        <v>96.153846153846104</v>
      </c>
      <c r="AF9" s="1">
        <v>93.859649122806999</v>
      </c>
      <c r="AG9" s="1">
        <v>89</v>
      </c>
      <c r="AH9" s="1">
        <v>61.4583333333333</v>
      </c>
      <c r="AI9" s="1">
        <v>57.843137254901897</v>
      </c>
      <c r="AJ9" s="1">
        <v>91.860465116279101</v>
      </c>
      <c r="AK9" s="1">
        <v>20.5056179775281</v>
      </c>
      <c r="AL9" s="1">
        <v>17.771084337349301</v>
      </c>
      <c r="AM9" s="1">
        <v>0.34246575342465702</v>
      </c>
      <c r="AN9" s="1">
        <v>6.0606060606060597</v>
      </c>
      <c r="AO9" s="1">
        <v>6.7164179104477597</v>
      </c>
      <c r="AP9" s="1">
        <v>7.8125</v>
      </c>
      <c r="AQ9" s="1">
        <v>7.8125</v>
      </c>
      <c r="AR9" s="1">
        <v>8.4615384615384599</v>
      </c>
      <c r="AS9" s="1">
        <v>9.7014925373134293</v>
      </c>
      <c r="AT9" s="1">
        <v>11.538461538461499</v>
      </c>
      <c r="AU9" s="1">
        <v>14.0350877192982</v>
      </c>
      <c r="AV9" s="1">
        <v>14</v>
      </c>
      <c r="AW9" s="1">
        <v>13.5416666666666</v>
      </c>
      <c r="AX9" s="1">
        <v>5.8823529411764701</v>
      </c>
      <c r="AY9" s="1">
        <v>51.162790697674403</v>
      </c>
      <c r="AZ9" s="1">
        <v>98.033707865168495</v>
      </c>
      <c r="BA9" s="1">
        <v>99.698795180722797</v>
      </c>
      <c r="BB9" s="1">
        <v>97.602739726027394</v>
      </c>
      <c r="BC9" s="1">
        <v>96.464646464646407</v>
      </c>
      <c r="BD9" s="1">
        <v>97.761194029850699</v>
      </c>
      <c r="BE9" s="1">
        <v>92.96875</v>
      </c>
      <c r="BF9" s="1">
        <v>88.28125</v>
      </c>
      <c r="BG9" s="1">
        <v>94.615384615384599</v>
      </c>
      <c r="BH9" s="1">
        <v>91.791044776119406</v>
      </c>
      <c r="BI9" s="1">
        <v>99.230769230769198</v>
      </c>
      <c r="BJ9" s="1">
        <v>99.122807017543806</v>
      </c>
      <c r="BK9" s="1">
        <v>99</v>
      </c>
      <c r="BL9" s="1">
        <v>90.625</v>
      </c>
      <c r="BM9" s="1">
        <v>99.019607843137194</v>
      </c>
      <c r="BN9" s="1">
        <v>68.604651162790702</v>
      </c>
      <c r="BO9" s="1">
        <v>73.314606741573002</v>
      </c>
      <c r="BP9" s="1">
        <v>78.614457831325296</v>
      </c>
      <c r="BQ9" s="1">
        <v>84.931506849315099</v>
      </c>
      <c r="BR9" s="1">
        <v>84.848484848484802</v>
      </c>
      <c r="BS9" s="1">
        <v>86.567164179104395</v>
      </c>
      <c r="BT9" s="1">
        <v>89.84375</v>
      </c>
      <c r="BU9" s="1">
        <v>92.1875</v>
      </c>
      <c r="BV9" s="1">
        <v>93.846153846153797</v>
      </c>
      <c r="BW9" s="1">
        <v>96.268656716417894</v>
      </c>
      <c r="BX9" s="1">
        <v>95.384615384615302</v>
      </c>
      <c r="BY9" s="1">
        <v>88.596491228070093</v>
      </c>
      <c r="BZ9" s="1">
        <v>89</v>
      </c>
      <c r="CA9" s="1">
        <v>89.5833333333333</v>
      </c>
      <c r="CB9" s="1">
        <v>43.137254901960702</v>
      </c>
      <c r="CC9" s="1">
        <v>45.348837209302303</v>
      </c>
      <c r="CD9" s="1">
        <v>99.157303370786494</v>
      </c>
      <c r="CE9" s="1">
        <v>99.698795180722797</v>
      </c>
      <c r="CF9" s="1">
        <v>98.972602739726</v>
      </c>
      <c r="CG9" s="1">
        <v>97.474747474747403</v>
      </c>
      <c r="CH9" s="1">
        <v>97.761194029850699</v>
      </c>
      <c r="CI9" s="1">
        <v>97.65625</v>
      </c>
      <c r="CJ9" s="1">
        <v>97.65625</v>
      </c>
      <c r="CK9" s="1">
        <v>99.230769230769198</v>
      </c>
      <c r="CL9" s="1">
        <v>99.253731343283505</v>
      </c>
      <c r="CM9" s="1">
        <v>99.230769230769198</v>
      </c>
      <c r="CN9" s="1">
        <v>99.122807017543806</v>
      </c>
      <c r="CO9" s="1">
        <v>97</v>
      </c>
      <c r="CP9" s="1">
        <v>98.9583333333333</v>
      </c>
      <c r="CQ9" s="1">
        <v>93.137254901960702</v>
      </c>
      <c r="CR9" s="1">
        <v>48.837209302325498</v>
      </c>
      <c r="CS9" s="1">
        <v>84.550561797752806</v>
      </c>
      <c r="CT9" s="1">
        <v>97.891566265060206</v>
      </c>
      <c r="CU9" s="1">
        <v>96.232876712328704</v>
      </c>
      <c r="CV9" s="1">
        <v>91.919191919191903</v>
      </c>
      <c r="CW9" s="1">
        <v>87.313432835820805</v>
      </c>
      <c r="CX9" s="1">
        <v>98.4375</v>
      </c>
      <c r="CY9" s="1">
        <v>98.4375</v>
      </c>
      <c r="CZ9" s="1">
        <v>98.461538461538396</v>
      </c>
      <c r="DA9" s="1">
        <v>99.253731343283505</v>
      </c>
      <c r="DB9" s="1">
        <v>98.461538461538396</v>
      </c>
      <c r="DC9" s="1">
        <v>99.122807017543806</v>
      </c>
      <c r="DD9" s="1">
        <v>85</v>
      </c>
      <c r="DE9" s="1">
        <v>90.625</v>
      </c>
      <c r="DF9" s="1">
        <v>96.078431372549005</v>
      </c>
      <c r="DG9" s="1">
        <v>34.883720930232499</v>
      </c>
      <c r="DH9" s="1">
        <v>88.117170228445104</v>
      </c>
      <c r="DI9" s="1">
        <v>91.529454811562303</v>
      </c>
      <c r="DJ9" s="1">
        <v>97.137637028014595</v>
      </c>
      <c r="DK9" s="1">
        <v>96.001184834123194</v>
      </c>
      <c r="DL9" s="1">
        <v>83.366633366633295</v>
      </c>
      <c r="DM9" s="1">
        <v>95.795339412360605</v>
      </c>
      <c r="DN9" s="1">
        <v>98.201438848920802</v>
      </c>
      <c r="DO9" s="1">
        <v>97.592213114754102</v>
      </c>
      <c r="DP9" s="1">
        <v>85.172064777327904</v>
      </c>
      <c r="DQ9" s="1">
        <v>70.395421436004099</v>
      </c>
      <c r="DR9" s="1">
        <v>78.018757327080806</v>
      </c>
      <c r="DS9" s="1">
        <v>74.6656760772659</v>
      </c>
      <c r="DT9" s="1">
        <v>95.681818181818102</v>
      </c>
      <c r="DU9" s="1">
        <v>96.585735963581101</v>
      </c>
      <c r="DV9" s="1">
        <v>41.610169491525397</v>
      </c>
      <c r="DW9" s="1">
        <v>87.343404568901903</v>
      </c>
      <c r="DX9" s="1">
        <v>91.748993779729204</v>
      </c>
      <c r="DY9" s="1">
        <v>93.118148599269105</v>
      </c>
      <c r="DZ9" s="1">
        <v>93.986966824644497</v>
      </c>
      <c r="EA9" s="1">
        <v>90.859140859140794</v>
      </c>
      <c r="EB9" s="1">
        <v>97.619047619047606</v>
      </c>
      <c r="EC9" s="1">
        <v>85.868448098663904</v>
      </c>
      <c r="ED9" s="1">
        <v>79.149590163934405</v>
      </c>
      <c r="EE9" s="1">
        <v>82.742914979757103</v>
      </c>
      <c r="EF9" s="1">
        <v>98.178980228928197</v>
      </c>
      <c r="EG9" s="1">
        <v>88.100820633059698</v>
      </c>
      <c r="EH9" s="1">
        <v>84.621099554234704</v>
      </c>
      <c r="EI9" s="1">
        <v>79.015151515151501</v>
      </c>
      <c r="EJ9" s="1">
        <v>47.875569044006099</v>
      </c>
      <c r="EK9" s="1">
        <v>66.525423728813493</v>
      </c>
      <c r="EL9" s="1">
        <v>93.570375829034603</v>
      </c>
      <c r="EM9" s="1">
        <v>94.420051225759195</v>
      </c>
      <c r="EN9" s="1">
        <v>94.904587900933805</v>
      </c>
      <c r="EO9" s="1">
        <v>93.246445497630305</v>
      </c>
      <c r="EP9" s="1">
        <v>90.909090909090907</v>
      </c>
      <c r="EQ9" s="1">
        <v>90.2228976697061</v>
      </c>
      <c r="ER9" s="1">
        <v>90.339157245632094</v>
      </c>
      <c r="ES9" s="1">
        <v>94.620901639344197</v>
      </c>
      <c r="ET9" s="1">
        <v>95.850202429149803</v>
      </c>
      <c r="EU9" s="1">
        <v>95.889698231009305</v>
      </c>
      <c r="EV9" s="1">
        <v>91.500586166471194</v>
      </c>
      <c r="EW9" s="1">
        <v>87.147102526002897</v>
      </c>
      <c r="EX9" s="1">
        <v>83.030303030303003</v>
      </c>
      <c r="EY9" s="1">
        <v>97.723823975720705</v>
      </c>
      <c r="EZ9" s="1">
        <v>87.966101694915196</v>
      </c>
    </row>
    <row r="10" spans="1:156" ht="15">
      <c r="A10" s="11" t="s">
        <v>64</v>
      </c>
      <c r="B10" s="1" t="s">
        <v>534</v>
      </c>
      <c r="C10" s="11" t="s">
        <v>535</v>
      </c>
      <c r="D10" s="1">
        <v>84.183835281190696</v>
      </c>
      <c r="E10" s="1">
        <v>89.188492063492006</v>
      </c>
      <c r="F10" s="1">
        <v>0</v>
      </c>
      <c r="G10" s="1">
        <v>99.178403755868501</v>
      </c>
      <c r="H10" s="1">
        <v>99.074074074074105</v>
      </c>
      <c r="I10" s="1">
        <v>98.926380368098094</v>
      </c>
      <c r="J10" s="1">
        <v>99.007936507936506</v>
      </c>
      <c r="K10" s="1">
        <v>96.745562130177504</v>
      </c>
      <c r="L10" s="1">
        <v>97</v>
      </c>
      <c r="M10" s="1">
        <v>96.691176470588204</v>
      </c>
      <c r="N10" s="1">
        <v>97.307692307692307</v>
      </c>
      <c r="O10" s="1">
        <v>98.872180451127804</v>
      </c>
      <c r="P10" s="1">
        <v>98.728813559322006</v>
      </c>
      <c r="Q10" s="1">
        <v>97.422680412371093</v>
      </c>
      <c r="R10" s="1">
        <v>83.522727272727195</v>
      </c>
      <c r="S10" s="1">
        <v>39.534883720930203</v>
      </c>
      <c r="T10" s="1">
        <v>44.1860465116279</v>
      </c>
      <c r="U10" s="1">
        <v>43.650793650793602</v>
      </c>
      <c r="V10" s="1">
        <v>91.901408450704196</v>
      </c>
      <c r="W10" s="1">
        <v>93.518518518518505</v>
      </c>
      <c r="X10" s="1">
        <v>91.871165644171697</v>
      </c>
      <c r="Y10" s="1">
        <v>96.230158730158706</v>
      </c>
      <c r="Z10" s="1">
        <v>92.6035502958579</v>
      </c>
      <c r="AA10" s="1">
        <v>90.3333333333333</v>
      </c>
      <c r="AB10" s="1">
        <v>92.279411764705799</v>
      </c>
      <c r="AC10" s="1">
        <v>92.692307692307693</v>
      </c>
      <c r="AD10" s="1">
        <v>96.616541353383397</v>
      </c>
      <c r="AE10" s="1">
        <v>94.491525423728802</v>
      </c>
      <c r="AF10" s="1">
        <v>89.175257731958695</v>
      </c>
      <c r="AG10" s="1">
        <v>84.659090909090907</v>
      </c>
      <c r="AH10" s="1">
        <v>83.720930232558104</v>
      </c>
      <c r="AI10" s="1">
        <v>85.465116279069704</v>
      </c>
      <c r="AJ10" s="1">
        <v>43.650793650793602</v>
      </c>
      <c r="AK10" s="1">
        <v>89.906103286384905</v>
      </c>
      <c r="AL10" s="1">
        <v>88.624338624338606</v>
      </c>
      <c r="AM10" s="1">
        <v>88.803680981595093</v>
      </c>
      <c r="AN10" s="1">
        <v>86.706349206349202</v>
      </c>
      <c r="AO10" s="1">
        <v>82.248520710059097</v>
      </c>
      <c r="AP10" s="1">
        <v>80.3333333333333</v>
      </c>
      <c r="AQ10" s="1">
        <v>78.308823529411697</v>
      </c>
      <c r="AR10" s="1">
        <v>80.769230769230703</v>
      </c>
      <c r="AS10" s="1">
        <v>81.954887218045101</v>
      </c>
      <c r="AT10" s="1">
        <v>82.627118644067806</v>
      </c>
      <c r="AU10" s="1">
        <v>86.597938144329902</v>
      </c>
      <c r="AV10" s="1">
        <v>42.613636363636303</v>
      </c>
      <c r="AW10" s="1">
        <v>50</v>
      </c>
      <c r="AX10" s="1">
        <v>48.2558139534883</v>
      </c>
      <c r="AY10" s="1">
        <v>49.206349206349202</v>
      </c>
      <c r="AZ10" s="1">
        <v>99.882629107981202</v>
      </c>
      <c r="BA10" s="1">
        <v>99.867724867724803</v>
      </c>
      <c r="BB10" s="1">
        <v>99.846625766871099</v>
      </c>
      <c r="BC10" s="1">
        <v>99.801587301587304</v>
      </c>
      <c r="BD10" s="1">
        <v>99.112426035502907</v>
      </c>
      <c r="BE10" s="1">
        <v>98.3333333333333</v>
      </c>
      <c r="BF10" s="1">
        <v>98.175182481751804</v>
      </c>
      <c r="BG10" s="1">
        <v>99.615384615384599</v>
      </c>
      <c r="BH10" s="1">
        <v>99.624060150375897</v>
      </c>
      <c r="BI10" s="1">
        <v>99.576271186440593</v>
      </c>
      <c r="BJ10" s="1">
        <v>98.453608247422594</v>
      </c>
      <c r="BK10" s="1">
        <v>97.159090909090907</v>
      </c>
      <c r="BL10" s="1">
        <v>95.930232558139494</v>
      </c>
      <c r="BM10" s="1">
        <v>69.186046511627893</v>
      </c>
      <c r="BN10" s="1">
        <v>78.571428571428498</v>
      </c>
      <c r="BO10" s="1">
        <v>92.136150234741706</v>
      </c>
      <c r="BP10" s="1">
        <v>92.460317460317398</v>
      </c>
      <c r="BQ10" s="1">
        <v>94.171779141104295</v>
      </c>
      <c r="BR10" s="1">
        <v>95.634920634920604</v>
      </c>
      <c r="BS10" s="1">
        <v>87.573964497041402</v>
      </c>
      <c r="BT10" s="1">
        <v>88</v>
      </c>
      <c r="BU10" s="1">
        <v>88.235294117647001</v>
      </c>
      <c r="BV10" s="1">
        <v>90.769230769230703</v>
      </c>
      <c r="BW10" s="1">
        <v>92.481203007518801</v>
      </c>
      <c r="BX10" s="1">
        <v>92.796610169491501</v>
      </c>
      <c r="BY10" s="1">
        <v>40.206185567010301</v>
      </c>
      <c r="BZ10" s="1">
        <v>40.340909090909101</v>
      </c>
      <c r="CA10" s="1">
        <v>46.511627906976699</v>
      </c>
      <c r="CB10" s="1">
        <v>47.093023255813897</v>
      </c>
      <c r="CC10" s="1">
        <v>46.031746031746003</v>
      </c>
      <c r="CD10" s="1">
        <v>97.300469483568094</v>
      </c>
      <c r="CE10" s="1">
        <v>97.486772486772395</v>
      </c>
      <c r="CF10" s="1">
        <v>97.085889570552098</v>
      </c>
      <c r="CG10" s="1">
        <v>96.230158730158706</v>
      </c>
      <c r="CH10" s="1">
        <v>96.745562130177504</v>
      </c>
      <c r="CI10" s="1">
        <v>97</v>
      </c>
      <c r="CJ10" s="1">
        <v>90.808823529411697</v>
      </c>
      <c r="CK10" s="1">
        <v>85.769230769230703</v>
      </c>
      <c r="CL10" s="1">
        <v>86.090225563909698</v>
      </c>
      <c r="CM10" s="1">
        <v>69.067796610169495</v>
      </c>
      <c r="CN10" s="1">
        <v>82.989690721649396</v>
      </c>
      <c r="CO10" s="1">
        <v>90.340909090909093</v>
      </c>
      <c r="CP10" s="1">
        <v>78.488372093023202</v>
      </c>
      <c r="CQ10" s="1">
        <v>76.744186046511601</v>
      </c>
      <c r="CR10" s="1">
        <v>76.984126984126902</v>
      </c>
      <c r="CS10" s="1">
        <v>40.727699530516396</v>
      </c>
      <c r="CT10" s="1">
        <v>84.920634920634896</v>
      </c>
      <c r="CU10" s="1">
        <v>84.202453987730095</v>
      </c>
      <c r="CV10" s="1">
        <v>84.325396825396794</v>
      </c>
      <c r="CW10" s="1">
        <v>79.289940828402294</v>
      </c>
      <c r="CX10" s="1">
        <v>76</v>
      </c>
      <c r="CY10" s="1">
        <v>75</v>
      </c>
      <c r="CZ10" s="1">
        <v>73.846153846153797</v>
      </c>
      <c r="DA10" s="1">
        <v>43.984962406015001</v>
      </c>
      <c r="DB10" s="1">
        <v>47.033898305084698</v>
      </c>
      <c r="DC10" s="1">
        <v>46.391752577319501</v>
      </c>
      <c r="DD10" s="1">
        <v>56.25</v>
      </c>
      <c r="DE10" s="1">
        <v>30.232558139534799</v>
      </c>
      <c r="DF10" s="1">
        <v>33.720930232558104</v>
      </c>
      <c r="DG10" s="1">
        <v>35.714285714285701</v>
      </c>
      <c r="DH10" s="1">
        <v>75.531914893617</v>
      </c>
      <c r="DI10" s="1">
        <v>86.904761904761898</v>
      </c>
      <c r="DJ10" s="1">
        <v>89.534883720930196</v>
      </c>
      <c r="DK10" s="1">
        <v>98.863636363636303</v>
      </c>
      <c r="DL10" s="1">
        <v>81.25</v>
      </c>
      <c r="DM10" s="1">
        <v>88.157894736842096</v>
      </c>
      <c r="DN10" s="1">
        <v>77.027027027027003</v>
      </c>
      <c r="DO10" s="1">
        <v>87.142857142857096</v>
      </c>
      <c r="DP10" s="1">
        <v>93.0555555555555</v>
      </c>
      <c r="DQ10" s="1">
        <v>87.142857142857096</v>
      </c>
      <c r="DR10" s="1">
        <v>81.9444444444444</v>
      </c>
      <c r="DS10" s="1">
        <v>82.258064516128997</v>
      </c>
      <c r="DT10" s="1">
        <v>51.5625</v>
      </c>
      <c r="DU10" s="1">
        <v>54.6875</v>
      </c>
      <c r="DV10" s="1">
        <v>34.090909090909101</v>
      </c>
      <c r="DW10" s="1">
        <v>43.6170212765957</v>
      </c>
      <c r="DX10" s="1">
        <v>36.904761904761898</v>
      </c>
      <c r="DY10" s="1">
        <v>61.6279069767441</v>
      </c>
      <c r="DZ10" s="1">
        <v>64.772727272727195</v>
      </c>
      <c r="EA10" s="1">
        <v>61.25</v>
      </c>
      <c r="EB10" s="1">
        <v>67.105263157894697</v>
      </c>
      <c r="EC10" s="1">
        <v>39.189189189189101</v>
      </c>
      <c r="ED10" s="1">
        <v>44.285714285714199</v>
      </c>
      <c r="EE10" s="1">
        <v>29.1666666666666</v>
      </c>
      <c r="EF10" s="1">
        <v>52.857142857142797</v>
      </c>
      <c r="EG10" s="1">
        <v>54.1666666666666</v>
      </c>
      <c r="EH10" s="1">
        <v>69.354838709677395</v>
      </c>
      <c r="EI10" s="1">
        <v>51.5625</v>
      </c>
      <c r="EJ10" s="1">
        <v>54.6875</v>
      </c>
      <c r="EK10" s="1">
        <v>70.454545454545396</v>
      </c>
      <c r="EL10" s="1">
        <v>91.489361702127596</v>
      </c>
      <c r="EM10" s="1">
        <v>95.238095238095198</v>
      </c>
      <c r="EN10" s="1">
        <v>96.511627906976699</v>
      </c>
      <c r="EO10" s="1">
        <v>96.590909090909093</v>
      </c>
      <c r="EP10" s="1">
        <v>97.5</v>
      </c>
      <c r="EQ10" s="1">
        <v>96.052631578947299</v>
      </c>
      <c r="ER10" s="1">
        <v>97.297297297297305</v>
      </c>
      <c r="ES10" s="1">
        <v>85.714285714285694</v>
      </c>
      <c r="ET10" s="1">
        <v>87.5</v>
      </c>
      <c r="EU10" s="1">
        <v>90</v>
      </c>
      <c r="EV10" s="1">
        <v>79.1666666666666</v>
      </c>
      <c r="EW10" s="1">
        <v>69.354838709677395</v>
      </c>
      <c r="EX10" s="1">
        <v>34.375</v>
      </c>
      <c r="EY10" s="1">
        <v>35.9375</v>
      </c>
      <c r="EZ10" s="1">
        <v>40.909090909090899</v>
      </c>
    </row>
    <row r="11" spans="1:156" ht="15">
      <c r="A11" s="11" t="s">
        <v>65</v>
      </c>
      <c r="B11" s="1" t="s">
        <v>536</v>
      </c>
      <c r="C11" s="11" t="s">
        <v>537</v>
      </c>
      <c r="D11" s="1">
        <v>51.748402475773297</v>
      </c>
      <c r="E11" s="1">
        <v>46.994458165629901</v>
      </c>
      <c r="F11" s="1">
        <v>0</v>
      </c>
      <c r="G11" s="1">
        <v>95.892018779342706</v>
      </c>
      <c r="H11" s="1">
        <v>94.047619047618994</v>
      </c>
      <c r="I11" s="1">
        <v>92.791411042944702</v>
      </c>
      <c r="J11" s="1">
        <v>97.817460317460302</v>
      </c>
      <c r="K11" s="1">
        <v>95.562130177514703</v>
      </c>
      <c r="L11" s="1">
        <v>95.6666666666666</v>
      </c>
      <c r="M11" s="1">
        <v>95.955882352941103</v>
      </c>
      <c r="N11" s="1">
        <v>95.769230769230703</v>
      </c>
      <c r="O11" s="1">
        <v>87.593984962405997</v>
      </c>
      <c r="P11" s="1">
        <v>80.932203389830505</v>
      </c>
      <c r="Q11" s="1">
        <v>80.927835051546296</v>
      </c>
      <c r="R11" s="1">
        <v>74.431818181818102</v>
      </c>
      <c r="S11" s="1">
        <v>39.534883720930203</v>
      </c>
      <c r="T11" s="1">
        <v>44.1860465116279</v>
      </c>
      <c r="U11" s="1">
        <v>89.682539682539598</v>
      </c>
      <c r="V11" s="1">
        <v>90.258215962441298</v>
      </c>
      <c r="W11" s="1">
        <v>94.841269841269806</v>
      </c>
      <c r="X11" s="1">
        <v>94.018404907975395</v>
      </c>
      <c r="Y11" s="1">
        <v>97.817460317460302</v>
      </c>
      <c r="Z11" s="1">
        <v>96.745562130177504</v>
      </c>
      <c r="AA11" s="1">
        <v>94.3333333333333</v>
      </c>
      <c r="AB11" s="1">
        <v>95.220588235294102</v>
      </c>
      <c r="AC11" s="1">
        <v>96.538461538461505</v>
      </c>
      <c r="AD11" s="1">
        <v>81.203007518796895</v>
      </c>
      <c r="AE11" s="1">
        <v>86.016949152542296</v>
      </c>
      <c r="AF11" s="1">
        <v>76.804123711340196</v>
      </c>
      <c r="AG11" s="1">
        <v>82.954545454545396</v>
      </c>
      <c r="AH11" s="1">
        <v>91.860465116279101</v>
      </c>
      <c r="AI11" s="1">
        <v>90.697674418604606</v>
      </c>
      <c r="AJ11" s="1">
        <v>43.650793650793602</v>
      </c>
      <c r="AK11" s="1">
        <v>82.511737089201802</v>
      </c>
      <c r="AL11" s="1">
        <v>88.624338624338606</v>
      </c>
      <c r="AM11" s="1">
        <v>88.803680981595093</v>
      </c>
      <c r="AN11" s="1">
        <v>86.706349206349202</v>
      </c>
      <c r="AO11" s="1">
        <v>82.248520710059097</v>
      </c>
      <c r="AP11" s="1">
        <v>80.3333333333333</v>
      </c>
      <c r="AQ11" s="1">
        <v>78.308823529411697</v>
      </c>
      <c r="AR11" s="1">
        <v>80.769230769230703</v>
      </c>
      <c r="AS11" s="1">
        <v>63.157894736842103</v>
      </c>
      <c r="AT11" s="1">
        <v>65.677966101694906</v>
      </c>
      <c r="AU11" s="1">
        <v>32.989690721649403</v>
      </c>
      <c r="AV11" s="1">
        <v>42.613636363636303</v>
      </c>
      <c r="AW11" s="1">
        <v>50</v>
      </c>
      <c r="AX11" s="1">
        <v>48.2558139534883</v>
      </c>
      <c r="AY11" s="1">
        <v>49.206349206349202</v>
      </c>
      <c r="AZ11" s="1">
        <v>90.258215962441298</v>
      </c>
      <c r="BA11" s="1">
        <v>92.460317460317398</v>
      </c>
      <c r="BB11" s="1">
        <v>91.564417177914095</v>
      </c>
      <c r="BC11" s="1">
        <v>89.484126984126902</v>
      </c>
      <c r="BD11" s="1">
        <v>71.301775147928893</v>
      </c>
      <c r="BE11" s="1">
        <v>93</v>
      </c>
      <c r="BF11" s="1">
        <v>61.6788321167883</v>
      </c>
      <c r="BG11" s="1">
        <v>55.769230769230703</v>
      </c>
      <c r="BH11" s="1">
        <v>60.5263157894736</v>
      </c>
      <c r="BI11" s="1">
        <v>51.271186440677901</v>
      </c>
      <c r="BJ11" s="1">
        <v>76.804123711340196</v>
      </c>
      <c r="BK11" s="1">
        <v>78.977272727272705</v>
      </c>
      <c r="BL11" s="1">
        <v>87.790697674418595</v>
      </c>
      <c r="BM11" s="1">
        <v>88.953488372093005</v>
      </c>
      <c r="BN11" s="1">
        <v>76.984126984126902</v>
      </c>
      <c r="BO11" s="1">
        <v>92.136150234741706</v>
      </c>
      <c r="BP11" s="1">
        <v>92.460317460317398</v>
      </c>
      <c r="BQ11" s="1">
        <v>94.171779141104295</v>
      </c>
      <c r="BR11" s="1">
        <v>91.6666666666666</v>
      </c>
      <c r="BS11" s="1">
        <v>87.573964497041402</v>
      </c>
      <c r="BT11" s="1">
        <v>88</v>
      </c>
      <c r="BU11" s="1">
        <v>88.235294117647001</v>
      </c>
      <c r="BV11" s="1">
        <v>90.769230769230703</v>
      </c>
      <c r="BW11" s="1">
        <v>40.225563909774401</v>
      </c>
      <c r="BX11" s="1">
        <v>39.830508474576199</v>
      </c>
      <c r="BY11" s="1">
        <v>40.206185567010301</v>
      </c>
      <c r="BZ11" s="1">
        <v>40.340909090909101</v>
      </c>
      <c r="CA11" s="1">
        <v>46.511627906976699</v>
      </c>
      <c r="CB11" s="1">
        <v>47.093023255813897</v>
      </c>
      <c r="CC11" s="1">
        <v>46.031746031746003</v>
      </c>
      <c r="CD11" s="1">
        <v>98.004694835680695</v>
      </c>
      <c r="CE11" s="1">
        <v>98.280423280423193</v>
      </c>
      <c r="CF11" s="1">
        <v>98.006134969325103</v>
      </c>
      <c r="CG11" s="1">
        <v>87.896825396825406</v>
      </c>
      <c r="CH11" s="1">
        <v>98.520710059171606</v>
      </c>
      <c r="CI11" s="1">
        <v>99</v>
      </c>
      <c r="CJ11" s="1">
        <v>92.279411764705799</v>
      </c>
      <c r="CK11" s="1">
        <v>88.846153846153797</v>
      </c>
      <c r="CL11" s="1">
        <v>88.345864661654105</v>
      </c>
      <c r="CM11" s="1">
        <v>96.186440677966104</v>
      </c>
      <c r="CN11" s="1">
        <v>99.484536082474193</v>
      </c>
      <c r="CO11" s="1">
        <v>98.295454545454504</v>
      </c>
      <c r="CP11" s="1">
        <v>98.2558139534883</v>
      </c>
      <c r="CQ11" s="1">
        <v>99.418604651162696</v>
      </c>
      <c r="CR11" s="1">
        <v>97.619047619047606</v>
      </c>
      <c r="CS11" s="1">
        <v>40.727699530516396</v>
      </c>
      <c r="CT11" s="1">
        <v>41.402116402116398</v>
      </c>
      <c r="CU11" s="1">
        <v>42.791411042944702</v>
      </c>
      <c r="CV11" s="1">
        <v>43.253968253968203</v>
      </c>
      <c r="CW11" s="1">
        <v>40.532544378698198</v>
      </c>
      <c r="CX11" s="1">
        <v>40</v>
      </c>
      <c r="CY11" s="1">
        <v>37.5</v>
      </c>
      <c r="CZ11" s="1">
        <v>38.846153846153797</v>
      </c>
      <c r="DA11" s="1">
        <v>43.984962406015001</v>
      </c>
      <c r="DB11" s="1">
        <v>47.033898305084698</v>
      </c>
      <c r="DC11" s="1">
        <v>46.391752577319501</v>
      </c>
      <c r="DD11" s="1">
        <v>56.25</v>
      </c>
      <c r="DE11" s="1">
        <v>76.744186046511601</v>
      </c>
      <c r="DF11" s="1">
        <v>80.813953488372107</v>
      </c>
      <c r="DG11" s="1">
        <v>82.539682539682502</v>
      </c>
      <c r="DH11" s="1">
        <v>90.991156963890901</v>
      </c>
      <c r="DI11" s="1">
        <v>78.905964141968497</v>
      </c>
      <c r="DJ11" s="1">
        <v>96.812829882257404</v>
      </c>
      <c r="DK11" s="1">
        <v>78.880331753554501</v>
      </c>
      <c r="DL11" s="1">
        <v>70.879120879120805</v>
      </c>
      <c r="DM11" s="1">
        <v>85.967578520770005</v>
      </c>
      <c r="DN11" s="1">
        <v>81.140801644398707</v>
      </c>
      <c r="DO11" s="1">
        <v>82.530737704917996</v>
      </c>
      <c r="DP11" s="1">
        <v>63.714574898785401</v>
      </c>
      <c r="DQ11" s="1">
        <v>52.809573361082201</v>
      </c>
      <c r="DR11" s="1">
        <v>69.812426729191102</v>
      </c>
      <c r="DS11" s="1">
        <v>84.323922734026695</v>
      </c>
      <c r="DT11" s="1">
        <v>32.5</v>
      </c>
      <c r="DU11" s="1">
        <v>36.494688922610003</v>
      </c>
      <c r="DV11" s="1">
        <v>76.016949152542296</v>
      </c>
      <c r="DW11" s="1">
        <v>53.002947678703002</v>
      </c>
      <c r="DX11" s="1">
        <v>48.426637394804203</v>
      </c>
      <c r="DY11" s="1">
        <v>36.276898091758</v>
      </c>
      <c r="DZ11" s="1">
        <v>45.882701421800903</v>
      </c>
      <c r="EA11" s="1">
        <v>31.918081918081899</v>
      </c>
      <c r="EB11" s="1">
        <v>27.811550151975599</v>
      </c>
      <c r="EC11" s="1">
        <v>31.3977389516957</v>
      </c>
      <c r="ED11" s="1">
        <v>50.563524590163901</v>
      </c>
      <c r="EE11" s="1">
        <v>22.8238866396761</v>
      </c>
      <c r="EF11" s="1">
        <v>26.7950052029136</v>
      </c>
      <c r="EG11" s="1">
        <v>36.166471277842902</v>
      </c>
      <c r="EH11" s="1">
        <v>10.178306092124799</v>
      </c>
      <c r="EI11" s="1">
        <v>39.1666666666666</v>
      </c>
      <c r="EJ11" s="1">
        <v>30.1213960546282</v>
      </c>
      <c r="EK11" s="1">
        <v>14.1525423728813</v>
      </c>
      <c r="EL11" s="1">
        <v>84.690493736182702</v>
      </c>
      <c r="EM11" s="1">
        <v>85.400658616904494</v>
      </c>
      <c r="EN11" s="1">
        <v>83.516037352821698</v>
      </c>
      <c r="EO11" s="1">
        <v>85.159952606635102</v>
      </c>
      <c r="EP11" s="1">
        <v>77.772227772227694</v>
      </c>
      <c r="EQ11" s="1">
        <v>77.304964539007102</v>
      </c>
      <c r="ER11" s="1">
        <v>70.657759506680307</v>
      </c>
      <c r="ES11" s="1">
        <v>78.278688524590095</v>
      </c>
      <c r="ET11" s="1">
        <v>73.582995951417004</v>
      </c>
      <c r="EU11" s="1">
        <v>71.383975026014497</v>
      </c>
      <c r="EV11" s="1">
        <v>69.929660023446601</v>
      </c>
      <c r="EW11" s="1">
        <v>73.625557206537906</v>
      </c>
      <c r="EX11" s="1">
        <v>0.45454545454545398</v>
      </c>
      <c r="EY11" s="1">
        <v>1.0622154779969599</v>
      </c>
      <c r="EZ11" s="1">
        <v>41.610169491525397</v>
      </c>
    </row>
    <row r="12" spans="1:156" ht="15">
      <c r="A12" s="11" t="s">
        <v>66</v>
      </c>
      <c r="B12" s="1" t="s">
        <v>538</v>
      </c>
      <c r="C12" s="11" t="s">
        <v>528</v>
      </c>
      <c r="D12" s="1">
        <v>46.781319086219497</v>
      </c>
      <c r="E12" s="1">
        <v>81.174912535274103</v>
      </c>
      <c r="F12" s="1">
        <v>0</v>
      </c>
      <c r="G12" s="1">
        <v>98.287671232876704</v>
      </c>
      <c r="H12" s="1">
        <v>97.602739726027394</v>
      </c>
      <c r="I12" s="1">
        <v>95.669291338582596</v>
      </c>
      <c r="J12" s="1">
        <v>91.517857142857096</v>
      </c>
      <c r="K12" s="1">
        <v>90</v>
      </c>
      <c r="L12" s="1">
        <v>81.182795698924707</v>
      </c>
      <c r="M12" s="1">
        <v>75.543478260869506</v>
      </c>
      <c r="N12" s="1">
        <v>80.769230769230703</v>
      </c>
      <c r="O12" s="1">
        <v>86.702127659574401</v>
      </c>
      <c r="P12" s="1">
        <v>94.53125</v>
      </c>
      <c r="Q12" s="1">
        <v>91.964285714285694</v>
      </c>
      <c r="R12" s="1">
        <v>88.043478260869506</v>
      </c>
      <c r="S12" s="1">
        <v>80.2083333333333</v>
      </c>
      <c r="T12" s="1">
        <v>81.914893617021207</v>
      </c>
      <c r="U12" s="1">
        <v>0</v>
      </c>
      <c r="V12" s="1">
        <v>98.972602739726</v>
      </c>
      <c r="W12" s="1">
        <v>99.657534246575295</v>
      </c>
      <c r="X12" s="1">
        <v>94.881889763779498</v>
      </c>
      <c r="Y12" s="1">
        <v>92.410714285714207</v>
      </c>
      <c r="Z12" s="1">
        <v>94.210526315789394</v>
      </c>
      <c r="AA12" s="1">
        <v>74.731182795698899</v>
      </c>
      <c r="AB12" s="1">
        <v>72.282608695652101</v>
      </c>
      <c r="AC12" s="1">
        <v>73.076923076923094</v>
      </c>
      <c r="AD12" s="1">
        <v>75</v>
      </c>
      <c r="AE12" s="1">
        <v>86.71875</v>
      </c>
      <c r="AF12" s="1">
        <v>74.107142857142804</v>
      </c>
      <c r="AG12" s="1">
        <v>68.478260869565204</v>
      </c>
      <c r="AH12" s="1">
        <v>73.9583333333333</v>
      </c>
      <c r="AI12" s="1">
        <v>79.787234042553095</v>
      </c>
      <c r="AJ12" s="1">
        <v>0</v>
      </c>
      <c r="AK12" s="1">
        <v>89.041095890410901</v>
      </c>
      <c r="AL12" s="1">
        <v>89.383561643835606</v>
      </c>
      <c r="AM12" s="1">
        <v>88.188976377952699</v>
      </c>
      <c r="AN12" s="1">
        <v>87.946428571428498</v>
      </c>
      <c r="AO12" s="1">
        <v>86.842105263157904</v>
      </c>
      <c r="AP12" s="1">
        <v>87.096774193548299</v>
      </c>
      <c r="AQ12" s="1">
        <v>86.956521739130395</v>
      </c>
      <c r="AR12" s="1">
        <v>86.813186813186803</v>
      </c>
      <c r="AS12" s="1">
        <v>92.021276595744595</v>
      </c>
      <c r="AT12" s="1">
        <v>61.71875</v>
      </c>
      <c r="AU12" s="1">
        <v>74.107142857142804</v>
      </c>
      <c r="AV12" s="1">
        <v>69.565217391304301</v>
      </c>
      <c r="AW12" s="1">
        <v>47.9166666666666</v>
      </c>
      <c r="AX12" s="1">
        <v>47.872340425531902</v>
      </c>
      <c r="AY12" s="1">
        <v>0</v>
      </c>
      <c r="AZ12" s="1">
        <v>45.547945205479401</v>
      </c>
      <c r="BA12" s="1">
        <v>62.671232876712303</v>
      </c>
      <c r="BB12" s="1">
        <v>53.937007874015698</v>
      </c>
      <c r="BC12" s="1">
        <v>62.053571428571402</v>
      </c>
      <c r="BD12" s="1">
        <v>66.842105263157805</v>
      </c>
      <c r="BE12" s="1">
        <v>68.279569892473106</v>
      </c>
      <c r="BF12" s="1">
        <v>62.5</v>
      </c>
      <c r="BG12" s="1">
        <v>90.6593406593406</v>
      </c>
      <c r="BH12" s="1">
        <v>81.382978723404193</v>
      </c>
      <c r="BI12" s="1">
        <v>96.09375</v>
      </c>
      <c r="BJ12" s="1">
        <v>59.821428571428498</v>
      </c>
      <c r="BK12" s="1">
        <v>42.3913043478261</v>
      </c>
      <c r="BL12" s="1">
        <v>55.2083333333333</v>
      </c>
      <c r="BM12" s="1">
        <v>39.361702127659498</v>
      </c>
      <c r="BN12" s="1">
        <v>0</v>
      </c>
      <c r="BO12" s="1">
        <v>70.547945205479394</v>
      </c>
      <c r="BP12" s="1">
        <v>48.287671232876697</v>
      </c>
      <c r="BQ12" s="1">
        <v>49.212598425196802</v>
      </c>
      <c r="BR12" s="1">
        <v>58.482142857142797</v>
      </c>
      <c r="BS12" s="1">
        <v>63.684210526315702</v>
      </c>
      <c r="BT12" s="1">
        <v>73.655913978494596</v>
      </c>
      <c r="BU12" s="1">
        <v>80.978260869565204</v>
      </c>
      <c r="BV12" s="1">
        <v>87.362637362637301</v>
      </c>
      <c r="BW12" s="1">
        <v>92.021276595744595</v>
      </c>
      <c r="BX12" s="1">
        <v>91.40625</v>
      </c>
      <c r="BY12" s="1">
        <v>36.607142857142797</v>
      </c>
      <c r="BZ12" s="1">
        <v>38.043478260869499</v>
      </c>
      <c r="CA12" s="1">
        <v>42.7083333333333</v>
      </c>
      <c r="CB12" s="1">
        <v>44.680851063829699</v>
      </c>
      <c r="CC12" s="1">
        <v>0</v>
      </c>
      <c r="CD12" s="1">
        <v>84.246575342465704</v>
      </c>
      <c r="CE12" s="1">
        <v>63.698630136986303</v>
      </c>
      <c r="CF12" s="1">
        <v>62.204724409448801</v>
      </c>
      <c r="CG12" s="1">
        <v>84.821428571428498</v>
      </c>
      <c r="CH12" s="1">
        <v>90.5263157894736</v>
      </c>
      <c r="CI12" s="1">
        <v>95.6989247311828</v>
      </c>
      <c r="CJ12" s="1">
        <v>82.065217391304301</v>
      </c>
      <c r="CK12" s="1">
        <v>74.175824175824104</v>
      </c>
      <c r="CL12" s="1">
        <v>82.446808510638306</v>
      </c>
      <c r="CM12" s="1">
        <v>82.8125</v>
      </c>
      <c r="CN12" s="1">
        <v>33.035714285714199</v>
      </c>
      <c r="CO12" s="1">
        <v>77.173913043478194</v>
      </c>
      <c r="CP12" s="1">
        <v>64.5833333333333</v>
      </c>
      <c r="CQ12" s="1">
        <v>14.8936170212765</v>
      </c>
      <c r="CR12" s="1">
        <v>0</v>
      </c>
      <c r="CS12" s="1">
        <v>85.616438356164295</v>
      </c>
      <c r="CT12" s="1">
        <v>84.246575342465704</v>
      </c>
      <c r="CU12" s="1">
        <v>83.464566929133795</v>
      </c>
      <c r="CV12" s="1">
        <v>82.142857142857096</v>
      </c>
      <c r="CW12" s="1">
        <v>78.421052631578902</v>
      </c>
      <c r="CX12" s="1">
        <v>77.419354838709594</v>
      </c>
      <c r="CY12" s="1">
        <v>74.456521739130395</v>
      </c>
      <c r="CZ12" s="1">
        <v>86.263736263736206</v>
      </c>
      <c r="DA12" s="1">
        <v>84.042553191489304</v>
      </c>
      <c r="DB12" s="1">
        <v>57.03125</v>
      </c>
      <c r="DC12" s="1">
        <v>61.607142857142797</v>
      </c>
      <c r="DD12" s="1">
        <v>38.043478260869499</v>
      </c>
      <c r="DE12" s="1">
        <v>59.375</v>
      </c>
      <c r="DF12" s="1">
        <v>24.468085106382901</v>
      </c>
      <c r="DG12" s="1">
        <v>0</v>
      </c>
      <c r="DH12" s="1">
        <v>85.058953574060396</v>
      </c>
      <c r="DI12" s="1">
        <v>83.662641785583602</v>
      </c>
      <c r="DJ12" s="1">
        <v>82.764920828258198</v>
      </c>
      <c r="DK12" s="1">
        <v>72.956161137440702</v>
      </c>
      <c r="DL12" s="1">
        <v>75.074925074925105</v>
      </c>
      <c r="DM12" s="1">
        <v>86.980749746707204</v>
      </c>
      <c r="DN12" s="1">
        <v>62.538540596094499</v>
      </c>
      <c r="DO12" s="1">
        <v>44.825819672131097</v>
      </c>
      <c r="DP12" s="1">
        <v>36.184210526315702</v>
      </c>
      <c r="DQ12" s="1">
        <v>79.968782518210205</v>
      </c>
      <c r="DR12" s="1">
        <v>51.289566236811197</v>
      </c>
      <c r="DS12" s="1">
        <v>34.695393759286702</v>
      </c>
      <c r="DT12" s="1">
        <v>61.590909090909101</v>
      </c>
      <c r="DU12" s="1">
        <v>44.0819423368741</v>
      </c>
      <c r="DV12" s="1">
        <v>0</v>
      </c>
      <c r="DW12" s="1">
        <v>81.153279292557102</v>
      </c>
      <c r="DX12" s="1">
        <v>83.113794365166399</v>
      </c>
      <c r="DY12" s="1">
        <v>85.9317904993909</v>
      </c>
      <c r="DZ12" s="1">
        <v>86.937203791469202</v>
      </c>
      <c r="EA12" s="1">
        <v>88.361638361638299</v>
      </c>
      <c r="EB12" s="1">
        <v>94.883485309017203</v>
      </c>
      <c r="EC12" s="1">
        <v>42.497430626926999</v>
      </c>
      <c r="ED12" s="1">
        <v>58.043032786885199</v>
      </c>
      <c r="EE12" s="1">
        <v>68.269230769230703</v>
      </c>
      <c r="EF12" s="1">
        <v>49.375650364203899</v>
      </c>
      <c r="EG12" s="1">
        <v>29.015240328253199</v>
      </c>
      <c r="EH12" s="1">
        <v>3.04606240713224</v>
      </c>
      <c r="EI12" s="1">
        <v>23.863636363636299</v>
      </c>
      <c r="EJ12" s="1">
        <v>1.13808801213961</v>
      </c>
      <c r="EK12" s="1">
        <v>0</v>
      </c>
      <c r="EL12" s="1">
        <v>82.682387619749406</v>
      </c>
      <c r="EM12" s="1">
        <v>83.571167215514095</v>
      </c>
      <c r="EN12" s="1">
        <v>83.516037352821698</v>
      </c>
      <c r="EO12" s="1">
        <v>85.159952606635102</v>
      </c>
      <c r="EP12" s="1">
        <v>77.772227772227694</v>
      </c>
      <c r="EQ12" s="1">
        <v>77.304964539007102</v>
      </c>
      <c r="ER12" s="1">
        <v>76.618705035971203</v>
      </c>
      <c r="ES12" s="1">
        <v>70.645491803278603</v>
      </c>
      <c r="ET12" s="1">
        <v>62.0445344129554</v>
      </c>
      <c r="EU12" s="1">
        <v>77.263267429760603</v>
      </c>
      <c r="EV12" s="1">
        <v>66.647127784290703</v>
      </c>
      <c r="EW12" s="1">
        <v>87.147102526002897</v>
      </c>
      <c r="EX12" s="1">
        <v>38.939393939393902</v>
      </c>
      <c r="EY12" s="1">
        <v>40.819423368740502</v>
      </c>
      <c r="EZ12" s="1">
        <v>0</v>
      </c>
    </row>
    <row r="13" spans="1:156" ht="15">
      <c r="A13" s="11" t="s">
        <v>67</v>
      </c>
      <c r="B13" s="1" t="s">
        <v>539</v>
      </c>
      <c r="C13" s="11" t="s">
        <v>528</v>
      </c>
      <c r="D13" s="1">
        <v>39.479007376716297</v>
      </c>
      <c r="E13" s="1">
        <v>72.541562952541398</v>
      </c>
      <c r="F13" s="1">
        <v>0</v>
      </c>
      <c r="G13" s="1">
        <v>82.244897959183604</v>
      </c>
      <c r="H13" s="1">
        <v>85.211267605633793</v>
      </c>
      <c r="I13" s="1">
        <v>63.010204081632601</v>
      </c>
      <c r="J13" s="1">
        <v>81.104651162790702</v>
      </c>
      <c r="K13" s="1">
        <v>73.214285714285694</v>
      </c>
      <c r="L13" s="1">
        <v>71.268656716417894</v>
      </c>
      <c r="M13" s="1">
        <v>83.858267716535394</v>
      </c>
      <c r="N13" s="1">
        <v>90.254237288135599</v>
      </c>
      <c r="O13" s="1">
        <v>88.738738738738704</v>
      </c>
      <c r="P13" s="1">
        <v>91.5</v>
      </c>
      <c r="Q13" s="1">
        <v>89.506172839506107</v>
      </c>
      <c r="R13" s="1">
        <v>87.681159420289802</v>
      </c>
      <c r="S13" s="1">
        <v>74.590163934426201</v>
      </c>
      <c r="T13" s="1">
        <v>30.327868852459002</v>
      </c>
      <c r="U13" s="1">
        <v>0</v>
      </c>
      <c r="V13" s="1">
        <v>55.714285714285701</v>
      </c>
      <c r="W13" s="1">
        <v>64.553990610328597</v>
      </c>
      <c r="X13" s="1">
        <v>65.051020408163197</v>
      </c>
      <c r="Y13" s="1">
        <v>74.1279069767441</v>
      </c>
      <c r="Z13" s="1">
        <v>74.642857142857096</v>
      </c>
      <c r="AA13" s="1">
        <v>74.253731343283505</v>
      </c>
      <c r="AB13" s="1">
        <v>76.771653543307096</v>
      </c>
      <c r="AC13" s="1">
        <v>61.440677966101703</v>
      </c>
      <c r="AD13" s="1">
        <v>68.018018018017997</v>
      </c>
      <c r="AE13" s="1">
        <v>63.5</v>
      </c>
      <c r="AF13" s="1">
        <v>41.975308641975303</v>
      </c>
      <c r="AG13" s="1">
        <v>52.173913043478201</v>
      </c>
      <c r="AH13" s="1">
        <v>35.245901639344197</v>
      </c>
      <c r="AI13" s="1">
        <v>33.6065573770491</v>
      </c>
      <c r="AJ13" s="1">
        <v>0</v>
      </c>
      <c r="AK13" s="1">
        <v>89.7959183673469</v>
      </c>
      <c r="AL13" s="1">
        <v>91.314553990610307</v>
      </c>
      <c r="AM13" s="1">
        <v>97.448979591836704</v>
      </c>
      <c r="AN13" s="1">
        <v>97.093023255813904</v>
      </c>
      <c r="AO13" s="1">
        <v>97.857142857142804</v>
      </c>
      <c r="AP13" s="1">
        <v>97.388059701492494</v>
      </c>
      <c r="AQ13" s="1">
        <v>97.637795275590506</v>
      </c>
      <c r="AR13" s="1">
        <v>97.881355932203306</v>
      </c>
      <c r="AS13" s="1">
        <v>98.198198198198099</v>
      </c>
      <c r="AT13" s="1">
        <v>99.5</v>
      </c>
      <c r="AU13" s="1">
        <v>83.950617283950606</v>
      </c>
      <c r="AV13" s="1">
        <v>86.956521739130395</v>
      </c>
      <c r="AW13" s="1">
        <v>59.016393442622899</v>
      </c>
      <c r="AX13" s="1">
        <v>7.3770491803278597</v>
      </c>
      <c r="AY13" s="1">
        <v>0</v>
      </c>
      <c r="AZ13" s="1">
        <v>40.2040816326531</v>
      </c>
      <c r="BA13" s="1">
        <v>40.610328638497599</v>
      </c>
      <c r="BB13" s="1">
        <v>37.5</v>
      </c>
      <c r="BC13" s="1">
        <v>34.593023255813897</v>
      </c>
      <c r="BD13" s="1">
        <v>51.785714285714199</v>
      </c>
      <c r="BE13" s="1">
        <v>44.402985074626798</v>
      </c>
      <c r="BF13" s="1">
        <v>31.1023622047244</v>
      </c>
      <c r="BG13" s="1">
        <v>50.4237288135593</v>
      </c>
      <c r="BH13" s="1">
        <v>38.2882882882882</v>
      </c>
      <c r="BI13" s="1">
        <v>55.5</v>
      </c>
      <c r="BJ13" s="1">
        <v>54.938271604938201</v>
      </c>
      <c r="BK13" s="1">
        <v>54.347826086956502</v>
      </c>
      <c r="BL13" s="1">
        <v>77.868852459016296</v>
      </c>
      <c r="BM13" s="1">
        <v>20.491803278688501</v>
      </c>
      <c r="BN13" s="1">
        <v>0</v>
      </c>
      <c r="BO13" s="1">
        <v>85.102040816326493</v>
      </c>
      <c r="BP13" s="1">
        <v>86.150234741784004</v>
      </c>
      <c r="BQ13" s="1">
        <v>70.408163265306101</v>
      </c>
      <c r="BR13" s="1">
        <v>73.2558139534883</v>
      </c>
      <c r="BS13" s="1">
        <v>73.571428571428498</v>
      </c>
      <c r="BT13" s="1">
        <v>80.223880597014897</v>
      </c>
      <c r="BU13" s="1">
        <v>83.070866141732196</v>
      </c>
      <c r="BV13" s="1">
        <v>77.542372881355902</v>
      </c>
      <c r="BW13" s="1">
        <v>82.432432432432407</v>
      </c>
      <c r="BX13" s="1">
        <v>81</v>
      </c>
      <c r="BY13" s="1">
        <v>63.580246913580197</v>
      </c>
      <c r="BZ13" s="1">
        <v>66.6666666666666</v>
      </c>
      <c r="CA13" s="1">
        <v>80.327868852459005</v>
      </c>
      <c r="CB13" s="1">
        <v>77.868852459016296</v>
      </c>
      <c r="CC13" s="1">
        <v>0</v>
      </c>
      <c r="CD13" s="1">
        <v>55.918367346938702</v>
      </c>
      <c r="CE13" s="1">
        <v>52.347417840375499</v>
      </c>
      <c r="CF13" s="1">
        <v>52.2959183673469</v>
      </c>
      <c r="CG13" s="1">
        <v>69.476744186046503</v>
      </c>
      <c r="CH13" s="1">
        <v>75.357142857142804</v>
      </c>
      <c r="CI13" s="1">
        <v>79.850746268656707</v>
      </c>
      <c r="CJ13" s="1">
        <v>92.125984251968504</v>
      </c>
      <c r="CK13" s="1">
        <v>66.949152542372801</v>
      </c>
      <c r="CL13" s="1">
        <v>77.027027027027003</v>
      </c>
      <c r="CM13" s="1">
        <v>80</v>
      </c>
      <c r="CN13" s="1">
        <v>77.160493827160394</v>
      </c>
      <c r="CO13" s="1">
        <v>63.768115942028899</v>
      </c>
      <c r="CP13" s="1">
        <v>88.524590163934405</v>
      </c>
      <c r="CQ13" s="1">
        <v>90.163934426229503</v>
      </c>
      <c r="CR13" s="1">
        <v>0</v>
      </c>
      <c r="CS13" s="1">
        <v>81.632653061224403</v>
      </c>
      <c r="CT13" s="1">
        <v>82.863849765258195</v>
      </c>
      <c r="CU13" s="1">
        <v>41.836734693877503</v>
      </c>
      <c r="CV13" s="1">
        <v>41.5697674418604</v>
      </c>
      <c r="CW13" s="1">
        <v>39.285714285714199</v>
      </c>
      <c r="CX13" s="1">
        <v>43.656716417910403</v>
      </c>
      <c r="CY13" s="1">
        <v>42.125984251968497</v>
      </c>
      <c r="CZ13" s="1">
        <v>43.644067796610102</v>
      </c>
      <c r="DA13" s="1">
        <v>46.396396396396298</v>
      </c>
      <c r="DB13" s="1">
        <v>48.5</v>
      </c>
      <c r="DC13" s="1">
        <v>54.320987654320902</v>
      </c>
      <c r="DD13" s="1">
        <v>23.188405797101399</v>
      </c>
      <c r="DE13" s="1">
        <v>22.131147540983601</v>
      </c>
      <c r="DF13" s="1">
        <v>28.688524590163901</v>
      </c>
      <c r="DG13" s="1">
        <v>0</v>
      </c>
      <c r="DH13" s="1">
        <v>78.684598378776698</v>
      </c>
      <c r="DI13" s="1">
        <v>88.675448225393296</v>
      </c>
      <c r="DJ13" s="1">
        <v>60.231425091352001</v>
      </c>
      <c r="DK13" s="1">
        <v>53.584123222748801</v>
      </c>
      <c r="DL13" s="1">
        <v>77.772227772227694</v>
      </c>
      <c r="DM13" s="1">
        <v>75.025329280648407</v>
      </c>
      <c r="DN13" s="1">
        <v>57.913669064748198</v>
      </c>
      <c r="DO13" s="1">
        <v>55.891393442622899</v>
      </c>
      <c r="DP13" s="1">
        <v>69.180161943319803</v>
      </c>
      <c r="DQ13" s="1">
        <v>76.638917793964595</v>
      </c>
      <c r="DR13" s="1">
        <v>79.777256740914396</v>
      </c>
      <c r="DS13" s="1">
        <v>22.6597325408618</v>
      </c>
      <c r="DT13" s="1">
        <v>25.0757575757575</v>
      </c>
      <c r="DU13" s="1">
        <v>59.559939301972598</v>
      </c>
      <c r="DV13" s="1">
        <v>0</v>
      </c>
      <c r="DW13" s="1">
        <v>55.619012527634403</v>
      </c>
      <c r="DX13" s="1">
        <v>50.658616904500498</v>
      </c>
      <c r="DY13" s="1">
        <v>47.766950872919203</v>
      </c>
      <c r="DZ13" s="1">
        <v>58.856635071089997</v>
      </c>
      <c r="EA13" s="1">
        <v>69.980019980019904</v>
      </c>
      <c r="EB13" s="1">
        <v>81.813576494427494</v>
      </c>
      <c r="EC13" s="1">
        <v>78.776978417266093</v>
      </c>
      <c r="ED13" s="1">
        <v>55.686475409836099</v>
      </c>
      <c r="EE13" s="1">
        <v>69.585020242914894</v>
      </c>
      <c r="EF13" s="1">
        <v>63.735691987513</v>
      </c>
      <c r="EG13" s="1">
        <v>76.729191090269595</v>
      </c>
      <c r="EH13" s="1">
        <v>39.598811292719098</v>
      </c>
      <c r="EI13" s="1">
        <v>50.530303030303003</v>
      </c>
      <c r="EJ13" s="1">
        <v>40.591805766312497</v>
      </c>
      <c r="EK13" s="1">
        <v>0</v>
      </c>
      <c r="EL13" s="1">
        <v>97.807663964627807</v>
      </c>
      <c r="EM13" s="1">
        <v>98.079034028540093</v>
      </c>
      <c r="EN13" s="1">
        <v>85.891189606171295</v>
      </c>
      <c r="EO13" s="1">
        <v>81.042654028436004</v>
      </c>
      <c r="EP13" s="1">
        <v>58.791208791208703</v>
      </c>
      <c r="EQ13" s="1">
        <v>51.0131712259371</v>
      </c>
      <c r="ER13" s="1">
        <v>59.455292908530303</v>
      </c>
      <c r="ES13" s="1">
        <v>50.2049180327868</v>
      </c>
      <c r="ET13" s="1">
        <v>66.700404858299606</v>
      </c>
      <c r="EU13" s="1">
        <v>80.957336108220602</v>
      </c>
      <c r="EV13" s="1">
        <v>63.599062133645901</v>
      </c>
      <c r="EW13" s="1">
        <v>18.4992570579494</v>
      </c>
      <c r="EX13" s="1">
        <v>38.939393939393902</v>
      </c>
      <c r="EY13" s="1">
        <v>40.819423368740502</v>
      </c>
      <c r="EZ13" s="1">
        <v>0</v>
      </c>
    </row>
    <row r="14" spans="1:156" ht="15">
      <c r="A14" s="11" t="s">
        <v>68</v>
      </c>
      <c r="B14" s="1" t="s">
        <v>540</v>
      </c>
      <c r="C14" s="11" t="s">
        <v>535</v>
      </c>
      <c r="D14" s="1">
        <v>52.639890621053702</v>
      </c>
      <c r="E14" s="1">
        <v>86.949986641808806</v>
      </c>
      <c r="F14" s="1">
        <v>0</v>
      </c>
      <c r="G14" s="1">
        <v>98.004694835680695</v>
      </c>
      <c r="H14" s="1">
        <v>96.693121693121697</v>
      </c>
      <c r="I14" s="1">
        <v>85.736196319018404</v>
      </c>
      <c r="J14" s="1">
        <v>82.341269841269806</v>
      </c>
      <c r="K14" s="1">
        <v>76.035502958579798</v>
      </c>
      <c r="L14" s="1">
        <v>71.6666666666666</v>
      </c>
      <c r="M14" s="1">
        <v>67.279411764705799</v>
      </c>
      <c r="N14" s="1">
        <v>60.384615384615302</v>
      </c>
      <c r="O14" s="1">
        <v>62.781954887217999</v>
      </c>
      <c r="P14" s="1">
        <v>20.7627118644067</v>
      </c>
      <c r="Q14" s="1">
        <v>23.195876288659701</v>
      </c>
      <c r="R14" s="1">
        <v>27.840909090909101</v>
      </c>
      <c r="S14" s="1">
        <v>39.534883720930203</v>
      </c>
      <c r="T14" s="1">
        <v>44.1860465116279</v>
      </c>
      <c r="U14" s="1">
        <v>43.650793650793602</v>
      </c>
      <c r="V14" s="1">
        <v>95.070422535211193</v>
      </c>
      <c r="W14" s="1">
        <v>77.380952380952294</v>
      </c>
      <c r="X14" s="1">
        <v>78.834355828220794</v>
      </c>
      <c r="Y14" s="1">
        <v>75.992063492063394</v>
      </c>
      <c r="Z14" s="1">
        <v>67.455621301775096</v>
      </c>
      <c r="AA14" s="1">
        <v>61</v>
      </c>
      <c r="AB14" s="1">
        <v>58.455882352941103</v>
      </c>
      <c r="AC14" s="1">
        <v>45.384615384615302</v>
      </c>
      <c r="AD14" s="1">
        <v>48.4962406015037</v>
      </c>
      <c r="AE14" s="1">
        <v>22.457627118644101</v>
      </c>
      <c r="AF14" s="1">
        <v>22.680412371134</v>
      </c>
      <c r="AG14" s="1">
        <v>26.7045454545454</v>
      </c>
      <c r="AH14" s="1">
        <v>39.534883720930203</v>
      </c>
      <c r="AI14" s="1">
        <v>40.697674418604599</v>
      </c>
      <c r="AJ14" s="1">
        <v>43.650793650793602</v>
      </c>
      <c r="AK14" s="1">
        <v>89.906103286384905</v>
      </c>
      <c r="AL14" s="1">
        <v>95.899470899470899</v>
      </c>
      <c r="AM14" s="1">
        <v>88.803680981595093</v>
      </c>
      <c r="AN14" s="1">
        <v>36.706349206349202</v>
      </c>
      <c r="AO14" s="1">
        <v>32.840236686390497</v>
      </c>
      <c r="AP14" s="1">
        <v>65.3333333333333</v>
      </c>
      <c r="AQ14" s="1">
        <v>61.764705882352899</v>
      </c>
      <c r="AR14" s="1">
        <v>61.153846153846096</v>
      </c>
      <c r="AS14" s="1">
        <v>63.157894736842103</v>
      </c>
      <c r="AT14" s="1">
        <v>27.966101694915199</v>
      </c>
      <c r="AU14" s="1">
        <v>32.989690721649403</v>
      </c>
      <c r="AV14" s="1">
        <v>42.613636363636303</v>
      </c>
      <c r="AW14" s="1">
        <v>50</v>
      </c>
      <c r="AX14" s="1">
        <v>48.2558139534883</v>
      </c>
      <c r="AY14" s="1">
        <v>49.206349206349202</v>
      </c>
      <c r="AZ14" s="1">
        <v>96.830985915492903</v>
      </c>
      <c r="BA14" s="1">
        <v>95.899470899470899</v>
      </c>
      <c r="BB14" s="1">
        <v>85.122699386503101</v>
      </c>
      <c r="BC14" s="1">
        <v>77.976190476190396</v>
      </c>
      <c r="BD14" s="1">
        <v>83.727810650887506</v>
      </c>
      <c r="BE14" s="1">
        <v>77.6666666666666</v>
      </c>
      <c r="BF14" s="1">
        <v>70.437956204379503</v>
      </c>
      <c r="BG14" s="1">
        <v>78.846153846153797</v>
      </c>
      <c r="BH14" s="1">
        <v>83.834586466165405</v>
      </c>
      <c r="BI14" s="1">
        <v>75.847457627118601</v>
      </c>
      <c r="BJ14" s="1">
        <v>73.711340206185497</v>
      </c>
      <c r="BK14" s="1">
        <v>39.204545454545404</v>
      </c>
      <c r="BL14" s="1">
        <v>64.534883720930196</v>
      </c>
      <c r="BM14" s="1">
        <v>61.046511627906902</v>
      </c>
      <c r="BN14" s="1">
        <v>48.412698412698397</v>
      </c>
      <c r="BO14" s="1">
        <v>85.328638497652506</v>
      </c>
      <c r="BP14" s="1">
        <v>73.015873015872998</v>
      </c>
      <c r="BQ14" s="1">
        <v>34.662576687116498</v>
      </c>
      <c r="BR14" s="1">
        <v>35.714285714285701</v>
      </c>
      <c r="BS14" s="1">
        <v>33.727810650887498</v>
      </c>
      <c r="BT14" s="1">
        <v>34</v>
      </c>
      <c r="BU14" s="1">
        <v>34.191176470588204</v>
      </c>
      <c r="BV14" s="1">
        <v>36.923076923076898</v>
      </c>
      <c r="BW14" s="1">
        <v>40.225563909774401</v>
      </c>
      <c r="BX14" s="1">
        <v>39.830508474576199</v>
      </c>
      <c r="BY14" s="1">
        <v>40.206185567010301</v>
      </c>
      <c r="BZ14" s="1">
        <v>40.340909090909101</v>
      </c>
      <c r="CA14" s="1">
        <v>46.511627906976699</v>
      </c>
      <c r="CB14" s="1">
        <v>47.093023255813897</v>
      </c>
      <c r="CC14" s="1">
        <v>46.031746031746003</v>
      </c>
      <c r="CD14" s="1">
        <v>88.6150234741784</v>
      </c>
      <c r="CE14" s="1">
        <v>93.121693121693099</v>
      </c>
      <c r="CF14" s="1">
        <v>70.858895705521405</v>
      </c>
      <c r="CG14" s="1">
        <v>72.420634920634896</v>
      </c>
      <c r="CH14" s="1">
        <v>50.887573964497001</v>
      </c>
      <c r="CI14" s="1">
        <v>56.3333333333333</v>
      </c>
      <c r="CJ14" s="1">
        <v>57.720588235294102</v>
      </c>
      <c r="CK14" s="1">
        <v>78.461538461538396</v>
      </c>
      <c r="CL14" s="1">
        <v>54.887218045112697</v>
      </c>
      <c r="CM14" s="1">
        <v>83.898305084745701</v>
      </c>
      <c r="CN14" s="1">
        <v>46.391752577319501</v>
      </c>
      <c r="CO14" s="1">
        <v>44.318181818181799</v>
      </c>
      <c r="CP14" s="1">
        <v>78.488372093023202</v>
      </c>
      <c r="CQ14" s="1">
        <v>86.046511627906895</v>
      </c>
      <c r="CR14" s="1">
        <v>46.031746031746003</v>
      </c>
      <c r="CS14" s="1">
        <v>83.3333333333333</v>
      </c>
      <c r="CT14" s="1">
        <v>41.402116402116398</v>
      </c>
      <c r="CU14" s="1">
        <v>42.791411042944702</v>
      </c>
      <c r="CV14" s="1">
        <v>43.253968253968203</v>
      </c>
      <c r="CW14" s="1">
        <v>40.532544378698198</v>
      </c>
      <c r="CX14" s="1">
        <v>40</v>
      </c>
      <c r="CY14" s="1">
        <v>37.5</v>
      </c>
      <c r="CZ14" s="1">
        <v>38.846153846153797</v>
      </c>
      <c r="DA14" s="1">
        <v>43.984962406015001</v>
      </c>
      <c r="DB14" s="1">
        <v>47.033898305084698</v>
      </c>
      <c r="DC14" s="1">
        <v>46.391752577319501</v>
      </c>
      <c r="DD14" s="1">
        <v>15.909090909090899</v>
      </c>
      <c r="DE14" s="1">
        <v>76.744186046511601</v>
      </c>
      <c r="DF14" s="1">
        <v>80.813953488372107</v>
      </c>
      <c r="DG14" s="1">
        <v>35.714285714285701</v>
      </c>
      <c r="DH14" s="1">
        <v>74.1525423728813</v>
      </c>
      <c r="DI14" s="1">
        <v>99.103549213318701</v>
      </c>
      <c r="DJ14" s="1">
        <v>99.127080795777502</v>
      </c>
      <c r="DK14" s="1">
        <v>87.411137440758196</v>
      </c>
      <c r="DL14" s="1">
        <v>82.967032967032907</v>
      </c>
      <c r="DM14" s="1">
        <v>50.607902735562298</v>
      </c>
      <c r="DN14" s="1">
        <v>42.908530318602203</v>
      </c>
      <c r="DO14" s="1">
        <v>55.584016393442603</v>
      </c>
      <c r="DP14" s="1">
        <v>72.925101214574894</v>
      </c>
      <c r="DQ14" s="1">
        <v>57.908428720083201</v>
      </c>
      <c r="DR14" s="1">
        <v>31.477139507620102</v>
      </c>
      <c r="DS14" s="1">
        <v>55.646359583952403</v>
      </c>
      <c r="DT14" s="1">
        <v>40.378787878787797</v>
      </c>
      <c r="DU14" s="1">
        <v>80.349013657056105</v>
      </c>
      <c r="DV14" s="1">
        <v>26.5254237288135</v>
      </c>
      <c r="DW14" s="1">
        <v>54.661016949152497</v>
      </c>
      <c r="DX14" s="1">
        <v>59.074277350896402</v>
      </c>
      <c r="DY14" s="1">
        <v>53.2886723507917</v>
      </c>
      <c r="DZ14" s="1">
        <v>46.297393364928901</v>
      </c>
      <c r="EA14" s="1">
        <v>51.3986013986014</v>
      </c>
      <c r="EB14" s="1">
        <v>51.317122593718302</v>
      </c>
      <c r="EC14" s="1">
        <v>59.866392600205501</v>
      </c>
      <c r="ED14" s="1">
        <v>24.2315573770491</v>
      </c>
      <c r="EE14" s="1">
        <v>42.965587044534402</v>
      </c>
      <c r="EF14" s="1">
        <v>27.2112382934443</v>
      </c>
      <c r="EG14" s="1">
        <v>23.622508792497101</v>
      </c>
      <c r="EH14" s="1">
        <v>43.759286775631502</v>
      </c>
      <c r="EI14" s="1">
        <v>52.651515151515099</v>
      </c>
      <c r="EJ14" s="1">
        <v>30.728376327769301</v>
      </c>
      <c r="EK14" s="1">
        <v>33.305084745762699</v>
      </c>
      <c r="EL14" s="1">
        <v>91.212232866617498</v>
      </c>
      <c r="EM14" s="1">
        <v>96.523966337358203</v>
      </c>
      <c r="EN14" s="1">
        <v>88.834754364595995</v>
      </c>
      <c r="EO14" s="1">
        <v>81.042654028436004</v>
      </c>
      <c r="EP14" s="1">
        <v>71.678321678321595</v>
      </c>
      <c r="EQ14" s="1">
        <v>71.428571428571402</v>
      </c>
      <c r="ER14" s="1">
        <v>50.770811921891003</v>
      </c>
      <c r="ES14" s="1">
        <v>48.155737704918003</v>
      </c>
      <c r="ET14" s="1">
        <v>62.0445344129554</v>
      </c>
      <c r="EU14" s="1">
        <v>28.876170655567101</v>
      </c>
      <c r="EV14" s="1">
        <v>38.628370457209797</v>
      </c>
      <c r="EW14" s="1">
        <v>18.4992570579494</v>
      </c>
      <c r="EX14" s="1">
        <v>38.939393939393902</v>
      </c>
      <c r="EY14" s="1">
        <v>40.819423368740502</v>
      </c>
      <c r="EZ14" s="1">
        <v>41.610169491525397</v>
      </c>
    </row>
    <row r="15" spans="1:156" ht="15">
      <c r="A15" s="11" t="s">
        <v>70</v>
      </c>
      <c r="B15" s="1" t="s">
        <v>541</v>
      </c>
      <c r="C15" s="11" t="s">
        <v>537</v>
      </c>
      <c r="D15" s="1">
        <v>50.772951544936497</v>
      </c>
      <c r="E15" s="1">
        <v>85.6606271670761</v>
      </c>
      <c r="F15" s="1">
        <v>0</v>
      </c>
      <c r="G15" s="1">
        <v>91.6666666666666</v>
      </c>
      <c r="H15" s="1">
        <v>89.285714285714207</v>
      </c>
      <c r="I15" s="1">
        <v>92.177914110429398</v>
      </c>
      <c r="J15" s="1">
        <v>91.071428571428498</v>
      </c>
      <c r="K15" s="1">
        <v>89.053254437869796</v>
      </c>
      <c r="L15" s="1">
        <v>87.6666666666666</v>
      </c>
      <c r="M15" s="1">
        <v>90.808823529411697</v>
      </c>
      <c r="N15" s="1">
        <v>95</v>
      </c>
      <c r="O15" s="1">
        <v>93.609022556390897</v>
      </c>
      <c r="P15" s="1">
        <v>91.1016949152542</v>
      </c>
      <c r="Q15" s="1">
        <v>89.175257731958695</v>
      </c>
      <c r="R15" s="1">
        <v>90.340909090909093</v>
      </c>
      <c r="S15" s="1">
        <v>39.534883720930203</v>
      </c>
      <c r="T15" s="1">
        <v>44.1860465116279</v>
      </c>
      <c r="U15" s="1">
        <v>43.650793650793602</v>
      </c>
      <c r="V15" s="1">
        <v>92.840375586854407</v>
      </c>
      <c r="W15" s="1">
        <v>95.634920634920604</v>
      </c>
      <c r="X15" s="1">
        <v>94.9386503067484</v>
      </c>
      <c r="Y15" s="1">
        <v>95.436507936507894</v>
      </c>
      <c r="Z15" s="1">
        <v>93.786982248520701</v>
      </c>
      <c r="AA15" s="1">
        <v>87</v>
      </c>
      <c r="AB15" s="1">
        <v>82.720588235294102</v>
      </c>
      <c r="AC15" s="1">
        <v>71.923076923076906</v>
      </c>
      <c r="AD15" s="1">
        <v>77.067669172932298</v>
      </c>
      <c r="AE15" s="1">
        <v>81.779661016949106</v>
      </c>
      <c r="AF15" s="1">
        <v>79.896907216494796</v>
      </c>
      <c r="AG15" s="1">
        <v>89.772727272727195</v>
      </c>
      <c r="AH15" s="1">
        <v>39.534883720930203</v>
      </c>
      <c r="AI15" s="1">
        <v>40.697674418604599</v>
      </c>
      <c r="AJ15" s="1">
        <v>43.650793650793602</v>
      </c>
      <c r="AK15" s="1">
        <v>98.122065727699507</v>
      </c>
      <c r="AL15" s="1">
        <v>97.751322751322704</v>
      </c>
      <c r="AM15" s="1">
        <v>97.699386503067402</v>
      </c>
      <c r="AN15" s="1">
        <v>97.420634920634896</v>
      </c>
      <c r="AO15" s="1">
        <v>99.4082840236686</v>
      </c>
      <c r="AP15" s="1">
        <v>99</v>
      </c>
      <c r="AQ15" s="1">
        <v>98.897058823529406</v>
      </c>
      <c r="AR15" s="1">
        <v>98.461538461538396</v>
      </c>
      <c r="AS15" s="1">
        <v>98.120300751879697</v>
      </c>
      <c r="AT15" s="1">
        <v>98.305084745762699</v>
      </c>
      <c r="AU15" s="1">
        <v>98.9690721649484</v>
      </c>
      <c r="AV15" s="1">
        <v>92.045454545454504</v>
      </c>
      <c r="AW15" s="1">
        <v>50</v>
      </c>
      <c r="AX15" s="1">
        <v>48.2558139534883</v>
      </c>
      <c r="AY15" s="1">
        <v>49.206349206349202</v>
      </c>
      <c r="AZ15" s="1">
        <v>53.169014084506998</v>
      </c>
      <c r="BA15" s="1">
        <v>71.825396825396794</v>
      </c>
      <c r="BB15" s="1">
        <v>84.815950920245399</v>
      </c>
      <c r="BC15" s="1">
        <v>86.706349206349202</v>
      </c>
      <c r="BD15" s="1">
        <v>91.420118343195199</v>
      </c>
      <c r="BE15" s="1">
        <v>64.3333333333333</v>
      </c>
      <c r="BF15" s="1">
        <v>77.737226277372201</v>
      </c>
      <c r="BG15" s="1">
        <v>64.230769230769198</v>
      </c>
      <c r="BH15" s="1">
        <v>72.556390977443598</v>
      </c>
      <c r="BI15" s="1">
        <v>85.169491525423695</v>
      </c>
      <c r="BJ15" s="1">
        <v>74.742268041237097</v>
      </c>
      <c r="BK15" s="1">
        <v>61.931818181818102</v>
      </c>
      <c r="BL15" s="1">
        <v>43.023255813953398</v>
      </c>
      <c r="BM15" s="1">
        <v>7.5581395348837201</v>
      </c>
      <c r="BN15" s="1">
        <v>10.3174603174603</v>
      </c>
      <c r="BO15" s="1">
        <v>96.713615023474105</v>
      </c>
      <c r="BP15" s="1">
        <v>92.460317460317398</v>
      </c>
      <c r="BQ15" s="1">
        <v>94.171779141104295</v>
      </c>
      <c r="BR15" s="1">
        <v>95.634920634920604</v>
      </c>
      <c r="BS15" s="1">
        <v>87.573964497041402</v>
      </c>
      <c r="BT15" s="1">
        <v>79.3333333333333</v>
      </c>
      <c r="BU15" s="1">
        <v>80.147058823529406</v>
      </c>
      <c r="BV15" s="1">
        <v>36.923076923076898</v>
      </c>
      <c r="BW15" s="1">
        <v>40.225563909774401</v>
      </c>
      <c r="BX15" s="1">
        <v>39.830508474576199</v>
      </c>
      <c r="BY15" s="1">
        <v>40.206185567010301</v>
      </c>
      <c r="BZ15" s="1">
        <v>40.340909090909101</v>
      </c>
      <c r="CA15" s="1">
        <v>46.511627906976699</v>
      </c>
      <c r="CB15" s="1">
        <v>47.093023255813897</v>
      </c>
      <c r="CC15" s="1">
        <v>46.031746031746003</v>
      </c>
      <c r="CD15" s="1">
        <v>89.084507042253506</v>
      </c>
      <c r="CE15" s="1">
        <v>98.809523809523796</v>
      </c>
      <c r="CF15" s="1">
        <v>98.619631901840407</v>
      </c>
      <c r="CG15" s="1">
        <v>97.420634920634896</v>
      </c>
      <c r="CH15" s="1">
        <v>96.153846153846104</v>
      </c>
      <c r="CI15" s="1">
        <v>93</v>
      </c>
      <c r="CJ15" s="1">
        <v>68.014705882352899</v>
      </c>
      <c r="CK15" s="1">
        <v>46.538461538461497</v>
      </c>
      <c r="CL15" s="1">
        <v>63.533834586466099</v>
      </c>
      <c r="CM15" s="1">
        <v>67.372881355932194</v>
      </c>
      <c r="CN15" s="1">
        <v>53.0927835051546</v>
      </c>
      <c r="CO15" s="1">
        <v>91.477272727272705</v>
      </c>
      <c r="CP15" s="1">
        <v>42.4418604651162</v>
      </c>
      <c r="CQ15" s="1">
        <v>16.279069767441801</v>
      </c>
      <c r="CR15" s="1">
        <v>21.428571428571399</v>
      </c>
      <c r="CS15" s="1">
        <v>40.727699530516396</v>
      </c>
      <c r="CT15" s="1">
        <v>41.402116402116398</v>
      </c>
      <c r="CU15" s="1">
        <v>84.202453987730095</v>
      </c>
      <c r="CV15" s="1">
        <v>84.325396825396794</v>
      </c>
      <c r="CW15" s="1">
        <v>79.289940828402294</v>
      </c>
      <c r="CX15" s="1">
        <v>40</v>
      </c>
      <c r="CY15" s="1">
        <v>37.5</v>
      </c>
      <c r="CZ15" s="1">
        <v>38.846153846153797</v>
      </c>
      <c r="DA15" s="1">
        <v>43.984962406015001</v>
      </c>
      <c r="DB15" s="1">
        <v>47.033898305084698</v>
      </c>
      <c r="DC15" s="1">
        <v>46.391752577319501</v>
      </c>
      <c r="DD15" s="1">
        <v>56.25</v>
      </c>
      <c r="DE15" s="1">
        <v>76.744186046511601</v>
      </c>
      <c r="DF15" s="1">
        <v>33.720930232558104</v>
      </c>
      <c r="DG15" s="1">
        <v>35.714285714285701</v>
      </c>
      <c r="DH15" s="1">
        <v>99.1341193809874</v>
      </c>
      <c r="DI15" s="1">
        <v>99.945115257958193</v>
      </c>
      <c r="DJ15" s="1">
        <v>99.939098660170501</v>
      </c>
      <c r="DK15" s="1">
        <v>98.726303317535496</v>
      </c>
      <c r="DL15" s="1">
        <v>99.450549450549403</v>
      </c>
      <c r="DM15" s="1">
        <v>96.707193515704105</v>
      </c>
      <c r="DN15" s="1">
        <v>98.818088386433701</v>
      </c>
      <c r="DO15" s="1">
        <v>92.264344262295097</v>
      </c>
      <c r="DP15" s="1">
        <v>93.876518218623403</v>
      </c>
      <c r="DQ15" s="1">
        <v>86.524453694068598</v>
      </c>
      <c r="DR15" s="1">
        <v>76.729191090269595</v>
      </c>
      <c r="DS15" s="1">
        <v>44.2050520059435</v>
      </c>
      <c r="DT15" s="1">
        <v>57.803030303030297</v>
      </c>
      <c r="DU15" s="1">
        <v>89.453717754172899</v>
      </c>
      <c r="DV15" s="1">
        <v>98.898305084745701</v>
      </c>
      <c r="DW15" s="1">
        <v>64.167280766396402</v>
      </c>
      <c r="DX15" s="1">
        <v>54.500548847420397</v>
      </c>
      <c r="DY15" s="1">
        <v>55.359317904993901</v>
      </c>
      <c r="DZ15" s="1">
        <v>51.984597156398102</v>
      </c>
      <c r="EA15" s="1">
        <v>48.201798201798198</v>
      </c>
      <c r="EB15" s="1">
        <v>46.149949341438699</v>
      </c>
      <c r="EC15" s="1">
        <v>45.477903391572397</v>
      </c>
      <c r="ED15" s="1">
        <v>31.506147540983601</v>
      </c>
      <c r="EE15" s="1">
        <v>24.746963562752999</v>
      </c>
      <c r="EF15" s="1">
        <v>31.373569198751301</v>
      </c>
      <c r="EG15" s="1">
        <v>21.746776084407902</v>
      </c>
      <c r="EH15" s="1">
        <v>44.502228826151502</v>
      </c>
      <c r="EI15" s="1">
        <v>51.7424242424242</v>
      </c>
      <c r="EJ15" s="1">
        <v>30.424886191198699</v>
      </c>
      <c r="EK15" s="1">
        <v>8.8983050847457594</v>
      </c>
      <c r="EL15" s="1">
        <v>99.539425202652893</v>
      </c>
      <c r="EM15" s="1">
        <v>98.079034028540093</v>
      </c>
      <c r="EN15" s="1">
        <v>98.233861144945095</v>
      </c>
      <c r="EO15" s="1">
        <v>97.600710900473899</v>
      </c>
      <c r="EP15" s="1">
        <v>97.852147852147795</v>
      </c>
      <c r="EQ15" s="1">
        <v>90.2228976697061</v>
      </c>
      <c r="ER15" s="1">
        <v>90.339157245632094</v>
      </c>
      <c r="ES15" s="1">
        <v>75.051229508196698</v>
      </c>
      <c r="ET15" s="1">
        <v>82.995951417004093</v>
      </c>
      <c r="EU15" s="1">
        <v>71.383975026014497</v>
      </c>
      <c r="EV15" s="1">
        <v>77.373974208675193</v>
      </c>
      <c r="EW15" s="1">
        <v>81.277860326894498</v>
      </c>
      <c r="EX15" s="1">
        <v>38.939393939393902</v>
      </c>
      <c r="EY15" s="1">
        <v>40.819423368740502</v>
      </c>
      <c r="EZ15" s="1">
        <v>41.610169491525397</v>
      </c>
    </row>
    <row r="16" spans="1:156" ht="15">
      <c r="A16" s="11" t="s">
        <v>71</v>
      </c>
      <c r="B16" s="1" t="s">
        <v>542</v>
      </c>
      <c r="C16" s="11" t="s">
        <v>543</v>
      </c>
      <c r="D16" s="1">
        <v>52.110609131104702</v>
      </c>
      <c r="E16" s="1">
        <v>61.052862358612103</v>
      </c>
      <c r="F16" s="1">
        <v>0</v>
      </c>
      <c r="G16" s="1">
        <v>89.772727272727195</v>
      </c>
      <c r="H16" s="1">
        <v>92.391304347826093</v>
      </c>
      <c r="I16" s="1">
        <v>78.409090909090907</v>
      </c>
      <c r="J16" s="1">
        <v>94.047619047618994</v>
      </c>
      <c r="K16" s="1">
        <v>87.142857142857096</v>
      </c>
      <c r="L16" s="1">
        <v>95.588235294117595</v>
      </c>
      <c r="M16" s="1">
        <v>89.0625</v>
      </c>
      <c r="N16" s="1">
        <v>82.258064516128997</v>
      </c>
      <c r="O16" s="1">
        <v>79.0322580645161</v>
      </c>
      <c r="P16" s="1">
        <v>67.241379310344797</v>
      </c>
      <c r="Q16" s="1">
        <v>73.214285714285694</v>
      </c>
      <c r="R16" s="1">
        <v>67.307692307692307</v>
      </c>
      <c r="S16" s="1">
        <v>47.727272727272698</v>
      </c>
      <c r="T16" s="1">
        <v>67.391304347826093</v>
      </c>
      <c r="U16" s="1">
        <v>55</v>
      </c>
      <c r="V16" s="1">
        <v>37.5</v>
      </c>
      <c r="W16" s="1">
        <v>44.565217391304301</v>
      </c>
      <c r="X16" s="1">
        <v>48.863636363636303</v>
      </c>
      <c r="Y16" s="1">
        <v>51.190476190476097</v>
      </c>
      <c r="Z16" s="1">
        <v>60</v>
      </c>
      <c r="AA16" s="1">
        <v>64.705882352941103</v>
      </c>
      <c r="AB16" s="1">
        <v>56.25</v>
      </c>
      <c r="AC16" s="1">
        <v>37.096774193548299</v>
      </c>
      <c r="AD16" s="1">
        <v>45.161290322580598</v>
      </c>
      <c r="AE16" s="1">
        <v>22.413793103448199</v>
      </c>
      <c r="AF16" s="1">
        <v>21.428571428571399</v>
      </c>
      <c r="AG16" s="1">
        <v>25</v>
      </c>
      <c r="AH16" s="1">
        <v>13.636363636363599</v>
      </c>
      <c r="AI16" s="1">
        <v>15.2173913043478</v>
      </c>
      <c r="AJ16" s="1">
        <v>20</v>
      </c>
      <c r="AK16" s="1">
        <v>19.318181818181799</v>
      </c>
      <c r="AL16" s="1">
        <v>25</v>
      </c>
      <c r="AM16" s="1">
        <v>51.136363636363598</v>
      </c>
      <c r="AN16" s="1">
        <v>51.190476190476097</v>
      </c>
      <c r="AO16" s="1">
        <v>35.714285714285701</v>
      </c>
      <c r="AP16" s="1">
        <v>57.352941176470502</v>
      </c>
      <c r="AQ16" s="1">
        <v>35.9375</v>
      </c>
      <c r="AR16" s="1">
        <v>66.129032258064498</v>
      </c>
      <c r="AS16" s="1">
        <v>69.354838709677395</v>
      </c>
      <c r="AT16" s="1">
        <v>67.241379310344797</v>
      </c>
      <c r="AU16" s="1">
        <v>80.357142857142804</v>
      </c>
      <c r="AV16" s="1">
        <v>40.384615384615302</v>
      </c>
      <c r="AW16" s="1">
        <v>50</v>
      </c>
      <c r="AX16" s="1">
        <v>50</v>
      </c>
      <c r="AY16" s="1">
        <v>50</v>
      </c>
      <c r="AZ16" s="1">
        <v>17.045454545454501</v>
      </c>
      <c r="BA16" s="1">
        <v>46.739130434782602</v>
      </c>
      <c r="BB16" s="1">
        <v>48.863636363636303</v>
      </c>
      <c r="BC16" s="1">
        <v>53.571428571428498</v>
      </c>
      <c r="BD16" s="1">
        <v>44.285714285714199</v>
      </c>
      <c r="BE16" s="1">
        <v>30.8823529411764</v>
      </c>
      <c r="BF16" s="1">
        <v>39.0625</v>
      </c>
      <c r="BG16" s="1">
        <v>46.774193548387103</v>
      </c>
      <c r="BH16" s="1">
        <v>17.7419354838709</v>
      </c>
      <c r="BI16" s="1">
        <v>22.413793103448199</v>
      </c>
      <c r="BJ16" s="1">
        <v>30.357142857142801</v>
      </c>
      <c r="BK16" s="1">
        <v>28.846153846153801</v>
      </c>
      <c r="BL16" s="1">
        <v>43.181818181818102</v>
      </c>
      <c r="BM16" s="1">
        <v>19.565217391304301</v>
      </c>
      <c r="BN16" s="1">
        <v>67.5</v>
      </c>
      <c r="BO16" s="1">
        <v>19.318181818181799</v>
      </c>
      <c r="BP16" s="1">
        <v>27.173913043478201</v>
      </c>
      <c r="BQ16" s="1">
        <v>28.409090909090899</v>
      </c>
      <c r="BR16" s="1">
        <v>29.761904761904699</v>
      </c>
      <c r="BS16" s="1">
        <v>30</v>
      </c>
      <c r="BT16" s="1">
        <v>29.411764705882302</v>
      </c>
      <c r="BU16" s="1">
        <v>29.6875</v>
      </c>
      <c r="BV16" s="1">
        <v>30.645161290322498</v>
      </c>
      <c r="BW16" s="1">
        <v>32.258064516128997</v>
      </c>
      <c r="BX16" s="1">
        <v>31.034482758620602</v>
      </c>
      <c r="BY16" s="1">
        <v>32.142857142857103</v>
      </c>
      <c r="BZ16" s="1">
        <v>30.769230769230699</v>
      </c>
      <c r="CA16" s="1">
        <v>36.363636363636303</v>
      </c>
      <c r="CB16" s="1">
        <v>36.956521739130402</v>
      </c>
      <c r="CC16" s="1">
        <v>47.5</v>
      </c>
      <c r="CD16" s="1">
        <v>82.954545454545396</v>
      </c>
      <c r="CE16" s="1">
        <v>90.2173913043478</v>
      </c>
      <c r="CF16" s="1">
        <v>78.409090909090907</v>
      </c>
      <c r="CG16" s="1">
        <v>84.523809523809504</v>
      </c>
      <c r="CH16" s="1">
        <v>84.285714285714207</v>
      </c>
      <c r="CI16" s="1">
        <v>92.647058823529406</v>
      </c>
      <c r="CJ16" s="1">
        <v>89.0625</v>
      </c>
      <c r="CK16" s="1">
        <v>85.483870967741893</v>
      </c>
      <c r="CL16" s="1">
        <v>79.0322580645161</v>
      </c>
      <c r="CM16" s="1">
        <v>74.137931034482705</v>
      </c>
      <c r="CN16" s="1">
        <v>94.642857142857096</v>
      </c>
      <c r="CO16" s="1">
        <v>78.846153846153797</v>
      </c>
      <c r="CP16" s="1">
        <v>65.909090909090907</v>
      </c>
      <c r="CQ16" s="1">
        <v>67.391304347826093</v>
      </c>
      <c r="CR16" s="1">
        <v>82.5</v>
      </c>
      <c r="CS16" s="1">
        <v>27.272727272727199</v>
      </c>
      <c r="CT16" s="1">
        <v>30.434782608695599</v>
      </c>
      <c r="CU16" s="1">
        <v>30.681818181818102</v>
      </c>
      <c r="CV16" s="1">
        <v>34.523809523809497</v>
      </c>
      <c r="CW16" s="1">
        <v>7.1428571428571397</v>
      </c>
      <c r="CX16" s="1">
        <v>55.8823529411764</v>
      </c>
      <c r="CY16" s="1">
        <v>50</v>
      </c>
      <c r="CZ16" s="1">
        <v>53.225806451612897</v>
      </c>
      <c r="DA16" s="1">
        <v>62.903225806451601</v>
      </c>
      <c r="DB16" s="1">
        <v>5.1724137931034404</v>
      </c>
      <c r="DC16" s="1">
        <v>5.3571428571428497</v>
      </c>
      <c r="DD16" s="1">
        <v>42.307692307692299</v>
      </c>
      <c r="DE16" s="1">
        <v>29.545454545454501</v>
      </c>
      <c r="DF16" s="1">
        <v>30.434782608695599</v>
      </c>
      <c r="DG16" s="1">
        <v>32.5</v>
      </c>
      <c r="DH16" s="1">
        <v>62.619749447310198</v>
      </c>
      <c r="DI16" s="1">
        <v>71.185510428100898</v>
      </c>
      <c r="DJ16" s="1">
        <v>59.9472188388144</v>
      </c>
      <c r="DK16" s="1">
        <v>27.636255924170602</v>
      </c>
      <c r="DL16" s="1">
        <v>14.935064935064901</v>
      </c>
      <c r="DM16" s="1">
        <v>17.781155015197498</v>
      </c>
      <c r="DN16" s="1">
        <v>14.3371017471736</v>
      </c>
      <c r="DO16" s="1">
        <v>17.366803278688501</v>
      </c>
      <c r="DP16" s="1">
        <v>11.2854251012145</v>
      </c>
      <c r="DQ16" s="1">
        <v>29.604578563995801</v>
      </c>
      <c r="DR16" s="1">
        <v>65.005861664712697</v>
      </c>
      <c r="DS16" s="1">
        <v>29.643387815750302</v>
      </c>
      <c r="DT16" s="1">
        <v>24.772727272727199</v>
      </c>
      <c r="DU16" s="1">
        <v>59.408194233687396</v>
      </c>
      <c r="DV16" s="1">
        <v>65.677966101694906</v>
      </c>
      <c r="DW16" s="1">
        <v>96.481208548268199</v>
      </c>
      <c r="DX16" s="1">
        <v>95.664105378704704</v>
      </c>
      <c r="DY16" s="1">
        <v>95.473000406008893</v>
      </c>
      <c r="DZ16" s="1">
        <v>99.733412322274802</v>
      </c>
      <c r="EA16" s="1">
        <v>99.650349650349597</v>
      </c>
      <c r="EB16" s="1">
        <v>99.544072948328207</v>
      </c>
      <c r="EC16" s="1">
        <v>89.876670092497406</v>
      </c>
      <c r="ED16" s="1">
        <v>92.776639344262193</v>
      </c>
      <c r="EE16" s="1">
        <v>82.236842105263094</v>
      </c>
      <c r="EF16" s="1">
        <v>83.818938605619095</v>
      </c>
      <c r="EG16" s="1">
        <v>69.695193434935504</v>
      </c>
      <c r="EH16" s="1">
        <v>74.962852897473994</v>
      </c>
      <c r="EI16" s="1">
        <v>85.075757575757507</v>
      </c>
      <c r="EJ16" s="1">
        <v>94.613050075872493</v>
      </c>
      <c r="EK16" s="1">
        <v>90.423728813559293</v>
      </c>
      <c r="EL16" s="1">
        <v>95.431098010316802</v>
      </c>
      <c r="EM16" s="1">
        <v>89.846322722283205</v>
      </c>
      <c r="EN16" s="1">
        <v>92.671538773853001</v>
      </c>
      <c r="EO16" s="1">
        <v>90.284360189573405</v>
      </c>
      <c r="EP16" s="1">
        <v>66.533466533466495</v>
      </c>
      <c r="EQ16" s="1">
        <v>66.6666666666666</v>
      </c>
      <c r="ER16" s="1">
        <v>76.618705035971203</v>
      </c>
      <c r="ES16" s="1">
        <v>57.4282786885245</v>
      </c>
      <c r="ET16" s="1">
        <v>76.720647773279296</v>
      </c>
      <c r="EU16" s="1">
        <v>63.995837669094598</v>
      </c>
      <c r="EV16" s="1">
        <v>94.255568581477107</v>
      </c>
      <c r="EW16" s="1">
        <v>85.215453194650806</v>
      </c>
      <c r="EX16" s="1">
        <v>83.030303030303003</v>
      </c>
      <c r="EY16" s="1">
        <v>84.977238239757199</v>
      </c>
      <c r="EZ16" s="1">
        <v>41.610169491525397</v>
      </c>
    </row>
    <row r="17" spans="1:156" ht="15">
      <c r="A17" s="11" t="s">
        <v>72</v>
      </c>
      <c r="B17" s="1" t="s">
        <v>544</v>
      </c>
      <c r="C17" s="11" t="s">
        <v>543</v>
      </c>
      <c r="D17" s="1">
        <v>73.692861797341607</v>
      </c>
      <c r="E17" s="1">
        <v>44.338531869298698</v>
      </c>
      <c r="F17" s="1">
        <v>0</v>
      </c>
      <c r="G17" s="1">
        <v>80.617977528089796</v>
      </c>
      <c r="H17" s="1">
        <v>84.911242603550306</v>
      </c>
      <c r="I17" s="1">
        <v>91.176470588235205</v>
      </c>
      <c r="J17" s="1">
        <v>89.615384615384599</v>
      </c>
      <c r="K17" s="1">
        <v>81.048387096774107</v>
      </c>
      <c r="L17" s="1">
        <v>72.9166666666666</v>
      </c>
      <c r="M17" s="1">
        <v>61.885245901639301</v>
      </c>
      <c r="N17" s="1">
        <v>86.220472440944803</v>
      </c>
      <c r="O17" s="1">
        <v>92.990654205607399</v>
      </c>
      <c r="P17" s="1">
        <v>96.276595744680805</v>
      </c>
      <c r="Q17" s="1">
        <v>96.212121212121204</v>
      </c>
      <c r="R17" s="1">
        <v>94.1666666666666</v>
      </c>
      <c r="S17" s="1">
        <v>99.1525423728813</v>
      </c>
      <c r="T17" s="1">
        <v>98.9583333333333</v>
      </c>
      <c r="U17" s="1">
        <v>87.931034482758605</v>
      </c>
      <c r="V17" s="1">
        <v>76.123595505617899</v>
      </c>
      <c r="W17" s="1">
        <v>78.994082840236601</v>
      </c>
      <c r="X17" s="1">
        <v>78.758169934640506</v>
      </c>
      <c r="Y17" s="1">
        <v>72.692307692307594</v>
      </c>
      <c r="Z17" s="1">
        <v>92.338709677419303</v>
      </c>
      <c r="AA17" s="1">
        <v>92.0833333333333</v>
      </c>
      <c r="AB17" s="1">
        <v>96.311475409836007</v>
      </c>
      <c r="AC17" s="1">
        <v>99.606299212598401</v>
      </c>
      <c r="AD17" s="1">
        <v>95.794392523364394</v>
      </c>
      <c r="AE17" s="1">
        <v>99.468085106382901</v>
      </c>
      <c r="AF17" s="1">
        <v>99.242424242424207</v>
      </c>
      <c r="AG17" s="1">
        <v>85.8333333333333</v>
      </c>
      <c r="AH17" s="1">
        <v>81.355932203389798</v>
      </c>
      <c r="AI17" s="1">
        <v>44.7916666666666</v>
      </c>
      <c r="AJ17" s="1">
        <v>50</v>
      </c>
      <c r="AK17" s="1">
        <v>22.191011235954999</v>
      </c>
      <c r="AL17" s="1">
        <v>26.627218934911198</v>
      </c>
      <c r="AM17" s="1">
        <v>31.699346405228699</v>
      </c>
      <c r="AN17" s="1">
        <v>35</v>
      </c>
      <c r="AO17" s="1">
        <v>38.709677419354797</v>
      </c>
      <c r="AP17" s="1">
        <v>40.8333333333333</v>
      </c>
      <c r="AQ17" s="1">
        <v>51.639344262295097</v>
      </c>
      <c r="AR17" s="1">
        <v>57.874015748031397</v>
      </c>
      <c r="AS17" s="1">
        <v>61.214953271028001</v>
      </c>
      <c r="AT17" s="1">
        <v>62.234042553191401</v>
      </c>
      <c r="AU17" s="1">
        <v>31.060606060606101</v>
      </c>
      <c r="AV17" s="1">
        <v>50</v>
      </c>
      <c r="AW17" s="1">
        <v>50</v>
      </c>
      <c r="AX17" s="1">
        <v>50</v>
      </c>
      <c r="AY17" s="1">
        <v>50</v>
      </c>
      <c r="AZ17" s="1">
        <v>75.5617977528089</v>
      </c>
      <c r="BA17" s="1">
        <v>79.585798816568001</v>
      </c>
      <c r="BB17" s="1">
        <v>59.150326797385603</v>
      </c>
      <c r="BC17" s="1">
        <v>61.923076923076898</v>
      </c>
      <c r="BD17" s="1">
        <v>50.403225806451601</v>
      </c>
      <c r="BE17" s="1">
        <v>50.4166666666666</v>
      </c>
      <c r="BF17" s="1">
        <v>65.163934426229503</v>
      </c>
      <c r="BG17" s="1">
        <v>38.188976377952699</v>
      </c>
      <c r="BH17" s="1">
        <v>68.691588785046704</v>
      </c>
      <c r="BI17" s="1">
        <v>68.617021276595693</v>
      </c>
      <c r="BJ17" s="1">
        <v>25</v>
      </c>
      <c r="BK17" s="1">
        <v>32.5</v>
      </c>
      <c r="BL17" s="1">
        <v>27.966101694915199</v>
      </c>
      <c r="BM17" s="1">
        <v>48.9583333333333</v>
      </c>
      <c r="BN17" s="1">
        <v>36.2068965517241</v>
      </c>
      <c r="BO17" s="1">
        <v>53.089887640449398</v>
      </c>
      <c r="BP17" s="1">
        <v>57.396449704142</v>
      </c>
      <c r="BQ17" s="1">
        <v>72.875816993463999</v>
      </c>
      <c r="BR17" s="1">
        <v>60.384615384615302</v>
      </c>
      <c r="BS17" s="1">
        <v>61.290322580645103</v>
      </c>
      <c r="BT17" s="1">
        <v>60.4166666666666</v>
      </c>
      <c r="BU17" s="1">
        <v>28.278688524590098</v>
      </c>
      <c r="BV17" s="1">
        <v>29.9212598425196</v>
      </c>
      <c r="BW17" s="1">
        <v>34.5794392523364</v>
      </c>
      <c r="BX17" s="1">
        <v>33.510638297872298</v>
      </c>
      <c r="BY17" s="1">
        <v>34.848484848484802</v>
      </c>
      <c r="BZ17" s="1">
        <v>40</v>
      </c>
      <c r="CA17" s="1">
        <v>44.067796610169403</v>
      </c>
      <c r="CB17" s="1">
        <v>45.8333333333333</v>
      </c>
      <c r="CC17" s="1">
        <v>48.275862068965502</v>
      </c>
      <c r="CD17" s="1">
        <v>82.303370786516794</v>
      </c>
      <c r="CE17" s="1">
        <v>84.319526627218906</v>
      </c>
      <c r="CF17" s="1">
        <v>78.431372549019599</v>
      </c>
      <c r="CG17" s="1">
        <v>88.846153846153797</v>
      </c>
      <c r="CH17" s="1">
        <v>88.306451612903203</v>
      </c>
      <c r="CI17" s="1">
        <v>56.25</v>
      </c>
      <c r="CJ17" s="1">
        <v>93.852459016393396</v>
      </c>
      <c r="CK17" s="1">
        <v>90.944881889763707</v>
      </c>
      <c r="CL17" s="1">
        <v>81.775700934579405</v>
      </c>
      <c r="CM17" s="1">
        <v>94.148936170212707</v>
      </c>
      <c r="CN17" s="1">
        <v>96.212121212121204</v>
      </c>
      <c r="CO17" s="1">
        <v>68.3333333333333</v>
      </c>
      <c r="CP17" s="1">
        <v>84.745762711864401</v>
      </c>
      <c r="CQ17" s="1">
        <v>57.2916666666666</v>
      </c>
      <c r="CR17" s="1">
        <v>68.965517241379303</v>
      </c>
      <c r="CS17" s="1">
        <v>73.314606741573002</v>
      </c>
      <c r="CT17" s="1">
        <v>75.147928994082804</v>
      </c>
      <c r="CU17" s="1">
        <v>40.196078431372499</v>
      </c>
      <c r="CV17" s="1">
        <v>37.692307692307601</v>
      </c>
      <c r="CW17" s="1">
        <v>36.693548387096698</v>
      </c>
      <c r="CX17" s="1">
        <v>59.5833333333333</v>
      </c>
      <c r="CY17" s="1">
        <v>62.7049180327868</v>
      </c>
      <c r="CZ17" s="1">
        <v>64.960629921259795</v>
      </c>
      <c r="DA17" s="1">
        <v>68.691588785046704</v>
      </c>
      <c r="DB17" s="1">
        <v>72.872340425531902</v>
      </c>
      <c r="DC17" s="1">
        <v>47.727272727272698</v>
      </c>
      <c r="DD17" s="1">
        <v>30.8333333333333</v>
      </c>
      <c r="DE17" s="1">
        <v>36.440677966101603</v>
      </c>
      <c r="DF17" s="1">
        <v>34.375</v>
      </c>
      <c r="DG17" s="1">
        <v>31.034482758620602</v>
      </c>
      <c r="DH17" s="1">
        <v>83.735821441639203</v>
      </c>
      <c r="DI17" s="1">
        <v>98.152659358505801</v>
      </c>
      <c r="DJ17" s="1">
        <v>98.252369668246402</v>
      </c>
      <c r="DK17" s="1">
        <v>94.755244755244703</v>
      </c>
      <c r="DL17" s="1">
        <v>76.950354609929093</v>
      </c>
      <c r="DM17" s="1">
        <v>86.0739979445015</v>
      </c>
      <c r="DN17" s="1">
        <v>82.4282786885245</v>
      </c>
      <c r="DO17" s="1">
        <v>92.661943319838002</v>
      </c>
      <c r="DP17" s="1">
        <v>91.831425598335102</v>
      </c>
      <c r="DQ17" s="1">
        <v>92.907385697538103</v>
      </c>
      <c r="DR17" s="1">
        <v>67.087667161961306</v>
      </c>
      <c r="DS17" s="1">
        <v>86.287878787878697</v>
      </c>
      <c r="DT17" s="1">
        <v>79.742033383915</v>
      </c>
      <c r="DU17" s="1">
        <v>81.440677966101603</v>
      </c>
      <c r="DV17" s="1">
        <v>67.482517482517395</v>
      </c>
      <c r="DW17" s="1">
        <v>97.859495060373206</v>
      </c>
      <c r="DX17" s="1">
        <v>72.695899309784807</v>
      </c>
      <c r="DY17" s="1">
        <v>78.228672985781898</v>
      </c>
      <c r="DZ17" s="1">
        <v>77.5724275724275</v>
      </c>
      <c r="EA17" s="1">
        <v>64.488348530901703</v>
      </c>
      <c r="EB17" s="1">
        <v>67.677286742034894</v>
      </c>
      <c r="EC17" s="1">
        <v>72.694672131147499</v>
      </c>
      <c r="ED17" s="1">
        <v>63.512145748987798</v>
      </c>
      <c r="EE17" s="1">
        <v>71.852237252861599</v>
      </c>
      <c r="EF17" s="1">
        <v>46.014067995310597</v>
      </c>
      <c r="EG17" s="1">
        <v>32.317979197622499</v>
      </c>
      <c r="EH17" s="1">
        <v>25.227272727272702</v>
      </c>
      <c r="EI17" s="1">
        <v>36.798179059180498</v>
      </c>
      <c r="EJ17" s="1">
        <v>43.983050847457598</v>
      </c>
      <c r="EK17" s="1">
        <v>69.930069930069905</v>
      </c>
      <c r="EL17" s="1">
        <v>94.420051225759195</v>
      </c>
      <c r="EM17" s="1">
        <v>94.904587900933805</v>
      </c>
      <c r="EN17" s="1">
        <v>93.246445497630305</v>
      </c>
      <c r="EO17" s="1">
        <v>90.909090909090907</v>
      </c>
      <c r="EP17" s="1">
        <v>90.2228976697061</v>
      </c>
      <c r="EQ17" s="1">
        <v>90.339157245632094</v>
      </c>
      <c r="ER17" s="1">
        <v>94.620901639344197</v>
      </c>
      <c r="ES17" s="1">
        <v>95.850202429149803</v>
      </c>
      <c r="ET17" s="1">
        <v>95.889698231009305</v>
      </c>
      <c r="EU17" s="1">
        <v>91.500586166471194</v>
      </c>
      <c r="EV17" s="1">
        <v>93.016344725111395</v>
      </c>
      <c r="EW17" s="1">
        <v>95.075757575757507</v>
      </c>
      <c r="EX17" s="1">
        <v>40.819423368740502</v>
      </c>
      <c r="EY17" s="1">
        <v>41.610169491525397</v>
      </c>
      <c r="EZ17" s="1">
        <v>40.675990675990597</v>
      </c>
    </row>
    <row r="18" spans="1:156" ht="15">
      <c r="A18" s="11" t="s">
        <v>73</v>
      </c>
      <c r="B18" s="1" t="s">
        <v>545</v>
      </c>
      <c r="C18" s="11" t="s">
        <v>543</v>
      </c>
      <c r="D18" s="1">
        <v>69.3232481409526</v>
      </c>
      <c r="E18" s="1">
        <v>63.421233714443098</v>
      </c>
      <c r="F18" s="1">
        <v>0</v>
      </c>
      <c r="G18" s="1">
        <v>39.839572192513302</v>
      </c>
      <c r="H18" s="1">
        <v>45.786516853932497</v>
      </c>
      <c r="I18" s="1">
        <v>57.1005917159763</v>
      </c>
      <c r="J18" s="1">
        <v>57.189542483660098</v>
      </c>
      <c r="K18" s="1">
        <v>54.230769230769198</v>
      </c>
      <c r="L18" s="1">
        <v>45.564516129032199</v>
      </c>
      <c r="M18" s="1">
        <v>49.5833333333333</v>
      </c>
      <c r="N18" s="1">
        <v>35.655737704918003</v>
      </c>
      <c r="O18" s="1">
        <v>36.614173228346402</v>
      </c>
      <c r="P18" s="1">
        <v>33.177570093457902</v>
      </c>
      <c r="Q18" s="1">
        <v>34.574468085106297</v>
      </c>
      <c r="R18" s="1">
        <v>50.757575757575701</v>
      </c>
      <c r="S18" s="1">
        <v>41.6666666666666</v>
      </c>
      <c r="T18" s="1">
        <v>46.610169491525397</v>
      </c>
      <c r="U18" s="1">
        <v>0</v>
      </c>
      <c r="V18" s="1">
        <v>25.935828877005299</v>
      </c>
      <c r="W18" s="1">
        <v>25</v>
      </c>
      <c r="X18" s="1">
        <v>25.739644970414201</v>
      </c>
      <c r="Y18" s="1">
        <v>14.0522875816993</v>
      </c>
      <c r="Z18" s="1">
        <v>8.8461538461538396</v>
      </c>
      <c r="AA18" s="1">
        <v>6.8548387096774102</v>
      </c>
      <c r="AB18" s="1">
        <v>14.5833333333333</v>
      </c>
      <c r="AC18" s="1">
        <v>0.40983606557377</v>
      </c>
      <c r="AD18" s="1">
        <v>1.1811023622047201</v>
      </c>
      <c r="AE18" s="1">
        <v>2.3364485981308398</v>
      </c>
      <c r="AF18" s="1">
        <v>6.3829787234042499</v>
      </c>
      <c r="AG18" s="1">
        <v>7.5757575757575699</v>
      </c>
      <c r="AH18" s="1">
        <v>16.6666666666666</v>
      </c>
      <c r="AI18" s="1">
        <v>14.4067796610169</v>
      </c>
      <c r="AJ18" s="1">
        <v>0</v>
      </c>
      <c r="AK18" s="1">
        <v>28.877005347593499</v>
      </c>
      <c r="AL18" s="1">
        <v>31.460674157303298</v>
      </c>
      <c r="AM18" s="1">
        <v>38.165680473372703</v>
      </c>
      <c r="AN18" s="1">
        <v>45.751633986928098</v>
      </c>
      <c r="AO18" s="1">
        <v>50.769230769230703</v>
      </c>
      <c r="AP18" s="1">
        <v>52.822580645161203</v>
      </c>
      <c r="AQ18" s="1">
        <v>59.1666666666666</v>
      </c>
      <c r="AR18" s="1">
        <v>20.081967213114702</v>
      </c>
      <c r="AS18" s="1">
        <v>21.653543307086601</v>
      </c>
      <c r="AT18" s="1">
        <v>71.028037383177505</v>
      </c>
      <c r="AU18" s="1">
        <v>78.723404255319096</v>
      </c>
      <c r="AV18" s="1">
        <v>85.606060606060595</v>
      </c>
      <c r="AW18" s="1">
        <v>50</v>
      </c>
      <c r="AX18" s="1">
        <v>50</v>
      </c>
      <c r="AY18" s="1">
        <v>0</v>
      </c>
      <c r="AZ18" s="1">
        <v>76.203208556149704</v>
      </c>
      <c r="BA18" s="1">
        <v>41.8539325842696</v>
      </c>
      <c r="BB18" s="1">
        <v>47.041420118343098</v>
      </c>
      <c r="BC18" s="1">
        <v>70.915032679738502</v>
      </c>
      <c r="BD18" s="1">
        <v>47.307692307692299</v>
      </c>
      <c r="BE18" s="1">
        <v>45.564516129032199</v>
      </c>
      <c r="BF18" s="1">
        <v>38.75</v>
      </c>
      <c r="BG18" s="1">
        <v>10.245901639344201</v>
      </c>
      <c r="BH18" s="1">
        <v>36.614173228346402</v>
      </c>
      <c r="BI18" s="1">
        <v>41.588785046728901</v>
      </c>
      <c r="BJ18" s="1">
        <v>20.744680851063801</v>
      </c>
      <c r="BK18" s="1">
        <v>35.606060606060602</v>
      </c>
      <c r="BL18" s="1">
        <v>19.1666666666666</v>
      </c>
      <c r="BM18" s="1">
        <v>22.881355932203299</v>
      </c>
      <c r="BN18" s="1">
        <v>0</v>
      </c>
      <c r="BO18" s="1">
        <v>88.235294117647001</v>
      </c>
      <c r="BP18" s="1">
        <v>86.235955056179705</v>
      </c>
      <c r="BQ18" s="1">
        <v>90.828402366863898</v>
      </c>
      <c r="BR18" s="1">
        <v>28.1045751633986</v>
      </c>
      <c r="BS18" s="1">
        <v>26.923076923076898</v>
      </c>
      <c r="BT18" s="1">
        <v>27.419354838709602</v>
      </c>
      <c r="BU18" s="1">
        <v>27.0833333333333</v>
      </c>
      <c r="BV18" s="1">
        <v>28.278688524590098</v>
      </c>
      <c r="BW18" s="1">
        <v>29.9212598425196</v>
      </c>
      <c r="BX18" s="1">
        <v>34.5794392523364</v>
      </c>
      <c r="BY18" s="1">
        <v>33.510638297872298</v>
      </c>
      <c r="BZ18" s="1">
        <v>34.848484848484802</v>
      </c>
      <c r="CA18" s="1">
        <v>40</v>
      </c>
      <c r="CB18" s="1">
        <v>44.067796610169403</v>
      </c>
      <c r="CC18" s="1">
        <v>0</v>
      </c>
      <c r="CD18" s="1">
        <v>84.759358288770002</v>
      </c>
      <c r="CE18" s="1">
        <v>86.516853932584198</v>
      </c>
      <c r="CF18" s="1">
        <v>87.573964497041402</v>
      </c>
      <c r="CG18" s="1">
        <v>85.620915032679704</v>
      </c>
      <c r="CH18" s="1">
        <v>82.692307692307594</v>
      </c>
      <c r="CI18" s="1">
        <v>63.306451612903203</v>
      </c>
      <c r="CJ18" s="1">
        <v>63.3333333333333</v>
      </c>
      <c r="CK18" s="1">
        <v>45.491803278688501</v>
      </c>
      <c r="CL18" s="1">
        <v>40.5511811023622</v>
      </c>
      <c r="CM18" s="1">
        <v>70.560747663551396</v>
      </c>
      <c r="CN18" s="1">
        <v>87.7659574468085</v>
      </c>
      <c r="CO18" s="1">
        <v>51.515151515151501</v>
      </c>
      <c r="CP18" s="1">
        <v>50.8333333333333</v>
      </c>
      <c r="CQ18" s="1">
        <v>36.440677966101603</v>
      </c>
      <c r="CR18" s="1">
        <v>0</v>
      </c>
      <c r="CS18" s="1">
        <v>86.631016042780701</v>
      </c>
      <c r="CT18" s="1">
        <v>58.7078651685393</v>
      </c>
      <c r="CU18" s="1">
        <v>63.313609467455599</v>
      </c>
      <c r="CV18" s="1">
        <v>57.189542483660098</v>
      </c>
      <c r="CW18" s="1">
        <v>52.692307692307601</v>
      </c>
      <c r="CX18" s="1">
        <v>52.0161290322581</v>
      </c>
      <c r="CY18" s="1">
        <v>22.0833333333333</v>
      </c>
      <c r="CZ18" s="1">
        <v>36.475409836065502</v>
      </c>
      <c r="DA18" s="1">
        <v>38.188976377952699</v>
      </c>
      <c r="DB18" s="1">
        <v>38.785046728971899</v>
      </c>
      <c r="DC18" s="1">
        <v>40.957446808510603</v>
      </c>
      <c r="DD18" s="1">
        <v>47.727272727272698</v>
      </c>
      <c r="DE18" s="1">
        <v>30.8333333333333</v>
      </c>
      <c r="DF18" s="1">
        <v>36.440677966101603</v>
      </c>
      <c r="DG18" s="1">
        <v>0</v>
      </c>
      <c r="DH18" s="1">
        <v>97.881355932203306</v>
      </c>
      <c r="DI18" s="1">
        <v>99.359678009513303</v>
      </c>
      <c r="DJ18" s="1">
        <v>99.817295980511503</v>
      </c>
      <c r="DK18" s="1">
        <v>98.311611374407505</v>
      </c>
      <c r="DL18" s="1">
        <v>81.768231768231701</v>
      </c>
      <c r="DM18" s="1">
        <v>48.784194528875297</v>
      </c>
      <c r="DN18" s="1">
        <v>83.607399794450103</v>
      </c>
      <c r="DO18" s="1">
        <v>55.2766393442622</v>
      </c>
      <c r="DP18" s="1">
        <v>86.184210526315695</v>
      </c>
      <c r="DQ18" s="1">
        <v>98.074921956295498</v>
      </c>
      <c r="DR18" s="1">
        <v>98.065650644783105</v>
      </c>
      <c r="DS18" s="1">
        <v>96.805349182763706</v>
      </c>
      <c r="DT18" s="1">
        <v>95.984848484848399</v>
      </c>
      <c r="DU18" s="1">
        <v>96.737481031866395</v>
      </c>
      <c r="DV18" s="1">
        <v>0</v>
      </c>
      <c r="DW18" s="1">
        <v>95.670596904937298</v>
      </c>
      <c r="DX18" s="1">
        <v>99.725576289791405</v>
      </c>
      <c r="DY18" s="1">
        <v>97.746650426309301</v>
      </c>
      <c r="DZ18" s="1">
        <v>99.022511848341196</v>
      </c>
      <c r="EA18" s="1">
        <v>99.250749250749195</v>
      </c>
      <c r="EB18" s="1">
        <v>99.746707193515704</v>
      </c>
      <c r="EC18" s="1">
        <v>99.845837615621704</v>
      </c>
      <c r="ED18" s="1">
        <v>97.694672131147499</v>
      </c>
      <c r="EE18" s="1">
        <v>93.269230769230703</v>
      </c>
      <c r="EF18" s="1">
        <v>96.4099895941727</v>
      </c>
      <c r="EG18" s="1">
        <v>95.838218053927307</v>
      </c>
      <c r="EH18" s="1">
        <v>66.939078751857295</v>
      </c>
      <c r="EI18" s="1">
        <v>73.409090909090907</v>
      </c>
      <c r="EJ18" s="1">
        <v>68.968133535660101</v>
      </c>
      <c r="EK18" s="1">
        <v>0</v>
      </c>
      <c r="EL18" s="1">
        <v>93.570375829034603</v>
      </c>
      <c r="EM18" s="1">
        <v>94.420051225759195</v>
      </c>
      <c r="EN18" s="1">
        <v>92.671538773853001</v>
      </c>
      <c r="EO18" s="1">
        <v>98.815165876777201</v>
      </c>
      <c r="EP18" s="1">
        <v>85.714285714285694</v>
      </c>
      <c r="EQ18" s="1">
        <v>84.903748733535906</v>
      </c>
      <c r="ER18" s="1">
        <v>84.840698869475801</v>
      </c>
      <c r="ES18" s="1">
        <v>57.4282786885245</v>
      </c>
      <c r="ET18" s="1">
        <v>53.289473684210499</v>
      </c>
      <c r="EU18" s="1">
        <v>63.995837669094598</v>
      </c>
      <c r="EV18" s="1">
        <v>69.929660023446601</v>
      </c>
      <c r="EW18" s="1">
        <v>73.625557206537906</v>
      </c>
      <c r="EX18" s="1">
        <v>83.030303030303003</v>
      </c>
      <c r="EY18" s="1">
        <v>84.977238239757199</v>
      </c>
      <c r="EZ18" s="1">
        <v>0</v>
      </c>
    </row>
    <row r="19" spans="1:156" ht="15">
      <c r="A19" s="11" t="s">
        <v>74</v>
      </c>
      <c r="B19" s="1" t="s">
        <v>546</v>
      </c>
      <c r="C19" s="11" t="s">
        <v>528</v>
      </c>
      <c r="D19" s="1">
        <v>33.000955784574401</v>
      </c>
      <c r="E19" s="1">
        <v>30.284970238095202</v>
      </c>
      <c r="F19" s="1">
        <v>0</v>
      </c>
      <c r="G19" s="1">
        <v>91.40625</v>
      </c>
      <c r="H19" s="1">
        <v>87.797619047618994</v>
      </c>
      <c r="I19" s="1">
        <v>86.090225563909698</v>
      </c>
      <c r="J19" s="1">
        <v>64.830508474576206</v>
      </c>
      <c r="K19" s="1">
        <v>50</v>
      </c>
      <c r="L19" s="1">
        <v>5.9782608695652097</v>
      </c>
      <c r="M19" s="1">
        <v>11.0465116279069</v>
      </c>
      <c r="N19" s="1">
        <v>27.9761904761904</v>
      </c>
      <c r="O19" s="1">
        <v>26.923076923076898</v>
      </c>
      <c r="P19" s="1">
        <v>15</v>
      </c>
      <c r="Q19" s="1">
        <v>15.322580645161199</v>
      </c>
      <c r="R19" s="1">
        <v>16.379310344827498</v>
      </c>
      <c r="S19" s="1">
        <v>21.818181818181799</v>
      </c>
      <c r="T19" s="1">
        <v>22.641509433962199</v>
      </c>
      <c r="U19" s="1">
        <v>26.595744680851102</v>
      </c>
      <c r="V19" s="1">
        <v>97.1354166666666</v>
      </c>
      <c r="W19" s="1">
        <v>97.321428571428498</v>
      </c>
      <c r="X19" s="1">
        <v>93.609022556390897</v>
      </c>
      <c r="Y19" s="1">
        <v>58.898305084745701</v>
      </c>
      <c r="Z19" s="1">
        <v>48.989898989898897</v>
      </c>
      <c r="AA19" s="1">
        <v>24.456521739130402</v>
      </c>
      <c r="AB19" s="1">
        <v>23.837209302325501</v>
      </c>
      <c r="AC19" s="1">
        <v>26.190476190476101</v>
      </c>
      <c r="AD19" s="1">
        <v>12.179487179487101</v>
      </c>
      <c r="AE19" s="1">
        <v>15</v>
      </c>
      <c r="AF19" s="1">
        <v>12.9032258064516</v>
      </c>
      <c r="AG19" s="1">
        <v>16.379310344827498</v>
      </c>
      <c r="AH19" s="1">
        <v>26.363636363636299</v>
      </c>
      <c r="AI19" s="1">
        <v>30.188679245283002</v>
      </c>
      <c r="AJ19" s="1">
        <v>27.659574468085101</v>
      </c>
      <c r="AK19" s="1">
        <v>21.3541666666666</v>
      </c>
      <c r="AL19" s="1">
        <v>20.535714285714199</v>
      </c>
      <c r="AM19" s="1">
        <v>21.052631578947299</v>
      </c>
      <c r="AN19" s="1">
        <v>21.1864406779661</v>
      </c>
      <c r="AO19" s="1">
        <v>22.2222222222222</v>
      </c>
      <c r="AP19" s="1">
        <v>22.282608695652101</v>
      </c>
      <c r="AQ19" s="1">
        <v>23.2558139534883</v>
      </c>
      <c r="AR19" s="1">
        <v>26.785714285714199</v>
      </c>
      <c r="AS19" s="1">
        <v>24.358974358974301</v>
      </c>
      <c r="AT19" s="1">
        <v>26.428571428571399</v>
      </c>
      <c r="AU19" s="1">
        <v>26.612903225806399</v>
      </c>
      <c r="AV19" s="1">
        <v>34.482758620689602</v>
      </c>
      <c r="AW19" s="1">
        <v>37.272727272727202</v>
      </c>
      <c r="AX19" s="1">
        <v>73.584905660377302</v>
      </c>
      <c r="AY19" s="1">
        <v>72.340425531914903</v>
      </c>
      <c r="AZ19" s="1">
        <v>55.46875</v>
      </c>
      <c r="BA19" s="1">
        <v>68.154761904761898</v>
      </c>
      <c r="BB19" s="1">
        <v>54.5112781954887</v>
      </c>
      <c r="BC19" s="1">
        <v>75</v>
      </c>
      <c r="BD19" s="1">
        <v>70.202020202020194</v>
      </c>
      <c r="BE19" s="1">
        <v>53.804347826086897</v>
      </c>
      <c r="BF19" s="1">
        <v>65.697674418604606</v>
      </c>
      <c r="BG19" s="1">
        <v>47.023809523809497</v>
      </c>
      <c r="BH19" s="1">
        <v>46.794871794871703</v>
      </c>
      <c r="BI19" s="1">
        <v>56.428571428571402</v>
      </c>
      <c r="BJ19" s="1">
        <v>23.387096774193498</v>
      </c>
      <c r="BK19" s="1">
        <v>23.275862068965498</v>
      </c>
      <c r="BL19" s="1">
        <v>42.727272727272698</v>
      </c>
      <c r="BM19" s="1">
        <v>25.471698113207498</v>
      </c>
      <c r="BN19" s="1">
        <v>9.5744680851063801</v>
      </c>
      <c r="BO19" s="1">
        <v>83.0729166666666</v>
      </c>
      <c r="BP19" s="1">
        <v>84.226190476190396</v>
      </c>
      <c r="BQ19" s="1">
        <v>83.458646616541301</v>
      </c>
      <c r="BR19" s="1">
        <v>22.457627118644101</v>
      </c>
      <c r="BS19" s="1">
        <v>21.717171717171698</v>
      </c>
      <c r="BT19" s="1">
        <v>22.826086956521699</v>
      </c>
      <c r="BU19" s="1">
        <v>24.418604651162699</v>
      </c>
      <c r="BV19" s="1">
        <v>27.380952380952301</v>
      </c>
      <c r="BW19" s="1">
        <v>26.923076923076898</v>
      </c>
      <c r="BX19" s="1">
        <v>30</v>
      </c>
      <c r="BY19" s="1">
        <v>29.0322580645161</v>
      </c>
      <c r="BZ19" s="1">
        <v>36.2068965517241</v>
      </c>
      <c r="CA19" s="1">
        <v>40.909090909090899</v>
      </c>
      <c r="CB19" s="1">
        <v>43.396226415094297</v>
      </c>
      <c r="CC19" s="1">
        <v>42.553191489361701</v>
      </c>
      <c r="CD19" s="1">
        <v>80.46875</v>
      </c>
      <c r="CE19" s="1">
        <v>78.273809523809504</v>
      </c>
      <c r="CF19" s="1">
        <v>75.563909774436098</v>
      </c>
      <c r="CG19" s="1">
        <v>64.406779661016898</v>
      </c>
      <c r="CH19" s="1">
        <v>66.161616161616095</v>
      </c>
      <c r="CI19" s="1">
        <v>71.195652173913004</v>
      </c>
      <c r="CJ19" s="1">
        <v>70.930232558139494</v>
      </c>
      <c r="CK19" s="1">
        <v>60.119047619047599</v>
      </c>
      <c r="CL19" s="1">
        <v>55.769230769230703</v>
      </c>
      <c r="CM19" s="1">
        <v>55</v>
      </c>
      <c r="CN19" s="1">
        <v>54.0322580645161</v>
      </c>
      <c r="CO19" s="1">
        <v>87.068965517241296</v>
      </c>
      <c r="CP19" s="1">
        <v>52.727272727272698</v>
      </c>
      <c r="CQ19" s="1">
        <v>22.641509433962199</v>
      </c>
      <c r="CR19" s="1">
        <v>25.531914893617</v>
      </c>
      <c r="CS19" s="1">
        <v>88.28125</v>
      </c>
      <c r="CT19" s="1">
        <v>88.690476190476105</v>
      </c>
      <c r="CU19" s="1">
        <v>87.593984962405997</v>
      </c>
      <c r="CV19" s="1">
        <v>51.271186440677901</v>
      </c>
      <c r="CW19" s="1">
        <v>45.959595959595902</v>
      </c>
      <c r="CX19" s="1">
        <v>46.739130434782602</v>
      </c>
      <c r="CY19" s="1">
        <v>41.860465116279101</v>
      </c>
      <c r="CZ19" s="1">
        <v>46.428571428571402</v>
      </c>
      <c r="DA19" s="1">
        <v>50.6410256410256</v>
      </c>
      <c r="DB19" s="1">
        <v>50.714285714285701</v>
      </c>
      <c r="DC19" s="1">
        <v>25</v>
      </c>
      <c r="DD19" s="1">
        <v>38.793103448275801</v>
      </c>
      <c r="DE19" s="1">
        <v>34.545454545454497</v>
      </c>
      <c r="DF19" s="1">
        <v>38.679245283018801</v>
      </c>
      <c r="DG19" s="1">
        <v>36.170212765957402</v>
      </c>
      <c r="DH19" s="1">
        <v>58.510638297872298</v>
      </c>
      <c r="DI19" s="1">
        <v>25</v>
      </c>
      <c r="DJ19" s="1">
        <v>31.395348837209301</v>
      </c>
      <c r="DK19" s="1">
        <v>30.681818181818102</v>
      </c>
      <c r="DL19" s="1">
        <v>23.75</v>
      </c>
      <c r="DM19" s="1">
        <v>17.105263157894701</v>
      </c>
      <c r="DN19" s="1">
        <v>50</v>
      </c>
      <c r="DO19" s="1">
        <v>21.428571428571399</v>
      </c>
      <c r="DP19" s="1">
        <v>31.9444444444444</v>
      </c>
      <c r="DQ19" s="1">
        <v>72.857142857142804</v>
      </c>
      <c r="DR19" s="1">
        <v>95.8333333333333</v>
      </c>
      <c r="DS19" s="1">
        <v>43.5483870967741</v>
      </c>
      <c r="DT19" s="1">
        <v>89.0625</v>
      </c>
      <c r="DU19" s="1">
        <v>73.4375</v>
      </c>
      <c r="DV19" s="1">
        <v>56.818181818181799</v>
      </c>
      <c r="DW19" s="1">
        <v>13.829787234042501</v>
      </c>
      <c r="DX19" s="1">
        <v>8.3333333333333304</v>
      </c>
      <c r="DY19" s="1">
        <v>5.81395348837209</v>
      </c>
      <c r="DZ19" s="1">
        <v>10.2272727272727</v>
      </c>
      <c r="EA19" s="1">
        <v>21.25</v>
      </c>
      <c r="EB19" s="1">
        <v>19.736842105263101</v>
      </c>
      <c r="EC19" s="1">
        <v>17.567567567567501</v>
      </c>
      <c r="ED19" s="1">
        <v>12.857142857142801</v>
      </c>
      <c r="EE19" s="1">
        <v>1.38888888888888</v>
      </c>
      <c r="EF19" s="1">
        <v>4.2857142857142803</v>
      </c>
      <c r="EG19" s="1">
        <v>40.2777777777777</v>
      </c>
      <c r="EH19" s="1">
        <v>40.322580645161203</v>
      </c>
      <c r="EI19" s="1">
        <v>17.1875</v>
      </c>
      <c r="EJ19" s="1">
        <v>14.0625</v>
      </c>
      <c r="EK19" s="1">
        <v>47.727272727272698</v>
      </c>
      <c r="EL19" s="1">
        <v>40.425531914893597</v>
      </c>
      <c r="EM19" s="1">
        <v>61.904761904761898</v>
      </c>
      <c r="EN19" s="1">
        <v>74.418604651162696</v>
      </c>
      <c r="EO19" s="1">
        <v>21.590909090909101</v>
      </c>
      <c r="EP19" s="1">
        <v>17.5</v>
      </c>
      <c r="EQ19" s="1">
        <v>15.789473684210501</v>
      </c>
      <c r="ER19" s="1">
        <v>14.864864864864799</v>
      </c>
      <c r="ES19" s="1">
        <v>17.1428571428571</v>
      </c>
      <c r="ET19" s="1">
        <v>15.2777777777777</v>
      </c>
      <c r="EU19" s="1">
        <v>17.1428571428571</v>
      </c>
      <c r="EV19" s="1">
        <v>12.5</v>
      </c>
      <c r="EW19" s="1">
        <v>37.096774193548299</v>
      </c>
      <c r="EX19" s="1">
        <v>34.375</v>
      </c>
      <c r="EY19" s="1">
        <v>35.9375</v>
      </c>
      <c r="EZ19" s="1">
        <v>40.909090909090899</v>
      </c>
    </row>
    <row r="20" spans="1:156" ht="15">
      <c r="A20" s="11" t="s">
        <v>76</v>
      </c>
      <c r="B20" s="1" t="s">
        <v>547</v>
      </c>
      <c r="C20" s="11" t="s">
        <v>548</v>
      </c>
      <c r="D20" s="1">
        <v>65.185541763016801</v>
      </c>
      <c r="E20" s="1">
        <v>67.848015411417094</v>
      </c>
      <c r="F20" s="1">
        <v>0</v>
      </c>
      <c r="G20" s="1">
        <v>8.18965517241379</v>
      </c>
      <c r="H20" s="1">
        <v>8.8059701492537297</v>
      </c>
      <c r="I20" s="1">
        <v>8.4126984126984095</v>
      </c>
      <c r="J20" s="1">
        <v>10.919540229885</v>
      </c>
      <c r="K20" s="1">
        <v>10.377358490565999</v>
      </c>
      <c r="L20" s="1">
        <v>7.8231292517006796</v>
      </c>
      <c r="M20" s="1">
        <v>4.7101449275362297</v>
      </c>
      <c r="N20" s="1">
        <v>2.6717557251908302</v>
      </c>
      <c r="O20" s="1">
        <v>2.82258064516129</v>
      </c>
      <c r="P20" s="1">
        <v>29.914529914529901</v>
      </c>
      <c r="Q20" s="1">
        <v>65.533980582524194</v>
      </c>
      <c r="R20" s="1">
        <v>35.542168674698701</v>
      </c>
      <c r="S20" s="1">
        <v>35.616438356164302</v>
      </c>
      <c r="T20" s="1">
        <v>35.616438356164302</v>
      </c>
      <c r="U20" s="1">
        <v>40</v>
      </c>
      <c r="V20" s="1">
        <v>69.396551724137893</v>
      </c>
      <c r="W20" s="1">
        <v>72.238805970149201</v>
      </c>
      <c r="X20" s="1">
        <v>72.698412698412696</v>
      </c>
      <c r="Y20" s="1">
        <v>71.839080459770102</v>
      </c>
      <c r="Z20" s="1">
        <v>63.522012578616298</v>
      </c>
      <c r="AA20" s="1">
        <v>67.346938775510196</v>
      </c>
      <c r="AB20" s="1">
        <v>67.028985507246304</v>
      </c>
      <c r="AC20" s="1">
        <v>68.7022900763358</v>
      </c>
      <c r="AD20" s="1">
        <v>75.403225806451601</v>
      </c>
      <c r="AE20" s="1">
        <v>79.059829059828999</v>
      </c>
      <c r="AF20" s="1">
        <v>73.300970873786397</v>
      </c>
      <c r="AG20" s="1">
        <v>25.3012048192771</v>
      </c>
      <c r="AH20" s="1">
        <v>32.191780821917803</v>
      </c>
      <c r="AI20" s="1">
        <v>32.191780821917803</v>
      </c>
      <c r="AJ20" s="1">
        <v>36.6666666666666</v>
      </c>
      <c r="AK20" s="1">
        <v>91.091954022988503</v>
      </c>
      <c r="AL20" s="1">
        <v>92.985074626865597</v>
      </c>
      <c r="AM20" s="1">
        <v>93.650793650793602</v>
      </c>
      <c r="AN20" s="1">
        <v>76.628352490421406</v>
      </c>
      <c r="AO20" s="1">
        <v>90.251572327044002</v>
      </c>
      <c r="AP20" s="1">
        <v>90.816326530612201</v>
      </c>
      <c r="AQ20" s="1">
        <v>89.855072463768096</v>
      </c>
      <c r="AR20" s="1">
        <v>68.320610687022906</v>
      </c>
      <c r="AS20" s="1">
        <v>77.016129032258107</v>
      </c>
      <c r="AT20" s="1">
        <v>79.914529914529894</v>
      </c>
      <c r="AU20" s="1">
        <v>86.407766990291194</v>
      </c>
      <c r="AV20" s="1">
        <v>46.385542168674696</v>
      </c>
      <c r="AW20" s="1">
        <v>50</v>
      </c>
      <c r="AX20" s="1">
        <v>50</v>
      </c>
      <c r="AY20" s="1">
        <v>50</v>
      </c>
      <c r="AZ20" s="1">
        <v>66.810344827586206</v>
      </c>
      <c r="BA20" s="1">
        <v>71.791044776119406</v>
      </c>
      <c r="BB20" s="1">
        <v>58.8888888888888</v>
      </c>
      <c r="BC20" s="1">
        <v>66.475095785440601</v>
      </c>
      <c r="BD20" s="1">
        <v>50.628930817610097</v>
      </c>
      <c r="BE20" s="1">
        <v>69.727891156462505</v>
      </c>
      <c r="BF20" s="1">
        <v>56.8840579710144</v>
      </c>
      <c r="BG20" s="1">
        <v>45.419847328244202</v>
      </c>
      <c r="BH20" s="1">
        <v>66.5322580645161</v>
      </c>
      <c r="BI20" s="1">
        <v>72.2222222222222</v>
      </c>
      <c r="BJ20" s="1">
        <v>55.825242718446603</v>
      </c>
      <c r="BK20" s="1">
        <v>50</v>
      </c>
      <c r="BL20" s="1">
        <v>40.410958904109499</v>
      </c>
      <c r="BM20" s="1">
        <v>44.520547945205401</v>
      </c>
      <c r="BN20" s="1">
        <v>5.8333333333333304</v>
      </c>
      <c r="BO20" s="1">
        <v>37.643678160919499</v>
      </c>
      <c r="BP20" s="1">
        <v>40.746268656716403</v>
      </c>
      <c r="BQ20" s="1">
        <v>42.2222222222222</v>
      </c>
      <c r="BR20" s="1">
        <v>43.295019157088099</v>
      </c>
      <c r="BS20" s="1">
        <v>41.823899371069103</v>
      </c>
      <c r="BT20" s="1">
        <v>44.557823129251702</v>
      </c>
      <c r="BU20" s="1">
        <v>44.927536231884098</v>
      </c>
      <c r="BV20" s="1">
        <v>46.564885496183201</v>
      </c>
      <c r="BW20" s="1">
        <v>47.177419354838698</v>
      </c>
      <c r="BX20" s="1">
        <v>47.8632478632478</v>
      </c>
      <c r="BY20" s="1">
        <v>47.572815533980503</v>
      </c>
      <c r="BZ20" s="1">
        <v>46.987951807228903</v>
      </c>
      <c r="CA20" s="1">
        <v>49.315068493150598</v>
      </c>
      <c r="CB20" s="1">
        <v>49.315068493150598</v>
      </c>
      <c r="CC20" s="1">
        <v>50</v>
      </c>
      <c r="CD20" s="1">
        <v>64.798850574712603</v>
      </c>
      <c r="CE20" s="1">
        <v>80.895522388059703</v>
      </c>
      <c r="CF20" s="1">
        <v>49.365079365079303</v>
      </c>
      <c r="CG20" s="1">
        <v>49.616858237547802</v>
      </c>
      <c r="CH20" s="1">
        <v>64.465408805031402</v>
      </c>
      <c r="CI20" s="1">
        <v>54.081632653061199</v>
      </c>
      <c r="CJ20" s="1">
        <v>53.985507246376798</v>
      </c>
      <c r="CK20" s="1">
        <v>57.633587786259497</v>
      </c>
      <c r="CL20" s="1">
        <v>37.096774193548299</v>
      </c>
      <c r="CM20" s="1">
        <v>29.4871794871794</v>
      </c>
      <c r="CN20" s="1">
        <v>44.174757281553397</v>
      </c>
      <c r="CO20" s="1">
        <v>91.566265060240895</v>
      </c>
      <c r="CP20" s="1">
        <v>77.397260273972606</v>
      </c>
      <c r="CQ20" s="1">
        <v>73.287671232876704</v>
      </c>
      <c r="CR20" s="1">
        <v>83.3333333333333</v>
      </c>
      <c r="CS20" s="1">
        <v>87.787356321839098</v>
      </c>
      <c r="CT20" s="1">
        <v>90</v>
      </c>
      <c r="CU20" s="1">
        <v>20.158730158730101</v>
      </c>
      <c r="CV20" s="1">
        <v>24.712643678160902</v>
      </c>
      <c r="CW20" s="1">
        <v>34.276729559748397</v>
      </c>
      <c r="CX20" s="1">
        <v>21.088435374149601</v>
      </c>
      <c r="CY20" s="1">
        <v>20.289855072463698</v>
      </c>
      <c r="CZ20" s="1">
        <v>67.557251908396907</v>
      </c>
      <c r="DA20" s="1">
        <v>66.129032258064498</v>
      </c>
      <c r="DB20" s="1">
        <v>63.675213675213598</v>
      </c>
      <c r="DC20" s="1">
        <v>20.8737864077669</v>
      </c>
      <c r="DD20" s="1">
        <v>31.927710843373401</v>
      </c>
      <c r="DE20" s="1">
        <v>41.780821917808197</v>
      </c>
      <c r="DF20" s="1">
        <v>43.835616438356098</v>
      </c>
      <c r="DG20" s="1">
        <v>96.6666666666666</v>
      </c>
      <c r="DH20" s="1">
        <v>99.392041267501796</v>
      </c>
      <c r="DI20" s="1">
        <v>97.493596780095103</v>
      </c>
      <c r="DJ20" s="1">
        <v>97.340641494112802</v>
      </c>
      <c r="DK20" s="1">
        <v>88.122037914691902</v>
      </c>
      <c r="DL20" s="1">
        <v>84.165834165834099</v>
      </c>
      <c r="DM20" s="1">
        <v>71.175278622087106</v>
      </c>
      <c r="DN20" s="1">
        <v>67.163412127440907</v>
      </c>
      <c r="DO20" s="1">
        <v>67.264344262295097</v>
      </c>
      <c r="DP20" s="1">
        <v>88.006072874493896</v>
      </c>
      <c r="DQ20" s="1">
        <v>66.961498439125904</v>
      </c>
      <c r="DR20" s="1">
        <v>66.060961313012896</v>
      </c>
      <c r="DS20" s="1">
        <v>65.304606240713198</v>
      </c>
      <c r="DT20" s="1">
        <v>49.1666666666666</v>
      </c>
      <c r="DU20" s="1">
        <v>71.851289833080401</v>
      </c>
      <c r="DV20" s="1">
        <v>71.949152542372801</v>
      </c>
      <c r="DW20" s="1">
        <v>0.12896094325718399</v>
      </c>
      <c r="DX20" s="1">
        <v>0.49396267837541102</v>
      </c>
      <c r="DY20" s="1">
        <v>0.507511165245635</v>
      </c>
      <c r="DZ20" s="1">
        <v>0.029620853080568998</v>
      </c>
      <c r="EA20" s="1">
        <v>0.14985014985014899</v>
      </c>
      <c r="EB20" s="1">
        <v>0.35460992907801397</v>
      </c>
      <c r="EC20" s="1">
        <v>0.35971223021582699</v>
      </c>
      <c r="ED20" s="1">
        <v>0.46106557377049101</v>
      </c>
      <c r="EE20" s="1">
        <v>1.4676113360323799</v>
      </c>
      <c r="EF20" s="1">
        <v>2.1331945889698201</v>
      </c>
      <c r="EG20" s="1">
        <v>0.29308323563892102</v>
      </c>
      <c r="EH20" s="1">
        <v>0.81723625557206503</v>
      </c>
      <c r="EI20" s="1">
        <v>0.22727272727272699</v>
      </c>
      <c r="EJ20" s="1">
        <v>0.075872534142640002</v>
      </c>
      <c r="EK20" s="1">
        <v>0.76271186440677896</v>
      </c>
      <c r="EL20" s="1">
        <v>87.619749447310198</v>
      </c>
      <c r="EM20" s="1">
        <v>88.144895718990099</v>
      </c>
      <c r="EN20" s="1">
        <v>78.177019894437606</v>
      </c>
      <c r="EO20" s="1">
        <v>64.810426540284297</v>
      </c>
      <c r="EP20" s="1">
        <v>58.791208791208703</v>
      </c>
      <c r="EQ20" s="1">
        <v>59.8277608915906</v>
      </c>
      <c r="ER20" s="1">
        <v>59.455292908530303</v>
      </c>
      <c r="ES20" s="1">
        <v>50.2049180327868</v>
      </c>
      <c r="ET20" s="1">
        <v>50.202429149797503</v>
      </c>
      <c r="EU20" s="1">
        <v>71.383975026014497</v>
      </c>
      <c r="EV20" s="1">
        <v>74.736225087924893</v>
      </c>
      <c r="EW20" s="1">
        <v>18.4992570579494</v>
      </c>
      <c r="EX20" s="1">
        <v>38.939393939393902</v>
      </c>
      <c r="EY20" s="1">
        <v>40.819423368740502</v>
      </c>
      <c r="EZ20" s="1">
        <v>41.610169491525397</v>
      </c>
    </row>
    <row r="21" spans="1:156" ht="15">
      <c r="A21" s="11" t="s">
        <v>75</v>
      </c>
      <c r="B21" s="1" t="s">
        <v>549</v>
      </c>
      <c r="C21" s="11" t="s">
        <v>535</v>
      </c>
      <c r="D21" s="1">
        <v>71.795844005366504</v>
      </c>
      <c r="E21" s="1">
        <v>36.698964147916698</v>
      </c>
      <c r="F21" s="1">
        <v>0</v>
      </c>
      <c r="G21" s="1">
        <v>93.7830687830687</v>
      </c>
      <c r="H21" s="1">
        <v>94.018404907975395</v>
      </c>
      <c r="I21" s="1">
        <v>92.658730158730094</v>
      </c>
      <c r="J21" s="1">
        <v>87.278106508875695</v>
      </c>
      <c r="K21" s="1">
        <v>84.3333333333333</v>
      </c>
      <c r="L21" s="1">
        <v>83.455882352941103</v>
      </c>
      <c r="M21" s="1">
        <v>45.769230769230703</v>
      </c>
      <c r="N21" s="1">
        <v>50.7518796992481</v>
      </c>
      <c r="O21" s="1">
        <v>52.542372881355902</v>
      </c>
      <c r="P21" s="1">
        <v>43.814432989690701</v>
      </c>
      <c r="Q21" s="1">
        <v>52.840909090909101</v>
      </c>
      <c r="R21" s="1">
        <v>39.534883720930203</v>
      </c>
      <c r="S21" s="1">
        <v>44.1860465116279</v>
      </c>
      <c r="T21" s="1">
        <v>43.650793650793602</v>
      </c>
      <c r="U21" s="1">
        <v>0</v>
      </c>
      <c r="V21" s="1">
        <v>83.068783068783105</v>
      </c>
      <c r="W21" s="1">
        <v>88.190184049079704</v>
      </c>
      <c r="X21" s="1">
        <v>91.6666666666666</v>
      </c>
      <c r="Y21" s="1">
        <v>81.952662721893404</v>
      </c>
      <c r="Z21" s="1">
        <v>63</v>
      </c>
      <c r="AA21" s="1">
        <v>66.544117647058798</v>
      </c>
      <c r="AB21" s="1">
        <v>20</v>
      </c>
      <c r="AC21" s="1">
        <v>20.300751879699199</v>
      </c>
      <c r="AD21" s="1">
        <v>22.457627118644101</v>
      </c>
      <c r="AE21" s="1">
        <v>22.680412371134</v>
      </c>
      <c r="AF21" s="1">
        <v>26.7045454545454</v>
      </c>
      <c r="AG21" s="1">
        <v>39.534883720930203</v>
      </c>
      <c r="AH21" s="1">
        <v>40.697674418604599</v>
      </c>
      <c r="AI21" s="1">
        <v>43.650793650793602</v>
      </c>
      <c r="AJ21" s="1">
        <v>0</v>
      </c>
      <c r="AK21" s="1">
        <v>88.624338624338606</v>
      </c>
      <c r="AL21" s="1">
        <v>88.803680981595093</v>
      </c>
      <c r="AM21" s="1">
        <v>86.706349206349202</v>
      </c>
      <c r="AN21" s="1">
        <v>69.526627218934905</v>
      </c>
      <c r="AO21" s="1">
        <v>65.3333333333333</v>
      </c>
      <c r="AP21" s="1">
        <v>61.764705882352899</v>
      </c>
      <c r="AQ21" s="1">
        <v>61.153846153846096</v>
      </c>
      <c r="AR21" s="1">
        <v>63.157894736842103</v>
      </c>
      <c r="AS21" s="1">
        <v>65.677966101694906</v>
      </c>
      <c r="AT21" s="1">
        <v>32.989690721649403</v>
      </c>
      <c r="AU21" s="1">
        <v>42.613636363636303</v>
      </c>
      <c r="AV21" s="1">
        <v>50</v>
      </c>
      <c r="AW21" s="1">
        <v>48.2558139534883</v>
      </c>
      <c r="AX21" s="1">
        <v>49.206349206349202</v>
      </c>
      <c r="AY21" s="1">
        <v>0</v>
      </c>
      <c r="AZ21" s="1">
        <v>53.571428571428498</v>
      </c>
      <c r="BA21" s="1">
        <v>31.441717791411001</v>
      </c>
      <c r="BB21" s="1">
        <v>48.214285714285701</v>
      </c>
      <c r="BC21" s="1">
        <v>48.224852071005898</v>
      </c>
      <c r="BD21" s="1">
        <v>33.6666666666666</v>
      </c>
      <c r="BE21" s="1">
        <v>26.642335766423301</v>
      </c>
      <c r="BF21" s="1">
        <v>21.1538461538461</v>
      </c>
      <c r="BG21" s="1">
        <v>37.969924812030101</v>
      </c>
      <c r="BH21" s="1">
        <v>27.542372881355899</v>
      </c>
      <c r="BI21" s="1">
        <v>26.2886597938144</v>
      </c>
      <c r="BJ21" s="1">
        <v>36.931818181818102</v>
      </c>
      <c r="BK21" s="1">
        <v>51.744186046511601</v>
      </c>
      <c r="BL21" s="1">
        <v>25</v>
      </c>
      <c r="BM21" s="1">
        <v>73.809523809523796</v>
      </c>
      <c r="BN21" s="1">
        <v>0</v>
      </c>
      <c r="BO21" s="1">
        <v>68.386243386243294</v>
      </c>
      <c r="BP21" s="1">
        <v>71.625766871165595</v>
      </c>
      <c r="BQ21" s="1">
        <v>35.714285714285701</v>
      </c>
      <c r="BR21" s="1">
        <v>33.727810650887498</v>
      </c>
      <c r="BS21" s="1">
        <v>34</v>
      </c>
      <c r="BT21" s="1">
        <v>34.191176470588204</v>
      </c>
      <c r="BU21" s="1">
        <v>36.923076923076898</v>
      </c>
      <c r="BV21" s="1">
        <v>40.225563909774401</v>
      </c>
      <c r="BW21" s="1">
        <v>39.830508474576199</v>
      </c>
      <c r="BX21" s="1">
        <v>40.206185567010301</v>
      </c>
      <c r="BY21" s="1">
        <v>40.340909090909101</v>
      </c>
      <c r="BZ21" s="1">
        <v>46.511627906976699</v>
      </c>
      <c r="CA21" s="1">
        <v>47.093023255813897</v>
      </c>
      <c r="CB21" s="1">
        <v>46.031746031746003</v>
      </c>
      <c r="CC21" s="1">
        <v>0</v>
      </c>
      <c r="CD21" s="1">
        <v>72.486772486772395</v>
      </c>
      <c r="CE21" s="1">
        <v>70.858895705521405</v>
      </c>
      <c r="CF21" s="1">
        <v>72.420634920634896</v>
      </c>
      <c r="CG21" s="1">
        <v>76.627218934911198</v>
      </c>
      <c r="CH21" s="1">
        <v>81.3333333333333</v>
      </c>
      <c r="CI21" s="1">
        <v>81.25</v>
      </c>
      <c r="CJ21" s="1">
        <v>78.461538461538396</v>
      </c>
      <c r="CK21" s="1">
        <v>93.609022556390897</v>
      </c>
      <c r="CL21" s="1">
        <v>58.0508474576271</v>
      </c>
      <c r="CM21" s="1">
        <v>67.010309278350505</v>
      </c>
      <c r="CN21" s="1">
        <v>59.659090909090899</v>
      </c>
      <c r="CO21" s="1">
        <v>89.534883720930196</v>
      </c>
      <c r="CP21" s="1">
        <v>45.930232558139501</v>
      </c>
      <c r="CQ21" s="1">
        <v>46.031746031746003</v>
      </c>
      <c r="CR21" s="1">
        <v>0</v>
      </c>
      <c r="CS21" s="1">
        <v>41.402116402116398</v>
      </c>
      <c r="CT21" s="1">
        <v>42.791411042944702</v>
      </c>
      <c r="CU21" s="1">
        <v>43.253968253968203</v>
      </c>
      <c r="CV21" s="1">
        <v>40.532544378698198</v>
      </c>
      <c r="CW21" s="1">
        <v>40</v>
      </c>
      <c r="CX21" s="1">
        <v>37.5</v>
      </c>
      <c r="CY21" s="1">
        <v>38.846153846153797</v>
      </c>
      <c r="CZ21" s="1">
        <v>43.984962406015001</v>
      </c>
      <c r="DA21" s="1">
        <v>47.033898305084698</v>
      </c>
      <c r="DB21" s="1">
        <v>46.391752577319501</v>
      </c>
      <c r="DC21" s="1">
        <v>56.25</v>
      </c>
      <c r="DD21" s="1">
        <v>30.232558139534799</v>
      </c>
      <c r="DE21" s="1">
        <v>33.720930232558104</v>
      </c>
      <c r="DF21" s="1">
        <v>35.714285714285701</v>
      </c>
      <c r="DG21" s="1">
        <v>0</v>
      </c>
      <c r="DH21" s="1">
        <v>77.698499817050802</v>
      </c>
      <c r="DI21" s="1">
        <v>77.202598457166104</v>
      </c>
      <c r="DJ21" s="1">
        <v>78.702606635071106</v>
      </c>
      <c r="DK21" s="1">
        <v>63.686313686313603</v>
      </c>
      <c r="DL21" s="1">
        <v>55.8763931104356</v>
      </c>
      <c r="DM21" s="1">
        <v>75.179856115107896</v>
      </c>
      <c r="DN21" s="1">
        <v>20.235655737704899</v>
      </c>
      <c r="DO21" s="1">
        <v>14.5242914979757</v>
      </c>
      <c r="DP21" s="1">
        <v>22.632674297606599</v>
      </c>
      <c r="DQ21" s="1">
        <v>21.395076201641199</v>
      </c>
      <c r="DR21" s="1">
        <v>11.9613670133729</v>
      </c>
      <c r="DS21" s="1">
        <v>34.015151515151501</v>
      </c>
      <c r="DT21" s="1">
        <v>58.649468892260998</v>
      </c>
      <c r="DU21" s="1">
        <v>69.067796610169495</v>
      </c>
      <c r="DV21" s="1">
        <v>0</v>
      </c>
      <c r="DW21" s="1">
        <v>36.864251738016797</v>
      </c>
      <c r="DX21" s="1">
        <v>65.834348355663806</v>
      </c>
      <c r="DY21" s="1">
        <v>21.178909952606599</v>
      </c>
      <c r="DZ21" s="1">
        <v>33.016983016982998</v>
      </c>
      <c r="EA21" s="1">
        <v>46.859169199594703</v>
      </c>
      <c r="EB21" s="1">
        <v>40.544707091469597</v>
      </c>
      <c r="EC21" s="1">
        <v>21.157786885245901</v>
      </c>
      <c r="ED21" s="1">
        <v>61.993927125506097</v>
      </c>
      <c r="EE21" s="1">
        <v>35.015608740894898</v>
      </c>
      <c r="EF21" s="1">
        <v>32.883939038686897</v>
      </c>
      <c r="EG21" s="1">
        <v>37.815750371470997</v>
      </c>
      <c r="EH21" s="1">
        <v>48.863636363636303</v>
      </c>
      <c r="EI21" s="1">
        <v>88.543247344461307</v>
      </c>
      <c r="EJ21" s="1">
        <v>96.355932203389798</v>
      </c>
      <c r="EK21" s="1">
        <v>0</v>
      </c>
      <c r="EL21" s="1">
        <v>88.144895718990099</v>
      </c>
      <c r="EM21" s="1">
        <v>88.834754364595995</v>
      </c>
      <c r="EN21" s="1">
        <v>81.042654028436004</v>
      </c>
      <c r="EO21" s="1">
        <v>71.678321678321595</v>
      </c>
      <c r="EP21" s="1">
        <v>51.0131712259371</v>
      </c>
      <c r="EQ21" s="1">
        <v>70.657759506680307</v>
      </c>
      <c r="ER21" s="1">
        <v>63.575819672131097</v>
      </c>
      <c r="ES21" s="1">
        <v>53.289473684210499</v>
      </c>
      <c r="ET21" s="1">
        <v>63.995837669094598</v>
      </c>
      <c r="EU21" s="1">
        <v>38.628370457209797</v>
      </c>
      <c r="EV21" s="1">
        <v>47.696879643387803</v>
      </c>
      <c r="EW21" s="1">
        <v>38.939393939393902</v>
      </c>
      <c r="EX21" s="1">
        <v>40.819423368740502</v>
      </c>
      <c r="EY21" s="1">
        <v>41.610169491525397</v>
      </c>
      <c r="EZ21" s="1">
        <v>0</v>
      </c>
    </row>
    <row r="22" spans="1:156" ht="15">
      <c r="A22" s="11" t="s">
        <v>77</v>
      </c>
      <c r="B22" s="1" t="s">
        <v>550</v>
      </c>
      <c r="C22" s="11" t="s">
        <v>528</v>
      </c>
      <c r="D22" s="1">
        <v>31.979759475674701</v>
      </c>
      <c r="E22" s="1">
        <v>59.075983923344303</v>
      </c>
      <c r="F22" s="1">
        <v>0</v>
      </c>
      <c r="G22" s="1">
        <v>54.952830188679201</v>
      </c>
      <c r="H22" s="1">
        <v>52.8645833333333</v>
      </c>
      <c r="I22" s="1">
        <v>75.1366120218579</v>
      </c>
      <c r="J22" s="1">
        <v>69.526627218934905</v>
      </c>
      <c r="K22" s="1">
        <v>50.689655172413801</v>
      </c>
      <c r="L22" s="1">
        <v>42.605633802816897</v>
      </c>
      <c r="M22" s="1">
        <v>40.9420289855072</v>
      </c>
      <c r="N22" s="1">
        <v>41.729323308270601</v>
      </c>
      <c r="O22" s="1">
        <v>35.546875</v>
      </c>
      <c r="P22" s="1">
        <v>37.980769230769198</v>
      </c>
      <c r="Q22" s="1">
        <v>33.152173913043399</v>
      </c>
      <c r="R22" s="1">
        <v>43.604651162790702</v>
      </c>
      <c r="S22" s="1">
        <v>64.024390243902403</v>
      </c>
      <c r="T22" s="1">
        <v>19.879518072289098</v>
      </c>
      <c r="U22" s="1">
        <v>39.705882352941103</v>
      </c>
      <c r="V22" s="1">
        <v>48.820754716981099</v>
      </c>
      <c r="W22" s="1">
        <v>50.2604166666666</v>
      </c>
      <c r="X22" s="1">
        <v>45.081967213114702</v>
      </c>
      <c r="Y22" s="1">
        <v>54.142011834319497</v>
      </c>
      <c r="Z22" s="1">
        <v>61.724137931034399</v>
      </c>
      <c r="AA22" s="1">
        <v>59.507042253521099</v>
      </c>
      <c r="AB22" s="1">
        <v>59.057971014492701</v>
      </c>
      <c r="AC22" s="1">
        <v>51.5037593984962</v>
      </c>
      <c r="AD22" s="1">
        <v>55.078125</v>
      </c>
      <c r="AE22" s="1">
        <v>19.7115384615384</v>
      </c>
      <c r="AF22" s="1">
        <v>17.934782608695599</v>
      </c>
      <c r="AG22" s="1">
        <v>25</v>
      </c>
      <c r="AH22" s="1">
        <v>34.756097560975597</v>
      </c>
      <c r="AI22" s="1">
        <v>40.963855421686702</v>
      </c>
      <c r="AJ22" s="1">
        <v>21.323529411764699</v>
      </c>
      <c r="AK22" s="1">
        <v>25.707547169811299</v>
      </c>
      <c r="AL22" s="1">
        <v>26.3020833333333</v>
      </c>
      <c r="AM22" s="1">
        <v>56.284153005464397</v>
      </c>
      <c r="AN22" s="1">
        <v>71.301775147928893</v>
      </c>
      <c r="AO22" s="1">
        <v>87.931034482758605</v>
      </c>
      <c r="AP22" s="1">
        <v>75.704225352112601</v>
      </c>
      <c r="AQ22" s="1">
        <v>77.536231884057898</v>
      </c>
      <c r="AR22" s="1">
        <v>80.827067669172905</v>
      </c>
      <c r="AS22" s="1">
        <v>78.515625</v>
      </c>
      <c r="AT22" s="1">
        <v>24.038461538461501</v>
      </c>
      <c r="AU22" s="1">
        <v>27.7173913043478</v>
      </c>
      <c r="AV22" s="1">
        <v>44.767441860465098</v>
      </c>
      <c r="AW22" s="1">
        <v>65.8536585365853</v>
      </c>
      <c r="AX22" s="1">
        <v>63.253012048192701</v>
      </c>
      <c r="AY22" s="1">
        <v>58.088235294117602</v>
      </c>
      <c r="AZ22" s="1">
        <v>40.801886792452798</v>
      </c>
      <c r="BA22" s="1">
        <v>43.4895833333333</v>
      </c>
      <c r="BB22" s="1">
        <v>17.759562841529998</v>
      </c>
      <c r="BC22" s="1">
        <v>42.8994082840236</v>
      </c>
      <c r="BD22" s="1">
        <v>18.275862068965498</v>
      </c>
      <c r="BE22" s="1">
        <v>13.7323943661971</v>
      </c>
      <c r="BF22" s="1">
        <v>25.7246376811594</v>
      </c>
      <c r="BG22" s="1">
        <v>39.473684210526301</v>
      </c>
      <c r="BH22" s="1">
        <v>30.859375</v>
      </c>
      <c r="BI22" s="1">
        <v>27.4038461538461</v>
      </c>
      <c r="BJ22" s="1">
        <v>39.673913043478201</v>
      </c>
      <c r="BK22" s="1">
        <v>71.511627906976699</v>
      </c>
      <c r="BL22" s="1">
        <v>49.390243902439003</v>
      </c>
      <c r="BM22" s="1">
        <v>28.313253012048101</v>
      </c>
      <c r="BN22" s="1">
        <v>63.970588235294102</v>
      </c>
      <c r="BO22" s="1">
        <v>95.0471698113207</v>
      </c>
      <c r="BP22" s="1">
        <v>94.7916666666666</v>
      </c>
      <c r="BQ22" s="1">
        <v>71.311475409836007</v>
      </c>
      <c r="BR22" s="1">
        <v>80.473372781065095</v>
      </c>
      <c r="BS22" s="1">
        <v>82.413793103448199</v>
      </c>
      <c r="BT22" s="1">
        <v>84.507042253521107</v>
      </c>
      <c r="BU22" s="1">
        <v>86.956521739130395</v>
      </c>
      <c r="BV22" s="1">
        <v>83.082706766917198</v>
      </c>
      <c r="BW22" s="1">
        <v>62.5</v>
      </c>
      <c r="BX22" s="1">
        <v>26.923076923076898</v>
      </c>
      <c r="BY22" s="1">
        <v>26.630434782608699</v>
      </c>
      <c r="BZ22" s="1">
        <v>30.232558139534799</v>
      </c>
      <c r="CA22" s="1">
        <v>36.585365853658502</v>
      </c>
      <c r="CB22" s="1">
        <v>36.746987951807199</v>
      </c>
      <c r="CC22" s="1">
        <v>41.911764705882298</v>
      </c>
      <c r="CD22" s="1">
        <v>77.594339622641499</v>
      </c>
      <c r="CE22" s="1">
        <v>75.2604166666666</v>
      </c>
      <c r="CF22" s="1">
        <v>77.322404371584696</v>
      </c>
      <c r="CG22" s="1">
        <v>77.218934911242599</v>
      </c>
      <c r="CH22" s="1">
        <v>80.689655172413694</v>
      </c>
      <c r="CI22" s="1">
        <v>91.901408450704196</v>
      </c>
      <c r="CJ22" s="1">
        <v>94.565217391304301</v>
      </c>
      <c r="CK22" s="1">
        <v>86.090225563909698</v>
      </c>
      <c r="CL22" s="1">
        <v>83.984375</v>
      </c>
      <c r="CM22" s="1">
        <v>87.980769230769198</v>
      </c>
      <c r="CN22" s="1">
        <v>78.804347826086897</v>
      </c>
      <c r="CO22" s="1">
        <v>84.883720930232499</v>
      </c>
      <c r="CP22" s="1">
        <v>58.536585365853597</v>
      </c>
      <c r="CQ22" s="1">
        <v>98.192771084337295</v>
      </c>
      <c r="CR22" s="1">
        <v>45.588235294117602</v>
      </c>
      <c r="CS22" s="1">
        <v>86.792452830188594</v>
      </c>
      <c r="CT22" s="1">
        <v>87.7604166666666</v>
      </c>
      <c r="CU22" s="1">
        <v>86.885245901639294</v>
      </c>
      <c r="CV22" s="1">
        <v>73.668639053254395</v>
      </c>
      <c r="CW22" s="1">
        <v>86.551724137931004</v>
      </c>
      <c r="CX22" s="1">
        <v>87.323943661971796</v>
      </c>
      <c r="CY22" s="1">
        <v>86.231884057971001</v>
      </c>
      <c r="CZ22" s="1">
        <v>70.676691729323295</v>
      </c>
      <c r="DA22" s="1">
        <v>75.78125</v>
      </c>
      <c r="DB22" s="1">
        <v>50.480769230769198</v>
      </c>
      <c r="DC22" s="1">
        <v>52.173913043478201</v>
      </c>
      <c r="DD22" s="1">
        <v>6.9767441860465098</v>
      </c>
      <c r="DE22" s="1">
        <v>20.731707317073099</v>
      </c>
      <c r="DF22" s="1">
        <v>24.096385542168601</v>
      </c>
      <c r="DG22" s="1">
        <v>27.205882352941099</v>
      </c>
      <c r="DH22" s="1">
        <v>87.969786293294007</v>
      </c>
      <c r="DI22" s="1">
        <v>75.027442371020797</v>
      </c>
      <c r="DJ22" s="1">
        <v>49.390986601705201</v>
      </c>
      <c r="DK22" s="1">
        <v>82.908767772511794</v>
      </c>
      <c r="DL22" s="1">
        <v>94.255744255744204</v>
      </c>
      <c r="DM22" s="1">
        <v>71.681864235055698</v>
      </c>
      <c r="DN22" s="1">
        <v>73.021582733812906</v>
      </c>
      <c r="DO22" s="1">
        <v>41.444672131147499</v>
      </c>
      <c r="DP22" s="1">
        <v>71.103238866396694</v>
      </c>
      <c r="DQ22" s="1">
        <v>77.679500520291299</v>
      </c>
      <c r="DR22" s="1">
        <v>72.274325908558097</v>
      </c>
      <c r="DS22" s="1">
        <v>16.270430906389301</v>
      </c>
      <c r="DT22" s="1">
        <v>13.257575757575699</v>
      </c>
      <c r="DU22" s="1">
        <v>75.189681335356596</v>
      </c>
      <c r="DV22" s="1">
        <v>38.559322033898297</v>
      </c>
      <c r="DW22" s="1">
        <v>35.869565217391298</v>
      </c>
      <c r="DX22" s="1">
        <v>37.486278814489502</v>
      </c>
      <c r="DY22" s="1">
        <v>62.3426715387738</v>
      </c>
      <c r="DZ22" s="1">
        <v>34.982227488151601</v>
      </c>
      <c r="EA22" s="1">
        <v>32.217782217782201</v>
      </c>
      <c r="EB22" s="1">
        <v>52.330293819655502</v>
      </c>
      <c r="EC22" s="1">
        <v>78.263103802672106</v>
      </c>
      <c r="ED22" s="1">
        <v>70.133196721311407</v>
      </c>
      <c r="EE22" s="1">
        <v>79.807692307692307</v>
      </c>
      <c r="EF22" s="1">
        <v>70.2913631633714</v>
      </c>
      <c r="EG22" s="1">
        <v>79.073856975381005</v>
      </c>
      <c r="EH22" s="1">
        <v>49.405646359583898</v>
      </c>
      <c r="EI22" s="1">
        <v>59.772727272727202</v>
      </c>
      <c r="EJ22" s="1">
        <v>59.408194233687396</v>
      </c>
      <c r="EK22" s="1">
        <v>31.610169491525401</v>
      </c>
      <c r="EL22" s="1">
        <v>89.406779661016898</v>
      </c>
      <c r="EM22" s="1">
        <v>89.846322722283205</v>
      </c>
      <c r="EN22" s="1">
        <v>90.499390986601696</v>
      </c>
      <c r="EO22" s="1">
        <v>85.159952606635102</v>
      </c>
      <c r="EP22" s="1">
        <v>77.772227772227694</v>
      </c>
      <c r="EQ22" s="1">
        <v>77.304964539007102</v>
      </c>
      <c r="ER22" s="1">
        <v>76.618705035971203</v>
      </c>
      <c r="ES22" s="1">
        <v>83.709016393442596</v>
      </c>
      <c r="ET22" s="1">
        <v>87.398785425101195</v>
      </c>
      <c r="EU22" s="1">
        <v>89.281997918834506</v>
      </c>
      <c r="EV22" s="1">
        <v>91.500586166471194</v>
      </c>
      <c r="EW22" s="1">
        <v>91.084695393759205</v>
      </c>
      <c r="EX22" s="1">
        <v>83.030303030303003</v>
      </c>
      <c r="EY22" s="1">
        <v>93.171471927162301</v>
      </c>
      <c r="EZ22" s="1">
        <v>41.610169491525397</v>
      </c>
    </row>
    <row r="23" spans="1:156" ht="15">
      <c r="A23" s="11" t="s">
        <v>78</v>
      </c>
      <c r="B23" s="1" t="s">
        <v>551</v>
      </c>
      <c r="C23" s="11" t="s">
        <v>528</v>
      </c>
      <c r="D23" s="1">
        <v>22.029291004611899</v>
      </c>
      <c r="E23" s="1">
        <v>31.667766014662298</v>
      </c>
      <c r="F23" s="1">
        <v>0</v>
      </c>
      <c r="G23" s="1">
        <v>5.8988764044943798</v>
      </c>
      <c r="H23" s="1">
        <v>5.7228915662650603</v>
      </c>
      <c r="I23" s="1">
        <v>9.9315068493150598</v>
      </c>
      <c r="J23" s="1">
        <v>13.636363636363599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47.191011235955102</v>
      </c>
      <c r="W23" s="1">
        <v>53.614457831325304</v>
      </c>
      <c r="X23" s="1">
        <v>57.534246575342401</v>
      </c>
      <c r="Y23" s="1">
        <v>43.939393939393902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52.247191011235898</v>
      </c>
      <c r="AL23" s="1">
        <v>52.710843373493901</v>
      </c>
      <c r="AM23" s="1">
        <v>51.369863013698598</v>
      </c>
      <c r="AN23" s="1">
        <v>48.484848484848399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28.9325842696629</v>
      </c>
      <c r="BA23" s="1">
        <v>41.867469879518097</v>
      </c>
      <c r="BB23" s="1">
        <v>45.547945205479401</v>
      </c>
      <c r="BC23" s="1">
        <v>28.7878787878787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48.595505617977501</v>
      </c>
      <c r="BP23" s="1">
        <v>56.325301204819198</v>
      </c>
      <c r="BQ23" s="1">
        <v>57.534246575342401</v>
      </c>
      <c r="BR23" s="1">
        <v>54.040404040403999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34.550561797752799</v>
      </c>
      <c r="CE23" s="1">
        <v>11.746987951807199</v>
      </c>
      <c r="CF23" s="1">
        <v>12.671232876712301</v>
      </c>
      <c r="CG23" s="1">
        <v>16.6666666666666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51.123595505617899</v>
      </c>
      <c r="CT23" s="1">
        <v>57.2289156626506</v>
      </c>
      <c r="CU23" s="1">
        <v>58.219178082191704</v>
      </c>
      <c r="CV23" s="1">
        <v>53.030303030303003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59.193072955047903</v>
      </c>
      <c r="DI23" s="1">
        <v>17.874130991584298</v>
      </c>
      <c r="DJ23" s="1">
        <v>12.200568412505101</v>
      </c>
      <c r="DK23" s="1">
        <v>8.4419431279620802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15.3095062638172</v>
      </c>
      <c r="DX23" s="1">
        <v>1.15257958287596</v>
      </c>
      <c r="DY23" s="1">
        <v>1.2789281364189999</v>
      </c>
      <c r="DZ23" s="1">
        <v>1.510663507109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35.519528371407503</v>
      </c>
      <c r="EM23" s="1">
        <v>36.2056348335162</v>
      </c>
      <c r="EN23" s="1">
        <v>35.749086479902502</v>
      </c>
      <c r="EO23" s="1">
        <v>30.924170616113699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</row>
    <row r="24" spans="1:156" ht="15">
      <c r="A24" s="11" t="s">
        <v>79</v>
      </c>
      <c r="B24" s="1" t="s">
        <v>552</v>
      </c>
      <c r="C24" s="11" t="s">
        <v>553</v>
      </c>
      <c r="D24" s="1">
        <v>59.6162050547508</v>
      </c>
      <c r="E24" s="1">
        <v>45.683505749964297</v>
      </c>
      <c r="F24" s="1">
        <v>0</v>
      </c>
      <c r="G24" s="1">
        <v>45.731707317073102</v>
      </c>
      <c r="H24" s="1">
        <v>47.972972972972897</v>
      </c>
      <c r="I24" s="1">
        <v>45.652173913043399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49.390243902439003</v>
      </c>
      <c r="W24" s="1">
        <v>42.567567567567501</v>
      </c>
      <c r="X24" s="1">
        <v>47.101449275362299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0.60975609756097504</v>
      </c>
      <c r="AL24" s="1">
        <v>27.702702702702702</v>
      </c>
      <c r="AM24" s="1">
        <v>29.710144927536199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48.170731707317103</v>
      </c>
      <c r="BA24" s="1">
        <v>68.243243243243199</v>
      </c>
      <c r="BB24" s="1">
        <v>60.144927536231798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72.560975609756099</v>
      </c>
      <c r="BP24" s="1">
        <v>79.054054054054006</v>
      </c>
      <c r="BQ24" s="1">
        <v>26.086956521739101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84.756097560975604</v>
      </c>
      <c r="CE24" s="1">
        <v>97.972972972972897</v>
      </c>
      <c r="CF24" s="1">
        <v>96.376811594202806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21.341463414634099</v>
      </c>
      <c r="CT24" s="1">
        <v>24.324324324324301</v>
      </c>
      <c r="CU24" s="1">
        <v>26.811594202898501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99.542627149652404</v>
      </c>
      <c r="DI24" s="1">
        <v>90.844498578968697</v>
      </c>
      <c r="DJ24" s="1">
        <v>89.188388625592395</v>
      </c>
      <c r="DK24" s="1">
        <v>0</v>
      </c>
      <c r="DL24" s="1">
        <v>0</v>
      </c>
      <c r="DM24" s="1">
        <v>0</v>
      </c>
      <c r="DN24" s="1">
        <v>0</v>
      </c>
      <c r="DO24" s="1">
        <v>0</v>
      </c>
      <c r="DP24" s="1">
        <v>0</v>
      </c>
      <c r="DQ24" s="1">
        <v>0</v>
      </c>
      <c r="DR24" s="1">
        <v>0</v>
      </c>
      <c r="DS24" s="1">
        <v>0</v>
      </c>
      <c r="DT24" s="1">
        <v>0</v>
      </c>
      <c r="DU24" s="1">
        <v>0</v>
      </c>
      <c r="DV24" s="1">
        <v>0</v>
      </c>
      <c r="DW24" s="1">
        <v>92.883278448591199</v>
      </c>
      <c r="DX24" s="1">
        <v>93.848964677222895</v>
      </c>
      <c r="DY24" s="1">
        <v>83.382701421800903</v>
      </c>
      <c r="DZ24" s="1">
        <v>0</v>
      </c>
      <c r="EA24" s="1">
        <v>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88.144895718990099</v>
      </c>
      <c r="EM24" s="1">
        <v>81.831100284206201</v>
      </c>
      <c r="EN24" s="1">
        <v>75.740521327014207</v>
      </c>
      <c r="EO24" s="1">
        <v>0</v>
      </c>
      <c r="EP24" s="1">
        <v>0</v>
      </c>
      <c r="EQ24" s="1">
        <v>0</v>
      </c>
      <c r="ER24" s="1">
        <v>0</v>
      </c>
      <c r="ES24" s="1">
        <v>0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</row>
    <row r="25" spans="1:156" ht="15">
      <c r="A25" s="11" t="s">
        <v>80</v>
      </c>
      <c r="B25" s="1" t="s">
        <v>554</v>
      </c>
      <c r="C25" s="11" t="s">
        <v>528</v>
      </c>
      <c r="D25" s="1">
        <v>58.820376432078497</v>
      </c>
      <c r="E25" s="1">
        <v>49.566244239631303</v>
      </c>
      <c r="F25" s="1">
        <v>0</v>
      </c>
      <c r="G25" s="1">
        <v>53.076923076923102</v>
      </c>
      <c r="H25" s="1">
        <v>41.129032258064498</v>
      </c>
      <c r="I25" s="1">
        <v>39.814814814814802</v>
      </c>
      <c r="J25" s="1">
        <v>35.714285714285701</v>
      </c>
      <c r="K25" s="1">
        <v>18.965517241379299</v>
      </c>
      <c r="L25" s="1">
        <v>39.655172413793103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44.615384615384599</v>
      </c>
      <c r="W25" s="1">
        <v>47.580645161290299</v>
      </c>
      <c r="X25" s="1">
        <v>47.2222222222222</v>
      </c>
      <c r="Y25" s="1">
        <v>14.285714285714199</v>
      </c>
      <c r="Z25" s="1">
        <v>25.862068965517199</v>
      </c>
      <c r="AA25" s="1">
        <v>13.793103448275801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71.538461538461505</v>
      </c>
      <c r="AL25" s="1">
        <v>70.161290322580598</v>
      </c>
      <c r="AM25" s="1">
        <v>21.296296296296202</v>
      </c>
      <c r="AN25" s="1">
        <v>19.047619047619001</v>
      </c>
      <c r="AO25" s="1">
        <v>13.793103448275801</v>
      </c>
      <c r="AP25" s="1">
        <v>15.517241379310301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65.384615384615302</v>
      </c>
      <c r="BA25" s="1">
        <v>60.4838709677419</v>
      </c>
      <c r="BB25" s="1">
        <v>54.629629629629598</v>
      </c>
      <c r="BC25" s="1">
        <v>65.476190476190396</v>
      </c>
      <c r="BD25" s="1">
        <v>39.655172413793103</v>
      </c>
      <c r="BE25" s="1">
        <v>32.758620689655103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72.307692307692307</v>
      </c>
      <c r="BP25" s="1">
        <v>69.354838709677395</v>
      </c>
      <c r="BQ25" s="1">
        <v>60.185185185185098</v>
      </c>
      <c r="BR25" s="1">
        <v>63.095238095238102</v>
      </c>
      <c r="BS25" s="1">
        <v>13.793103448275801</v>
      </c>
      <c r="BT25" s="1">
        <v>20.689655172413701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70</v>
      </c>
      <c r="CE25" s="1">
        <v>66.129032258064498</v>
      </c>
      <c r="CF25" s="1">
        <v>35.185185185185098</v>
      </c>
      <c r="CG25" s="1">
        <v>32.142857142857103</v>
      </c>
      <c r="CH25" s="1">
        <v>20.689655172413701</v>
      </c>
      <c r="CI25" s="1">
        <v>22.413793103448199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65.384615384615302</v>
      </c>
      <c r="CT25" s="1">
        <v>65.322580645161196</v>
      </c>
      <c r="CU25" s="1">
        <v>66.6666666666666</v>
      </c>
      <c r="CV25" s="1">
        <v>67.857142857142804</v>
      </c>
      <c r="CW25" s="1">
        <v>55.172413793103402</v>
      </c>
      <c r="CX25" s="1">
        <v>65.517241379310306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71.276595744680805</v>
      </c>
      <c r="DI25" s="1">
        <v>36.904761904761898</v>
      </c>
      <c r="DJ25" s="1">
        <v>33.720930232558104</v>
      </c>
      <c r="DK25" s="1">
        <v>26.136363636363601</v>
      </c>
      <c r="DL25" s="1">
        <v>21.25</v>
      </c>
      <c r="DM25" s="1">
        <v>56.578947368420998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24.468085106382901</v>
      </c>
      <c r="DX25" s="1">
        <v>20.238095238095202</v>
      </c>
      <c r="DY25" s="1">
        <v>26.744186046511601</v>
      </c>
      <c r="DZ25" s="1">
        <v>26.136363636363601</v>
      </c>
      <c r="EA25" s="1">
        <v>18.75</v>
      </c>
      <c r="EB25" s="1">
        <v>75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11.702127659574399</v>
      </c>
      <c r="EM25" s="1">
        <v>13.0952380952381</v>
      </c>
      <c r="EN25" s="1">
        <v>16.279069767441801</v>
      </c>
      <c r="EO25" s="1">
        <v>21.590909090909101</v>
      </c>
      <c r="EP25" s="1">
        <v>17.5</v>
      </c>
      <c r="EQ25" s="1">
        <v>15.789473684210501</v>
      </c>
      <c r="ER25" s="1">
        <v>0</v>
      </c>
      <c r="ES25" s="1">
        <v>0</v>
      </c>
      <c r="ET25" s="1">
        <v>0</v>
      </c>
      <c r="EU25" s="1">
        <v>0</v>
      </c>
      <c r="EV25" s="1">
        <v>0</v>
      </c>
      <c r="EW25" s="1">
        <v>0</v>
      </c>
      <c r="EX25" s="1">
        <v>0</v>
      </c>
      <c r="EY25" s="1">
        <v>0</v>
      </c>
      <c r="EZ25" s="1">
        <v>0</v>
      </c>
    </row>
    <row r="26" spans="1:156" ht="15">
      <c r="A26" s="11" t="s">
        <v>81</v>
      </c>
      <c r="B26" s="1" t="s">
        <v>555</v>
      </c>
      <c r="C26" s="11" t="s">
        <v>528</v>
      </c>
      <c r="D26" s="1">
        <v>35.8448654545873</v>
      </c>
      <c r="E26" s="1">
        <v>38.316726615179498</v>
      </c>
      <c r="F26" s="1">
        <v>0</v>
      </c>
      <c r="G26" s="1">
        <v>40.8854166666666</v>
      </c>
      <c r="H26" s="1">
        <v>41.369047619047599</v>
      </c>
      <c r="I26" s="1">
        <v>33.458646616541301</v>
      </c>
      <c r="J26" s="1">
        <v>34.745762711864401</v>
      </c>
      <c r="K26" s="1">
        <v>32.828282828282802</v>
      </c>
      <c r="L26" s="1">
        <v>45.1086956521739</v>
      </c>
      <c r="M26" s="1">
        <v>40.116279069767401</v>
      </c>
      <c r="N26" s="1">
        <v>43.452380952380899</v>
      </c>
      <c r="O26" s="1">
        <v>53.205128205128197</v>
      </c>
      <c r="P26" s="1">
        <v>49.285714285714199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45.3125</v>
      </c>
      <c r="W26" s="1">
        <v>40.476190476190403</v>
      </c>
      <c r="X26" s="1">
        <v>33.458646616541301</v>
      </c>
      <c r="Y26" s="1">
        <v>32.203389830508399</v>
      </c>
      <c r="Z26" s="1">
        <v>28.282828282828198</v>
      </c>
      <c r="AA26" s="1">
        <v>33.695652173912997</v>
      </c>
      <c r="AB26" s="1">
        <v>31.395348837209301</v>
      </c>
      <c r="AC26" s="1">
        <v>35.119047619047599</v>
      </c>
      <c r="AD26" s="1">
        <v>39.102564102564102</v>
      </c>
      <c r="AE26" s="1">
        <v>40.714285714285701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21.3541666666666</v>
      </c>
      <c r="AL26" s="1">
        <v>20.535714285714199</v>
      </c>
      <c r="AM26" s="1">
        <v>21.052631578947299</v>
      </c>
      <c r="AN26" s="1">
        <v>21.1864406779661</v>
      </c>
      <c r="AO26" s="1">
        <v>22.2222222222222</v>
      </c>
      <c r="AP26" s="1">
        <v>22.282608695652101</v>
      </c>
      <c r="AQ26" s="1">
        <v>23.2558139534883</v>
      </c>
      <c r="AR26" s="1">
        <v>26.785714285714199</v>
      </c>
      <c r="AS26" s="1">
        <v>24.358974358974301</v>
      </c>
      <c r="AT26" s="1">
        <v>26.428571428571399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35.15625</v>
      </c>
      <c r="BA26" s="1">
        <v>40.773809523809497</v>
      </c>
      <c r="BB26" s="1">
        <v>42.481203007518801</v>
      </c>
      <c r="BC26" s="1">
        <v>59.745762711864401</v>
      </c>
      <c r="BD26" s="1">
        <v>48.989898989898897</v>
      </c>
      <c r="BE26" s="1">
        <v>65.760869565217405</v>
      </c>
      <c r="BF26" s="1">
        <v>57.558139534883701</v>
      </c>
      <c r="BG26" s="1">
        <v>63.690476190476097</v>
      </c>
      <c r="BH26" s="1">
        <v>66.025641025640994</v>
      </c>
      <c r="BI26" s="1">
        <v>67.857142857142804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18.4895833333333</v>
      </c>
      <c r="BP26" s="1">
        <v>20.535714285714199</v>
      </c>
      <c r="BQ26" s="1">
        <v>22.180451127819499</v>
      </c>
      <c r="BR26" s="1">
        <v>22.457627118644101</v>
      </c>
      <c r="BS26" s="1">
        <v>21.717171717171698</v>
      </c>
      <c r="BT26" s="1">
        <v>22.826086956521699</v>
      </c>
      <c r="BU26" s="1">
        <v>24.418604651162699</v>
      </c>
      <c r="BV26" s="1">
        <v>27.380952380952301</v>
      </c>
      <c r="BW26" s="1">
        <v>26.923076923076898</v>
      </c>
      <c r="BX26" s="1">
        <v>30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69.2708333333333</v>
      </c>
      <c r="CE26" s="1">
        <v>67.857142857142804</v>
      </c>
      <c r="CF26" s="1">
        <v>65.037593984962399</v>
      </c>
      <c r="CG26" s="1">
        <v>41.5254237288135</v>
      </c>
      <c r="CH26" s="1">
        <v>48.989898989898897</v>
      </c>
      <c r="CI26" s="1">
        <v>39.673913043478201</v>
      </c>
      <c r="CJ26" s="1">
        <v>51.162790697674403</v>
      </c>
      <c r="CK26" s="1">
        <v>60.119047619047599</v>
      </c>
      <c r="CL26" s="1">
        <v>33.3333333333333</v>
      </c>
      <c r="CM26" s="1">
        <v>24.285714285714199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51.8229166666666</v>
      </c>
      <c r="CT26" s="1">
        <v>53.273809523809497</v>
      </c>
      <c r="CU26" s="1">
        <v>22.932330827067599</v>
      </c>
      <c r="CV26" s="1">
        <v>23.728813559321999</v>
      </c>
      <c r="CW26" s="1">
        <v>20.202020202020201</v>
      </c>
      <c r="CX26" s="1">
        <v>21.739130434782599</v>
      </c>
      <c r="CY26" s="1">
        <v>17.4418604651162</v>
      </c>
      <c r="CZ26" s="1">
        <v>19.6428571428571</v>
      </c>
      <c r="DA26" s="1">
        <v>4.4871794871794801</v>
      </c>
      <c r="DB26" s="1">
        <v>6.4285714285714199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93.128224023581396</v>
      </c>
      <c r="DI26" s="1">
        <v>67.6728869374314</v>
      </c>
      <c r="DJ26" s="1">
        <v>77.040194884287402</v>
      </c>
      <c r="DK26" s="1">
        <v>78.287914691943101</v>
      </c>
      <c r="DL26" s="1">
        <v>69.080919080919102</v>
      </c>
      <c r="DM26" s="1">
        <v>87.892603850050605</v>
      </c>
      <c r="DN26" s="1">
        <v>90.287769784172596</v>
      </c>
      <c r="DO26" s="1">
        <v>98.719262295081904</v>
      </c>
      <c r="DP26" s="1">
        <v>91.953441295546497</v>
      </c>
      <c r="DQ26" s="1">
        <v>98.907388137356904</v>
      </c>
      <c r="DR26" s="1">
        <v>0</v>
      </c>
      <c r="DS26" s="1">
        <v>0</v>
      </c>
      <c r="DT26" s="1">
        <v>0</v>
      </c>
      <c r="DU26" s="1">
        <v>0</v>
      </c>
      <c r="DV26" s="1">
        <v>0</v>
      </c>
      <c r="DW26" s="1">
        <v>70.394252026529102</v>
      </c>
      <c r="DX26" s="1">
        <v>82.199048664471206</v>
      </c>
      <c r="DY26" s="1">
        <v>35.383678440925699</v>
      </c>
      <c r="DZ26" s="1">
        <v>45.764218009478597</v>
      </c>
      <c r="EA26" s="1">
        <v>30.7192807192807</v>
      </c>
      <c r="EB26" s="1">
        <v>61.955420466058698</v>
      </c>
      <c r="EC26" s="1">
        <v>27.389516957862199</v>
      </c>
      <c r="ED26" s="1">
        <v>40.4200819672131</v>
      </c>
      <c r="EE26" s="1">
        <v>19.180161943319799</v>
      </c>
      <c r="EF26" s="1">
        <v>13.2674297606659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77.634487840825301</v>
      </c>
      <c r="EM26" s="1">
        <v>78.887669227954603</v>
      </c>
      <c r="EN26" s="1">
        <v>35.749086479902502</v>
      </c>
      <c r="EO26" s="1">
        <v>30.924170616113699</v>
      </c>
      <c r="EP26" s="1">
        <v>22.0779220779221</v>
      </c>
      <c r="EQ26" s="1">
        <v>21.681864235055698</v>
      </c>
      <c r="ER26" s="1">
        <v>21.891058581706101</v>
      </c>
      <c r="ES26" s="1">
        <v>2.4590163934426199</v>
      </c>
      <c r="ET26" s="1">
        <v>9.6659919028340102</v>
      </c>
      <c r="EU26" s="1">
        <v>28.876170655567101</v>
      </c>
      <c r="EV26" s="1">
        <v>0</v>
      </c>
      <c r="EW26" s="1">
        <v>0</v>
      </c>
      <c r="EX26" s="1">
        <v>0</v>
      </c>
      <c r="EY26" s="1">
        <v>0</v>
      </c>
      <c r="EZ26" s="1">
        <v>0</v>
      </c>
    </row>
    <row r="27" spans="1:156" ht="15">
      <c r="A27" s="11" t="s">
        <v>82</v>
      </c>
      <c r="B27" s="1" t="s">
        <v>556</v>
      </c>
      <c r="C27" s="11" t="s">
        <v>528</v>
      </c>
      <c r="D27" s="1">
        <v>79.685447602992099</v>
      </c>
      <c r="E27" s="1">
        <v>74.146080502633893</v>
      </c>
      <c r="F27" s="1">
        <v>0</v>
      </c>
      <c r="G27" s="1">
        <v>76.369863013698605</v>
      </c>
      <c r="H27" s="1">
        <v>66.095890410958901</v>
      </c>
      <c r="I27" s="1">
        <v>67.322834645669204</v>
      </c>
      <c r="J27" s="1">
        <v>73.660714285714207</v>
      </c>
      <c r="K27" s="1">
        <v>57.368421052631497</v>
      </c>
      <c r="L27" s="1">
        <v>77.956989247311796</v>
      </c>
      <c r="M27" s="1">
        <v>90.760869565217405</v>
      </c>
      <c r="N27" s="1">
        <v>91.758241758241695</v>
      </c>
      <c r="O27" s="1">
        <v>96.276595744680805</v>
      </c>
      <c r="P27" s="1">
        <v>97.65625</v>
      </c>
      <c r="Q27" s="1">
        <v>97.321428571428498</v>
      </c>
      <c r="R27" s="1">
        <v>98.913043478260803</v>
      </c>
      <c r="S27" s="1">
        <v>69.7916666666666</v>
      </c>
      <c r="T27" s="1">
        <v>88.297872340425499</v>
      </c>
      <c r="U27" s="1">
        <v>72.857142857142804</v>
      </c>
      <c r="V27" s="1">
        <v>83.219178082191704</v>
      </c>
      <c r="W27" s="1">
        <v>72.945205479452</v>
      </c>
      <c r="X27" s="1">
        <v>75.984251968503898</v>
      </c>
      <c r="Y27" s="1">
        <v>78.125</v>
      </c>
      <c r="Z27" s="1">
        <v>75.263157894736807</v>
      </c>
      <c r="AA27" s="1">
        <v>72.580645161290306</v>
      </c>
      <c r="AB27" s="1">
        <v>79.891304347826093</v>
      </c>
      <c r="AC27" s="1">
        <v>81.868131868131798</v>
      </c>
      <c r="AD27" s="1">
        <v>79.255319148936096</v>
      </c>
      <c r="AE27" s="1">
        <v>72.65625</v>
      </c>
      <c r="AF27" s="1">
        <v>86.607142857142804</v>
      </c>
      <c r="AG27" s="1">
        <v>92.391304347826093</v>
      </c>
      <c r="AH27" s="1">
        <v>77.0833333333333</v>
      </c>
      <c r="AI27" s="1">
        <v>84.042553191489304</v>
      </c>
      <c r="AJ27" s="1">
        <v>75.714285714285694</v>
      </c>
      <c r="AK27" s="1">
        <v>94.178082191780803</v>
      </c>
      <c r="AL27" s="1">
        <v>94.178082191780803</v>
      </c>
      <c r="AM27" s="1">
        <v>88.188976377952699</v>
      </c>
      <c r="AN27" s="1">
        <v>87.946428571428498</v>
      </c>
      <c r="AO27" s="1">
        <v>86.842105263157904</v>
      </c>
      <c r="AP27" s="1">
        <v>87.096774193548299</v>
      </c>
      <c r="AQ27" s="1">
        <v>86.956521739130395</v>
      </c>
      <c r="AR27" s="1">
        <v>86.813186813186803</v>
      </c>
      <c r="AS27" s="1">
        <v>92.021276595744595</v>
      </c>
      <c r="AT27" s="1">
        <v>91.40625</v>
      </c>
      <c r="AU27" s="1">
        <v>95.535714285714207</v>
      </c>
      <c r="AV27" s="1">
        <v>98.913043478260803</v>
      </c>
      <c r="AW27" s="1">
        <v>47.9166666666666</v>
      </c>
      <c r="AX27" s="1">
        <v>47.872340425531902</v>
      </c>
      <c r="AY27" s="1">
        <v>45.714285714285701</v>
      </c>
      <c r="AZ27" s="1">
        <v>75</v>
      </c>
      <c r="BA27" s="1">
        <v>76.369863013698605</v>
      </c>
      <c r="BB27" s="1">
        <v>65.748031496063007</v>
      </c>
      <c r="BC27" s="1">
        <v>64.732142857142804</v>
      </c>
      <c r="BD27" s="1">
        <v>65.789473684210506</v>
      </c>
      <c r="BE27" s="1">
        <v>71.505376344086002</v>
      </c>
      <c r="BF27" s="1">
        <v>63.586956521739097</v>
      </c>
      <c r="BG27" s="1">
        <v>57.692307692307601</v>
      </c>
      <c r="BH27" s="1">
        <v>66.489361702127596</v>
      </c>
      <c r="BI27" s="1">
        <v>47.65625</v>
      </c>
      <c r="BJ27" s="1">
        <v>54.464285714285701</v>
      </c>
      <c r="BK27" s="1">
        <v>72.826086956521706</v>
      </c>
      <c r="BL27" s="1">
        <v>84.375</v>
      </c>
      <c r="BM27" s="1">
        <v>90.425531914893597</v>
      </c>
      <c r="BN27" s="1">
        <v>81.428571428571402</v>
      </c>
      <c r="BO27" s="1">
        <v>70.547945205479394</v>
      </c>
      <c r="BP27" s="1">
        <v>64.041095890410901</v>
      </c>
      <c r="BQ27" s="1">
        <v>64.960629921259795</v>
      </c>
      <c r="BR27" s="1">
        <v>31.696428571428498</v>
      </c>
      <c r="BS27" s="1">
        <v>37.894736842105203</v>
      </c>
      <c r="BT27" s="1">
        <v>41.3978494623655</v>
      </c>
      <c r="BU27" s="1">
        <v>48.913043478260803</v>
      </c>
      <c r="BV27" s="1">
        <v>61.538461538461497</v>
      </c>
      <c r="BW27" s="1">
        <v>71.276595744680805</v>
      </c>
      <c r="BX27" s="1">
        <v>74.21875</v>
      </c>
      <c r="BY27" s="1">
        <v>81.25</v>
      </c>
      <c r="BZ27" s="1">
        <v>83.695652173913004</v>
      </c>
      <c r="CA27" s="1">
        <v>89.5833333333333</v>
      </c>
      <c r="CB27" s="1">
        <v>92.553191489361694</v>
      </c>
      <c r="CC27" s="1">
        <v>45.714285714285701</v>
      </c>
      <c r="CD27" s="1">
        <v>92.123287671232802</v>
      </c>
      <c r="CE27" s="1">
        <v>92.123287671232802</v>
      </c>
      <c r="CF27" s="1">
        <v>92.519685039370103</v>
      </c>
      <c r="CG27" s="1">
        <v>94.196428571428498</v>
      </c>
      <c r="CH27" s="1">
        <v>82.631578947368396</v>
      </c>
      <c r="CI27" s="1">
        <v>88.709677419354804</v>
      </c>
      <c r="CJ27" s="1">
        <v>90.760869565217405</v>
      </c>
      <c r="CK27" s="1">
        <v>93.956043956043899</v>
      </c>
      <c r="CL27" s="1">
        <v>92.021276595744595</v>
      </c>
      <c r="CM27" s="1">
        <v>92.96875</v>
      </c>
      <c r="CN27" s="1">
        <v>84.821428571428498</v>
      </c>
      <c r="CO27" s="1">
        <v>77.173913043478194</v>
      </c>
      <c r="CP27" s="1">
        <v>98.9583333333333</v>
      </c>
      <c r="CQ27" s="1">
        <v>95.744680851063805</v>
      </c>
      <c r="CR27" s="1">
        <v>91.428571428571402</v>
      </c>
      <c r="CS27" s="1">
        <v>85.616438356164295</v>
      </c>
      <c r="CT27" s="1">
        <v>84.246575342465704</v>
      </c>
      <c r="CU27" s="1">
        <v>83.464566929133795</v>
      </c>
      <c r="CV27" s="1">
        <v>82.142857142857096</v>
      </c>
      <c r="CW27" s="1">
        <v>78.421052631578902</v>
      </c>
      <c r="CX27" s="1">
        <v>77.419354838709594</v>
      </c>
      <c r="CY27" s="1">
        <v>74.456521739130395</v>
      </c>
      <c r="CZ27" s="1">
        <v>76.373626373626294</v>
      </c>
      <c r="DA27" s="1">
        <v>96.808510638297804</v>
      </c>
      <c r="DB27" s="1">
        <v>96.09375</v>
      </c>
      <c r="DC27" s="1">
        <v>61.607142857142797</v>
      </c>
      <c r="DD27" s="1">
        <v>78.260869565217405</v>
      </c>
      <c r="DE27" s="1">
        <v>59.375</v>
      </c>
      <c r="DF27" s="1">
        <v>24.468085106382901</v>
      </c>
      <c r="DG27" s="1">
        <v>32.857142857142797</v>
      </c>
      <c r="DH27" s="1">
        <v>73.710390567428107</v>
      </c>
      <c r="DI27" s="1">
        <v>56.147091108671702</v>
      </c>
      <c r="DJ27" s="1">
        <v>48.863174989849703</v>
      </c>
      <c r="DK27" s="1">
        <v>45.2310426540284</v>
      </c>
      <c r="DL27" s="1">
        <v>51.598401598401601</v>
      </c>
      <c r="DM27" s="1">
        <v>40.982776089159103</v>
      </c>
      <c r="DN27" s="1">
        <v>59.866392600205501</v>
      </c>
      <c r="DO27" s="1">
        <v>62.141393442622899</v>
      </c>
      <c r="DP27" s="1">
        <v>78.087044534412897</v>
      </c>
      <c r="DQ27" s="1">
        <v>60.926118626430799</v>
      </c>
      <c r="DR27" s="1">
        <v>38.3939038686987</v>
      </c>
      <c r="DS27" s="1">
        <v>36.032689450222797</v>
      </c>
      <c r="DT27" s="1">
        <v>46.590909090909101</v>
      </c>
      <c r="DU27" s="1">
        <v>69.575113808801206</v>
      </c>
      <c r="DV27" s="1">
        <v>77.372881355932194</v>
      </c>
      <c r="DW27" s="1">
        <v>62.288135593220296</v>
      </c>
      <c r="DX27" s="1">
        <v>71.917306988657103</v>
      </c>
      <c r="DY27" s="1">
        <v>67.539585870889098</v>
      </c>
      <c r="DZ27" s="1">
        <v>81.901658767772503</v>
      </c>
      <c r="EA27" s="1">
        <v>82.367632367632297</v>
      </c>
      <c r="EB27" s="1">
        <v>86.879432624113406</v>
      </c>
      <c r="EC27" s="1">
        <v>91.418293936279497</v>
      </c>
      <c r="ED27" s="1">
        <v>95.235655737704903</v>
      </c>
      <c r="EE27" s="1">
        <v>84.969635627530295</v>
      </c>
      <c r="EF27" s="1">
        <v>92.767950052029093</v>
      </c>
      <c r="EG27" s="1">
        <v>94.314185228604899</v>
      </c>
      <c r="EH27" s="1">
        <v>94.130757800891502</v>
      </c>
      <c r="EI27" s="1">
        <v>95.681818181818102</v>
      </c>
      <c r="EJ27" s="1">
        <v>99.165402124430898</v>
      </c>
      <c r="EK27" s="1">
        <v>84.491525423728802</v>
      </c>
      <c r="EL27" s="1">
        <v>91.212232866617498</v>
      </c>
      <c r="EM27" s="1">
        <v>83.571167215514095</v>
      </c>
      <c r="EN27" s="1">
        <v>83.516037352821698</v>
      </c>
      <c r="EO27" s="1">
        <v>77.784360189573405</v>
      </c>
      <c r="EP27" s="1">
        <v>85.714285714285694</v>
      </c>
      <c r="EQ27" s="1">
        <v>84.903748733535906</v>
      </c>
      <c r="ER27" s="1">
        <v>84.840698869475801</v>
      </c>
      <c r="ES27" s="1">
        <v>89.4467213114754</v>
      </c>
      <c r="ET27" s="1">
        <v>95.850202429149803</v>
      </c>
      <c r="EU27" s="1">
        <v>89.281997918834506</v>
      </c>
      <c r="EV27" s="1">
        <v>81.770222743259097</v>
      </c>
      <c r="EW27" s="1">
        <v>78.603268945022194</v>
      </c>
      <c r="EX27" s="1">
        <v>83.030303030303003</v>
      </c>
      <c r="EY27" s="1">
        <v>79.893778452200294</v>
      </c>
      <c r="EZ27" s="1">
        <v>41.610169491525397</v>
      </c>
    </row>
    <row r="28" spans="1:156" ht="15">
      <c r="A28" s="11" t="s">
        <v>83</v>
      </c>
      <c r="B28" s="1" t="s">
        <v>557</v>
      </c>
      <c r="C28" s="11" t="s">
        <v>528</v>
      </c>
      <c r="D28" s="1">
        <v>75.831363278171693</v>
      </c>
      <c r="E28" s="1">
        <v>72.207737030411394</v>
      </c>
      <c r="F28" s="1">
        <v>0</v>
      </c>
      <c r="G28" s="1">
        <v>92.553191489361694</v>
      </c>
      <c r="H28" s="1">
        <v>73.2558139534883</v>
      </c>
      <c r="I28" s="1">
        <v>82.954545454545396</v>
      </c>
      <c r="J28" s="1">
        <v>80.232558139534802</v>
      </c>
      <c r="K28" s="1">
        <v>68.75</v>
      </c>
      <c r="L28" s="1">
        <v>52.702702702702702</v>
      </c>
      <c r="M28" s="1">
        <v>55.714285714285701</v>
      </c>
      <c r="N28" s="1">
        <v>76.5625</v>
      </c>
      <c r="O28" s="1">
        <v>67.241379310344797</v>
      </c>
      <c r="P28" s="1">
        <v>65</v>
      </c>
      <c r="Q28" s="1">
        <v>71.153846153846104</v>
      </c>
      <c r="R28" s="1">
        <v>84.090909090909093</v>
      </c>
      <c r="S28" s="1">
        <v>65.789473684210506</v>
      </c>
      <c r="T28" s="1">
        <v>68.421052631578902</v>
      </c>
      <c r="U28" s="1">
        <v>75</v>
      </c>
      <c r="V28" s="1">
        <v>88.297872340425499</v>
      </c>
      <c r="W28" s="1">
        <v>87.209302325581405</v>
      </c>
      <c r="X28" s="1">
        <v>89.772727272727195</v>
      </c>
      <c r="Y28" s="1">
        <v>87.209302325581405</v>
      </c>
      <c r="Z28" s="1">
        <v>88.75</v>
      </c>
      <c r="AA28" s="1">
        <v>82.432432432432407</v>
      </c>
      <c r="AB28" s="1">
        <v>75.714285714285694</v>
      </c>
      <c r="AC28" s="1">
        <v>76.5625</v>
      </c>
      <c r="AD28" s="1">
        <v>84.482758620689594</v>
      </c>
      <c r="AE28" s="1">
        <v>98.3333333333333</v>
      </c>
      <c r="AF28" s="1">
        <v>98.076923076923094</v>
      </c>
      <c r="AG28" s="1">
        <v>88.636363636363598</v>
      </c>
      <c r="AH28" s="1">
        <v>86.842105263157904</v>
      </c>
      <c r="AI28" s="1">
        <v>86.842105263157904</v>
      </c>
      <c r="AJ28" s="1">
        <v>71.875</v>
      </c>
      <c r="AK28" s="1">
        <v>56.3829787234042</v>
      </c>
      <c r="AL28" s="1">
        <v>58.139534883720899</v>
      </c>
      <c r="AM28" s="1">
        <v>61.363636363636303</v>
      </c>
      <c r="AN28" s="1">
        <v>60.465116279069697</v>
      </c>
      <c r="AO28" s="1">
        <v>62.5</v>
      </c>
      <c r="AP28" s="1">
        <v>59.459459459459403</v>
      </c>
      <c r="AQ28" s="1">
        <v>58.571428571428498</v>
      </c>
      <c r="AR28" s="1">
        <v>60.9375</v>
      </c>
      <c r="AS28" s="1">
        <v>63.793103448275801</v>
      </c>
      <c r="AT28" s="1">
        <v>68.3333333333333</v>
      </c>
      <c r="AU28" s="1">
        <v>17.307692307692299</v>
      </c>
      <c r="AV28" s="1">
        <v>34.090909090909101</v>
      </c>
      <c r="AW28" s="1">
        <v>50</v>
      </c>
      <c r="AX28" s="1">
        <v>50</v>
      </c>
      <c r="AY28" s="1">
        <v>50</v>
      </c>
      <c r="AZ28" s="1">
        <v>37.234042553191401</v>
      </c>
      <c r="BA28" s="1">
        <v>59.302325581395301</v>
      </c>
      <c r="BB28" s="1">
        <v>94.318181818181799</v>
      </c>
      <c r="BC28" s="1">
        <v>94.186046511627893</v>
      </c>
      <c r="BD28" s="1">
        <v>83.75</v>
      </c>
      <c r="BE28" s="1">
        <v>79.729729729729698</v>
      </c>
      <c r="BF28" s="1">
        <v>70</v>
      </c>
      <c r="BG28" s="1">
        <v>79.6875</v>
      </c>
      <c r="BH28" s="1">
        <v>94.827586206896498</v>
      </c>
      <c r="BI28" s="1">
        <v>58.3333333333333</v>
      </c>
      <c r="BJ28" s="1">
        <v>17.307692307692299</v>
      </c>
      <c r="BK28" s="1">
        <v>34.090909090909101</v>
      </c>
      <c r="BL28" s="1">
        <v>7.8947368421052602</v>
      </c>
      <c r="BM28" s="1">
        <v>18.421052631578899</v>
      </c>
      <c r="BN28" s="1">
        <v>34.375</v>
      </c>
      <c r="BO28" s="1">
        <v>75.531914893617</v>
      </c>
      <c r="BP28" s="1">
        <v>50</v>
      </c>
      <c r="BQ28" s="1">
        <v>61.363636363636303</v>
      </c>
      <c r="BR28" s="1">
        <v>69.767441860465098</v>
      </c>
      <c r="BS28" s="1">
        <v>61.25</v>
      </c>
      <c r="BT28" s="1">
        <v>66.216216216216196</v>
      </c>
      <c r="BU28" s="1">
        <v>62.857142857142797</v>
      </c>
      <c r="BV28" s="1">
        <v>68.75</v>
      </c>
      <c r="BW28" s="1">
        <v>77.586206896551701</v>
      </c>
      <c r="BX28" s="1">
        <v>78.3333333333333</v>
      </c>
      <c r="BY28" s="1">
        <v>80.769230769230703</v>
      </c>
      <c r="BZ28" s="1">
        <v>81.818181818181799</v>
      </c>
      <c r="CA28" s="1">
        <v>44.736842105263101</v>
      </c>
      <c r="CB28" s="1">
        <v>42.105263157894697</v>
      </c>
      <c r="CC28" s="1">
        <v>43.75</v>
      </c>
      <c r="CD28" s="1">
        <v>98.936170212765902</v>
      </c>
      <c r="CE28" s="1">
        <v>91.860465116279101</v>
      </c>
      <c r="CF28" s="1">
        <v>92.045454545454504</v>
      </c>
      <c r="CG28" s="1">
        <v>91.860465116279101</v>
      </c>
      <c r="CH28" s="1">
        <v>82.5</v>
      </c>
      <c r="CI28" s="1">
        <v>90.540540540540505</v>
      </c>
      <c r="CJ28" s="1">
        <v>78.571428571428498</v>
      </c>
      <c r="CK28" s="1">
        <v>89.0625</v>
      </c>
      <c r="CL28" s="1">
        <v>82.758620689655103</v>
      </c>
      <c r="CM28" s="1">
        <v>91.6666666666666</v>
      </c>
      <c r="CN28" s="1">
        <v>96.153846153846104</v>
      </c>
      <c r="CO28" s="1">
        <v>88.636363636363598</v>
      </c>
      <c r="CP28" s="1">
        <v>52.631578947368403</v>
      </c>
      <c r="CQ28" s="1">
        <v>76.315789473684205</v>
      </c>
      <c r="CR28" s="1">
        <v>81.25</v>
      </c>
      <c r="CS28" s="1">
        <v>79.787234042553095</v>
      </c>
      <c r="CT28" s="1">
        <v>66.279069767441797</v>
      </c>
      <c r="CU28" s="1">
        <v>67.045454545454504</v>
      </c>
      <c r="CV28" s="1">
        <v>67.441860465116207</v>
      </c>
      <c r="CW28" s="1">
        <v>68.75</v>
      </c>
      <c r="CX28" s="1">
        <v>52.702702702702702</v>
      </c>
      <c r="CY28" s="1">
        <v>50</v>
      </c>
      <c r="CZ28" s="1">
        <v>26.5625</v>
      </c>
      <c r="DA28" s="1">
        <v>27.586206896551701</v>
      </c>
      <c r="DB28" s="1">
        <v>35</v>
      </c>
      <c r="DC28" s="1">
        <v>40.384615384615302</v>
      </c>
      <c r="DD28" s="1">
        <v>56.818181818181799</v>
      </c>
      <c r="DE28" s="1">
        <v>34.210526315789402</v>
      </c>
      <c r="DF28" s="1">
        <v>39.473684210526301</v>
      </c>
      <c r="DG28" s="1">
        <v>40.625</v>
      </c>
      <c r="DH28" s="1">
        <v>87.037037037036995</v>
      </c>
      <c r="DI28" s="1">
        <v>82.692307692307594</v>
      </c>
      <c r="DJ28" s="1">
        <v>78.846153846153797</v>
      </c>
      <c r="DK28" s="1">
        <v>74</v>
      </c>
      <c r="DL28" s="1">
        <v>78.571428571428498</v>
      </c>
      <c r="DM28" s="1">
        <v>88.095238095238102</v>
      </c>
      <c r="DN28" s="1">
        <v>82.5</v>
      </c>
      <c r="DO28" s="1">
        <v>92.105263157894697</v>
      </c>
      <c r="DP28" s="1">
        <v>90.625</v>
      </c>
      <c r="DQ28" s="1">
        <v>75</v>
      </c>
      <c r="DR28" s="1">
        <v>65.384615384615302</v>
      </c>
      <c r="DS28" s="1">
        <v>57.692307692307601</v>
      </c>
      <c r="DT28" s="1">
        <v>50</v>
      </c>
      <c r="DU28" s="1">
        <v>57.692307692307601</v>
      </c>
      <c r="DV28" s="1">
        <v>95</v>
      </c>
      <c r="DW28" s="1">
        <v>83.3333333333333</v>
      </c>
      <c r="DX28" s="1">
        <v>63.461538461538403</v>
      </c>
      <c r="DY28" s="1">
        <v>86.538461538461505</v>
      </c>
      <c r="DZ28" s="1">
        <v>58</v>
      </c>
      <c r="EA28" s="1">
        <v>11.9047619047619</v>
      </c>
      <c r="EB28" s="1">
        <v>40.476190476190403</v>
      </c>
      <c r="EC28" s="1">
        <v>12.5</v>
      </c>
      <c r="ED28" s="1">
        <v>18.421052631578899</v>
      </c>
      <c r="EE28" s="1">
        <v>9.375</v>
      </c>
      <c r="EF28" s="1">
        <v>82.142857142857096</v>
      </c>
      <c r="EG28" s="1">
        <v>88.461538461538396</v>
      </c>
      <c r="EH28" s="1">
        <v>57.692307692307601</v>
      </c>
      <c r="EI28" s="1">
        <v>65.384615384615302</v>
      </c>
      <c r="EJ28" s="1">
        <v>57.692307692307601</v>
      </c>
      <c r="EK28" s="1">
        <v>75</v>
      </c>
      <c r="EL28" s="1">
        <v>79.629629629629605</v>
      </c>
      <c r="EM28" s="1">
        <v>78.846153846153797</v>
      </c>
      <c r="EN28" s="1">
        <v>75</v>
      </c>
      <c r="EO28" s="1">
        <v>60</v>
      </c>
      <c r="EP28" s="1">
        <v>64.285714285714207</v>
      </c>
      <c r="EQ28" s="1">
        <v>69.047619047618994</v>
      </c>
      <c r="ER28" s="1">
        <v>67.5</v>
      </c>
      <c r="ES28" s="1">
        <v>78.947368421052602</v>
      </c>
      <c r="ET28" s="1">
        <v>90.625</v>
      </c>
      <c r="EU28" s="1">
        <v>89.285714285714207</v>
      </c>
      <c r="EV28" s="1">
        <v>88.461538461538396</v>
      </c>
      <c r="EW28" s="1">
        <v>38.461538461538403</v>
      </c>
      <c r="EX28" s="1">
        <v>57.692307692307601</v>
      </c>
      <c r="EY28" s="1">
        <v>65.384615384615302</v>
      </c>
      <c r="EZ28" s="1">
        <v>35</v>
      </c>
    </row>
    <row r="29" spans="1:156" ht="15">
      <c r="A29" s="11" t="s">
        <v>84</v>
      </c>
      <c r="B29" s="1" t="s">
        <v>558</v>
      </c>
      <c r="C29" s="11" t="s">
        <v>528</v>
      </c>
      <c r="D29" s="1">
        <v>39.940929704929196</v>
      </c>
      <c r="E29" s="1">
        <v>75.803702464550398</v>
      </c>
      <c r="F29" s="1">
        <v>0</v>
      </c>
      <c r="G29" s="1">
        <v>81.164383561643803</v>
      </c>
      <c r="H29" s="1">
        <v>82.534246575342394</v>
      </c>
      <c r="I29" s="1">
        <v>87.7952755905511</v>
      </c>
      <c r="J29" s="1">
        <v>87.053571428571402</v>
      </c>
      <c r="K29" s="1">
        <v>81.578947368421098</v>
      </c>
      <c r="L29" s="1">
        <v>73.655913978494596</v>
      </c>
      <c r="M29" s="1">
        <v>70.108695652173907</v>
      </c>
      <c r="N29" s="1">
        <v>75.274725274725199</v>
      </c>
      <c r="O29" s="1">
        <v>83.510638297872305</v>
      </c>
      <c r="P29" s="1">
        <v>85.15625</v>
      </c>
      <c r="Q29" s="1">
        <v>79.464285714285694</v>
      </c>
      <c r="R29" s="1">
        <v>83.695652173913004</v>
      </c>
      <c r="S29" s="1">
        <v>82.2916666666666</v>
      </c>
      <c r="T29" s="1">
        <v>56.3829787234042</v>
      </c>
      <c r="U29" s="1">
        <v>70</v>
      </c>
      <c r="V29" s="1">
        <v>98.287671232876704</v>
      </c>
      <c r="W29" s="1">
        <v>98.972602739726</v>
      </c>
      <c r="X29" s="1">
        <v>98.031496062992105</v>
      </c>
      <c r="Y29" s="1">
        <v>97.767857142857096</v>
      </c>
      <c r="Z29" s="1">
        <v>97.368421052631504</v>
      </c>
      <c r="AA29" s="1">
        <v>97.311827956989205</v>
      </c>
      <c r="AB29" s="1">
        <v>95.108695652173907</v>
      </c>
      <c r="AC29" s="1">
        <v>96.153846153846104</v>
      </c>
      <c r="AD29" s="1">
        <v>97.340425531914903</v>
      </c>
      <c r="AE29" s="1">
        <v>99.21875</v>
      </c>
      <c r="AF29" s="1">
        <v>93.75</v>
      </c>
      <c r="AG29" s="1">
        <v>96.739130434782595</v>
      </c>
      <c r="AH29" s="1">
        <v>86.4583333333333</v>
      </c>
      <c r="AI29" s="1">
        <v>86.170212765957402</v>
      </c>
      <c r="AJ29" s="1">
        <v>87.142857142857096</v>
      </c>
      <c r="AK29" s="1">
        <v>59.246575342465697</v>
      </c>
      <c r="AL29" s="1">
        <v>63.013698630136901</v>
      </c>
      <c r="AM29" s="1">
        <v>59.842519685039299</v>
      </c>
      <c r="AN29" s="1">
        <v>56.696428571428498</v>
      </c>
      <c r="AO29" s="1">
        <v>55.2631578947368</v>
      </c>
      <c r="AP29" s="1">
        <v>54.3010752688172</v>
      </c>
      <c r="AQ29" s="1">
        <v>56.521739130434703</v>
      </c>
      <c r="AR29" s="1">
        <v>60.9890109890109</v>
      </c>
      <c r="AS29" s="1">
        <v>63.297872340425499</v>
      </c>
      <c r="AT29" s="1">
        <v>61.71875</v>
      </c>
      <c r="AU29" s="1">
        <v>74.107142857142804</v>
      </c>
      <c r="AV29" s="1">
        <v>92.391304347826093</v>
      </c>
      <c r="AW29" s="1">
        <v>47.9166666666666</v>
      </c>
      <c r="AX29" s="1">
        <v>47.872340425531902</v>
      </c>
      <c r="AY29" s="1">
        <v>45.714285714285701</v>
      </c>
      <c r="AZ29" s="1">
        <v>83.904109589041099</v>
      </c>
      <c r="BA29" s="1">
        <v>83.904109589041099</v>
      </c>
      <c r="BB29" s="1">
        <v>83.858267716535394</v>
      </c>
      <c r="BC29" s="1">
        <v>80.803571428571402</v>
      </c>
      <c r="BD29" s="1">
        <v>75.263157894736807</v>
      </c>
      <c r="BE29" s="1">
        <v>91.935483870967701</v>
      </c>
      <c r="BF29" s="1">
        <v>69.021739130434696</v>
      </c>
      <c r="BG29" s="1">
        <v>89.560439560439505</v>
      </c>
      <c r="BH29" s="1">
        <v>90.957446808510596</v>
      </c>
      <c r="BI29" s="1">
        <v>83.59375</v>
      </c>
      <c r="BJ29" s="1">
        <v>84.821428571428498</v>
      </c>
      <c r="BK29" s="1">
        <v>70.652173913043399</v>
      </c>
      <c r="BL29" s="1">
        <v>86.4583333333333</v>
      </c>
      <c r="BM29" s="1">
        <v>88.297872340425499</v>
      </c>
      <c r="BN29" s="1">
        <v>84.285714285714207</v>
      </c>
      <c r="BO29" s="1">
        <v>86.986301369863</v>
      </c>
      <c r="BP29" s="1">
        <v>64.041095890410901</v>
      </c>
      <c r="BQ29" s="1">
        <v>64.960629921259795</v>
      </c>
      <c r="BR29" s="1">
        <v>91.964285714285694</v>
      </c>
      <c r="BS29" s="1">
        <v>63.684210526315702</v>
      </c>
      <c r="BT29" s="1">
        <v>57.526881720430097</v>
      </c>
      <c r="BU29" s="1">
        <v>65.2173913043478</v>
      </c>
      <c r="BV29" s="1">
        <v>74.725274725274701</v>
      </c>
      <c r="BW29" s="1">
        <v>71.276595744680805</v>
      </c>
      <c r="BX29" s="1">
        <v>84.375</v>
      </c>
      <c r="BY29" s="1">
        <v>81.25</v>
      </c>
      <c r="BZ29" s="1">
        <v>83.695652173913004</v>
      </c>
      <c r="CA29" s="1">
        <v>42.7083333333333</v>
      </c>
      <c r="CB29" s="1">
        <v>44.680851063829699</v>
      </c>
      <c r="CC29" s="1">
        <v>45.714285714285701</v>
      </c>
      <c r="CD29" s="1">
        <v>72.260273972602704</v>
      </c>
      <c r="CE29" s="1">
        <v>77.739726027397197</v>
      </c>
      <c r="CF29" s="1">
        <v>73.622047244094404</v>
      </c>
      <c r="CG29" s="1">
        <v>50.446428571428498</v>
      </c>
      <c r="CH29" s="1">
        <v>65.263157894736807</v>
      </c>
      <c r="CI29" s="1">
        <v>71.505376344086002</v>
      </c>
      <c r="CJ29" s="1">
        <v>75.543478260869506</v>
      </c>
      <c r="CK29" s="1">
        <v>91.208791208791197</v>
      </c>
      <c r="CL29" s="1">
        <v>99.468085106382901</v>
      </c>
      <c r="CM29" s="1">
        <v>74.21875</v>
      </c>
      <c r="CN29" s="1">
        <v>99.107142857142804</v>
      </c>
      <c r="CO29" s="1">
        <v>98.913043478260803</v>
      </c>
      <c r="CP29" s="1">
        <v>88.5416666666666</v>
      </c>
      <c r="CQ29" s="1">
        <v>60.638297872340402</v>
      </c>
      <c r="CR29" s="1">
        <v>55.714285714285701</v>
      </c>
      <c r="CS29" s="1">
        <v>48.630136986301302</v>
      </c>
      <c r="CT29" s="1">
        <v>48.972602739726</v>
      </c>
      <c r="CU29" s="1">
        <v>90.157480314960594</v>
      </c>
      <c r="CV29" s="1">
        <v>88.392857142857096</v>
      </c>
      <c r="CW29" s="1">
        <v>85.263157894736807</v>
      </c>
      <c r="CX29" s="1">
        <v>84.946236559139706</v>
      </c>
      <c r="CY29" s="1">
        <v>83.695652173913004</v>
      </c>
      <c r="CZ29" s="1">
        <v>76.373626373626294</v>
      </c>
      <c r="DA29" s="1">
        <v>84.042553191489304</v>
      </c>
      <c r="DB29" s="1">
        <v>83.59375</v>
      </c>
      <c r="DC29" s="1">
        <v>61.607142857142797</v>
      </c>
      <c r="DD29" s="1">
        <v>78.260869565217405</v>
      </c>
      <c r="DE29" s="1">
        <v>59.375</v>
      </c>
      <c r="DF29" s="1">
        <v>68.085106382978694</v>
      </c>
      <c r="DG29" s="1">
        <v>32.857142857142797</v>
      </c>
      <c r="DH29" s="1">
        <v>84.690493736182702</v>
      </c>
      <c r="DI29" s="1">
        <v>73.271130625685998</v>
      </c>
      <c r="DJ29" s="1">
        <v>87.555826228176997</v>
      </c>
      <c r="DK29" s="1">
        <v>97.541469194312697</v>
      </c>
      <c r="DL29" s="1">
        <v>56.793206793206799</v>
      </c>
      <c r="DM29" s="1">
        <v>72.695035460992898</v>
      </c>
      <c r="DN29" s="1">
        <v>60.1747173689619</v>
      </c>
      <c r="DO29" s="1">
        <v>47.592213114754102</v>
      </c>
      <c r="DP29" s="1">
        <v>66.346153846153797</v>
      </c>
      <c r="DQ29" s="1">
        <v>15.140478668054101</v>
      </c>
      <c r="DR29" s="1">
        <v>15.767878077373901</v>
      </c>
      <c r="DS29" s="1">
        <v>3.7890044576522999</v>
      </c>
      <c r="DT29" s="1">
        <v>29.772727272727199</v>
      </c>
      <c r="DU29" s="1">
        <v>52.427921092564397</v>
      </c>
      <c r="DV29" s="1">
        <v>59.237288135593197</v>
      </c>
      <c r="DW29" s="1">
        <v>59.082535003684598</v>
      </c>
      <c r="DX29" s="1">
        <v>63.501646542261199</v>
      </c>
      <c r="DY29" s="1">
        <v>55.724725943970697</v>
      </c>
      <c r="DZ29" s="1">
        <v>73.667061611374393</v>
      </c>
      <c r="EA29" s="1">
        <v>75.274725274725199</v>
      </c>
      <c r="EB29" s="1">
        <v>92.046605876393102</v>
      </c>
      <c r="EC29" s="1">
        <v>83.401849948612494</v>
      </c>
      <c r="ED29" s="1">
        <v>71.977459016393396</v>
      </c>
      <c r="EE29" s="1">
        <v>84.767206477732699</v>
      </c>
      <c r="EF29" s="1">
        <v>77.5754422476586</v>
      </c>
      <c r="EG29" s="1">
        <v>50.117233294255499</v>
      </c>
      <c r="EH29" s="1">
        <v>56.240713224368498</v>
      </c>
      <c r="EI29" s="1">
        <v>8.4090909090909101</v>
      </c>
      <c r="EJ29" s="1">
        <v>37.405159332321603</v>
      </c>
      <c r="EK29" s="1">
        <v>68.728813559322006</v>
      </c>
      <c r="EL29" s="1">
        <v>81.448047162859197</v>
      </c>
      <c r="EM29" s="1">
        <v>83.571167215514095</v>
      </c>
      <c r="EN29" s="1">
        <v>83.516037352821698</v>
      </c>
      <c r="EO29" s="1">
        <v>77.784360189573405</v>
      </c>
      <c r="EP29" s="1">
        <v>66.533466533466495</v>
      </c>
      <c r="EQ29" s="1">
        <v>63.931104356636197</v>
      </c>
      <c r="ER29" s="1">
        <v>76.618705035971203</v>
      </c>
      <c r="ES29" s="1">
        <v>83.709016393442596</v>
      </c>
      <c r="ET29" s="1">
        <v>87.398785425101195</v>
      </c>
      <c r="EU29" s="1">
        <v>89.281997918834506</v>
      </c>
      <c r="EV29" s="1">
        <v>81.770222743259097</v>
      </c>
      <c r="EW29" s="1">
        <v>73.625557206537906</v>
      </c>
      <c r="EX29" s="1">
        <v>83.030303030303003</v>
      </c>
      <c r="EY29" s="1">
        <v>97.723823975720705</v>
      </c>
      <c r="EZ29" s="1">
        <v>95.084745762711805</v>
      </c>
    </row>
    <row r="30" spans="1:156" ht="15">
      <c r="A30" s="11" t="s">
        <v>85</v>
      </c>
      <c r="B30" s="1" t="s">
        <v>559</v>
      </c>
      <c r="C30" s="11" t="s">
        <v>528</v>
      </c>
      <c r="D30" s="1">
        <v>44.236933018312101</v>
      </c>
      <c r="E30" s="1">
        <v>33.075502519976801</v>
      </c>
      <c r="F30" s="1">
        <v>0</v>
      </c>
      <c r="G30" s="1">
        <v>32.172701949860702</v>
      </c>
      <c r="H30" s="1">
        <v>34.677419354838698</v>
      </c>
      <c r="I30" s="1">
        <v>33.985765124555101</v>
      </c>
      <c r="J30" s="1">
        <v>28.775510204081598</v>
      </c>
      <c r="K30" s="1">
        <v>25</v>
      </c>
      <c r="L30" s="1">
        <v>23.366834170854201</v>
      </c>
      <c r="M30" s="1">
        <v>25.897435897435901</v>
      </c>
      <c r="N30" s="1">
        <v>30.8290155440414</v>
      </c>
      <c r="O30" s="1">
        <v>31.8652849740932</v>
      </c>
      <c r="P30" s="1">
        <v>30.2547770700636</v>
      </c>
      <c r="Q30" s="1">
        <v>27.697841726618702</v>
      </c>
      <c r="R30" s="1">
        <v>0</v>
      </c>
      <c r="S30" s="1">
        <v>0</v>
      </c>
      <c r="T30" s="1">
        <v>0</v>
      </c>
      <c r="U30" s="1">
        <v>0</v>
      </c>
      <c r="V30" s="1">
        <v>9.6100278551532003</v>
      </c>
      <c r="W30" s="1">
        <v>11.6129032258064</v>
      </c>
      <c r="X30" s="1">
        <v>11.0320284697508</v>
      </c>
      <c r="Y30" s="1">
        <v>7.3469387755101998</v>
      </c>
      <c r="Z30" s="1">
        <v>7.1782178217821704</v>
      </c>
      <c r="AA30" s="1">
        <v>8.0402010050251196</v>
      </c>
      <c r="AB30" s="1">
        <v>8.4615384615384599</v>
      </c>
      <c r="AC30" s="1">
        <v>9.8445595854922203</v>
      </c>
      <c r="AD30" s="1">
        <v>11.139896373056899</v>
      </c>
      <c r="AE30" s="1">
        <v>10.5095541401273</v>
      </c>
      <c r="AF30" s="1">
        <v>7.1942446043165402</v>
      </c>
      <c r="AG30" s="1">
        <v>0</v>
      </c>
      <c r="AH30" s="1">
        <v>0</v>
      </c>
      <c r="AI30" s="1">
        <v>0</v>
      </c>
      <c r="AJ30" s="1">
        <v>0</v>
      </c>
      <c r="AK30" s="1">
        <v>62.116991643454</v>
      </c>
      <c r="AL30" s="1">
        <v>60</v>
      </c>
      <c r="AM30" s="1">
        <v>57.829181494661903</v>
      </c>
      <c r="AN30" s="1">
        <v>52.653061224489697</v>
      </c>
      <c r="AO30" s="1">
        <v>46.534653465346501</v>
      </c>
      <c r="AP30" s="1">
        <v>46.482412060301499</v>
      </c>
      <c r="AQ30" s="1">
        <v>44.102564102564102</v>
      </c>
      <c r="AR30" s="1">
        <v>7.7720207253886002</v>
      </c>
      <c r="AS30" s="1">
        <v>9.3264248704663206</v>
      </c>
      <c r="AT30" s="1">
        <v>19.7452229299363</v>
      </c>
      <c r="AU30" s="1">
        <v>18.3453237410071</v>
      </c>
      <c r="AV30" s="1">
        <v>0</v>
      </c>
      <c r="AW30" s="1">
        <v>0</v>
      </c>
      <c r="AX30" s="1">
        <v>0</v>
      </c>
      <c r="AY30" s="1">
        <v>0</v>
      </c>
      <c r="AZ30" s="1">
        <v>10.167130919220099</v>
      </c>
      <c r="BA30" s="1">
        <v>14.3548387096774</v>
      </c>
      <c r="BB30" s="1">
        <v>13.3451957295373</v>
      </c>
      <c r="BC30" s="1">
        <v>10.408163265306101</v>
      </c>
      <c r="BD30" s="1">
        <v>13.118811881188099</v>
      </c>
      <c r="BE30" s="1">
        <v>16.834170854271299</v>
      </c>
      <c r="BF30" s="1">
        <v>15.128205128205099</v>
      </c>
      <c r="BG30" s="1">
        <v>5.9585492227979202</v>
      </c>
      <c r="BH30" s="1">
        <v>9.5854922279792696</v>
      </c>
      <c r="BI30" s="1">
        <v>2.8662420382165599</v>
      </c>
      <c r="BJ30" s="1">
        <v>3.2374100719424401</v>
      </c>
      <c r="BK30" s="1">
        <v>0</v>
      </c>
      <c r="BL30" s="1">
        <v>0</v>
      </c>
      <c r="BM30" s="1">
        <v>0</v>
      </c>
      <c r="BN30" s="1">
        <v>0</v>
      </c>
      <c r="BO30" s="1">
        <v>12.534818941504099</v>
      </c>
      <c r="BP30" s="1">
        <v>16.7741935483871</v>
      </c>
      <c r="BQ30" s="1">
        <v>19.039145907473301</v>
      </c>
      <c r="BR30" s="1">
        <v>18.367346938775501</v>
      </c>
      <c r="BS30" s="1">
        <v>19.554455445544502</v>
      </c>
      <c r="BT30" s="1">
        <v>22.110552763819101</v>
      </c>
      <c r="BU30" s="1">
        <v>24.615384615384599</v>
      </c>
      <c r="BV30" s="1">
        <v>27.202072538860101</v>
      </c>
      <c r="BW30" s="1">
        <v>31.088082901554401</v>
      </c>
      <c r="BX30" s="1">
        <v>28.980891719745198</v>
      </c>
      <c r="BY30" s="1">
        <v>28.417266187050298</v>
      </c>
      <c r="BZ30" s="1">
        <v>0</v>
      </c>
      <c r="CA30" s="1">
        <v>0</v>
      </c>
      <c r="CB30" s="1">
        <v>0</v>
      </c>
      <c r="CC30" s="1">
        <v>0</v>
      </c>
      <c r="CD30" s="1">
        <v>69.220055710306397</v>
      </c>
      <c r="CE30" s="1">
        <v>70.806451612903203</v>
      </c>
      <c r="CF30" s="1">
        <v>69.572953736654796</v>
      </c>
      <c r="CG30" s="1">
        <v>67.551020408163197</v>
      </c>
      <c r="CH30" s="1">
        <v>77.970297029702905</v>
      </c>
      <c r="CI30" s="1">
        <v>84.170854271356703</v>
      </c>
      <c r="CJ30" s="1">
        <v>84.871794871794805</v>
      </c>
      <c r="CK30" s="1">
        <v>71.502590673575099</v>
      </c>
      <c r="CL30" s="1">
        <v>68.911917098445599</v>
      </c>
      <c r="CM30" s="1">
        <v>73.248407643312106</v>
      </c>
      <c r="CN30" s="1">
        <v>67.625899280575496</v>
      </c>
      <c r="CO30" s="1">
        <v>0</v>
      </c>
      <c r="CP30" s="1">
        <v>0</v>
      </c>
      <c r="CQ30" s="1">
        <v>0</v>
      </c>
      <c r="CR30" s="1">
        <v>0</v>
      </c>
      <c r="CS30" s="1">
        <v>80.222841225626695</v>
      </c>
      <c r="CT30" s="1">
        <v>54.354838709677402</v>
      </c>
      <c r="CU30" s="1">
        <v>55.8718861209964</v>
      </c>
      <c r="CV30" s="1">
        <v>52.653061224489697</v>
      </c>
      <c r="CW30" s="1">
        <v>54.950495049504902</v>
      </c>
      <c r="CX30" s="1">
        <v>54.2713567839196</v>
      </c>
      <c r="CY30" s="1">
        <v>55.6410256410256</v>
      </c>
      <c r="CZ30" s="1">
        <v>28.2383419689119</v>
      </c>
      <c r="DA30" s="1">
        <v>32.383419689119101</v>
      </c>
      <c r="DB30" s="1">
        <v>29.936305732484101</v>
      </c>
      <c r="DC30" s="1">
        <v>31.294964028776899</v>
      </c>
      <c r="DD30" s="1">
        <v>0</v>
      </c>
      <c r="DE30" s="1">
        <v>0</v>
      </c>
      <c r="DF30" s="1">
        <v>0</v>
      </c>
      <c r="DG30" s="1">
        <v>0</v>
      </c>
      <c r="DH30" s="1">
        <v>80.858511422254907</v>
      </c>
      <c r="DI30" s="1">
        <v>26.802049030369499</v>
      </c>
      <c r="DJ30" s="1">
        <v>45.899309784815202</v>
      </c>
      <c r="DK30" s="1">
        <v>64.780805687203696</v>
      </c>
      <c r="DL30" s="1">
        <v>51.698301698301698</v>
      </c>
      <c r="DM30" s="1">
        <v>32.978723404255298</v>
      </c>
      <c r="DN30" s="1">
        <v>18.0369989722507</v>
      </c>
      <c r="DO30" s="1">
        <v>5.3790983606557301</v>
      </c>
      <c r="DP30" s="1">
        <v>22.621457489878502</v>
      </c>
      <c r="DQ30" s="1">
        <v>18.262226847034299</v>
      </c>
      <c r="DR30" s="1">
        <v>24.912075029308301</v>
      </c>
      <c r="DS30" s="1">
        <v>0</v>
      </c>
      <c r="DT30" s="1">
        <v>0</v>
      </c>
      <c r="DU30" s="1">
        <v>0</v>
      </c>
      <c r="DV30" s="1">
        <v>0</v>
      </c>
      <c r="DW30" s="1">
        <v>31.153279292557102</v>
      </c>
      <c r="DX30" s="1">
        <v>25.631174533479602</v>
      </c>
      <c r="DY30" s="1">
        <v>18.4531059683313</v>
      </c>
      <c r="DZ30" s="1">
        <v>20.112559241706101</v>
      </c>
      <c r="EA30" s="1">
        <v>18.731268731268699</v>
      </c>
      <c r="EB30" s="1">
        <v>8.9665653495440694</v>
      </c>
      <c r="EC30" s="1">
        <v>7.9650565262075999</v>
      </c>
      <c r="ED30" s="1">
        <v>10.7069672131147</v>
      </c>
      <c r="EE30" s="1">
        <v>14.726720647773201</v>
      </c>
      <c r="EF30" s="1">
        <v>25.858480749219499</v>
      </c>
      <c r="EG30" s="1">
        <v>46.131301289566203</v>
      </c>
      <c r="EH30" s="1">
        <v>0</v>
      </c>
      <c r="EI30" s="1">
        <v>0</v>
      </c>
      <c r="EJ30" s="1">
        <v>0</v>
      </c>
      <c r="EK30" s="1">
        <v>0</v>
      </c>
      <c r="EL30" s="1">
        <v>35.519528371407503</v>
      </c>
      <c r="EM30" s="1">
        <v>36.2056348335162</v>
      </c>
      <c r="EN30" s="1">
        <v>35.749086479902502</v>
      </c>
      <c r="EO30" s="1">
        <v>30.924170616113699</v>
      </c>
      <c r="EP30" s="1">
        <v>22.0779220779221</v>
      </c>
      <c r="EQ30" s="1">
        <v>21.681864235055698</v>
      </c>
      <c r="ER30" s="1">
        <v>21.891058581706101</v>
      </c>
      <c r="ES30" s="1">
        <v>2.4590163934426199</v>
      </c>
      <c r="ET30" s="1">
        <v>33.350202429149803</v>
      </c>
      <c r="EU30" s="1">
        <v>28.876170655567101</v>
      </c>
      <c r="EV30" s="1">
        <v>38.628370457209797</v>
      </c>
      <c r="EW30" s="1">
        <v>0</v>
      </c>
      <c r="EX30" s="1">
        <v>0</v>
      </c>
      <c r="EY30" s="1">
        <v>0</v>
      </c>
      <c r="EZ30" s="1">
        <v>0</v>
      </c>
    </row>
    <row r="31" spans="1:156" ht="15">
      <c r="A31" s="11" t="s">
        <v>86</v>
      </c>
      <c r="B31" s="1" t="s">
        <v>560</v>
      </c>
      <c r="C31" s="11" t="s">
        <v>535</v>
      </c>
      <c r="D31" s="1">
        <v>41.613793159696598</v>
      </c>
      <c r="E31" s="1">
        <v>49.523809523809497</v>
      </c>
      <c r="F31" s="1">
        <v>0</v>
      </c>
      <c r="G31" s="1">
        <v>90.3645833333333</v>
      </c>
      <c r="H31" s="1">
        <v>88.988095238095198</v>
      </c>
      <c r="I31" s="1">
        <v>88.345864661654105</v>
      </c>
      <c r="J31" s="1">
        <v>93.644067796610102</v>
      </c>
      <c r="K31" s="1">
        <v>85.353535353535307</v>
      </c>
      <c r="L31" s="1">
        <v>91.847826086956502</v>
      </c>
      <c r="M31" s="1">
        <v>91.279069767441797</v>
      </c>
      <c r="N31" s="1">
        <v>85.119047619047606</v>
      </c>
      <c r="O31" s="1">
        <v>82.692307692307594</v>
      </c>
      <c r="P31" s="1">
        <v>72.142857142857096</v>
      </c>
      <c r="Q31" s="1">
        <v>65.322580645161196</v>
      </c>
      <c r="R31" s="1">
        <v>42.241379310344797</v>
      </c>
      <c r="S31" s="1">
        <v>44.545454545454497</v>
      </c>
      <c r="T31" s="1">
        <v>46.2264150943396</v>
      </c>
      <c r="U31" s="1">
        <v>26.595744680851102</v>
      </c>
      <c r="V31" s="1">
        <v>94.0104166666666</v>
      </c>
      <c r="W31" s="1">
        <v>93.75</v>
      </c>
      <c r="X31" s="1">
        <v>94.360902255639104</v>
      </c>
      <c r="Y31" s="1">
        <v>91.1016949152542</v>
      </c>
      <c r="Z31" s="1">
        <v>89.393939393939306</v>
      </c>
      <c r="AA31" s="1">
        <v>88.586956521739097</v>
      </c>
      <c r="AB31" s="1">
        <v>79.651162790697597</v>
      </c>
      <c r="AC31" s="1">
        <v>83.928571428571402</v>
      </c>
      <c r="AD31" s="1">
        <v>82.692307692307594</v>
      </c>
      <c r="AE31" s="1">
        <v>80.714285714285694</v>
      </c>
      <c r="AF31" s="1">
        <v>71.774193548387103</v>
      </c>
      <c r="AG31" s="1">
        <v>50.862068965517203</v>
      </c>
      <c r="AH31" s="1">
        <v>71.818181818181799</v>
      </c>
      <c r="AI31" s="1">
        <v>70.754716981132106</v>
      </c>
      <c r="AJ31" s="1">
        <v>27.659574468085101</v>
      </c>
      <c r="AK31" s="1">
        <v>65.8854166666666</v>
      </c>
      <c r="AL31" s="1">
        <v>66.964285714285694</v>
      </c>
      <c r="AM31" s="1">
        <v>65.789473684210506</v>
      </c>
      <c r="AN31" s="1">
        <v>21.1864406779661</v>
      </c>
      <c r="AO31" s="1">
        <v>22.2222222222222</v>
      </c>
      <c r="AP31" s="1">
        <v>22.282608695652101</v>
      </c>
      <c r="AQ31" s="1">
        <v>23.2558139534883</v>
      </c>
      <c r="AR31" s="1">
        <v>26.785714285714199</v>
      </c>
      <c r="AS31" s="1">
        <v>24.358974358974301</v>
      </c>
      <c r="AT31" s="1">
        <v>26.428571428571399</v>
      </c>
      <c r="AU31" s="1">
        <v>26.612903225806399</v>
      </c>
      <c r="AV31" s="1">
        <v>34.482758620689602</v>
      </c>
      <c r="AW31" s="1">
        <v>37.272727272727202</v>
      </c>
      <c r="AX31" s="1">
        <v>73.584905660377302</v>
      </c>
      <c r="AY31" s="1">
        <v>72.340425531914903</v>
      </c>
      <c r="AZ31" s="1">
        <v>87.2395833333333</v>
      </c>
      <c r="BA31" s="1">
        <v>86.011904761904702</v>
      </c>
      <c r="BB31" s="1">
        <v>67.293233082706706</v>
      </c>
      <c r="BC31" s="1">
        <v>69.915254237288096</v>
      </c>
      <c r="BD31" s="1">
        <v>45.959595959595902</v>
      </c>
      <c r="BE31" s="1">
        <v>69.021739130434696</v>
      </c>
      <c r="BF31" s="1">
        <v>61.046511627906902</v>
      </c>
      <c r="BG31" s="1">
        <v>54.1666666666666</v>
      </c>
      <c r="BH31" s="1">
        <v>48.076923076923102</v>
      </c>
      <c r="BI31" s="1">
        <v>50.714285714285701</v>
      </c>
      <c r="BJ31" s="1">
        <v>50.806451612903203</v>
      </c>
      <c r="BK31" s="1">
        <v>37.068965517241303</v>
      </c>
      <c r="BL31" s="1">
        <v>59.090909090909101</v>
      </c>
      <c r="BM31" s="1">
        <v>66.981132075471606</v>
      </c>
      <c r="BN31" s="1">
        <v>43.6170212765957</v>
      </c>
      <c r="BO31" s="1">
        <v>83.0729166666666</v>
      </c>
      <c r="BP31" s="1">
        <v>77.380952380952294</v>
      </c>
      <c r="BQ31" s="1">
        <v>77.819548872180405</v>
      </c>
      <c r="BR31" s="1">
        <v>80.084745762711805</v>
      </c>
      <c r="BS31" s="1">
        <v>79.797979797979806</v>
      </c>
      <c r="BT31" s="1">
        <v>83.695652173913004</v>
      </c>
      <c r="BU31" s="1">
        <v>65.697674418604606</v>
      </c>
      <c r="BV31" s="1">
        <v>27.380952380952301</v>
      </c>
      <c r="BW31" s="1">
        <v>26.923076923076898</v>
      </c>
      <c r="BX31" s="1">
        <v>30</v>
      </c>
      <c r="BY31" s="1">
        <v>29.0322580645161</v>
      </c>
      <c r="BZ31" s="1">
        <v>36.2068965517241</v>
      </c>
      <c r="CA31" s="1">
        <v>40.909090909090899</v>
      </c>
      <c r="CB31" s="1">
        <v>43.396226415094297</v>
      </c>
      <c r="CC31" s="1">
        <v>42.553191489361701</v>
      </c>
      <c r="CD31" s="1">
        <v>89.3229166666666</v>
      </c>
      <c r="CE31" s="1">
        <v>90.476190476190396</v>
      </c>
      <c r="CF31" s="1">
        <v>80.827067669172905</v>
      </c>
      <c r="CG31" s="1">
        <v>80.084745762711805</v>
      </c>
      <c r="CH31" s="1">
        <v>66.161616161616095</v>
      </c>
      <c r="CI31" s="1">
        <v>71.195652173913004</v>
      </c>
      <c r="CJ31" s="1">
        <v>70.930232558139494</v>
      </c>
      <c r="CK31" s="1">
        <v>75.595238095238102</v>
      </c>
      <c r="CL31" s="1">
        <v>82.051282051282001</v>
      </c>
      <c r="CM31" s="1">
        <v>85.714285714285694</v>
      </c>
      <c r="CN31" s="1">
        <v>87.903225806451601</v>
      </c>
      <c r="CO31" s="1">
        <v>54.310344827586199</v>
      </c>
      <c r="CP31" s="1">
        <v>77.272727272727195</v>
      </c>
      <c r="CQ31" s="1">
        <v>76.415094339622598</v>
      </c>
      <c r="CR31" s="1">
        <v>88.297872340425499</v>
      </c>
      <c r="CS31" s="1">
        <v>88.28125</v>
      </c>
      <c r="CT31" s="1">
        <v>88.690476190476105</v>
      </c>
      <c r="CU31" s="1">
        <v>22.932330827067599</v>
      </c>
      <c r="CV31" s="1">
        <v>51.271186440677901</v>
      </c>
      <c r="CW31" s="1">
        <v>45.959595959595902</v>
      </c>
      <c r="CX31" s="1">
        <v>46.739130434782602</v>
      </c>
      <c r="CY31" s="1">
        <v>41.860465116279101</v>
      </c>
      <c r="CZ31" s="1">
        <v>46.428571428571402</v>
      </c>
      <c r="DA31" s="1">
        <v>50.6410256410256</v>
      </c>
      <c r="DB31" s="1">
        <v>50.714285714285701</v>
      </c>
      <c r="DC31" s="1">
        <v>49.193548387096698</v>
      </c>
      <c r="DD31" s="1">
        <v>38.793103448275801</v>
      </c>
      <c r="DE31" s="1">
        <v>34.545454545454497</v>
      </c>
      <c r="DF31" s="1">
        <v>38.679245283018801</v>
      </c>
      <c r="DG31" s="1">
        <v>75.531914893617</v>
      </c>
      <c r="DH31" s="1">
        <v>48.581429624170902</v>
      </c>
      <c r="DI31" s="1">
        <v>58.342480790340197</v>
      </c>
      <c r="DJ31" s="1">
        <v>46.833130328867199</v>
      </c>
      <c r="DK31" s="1">
        <v>61.522511848341203</v>
      </c>
      <c r="DL31" s="1">
        <v>65.684315684315607</v>
      </c>
      <c r="DM31" s="1">
        <v>53.850050658561301</v>
      </c>
      <c r="DN31" s="1">
        <v>17.934224049331899</v>
      </c>
      <c r="DO31" s="1">
        <v>22.899590163934398</v>
      </c>
      <c r="DP31" s="1">
        <v>29.605263157894701</v>
      </c>
      <c r="DQ31" s="1">
        <v>55.306971904266298</v>
      </c>
      <c r="DR31" s="1">
        <v>45.076201641266103</v>
      </c>
      <c r="DS31" s="1">
        <v>40.341753343239198</v>
      </c>
      <c r="DT31" s="1">
        <v>38.863636363636303</v>
      </c>
      <c r="DU31" s="1">
        <v>60.773899848254899</v>
      </c>
      <c r="DV31" s="1">
        <v>35.169491525423702</v>
      </c>
      <c r="DW31" s="1">
        <v>81.632277081798094</v>
      </c>
      <c r="DX31" s="1">
        <v>82.162458836443406</v>
      </c>
      <c r="DY31" s="1">
        <v>65.387738530247603</v>
      </c>
      <c r="DZ31" s="1">
        <v>65.254739336492904</v>
      </c>
      <c r="EA31" s="1">
        <v>68.981018981018906</v>
      </c>
      <c r="EB31" s="1">
        <v>52.532928064842899</v>
      </c>
      <c r="EC31" s="1">
        <v>51.027749229188103</v>
      </c>
      <c r="ED31" s="1">
        <v>45.850409836065502</v>
      </c>
      <c r="EE31" s="1">
        <v>45.597165991902799</v>
      </c>
      <c r="EF31" s="1">
        <v>46.253902185223701</v>
      </c>
      <c r="EG31" s="1">
        <v>17.1746776084407</v>
      </c>
      <c r="EH31" s="1">
        <v>30.9806835066864</v>
      </c>
      <c r="EI31" s="1">
        <v>76.136363636363598</v>
      </c>
      <c r="EJ31" s="1">
        <v>55.007587253414201</v>
      </c>
      <c r="EK31" s="1">
        <v>21.779661016949099</v>
      </c>
      <c r="EL31" s="1">
        <v>97.807663964627807</v>
      </c>
      <c r="EM31" s="1">
        <v>98.079034028540093</v>
      </c>
      <c r="EN31" s="1">
        <v>98.233861144945095</v>
      </c>
      <c r="EO31" s="1">
        <v>93.246445497630305</v>
      </c>
      <c r="EP31" s="1">
        <v>77.772227772227694</v>
      </c>
      <c r="EQ31" s="1">
        <v>77.304964539007102</v>
      </c>
      <c r="ER31" s="1">
        <v>76.618705035971203</v>
      </c>
      <c r="ES31" s="1">
        <v>83.709016393442596</v>
      </c>
      <c r="ET31" s="1">
        <v>76.720647773279296</v>
      </c>
      <c r="EU31" s="1">
        <v>73.152965660769993</v>
      </c>
      <c r="EV31" s="1">
        <v>65.181711606096101</v>
      </c>
      <c r="EW31" s="1">
        <v>65.824665676077203</v>
      </c>
      <c r="EX31" s="1">
        <v>83.030303030303003</v>
      </c>
      <c r="EY31" s="1">
        <v>84.977238239757199</v>
      </c>
      <c r="EZ31" s="1">
        <v>87.966101694915196</v>
      </c>
    </row>
    <row r="32" spans="1:156" ht="15">
      <c r="A32" s="11" t="s">
        <v>88</v>
      </c>
      <c r="B32" s="1" t="s">
        <v>561</v>
      </c>
      <c r="C32" s="11" t="s">
        <v>548</v>
      </c>
      <c r="D32" s="1">
        <v>70.665451172718704</v>
      </c>
      <c r="E32" s="1">
        <v>71.020298343627601</v>
      </c>
      <c r="F32" s="1">
        <v>0</v>
      </c>
      <c r="G32" s="1">
        <v>96.408045977011398</v>
      </c>
      <c r="H32" s="1">
        <v>76.268656716417894</v>
      </c>
      <c r="I32" s="1">
        <v>85.873015873015802</v>
      </c>
      <c r="J32" s="1">
        <v>87.164750957854395</v>
      </c>
      <c r="K32" s="1">
        <v>60.062893081760997</v>
      </c>
      <c r="L32" s="1">
        <v>59.523809523809497</v>
      </c>
      <c r="M32" s="1">
        <v>65.579710144927503</v>
      </c>
      <c r="N32" s="1">
        <v>67.557251908396907</v>
      </c>
      <c r="O32" s="1">
        <v>67.338709677419303</v>
      </c>
      <c r="P32" s="1">
        <v>67.948717948717899</v>
      </c>
      <c r="Q32" s="1">
        <v>28.6407766990291</v>
      </c>
      <c r="R32" s="1">
        <v>30.722891566265002</v>
      </c>
      <c r="S32" s="1">
        <v>35.616438356164302</v>
      </c>
      <c r="T32" s="1">
        <v>35.616438356164302</v>
      </c>
      <c r="U32" s="1">
        <v>40</v>
      </c>
      <c r="V32" s="1">
        <v>86.637931034482705</v>
      </c>
      <c r="W32" s="1">
        <v>75.671641791044706</v>
      </c>
      <c r="X32" s="1">
        <v>72.698412698412696</v>
      </c>
      <c r="Y32" s="1">
        <v>71.839080459770102</v>
      </c>
      <c r="Z32" s="1">
        <v>49.685534591194902</v>
      </c>
      <c r="AA32" s="1">
        <v>54.761904761904702</v>
      </c>
      <c r="AB32" s="1">
        <v>50.362318840579697</v>
      </c>
      <c r="AC32" s="1">
        <v>56.488549618320597</v>
      </c>
      <c r="AD32" s="1">
        <v>20.967741935483801</v>
      </c>
      <c r="AE32" s="1">
        <v>23.9316239316239</v>
      </c>
      <c r="AF32" s="1">
        <v>22.330097087378601</v>
      </c>
      <c r="AG32" s="1">
        <v>25.3012048192771</v>
      </c>
      <c r="AH32" s="1">
        <v>32.191780821917803</v>
      </c>
      <c r="AI32" s="1">
        <v>32.191780821917803</v>
      </c>
      <c r="AJ32" s="1">
        <v>36.6666666666666</v>
      </c>
      <c r="AK32" s="1">
        <v>29.8850574712643</v>
      </c>
      <c r="AL32" s="1">
        <v>32.089552238805901</v>
      </c>
      <c r="AM32" s="1">
        <v>33.650793650793602</v>
      </c>
      <c r="AN32" s="1">
        <v>32.758620689655103</v>
      </c>
      <c r="AO32" s="1">
        <v>26.729559748427601</v>
      </c>
      <c r="AP32" s="1">
        <v>25.850340136054399</v>
      </c>
      <c r="AQ32" s="1">
        <v>24.2753623188405</v>
      </c>
      <c r="AR32" s="1">
        <v>26.7175572519083</v>
      </c>
      <c r="AS32" s="1">
        <v>33.870967741935402</v>
      </c>
      <c r="AT32" s="1">
        <v>34.615384615384599</v>
      </c>
      <c r="AU32" s="1">
        <v>38.349514563106702</v>
      </c>
      <c r="AV32" s="1">
        <v>46.385542168674696</v>
      </c>
      <c r="AW32" s="1">
        <v>50</v>
      </c>
      <c r="AX32" s="1">
        <v>50</v>
      </c>
      <c r="AY32" s="1">
        <v>50</v>
      </c>
      <c r="AZ32" s="1">
        <v>81.752873563218301</v>
      </c>
      <c r="BA32" s="1">
        <v>81.9402985074626</v>
      </c>
      <c r="BB32" s="1">
        <v>80.158730158730094</v>
      </c>
      <c r="BC32" s="1">
        <v>83.3333333333333</v>
      </c>
      <c r="BD32" s="1">
        <v>63.207547169811299</v>
      </c>
      <c r="BE32" s="1">
        <v>78.571428571428498</v>
      </c>
      <c r="BF32" s="1">
        <v>77.898550724637602</v>
      </c>
      <c r="BG32" s="1">
        <v>79.007633587786202</v>
      </c>
      <c r="BH32" s="1">
        <v>81.048387096774107</v>
      </c>
      <c r="BI32" s="1">
        <v>83.3333333333333</v>
      </c>
      <c r="BJ32" s="1">
        <v>64.5631067961165</v>
      </c>
      <c r="BK32" s="1">
        <v>45.180722891566198</v>
      </c>
      <c r="BL32" s="1">
        <v>67.808219178082197</v>
      </c>
      <c r="BM32" s="1">
        <v>85.616438356164295</v>
      </c>
      <c r="BN32" s="1">
        <v>32.5</v>
      </c>
      <c r="BO32" s="1">
        <v>37.643678160919499</v>
      </c>
      <c r="BP32" s="1">
        <v>40.746268656716403</v>
      </c>
      <c r="BQ32" s="1">
        <v>42.2222222222222</v>
      </c>
      <c r="BR32" s="1">
        <v>43.295019157088099</v>
      </c>
      <c r="BS32" s="1">
        <v>41.823899371069103</v>
      </c>
      <c r="BT32" s="1">
        <v>44.557823129251702</v>
      </c>
      <c r="BU32" s="1">
        <v>44.927536231884098</v>
      </c>
      <c r="BV32" s="1">
        <v>46.564885496183201</v>
      </c>
      <c r="BW32" s="1">
        <v>47.177419354838698</v>
      </c>
      <c r="BX32" s="1">
        <v>47.8632478632478</v>
      </c>
      <c r="BY32" s="1">
        <v>47.572815533980503</v>
      </c>
      <c r="BZ32" s="1">
        <v>46.987951807228903</v>
      </c>
      <c r="CA32" s="1">
        <v>49.315068493150598</v>
      </c>
      <c r="CB32" s="1">
        <v>49.315068493150598</v>
      </c>
      <c r="CC32" s="1">
        <v>50</v>
      </c>
      <c r="CD32" s="1">
        <v>77.155172413793096</v>
      </c>
      <c r="CE32" s="1">
        <v>80.895522388059703</v>
      </c>
      <c r="CF32" s="1">
        <v>84.126984126984098</v>
      </c>
      <c r="CG32" s="1">
        <v>81.992337164750893</v>
      </c>
      <c r="CH32" s="1">
        <v>78.301886792452805</v>
      </c>
      <c r="CI32" s="1">
        <v>81.632653061224403</v>
      </c>
      <c r="CJ32" s="1">
        <v>81.8840579710144</v>
      </c>
      <c r="CK32" s="1">
        <v>81.679389312977094</v>
      </c>
      <c r="CL32" s="1">
        <v>82.258064516128997</v>
      </c>
      <c r="CM32" s="1">
        <v>87.179487179487097</v>
      </c>
      <c r="CN32" s="1">
        <v>59.223300970873701</v>
      </c>
      <c r="CO32" s="1">
        <v>74.096385542168605</v>
      </c>
      <c r="CP32" s="1">
        <v>77.397260273972606</v>
      </c>
      <c r="CQ32" s="1">
        <v>33.561643835616401</v>
      </c>
      <c r="CR32" s="1">
        <v>48.3333333333333</v>
      </c>
      <c r="CS32" s="1">
        <v>13.6494252873563</v>
      </c>
      <c r="CT32" s="1">
        <v>53.134328358208897</v>
      </c>
      <c r="CU32" s="1">
        <v>56.031746031746003</v>
      </c>
      <c r="CV32" s="1">
        <v>58.620689655172399</v>
      </c>
      <c r="CW32" s="1">
        <v>61.635220125786098</v>
      </c>
      <c r="CX32" s="1">
        <v>65.306122448979494</v>
      </c>
      <c r="CY32" s="1">
        <v>65.579710144927503</v>
      </c>
      <c r="CZ32" s="1">
        <v>67.557251908396907</v>
      </c>
      <c r="DA32" s="1">
        <v>66.129032258064498</v>
      </c>
      <c r="DB32" s="1">
        <v>93.589743589743506</v>
      </c>
      <c r="DC32" s="1">
        <v>93.203883495145604</v>
      </c>
      <c r="DD32" s="1">
        <v>78.9156626506024</v>
      </c>
      <c r="DE32" s="1">
        <v>91.095890410958901</v>
      </c>
      <c r="DF32" s="1">
        <v>43.835616438356098</v>
      </c>
      <c r="DG32" s="1">
        <v>47.5</v>
      </c>
      <c r="DH32" s="1">
        <v>87.159174649963106</v>
      </c>
      <c r="DI32" s="1">
        <v>89.882912550311005</v>
      </c>
      <c r="DJ32" s="1">
        <v>81.303288672350703</v>
      </c>
      <c r="DK32" s="1">
        <v>76.688388625592395</v>
      </c>
      <c r="DL32" s="1">
        <v>58.391608391608401</v>
      </c>
      <c r="DM32" s="1">
        <v>71.276595744680805</v>
      </c>
      <c r="DN32" s="1">
        <v>68.191161356628896</v>
      </c>
      <c r="DO32" s="1">
        <v>84.682377049180303</v>
      </c>
      <c r="DP32" s="1">
        <v>61.487854251012102</v>
      </c>
      <c r="DQ32" s="1">
        <v>82.154006243496298</v>
      </c>
      <c r="DR32" s="1">
        <v>56.096131301289503</v>
      </c>
      <c r="DS32" s="1">
        <v>83.432392273402598</v>
      </c>
      <c r="DT32" s="1">
        <v>83.863636363636303</v>
      </c>
      <c r="DU32" s="1">
        <v>50.151745068285202</v>
      </c>
      <c r="DV32" s="1">
        <v>29.067796610169399</v>
      </c>
      <c r="DW32" s="1">
        <v>59.303610906411201</v>
      </c>
      <c r="DX32" s="1">
        <v>63.465056714233398</v>
      </c>
      <c r="DY32" s="1">
        <v>63.682501015022297</v>
      </c>
      <c r="DZ32" s="1">
        <v>47.896919431279599</v>
      </c>
      <c r="EA32" s="1">
        <v>62.587412587412501</v>
      </c>
      <c r="EB32" s="1">
        <v>56.686930091185403</v>
      </c>
      <c r="EC32" s="1">
        <v>49.794450154162298</v>
      </c>
      <c r="ED32" s="1">
        <v>74.334016393442596</v>
      </c>
      <c r="EE32" s="1">
        <v>66.346153846153797</v>
      </c>
      <c r="EF32" s="1">
        <v>77.263267429760603</v>
      </c>
      <c r="EG32" s="1">
        <v>74.618991793669394</v>
      </c>
      <c r="EH32" s="1">
        <v>69.910846953937494</v>
      </c>
      <c r="EI32" s="1">
        <v>76.893939393939306</v>
      </c>
      <c r="EJ32" s="1">
        <v>66.236722306524996</v>
      </c>
      <c r="EK32" s="1">
        <v>62.457627118644098</v>
      </c>
      <c r="EL32" s="1">
        <v>81.448047162859197</v>
      </c>
      <c r="EM32" s="1">
        <v>74.643249176728801</v>
      </c>
      <c r="EN32" s="1">
        <v>73.771822980105497</v>
      </c>
      <c r="EO32" s="1">
        <v>64.810426540284297</v>
      </c>
      <c r="EP32" s="1">
        <v>58.791208791208703</v>
      </c>
      <c r="EQ32" s="1">
        <v>59.8277608915906</v>
      </c>
      <c r="ER32" s="1">
        <v>59.455292908530303</v>
      </c>
      <c r="ES32" s="1">
        <v>50.2049180327868</v>
      </c>
      <c r="ET32" s="1">
        <v>33.350202429149803</v>
      </c>
      <c r="EU32" s="1">
        <v>28.876170655567101</v>
      </c>
      <c r="EV32" s="1">
        <v>9.3200468933177003</v>
      </c>
      <c r="EW32" s="1">
        <v>18.4992570579494</v>
      </c>
      <c r="EX32" s="1">
        <v>38.939393939393902</v>
      </c>
      <c r="EY32" s="1">
        <v>40.819423368740502</v>
      </c>
      <c r="EZ32" s="1">
        <v>41.610169491525397</v>
      </c>
    </row>
    <row r="33" spans="1:156" ht="15">
      <c r="A33" s="11" t="s">
        <v>87</v>
      </c>
      <c r="B33" s="1" t="s">
        <v>562</v>
      </c>
      <c r="C33" s="11" t="s">
        <v>563</v>
      </c>
      <c r="D33" s="1">
        <v>44.531619050318298</v>
      </c>
      <c r="E33" s="1">
        <v>40.054478118781603</v>
      </c>
      <c r="F33" s="1">
        <v>0</v>
      </c>
      <c r="G33" s="1">
        <v>99.358974358974294</v>
      </c>
      <c r="H33" s="1">
        <v>82.876712328767098</v>
      </c>
      <c r="I33" s="1">
        <v>74.637681159420197</v>
      </c>
      <c r="J33" s="1">
        <v>47.101449275362299</v>
      </c>
      <c r="K33" s="1">
        <v>45.535714285714199</v>
      </c>
      <c r="L33" s="1">
        <v>46.491228070175403</v>
      </c>
      <c r="M33" s="1">
        <v>44.339622641509401</v>
      </c>
      <c r="N33" s="1">
        <v>49.038461538461497</v>
      </c>
      <c r="O33" s="1">
        <v>41.836734693877503</v>
      </c>
      <c r="P33" s="1">
        <v>39.189189189189101</v>
      </c>
      <c r="Q33" s="1">
        <v>38.571428571428498</v>
      </c>
      <c r="R33" s="1">
        <v>69.354838709677395</v>
      </c>
      <c r="S33" s="1">
        <v>41.071428571428498</v>
      </c>
      <c r="T33" s="1">
        <v>42.592592592592503</v>
      </c>
      <c r="U33" s="1">
        <v>43.181818181818102</v>
      </c>
      <c r="V33" s="1">
        <v>95.512820512820497</v>
      </c>
      <c r="W33" s="1">
        <v>77.397260273972606</v>
      </c>
      <c r="X33" s="1">
        <v>56.521739130434703</v>
      </c>
      <c r="Y33" s="1">
        <v>48.5507246376811</v>
      </c>
      <c r="Z33" s="1">
        <v>41.071428571428498</v>
      </c>
      <c r="AA33" s="1">
        <v>45.614035087719202</v>
      </c>
      <c r="AB33" s="1">
        <v>44.339622641509401</v>
      </c>
      <c r="AC33" s="1">
        <v>54.807692307692299</v>
      </c>
      <c r="AD33" s="1">
        <v>18.367346938775501</v>
      </c>
      <c r="AE33" s="1">
        <v>14.864864864864799</v>
      </c>
      <c r="AF33" s="1">
        <v>14.285714285714199</v>
      </c>
      <c r="AG33" s="1">
        <v>20.967741935483801</v>
      </c>
      <c r="AH33" s="1">
        <v>21.428571428571399</v>
      </c>
      <c r="AI33" s="1">
        <v>37.037037037037003</v>
      </c>
      <c r="AJ33" s="1">
        <v>34.090909090909101</v>
      </c>
      <c r="AK33" s="1">
        <v>80.128205128205096</v>
      </c>
      <c r="AL33" s="1">
        <v>82.191780821917803</v>
      </c>
      <c r="AM33" s="1">
        <v>73.913043478260803</v>
      </c>
      <c r="AN33" s="1">
        <v>39.855072463768103</v>
      </c>
      <c r="AO33" s="1">
        <v>83.928571428571402</v>
      </c>
      <c r="AP33" s="1">
        <v>82.456140350877106</v>
      </c>
      <c r="AQ33" s="1">
        <v>81.132075471698101</v>
      </c>
      <c r="AR33" s="1">
        <v>69.230769230769198</v>
      </c>
      <c r="AS33" s="1">
        <v>32.653061224489697</v>
      </c>
      <c r="AT33" s="1">
        <v>29.729729729729701</v>
      </c>
      <c r="AU33" s="1">
        <v>32.857142857142797</v>
      </c>
      <c r="AV33" s="1">
        <v>35.4838709677419</v>
      </c>
      <c r="AW33" s="1">
        <v>44.642857142857103</v>
      </c>
      <c r="AX33" s="1">
        <v>48.148148148148103</v>
      </c>
      <c r="AY33" s="1">
        <v>45.454545454545404</v>
      </c>
      <c r="AZ33" s="1">
        <v>83.974358974358907</v>
      </c>
      <c r="BA33" s="1">
        <v>73.287671232876704</v>
      </c>
      <c r="BB33" s="1">
        <v>71.739130434782595</v>
      </c>
      <c r="BC33" s="1">
        <v>81.8840579710144</v>
      </c>
      <c r="BD33" s="1">
        <v>84.821428571428498</v>
      </c>
      <c r="BE33" s="1">
        <v>53.508771929824498</v>
      </c>
      <c r="BF33" s="1">
        <v>63.207547169811299</v>
      </c>
      <c r="BG33" s="1">
        <v>68.269230769230703</v>
      </c>
      <c r="BH33" s="1">
        <v>39.7959183673469</v>
      </c>
      <c r="BI33" s="1">
        <v>17.567567567567501</v>
      </c>
      <c r="BJ33" s="1">
        <v>24.285714285714199</v>
      </c>
      <c r="BK33" s="1">
        <v>33.870967741935402</v>
      </c>
      <c r="BL33" s="1">
        <v>23.214285714285701</v>
      </c>
      <c r="BM33" s="1">
        <v>42.592592592592503</v>
      </c>
      <c r="BN33" s="1">
        <v>88.636363636363598</v>
      </c>
      <c r="BO33" s="1">
        <v>68.589743589743506</v>
      </c>
      <c r="BP33" s="1">
        <v>74.657534246575295</v>
      </c>
      <c r="BQ33" s="1">
        <v>76.811594202898505</v>
      </c>
      <c r="BR33" s="1">
        <v>65.2173913043478</v>
      </c>
      <c r="BS33" s="1">
        <v>62.5</v>
      </c>
      <c r="BT33" s="1">
        <v>27.1929824561403</v>
      </c>
      <c r="BU33" s="1">
        <v>29.245283018867902</v>
      </c>
      <c r="BV33" s="1">
        <v>29.807692307692299</v>
      </c>
      <c r="BW33" s="1">
        <v>30.612244897959101</v>
      </c>
      <c r="BX33" s="1">
        <v>27.027027027027</v>
      </c>
      <c r="BY33" s="1">
        <v>24.285714285714199</v>
      </c>
      <c r="BZ33" s="1">
        <v>29.0322580645161</v>
      </c>
      <c r="CA33" s="1">
        <v>35.714285714285701</v>
      </c>
      <c r="CB33" s="1">
        <v>42.592592592592503</v>
      </c>
      <c r="CC33" s="1">
        <v>45.454545454545404</v>
      </c>
      <c r="CD33" s="1">
        <v>92.948717948717899</v>
      </c>
      <c r="CE33" s="1">
        <v>93.835616438356098</v>
      </c>
      <c r="CF33" s="1">
        <v>92.028985507246304</v>
      </c>
      <c r="CG33" s="1">
        <v>71.739130434782595</v>
      </c>
      <c r="CH33" s="1">
        <v>75</v>
      </c>
      <c r="CI33" s="1">
        <v>61.403508771929801</v>
      </c>
      <c r="CJ33" s="1">
        <v>76.415094339622598</v>
      </c>
      <c r="CK33" s="1">
        <v>61.538461538461497</v>
      </c>
      <c r="CL33" s="1">
        <v>61.224489795918302</v>
      </c>
      <c r="CM33" s="1">
        <v>52.702702702702702</v>
      </c>
      <c r="CN33" s="1">
        <v>44.285714285714199</v>
      </c>
      <c r="CO33" s="1">
        <v>48.387096774193502</v>
      </c>
      <c r="CP33" s="1">
        <v>44.642857142857103</v>
      </c>
      <c r="CQ33" s="1">
        <v>20.370370370370299</v>
      </c>
      <c r="CR33" s="1">
        <v>88.636363636363598</v>
      </c>
      <c r="CS33" s="1">
        <v>92.307692307692307</v>
      </c>
      <c r="CT33" s="1">
        <v>63.013698630136901</v>
      </c>
      <c r="CU33" s="1">
        <v>66.6666666666666</v>
      </c>
      <c r="CV33" s="1">
        <v>49.2753623188405</v>
      </c>
      <c r="CW33" s="1">
        <v>47.321428571428498</v>
      </c>
      <c r="CX33" s="1">
        <v>45.614035087719202</v>
      </c>
      <c r="CY33" s="1">
        <v>45.283018867924497</v>
      </c>
      <c r="CZ33" s="1">
        <v>48.076923076923102</v>
      </c>
      <c r="DA33" s="1">
        <v>48.979591836734599</v>
      </c>
      <c r="DB33" s="1">
        <v>43.243243243243199</v>
      </c>
      <c r="DC33" s="1">
        <v>41.428571428571402</v>
      </c>
      <c r="DD33" s="1">
        <v>53.225806451612897</v>
      </c>
      <c r="DE33" s="1">
        <v>35.714285714285701</v>
      </c>
      <c r="DF33" s="1">
        <v>40.740740740740698</v>
      </c>
      <c r="DG33" s="1">
        <v>50</v>
      </c>
      <c r="DH33" s="1">
        <v>89.517317612380197</v>
      </c>
      <c r="DI33" s="1">
        <v>84.101719721917306</v>
      </c>
      <c r="DJ33" s="1">
        <v>94.904587900933805</v>
      </c>
      <c r="DK33" s="1">
        <v>86.818720379146896</v>
      </c>
      <c r="DL33" s="1">
        <v>82.2677322677322</v>
      </c>
      <c r="DM33" s="1">
        <v>57.3961499493414</v>
      </c>
      <c r="DN33" s="1">
        <v>56.6803699897225</v>
      </c>
      <c r="DO33" s="1">
        <v>45.543032786885199</v>
      </c>
      <c r="DP33" s="1">
        <v>31.9331983805668</v>
      </c>
      <c r="DQ33" s="1">
        <v>20.6555671175858</v>
      </c>
      <c r="DR33" s="1">
        <v>20.222743259085501</v>
      </c>
      <c r="DS33" s="1">
        <v>47.325408618127703</v>
      </c>
      <c r="DT33" s="1">
        <v>50.0757575757575</v>
      </c>
      <c r="DU33" s="1">
        <v>78.072837632776896</v>
      </c>
      <c r="DV33" s="1">
        <v>49.067796610169403</v>
      </c>
      <c r="DW33" s="1">
        <v>81.816507000736905</v>
      </c>
      <c r="DX33" s="1">
        <v>79.747530186608103</v>
      </c>
      <c r="DY33" s="1">
        <v>82.074705643524098</v>
      </c>
      <c r="DZ33" s="1">
        <v>82.849526066350705</v>
      </c>
      <c r="EA33" s="1">
        <v>85.464535464535402</v>
      </c>
      <c r="EB33" s="1">
        <v>85.967578520770005</v>
      </c>
      <c r="EC33" s="1">
        <v>87.615621788283605</v>
      </c>
      <c r="ED33" s="1">
        <v>87.038934426229503</v>
      </c>
      <c r="EE33" s="1">
        <v>80.617408906882503</v>
      </c>
      <c r="EF33" s="1">
        <v>87.773152965660699</v>
      </c>
      <c r="EG33" s="1">
        <v>80.715123094958898</v>
      </c>
      <c r="EH33" s="1">
        <v>79.271916790490295</v>
      </c>
      <c r="EI33" s="1">
        <v>65.378787878787804</v>
      </c>
      <c r="EJ33" s="1">
        <v>89.908952959028795</v>
      </c>
      <c r="EK33" s="1">
        <v>87.203389830508399</v>
      </c>
      <c r="EL33" s="1">
        <v>89.406779661016898</v>
      </c>
      <c r="EM33" s="1">
        <v>74.643249176728801</v>
      </c>
      <c r="EN33" s="1">
        <v>73.771822980105497</v>
      </c>
      <c r="EO33" s="1">
        <v>30.924170616113699</v>
      </c>
      <c r="EP33" s="1">
        <v>22.0779220779221</v>
      </c>
      <c r="EQ33" s="1">
        <v>21.681864235055698</v>
      </c>
      <c r="ER33" s="1">
        <v>21.891058581706101</v>
      </c>
      <c r="ES33" s="1">
        <v>25.819672131147499</v>
      </c>
      <c r="ET33" s="1">
        <v>9.6659919028340102</v>
      </c>
      <c r="EU33" s="1">
        <v>28.876170655567101</v>
      </c>
      <c r="EV33" s="1">
        <v>38.628370457209797</v>
      </c>
      <c r="EW33" s="1">
        <v>47.696879643387803</v>
      </c>
      <c r="EX33" s="1">
        <v>38.939393939393902</v>
      </c>
      <c r="EY33" s="1">
        <v>40.819423368740502</v>
      </c>
      <c r="EZ33" s="1">
        <v>41.610169491525397</v>
      </c>
    </row>
    <row r="34" spans="1:156" ht="15">
      <c r="A34" s="11" t="s">
        <v>89</v>
      </c>
      <c r="B34" s="1" t="s">
        <v>564</v>
      </c>
      <c r="C34" s="11" t="s">
        <v>528</v>
      </c>
      <c r="D34" s="1">
        <v>34.223747236551198</v>
      </c>
      <c r="E34" s="1">
        <v>32.258049762166102</v>
      </c>
      <c r="F34" s="1">
        <v>0</v>
      </c>
      <c r="G34" s="1">
        <v>61.538461538461497</v>
      </c>
      <c r="H34" s="1">
        <v>63.709677419354797</v>
      </c>
      <c r="I34" s="1">
        <v>37.962962962962898</v>
      </c>
      <c r="J34" s="1">
        <v>27.380952380952301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73.076923076923094</v>
      </c>
      <c r="W34" s="1">
        <v>72.580645161290306</v>
      </c>
      <c r="X34" s="1">
        <v>50.925925925925903</v>
      </c>
      <c r="Y34" s="1">
        <v>51.190476190476097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71.538461538461505</v>
      </c>
      <c r="AL34" s="1">
        <v>70.161290322580598</v>
      </c>
      <c r="AM34" s="1">
        <v>71.296296296296205</v>
      </c>
      <c r="AN34" s="1">
        <v>69.047619047618994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45.384615384615302</v>
      </c>
      <c r="BA34" s="1">
        <v>37.903225806451601</v>
      </c>
      <c r="BB34" s="1">
        <v>47.2222222222222</v>
      </c>
      <c r="BC34" s="1">
        <v>29.761904761904699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0</v>
      </c>
      <c r="BO34" s="1">
        <v>40.769230769230703</v>
      </c>
      <c r="BP34" s="1">
        <v>40.322580645161203</v>
      </c>
      <c r="BQ34" s="1">
        <v>41.6666666666666</v>
      </c>
      <c r="BR34" s="1">
        <v>35.714285714285701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90.769230769230703</v>
      </c>
      <c r="CE34" s="1">
        <v>66.129032258064498</v>
      </c>
      <c r="CF34" s="1">
        <v>35.185185185185098</v>
      </c>
      <c r="CG34" s="1">
        <v>32.142857142857103</v>
      </c>
      <c r="CH34" s="1">
        <v>0</v>
      </c>
      <c r="CI34" s="1">
        <v>0</v>
      </c>
      <c r="CJ34" s="1">
        <v>0</v>
      </c>
      <c r="CK34" s="1">
        <v>0</v>
      </c>
      <c r="CL34" s="1">
        <v>0</v>
      </c>
      <c r="CM34" s="1">
        <v>0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1">
        <v>26.1538461538461</v>
      </c>
      <c r="CT34" s="1">
        <v>25</v>
      </c>
      <c r="CU34" s="1">
        <v>5.55555555555555</v>
      </c>
      <c r="CV34" s="1">
        <v>5.9523809523809499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75.9211495946941</v>
      </c>
      <c r="DI34" s="1">
        <v>71.405049396267799</v>
      </c>
      <c r="DJ34" s="1">
        <v>73.5891189606171</v>
      </c>
      <c r="DK34" s="1">
        <v>58.797393364928901</v>
      </c>
      <c r="DL34" s="1">
        <v>0</v>
      </c>
      <c r="DM34" s="1">
        <v>0</v>
      </c>
      <c r="DN34" s="1">
        <v>0</v>
      </c>
      <c r="DO34" s="1">
        <v>0</v>
      </c>
      <c r="DP34" s="1">
        <v>0</v>
      </c>
      <c r="DQ34" s="1">
        <v>0</v>
      </c>
      <c r="DR34" s="1">
        <v>0</v>
      </c>
      <c r="DS34" s="1">
        <v>0</v>
      </c>
      <c r="DT34" s="1">
        <v>0</v>
      </c>
      <c r="DU34" s="1">
        <v>0</v>
      </c>
      <c r="DV34" s="1">
        <v>0</v>
      </c>
      <c r="DW34" s="1">
        <v>2.4871039056742799</v>
      </c>
      <c r="DX34" s="1">
        <v>8.1412367361873397</v>
      </c>
      <c r="DY34" s="1">
        <v>9.1961023142509095</v>
      </c>
      <c r="DZ34" s="1">
        <v>10.100710900473899</v>
      </c>
      <c r="EA34" s="1">
        <v>0</v>
      </c>
      <c r="EB34" s="1">
        <v>0</v>
      </c>
      <c r="EC34" s="1">
        <v>0</v>
      </c>
      <c r="ED34" s="1">
        <v>0</v>
      </c>
      <c r="EE34" s="1">
        <v>0</v>
      </c>
      <c r="EF34" s="1">
        <v>0</v>
      </c>
      <c r="EG34" s="1">
        <v>0</v>
      </c>
      <c r="EH34" s="1">
        <v>0</v>
      </c>
      <c r="EI34" s="1">
        <v>0</v>
      </c>
      <c r="EJ34" s="1">
        <v>0</v>
      </c>
      <c r="EK34" s="1">
        <v>0</v>
      </c>
      <c r="EL34" s="1">
        <v>35.519528371407503</v>
      </c>
      <c r="EM34" s="1">
        <v>36.2056348335162</v>
      </c>
      <c r="EN34" s="1">
        <v>35.749086479902502</v>
      </c>
      <c r="EO34" s="1">
        <v>30.924170616113699</v>
      </c>
      <c r="EP34" s="1">
        <v>0</v>
      </c>
      <c r="EQ34" s="1">
        <v>0</v>
      </c>
      <c r="ER34" s="1">
        <v>0</v>
      </c>
      <c r="ES34" s="1">
        <v>0</v>
      </c>
      <c r="ET34" s="1">
        <v>0</v>
      </c>
      <c r="EU34" s="1">
        <v>0</v>
      </c>
      <c r="EV34" s="1">
        <v>0</v>
      </c>
      <c r="EW34" s="1">
        <v>0</v>
      </c>
      <c r="EX34" s="1">
        <v>0</v>
      </c>
      <c r="EY34" s="1">
        <v>0</v>
      </c>
      <c r="EZ34" s="1">
        <v>0</v>
      </c>
    </row>
    <row r="35" spans="1:156" ht="15">
      <c r="A35" s="11" t="s">
        <v>90</v>
      </c>
      <c r="B35" s="1" t="s">
        <v>565</v>
      </c>
      <c r="C35" s="11" t="s">
        <v>537</v>
      </c>
      <c r="D35" s="1">
        <v>54.001068187558097</v>
      </c>
      <c r="E35" s="1">
        <v>51.899571811893402</v>
      </c>
      <c r="F35" s="1">
        <v>0</v>
      </c>
      <c r="G35" s="1">
        <v>29.9295774647887</v>
      </c>
      <c r="H35" s="1">
        <v>29.761904761904699</v>
      </c>
      <c r="I35" s="1">
        <v>28.374233128834302</v>
      </c>
      <c r="J35" s="1">
        <v>22.4206349206349</v>
      </c>
      <c r="K35" s="1">
        <v>18.0473372781065</v>
      </c>
      <c r="L35" s="1">
        <v>20.3333333333333</v>
      </c>
      <c r="M35" s="1">
        <v>18.75</v>
      </c>
      <c r="N35" s="1">
        <v>11.1538461538461</v>
      </c>
      <c r="O35" s="1">
        <v>16.917293233082699</v>
      </c>
      <c r="P35" s="1">
        <v>14.830508474576201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69.483568075117304</v>
      </c>
      <c r="W35" s="1">
        <v>71.164021164021094</v>
      </c>
      <c r="X35" s="1">
        <v>28.0674846625766</v>
      </c>
      <c r="Y35" s="1">
        <v>25.198412698412699</v>
      </c>
      <c r="Z35" s="1">
        <v>21.0059171597633</v>
      </c>
      <c r="AA35" s="1">
        <v>19</v>
      </c>
      <c r="AB35" s="1">
        <v>17.279411764705799</v>
      </c>
      <c r="AC35" s="1">
        <v>20</v>
      </c>
      <c r="AD35" s="1">
        <v>20.300751879699199</v>
      </c>
      <c r="AE35" s="1">
        <v>22.457627118644101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98.122065727699507</v>
      </c>
      <c r="AL35" s="1">
        <v>97.751322751322704</v>
      </c>
      <c r="AM35" s="1">
        <v>97.699386503067402</v>
      </c>
      <c r="AN35" s="1">
        <v>97.420634920634896</v>
      </c>
      <c r="AO35" s="1">
        <v>95.857988165680396</v>
      </c>
      <c r="AP35" s="1">
        <v>95</v>
      </c>
      <c r="AQ35" s="1">
        <v>94.485294117647001</v>
      </c>
      <c r="AR35" s="1">
        <v>95</v>
      </c>
      <c r="AS35" s="1">
        <v>94.360902255639104</v>
      </c>
      <c r="AT35" s="1">
        <v>65.677966101694906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23.826291079812201</v>
      </c>
      <c r="BA35" s="1">
        <v>17.592592592592499</v>
      </c>
      <c r="BB35" s="1">
        <v>11.5030674846625</v>
      </c>
      <c r="BC35" s="1">
        <v>34.7222222222222</v>
      </c>
      <c r="BD35" s="1">
        <v>22.189349112426001</v>
      </c>
      <c r="BE35" s="1">
        <v>25</v>
      </c>
      <c r="BF35" s="1">
        <v>22.992700729927002</v>
      </c>
      <c r="BG35" s="1">
        <v>48.846153846153797</v>
      </c>
      <c r="BH35" s="1">
        <v>40.225563909774401</v>
      </c>
      <c r="BI35" s="1">
        <v>23.305084745762699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62.206572769952999</v>
      </c>
      <c r="BP35" s="1">
        <v>68.386243386243294</v>
      </c>
      <c r="BQ35" s="1">
        <v>34.662576687116498</v>
      </c>
      <c r="BR35" s="1">
        <v>35.714285714285701</v>
      </c>
      <c r="BS35" s="1">
        <v>33.727810650887498</v>
      </c>
      <c r="BT35" s="1">
        <v>34</v>
      </c>
      <c r="BU35" s="1">
        <v>34.191176470588204</v>
      </c>
      <c r="BV35" s="1">
        <v>36.923076923076898</v>
      </c>
      <c r="BW35" s="1">
        <v>40.225563909774401</v>
      </c>
      <c r="BX35" s="1">
        <v>39.830508474576199</v>
      </c>
      <c r="BY35" s="1">
        <v>0</v>
      </c>
      <c r="BZ35" s="1">
        <v>0</v>
      </c>
      <c r="CA35" s="1">
        <v>0</v>
      </c>
      <c r="CB35" s="1">
        <v>0</v>
      </c>
      <c r="CC35" s="1">
        <v>0</v>
      </c>
      <c r="CD35" s="1">
        <v>73.826291079812194</v>
      </c>
      <c r="CE35" s="1">
        <v>72.486772486772395</v>
      </c>
      <c r="CF35" s="1">
        <v>70.858895705521405</v>
      </c>
      <c r="CG35" s="1">
        <v>72.420634920634896</v>
      </c>
      <c r="CH35" s="1">
        <v>50.887573964497001</v>
      </c>
      <c r="CI35" s="1">
        <v>56.3333333333333</v>
      </c>
      <c r="CJ35" s="1">
        <v>57.720588235294102</v>
      </c>
      <c r="CK35" s="1">
        <v>58.076923076923102</v>
      </c>
      <c r="CL35" s="1">
        <v>54.887218045112697</v>
      </c>
      <c r="CM35" s="1">
        <v>83.898305084745701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83.3333333333333</v>
      </c>
      <c r="CT35" s="1">
        <v>84.920634920634896</v>
      </c>
      <c r="CU35" s="1">
        <v>84.202453987730095</v>
      </c>
      <c r="CV35" s="1">
        <v>84.325396825396794</v>
      </c>
      <c r="CW35" s="1">
        <v>79.289940828402294</v>
      </c>
      <c r="CX35" s="1">
        <v>76</v>
      </c>
      <c r="CY35" s="1">
        <v>75</v>
      </c>
      <c r="CZ35" s="1">
        <v>73.846153846153797</v>
      </c>
      <c r="DA35" s="1">
        <v>77.443609022556302</v>
      </c>
      <c r="DB35" s="1">
        <v>80.084745762711805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57.1665438467207</v>
      </c>
      <c r="DI35" s="1">
        <v>47.548481522136797</v>
      </c>
      <c r="DJ35" s="1">
        <v>89.139261063743405</v>
      </c>
      <c r="DK35" s="1">
        <v>88.418246445497601</v>
      </c>
      <c r="DL35" s="1">
        <v>96.253746253746201</v>
      </c>
      <c r="DM35" s="1">
        <v>95.694022289766906</v>
      </c>
      <c r="DN35" s="1">
        <v>85.662898252826295</v>
      </c>
      <c r="DO35" s="1">
        <v>98.206967213114694</v>
      </c>
      <c r="DP35" s="1">
        <v>57.844129554655801</v>
      </c>
      <c r="DQ35" s="1">
        <v>56.763787721123798</v>
      </c>
      <c r="DR35" s="1">
        <v>0</v>
      </c>
      <c r="DS35" s="1">
        <v>0</v>
      </c>
      <c r="DT35" s="1">
        <v>0</v>
      </c>
      <c r="DU35" s="1">
        <v>0</v>
      </c>
      <c r="DV35" s="1">
        <v>0</v>
      </c>
      <c r="DW35" s="1">
        <v>16.599115696389099</v>
      </c>
      <c r="DX35" s="1">
        <v>20.691547749725501</v>
      </c>
      <c r="DY35" s="1">
        <v>17.7222898903775</v>
      </c>
      <c r="DZ35" s="1">
        <v>19.875592417061601</v>
      </c>
      <c r="EA35" s="1">
        <v>6.8431568431568399</v>
      </c>
      <c r="EB35" s="1">
        <v>10.5876393110435</v>
      </c>
      <c r="EC35" s="1">
        <v>13.412127440904399</v>
      </c>
      <c r="ED35" s="1">
        <v>17.5717213114754</v>
      </c>
      <c r="EE35" s="1">
        <v>2.8846153846153801</v>
      </c>
      <c r="EF35" s="1">
        <v>4.9427679500520201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35.519528371407503</v>
      </c>
      <c r="EM35" s="1">
        <v>36.2056348335162</v>
      </c>
      <c r="EN35" s="1">
        <v>35.749086479902502</v>
      </c>
      <c r="EO35" s="1">
        <v>30.924170616113699</v>
      </c>
      <c r="EP35" s="1">
        <v>22.0779220779221</v>
      </c>
      <c r="EQ35" s="1">
        <v>21.681864235055698</v>
      </c>
      <c r="ER35" s="1">
        <v>21.891058581706101</v>
      </c>
      <c r="ES35" s="1">
        <v>25.819672131147499</v>
      </c>
      <c r="ET35" s="1">
        <v>9.6659919028340102</v>
      </c>
      <c r="EU35" s="1">
        <v>28.876170655567101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</row>
    <row r="36" spans="1:156" ht="15">
      <c r="A36" s="11" t="s">
        <v>92</v>
      </c>
      <c r="B36" s="1" t="s">
        <v>566</v>
      </c>
      <c r="C36" s="11" t="s">
        <v>528</v>
      </c>
      <c r="D36" s="1">
        <v>42.394477886760299</v>
      </c>
      <c r="E36" s="1">
        <v>45.399243320719599</v>
      </c>
      <c r="F36" s="1">
        <v>0</v>
      </c>
      <c r="G36" s="1">
        <v>5.6451612903225801</v>
      </c>
      <c r="H36" s="1">
        <v>4.8042704626334496</v>
      </c>
      <c r="I36" s="1">
        <v>5.9183673469387701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41.290322580645103</v>
      </c>
      <c r="W36" s="1">
        <v>40.7473309608541</v>
      </c>
      <c r="X36" s="1">
        <v>29.183673469387699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60</v>
      </c>
      <c r="AL36" s="1">
        <v>57.829181494661903</v>
      </c>
      <c r="AM36" s="1">
        <v>33.061224489795897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70.806451612903203</v>
      </c>
      <c r="BA36" s="1">
        <v>67.793594306049798</v>
      </c>
      <c r="BB36" s="1">
        <v>59.387755102040799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16.7741935483871</v>
      </c>
      <c r="BP36" s="1">
        <v>19.039145907473301</v>
      </c>
      <c r="BQ36" s="1">
        <v>18.367346938775501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83.064516129032199</v>
      </c>
      <c r="CE36" s="1">
        <v>69.572953736654796</v>
      </c>
      <c r="CF36" s="1">
        <v>67.551020408163197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22.903225806451601</v>
      </c>
      <c r="CT36" s="1">
        <v>23.843416370106699</v>
      </c>
      <c r="CU36" s="1">
        <v>23.469387755102002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43.669959751189097</v>
      </c>
      <c r="DI36" s="1">
        <v>69.326025172553798</v>
      </c>
      <c r="DJ36" s="1">
        <v>48.015402843601798</v>
      </c>
      <c r="DK36" s="1">
        <v>0</v>
      </c>
      <c r="DL36" s="1">
        <v>0</v>
      </c>
      <c r="DM36" s="1">
        <v>0</v>
      </c>
      <c r="DN36" s="1">
        <v>0</v>
      </c>
      <c r="DO36" s="1">
        <v>0</v>
      </c>
      <c r="DP36" s="1">
        <v>0</v>
      </c>
      <c r="DQ36" s="1">
        <v>0</v>
      </c>
      <c r="DR36" s="1">
        <v>0</v>
      </c>
      <c r="DS36" s="1">
        <v>0</v>
      </c>
      <c r="DT36" s="1">
        <v>0</v>
      </c>
      <c r="DU36" s="1">
        <v>0</v>
      </c>
      <c r="DV36" s="1">
        <v>0</v>
      </c>
      <c r="DW36" s="1">
        <v>4.5188437614343204</v>
      </c>
      <c r="DX36" s="1">
        <v>3.7149817295980498</v>
      </c>
      <c r="DY36" s="1">
        <v>3.8210900473933598</v>
      </c>
      <c r="DZ36" s="1">
        <v>0</v>
      </c>
      <c r="EA36" s="1">
        <v>0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36.2056348335162</v>
      </c>
      <c r="EM36" s="1">
        <v>35.749086479902502</v>
      </c>
      <c r="EN36" s="1">
        <v>30.924170616113699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</row>
    <row r="37" spans="1:156" ht="15">
      <c r="A37" s="11" t="s">
        <v>93</v>
      </c>
      <c r="B37" s="1" t="s">
        <v>567</v>
      </c>
      <c r="C37" s="11" t="s">
        <v>568</v>
      </c>
      <c r="D37" s="1">
        <v>75.7989737634515</v>
      </c>
      <c r="E37" s="1">
        <v>73.939509318254494</v>
      </c>
      <c r="F37" s="1">
        <v>0</v>
      </c>
      <c r="G37" s="1">
        <v>92.322097378277107</v>
      </c>
      <c r="H37" s="1">
        <v>89.114391143911405</v>
      </c>
      <c r="I37" s="1">
        <v>81.730769230769198</v>
      </c>
      <c r="J37" s="1">
        <v>83.609958506224103</v>
      </c>
      <c r="K37" s="1">
        <v>80.045871559632999</v>
      </c>
      <c r="L37" s="1">
        <v>64.832535885167403</v>
      </c>
      <c r="M37" s="1">
        <v>73.857868020304494</v>
      </c>
      <c r="N37" s="1">
        <v>71.391752577319494</v>
      </c>
      <c r="O37" s="1">
        <v>69.4444444444444</v>
      </c>
      <c r="P37" s="1">
        <v>68.313953488372107</v>
      </c>
      <c r="Q37" s="1">
        <v>55.806451612903203</v>
      </c>
      <c r="R37" s="1">
        <v>56.696428571428498</v>
      </c>
      <c r="S37" s="1">
        <v>56.8965517241379</v>
      </c>
      <c r="T37" s="1">
        <v>74.390243902438996</v>
      </c>
      <c r="U37" s="1">
        <v>0</v>
      </c>
      <c r="V37" s="1">
        <v>84.456928838951299</v>
      </c>
      <c r="W37" s="1">
        <v>85.793357933579301</v>
      </c>
      <c r="X37" s="1">
        <v>82.5</v>
      </c>
      <c r="Y37" s="1">
        <v>81.950207468879597</v>
      </c>
      <c r="Z37" s="1">
        <v>81.880733944954102</v>
      </c>
      <c r="AA37" s="1">
        <v>76.794258373205693</v>
      </c>
      <c r="AB37" s="1">
        <v>71.827411167512594</v>
      </c>
      <c r="AC37" s="1">
        <v>69.329896907216394</v>
      </c>
      <c r="AD37" s="1">
        <v>57.828282828282802</v>
      </c>
      <c r="AE37" s="1">
        <v>46.220930232558104</v>
      </c>
      <c r="AF37" s="1">
        <v>36.129032258064498</v>
      </c>
      <c r="AG37" s="1">
        <v>45.089285714285701</v>
      </c>
      <c r="AH37" s="1">
        <v>23.563218390804501</v>
      </c>
      <c r="AI37" s="1">
        <v>64.634146341463406</v>
      </c>
      <c r="AJ37" s="1">
        <v>0</v>
      </c>
      <c r="AK37" s="1">
        <v>38.576779026217203</v>
      </c>
      <c r="AL37" s="1">
        <v>40.405904059040502</v>
      </c>
      <c r="AM37" s="1">
        <v>39.807692307692299</v>
      </c>
      <c r="AN37" s="1">
        <v>40.248962655601602</v>
      </c>
      <c r="AO37" s="1">
        <v>39.220183486238497</v>
      </c>
      <c r="AP37" s="1">
        <v>38.038277511961702</v>
      </c>
      <c r="AQ37" s="1">
        <v>36.548223350253799</v>
      </c>
      <c r="AR37" s="1">
        <v>37.371134020618499</v>
      </c>
      <c r="AS37" s="1">
        <v>39.646464646464601</v>
      </c>
      <c r="AT37" s="1">
        <v>40.406976744185997</v>
      </c>
      <c r="AU37" s="1">
        <v>39.677419354838698</v>
      </c>
      <c r="AV37" s="1">
        <v>41.517857142857103</v>
      </c>
      <c r="AW37" s="1">
        <v>50</v>
      </c>
      <c r="AX37" s="1">
        <v>50</v>
      </c>
      <c r="AY37" s="1">
        <v>0</v>
      </c>
      <c r="AZ37" s="1">
        <v>76.217228464419406</v>
      </c>
      <c r="BA37" s="1">
        <v>60.7011070110701</v>
      </c>
      <c r="BB37" s="1">
        <v>50.192307692307601</v>
      </c>
      <c r="BC37" s="1">
        <v>29.6680497925311</v>
      </c>
      <c r="BD37" s="1">
        <v>30.5045871559633</v>
      </c>
      <c r="BE37" s="1">
        <v>17.464114832535799</v>
      </c>
      <c r="BF37" s="1">
        <v>29.6954314720812</v>
      </c>
      <c r="BG37" s="1">
        <v>32.731958762886599</v>
      </c>
      <c r="BH37" s="1">
        <v>55.303030303030297</v>
      </c>
      <c r="BI37" s="1">
        <v>40.988372093023202</v>
      </c>
      <c r="BJ37" s="1">
        <v>43.5483870967741</v>
      </c>
      <c r="BK37" s="1">
        <v>29.910714285714199</v>
      </c>
      <c r="BL37" s="1">
        <v>12.068965517241301</v>
      </c>
      <c r="BM37" s="1">
        <v>23.780487804878</v>
      </c>
      <c r="BN37" s="1">
        <v>0</v>
      </c>
      <c r="BO37" s="1">
        <v>81.647940074906302</v>
      </c>
      <c r="BP37" s="1">
        <v>85.239852398523894</v>
      </c>
      <c r="BQ37" s="1">
        <v>80.769230769230703</v>
      </c>
      <c r="BR37" s="1">
        <v>73.651452282157607</v>
      </c>
      <c r="BS37" s="1">
        <v>72.935779816513701</v>
      </c>
      <c r="BT37" s="1">
        <v>67.7033492822966</v>
      </c>
      <c r="BU37" s="1">
        <v>67.512690355329894</v>
      </c>
      <c r="BV37" s="1">
        <v>31.958762886597899</v>
      </c>
      <c r="BW37" s="1">
        <v>34.090909090909101</v>
      </c>
      <c r="BX37" s="1">
        <v>33.430232558139501</v>
      </c>
      <c r="BY37" s="1">
        <v>33.225806451612897</v>
      </c>
      <c r="BZ37" s="1">
        <v>33.482142857142797</v>
      </c>
      <c r="CA37" s="1">
        <v>36.781609195402297</v>
      </c>
      <c r="CB37" s="1">
        <v>40.243902439024303</v>
      </c>
      <c r="CC37" s="1">
        <v>0</v>
      </c>
      <c r="CD37" s="1">
        <v>90.074906367041194</v>
      </c>
      <c r="CE37" s="1">
        <v>90.959409594095902</v>
      </c>
      <c r="CF37" s="1">
        <v>89.807692307692307</v>
      </c>
      <c r="CG37" s="1">
        <v>87.759336099585099</v>
      </c>
      <c r="CH37" s="1">
        <v>90.366972477064195</v>
      </c>
      <c r="CI37" s="1">
        <v>91.626794258373195</v>
      </c>
      <c r="CJ37" s="1">
        <v>87.5634517766497</v>
      </c>
      <c r="CK37" s="1">
        <v>92.783505154639101</v>
      </c>
      <c r="CL37" s="1">
        <v>47.2222222222222</v>
      </c>
      <c r="CM37" s="1">
        <v>40.406976744185997</v>
      </c>
      <c r="CN37" s="1">
        <v>59.0322580645161</v>
      </c>
      <c r="CO37" s="1">
        <v>25.446428571428498</v>
      </c>
      <c r="CP37" s="1">
        <v>45.402298850574702</v>
      </c>
      <c r="CQ37" s="1">
        <v>51.219512195121901</v>
      </c>
      <c r="CR37" s="1">
        <v>0</v>
      </c>
      <c r="CS37" s="1">
        <v>47.378277153558102</v>
      </c>
      <c r="CT37" s="1">
        <v>51.845018450184497</v>
      </c>
      <c r="CU37" s="1">
        <v>53.846153846153797</v>
      </c>
      <c r="CV37" s="1">
        <v>55.394190871369297</v>
      </c>
      <c r="CW37" s="1">
        <v>58.256880733944897</v>
      </c>
      <c r="CX37" s="1">
        <v>20.813397129186601</v>
      </c>
      <c r="CY37" s="1">
        <v>19.2893401015228</v>
      </c>
      <c r="CZ37" s="1">
        <v>20.360824742268001</v>
      </c>
      <c r="DA37" s="1">
        <v>20.4545454545454</v>
      </c>
      <c r="DB37" s="1">
        <v>20.639534883720899</v>
      </c>
      <c r="DC37" s="1">
        <v>19.677419354838701</v>
      </c>
      <c r="DD37" s="1">
        <v>25.8928571428571</v>
      </c>
      <c r="DE37" s="1">
        <v>39.080459770114899</v>
      </c>
      <c r="DF37" s="1">
        <v>40.8536585365853</v>
      </c>
      <c r="DG37" s="1">
        <v>0</v>
      </c>
      <c r="DH37" s="1">
        <v>97.254974207811301</v>
      </c>
      <c r="DI37" s="1">
        <v>93.724844493230805</v>
      </c>
      <c r="DJ37" s="1">
        <v>86.946812829882205</v>
      </c>
      <c r="DK37" s="1">
        <v>70.704976303317494</v>
      </c>
      <c r="DL37" s="1">
        <v>70.279720279720195</v>
      </c>
      <c r="DM37" s="1">
        <v>87.689969604863194</v>
      </c>
      <c r="DN37" s="1">
        <v>72.713257965056499</v>
      </c>
      <c r="DO37" s="1">
        <v>75.563524590163894</v>
      </c>
      <c r="DP37" s="1">
        <v>43.6740890688259</v>
      </c>
      <c r="DQ37" s="1">
        <v>36.680541103017603</v>
      </c>
      <c r="DR37" s="1">
        <v>22.0984759671746</v>
      </c>
      <c r="DS37" s="1">
        <v>40.936106983655201</v>
      </c>
      <c r="DT37" s="1">
        <v>35.530303030303003</v>
      </c>
      <c r="DU37" s="1">
        <v>43.171471927162301</v>
      </c>
      <c r="DV37" s="1">
        <v>0</v>
      </c>
      <c r="DW37" s="1">
        <v>35.795873249815699</v>
      </c>
      <c r="DX37" s="1">
        <v>46.560556165385997</v>
      </c>
      <c r="DY37" s="1">
        <v>42.123426715387701</v>
      </c>
      <c r="DZ37" s="1">
        <v>28.9395734597156</v>
      </c>
      <c r="EA37" s="1">
        <v>39.110889110889097</v>
      </c>
      <c r="EB37" s="1">
        <v>44.022289766970601</v>
      </c>
      <c r="EC37" s="1">
        <v>34.994861253853998</v>
      </c>
      <c r="ED37" s="1">
        <v>33.247950819672099</v>
      </c>
      <c r="EE37" s="1">
        <v>37.297570850202398</v>
      </c>
      <c r="EF37" s="1">
        <v>47.1904266389177</v>
      </c>
      <c r="EG37" s="1">
        <v>37.573270808909697</v>
      </c>
      <c r="EH37" s="1">
        <v>58.320950965824601</v>
      </c>
      <c r="EI37" s="1">
        <v>85.8333333333333</v>
      </c>
      <c r="EJ37" s="1">
        <v>42.716236722306498</v>
      </c>
      <c r="EK37" s="1">
        <v>0</v>
      </c>
      <c r="EL37" s="1">
        <v>84.690493736182702</v>
      </c>
      <c r="EM37" s="1">
        <v>85.400658616904494</v>
      </c>
      <c r="EN37" s="1">
        <v>85.891189606171295</v>
      </c>
      <c r="EO37" s="1">
        <v>90.284360189573405</v>
      </c>
      <c r="EP37" s="1">
        <v>85.714285714285694</v>
      </c>
      <c r="EQ37" s="1">
        <v>84.903748733535906</v>
      </c>
      <c r="ER37" s="1">
        <v>84.840698869475801</v>
      </c>
      <c r="ES37" s="1">
        <v>89.4467213114754</v>
      </c>
      <c r="ET37" s="1">
        <v>82.995951417004093</v>
      </c>
      <c r="EU37" s="1">
        <v>77.263267429760603</v>
      </c>
      <c r="EV37" s="1">
        <v>38.628370457209797</v>
      </c>
      <c r="EW37" s="1">
        <v>47.696879643387803</v>
      </c>
      <c r="EX37" s="1">
        <v>38.939393939393902</v>
      </c>
      <c r="EY37" s="1">
        <v>84.977238239757199</v>
      </c>
      <c r="EZ37" s="1">
        <v>0</v>
      </c>
    </row>
    <row r="38" spans="1:156" ht="15">
      <c r="A38" s="11" t="s">
        <v>94</v>
      </c>
      <c r="B38" s="1" t="s">
        <v>569</v>
      </c>
      <c r="C38" s="11" t="s">
        <v>528</v>
      </c>
      <c r="D38" s="1">
        <v>83.894075617691598</v>
      </c>
      <c r="E38" s="1">
        <v>77.968059652853995</v>
      </c>
      <c r="F38" s="1">
        <v>0</v>
      </c>
      <c r="G38" s="1">
        <v>99.292452830188594</v>
      </c>
      <c r="H38" s="1">
        <v>98.6979166666666</v>
      </c>
      <c r="I38" s="1">
        <v>98.633879781420703</v>
      </c>
      <c r="J38" s="1">
        <v>97.928994082840205</v>
      </c>
      <c r="K38" s="1">
        <v>97.586206896551701</v>
      </c>
      <c r="L38" s="1">
        <v>97.535211267605604</v>
      </c>
      <c r="M38" s="1">
        <v>96.014492753623102</v>
      </c>
      <c r="N38" s="1">
        <v>93.609022556390897</v>
      </c>
      <c r="O38" s="1">
        <v>85.546875</v>
      </c>
      <c r="P38" s="1">
        <v>88.942307692307594</v>
      </c>
      <c r="Q38" s="1">
        <v>80.978260869565204</v>
      </c>
      <c r="R38" s="1">
        <v>90.116279069767401</v>
      </c>
      <c r="S38" s="1">
        <v>96.341463414634106</v>
      </c>
      <c r="T38" s="1">
        <v>98.192771084337295</v>
      </c>
      <c r="U38" s="1">
        <v>0</v>
      </c>
      <c r="V38" s="1">
        <v>68.632075471698101</v>
      </c>
      <c r="W38" s="1">
        <v>65.8854166666666</v>
      </c>
      <c r="X38" s="1">
        <v>68.032786885245898</v>
      </c>
      <c r="Y38" s="1">
        <v>59.467455621301703</v>
      </c>
      <c r="Z38" s="1">
        <v>60.344827586206897</v>
      </c>
      <c r="AA38" s="1">
        <v>52.464788732394297</v>
      </c>
      <c r="AB38" s="1">
        <v>44.565217391304301</v>
      </c>
      <c r="AC38" s="1">
        <v>52.2556390977443</v>
      </c>
      <c r="AD38" s="1">
        <v>52.734375</v>
      </c>
      <c r="AE38" s="1">
        <v>59.134615384615302</v>
      </c>
      <c r="AF38" s="1">
        <v>73.369565217391298</v>
      </c>
      <c r="AG38" s="1">
        <v>68.023255813953398</v>
      </c>
      <c r="AH38" s="1">
        <v>87.195121951219505</v>
      </c>
      <c r="AI38" s="1">
        <v>40.963855421686702</v>
      </c>
      <c r="AJ38" s="1">
        <v>0</v>
      </c>
      <c r="AK38" s="1">
        <v>97.877358490565996</v>
      </c>
      <c r="AL38" s="1">
        <v>90.8854166666666</v>
      </c>
      <c r="AM38" s="1">
        <v>96.448087431693907</v>
      </c>
      <c r="AN38" s="1">
        <v>93.195266272189301</v>
      </c>
      <c r="AO38" s="1">
        <v>92.758620689655103</v>
      </c>
      <c r="AP38" s="1">
        <v>93.309859154929498</v>
      </c>
      <c r="AQ38" s="1">
        <v>97.463768115942003</v>
      </c>
      <c r="AR38" s="1">
        <v>99.248120300751793</v>
      </c>
      <c r="AS38" s="1">
        <v>97.65625</v>
      </c>
      <c r="AT38" s="1">
        <v>97.596153846153797</v>
      </c>
      <c r="AU38" s="1">
        <v>98.913043478260803</v>
      </c>
      <c r="AV38" s="1">
        <v>92.441860465116207</v>
      </c>
      <c r="AW38" s="1">
        <v>65.8536585365853</v>
      </c>
      <c r="AX38" s="1">
        <v>63.253012048192701</v>
      </c>
      <c r="AY38" s="1">
        <v>0</v>
      </c>
      <c r="AZ38" s="1">
        <v>76.650943396226396</v>
      </c>
      <c r="BA38" s="1">
        <v>65.8854166666666</v>
      </c>
      <c r="BB38" s="1">
        <v>77.322404371584696</v>
      </c>
      <c r="BC38" s="1">
        <v>65.976331360946702</v>
      </c>
      <c r="BD38" s="1">
        <v>60.344827586206897</v>
      </c>
      <c r="BE38" s="1">
        <v>77.816901408450704</v>
      </c>
      <c r="BF38" s="1">
        <v>92.391304347826093</v>
      </c>
      <c r="BG38" s="1">
        <v>86.090225563909698</v>
      </c>
      <c r="BH38" s="1">
        <v>46.484375</v>
      </c>
      <c r="BI38" s="1">
        <v>54.326923076923102</v>
      </c>
      <c r="BJ38" s="1">
        <v>65.760869565217405</v>
      </c>
      <c r="BK38" s="1">
        <v>93.604651162790702</v>
      </c>
      <c r="BL38" s="1">
        <v>31.097560975609699</v>
      </c>
      <c r="BM38" s="1">
        <v>40.361445783132503</v>
      </c>
      <c r="BN38" s="1">
        <v>0</v>
      </c>
      <c r="BO38" s="1">
        <v>82.311320754716903</v>
      </c>
      <c r="BP38" s="1">
        <v>73.1770833333333</v>
      </c>
      <c r="BQ38" s="1">
        <v>81.147540983606504</v>
      </c>
      <c r="BR38" s="1">
        <v>86.686390532544294</v>
      </c>
      <c r="BS38" s="1">
        <v>82.413793103448199</v>
      </c>
      <c r="BT38" s="1">
        <v>84.507042253521107</v>
      </c>
      <c r="BU38" s="1">
        <v>86.956521739130395</v>
      </c>
      <c r="BV38" s="1">
        <v>88.345864661654105</v>
      </c>
      <c r="BW38" s="1">
        <v>91.796875</v>
      </c>
      <c r="BX38" s="1">
        <v>76.923076923076906</v>
      </c>
      <c r="BY38" s="1">
        <v>64.130434782608603</v>
      </c>
      <c r="BZ38" s="1">
        <v>30.232558139534799</v>
      </c>
      <c r="CA38" s="1">
        <v>36.585365853658502</v>
      </c>
      <c r="CB38" s="1">
        <v>36.746987951807199</v>
      </c>
      <c r="CC38" s="1">
        <v>0</v>
      </c>
      <c r="CD38" s="1">
        <v>91.2735849056603</v>
      </c>
      <c r="CE38" s="1">
        <v>92.4479166666666</v>
      </c>
      <c r="CF38" s="1">
        <v>93.715846994535497</v>
      </c>
      <c r="CG38" s="1">
        <v>92.6035502958579</v>
      </c>
      <c r="CH38" s="1">
        <v>93.103448275862107</v>
      </c>
      <c r="CI38" s="1">
        <v>85.915492957746395</v>
      </c>
      <c r="CJ38" s="1">
        <v>84.782608695652101</v>
      </c>
      <c r="CK38" s="1">
        <v>86.842105263157904</v>
      </c>
      <c r="CL38" s="1">
        <v>73.046875</v>
      </c>
      <c r="CM38" s="1">
        <v>82.692307692307594</v>
      </c>
      <c r="CN38" s="1">
        <v>78.804347826086897</v>
      </c>
      <c r="CO38" s="1">
        <v>68.604651162790702</v>
      </c>
      <c r="CP38" s="1">
        <v>79.878048780487802</v>
      </c>
      <c r="CQ38" s="1">
        <v>82.530120481927696</v>
      </c>
      <c r="CR38" s="1">
        <v>0</v>
      </c>
      <c r="CS38" s="1">
        <v>59.669811320754697</v>
      </c>
      <c r="CT38" s="1">
        <v>59.6354166666666</v>
      </c>
      <c r="CU38" s="1">
        <v>52.732240437158403</v>
      </c>
      <c r="CV38" s="1">
        <v>51.775147928994102</v>
      </c>
      <c r="CW38" s="1">
        <v>65.517241379310306</v>
      </c>
      <c r="CX38" s="1">
        <v>67.957746478873204</v>
      </c>
      <c r="CY38" s="1">
        <v>86.231884057971001</v>
      </c>
      <c r="CZ38" s="1">
        <v>87.218045112781894</v>
      </c>
      <c r="DA38" s="1">
        <v>90.625</v>
      </c>
      <c r="DB38" s="1">
        <v>90.384615384615302</v>
      </c>
      <c r="DC38" s="1">
        <v>77.7173913043478</v>
      </c>
      <c r="DD38" s="1">
        <v>66.860465116279101</v>
      </c>
      <c r="DE38" s="1">
        <v>20.731707317073099</v>
      </c>
      <c r="DF38" s="1">
        <v>64.4578313253012</v>
      </c>
      <c r="DG38" s="1">
        <v>0</v>
      </c>
      <c r="DH38" s="1">
        <v>89.406779661016898</v>
      </c>
      <c r="DI38" s="1">
        <v>73.417489937797299</v>
      </c>
      <c r="DJ38" s="1">
        <v>52.314250913520098</v>
      </c>
      <c r="DK38" s="1">
        <v>97.719194312796205</v>
      </c>
      <c r="DL38" s="1">
        <v>90.559440559440503</v>
      </c>
      <c r="DM38" s="1">
        <v>62.563323201621102</v>
      </c>
      <c r="DN38" s="1">
        <v>72.0966084275436</v>
      </c>
      <c r="DO38" s="1">
        <v>74.2315573770491</v>
      </c>
      <c r="DP38" s="1">
        <v>71.406882591093094</v>
      </c>
      <c r="DQ38" s="1">
        <v>85.275754422476496</v>
      </c>
      <c r="DR38" s="1">
        <v>54.103165298944901</v>
      </c>
      <c r="DS38" s="1">
        <v>84.026745913818701</v>
      </c>
      <c r="DT38" s="1">
        <v>95.227272727272705</v>
      </c>
      <c r="DU38" s="1">
        <v>72.003034901365695</v>
      </c>
      <c r="DV38" s="1">
        <v>0</v>
      </c>
      <c r="DW38" s="1">
        <v>77.394988946204805</v>
      </c>
      <c r="DX38" s="1">
        <v>81.174533479692599</v>
      </c>
      <c r="DY38" s="1">
        <v>77.771010962241107</v>
      </c>
      <c r="DZ38" s="1">
        <v>64.069905213270104</v>
      </c>
      <c r="EA38" s="1">
        <v>82.967032967032907</v>
      </c>
      <c r="EB38" s="1">
        <v>78.064842958459906</v>
      </c>
      <c r="EC38" s="1">
        <v>96.865364850976306</v>
      </c>
      <c r="ED38" s="1">
        <v>98.104508196721298</v>
      </c>
      <c r="EE38" s="1">
        <v>91.346153846153797</v>
      </c>
      <c r="EF38" s="1">
        <v>80.697190426638898</v>
      </c>
      <c r="EG38" s="1">
        <v>66.764361078546301</v>
      </c>
      <c r="EH38" s="1">
        <v>76.300148588410096</v>
      </c>
      <c r="EI38" s="1">
        <v>42.196969696969703</v>
      </c>
      <c r="EJ38" s="1">
        <v>66.540212443095598</v>
      </c>
      <c r="EK38" s="1">
        <v>0</v>
      </c>
      <c r="EL38" s="1">
        <v>84.690493736182702</v>
      </c>
      <c r="EM38" s="1">
        <v>85.400658616904494</v>
      </c>
      <c r="EN38" s="1">
        <v>85.891189606171295</v>
      </c>
      <c r="EO38" s="1">
        <v>93.246445497630305</v>
      </c>
      <c r="EP38" s="1">
        <v>90.909090909090907</v>
      </c>
      <c r="EQ38" s="1">
        <v>90.2228976697061</v>
      </c>
      <c r="ER38" s="1">
        <v>97.995889003083207</v>
      </c>
      <c r="ES38" s="1">
        <v>98.258196721311407</v>
      </c>
      <c r="ET38" s="1">
        <v>95.850202429149803</v>
      </c>
      <c r="EU38" s="1">
        <v>95.889698231009305</v>
      </c>
      <c r="EV38" s="1">
        <v>98.358733880422093</v>
      </c>
      <c r="EW38" s="1">
        <v>94.9479940564635</v>
      </c>
      <c r="EX38" s="1">
        <v>91.818181818181799</v>
      </c>
      <c r="EY38" s="1">
        <v>93.171471927162301</v>
      </c>
      <c r="EZ38" s="1">
        <v>0</v>
      </c>
    </row>
    <row r="39" spans="1:156" ht="15">
      <c r="A39" s="11" t="s">
        <v>95</v>
      </c>
      <c r="B39" s="1" t="s">
        <v>570</v>
      </c>
      <c r="C39" s="11" t="s">
        <v>528</v>
      </c>
      <c r="D39" s="1">
        <v>39.373478617443503</v>
      </c>
      <c r="E39" s="1">
        <v>65.515135774397507</v>
      </c>
      <c r="F39" s="1">
        <v>0</v>
      </c>
      <c r="G39" s="1">
        <v>39.5161290322581</v>
      </c>
      <c r="H39" s="1">
        <v>43.75</v>
      </c>
      <c r="I39" s="1">
        <v>34.4444444444444</v>
      </c>
      <c r="J39" s="1">
        <v>4.1666666666666599</v>
      </c>
      <c r="K39" s="1">
        <v>4.6875</v>
      </c>
      <c r="L39" s="1">
        <v>4.8387096774193497</v>
      </c>
      <c r="M39" s="1">
        <v>5.1724137931034404</v>
      </c>
      <c r="N39" s="1">
        <v>5.1724137931034404</v>
      </c>
      <c r="O39" s="1">
        <v>1.92307692307692</v>
      </c>
      <c r="P39" s="1">
        <v>7.8947368421052602</v>
      </c>
      <c r="Q39" s="1">
        <v>16.6666666666666</v>
      </c>
      <c r="R39" s="1">
        <v>12.5</v>
      </c>
      <c r="S39" s="1">
        <v>26.923076923076898</v>
      </c>
      <c r="T39" s="1">
        <v>37.5</v>
      </c>
      <c r="U39" s="1">
        <v>38.8888888888888</v>
      </c>
      <c r="V39" s="1">
        <v>94.354838709677395</v>
      </c>
      <c r="W39" s="1">
        <v>88.392857142857096</v>
      </c>
      <c r="X39" s="1">
        <v>87.7777777777777</v>
      </c>
      <c r="Y39" s="1">
        <v>12.5</v>
      </c>
      <c r="Z39" s="1">
        <v>12.5</v>
      </c>
      <c r="AA39" s="1">
        <v>12.9032258064516</v>
      </c>
      <c r="AB39" s="1">
        <v>12.068965517241301</v>
      </c>
      <c r="AC39" s="1">
        <v>12.068965517241301</v>
      </c>
      <c r="AD39" s="1">
        <v>9.6153846153846096</v>
      </c>
      <c r="AE39" s="1">
        <v>10.5263157894736</v>
      </c>
      <c r="AF39" s="1">
        <v>13.3333333333333</v>
      </c>
      <c r="AG39" s="1">
        <v>25</v>
      </c>
      <c r="AH39" s="1">
        <v>38.461538461538403</v>
      </c>
      <c r="AI39" s="1">
        <v>41.6666666666666</v>
      </c>
      <c r="AJ39" s="1">
        <v>44.4444444444444</v>
      </c>
      <c r="AK39" s="1">
        <v>93.548387096774107</v>
      </c>
      <c r="AL39" s="1">
        <v>92.857142857142804</v>
      </c>
      <c r="AM39" s="1">
        <v>93.3333333333333</v>
      </c>
      <c r="AN39" s="1">
        <v>22.2222222222222</v>
      </c>
      <c r="AO39" s="1">
        <v>15.625</v>
      </c>
      <c r="AP39" s="1">
        <v>16.129032258064498</v>
      </c>
      <c r="AQ39" s="1">
        <v>15.517241379310301</v>
      </c>
      <c r="AR39" s="1">
        <v>17.241379310344801</v>
      </c>
      <c r="AS39" s="1">
        <v>17.307692307692299</v>
      </c>
      <c r="AT39" s="1">
        <v>15.789473684210501</v>
      </c>
      <c r="AU39" s="1">
        <v>23.3333333333333</v>
      </c>
      <c r="AV39" s="1">
        <v>33.3333333333333</v>
      </c>
      <c r="AW39" s="1">
        <v>92.307692307692307</v>
      </c>
      <c r="AX39" s="1">
        <v>50</v>
      </c>
      <c r="AY39" s="1">
        <v>94.4444444444444</v>
      </c>
      <c r="AZ39" s="1">
        <v>66.935483870967701</v>
      </c>
      <c r="BA39" s="1">
        <v>65.178571428571402</v>
      </c>
      <c r="BB39" s="1">
        <v>87.7777777777777</v>
      </c>
      <c r="BC39" s="1">
        <v>18.0555555555555</v>
      </c>
      <c r="BD39" s="1">
        <v>20.3125</v>
      </c>
      <c r="BE39" s="1">
        <v>24.193548387096701</v>
      </c>
      <c r="BF39" s="1">
        <v>29.310344827586199</v>
      </c>
      <c r="BG39" s="1">
        <v>18.965517241379299</v>
      </c>
      <c r="BH39" s="1">
        <v>38.461538461538403</v>
      </c>
      <c r="BI39" s="1">
        <v>34.210526315789402</v>
      </c>
      <c r="BJ39" s="1">
        <v>23.3333333333333</v>
      </c>
      <c r="BK39" s="1">
        <v>37.5</v>
      </c>
      <c r="BL39" s="1">
        <v>57.692307692307601</v>
      </c>
      <c r="BM39" s="1">
        <v>87.5</v>
      </c>
      <c r="BN39" s="1">
        <v>38.8888888888888</v>
      </c>
      <c r="BO39" s="1">
        <v>41.935483870967701</v>
      </c>
      <c r="BP39" s="1">
        <v>48.214285714285701</v>
      </c>
      <c r="BQ39" s="1">
        <v>48.8888888888888</v>
      </c>
      <c r="BR39" s="1">
        <v>11.1111111111111</v>
      </c>
      <c r="BS39" s="1">
        <v>12.5</v>
      </c>
      <c r="BT39" s="1">
        <v>17.7419354838709</v>
      </c>
      <c r="BU39" s="1">
        <v>17.241379310344801</v>
      </c>
      <c r="BV39" s="1">
        <v>22.413793103448199</v>
      </c>
      <c r="BW39" s="1">
        <v>23.076923076923102</v>
      </c>
      <c r="BX39" s="1">
        <v>21.052631578947299</v>
      </c>
      <c r="BY39" s="1">
        <v>26.6666666666666</v>
      </c>
      <c r="BZ39" s="1">
        <v>33.3333333333333</v>
      </c>
      <c r="CA39" s="1">
        <v>42.307692307692299</v>
      </c>
      <c r="CB39" s="1">
        <v>45.8333333333333</v>
      </c>
      <c r="CC39" s="1">
        <v>50</v>
      </c>
      <c r="CD39" s="1">
        <v>70.967741935483801</v>
      </c>
      <c r="CE39" s="1">
        <v>73.214285714285694</v>
      </c>
      <c r="CF39" s="1">
        <v>72.2222222222222</v>
      </c>
      <c r="CG39" s="1">
        <v>43.0555555555555</v>
      </c>
      <c r="CH39" s="1">
        <v>42.1875</v>
      </c>
      <c r="CI39" s="1">
        <v>41.935483870967701</v>
      </c>
      <c r="CJ39" s="1">
        <v>43.1034482758621</v>
      </c>
      <c r="CK39" s="1">
        <v>48.275862068965502</v>
      </c>
      <c r="CL39" s="1">
        <v>59.615384615384599</v>
      </c>
      <c r="CM39" s="1">
        <v>71.052631578947299</v>
      </c>
      <c r="CN39" s="1">
        <v>53.3333333333333</v>
      </c>
      <c r="CO39" s="1">
        <v>75</v>
      </c>
      <c r="CP39" s="1">
        <v>80.769230769230703</v>
      </c>
      <c r="CQ39" s="1">
        <v>95.8333333333333</v>
      </c>
      <c r="CR39" s="1">
        <v>83.3333333333333</v>
      </c>
      <c r="CS39" s="1">
        <v>93.548387096774107</v>
      </c>
      <c r="CT39" s="1">
        <v>95.535714285714207</v>
      </c>
      <c r="CU39" s="1">
        <v>94.4444444444444</v>
      </c>
      <c r="CV39" s="1">
        <v>40.2777777777777</v>
      </c>
      <c r="CW39" s="1">
        <v>82.8125</v>
      </c>
      <c r="CX39" s="1">
        <v>79.0322580645161</v>
      </c>
      <c r="CY39" s="1">
        <v>79.310344827586206</v>
      </c>
      <c r="CZ39" s="1">
        <v>84.482758620689594</v>
      </c>
      <c r="DA39" s="1">
        <v>73.076923076923094</v>
      </c>
      <c r="DB39" s="1">
        <v>78.947368421052602</v>
      </c>
      <c r="DC39" s="1">
        <v>80</v>
      </c>
      <c r="DD39" s="1">
        <v>54.1666666666666</v>
      </c>
      <c r="DE39" s="1">
        <v>76.923076923076906</v>
      </c>
      <c r="DF39" s="1">
        <v>83.3333333333333</v>
      </c>
      <c r="DG39" s="1">
        <v>83.3333333333333</v>
      </c>
      <c r="DH39" s="1">
        <v>52.192336035372101</v>
      </c>
      <c r="DI39" s="1">
        <v>34.888401024515098</v>
      </c>
      <c r="DJ39" s="1">
        <v>51.705237515225299</v>
      </c>
      <c r="DK39" s="1">
        <v>24.5556872037914</v>
      </c>
      <c r="DL39" s="1">
        <v>35.314685314685299</v>
      </c>
      <c r="DM39" s="1">
        <v>13.424518743667599</v>
      </c>
      <c r="DN39" s="1">
        <v>15.467625899280501</v>
      </c>
      <c r="DO39" s="1">
        <v>33.657786885245898</v>
      </c>
      <c r="DP39" s="1">
        <v>39.524291497975703</v>
      </c>
      <c r="DQ39" s="1">
        <v>48.335067637877202</v>
      </c>
      <c r="DR39" s="1">
        <v>62.778429073856898</v>
      </c>
      <c r="DS39" s="1">
        <v>13.447251114413101</v>
      </c>
      <c r="DT39" s="1">
        <v>17.1969696969696</v>
      </c>
      <c r="DU39" s="1">
        <v>10.546282245826999</v>
      </c>
      <c r="DV39" s="1">
        <v>4.4915254237288096</v>
      </c>
      <c r="DW39" s="1">
        <v>74.263080324244598</v>
      </c>
      <c r="DX39" s="1">
        <v>71.5148188803512</v>
      </c>
      <c r="DY39" s="1">
        <v>74.847746650426302</v>
      </c>
      <c r="DZ39" s="1">
        <v>74.200236966824605</v>
      </c>
      <c r="EA39" s="1">
        <v>86.863136863136802</v>
      </c>
      <c r="EB39" s="1">
        <v>87.2847011144883</v>
      </c>
      <c r="EC39" s="1">
        <v>89.260020554984493</v>
      </c>
      <c r="ED39" s="1">
        <v>26.485655737704899</v>
      </c>
      <c r="EE39" s="1">
        <v>58.147773279352201</v>
      </c>
      <c r="EF39" s="1">
        <v>64.4640998959417</v>
      </c>
      <c r="EG39" s="1">
        <v>29.601406799531102</v>
      </c>
      <c r="EH39" s="1">
        <v>36.181277860326801</v>
      </c>
      <c r="EI39" s="1">
        <v>85.681818181818102</v>
      </c>
      <c r="EJ39" s="1">
        <v>81.714719271623593</v>
      </c>
      <c r="EK39" s="1">
        <v>89.915254237288096</v>
      </c>
      <c r="EL39" s="1">
        <v>82.682387619749406</v>
      </c>
      <c r="EM39" s="1">
        <v>78.887669227954603</v>
      </c>
      <c r="EN39" s="1">
        <v>84.409257003654105</v>
      </c>
      <c r="EO39" s="1">
        <v>30.924170616113699</v>
      </c>
      <c r="EP39" s="1">
        <v>22.0779220779221</v>
      </c>
      <c r="EQ39" s="1">
        <v>21.681864235055698</v>
      </c>
      <c r="ER39" s="1">
        <v>21.891058581706101</v>
      </c>
      <c r="ES39" s="1">
        <v>25.819672131147499</v>
      </c>
      <c r="ET39" s="1">
        <v>16.8522267206477</v>
      </c>
      <c r="EU39" s="1">
        <v>28.876170655567101</v>
      </c>
      <c r="EV39" s="1">
        <v>38.628370457209797</v>
      </c>
      <c r="EW39" s="1">
        <v>18.4992570579494</v>
      </c>
      <c r="EX39" s="1">
        <v>38.939393939393902</v>
      </c>
      <c r="EY39" s="1">
        <v>40.819423368740502</v>
      </c>
      <c r="EZ39" s="1">
        <v>41.610169491525397</v>
      </c>
    </row>
    <row r="40" spans="1:156" ht="15">
      <c r="A40" s="11" t="s">
        <v>96</v>
      </c>
      <c r="B40" s="1" t="s">
        <v>571</v>
      </c>
      <c r="C40" s="11" t="s">
        <v>528</v>
      </c>
      <c r="D40" s="1">
        <v>53.091871811931597</v>
      </c>
      <c r="E40" s="1">
        <v>51.619487179487102</v>
      </c>
      <c r="F40" s="1">
        <v>0</v>
      </c>
      <c r="G40" s="1">
        <v>76.347305389221503</v>
      </c>
      <c r="H40" s="1">
        <v>71</v>
      </c>
      <c r="I40" s="1">
        <v>61.567164179104402</v>
      </c>
      <c r="J40" s="1">
        <v>47.033898305084698</v>
      </c>
      <c r="K40" s="1">
        <v>46.190476190476097</v>
      </c>
      <c r="L40" s="1">
        <v>33.1683168316831</v>
      </c>
      <c r="M40" s="1">
        <v>22.727272727272702</v>
      </c>
      <c r="N40" s="1">
        <v>15.656565656565601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64.371257485029901</v>
      </c>
      <c r="W40" s="1">
        <v>70.3333333333333</v>
      </c>
      <c r="X40" s="1">
        <v>66.044776119402897</v>
      </c>
      <c r="Y40" s="1">
        <v>59.745762711864401</v>
      </c>
      <c r="Z40" s="1">
        <v>63.3333333333333</v>
      </c>
      <c r="AA40" s="1">
        <v>61.881188118811799</v>
      </c>
      <c r="AB40" s="1">
        <v>17.6767676767676</v>
      </c>
      <c r="AC40" s="1">
        <v>19.6969696969696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55.389221556886199</v>
      </c>
      <c r="AL40" s="1">
        <v>56.6666666666666</v>
      </c>
      <c r="AM40" s="1">
        <v>52.611940298507399</v>
      </c>
      <c r="AN40" s="1">
        <v>51.271186440677901</v>
      </c>
      <c r="AO40" s="1">
        <v>53.809523809523803</v>
      </c>
      <c r="AP40" s="1">
        <v>53.465346534653399</v>
      </c>
      <c r="AQ40" s="1">
        <v>53.030303030303003</v>
      </c>
      <c r="AR40" s="1">
        <v>58.080808080808097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18.862275449101698</v>
      </c>
      <c r="BA40" s="1">
        <v>5</v>
      </c>
      <c r="BB40" s="1">
        <v>15.2985074626865</v>
      </c>
      <c r="BC40" s="1">
        <v>25</v>
      </c>
      <c r="BD40" s="1">
        <v>30.952380952380899</v>
      </c>
      <c r="BE40" s="1">
        <v>32.178217821782098</v>
      </c>
      <c r="BF40" s="1">
        <v>20.707070707070699</v>
      </c>
      <c r="BG40" s="1">
        <v>17.6767676767676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41.616766467065801</v>
      </c>
      <c r="BP40" s="1">
        <v>52</v>
      </c>
      <c r="BQ40" s="1">
        <v>58.208955223880601</v>
      </c>
      <c r="BR40" s="1">
        <v>76.694915254237202</v>
      </c>
      <c r="BS40" s="1">
        <v>49.047619047619001</v>
      </c>
      <c r="BT40" s="1">
        <v>22.277227722772199</v>
      </c>
      <c r="BU40" s="1">
        <v>22.727272727272702</v>
      </c>
      <c r="BV40" s="1">
        <v>26.767676767676701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83.233532934131702</v>
      </c>
      <c r="CE40" s="1">
        <v>85.3333333333333</v>
      </c>
      <c r="CF40" s="1">
        <v>84.701492537313399</v>
      </c>
      <c r="CG40" s="1">
        <v>86.016949152542296</v>
      </c>
      <c r="CH40" s="1">
        <v>90.952380952380906</v>
      </c>
      <c r="CI40" s="1">
        <v>80.693069306930695</v>
      </c>
      <c r="CJ40" s="1">
        <v>96.464646464646407</v>
      </c>
      <c r="CK40" s="1">
        <v>96.464646464646407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52.694610778443099</v>
      </c>
      <c r="CT40" s="1">
        <v>61.6666666666666</v>
      </c>
      <c r="CU40" s="1">
        <v>60.074626865671597</v>
      </c>
      <c r="CV40" s="1">
        <v>80.084745762711805</v>
      </c>
      <c r="CW40" s="1">
        <v>63.3333333333333</v>
      </c>
      <c r="CX40" s="1">
        <v>64.356435643564296</v>
      </c>
      <c r="CY40" s="1">
        <v>41.919191919191903</v>
      </c>
      <c r="CZ40" s="1">
        <v>25.252525252525199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64.814814814814795</v>
      </c>
      <c r="DI40" s="1">
        <v>67.307692307692307</v>
      </c>
      <c r="DJ40" s="1">
        <v>63.461538461538403</v>
      </c>
      <c r="DK40" s="1">
        <v>46</v>
      </c>
      <c r="DL40" s="1">
        <v>45.238095238095198</v>
      </c>
      <c r="DM40" s="1">
        <v>30.952380952380899</v>
      </c>
      <c r="DN40" s="1">
        <v>37.5</v>
      </c>
      <c r="DO40" s="1">
        <v>34.210526315789402</v>
      </c>
      <c r="DP40" s="1">
        <v>0</v>
      </c>
      <c r="DQ40" s="1">
        <v>0</v>
      </c>
      <c r="DR40" s="1">
        <v>0</v>
      </c>
      <c r="DS40" s="1">
        <v>0</v>
      </c>
      <c r="DT40" s="1">
        <v>0</v>
      </c>
      <c r="DU40" s="1">
        <v>0</v>
      </c>
      <c r="DV40" s="1">
        <v>0</v>
      </c>
      <c r="DW40" s="1">
        <v>31.481481481481399</v>
      </c>
      <c r="DX40" s="1">
        <v>9.6153846153846096</v>
      </c>
      <c r="DY40" s="1">
        <v>1.92307692307692</v>
      </c>
      <c r="DZ40" s="1">
        <v>46</v>
      </c>
      <c r="EA40" s="1">
        <v>30.952380952380899</v>
      </c>
      <c r="EB40" s="1">
        <v>21.428571428571399</v>
      </c>
      <c r="EC40" s="1">
        <v>22.5</v>
      </c>
      <c r="ED40" s="1">
        <v>44.736842105263101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22.2222222222222</v>
      </c>
      <c r="EM40" s="1">
        <v>30.769230769230699</v>
      </c>
      <c r="EN40" s="1">
        <v>28.846153846153801</v>
      </c>
      <c r="EO40" s="1">
        <v>28</v>
      </c>
      <c r="EP40" s="1">
        <v>16.6666666666666</v>
      </c>
      <c r="EQ40" s="1">
        <v>11.9047619047619</v>
      </c>
      <c r="ER40" s="1">
        <v>5</v>
      </c>
      <c r="ES40" s="1">
        <v>5.2631578947368398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</row>
    <row r="41" spans="1:156" ht="15">
      <c r="A41" s="11" t="s">
        <v>98</v>
      </c>
      <c r="B41" s="1" t="s">
        <v>572</v>
      </c>
      <c r="C41" s="11" t="s">
        <v>548</v>
      </c>
      <c r="D41" s="1">
        <v>76.871769094266398</v>
      </c>
      <c r="E41" s="1">
        <v>74.203228096618901</v>
      </c>
      <c r="F41" s="1">
        <v>0</v>
      </c>
      <c r="G41" s="1">
        <v>86.063218390804593</v>
      </c>
      <c r="H41" s="1">
        <v>70.895522388059703</v>
      </c>
      <c r="I41" s="1">
        <v>26.984126984126899</v>
      </c>
      <c r="J41" s="1">
        <v>68.773946360153204</v>
      </c>
      <c r="K41" s="1">
        <v>61.320754716981099</v>
      </c>
      <c r="L41" s="1">
        <v>60.884353741496597</v>
      </c>
      <c r="M41" s="1">
        <v>57.6086956521739</v>
      </c>
      <c r="N41" s="1">
        <v>56.106870229007598</v>
      </c>
      <c r="O41" s="1">
        <v>39.919354838709602</v>
      </c>
      <c r="P41" s="1">
        <v>45.726495726495699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74.281609195402297</v>
      </c>
      <c r="W41" s="1">
        <v>75.074626865671604</v>
      </c>
      <c r="X41" s="1">
        <v>0.476190476190476</v>
      </c>
      <c r="Y41" s="1">
        <v>52.107279693486497</v>
      </c>
      <c r="Z41" s="1">
        <v>37.735849056603698</v>
      </c>
      <c r="AA41" s="1">
        <v>41.496598639455698</v>
      </c>
      <c r="AB41" s="1">
        <v>38.043478260869499</v>
      </c>
      <c r="AC41" s="1">
        <v>43.129770992366403</v>
      </c>
      <c r="AD41" s="1">
        <v>20.967741935483801</v>
      </c>
      <c r="AE41" s="1">
        <v>23.9316239316239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72.413793103448199</v>
      </c>
      <c r="AL41" s="1">
        <v>75.820895522388099</v>
      </c>
      <c r="AM41" s="1">
        <v>78.095238095238102</v>
      </c>
      <c r="AN41" s="1">
        <v>76.628352490421406</v>
      </c>
      <c r="AO41" s="1">
        <v>68.867924528301799</v>
      </c>
      <c r="AP41" s="1">
        <v>68.027210884353707</v>
      </c>
      <c r="AQ41" s="1">
        <v>65.579710144927503</v>
      </c>
      <c r="AR41" s="1">
        <v>68.320610687022906</v>
      </c>
      <c r="AS41" s="1">
        <v>33.870967741935402</v>
      </c>
      <c r="AT41" s="1">
        <v>34.615384615384599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79.454022988505699</v>
      </c>
      <c r="BA41" s="1">
        <v>81.044776119402897</v>
      </c>
      <c r="BB41" s="1">
        <v>59.523809523809497</v>
      </c>
      <c r="BC41" s="1">
        <v>52.298850574712603</v>
      </c>
      <c r="BD41" s="1">
        <v>22.3270440251572</v>
      </c>
      <c r="BE41" s="1">
        <v>3.7414965986394502</v>
      </c>
      <c r="BF41" s="1">
        <v>11.9565217391304</v>
      </c>
      <c r="BG41" s="1">
        <v>27.862595419847299</v>
      </c>
      <c r="BH41" s="1">
        <v>22.9838709677419</v>
      </c>
      <c r="BI41" s="1">
        <v>4.7008547008547001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O41" s="1">
        <v>81.752873563218301</v>
      </c>
      <c r="BP41" s="1">
        <v>40.746268656716403</v>
      </c>
      <c r="BQ41" s="1">
        <v>42.2222222222222</v>
      </c>
      <c r="BR41" s="1">
        <v>43.295019157088099</v>
      </c>
      <c r="BS41" s="1">
        <v>41.823899371069103</v>
      </c>
      <c r="BT41" s="1">
        <v>44.557823129251702</v>
      </c>
      <c r="BU41" s="1">
        <v>44.927536231884098</v>
      </c>
      <c r="BV41" s="1">
        <v>46.564885496183201</v>
      </c>
      <c r="BW41" s="1">
        <v>47.177419354838698</v>
      </c>
      <c r="BX41" s="1">
        <v>47.8632478632478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88.793103448275801</v>
      </c>
      <c r="CE41" s="1">
        <v>80.895522388059703</v>
      </c>
      <c r="CF41" s="1">
        <v>49.365079365079303</v>
      </c>
      <c r="CG41" s="1">
        <v>49.616858237547802</v>
      </c>
      <c r="CH41" s="1">
        <v>23.584905660377299</v>
      </c>
      <c r="CI41" s="1">
        <v>25.850340136054399</v>
      </c>
      <c r="CJ41" s="1">
        <v>23.188405797101399</v>
      </c>
      <c r="CK41" s="1">
        <v>25.5725190839694</v>
      </c>
      <c r="CL41" s="1">
        <v>15.322580645161199</v>
      </c>
      <c r="CM41" s="1">
        <v>18.3760683760683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94.109195402298795</v>
      </c>
      <c r="CT41" s="1">
        <v>94.776119402985103</v>
      </c>
      <c r="CU41" s="1">
        <v>56.031746031746003</v>
      </c>
      <c r="CV41" s="1">
        <v>58.620689655172399</v>
      </c>
      <c r="CW41" s="1">
        <v>61.635220125786098</v>
      </c>
      <c r="CX41" s="1">
        <v>65.306122448979494</v>
      </c>
      <c r="CY41" s="1">
        <v>65.579710144927503</v>
      </c>
      <c r="CZ41" s="1">
        <v>67.557251908396907</v>
      </c>
      <c r="DA41" s="1">
        <v>66.129032258064498</v>
      </c>
      <c r="DB41" s="1">
        <v>63.675213675213598</v>
      </c>
      <c r="DC41" s="1">
        <v>0</v>
      </c>
      <c r="DD41" s="1">
        <v>0</v>
      </c>
      <c r="DE41" s="1">
        <v>0</v>
      </c>
      <c r="DF41" s="1">
        <v>0</v>
      </c>
      <c r="DG41" s="1">
        <v>0</v>
      </c>
      <c r="DH41" s="1">
        <v>77.542372881355902</v>
      </c>
      <c r="DI41" s="1">
        <v>82.857665568971797</v>
      </c>
      <c r="DJ41" s="1">
        <v>79.882257409662998</v>
      </c>
      <c r="DK41" s="1">
        <v>77.340047393364898</v>
      </c>
      <c r="DL41" s="1">
        <v>66.483516483516397</v>
      </c>
      <c r="DM41" s="1">
        <v>53.242147922998903</v>
      </c>
      <c r="DN41" s="1">
        <v>49.897225077081103</v>
      </c>
      <c r="DO41" s="1">
        <v>32.018442622950801</v>
      </c>
      <c r="DP41" s="1">
        <v>30.617408906882499</v>
      </c>
      <c r="DQ41" s="1">
        <v>34.911550468262199</v>
      </c>
      <c r="DR41" s="1">
        <v>0</v>
      </c>
      <c r="DS41" s="1">
        <v>0</v>
      </c>
      <c r="DT41" s="1">
        <v>0</v>
      </c>
      <c r="DU41" s="1">
        <v>0</v>
      </c>
      <c r="DV41" s="1">
        <v>0</v>
      </c>
      <c r="DW41" s="1">
        <v>25.4421518054532</v>
      </c>
      <c r="DX41" s="1">
        <v>24.862788144895699</v>
      </c>
      <c r="DY41" s="1">
        <v>6.1916362159967502</v>
      </c>
      <c r="DZ41" s="1">
        <v>6.1907582938388597</v>
      </c>
      <c r="EA41" s="1">
        <v>5.2447552447552397</v>
      </c>
      <c r="EB41" s="1">
        <v>6.7375886524822697</v>
      </c>
      <c r="EC41" s="1">
        <v>7.2456320657759496</v>
      </c>
      <c r="ED41" s="1">
        <v>7.9405737704917998</v>
      </c>
      <c r="EE41" s="1">
        <v>9.5647773279352197</v>
      </c>
      <c r="EF41" s="1">
        <v>12.1227887617065</v>
      </c>
      <c r="EG41" s="1">
        <v>0</v>
      </c>
      <c r="EH41" s="1">
        <v>0</v>
      </c>
      <c r="EI41" s="1">
        <v>0</v>
      </c>
      <c r="EJ41" s="1">
        <v>0</v>
      </c>
      <c r="EK41" s="1">
        <v>0</v>
      </c>
      <c r="EL41" s="1">
        <v>84.690493736182702</v>
      </c>
      <c r="EM41" s="1">
        <v>82.381997804610293</v>
      </c>
      <c r="EN41" s="1">
        <v>35.749086479902502</v>
      </c>
      <c r="EO41" s="1">
        <v>30.924170616113699</v>
      </c>
      <c r="EP41" s="1">
        <v>22.0779220779221</v>
      </c>
      <c r="EQ41" s="1">
        <v>21.681864235055698</v>
      </c>
      <c r="ER41" s="1">
        <v>21.891058581706101</v>
      </c>
      <c r="ES41" s="1">
        <v>25.819672131147499</v>
      </c>
      <c r="ET41" s="1">
        <v>33.350202429149803</v>
      </c>
      <c r="EU41" s="1">
        <v>28.876170655567101</v>
      </c>
      <c r="EV41" s="1">
        <v>0</v>
      </c>
      <c r="EW41" s="1">
        <v>0</v>
      </c>
      <c r="EX41" s="1">
        <v>0</v>
      </c>
      <c r="EY41" s="1">
        <v>0</v>
      </c>
      <c r="EZ41" s="1">
        <v>0</v>
      </c>
    </row>
    <row r="42" spans="1:156" ht="15">
      <c r="A42" s="11" t="s">
        <v>100</v>
      </c>
      <c r="B42" s="1" t="s">
        <v>573</v>
      </c>
      <c r="C42" s="11" t="s">
        <v>528</v>
      </c>
      <c r="D42" s="1">
        <v>42.269424335688498</v>
      </c>
      <c r="E42" s="1">
        <v>69.714683487130003</v>
      </c>
      <c r="F42" s="1">
        <v>0</v>
      </c>
      <c r="G42" s="1">
        <v>78.970588235294102</v>
      </c>
      <c r="H42" s="1">
        <v>68.694362017804096</v>
      </c>
      <c r="I42" s="1">
        <v>67.530487804878007</v>
      </c>
      <c r="J42" s="1">
        <v>89.739413680781695</v>
      </c>
      <c r="K42" s="1">
        <v>68.855218855218794</v>
      </c>
      <c r="L42" s="1">
        <v>84.343434343434296</v>
      </c>
      <c r="M42" s="1">
        <v>87.842465753424605</v>
      </c>
      <c r="N42" s="1">
        <v>93.462897526501706</v>
      </c>
      <c r="O42" s="1">
        <v>95.036764705882305</v>
      </c>
      <c r="P42" s="1">
        <v>94.696969696969703</v>
      </c>
      <c r="Q42" s="1">
        <v>95.859872611464894</v>
      </c>
      <c r="R42" s="1">
        <v>98.421052631578902</v>
      </c>
      <c r="S42" s="1">
        <v>99.3333333333333</v>
      </c>
      <c r="T42" s="1">
        <v>99.324324324324294</v>
      </c>
      <c r="U42" s="1">
        <v>0</v>
      </c>
      <c r="V42" s="1">
        <v>95.441176470588204</v>
      </c>
      <c r="W42" s="1">
        <v>96.290801186943597</v>
      </c>
      <c r="X42" s="1">
        <v>98.018292682926798</v>
      </c>
      <c r="Y42" s="1">
        <v>98.534201954397304</v>
      </c>
      <c r="Z42" s="1">
        <v>96.801346801346796</v>
      </c>
      <c r="AA42" s="1">
        <v>97.811447811447806</v>
      </c>
      <c r="AB42" s="1">
        <v>97.431506849315099</v>
      </c>
      <c r="AC42" s="1">
        <v>98.763250883392203</v>
      </c>
      <c r="AD42" s="1">
        <v>99.448529411764696</v>
      </c>
      <c r="AE42" s="1">
        <v>99.747474747474698</v>
      </c>
      <c r="AF42" s="1">
        <v>99.044585987261101</v>
      </c>
      <c r="AG42" s="1">
        <v>88.947368421052602</v>
      </c>
      <c r="AH42" s="1">
        <v>98</v>
      </c>
      <c r="AI42" s="1">
        <v>97.972972972972897</v>
      </c>
      <c r="AJ42" s="1">
        <v>0</v>
      </c>
      <c r="AK42" s="1">
        <v>95</v>
      </c>
      <c r="AL42" s="1">
        <v>95.400593471810097</v>
      </c>
      <c r="AM42" s="1">
        <v>95.884146341463406</v>
      </c>
      <c r="AN42" s="1">
        <v>97.882736156351697</v>
      </c>
      <c r="AO42" s="1">
        <v>97.643097643097605</v>
      </c>
      <c r="AP42" s="1">
        <v>97.306397306397301</v>
      </c>
      <c r="AQ42" s="1">
        <v>97.089041095890394</v>
      </c>
      <c r="AR42" s="1">
        <v>96.819787985865702</v>
      </c>
      <c r="AS42" s="1">
        <v>87.867647058823493</v>
      </c>
      <c r="AT42" s="1">
        <v>85.353535353535307</v>
      </c>
      <c r="AU42" s="1">
        <v>85.668789808917197</v>
      </c>
      <c r="AV42" s="1">
        <v>88.947368421052602</v>
      </c>
      <c r="AW42" s="1">
        <v>48.6666666666666</v>
      </c>
      <c r="AX42" s="1">
        <v>49.324324324324301</v>
      </c>
      <c r="AY42" s="1">
        <v>0</v>
      </c>
      <c r="AZ42" s="1">
        <v>73.970588235294102</v>
      </c>
      <c r="BA42" s="1">
        <v>77.596439169139401</v>
      </c>
      <c r="BB42" s="1">
        <v>62.957317073170699</v>
      </c>
      <c r="BC42" s="1">
        <v>99.837133550488602</v>
      </c>
      <c r="BD42" s="1">
        <v>98.821548821548802</v>
      </c>
      <c r="BE42" s="1">
        <v>98.148148148148096</v>
      </c>
      <c r="BF42" s="1">
        <v>99.143835616438295</v>
      </c>
      <c r="BG42" s="1">
        <v>97.703180212014104</v>
      </c>
      <c r="BH42" s="1">
        <v>86.213235294117595</v>
      </c>
      <c r="BI42" s="1">
        <v>81.060606060606105</v>
      </c>
      <c r="BJ42" s="1">
        <v>93.949044585987195</v>
      </c>
      <c r="BK42" s="1">
        <v>87.894736842105203</v>
      </c>
      <c r="BL42" s="1">
        <v>84.6666666666666</v>
      </c>
      <c r="BM42" s="1">
        <v>99.324324324324294</v>
      </c>
      <c r="BN42" s="1">
        <v>0</v>
      </c>
      <c r="BO42" s="1">
        <v>85.882352941176407</v>
      </c>
      <c r="BP42" s="1">
        <v>91.394658753709194</v>
      </c>
      <c r="BQ42" s="1">
        <v>94.969512195121894</v>
      </c>
      <c r="BR42" s="1">
        <v>95.765472312703494</v>
      </c>
      <c r="BS42" s="1">
        <v>89.730639730639695</v>
      </c>
      <c r="BT42" s="1">
        <v>97.811447811447806</v>
      </c>
      <c r="BU42" s="1">
        <v>91.438356164383507</v>
      </c>
      <c r="BV42" s="1">
        <v>93.286219081272094</v>
      </c>
      <c r="BW42" s="1">
        <v>82.720588235294102</v>
      </c>
      <c r="BX42" s="1">
        <v>80.303030303030297</v>
      </c>
      <c r="BY42" s="1">
        <v>78.980891719745202</v>
      </c>
      <c r="BZ42" s="1">
        <v>81.578947368421098</v>
      </c>
      <c r="CA42" s="1">
        <v>83.3333333333333</v>
      </c>
      <c r="CB42" s="1">
        <v>85.810810810810807</v>
      </c>
      <c r="CC42" s="1">
        <v>0</v>
      </c>
      <c r="CD42" s="1">
        <v>57.205882352941103</v>
      </c>
      <c r="CE42" s="1">
        <v>59.198813056379798</v>
      </c>
      <c r="CF42" s="1">
        <v>68.902439024390205</v>
      </c>
      <c r="CG42" s="1">
        <v>95.2768729641693</v>
      </c>
      <c r="CH42" s="1">
        <v>90.067340067340098</v>
      </c>
      <c r="CI42" s="1">
        <v>89.562289562289493</v>
      </c>
      <c r="CJ42" s="1">
        <v>89.212328767123196</v>
      </c>
      <c r="CK42" s="1">
        <v>89.399293286219105</v>
      </c>
      <c r="CL42" s="1">
        <v>89.889705882352899</v>
      </c>
      <c r="CM42" s="1">
        <v>73.484848484848399</v>
      </c>
      <c r="CN42" s="1">
        <v>85.031847133757907</v>
      </c>
      <c r="CO42" s="1">
        <v>73.157894736842096</v>
      </c>
      <c r="CP42" s="1">
        <v>88.6666666666666</v>
      </c>
      <c r="CQ42" s="1">
        <v>89.864864864864799</v>
      </c>
      <c r="CR42" s="1">
        <v>0</v>
      </c>
      <c r="CS42" s="1">
        <v>81.764705882352899</v>
      </c>
      <c r="CT42" s="1">
        <v>82.344213649851596</v>
      </c>
      <c r="CU42" s="1">
        <v>83.536585365853597</v>
      </c>
      <c r="CV42" s="1">
        <v>95.2768729641693</v>
      </c>
      <c r="CW42" s="1">
        <v>83.838383838383805</v>
      </c>
      <c r="CX42" s="1">
        <v>95.959595959595902</v>
      </c>
      <c r="CY42" s="1">
        <v>83.732876712328704</v>
      </c>
      <c r="CZ42" s="1">
        <v>85.689045936395701</v>
      </c>
      <c r="DA42" s="1">
        <v>87.132352941176407</v>
      </c>
      <c r="DB42" s="1">
        <v>86.616161616161605</v>
      </c>
      <c r="DC42" s="1">
        <v>59.872611464968102</v>
      </c>
      <c r="DD42" s="1">
        <v>21.052631578947299</v>
      </c>
      <c r="DE42" s="1">
        <v>28</v>
      </c>
      <c r="DF42" s="1">
        <v>31.756756756756701</v>
      </c>
      <c r="DG42" s="1">
        <v>0</v>
      </c>
      <c r="DH42" s="1">
        <v>3.9609432571849599</v>
      </c>
      <c r="DI42" s="1">
        <v>23.765093304061399</v>
      </c>
      <c r="DJ42" s="1">
        <v>95.066991473812394</v>
      </c>
      <c r="DK42" s="1">
        <v>58.975118483412302</v>
      </c>
      <c r="DL42" s="1">
        <v>43.306693306693298</v>
      </c>
      <c r="DM42" s="1">
        <v>37.7406281661601</v>
      </c>
      <c r="DN42" s="1">
        <v>57.502569373072902</v>
      </c>
      <c r="DO42" s="1">
        <v>52.612704918032698</v>
      </c>
      <c r="DP42" s="1">
        <v>35.9817813765182</v>
      </c>
      <c r="DQ42" s="1">
        <v>55.098855359001</v>
      </c>
      <c r="DR42" s="1">
        <v>52.579132473622501</v>
      </c>
      <c r="DS42" s="1">
        <v>55.497771173848399</v>
      </c>
      <c r="DT42" s="1">
        <v>82.348484848484802</v>
      </c>
      <c r="DU42" s="1">
        <v>96.130500758725304</v>
      </c>
      <c r="DV42" s="1">
        <v>0</v>
      </c>
      <c r="DW42" s="1">
        <v>48.599852616064801</v>
      </c>
      <c r="DX42" s="1">
        <v>62.330772045371297</v>
      </c>
      <c r="DY42" s="1">
        <v>47.157937474624397</v>
      </c>
      <c r="DZ42" s="1">
        <v>45.171800947867197</v>
      </c>
      <c r="EA42" s="1">
        <v>45.004995004995003</v>
      </c>
      <c r="EB42" s="1">
        <v>57.801418439716301</v>
      </c>
      <c r="EC42" s="1">
        <v>64.080164439876597</v>
      </c>
      <c r="ED42" s="1">
        <v>62.448770491803202</v>
      </c>
      <c r="EE42" s="1">
        <v>40.030364372469599</v>
      </c>
      <c r="EF42" s="1">
        <v>68.8345473465141</v>
      </c>
      <c r="EG42" s="1">
        <v>64.067995310668195</v>
      </c>
      <c r="EH42" s="1">
        <v>92.793462109955399</v>
      </c>
      <c r="EI42" s="1">
        <v>90.8333333333333</v>
      </c>
      <c r="EJ42" s="1">
        <v>87.177541729893704</v>
      </c>
      <c r="EK42" s="1">
        <v>0</v>
      </c>
      <c r="EL42" s="1">
        <v>81.448047162859197</v>
      </c>
      <c r="EM42" s="1">
        <v>99.524332235638397</v>
      </c>
      <c r="EN42" s="1">
        <v>99.492488834754297</v>
      </c>
      <c r="EO42" s="1">
        <v>99.674170616113699</v>
      </c>
      <c r="EP42" s="1">
        <v>99.500499500499501</v>
      </c>
      <c r="EQ42" s="1">
        <v>99.442755825734494</v>
      </c>
      <c r="ER42" s="1">
        <v>99.537512846865297</v>
      </c>
      <c r="ES42" s="1">
        <v>99.692622950819597</v>
      </c>
      <c r="ET42" s="1">
        <v>98.684210526315695</v>
      </c>
      <c r="EU42" s="1">
        <v>98.751300728407898</v>
      </c>
      <c r="EV42" s="1">
        <v>97.069167643610697</v>
      </c>
      <c r="EW42" s="1">
        <v>94.9479940564635</v>
      </c>
      <c r="EX42" s="1">
        <v>91.818181818181799</v>
      </c>
      <c r="EY42" s="1">
        <v>93.171471927162301</v>
      </c>
      <c r="EZ42" s="1">
        <v>0</v>
      </c>
    </row>
    <row r="43" spans="1:156" ht="15">
      <c r="A43" s="11" t="s">
        <v>97</v>
      </c>
      <c r="B43" s="1" t="s">
        <v>574</v>
      </c>
      <c r="C43" s="11" t="s">
        <v>543</v>
      </c>
      <c r="D43" s="1">
        <v>51.933691406249899</v>
      </c>
      <c r="E43" s="1">
        <v>35.162481340815901</v>
      </c>
      <c r="F43" s="1">
        <v>0</v>
      </c>
      <c r="G43" s="1">
        <v>82.894736842105203</v>
      </c>
      <c r="H43" s="1">
        <v>47.435897435897402</v>
      </c>
      <c r="I43" s="1">
        <v>11.25</v>
      </c>
      <c r="J43" s="1">
        <v>25</v>
      </c>
      <c r="K43" s="1">
        <v>30.645161290322498</v>
      </c>
      <c r="L43" s="1">
        <v>19.565217391304301</v>
      </c>
      <c r="M43" s="1">
        <v>32.6086956521739</v>
      </c>
      <c r="N43" s="1">
        <v>28.260869565217298</v>
      </c>
      <c r="O43" s="1">
        <v>28.260869565217298</v>
      </c>
      <c r="P43" s="1">
        <v>36.956521739130402</v>
      </c>
      <c r="Q43" s="1">
        <v>26.190476190476101</v>
      </c>
      <c r="R43" s="1">
        <v>0</v>
      </c>
      <c r="S43" s="1">
        <v>0</v>
      </c>
      <c r="T43" s="1">
        <v>0</v>
      </c>
      <c r="U43" s="1">
        <v>0</v>
      </c>
      <c r="V43" s="1">
        <v>23.684210526315699</v>
      </c>
      <c r="W43" s="1">
        <v>17.948717948717899</v>
      </c>
      <c r="X43" s="1">
        <v>10</v>
      </c>
      <c r="Y43" s="1">
        <v>11.8421052631578</v>
      </c>
      <c r="Z43" s="1">
        <v>19.354838709677399</v>
      </c>
      <c r="AA43" s="1">
        <v>13.043478260869501</v>
      </c>
      <c r="AB43" s="1">
        <v>17.3913043478261</v>
      </c>
      <c r="AC43" s="1">
        <v>45.652173913043399</v>
      </c>
      <c r="AD43" s="1">
        <v>43.478260869565197</v>
      </c>
      <c r="AE43" s="1">
        <v>15.2173913043478</v>
      </c>
      <c r="AF43" s="1">
        <v>19.047619047619001</v>
      </c>
      <c r="AG43" s="1">
        <v>0</v>
      </c>
      <c r="AH43" s="1">
        <v>0</v>
      </c>
      <c r="AI43" s="1">
        <v>0</v>
      </c>
      <c r="AJ43" s="1">
        <v>0</v>
      </c>
      <c r="AK43" s="1">
        <v>51.315789473684198</v>
      </c>
      <c r="AL43" s="1">
        <v>21.7948717948717</v>
      </c>
      <c r="AM43" s="1">
        <v>17.5</v>
      </c>
      <c r="AN43" s="1">
        <v>21.052631578947299</v>
      </c>
      <c r="AO43" s="1">
        <v>22.580645161290299</v>
      </c>
      <c r="AP43" s="1">
        <v>21.739130434782599</v>
      </c>
      <c r="AQ43" s="1">
        <v>21.739130434782599</v>
      </c>
      <c r="AR43" s="1">
        <v>23.9130434782608</v>
      </c>
      <c r="AS43" s="1">
        <v>26.086956521739101</v>
      </c>
      <c r="AT43" s="1">
        <v>39.130434782608702</v>
      </c>
      <c r="AU43" s="1">
        <v>38.095238095238102</v>
      </c>
      <c r="AV43" s="1">
        <v>0</v>
      </c>
      <c r="AW43" s="1">
        <v>0</v>
      </c>
      <c r="AX43" s="1">
        <v>0</v>
      </c>
      <c r="AY43" s="1">
        <v>0</v>
      </c>
      <c r="AZ43" s="1">
        <v>43.421052631578902</v>
      </c>
      <c r="BA43" s="1">
        <v>29.4871794871794</v>
      </c>
      <c r="BB43" s="1">
        <v>23.75</v>
      </c>
      <c r="BC43" s="1">
        <v>27.6315789473684</v>
      </c>
      <c r="BD43" s="1">
        <v>33.870967741935402</v>
      </c>
      <c r="BE43" s="1">
        <v>36.956521739130402</v>
      </c>
      <c r="BF43" s="1">
        <v>45.652173913043399</v>
      </c>
      <c r="BG43" s="1">
        <v>32.6086956521739</v>
      </c>
      <c r="BH43" s="1">
        <v>32.6086956521739</v>
      </c>
      <c r="BI43" s="1">
        <v>54.347826086956502</v>
      </c>
      <c r="BJ43" s="1">
        <v>69.047619047618994</v>
      </c>
      <c r="BK43" s="1">
        <v>0</v>
      </c>
      <c r="BL43" s="1">
        <v>0</v>
      </c>
      <c r="BM43" s="1">
        <v>0</v>
      </c>
      <c r="BN43" s="1">
        <v>0</v>
      </c>
      <c r="BO43" s="1">
        <v>18.421052631578899</v>
      </c>
      <c r="BP43" s="1">
        <v>20.5128205128205</v>
      </c>
      <c r="BQ43" s="1">
        <v>27.5</v>
      </c>
      <c r="BR43" s="1">
        <v>31.578947368421101</v>
      </c>
      <c r="BS43" s="1">
        <v>33.870967741935402</v>
      </c>
      <c r="BT43" s="1">
        <v>34.782608695652101</v>
      </c>
      <c r="BU43" s="1">
        <v>34.782608695652101</v>
      </c>
      <c r="BV43" s="1">
        <v>34.782608695652101</v>
      </c>
      <c r="BW43" s="1">
        <v>36.956521739130402</v>
      </c>
      <c r="BX43" s="1">
        <v>39.130434782608702</v>
      </c>
      <c r="BY43" s="1">
        <v>40.476190476190403</v>
      </c>
      <c r="BZ43" s="1">
        <v>0</v>
      </c>
      <c r="CA43" s="1">
        <v>0</v>
      </c>
      <c r="CB43" s="1">
        <v>0</v>
      </c>
      <c r="CC43" s="1">
        <v>0</v>
      </c>
      <c r="CD43" s="1">
        <v>77.631578947368396</v>
      </c>
      <c r="CE43" s="1">
        <v>80.769230769230703</v>
      </c>
      <c r="CF43" s="1">
        <v>55</v>
      </c>
      <c r="CG43" s="1">
        <v>61.842105263157897</v>
      </c>
      <c r="CH43" s="1">
        <v>53.225806451612897</v>
      </c>
      <c r="CI43" s="1">
        <v>67.391304347826093</v>
      </c>
      <c r="CJ43" s="1">
        <v>80.434782608695599</v>
      </c>
      <c r="CK43" s="1">
        <v>76.086956521739097</v>
      </c>
      <c r="CL43" s="1">
        <v>82.608695652173907</v>
      </c>
      <c r="CM43" s="1">
        <v>78.260869565217405</v>
      </c>
      <c r="CN43" s="1">
        <v>83.3333333333333</v>
      </c>
      <c r="CO43" s="1">
        <v>0</v>
      </c>
      <c r="CP43" s="1">
        <v>0</v>
      </c>
      <c r="CQ43" s="1">
        <v>0</v>
      </c>
      <c r="CR43" s="1">
        <v>0</v>
      </c>
      <c r="CS43" s="1">
        <v>72.368421052631504</v>
      </c>
      <c r="CT43" s="1">
        <v>62.820512820512803</v>
      </c>
      <c r="CU43" s="1">
        <v>62.5</v>
      </c>
      <c r="CV43" s="1">
        <v>68.421052631578902</v>
      </c>
      <c r="CW43" s="1">
        <v>66.129032258064498</v>
      </c>
      <c r="CX43" s="1">
        <v>32.6086956521739</v>
      </c>
      <c r="CY43" s="1">
        <v>41.304347826086897</v>
      </c>
      <c r="CZ43" s="1">
        <v>43.478260869565197</v>
      </c>
      <c r="DA43" s="1">
        <v>47.826086956521699</v>
      </c>
      <c r="DB43" s="1">
        <v>10.869565217391299</v>
      </c>
      <c r="DC43" s="1">
        <v>14.285714285714199</v>
      </c>
      <c r="DD43" s="1">
        <v>0</v>
      </c>
      <c r="DE43" s="1">
        <v>0</v>
      </c>
      <c r="DF43" s="1">
        <v>0</v>
      </c>
      <c r="DG43" s="1">
        <v>0</v>
      </c>
      <c r="DH43" s="1">
        <v>38.14453125</v>
      </c>
      <c r="DI43" s="1">
        <v>17.151805453205601</v>
      </c>
      <c r="DJ43" s="1">
        <v>23.691913648005801</v>
      </c>
      <c r="DK43" s="1">
        <v>11.956963053187099</v>
      </c>
      <c r="DL43" s="1">
        <v>8.3827014218009399</v>
      </c>
      <c r="DM43" s="1">
        <v>7.54245754245754</v>
      </c>
      <c r="DN43" s="1">
        <v>53.4447821681864</v>
      </c>
      <c r="DO43" s="1">
        <v>34.069886947584699</v>
      </c>
      <c r="DP43" s="1">
        <v>44.620901639344197</v>
      </c>
      <c r="DQ43" s="1">
        <v>15.4352226720647</v>
      </c>
      <c r="DR43" s="1">
        <v>6.08740894901144</v>
      </c>
      <c r="DS43" s="1">
        <v>0</v>
      </c>
      <c r="DT43" s="1">
        <v>0</v>
      </c>
      <c r="DU43" s="1">
        <v>0</v>
      </c>
      <c r="DV43" s="1">
        <v>0</v>
      </c>
      <c r="DW43" s="1">
        <v>50.1953125</v>
      </c>
      <c r="DX43" s="1">
        <v>53.445099484156202</v>
      </c>
      <c r="DY43" s="1">
        <v>77.131357482619805</v>
      </c>
      <c r="DZ43" s="1">
        <v>62.992285830288203</v>
      </c>
      <c r="EA43" s="1">
        <v>66.676540284360101</v>
      </c>
      <c r="EB43" s="1">
        <v>72.677322677322607</v>
      </c>
      <c r="EC43" s="1">
        <v>64.994934143870296</v>
      </c>
      <c r="ED43" s="1">
        <v>67.060637204522095</v>
      </c>
      <c r="EE43" s="1">
        <v>43.391393442622899</v>
      </c>
      <c r="EF43" s="1">
        <v>18.168016194331901</v>
      </c>
      <c r="EG43" s="1">
        <v>26.690946930280901</v>
      </c>
      <c r="EH43" s="1">
        <v>0</v>
      </c>
      <c r="EI43" s="1">
        <v>0</v>
      </c>
      <c r="EJ43" s="1">
        <v>0</v>
      </c>
      <c r="EK43" s="1">
        <v>0</v>
      </c>
      <c r="EL43" s="1">
        <v>87.16796875</v>
      </c>
      <c r="EM43" s="1">
        <v>35.519528371407503</v>
      </c>
      <c r="EN43" s="1">
        <v>36.2056348335162</v>
      </c>
      <c r="EO43" s="1">
        <v>35.749086479902502</v>
      </c>
      <c r="EP43" s="1">
        <v>30.924170616113699</v>
      </c>
      <c r="EQ43" s="1">
        <v>22.0779220779221</v>
      </c>
      <c r="ER43" s="1">
        <v>21.681864235055698</v>
      </c>
      <c r="ES43" s="1">
        <v>21.891058581706101</v>
      </c>
      <c r="ET43" s="1">
        <v>2.4590163934426199</v>
      </c>
      <c r="EU43" s="1">
        <v>33.350202429149803</v>
      </c>
      <c r="EV43" s="1">
        <v>28.876170655567101</v>
      </c>
      <c r="EW43" s="1">
        <v>0</v>
      </c>
      <c r="EX43" s="1">
        <v>0</v>
      </c>
      <c r="EY43" s="1">
        <v>0</v>
      </c>
      <c r="EZ43" s="1">
        <v>0</v>
      </c>
    </row>
    <row r="44" spans="1:156" ht="15">
      <c r="A44" s="11" t="s">
        <v>99</v>
      </c>
      <c r="B44" s="1" t="s">
        <v>575</v>
      </c>
      <c r="C44" s="11" t="s">
        <v>537</v>
      </c>
      <c r="D44" s="1">
        <v>55.056975913451701</v>
      </c>
      <c r="E44" s="1">
        <v>31.571977418848899</v>
      </c>
      <c r="F44" s="1">
        <v>0</v>
      </c>
      <c r="G44" s="1">
        <v>62.793427230046902</v>
      </c>
      <c r="H44" s="1">
        <v>62.566137566137499</v>
      </c>
      <c r="I44" s="1">
        <v>63.036809815950903</v>
      </c>
      <c r="J44" s="1">
        <v>57.341269841269799</v>
      </c>
      <c r="K44" s="1">
        <v>45.857988165680403</v>
      </c>
      <c r="L44" s="1">
        <v>44</v>
      </c>
      <c r="M44" s="1">
        <v>42.279411764705799</v>
      </c>
      <c r="N44" s="1">
        <v>42.692307692307601</v>
      </c>
      <c r="O44" s="1">
        <v>44.736842105263101</v>
      </c>
      <c r="P44" s="1">
        <v>47.881355932203299</v>
      </c>
      <c r="Q44" s="1">
        <v>45.876288659793801</v>
      </c>
      <c r="R44" s="1">
        <v>59.659090909090899</v>
      </c>
      <c r="S44" s="1">
        <v>39.534883720930203</v>
      </c>
      <c r="T44" s="1">
        <v>44.1860465116279</v>
      </c>
      <c r="U44" s="1">
        <v>0</v>
      </c>
      <c r="V44" s="1">
        <v>75.938967136150197</v>
      </c>
      <c r="W44" s="1">
        <v>71.164021164021094</v>
      </c>
      <c r="X44" s="1">
        <v>71.625766871165595</v>
      </c>
      <c r="Y44" s="1">
        <v>66.6666666666666</v>
      </c>
      <c r="Z44" s="1">
        <v>58.875739644970402</v>
      </c>
      <c r="AA44" s="1">
        <v>53.3333333333333</v>
      </c>
      <c r="AB44" s="1">
        <v>17.279411764705799</v>
      </c>
      <c r="AC44" s="1">
        <v>20</v>
      </c>
      <c r="AD44" s="1">
        <v>20.300751879699199</v>
      </c>
      <c r="AE44" s="1">
        <v>22.457627118644101</v>
      </c>
      <c r="AF44" s="1">
        <v>22.680412371134</v>
      </c>
      <c r="AG44" s="1">
        <v>26.7045454545454</v>
      </c>
      <c r="AH44" s="1">
        <v>39.534883720930203</v>
      </c>
      <c r="AI44" s="1">
        <v>40.697674418604599</v>
      </c>
      <c r="AJ44" s="1">
        <v>0</v>
      </c>
      <c r="AK44" s="1">
        <v>40.1408450704225</v>
      </c>
      <c r="AL44" s="1">
        <v>39.153439153439102</v>
      </c>
      <c r="AM44" s="1">
        <v>39.110429447852702</v>
      </c>
      <c r="AN44" s="1">
        <v>36.706349206349202</v>
      </c>
      <c r="AO44" s="1">
        <v>32.840236686390497</v>
      </c>
      <c r="AP44" s="1">
        <v>30</v>
      </c>
      <c r="AQ44" s="1">
        <v>27.573529411764699</v>
      </c>
      <c r="AR44" s="1">
        <v>26.1538461538461</v>
      </c>
      <c r="AS44" s="1">
        <v>26.691729323308198</v>
      </c>
      <c r="AT44" s="1">
        <v>27.966101694915199</v>
      </c>
      <c r="AU44" s="1">
        <v>32.989690721649403</v>
      </c>
      <c r="AV44" s="1">
        <v>42.613636363636303</v>
      </c>
      <c r="AW44" s="1">
        <v>50</v>
      </c>
      <c r="AX44" s="1">
        <v>48.2558139534883</v>
      </c>
      <c r="AY44" s="1">
        <v>0</v>
      </c>
      <c r="AZ44" s="1">
        <v>25.704225352112601</v>
      </c>
      <c r="BA44" s="1">
        <v>34.788359788359699</v>
      </c>
      <c r="BB44" s="1">
        <v>55.674846625766797</v>
      </c>
      <c r="BC44" s="1">
        <v>39.087301587301504</v>
      </c>
      <c r="BD44" s="1">
        <v>13.313609467455599</v>
      </c>
      <c r="BE44" s="1">
        <v>29.6666666666666</v>
      </c>
      <c r="BF44" s="1">
        <v>6.9343065693430601</v>
      </c>
      <c r="BG44" s="1">
        <v>6.5384615384615303</v>
      </c>
      <c r="BH44" s="1">
        <v>48.4962406015037</v>
      </c>
      <c r="BI44" s="1">
        <v>35.593220338983102</v>
      </c>
      <c r="BJ44" s="1">
        <v>33.505154639175203</v>
      </c>
      <c r="BK44" s="1">
        <v>26.7045454545454</v>
      </c>
      <c r="BL44" s="1">
        <v>37.209302325581298</v>
      </c>
      <c r="BM44" s="1">
        <v>51.744186046511601</v>
      </c>
      <c r="BN44" s="1">
        <v>0</v>
      </c>
      <c r="BO44" s="1">
        <v>85.328638497652506</v>
      </c>
      <c r="BP44" s="1">
        <v>86.772486772486701</v>
      </c>
      <c r="BQ44" s="1">
        <v>89.417177914110397</v>
      </c>
      <c r="BR44" s="1">
        <v>91.6666666666666</v>
      </c>
      <c r="BS44" s="1">
        <v>79.585798816568001</v>
      </c>
      <c r="BT44" s="1">
        <v>79.3333333333333</v>
      </c>
      <c r="BU44" s="1">
        <v>34.191176470588204</v>
      </c>
      <c r="BV44" s="1">
        <v>36.923076923076898</v>
      </c>
      <c r="BW44" s="1">
        <v>40.225563909774401</v>
      </c>
      <c r="BX44" s="1">
        <v>39.830508474576199</v>
      </c>
      <c r="BY44" s="1">
        <v>40.206185567010301</v>
      </c>
      <c r="BZ44" s="1">
        <v>40.340909090909101</v>
      </c>
      <c r="CA44" s="1">
        <v>46.511627906976699</v>
      </c>
      <c r="CB44" s="1">
        <v>47.093023255813897</v>
      </c>
      <c r="CC44" s="1">
        <v>0</v>
      </c>
      <c r="CD44" s="1">
        <v>73.826291079812194</v>
      </c>
      <c r="CE44" s="1">
        <v>72.486772486772395</v>
      </c>
      <c r="CF44" s="1">
        <v>70.858895705521405</v>
      </c>
      <c r="CG44" s="1">
        <v>72.420634920634896</v>
      </c>
      <c r="CH44" s="1">
        <v>50.887573964497001</v>
      </c>
      <c r="CI44" s="1">
        <v>56.3333333333333</v>
      </c>
      <c r="CJ44" s="1">
        <v>29.044117647058801</v>
      </c>
      <c r="CK44" s="1">
        <v>40</v>
      </c>
      <c r="CL44" s="1">
        <v>75.563909774436098</v>
      </c>
      <c r="CM44" s="1">
        <v>83.898305084745701</v>
      </c>
      <c r="CN44" s="1">
        <v>67.010309278350505</v>
      </c>
      <c r="CO44" s="1">
        <v>44.318181818181799</v>
      </c>
      <c r="CP44" s="1">
        <v>31.395348837209301</v>
      </c>
      <c r="CQ44" s="1">
        <v>45.930232558139501</v>
      </c>
      <c r="CR44" s="1">
        <v>0</v>
      </c>
      <c r="CS44" s="1">
        <v>40.727699530516396</v>
      </c>
      <c r="CT44" s="1">
        <v>41.402116402116398</v>
      </c>
      <c r="CU44" s="1">
        <v>42.791411042944702</v>
      </c>
      <c r="CV44" s="1">
        <v>43.253968253968203</v>
      </c>
      <c r="CW44" s="1">
        <v>8.57988165680473</v>
      </c>
      <c r="CX44" s="1">
        <v>10</v>
      </c>
      <c r="CY44" s="1">
        <v>8.4558823529411704</v>
      </c>
      <c r="CZ44" s="1">
        <v>9.6153846153846096</v>
      </c>
      <c r="DA44" s="1">
        <v>9.77443609022556</v>
      </c>
      <c r="DB44" s="1">
        <v>11.016949152542299</v>
      </c>
      <c r="DC44" s="1">
        <v>9.7938144329896897</v>
      </c>
      <c r="DD44" s="1">
        <v>15.909090909090899</v>
      </c>
      <c r="DE44" s="1">
        <v>30.232558139534799</v>
      </c>
      <c r="DF44" s="1">
        <v>33.720930232558104</v>
      </c>
      <c r="DG44" s="1">
        <v>0</v>
      </c>
      <c r="DH44" s="1">
        <v>63.319823139277801</v>
      </c>
      <c r="DI44" s="1">
        <v>45.316502012440502</v>
      </c>
      <c r="DJ44" s="1">
        <v>61.408850994721803</v>
      </c>
      <c r="DK44" s="1">
        <v>80.183649289099506</v>
      </c>
      <c r="DL44" s="1">
        <v>60.789210789210699</v>
      </c>
      <c r="DM44" s="1">
        <v>66.312056737588605</v>
      </c>
      <c r="DN44" s="1">
        <v>39.414182939362703</v>
      </c>
      <c r="DO44" s="1">
        <v>38.4733606557377</v>
      </c>
      <c r="DP44" s="1">
        <v>46.305668016194304</v>
      </c>
      <c r="DQ44" s="1">
        <v>36.056191467221602</v>
      </c>
      <c r="DR44" s="1">
        <v>16.5885111371629</v>
      </c>
      <c r="DS44" s="1">
        <v>41.827637444279297</v>
      </c>
      <c r="DT44" s="1">
        <v>12.5</v>
      </c>
      <c r="DU44" s="1">
        <v>35.280728376327701</v>
      </c>
      <c r="DV44" s="1">
        <v>0</v>
      </c>
      <c r="DW44" s="1">
        <v>63.061901252763398</v>
      </c>
      <c r="DX44" s="1">
        <v>64.452982070984206</v>
      </c>
      <c r="DY44" s="1">
        <v>74.076329679252893</v>
      </c>
      <c r="DZ44" s="1">
        <v>69.579383886255897</v>
      </c>
      <c r="EA44" s="1">
        <v>69.880119880119807</v>
      </c>
      <c r="EB44" s="1">
        <v>70.466058763931102</v>
      </c>
      <c r="EC44" s="1">
        <v>44.039054470709097</v>
      </c>
      <c r="ED44" s="1">
        <v>67.5717213114754</v>
      </c>
      <c r="EE44" s="1">
        <v>44.888663967611301</v>
      </c>
      <c r="EF44" s="1">
        <v>48.022892819979099</v>
      </c>
      <c r="EG44" s="1">
        <v>88.921453692848701</v>
      </c>
      <c r="EH44" s="1">
        <v>14.0416047548291</v>
      </c>
      <c r="EI44" s="1">
        <v>48.712121212121197</v>
      </c>
      <c r="EJ44" s="1">
        <v>70.485584218512898</v>
      </c>
      <c r="EK44" s="1">
        <v>0</v>
      </c>
      <c r="EL44" s="1">
        <v>35.519528371407503</v>
      </c>
      <c r="EM44" s="1">
        <v>36.2056348335162</v>
      </c>
      <c r="EN44" s="1">
        <v>35.749086479902502</v>
      </c>
      <c r="EO44" s="1">
        <v>30.924170616113699</v>
      </c>
      <c r="EP44" s="1">
        <v>22.0779220779221</v>
      </c>
      <c r="EQ44" s="1">
        <v>21.681864235055698</v>
      </c>
      <c r="ER44" s="1">
        <v>21.891058581706101</v>
      </c>
      <c r="ES44" s="1">
        <v>25.819672131147499</v>
      </c>
      <c r="ET44" s="1">
        <v>33.350202429149803</v>
      </c>
      <c r="EU44" s="1">
        <v>28.876170655567101</v>
      </c>
      <c r="EV44" s="1">
        <v>38.628370457209797</v>
      </c>
      <c r="EW44" s="1">
        <v>18.4992570579494</v>
      </c>
      <c r="EX44" s="1">
        <v>38.939393939393902</v>
      </c>
      <c r="EY44" s="1">
        <v>40.819423368740502</v>
      </c>
      <c r="EZ44" s="1">
        <v>0</v>
      </c>
    </row>
    <row r="45" spans="1:156" ht="15">
      <c r="A45" s="11" t="s">
        <v>102</v>
      </c>
      <c r="B45" s="1" t="s">
        <v>576</v>
      </c>
      <c r="C45" s="11" t="s">
        <v>548</v>
      </c>
      <c r="D45" s="1">
        <v>79.305691963340294</v>
      </c>
      <c r="E45" s="1">
        <v>77.618413694425698</v>
      </c>
      <c r="F45" s="1">
        <v>0</v>
      </c>
      <c r="G45" s="1">
        <v>88.362068965517196</v>
      </c>
      <c r="H45" s="1">
        <v>84.925373134328296</v>
      </c>
      <c r="I45" s="1">
        <v>89.682539682539598</v>
      </c>
      <c r="J45" s="1">
        <v>89.463601532567097</v>
      </c>
      <c r="K45" s="1">
        <v>87.735849056603698</v>
      </c>
      <c r="L45" s="1">
        <v>87.414965986394506</v>
      </c>
      <c r="M45" s="1">
        <v>82.246376811594203</v>
      </c>
      <c r="N45" s="1">
        <v>49.236641221374001</v>
      </c>
      <c r="O45" s="1">
        <v>7.6612903225806397</v>
      </c>
      <c r="P45" s="1">
        <v>11.538461538461499</v>
      </c>
      <c r="Q45" s="1">
        <v>12.135922330097101</v>
      </c>
      <c r="R45" s="1">
        <v>13.855421686746899</v>
      </c>
      <c r="S45" s="1">
        <v>35.616438356164302</v>
      </c>
      <c r="T45" s="1">
        <v>35.616438356164302</v>
      </c>
      <c r="U45" s="1">
        <v>40</v>
      </c>
      <c r="V45" s="1">
        <v>86.925287356321803</v>
      </c>
      <c r="W45" s="1">
        <v>87.611940298507406</v>
      </c>
      <c r="X45" s="1">
        <v>86.825396825396794</v>
      </c>
      <c r="Y45" s="1">
        <v>85.249042145593805</v>
      </c>
      <c r="Z45" s="1">
        <v>68.867924528301799</v>
      </c>
      <c r="AA45" s="1">
        <v>74.489795918367307</v>
      </c>
      <c r="AB45" s="1">
        <v>61.956521739130402</v>
      </c>
      <c r="AC45" s="1">
        <v>56.488549618320597</v>
      </c>
      <c r="AD45" s="1">
        <v>20.967741935483801</v>
      </c>
      <c r="AE45" s="1">
        <v>23.9316239316239</v>
      </c>
      <c r="AF45" s="1">
        <v>22.330097087378601</v>
      </c>
      <c r="AG45" s="1">
        <v>25.3012048192771</v>
      </c>
      <c r="AH45" s="1">
        <v>32.191780821917803</v>
      </c>
      <c r="AI45" s="1">
        <v>32.191780821917803</v>
      </c>
      <c r="AJ45" s="1">
        <v>36.6666666666666</v>
      </c>
      <c r="AK45" s="1">
        <v>91.091954022988503</v>
      </c>
      <c r="AL45" s="1">
        <v>92.985074626865597</v>
      </c>
      <c r="AM45" s="1">
        <v>93.650793650793602</v>
      </c>
      <c r="AN45" s="1">
        <v>92.145593869731798</v>
      </c>
      <c r="AO45" s="1">
        <v>90.251572327044002</v>
      </c>
      <c r="AP45" s="1">
        <v>90.816326530612201</v>
      </c>
      <c r="AQ45" s="1">
        <v>89.855072463768096</v>
      </c>
      <c r="AR45" s="1">
        <v>91.221374045801497</v>
      </c>
      <c r="AS45" s="1">
        <v>33.870967741935402</v>
      </c>
      <c r="AT45" s="1">
        <v>34.615384615384599</v>
      </c>
      <c r="AU45" s="1">
        <v>38.349514563106702</v>
      </c>
      <c r="AV45" s="1">
        <v>46.385542168674696</v>
      </c>
      <c r="AW45" s="1">
        <v>50</v>
      </c>
      <c r="AX45" s="1">
        <v>50</v>
      </c>
      <c r="AY45" s="1">
        <v>50</v>
      </c>
      <c r="AZ45" s="1">
        <v>74.281609195402297</v>
      </c>
      <c r="BA45" s="1">
        <v>75.970149253731293</v>
      </c>
      <c r="BB45" s="1">
        <v>76.349206349206298</v>
      </c>
      <c r="BC45" s="1">
        <v>77.969348659003799</v>
      </c>
      <c r="BD45" s="1">
        <v>84.591194968553395</v>
      </c>
      <c r="BE45" s="1">
        <v>86.734693877550995</v>
      </c>
      <c r="BF45" s="1">
        <v>87.318840579710098</v>
      </c>
      <c r="BG45" s="1">
        <v>54.580152671755698</v>
      </c>
      <c r="BH45" s="1">
        <v>65.725806451612897</v>
      </c>
      <c r="BI45" s="1">
        <v>71.367521367521306</v>
      </c>
      <c r="BJ45" s="1">
        <v>52.912621359223301</v>
      </c>
      <c r="BK45" s="1">
        <v>63.253012048192701</v>
      </c>
      <c r="BL45" s="1">
        <v>25.342465753424602</v>
      </c>
      <c r="BM45" s="1">
        <v>6.1643835616438301</v>
      </c>
      <c r="BN45" s="1">
        <v>34.1666666666666</v>
      </c>
      <c r="BO45" s="1">
        <v>90.3735632183908</v>
      </c>
      <c r="BP45" s="1">
        <v>94.925373134328296</v>
      </c>
      <c r="BQ45" s="1">
        <v>86.984126984126902</v>
      </c>
      <c r="BR45" s="1">
        <v>89.463601532567097</v>
      </c>
      <c r="BS45" s="1">
        <v>88.050314465408803</v>
      </c>
      <c r="BT45" s="1">
        <v>92.176870748299294</v>
      </c>
      <c r="BU45" s="1">
        <v>44.927536231884098</v>
      </c>
      <c r="BV45" s="1">
        <v>46.564885496183201</v>
      </c>
      <c r="BW45" s="1">
        <v>47.177419354838698</v>
      </c>
      <c r="BX45" s="1">
        <v>47.8632478632478</v>
      </c>
      <c r="BY45" s="1">
        <v>47.572815533980503</v>
      </c>
      <c r="BZ45" s="1">
        <v>46.987951807228903</v>
      </c>
      <c r="CA45" s="1">
        <v>49.315068493150598</v>
      </c>
      <c r="CB45" s="1">
        <v>49.315068493150598</v>
      </c>
      <c r="CC45" s="1">
        <v>50</v>
      </c>
      <c r="CD45" s="1">
        <v>99.281609195402297</v>
      </c>
      <c r="CE45" s="1">
        <v>95.074626865671604</v>
      </c>
      <c r="CF45" s="1">
        <v>95.079365079365104</v>
      </c>
      <c r="CG45" s="1">
        <v>93.295019157088106</v>
      </c>
      <c r="CH45" s="1">
        <v>96.855345911949598</v>
      </c>
      <c r="CI45" s="1">
        <v>97.619047619047606</v>
      </c>
      <c r="CJ45" s="1">
        <v>97.101449275362299</v>
      </c>
      <c r="CK45" s="1">
        <v>81.679389312977094</v>
      </c>
      <c r="CL45" s="1">
        <v>82.258064516128997</v>
      </c>
      <c r="CM45" s="1">
        <v>87.179487179487097</v>
      </c>
      <c r="CN45" s="1">
        <v>83.009708737864102</v>
      </c>
      <c r="CO45" s="1">
        <v>74.096385542168605</v>
      </c>
      <c r="CP45" s="1">
        <v>8.9041095890410897</v>
      </c>
      <c r="CQ45" s="1">
        <v>33.561643835616401</v>
      </c>
      <c r="CR45" s="1">
        <v>48.3333333333333</v>
      </c>
      <c r="CS45" s="1">
        <v>50.718390804597703</v>
      </c>
      <c r="CT45" s="1">
        <v>53.134328358208897</v>
      </c>
      <c r="CU45" s="1">
        <v>56.031746031746003</v>
      </c>
      <c r="CV45" s="1">
        <v>90.804597701149405</v>
      </c>
      <c r="CW45" s="1">
        <v>85.849056603773505</v>
      </c>
      <c r="CX45" s="1">
        <v>87.074829931972701</v>
      </c>
      <c r="CY45" s="1">
        <v>44.202898550724598</v>
      </c>
      <c r="CZ45" s="1">
        <v>42.366412213740396</v>
      </c>
      <c r="DA45" s="1">
        <v>20.161290322580601</v>
      </c>
      <c r="DB45" s="1">
        <v>19.230769230769202</v>
      </c>
      <c r="DC45" s="1">
        <v>20.8737864077669</v>
      </c>
      <c r="DD45" s="1">
        <v>31.927710843373401</v>
      </c>
      <c r="DE45" s="1">
        <v>41.780821917808197</v>
      </c>
      <c r="DF45" s="1">
        <v>43.835616438356098</v>
      </c>
      <c r="DG45" s="1">
        <v>47.5</v>
      </c>
      <c r="DH45" s="1">
        <v>75</v>
      </c>
      <c r="DI45" s="1">
        <v>63.355287230149997</v>
      </c>
      <c r="DJ45" s="1">
        <v>56.820950060901303</v>
      </c>
      <c r="DK45" s="1">
        <v>82.4348341232227</v>
      </c>
      <c r="DL45" s="1">
        <v>83.966033966033905</v>
      </c>
      <c r="DM45" s="1">
        <v>89.007092198581503</v>
      </c>
      <c r="DN45" s="1">
        <v>66.238437821171601</v>
      </c>
      <c r="DO45" s="1">
        <v>14.4979508196721</v>
      </c>
      <c r="DP45" s="1">
        <v>21.3056680161943</v>
      </c>
      <c r="DQ45" s="1">
        <v>52.081165452653401</v>
      </c>
      <c r="DR45" s="1">
        <v>40.386869871043302</v>
      </c>
      <c r="DS45" s="1">
        <v>70.950965824665602</v>
      </c>
      <c r="DT45" s="1">
        <v>60.984848484848399</v>
      </c>
      <c r="DU45" s="1">
        <v>53.186646433990802</v>
      </c>
      <c r="DV45" s="1">
        <v>82.796610169491501</v>
      </c>
      <c r="DW45" s="1">
        <v>45.928518791451701</v>
      </c>
      <c r="DX45" s="1">
        <v>50.329308452250203</v>
      </c>
      <c r="DY45" s="1">
        <v>63.398294762484703</v>
      </c>
      <c r="DZ45" s="1">
        <v>42.683649289099499</v>
      </c>
      <c r="EA45" s="1">
        <v>53.4965034965035</v>
      </c>
      <c r="EB45" s="1">
        <v>48.682877406281598</v>
      </c>
      <c r="EC45" s="1">
        <v>48.2528263103802</v>
      </c>
      <c r="ED45" s="1">
        <v>46.260245901639301</v>
      </c>
      <c r="EE45" s="1">
        <v>68.674089068825893</v>
      </c>
      <c r="EF45" s="1">
        <v>51.977107180020802</v>
      </c>
      <c r="EG45" s="1">
        <v>67.936694021101999</v>
      </c>
      <c r="EH45" s="1">
        <v>54.457652303120298</v>
      </c>
      <c r="EI45" s="1">
        <v>13.409090909090899</v>
      </c>
      <c r="EJ45" s="1">
        <v>18.2852807283763</v>
      </c>
      <c r="EK45" s="1">
        <v>65.677966101694906</v>
      </c>
      <c r="EL45" s="1">
        <v>93.570375829034603</v>
      </c>
      <c r="EM45" s="1">
        <v>94.420051225759195</v>
      </c>
      <c r="EN45" s="1">
        <v>94.904587900933805</v>
      </c>
      <c r="EO45" s="1">
        <v>85.159952606635102</v>
      </c>
      <c r="EP45" s="1">
        <v>66.533466533466495</v>
      </c>
      <c r="EQ45" s="1">
        <v>66.6666666666666</v>
      </c>
      <c r="ER45" s="1">
        <v>63.514902363823197</v>
      </c>
      <c r="ES45" s="1">
        <v>70.645491803278603</v>
      </c>
      <c r="ET45" s="1">
        <v>1.16396761133603</v>
      </c>
      <c r="EU45" s="1">
        <v>28.876170655567101</v>
      </c>
      <c r="EV45" s="1">
        <v>9.3200468933177003</v>
      </c>
      <c r="EW45" s="1">
        <v>18.4992570579494</v>
      </c>
      <c r="EX45" s="1">
        <v>38.939393939393902</v>
      </c>
      <c r="EY45" s="1">
        <v>40.819423368740502</v>
      </c>
      <c r="EZ45" s="1">
        <v>41.610169491525397</v>
      </c>
    </row>
    <row r="46" spans="1:156" ht="15">
      <c r="A46" s="11" t="s">
        <v>101</v>
      </c>
      <c r="B46" s="1" t="s">
        <v>577</v>
      </c>
      <c r="C46" s="11" t="s">
        <v>528</v>
      </c>
      <c r="D46" s="1">
        <v>22.020527124700902</v>
      </c>
      <c r="E46" s="1">
        <v>37.129566210045603</v>
      </c>
      <c r="F46" s="1">
        <v>0</v>
      </c>
      <c r="G46" s="1">
        <v>20.2054794520547</v>
      </c>
      <c r="H46" s="1">
        <v>25</v>
      </c>
      <c r="I46" s="1">
        <v>23.228346456692901</v>
      </c>
      <c r="J46" s="1">
        <v>22.7678571428571</v>
      </c>
      <c r="K46" s="1">
        <v>12.105263157894701</v>
      </c>
      <c r="L46" s="1">
        <v>11.2903225806451</v>
      </c>
      <c r="M46" s="1">
        <v>15.7608695652173</v>
      </c>
      <c r="N46" s="1">
        <v>15.934065934065901</v>
      </c>
      <c r="O46" s="1">
        <v>20.744680851063801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30.821917808219101</v>
      </c>
      <c r="W46" s="1">
        <v>28.424657534246499</v>
      </c>
      <c r="X46" s="1">
        <v>16.929133858267701</v>
      </c>
      <c r="Y46" s="1">
        <v>16.964285714285701</v>
      </c>
      <c r="Z46" s="1">
        <v>14.736842105263101</v>
      </c>
      <c r="AA46" s="1">
        <v>16.129032258064498</v>
      </c>
      <c r="AB46" s="1">
        <v>17.934782608695599</v>
      </c>
      <c r="AC46" s="1">
        <v>21.9780219780219</v>
      </c>
      <c r="AD46" s="1">
        <v>24.468085106382901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59.246575342465697</v>
      </c>
      <c r="AL46" s="1">
        <v>63.013698630136901</v>
      </c>
      <c r="AM46" s="1">
        <v>59.842519685039299</v>
      </c>
      <c r="AN46" s="1">
        <v>56.696428571428498</v>
      </c>
      <c r="AO46" s="1">
        <v>86.842105263157904</v>
      </c>
      <c r="AP46" s="1">
        <v>87.096774193548299</v>
      </c>
      <c r="AQ46" s="1">
        <v>86.956521739130395</v>
      </c>
      <c r="AR46" s="1">
        <v>86.813186813186803</v>
      </c>
      <c r="AS46" s="1">
        <v>35.638297872340402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13.3561643835616</v>
      </c>
      <c r="BA46" s="1">
        <v>5.8219178082191698</v>
      </c>
      <c r="BB46" s="1">
        <v>31.1023622047244</v>
      </c>
      <c r="BC46" s="1">
        <v>28.125</v>
      </c>
      <c r="BD46" s="1">
        <v>26.842105263157801</v>
      </c>
      <c r="BE46" s="1">
        <v>30.645161290322498</v>
      </c>
      <c r="BF46" s="1">
        <v>22.282608695652101</v>
      </c>
      <c r="BG46" s="1">
        <v>10.439560439560401</v>
      </c>
      <c r="BH46" s="1">
        <v>18.085106382978701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38.698630136986303</v>
      </c>
      <c r="BP46" s="1">
        <v>48.287671232876697</v>
      </c>
      <c r="BQ46" s="1">
        <v>64.960629921259795</v>
      </c>
      <c r="BR46" s="1">
        <v>45.982142857142797</v>
      </c>
      <c r="BS46" s="1">
        <v>37.894736842105203</v>
      </c>
      <c r="BT46" s="1">
        <v>41.3978494623655</v>
      </c>
      <c r="BU46" s="1">
        <v>48.913043478260803</v>
      </c>
      <c r="BV46" s="1">
        <v>61.538461538461497</v>
      </c>
      <c r="BW46" s="1">
        <v>71.276595744680805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35.616438356164302</v>
      </c>
      <c r="CE46" s="1">
        <v>37.328767123287598</v>
      </c>
      <c r="CF46" s="1">
        <v>38.976377952755897</v>
      </c>
      <c r="CG46" s="1">
        <v>37.946428571428498</v>
      </c>
      <c r="CH46" s="1">
        <v>50.5263157894736</v>
      </c>
      <c r="CI46" s="1">
        <v>60.752688172043001</v>
      </c>
      <c r="CJ46" s="1">
        <v>42.934782608695599</v>
      </c>
      <c r="CK46" s="1">
        <v>83.516483516483504</v>
      </c>
      <c r="CL46" s="1">
        <v>62.234042553191401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85.616438356164295</v>
      </c>
      <c r="CT46" s="1">
        <v>84.246575342465704</v>
      </c>
      <c r="CU46" s="1">
        <v>83.464566929133795</v>
      </c>
      <c r="CV46" s="1">
        <v>82.142857142857096</v>
      </c>
      <c r="CW46" s="1">
        <v>78.421052631578902</v>
      </c>
      <c r="CX46" s="1">
        <v>77.419354838709594</v>
      </c>
      <c r="CY46" s="1">
        <v>74.456521739130395</v>
      </c>
      <c r="CZ46" s="1">
        <v>86.263736263736206</v>
      </c>
      <c r="DA46" s="1">
        <v>84.042553191489304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55.729550478997702</v>
      </c>
      <c r="DI46" s="1">
        <v>28.741309915843299</v>
      </c>
      <c r="DJ46" s="1">
        <v>42.773041006902098</v>
      </c>
      <c r="DK46" s="1">
        <v>25.7405213270142</v>
      </c>
      <c r="DL46" s="1">
        <v>18.031968031967999</v>
      </c>
      <c r="DM46" s="1">
        <v>27.811550151975599</v>
      </c>
      <c r="DN46" s="1">
        <v>16.5981500513874</v>
      </c>
      <c r="DO46" s="1">
        <v>6.7110655737704903</v>
      </c>
      <c r="DP46" s="1">
        <v>2.6821862348178098</v>
      </c>
      <c r="DQ46" s="1">
        <v>0</v>
      </c>
      <c r="DR46" s="1">
        <v>0</v>
      </c>
      <c r="DS46" s="1">
        <v>0</v>
      </c>
      <c r="DT46" s="1">
        <v>0</v>
      </c>
      <c r="DU46" s="1">
        <v>0</v>
      </c>
      <c r="DV46" s="1">
        <v>0</v>
      </c>
      <c r="DW46" s="1">
        <v>82.479734708916695</v>
      </c>
      <c r="DX46" s="1">
        <v>71.331869740212198</v>
      </c>
      <c r="DY46" s="1">
        <v>77.283800243605299</v>
      </c>
      <c r="DZ46" s="1">
        <v>90.610189573459706</v>
      </c>
      <c r="EA46" s="1">
        <v>70.879120879120805</v>
      </c>
      <c r="EB46" s="1">
        <v>89.007092198581503</v>
      </c>
      <c r="EC46" s="1">
        <v>84.737923946557004</v>
      </c>
      <c r="ED46" s="1">
        <v>64.907786885245898</v>
      </c>
      <c r="EE46" s="1">
        <v>71.002024291497904</v>
      </c>
      <c r="EF46" s="1">
        <v>0</v>
      </c>
      <c r="EG46" s="1">
        <v>0</v>
      </c>
      <c r="EH46" s="1">
        <v>0</v>
      </c>
      <c r="EI46" s="1">
        <v>0</v>
      </c>
      <c r="EJ46" s="1">
        <v>0</v>
      </c>
      <c r="EK46" s="1">
        <v>0</v>
      </c>
      <c r="EL46" s="1">
        <v>35.519528371407503</v>
      </c>
      <c r="EM46" s="1">
        <v>36.2056348335162</v>
      </c>
      <c r="EN46" s="1">
        <v>35.749086479902502</v>
      </c>
      <c r="EO46" s="1">
        <v>30.924170616113699</v>
      </c>
      <c r="EP46" s="1">
        <v>22.0779220779221</v>
      </c>
      <c r="EQ46" s="1">
        <v>51.0131712259371</v>
      </c>
      <c r="ER46" s="1">
        <v>50.770811921891003</v>
      </c>
      <c r="ES46" s="1">
        <v>57.4282786885245</v>
      </c>
      <c r="ET46" s="1">
        <v>9.6659919028340102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</row>
    <row r="47" spans="1:156" ht="15">
      <c r="A47" s="11" t="s">
        <v>103</v>
      </c>
      <c r="B47" s="1" t="s">
        <v>578</v>
      </c>
      <c r="C47" s="11" t="s">
        <v>528</v>
      </c>
      <c r="D47" s="1">
        <v>68.3824998510879</v>
      </c>
      <c r="E47" s="1">
        <v>74.090023253238797</v>
      </c>
      <c r="F47" s="1">
        <v>0</v>
      </c>
      <c r="G47" s="1">
        <v>75.581395348837205</v>
      </c>
      <c r="H47" s="1">
        <v>73.863636363636303</v>
      </c>
      <c r="I47" s="1">
        <v>73.2558139534883</v>
      </c>
      <c r="J47" s="1">
        <v>86.25</v>
      </c>
      <c r="K47" s="1">
        <v>93.243243243243199</v>
      </c>
      <c r="L47" s="1">
        <v>92.857142857142804</v>
      </c>
      <c r="M47" s="1">
        <v>95.3125</v>
      </c>
      <c r="N47" s="1">
        <v>98.275862068965495</v>
      </c>
      <c r="O47" s="1">
        <v>95</v>
      </c>
      <c r="P47" s="1">
        <v>90.384615384615302</v>
      </c>
      <c r="Q47" s="1">
        <v>20.4545454545454</v>
      </c>
      <c r="R47" s="1">
        <v>21.052631578947299</v>
      </c>
      <c r="S47" s="1">
        <v>28.947368421052602</v>
      </c>
      <c r="T47" s="1">
        <v>31.25</v>
      </c>
      <c r="U47" s="1">
        <v>30</v>
      </c>
      <c r="V47" s="1">
        <v>80.232558139534802</v>
      </c>
      <c r="W47" s="1">
        <v>94.318181818181799</v>
      </c>
      <c r="X47" s="1">
        <v>96.511627906976699</v>
      </c>
      <c r="Y47" s="1">
        <v>93.75</v>
      </c>
      <c r="Z47" s="1">
        <v>90.540540540540505</v>
      </c>
      <c r="AA47" s="1">
        <v>92.857142857142804</v>
      </c>
      <c r="AB47" s="1">
        <v>98.4375</v>
      </c>
      <c r="AC47" s="1">
        <v>98.275862068965495</v>
      </c>
      <c r="AD47" s="1">
        <v>85</v>
      </c>
      <c r="AE47" s="1">
        <v>86.538461538461505</v>
      </c>
      <c r="AF47" s="1">
        <v>18.181818181818102</v>
      </c>
      <c r="AG47" s="1">
        <v>31.578947368421101</v>
      </c>
      <c r="AH47" s="1">
        <v>39.473684210526301</v>
      </c>
      <c r="AI47" s="1">
        <v>28.125</v>
      </c>
      <c r="AJ47" s="1">
        <v>40</v>
      </c>
      <c r="AK47" s="1">
        <v>24.418604651162699</v>
      </c>
      <c r="AL47" s="1">
        <v>28.409090909090899</v>
      </c>
      <c r="AM47" s="1">
        <v>26.744186046511601</v>
      </c>
      <c r="AN47" s="1">
        <v>62.5</v>
      </c>
      <c r="AO47" s="1">
        <v>59.459459459459403</v>
      </c>
      <c r="AP47" s="1">
        <v>58.571428571428498</v>
      </c>
      <c r="AQ47" s="1">
        <v>60.9375</v>
      </c>
      <c r="AR47" s="1">
        <v>63.793103448275801</v>
      </c>
      <c r="AS47" s="1">
        <v>68.3333333333333</v>
      </c>
      <c r="AT47" s="1">
        <v>67.307692307692307</v>
      </c>
      <c r="AU47" s="1">
        <v>34.090909090909101</v>
      </c>
      <c r="AV47" s="1">
        <v>50</v>
      </c>
      <c r="AW47" s="1">
        <v>50</v>
      </c>
      <c r="AX47" s="1">
        <v>50</v>
      </c>
      <c r="AY47" s="1">
        <v>50</v>
      </c>
      <c r="AZ47" s="1">
        <v>98.837209302325505</v>
      </c>
      <c r="BA47" s="1">
        <v>98.863636363636303</v>
      </c>
      <c r="BB47" s="1">
        <v>96.511627906976699</v>
      </c>
      <c r="BC47" s="1">
        <v>96.25</v>
      </c>
      <c r="BD47" s="1">
        <v>98.648648648648603</v>
      </c>
      <c r="BE47" s="1">
        <v>87.142857142857096</v>
      </c>
      <c r="BF47" s="1">
        <v>92.1875</v>
      </c>
      <c r="BG47" s="1">
        <v>98.275862068965495</v>
      </c>
      <c r="BH47" s="1">
        <v>75</v>
      </c>
      <c r="BI47" s="1">
        <v>90.384615384615302</v>
      </c>
      <c r="BJ47" s="1">
        <v>75</v>
      </c>
      <c r="BK47" s="1">
        <v>23.684210526315699</v>
      </c>
      <c r="BL47" s="1">
        <v>34.210526315789402</v>
      </c>
      <c r="BM47" s="1">
        <v>28.125</v>
      </c>
      <c r="BN47" s="1">
        <v>35</v>
      </c>
      <c r="BO47" s="1">
        <v>34.883720930232499</v>
      </c>
      <c r="BP47" s="1">
        <v>50</v>
      </c>
      <c r="BQ47" s="1">
        <v>59.302325581395301</v>
      </c>
      <c r="BR47" s="1">
        <v>72.5</v>
      </c>
      <c r="BS47" s="1">
        <v>81.081081081081095</v>
      </c>
      <c r="BT47" s="1">
        <v>82.857142857142804</v>
      </c>
      <c r="BU47" s="1">
        <v>84.375</v>
      </c>
      <c r="BV47" s="1">
        <v>89.655172413793096</v>
      </c>
      <c r="BW47" s="1">
        <v>88.3333333333333</v>
      </c>
      <c r="BX47" s="1">
        <v>90.384615384615302</v>
      </c>
      <c r="BY47" s="1">
        <v>81.818181818181799</v>
      </c>
      <c r="BZ47" s="1">
        <v>44.736842105263101</v>
      </c>
      <c r="CA47" s="1">
        <v>42.105263157894697</v>
      </c>
      <c r="CB47" s="1">
        <v>43.75</v>
      </c>
      <c r="CC47" s="1">
        <v>45</v>
      </c>
      <c r="CD47" s="1">
        <v>36.046511627906902</v>
      </c>
      <c r="CE47" s="1">
        <v>76.136363636363598</v>
      </c>
      <c r="CF47" s="1">
        <v>73.2558139534883</v>
      </c>
      <c r="CG47" s="1">
        <v>71.25</v>
      </c>
      <c r="CH47" s="1">
        <v>58.108108108108098</v>
      </c>
      <c r="CI47" s="1">
        <v>55.714285714285701</v>
      </c>
      <c r="CJ47" s="1">
        <v>70.3125</v>
      </c>
      <c r="CK47" s="1">
        <v>68.965517241379303</v>
      </c>
      <c r="CL47" s="1">
        <v>81.6666666666666</v>
      </c>
      <c r="CM47" s="1">
        <v>88.461538461538396</v>
      </c>
      <c r="CN47" s="1">
        <v>25</v>
      </c>
      <c r="CO47" s="1">
        <v>34.210526315789402</v>
      </c>
      <c r="CP47" s="1">
        <v>28.947368421052602</v>
      </c>
      <c r="CQ47" s="1">
        <v>28.125</v>
      </c>
      <c r="CR47" s="1">
        <v>20</v>
      </c>
      <c r="CS47" s="1">
        <v>50</v>
      </c>
      <c r="CT47" s="1">
        <v>50</v>
      </c>
      <c r="CU47" s="1">
        <v>47.674418604651102</v>
      </c>
      <c r="CV47" s="1">
        <v>50</v>
      </c>
      <c r="CW47" s="1">
        <v>52.702702702702702</v>
      </c>
      <c r="CX47" s="1">
        <v>78.571428571428498</v>
      </c>
      <c r="CY47" s="1">
        <v>81.25</v>
      </c>
      <c r="CZ47" s="1">
        <v>93.103448275862107</v>
      </c>
      <c r="DA47" s="1">
        <v>35</v>
      </c>
      <c r="DB47" s="1">
        <v>40.384615384615302</v>
      </c>
      <c r="DC47" s="1">
        <v>56.818181818181799</v>
      </c>
      <c r="DD47" s="1">
        <v>34.210526315789402</v>
      </c>
      <c r="DE47" s="1">
        <v>39.473684210526301</v>
      </c>
      <c r="DF47" s="1">
        <v>90.625</v>
      </c>
      <c r="DG47" s="1">
        <v>75</v>
      </c>
      <c r="DH47" s="1">
        <v>97.786315404317605</v>
      </c>
      <c r="DI47" s="1">
        <v>98.112058465286196</v>
      </c>
      <c r="DJ47" s="1">
        <v>94.0462085308056</v>
      </c>
      <c r="DK47" s="1">
        <v>99.850149850149805</v>
      </c>
      <c r="DL47" s="1">
        <v>90.020263424518703</v>
      </c>
      <c r="DM47" s="1">
        <v>91.418293936279497</v>
      </c>
      <c r="DN47" s="1">
        <v>96.362704918032705</v>
      </c>
      <c r="DO47" s="1">
        <v>95.394736842105203</v>
      </c>
      <c r="DP47" s="1">
        <v>45.005202913631599</v>
      </c>
      <c r="DQ47" s="1">
        <v>68.522860492379806</v>
      </c>
      <c r="DR47" s="1">
        <v>56.983655274888498</v>
      </c>
      <c r="DS47" s="1">
        <v>34.772727272727202</v>
      </c>
      <c r="DT47" s="1">
        <v>24.355083459787501</v>
      </c>
      <c r="DU47" s="1">
        <v>26.864406779661</v>
      </c>
      <c r="DV47" s="1">
        <v>12.7039627039627</v>
      </c>
      <c r="DW47" s="1">
        <v>27.204537138675398</v>
      </c>
      <c r="DX47" s="1">
        <v>24.908647990255702</v>
      </c>
      <c r="DY47" s="1">
        <v>73.370853080568693</v>
      </c>
      <c r="DZ47" s="1">
        <v>24.225774225774199</v>
      </c>
      <c r="EA47" s="1">
        <v>17.071935157041501</v>
      </c>
      <c r="EB47" s="1">
        <v>23.895169578622799</v>
      </c>
      <c r="EC47" s="1">
        <v>36.219262295081897</v>
      </c>
      <c r="ED47" s="1">
        <v>34.969635627530302</v>
      </c>
      <c r="EE47" s="1">
        <v>9.5213319458896901</v>
      </c>
      <c r="EF47" s="1">
        <v>38.159437280187497</v>
      </c>
      <c r="EG47" s="1">
        <v>29.494799405646301</v>
      </c>
      <c r="EH47" s="1">
        <v>0.075757575757575996</v>
      </c>
      <c r="EI47" s="1">
        <v>1.74506828528072</v>
      </c>
      <c r="EJ47" s="1">
        <v>2.1186440677966099</v>
      </c>
      <c r="EK47" s="1">
        <v>3.14685314685314</v>
      </c>
      <c r="EL47" s="1">
        <v>78.887669227954603</v>
      </c>
      <c r="EM47" s="1">
        <v>81.831100284206201</v>
      </c>
      <c r="EN47" s="1">
        <v>70.853080568720301</v>
      </c>
      <c r="EO47" s="1">
        <v>66.533466533466495</v>
      </c>
      <c r="EP47" s="1">
        <v>66.6666666666666</v>
      </c>
      <c r="EQ47" s="1">
        <v>66.187050359712202</v>
      </c>
      <c r="ER47" s="1">
        <v>75.051229508196698</v>
      </c>
      <c r="ES47" s="1">
        <v>76.720647773279296</v>
      </c>
      <c r="ET47" s="1">
        <v>55.931321540062399</v>
      </c>
      <c r="EU47" s="1">
        <v>38.628370457209797</v>
      </c>
      <c r="EV47" s="1">
        <v>47.696879643387803</v>
      </c>
      <c r="EW47" s="1">
        <v>38.939393939393902</v>
      </c>
      <c r="EX47" s="1">
        <v>40.819423368740502</v>
      </c>
      <c r="EY47" s="1">
        <v>41.610169491525397</v>
      </c>
      <c r="EZ47" s="1">
        <v>40.675990675990597</v>
      </c>
    </row>
    <row r="48" spans="1:156" ht="15">
      <c r="A48" s="11" t="s">
        <v>104</v>
      </c>
      <c r="B48" s="1" t="s">
        <v>579</v>
      </c>
      <c r="C48" s="11" t="s">
        <v>543</v>
      </c>
      <c r="D48" s="1">
        <v>64.629882092851801</v>
      </c>
      <c r="E48" s="1">
        <v>70.121756810697505</v>
      </c>
      <c r="F48" s="1">
        <v>0</v>
      </c>
      <c r="G48" s="1">
        <v>41.304347826086897</v>
      </c>
      <c r="H48" s="1">
        <v>52.272727272727202</v>
      </c>
      <c r="I48" s="1">
        <v>50</v>
      </c>
      <c r="J48" s="1">
        <v>63.3333333333333</v>
      </c>
      <c r="K48" s="1">
        <v>73.076923076923094</v>
      </c>
      <c r="L48" s="1">
        <v>73.076923076923094</v>
      </c>
      <c r="M48" s="1">
        <v>62.5</v>
      </c>
      <c r="N48" s="1">
        <v>54.1666666666666</v>
      </c>
      <c r="O48" s="1">
        <v>50</v>
      </c>
      <c r="P48" s="1">
        <v>16.6666666666666</v>
      </c>
      <c r="Q48" s="1">
        <v>21.428571428571399</v>
      </c>
      <c r="R48" s="1">
        <v>0</v>
      </c>
      <c r="S48" s="1">
        <v>0</v>
      </c>
      <c r="T48" s="1">
        <v>0</v>
      </c>
      <c r="U48" s="1">
        <v>0</v>
      </c>
      <c r="V48" s="1">
        <v>76.086956521739097</v>
      </c>
      <c r="W48" s="1">
        <v>84.090909090909093</v>
      </c>
      <c r="X48" s="1">
        <v>92.105263157894697</v>
      </c>
      <c r="Y48" s="1">
        <v>83.3333333333333</v>
      </c>
      <c r="Z48" s="1">
        <v>65.384615384615302</v>
      </c>
      <c r="AA48" s="1">
        <v>65.384615384615302</v>
      </c>
      <c r="AB48" s="1">
        <v>62.5</v>
      </c>
      <c r="AC48" s="1">
        <v>62.5</v>
      </c>
      <c r="AD48" s="1">
        <v>50</v>
      </c>
      <c r="AE48" s="1">
        <v>38.8888888888888</v>
      </c>
      <c r="AF48" s="1">
        <v>21.428571428571399</v>
      </c>
      <c r="AG48" s="1">
        <v>0</v>
      </c>
      <c r="AH48" s="1">
        <v>0</v>
      </c>
      <c r="AI48" s="1">
        <v>0</v>
      </c>
      <c r="AJ48" s="1">
        <v>0</v>
      </c>
      <c r="AK48" s="1">
        <v>41.304347826086897</v>
      </c>
      <c r="AL48" s="1">
        <v>43.181818181818102</v>
      </c>
      <c r="AM48" s="1">
        <v>73.684210526315695</v>
      </c>
      <c r="AN48" s="1">
        <v>73.3333333333333</v>
      </c>
      <c r="AO48" s="1">
        <v>73.076923076923094</v>
      </c>
      <c r="AP48" s="1">
        <v>80.769230769230703</v>
      </c>
      <c r="AQ48" s="1">
        <v>79.1666666666666</v>
      </c>
      <c r="AR48" s="1">
        <v>83.3333333333333</v>
      </c>
      <c r="AS48" s="1">
        <v>86.363636363636303</v>
      </c>
      <c r="AT48" s="1">
        <v>55.5555555555555</v>
      </c>
      <c r="AU48" s="1">
        <v>42.857142857142797</v>
      </c>
      <c r="AV48" s="1">
        <v>0</v>
      </c>
      <c r="AW48" s="1">
        <v>0</v>
      </c>
      <c r="AX48" s="1">
        <v>0</v>
      </c>
      <c r="AY48" s="1">
        <v>0</v>
      </c>
      <c r="AZ48" s="1">
        <v>50</v>
      </c>
      <c r="BA48" s="1">
        <v>56.818181818181799</v>
      </c>
      <c r="BB48" s="1">
        <v>55.2631578947368</v>
      </c>
      <c r="BC48" s="1">
        <v>56.6666666666666</v>
      </c>
      <c r="BD48" s="1">
        <v>34.615384615384599</v>
      </c>
      <c r="BE48" s="1">
        <v>57.692307692307601</v>
      </c>
      <c r="BF48" s="1">
        <v>45.8333333333333</v>
      </c>
      <c r="BG48" s="1">
        <v>37.5</v>
      </c>
      <c r="BH48" s="1">
        <v>40.909090909090899</v>
      </c>
      <c r="BI48" s="1">
        <v>50</v>
      </c>
      <c r="BJ48" s="1">
        <v>21.428571428571399</v>
      </c>
      <c r="BK48" s="1">
        <v>0</v>
      </c>
      <c r="BL48" s="1">
        <v>0</v>
      </c>
      <c r="BM48" s="1">
        <v>0</v>
      </c>
      <c r="BN48" s="1">
        <v>0</v>
      </c>
      <c r="BO48" s="1">
        <v>71.739130434782595</v>
      </c>
      <c r="BP48" s="1">
        <v>75</v>
      </c>
      <c r="BQ48" s="1">
        <v>78.947368421052602</v>
      </c>
      <c r="BR48" s="1">
        <v>73.3333333333333</v>
      </c>
      <c r="BS48" s="1">
        <v>80.769230769230703</v>
      </c>
      <c r="BT48" s="1">
        <v>84.615384615384599</v>
      </c>
      <c r="BU48" s="1">
        <v>95.8333333333333</v>
      </c>
      <c r="BV48" s="1">
        <v>95.8333333333333</v>
      </c>
      <c r="BW48" s="1">
        <v>86.363636363636303</v>
      </c>
      <c r="BX48" s="1">
        <v>33.3333333333333</v>
      </c>
      <c r="BY48" s="1">
        <v>21.428571428571399</v>
      </c>
      <c r="BZ48" s="1">
        <v>0</v>
      </c>
      <c r="CA48" s="1">
        <v>0</v>
      </c>
      <c r="CB48" s="1">
        <v>0</v>
      </c>
      <c r="CC48" s="1">
        <v>0</v>
      </c>
      <c r="CD48" s="1">
        <v>78.260869565217405</v>
      </c>
      <c r="CE48" s="1">
        <v>84.090909090909093</v>
      </c>
      <c r="CF48" s="1">
        <v>81.578947368421098</v>
      </c>
      <c r="CG48" s="1">
        <v>83.3333333333333</v>
      </c>
      <c r="CH48" s="1">
        <v>96.153846153846104</v>
      </c>
      <c r="CI48" s="1">
        <v>96.153846153846104</v>
      </c>
      <c r="CJ48" s="1">
        <v>95.8333333333333</v>
      </c>
      <c r="CK48" s="1">
        <v>95.8333333333333</v>
      </c>
      <c r="CL48" s="1">
        <v>86.363636363636303</v>
      </c>
      <c r="CM48" s="1">
        <v>83.3333333333333</v>
      </c>
      <c r="CN48" s="1">
        <v>92.857142857142804</v>
      </c>
      <c r="CO48" s="1">
        <v>0</v>
      </c>
      <c r="CP48" s="1">
        <v>0</v>
      </c>
      <c r="CQ48" s="1">
        <v>0</v>
      </c>
      <c r="CR48" s="1">
        <v>0</v>
      </c>
      <c r="CS48" s="1">
        <v>78.260869565217405</v>
      </c>
      <c r="CT48" s="1">
        <v>84.090909090909093</v>
      </c>
      <c r="CU48" s="1">
        <v>92.105263157894697</v>
      </c>
      <c r="CV48" s="1">
        <v>96.6666666666666</v>
      </c>
      <c r="CW48" s="1">
        <v>88.461538461538396</v>
      </c>
      <c r="CX48" s="1">
        <v>96.153846153846104</v>
      </c>
      <c r="CY48" s="1">
        <v>95.8333333333333</v>
      </c>
      <c r="CZ48" s="1">
        <v>87.5</v>
      </c>
      <c r="DA48" s="1">
        <v>86.363636363636303</v>
      </c>
      <c r="DB48" s="1">
        <v>83.3333333333333</v>
      </c>
      <c r="DC48" s="1">
        <v>85.714285714285694</v>
      </c>
      <c r="DD48" s="1">
        <v>0</v>
      </c>
      <c r="DE48" s="1">
        <v>0</v>
      </c>
      <c r="DF48" s="1">
        <v>0</v>
      </c>
      <c r="DG48" s="1">
        <v>0</v>
      </c>
      <c r="DH48" s="1">
        <v>78.758290346352197</v>
      </c>
      <c r="DI48" s="1">
        <v>84.687156970362196</v>
      </c>
      <c r="DJ48" s="1">
        <v>94.051969143321102</v>
      </c>
      <c r="DK48" s="1">
        <v>86.581753554502299</v>
      </c>
      <c r="DL48" s="1">
        <v>87.8621378621378</v>
      </c>
      <c r="DM48" s="1">
        <v>98.125633232016199</v>
      </c>
      <c r="DN48" s="1">
        <v>93.987667009249705</v>
      </c>
      <c r="DO48" s="1">
        <v>94.211065573770398</v>
      </c>
      <c r="DP48" s="1">
        <v>91.548582995951406</v>
      </c>
      <c r="DQ48" s="1">
        <v>86.316337148803299</v>
      </c>
      <c r="DR48" s="1">
        <v>50.351699882766702</v>
      </c>
      <c r="DS48" s="1">
        <v>0</v>
      </c>
      <c r="DT48" s="1">
        <v>0</v>
      </c>
      <c r="DU48" s="1">
        <v>0</v>
      </c>
      <c r="DV48" s="1">
        <v>0</v>
      </c>
      <c r="DW48" s="1">
        <v>72.973470891672804</v>
      </c>
      <c r="DX48" s="1">
        <v>73.271130625685998</v>
      </c>
      <c r="DY48" s="1">
        <v>66.280958181079896</v>
      </c>
      <c r="DZ48" s="1">
        <v>73.963270142180093</v>
      </c>
      <c r="EA48" s="1">
        <v>77.172827172827098</v>
      </c>
      <c r="EB48" s="1">
        <v>72.998986828774093</v>
      </c>
      <c r="EC48" s="1">
        <v>80.2158273381295</v>
      </c>
      <c r="ED48" s="1">
        <v>79.456967213114694</v>
      </c>
      <c r="EE48" s="1">
        <v>82.439271255060703</v>
      </c>
      <c r="EF48" s="1">
        <v>5.5671175858480701</v>
      </c>
      <c r="EG48" s="1">
        <v>65.943728018757298</v>
      </c>
      <c r="EH48" s="1">
        <v>0</v>
      </c>
      <c r="EI48" s="1">
        <v>0</v>
      </c>
      <c r="EJ48" s="1">
        <v>0</v>
      </c>
      <c r="EK48" s="1">
        <v>0</v>
      </c>
      <c r="EL48" s="1">
        <v>82.682387619749406</v>
      </c>
      <c r="EM48" s="1">
        <v>78.887669227954603</v>
      </c>
      <c r="EN48" s="1">
        <v>83.516037352821698</v>
      </c>
      <c r="EO48" s="1">
        <v>70.853080568720301</v>
      </c>
      <c r="EP48" s="1">
        <v>77.772227772227694</v>
      </c>
      <c r="EQ48" s="1">
        <v>80.952380952380906</v>
      </c>
      <c r="ER48" s="1">
        <v>76.618705035971203</v>
      </c>
      <c r="ES48" s="1">
        <v>73.0532786885245</v>
      </c>
      <c r="ET48" s="1">
        <v>87.398785425101195</v>
      </c>
      <c r="EU48" s="1">
        <v>77.263267429760603</v>
      </c>
      <c r="EV48" s="1">
        <v>69.929660023446601</v>
      </c>
      <c r="EW48" s="1">
        <v>0</v>
      </c>
      <c r="EX48" s="1">
        <v>0</v>
      </c>
      <c r="EY48" s="1">
        <v>0</v>
      </c>
      <c r="EZ48" s="1">
        <v>0</v>
      </c>
    </row>
    <row r="49" spans="1:156" ht="15">
      <c r="A49" s="11" t="s">
        <v>105</v>
      </c>
      <c r="B49" s="1" t="s">
        <v>580</v>
      </c>
      <c r="C49" s="11" t="s">
        <v>563</v>
      </c>
      <c r="D49" s="1">
        <v>65.847475345799097</v>
      </c>
      <c r="E49" s="1">
        <v>67.185019889114798</v>
      </c>
      <c r="F49" s="1">
        <v>0</v>
      </c>
      <c r="G49" s="1">
        <v>78.961748633879694</v>
      </c>
      <c r="H49" s="1">
        <v>68.848167539266996</v>
      </c>
      <c r="I49" s="1">
        <v>73.463687150837899</v>
      </c>
      <c r="J49" s="1">
        <v>77.544910179640695</v>
      </c>
      <c r="K49" s="1">
        <v>70.437956204379503</v>
      </c>
      <c r="L49" s="1">
        <v>65.702479338842906</v>
      </c>
      <c r="M49" s="1">
        <v>69.067796610169495</v>
      </c>
      <c r="N49" s="1">
        <v>65.044247787610601</v>
      </c>
      <c r="O49" s="1">
        <v>8.8785046728971899</v>
      </c>
      <c r="P49" s="1">
        <v>8.2524271844660202</v>
      </c>
      <c r="Q49" s="1">
        <v>7.30337078651685</v>
      </c>
      <c r="R49" s="1">
        <v>6.9620253164556898</v>
      </c>
      <c r="S49" s="1">
        <v>12.1428571428571</v>
      </c>
      <c r="T49" s="1">
        <v>37.313432835820898</v>
      </c>
      <c r="U49" s="1">
        <v>40</v>
      </c>
      <c r="V49" s="1">
        <v>63.387978142076499</v>
      </c>
      <c r="W49" s="1">
        <v>65.183246073298406</v>
      </c>
      <c r="X49" s="1">
        <v>67.877094972066999</v>
      </c>
      <c r="Y49" s="1">
        <v>65.568862275449106</v>
      </c>
      <c r="Z49" s="1">
        <v>63.503649635036503</v>
      </c>
      <c r="AA49" s="1">
        <v>61.157024793388402</v>
      </c>
      <c r="AB49" s="1">
        <v>61.016949152542303</v>
      </c>
      <c r="AC49" s="1">
        <v>32.300884955752203</v>
      </c>
      <c r="AD49" s="1">
        <v>16.355140186915801</v>
      </c>
      <c r="AE49" s="1">
        <v>16.990291262135901</v>
      </c>
      <c r="AF49" s="1">
        <v>17.4157303370786</v>
      </c>
      <c r="AG49" s="1">
        <v>18.9873417721519</v>
      </c>
      <c r="AH49" s="1">
        <v>21.428571428571399</v>
      </c>
      <c r="AI49" s="1">
        <v>30.597014925373099</v>
      </c>
      <c r="AJ49" s="1">
        <v>34.615384615384599</v>
      </c>
      <c r="AK49" s="1">
        <v>34.426229508196698</v>
      </c>
      <c r="AL49" s="1">
        <v>35.078534031413596</v>
      </c>
      <c r="AM49" s="1">
        <v>72.067039106145202</v>
      </c>
      <c r="AN49" s="1">
        <v>70.958083832335305</v>
      </c>
      <c r="AO49" s="1">
        <v>32.846715328467099</v>
      </c>
      <c r="AP49" s="1">
        <v>28.925619834710702</v>
      </c>
      <c r="AQ49" s="1">
        <v>29.2372881355932</v>
      </c>
      <c r="AR49" s="1">
        <v>28.318584070796401</v>
      </c>
      <c r="AS49" s="1">
        <v>29.906542056074699</v>
      </c>
      <c r="AT49" s="1">
        <v>31.067961165048501</v>
      </c>
      <c r="AU49" s="1">
        <v>30.337078651685299</v>
      </c>
      <c r="AV49" s="1">
        <v>32.911392405063197</v>
      </c>
      <c r="AW49" s="1">
        <v>33.571428571428498</v>
      </c>
      <c r="AX49" s="1">
        <v>47.014925373134297</v>
      </c>
      <c r="AY49" s="1">
        <v>46.153846153846096</v>
      </c>
      <c r="AZ49" s="1">
        <v>37.978142076502699</v>
      </c>
      <c r="BA49" s="1">
        <v>64.659685863874302</v>
      </c>
      <c r="BB49" s="1">
        <v>66.759776536312799</v>
      </c>
      <c r="BC49" s="1">
        <v>66.167664670658596</v>
      </c>
      <c r="BD49" s="1">
        <v>55.109489051094897</v>
      </c>
      <c r="BE49" s="1">
        <v>44.214876033057799</v>
      </c>
      <c r="BF49" s="1">
        <v>49.5762711864406</v>
      </c>
      <c r="BG49" s="1">
        <v>47.345132743362797</v>
      </c>
      <c r="BH49" s="1">
        <v>25.700934579439199</v>
      </c>
      <c r="BI49" s="1">
        <v>41.262135922330103</v>
      </c>
      <c r="BJ49" s="1">
        <v>45.505617977528097</v>
      </c>
      <c r="BK49" s="1">
        <v>47.468354430379698</v>
      </c>
      <c r="BL49" s="1">
        <v>29.285714285714199</v>
      </c>
      <c r="BM49" s="1">
        <v>35.074626865671597</v>
      </c>
      <c r="BN49" s="1">
        <v>11.538461538461499</v>
      </c>
      <c r="BO49" s="1">
        <v>83.3333333333333</v>
      </c>
      <c r="BP49" s="1">
        <v>84.816753926701494</v>
      </c>
      <c r="BQ49" s="1">
        <v>87.430167597765305</v>
      </c>
      <c r="BR49" s="1">
        <v>86.526946107784397</v>
      </c>
      <c r="BS49" s="1">
        <v>88.686131386861305</v>
      </c>
      <c r="BT49" s="1">
        <v>88.016528925619795</v>
      </c>
      <c r="BU49" s="1">
        <v>91.1016949152542</v>
      </c>
      <c r="BV49" s="1">
        <v>64.601769911504405</v>
      </c>
      <c r="BW49" s="1">
        <v>24.766355140186899</v>
      </c>
      <c r="BX49" s="1">
        <v>25.242718446601899</v>
      </c>
      <c r="BY49" s="1">
        <v>26.404494382022399</v>
      </c>
      <c r="BZ49" s="1">
        <v>27.848101265822699</v>
      </c>
      <c r="CA49" s="1">
        <v>28.571428571428498</v>
      </c>
      <c r="CB49" s="1">
        <v>36.567164179104402</v>
      </c>
      <c r="CC49" s="1">
        <v>37.692307692307601</v>
      </c>
      <c r="CD49" s="1">
        <v>93.715846994535497</v>
      </c>
      <c r="CE49" s="1">
        <v>71.989528795811495</v>
      </c>
      <c r="CF49" s="1">
        <v>74.581005586592099</v>
      </c>
      <c r="CG49" s="1">
        <v>76.646706586826298</v>
      </c>
      <c r="CH49" s="1">
        <v>78.102189781021906</v>
      </c>
      <c r="CI49" s="1">
        <v>80.991735537190095</v>
      </c>
      <c r="CJ49" s="1">
        <v>84.745762711864401</v>
      </c>
      <c r="CK49" s="1">
        <v>84.955752212389299</v>
      </c>
      <c r="CL49" s="1">
        <v>82.242990654205599</v>
      </c>
      <c r="CM49" s="1">
        <v>82.524271844660106</v>
      </c>
      <c r="CN49" s="1">
        <v>82.022471910112301</v>
      </c>
      <c r="CO49" s="1">
        <v>81.012658227848107</v>
      </c>
      <c r="CP49" s="1">
        <v>59.285714285714199</v>
      </c>
      <c r="CQ49" s="1">
        <v>41.044776119402897</v>
      </c>
      <c r="CR49" s="1">
        <v>21.538461538461501</v>
      </c>
      <c r="CS49" s="1">
        <v>75.683060109289599</v>
      </c>
      <c r="CT49" s="1">
        <v>78.272251308900493</v>
      </c>
      <c r="CU49" s="1">
        <v>78.491620111731805</v>
      </c>
      <c r="CV49" s="1">
        <v>79.640718562874198</v>
      </c>
      <c r="CW49" s="1">
        <v>77.372262773722596</v>
      </c>
      <c r="CX49" s="1">
        <v>75.206611570247901</v>
      </c>
      <c r="CY49" s="1">
        <v>77.118644067796595</v>
      </c>
      <c r="CZ49" s="1">
        <v>76.106194690265397</v>
      </c>
      <c r="DA49" s="1">
        <v>80.373831775700907</v>
      </c>
      <c r="DB49" s="1">
        <v>81.553398058252398</v>
      </c>
      <c r="DC49" s="1">
        <v>80.337078651685303</v>
      </c>
      <c r="DD49" s="1">
        <v>82.911392405063197</v>
      </c>
      <c r="DE49" s="1">
        <v>65</v>
      </c>
      <c r="DF49" s="1">
        <v>38.0597014925373</v>
      </c>
      <c r="DG49" s="1">
        <v>40.769230769230703</v>
      </c>
      <c r="DH49" s="1">
        <v>84.47265625</v>
      </c>
      <c r="DI49" s="1">
        <v>89.112011790714803</v>
      </c>
      <c r="DJ49" s="1">
        <v>85.601902671057402</v>
      </c>
      <c r="DK49" s="1">
        <v>91.615915550142105</v>
      </c>
      <c r="DL49" s="1">
        <v>90.254739336492904</v>
      </c>
      <c r="DM49" s="1">
        <v>61.6883116883116</v>
      </c>
      <c r="DN49" s="1">
        <v>71.783181357649397</v>
      </c>
      <c r="DO49" s="1">
        <v>61.202466598150103</v>
      </c>
      <c r="DP49" s="1">
        <v>39.293032786885199</v>
      </c>
      <c r="DQ49" s="1">
        <v>51.062753036437201</v>
      </c>
      <c r="DR49" s="1">
        <v>12.1227887617065</v>
      </c>
      <c r="DS49" s="1">
        <v>30.070339976553299</v>
      </c>
      <c r="DT49" s="1">
        <v>40.787518573551203</v>
      </c>
      <c r="DU49" s="1">
        <v>68.712121212121204</v>
      </c>
      <c r="DV49" s="1">
        <v>53.9453717754173</v>
      </c>
      <c r="DW49" s="1">
        <v>52.890625</v>
      </c>
      <c r="DX49" s="1">
        <v>56.632277081798101</v>
      </c>
      <c r="DY49" s="1">
        <v>60.647639956092199</v>
      </c>
      <c r="DZ49" s="1">
        <v>37.291920422249198</v>
      </c>
      <c r="EA49" s="1">
        <v>28.880331753554501</v>
      </c>
      <c r="EB49" s="1">
        <v>27.8221778221778</v>
      </c>
      <c r="EC49" s="1">
        <v>51.621073961499498</v>
      </c>
      <c r="ED49" s="1">
        <v>63.463514902363798</v>
      </c>
      <c r="EE49" s="1">
        <v>32.2233606557377</v>
      </c>
      <c r="EF49" s="1">
        <v>19.888663967611301</v>
      </c>
      <c r="EG49" s="1">
        <v>24.193548387096701</v>
      </c>
      <c r="EH49" s="1">
        <v>13.540445486518101</v>
      </c>
      <c r="EI49" s="1">
        <v>17.904903417533401</v>
      </c>
      <c r="EJ49" s="1">
        <v>68.560606060606105</v>
      </c>
      <c r="EK49" s="1">
        <v>50.9104704097116</v>
      </c>
      <c r="EL49" s="1">
        <v>71.97265625</v>
      </c>
      <c r="EM49" s="1">
        <v>35.519528371407503</v>
      </c>
      <c r="EN49" s="1">
        <v>36.2056348335162</v>
      </c>
      <c r="EO49" s="1">
        <v>35.749086479902502</v>
      </c>
      <c r="EP49" s="1">
        <v>30.924170616113699</v>
      </c>
      <c r="EQ49" s="1">
        <v>22.0779220779221</v>
      </c>
      <c r="ER49" s="1">
        <v>21.681864235055698</v>
      </c>
      <c r="ES49" s="1">
        <v>21.891058581706101</v>
      </c>
      <c r="ET49" s="1">
        <v>25.819672131147499</v>
      </c>
      <c r="EU49" s="1">
        <v>33.350202429149803</v>
      </c>
      <c r="EV49" s="1">
        <v>28.876170655567101</v>
      </c>
      <c r="EW49" s="1">
        <v>9.3200468933177003</v>
      </c>
      <c r="EX49" s="1">
        <v>18.4992570579494</v>
      </c>
      <c r="EY49" s="1">
        <v>38.939393939393902</v>
      </c>
      <c r="EZ49" s="1">
        <v>40.819423368740502</v>
      </c>
    </row>
    <row r="50" spans="1:156" ht="15">
      <c r="A50" s="11" t="s">
        <v>106</v>
      </c>
      <c r="B50" s="1" t="s">
        <v>581</v>
      </c>
      <c r="C50" s="11" t="s">
        <v>528</v>
      </c>
      <c r="D50" s="1">
        <v>44.960020879390797</v>
      </c>
      <c r="E50" s="1">
        <v>49.2306969599951</v>
      </c>
      <c r="F50" s="1">
        <v>0</v>
      </c>
      <c r="G50" s="1">
        <v>99.3333333333333</v>
      </c>
      <c r="H50" s="1">
        <v>99.3055555555555</v>
      </c>
      <c r="I50" s="1">
        <v>99.21875</v>
      </c>
      <c r="J50" s="1">
        <v>99.090909090909093</v>
      </c>
      <c r="K50" s="1">
        <v>98.780487804878007</v>
      </c>
      <c r="L50" s="1">
        <v>96.341463414634106</v>
      </c>
      <c r="M50" s="1">
        <v>98.780487804878007</v>
      </c>
      <c r="N50" s="1">
        <v>98.780487804878007</v>
      </c>
      <c r="O50" s="1">
        <v>98.684210526315695</v>
      </c>
      <c r="P50" s="1">
        <v>98.571428571428498</v>
      </c>
      <c r="Q50" s="1">
        <v>95.161290322580598</v>
      </c>
      <c r="R50" s="1">
        <v>91.379310344827502</v>
      </c>
      <c r="S50" s="1">
        <v>91.379310344827502</v>
      </c>
      <c r="T50" s="1">
        <v>91.071428571428498</v>
      </c>
      <c r="U50" s="1">
        <v>86</v>
      </c>
      <c r="V50" s="1">
        <v>72.6666666666666</v>
      </c>
      <c r="W50" s="1">
        <v>97.9166666666666</v>
      </c>
      <c r="X50" s="1">
        <v>94.53125</v>
      </c>
      <c r="Y50" s="1">
        <v>97.272727272727195</v>
      </c>
      <c r="Z50" s="1">
        <v>96.341463414634106</v>
      </c>
      <c r="AA50" s="1">
        <v>93.902439024390205</v>
      </c>
      <c r="AB50" s="1">
        <v>91.463414634146304</v>
      </c>
      <c r="AC50" s="1">
        <v>89.024390243902403</v>
      </c>
      <c r="AD50" s="1">
        <v>82.894736842105203</v>
      </c>
      <c r="AE50" s="1">
        <v>78.571428571428498</v>
      </c>
      <c r="AF50" s="1">
        <v>95.161290322580598</v>
      </c>
      <c r="AG50" s="1">
        <v>91.379310344827502</v>
      </c>
      <c r="AH50" s="1">
        <v>91.379310344827502</v>
      </c>
      <c r="AI50" s="1">
        <v>87.5</v>
      </c>
      <c r="AJ50" s="1">
        <v>98</v>
      </c>
      <c r="AK50" s="1">
        <v>93.3333333333333</v>
      </c>
      <c r="AL50" s="1">
        <v>94.4444444444444</v>
      </c>
      <c r="AM50" s="1">
        <v>92.1875</v>
      </c>
      <c r="AN50" s="1">
        <v>89.090909090909093</v>
      </c>
      <c r="AO50" s="1">
        <v>86.585365853658502</v>
      </c>
      <c r="AP50" s="1">
        <v>91.463414634146304</v>
      </c>
      <c r="AQ50" s="1">
        <v>91.463414634146304</v>
      </c>
      <c r="AR50" s="1">
        <v>91.463414634146304</v>
      </c>
      <c r="AS50" s="1">
        <v>69.736842105263094</v>
      </c>
      <c r="AT50" s="1">
        <v>71.428571428571402</v>
      </c>
      <c r="AU50" s="1">
        <v>79.0322580645161</v>
      </c>
      <c r="AV50" s="1">
        <v>77.586206896551701</v>
      </c>
      <c r="AW50" s="1">
        <v>89.655172413793096</v>
      </c>
      <c r="AX50" s="1">
        <v>92.857142857142804</v>
      </c>
      <c r="AY50" s="1">
        <v>50</v>
      </c>
      <c r="AZ50" s="1">
        <v>98</v>
      </c>
      <c r="BA50" s="1">
        <v>88.1944444444444</v>
      </c>
      <c r="BB50" s="1">
        <v>77.34375</v>
      </c>
      <c r="BC50" s="1">
        <v>91.818181818181799</v>
      </c>
      <c r="BD50" s="1">
        <v>96.341463414634106</v>
      </c>
      <c r="BE50" s="1">
        <v>96.341463414634106</v>
      </c>
      <c r="BF50" s="1">
        <v>96.341463414634106</v>
      </c>
      <c r="BG50" s="1">
        <v>96.341463414634106</v>
      </c>
      <c r="BH50" s="1">
        <v>59.210526315789402</v>
      </c>
      <c r="BI50" s="1">
        <v>64.285714285714207</v>
      </c>
      <c r="BJ50" s="1">
        <v>43.5483870967741</v>
      </c>
      <c r="BK50" s="1">
        <v>77.586206896551701</v>
      </c>
      <c r="BL50" s="1">
        <v>70.689655172413694</v>
      </c>
      <c r="BM50" s="1">
        <v>51.785714285714199</v>
      </c>
      <c r="BN50" s="1">
        <v>70</v>
      </c>
      <c r="BO50" s="1">
        <v>96.6666666666666</v>
      </c>
      <c r="BP50" s="1">
        <v>99.3055555555555</v>
      </c>
      <c r="BQ50" s="1">
        <v>54.6875</v>
      </c>
      <c r="BR50" s="1">
        <v>54.545454545454497</v>
      </c>
      <c r="BS50" s="1">
        <v>65.8536585365853</v>
      </c>
      <c r="BT50" s="1">
        <v>53.658536585365802</v>
      </c>
      <c r="BU50" s="1">
        <v>60.975609756097498</v>
      </c>
      <c r="BV50" s="1">
        <v>65.8536585365853</v>
      </c>
      <c r="BW50" s="1">
        <v>88.157894736842096</v>
      </c>
      <c r="BX50" s="1">
        <v>91.428571428571402</v>
      </c>
      <c r="BY50" s="1">
        <v>95.161290322580598</v>
      </c>
      <c r="BZ50" s="1">
        <v>44.827586206896498</v>
      </c>
      <c r="CA50" s="1">
        <v>46.551724137930997</v>
      </c>
      <c r="CB50" s="1">
        <v>44.642857142857103</v>
      </c>
      <c r="CC50" s="1">
        <v>44</v>
      </c>
      <c r="CD50" s="1">
        <v>90</v>
      </c>
      <c r="CE50" s="1">
        <v>88.1944444444444</v>
      </c>
      <c r="CF50" s="1">
        <v>86.71875</v>
      </c>
      <c r="CG50" s="1">
        <v>97.272727272727195</v>
      </c>
      <c r="CH50" s="1">
        <v>80.487804878048706</v>
      </c>
      <c r="CI50" s="1">
        <v>89.024390243902403</v>
      </c>
      <c r="CJ50" s="1">
        <v>86.585365853658502</v>
      </c>
      <c r="CK50" s="1">
        <v>93.902439024390205</v>
      </c>
      <c r="CL50" s="1">
        <v>77.631578947368396</v>
      </c>
      <c r="CM50" s="1">
        <v>58.571428571428498</v>
      </c>
      <c r="CN50" s="1">
        <v>56.451612903225801</v>
      </c>
      <c r="CO50" s="1">
        <v>81.034482758620598</v>
      </c>
      <c r="CP50" s="1">
        <v>89.655172413793096</v>
      </c>
      <c r="CQ50" s="1">
        <v>94.642857142857096</v>
      </c>
      <c r="CR50" s="1">
        <v>98</v>
      </c>
      <c r="CS50" s="1">
        <v>54</v>
      </c>
      <c r="CT50" s="1">
        <v>56.9444444444444</v>
      </c>
      <c r="CU50" s="1">
        <v>54.6875</v>
      </c>
      <c r="CV50" s="1">
        <v>51.818181818181799</v>
      </c>
      <c r="CW50" s="1">
        <v>51.219512195121901</v>
      </c>
      <c r="CX50" s="1">
        <v>52.439024390243901</v>
      </c>
      <c r="CY50" s="1">
        <v>50</v>
      </c>
      <c r="CZ50" s="1">
        <v>51.219512195121901</v>
      </c>
      <c r="DA50" s="1">
        <v>55.2631578947368</v>
      </c>
      <c r="DB50" s="1">
        <v>57.142857142857103</v>
      </c>
      <c r="DC50" s="1">
        <v>70.967741935483801</v>
      </c>
      <c r="DD50" s="1">
        <v>17.241379310344801</v>
      </c>
      <c r="DE50" s="1">
        <v>31.034482758620602</v>
      </c>
      <c r="DF50" s="1">
        <v>33.928571428571402</v>
      </c>
      <c r="DG50" s="1">
        <v>36</v>
      </c>
      <c r="DH50" s="1">
        <v>98.286661753868799</v>
      </c>
      <c r="DI50" s="1">
        <v>98.481522136845896</v>
      </c>
      <c r="DJ50" s="1">
        <v>97.015834348355597</v>
      </c>
      <c r="DK50" s="1">
        <v>67.150473933649195</v>
      </c>
      <c r="DL50" s="1">
        <v>91.558441558441501</v>
      </c>
      <c r="DM50" s="1">
        <v>65.602836879432601</v>
      </c>
      <c r="DN50" s="1">
        <v>84.532374100719395</v>
      </c>
      <c r="DO50" s="1">
        <v>91.956967213114694</v>
      </c>
      <c r="DP50" s="1">
        <v>88.309716599190196</v>
      </c>
      <c r="DQ50" s="1">
        <v>56.971904266389103</v>
      </c>
      <c r="DR50" s="1">
        <v>88.804220398593202</v>
      </c>
      <c r="DS50" s="1">
        <v>72.882615156017806</v>
      </c>
      <c r="DT50" s="1">
        <v>92.651515151515099</v>
      </c>
      <c r="DU50" s="1">
        <v>99.772382397572102</v>
      </c>
      <c r="DV50" s="1">
        <v>93.813559322033896</v>
      </c>
      <c r="DW50" s="1">
        <v>77.800294767870298</v>
      </c>
      <c r="DX50" s="1">
        <v>77.808269301134203</v>
      </c>
      <c r="DY50" s="1">
        <v>80.694275274055997</v>
      </c>
      <c r="DZ50" s="1">
        <v>77.873222748815095</v>
      </c>
      <c r="EA50" s="1">
        <v>79.670329670329593</v>
      </c>
      <c r="EB50" s="1">
        <v>58.915906788247199</v>
      </c>
      <c r="EC50" s="1">
        <v>72.816032887975297</v>
      </c>
      <c r="ED50" s="1">
        <v>82.4282786885245</v>
      </c>
      <c r="EE50" s="1">
        <v>64.726720647773206</v>
      </c>
      <c r="EF50" s="1">
        <v>77.055150884495305</v>
      </c>
      <c r="EG50" s="1">
        <v>59.613130128956598</v>
      </c>
      <c r="EH50" s="1">
        <v>47.622585438335797</v>
      </c>
      <c r="EI50" s="1">
        <v>17.348484848484802</v>
      </c>
      <c r="EJ50" s="1">
        <v>48.330804248861902</v>
      </c>
      <c r="EK50" s="1">
        <v>46.694915254237202</v>
      </c>
      <c r="EL50" s="1">
        <v>87.619749447310198</v>
      </c>
      <c r="EM50" s="1">
        <v>88.144895718990099</v>
      </c>
      <c r="EN50" s="1">
        <v>88.834754364595995</v>
      </c>
      <c r="EO50" s="1">
        <v>81.042654028436004</v>
      </c>
      <c r="EP50" s="1">
        <v>83.266733266733198</v>
      </c>
      <c r="EQ50" s="1">
        <v>82.522796352583498</v>
      </c>
      <c r="ER50" s="1">
        <v>82.219938335046194</v>
      </c>
      <c r="ES50" s="1">
        <v>65.983606557377001</v>
      </c>
      <c r="ET50" s="1">
        <v>68.370445344129493</v>
      </c>
      <c r="EU50" s="1">
        <v>71.383975026014497</v>
      </c>
      <c r="EV50" s="1">
        <v>77.373974208675193</v>
      </c>
      <c r="EW50" s="1">
        <v>78.603268945022194</v>
      </c>
      <c r="EX50" s="1">
        <v>83.030303030303003</v>
      </c>
      <c r="EY50" s="1">
        <v>84.977238239757199</v>
      </c>
      <c r="EZ50" s="1">
        <v>87.966101694915196</v>
      </c>
    </row>
    <row r="51" spans="1:156" ht="15">
      <c r="A51" s="11" t="s">
        <v>107</v>
      </c>
      <c r="B51" s="1" t="s">
        <v>582</v>
      </c>
      <c r="C51" s="11" t="s">
        <v>528</v>
      </c>
      <c r="D51" s="1">
        <v>46.597833849453103</v>
      </c>
      <c r="E51" s="1">
        <v>81.356647225565197</v>
      </c>
      <c r="F51" s="1">
        <v>0</v>
      </c>
      <c r="G51" s="1">
        <v>88.483146067415703</v>
      </c>
      <c r="H51" s="1">
        <v>91.265060240963805</v>
      </c>
      <c r="I51" s="1">
        <v>94.863013698630098</v>
      </c>
      <c r="J51" s="1">
        <v>92.424242424242394</v>
      </c>
      <c r="K51" s="1">
        <v>90.298507462686501</v>
      </c>
      <c r="L51" s="1">
        <v>91.40625</v>
      </c>
      <c r="M51" s="1">
        <v>88.28125</v>
      </c>
      <c r="N51" s="1">
        <v>91.538461538461505</v>
      </c>
      <c r="O51" s="1">
        <v>96.268656716417894</v>
      </c>
      <c r="P51" s="1">
        <v>90</v>
      </c>
      <c r="Q51" s="1">
        <v>95.614035087719301</v>
      </c>
      <c r="R51" s="1">
        <v>91</v>
      </c>
      <c r="S51" s="1">
        <v>96.875</v>
      </c>
      <c r="T51" s="1">
        <v>95.0980392156862</v>
      </c>
      <c r="U51" s="1">
        <v>89.534883720930196</v>
      </c>
      <c r="V51" s="1">
        <v>92.977528089887599</v>
      </c>
      <c r="W51" s="1">
        <v>94.277108433734895</v>
      </c>
      <c r="X51" s="1">
        <v>94.178082191780803</v>
      </c>
      <c r="Y51" s="1">
        <v>91.414141414141397</v>
      </c>
      <c r="Z51" s="1">
        <v>90.298507462686501</v>
      </c>
      <c r="AA51" s="1">
        <v>96.09375</v>
      </c>
      <c r="AB51" s="1">
        <v>96.09375</v>
      </c>
      <c r="AC51" s="1">
        <v>96.153846153846104</v>
      </c>
      <c r="AD51" s="1">
        <v>91.791044776119406</v>
      </c>
      <c r="AE51" s="1">
        <v>97.692307692307594</v>
      </c>
      <c r="AF51" s="1">
        <v>99.122807017543806</v>
      </c>
      <c r="AG51" s="1">
        <v>95</v>
      </c>
      <c r="AH51" s="1">
        <v>98.9583333333333</v>
      </c>
      <c r="AI51" s="1">
        <v>99.019607843137194</v>
      </c>
      <c r="AJ51" s="1">
        <v>1.16279069767441</v>
      </c>
      <c r="AK51" s="1">
        <v>85.112359550561806</v>
      </c>
      <c r="AL51" s="1">
        <v>89.156626506024097</v>
      </c>
      <c r="AM51" s="1">
        <v>8.5616438356164295</v>
      </c>
      <c r="AN51" s="1">
        <v>6.0606060606060597</v>
      </c>
      <c r="AO51" s="1">
        <v>46.268656716417901</v>
      </c>
      <c r="AP51" s="1">
        <v>46.09375</v>
      </c>
      <c r="AQ51" s="1">
        <v>44.53125</v>
      </c>
      <c r="AR51" s="1">
        <v>8.4615384615384599</v>
      </c>
      <c r="AS51" s="1">
        <v>9.7014925373134293</v>
      </c>
      <c r="AT51" s="1">
        <v>11.538461538461499</v>
      </c>
      <c r="AU51" s="1">
        <v>14.0350877192982</v>
      </c>
      <c r="AV51" s="1">
        <v>14</v>
      </c>
      <c r="AW51" s="1">
        <v>13.5416666666666</v>
      </c>
      <c r="AX51" s="1">
        <v>5.8823529411764701</v>
      </c>
      <c r="AY51" s="1">
        <v>51.162790697674403</v>
      </c>
      <c r="AZ51" s="1">
        <v>99.719101123595493</v>
      </c>
      <c r="BA51" s="1">
        <v>99.096385542168605</v>
      </c>
      <c r="BB51" s="1">
        <v>99.657534246575295</v>
      </c>
      <c r="BC51" s="1">
        <v>93.434343434343404</v>
      </c>
      <c r="BD51" s="1">
        <v>94.776119402985103</v>
      </c>
      <c r="BE51" s="1">
        <v>97.65625</v>
      </c>
      <c r="BF51" s="1">
        <v>97.65625</v>
      </c>
      <c r="BG51" s="1">
        <v>99.230769230769198</v>
      </c>
      <c r="BH51" s="1">
        <v>96.268656716417894</v>
      </c>
      <c r="BI51" s="1">
        <v>96.153846153846104</v>
      </c>
      <c r="BJ51" s="1">
        <v>97.368421052631504</v>
      </c>
      <c r="BK51" s="1">
        <v>73</v>
      </c>
      <c r="BL51" s="1">
        <v>86.4583333333333</v>
      </c>
      <c r="BM51" s="1">
        <v>69.607843137254903</v>
      </c>
      <c r="BN51" s="1">
        <v>96.511627906976699</v>
      </c>
      <c r="BO51" s="1">
        <v>82.022471910112301</v>
      </c>
      <c r="BP51" s="1">
        <v>85.542168674698701</v>
      </c>
      <c r="BQ51" s="1">
        <v>90.068493150684901</v>
      </c>
      <c r="BR51" s="1">
        <v>84.848484848484802</v>
      </c>
      <c r="BS51" s="1">
        <v>76.119402985074601</v>
      </c>
      <c r="BT51" s="1">
        <v>79.6875</v>
      </c>
      <c r="BU51" s="1">
        <v>70.3125</v>
      </c>
      <c r="BV51" s="1">
        <v>80</v>
      </c>
      <c r="BW51" s="1">
        <v>86.567164179104395</v>
      </c>
      <c r="BX51" s="1">
        <v>86.923076923076906</v>
      </c>
      <c r="BY51" s="1">
        <v>88.596491228070093</v>
      </c>
      <c r="BZ51" s="1">
        <v>89</v>
      </c>
      <c r="CA51" s="1">
        <v>96.875</v>
      </c>
      <c r="CB51" s="1">
        <v>95.0980392156862</v>
      </c>
      <c r="CC51" s="1">
        <v>98.837209302325505</v>
      </c>
      <c r="CD51" s="1">
        <v>85.112359550561806</v>
      </c>
      <c r="CE51" s="1">
        <v>87.650602409638495</v>
      </c>
      <c r="CF51" s="1">
        <v>96.232876712328704</v>
      </c>
      <c r="CG51" s="1">
        <v>98.484848484848399</v>
      </c>
      <c r="CH51" s="1">
        <v>88.805970149253696</v>
      </c>
      <c r="CI51" s="1">
        <v>96.09375</v>
      </c>
      <c r="CJ51" s="1">
        <v>94.53125</v>
      </c>
      <c r="CK51" s="1">
        <v>96.153846153846104</v>
      </c>
      <c r="CL51" s="1">
        <v>94.776119402985103</v>
      </c>
      <c r="CM51" s="1">
        <v>96.153846153846104</v>
      </c>
      <c r="CN51" s="1">
        <v>93.859649122806999</v>
      </c>
      <c r="CO51" s="1">
        <v>95</v>
      </c>
      <c r="CP51" s="1">
        <v>84.375</v>
      </c>
      <c r="CQ51" s="1">
        <v>95.0980392156862</v>
      </c>
      <c r="CR51" s="1">
        <v>98.837209302325505</v>
      </c>
      <c r="CS51" s="1">
        <v>89.044943820224702</v>
      </c>
      <c r="CT51" s="1">
        <v>90.963855421686702</v>
      </c>
      <c r="CU51" s="1">
        <v>93.150684931506802</v>
      </c>
      <c r="CV51" s="1">
        <v>91.919191919191903</v>
      </c>
      <c r="CW51" s="1">
        <v>97.014925373134304</v>
      </c>
      <c r="CX51" s="1">
        <v>96.09375</v>
      </c>
      <c r="CY51" s="1">
        <v>95.3125</v>
      </c>
      <c r="CZ51" s="1">
        <v>95.384615384615302</v>
      </c>
      <c r="DA51" s="1">
        <v>94.029850746268593</v>
      </c>
      <c r="DB51" s="1">
        <v>93.846153846153797</v>
      </c>
      <c r="DC51" s="1">
        <v>96.491228070175396</v>
      </c>
      <c r="DD51" s="1">
        <v>67</v>
      </c>
      <c r="DE51" s="1">
        <v>90.625</v>
      </c>
      <c r="DF51" s="1">
        <v>88.235294117647001</v>
      </c>
      <c r="DG51" s="1">
        <v>97.674418604651095</v>
      </c>
      <c r="DH51" s="1">
        <v>65.493736182756095</v>
      </c>
      <c r="DI51" s="1">
        <v>47.402122210025603</v>
      </c>
      <c r="DJ51" s="1">
        <v>38.672350791717399</v>
      </c>
      <c r="DK51" s="1">
        <v>45.468009478672897</v>
      </c>
      <c r="DL51" s="1">
        <v>50.099900099900097</v>
      </c>
      <c r="DM51" s="1">
        <v>50.5065856129685</v>
      </c>
      <c r="DN51" s="1">
        <v>51.644398766700903</v>
      </c>
      <c r="DO51" s="1">
        <v>49.129098360655703</v>
      </c>
      <c r="DP51" s="1">
        <v>47.419028340080899</v>
      </c>
      <c r="DQ51" s="1">
        <v>93.4963579604578</v>
      </c>
      <c r="DR51" s="1">
        <v>90.914419695193402</v>
      </c>
      <c r="DS51" s="1">
        <v>82.243684992570493</v>
      </c>
      <c r="DT51" s="1">
        <v>89.621212121212096</v>
      </c>
      <c r="DU51" s="1">
        <v>89.757207890743501</v>
      </c>
      <c r="DV51" s="1">
        <v>47.881355932203299</v>
      </c>
      <c r="DW51" s="1">
        <v>59.782608695652101</v>
      </c>
      <c r="DX51" s="1">
        <v>53.183315038419302</v>
      </c>
      <c r="DY51" s="1">
        <v>66.077953714981703</v>
      </c>
      <c r="DZ51" s="1">
        <v>39.247630331753498</v>
      </c>
      <c r="EA51" s="1">
        <v>61.488511488511399</v>
      </c>
      <c r="EB51" s="1">
        <v>56.484295845997899</v>
      </c>
      <c r="EC51" s="1">
        <v>77.646454265159306</v>
      </c>
      <c r="ED51" s="1">
        <v>56.608606557377101</v>
      </c>
      <c r="EE51" s="1">
        <v>68.572874493927102</v>
      </c>
      <c r="EF51" s="1">
        <v>66.545265348595194</v>
      </c>
      <c r="EG51" s="1">
        <v>41.0902696365767</v>
      </c>
      <c r="EH51" s="1">
        <v>17.013372956909301</v>
      </c>
      <c r="EI51" s="1">
        <v>34.924242424242401</v>
      </c>
      <c r="EJ51" s="1">
        <v>30.880121396054601</v>
      </c>
      <c r="EK51" s="1">
        <v>39.745762711864401</v>
      </c>
      <c r="EL51" s="1">
        <v>97.807663964627807</v>
      </c>
      <c r="EM51" s="1">
        <v>98.079034028540093</v>
      </c>
      <c r="EN51" s="1">
        <v>94.904587900933805</v>
      </c>
      <c r="EO51" s="1">
        <v>93.246445497630305</v>
      </c>
      <c r="EP51" s="1">
        <v>97.852147852147795</v>
      </c>
      <c r="EQ51" s="1">
        <v>96.859169199594703</v>
      </c>
      <c r="ER51" s="1">
        <v>97.995889003083207</v>
      </c>
      <c r="ES51" s="1">
        <v>98.258196721311407</v>
      </c>
      <c r="ET51" s="1">
        <v>95.850202429149803</v>
      </c>
      <c r="EU51" s="1">
        <v>95.889698231009305</v>
      </c>
      <c r="EV51" s="1">
        <v>97.069167643610697</v>
      </c>
      <c r="EW51" s="1">
        <v>97.994056463595797</v>
      </c>
      <c r="EX51" s="1">
        <v>98.712121212121204</v>
      </c>
      <c r="EY51" s="1">
        <v>99.013657056145604</v>
      </c>
      <c r="EZ51" s="1">
        <v>97.711864406779597</v>
      </c>
    </row>
    <row r="52" spans="1:156" ht="15">
      <c r="A52" s="11" t="s">
        <v>108</v>
      </c>
      <c r="B52" s="1" t="s">
        <v>583</v>
      </c>
      <c r="C52" s="11" t="s">
        <v>563</v>
      </c>
      <c r="D52" s="1">
        <v>89.7638122225068</v>
      </c>
      <c r="E52" s="1">
        <v>47.671756540644402</v>
      </c>
      <c r="F52" s="1">
        <v>0</v>
      </c>
      <c r="G52" s="1">
        <v>87.158469945355094</v>
      </c>
      <c r="H52" s="1">
        <v>87.696335078534005</v>
      </c>
      <c r="I52" s="1">
        <v>90.223463687150797</v>
      </c>
      <c r="J52" s="1">
        <v>91.317365269461106</v>
      </c>
      <c r="K52" s="1">
        <v>91.605839416058402</v>
      </c>
      <c r="L52" s="1">
        <v>86.363636363636303</v>
      </c>
      <c r="M52" s="1">
        <v>88.559322033898297</v>
      </c>
      <c r="N52" s="1">
        <v>85.398230088495495</v>
      </c>
      <c r="O52" s="1">
        <v>91.121495327102807</v>
      </c>
      <c r="P52" s="1">
        <v>92.718446601941693</v>
      </c>
      <c r="Q52" s="1">
        <v>87.078651685393197</v>
      </c>
      <c r="R52" s="1">
        <v>66.455696202531598</v>
      </c>
      <c r="S52" s="1">
        <v>72.142857142857096</v>
      </c>
      <c r="T52" s="1">
        <v>88.0597014925373</v>
      </c>
      <c r="U52" s="1">
        <v>40</v>
      </c>
      <c r="V52" s="1">
        <v>94.808743169398895</v>
      </c>
      <c r="W52" s="1">
        <v>93.979057591623004</v>
      </c>
      <c r="X52" s="1">
        <v>91.340782122904997</v>
      </c>
      <c r="Y52" s="1">
        <v>91.916167664670596</v>
      </c>
      <c r="Z52" s="1">
        <v>93.795620437956202</v>
      </c>
      <c r="AA52" s="1">
        <v>96.2809917355371</v>
      </c>
      <c r="AB52" s="1">
        <v>94.491525423728802</v>
      </c>
      <c r="AC52" s="1">
        <v>94.247787610619397</v>
      </c>
      <c r="AD52" s="1">
        <v>97.6635514018691</v>
      </c>
      <c r="AE52" s="1">
        <v>96.601941747572795</v>
      </c>
      <c r="AF52" s="1">
        <v>97.191011235955102</v>
      </c>
      <c r="AG52" s="1">
        <v>91.139240506329102</v>
      </c>
      <c r="AH52" s="1">
        <v>85.714285714285694</v>
      </c>
      <c r="AI52" s="1">
        <v>96.268656716417894</v>
      </c>
      <c r="AJ52" s="1">
        <v>76.153846153846104</v>
      </c>
      <c r="AK52" s="1">
        <v>83.6065573770491</v>
      </c>
      <c r="AL52" s="1">
        <v>84.031413612565402</v>
      </c>
      <c r="AM52" s="1">
        <v>84.078212290502805</v>
      </c>
      <c r="AN52" s="1">
        <v>83.832335329341305</v>
      </c>
      <c r="AO52" s="1">
        <v>86.1313868613138</v>
      </c>
      <c r="AP52" s="1">
        <v>84.297520661156994</v>
      </c>
      <c r="AQ52" s="1">
        <v>86.864406779660996</v>
      </c>
      <c r="AR52" s="1">
        <v>68.141592920353901</v>
      </c>
      <c r="AS52" s="1">
        <v>71.028037383177505</v>
      </c>
      <c r="AT52" s="1">
        <v>71.844660194174693</v>
      </c>
      <c r="AU52" s="1">
        <v>71.348314606741496</v>
      </c>
      <c r="AV52" s="1">
        <v>32.911392405063197</v>
      </c>
      <c r="AW52" s="1">
        <v>33.571428571428498</v>
      </c>
      <c r="AX52" s="1">
        <v>47.014925373134297</v>
      </c>
      <c r="AY52" s="1">
        <v>46.153846153846096</v>
      </c>
      <c r="AZ52" s="1">
        <v>84.426229508196698</v>
      </c>
      <c r="BA52" s="1">
        <v>75.654450261780099</v>
      </c>
      <c r="BB52" s="1">
        <v>41.061452513966401</v>
      </c>
      <c r="BC52" s="1">
        <v>35.628742514970099</v>
      </c>
      <c r="BD52" s="1">
        <v>33.211678832116696</v>
      </c>
      <c r="BE52" s="1">
        <v>23.553719008264402</v>
      </c>
      <c r="BF52" s="1">
        <v>18.220338983050802</v>
      </c>
      <c r="BG52" s="1">
        <v>21.681415929203499</v>
      </c>
      <c r="BH52" s="1">
        <v>33.177570093457902</v>
      </c>
      <c r="BI52" s="1">
        <v>50.970873786407701</v>
      </c>
      <c r="BJ52" s="1">
        <v>55.617977528089803</v>
      </c>
      <c r="BK52" s="1">
        <v>51.265822784810098</v>
      </c>
      <c r="BL52" s="1">
        <v>16.428571428571399</v>
      </c>
      <c r="BM52" s="1">
        <v>33.582089552238799</v>
      </c>
      <c r="BN52" s="1">
        <v>59.230769230769198</v>
      </c>
      <c r="BO52" s="1">
        <v>90.163934426229503</v>
      </c>
      <c r="BP52" s="1">
        <v>91.099476439790493</v>
      </c>
      <c r="BQ52" s="1">
        <v>74.581005586592099</v>
      </c>
      <c r="BR52" s="1">
        <v>76.047904191616695</v>
      </c>
      <c r="BS52" s="1">
        <v>78.832116788321102</v>
      </c>
      <c r="BT52" s="1">
        <v>79.338842975206603</v>
      </c>
      <c r="BU52" s="1">
        <v>84.745762711864401</v>
      </c>
      <c r="BV52" s="1">
        <v>80.973451327433594</v>
      </c>
      <c r="BW52" s="1">
        <v>84.5794392523364</v>
      </c>
      <c r="BX52" s="1">
        <v>85.922330097087297</v>
      </c>
      <c r="BY52" s="1">
        <v>77.528089887640405</v>
      </c>
      <c r="BZ52" s="1">
        <v>79.746835443037895</v>
      </c>
      <c r="CA52" s="1">
        <v>81.428571428571402</v>
      </c>
      <c r="CB52" s="1">
        <v>36.567164179104402</v>
      </c>
      <c r="CC52" s="1">
        <v>37.692307692307601</v>
      </c>
      <c r="CD52" s="1">
        <v>93.715846994535497</v>
      </c>
      <c r="CE52" s="1">
        <v>94.764397905759097</v>
      </c>
      <c r="CF52" s="1">
        <v>95.251396648044704</v>
      </c>
      <c r="CG52" s="1">
        <v>96.407185628742496</v>
      </c>
      <c r="CH52" s="1">
        <v>95.255474452554694</v>
      </c>
      <c r="CI52" s="1">
        <v>80.991735537190095</v>
      </c>
      <c r="CJ52" s="1">
        <v>74.1525423728813</v>
      </c>
      <c r="CK52" s="1">
        <v>76.548672566371593</v>
      </c>
      <c r="CL52" s="1">
        <v>92.056074766355096</v>
      </c>
      <c r="CM52" s="1">
        <v>73.300970873786397</v>
      </c>
      <c r="CN52" s="1">
        <v>91.573033707865093</v>
      </c>
      <c r="CO52" s="1">
        <v>87.974683544303801</v>
      </c>
      <c r="CP52" s="1">
        <v>82.142857142857096</v>
      </c>
      <c r="CQ52" s="1">
        <v>85.820895522388099</v>
      </c>
      <c r="CR52" s="1">
        <v>86.923076923076906</v>
      </c>
      <c r="CS52" s="1">
        <v>75.683060109289599</v>
      </c>
      <c r="CT52" s="1">
        <v>78.272251308900493</v>
      </c>
      <c r="CU52" s="1">
        <v>78.491620111731805</v>
      </c>
      <c r="CV52" s="1">
        <v>79.640718562874198</v>
      </c>
      <c r="CW52" s="1">
        <v>77.372262773722596</v>
      </c>
      <c r="CX52" s="1">
        <v>75.206611570247901</v>
      </c>
      <c r="CY52" s="1">
        <v>77.118644067796595</v>
      </c>
      <c r="CZ52" s="1">
        <v>76.106194690265397</v>
      </c>
      <c r="DA52" s="1">
        <v>69.158878504672799</v>
      </c>
      <c r="DB52" s="1">
        <v>89.805825242718399</v>
      </c>
      <c r="DC52" s="1">
        <v>72.471910112359495</v>
      </c>
      <c r="DD52" s="1">
        <v>76.582278481012594</v>
      </c>
      <c r="DE52" s="1">
        <v>83.571428571428498</v>
      </c>
      <c r="DF52" s="1">
        <v>38.0597014925373</v>
      </c>
      <c r="DG52" s="1">
        <v>40.769230769230703</v>
      </c>
      <c r="DH52" s="1">
        <v>98.61328125</v>
      </c>
      <c r="DI52" s="1">
        <v>98.544583640383195</v>
      </c>
      <c r="DJ52" s="1">
        <v>99.469447493596704</v>
      </c>
      <c r="DK52" s="1">
        <v>99.086479902557798</v>
      </c>
      <c r="DL52" s="1">
        <v>98.667061611374393</v>
      </c>
      <c r="DM52" s="1">
        <v>91.158841158841099</v>
      </c>
      <c r="DN52" s="1">
        <v>63.069908814589603</v>
      </c>
      <c r="DO52" s="1">
        <v>14.953751284686501</v>
      </c>
      <c r="DP52" s="1">
        <v>29.252049180327798</v>
      </c>
      <c r="DQ52" s="1">
        <v>4.3016194331983799</v>
      </c>
      <c r="DR52" s="1">
        <v>17.4297606659729</v>
      </c>
      <c r="DS52" s="1">
        <v>12.602579132473601</v>
      </c>
      <c r="DT52" s="1">
        <v>7.05794947994056</v>
      </c>
      <c r="DU52" s="1">
        <v>22.651515151515099</v>
      </c>
      <c r="DV52" s="1">
        <v>41.0470409711684</v>
      </c>
      <c r="DW52" s="1">
        <v>91.19140625</v>
      </c>
      <c r="DX52" s="1">
        <v>92.796610169491501</v>
      </c>
      <c r="DY52" s="1">
        <v>97.0911086717892</v>
      </c>
      <c r="DZ52" s="1">
        <v>93.077547706049501</v>
      </c>
      <c r="EA52" s="1">
        <v>88.181279620853104</v>
      </c>
      <c r="EB52" s="1">
        <v>81.468531468531395</v>
      </c>
      <c r="EC52" s="1">
        <v>67.021276595744595</v>
      </c>
      <c r="ED52" s="1">
        <v>65.930113052415194</v>
      </c>
      <c r="EE52" s="1">
        <v>52.510245901639301</v>
      </c>
      <c r="EF52" s="1">
        <v>70.597165991902799</v>
      </c>
      <c r="EG52" s="1">
        <v>89.854318418314193</v>
      </c>
      <c r="EH52" s="1">
        <v>97.772567409144202</v>
      </c>
      <c r="EI52" s="1">
        <v>70.728083209509606</v>
      </c>
      <c r="EJ52" s="1">
        <v>82.121212121212096</v>
      </c>
      <c r="EK52" s="1">
        <v>98.558421851289793</v>
      </c>
      <c r="EL52" s="1">
        <v>93.30078125</v>
      </c>
      <c r="EM52" s="1">
        <v>93.570375829034603</v>
      </c>
      <c r="EN52" s="1">
        <v>92.151481888035093</v>
      </c>
      <c r="EO52" s="1">
        <v>92.671538773853001</v>
      </c>
      <c r="EP52" s="1">
        <v>90.284360189573405</v>
      </c>
      <c r="EQ52" s="1">
        <v>85.714285714285694</v>
      </c>
      <c r="ER52" s="1">
        <v>84.903748733535906</v>
      </c>
      <c r="ES52" s="1">
        <v>84.840698869475801</v>
      </c>
      <c r="ET52" s="1">
        <v>83.709016393442596</v>
      </c>
      <c r="EU52" s="1">
        <v>87.398785425101195</v>
      </c>
      <c r="EV52" s="1">
        <v>89.281997918834506</v>
      </c>
      <c r="EW52" s="1">
        <v>81.770222743259097</v>
      </c>
      <c r="EX52" s="1">
        <v>81.277860326894498</v>
      </c>
      <c r="EY52" s="1">
        <v>38.939393939393902</v>
      </c>
      <c r="EZ52" s="1">
        <v>1.0622154779969599</v>
      </c>
    </row>
    <row r="53" spans="1:156" ht="15">
      <c r="A53" s="11" t="s">
        <v>109</v>
      </c>
      <c r="B53" s="1" t="s">
        <v>584</v>
      </c>
      <c r="C53" s="11" t="s">
        <v>528</v>
      </c>
      <c r="D53" s="1">
        <v>50.928928651271399</v>
      </c>
      <c r="E53" s="1">
        <v>43.592390417873403</v>
      </c>
      <c r="F53" s="1">
        <v>0</v>
      </c>
      <c r="G53" s="1">
        <v>77.247191011235898</v>
      </c>
      <c r="H53" s="1">
        <v>79.216867469879503</v>
      </c>
      <c r="I53" s="1">
        <v>87.328767123287605</v>
      </c>
      <c r="J53" s="1">
        <v>84.343434343434296</v>
      </c>
      <c r="K53" s="1">
        <v>75.373134328358205</v>
      </c>
      <c r="L53" s="1">
        <v>72.65625</v>
      </c>
      <c r="M53" s="1">
        <v>74.21875</v>
      </c>
      <c r="N53" s="1">
        <v>80.769230769230703</v>
      </c>
      <c r="O53" s="1">
        <v>55.9701492537313</v>
      </c>
      <c r="P53" s="1">
        <v>65.384615384615302</v>
      </c>
      <c r="Q53" s="1">
        <v>69.298245614035096</v>
      </c>
      <c r="R53" s="1">
        <v>77</v>
      </c>
      <c r="S53" s="1">
        <v>69.7916666666666</v>
      </c>
      <c r="T53" s="1">
        <v>72.549019607843107</v>
      </c>
      <c r="U53" s="1">
        <v>36.046511627906902</v>
      </c>
      <c r="V53" s="1">
        <v>97.471910112359495</v>
      </c>
      <c r="W53" s="1">
        <v>96.686746987951807</v>
      </c>
      <c r="X53" s="1">
        <v>97.602739726027394</v>
      </c>
      <c r="Y53" s="1">
        <v>96.464646464646407</v>
      </c>
      <c r="Z53" s="1">
        <v>96.268656716417894</v>
      </c>
      <c r="AA53" s="1">
        <v>88.28125</v>
      </c>
      <c r="AB53" s="1">
        <v>89.84375</v>
      </c>
      <c r="AC53" s="1">
        <v>94.615384615384599</v>
      </c>
      <c r="AD53" s="1">
        <v>96.268656716417894</v>
      </c>
      <c r="AE53" s="1">
        <v>90</v>
      </c>
      <c r="AF53" s="1">
        <v>71.052631578947299</v>
      </c>
      <c r="AG53" s="1">
        <v>81</v>
      </c>
      <c r="AH53" s="1">
        <v>80.2083333333333</v>
      </c>
      <c r="AI53" s="1">
        <v>97.058823529411697</v>
      </c>
      <c r="AJ53" s="1">
        <v>33.720930232558104</v>
      </c>
      <c r="AK53" s="1">
        <v>52.247191011235898</v>
      </c>
      <c r="AL53" s="1">
        <v>52.710843373493901</v>
      </c>
      <c r="AM53" s="1">
        <v>51.369863013698598</v>
      </c>
      <c r="AN53" s="1">
        <v>48.484848484848399</v>
      </c>
      <c r="AO53" s="1">
        <v>89.552238805970106</v>
      </c>
      <c r="AP53" s="1">
        <v>88.28125</v>
      </c>
      <c r="AQ53" s="1">
        <v>86.71875</v>
      </c>
      <c r="AR53" s="1">
        <v>86.153846153846104</v>
      </c>
      <c r="AS53" s="1">
        <v>49.253731343283498</v>
      </c>
      <c r="AT53" s="1">
        <v>53.076923076923102</v>
      </c>
      <c r="AU53" s="1">
        <v>14.0350877192982</v>
      </c>
      <c r="AV53" s="1">
        <v>14</v>
      </c>
      <c r="AW53" s="1">
        <v>13.5416666666666</v>
      </c>
      <c r="AX53" s="1">
        <v>55.8823529411764</v>
      </c>
      <c r="AY53" s="1">
        <v>51.162790697674403</v>
      </c>
      <c r="AZ53" s="1">
        <v>97.471910112359495</v>
      </c>
      <c r="BA53" s="1">
        <v>85.240963855421597</v>
      </c>
      <c r="BB53" s="1">
        <v>88.698630136986296</v>
      </c>
      <c r="BC53" s="1">
        <v>81.313131313131294</v>
      </c>
      <c r="BD53" s="1">
        <v>66.417910447761201</v>
      </c>
      <c r="BE53" s="1">
        <v>80.46875</v>
      </c>
      <c r="BF53" s="1">
        <v>85.15625</v>
      </c>
      <c r="BG53" s="1">
        <v>86.923076923076906</v>
      </c>
      <c r="BH53" s="1">
        <v>79.850746268656707</v>
      </c>
      <c r="BI53" s="1">
        <v>94.615384615384599</v>
      </c>
      <c r="BJ53" s="1">
        <v>86.842105263157904</v>
      </c>
      <c r="BK53" s="1">
        <v>93</v>
      </c>
      <c r="BL53" s="1">
        <v>69.7916666666666</v>
      </c>
      <c r="BM53" s="1">
        <v>63.725490196078397</v>
      </c>
      <c r="BN53" s="1">
        <v>89.534883720930196</v>
      </c>
      <c r="BO53" s="1">
        <v>89.606741573033702</v>
      </c>
      <c r="BP53" s="1">
        <v>92.168674698795101</v>
      </c>
      <c r="BQ53" s="1">
        <v>94.178082191780803</v>
      </c>
      <c r="BR53" s="1">
        <v>94.949494949494905</v>
      </c>
      <c r="BS53" s="1">
        <v>94.776119402985103</v>
      </c>
      <c r="BT53" s="1">
        <v>95.3125</v>
      </c>
      <c r="BU53" s="1">
        <v>92.1875</v>
      </c>
      <c r="BV53" s="1">
        <v>93.846153846153797</v>
      </c>
      <c r="BW53" s="1">
        <v>91.791044776119406</v>
      </c>
      <c r="BX53" s="1">
        <v>92.307692307692307</v>
      </c>
      <c r="BY53" s="1">
        <v>79.824561403508696</v>
      </c>
      <c r="BZ53" s="1">
        <v>80</v>
      </c>
      <c r="CA53" s="1">
        <v>43.75</v>
      </c>
      <c r="CB53" s="1">
        <v>43.137254901960702</v>
      </c>
      <c r="CC53" s="1">
        <v>45.348837209302303</v>
      </c>
      <c r="CD53" s="1">
        <v>98.595505617977494</v>
      </c>
      <c r="CE53" s="1">
        <v>99.096385542168605</v>
      </c>
      <c r="CF53" s="1">
        <v>95.547945205479394</v>
      </c>
      <c r="CG53" s="1">
        <v>94.4444444444444</v>
      </c>
      <c r="CH53" s="1">
        <v>58.955223880597003</v>
      </c>
      <c r="CI53" s="1">
        <v>63.28125</v>
      </c>
      <c r="CJ53" s="1">
        <v>71.09375</v>
      </c>
      <c r="CK53" s="1">
        <v>93.076923076923094</v>
      </c>
      <c r="CL53" s="1">
        <v>96.268656716417894</v>
      </c>
      <c r="CM53" s="1">
        <v>97.692307692307594</v>
      </c>
      <c r="CN53" s="1">
        <v>81.578947368421098</v>
      </c>
      <c r="CO53" s="1">
        <v>83</v>
      </c>
      <c r="CP53" s="1">
        <v>93.75</v>
      </c>
      <c r="CQ53" s="1">
        <v>79.411764705882305</v>
      </c>
      <c r="CR53" s="1">
        <v>77.906976744186096</v>
      </c>
      <c r="CS53" s="1">
        <v>75.5617977528089</v>
      </c>
      <c r="CT53" s="1">
        <v>79.216867469879503</v>
      </c>
      <c r="CU53" s="1">
        <v>79.794520547945197</v>
      </c>
      <c r="CV53" s="1">
        <v>72.727272727272705</v>
      </c>
      <c r="CW53" s="1">
        <v>64.179104477611901</v>
      </c>
      <c r="CX53" s="1">
        <v>89.0625</v>
      </c>
      <c r="CY53" s="1">
        <v>95.3125</v>
      </c>
      <c r="CZ53" s="1">
        <v>95.384615384615302</v>
      </c>
      <c r="DA53" s="1">
        <v>94.029850746268593</v>
      </c>
      <c r="DB53" s="1">
        <v>93.846153846153797</v>
      </c>
      <c r="DC53" s="1">
        <v>87.719298245613999</v>
      </c>
      <c r="DD53" s="1">
        <v>96</v>
      </c>
      <c r="DE53" s="1">
        <v>97.9166666666666</v>
      </c>
      <c r="DF53" s="1">
        <v>88.235294117647001</v>
      </c>
      <c r="DG53" s="1">
        <v>77.906976744186096</v>
      </c>
      <c r="DH53" s="1">
        <v>81.079587324981503</v>
      </c>
      <c r="DI53" s="1">
        <v>95.0786681302597</v>
      </c>
      <c r="DJ53" s="1">
        <v>95.554202192448201</v>
      </c>
      <c r="DK53" s="1">
        <v>95.290284360189503</v>
      </c>
      <c r="DL53" s="1">
        <v>80.569430569430494</v>
      </c>
      <c r="DM53" s="1">
        <v>73.302938196555203</v>
      </c>
      <c r="DN53" s="1">
        <v>58.119218910585801</v>
      </c>
      <c r="DO53" s="1">
        <v>81.096311475409806</v>
      </c>
      <c r="DP53" s="1">
        <v>51.973684210526301</v>
      </c>
      <c r="DQ53" s="1">
        <v>80.801248699271497</v>
      </c>
      <c r="DR53" s="1">
        <v>23.505275498241499</v>
      </c>
      <c r="DS53" s="1">
        <v>29.9405646359583</v>
      </c>
      <c r="DT53" s="1">
        <v>47.196969696969703</v>
      </c>
      <c r="DU53" s="1">
        <v>13.277693474962099</v>
      </c>
      <c r="DV53" s="1">
        <v>29.406779661016898</v>
      </c>
      <c r="DW53" s="1">
        <v>67.372881355932194</v>
      </c>
      <c r="DX53" s="1">
        <v>55.159165751920902</v>
      </c>
      <c r="DY53" s="1">
        <v>17.275680064961399</v>
      </c>
      <c r="DZ53" s="1">
        <v>15.254739336492801</v>
      </c>
      <c r="EA53" s="1">
        <v>39.410589410589402</v>
      </c>
      <c r="EB53" s="1">
        <v>5.72441742654508</v>
      </c>
      <c r="EC53" s="1">
        <v>18.139773895169501</v>
      </c>
      <c r="ED53" s="1">
        <v>27.100409836065499</v>
      </c>
      <c r="EE53" s="1">
        <v>15.5364372469635</v>
      </c>
      <c r="EF53" s="1">
        <v>15.7648283038501</v>
      </c>
      <c r="EG53" s="1">
        <v>17.291910902696301</v>
      </c>
      <c r="EH53" s="1">
        <v>23.699851411589801</v>
      </c>
      <c r="EI53" s="1">
        <v>40.227272727272698</v>
      </c>
      <c r="EJ53" s="1">
        <v>10.698027314112201</v>
      </c>
      <c r="EK53" s="1">
        <v>4.8305084745762699</v>
      </c>
      <c r="EL53" s="1">
        <v>84.690493736182702</v>
      </c>
      <c r="EM53" s="1">
        <v>85.400658616904494</v>
      </c>
      <c r="EN53" s="1">
        <v>92.671538773853001</v>
      </c>
      <c r="EO53" s="1">
        <v>90.284360189573405</v>
      </c>
      <c r="EP53" s="1">
        <v>85.714285714285694</v>
      </c>
      <c r="EQ53" s="1">
        <v>77.304964539007102</v>
      </c>
      <c r="ER53" s="1">
        <v>76.618705035971203</v>
      </c>
      <c r="ES53" s="1">
        <v>83.709016393442596</v>
      </c>
      <c r="ET53" s="1">
        <v>87.398785425101195</v>
      </c>
      <c r="EU53" s="1">
        <v>89.281997918834506</v>
      </c>
      <c r="EV53" s="1">
        <v>91.500586166471194</v>
      </c>
      <c r="EW53" s="1">
        <v>93.016344725111395</v>
      </c>
      <c r="EX53" s="1">
        <v>83.030303030303003</v>
      </c>
      <c r="EY53" s="1">
        <v>93.171471927162301</v>
      </c>
      <c r="EZ53" s="1">
        <v>95.084745762711805</v>
      </c>
    </row>
    <row r="54" spans="1:156" ht="15">
      <c r="A54" s="11" t="s">
        <v>110</v>
      </c>
      <c r="B54" s="1" t="s">
        <v>585</v>
      </c>
      <c r="C54" s="11" t="s">
        <v>528</v>
      </c>
      <c r="D54" s="1">
        <v>58.090206681436499</v>
      </c>
      <c r="E54" s="1">
        <v>59.134032529739898</v>
      </c>
      <c r="F54" s="1">
        <v>0</v>
      </c>
      <c r="G54" s="1">
        <v>93.283582089552198</v>
      </c>
      <c r="H54" s="1">
        <v>92.142857142857096</v>
      </c>
      <c r="I54" s="1">
        <v>91.911764705882305</v>
      </c>
      <c r="J54" s="1">
        <v>88.392857142857096</v>
      </c>
      <c r="K54" s="1">
        <v>93.636363636363598</v>
      </c>
      <c r="L54" s="1">
        <v>97.115384615384599</v>
      </c>
      <c r="M54" s="1">
        <v>89.622641509433905</v>
      </c>
      <c r="N54" s="1">
        <v>69</v>
      </c>
      <c r="O54" s="1">
        <v>83.3333333333333</v>
      </c>
      <c r="P54" s="1">
        <v>83.3333333333333</v>
      </c>
      <c r="Q54" s="1">
        <v>83.3333333333333</v>
      </c>
      <c r="R54" s="1">
        <v>95.8333333333333</v>
      </c>
      <c r="S54" s="1">
        <v>72.580645161290306</v>
      </c>
      <c r="T54" s="1">
        <v>27.586206896551701</v>
      </c>
      <c r="U54" s="1">
        <v>28.571428571428498</v>
      </c>
      <c r="V54" s="1">
        <v>96.268656716417894</v>
      </c>
      <c r="W54" s="1">
        <v>96.428571428571402</v>
      </c>
      <c r="X54" s="1">
        <v>97.794117647058798</v>
      </c>
      <c r="Y54" s="1">
        <v>97.321428571428498</v>
      </c>
      <c r="Z54" s="1">
        <v>97.272727272727195</v>
      </c>
      <c r="AA54" s="1">
        <v>70.192307692307594</v>
      </c>
      <c r="AB54" s="1">
        <v>66.981132075471606</v>
      </c>
      <c r="AC54" s="1">
        <v>63</v>
      </c>
      <c r="AD54" s="1">
        <v>51.0416666666666</v>
      </c>
      <c r="AE54" s="1">
        <v>50</v>
      </c>
      <c r="AF54" s="1">
        <v>52.564102564102498</v>
      </c>
      <c r="AG54" s="1">
        <v>54.1666666666666</v>
      </c>
      <c r="AH54" s="1">
        <v>69.354838709677395</v>
      </c>
      <c r="AI54" s="1">
        <v>46.551724137930997</v>
      </c>
      <c r="AJ54" s="1">
        <v>17.857142857142801</v>
      </c>
      <c r="AK54" s="1">
        <v>20.149253731343201</v>
      </c>
      <c r="AL54" s="1">
        <v>21.428571428571399</v>
      </c>
      <c r="AM54" s="1">
        <v>19.852941176470502</v>
      </c>
      <c r="AN54" s="1">
        <v>18.75</v>
      </c>
      <c r="AO54" s="1">
        <v>19.090909090909101</v>
      </c>
      <c r="AP54" s="1">
        <v>20.192307692307601</v>
      </c>
      <c r="AQ54" s="1">
        <v>19.811320754716899</v>
      </c>
      <c r="AR54" s="1">
        <v>21</v>
      </c>
      <c r="AS54" s="1">
        <v>20.8333333333333</v>
      </c>
      <c r="AT54" s="1">
        <v>22.2222222222222</v>
      </c>
      <c r="AU54" s="1">
        <v>19.230769230769202</v>
      </c>
      <c r="AV54" s="1">
        <v>63.8888888888888</v>
      </c>
      <c r="AW54" s="1">
        <v>75.806451612903203</v>
      </c>
      <c r="AX54" s="1">
        <v>41.379310344827502</v>
      </c>
      <c r="AY54" s="1">
        <v>39.285714285714199</v>
      </c>
      <c r="AZ54" s="1">
        <v>69.402985074626798</v>
      </c>
      <c r="BA54" s="1">
        <v>77.857142857142804</v>
      </c>
      <c r="BB54" s="1">
        <v>78.676470588235205</v>
      </c>
      <c r="BC54" s="1">
        <v>70.535714285714207</v>
      </c>
      <c r="BD54" s="1">
        <v>79.090909090909093</v>
      </c>
      <c r="BE54" s="1">
        <v>85.576923076923094</v>
      </c>
      <c r="BF54" s="1">
        <v>89.622641509433905</v>
      </c>
      <c r="BG54" s="1">
        <v>77</v>
      </c>
      <c r="BH54" s="1">
        <v>80.2083333333333</v>
      </c>
      <c r="BI54" s="1">
        <v>72.2222222222222</v>
      </c>
      <c r="BJ54" s="1">
        <v>62.820512820512803</v>
      </c>
      <c r="BK54" s="1">
        <v>90.2777777777777</v>
      </c>
      <c r="BL54" s="1">
        <v>82.258064516128997</v>
      </c>
      <c r="BM54" s="1">
        <v>1.72413793103448</v>
      </c>
      <c r="BN54" s="1">
        <v>30.357142857142801</v>
      </c>
      <c r="BO54" s="1">
        <v>69.402985074626798</v>
      </c>
      <c r="BP54" s="1">
        <v>70</v>
      </c>
      <c r="BQ54" s="1">
        <v>74.264705882352899</v>
      </c>
      <c r="BR54" s="1">
        <v>75</v>
      </c>
      <c r="BS54" s="1">
        <v>81.818181818181799</v>
      </c>
      <c r="BT54" s="1">
        <v>84.615384615384599</v>
      </c>
      <c r="BU54" s="1">
        <v>86.792452830188594</v>
      </c>
      <c r="BV54" s="1">
        <v>83</v>
      </c>
      <c r="BW54" s="1">
        <v>25</v>
      </c>
      <c r="BX54" s="1">
        <v>25.5555555555555</v>
      </c>
      <c r="BY54" s="1">
        <v>24.358974358974301</v>
      </c>
      <c r="BZ54" s="1">
        <v>23.6111111111111</v>
      </c>
      <c r="CA54" s="1">
        <v>25.806451612903199</v>
      </c>
      <c r="CB54" s="1">
        <v>41.379310344827502</v>
      </c>
      <c r="CC54" s="1">
        <v>41.071428571428498</v>
      </c>
      <c r="CD54" s="1">
        <v>82.835820895522303</v>
      </c>
      <c r="CE54" s="1">
        <v>96.428571428571402</v>
      </c>
      <c r="CF54" s="1">
        <v>78.676470588235205</v>
      </c>
      <c r="CG54" s="1">
        <v>77.678571428571402</v>
      </c>
      <c r="CH54" s="1">
        <v>93.636363636363598</v>
      </c>
      <c r="CI54" s="1">
        <v>77.884615384615302</v>
      </c>
      <c r="CJ54" s="1">
        <v>78.301886792452805</v>
      </c>
      <c r="CK54" s="1">
        <v>55</v>
      </c>
      <c r="CL54" s="1">
        <v>65.625</v>
      </c>
      <c r="CM54" s="1">
        <v>61.1111111111111</v>
      </c>
      <c r="CN54" s="1">
        <v>91.025641025640994</v>
      </c>
      <c r="CO54" s="1">
        <v>80.5555555555555</v>
      </c>
      <c r="CP54" s="1">
        <v>91.935483870967701</v>
      </c>
      <c r="CQ54" s="1">
        <v>67.241379310344797</v>
      </c>
      <c r="CR54" s="1">
        <v>62.5</v>
      </c>
      <c r="CS54" s="1">
        <v>31.343283582089501</v>
      </c>
      <c r="CT54" s="1">
        <v>32.142857142857103</v>
      </c>
      <c r="CU54" s="1">
        <v>31.617647058823501</v>
      </c>
      <c r="CV54" s="1">
        <v>32.142857142857103</v>
      </c>
      <c r="CW54" s="1">
        <v>30.909090909090899</v>
      </c>
      <c r="CX54" s="1">
        <v>50</v>
      </c>
      <c r="CY54" s="1">
        <v>67.924528301886696</v>
      </c>
      <c r="CZ54" s="1">
        <v>65</v>
      </c>
      <c r="DA54" s="1">
        <v>32.2916666666666</v>
      </c>
      <c r="DB54" s="1">
        <v>32.2222222222222</v>
      </c>
      <c r="DC54" s="1">
        <v>12.8205128205128</v>
      </c>
      <c r="DD54" s="1">
        <v>6.9444444444444402</v>
      </c>
      <c r="DE54" s="1">
        <v>19.354838709677399</v>
      </c>
      <c r="DF54" s="1">
        <v>22.413793103448199</v>
      </c>
      <c r="DG54" s="1">
        <v>21.428571428571399</v>
      </c>
      <c r="DH54" s="1">
        <v>31.66015625</v>
      </c>
      <c r="DI54" s="1">
        <v>23.526160648489299</v>
      </c>
      <c r="DJ54" s="1">
        <v>25.5579948774241</v>
      </c>
      <c r="DK54" s="1">
        <v>28.075517661388499</v>
      </c>
      <c r="DL54" s="1">
        <v>30.420616113744099</v>
      </c>
      <c r="DM54" s="1">
        <v>25.8241758241758</v>
      </c>
      <c r="DN54" s="1">
        <v>28.824721377912802</v>
      </c>
      <c r="DO54" s="1">
        <v>62.435765673175702</v>
      </c>
      <c r="DP54" s="1">
        <v>22.0799180327868</v>
      </c>
      <c r="DQ54" s="1">
        <v>47.520242914979697</v>
      </c>
      <c r="DR54" s="1">
        <v>10.978147762747099</v>
      </c>
      <c r="DS54" s="1">
        <v>6.62368112543962</v>
      </c>
      <c r="DT54" s="1">
        <v>13.150074294205099</v>
      </c>
      <c r="DU54" s="1">
        <v>30.378787878787801</v>
      </c>
      <c r="DV54" s="1">
        <v>10.0910470409711</v>
      </c>
      <c r="DW54" s="1">
        <v>7.83203125</v>
      </c>
      <c r="DX54" s="1">
        <v>8.4561532792925505</v>
      </c>
      <c r="DY54" s="1">
        <v>8.7632638126600799</v>
      </c>
      <c r="DZ54" s="1">
        <v>30.633373934226501</v>
      </c>
      <c r="EA54" s="1">
        <v>45.468009478672897</v>
      </c>
      <c r="EB54" s="1">
        <v>60.489510489510401</v>
      </c>
      <c r="EC54" s="1">
        <v>24.974670719351501</v>
      </c>
      <c r="ED54" s="1">
        <v>19.681397738951599</v>
      </c>
      <c r="EE54" s="1">
        <v>25.051229508196698</v>
      </c>
      <c r="EF54" s="1">
        <v>53.593117408906799</v>
      </c>
      <c r="EG54" s="1">
        <v>81.321540062434906</v>
      </c>
      <c r="EH54" s="1">
        <v>76.377491207502899</v>
      </c>
      <c r="EI54" s="1">
        <v>72.362555720653702</v>
      </c>
      <c r="EJ54" s="1">
        <v>48.560606060606098</v>
      </c>
      <c r="EK54" s="1">
        <v>51.213960546282202</v>
      </c>
      <c r="EL54" s="1">
        <v>99.51171875</v>
      </c>
      <c r="EM54" s="1">
        <v>99.539425202652893</v>
      </c>
      <c r="EN54" s="1">
        <v>99.121844127332594</v>
      </c>
      <c r="EO54" s="1">
        <v>91.189606171335697</v>
      </c>
      <c r="EP54" s="1">
        <v>90.284360189573405</v>
      </c>
      <c r="EQ54" s="1">
        <v>85.714285714285694</v>
      </c>
      <c r="ER54" s="1">
        <v>84.903748733535906</v>
      </c>
      <c r="ES54" s="1">
        <v>84.840698869475801</v>
      </c>
      <c r="ET54" s="1">
        <v>83.709016393442596</v>
      </c>
      <c r="EU54" s="1">
        <v>87.398785425101195</v>
      </c>
      <c r="EV54" s="1">
        <v>73.152965660769993</v>
      </c>
      <c r="EW54" s="1">
        <v>65.943728018757298</v>
      </c>
      <c r="EX54" s="1">
        <v>69.687964338781498</v>
      </c>
      <c r="EY54" s="1">
        <v>38.939393939393902</v>
      </c>
      <c r="EZ54" s="1">
        <v>40.819423368740502</v>
      </c>
    </row>
    <row r="55" spans="1:156" ht="15">
      <c r="A55" s="11" t="s">
        <v>111</v>
      </c>
      <c r="B55" s="1" t="s">
        <v>586</v>
      </c>
      <c r="C55" s="11" t="s">
        <v>535</v>
      </c>
      <c r="D55" s="1">
        <v>50.164423763356602</v>
      </c>
      <c r="E55" s="1">
        <v>47.347618884271597</v>
      </c>
      <c r="F55" s="1">
        <v>0</v>
      </c>
      <c r="G55" s="1">
        <v>85.6770833333333</v>
      </c>
      <c r="H55" s="1">
        <v>89.5833333333333</v>
      </c>
      <c r="I55" s="1">
        <v>92.857142857142804</v>
      </c>
      <c r="J55" s="1">
        <v>80.932203389830505</v>
      </c>
      <c r="K55" s="1">
        <v>88.383838383838295</v>
      </c>
      <c r="L55" s="1">
        <v>84.239130434782595</v>
      </c>
      <c r="M55" s="1">
        <v>70.348837209302303</v>
      </c>
      <c r="N55" s="1">
        <v>73.214285714285694</v>
      </c>
      <c r="O55" s="1">
        <v>72.435897435897402</v>
      </c>
      <c r="P55" s="1">
        <v>69.285714285714207</v>
      </c>
      <c r="Q55" s="1">
        <v>44.354838709677402</v>
      </c>
      <c r="R55" s="1">
        <v>28.4482758620689</v>
      </c>
      <c r="S55" s="1">
        <v>21.818181818181799</v>
      </c>
      <c r="T55" s="1">
        <v>22.641509433962199</v>
      </c>
      <c r="U55" s="1">
        <v>26.595744680851102</v>
      </c>
      <c r="V55" s="1">
        <v>89.3229166666666</v>
      </c>
      <c r="W55" s="1">
        <v>88.988095238095198</v>
      </c>
      <c r="X55" s="1">
        <v>88.345864661654105</v>
      </c>
      <c r="Y55" s="1">
        <v>97.033898305084705</v>
      </c>
      <c r="Z55" s="1">
        <v>94.4444444444444</v>
      </c>
      <c r="AA55" s="1">
        <v>92.934782608695599</v>
      </c>
      <c r="AB55" s="1">
        <v>91.279069767441797</v>
      </c>
      <c r="AC55" s="1">
        <v>89.880952380952294</v>
      </c>
      <c r="AD55" s="1">
        <v>95.512820512820497</v>
      </c>
      <c r="AE55" s="1">
        <v>95</v>
      </c>
      <c r="AF55" s="1">
        <v>36.290322580645103</v>
      </c>
      <c r="AG55" s="1">
        <v>16.379310344827498</v>
      </c>
      <c r="AH55" s="1">
        <v>26.363636363636299</v>
      </c>
      <c r="AI55" s="1">
        <v>30.188679245283002</v>
      </c>
      <c r="AJ55" s="1">
        <v>27.659574468085101</v>
      </c>
      <c r="AK55" s="1">
        <v>21.3541666666666</v>
      </c>
      <c r="AL55" s="1">
        <v>20.535714285714199</v>
      </c>
      <c r="AM55" s="1">
        <v>21.052631578947299</v>
      </c>
      <c r="AN55" s="1">
        <v>21.1864406779661</v>
      </c>
      <c r="AO55" s="1">
        <v>22.2222222222222</v>
      </c>
      <c r="AP55" s="1">
        <v>22.282608695652101</v>
      </c>
      <c r="AQ55" s="1">
        <v>23.2558139534883</v>
      </c>
      <c r="AR55" s="1">
        <v>26.785714285714199</v>
      </c>
      <c r="AS55" s="1">
        <v>24.358974358974301</v>
      </c>
      <c r="AT55" s="1">
        <v>26.428571428571399</v>
      </c>
      <c r="AU55" s="1">
        <v>26.612903225806399</v>
      </c>
      <c r="AV55" s="1">
        <v>34.482758620689602</v>
      </c>
      <c r="AW55" s="1">
        <v>37.272727272727202</v>
      </c>
      <c r="AX55" s="1">
        <v>23.584905660377299</v>
      </c>
      <c r="AY55" s="1">
        <v>72.340425531914903</v>
      </c>
      <c r="AZ55" s="1">
        <v>91.9270833333333</v>
      </c>
      <c r="BA55" s="1">
        <v>96.726190476190396</v>
      </c>
      <c r="BB55" s="1">
        <v>95.864661654135304</v>
      </c>
      <c r="BC55" s="1">
        <v>92.796610169491501</v>
      </c>
      <c r="BD55" s="1">
        <v>79.292929292929202</v>
      </c>
      <c r="BE55" s="1">
        <v>87.5</v>
      </c>
      <c r="BF55" s="1">
        <v>75</v>
      </c>
      <c r="BG55" s="1">
        <v>70.8333333333333</v>
      </c>
      <c r="BH55" s="1">
        <v>40.384615384615302</v>
      </c>
      <c r="BI55" s="1">
        <v>46.428571428571402</v>
      </c>
      <c r="BJ55" s="1">
        <v>44.354838709677402</v>
      </c>
      <c r="BK55" s="1">
        <v>42.241379310344797</v>
      </c>
      <c r="BL55" s="1">
        <v>50</v>
      </c>
      <c r="BM55" s="1">
        <v>4.7169811320754702</v>
      </c>
      <c r="BN55" s="1">
        <v>32.978723404255298</v>
      </c>
      <c r="BO55" s="1">
        <v>83.0729166666666</v>
      </c>
      <c r="BP55" s="1">
        <v>84.226190476190396</v>
      </c>
      <c r="BQ55" s="1">
        <v>83.458646616541301</v>
      </c>
      <c r="BR55" s="1">
        <v>22.457627118644101</v>
      </c>
      <c r="BS55" s="1">
        <v>21.717171717171698</v>
      </c>
      <c r="BT55" s="1">
        <v>22.826086956521699</v>
      </c>
      <c r="BU55" s="1">
        <v>24.418604651162699</v>
      </c>
      <c r="BV55" s="1">
        <v>27.380952380952301</v>
      </c>
      <c r="BW55" s="1">
        <v>26.923076923076898</v>
      </c>
      <c r="BX55" s="1">
        <v>30</v>
      </c>
      <c r="BY55" s="1">
        <v>29.0322580645161</v>
      </c>
      <c r="BZ55" s="1">
        <v>36.2068965517241</v>
      </c>
      <c r="CA55" s="1">
        <v>40.909090909090899</v>
      </c>
      <c r="CB55" s="1">
        <v>43.396226415094297</v>
      </c>
      <c r="CC55" s="1">
        <v>42.553191489361701</v>
      </c>
      <c r="CD55" s="1">
        <v>87.2395833333333</v>
      </c>
      <c r="CE55" s="1">
        <v>77.0833333333333</v>
      </c>
      <c r="CF55" s="1">
        <v>83.834586466165405</v>
      </c>
      <c r="CG55" s="1">
        <v>75</v>
      </c>
      <c r="CH55" s="1">
        <v>57.070707070707101</v>
      </c>
      <c r="CI55" s="1">
        <v>78.804347826086897</v>
      </c>
      <c r="CJ55" s="1">
        <v>88.953488372093005</v>
      </c>
      <c r="CK55" s="1">
        <v>91.071428571428498</v>
      </c>
      <c r="CL55" s="1">
        <v>92.948717948717899</v>
      </c>
      <c r="CM55" s="1">
        <v>92.142857142857096</v>
      </c>
      <c r="CN55" s="1">
        <v>92.741935483870904</v>
      </c>
      <c r="CO55" s="1">
        <v>68.965517241379303</v>
      </c>
      <c r="CP55" s="1">
        <v>80.909090909090907</v>
      </c>
      <c r="CQ55" s="1">
        <v>84.905660377358402</v>
      </c>
      <c r="CR55" s="1">
        <v>88.297872340425499</v>
      </c>
      <c r="CS55" s="1">
        <v>73.4375</v>
      </c>
      <c r="CT55" s="1">
        <v>73.511904761904702</v>
      </c>
      <c r="CU55" s="1">
        <v>72.556390977443598</v>
      </c>
      <c r="CV55" s="1">
        <v>71.610169491525397</v>
      </c>
      <c r="CW55" s="1">
        <v>68.686868686868607</v>
      </c>
      <c r="CX55" s="1">
        <v>83.695652173913004</v>
      </c>
      <c r="CY55" s="1">
        <v>80.813953488372107</v>
      </c>
      <c r="CZ55" s="1">
        <v>95.8333333333333</v>
      </c>
      <c r="DA55" s="1">
        <v>97.435897435897402</v>
      </c>
      <c r="DB55" s="1">
        <v>95</v>
      </c>
      <c r="DC55" s="1">
        <v>66.129032258064498</v>
      </c>
      <c r="DD55" s="1">
        <v>38.793103448275801</v>
      </c>
      <c r="DE55" s="1">
        <v>76.363636363636303</v>
      </c>
      <c r="DF55" s="1">
        <v>38.679245283018801</v>
      </c>
      <c r="DG55" s="1">
        <v>36.170212765957402</v>
      </c>
      <c r="DH55" s="1">
        <v>96.333824613117102</v>
      </c>
      <c r="DI55" s="1">
        <v>91.236736187339901</v>
      </c>
      <c r="DJ55" s="1">
        <v>93.036946812829797</v>
      </c>
      <c r="DK55" s="1">
        <v>88.951421800947799</v>
      </c>
      <c r="DL55" s="1">
        <v>75.374625374625296</v>
      </c>
      <c r="DM55" s="1">
        <v>89.209726443769</v>
      </c>
      <c r="DN55" s="1">
        <v>87.101747173689603</v>
      </c>
      <c r="DO55" s="1">
        <v>95.952868852459005</v>
      </c>
      <c r="DP55" s="1">
        <v>88.512145748987805</v>
      </c>
      <c r="DQ55" s="1">
        <v>89.854318418314193</v>
      </c>
      <c r="DR55" s="1">
        <v>50.703399765533398</v>
      </c>
      <c r="DS55" s="1">
        <v>26.374442793462102</v>
      </c>
      <c r="DT55" s="1">
        <v>32.954545454545404</v>
      </c>
      <c r="DU55" s="1">
        <v>97.192716236722305</v>
      </c>
      <c r="DV55" s="1">
        <v>7.8813559322033901</v>
      </c>
      <c r="DW55" s="1">
        <v>97.733971997052294</v>
      </c>
      <c r="DX55" s="1">
        <v>99.103549213318701</v>
      </c>
      <c r="DY55" s="1">
        <v>61.9366626065773</v>
      </c>
      <c r="DZ55" s="1">
        <v>83.9158767772511</v>
      </c>
      <c r="EA55" s="1">
        <v>88.761238761238701</v>
      </c>
      <c r="EB55" s="1">
        <v>79.280648429584602</v>
      </c>
      <c r="EC55" s="1">
        <v>69.116135662898202</v>
      </c>
      <c r="ED55" s="1">
        <v>72.182377049180303</v>
      </c>
      <c r="EE55" s="1">
        <v>15.7388663967611</v>
      </c>
      <c r="EF55" s="1">
        <v>33.038501560874103</v>
      </c>
      <c r="EG55" s="1">
        <v>45.427901524032798</v>
      </c>
      <c r="EH55" s="1">
        <v>53.863298662704302</v>
      </c>
      <c r="EI55" s="1">
        <v>45.8333333333333</v>
      </c>
      <c r="EJ55" s="1">
        <v>36.949924127465799</v>
      </c>
      <c r="EK55" s="1">
        <v>32.118644067796602</v>
      </c>
      <c r="EL55" s="1">
        <v>98.968312453942502</v>
      </c>
      <c r="EM55" s="1">
        <v>94.420051225759195</v>
      </c>
      <c r="EN55" s="1">
        <v>94.904587900933805</v>
      </c>
      <c r="EO55" s="1">
        <v>93.246445497630305</v>
      </c>
      <c r="EP55" s="1">
        <v>90.909090909090907</v>
      </c>
      <c r="EQ55" s="1">
        <v>90.2228976697061</v>
      </c>
      <c r="ER55" s="1">
        <v>90.339157245632094</v>
      </c>
      <c r="ES55" s="1">
        <v>94.620901639344197</v>
      </c>
      <c r="ET55" s="1">
        <v>95.850202429149803</v>
      </c>
      <c r="EU55" s="1">
        <v>89.281997918834506</v>
      </c>
      <c r="EV55" s="1">
        <v>9.3200468933177003</v>
      </c>
      <c r="EW55" s="1">
        <v>18.4992570579494</v>
      </c>
      <c r="EX55" s="1">
        <v>38.939393939393902</v>
      </c>
      <c r="EY55" s="1">
        <v>40.819423368740502</v>
      </c>
      <c r="EZ55" s="1">
        <v>41.610169491525397</v>
      </c>
    </row>
    <row r="56" spans="1:156" ht="15">
      <c r="A56" s="11" t="s">
        <v>112</v>
      </c>
      <c r="B56" s="1" t="s">
        <v>587</v>
      </c>
      <c r="C56" s="11" t="s">
        <v>588</v>
      </c>
      <c r="D56" s="1">
        <v>17.8064724683381</v>
      </c>
      <c r="E56" s="1">
        <v>31.781626625323899</v>
      </c>
      <c r="F56" s="1">
        <v>0</v>
      </c>
      <c r="G56" s="1">
        <v>16.046511627906899</v>
      </c>
      <c r="H56" s="1">
        <v>18.298969072164901</v>
      </c>
      <c r="I56" s="1">
        <v>18.75</v>
      </c>
      <c r="J56" s="1">
        <v>16.013071895424801</v>
      </c>
      <c r="K56" s="1">
        <v>10.9649122807017</v>
      </c>
      <c r="L56" s="1">
        <v>11.682242990654199</v>
      </c>
      <c r="M56" s="1">
        <v>11.1650485436893</v>
      </c>
      <c r="N56" s="1">
        <v>18.2291666666666</v>
      </c>
      <c r="O56" s="1">
        <v>19.230769230769202</v>
      </c>
      <c r="P56" s="1">
        <v>21.951219512195099</v>
      </c>
      <c r="Q56" s="1">
        <v>13.5714285714285</v>
      </c>
      <c r="R56" s="1">
        <v>12.711864406779601</v>
      </c>
      <c r="S56" s="1">
        <v>0</v>
      </c>
      <c r="T56" s="1">
        <v>0</v>
      </c>
      <c r="U56" s="1">
        <v>0</v>
      </c>
      <c r="V56" s="1">
        <v>19.5348837209302</v>
      </c>
      <c r="W56" s="1">
        <v>20.103092783505101</v>
      </c>
      <c r="X56" s="1">
        <v>18.478260869565201</v>
      </c>
      <c r="Y56" s="1">
        <v>16.013071895424801</v>
      </c>
      <c r="Z56" s="1">
        <v>11.8421052631578</v>
      </c>
      <c r="AA56" s="1">
        <v>13.0841121495327</v>
      </c>
      <c r="AB56" s="1">
        <v>11.1650485436893</v>
      </c>
      <c r="AC56" s="1">
        <v>10.9375</v>
      </c>
      <c r="AD56" s="1">
        <v>12.6373626373626</v>
      </c>
      <c r="AE56" s="1">
        <v>14.634146341463399</v>
      </c>
      <c r="AF56" s="1">
        <v>14.285714285714199</v>
      </c>
      <c r="AG56" s="1">
        <v>11.016949152542299</v>
      </c>
      <c r="AH56" s="1">
        <v>0</v>
      </c>
      <c r="AI56" s="1">
        <v>0</v>
      </c>
      <c r="AJ56" s="1">
        <v>0</v>
      </c>
      <c r="AK56" s="1">
        <v>43.023255813953398</v>
      </c>
      <c r="AL56" s="1">
        <v>43.556701030927798</v>
      </c>
      <c r="AM56" s="1">
        <v>43.478260869565197</v>
      </c>
      <c r="AN56" s="1">
        <v>42.810457516339802</v>
      </c>
      <c r="AO56" s="1">
        <v>40.350877192982402</v>
      </c>
      <c r="AP56" s="1">
        <v>40.654205607476598</v>
      </c>
      <c r="AQ56" s="1">
        <v>41.7475728155339</v>
      </c>
      <c r="AR56" s="1">
        <v>42.1875</v>
      </c>
      <c r="AS56" s="1">
        <v>41.758241758241702</v>
      </c>
      <c r="AT56" s="1">
        <v>42.0731707317073</v>
      </c>
      <c r="AU56" s="1">
        <v>41.428571428571402</v>
      </c>
      <c r="AV56" s="1">
        <v>45.762711864406697</v>
      </c>
      <c r="AW56" s="1">
        <v>0</v>
      </c>
      <c r="AX56" s="1">
        <v>0</v>
      </c>
      <c r="AY56" s="1">
        <v>0</v>
      </c>
      <c r="AZ56" s="1">
        <v>12.790697674418601</v>
      </c>
      <c r="BA56" s="1">
        <v>18.814432989690701</v>
      </c>
      <c r="BB56" s="1">
        <v>16.032608695652101</v>
      </c>
      <c r="BC56" s="1">
        <v>23.856209150326801</v>
      </c>
      <c r="BD56" s="1">
        <v>15.3508771929824</v>
      </c>
      <c r="BE56" s="1">
        <v>17.2897196261682</v>
      </c>
      <c r="BF56" s="1">
        <v>19.902912621359199</v>
      </c>
      <c r="BG56" s="1">
        <v>13.0208333333333</v>
      </c>
      <c r="BH56" s="1">
        <v>11.538461538461499</v>
      </c>
      <c r="BI56" s="1">
        <v>7.9268292682926802</v>
      </c>
      <c r="BJ56" s="1">
        <v>10.714285714285699</v>
      </c>
      <c r="BK56" s="1">
        <v>11.016949152542299</v>
      </c>
      <c r="BL56" s="1">
        <v>0</v>
      </c>
      <c r="BM56" s="1">
        <v>0</v>
      </c>
      <c r="BN56" s="1">
        <v>0</v>
      </c>
      <c r="BO56" s="1">
        <v>24.883720930232499</v>
      </c>
      <c r="BP56" s="1">
        <v>27.8350515463917</v>
      </c>
      <c r="BQ56" s="1">
        <v>28.532608695652101</v>
      </c>
      <c r="BR56" s="1">
        <v>30.3921568627451</v>
      </c>
      <c r="BS56" s="1">
        <v>27.6315789473684</v>
      </c>
      <c r="BT56" s="1">
        <v>29.906542056074699</v>
      </c>
      <c r="BU56" s="1">
        <v>28.6407766990291</v>
      </c>
      <c r="BV56" s="1">
        <v>31.25</v>
      </c>
      <c r="BW56" s="1">
        <v>34.065934065934101</v>
      </c>
      <c r="BX56" s="1">
        <v>35.975609756097498</v>
      </c>
      <c r="BY56" s="1">
        <v>35</v>
      </c>
      <c r="BZ56" s="1">
        <v>36.440677966101603</v>
      </c>
      <c r="CA56" s="1">
        <v>0</v>
      </c>
      <c r="CB56" s="1">
        <v>0</v>
      </c>
      <c r="CC56" s="1">
        <v>0</v>
      </c>
      <c r="CD56" s="1">
        <v>49.0697674418604</v>
      </c>
      <c r="CE56" s="1">
        <v>45.618556701030897</v>
      </c>
      <c r="CF56" s="1">
        <v>46.739130434782602</v>
      </c>
      <c r="CG56" s="1">
        <v>50.980392156862699</v>
      </c>
      <c r="CH56" s="1">
        <v>54.385964912280699</v>
      </c>
      <c r="CI56" s="1">
        <v>61.214953271028001</v>
      </c>
      <c r="CJ56" s="1">
        <v>61.165048543689302</v>
      </c>
      <c r="CK56" s="1">
        <v>38.5416666666666</v>
      </c>
      <c r="CL56" s="1">
        <v>48.351648351648301</v>
      </c>
      <c r="CM56" s="1">
        <v>40.8536585365853</v>
      </c>
      <c r="CN56" s="1">
        <v>39.285714285714199</v>
      </c>
      <c r="CO56" s="1">
        <v>29.661016949152501</v>
      </c>
      <c r="CP56" s="1">
        <v>0</v>
      </c>
      <c r="CQ56" s="1">
        <v>0</v>
      </c>
      <c r="CR56" s="1">
        <v>0</v>
      </c>
      <c r="CS56" s="1">
        <v>33.953488372092998</v>
      </c>
      <c r="CT56" s="1">
        <v>36.597938144329802</v>
      </c>
      <c r="CU56" s="1">
        <v>36.1413043478261</v>
      </c>
      <c r="CV56" s="1">
        <v>36.928104575163403</v>
      </c>
      <c r="CW56" s="1">
        <v>32.456140350877099</v>
      </c>
      <c r="CX56" s="1">
        <v>34.112149532710198</v>
      </c>
      <c r="CY56" s="1">
        <v>35.4368932038834</v>
      </c>
      <c r="CZ56" s="1">
        <v>36.9791666666666</v>
      </c>
      <c r="DA56" s="1">
        <v>38.461538461538403</v>
      </c>
      <c r="DB56" s="1">
        <v>33.536585365853597</v>
      </c>
      <c r="DC56" s="1">
        <v>30</v>
      </c>
      <c r="DD56" s="1">
        <v>61.016949152542303</v>
      </c>
      <c r="DE56" s="1">
        <v>0</v>
      </c>
      <c r="DF56" s="1">
        <v>0</v>
      </c>
      <c r="DG56" s="1">
        <v>0</v>
      </c>
      <c r="DH56" s="1">
        <v>44.933677229182003</v>
      </c>
      <c r="DI56" s="1">
        <v>37.961946578851098</v>
      </c>
      <c r="DJ56" s="1">
        <v>38.631749898497702</v>
      </c>
      <c r="DK56" s="1">
        <v>11.8187203791469</v>
      </c>
      <c r="DL56" s="1">
        <v>4.1458541458541402</v>
      </c>
      <c r="DM56" s="1">
        <v>23.961499493414301</v>
      </c>
      <c r="DN56" s="1">
        <v>25.334018499486099</v>
      </c>
      <c r="DO56" s="1">
        <v>7.2233606557377001</v>
      </c>
      <c r="DP56" s="1">
        <v>11.184210526315701</v>
      </c>
      <c r="DQ56" s="1">
        <v>15.2445369406867</v>
      </c>
      <c r="DR56" s="1">
        <v>34.525205158264903</v>
      </c>
      <c r="DS56" s="1">
        <v>31.575037147102499</v>
      </c>
      <c r="DT56" s="1">
        <v>0</v>
      </c>
      <c r="DU56" s="1">
        <v>0</v>
      </c>
      <c r="DV56" s="1">
        <v>0</v>
      </c>
      <c r="DW56" s="1">
        <v>49.723655121591698</v>
      </c>
      <c r="DX56" s="1">
        <v>46.670325649469397</v>
      </c>
      <c r="DY56" s="1">
        <v>52.436053593179103</v>
      </c>
      <c r="DZ56" s="1">
        <v>49.792654028435997</v>
      </c>
      <c r="EA56" s="1">
        <v>68.181818181818102</v>
      </c>
      <c r="EB56" s="1">
        <v>77.152988855116504</v>
      </c>
      <c r="EC56" s="1">
        <v>50</v>
      </c>
      <c r="ED56" s="1">
        <v>53.125</v>
      </c>
      <c r="EE56" s="1">
        <v>77.580971659919001</v>
      </c>
      <c r="EF56" s="1">
        <v>79.344432882414097</v>
      </c>
      <c r="EG56" s="1">
        <v>85.287221570926107</v>
      </c>
      <c r="EH56" s="1">
        <v>45.245170876671601</v>
      </c>
      <c r="EI56" s="1">
        <v>0</v>
      </c>
      <c r="EJ56" s="1">
        <v>0</v>
      </c>
      <c r="EK56" s="1">
        <v>0</v>
      </c>
      <c r="EL56" s="1">
        <v>35.519528371407503</v>
      </c>
      <c r="EM56" s="1">
        <v>36.2056348335162</v>
      </c>
      <c r="EN56" s="1">
        <v>35.749086479902502</v>
      </c>
      <c r="EO56" s="1">
        <v>30.924170616113699</v>
      </c>
      <c r="EP56" s="1">
        <v>22.0779220779221</v>
      </c>
      <c r="EQ56" s="1">
        <v>21.681864235055698</v>
      </c>
      <c r="ER56" s="1">
        <v>21.891058581706101</v>
      </c>
      <c r="ES56" s="1">
        <v>25.819672131147499</v>
      </c>
      <c r="ET56" s="1">
        <v>33.350202429149803</v>
      </c>
      <c r="EU56" s="1">
        <v>28.876170655567101</v>
      </c>
      <c r="EV56" s="1">
        <v>38.628370457209797</v>
      </c>
      <c r="EW56" s="1">
        <v>47.696879643387803</v>
      </c>
      <c r="EX56" s="1">
        <v>0</v>
      </c>
      <c r="EY56" s="1">
        <v>0</v>
      </c>
      <c r="EZ56" s="1">
        <v>0</v>
      </c>
    </row>
    <row r="57" spans="1:156" ht="15">
      <c r="A57" s="11" t="s">
        <v>113</v>
      </c>
      <c r="B57" s="1" t="s">
        <v>589</v>
      </c>
      <c r="C57" s="11" t="s">
        <v>568</v>
      </c>
      <c r="D57" s="1">
        <v>48.777045076579903</v>
      </c>
      <c r="E57" s="1">
        <v>76.175685547529596</v>
      </c>
      <c r="F57" s="1">
        <v>0</v>
      </c>
      <c r="G57" s="1">
        <v>96.959459459459396</v>
      </c>
      <c r="H57" s="1">
        <v>92.657342657342596</v>
      </c>
      <c r="I57" s="1">
        <v>86.328125</v>
      </c>
      <c r="J57" s="1">
        <v>83.913043478260803</v>
      </c>
      <c r="K57" s="1">
        <v>86.764705882352899</v>
      </c>
      <c r="L57" s="1">
        <v>94.387755102040799</v>
      </c>
      <c r="M57" s="1">
        <v>90</v>
      </c>
      <c r="N57" s="1">
        <v>94.2708333333333</v>
      </c>
      <c r="O57" s="1">
        <v>91.6666666666666</v>
      </c>
      <c r="P57" s="1">
        <v>94.767441860465098</v>
      </c>
      <c r="Q57" s="1">
        <v>83.3333333333333</v>
      </c>
      <c r="R57" s="1">
        <v>73.387096774193495</v>
      </c>
      <c r="S57" s="1">
        <v>36.1111111111111</v>
      </c>
      <c r="T57" s="1">
        <v>41.6666666666666</v>
      </c>
      <c r="U57" s="1">
        <v>36.274509803921497</v>
      </c>
      <c r="V57" s="1">
        <v>98.986486486486399</v>
      </c>
      <c r="W57" s="1">
        <v>89.860139860139796</v>
      </c>
      <c r="X57" s="1">
        <v>86.328125</v>
      </c>
      <c r="Y57" s="1">
        <v>87.391304347826093</v>
      </c>
      <c r="Z57" s="1">
        <v>86.764705882352899</v>
      </c>
      <c r="AA57" s="1">
        <v>96.428571428571402</v>
      </c>
      <c r="AB57" s="1">
        <v>94.210526315789394</v>
      </c>
      <c r="AC57" s="1">
        <v>95.3125</v>
      </c>
      <c r="AD57" s="1">
        <v>93.8888888888888</v>
      </c>
      <c r="AE57" s="1">
        <v>93.023255813953398</v>
      </c>
      <c r="AF57" s="1">
        <v>93.209876543209802</v>
      </c>
      <c r="AG57" s="1">
        <v>68.548387096774107</v>
      </c>
      <c r="AH57" s="1">
        <v>82.407407407407405</v>
      </c>
      <c r="AI57" s="1">
        <v>85.185185185185105</v>
      </c>
      <c r="AJ57" s="1">
        <v>42.156862745098003</v>
      </c>
      <c r="AK57" s="1">
        <v>98.310810810810807</v>
      </c>
      <c r="AL57" s="1">
        <v>98.251748251748197</v>
      </c>
      <c r="AM57" s="1">
        <v>98.046875</v>
      </c>
      <c r="AN57" s="1">
        <v>97.826086956521706</v>
      </c>
      <c r="AO57" s="1">
        <v>97.549019607843107</v>
      </c>
      <c r="AP57" s="1">
        <v>96.938775510204096</v>
      </c>
      <c r="AQ57" s="1">
        <v>97.368421052631504</v>
      </c>
      <c r="AR57" s="1">
        <v>98.4375</v>
      </c>
      <c r="AS57" s="1">
        <v>85</v>
      </c>
      <c r="AT57" s="1">
        <v>86.046511627906895</v>
      </c>
      <c r="AU57" s="1">
        <v>87.654320987654302</v>
      </c>
      <c r="AV57" s="1">
        <v>94.354838709677395</v>
      </c>
      <c r="AW57" s="1">
        <v>50</v>
      </c>
      <c r="AX57" s="1">
        <v>50</v>
      </c>
      <c r="AY57" s="1">
        <v>50</v>
      </c>
      <c r="AZ57" s="1">
        <v>80.067567567567494</v>
      </c>
      <c r="BA57" s="1">
        <v>68.181818181818102</v>
      </c>
      <c r="BB57" s="1">
        <v>38.671875</v>
      </c>
      <c r="BC57" s="1">
        <v>39.565217391304301</v>
      </c>
      <c r="BD57" s="1">
        <v>61.274509803921497</v>
      </c>
      <c r="BE57" s="1">
        <v>54.5918367346938</v>
      </c>
      <c r="BF57" s="1">
        <v>52.105263157894697</v>
      </c>
      <c r="BG57" s="1">
        <v>80.7291666666666</v>
      </c>
      <c r="BH57" s="1">
        <v>91.6666666666666</v>
      </c>
      <c r="BI57" s="1">
        <v>79.651162790697597</v>
      </c>
      <c r="BJ57" s="1">
        <v>96.913580246913497</v>
      </c>
      <c r="BK57" s="1">
        <v>89.516129032258107</v>
      </c>
      <c r="BL57" s="1">
        <v>25</v>
      </c>
      <c r="BM57" s="1">
        <v>30.5555555555555</v>
      </c>
      <c r="BN57" s="1">
        <v>87.254901960784295</v>
      </c>
      <c r="BO57" s="1">
        <v>96.959459459459396</v>
      </c>
      <c r="BP57" s="1">
        <v>95.8041958041958</v>
      </c>
      <c r="BQ57" s="1">
        <v>97.265625</v>
      </c>
      <c r="BR57" s="1">
        <v>96.956521739130395</v>
      </c>
      <c r="BS57" s="1">
        <v>97.549019607843107</v>
      </c>
      <c r="BT57" s="1">
        <v>98.979591836734599</v>
      </c>
      <c r="BU57" s="1">
        <v>93.684210526315695</v>
      </c>
      <c r="BV57" s="1">
        <v>94.7916666666666</v>
      </c>
      <c r="BW57" s="1">
        <v>36.6666666666666</v>
      </c>
      <c r="BX57" s="1">
        <v>38.953488372092998</v>
      </c>
      <c r="BY57" s="1">
        <v>38.271604938271601</v>
      </c>
      <c r="BZ57" s="1">
        <v>35.4838709677419</v>
      </c>
      <c r="CA57" s="1">
        <v>43.518518518518498</v>
      </c>
      <c r="CB57" s="1">
        <v>42.592592592592503</v>
      </c>
      <c r="CC57" s="1">
        <v>46.078431372548998</v>
      </c>
      <c r="CD57" s="1">
        <v>94.256756756756701</v>
      </c>
      <c r="CE57" s="1">
        <v>92.657342657342596</v>
      </c>
      <c r="CF57" s="1">
        <v>76.171875</v>
      </c>
      <c r="CG57" s="1">
        <v>76.956521739130395</v>
      </c>
      <c r="CH57" s="1">
        <v>62.254901960784302</v>
      </c>
      <c r="CI57" s="1">
        <v>87.244897959183604</v>
      </c>
      <c r="CJ57" s="1">
        <v>66.842105263157805</v>
      </c>
      <c r="CK57" s="1">
        <v>73.4375</v>
      </c>
      <c r="CL57" s="1">
        <v>78.3333333333333</v>
      </c>
      <c r="CM57" s="1">
        <v>80.232558139534802</v>
      </c>
      <c r="CN57" s="1">
        <v>54.938271604938201</v>
      </c>
      <c r="CO57" s="1">
        <v>41.935483870967701</v>
      </c>
      <c r="CP57" s="1">
        <v>10.1851851851851</v>
      </c>
      <c r="CQ57" s="1">
        <v>40.740740740740698</v>
      </c>
      <c r="CR57" s="1">
        <v>79.411764705882305</v>
      </c>
      <c r="CS57" s="1">
        <v>79.054054054054006</v>
      </c>
      <c r="CT57" s="1">
        <v>37.762237762237703</v>
      </c>
      <c r="CU57" s="1">
        <v>94.921875</v>
      </c>
      <c r="CV57" s="1">
        <v>93.913043478260803</v>
      </c>
      <c r="CW57" s="1">
        <v>94.117647058823493</v>
      </c>
      <c r="CX57" s="1">
        <v>92.857142857142804</v>
      </c>
      <c r="CY57" s="1">
        <v>92.105263157894697</v>
      </c>
      <c r="CZ57" s="1">
        <v>93.75</v>
      </c>
      <c r="DA57" s="1">
        <v>42.2222222222222</v>
      </c>
      <c r="DB57" s="1">
        <v>42.4418604651162</v>
      </c>
      <c r="DC57" s="1">
        <v>44.4444444444444</v>
      </c>
      <c r="DD57" s="1">
        <v>58.870967741935402</v>
      </c>
      <c r="DE57" s="1">
        <v>29.629629629629601</v>
      </c>
      <c r="DF57" s="1">
        <v>37.962962962962898</v>
      </c>
      <c r="DG57" s="1">
        <v>37.254901960784302</v>
      </c>
      <c r="DH57" s="1">
        <v>69.878408253500297</v>
      </c>
      <c r="DI57" s="1">
        <v>68.697402122209994</v>
      </c>
      <c r="DJ57" s="1">
        <v>55.318717011774197</v>
      </c>
      <c r="DK57" s="1">
        <v>70.053317535545006</v>
      </c>
      <c r="DL57" s="1">
        <v>71.078921078921098</v>
      </c>
      <c r="DM57" s="1">
        <v>69.351570415400204</v>
      </c>
      <c r="DN57" s="1">
        <v>51.4388489208633</v>
      </c>
      <c r="DO57" s="1">
        <v>38.8831967213114</v>
      </c>
      <c r="DP57" s="1">
        <v>63.512145748987798</v>
      </c>
      <c r="DQ57" s="1">
        <v>98.803329864724205</v>
      </c>
      <c r="DR57" s="1">
        <v>97.127784290738504</v>
      </c>
      <c r="DS57" s="1">
        <v>88.632986627043095</v>
      </c>
      <c r="DT57" s="1">
        <v>20.530303030302999</v>
      </c>
      <c r="DU57" s="1">
        <v>41.805766312594798</v>
      </c>
      <c r="DV57" s="1">
        <v>10.5932203389831</v>
      </c>
      <c r="DW57" s="1">
        <v>24.5946941783345</v>
      </c>
      <c r="DX57" s="1">
        <v>26.9849981705086</v>
      </c>
      <c r="DY57" s="1">
        <v>12.4847746650426</v>
      </c>
      <c r="DZ57" s="1">
        <v>61.700236966824598</v>
      </c>
      <c r="EA57" s="1">
        <v>19.430569430569399</v>
      </c>
      <c r="EB57" s="1">
        <v>43.819655521783098</v>
      </c>
      <c r="EC57" s="1">
        <v>51.7471736896197</v>
      </c>
      <c r="ED57" s="1">
        <v>6.0963114754098298</v>
      </c>
      <c r="EE57" s="1">
        <v>10.374493927125499</v>
      </c>
      <c r="EF57" s="1">
        <v>34.703433922996801</v>
      </c>
      <c r="EG57" s="1">
        <v>4.6307151230949497</v>
      </c>
      <c r="EH57" s="1">
        <v>29.791976225854299</v>
      </c>
      <c r="EI57" s="1">
        <v>20.0757575757575</v>
      </c>
      <c r="EJ57" s="1">
        <v>4.02124430955993</v>
      </c>
      <c r="EK57" s="1">
        <v>84.322033898305094</v>
      </c>
      <c r="EL57" s="1">
        <v>91.212232866617498</v>
      </c>
      <c r="EM57" s="1">
        <v>92.151481888035093</v>
      </c>
      <c r="EN57" s="1">
        <v>92.671538773853001</v>
      </c>
      <c r="EO57" s="1">
        <v>85.159952606635102</v>
      </c>
      <c r="EP57" s="1">
        <v>63.136863136863099</v>
      </c>
      <c r="EQ57" s="1">
        <v>77.304964539007102</v>
      </c>
      <c r="ER57" s="1">
        <v>84.840698869475801</v>
      </c>
      <c r="ES57" s="1">
        <v>89.4467213114754</v>
      </c>
      <c r="ET57" s="1">
        <v>76.720647773279296</v>
      </c>
      <c r="EU57" s="1">
        <v>82.778355879292405</v>
      </c>
      <c r="EV57" s="1">
        <v>69.929660023446601</v>
      </c>
      <c r="EW57" s="1">
        <v>73.625557206537906</v>
      </c>
      <c r="EX57" s="1">
        <v>38.939393939393902</v>
      </c>
      <c r="EY57" s="1">
        <v>40.819423368740502</v>
      </c>
      <c r="EZ57" s="1">
        <v>87.966101694915196</v>
      </c>
    </row>
    <row r="58" spans="1:156" ht="15">
      <c r="A58" s="11" t="s">
        <v>114</v>
      </c>
      <c r="B58" s="1" t="s">
        <v>590</v>
      </c>
      <c r="C58" s="11" t="s">
        <v>528</v>
      </c>
      <c r="D58" s="1">
        <v>70.921390661502997</v>
      </c>
      <c r="E58" s="1">
        <v>70.814504463108094</v>
      </c>
      <c r="F58" s="1">
        <v>0</v>
      </c>
      <c r="G58" s="1">
        <v>96.808510638297804</v>
      </c>
      <c r="H58" s="1">
        <v>94.186046511627893</v>
      </c>
      <c r="I58" s="1">
        <v>89.772727272727195</v>
      </c>
      <c r="J58" s="1">
        <v>87.209302325581405</v>
      </c>
      <c r="K58" s="1">
        <v>88.75</v>
      </c>
      <c r="L58" s="1">
        <v>79.729729729729698</v>
      </c>
      <c r="M58" s="1">
        <v>90</v>
      </c>
      <c r="N58" s="1">
        <v>92.1875</v>
      </c>
      <c r="O58" s="1">
        <v>84.482758620689594</v>
      </c>
      <c r="P58" s="1">
        <v>91.6666666666666</v>
      </c>
      <c r="Q58" s="1">
        <v>63.461538461538403</v>
      </c>
      <c r="R58" s="1">
        <v>88.636363636363598</v>
      </c>
      <c r="S58" s="1">
        <v>57.894736842105203</v>
      </c>
      <c r="T58" s="1">
        <v>81.578947368421098</v>
      </c>
      <c r="U58" s="1">
        <v>31.25</v>
      </c>
      <c r="V58" s="1">
        <v>96.808510638297804</v>
      </c>
      <c r="W58" s="1">
        <v>96.511627906976699</v>
      </c>
      <c r="X58" s="1">
        <v>96.590909090909093</v>
      </c>
      <c r="Y58" s="1">
        <v>94.186046511627893</v>
      </c>
      <c r="Z58" s="1">
        <v>98.75</v>
      </c>
      <c r="AA58" s="1">
        <v>93.243243243243199</v>
      </c>
      <c r="AB58" s="1">
        <v>87.142857142857096</v>
      </c>
      <c r="AC58" s="1">
        <v>89.0625</v>
      </c>
      <c r="AD58" s="1">
        <v>81.034482758620598</v>
      </c>
      <c r="AE58" s="1">
        <v>81.6666666666666</v>
      </c>
      <c r="AF58" s="1">
        <v>82.692307692307594</v>
      </c>
      <c r="AG58" s="1">
        <v>79.545454545454504</v>
      </c>
      <c r="AH58" s="1">
        <v>76.315789473684205</v>
      </c>
      <c r="AI58" s="1">
        <v>76.315789473684205</v>
      </c>
      <c r="AJ58" s="1">
        <v>71.875</v>
      </c>
      <c r="AK58" s="1">
        <v>56.3829787234042</v>
      </c>
      <c r="AL58" s="1">
        <v>58.139534883720899</v>
      </c>
      <c r="AM58" s="1">
        <v>61.363636363636303</v>
      </c>
      <c r="AN58" s="1">
        <v>60.465116279069697</v>
      </c>
      <c r="AO58" s="1">
        <v>62.5</v>
      </c>
      <c r="AP58" s="1">
        <v>59.459459459459403</v>
      </c>
      <c r="AQ58" s="1">
        <v>95.714285714285694</v>
      </c>
      <c r="AR58" s="1">
        <v>29.6875</v>
      </c>
      <c r="AS58" s="1">
        <v>63.793103448275801</v>
      </c>
      <c r="AT58" s="1">
        <v>68.3333333333333</v>
      </c>
      <c r="AU58" s="1">
        <v>67.307692307692307</v>
      </c>
      <c r="AV58" s="1">
        <v>34.090909090909101</v>
      </c>
      <c r="AW58" s="1">
        <v>50</v>
      </c>
      <c r="AX58" s="1">
        <v>50</v>
      </c>
      <c r="AY58" s="1">
        <v>50</v>
      </c>
      <c r="AZ58" s="1">
        <v>56.3829787234042</v>
      </c>
      <c r="BA58" s="1">
        <v>61.6279069767441</v>
      </c>
      <c r="BB58" s="1">
        <v>64.772727272727195</v>
      </c>
      <c r="BC58" s="1">
        <v>68.604651162790702</v>
      </c>
      <c r="BD58" s="1">
        <v>66.25</v>
      </c>
      <c r="BE58" s="1">
        <v>41.891891891891802</v>
      </c>
      <c r="BF58" s="1">
        <v>55.714285714285701</v>
      </c>
      <c r="BG58" s="1">
        <v>82.8125</v>
      </c>
      <c r="BH58" s="1">
        <v>84.482758620689594</v>
      </c>
      <c r="BI58" s="1">
        <v>95</v>
      </c>
      <c r="BJ58" s="1">
        <v>48.076923076923102</v>
      </c>
      <c r="BK58" s="1">
        <v>84.090909090909093</v>
      </c>
      <c r="BL58" s="1">
        <v>71.052631578947299</v>
      </c>
      <c r="BM58" s="1">
        <v>39.473684210526301</v>
      </c>
      <c r="BN58" s="1">
        <v>53.125</v>
      </c>
      <c r="BO58" s="1">
        <v>92.553191489361694</v>
      </c>
      <c r="BP58" s="1">
        <v>93.023255813953398</v>
      </c>
      <c r="BQ58" s="1">
        <v>97.727272727272705</v>
      </c>
      <c r="BR58" s="1">
        <v>96.511627906976699</v>
      </c>
      <c r="BS58" s="1">
        <v>93.75</v>
      </c>
      <c r="BT58" s="1">
        <v>97.297297297297305</v>
      </c>
      <c r="BU58" s="1">
        <v>94.285714285714207</v>
      </c>
      <c r="BV58" s="1">
        <v>84.375</v>
      </c>
      <c r="BW58" s="1">
        <v>62.068965517241303</v>
      </c>
      <c r="BX58" s="1">
        <v>63.3333333333333</v>
      </c>
      <c r="BY58" s="1">
        <v>30.769230769230699</v>
      </c>
      <c r="BZ58" s="1">
        <v>38.636363636363598</v>
      </c>
      <c r="CA58" s="1">
        <v>44.736842105263101</v>
      </c>
      <c r="CB58" s="1">
        <v>42.105263157894697</v>
      </c>
      <c r="CC58" s="1">
        <v>43.75</v>
      </c>
      <c r="CD58" s="1">
        <v>37.234042553191401</v>
      </c>
      <c r="CE58" s="1">
        <v>40.697674418604599</v>
      </c>
      <c r="CF58" s="1">
        <v>42.045454545454497</v>
      </c>
      <c r="CG58" s="1">
        <v>33.720930232558104</v>
      </c>
      <c r="CH58" s="1">
        <v>48.75</v>
      </c>
      <c r="CI58" s="1">
        <v>39.189189189189101</v>
      </c>
      <c r="CJ58" s="1">
        <v>41.428571428571402</v>
      </c>
      <c r="CK58" s="1">
        <v>95.3125</v>
      </c>
      <c r="CL58" s="1">
        <v>46.551724137930997</v>
      </c>
      <c r="CM58" s="1">
        <v>68.3333333333333</v>
      </c>
      <c r="CN58" s="1">
        <v>55.769230769230703</v>
      </c>
      <c r="CO58" s="1">
        <v>79.545454545454504</v>
      </c>
      <c r="CP58" s="1">
        <v>63.157894736842103</v>
      </c>
      <c r="CQ58" s="1">
        <v>55.2631578947368</v>
      </c>
      <c r="CR58" s="1">
        <v>65.625</v>
      </c>
      <c r="CS58" s="1">
        <v>50</v>
      </c>
      <c r="CT58" s="1">
        <v>50</v>
      </c>
      <c r="CU58" s="1">
        <v>50</v>
      </c>
      <c r="CV58" s="1">
        <v>47.674418604651102</v>
      </c>
      <c r="CW58" s="1">
        <v>50</v>
      </c>
      <c r="CX58" s="1">
        <v>52.702702702702702</v>
      </c>
      <c r="CY58" s="1">
        <v>50</v>
      </c>
      <c r="CZ58" s="1">
        <v>81.25</v>
      </c>
      <c r="DA58" s="1">
        <v>27.586206896551701</v>
      </c>
      <c r="DB58" s="1">
        <v>35</v>
      </c>
      <c r="DC58" s="1">
        <v>63.461538461538403</v>
      </c>
      <c r="DD58" s="1">
        <v>34.090909090909101</v>
      </c>
      <c r="DE58" s="1">
        <v>34.210526315789402</v>
      </c>
      <c r="DF58" s="1">
        <v>39.473684210526301</v>
      </c>
      <c r="DG58" s="1">
        <v>40.625</v>
      </c>
      <c r="DH58" s="1">
        <v>86.532792925571101</v>
      </c>
      <c r="DI58" s="1">
        <v>83.443102817416701</v>
      </c>
      <c r="DJ58" s="1">
        <v>93.808363784003205</v>
      </c>
      <c r="DK58" s="1">
        <v>84.271327014218002</v>
      </c>
      <c r="DL58" s="1">
        <v>78.471528471528401</v>
      </c>
      <c r="DM58" s="1">
        <v>78.368794326241101</v>
      </c>
      <c r="DN58" s="1">
        <v>63.360739979445</v>
      </c>
      <c r="DO58" s="1">
        <v>31.198770491803199</v>
      </c>
      <c r="DP58" s="1">
        <v>19.787449392712499</v>
      </c>
      <c r="DQ58" s="1">
        <v>58.7408949011446</v>
      </c>
      <c r="DR58" s="1">
        <v>67.467760844079706</v>
      </c>
      <c r="DS58" s="1">
        <v>50.891530460624097</v>
      </c>
      <c r="DT58" s="1">
        <v>24.1666666666666</v>
      </c>
      <c r="DU58" s="1">
        <v>39.681335356600897</v>
      </c>
      <c r="DV58" s="1">
        <v>42.288135593220296</v>
      </c>
      <c r="DW58" s="1">
        <v>28.3898305084745</v>
      </c>
      <c r="DX58" s="1">
        <v>20.435418953530899</v>
      </c>
      <c r="DY58" s="1">
        <v>58.566788469346299</v>
      </c>
      <c r="DZ58" s="1">
        <v>3.7026066350710898</v>
      </c>
      <c r="EA58" s="1">
        <v>3.9460539460539401</v>
      </c>
      <c r="EB58" s="1">
        <v>3.9007092198581499</v>
      </c>
      <c r="EC58" s="1">
        <v>3.8540596094552901</v>
      </c>
      <c r="ED58" s="1">
        <v>0.87090163934426201</v>
      </c>
      <c r="EE58" s="1">
        <v>1.3663967611336001</v>
      </c>
      <c r="EF58" s="1">
        <v>1.50884495317377</v>
      </c>
      <c r="EG58" s="1">
        <v>4.0445486518171103</v>
      </c>
      <c r="EH58" s="1">
        <v>3.34323922734026</v>
      </c>
      <c r="EI58" s="1">
        <v>16.590909090909101</v>
      </c>
      <c r="EJ58" s="1">
        <v>6.4491654021244296</v>
      </c>
      <c r="EK58" s="1">
        <v>6.3559322033898296</v>
      </c>
      <c r="EL58" s="1">
        <v>96.886514369933593</v>
      </c>
      <c r="EM58" s="1">
        <v>98.079034028540093</v>
      </c>
      <c r="EN58" s="1">
        <v>97.360941940722697</v>
      </c>
      <c r="EO58" s="1">
        <v>97.600710900473899</v>
      </c>
      <c r="EP58" s="1">
        <v>96.103896103896105</v>
      </c>
      <c r="EQ58" s="1">
        <v>96.859169199594703</v>
      </c>
      <c r="ER58" s="1">
        <v>95.889003083247601</v>
      </c>
      <c r="ES58" s="1">
        <v>83.709016393442596</v>
      </c>
      <c r="ET58" s="1">
        <v>79.504048582995907</v>
      </c>
      <c r="EU58" s="1">
        <v>89.281997918834506</v>
      </c>
      <c r="EV58" s="1">
        <v>81.770222743259097</v>
      </c>
      <c r="EW58" s="1">
        <v>87.147102526002897</v>
      </c>
      <c r="EX58" s="1">
        <v>38.939393939393902</v>
      </c>
      <c r="EY58" s="1">
        <v>40.819423368740502</v>
      </c>
      <c r="EZ58" s="1">
        <v>41.610169491525397</v>
      </c>
    </row>
    <row r="59" spans="1:156" ht="15">
      <c r="A59" s="11" t="s">
        <v>115</v>
      </c>
      <c r="B59" s="1" t="s">
        <v>591</v>
      </c>
      <c r="C59" s="11" t="s">
        <v>528</v>
      </c>
      <c r="D59" s="1">
        <v>45.5654704733155</v>
      </c>
      <c r="E59" s="1">
        <v>44.287243306194803</v>
      </c>
      <c r="F59" s="1">
        <v>0</v>
      </c>
      <c r="G59" s="1">
        <v>94.345238095238102</v>
      </c>
      <c r="H59" s="1">
        <v>89.849624060150305</v>
      </c>
      <c r="I59" s="1">
        <v>90.254237288135599</v>
      </c>
      <c r="J59" s="1">
        <v>93.434343434343404</v>
      </c>
      <c r="K59" s="1">
        <v>90.760869565217405</v>
      </c>
      <c r="L59" s="1">
        <v>87.790697674418595</v>
      </c>
      <c r="M59" s="1">
        <v>92.261904761904702</v>
      </c>
      <c r="N59" s="1">
        <v>91.6666666666666</v>
      </c>
      <c r="O59" s="1">
        <v>82.142857142857096</v>
      </c>
      <c r="P59" s="1">
        <v>81.451612903225794</v>
      </c>
      <c r="Q59" s="1">
        <v>83.620689655172399</v>
      </c>
      <c r="R59" s="1">
        <v>93.636363636363598</v>
      </c>
      <c r="S59" s="1">
        <v>95.283018867924497</v>
      </c>
      <c r="T59" s="1">
        <v>98.936170212765902</v>
      </c>
      <c r="U59" s="1">
        <v>95.588235294117595</v>
      </c>
      <c r="V59" s="1">
        <v>90.773809523809504</v>
      </c>
      <c r="W59" s="1">
        <v>89.849624060150305</v>
      </c>
      <c r="X59" s="1">
        <v>91.949152542372801</v>
      </c>
      <c r="Y59" s="1">
        <v>91.414141414141397</v>
      </c>
      <c r="Z59" s="1">
        <v>90.760869565217405</v>
      </c>
      <c r="AA59" s="1">
        <v>90.116279069767401</v>
      </c>
      <c r="AB59" s="1">
        <v>88.690476190476105</v>
      </c>
      <c r="AC59" s="1">
        <v>96.794871794871796</v>
      </c>
      <c r="AD59" s="1">
        <v>96.428571428571402</v>
      </c>
      <c r="AE59" s="1">
        <v>92.741935483870904</v>
      </c>
      <c r="AF59" s="1">
        <v>92.241379310344797</v>
      </c>
      <c r="AG59" s="1">
        <v>97.272727272727195</v>
      </c>
      <c r="AH59" s="1">
        <v>99.056603773584897</v>
      </c>
      <c r="AI59" s="1">
        <v>94.680851063829707</v>
      </c>
      <c r="AJ59" s="1">
        <v>92.647058823529406</v>
      </c>
      <c r="AK59" s="1">
        <v>20.535714285714199</v>
      </c>
      <c r="AL59" s="1">
        <v>21.052631578947299</v>
      </c>
      <c r="AM59" s="1">
        <v>21.1864406779661</v>
      </c>
      <c r="AN59" s="1">
        <v>93.434343434343404</v>
      </c>
      <c r="AO59" s="1">
        <v>92.391304347826093</v>
      </c>
      <c r="AP59" s="1">
        <v>93.604651162790702</v>
      </c>
      <c r="AQ59" s="1">
        <v>94.047619047618994</v>
      </c>
      <c r="AR59" s="1">
        <v>95.512820512820497</v>
      </c>
      <c r="AS59" s="1">
        <v>94.285714285714207</v>
      </c>
      <c r="AT59" s="1">
        <v>26.612903225806399</v>
      </c>
      <c r="AU59" s="1">
        <v>34.482758620689602</v>
      </c>
      <c r="AV59" s="1">
        <v>37.272727272727202</v>
      </c>
      <c r="AW59" s="1">
        <v>23.584905660377299</v>
      </c>
      <c r="AX59" s="1">
        <v>22.3404255319148</v>
      </c>
      <c r="AY59" s="1">
        <v>20.588235294117599</v>
      </c>
      <c r="AZ59" s="1">
        <v>97.321428571428498</v>
      </c>
      <c r="BA59" s="1">
        <v>99.624060150375897</v>
      </c>
      <c r="BB59" s="1">
        <v>98.728813559322006</v>
      </c>
      <c r="BC59" s="1">
        <v>91.414141414141397</v>
      </c>
      <c r="BD59" s="1">
        <v>97.282608695652101</v>
      </c>
      <c r="BE59" s="1">
        <v>98.2558139534883</v>
      </c>
      <c r="BF59" s="1">
        <v>98.214285714285694</v>
      </c>
      <c r="BG59" s="1">
        <v>95.512820512820497</v>
      </c>
      <c r="BH59" s="1">
        <v>93.571428571428498</v>
      </c>
      <c r="BI59" s="1">
        <v>87.903225806451601</v>
      </c>
      <c r="BJ59" s="1">
        <v>81.896551724137893</v>
      </c>
      <c r="BK59" s="1">
        <v>91.818181818181799</v>
      </c>
      <c r="BL59" s="1">
        <v>97.169811320754704</v>
      </c>
      <c r="BM59" s="1">
        <v>94.680851063829707</v>
      </c>
      <c r="BN59" s="1">
        <v>98.529411764705799</v>
      </c>
      <c r="BO59" s="1">
        <v>90.773809523809504</v>
      </c>
      <c r="BP59" s="1">
        <v>90.225563909774394</v>
      </c>
      <c r="BQ59" s="1">
        <v>85.593220338983002</v>
      </c>
      <c r="BR59" s="1">
        <v>86.363636363636303</v>
      </c>
      <c r="BS59" s="1">
        <v>89.673913043478194</v>
      </c>
      <c r="BT59" s="1">
        <v>87.790697674418595</v>
      </c>
      <c r="BU59" s="1">
        <v>78.571428571428498</v>
      </c>
      <c r="BV59" s="1">
        <v>60.897435897435798</v>
      </c>
      <c r="BW59" s="1">
        <v>66.428571428571402</v>
      </c>
      <c r="BX59" s="1">
        <v>77.419354838709594</v>
      </c>
      <c r="BY59" s="1">
        <v>82.758620689655103</v>
      </c>
      <c r="BZ59" s="1">
        <v>88.181818181818102</v>
      </c>
      <c r="CA59" s="1">
        <v>91.509433962264097</v>
      </c>
      <c r="CB59" s="1">
        <v>96.808510638297804</v>
      </c>
      <c r="CC59" s="1">
        <v>94.117647058823493</v>
      </c>
      <c r="CD59" s="1">
        <v>91.369047619047606</v>
      </c>
      <c r="CE59" s="1">
        <v>89.849624060150305</v>
      </c>
      <c r="CF59" s="1">
        <v>85.169491525423695</v>
      </c>
      <c r="CG59" s="1">
        <v>91.414141414141397</v>
      </c>
      <c r="CH59" s="1">
        <v>87.5</v>
      </c>
      <c r="CI59" s="1">
        <v>86.6279069767441</v>
      </c>
      <c r="CJ59" s="1">
        <v>85.714285714285694</v>
      </c>
      <c r="CK59" s="1">
        <v>87.820512820512803</v>
      </c>
      <c r="CL59" s="1">
        <v>76.428571428571402</v>
      </c>
      <c r="CM59" s="1">
        <v>81.451612903225794</v>
      </c>
      <c r="CN59" s="1">
        <v>93.965517241379303</v>
      </c>
      <c r="CO59" s="1">
        <v>95.454545454545396</v>
      </c>
      <c r="CP59" s="1">
        <v>97.169811320754704</v>
      </c>
      <c r="CQ59" s="1">
        <v>98.936170212765902</v>
      </c>
      <c r="CR59" s="1">
        <v>98.529411764705799</v>
      </c>
      <c r="CS59" s="1">
        <v>53.273809523809497</v>
      </c>
      <c r="CT59" s="1">
        <v>51.5037593984962</v>
      </c>
      <c r="CU59" s="1">
        <v>86.864406779660996</v>
      </c>
      <c r="CV59" s="1">
        <v>85.353535353535307</v>
      </c>
      <c r="CW59" s="1">
        <v>83.695652173913004</v>
      </c>
      <c r="CX59" s="1">
        <v>80.813953488372107</v>
      </c>
      <c r="CY59" s="1">
        <v>69.642857142857096</v>
      </c>
      <c r="CZ59" s="1">
        <v>87.179487179487097</v>
      </c>
      <c r="DA59" s="1">
        <v>82.857142857142804</v>
      </c>
      <c r="DB59" s="1">
        <v>97.580645161290306</v>
      </c>
      <c r="DC59" s="1">
        <v>99.137931034482705</v>
      </c>
      <c r="DD59" s="1">
        <v>98.181818181818102</v>
      </c>
      <c r="DE59" s="1">
        <v>98.113207547169793</v>
      </c>
      <c r="DF59" s="1">
        <v>98.936170212765902</v>
      </c>
      <c r="DG59" s="1">
        <v>98.529411764705799</v>
      </c>
      <c r="DH59" s="1">
        <v>69.941456275155502</v>
      </c>
      <c r="DI59" s="1">
        <v>63.560698335363298</v>
      </c>
      <c r="DJ59" s="1">
        <v>69.460900473933606</v>
      </c>
      <c r="DK59" s="1">
        <v>22.927072927072899</v>
      </c>
      <c r="DL59" s="1">
        <v>59.929078014184398</v>
      </c>
      <c r="DM59" s="1">
        <v>49.280575539568297</v>
      </c>
      <c r="DN59" s="1">
        <v>59.7848360655737</v>
      </c>
      <c r="DO59" s="1">
        <v>71.002024291497904</v>
      </c>
      <c r="DP59" s="1">
        <v>82.362122788761695</v>
      </c>
      <c r="DQ59" s="1">
        <v>92.555685814771294</v>
      </c>
      <c r="DR59" s="1">
        <v>93.684992570579496</v>
      </c>
      <c r="DS59" s="1">
        <v>96.893939393939405</v>
      </c>
      <c r="DT59" s="1">
        <v>98.710166919575101</v>
      </c>
      <c r="DU59" s="1">
        <v>98.728813559322006</v>
      </c>
      <c r="DV59" s="1">
        <v>98.951048951048904</v>
      </c>
      <c r="DW59" s="1">
        <v>93.358946212952802</v>
      </c>
      <c r="DX59" s="1">
        <v>64.900527811611795</v>
      </c>
      <c r="DY59" s="1">
        <v>30.7168246445497</v>
      </c>
      <c r="DZ59" s="1">
        <v>51.898101898101899</v>
      </c>
      <c r="EA59" s="1">
        <v>50.405268490374802</v>
      </c>
      <c r="EB59" s="1">
        <v>74.357656731757402</v>
      </c>
      <c r="EC59" s="1">
        <v>57.120901639344197</v>
      </c>
      <c r="ED59" s="1">
        <v>65.232793522267201</v>
      </c>
      <c r="EE59" s="1">
        <v>40.842872008324598</v>
      </c>
      <c r="EF59" s="1">
        <v>82.473622508792502</v>
      </c>
      <c r="EG59" s="1">
        <v>79.420505200594306</v>
      </c>
      <c r="EH59" s="1">
        <v>65.984848484848399</v>
      </c>
      <c r="EI59" s="1">
        <v>2.2003034901365699</v>
      </c>
      <c r="EJ59" s="1">
        <v>37.203389830508399</v>
      </c>
      <c r="EK59" s="1">
        <v>52.0979020979021</v>
      </c>
      <c r="EL59" s="1">
        <v>94.420051225759195</v>
      </c>
      <c r="EM59" s="1">
        <v>94.904587900933805</v>
      </c>
      <c r="EN59" s="1">
        <v>93.246445497630305</v>
      </c>
      <c r="EO59" s="1">
        <v>97.852147852147795</v>
      </c>
      <c r="EP59" s="1">
        <v>96.859169199594703</v>
      </c>
      <c r="EQ59" s="1">
        <v>96.557040082219899</v>
      </c>
      <c r="ER59" s="1">
        <v>98.258196721311407</v>
      </c>
      <c r="ES59" s="1">
        <v>98.684210526315695</v>
      </c>
      <c r="ET59" s="1">
        <v>95.889698231009305</v>
      </c>
      <c r="EU59" s="1">
        <v>97.069167643610697</v>
      </c>
      <c r="EV59" s="1">
        <v>97.994056463595797</v>
      </c>
      <c r="EW59" s="1">
        <v>96.818181818181799</v>
      </c>
      <c r="EX59" s="1">
        <v>98.406676783004499</v>
      </c>
      <c r="EY59" s="1">
        <v>97.711864406779597</v>
      </c>
      <c r="EZ59" s="1">
        <v>97.902097902097907</v>
      </c>
    </row>
    <row r="60" spans="1:156" ht="15">
      <c r="A60" s="11" t="s">
        <v>116</v>
      </c>
      <c r="B60" s="1" t="s">
        <v>592</v>
      </c>
      <c r="C60" s="11" t="s">
        <v>537</v>
      </c>
      <c r="D60" s="1">
        <v>50.703909023916303</v>
      </c>
      <c r="E60" s="1">
        <v>51.795498283392099</v>
      </c>
      <c r="F60" s="1">
        <v>0</v>
      </c>
      <c r="G60" s="1">
        <v>47.2332015810276</v>
      </c>
      <c r="H60" s="1">
        <v>49.574468085106297</v>
      </c>
      <c r="I60" s="1">
        <v>15.898617511520699</v>
      </c>
      <c r="J60" s="1">
        <v>18.926553672316299</v>
      </c>
      <c r="K60" s="1">
        <v>17.153284671532798</v>
      </c>
      <c r="L60" s="1">
        <v>12.992125984251899</v>
      </c>
      <c r="M60" s="1">
        <v>11.344537815125999</v>
      </c>
      <c r="N60" s="1">
        <v>31.355932203389798</v>
      </c>
      <c r="O60" s="1">
        <v>33.771929824561397</v>
      </c>
      <c r="P60" s="1">
        <v>50.934579439252303</v>
      </c>
      <c r="Q60" s="1">
        <v>9.4444444444444393</v>
      </c>
      <c r="R60" s="1">
        <v>23.493975903614398</v>
      </c>
      <c r="S60" s="1">
        <v>0</v>
      </c>
      <c r="T60" s="1">
        <v>0</v>
      </c>
      <c r="U60" s="1">
        <v>0</v>
      </c>
      <c r="V60" s="1">
        <v>38.932806324110601</v>
      </c>
      <c r="W60" s="1">
        <v>40.425531914893597</v>
      </c>
      <c r="X60" s="1">
        <v>41.935483870967701</v>
      </c>
      <c r="Y60" s="1">
        <v>37.288135593220296</v>
      </c>
      <c r="Z60" s="1">
        <v>32.846715328467099</v>
      </c>
      <c r="AA60" s="1">
        <v>31.889763779527499</v>
      </c>
      <c r="AB60" s="1">
        <v>27.731092436974699</v>
      </c>
      <c r="AC60" s="1">
        <v>30.508474576271102</v>
      </c>
      <c r="AD60" s="1">
        <v>36.403508771929801</v>
      </c>
      <c r="AE60" s="1">
        <v>38.317757009345698</v>
      </c>
      <c r="AF60" s="1">
        <v>16.1111111111111</v>
      </c>
      <c r="AG60" s="1">
        <v>19.277108433734899</v>
      </c>
      <c r="AH60" s="1">
        <v>0</v>
      </c>
      <c r="AI60" s="1">
        <v>0</v>
      </c>
      <c r="AJ60" s="1">
        <v>0</v>
      </c>
      <c r="AK60" s="1">
        <v>33.399209486166001</v>
      </c>
      <c r="AL60" s="1">
        <v>32.978723404255298</v>
      </c>
      <c r="AM60" s="1">
        <v>33.4101382488479</v>
      </c>
      <c r="AN60" s="1">
        <v>33.898305084745701</v>
      </c>
      <c r="AO60" s="1">
        <v>31.751824817518202</v>
      </c>
      <c r="AP60" s="1">
        <v>72.834645669291305</v>
      </c>
      <c r="AQ60" s="1">
        <v>71.428571428571402</v>
      </c>
      <c r="AR60" s="1">
        <v>72.457627118644098</v>
      </c>
      <c r="AS60" s="1">
        <v>70.175438596491205</v>
      </c>
      <c r="AT60" s="1">
        <v>71.495327102803699</v>
      </c>
      <c r="AU60" s="1">
        <v>34.4444444444444</v>
      </c>
      <c r="AV60" s="1">
        <v>42.168674698795101</v>
      </c>
      <c r="AW60" s="1">
        <v>0</v>
      </c>
      <c r="AX60" s="1">
        <v>0</v>
      </c>
      <c r="AY60" s="1">
        <v>0</v>
      </c>
      <c r="AZ60" s="1">
        <v>2.1739130434782599</v>
      </c>
      <c r="BA60" s="1">
        <v>13.829787234042501</v>
      </c>
      <c r="BB60" s="1">
        <v>8.9861751152073701</v>
      </c>
      <c r="BC60" s="1">
        <v>11.016949152542299</v>
      </c>
      <c r="BD60" s="1">
        <v>8.3941605839416091</v>
      </c>
      <c r="BE60" s="1">
        <v>6.6929133858267704</v>
      </c>
      <c r="BF60" s="1">
        <v>5.46218487394958</v>
      </c>
      <c r="BG60" s="1">
        <v>2.1186440677966099</v>
      </c>
      <c r="BH60" s="1">
        <v>3.0701754385964901</v>
      </c>
      <c r="BI60" s="1">
        <v>4.2056074766355103</v>
      </c>
      <c r="BJ60" s="1">
        <v>3.88888888888888</v>
      </c>
      <c r="BK60" s="1">
        <v>3.01204819277108</v>
      </c>
      <c r="BL60" s="1">
        <v>0</v>
      </c>
      <c r="BM60" s="1">
        <v>0</v>
      </c>
      <c r="BN60" s="1">
        <v>0</v>
      </c>
      <c r="BO60" s="1">
        <v>20.7509881422924</v>
      </c>
      <c r="BP60" s="1">
        <v>25.531914893617</v>
      </c>
      <c r="BQ60" s="1">
        <v>27.1889400921659</v>
      </c>
      <c r="BR60" s="1">
        <v>25.1412429378531</v>
      </c>
      <c r="BS60" s="1">
        <v>24.817518248175102</v>
      </c>
      <c r="BT60" s="1">
        <v>26.3779527559055</v>
      </c>
      <c r="BU60" s="1">
        <v>26.890756302521002</v>
      </c>
      <c r="BV60" s="1">
        <v>29.2372881355932</v>
      </c>
      <c r="BW60" s="1">
        <v>32.894736842105203</v>
      </c>
      <c r="BX60" s="1">
        <v>36.9158878504672</v>
      </c>
      <c r="BY60" s="1">
        <v>35.5555555555555</v>
      </c>
      <c r="BZ60" s="1">
        <v>37.349397590361399</v>
      </c>
      <c r="CA60" s="1">
        <v>0</v>
      </c>
      <c r="CB60" s="1">
        <v>0</v>
      </c>
      <c r="CC60" s="1">
        <v>0</v>
      </c>
      <c r="CD60" s="1">
        <v>65.019762845849797</v>
      </c>
      <c r="CE60" s="1">
        <v>65.744680851063805</v>
      </c>
      <c r="CF60" s="1">
        <v>35.944700460829402</v>
      </c>
      <c r="CG60" s="1">
        <v>35.028248587570602</v>
      </c>
      <c r="CH60" s="1">
        <v>47.080291970802897</v>
      </c>
      <c r="CI60" s="1">
        <v>53.543307086614099</v>
      </c>
      <c r="CJ60" s="1">
        <v>53.781512605042003</v>
      </c>
      <c r="CK60" s="1">
        <v>59.322033898305101</v>
      </c>
      <c r="CL60" s="1">
        <v>57.894736842105203</v>
      </c>
      <c r="CM60" s="1">
        <v>85.514018691588703</v>
      </c>
      <c r="CN60" s="1">
        <v>80.5555555555555</v>
      </c>
      <c r="CO60" s="1">
        <v>74.698795180722797</v>
      </c>
      <c r="CP60" s="1">
        <v>0</v>
      </c>
      <c r="CQ60" s="1">
        <v>0</v>
      </c>
      <c r="CR60" s="1">
        <v>0</v>
      </c>
      <c r="CS60" s="1">
        <v>76.482213438735101</v>
      </c>
      <c r="CT60" s="1">
        <v>81.702127659574401</v>
      </c>
      <c r="CU60" s="1">
        <v>82.718894009216498</v>
      </c>
      <c r="CV60" s="1">
        <v>81.073446327683598</v>
      </c>
      <c r="CW60" s="1">
        <v>78.467153284671497</v>
      </c>
      <c r="CX60" s="1">
        <v>75.984251968503898</v>
      </c>
      <c r="CY60" s="1">
        <v>74.369747899159606</v>
      </c>
      <c r="CZ60" s="1">
        <v>75.423728813559293</v>
      </c>
      <c r="DA60" s="1">
        <v>74.561403508771903</v>
      </c>
      <c r="DB60" s="1">
        <v>77.570093457943898</v>
      </c>
      <c r="DC60" s="1">
        <v>79.4444444444444</v>
      </c>
      <c r="DD60" s="1">
        <v>87.349397590361406</v>
      </c>
      <c r="DE60" s="1">
        <v>0</v>
      </c>
      <c r="DF60" s="1">
        <v>0</v>
      </c>
      <c r="DG60" s="1">
        <v>0</v>
      </c>
      <c r="DH60" s="1">
        <v>94.380987472365504</v>
      </c>
      <c r="DI60" s="1">
        <v>82.052689352360005</v>
      </c>
      <c r="DJ60" s="1">
        <v>61.6524563540397</v>
      </c>
      <c r="DK60" s="1">
        <v>60.041469194312697</v>
      </c>
      <c r="DL60" s="1">
        <v>50.799200799200698</v>
      </c>
      <c r="DM60" s="1">
        <v>32.269503546099202</v>
      </c>
      <c r="DN60" s="1">
        <v>20.709146968139699</v>
      </c>
      <c r="DO60" s="1">
        <v>38.165983606557297</v>
      </c>
      <c r="DP60" s="1">
        <v>53.795546558704402</v>
      </c>
      <c r="DQ60" s="1">
        <v>23.048907388137302</v>
      </c>
      <c r="DR60" s="1">
        <v>42.497069167643602</v>
      </c>
      <c r="DS60" s="1">
        <v>38.558692421991097</v>
      </c>
      <c r="DT60" s="1">
        <v>0</v>
      </c>
      <c r="DU60" s="1">
        <v>0</v>
      </c>
      <c r="DV60" s="1">
        <v>0</v>
      </c>
      <c r="DW60" s="1">
        <v>81.595431098010295</v>
      </c>
      <c r="DX60" s="1">
        <v>88.748627881448897</v>
      </c>
      <c r="DY60" s="1">
        <v>86.134794965489206</v>
      </c>
      <c r="DZ60" s="1">
        <v>94.520142180094695</v>
      </c>
      <c r="EA60" s="1">
        <v>89.960039960039893</v>
      </c>
      <c r="EB60" s="1">
        <v>93.870314083080004</v>
      </c>
      <c r="EC60" s="1">
        <v>96.248715313463507</v>
      </c>
      <c r="ED60" s="1">
        <v>98.309426229508205</v>
      </c>
      <c r="EE60" s="1">
        <v>89.524291497975696</v>
      </c>
      <c r="EF60" s="1">
        <v>99.3236212278876</v>
      </c>
      <c r="EG60" s="1">
        <v>99.824150058616596</v>
      </c>
      <c r="EH60" s="1">
        <v>99.182763744427902</v>
      </c>
      <c r="EI60" s="1">
        <v>0</v>
      </c>
      <c r="EJ60" s="1">
        <v>0</v>
      </c>
      <c r="EK60" s="1">
        <v>0</v>
      </c>
      <c r="EL60" s="1">
        <v>35.519528371407503</v>
      </c>
      <c r="EM60" s="1">
        <v>36.2056348335162</v>
      </c>
      <c r="EN60" s="1">
        <v>35.749086479902502</v>
      </c>
      <c r="EO60" s="1">
        <v>30.924170616113699</v>
      </c>
      <c r="EP60" s="1">
        <v>22.0779220779221</v>
      </c>
      <c r="EQ60" s="1">
        <v>21.681864235055698</v>
      </c>
      <c r="ER60" s="1">
        <v>21.891058581706101</v>
      </c>
      <c r="ES60" s="1">
        <v>25.819672131147499</v>
      </c>
      <c r="ET60" s="1">
        <v>33.350202429149803</v>
      </c>
      <c r="EU60" s="1">
        <v>28.876170655567101</v>
      </c>
      <c r="EV60" s="1">
        <v>9.3200468933177003</v>
      </c>
      <c r="EW60" s="1">
        <v>47.696879643387803</v>
      </c>
      <c r="EX60" s="1">
        <v>0</v>
      </c>
      <c r="EY60" s="1">
        <v>0</v>
      </c>
      <c r="EZ60" s="1">
        <v>0</v>
      </c>
    </row>
    <row r="61" spans="1:156" ht="15">
      <c r="A61" s="11" t="s">
        <v>117</v>
      </c>
      <c r="B61" s="1" t="s">
        <v>593</v>
      </c>
      <c r="C61" s="11" t="s">
        <v>528</v>
      </c>
      <c r="D61" s="1">
        <v>41.625060064627299</v>
      </c>
      <c r="E61" s="1">
        <v>75.949565208927694</v>
      </c>
      <c r="F61" s="1">
        <v>0</v>
      </c>
      <c r="G61" s="1">
        <v>99.096385542168605</v>
      </c>
      <c r="H61" s="1">
        <v>99.657534246575295</v>
      </c>
      <c r="I61" s="1">
        <v>95.454545454545396</v>
      </c>
      <c r="J61" s="1">
        <v>91.791044776119406</v>
      </c>
      <c r="K61" s="1">
        <v>96.09375</v>
      </c>
      <c r="L61" s="1">
        <v>97.65625</v>
      </c>
      <c r="M61" s="1">
        <v>96.153846153846104</v>
      </c>
      <c r="N61" s="1">
        <v>94.776119402985103</v>
      </c>
      <c r="O61" s="1">
        <v>94.615384615384599</v>
      </c>
      <c r="P61" s="1">
        <v>92.105263157894697</v>
      </c>
      <c r="Q61" s="1">
        <v>93</v>
      </c>
      <c r="R61" s="1">
        <v>76.0416666666666</v>
      </c>
      <c r="S61" s="1">
        <v>91.176470588235205</v>
      </c>
      <c r="T61" s="1">
        <v>98.837209302325505</v>
      </c>
      <c r="U61" s="1">
        <v>38.3333333333333</v>
      </c>
      <c r="V61" s="1">
        <v>91.265060240963805</v>
      </c>
      <c r="W61" s="1">
        <v>90.753424657534197</v>
      </c>
      <c r="X61" s="1">
        <v>76.262626262626199</v>
      </c>
      <c r="Y61" s="1">
        <v>66.417910447761201</v>
      </c>
      <c r="Z61" s="1">
        <v>61.71875</v>
      </c>
      <c r="AA61" s="1">
        <v>63.28125</v>
      </c>
      <c r="AB61" s="1">
        <v>59.230769230769198</v>
      </c>
      <c r="AC61" s="1">
        <v>55.9701492537313</v>
      </c>
      <c r="AD61" s="1">
        <v>60.769230769230703</v>
      </c>
      <c r="AE61" s="1">
        <v>72.807017543859601</v>
      </c>
      <c r="AF61" s="1">
        <v>74</v>
      </c>
      <c r="AG61" s="1">
        <v>30.2083333333333</v>
      </c>
      <c r="AH61" s="1">
        <v>66.6666666666666</v>
      </c>
      <c r="AI61" s="1">
        <v>75.581395348837205</v>
      </c>
      <c r="AJ61" s="1">
        <v>31.6666666666666</v>
      </c>
      <c r="AK61" s="1">
        <v>8.7349397590361395</v>
      </c>
      <c r="AL61" s="1">
        <v>8.5616438356164295</v>
      </c>
      <c r="AM61" s="1">
        <v>48.484848484848399</v>
      </c>
      <c r="AN61" s="1">
        <v>46.268656716417901</v>
      </c>
      <c r="AO61" s="1">
        <v>7.8125</v>
      </c>
      <c r="AP61" s="1">
        <v>7.8125</v>
      </c>
      <c r="AQ61" s="1">
        <v>8.4615384615384599</v>
      </c>
      <c r="AR61" s="1">
        <v>9.7014925373134293</v>
      </c>
      <c r="AS61" s="1">
        <v>11.538461538461499</v>
      </c>
      <c r="AT61" s="1">
        <v>14.0350877192982</v>
      </c>
      <c r="AU61" s="1">
        <v>14</v>
      </c>
      <c r="AV61" s="1">
        <v>13.5416666666666</v>
      </c>
      <c r="AW61" s="1">
        <v>55.8823529411764</v>
      </c>
      <c r="AX61" s="1">
        <v>51.162790697674403</v>
      </c>
      <c r="AY61" s="1">
        <v>51.6666666666666</v>
      </c>
      <c r="AZ61" s="1">
        <v>94.277108433734895</v>
      </c>
      <c r="BA61" s="1">
        <v>94.863013698630098</v>
      </c>
      <c r="BB61" s="1">
        <v>82.323232323232304</v>
      </c>
      <c r="BC61" s="1">
        <v>78.358208955223802</v>
      </c>
      <c r="BD61" s="1">
        <v>64.84375</v>
      </c>
      <c r="BE61" s="1">
        <v>75.78125</v>
      </c>
      <c r="BF61" s="1">
        <v>48.461538461538403</v>
      </c>
      <c r="BG61" s="1">
        <v>57.462686567164099</v>
      </c>
      <c r="BH61" s="1">
        <v>90</v>
      </c>
      <c r="BI61" s="1">
        <v>72.807017543859601</v>
      </c>
      <c r="BJ61" s="1">
        <v>43</v>
      </c>
      <c r="BK61" s="1">
        <v>84.375</v>
      </c>
      <c r="BL61" s="1">
        <v>71.568627450980301</v>
      </c>
      <c r="BM61" s="1">
        <v>75.581395348837205</v>
      </c>
      <c r="BN61" s="1">
        <v>45</v>
      </c>
      <c r="BO61" s="1">
        <v>92.168674698795101</v>
      </c>
      <c r="BP61" s="1">
        <v>94.178082191780803</v>
      </c>
      <c r="BQ61" s="1">
        <v>54.040404040403999</v>
      </c>
      <c r="BR61" s="1">
        <v>47.761194029850699</v>
      </c>
      <c r="BS61" s="1">
        <v>23.4375</v>
      </c>
      <c r="BT61" s="1">
        <v>26.5625</v>
      </c>
      <c r="BU61" s="1">
        <v>30</v>
      </c>
      <c r="BV61" s="1">
        <v>35.074626865671597</v>
      </c>
      <c r="BW61" s="1">
        <v>36.923076923076898</v>
      </c>
      <c r="BX61" s="1">
        <v>37.719298245613999</v>
      </c>
      <c r="BY61" s="1">
        <v>37</v>
      </c>
      <c r="BZ61" s="1">
        <v>43.75</v>
      </c>
      <c r="CA61" s="1">
        <v>43.137254901960702</v>
      </c>
      <c r="CB61" s="1">
        <v>45.348837209302303</v>
      </c>
      <c r="CC61" s="1">
        <v>45</v>
      </c>
      <c r="CD61" s="1">
        <v>92.771084337349393</v>
      </c>
      <c r="CE61" s="1">
        <v>86.643835616438295</v>
      </c>
      <c r="CF61" s="1">
        <v>90.404040404040401</v>
      </c>
      <c r="CG61" s="1">
        <v>92.537313432835802</v>
      </c>
      <c r="CH61" s="1">
        <v>91.40625</v>
      </c>
      <c r="CI61" s="1">
        <v>81.25</v>
      </c>
      <c r="CJ61" s="1">
        <v>55.384615384615302</v>
      </c>
      <c r="CK61" s="1">
        <v>71.641791044776099</v>
      </c>
      <c r="CL61" s="1">
        <v>92.307692307692307</v>
      </c>
      <c r="CM61" s="1">
        <v>92.105263157894697</v>
      </c>
      <c r="CN61" s="1">
        <v>85</v>
      </c>
      <c r="CO61" s="1">
        <v>93.75</v>
      </c>
      <c r="CP61" s="1">
        <v>79.411764705882305</v>
      </c>
      <c r="CQ61" s="1">
        <v>91.860465116279101</v>
      </c>
      <c r="CR61" s="1">
        <v>63.3333333333333</v>
      </c>
      <c r="CS61" s="1">
        <v>94.879518072289102</v>
      </c>
      <c r="CT61" s="1">
        <v>95.547945205479394</v>
      </c>
      <c r="CU61" s="1">
        <v>64.646464646464594</v>
      </c>
      <c r="CV61" s="1">
        <v>52.238805970149201</v>
      </c>
      <c r="CW61" s="1">
        <v>52.34375</v>
      </c>
      <c r="CX61" s="1">
        <v>49.21875</v>
      </c>
      <c r="CY61" s="1">
        <v>53.076923076923102</v>
      </c>
      <c r="CZ61" s="1">
        <v>44.0298507462686</v>
      </c>
      <c r="DA61" s="1">
        <v>48.461538461538403</v>
      </c>
      <c r="DB61" s="1">
        <v>53.508771929824498</v>
      </c>
      <c r="DC61" s="1">
        <v>37</v>
      </c>
      <c r="DD61" s="1">
        <v>67.7083333333333</v>
      </c>
      <c r="DE61" s="1">
        <v>70.588235294117595</v>
      </c>
      <c r="DF61" s="1">
        <v>77.906976744186096</v>
      </c>
      <c r="DG61" s="1">
        <v>78.3333333333333</v>
      </c>
      <c r="DH61" s="1">
        <v>95.371386754482202</v>
      </c>
      <c r="DI61" s="1">
        <v>81.5468940316686</v>
      </c>
      <c r="DJ61" s="1">
        <v>71.7120853080568</v>
      </c>
      <c r="DK61" s="1">
        <v>39.610389610389603</v>
      </c>
      <c r="DL61" s="1">
        <v>75.937183383991794</v>
      </c>
      <c r="DM61" s="1">
        <v>56.269270298047203</v>
      </c>
      <c r="DN61" s="1">
        <v>39.497950819672099</v>
      </c>
      <c r="DO61" s="1">
        <v>45.293522267206399</v>
      </c>
      <c r="DP61" s="1">
        <v>37.200832466181097</v>
      </c>
      <c r="DQ61" s="1">
        <v>79.894490035169895</v>
      </c>
      <c r="DR61" s="1">
        <v>51.040118870728101</v>
      </c>
      <c r="DS61" s="1">
        <v>80.530303030303003</v>
      </c>
      <c r="DT61" s="1">
        <v>43.778452200303398</v>
      </c>
      <c r="DU61" s="1">
        <v>53.305084745762699</v>
      </c>
      <c r="DV61" s="1">
        <v>71.678321678321595</v>
      </c>
      <c r="DW61" s="1">
        <v>10.848884010245101</v>
      </c>
      <c r="DX61" s="1">
        <v>7.6938692651238298</v>
      </c>
      <c r="DY61" s="1">
        <v>7.4940758293838803</v>
      </c>
      <c r="DZ61" s="1">
        <v>6.7432567432567403</v>
      </c>
      <c r="EA61" s="1">
        <v>9.2705167173252203</v>
      </c>
      <c r="EB61" s="1">
        <v>10.3288797533401</v>
      </c>
      <c r="EC61" s="1">
        <v>8.8627049180327795</v>
      </c>
      <c r="ED61" s="1">
        <v>34.767206477732699</v>
      </c>
      <c r="EE61" s="1">
        <v>7.0239334027055103</v>
      </c>
      <c r="EF61" s="1">
        <v>8.9683470105509908</v>
      </c>
      <c r="EG61" s="1">
        <v>6.3150074294205103</v>
      </c>
      <c r="EH61" s="1">
        <v>54.1666666666666</v>
      </c>
      <c r="EI61" s="1">
        <v>23.7481031866464</v>
      </c>
      <c r="EJ61" s="1">
        <v>38.559322033898297</v>
      </c>
      <c r="EK61" s="1">
        <v>52.564102564102498</v>
      </c>
      <c r="EL61" s="1">
        <v>88.144895718990099</v>
      </c>
      <c r="EM61" s="1">
        <v>88.834754364595995</v>
      </c>
      <c r="EN61" s="1">
        <v>81.042654028436004</v>
      </c>
      <c r="EO61" s="1">
        <v>71.678321678321595</v>
      </c>
      <c r="EP61" s="1">
        <v>71.428571428571402</v>
      </c>
      <c r="EQ61" s="1">
        <v>70.657759506680307</v>
      </c>
      <c r="ER61" s="1">
        <v>78.278688524590095</v>
      </c>
      <c r="ES61" s="1">
        <v>62.0445344129554</v>
      </c>
      <c r="ET61" s="1">
        <v>63.995837669094598</v>
      </c>
      <c r="EU61" s="1">
        <v>69.929660023446601</v>
      </c>
      <c r="EV61" s="1">
        <v>47.696879643387803</v>
      </c>
      <c r="EW61" s="1">
        <v>38.939393939393902</v>
      </c>
      <c r="EX61" s="1">
        <v>40.819423368740502</v>
      </c>
      <c r="EY61" s="1">
        <v>41.610169491525397</v>
      </c>
      <c r="EZ61" s="1">
        <v>40.675990675990597</v>
      </c>
    </row>
    <row r="62" spans="1:156" ht="15">
      <c r="A62" s="11" t="s">
        <v>118</v>
      </c>
      <c r="B62" s="1" t="s">
        <v>594</v>
      </c>
      <c r="C62" s="11" t="s">
        <v>528</v>
      </c>
      <c r="D62" s="1">
        <v>63.9526820343944</v>
      </c>
      <c r="E62" s="1">
        <v>58.495450579017202</v>
      </c>
      <c r="F62" s="1">
        <v>0</v>
      </c>
      <c r="G62" s="1">
        <v>43</v>
      </c>
      <c r="H62" s="1">
        <v>42.910447761194</v>
      </c>
      <c r="I62" s="1">
        <v>36.864406779661003</v>
      </c>
      <c r="J62" s="1">
        <v>24.285714285714199</v>
      </c>
      <c r="K62" s="1">
        <v>23.267326732673201</v>
      </c>
      <c r="L62" s="1">
        <v>23.737373737373701</v>
      </c>
      <c r="M62" s="1">
        <v>25.757575757575701</v>
      </c>
      <c r="N62" s="1">
        <v>37.368421052631497</v>
      </c>
      <c r="O62" s="1">
        <v>11.486486486486401</v>
      </c>
      <c r="P62" s="1">
        <v>14.615384615384601</v>
      </c>
      <c r="Q62" s="1">
        <v>8.0357142857142794</v>
      </c>
      <c r="R62" s="1">
        <v>0</v>
      </c>
      <c r="S62" s="1">
        <v>0</v>
      </c>
      <c r="T62" s="1">
        <v>0</v>
      </c>
      <c r="U62" s="1">
        <v>0</v>
      </c>
      <c r="V62" s="1">
        <v>84.3333333333333</v>
      </c>
      <c r="W62" s="1">
        <v>83.955223880597003</v>
      </c>
      <c r="X62" s="1">
        <v>78.389830508474503</v>
      </c>
      <c r="Y62" s="1">
        <v>50.476190476190403</v>
      </c>
      <c r="Z62" s="1">
        <v>50.990099009900902</v>
      </c>
      <c r="AA62" s="1">
        <v>50</v>
      </c>
      <c r="AB62" s="1">
        <v>45.959595959595902</v>
      </c>
      <c r="AC62" s="1">
        <v>45.789473684210499</v>
      </c>
      <c r="AD62" s="1">
        <v>38.513513513513502</v>
      </c>
      <c r="AE62" s="1">
        <v>43.076923076923102</v>
      </c>
      <c r="AF62" s="1">
        <v>43.75</v>
      </c>
      <c r="AG62" s="1">
        <v>0</v>
      </c>
      <c r="AH62" s="1">
        <v>0</v>
      </c>
      <c r="AI62" s="1">
        <v>0</v>
      </c>
      <c r="AJ62" s="1">
        <v>0</v>
      </c>
      <c r="AK62" s="1">
        <v>84.6666666666666</v>
      </c>
      <c r="AL62" s="1">
        <v>82.462686567164099</v>
      </c>
      <c r="AM62" s="1">
        <v>82.203389830508399</v>
      </c>
      <c r="AN62" s="1">
        <v>79.523809523809504</v>
      </c>
      <c r="AO62" s="1">
        <v>75.742574257425701</v>
      </c>
      <c r="AP62" s="1">
        <v>75.252525252525203</v>
      </c>
      <c r="AQ62" s="1">
        <v>82.828282828282795</v>
      </c>
      <c r="AR62" s="1">
        <v>82.105263157894697</v>
      </c>
      <c r="AS62" s="1">
        <v>84.459459459459396</v>
      </c>
      <c r="AT62" s="1">
        <v>85.384615384615302</v>
      </c>
      <c r="AU62" s="1">
        <v>30.357142857142801</v>
      </c>
      <c r="AV62" s="1">
        <v>0</v>
      </c>
      <c r="AW62" s="1">
        <v>0</v>
      </c>
      <c r="AX62" s="1">
        <v>0</v>
      </c>
      <c r="AY62" s="1">
        <v>0</v>
      </c>
      <c r="AZ62" s="1">
        <v>38.3333333333333</v>
      </c>
      <c r="BA62" s="1">
        <v>20.522388059701399</v>
      </c>
      <c r="BB62" s="1">
        <v>36.864406779661003</v>
      </c>
      <c r="BC62" s="1">
        <v>18.571428571428498</v>
      </c>
      <c r="BD62" s="1">
        <v>20.2970297029702</v>
      </c>
      <c r="BE62" s="1">
        <v>10.6060606060606</v>
      </c>
      <c r="BF62" s="1">
        <v>20.707070707070699</v>
      </c>
      <c r="BG62" s="1">
        <v>23.684210526315699</v>
      </c>
      <c r="BH62" s="1">
        <v>20.945945945945901</v>
      </c>
      <c r="BI62" s="1">
        <v>8.4615384615384599</v>
      </c>
      <c r="BJ62" s="1">
        <v>21.428571428571399</v>
      </c>
      <c r="BK62" s="1">
        <v>0</v>
      </c>
      <c r="BL62" s="1">
        <v>0</v>
      </c>
      <c r="BM62" s="1">
        <v>0</v>
      </c>
      <c r="BN62" s="1">
        <v>0</v>
      </c>
      <c r="BO62" s="1">
        <v>66.6666666666666</v>
      </c>
      <c r="BP62" s="1">
        <v>71.641791044776099</v>
      </c>
      <c r="BQ62" s="1">
        <v>76.694915254237202</v>
      </c>
      <c r="BR62" s="1">
        <v>80.952380952380906</v>
      </c>
      <c r="BS62" s="1">
        <v>85.148514851485103</v>
      </c>
      <c r="BT62" s="1">
        <v>71.212121212121204</v>
      </c>
      <c r="BU62" s="1">
        <v>73.737373737373701</v>
      </c>
      <c r="BV62" s="1">
        <v>77.894736842105203</v>
      </c>
      <c r="BW62" s="1">
        <v>58.108108108108098</v>
      </c>
      <c r="BX62" s="1">
        <v>59.230769230769198</v>
      </c>
      <c r="BY62" s="1">
        <v>64.285714285714207</v>
      </c>
      <c r="BZ62" s="1">
        <v>0</v>
      </c>
      <c r="CA62" s="1">
        <v>0</v>
      </c>
      <c r="CB62" s="1">
        <v>0</v>
      </c>
      <c r="CC62" s="1">
        <v>0</v>
      </c>
      <c r="CD62" s="1">
        <v>85.3333333333333</v>
      </c>
      <c r="CE62" s="1">
        <v>84.701492537313399</v>
      </c>
      <c r="CF62" s="1">
        <v>86.016949152542296</v>
      </c>
      <c r="CG62" s="1">
        <v>75.714285714285694</v>
      </c>
      <c r="CH62" s="1">
        <v>62.871287128712801</v>
      </c>
      <c r="CI62" s="1">
        <v>64.646464646464594</v>
      </c>
      <c r="CJ62" s="1">
        <v>67.676767676767597</v>
      </c>
      <c r="CK62" s="1">
        <v>67.894736842105203</v>
      </c>
      <c r="CL62" s="1">
        <v>74.324324324324294</v>
      </c>
      <c r="CM62" s="1">
        <v>85.384615384615302</v>
      </c>
      <c r="CN62" s="1">
        <v>74.107142857142804</v>
      </c>
      <c r="CO62" s="1">
        <v>0</v>
      </c>
      <c r="CP62" s="1">
        <v>0</v>
      </c>
      <c r="CQ62" s="1">
        <v>0</v>
      </c>
      <c r="CR62" s="1">
        <v>0</v>
      </c>
      <c r="CS62" s="1">
        <v>41.6666666666666</v>
      </c>
      <c r="CT62" s="1">
        <v>40.298507462686501</v>
      </c>
      <c r="CU62" s="1">
        <v>44.067796610169403</v>
      </c>
      <c r="CV62" s="1">
        <v>42.857142857142797</v>
      </c>
      <c r="CW62" s="1">
        <v>42.574257425742502</v>
      </c>
      <c r="CX62" s="1">
        <v>41.919191919191903</v>
      </c>
      <c r="CY62" s="1">
        <v>25.252525252525199</v>
      </c>
      <c r="CZ62" s="1">
        <v>27.368421052631501</v>
      </c>
      <c r="DA62" s="1">
        <v>25</v>
      </c>
      <c r="DB62" s="1">
        <v>23.846153846153801</v>
      </c>
      <c r="DC62" s="1">
        <v>36.607142857142797</v>
      </c>
      <c r="DD62" s="1">
        <v>0</v>
      </c>
      <c r="DE62" s="1">
        <v>0</v>
      </c>
      <c r="DF62" s="1">
        <v>0</v>
      </c>
      <c r="DG62" s="1">
        <v>0</v>
      </c>
      <c r="DH62" s="1">
        <v>79.015733626051897</v>
      </c>
      <c r="DI62" s="1">
        <v>62.829882257409601</v>
      </c>
      <c r="DJ62" s="1">
        <v>67.209715639810398</v>
      </c>
      <c r="DK62" s="1">
        <v>59.890109890109798</v>
      </c>
      <c r="DL62" s="1">
        <v>37.132725430597702</v>
      </c>
      <c r="DM62" s="1">
        <v>19.681397738951599</v>
      </c>
      <c r="DN62" s="1">
        <v>19.8258196721311</v>
      </c>
      <c r="DO62" s="1">
        <v>28.694331983805601</v>
      </c>
      <c r="DP62" s="1">
        <v>48.231009365244503</v>
      </c>
      <c r="DQ62" s="1">
        <v>29.2497069167643</v>
      </c>
      <c r="DR62" s="1">
        <v>43.610698365527398</v>
      </c>
      <c r="DS62" s="1">
        <v>0</v>
      </c>
      <c r="DT62" s="1">
        <v>0</v>
      </c>
      <c r="DU62" s="1">
        <v>0</v>
      </c>
      <c r="DV62" s="1">
        <v>0</v>
      </c>
      <c r="DW62" s="1">
        <v>36.461763629710902</v>
      </c>
      <c r="DX62" s="1">
        <v>49.715793747462399</v>
      </c>
      <c r="DY62" s="1">
        <v>38.062796208530798</v>
      </c>
      <c r="DZ62" s="1">
        <v>41.908091908091897</v>
      </c>
      <c r="EA62" s="1">
        <v>54.964539007092199</v>
      </c>
      <c r="EB62" s="1">
        <v>71.993833504624803</v>
      </c>
      <c r="EC62" s="1">
        <v>92.161885245901601</v>
      </c>
      <c r="ED62" s="1">
        <v>81.022267206477693</v>
      </c>
      <c r="EE62" s="1">
        <v>73.100936524453701</v>
      </c>
      <c r="EF62" s="1">
        <v>71.336459554513397</v>
      </c>
      <c r="EG62" s="1">
        <v>70.059435364041605</v>
      </c>
      <c r="EH62" s="1">
        <v>0</v>
      </c>
      <c r="EI62" s="1">
        <v>0</v>
      </c>
      <c r="EJ62" s="1">
        <v>0</v>
      </c>
      <c r="EK62" s="1">
        <v>0</v>
      </c>
      <c r="EL62" s="1">
        <v>83.571167215514095</v>
      </c>
      <c r="EM62" s="1">
        <v>78.177019894437606</v>
      </c>
      <c r="EN62" s="1">
        <v>64.810426540284297</v>
      </c>
      <c r="EO62" s="1">
        <v>22.0779220779221</v>
      </c>
      <c r="EP62" s="1">
        <v>21.681864235055698</v>
      </c>
      <c r="EQ62" s="1">
        <v>21.891058581706101</v>
      </c>
      <c r="ER62" s="1">
        <v>25.819672131147499</v>
      </c>
      <c r="ES62" s="1">
        <v>33.350202429149803</v>
      </c>
      <c r="ET62" s="1">
        <v>28.876170655567101</v>
      </c>
      <c r="EU62" s="1">
        <v>38.628370457209797</v>
      </c>
      <c r="EV62" s="1">
        <v>47.696879643387803</v>
      </c>
      <c r="EW62" s="1">
        <v>0</v>
      </c>
      <c r="EX62" s="1">
        <v>0</v>
      </c>
      <c r="EY62" s="1">
        <v>0</v>
      </c>
      <c r="EZ62" s="1">
        <v>0</v>
      </c>
    </row>
    <row r="63" spans="1:156" ht="15">
      <c r="A63" s="11" t="s">
        <v>120</v>
      </c>
      <c r="B63" s="1" t="s">
        <v>595</v>
      </c>
      <c r="C63" s="11" t="s">
        <v>548</v>
      </c>
      <c r="D63" s="1">
        <v>75.277384612778306</v>
      </c>
      <c r="E63" s="1">
        <v>74.547210981317306</v>
      </c>
      <c r="F63" s="1">
        <v>0</v>
      </c>
      <c r="G63" s="1">
        <v>95.258620689655103</v>
      </c>
      <c r="H63" s="1">
        <v>96.567164179104395</v>
      </c>
      <c r="I63" s="1">
        <v>96.6666666666666</v>
      </c>
      <c r="J63" s="1">
        <v>95.977011494252807</v>
      </c>
      <c r="K63" s="1">
        <v>81.446540880503093</v>
      </c>
      <c r="L63" s="1">
        <v>69.047619047618994</v>
      </c>
      <c r="M63" s="1">
        <v>64.130434782608603</v>
      </c>
      <c r="N63" s="1">
        <v>66.030534351144993</v>
      </c>
      <c r="O63" s="1">
        <v>56.0483870967741</v>
      </c>
      <c r="P63" s="1">
        <v>73.931623931623903</v>
      </c>
      <c r="Q63" s="1">
        <v>47.087378640776699</v>
      </c>
      <c r="R63" s="1">
        <v>47.590361445783103</v>
      </c>
      <c r="S63" s="1">
        <v>35.616438356164302</v>
      </c>
      <c r="T63" s="1">
        <v>35.616438356164302</v>
      </c>
      <c r="U63" s="1">
        <v>40</v>
      </c>
      <c r="V63" s="1">
        <v>84.051724137931004</v>
      </c>
      <c r="W63" s="1">
        <v>85.820895522388099</v>
      </c>
      <c r="X63" s="1">
        <v>83.650793650793602</v>
      </c>
      <c r="Y63" s="1">
        <v>79.501915708812206</v>
      </c>
      <c r="Z63" s="1">
        <v>59.4339622641509</v>
      </c>
      <c r="AA63" s="1">
        <v>48.639455782312901</v>
      </c>
      <c r="AB63" s="1">
        <v>33.695652173912997</v>
      </c>
      <c r="AC63" s="1">
        <v>37.786259541984698</v>
      </c>
      <c r="AD63" s="1">
        <v>44.758064516128997</v>
      </c>
      <c r="AE63" s="1">
        <v>66.239316239316196</v>
      </c>
      <c r="AF63" s="1">
        <v>73.300970873786397</v>
      </c>
      <c r="AG63" s="1">
        <v>72.289156626505999</v>
      </c>
      <c r="AH63" s="1">
        <v>78.082191780821901</v>
      </c>
      <c r="AI63" s="1">
        <v>32.191780821917803</v>
      </c>
      <c r="AJ63" s="1">
        <v>36.6666666666666</v>
      </c>
      <c r="AK63" s="1">
        <v>72.413793103448199</v>
      </c>
      <c r="AL63" s="1">
        <v>75.820895522388099</v>
      </c>
      <c r="AM63" s="1">
        <v>78.095238095238102</v>
      </c>
      <c r="AN63" s="1">
        <v>76.628352490421406</v>
      </c>
      <c r="AO63" s="1">
        <v>68.867924528301799</v>
      </c>
      <c r="AP63" s="1">
        <v>68.027210884353707</v>
      </c>
      <c r="AQ63" s="1">
        <v>65.579710144927503</v>
      </c>
      <c r="AR63" s="1">
        <v>68.320610687022906</v>
      </c>
      <c r="AS63" s="1">
        <v>33.870967741935402</v>
      </c>
      <c r="AT63" s="1">
        <v>34.615384615384599</v>
      </c>
      <c r="AU63" s="1">
        <v>86.407766990291194</v>
      </c>
      <c r="AV63" s="1">
        <v>46.385542168674696</v>
      </c>
      <c r="AW63" s="1">
        <v>50</v>
      </c>
      <c r="AX63" s="1">
        <v>50</v>
      </c>
      <c r="AY63" s="1">
        <v>50</v>
      </c>
      <c r="AZ63" s="1">
        <v>84.051724137931004</v>
      </c>
      <c r="BA63" s="1">
        <v>79.253731343283505</v>
      </c>
      <c r="BB63" s="1">
        <v>82.698412698412596</v>
      </c>
      <c r="BC63" s="1">
        <v>83.716475095785398</v>
      </c>
      <c r="BD63" s="1">
        <v>57.5471698113207</v>
      </c>
      <c r="BE63" s="1">
        <v>73.809523809523796</v>
      </c>
      <c r="BF63" s="1">
        <v>70.652173913043399</v>
      </c>
      <c r="BG63" s="1">
        <v>72.900763358778605</v>
      </c>
      <c r="BH63" s="1">
        <v>50.403225806451601</v>
      </c>
      <c r="BI63" s="1">
        <v>67.094017094017104</v>
      </c>
      <c r="BJ63" s="1">
        <v>63.5922330097087</v>
      </c>
      <c r="BK63" s="1">
        <v>33.132530120481903</v>
      </c>
      <c r="BL63" s="1">
        <v>7.5342465753424603</v>
      </c>
      <c r="BM63" s="1">
        <v>14.3835616438356</v>
      </c>
      <c r="BN63" s="1">
        <v>17.5</v>
      </c>
      <c r="BO63" s="1">
        <v>37.643678160919499</v>
      </c>
      <c r="BP63" s="1">
        <v>40.746268656716403</v>
      </c>
      <c r="BQ63" s="1">
        <v>42.2222222222222</v>
      </c>
      <c r="BR63" s="1">
        <v>43.295019157088099</v>
      </c>
      <c r="BS63" s="1">
        <v>41.823899371069103</v>
      </c>
      <c r="BT63" s="1">
        <v>44.557823129251702</v>
      </c>
      <c r="BU63" s="1">
        <v>44.927536231884098</v>
      </c>
      <c r="BV63" s="1">
        <v>46.564885496183201</v>
      </c>
      <c r="BW63" s="1">
        <v>47.177419354838698</v>
      </c>
      <c r="BX63" s="1">
        <v>47.8632478632478</v>
      </c>
      <c r="BY63" s="1">
        <v>47.572815533980503</v>
      </c>
      <c r="BZ63" s="1">
        <v>46.987951807228903</v>
      </c>
      <c r="CA63" s="1">
        <v>49.315068493150598</v>
      </c>
      <c r="CB63" s="1">
        <v>49.315068493150598</v>
      </c>
      <c r="CC63" s="1">
        <v>50</v>
      </c>
      <c r="CD63" s="1">
        <v>96.695402298850496</v>
      </c>
      <c r="CE63" s="1">
        <v>97.313432835820805</v>
      </c>
      <c r="CF63" s="1">
        <v>97.936507936507894</v>
      </c>
      <c r="CG63" s="1">
        <v>97.892720306513397</v>
      </c>
      <c r="CH63" s="1">
        <v>78.301886792452805</v>
      </c>
      <c r="CI63" s="1">
        <v>81.632653061224403</v>
      </c>
      <c r="CJ63" s="1">
        <v>81.8840579710144</v>
      </c>
      <c r="CK63" s="1">
        <v>97.709923664122101</v>
      </c>
      <c r="CL63" s="1">
        <v>58.467741935483801</v>
      </c>
      <c r="CM63" s="1">
        <v>61.965811965811902</v>
      </c>
      <c r="CN63" s="1">
        <v>59.223300970873701</v>
      </c>
      <c r="CO63" s="1">
        <v>51.807228915662598</v>
      </c>
      <c r="CP63" s="1">
        <v>28.7671232876712</v>
      </c>
      <c r="CQ63" s="1">
        <v>33.561643835616401</v>
      </c>
      <c r="CR63" s="1">
        <v>48.3333333333333</v>
      </c>
      <c r="CS63" s="1">
        <v>50.718390804597703</v>
      </c>
      <c r="CT63" s="1">
        <v>53.134328358208897</v>
      </c>
      <c r="CU63" s="1">
        <v>56.031746031746003</v>
      </c>
      <c r="CV63" s="1">
        <v>58.620689655172399</v>
      </c>
      <c r="CW63" s="1">
        <v>61.635220125786098</v>
      </c>
      <c r="CX63" s="1">
        <v>65.306122448979494</v>
      </c>
      <c r="CY63" s="1">
        <v>65.579710144927503</v>
      </c>
      <c r="CZ63" s="1">
        <v>67.557251908396907</v>
      </c>
      <c r="DA63" s="1">
        <v>66.129032258064498</v>
      </c>
      <c r="DB63" s="1">
        <v>63.675213675213598</v>
      </c>
      <c r="DC63" s="1">
        <v>65.048543689320297</v>
      </c>
      <c r="DD63" s="1">
        <v>78.9156626506024</v>
      </c>
      <c r="DE63" s="1">
        <v>41.780821917808197</v>
      </c>
      <c r="DF63" s="1">
        <v>43.835616438356098</v>
      </c>
      <c r="DG63" s="1">
        <v>47.5</v>
      </c>
      <c r="DH63" s="1">
        <v>75.957995578481899</v>
      </c>
      <c r="DI63" s="1">
        <v>72.978412001463496</v>
      </c>
      <c r="DJ63" s="1">
        <v>51.867641088103902</v>
      </c>
      <c r="DK63" s="1">
        <v>33.441943127962098</v>
      </c>
      <c r="DL63" s="1">
        <v>15.4345654345654</v>
      </c>
      <c r="DM63" s="1">
        <v>9.8784194528875293</v>
      </c>
      <c r="DN63" s="1">
        <v>33.864337101747097</v>
      </c>
      <c r="DO63" s="1">
        <v>28.2274590163934</v>
      </c>
      <c r="DP63" s="1">
        <v>19.180161943319799</v>
      </c>
      <c r="DQ63" s="1">
        <v>27.107180020811601</v>
      </c>
      <c r="DR63" s="1">
        <v>56.3305978898007</v>
      </c>
      <c r="DS63" s="1">
        <v>44.056463595839503</v>
      </c>
      <c r="DT63" s="1">
        <v>56.590909090909101</v>
      </c>
      <c r="DU63" s="1">
        <v>19.195751138087999</v>
      </c>
      <c r="DV63" s="1">
        <v>16.5254237288135</v>
      </c>
      <c r="DW63" s="1">
        <v>22.3470891672807</v>
      </c>
      <c r="DX63" s="1">
        <v>20.728137577753301</v>
      </c>
      <c r="DY63" s="1">
        <v>15.245635403978801</v>
      </c>
      <c r="DZ63" s="1">
        <v>13.655213270142101</v>
      </c>
      <c r="EA63" s="1">
        <v>10.6393606393606</v>
      </c>
      <c r="EB63" s="1">
        <v>16.869300911854101</v>
      </c>
      <c r="EC63" s="1">
        <v>16.803699897225101</v>
      </c>
      <c r="ED63" s="1">
        <v>17.7766393442622</v>
      </c>
      <c r="EE63" s="1">
        <v>4.7064777327935197</v>
      </c>
      <c r="EF63" s="1">
        <v>7.1279916753381896</v>
      </c>
      <c r="EG63" s="1">
        <v>22.9191090269636</v>
      </c>
      <c r="EH63" s="1">
        <v>41.827637444279297</v>
      </c>
      <c r="EI63" s="1">
        <v>24.1666666666666</v>
      </c>
      <c r="EJ63" s="1">
        <v>29.059180576631199</v>
      </c>
      <c r="EK63" s="1">
        <v>44.661016949152497</v>
      </c>
      <c r="EL63" s="1">
        <v>93.570375829034603</v>
      </c>
      <c r="EM63" s="1">
        <v>85.400658616904494</v>
      </c>
      <c r="EN63" s="1">
        <v>85.891189606171295</v>
      </c>
      <c r="EO63" s="1">
        <v>77.784360189573405</v>
      </c>
      <c r="EP63" s="1">
        <v>71.678321678321595</v>
      </c>
      <c r="EQ63" s="1">
        <v>59.8277608915906</v>
      </c>
      <c r="ER63" s="1">
        <v>59.455292908530303</v>
      </c>
      <c r="ES63" s="1">
        <v>65.983606557377001</v>
      </c>
      <c r="ET63" s="1">
        <v>9.6659919028340102</v>
      </c>
      <c r="EU63" s="1">
        <v>0.67637877211238195</v>
      </c>
      <c r="EV63" s="1">
        <v>38.628370457209797</v>
      </c>
      <c r="EW63" s="1">
        <v>47.696879643387803</v>
      </c>
      <c r="EX63" s="1">
        <v>38.939393939393902</v>
      </c>
      <c r="EY63" s="1">
        <v>40.819423368740502</v>
      </c>
      <c r="EZ63" s="1">
        <v>41.610169491525397</v>
      </c>
    </row>
    <row r="64" spans="1:156" ht="15">
      <c r="A64" s="11" t="s">
        <v>119</v>
      </c>
      <c r="B64" s="1" t="s">
        <v>596</v>
      </c>
      <c r="C64" s="11" t="s">
        <v>528</v>
      </c>
      <c r="D64" s="1">
        <v>39.348012760741703</v>
      </c>
      <c r="E64" s="1">
        <v>43.328125724710503</v>
      </c>
      <c r="F64" s="1">
        <v>0</v>
      </c>
      <c r="G64" s="1">
        <v>54.8979591836734</v>
      </c>
      <c r="H64" s="1">
        <v>54.694835680751098</v>
      </c>
      <c r="I64" s="1">
        <v>59.948979591836697</v>
      </c>
      <c r="J64" s="1">
        <v>45.639534883720899</v>
      </c>
      <c r="K64" s="1">
        <v>38.214285714285701</v>
      </c>
      <c r="L64" s="1">
        <v>46.641791044776099</v>
      </c>
      <c r="M64" s="1">
        <v>50</v>
      </c>
      <c r="N64" s="1">
        <v>63.135593220338897</v>
      </c>
      <c r="O64" s="1">
        <v>71.6216216216216</v>
      </c>
      <c r="P64" s="1">
        <v>68.5</v>
      </c>
      <c r="Q64" s="1">
        <v>58.641975308641904</v>
      </c>
      <c r="R64" s="1">
        <v>41.304347826086897</v>
      </c>
      <c r="S64" s="1">
        <v>74.590163934426201</v>
      </c>
      <c r="T64" s="1">
        <v>72.950819672131104</v>
      </c>
      <c r="U64" s="1">
        <v>0</v>
      </c>
      <c r="V64" s="1">
        <v>81.836734693877503</v>
      </c>
      <c r="W64" s="1">
        <v>85.680751173708899</v>
      </c>
      <c r="X64" s="1">
        <v>92.0918367346938</v>
      </c>
      <c r="Y64" s="1">
        <v>90.988372093023202</v>
      </c>
      <c r="Z64" s="1">
        <v>88.214285714285694</v>
      </c>
      <c r="AA64" s="1">
        <v>90.671641791044706</v>
      </c>
      <c r="AB64" s="1">
        <v>79.921259842519603</v>
      </c>
      <c r="AC64" s="1">
        <v>70.762711864406697</v>
      </c>
      <c r="AD64" s="1">
        <v>71.6216216216216</v>
      </c>
      <c r="AE64" s="1">
        <v>57.5</v>
      </c>
      <c r="AF64" s="1">
        <v>63.580246913580197</v>
      </c>
      <c r="AG64" s="1">
        <v>47.101449275362299</v>
      </c>
      <c r="AH64" s="1">
        <v>78.688524590163894</v>
      </c>
      <c r="AI64" s="1">
        <v>75.4098360655737</v>
      </c>
      <c r="AJ64" s="1">
        <v>0</v>
      </c>
      <c r="AK64" s="1">
        <v>36.734693877551003</v>
      </c>
      <c r="AL64" s="1">
        <v>37.793427230046902</v>
      </c>
      <c r="AM64" s="1">
        <v>37.5</v>
      </c>
      <c r="AN64" s="1">
        <v>38.3720930232558</v>
      </c>
      <c r="AO64" s="1">
        <v>34.642857142857103</v>
      </c>
      <c r="AP64" s="1">
        <v>88.0597014925373</v>
      </c>
      <c r="AQ64" s="1">
        <v>87.007874015748001</v>
      </c>
      <c r="AR64" s="1">
        <v>91.1016949152542</v>
      </c>
      <c r="AS64" s="1">
        <v>91.891891891891902</v>
      </c>
      <c r="AT64" s="1">
        <v>93</v>
      </c>
      <c r="AU64" s="1">
        <v>97.530864197530803</v>
      </c>
      <c r="AV64" s="1">
        <v>96.376811594202806</v>
      </c>
      <c r="AW64" s="1">
        <v>59.016393442622899</v>
      </c>
      <c r="AX64" s="1">
        <v>50</v>
      </c>
      <c r="AY64" s="1">
        <v>0</v>
      </c>
      <c r="AZ64" s="1">
        <v>61.020408163265301</v>
      </c>
      <c r="BA64" s="1">
        <v>68.779342723004703</v>
      </c>
      <c r="BB64" s="1">
        <v>52.2959183673469</v>
      </c>
      <c r="BC64" s="1">
        <v>84.593023255813904</v>
      </c>
      <c r="BD64" s="1">
        <v>74.642857142857096</v>
      </c>
      <c r="BE64" s="1">
        <v>86.194029850746205</v>
      </c>
      <c r="BF64" s="1">
        <v>90.944881889763707</v>
      </c>
      <c r="BG64" s="1">
        <v>62.288135593220296</v>
      </c>
      <c r="BH64" s="1">
        <v>69.819819819819799</v>
      </c>
      <c r="BI64" s="1">
        <v>81.5</v>
      </c>
      <c r="BJ64" s="1">
        <v>89.506172839506107</v>
      </c>
      <c r="BK64" s="1">
        <v>78.985507246376798</v>
      </c>
      <c r="BL64" s="1">
        <v>79.508196721311407</v>
      </c>
      <c r="BM64" s="1">
        <v>71.311475409836007</v>
      </c>
      <c r="BN64" s="1">
        <v>0</v>
      </c>
      <c r="BO64" s="1">
        <v>52.040816326530603</v>
      </c>
      <c r="BP64" s="1">
        <v>56.572769953051598</v>
      </c>
      <c r="BQ64" s="1">
        <v>60.459183673469298</v>
      </c>
      <c r="BR64" s="1">
        <v>64.244186046511601</v>
      </c>
      <c r="BS64" s="1">
        <v>64.642857142857096</v>
      </c>
      <c r="BT64" s="1">
        <v>59.701492537313399</v>
      </c>
      <c r="BU64" s="1">
        <v>62.5984251968503</v>
      </c>
      <c r="BV64" s="1">
        <v>67.372881355932194</v>
      </c>
      <c r="BW64" s="1">
        <v>71.171171171171096</v>
      </c>
      <c r="BX64" s="1">
        <v>71.5</v>
      </c>
      <c r="BY64" s="1">
        <v>74.691358024691297</v>
      </c>
      <c r="BZ64" s="1">
        <v>66.6666666666666</v>
      </c>
      <c r="CA64" s="1">
        <v>80.327868852459005</v>
      </c>
      <c r="CB64" s="1">
        <v>77.868852459016296</v>
      </c>
      <c r="CC64" s="1">
        <v>0</v>
      </c>
      <c r="CD64" s="1">
        <v>94.081632653061206</v>
      </c>
      <c r="CE64" s="1">
        <v>95.070422535211193</v>
      </c>
      <c r="CF64" s="1">
        <v>94.642857142857096</v>
      </c>
      <c r="CG64" s="1">
        <v>82.267441860465098</v>
      </c>
      <c r="CH64" s="1">
        <v>95.357142857142804</v>
      </c>
      <c r="CI64" s="1">
        <v>96.641791044776099</v>
      </c>
      <c r="CJ64" s="1">
        <v>95.669291338582596</v>
      </c>
      <c r="CK64" s="1">
        <v>96.186440677966104</v>
      </c>
      <c r="CL64" s="1">
        <v>96.846846846846802</v>
      </c>
      <c r="CM64" s="1">
        <v>88.5</v>
      </c>
      <c r="CN64" s="1">
        <v>95.679012345678998</v>
      </c>
      <c r="CO64" s="1">
        <v>82.608695652173907</v>
      </c>
      <c r="CP64" s="1">
        <v>74.590163934426201</v>
      </c>
      <c r="CQ64" s="1">
        <v>80.327868852459005</v>
      </c>
      <c r="CR64" s="1">
        <v>0</v>
      </c>
      <c r="CS64" s="1">
        <v>81.632653061224403</v>
      </c>
      <c r="CT64" s="1">
        <v>82.863849765258195</v>
      </c>
      <c r="CU64" s="1">
        <v>84.693877551020407</v>
      </c>
      <c r="CV64" s="1">
        <v>85.174418604651095</v>
      </c>
      <c r="CW64" s="1">
        <v>83.571428571428498</v>
      </c>
      <c r="CX64" s="1">
        <v>86.9402985074626</v>
      </c>
      <c r="CY64" s="1">
        <v>82.283464566929098</v>
      </c>
      <c r="CZ64" s="1">
        <v>86.016949152542296</v>
      </c>
      <c r="DA64" s="1">
        <v>88.2882882882882</v>
      </c>
      <c r="DB64" s="1">
        <v>85</v>
      </c>
      <c r="DC64" s="1">
        <v>86.419753086419703</v>
      </c>
      <c r="DD64" s="1">
        <v>86.231884057971001</v>
      </c>
      <c r="DE64" s="1">
        <v>22.131147540983601</v>
      </c>
      <c r="DF64" s="1">
        <v>28.688524590163901</v>
      </c>
      <c r="DG64" s="1">
        <v>0</v>
      </c>
      <c r="DH64" s="1">
        <v>91.322770817980796</v>
      </c>
      <c r="DI64" s="1">
        <v>85.2360043907793</v>
      </c>
      <c r="DJ64" s="1">
        <v>86.175395858708796</v>
      </c>
      <c r="DK64" s="1">
        <v>55.835308056872002</v>
      </c>
      <c r="DL64" s="1">
        <v>86.4635364635364</v>
      </c>
      <c r="DM64" s="1">
        <v>85.258358662613901</v>
      </c>
      <c r="DN64" s="1">
        <v>71.891058581706105</v>
      </c>
      <c r="DO64" s="1">
        <v>78.022540983606504</v>
      </c>
      <c r="DP64" s="1">
        <v>82.135627530364303</v>
      </c>
      <c r="DQ64" s="1">
        <v>71.956295525494198</v>
      </c>
      <c r="DR64" s="1">
        <v>75.205158264947201</v>
      </c>
      <c r="DS64" s="1">
        <v>31.129271916790401</v>
      </c>
      <c r="DT64" s="1">
        <v>21.136363636363601</v>
      </c>
      <c r="DU64" s="1">
        <v>5.9939301972685799</v>
      </c>
      <c r="DV64" s="1">
        <v>0</v>
      </c>
      <c r="DW64" s="1">
        <v>77.468680913780403</v>
      </c>
      <c r="DX64" s="1">
        <v>88.565678741309895</v>
      </c>
      <c r="DY64" s="1">
        <v>86.946812829882205</v>
      </c>
      <c r="DZ64" s="1">
        <v>93.572274881516506</v>
      </c>
      <c r="EA64" s="1">
        <v>95.454545454545396</v>
      </c>
      <c r="EB64" s="1">
        <v>97.821681864235003</v>
      </c>
      <c r="EC64" s="1">
        <v>99.023638232271296</v>
      </c>
      <c r="ED64" s="1">
        <v>99.641393442622899</v>
      </c>
      <c r="EE64" s="1">
        <v>99.038461538461505</v>
      </c>
      <c r="EF64" s="1">
        <v>99.739854318418296</v>
      </c>
      <c r="EG64" s="1">
        <v>99.941383352872194</v>
      </c>
      <c r="EH64" s="1">
        <v>99.925705794947902</v>
      </c>
      <c r="EI64" s="1">
        <v>98.863636363636303</v>
      </c>
      <c r="EJ64" s="1">
        <v>8.4218512898330804</v>
      </c>
      <c r="EK64" s="1">
        <v>0</v>
      </c>
      <c r="EL64" s="1">
        <v>93.570375829034603</v>
      </c>
      <c r="EM64" s="1">
        <v>94.420051225759195</v>
      </c>
      <c r="EN64" s="1">
        <v>94.904587900933805</v>
      </c>
      <c r="EO64" s="1">
        <v>93.246445497630305</v>
      </c>
      <c r="EP64" s="1">
        <v>90.909090909090907</v>
      </c>
      <c r="EQ64" s="1">
        <v>90.2228976697061</v>
      </c>
      <c r="ER64" s="1">
        <v>90.339157245632094</v>
      </c>
      <c r="ES64" s="1">
        <v>94.620901639344197</v>
      </c>
      <c r="ET64" s="1">
        <v>87.398785425101195</v>
      </c>
      <c r="EU64" s="1">
        <v>89.281997918834506</v>
      </c>
      <c r="EV64" s="1">
        <v>91.500586166471194</v>
      </c>
      <c r="EW64" s="1">
        <v>65.824665676077203</v>
      </c>
      <c r="EX64" s="1">
        <v>83.030303030303003</v>
      </c>
      <c r="EY64" s="1">
        <v>40.819423368740502</v>
      </c>
      <c r="EZ64" s="1">
        <v>0</v>
      </c>
    </row>
    <row r="65" spans="1:156" ht="15">
      <c r="A65" s="11" t="s">
        <v>121</v>
      </c>
      <c r="B65" s="1" t="s">
        <v>597</v>
      </c>
      <c r="C65" s="11" t="s">
        <v>531</v>
      </c>
      <c r="D65" s="1">
        <v>27.5177026695081</v>
      </c>
      <c r="E65" s="1">
        <v>60.616721551408702</v>
      </c>
      <c r="F65" s="1">
        <v>0</v>
      </c>
      <c r="G65" s="1">
        <v>62.612612612612601</v>
      </c>
      <c r="H65" s="1">
        <v>64.215686274509807</v>
      </c>
      <c r="I65" s="1">
        <v>67.582417582417506</v>
      </c>
      <c r="J65" s="1">
        <v>52.976190476190403</v>
      </c>
      <c r="K65" s="1">
        <v>54.8611111111111</v>
      </c>
      <c r="L65" s="1">
        <v>64.5833333333333</v>
      </c>
      <c r="M65" s="1">
        <v>54.347826086956502</v>
      </c>
      <c r="N65" s="1">
        <v>28.676470588235201</v>
      </c>
      <c r="O65" s="1">
        <v>29.3650793650793</v>
      </c>
      <c r="P65" s="1">
        <v>16.964285714285701</v>
      </c>
      <c r="Q65" s="1">
        <v>23.469387755102002</v>
      </c>
      <c r="R65" s="1">
        <v>25</v>
      </c>
      <c r="S65" s="1">
        <v>29.761904761904699</v>
      </c>
      <c r="T65" s="1">
        <v>74.358974358974294</v>
      </c>
      <c r="U65" s="1">
        <v>34.615384615384599</v>
      </c>
      <c r="V65" s="1">
        <v>60.8108108108108</v>
      </c>
      <c r="W65" s="1">
        <v>65.196078431372499</v>
      </c>
      <c r="X65" s="1">
        <v>63.186813186813097</v>
      </c>
      <c r="Y65" s="1">
        <v>55.952380952380899</v>
      </c>
      <c r="Z65" s="1">
        <v>54.8611111111111</v>
      </c>
      <c r="AA65" s="1">
        <v>41.6666666666666</v>
      </c>
      <c r="AB65" s="1">
        <v>39.855072463768103</v>
      </c>
      <c r="AC65" s="1">
        <v>58.088235294117602</v>
      </c>
      <c r="AD65" s="1">
        <v>64.285714285714207</v>
      </c>
      <c r="AE65" s="1">
        <v>42.857142857142797</v>
      </c>
      <c r="AF65" s="1">
        <v>24.4897959183673</v>
      </c>
      <c r="AG65" s="1">
        <v>13.0952380952381</v>
      </c>
      <c r="AH65" s="1">
        <v>25</v>
      </c>
      <c r="AI65" s="1">
        <v>26.923076923076898</v>
      </c>
      <c r="AJ65" s="1">
        <v>28.846153846153801</v>
      </c>
      <c r="AK65" s="1">
        <v>28.828828828828801</v>
      </c>
      <c r="AL65" s="1">
        <v>30.8823529411764</v>
      </c>
      <c r="AM65" s="1">
        <v>27.4725274725274</v>
      </c>
      <c r="AN65" s="1">
        <v>26.190476190476101</v>
      </c>
      <c r="AO65" s="1">
        <v>30.5555555555555</v>
      </c>
      <c r="AP65" s="1">
        <v>63.8888888888888</v>
      </c>
      <c r="AQ65" s="1">
        <v>61.594202898550698</v>
      </c>
      <c r="AR65" s="1">
        <v>62.5</v>
      </c>
      <c r="AS65" s="1">
        <v>63.492063492063401</v>
      </c>
      <c r="AT65" s="1">
        <v>24.107142857142801</v>
      </c>
      <c r="AU65" s="1">
        <v>23.469387755102002</v>
      </c>
      <c r="AV65" s="1">
        <v>25</v>
      </c>
      <c r="AW65" s="1">
        <v>38.095238095238102</v>
      </c>
      <c r="AX65" s="1">
        <v>35.897435897435898</v>
      </c>
      <c r="AY65" s="1">
        <v>32.692307692307601</v>
      </c>
      <c r="AZ65" s="1">
        <v>45.495495495495398</v>
      </c>
      <c r="BA65" s="1">
        <v>51.470588235294102</v>
      </c>
      <c r="BB65" s="1">
        <v>65.384615384615302</v>
      </c>
      <c r="BC65" s="1">
        <v>54.1666666666666</v>
      </c>
      <c r="BD65" s="1">
        <v>45.1388888888888</v>
      </c>
      <c r="BE65" s="1">
        <v>53.4722222222222</v>
      </c>
      <c r="BF65" s="1">
        <v>63.043478260869499</v>
      </c>
      <c r="BG65" s="1">
        <v>66.911764705882305</v>
      </c>
      <c r="BH65" s="1">
        <v>70.634920634920604</v>
      </c>
      <c r="BI65" s="1">
        <v>47.321428571428498</v>
      </c>
      <c r="BJ65" s="1">
        <v>54.081632653061199</v>
      </c>
      <c r="BK65" s="1">
        <v>13.0952380952381</v>
      </c>
      <c r="BL65" s="1">
        <v>51.190476190476097</v>
      </c>
      <c r="BM65" s="1">
        <v>11.538461538461499</v>
      </c>
      <c r="BN65" s="1">
        <v>51.923076923076898</v>
      </c>
      <c r="BO65" s="1">
        <v>22.972972972972901</v>
      </c>
      <c r="BP65" s="1">
        <v>25.4901960784313</v>
      </c>
      <c r="BQ65" s="1">
        <v>26.923076923076898</v>
      </c>
      <c r="BR65" s="1">
        <v>27.9761904761904</v>
      </c>
      <c r="BS65" s="1">
        <v>26.3888888888888</v>
      </c>
      <c r="BT65" s="1">
        <v>29.1666666666666</v>
      </c>
      <c r="BU65" s="1">
        <v>30.434782608695599</v>
      </c>
      <c r="BV65" s="1">
        <v>30.8823529411764</v>
      </c>
      <c r="BW65" s="1">
        <v>32.539682539682502</v>
      </c>
      <c r="BX65" s="1">
        <v>33.035714285714199</v>
      </c>
      <c r="BY65" s="1">
        <v>31.632653061224399</v>
      </c>
      <c r="BZ65" s="1">
        <v>32.142857142857103</v>
      </c>
      <c r="CA65" s="1">
        <v>38.095238095238102</v>
      </c>
      <c r="CB65" s="1">
        <v>35.897435897435898</v>
      </c>
      <c r="CC65" s="1">
        <v>34.615384615384599</v>
      </c>
      <c r="CD65" s="1">
        <v>72.522522522522493</v>
      </c>
      <c r="CE65" s="1">
        <v>74.019607843137194</v>
      </c>
      <c r="CF65" s="1">
        <v>91.208791208791197</v>
      </c>
      <c r="CG65" s="1">
        <v>91.071428571428498</v>
      </c>
      <c r="CH65" s="1">
        <v>75.6944444444444</v>
      </c>
      <c r="CI65" s="1">
        <v>80.5555555555555</v>
      </c>
      <c r="CJ65" s="1">
        <v>51.449275362318801</v>
      </c>
      <c r="CK65" s="1">
        <v>91.911764705882305</v>
      </c>
      <c r="CL65" s="1">
        <v>78.571428571428498</v>
      </c>
      <c r="CM65" s="1">
        <v>94.642857142857096</v>
      </c>
      <c r="CN65" s="1">
        <v>77.551020408163197</v>
      </c>
      <c r="CO65" s="1">
        <v>67.857142857142804</v>
      </c>
      <c r="CP65" s="1">
        <v>72.619047619047606</v>
      </c>
      <c r="CQ65" s="1">
        <v>93.589743589743506</v>
      </c>
      <c r="CR65" s="1">
        <v>71.153846153846104</v>
      </c>
      <c r="CS65" s="1">
        <v>26.5765765765765</v>
      </c>
      <c r="CT65" s="1">
        <v>27.450980392156801</v>
      </c>
      <c r="CU65" s="1">
        <v>26.923076923076898</v>
      </c>
      <c r="CV65" s="1">
        <v>27.380952380952301</v>
      </c>
      <c r="CW65" s="1">
        <v>27.7777777777777</v>
      </c>
      <c r="CX65" s="1">
        <v>61.1111111111111</v>
      </c>
      <c r="CY65" s="1">
        <v>50.7246376811594</v>
      </c>
      <c r="CZ65" s="1">
        <v>52.205882352941103</v>
      </c>
      <c r="DA65" s="1">
        <v>51.587301587301504</v>
      </c>
      <c r="DB65" s="1">
        <v>86.607142857142804</v>
      </c>
      <c r="DC65" s="1">
        <v>78.571428571428498</v>
      </c>
      <c r="DD65" s="1">
        <v>84.523809523809504</v>
      </c>
      <c r="DE65" s="1">
        <v>90.476190476190396</v>
      </c>
      <c r="DF65" s="1">
        <v>91.025641025640994</v>
      </c>
      <c r="DG65" s="1">
        <v>71.153846153846104</v>
      </c>
      <c r="DH65" s="1">
        <v>55.876934414148799</v>
      </c>
      <c r="DI65" s="1">
        <v>86.589828027808196</v>
      </c>
      <c r="DJ65" s="1">
        <v>80.653674380836307</v>
      </c>
      <c r="DK65" s="1">
        <v>76.155213270142099</v>
      </c>
      <c r="DL65" s="1">
        <v>97.052947052947005</v>
      </c>
      <c r="DM65" s="1">
        <v>64.589665653495402</v>
      </c>
      <c r="DN65" s="1">
        <v>63.257965056526203</v>
      </c>
      <c r="DO65" s="1">
        <v>37.858606557377101</v>
      </c>
      <c r="DP65" s="1">
        <v>27.7834008097166</v>
      </c>
      <c r="DQ65" s="1">
        <v>35.431841831425601</v>
      </c>
      <c r="DR65" s="1">
        <v>50.117233294255499</v>
      </c>
      <c r="DS65" s="1">
        <v>47.771173848439801</v>
      </c>
      <c r="DT65" s="1">
        <v>52.651515151515099</v>
      </c>
      <c r="DU65" s="1">
        <v>37.860394537177498</v>
      </c>
      <c r="DV65" s="1">
        <v>90.423728813559293</v>
      </c>
      <c r="DW65" s="1">
        <v>72.605011053795096</v>
      </c>
      <c r="DX65" s="1">
        <v>75.795828759604802</v>
      </c>
      <c r="DY65" s="1">
        <v>92.184328055217193</v>
      </c>
      <c r="DZ65" s="1">
        <v>62.174170616113699</v>
      </c>
      <c r="EA65" s="1">
        <v>87.8621378621378</v>
      </c>
      <c r="EB65" s="1">
        <v>90.526849037487295</v>
      </c>
      <c r="EC65" s="1">
        <v>90.082219938335001</v>
      </c>
      <c r="ED65" s="1">
        <v>55.4815573770491</v>
      </c>
      <c r="EE65" s="1">
        <v>89.220647773279296</v>
      </c>
      <c r="EF65" s="1">
        <v>61.862643080124798</v>
      </c>
      <c r="EG65" s="1">
        <v>26.084407971864</v>
      </c>
      <c r="EH65" s="1">
        <v>13.893016344725099</v>
      </c>
      <c r="EI65" s="1">
        <v>20.227272727272702</v>
      </c>
      <c r="EJ65" s="1">
        <v>58.952959028831501</v>
      </c>
      <c r="EK65" s="1">
        <v>45.677966101694899</v>
      </c>
      <c r="EL65" s="1">
        <v>72.991893883566604</v>
      </c>
      <c r="EM65" s="1">
        <v>74.643249176728801</v>
      </c>
      <c r="EN65" s="1">
        <v>73.771822980105497</v>
      </c>
      <c r="EO65" s="1">
        <v>64.810426540284297</v>
      </c>
      <c r="EP65" s="1">
        <v>22.0779220779221</v>
      </c>
      <c r="EQ65" s="1">
        <v>51.0131712259371</v>
      </c>
      <c r="ER65" s="1">
        <v>50.770811921891003</v>
      </c>
      <c r="ES65" s="1">
        <v>48.155737704918003</v>
      </c>
      <c r="ET65" s="1">
        <v>62.0445344129554</v>
      </c>
      <c r="EU65" s="1">
        <v>28.876170655567101</v>
      </c>
      <c r="EV65" s="1">
        <v>9.3200468933177003</v>
      </c>
      <c r="EW65" s="1">
        <v>47.696879643387803</v>
      </c>
      <c r="EX65" s="1">
        <v>38.939393939393902</v>
      </c>
      <c r="EY65" s="1">
        <v>40.819423368740502</v>
      </c>
      <c r="EZ65" s="1">
        <v>41.610169491525397</v>
      </c>
    </row>
    <row r="66" spans="1:156" ht="15">
      <c r="A66" s="11" t="s">
        <v>123</v>
      </c>
      <c r="B66" s="1" t="s">
        <v>598</v>
      </c>
      <c r="C66" s="11" t="s">
        <v>528</v>
      </c>
      <c r="D66" s="1">
        <v>38.123149557971203</v>
      </c>
      <c r="E66" s="1">
        <v>76.377943745367304</v>
      </c>
      <c r="F66" s="1">
        <v>0</v>
      </c>
      <c r="G66" s="1">
        <v>69.193548387096698</v>
      </c>
      <c r="H66" s="1">
        <v>73.487544483985701</v>
      </c>
      <c r="I66" s="1">
        <v>82.653061224489804</v>
      </c>
      <c r="J66" s="1">
        <v>76.980198019801904</v>
      </c>
      <c r="K66" s="1">
        <v>91.206030150753705</v>
      </c>
      <c r="L66" s="1">
        <v>91.538461538461505</v>
      </c>
      <c r="M66" s="1">
        <v>82.642487046632098</v>
      </c>
      <c r="N66" s="1">
        <v>84.196891191709796</v>
      </c>
      <c r="O66" s="1">
        <v>96.496815286624198</v>
      </c>
      <c r="P66" s="1">
        <v>83.093525179856101</v>
      </c>
      <c r="Q66" s="1">
        <v>94.628099173553693</v>
      </c>
      <c r="R66" s="1">
        <v>92.672413793103402</v>
      </c>
      <c r="S66" s="1">
        <v>98.717948717948701</v>
      </c>
      <c r="T66" s="1">
        <v>0</v>
      </c>
      <c r="U66" s="1">
        <v>0</v>
      </c>
      <c r="V66" s="1">
        <v>93.709677419354804</v>
      </c>
      <c r="W66" s="1">
        <v>97.330960854092496</v>
      </c>
      <c r="X66" s="1">
        <v>98.979591836734599</v>
      </c>
      <c r="Y66" s="1">
        <v>95.297029702970207</v>
      </c>
      <c r="Z66" s="1">
        <v>95.7286432160804</v>
      </c>
      <c r="AA66" s="1">
        <v>96.6666666666666</v>
      </c>
      <c r="AB66" s="1">
        <v>96.113989637305707</v>
      </c>
      <c r="AC66" s="1">
        <v>77.461139896373098</v>
      </c>
      <c r="AD66" s="1">
        <v>71.656050955414003</v>
      </c>
      <c r="AE66" s="1">
        <v>75.179856115107896</v>
      </c>
      <c r="AF66" s="1">
        <v>83.884297520661093</v>
      </c>
      <c r="AG66" s="1">
        <v>43.534482758620598</v>
      </c>
      <c r="AH66" s="1">
        <v>51.709401709401703</v>
      </c>
      <c r="AI66" s="1">
        <v>0</v>
      </c>
      <c r="AJ66" s="1">
        <v>0</v>
      </c>
      <c r="AK66" s="1">
        <v>60</v>
      </c>
      <c r="AL66" s="1">
        <v>57.829181494661903</v>
      </c>
      <c r="AM66" s="1">
        <v>75.714285714285694</v>
      </c>
      <c r="AN66" s="1">
        <v>92.821782178217802</v>
      </c>
      <c r="AO66" s="1">
        <v>93.467336683417102</v>
      </c>
      <c r="AP66" s="1">
        <v>97.179487179487097</v>
      </c>
      <c r="AQ66" s="1">
        <v>93.264248704663203</v>
      </c>
      <c r="AR66" s="1">
        <v>51.554404145077697</v>
      </c>
      <c r="AS66" s="1">
        <v>31.8471337579617</v>
      </c>
      <c r="AT66" s="1">
        <v>34.8920863309352</v>
      </c>
      <c r="AU66" s="1">
        <v>43.388429752066102</v>
      </c>
      <c r="AV66" s="1">
        <v>36.637931034482698</v>
      </c>
      <c r="AW66" s="1">
        <v>85.042735042735004</v>
      </c>
      <c r="AX66" s="1">
        <v>0</v>
      </c>
      <c r="AY66" s="1">
        <v>0</v>
      </c>
      <c r="AZ66" s="1">
        <v>62.096774193548299</v>
      </c>
      <c r="BA66" s="1">
        <v>43.594306049822102</v>
      </c>
      <c r="BB66" s="1">
        <v>61.836734693877503</v>
      </c>
      <c r="BC66" s="1">
        <v>92.326732673267301</v>
      </c>
      <c r="BD66" s="1">
        <v>80.653266331658202</v>
      </c>
      <c r="BE66" s="1">
        <v>73.076923076923094</v>
      </c>
      <c r="BF66" s="1">
        <v>93.523316062176093</v>
      </c>
      <c r="BG66" s="1">
        <v>78.497409326424801</v>
      </c>
      <c r="BH66" s="1">
        <v>47.452229299363097</v>
      </c>
      <c r="BI66" s="1">
        <v>55.755395683453202</v>
      </c>
      <c r="BJ66" s="1">
        <v>68.181818181818102</v>
      </c>
      <c r="BK66" s="1">
        <v>58.189655172413701</v>
      </c>
      <c r="BL66" s="1">
        <v>91.880341880341803</v>
      </c>
      <c r="BM66" s="1">
        <v>0</v>
      </c>
      <c r="BN66" s="1">
        <v>0</v>
      </c>
      <c r="BO66" s="1">
        <v>68.709677419354804</v>
      </c>
      <c r="BP66" s="1">
        <v>85.409252669039105</v>
      </c>
      <c r="BQ66" s="1">
        <v>88.163265306122398</v>
      </c>
      <c r="BR66" s="1">
        <v>85.148514851485103</v>
      </c>
      <c r="BS66" s="1">
        <v>82.663316582914504</v>
      </c>
      <c r="BT66" s="1">
        <v>84.358974358974294</v>
      </c>
      <c r="BU66" s="1">
        <v>78.497409326424801</v>
      </c>
      <c r="BV66" s="1">
        <v>81.606217616580295</v>
      </c>
      <c r="BW66" s="1">
        <v>67.197452229299302</v>
      </c>
      <c r="BX66" s="1">
        <v>28.417266187050298</v>
      </c>
      <c r="BY66" s="1">
        <v>33.471074380165199</v>
      </c>
      <c r="BZ66" s="1">
        <v>41.810344827586199</v>
      </c>
      <c r="CA66" s="1">
        <v>42.735042735042697</v>
      </c>
      <c r="CB66" s="1">
        <v>0</v>
      </c>
      <c r="CC66" s="1">
        <v>0</v>
      </c>
      <c r="CD66" s="1">
        <v>95</v>
      </c>
      <c r="CE66" s="1">
        <v>95.551601423487497</v>
      </c>
      <c r="CF66" s="1">
        <v>94.897959183673393</v>
      </c>
      <c r="CG66" s="1">
        <v>69.059405940594004</v>
      </c>
      <c r="CH66" s="1">
        <v>75.628140703517502</v>
      </c>
      <c r="CI66" s="1">
        <v>76.153846153846104</v>
      </c>
      <c r="CJ66" s="1">
        <v>79.533678756476604</v>
      </c>
      <c r="CK66" s="1">
        <v>80.051813471502498</v>
      </c>
      <c r="CL66" s="1">
        <v>83.757961783439399</v>
      </c>
      <c r="CM66" s="1">
        <v>76.618705035971203</v>
      </c>
      <c r="CN66" s="1">
        <v>83.057851239669404</v>
      </c>
      <c r="CO66" s="1">
        <v>81.465517241379303</v>
      </c>
      <c r="CP66" s="1">
        <v>88.461538461538396</v>
      </c>
      <c r="CQ66" s="1">
        <v>0</v>
      </c>
      <c r="CR66" s="1">
        <v>0</v>
      </c>
      <c r="CS66" s="1">
        <v>81.290322580645096</v>
      </c>
      <c r="CT66" s="1">
        <v>79.893238434163706</v>
      </c>
      <c r="CU66" s="1">
        <v>78.367346938775498</v>
      </c>
      <c r="CV66" s="1">
        <v>78.217821782178206</v>
      </c>
      <c r="CW66" s="1">
        <v>80.402010050251207</v>
      </c>
      <c r="CX66" s="1">
        <v>80.256410256410206</v>
      </c>
      <c r="CY66" s="1">
        <v>82.901554404145102</v>
      </c>
      <c r="CZ66" s="1">
        <v>83.419689119170897</v>
      </c>
      <c r="DA66" s="1">
        <v>84.076433121019093</v>
      </c>
      <c r="DB66" s="1">
        <v>84.8920863309352</v>
      </c>
      <c r="DC66" s="1">
        <v>78.925619834710702</v>
      </c>
      <c r="DD66" s="1">
        <v>93.534482758620598</v>
      </c>
      <c r="DE66" s="1">
        <v>95.726495726495699</v>
      </c>
      <c r="DF66" s="1">
        <v>0</v>
      </c>
      <c r="DG66" s="1">
        <v>0</v>
      </c>
      <c r="DH66" s="1">
        <v>74.881083058909596</v>
      </c>
      <c r="DI66" s="1">
        <v>97.259439707673494</v>
      </c>
      <c r="DJ66" s="1">
        <v>97.422985781990505</v>
      </c>
      <c r="DK66" s="1">
        <v>77.472527472527403</v>
      </c>
      <c r="DL66" s="1">
        <v>79.483282674771999</v>
      </c>
      <c r="DM66" s="1">
        <v>81.860226104830403</v>
      </c>
      <c r="DN66" s="1">
        <v>76.280737704917996</v>
      </c>
      <c r="DO66" s="1">
        <v>38.815789473684198</v>
      </c>
      <c r="DP66" s="1">
        <v>47.918834547346499</v>
      </c>
      <c r="DQ66" s="1">
        <v>68.171160609613096</v>
      </c>
      <c r="DR66" s="1">
        <v>57.875185735512602</v>
      </c>
      <c r="DS66" s="1">
        <v>74.318181818181799</v>
      </c>
      <c r="DT66" s="1">
        <v>65.7814871016692</v>
      </c>
      <c r="DU66" s="1">
        <v>0</v>
      </c>
      <c r="DV66" s="1">
        <v>0</v>
      </c>
      <c r="DW66" s="1">
        <v>62.6966703256494</v>
      </c>
      <c r="DX66" s="1">
        <v>59.987819732034097</v>
      </c>
      <c r="DY66" s="1">
        <v>6.36848341232227</v>
      </c>
      <c r="DZ66" s="1">
        <v>5.3446553446553402</v>
      </c>
      <c r="EA66" s="1">
        <v>27.9128672745694</v>
      </c>
      <c r="EB66" s="1">
        <v>18.653648509763599</v>
      </c>
      <c r="EC66" s="1">
        <v>13.985655737704899</v>
      </c>
      <c r="ED66" s="1">
        <v>21.103238866396701</v>
      </c>
      <c r="EE66" s="1">
        <v>10.5619146722164</v>
      </c>
      <c r="EF66" s="1">
        <v>14.830011723329401</v>
      </c>
      <c r="EG66" s="1">
        <v>21.619613670133699</v>
      </c>
      <c r="EH66" s="1">
        <v>39.318181818181799</v>
      </c>
      <c r="EI66" s="1">
        <v>71.244309559939296</v>
      </c>
      <c r="EJ66" s="1">
        <v>0</v>
      </c>
      <c r="EK66" s="1">
        <v>0</v>
      </c>
      <c r="EL66" s="1">
        <v>85.400658616904494</v>
      </c>
      <c r="EM66" s="1">
        <v>83.516037352821698</v>
      </c>
      <c r="EN66" s="1">
        <v>77.784360189573405</v>
      </c>
      <c r="EO66" s="1">
        <v>63.136863136863099</v>
      </c>
      <c r="EP66" s="1">
        <v>63.931104356636197</v>
      </c>
      <c r="EQ66" s="1">
        <v>64.594039054470699</v>
      </c>
      <c r="ER66" s="1">
        <v>68.084016393442596</v>
      </c>
      <c r="ES66" s="1">
        <v>81.022267206477693</v>
      </c>
      <c r="ET66" s="1">
        <v>80.957336108220602</v>
      </c>
      <c r="EU66" s="1">
        <v>85.228604923798301</v>
      </c>
      <c r="EV66" s="1">
        <v>82.763744427934597</v>
      </c>
      <c r="EW66" s="1">
        <v>83.030303030303003</v>
      </c>
      <c r="EX66" s="1">
        <v>93.171471927162301</v>
      </c>
      <c r="EY66" s="1">
        <v>0</v>
      </c>
      <c r="EZ66" s="1">
        <v>0</v>
      </c>
    </row>
    <row r="67" spans="1:156" ht="15">
      <c r="A67" s="11" t="s">
        <v>125</v>
      </c>
      <c r="B67" s="1" t="s">
        <v>599</v>
      </c>
      <c r="C67" s="11" t="s">
        <v>548</v>
      </c>
      <c r="D67" s="1">
        <v>87.232566175075902</v>
      </c>
      <c r="E67" s="1">
        <v>88.168915085084606</v>
      </c>
      <c r="F67" s="1">
        <v>0</v>
      </c>
      <c r="G67" s="1">
        <v>95.991561181434605</v>
      </c>
      <c r="H67" s="1">
        <v>97.342995169082101</v>
      </c>
      <c r="I67" s="1">
        <v>94.1666666666666</v>
      </c>
      <c r="J67" s="1">
        <v>87.278106508875695</v>
      </c>
      <c r="K67" s="1">
        <v>92.434210526315695</v>
      </c>
      <c r="L67" s="1">
        <v>95.220588235294102</v>
      </c>
      <c r="M67" s="1">
        <v>92.460317460317398</v>
      </c>
      <c r="N67" s="1">
        <v>93.589743589743506</v>
      </c>
      <c r="O67" s="1">
        <v>95.175438596491205</v>
      </c>
      <c r="P67" s="1">
        <v>98</v>
      </c>
      <c r="Q67" s="1">
        <v>90.714285714285694</v>
      </c>
      <c r="R67" s="1">
        <v>86.923076923076906</v>
      </c>
      <c r="S67" s="1">
        <v>40</v>
      </c>
      <c r="T67" s="1">
        <v>38.983050847457598</v>
      </c>
      <c r="U67" s="1">
        <v>43.75</v>
      </c>
      <c r="V67" s="1">
        <v>85.864978902953496</v>
      </c>
      <c r="W67" s="1">
        <v>87.198067632850197</v>
      </c>
      <c r="X67" s="1">
        <v>86.9444444444444</v>
      </c>
      <c r="Y67" s="1">
        <v>87.278106508875695</v>
      </c>
      <c r="Z67" s="1">
        <v>84.539473684210506</v>
      </c>
      <c r="AA67" s="1">
        <v>86.397058823529406</v>
      </c>
      <c r="AB67" s="1">
        <v>81.746031746031704</v>
      </c>
      <c r="AC67" s="1">
        <v>74.786324786324698</v>
      </c>
      <c r="AD67" s="1">
        <v>77.631578947368396</v>
      </c>
      <c r="AE67" s="1">
        <v>68</v>
      </c>
      <c r="AF67" s="1">
        <v>70</v>
      </c>
      <c r="AG67" s="1">
        <v>81.538461538461505</v>
      </c>
      <c r="AH67" s="1">
        <v>30.8333333333333</v>
      </c>
      <c r="AI67" s="1">
        <v>37.288135593220296</v>
      </c>
      <c r="AJ67" s="1">
        <v>39.5833333333333</v>
      </c>
      <c r="AK67" s="1">
        <v>79.324894514767905</v>
      </c>
      <c r="AL67" s="1">
        <v>80.917874396135204</v>
      </c>
      <c r="AM67" s="1">
        <v>81.9444444444444</v>
      </c>
      <c r="AN67" s="1">
        <v>84.319526627218906</v>
      </c>
      <c r="AO67" s="1">
        <v>83.223684210526301</v>
      </c>
      <c r="AP67" s="1">
        <v>97.058823529411697</v>
      </c>
      <c r="AQ67" s="1">
        <v>97.2222222222222</v>
      </c>
      <c r="AR67" s="1">
        <v>91.025641025640994</v>
      </c>
      <c r="AS67" s="1">
        <v>90.350877192982395</v>
      </c>
      <c r="AT67" s="1">
        <v>28.6666666666666</v>
      </c>
      <c r="AU67" s="1">
        <v>75.714285714285694</v>
      </c>
      <c r="AV67" s="1">
        <v>41.538461538461497</v>
      </c>
      <c r="AW67" s="1">
        <v>50</v>
      </c>
      <c r="AX67" s="1">
        <v>50</v>
      </c>
      <c r="AY67" s="1">
        <v>50</v>
      </c>
      <c r="AZ67" s="1">
        <v>68.1434599156118</v>
      </c>
      <c r="BA67" s="1">
        <v>70.7729468599033</v>
      </c>
      <c r="BB67" s="1">
        <v>94.7222222222222</v>
      </c>
      <c r="BC67" s="1">
        <v>98.520710059171606</v>
      </c>
      <c r="BD67" s="1">
        <v>98.355263157894697</v>
      </c>
      <c r="BE67" s="1">
        <v>97.426470588235205</v>
      </c>
      <c r="BF67" s="1">
        <v>96.428571428571402</v>
      </c>
      <c r="BG67" s="1">
        <v>91.880341880341803</v>
      </c>
      <c r="BH67" s="1">
        <v>98.684210526315695</v>
      </c>
      <c r="BI67" s="1">
        <v>96.6666666666666</v>
      </c>
      <c r="BJ67" s="1">
        <v>90.714285714285694</v>
      </c>
      <c r="BK67" s="1">
        <v>91.538461538461505</v>
      </c>
      <c r="BL67" s="1">
        <v>80.8333333333333</v>
      </c>
      <c r="BM67" s="1">
        <v>94.067796610169495</v>
      </c>
      <c r="BN67" s="1">
        <v>80.2083333333333</v>
      </c>
      <c r="BO67" s="1">
        <v>93.459915611814296</v>
      </c>
      <c r="BP67" s="1">
        <v>95.410628019323596</v>
      </c>
      <c r="BQ67" s="1">
        <v>96.6666666666666</v>
      </c>
      <c r="BR67" s="1">
        <v>89.349112426035504</v>
      </c>
      <c r="BS67" s="1">
        <v>91.118421052631504</v>
      </c>
      <c r="BT67" s="1">
        <v>91.544117647058798</v>
      </c>
      <c r="BU67" s="1">
        <v>84.523809523809504</v>
      </c>
      <c r="BV67" s="1">
        <v>91.452991452991398</v>
      </c>
      <c r="BW67" s="1">
        <v>91.6666666666666</v>
      </c>
      <c r="BX67" s="1">
        <v>92.6666666666666</v>
      </c>
      <c r="BY67" s="1">
        <v>92.142857142857096</v>
      </c>
      <c r="BZ67" s="1">
        <v>98.461538461538396</v>
      </c>
      <c r="CA67" s="1">
        <v>49.1666666666666</v>
      </c>
      <c r="CB67" s="1">
        <v>50</v>
      </c>
      <c r="CC67" s="1">
        <v>50</v>
      </c>
      <c r="CD67" s="1">
        <v>95.569620253164501</v>
      </c>
      <c r="CE67" s="1">
        <v>93.961352657004795</v>
      </c>
      <c r="CF67" s="1">
        <v>94.7222222222222</v>
      </c>
      <c r="CG67" s="1">
        <v>98.520710059171606</v>
      </c>
      <c r="CH67" s="1">
        <v>98.684210526315695</v>
      </c>
      <c r="CI67" s="1">
        <v>93.382352941176407</v>
      </c>
      <c r="CJ67" s="1">
        <v>86.904761904761898</v>
      </c>
      <c r="CK67" s="1">
        <v>91.880341880341803</v>
      </c>
      <c r="CL67" s="1">
        <v>91.6666666666666</v>
      </c>
      <c r="CM67" s="1">
        <v>83.3333333333333</v>
      </c>
      <c r="CN67" s="1">
        <v>96.428571428571402</v>
      </c>
      <c r="CO67" s="1">
        <v>97.692307692307594</v>
      </c>
      <c r="CP67" s="1">
        <v>77.5</v>
      </c>
      <c r="CQ67" s="1">
        <v>99.1525423728813</v>
      </c>
      <c r="CR67" s="1">
        <v>96.875</v>
      </c>
      <c r="CS67" s="1">
        <v>83.3333333333333</v>
      </c>
      <c r="CT67" s="1">
        <v>83.574879227053103</v>
      </c>
      <c r="CU67" s="1">
        <v>85</v>
      </c>
      <c r="CV67" s="1">
        <v>85.502958579881593</v>
      </c>
      <c r="CW67" s="1">
        <v>65.131578947368396</v>
      </c>
      <c r="CX67" s="1">
        <v>65.441176470588204</v>
      </c>
      <c r="CY67" s="1">
        <v>65.476190476190396</v>
      </c>
      <c r="CZ67" s="1">
        <v>70.940170940170901</v>
      </c>
      <c r="DA67" s="1">
        <v>76.754385964912203</v>
      </c>
      <c r="DB67" s="1">
        <v>77.3333333333333</v>
      </c>
      <c r="DC67" s="1">
        <v>80</v>
      </c>
      <c r="DD67" s="1">
        <v>40</v>
      </c>
      <c r="DE67" s="1">
        <v>44.1666666666666</v>
      </c>
      <c r="DF67" s="1">
        <v>45.762711864406697</v>
      </c>
      <c r="DG67" s="1">
        <v>46.875</v>
      </c>
      <c r="DH67" s="1">
        <v>96.223286661753804</v>
      </c>
      <c r="DI67" s="1">
        <v>95.444566410537803</v>
      </c>
      <c r="DJ67" s="1">
        <v>98.193260251725505</v>
      </c>
      <c r="DK67" s="1">
        <v>71.119668246445499</v>
      </c>
      <c r="DL67" s="1">
        <v>32.317682317682298</v>
      </c>
      <c r="DM67" s="1">
        <v>81.4083080040526</v>
      </c>
      <c r="DN67" s="1">
        <v>65.416238437821093</v>
      </c>
      <c r="DO67" s="1">
        <v>78.329918032786793</v>
      </c>
      <c r="DP67" s="1">
        <v>75.860323886639605</v>
      </c>
      <c r="DQ67" s="1">
        <v>66.233090530697098</v>
      </c>
      <c r="DR67" s="1">
        <v>81.184056271981206</v>
      </c>
      <c r="DS67" s="1">
        <v>18.4992570579494</v>
      </c>
      <c r="DT67" s="1">
        <v>12.9545454545454</v>
      </c>
      <c r="DU67" s="1">
        <v>34.673748103186597</v>
      </c>
      <c r="DV67" s="1">
        <v>42.118644067796602</v>
      </c>
      <c r="DW67" s="1">
        <v>89.591009579955696</v>
      </c>
      <c r="DX67" s="1">
        <v>94.676180021953797</v>
      </c>
      <c r="DY67" s="1">
        <v>86.703207470564294</v>
      </c>
      <c r="DZ67" s="1">
        <v>82.790284360189503</v>
      </c>
      <c r="EA67" s="1">
        <v>86.063936063936097</v>
      </c>
      <c r="EB67" s="1">
        <v>82.218844984802402</v>
      </c>
      <c r="EC67" s="1">
        <v>84.532374100719395</v>
      </c>
      <c r="ED67" s="1">
        <v>95.030737704917996</v>
      </c>
      <c r="EE67" s="1">
        <v>95.192307692307594</v>
      </c>
      <c r="EF67" s="1">
        <v>97.502601456815796</v>
      </c>
      <c r="EG67" s="1">
        <v>99.003516998827607</v>
      </c>
      <c r="EH67" s="1">
        <v>59.0638930163447</v>
      </c>
      <c r="EI67" s="1">
        <v>13.5606060606061</v>
      </c>
      <c r="EJ67" s="1">
        <v>18.7405159332321</v>
      </c>
      <c r="EK67" s="1">
        <v>32.457627118644098</v>
      </c>
      <c r="EL67" s="1">
        <v>97.807663964627807</v>
      </c>
      <c r="EM67" s="1">
        <v>94.420051225759195</v>
      </c>
      <c r="EN67" s="1">
        <v>94.904587900933805</v>
      </c>
      <c r="EO67" s="1">
        <v>93.246445497630305</v>
      </c>
      <c r="EP67" s="1">
        <v>90.909090909090907</v>
      </c>
      <c r="EQ67" s="1">
        <v>98.226950354609897</v>
      </c>
      <c r="ER67" s="1">
        <v>96.557040082219899</v>
      </c>
      <c r="ES67" s="1">
        <v>89.4467213114754</v>
      </c>
      <c r="ET67" s="1">
        <v>87.398785425101195</v>
      </c>
      <c r="EU67" s="1">
        <v>89.281997918834506</v>
      </c>
      <c r="EV67" s="1">
        <v>91.500586166471194</v>
      </c>
      <c r="EW67" s="1">
        <v>87.147102526002897</v>
      </c>
      <c r="EX67" s="1">
        <v>38.939393939393902</v>
      </c>
      <c r="EY67" s="1">
        <v>40.819423368740502</v>
      </c>
      <c r="EZ67" s="1">
        <v>41.610169491525397</v>
      </c>
    </row>
    <row r="68" spans="1:156" ht="15">
      <c r="A68" s="11" t="s">
        <v>127</v>
      </c>
      <c r="B68" s="1" t="s">
        <v>600</v>
      </c>
      <c r="C68" s="11" t="s">
        <v>548</v>
      </c>
      <c r="D68" s="1">
        <v>38.537091623679601</v>
      </c>
      <c r="E68" s="1">
        <v>38.750700940959298</v>
      </c>
      <c r="F68" s="1">
        <v>0</v>
      </c>
      <c r="G68" s="1">
        <v>15.3735632183908</v>
      </c>
      <c r="H68" s="1">
        <v>18.358208955223802</v>
      </c>
      <c r="I68" s="1">
        <v>22.380952380952301</v>
      </c>
      <c r="J68" s="1">
        <v>32.758620689655103</v>
      </c>
      <c r="K68" s="1">
        <v>31.132075471698101</v>
      </c>
      <c r="L68" s="1">
        <v>30.272108843537399</v>
      </c>
      <c r="M68" s="1">
        <v>26.449275362318801</v>
      </c>
      <c r="N68" s="1">
        <v>25.5725190839694</v>
      </c>
      <c r="O68" s="1">
        <v>32.661290322580598</v>
      </c>
      <c r="P68" s="1">
        <v>24.358974358974301</v>
      </c>
      <c r="Q68" s="1">
        <v>23.786407766990202</v>
      </c>
      <c r="R68" s="1">
        <v>28.313253012048101</v>
      </c>
      <c r="S68" s="1">
        <v>35.616438356164302</v>
      </c>
      <c r="T68" s="1">
        <v>35.616438356164302</v>
      </c>
      <c r="U68" s="1">
        <v>40</v>
      </c>
      <c r="V68" s="1">
        <v>21.551724137931</v>
      </c>
      <c r="W68" s="1">
        <v>24.477611940298502</v>
      </c>
      <c r="X68" s="1">
        <v>25.5555555555555</v>
      </c>
      <c r="Y68" s="1">
        <v>24.3295019157088</v>
      </c>
      <c r="Z68" s="1">
        <v>16.352201257861601</v>
      </c>
      <c r="AA68" s="1">
        <v>18.367346938775501</v>
      </c>
      <c r="AB68" s="1">
        <v>15.5797101449275</v>
      </c>
      <c r="AC68" s="1">
        <v>18.7022900763358</v>
      </c>
      <c r="AD68" s="1">
        <v>20.967741935483801</v>
      </c>
      <c r="AE68" s="1">
        <v>23.9316239316239</v>
      </c>
      <c r="AF68" s="1">
        <v>22.330097087378601</v>
      </c>
      <c r="AG68" s="1">
        <v>25.3012048192771</v>
      </c>
      <c r="AH68" s="1">
        <v>32.191780821917803</v>
      </c>
      <c r="AI68" s="1">
        <v>32.191780821917803</v>
      </c>
      <c r="AJ68" s="1">
        <v>36.6666666666666</v>
      </c>
      <c r="AK68" s="1">
        <v>29.8850574712643</v>
      </c>
      <c r="AL68" s="1">
        <v>32.089552238805901</v>
      </c>
      <c r="AM68" s="1">
        <v>33.650793650793602</v>
      </c>
      <c r="AN68" s="1">
        <v>32.758620689655103</v>
      </c>
      <c r="AO68" s="1">
        <v>26.729559748427601</v>
      </c>
      <c r="AP68" s="1">
        <v>25.850340136054399</v>
      </c>
      <c r="AQ68" s="1">
        <v>24.2753623188405</v>
      </c>
      <c r="AR68" s="1">
        <v>26.7175572519083</v>
      </c>
      <c r="AS68" s="1">
        <v>33.870967741935402</v>
      </c>
      <c r="AT68" s="1">
        <v>34.615384615384599</v>
      </c>
      <c r="AU68" s="1">
        <v>38.349514563106702</v>
      </c>
      <c r="AV68" s="1">
        <v>46.385542168674696</v>
      </c>
      <c r="AW68" s="1">
        <v>50</v>
      </c>
      <c r="AX68" s="1">
        <v>50</v>
      </c>
      <c r="AY68" s="1">
        <v>50</v>
      </c>
      <c r="AZ68" s="1">
        <v>38.074712643678097</v>
      </c>
      <c r="BA68" s="1">
        <v>27.611940298507399</v>
      </c>
      <c r="BB68" s="1">
        <v>26.825396825396801</v>
      </c>
      <c r="BC68" s="1">
        <v>50</v>
      </c>
      <c r="BD68" s="1">
        <v>35.534591194968499</v>
      </c>
      <c r="BE68" s="1">
        <v>39.7959183673469</v>
      </c>
      <c r="BF68" s="1">
        <v>36.594202898550698</v>
      </c>
      <c r="BG68" s="1">
        <v>36.259541984732799</v>
      </c>
      <c r="BH68" s="1">
        <v>23.7903225806451</v>
      </c>
      <c r="BI68" s="1">
        <v>23.504273504273499</v>
      </c>
      <c r="BJ68" s="1">
        <v>49.0291262135922</v>
      </c>
      <c r="BK68" s="1">
        <v>34.337349397590302</v>
      </c>
      <c r="BL68" s="1">
        <v>77.397260273972606</v>
      </c>
      <c r="BM68" s="1">
        <v>4.7945205479452104</v>
      </c>
      <c r="BN68" s="1">
        <v>2.5</v>
      </c>
      <c r="BO68" s="1">
        <v>37.643678160919499</v>
      </c>
      <c r="BP68" s="1">
        <v>40.746268656716403</v>
      </c>
      <c r="BQ68" s="1">
        <v>42.2222222222222</v>
      </c>
      <c r="BR68" s="1">
        <v>43.295019157088099</v>
      </c>
      <c r="BS68" s="1">
        <v>41.823899371069103</v>
      </c>
      <c r="BT68" s="1">
        <v>44.557823129251702</v>
      </c>
      <c r="BU68" s="1">
        <v>44.927536231884098</v>
      </c>
      <c r="BV68" s="1">
        <v>46.564885496183201</v>
      </c>
      <c r="BW68" s="1">
        <v>47.177419354838698</v>
      </c>
      <c r="BX68" s="1">
        <v>47.8632478632478</v>
      </c>
      <c r="BY68" s="1">
        <v>47.572815533980503</v>
      </c>
      <c r="BZ68" s="1">
        <v>46.987951807228903</v>
      </c>
      <c r="CA68" s="1">
        <v>49.315068493150598</v>
      </c>
      <c r="CB68" s="1">
        <v>49.315068493150598</v>
      </c>
      <c r="CC68" s="1">
        <v>50</v>
      </c>
      <c r="CD68" s="1">
        <v>43.678160919540197</v>
      </c>
      <c r="CE68" s="1">
        <v>45.9701492537313</v>
      </c>
      <c r="CF68" s="1">
        <v>49.365079365079303</v>
      </c>
      <c r="CG68" s="1">
        <v>2.29885057471264</v>
      </c>
      <c r="CH68" s="1">
        <v>53.144654088050302</v>
      </c>
      <c r="CI68" s="1">
        <v>54.081632653061199</v>
      </c>
      <c r="CJ68" s="1">
        <v>53.985507246376798</v>
      </c>
      <c r="CK68" s="1">
        <v>57.633587786259497</v>
      </c>
      <c r="CL68" s="1">
        <v>58.467741935483801</v>
      </c>
      <c r="CM68" s="1">
        <v>61.965811965811902</v>
      </c>
      <c r="CN68" s="1">
        <v>59.223300970873701</v>
      </c>
      <c r="CO68" s="1">
        <v>74.096385542168605</v>
      </c>
      <c r="CP68" s="1">
        <v>89.726027397260196</v>
      </c>
      <c r="CQ68" s="1">
        <v>83.561643835616394</v>
      </c>
      <c r="CR68" s="1">
        <v>95</v>
      </c>
      <c r="CS68" s="1">
        <v>50.718390804597703</v>
      </c>
      <c r="CT68" s="1">
        <v>53.134328358208897</v>
      </c>
      <c r="CU68" s="1">
        <v>56.031746031746003</v>
      </c>
      <c r="CV68" s="1">
        <v>58.620689655172399</v>
      </c>
      <c r="CW68" s="1">
        <v>61.635220125786098</v>
      </c>
      <c r="CX68" s="1">
        <v>65.306122448979494</v>
      </c>
      <c r="CY68" s="1">
        <v>65.579710144927503</v>
      </c>
      <c r="CZ68" s="1">
        <v>67.557251908396907</v>
      </c>
      <c r="DA68" s="1">
        <v>66.129032258064498</v>
      </c>
      <c r="DB68" s="1">
        <v>63.675213675213598</v>
      </c>
      <c r="DC68" s="1">
        <v>65.048543689320297</v>
      </c>
      <c r="DD68" s="1">
        <v>31.927710843373401</v>
      </c>
      <c r="DE68" s="1">
        <v>41.780821917808197</v>
      </c>
      <c r="DF68" s="1">
        <v>43.835616438356098</v>
      </c>
      <c r="DG68" s="1">
        <v>47.5</v>
      </c>
      <c r="DH68" s="1">
        <v>44.270449521002199</v>
      </c>
      <c r="DI68" s="1">
        <v>45.975118916941099</v>
      </c>
      <c r="DJ68" s="1">
        <v>40.174583840844399</v>
      </c>
      <c r="DK68" s="1">
        <v>36.522511848341203</v>
      </c>
      <c r="DL68" s="1">
        <v>10.7392607392607</v>
      </c>
      <c r="DM68" s="1">
        <v>36.930091185410298</v>
      </c>
      <c r="DN68" s="1">
        <v>21.9424460431654</v>
      </c>
      <c r="DO68" s="1">
        <v>34.5799180327868</v>
      </c>
      <c r="DP68" s="1">
        <v>23.734817813765101</v>
      </c>
      <c r="DQ68" s="1">
        <v>50.7284079084287</v>
      </c>
      <c r="DR68" s="1">
        <v>32.180539273153499</v>
      </c>
      <c r="DS68" s="1">
        <v>27.563150074294199</v>
      </c>
      <c r="DT68" s="1">
        <v>19.6212121212121</v>
      </c>
      <c r="DU68" s="1">
        <v>11.305007587253399</v>
      </c>
      <c r="DV68" s="1">
        <v>34.830508474576199</v>
      </c>
      <c r="DW68" s="1">
        <v>88.485630066322699</v>
      </c>
      <c r="DX68" s="1">
        <v>90.175631174533393</v>
      </c>
      <c r="DY68" s="1">
        <v>84.470158343483504</v>
      </c>
      <c r="DZ68" s="1">
        <v>77.695497630331701</v>
      </c>
      <c r="EA68" s="1">
        <v>72.777222777222704</v>
      </c>
      <c r="EB68" s="1">
        <v>66.818642350557198</v>
      </c>
      <c r="EC68" s="1">
        <v>17.831449126413101</v>
      </c>
      <c r="ED68" s="1">
        <v>14.907786885245899</v>
      </c>
      <c r="EE68" s="1">
        <v>18.876518218623399</v>
      </c>
      <c r="EF68" s="1">
        <v>28.876170655567101</v>
      </c>
      <c r="EG68" s="1">
        <v>26.9050410316529</v>
      </c>
      <c r="EH68" s="1">
        <v>40.341753343239198</v>
      </c>
      <c r="EI68" s="1">
        <v>20.8333333333333</v>
      </c>
      <c r="EJ68" s="1">
        <v>21.016691957511298</v>
      </c>
      <c r="EK68" s="1">
        <v>49.406779661016898</v>
      </c>
      <c r="EL68" s="1">
        <v>35.519528371407503</v>
      </c>
      <c r="EM68" s="1">
        <v>36.2056348335162</v>
      </c>
      <c r="EN68" s="1">
        <v>35.749086479902502</v>
      </c>
      <c r="EO68" s="1">
        <v>30.924170616113699</v>
      </c>
      <c r="EP68" s="1">
        <v>22.0779220779221</v>
      </c>
      <c r="EQ68" s="1">
        <v>21.681864235055698</v>
      </c>
      <c r="ER68" s="1">
        <v>21.891058581706101</v>
      </c>
      <c r="ES68" s="1">
        <v>25.819672131147499</v>
      </c>
      <c r="ET68" s="1">
        <v>9.6659919028340102</v>
      </c>
      <c r="EU68" s="1">
        <v>28.876170655567101</v>
      </c>
      <c r="EV68" s="1">
        <v>9.3200468933177003</v>
      </c>
      <c r="EW68" s="1">
        <v>18.4992570579494</v>
      </c>
      <c r="EX68" s="1">
        <v>38.939393939393902</v>
      </c>
      <c r="EY68" s="1">
        <v>40.819423368740502</v>
      </c>
      <c r="EZ68" s="1">
        <v>41.610169491525397</v>
      </c>
    </row>
    <row r="69" spans="1:156" ht="15">
      <c r="A69" s="11" t="s">
        <v>124</v>
      </c>
      <c r="B69" s="1" t="s">
        <v>601</v>
      </c>
      <c r="C69" s="11" t="s">
        <v>553</v>
      </c>
      <c r="D69" s="1">
        <v>40.514368770764101</v>
      </c>
      <c r="E69" s="1">
        <v>44.134849042709803</v>
      </c>
      <c r="F69" s="1">
        <v>0</v>
      </c>
      <c r="G69" s="1">
        <v>94.418604651162696</v>
      </c>
      <c r="H69" s="1">
        <v>91.237113402061794</v>
      </c>
      <c r="I69" s="1">
        <v>89.673913043478194</v>
      </c>
      <c r="J69" s="1">
        <v>90.849673202614298</v>
      </c>
      <c r="K69" s="1">
        <v>83.3333333333333</v>
      </c>
      <c r="L69" s="1">
        <v>78.504672897196201</v>
      </c>
      <c r="M69" s="1">
        <v>74.757281553398002</v>
      </c>
      <c r="N69" s="1">
        <v>87.5</v>
      </c>
      <c r="O69" s="1">
        <v>92.307692307692307</v>
      </c>
      <c r="P69" s="1">
        <v>98.170731707317103</v>
      </c>
      <c r="Q69" s="1">
        <v>97.857142857142804</v>
      </c>
      <c r="R69" s="1">
        <v>95.762711864406697</v>
      </c>
      <c r="S69" s="1">
        <v>95.535714285714207</v>
      </c>
      <c r="T69" s="1">
        <v>91.6666666666666</v>
      </c>
      <c r="U69" s="1">
        <v>37.5</v>
      </c>
      <c r="V69" s="1">
        <v>80.465116279069704</v>
      </c>
      <c r="W69" s="1">
        <v>82.474226804123703</v>
      </c>
      <c r="X69" s="1">
        <v>81.521739130434696</v>
      </c>
      <c r="Y69" s="1">
        <v>71.895424836601293</v>
      </c>
      <c r="Z69" s="1">
        <v>73.684210526315695</v>
      </c>
      <c r="AA69" s="1">
        <v>77.570093457943898</v>
      </c>
      <c r="AB69" s="1">
        <v>75.728155339805795</v>
      </c>
      <c r="AC69" s="1">
        <v>52.0833333333333</v>
      </c>
      <c r="AD69" s="1">
        <v>51.6483516483516</v>
      </c>
      <c r="AE69" s="1">
        <v>64.024390243902403</v>
      </c>
      <c r="AF69" s="1">
        <v>67.857142857142804</v>
      </c>
      <c r="AG69" s="1">
        <v>72.033898305084705</v>
      </c>
      <c r="AH69" s="1">
        <v>75.892857142857096</v>
      </c>
      <c r="AI69" s="1">
        <v>75</v>
      </c>
      <c r="AJ69" s="1">
        <v>35.227272727272698</v>
      </c>
      <c r="AK69" s="1">
        <v>43.023255813953398</v>
      </c>
      <c r="AL69" s="1">
        <v>43.556701030927798</v>
      </c>
      <c r="AM69" s="1">
        <v>43.478260869565197</v>
      </c>
      <c r="AN69" s="1">
        <v>42.810457516339802</v>
      </c>
      <c r="AO69" s="1">
        <v>88.157894736842096</v>
      </c>
      <c r="AP69" s="1">
        <v>88.785046728971906</v>
      </c>
      <c r="AQ69" s="1">
        <v>90.291262135922295</v>
      </c>
      <c r="AR69" s="1">
        <v>42.1875</v>
      </c>
      <c r="AS69" s="1">
        <v>41.758241758241702</v>
      </c>
      <c r="AT69" s="1">
        <v>42.0731707317073</v>
      </c>
      <c r="AU69" s="1">
        <v>41.428571428571402</v>
      </c>
      <c r="AV69" s="1">
        <v>45.762711864406697</v>
      </c>
      <c r="AW69" s="1">
        <v>49.107142857142797</v>
      </c>
      <c r="AX69" s="1">
        <v>50</v>
      </c>
      <c r="AY69" s="1">
        <v>48.863636363636303</v>
      </c>
      <c r="AZ69" s="1">
        <v>81.395348837209298</v>
      </c>
      <c r="BA69" s="1">
        <v>84.536082474226802</v>
      </c>
      <c r="BB69" s="1">
        <v>73.913043478260803</v>
      </c>
      <c r="BC69" s="1">
        <v>71.241830065359395</v>
      </c>
      <c r="BD69" s="1">
        <v>81.140350877192901</v>
      </c>
      <c r="BE69" s="1">
        <v>79.906542056074699</v>
      </c>
      <c r="BF69" s="1">
        <v>71.844660194174693</v>
      </c>
      <c r="BG69" s="1">
        <v>72.9166666666666</v>
      </c>
      <c r="BH69" s="1">
        <v>86.813186813186803</v>
      </c>
      <c r="BI69" s="1">
        <v>72.560975609756099</v>
      </c>
      <c r="BJ69" s="1">
        <v>77.857142857142804</v>
      </c>
      <c r="BK69" s="1">
        <v>38.135593220338897</v>
      </c>
      <c r="BL69" s="1">
        <v>24.107142857142801</v>
      </c>
      <c r="BM69" s="1">
        <v>10.1851851851851</v>
      </c>
      <c r="BN69" s="1">
        <v>23.863636363636299</v>
      </c>
      <c r="BO69" s="1">
        <v>95.116279069767401</v>
      </c>
      <c r="BP69" s="1">
        <v>89.432989690721598</v>
      </c>
      <c r="BQ69" s="1">
        <v>91.032608695652101</v>
      </c>
      <c r="BR69" s="1">
        <v>77.7777777777777</v>
      </c>
      <c r="BS69" s="1">
        <v>80.263157894736807</v>
      </c>
      <c r="BT69" s="1">
        <v>73.8317757009345</v>
      </c>
      <c r="BU69" s="1">
        <v>76.699029126213503</v>
      </c>
      <c r="BV69" s="1">
        <v>81.7708333333333</v>
      </c>
      <c r="BW69" s="1">
        <v>74.175824175824104</v>
      </c>
      <c r="BX69" s="1">
        <v>35.975609756097498</v>
      </c>
      <c r="BY69" s="1">
        <v>35</v>
      </c>
      <c r="BZ69" s="1">
        <v>36.440677966101603</v>
      </c>
      <c r="CA69" s="1">
        <v>43.75</v>
      </c>
      <c r="CB69" s="1">
        <v>45.370370370370303</v>
      </c>
      <c r="CC69" s="1">
        <v>44.318181818181799</v>
      </c>
      <c r="CD69" s="1">
        <v>73.953488372093005</v>
      </c>
      <c r="CE69" s="1">
        <v>45.618556701030897</v>
      </c>
      <c r="CF69" s="1">
        <v>46.739130434782602</v>
      </c>
      <c r="CG69" s="1">
        <v>50.980392156862699</v>
      </c>
      <c r="CH69" s="1">
        <v>71.929824561403507</v>
      </c>
      <c r="CI69" s="1">
        <v>79.439252336448604</v>
      </c>
      <c r="CJ69" s="1">
        <v>77.669902912621296</v>
      </c>
      <c r="CK69" s="1">
        <v>56.25</v>
      </c>
      <c r="CL69" s="1">
        <v>72.527472527472497</v>
      </c>
      <c r="CM69" s="1">
        <v>74.390243902438996</v>
      </c>
      <c r="CN69" s="1">
        <v>71.428571428571402</v>
      </c>
      <c r="CO69" s="1">
        <v>79.661016949152497</v>
      </c>
      <c r="CP69" s="1">
        <v>71.428571428571402</v>
      </c>
      <c r="CQ69" s="1">
        <v>56.481481481481403</v>
      </c>
      <c r="CR69" s="1">
        <v>82.954545454545396</v>
      </c>
      <c r="CS69" s="1">
        <v>80.465116279069704</v>
      </c>
      <c r="CT69" s="1">
        <v>80.927835051546296</v>
      </c>
      <c r="CU69" s="1">
        <v>80.163043478260803</v>
      </c>
      <c r="CV69" s="1">
        <v>78.431372549019599</v>
      </c>
      <c r="CW69" s="1">
        <v>76.754385964912203</v>
      </c>
      <c r="CX69" s="1">
        <v>89.252336448598101</v>
      </c>
      <c r="CY69" s="1">
        <v>90.291262135922295</v>
      </c>
      <c r="CZ69" s="1">
        <v>88.5416666666666</v>
      </c>
      <c r="DA69" s="1">
        <v>89.560439560439505</v>
      </c>
      <c r="DB69" s="1">
        <v>89.634146341463406</v>
      </c>
      <c r="DC69" s="1">
        <v>89.285714285714207</v>
      </c>
      <c r="DD69" s="1">
        <v>83.898305084745701</v>
      </c>
      <c r="DE69" s="1">
        <v>31.25</v>
      </c>
      <c r="DF69" s="1">
        <v>32.407407407407398</v>
      </c>
      <c r="DG69" s="1">
        <v>35.227272727272698</v>
      </c>
      <c r="DH69" s="1">
        <v>78.571428571428498</v>
      </c>
      <c r="DI69" s="1">
        <v>78.571428571428498</v>
      </c>
      <c r="DJ69" s="1">
        <v>92.857142857142804</v>
      </c>
      <c r="DK69" s="1">
        <v>83.3333333333333</v>
      </c>
      <c r="DL69" s="1">
        <v>50</v>
      </c>
      <c r="DM69" s="1">
        <v>50</v>
      </c>
      <c r="DN69" s="1">
        <v>50</v>
      </c>
      <c r="DO69" s="1">
        <v>50</v>
      </c>
      <c r="DP69" s="1">
        <v>83.3333333333333</v>
      </c>
      <c r="DQ69" s="1">
        <v>83.3333333333333</v>
      </c>
      <c r="DR69" s="1">
        <v>50</v>
      </c>
      <c r="DS69" s="1">
        <v>75</v>
      </c>
      <c r="DT69" s="1">
        <v>50</v>
      </c>
      <c r="DU69" s="1">
        <v>25</v>
      </c>
      <c r="DV69" s="1">
        <v>75</v>
      </c>
      <c r="DW69" s="1">
        <v>21.428571428571399</v>
      </c>
      <c r="DX69" s="1">
        <v>78.571428571428498</v>
      </c>
      <c r="DY69" s="1">
        <v>78.571428571428498</v>
      </c>
      <c r="DZ69" s="1">
        <v>33.3333333333333</v>
      </c>
      <c r="EA69" s="1">
        <v>16.6666666666666</v>
      </c>
      <c r="EB69" s="1">
        <v>16.6666666666666</v>
      </c>
      <c r="EC69" s="1">
        <v>16.6666666666666</v>
      </c>
      <c r="ED69" s="1">
        <v>16.6666666666666</v>
      </c>
      <c r="EE69" s="1">
        <v>50</v>
      </c>
      <c r="EF69" s="1">
        <v>83.3333333333333</v>
      </c>
      <c r="EG69" s="1">
        <v>75</v>
      </c>
      <c r="EH69" s="1">
        <v>75</v>
      </c>
      <c r="EI69" s="1">
        <v>25</v>
      </c>
      <c r="EJ69" s="1">
        <v>25</v>
      </c>
      <c r="EK69" s="1">
        <v>25</v>
      </c>
      <c r="EL69" s="1">
        <v>85.714285714285694</v>
      </c>
      <c r="EM69" s="1">
        <v>78.571428571428498</v>
      </c>
      <c r="EN69" s="1">
        <v>78.571428571428498</v>
      </c>
      <c r="EO69" s="1">
        <v>83.3333333333333</v>
      </c>
      <c r="EP69" s="1">
        <v>83.3333333333333</v>
      </c>
      <c r="EQ69" s="1">
        <v>83.3333333333333</v>
      </c>
      <c r="ER69" s="1">
        <v>83.3333333333333</v>
      </c>
      <c r="ES69" s="1">
        <v>83.3333333333333</v>
      </c>
      <c r="ET69" s="1">
        <v>83.3333333333333</v>
      </c>
      <c r="EU69" s="1">
        <v>83.3333333333333</v>
      </c>
      <c r="EV69" s="1">
        <v>75</v>
      </c>
      <c r="EW69" s="1">
        <v>75</v>
      </c>
      <c r="EX69" s="1">
        <v>75</v>
      </c>
      <c r="EY69" s="1">
        <v>75</v>
      </c>
      <c r="EZ69" s="1">
        <v>50</v>
      </c>
    </row>
    <row r="70" spans="1:156" ht="15">
      <c r="A70" s="11" t="s">
        <v>126</v>
      </c>
      <c r="B70" s="1" t="s">
        <v>602</v>
      </c>
      <c r="C70" s="11" t="s">
        <v>535</v>
      </c>
      <c r="D70" s="1">
        <v>62.950053366131399</v>
      </c>
      <c r="E70" s="1">
        <v>51.458218627126399</v>
      </c>
      <c r="F70" s="1">
        <v>0</v>
      </c>
      <c r="G70" s="1">
        <v>81.103286384976499</v>
      </c>
      <c r="H70" s="1">
        <v>24.470899470899401</v>
      </c>
      <c r="I70" s="1">
        <v>21.9325153374233</v>
      </c>
      <c r="J70" s="1">
        <v>16.8650793650793</v>
      </c>
      <c r="K70" s="1">
        <v>13.313609467455599</v>
      </c>
      <c r="L70" s="1">
        <v>11</v>
      </c>
      <c r="M70" s="1">
        <v>8.4558823529411704</v>
      </c>
      <c r="N70" s="1">
        <v>5</v>
      </c>
      <c r="O70" s="1">
        <v>1.8796992481203001</v>
      </c>
      <c r="P70" s="1">
        <v>5.5084745762711798</v>
      </c>
      <c r="Q70" s="1">
        <v>8.7628865979381398</v>
      </c>
      <c r="R70" s="1">
        <v>19.886363636363601</v>
      </c>
      <c r="S70" s="1">
        <v>39.534883720930203</v>
      </c>
      <c r="T70" s="1">
        <v>44.1860465116279</v>
      </c>
      <c r="U70" s="1">
        <v>0</v>
      </c>
      <c r="V70" s="1">
        <v>69.483568075117304</v>
      </c>
      <c r="W70" s="1">
        <v>29.3650793650793</v>
      </c>
      <c r="X70" s="1">
        <v>28.0674846625766</v>
      </c>
      <c r="Y70" s="1">
        <v>25.198412698412699</v>
      </c>
      <c r="Z70" s="1">
        <v>21.0059171597633</v>
      </c>
      <c r="AA70" s="1">
        <v>19</v>
      </c>
      <c r="AB70" s="1">
        <v>17.279411764705799</v>
      </c>
      <c r="AC70" s="1">
        <v>20</v>
      </c>
      <c r="AD70" s="1">
        <v>20.300751879699199</v>
      </c>
      <c r="AE70" s="1">
        <v>22.457627118644101</v>
      </c>
      <c r="AF70" s="1">
        <v>22.680412371134</v>
      </c>
      <c r="AG70" s="1">
        <v>26.7045454545454</v>
      </c>
      <c r="AH70" s="1">
        <v>39.534883720930203</v>
      </c>
      <c r="AI70" s="1">
        <v>40.697674418604599</v>
      </c>
      <c r="AJ70" s="1">
        <v>0</v>
      </c>
      <c r="AK70" s="1">
        <v>89.906103286384905</v>
      </c>
      <c r="AL70" s="1">
        <v>88.624338624338606</v>
      </c>
      <c r="AM70" s="1">
        <v>88.803680981595093</v>
      </c>
      <c r="AN70" s="1">
        <v>36.706349206349202</v>
      </c>
      <c r="AO70" s="1">
        <v>32.840236686390497</v>
      </c>
      <c r="AP70" s="1">
        <v>30</v>
      </c>
      <c r="AQ70" s="1">
        <v>27.573529411764699</v>
      </c>
      <c r="AR70" s="1">
        <v>26.1538461538461</v>
      </c>
      <c r="AS70" s="1">
        <v>26.691729323308198</v>
      </c>
      <c r="AT70" s="1">
        <v>27.966101694915199</v>
      </c>
      <c r="AU70" s="1">
        <v>32.989690721649403</v>
      </c>
      <c r="AV70" s="1">
        <v>42.613636363636303</v>
      </c>
      <c r="AW70" s="1">
        <v>50</v>
      </c>
      <c r="AX70" s="1">
        <v>48.2558139534883</v>
      </c>
      <c r="AY70" s="1">
        <v>0</v>
      </c>
      <c r="AZ70" s="1">
        <v>30.399061032863798</v>
      </c>
      <c r="BA70" s="1">
        <v>13.8888888888888</v>
      </c>
      <c r="BB70" s="1">
        <v>20.092024539877301</v>
      </c>
      <c r="BC70" s="1">
        <v>26.785714285714199</v>
      </c>
      <c r="BD70" s="1">
        <v>28.1065088757396</v>
      </c>
      <c r="BE70" s="1">
        <v>25.6666666666666</v>
      </c>
      <c r="BF70" s="1">
        <v>20.072992700729898</v>
      </c>
      <c r="BG70" s="1">
        <v>17.307692307692299</v>
      </c>
      <c r="BH70" s="1">
        <v>14.661654135338299</v>
      </c>
      <c r="BI70" s="1">
        <v>5.5084745762711798</v>
      </c>
      <c r="BJ70" s="1">
        <v>2.5773195876288599</v>
      </c>
      <c r="BK70" s="1">
        <v>14.2045454545454</v>
      </c>
      <c r="BL70" s="1">
        <v>8.7209302325581408</v>
      </c>
      <c r="BM70" s="1">
        <v>8.7209302325581408</v>
      </c>
      <c r="BN70" s="1">
        <v>0</v>
      </c>
      <c r="BO70" s="1">
        <v>76.643192488262898</v>
      </c>
      <c r="BP70" s="1">
        <v>79.232804232804199</v>
      </c>
      <c r="BQ70" s="1">
        <v>34.662576687116498</v>
      </c>
      <c r="BR70" s="1">
        <v>35.714285714285701</v>
      </c>
      <c r="BS70" s="1">
        <v>33.727810650887498</v>
      </c>
      <c r="BT70" s="1">
        <v>34</v>
      </c>
      <c r="BU70" s="1">
        <v>34.191176470588204</v>
      </c>
      <c r="BV70" s="1">
        <v>36.923076923076898</v>
      </c>
      <c r="BW70" s="1">
        <v>40.225563909774401</v>
      </c>
      <c r="BX70" s="1">
        <v>39.830508474576199</v>
      </c>
      <c r="BY70" s="1">
        <v>40.206185567010301</v>
      </c>
      <c r="BZ70" s="1">
        <v>40.340909090909101</v>
      </c>
      <c r="CA70" s="1">
        <v>46.511627906976699</v>
      </c>
      <c r="CB70" s="1">
        <v>47.093023255813897</v>
      </c>
      <c r="CC70" s="1">
        <v>0</v>
      </c>
      <c r="CD70" s="1">
        <v>73.826291079812194</v>
      </c>
      <c r="CE70" s="1">
        <v>72.486772486772395</v>
      </c>
      <c r="CF70" s="1">
        <v>70.858895705521405</v>
      </c>
      <c r="CG70" s="1">
        <v>44.841269841269799</v>
      </c>
      <c r="CH70" s="1">
        <v>50.887573964497001</v>
      </c>
      <c r="CI70" s="1">
        <v>56.3333333333333</v>
      </c>
      <c r="CJ70" s="1">
        <v>57.720588235294102</v>
      </c>
      <c r="CK70" s="1">
        <v>58.076923076923102</v>
      </c>
      <c r="CL70" s="1">
        <v>62.030075187969899</v>
      </c>
      <c r="CM70" s="1">
        <v>58.0508474576271</v>
      </c>
      <c r="CN70" s="1">
        <v>67.010309278350505</v>
      </c>
      <c r="CO70" s="1">
        <v>59.659090909090899</v>
      </c>
      <c r="CP70" s="1">
        <v>89.534883720930196</v>
      </c>
      <c r="CQ70" s="1">
        <v>91.279069767441797</v>
      </c>
      <c r="CR70" s="1">
        <v>0</v>
      </c>
      <c r="CS70" s="1">
        <v>40.727699530516396</v>
      </c>
      <c r="CT70" s="1">
        <v>41.402116402116398</v>
      </c>
      <c r="CU70" s="1">
        <v>42.791411042944702</v>
      </c>
      <c r="CV70" s="1">
        <v>43.253968253968203</v>
      </c>
      <c r="CW70" s="1">
        <v>40.532544378698198</v>
      </c>
      <c r="CX70" s="1">
        <v>40</v>
      </c>
      <c r="CY70" s="1">
        <v>37.5</v>
      </c>
      <c r="CZ70" s="1">
        <v>38.846153846153797</v>
      </c>
      <c r="DA70" s="1">
        <v>43.984962406015001</v>
      </c>
      <c r="DB70" s="1">
        <v>47.033898305084698</v>
      </c>
      <c r="DC70" s="1">
        <v>46.391752577319501</v>
      </c>
      <c r="DD70" s="1">
        <v>56.25</v>
      </c>
      <c r="DE70" s="1">
        <v>30.232558139534799</v>
      </c>
      <c r="DF70" s="1">
        <v>33.720930232558104</v>
      </c>
      <c r="DG70" s="1">
        <v>0</v>
      </c>
      <c r="DH70" s="1">
        <v>56.024318349299897</v>
      </c>
      <c r="DI70" s="1">
        <v>66.648371752652693</v>
      </c>
      <c r="DJ70" s="1">
        <v>45.249695493300798</v>
      </c>
      <c r="DK70" s="1">
        <v>44.6386255924171</v>
      </c>
      <c r="DL70" s="1">
        <v>27.8221778221778</v>
      </c>
      <c r="DM70" s="1">
        <v>56.180344478216803</v>
      </c>
      <c r="DN70" s="1">
        <v>69.732785200411101</v>
      </c>
      <c r="DO70" s="1">
        <v>30.2766393442622</v>
      </c>
      <c r="DP70" s="1">
        <v>56.9331983805668</v>
      </c>
      <c r="DQ70" s="1">
        <v>41.779396462018703</v>
      </c>
      <c r="DR70" s="1">
        <v>52.344665885111297</v>
      </c>
      <c r="DS70" s="1">
        <v>65.601783060921207</v>
      </c>
      <c r="DT70" s="1">
        <v>82.954545454545396</v>
      </c>
      <c r="DU70" s="1">
        <v>77.010622154779895</v>
      </c>
      <c r="DV70" s="1">
        <v>0</v>
      </c>
      <c r="DW70" s="1">
        <v>91.028002947678701</v>
      </c>
      <c r="DX70" s="1">
        <v>96.652030735455497</v>
      </c>
      <c r="DY70" s="1">
        <v>93.402354851806706</v>
      </c>
      <c r="DZ70" s="1">
        <v>96.238151658767705</v>
      </c>
      <c r="EA70" s="1">
        <v>96.7532467532467</v>
      </c>
      <c r="EB70" s="1">
        <v>87.993920972644304</v>
      </c>
      <c r="EC70" s="1">
        <v>89.773895169578594</v>
      </c>
      <c r="ED70" s="1">
        <v>80.276639344262193</v>
      </c>
      <c r="EE70" s="1">
        <v>83.552631578947299</v>
      </c>
      <c r="EF70" s="1">
        <v>96.826222684703396</v>
      </c>
      <c r="EG70" s="1">
        <v>93.1418522860492</v>
      </c>
      <c r="EH70" s="1">
        <v>51.783060921248101</v>
      </c>
      <c r="EI70" s="1">
        <v>93.560606060606005</v>
      </c>
      <c r="EJ70" s="1">
        <v>94.157814871016598</v>
      </c>
      <c r="EK70" s="1">
        <v>0</v>
      </c>
      <c r="EL70" s="1">
        <v>35.519528371407503</v>
      </c>
      <c r="EM70" s="1">
        <v>36.2056348335162</v>
      </c>
      <c r="EN70" s="1">
        <v>35.749086479902502</v>
      </c>
      <c r="EO70" s="1">
        <v>30.924170616113699</v>
      </c>
      <c r="EP70" s="1">
        <v>22.0779220779221</v>
      </c>
      <c r="EQ70" s="1">
        <v>21.681864235055698</v>
      </c>
      <c r="ER70" s="1">
        <v>21.891058581706101</v>
      </c>
      <c r="ES70" s="1">
        <v>25.819672131147499</v>
      </c>
      <c r="ET70" s="1">
        <v>9.6659919028340102</v>
      </c>
      <c r="EU70" s="1">
        <v>28.876170655567101</v>
      </c>
      <c r="EV70" s="1">
        <v>9.3200468933177003</v>
      </c>
      <c r="EW70" s="1">
        <v>18.4992570579494</v>
      </c>
      <c r="EX70" s="1">
        <v>38.939393939393902</v>
      </c>
      <c r="EY70" s="1">
        <v>40.819423368740502</v>
      </c>
      <c r="EZ70" s="1">
        <v>0</v>
      </c>
    </row>
    <row r="71" spans="1:156" ht="15">
      <c r="A71" s="11" t="s">
        <v>128</v>
      </c>
      <c r="B71" s="1" t="s">
        <v>603</v>
      </c>
      <c r="C71" s="11" t="s">
        <v>535</v>
      </c>
      <c r="D71" s="1">
        <v>61.349171916786801</v>
      </c>
      <c r="E71" s="1">
        <v>64.275817608419104</v>
      </c>
      <c r="F71" s="1">
        <v>0</v>
      </c>
      <c r="G71" s="1">
        <v>51.995305164319198</v>
      </c>
      <c r="H71" s="1">
        <v>45.370370370370303</v>
      </c>
      <c r="I71" s="1">
        <v>65.490797546012203</v>
      </c>
      <c r="J71" s="1">
        <v>62.896825396825399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75.938967136150197</v>
      </c>
      <c r="W71" s="1">
        <v>77.380952380952294</v>
      </c>
      <c r="X71" s="1">
        <v>61.656441717791402</v>
      </c>
      <c r="Y71" s="1">
        <v>56.9444444444444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40.1408450704225</v>
      </c>
      <c r="AL71" s="1">
        <v>39.153439153439102</v>
      </c>
      <c r="AM71" s="1">
        <v>39.110429447852702</v>
      </c>
      <c r="AN71" s="1">
        <v>36.706349206349202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82.511737089201802</v>
      </c>
      <c r="BA71" s="1">
        <v>78.703703703703695</v>
      </c>
      <c r="BB71" s="1">
        <v>81.748466257668696</v>
      </c>
      <c r="BC71" s="1">
        <v>78.373015873015802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0</v>
      </c>
      <c r="BO71" s="1">
        <v>29.3427230046948</v>
      </c>
      <c r="BP71" s="1">
        <v>32.804232804232797</v>
      </c>
      <c r="BQ71" s="1">
        <v>34.662576687116498</v>
      </c>
      <c r="BR71" s="1">
        <v>35.714285714285701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73.826291079812194</v>
      </c>
      <c r="CE71" s="1">
        <v>72.486772486772395</v>
      </c>
      <c r="CF71" s="1">
        <v>92.791411042944702</v>
      </c>
      <c r="CG71" s="1">
        <v>92.460317460317398</v>
      </c>
      <c r="CH71" s="1">
        <v>0</v>
      </c>
      <c r="CI71" s="1">
        <v>0</v>
      </c>
      <c r="CJ71" s="1">
        <v>0</v>
      </c>
      <c r="CK71" s="1">
        <v>0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83.3333333333333</v>
      </c>
      <c r="CT71" s="1">
        <v>84.920634920634896</v>
      </c>
      <c r="CU71" s="1">
        <v>84.202453987730095</v>
      </c>
      <c r="CV71" s="1">
        <v>43.253968253968203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0</v>
      </c>
      <c r="DF71" s="1">
        <v>0</v>
      </c>
      <c r="DG71" s="1">
        <v>0</v>
      </c>
      <c r="DH71" s="1">
        <v>69.583640383198201</v>
      </c>
      <c r="DI71" s="1">
        <v>84.431028174167494</v>
      </c>
      <c r="DJ71" s="1">
        <v>83.576938692651197</v>
      </c>
      <c r="DK71" s="1">
        <v>78.998815165876707</v>
      </c>
      <c r="DL71" s="1">
        <v>0</v>
      </c>
      <c r="DM71" s="1">
        <v>0</v>
      </c>
      <c r="DN71" s="1">
        <v>0</v>
      </c>
      <c r="DO71" s="1">
        <v>0</v>
      </c>
      <c r="DP71" s="1">
        <v>0</v>
      </c>
      <c r="DQ71" s="1">
        <v>0</v>
      </c>
      <c r="DR71" s="1">
        <v>0</v>
      </c>
      <c r="DS71" s="1">
        <v>0</v>
      </c>
      <c r="DT71" s="1">
        <v>0</v>
      </c>
      <c r="DU71" s="1">
        <v>0</v>
      </c>
      <c r="DV71" s="1">
        <v>0</v>
      </c>
      <c r="DW71" s="1">
        <v>17.999263080324202</v>
      </c>
      <c r="DX71" s="1">
        <v>36.132455177460599</v>
      </c>
      <c r="DY71" s="1">
        <v>35.1806739748274</v>
      </c>
      <c r="DZ71" s="1">
        <v>23.252369668246399</v>
      </c>
      <c r="EA71" s="1">
        <v>0</v>
      </c>
      <c r="EB71" s="1">
        <v>0</v>
      </c>
      <c r="EC71" s="1">
        <v>0</v>
      </c>
      <c r="ED71" s="1">
        <v>0</v>
      </c>
      <c r="EE71" s="1">
        <v>0</v>
      </c>
      <c r="EF71" s="1">
        <v>0</v>
      </c>
      <c r="EG71" s="1">
        <v>0</v>
      </c>
      <c r="EH71" s="1">
        <v>0</v>
      </c>
      <c r="EI71" s="1">
        <v>0</v>
      </c>
      <c r="EJ71" s="1">
        <v>0</v>
      </c>
      <c r="EK71" s="1">
        <v>0</v>
      </c>
      <c r="EL71" s="1">
        <v>35.519528371407503</v>
      </c>
      <c r="EM71" s="1">
        <v>36.2056348335162</v>
      </c>
      <c r="EN71" s="1">
        <v>35.749086479902502</v>
      </c>
      <c r="EO71" s="1">
        <v>30.924170616113699</v>
      </c>
      <c r="EP71" s="1">
        <v>0</v>
      </c>
      <c r="EQ71" s="1">
        <v>0</v>
      </c>
      <c r="ER71" s="1">
        <v>0</v>
      </c>
      <c r="ES71" s="1">
        <v>0</v>
      </c>
      <c r="ET71" s="1">
        <v>0</v>
      </c>
      <c r="EU71" s="1">
        <v>0</v>
      </c>
      <c r="EV71" s="1">
        <v>0</v>
      </c>
      <c r="EW71" s="1">
        <v>0</v>
      </c>
      <c r="EX71" s="1">
        <v>0</v>
      </c>
      <c r="EY71" s="1">
        <v>0</v>
      </c>
      <c r="EZ71" s="1">
        <v>0</v>
      </c>
    </row>
    <row r="72" spans="1:156" ht="15">
      <c r="A72" s="11" t="s">
        <v>129</v>
      </c>
      <c r="B72" s="1" t="s">
        <v>604</v>
      </c>
      <c r="C72" s="11" t="s">
        <v>528</v>
      </c>
      <c r="D72" s="1">
        <v>50.5799792480638</v>
      </c>
      <c r="E72" s="1">
        <v>31.341231590742701</v>
      </c>
      <c r="F72" s="1">
        <v>0</v>
      </c>
      <c r="G72" s="1">
        <v>30.424528301886699</v>
      </c>
      <c r="H72" s="1">
        <v>30.46875</v>
      </c>
      <c r="I72" s="1">
        <v>40.163934426229503</v>
      </c>
      <c r="J72" s="1">
        <v>38.165680473372703</v>
      </c>
      <c r="K72" s="1">
        <v>41.724137931034399</v>
      </c>
      <c r="L72" s="1">
        <v>64.4366197183098</v>
      </c>
      <c r="M72" s="1">
        <v>52.536231884057898</v>
      </c>
      <c r="N72" s="1">
        <v>49.2481203007518</v>
      </c>
      <c r="O72" s="1">
        <v>42.578125</v>
      </c>
      <c r="P72" s="1">
        <v>35.096153846153797</v>
      </c>
      <c r="Q72" s="1">
        <v>28.8043478260869</v>
      </c>
      <c r="R72" s="1">
        <v>27.325581395348799</v>
      </c>
      <c r="S72" s="1">
        <v>0.60975609756097504</v>
      </c>
      <c r="T72" s="1">
        <v>10.8433734939759</v>
      </c>
      <c r="U72" s="1">
        <v>31.617647058823501</v>
      </c>
      <c r="V72" s="1">
        <v>28.7735849056603</v>
      </c>
      <c r="W72" s="1">
        <v>29.6875</v>
      </c>
      <c r="X72" s="1">
        <v>40.710382513661202</v>
      </c>
      <c r="Y72" s="1">
        <v>43.491124260355001</v>
      </c>
      <c r="Z72" s="1">
        <v>48.275862068965502</v>
      </c>
      <c r="AA72" s="1">
        <v>39.4366197183098</v>
      </c>
      <c r="AB72" s="1">
        <v>39.492753623188399</v>
      </c>
      <c r="AC72" s="1">
        <v>40.977443609022501</v>
      </c>
      <c r="AD72" s="1">
        <v>51.953125</v>
      </c>
      <c r="AE72" s="1">
        <v>43.75</v>
      </c>
      <c r="AF72" s="1">
        <v>45.1086956521739</v>
      </c>
      <c r="AG72" s="1">
        <v>41.279069767441797</v>
      </c>
      <c r="AH72" s="1">
        <v>0.60975609756097504</v>
      </c>
      <c r="AI72" s="1">
        <v>3.01204819277108</v>
      </c>
      <c r="AJ72" s="1">
        <v>3.6764705882352899</v>
      </c>
      <c r="AK72" s="1">
        <v>79.952830188679201</v>
      </c>
      <c r="AL72" s="1">
        <v>79.6875</v>
      </c>
      <c r="AM72" s="1">
        <v>80.601092896174805</v>
      </c>
      <c r="AN72" s="1">
        <v>80.177514792899402</v>
      </c>
      <c r="AO72" s="1">
        <v>74.827586206896498</v>
      </c>
      <c r="AP72" s="1">
        <v>75.704225352112601</v>
      </c>
      <c r="AQ72" s="1">
        <v>77.536231884057898</v>
      </c>
      <c r="AR72" s="1">
        <v>80.827067669172905</v>
      </c>
      <c r="AS72" s="1">
        <v>97.65625</v>
      </c>
      <c r="AT72" s="1">
        <v>97.596153846153797</v>
      </c>
      <c r="AU72" s="1">
        <v>93.478260869565204</v>
      </c>
      <c r="AV72" s="1">
        <v>98.2558139534883</v>
      </c>
      <c r="AW72" s="1">
        <v>65.8536585365853</v>
      </c>
      <c r="AX72" s="1">
        <v>63.253012048192701</v>
      </c>
      <c r="AY72" s="1">
        <v>58.088235294117602</v>
      </c>
      <c r="AZ72" s="1">
        <v>29.009433962264101</v>
      </c>
      <c r="BA72" s="1">
        <v>32.03125</v>
      </c>
      <c r="BB72" s="1">
        <v>39.617486338797796</v>
      </c>
      <c r="BC72" s="1">
        <v>24.5562130177514</v>
      </c>
      <c r="BD72" s="1">
        <v>31.379310344827498</v>
      </c>
      <c r="BE72" s="1">
        <v>53.169014084506998</v>
      </c>
      <c r="BF72" s="1">
        <v>51.811594202898497</v>
      </c>
      <c r="BG72" s="1">
        <v>62.030075187969899</v>
      </c>
      <c r="BH72" s="1">
        <v>62.109375</v>
      </c>
      <c r="BI72" s="1">
        <v>58.173076923076898</v>
      </c>
      <c r="BJ72" s="1">
        <v>47.282608695652101</v>
      </c>
      <c r="BK72" s="1">
        <v>49.418604651162703</v>
      </c>
      <c r="BL72" s="1">
        <v>34.756097560975597</v>
      </c>
      <c r="BM72" s="1">
        <v>36.746987951807199</v>
      </c>
      <c r="BN72" s="1">
        <v>55.8823529411764</v>
      </c>
      <c r="BO72" s="1">
        <v>41.745283018867902</v>
      </c>
      <c r="BP72" s="1">
        <v>48.9583333333333</v>
      </c>
      <c r="BQ72" s="1">
        <v>61.475409836065502</v>
      </c>
      <c r="BR72" s="1">
        <v>72.781065088757401</v>
      </c>
      <c r="BS72" s="1">
        <v>74.482758620689594</v>
      </c>
      <c r="BT72" s="1">
        <v>22.1830985915492</v>
      </c>
      <c r="BU72" s="1">
        <v>23.188405797101399</v>
      </c>
      <c r="BV72" s="1">
        <v>24.436090225563898</v>
      </c>
      <c r="BW72" s="1">
        <v>26.5625</v>
      </c>
      <c r="BX72" s="1">
        <v>26.923076923076898</v>
      </c>
      <c r="BY72" s="1">
        <v>26.630434782608699</v>
      </c>
      <c r="BZ72" s="1">
        <v>30.232558139534799</v>
      </c>
      <c r="CA72" s="1">
        <v>36.585365853658502</v>
      </c>
      <c r="CB72" s="1">
        <v>36.746987951807199</v>
      </c>
      <c r="CC72" s="1">
        <v>41.911764705882298</v>
      </c>
      <c r="CD72" s="1">
        <v>37.028301886792399</v>
      </c>
      <c r="CE72" s="1">
        <v>60.15625</v>
      </c>
      <c r="CF72" s="1">
        <v>57.377049180327802</v>
      </c>
      <c r="CG72" s="1">
        <v>60.946745562130097</v>
      </c>
      <c r="CH72" s="1">
        <v>88.965517241379303</v>
      </c>
      <c r="CI72" s="1">
        <v>97.535211267605604</v>
      </c>
      <c r="CJ72" s="1">
        <v>76.449275362318801</v>
      </c>
      <c r="CK72" s="1">
        <v>56.766917293233099</v>
      </c>
      <c r="CL72" s="1">
        <v>73.046875</v>
      </c>
      <c r="CM72" s="1">
        <v>82.692307692307594</v>
      </c>
      <c r="CN72" s="1">
        <v>59.239130434782602</v>
      </c>
      <c r="CO72" s="1">
        <v>68.604651162790702</v>
      </c>
      <c r="CP72" s="1">
        <v>58.536585365853597</v>
      </c>
      <c r="CQ72" s="1">
        <v>69.277108433734895</v>
      </c>
      <c r="CR72" s="1">
        <v>45.588235294117602</v>
      </c>
      <c r="CS72" s="1">
        <v>75.943396226415103</v>
      </c>
      <c r="CT72" s="1">
        <v>78.125</v>
      </c>
      <c r="CU72" s="1">
        <v>78.961748633879694</v>
      </c>
      <c r="CV72" s="1">
        <v>78.106508875739607</v>
      </c>
      <c r="CW72" s="1">
        <v>76.551724137931004</v>
      </c>
      <c r="CX72" s="1">
        <v>78.521126760563305</v>
      </c>
      <c r="CY72" s="1">
        <v>68.478260869565204</v>
      </c>
      <c r="CZ72" s="1">
        <v>70.676691729323295</v>
      </c>
      <c r="DA72" s="1">
        <v>75.78125</v>
      </c>
      <c r="DB72" s="1">
        <v>74.038461538461505</v>
      </c>
      <c r="DC72" s="1">
        <v>52.173913043478201</v>
      </c>
      <c r="DD72" s="1">
        <v>31.395348837209301</v>
      </c>
      <c r="DE72" s="1">
        <v>57.9268292682926</v>
      </c>
      <c r="DF72" s="1">
        <v>64.4578313253012</v>
      </c>
      <c r="DG72" s="1">
        <v>71.323529411764696</v>
      </c>
      <c r="DH72" s="1">
        <v>79.568901989683098</v>
      </c>
      <c r="DI72" s="1">
        <v>95.0054884742041</v>
      </c>
      <c r="DJ72" s="1">
        <v>81.871701177425905</v>
      </c>
      <c r="DK72" s="1">
        <v>85.278436018957294</v>
      </c>
      <c r="DL72" s="1">
        <v>67.682317682317603</v>
      </c>
      <c r="DM72" s="1">
        <v>58.611955420466103</v>
      </c>
      <c r="DN72" s="1">
        <v>33.042137718396702</v>
      </c>
      <c r="DO72" s="1">
        <v>59.682377049180303</v>
      </c>
      <c r="DP72" s="1">
        <v>59.564777327935197</v>
      </c>
      <c r="DQ72" s="1">
        <v>90.998959417273596</v>
      </c>
      <c r="DR72" s="1">
        <v>76.025791324736204</v>
      </c>
      <c r="DS72" s="1">
        <v>75.557206537889996</v>
      </c>
      <c r="DT72" s="1">
        <v>4.6212121212121202</v>
      </c>
      <c r="DU72" s="1">
        <v>0.37936267071320101</v>
      </c>
      <c r="DV72" s="1">
        <v>1.77966101694915</v>
      </c>
      <c r="DW72" s="1">
        <v>22.273397199705201</v>
      </c>
      <c r="DX72" s="1">
        <v>29.3633369923161</v>
      </c>
      <c r="DY72" s="1">
        <v>27.304100690215101</v>
      </c>
      <c r="DZ72" s="1">
        <v>28.287914691943101</v>
      </c>
      <c r="EA72" s="1">
        <v>31.4185814185814</v>
      </c>
      <c r="EB72" s="1">
        <v>56.079027355623097</v>
      </c>
      <c r="EC72" s="1">
        <v>60.277492291880698</v>
      </c>
      <c r="ED72" s="1">
        <v>65.727459016393396</v>
      </c>
      <c r="EE72" s="1">
        <v>61.791497975708502</v>
      </c>
      <c r="EF72" s="1">
        <v>66.649323621227794</v>
      </c>
      <c r="EG72" s="1">
        <v>78.839390386869795</v>
      </c>
      <c r="EH72" s="1">
        <v>89.821693907875101</v>
      </c>
      <c r="EI72" s="1">
        <v>33.863636363636303</v>
      </c>
      <c r="EJ72" s="1">
        <v>72.003034901365695</v>
      </c>
      <c r="EK72" s="1">
        <v>68.559322033898297</v>
      </c>
      <c r="EL72" s="1">
        <v>77.634487840825301</v>
      </c>
      <c r="EM72" s="1">
        <v>78.887669227954603</v>
      </c>
      <c r="EN72" s="1">
        <v>78.177019894437606</v>
      </c>
      <c r="EO72" s="1">
        <v>70.853080568720301</v>
      </c>
      <c r="EP72" s="1">
        <v>71.678321678321595</v>
      </c>
      <c r="EQ72" s="1">
        <v>71.428571428571402</v>
      </c>
      <c r="ER72" s="1">
        <v>70.657759506680307</v>
      </c>
      <c r="ES72" s="1">
        <v>78.278688524590095</v>
      </c>
      <c r="ET72" s="1">
        <v>73.582995951417004</v>
      </c>
      <c r="EU72" s="1">
        <v>80.957336108220602</v>
      </c>
      <c r="EV72" s="1">
        <v>85.228604923798301</v>
      </c>
      <c r="EW72" s="1">
        <v>85.215453194650806</v>
      </c>
      <c r="EX72" s="1">
        <v>83.030303030303003</v>
      </c>
      <c r="EY72" s="1">
        <v>84.977238239757199</v>
      </c>
      <c r="EZ72" s="1">
        <v>87.966101694915196</v>
      </c>
    </row>
    <row r="73" spans="1:156" ht="15">
      <c r="A73" s="11" t="s">
        <v>130</v>
      </c>
      <c r="B73" s="1" t="s">
        <v>605</v>
      </c>
      <c r="C73" s="11" t="s">
        <v>535</v>
      </c>
      <c r="D73" s="1">
        <v>35.7729449049042</v>
      </c>
      <c r="E73" s="1">
        <v>55.958280432377101</v>
      </c>
      <c r="F73" s="1">
        <v>0</v>
      </c>
      <c r="G73" s="1">
        <v>56.741573033707802</v>
      </c>
      <c r="H73" s="1">
        <v>70.783132530120398</v>
      </c>
      <c r="I73" s="1">
        <v>27.7397260273972</v>
      </c>
      <c r="J73" s="1">
        <v>22.727272727272702</v>
      </c>
      <c r="K73" s="1">
        <v>17.164179104477601</v>
      </c>
      <c r="L73" s="1">
        <v>11.71875</v>
      </c>
      <c r="M73" s="1">
        <v>11.71875</v>
      </c>
      <c r="N73" s="1">
        <v>14.615384615384601</v>
      </c>
      <c r="O73" s="1">
        <v>14.179104477611901</v>
      </c>
      <c r="P73" s="1">
        <v>28.4615384615384</v>
      </c>
      <c r="Q73" s="1">
        <v>28.947368421052602</v>
      </c>
      <c r="R73" s="1">
        <v>0</v>
      </c>
      <c r="S73" s="1">
        <v>0</v>
      </c>
      <c r="T73" s="1">
        <v>0</v>
      </c>
      <c r="U73" s="1">
        <v>0</v>
      </c>
      <c r="V73" s="1">
        <v>62.921348314606703</v>
      </c>
      <c r="W73" s="1">
        <v>68.674698795180703</v>
      </c>
      <c r="X73" s="1">
        <v>26.7123287671232</v>
      </c>
      <c r="Y73" s="1">
        <v>18.6868686868686</v>
      </c>
      <c r="Z73" s="1">
        <v>14.179104477611901</v>
      </c>
      <c r="AA73" s="1">
        <v>13.28125</v>
      </c>
      <c r="AB73" s="1">
        <v>13.28125</v>
      </c>
      <c r="AC73" s="1">
        <v>14.615384615384601</v>
      </c>
      <c r="AD73" s="1">
        <v>18.656716417910399</v>
      </c>
      <c r="AE73" s="1">
        <v>19.230769230769202</v>
      </c>
      <c r="AF73" s="1">
        <v>17.543859649122801</v>
      </c>
      <c r="AG73" s="1">
        <v>0</v>
      </c>
      <c r="AH73" s="1">
        <v>0</v>
      </c>
      <c r="AI73" s="1">
        <v>0</v>
      </c>
      <c r="AJ73" s="1">
        <v>0</v>
      </c>
      <c r="AK73" s="1">
        <v>52.247191011235898</v>
      </c>
      <c r="AL73" s="1">
        <v>52.710843373493901</v>
      </c>
      <c r="AM73" s="1">
        <v>51.369863013698598</v>
      </c>
      <c r="AN73" s="1">
        <v>48.484848484848399</v>
      </c>
      <c r="AO73" s="1">
        <v>46.268656716417901</v>
      </c>
      <c r="AP73" s="1">
        <v>46.09375</v>
      </c>
      <c r="AQ73" s="1">
        <v>44.53125</v>
      </c>
      <c r="AR73" s="1">
        <v>44.615384615384599</v>
      </c>
      <c r="AS73" s="1">
        <v>49.253731343283498</v>
      </c>
      <c r="AT73" s="1">
        <v>53.076923076923102</v>
      </c>
      <c r="AU73" s="1">
        <v>57.894736842105203</v>
      </c>
      <c r="AV73" s="1">
        <v>0</v>
      </c>
      <c r="AW73" s="1">
        <v>0</v>
      </c>
      <c r="AX73" s="1">
        <v>0</v>
      </c>
      <c r="AY73" s="1">
        <v>0</v>
      </c>
      <c r="AZ73" s="1">
        <v>85.112359550561806</v>
      </c>
      <c r="BA73" s="1">
        <v>81.626506024096301</v>
      </c>
      <c r="BB73" s="1">
        <v>88.013698630136901</v>
      </c>
      <c r="BC73" s="1">
        <v>91.414141414141397</v>
      </c>
      <c r="BD73" s="1">
        <v>76.865671641790996</v>
      </c>
      <c r="BE73" s="1">
        <v>74.21875</v>
      </c>
      <c r="BF73" s="1">
        <v>80.46875</v>
      </c>
      <c r="BG73" s="1">
        <v>66.923076923076906</v>
      </c>
      <c r="BH73" s="1">
        <v>47.014925373134297</v>
      </c>
      <c r="BI73" s="1">
        <v>30</v>
      </c>
      <c r="BJ73" s="1">
        <v>23.684210526315699</v>
      </c>
      <c r="BK73" s="1">
        <v>0</v>
      </c>
      <c r="BL73" s="1">
        <v>0</v>
      </c>
      <c r="BM73" s="1">
        <v>0</v>
      </c>
      <c r="BN73" s="1">
        <v>0</v>
      </c>
      <c r="BO73" s="1">
        <v>21.910112359550499</v>
      </c>
      <c r="BP73" s="1">
        <v>26.204819277108399</v>
      </c>
      <c r="BQ73" s="1">
        <v>26.369863013698598</v>
      </c>
      <c r="BR73" s="1">
        <v>23.737373737373701</v>
      </c>
      <c r="BS73" s="1">
        <v>20.8955223880597</v>
      </c>
      <c r="BT73" s="1">
        <v>23.4375</v>
      </c>
      <c r="BU73" s="1">
        <v>26.5625</v>
      </c>
      <c r="BV73" s="1">
        <v>30</v>
      </c>
      <c r="BW73" s="1">
        <v>35.074626865671597</v>
      </c>
      <c r="BX73" s="1">
        <v>36.923076923076898</v>
      </c>
      <c r="BY73" s="1">
        <v>37.719298245613999</v>
      </c>
      <c r="BZ73" s="1">
        <v>0</v>
      </c>
      <c r="CA73" s="1">
        <v>0</v>
      </c>
      <c r="CB73" s="1">
        <v>0</v>
      </c>
      <c r="CC73" s="1">
        <v>0</v>
      </c>
      <c r="CD73" s="1">
        <v>70.224719101123597</v>
      </c>
      <c r="CE73" s="1">
        <v>72.590361445783103</v>
      </c>
      <c r="CF73" s="1">
        <v>70.890410958904098</v>
      </c>
      <c r="CG73" s="1">
        <v>90.404040404040401</v>
      </c>
      <c r="CH73" s="1">
        <v>44.776119402985103</v>
      </c>
      <c r="CI73" s="1">
        <v>46.875</v>
      </c>
      <c r="CJ73" s="1">
        <v>48.4375</v>
      </c>
      <c r="CK73" s="1">
        <v>79.230769230769198</v>
      </c>
      <c r="CL73" s="1">
        <v>71.641791044776099</v>
      </c>
      <c r="CM73" s="1">
        <v>30</v>
      </c>
      <c r="CN73" s="1">
        <v>72.807017543859601</v>
      </c>
      <c r="CO73" s="1">
        <v>0</v>
      </c>
      <c r="CP73" s="1">
        <v>0</v>
      </c>
      <c r="CQ73" s="1">
        <v>0</v>
      </c>
      <c r="CR73" s="1">
        <v>0</v>
      </c>
      <c r="CS73" s="1">
        <v>51.123595505617899</v>
      </c>
      <c r="CT73" s="1">
        <v>57.2289156626506</v>
      </c>
      <c r="CU73" s="1">
        <v>58.219178082191704</v>
      </c>
      <c r="CV73" s="1">
        <v>53.030303030303003</v>
      </c>
      <c r="CW73" s="1">
        <v>41.044776119402897</v>
      </c>
      <c r="CX73" s="1">
        <v>42.1875</v>
      </c>
      <c r="CY73" s="1">
        <v>64.84375</v>
      </c>
      <c r="CZ73" s="1">
        <v>67.692307692307693</v>
      </c>
      <c r="DA73" s="1">
        <v>66.417910447761201</v>
      </c>
      <c r="DB73" s="1">
        <v>23.846153846153801</v>
      </c>
      <c r="DC73" s="1">
        <v>22.807017543859601</v>
      </c>
      <c r="DD73" s="1">
        <v>0</v>
      </c>
      <c r="DE73" s="1">
        <v>0</v>
      </c>
      <c r="DF73" s="1">
        <v>0</v>
      </c>
      <c r="DG73" s="1">
        <v>0</v>
      </c>
      <c r="DH73" s="1">
        <v>31.9270449521002</v>
      </c>
      <c r="DI73" s="1">
        <v>33.644346871569702</v>
      </c>
      <c r="DJ73" s="1">
        <v>24.705643524157502</v>
      </c>
      <c r="DK73" s="1">
        <v>35.337677725118397</v>
      </c>
      <c r="DL73" s="1">
        <v>22.127872127872099</v>
      </c>
      <c r="DM73" s="1">
        <v>30.344478216818601</v>
      </c>
      <c r="DN73" s="1">
        <v>20.606372045220901</v>
      </c>
      <c r="DO73" s="1">
        <v>37.038934426229503</v>
      </c>
      <c r="DP73" s="1">
        <v>28.896761133603199</v>
      </c>
      <c r="DQ73" s="1">
        <v>3.48595213319458</v>
      </c>
      <c r="DR73" s="1">
        <v>12.4853458382181</v>
      </c>
      <c r="DS73" s="1">
        <v>0</v>
      </c>
      <c r="DT73" s="1">
        <v>0</v>
      </c>
      <c r="DU73" s="1">
        <v>0</v>
      </c>
      <c r="DV73" s="1">
        <v>0</v>
      </c>
      <c r="DW73" s="1">
        <v>17.4465733235077</v>
      </c>
      <c r="DX73" s="1">
        <v>29.107208196121402</v>
      </c>
      <c r="DY73" s="1">
        <v>20.564352415753099</v>
      </c>
      <c r="DZ73" s="1">
        <v>29.531990521327</v>
      </c>
      <c r="EA73" s="1">
        <v>34.715284715284703</v>
      </c>
      <c r="EB73" s="1">
        <v>14.437689969604801</v>
      </c>
      <c r="EC73" s="1">
        <v>23.586844809866299</v>
      </c>
      <c r="ED73" s="1">
        <v>27.715163934426201</v>
      </c>
      <c r="EE73" s="1">
        <v>26.163967611335998</v>
      </c>
      <c r="EF73" s="1">
        <v>10.978147762747099</v>
      </c>
      <c r="EG73" s="1">
        <v>19.167643610785401</v>
      </c>
      <c r="EH73" s="1">
        <v>0</v>
      </c>
      <c r="EI73" s="1">
        <v>0</v>
      </c>
      <c r="EJ73" s="1">
        <v>0</v>
      </c>
      <c r="EK73" s="1">
        <v>0</v>
      </c>
      <c r="EL73" s="1">
        <v>35.519528371407503</v>
      </c>
      <c r="EM73" s="1">
        <v>36.2056348335162</v>
      </c>
      <c r="EN73" s="1">
        <v>35.749086479902502</v>
      </c>
      <c r="EO73" s="1">
        <v>30.924170616113699</v>
      </c>
      <c r="EP73" s="1">
        <v>22.0779220779221</v>
      </c>
      <c r="EQ73" s="1">
        <v>21.681864235055698</v>
      </c>
      <c r="ER73" s="1">
        <v>21.891058581706101</v>
      </c>
      <c r="ES73" s="1">
        <v>25.819672131147499</v>
      </c>
      <c r="ET73" s="1">
        <v>1.16396761133603</v>
      </c>
      <c r="EU73" s="1">
        <v>28.876170655567101</v>
      </c>
      <c r="EV73" s="1">
        <v>38.628370457209797</v>
      </c>
      <c r="EW73" s="1">
        <v>0</v>
      </c>
      <c r="EX73" s="1">
        <v>0</v>
      </c>
      <c r="EY73" s="1">
        <v>0</v>
      </c>
      <c r="EZ73" s="1">
        <v>0</v>
      </c>
    </row>
    <row r="74" spans="1:156" ht="15">
      <c r="A74" s="11" t="s">
        <v>131</v>
      </c>
      <c r="B74" s="1" t="s">
        <v>606</v>
      </c>
      <c r="C74" s="11" t="s">
        <v>528</v>
      </c>
      <c r="D74" s="1">
        <v>58.114006166488203</v>
      </c>
      <c r="E74" s="1">
        <v>58.717589416392201</v>
      </c>
      <c r="F74" s="1">
        <v>0</v>
      </c>
      <c r="G74" s="1">
        <v>68.632075471698101</v>
      </c>
      <c r="H74" s="1">
        <v>92.96875</v>
      </c>
      <c r="I74" s="1">
        <v>93.169398907103798</v>
      </c>
      <c r="J74" s="1">
        <v>90.828402366863898</v>
      </c>
      <c r="K74" s="1">
        <v>14.4827586206896</v>
      </c>
      <c r="L74" s="1">
        <v>14.7887323943661</v>
      </c>
      <c r="M74" s="1">
        <v>17.028985507246301</v>
      </c>
      <c r="N74" s="1">
        <v>29.699248120300702</v>
      </c>
      <c r="O74" s="1">
        <v>27.734375</v>
      </c>
      <c r="P74" s="1">
        <v>20.673076923076898</v>
      </c>
      <c r="Q74" s="1">
        <v>10.326086956521699</v>
      </c>
      <c r="R74" s="1">
        <v>29.651162790697601</v>
      </c>
      <c r="S74" s="1">
        <v>0</v>
      </c>
      <c r="T74" s="1">
        <v>0</v>
      </c>
      <c r="U74" s="1">
        <v>0</v>
      </c>
      <c r="V74" s="1">
        <v>41.745283018867902</v>
      </c>
      <c r="W74" s="1">
        <v>44.0104166666666</v>
      </c>
      <c r="X74" s="1">
        <v>22.6775956284153</v>
      </c>
      <c r="Y74" s="1">
        <v>30.177514792899402</v>
      </c>
      <c r="Z74" s="1">
        <v>23.793103448275801</v>
      </c>
      <c r="AA74" s="1">
        <v>27.112676056338</v>
      </c>
      <c r="AB74" s="1">
        <v>21.376811594202898</v>
      </c>
      <c r="AC74" s="1">
        <v>18.421052631578899</v>
      </c>
      <c r="AD74" s="1">
        <v>19.140625</v>
      </c>
      <c r="AE74" s="1">
        <v>5.2884615384615303</v>
      </c>
      <c r="AF74" s="1">
        <v>4.3478260869565197</v>
      </c>
      <c r="AG74" s="1">
        <v>4.6511627906976702</v>
      </c>
      <c r="AH74" s="1">
        <v>0</v>
      </c>
      <c r="AI74" s="1">
        <v>0</v>
      </c>
      <c r="AJ74" s="1">
        <v>0</v>
      </c>
      <c r="AK74" s="1">
        <v>25.707547169811299</v>
      </c>
      <c r="AL74" s="1">
        <v>26.3020833333333</v>
      </c>
      <c r="AM74" s="1">
        <v>25.683060109289599</v>
      </c>
      <c r="AN74" s="1">
        <v>24.5562130177514</v>
      </c>
      <c r="AO74" s="1">
        <v>22.068965517241299</v>
      </c>
      <c r="AP74" s="1">
        <v>21.478873239436599</v>
      </c>
      <c r="AQ74" s="1">
        <v>21.739130434782599</v>
      </c>
      <c r="AR74" s="1">
        <v>5.2631578947368398</v>
      </c>
      <c r="AS74" s="1">
        <v>7.03125</v>
      </c>
      <c r="AT74" s="1">
        <v>6.7307692307692299</v>
      </c>
      <c r="AU74" s="1">
        <v>8.1521739130434696</v>
      </c>
      <c r="AV74" s="1">
        <v>11.6279069767441</v>
      </c>
      <c r="AW74" s="1">
        <v>0</v>
      </c>
      <c r="AX74" s="1">
        <v>0</v>
      </c>
      <c r="AY74" s="1">
        <v>0</v>
      </c>
      <c r="AZ74" s="1">
        <v>35.141509433962199</v>
      </c>
      <c r="BA74" s="1">
        <v>24.7395833333333</v>
      </c>
      <c r="BB74" s="1">
        <v>27.595628415300499</v>
      </c>
      <c r="BC74" s="1">
        <v>30.473372781065098</v>
      </c>
      <c r="BD74" s="1">
        <v>26.551724137931</v>
      </c>
      <c r="BE74" s="1">
        <v>48.943661971830899</v>
      </c>
      <c r="BF74" s="1">
        <v>38.768115942028899</v>
      </c>
      <c r="BG74" s="1">
        <v>10.902255639097699</v>
      </c>
      <c r="BH74" s="1">
        <v>13.671875</v>
      </c>
      <c r="BI74" s="1">
        <v>23.557692307692299</v>
      </c>
      <c r="BJ74" s="1">
        <v>20.1086956521739</v>
      </c>
      <c r="BK74" s="1">
        <v>19.1860465116279</v>
      </c>
      <c r="BL74" s="1">
        <v>0</v>
      </c>
      <c r="BM74" s="1">
        <v>0</v>
      </c>
      <c r="BN74" s="1">
        <v>0</v>
      </c>
      <c r="BO74" s="1">
        <v>82.311320754716903</v>
      </c>
      <c r="BP74" s="1">
        <v>60.4166666666666</v>
      </c>
      <c r="BQ74" s="1">
        <v>18.032786885245901</v>
      </c>
      <c r="BR74" s="1">
        <v>19.526627218934902</v>
      </c>
      <c r="BS74" s="1">
        <v>20.344827586206801</v>
      </c>
      <c r="BT74" s="1">
        <v>22.1830985915492</v>
      </c>
      <c r="BU74" s="1">
        <v>23.188405797101399</v>
      </c>
      <c r="BV74" s="1">
        <v>24.436090225563898</v>
      </c>
      <c r="BW74" s="1">
        <v>26.5625</v>
      </c>
      <c r="BX74" s="1">
        <v>26.923076923076898</v>
      </c>
      <c r="BY74" s="1">
        <v>26.630434782608699</v>
      </c>
      <c r="BZ74" s="1">
        <v>30.232558139534799</v>
      </c>
      <c r="CA74" s="1">
        <v>0</v>
      </c>
      <c r="CB74" s="1">
        <v>0</v>
      </c>
      <c r="CC74" s="1">
        <v>0</v>
      </c>
      <c r="CD74" s="1">
        <v>79.009433962264097</v>
      </c>
      <c r="CE74" s="1">
        <v>77.8645833333333</v>
      </c>
      <c r="CF74" s="1">
        <v>92.076502732240399</v>
      </c>
      <c r="CG74" s="1">
        <v>71.893491124260294</v>
      </c>
      <c r="CH74" s="1">
        <v>80.689655172413694</v>
      </c>
      <c r="CI74" s="1">
        <v>63.732394366197099</v>
      </c>
      <c r="CJ74" s="1">
        <v>63.405797101449203</v>
      </c>
      <c r="CK74" s="1">
        <v>73.308270676691706</v>
      </c>
      <c r="CL74" s="1">
        <v>73.046875</v>
      </c>
      <c r="CM74" s="1">
        <v>82.692307692307594</v>
      </c>
      <c r="CN74" s="1">
        <v>78.804347826086897</v>
      </c>
      <c r="CO74" s="1">
        <v>68.604651162790702</v>
      </c>
      <c r="CP74" s="1">
        <v>0</v>
      </c>
      <c r="CQ74" s="1">
        <v>0</v>
      </c>
      <c r="CR74" s="1">
        <v>0</v>
      </c>
      <c r="CS74" s="1">
        <v>19.339622641509401</v>
      </c>
      <c r="CT74" s="1">
        <v>18.75</v>
      </c>
      <c r="CU74" s="1">
        <v>20.218579234972601</v>
      </c>
      <c r="CV74" s="1">
        <v>20.710059171597599</v>
      </c>
      <c r="CW74" s="1">
        <v>20.344827586206801</v>
      </c>
      <c r="CX74" s="1">
        <v>20.774647887323901</v>
      </c>
      <c r="CY74" s="1">
        <v>22.463768115941999</v>
      </c>
      <c r="CZ74" s="1">
        <v>22.556390977443598</v>
      </c>
      <c r="DA74" s="1">
        <v>26.5625</v>
      </c>
      <c r="DB74" s="1">
        <v>23.557692307692299</v>
      </c>
      <c r="DC74" s="1">
        <v>22.282608695652101</v>
      </c>
      <c r="DD74" s="1">
        <v>31.395348837209301</v>
      </c>
      <c r="DE74" s="1">
        <v>0</v>
      </c>
      <c r="DF74" s="1">
        <v>0</v>
      </c>
      <c r="DG74" s="1">
        <v>0</v>
      </c>
      <c r="DH74" s="1">
        <v>85.685335298452401</v>
      </c>
      <c r="DI74" s="1">
        <v>85.382363702890601</v>
      </c>
      <c r="DJ74" s="1">
        <v>86.662606577344704</v>
      </c>
      <c r="DK74" s="1">
        <v>85.337677725118397</v>
      </c>
      <c r="DL74" s="1">
        <v>37.812187812187801</v>
      </c>
      <c r="DM74" s="1">
        <v>35.106382978723403</v>
      </c>
      <c r="DN74" s="1">
        <v>23.484069886947498</v>
      </c>
      <c r="DO74" s="1">
        <v>9.2725409836065502</v>
      </c>
      <c r="DP74" s="1">
        <v>10.5769230769231</v>
      </c>
      <c r="DQ74" s="1">
        <v>8.4807492195629504</v>
      </c>
      <c r="DR74" s="1">
        <v>11.3130128956623</v>
      </c>
      <c r="DS74" s="1">
        <v>6.6121842496285197</v>
      </c>
      <c r="DT74" s="1">
        <v>0</v>
      </c>
      <c r="DU74" s="1">
        <v>0</v>
      </c>
      <c r="DV74" s="1">
        <v>0</v>
      </c>
      <c r="DW74" s="1">
        <v>78.739867354458298</v>
      </c>
      <c r="DX74" s="1">
        <v>81.119648737650905</v>
      </c>
      <c r="DY74" s="1">
        <v>72.533495736906204</v>
      </c>
      <c r="DZ74" s="1">
        <v>84.093601895734494</v>
      </c>
      <c r="EA74" s="1">
        <v>79.420579420579401</v>
      </c>
      <c r="EB74" s="1">
        <v>69.047619047618994</v>
      </c>
      <c r="EC74" s="1">
        <v>45.272353545734802</v>
      </c>
      <c r="ED74" s="1">
        <v>50.461065573770398</v>
      </c>
      <c r="EE74" s="1">
        <v>43.775303643724598</v>
      </c>
      <c r="EF74" s="1">
        <v>49.479708636836598</v>
      </c>
      <c r="EG74" s="1">
        <v>56.799531066822901</v>
      </c>
      <c r="EH74" s="1">
        <v>72.585438335809798</v>
      </c>
      <c r="EI74" s="1">
        <v>0</v>
      </c>
      <c r="EJ74" s="1">
        <v>0</v>
      </c>
      <c r="EK74" s="1">
        <v>0</v>
      </c>
      <c r="EL74" s="1">
        <v>81.448047162859197</v>
      </c>
      <c r="EM74" s="1">
        <v>82.381997804610293</v>
      </c>
      <c r="EN74" s="1">
        <v>81.831100284206201</v>
      </c>
      <c r="EO74" s="1">
        <v>77.784360189573405</v>
      </c>
      <c r="EP74" s="1">
        <v>58.791208791208703</v>
      </c>
      <c r="EQ74" s="1">
        <v>59.8277608915906</v>
      </c>
      <c r="ER74" s="1">
        <v>62.281603288797498</v>
      </c>
      <c r="ES74" s="1">
        <v>25.819672131147499</v>
      </c>
      <c r="ET74" s="1">
        <v>33.350202429149803</v>
      </c>
      <c r="EU74" s="1">
        <v>28.876170655567101</v>
      </c>
      <c r="EV74" s="1">
        <v>38.628370457209797</v>
      </c>
      <c r="EW74" s="1">
        <v>47.696879643387803</v>
      </c>
      <c r="EX74" s="1">
        <v>0</v>
      </c>
      <c r="EY74" s="1">
        <v>0</v>
      </c>
      <c r="EZ74" s="1">
        <v>0</v>
      </c>
    </row>
    <row r="75" spans="1:156" ht="15">
      <c r="A75" s="11" t="s">
        <v>132</v>
      </c>
      <c r="B75" s="1" t="s">
        <v>607</v>
      </c>
      <c r="C75" s="11" t="s">
        <v>528</v>
      </c>
      <c r="D75" s="1">
        <v>63.144991039726598</v>
      </c>
      <c r="E75" s="1">
        <v>64.763452339517897</v>
      </c>
      <c r="F75" s="1">
        <v>0</v>
      </c>
      <c r="G75" s="1">
        <v>59.659090909090899</v>
      </c>
      <c r="H75" s="1">
        <v>67.682926829268297</v>
      </c>
      <c r="I75" s="1">
        <v>60.897435897435798</v>
      </c>
      <c r="J75" s="1">
        <v>52.205882352941103</v>
      </c>
      <c r="K75" s="1">
        <v>41.964285714285701</v>
      </c>
      <c r="L75" s="1">
        <v>33.636363636363598</v>
      </c>
      <c r="M75" s="1">
        <v>25.9615384615384</v>
      </c>
      <c r="N75" s="1">
        <v>31.632653061224399</v>
      </c>
      <c r="O75" s="1">
        <v>34.375</v>
      </c>
      <c r="P75" s="1">
        <v>10.465116279069701</v>
      </c>
      <c r="Q75" s="1">
        <v>9.7222222222222197</v>
      </c>
      <c r="R75" s="1">
        <v>0</v>
      </c>
      <c r="S75" s="1">
        <v>0</v>
      </c>
      <c r="T75" s="1">
        <v>0</v>
      </c>
      <c r="U75" s="1">
        <v>0</v>
      </c>
      <c r="V75" s="1">
        <v>76.704545454545396</v>
      </c>
      <c r="W75" s="1">
        <v>70.121951219512098</v>
      </c>
      <c r="X75" s="1">
        <v>63.461538461538403</v>
      </c>
      <c r="Y75" s="1">
        <v>65.441176470588204</v>
      </c>
      <c r="Z75" s="1">
        <v>65.178571428571402</v>
      </c>
      <c r="AA75" s="1">
        <v>48.181818181818102</v>
      </c>
      <c r="AB75" s="1">
        <v>58.653846153846096</v>
      </c>
      <c r="AC75" s="1">
        <v>64.285714285714207</v>
      </c>
      <c r="AD75" s="1">
        <v>63.5416666666666</v>
      </c>
      <c r="AE75" s="1">
        <v>45.348837209302303</v>
      </c>
      <c r="AF75" s="1">
        <v>45.8333333333333</v>
      </c>
      <c r="AG75" s="1">
        <v>0</v>
      </c>
      <c r="AH75" s="1">
        <v>0</v>
      </c>
      <c r="AI75" s="1">
        <v>0</v>
      </c>
      <c r="AJ75" s="1">
        <v>0</v>
      </c>
      <c r="AK75" s="1">
        <v>29.545454545454501</v>
      </c>
      <c r="AL75" s="1">
        <v>29.878048780487799</v>
      </c>
      <c r="AM75" s="1">
        <v>32.051282051282101</v>
      </c>
      <c r="AN75" s="1">
        <v>30.8823529411764</v>
      </c>
      <c r="AO75" s="1">
        <v>30.357142857142801</v>
      </c>
      <c r="AP75" s="1">
        <v>29.090909090909101</v>
      </c>
      <c r="AQ75" s="1">
        <v>28.846153846153801</v>
      </c>
      <c r="AR75" s="1">
        <v>29.5918367346938</v>
      </c>
      <c r="AS75" s="1">
        <v>71.875</v>
      </c>
      <c r="AT75" s="1">
        <v>67.441860465116207</v>
      </c>
      <c r="AU75" s="1">
        <v>79.1666666666666</v>
      </c>
      <c r="AV75" s="1">
        <v>0</v>
      </c>
      <c r="AW75" s="1">
        <v>0</v>
      </c>
      <c r="AX75" s="1">
        <v>0</v>
      </c>
      <c r="AY75" s="1">
        <v>0</v>
      </c>
      <c r="AZ75" s="1">
        <v>60.795454545454497</v>
      </c>
      <c r="BA75" s="1">
        <v>61.585365853658502</v>
      </c>
      <c r="BB75" s="1">
        <v>58.3333333333333</v>
      </c>
      <c r="BC75" s="1">
        <v>52.205882352941103</v>
      </c>
      <c r="BD75" s="1">
        <v>49.107142857142797</v>
      </c>
      <c r="BE75" s="1">
        <v>44.545454545454497</v>
      </c>
      <c r="BF75" s="1">
        <v>62.5</v>
      </c>
      <c r="BG75" s="1">
        <v>37.755102040816297</v>
      </c>
      <c r="BH75" s="1">
        <v>40.625</v>
      </c>
      <c r="BI75" s="1">
        <v>43.023255813953398</v>
      </c>
      <c r="BJ75" s="1">
        <v>31.9444444444444</v>
      </c>
      <c r="BK75" s="1">
        <v>0</v>
      </c>
      <c r="BL75" s="1">
        <v>0</v>
      </c>
      <c r="BM75" s="1">
        <v>0</v>
      </c>
      <c r="BN75" s="1">
        <v>0</v>
      </c>
      <c r="BO75" s="1">
        <v>82.386363636363598</v>
      </c>
      <c r="BP75" s="1">
        <v>84.756097560975604</v>
      </c>
      <c r="BQ75" s="1">
        <v>89.743589743589695</v>
      </c>
      <c r="BR75" s="1">
        <v>83.088235294117595</v>
      </c>
      <c r="BS75" s="1">
        <v>77.678571428571402</v>
      </c>
      <c r="BT75" s="1">
        <v>80.909090909090907</v>
      </c>
      <c r="BU75" s="1">
        <v>80.769230769230703</v>
      </c>
      <c r="BV75" s="1">
        <v>84.693877551020407</v>
      </c>
      <c r="BW75" s="1">
        <v>26.0416666666666</v>
      </c>
      <c r="BX75" s="1">
        <v>27.906976744186</v>
      </c>
      <c r="BY75" s="1">
        <v>27.7777777777777</v>
      </c>
      <c r="BZ75" s="1">
        <v>0</v>
      </c>
      <c r="CA75" s="1">
        <v>0</v>
      </c>
      <c r="CB75" s="1">
        <v>0</v>
      </c>
      <c r="CC75" s="1">
        <v>0</v>
      </c>
      <c r="CD75" s="1">
        <v>62.5</v>
      </c>
      <c r="CE75" s="1">
        <v>59.756097560975597</v>
      </c>
      <c r="CF75" s="1">
        <v>60.256410256410199</v>
      </c>
      <c r="CG75" s="1">
        <v>80.882352941176407</v>
      </c>
      <c r="CH75" s="1">
        <v>39.285714285714199</v>
      </c>
      <c r="CI75" s="1">
        <v>61.818181818181799</v>
      </c>
      <c r="CJ75" s="1">
        <v>69.230769230769198</v>
      </c>
      <c r="CK75" s="1">
        <v>91.836734693877503</v>
      </c>
      <c r="CL75" s="1">
        <v>82.2916666666666</v>
      </c>
      <c r="CM75" s="1">
        <v>82.558139534883693</v>
      </c>
      <c r="CN75" s="1">
        <v>86.1111111111111</v>
      </c>
      <c r="CO75" s="1">
        <v>0</v>
      </c>
      <c r="CP75" s="1">
        <v>0</v>
      </c>
      <c r="CQ75" s="1">
        <v>0</v>
      </c>
      <c r="CR75" s="1">
        <v>0</v>
      </c>
      <c r="CS75" s="1">
        <v>75.568181818181799</v>
      </c>
      <c r="CT75" s="1">
        <v>80.487804878048706</v>
      </c>
      <c r="CU75" s="1">
        <v>81.410256410256395</v>
      </c>
      <c r="CV75" s="1">
        <v>78.676470588235205</v>
      </c>
      <c r="CW75" s="1">
        <v>88.392857142857096</v>
      </c>
      <c r="CX75" s="1">
        <v>87.272727272727195</v>
      </c>
      <c r="CY75" s="1">
        <v>74.038461538461505</v>
      </c>
      <c r="CZ75" s="1">
        <v>41.836734693877503</v>
      </c>
      <c r="DA75" s="1">
        <v>48.9583333333333</v>
      </c>
      <c r="DB75" s="1">
        <v>22.0930232558139</v>
      </c>
      <c r="DC75" s="1">
        <v>23.6111111111111</v>
      </c>
      <c r="DD75" s="1">
        <v>0</v>
      </c>
      <c r="DE75" s="1">
        <v>0</v>
      </c>
      <c r="DF75" s="1">
        <v>0</v>
      </c>
      <c r="DG75" s="1">
        <v>0</v>
      </c>
      <c r="DH75" s="1">
        <v>82.369196757553397</v>
      </c>
      <c r="DI75" s="1">
        <v>87.687522868642503</v>
      </c>
      <c r="DJ75" s="1">
        <v>80.4506699147381</v>
      </c>
      <c r="DK75" s="1">
        <v>85.633886255924097</v>
      </c>
      <c r="DL75" s="1">
        <v>90.359640359640295</v>
      </c>
      <c r="DM75" s="1">
        <v>73.201621073961505</v>
      </c>
      <c r="DN75" s="1">
        <v>70.452209660842698</v>
      </c>
      <c r="DO75" s="1">
        <v>83.452868852459005</v>
      </c>
      <c r="DP75" s="1">
        <v>86.082995951417004</v>
      </c>
      <c r="DQ75" s="1">
        <v>73.621227887617096</v>
      </c>
      <c r="DR75" s="1">
        <v>27.3739742086752</v>
      </c>
      <c r="DS75" s="1">
        <v>0</v>
      </c>
      <c r="DT75" s="1">
        <v>0</v>
      </c>
      <c r="DU75" s="1">
        <v>0</v>
      </c>
      <c r="DV75" s="1">
        <v>0</v>
      </c>
      <c r="DW75" s="1">
        <v>10.1879145173176</v>
      </c>
      <c r="DX75" s="1">
        <v>10.7391145261617</v>
      </c>
      <c r="DY75" s="1">
        <v>13.2155907429963</v>
      </c>
      <c r="DZ75" s="1">
        <v>12.0556872037914</v>
      </c>
      <c r="EA75" s="1">
        <v>13.1368631368631</v>
      </c>
      <c r="EB75" s="1">
        <v>15.450861195542</v>
      </c>
      <c r="EC75" s="1">
        <v>12.8982528263103</v>
      </c>
      <c r="ED75" s="1">
        <v>10.3995901639344</v>
      </c>
      <c r="EE75" s="1">
        <v>24.443319838056599</v>
      </c>
      <c r="EF75" s="1">
        <v>16.909469302809502</v>
      </c>
      <c r="EG75" s="1">
        <v>25.615474794841699</v>
      </c>
      <c r="EH75" s="1">
        <v>0</v>
      </c>
      <c r="EI75" s="1">
        <v>0</v>
      </c>
      <c r="EJ75" s="1">
        <v>0</v>
      </c>
      <c r="EK75" s="1">
        <v>0</v>
      </c>
      <c r="EL75" s="1">
        <v>93.570375829034603</v>
      </c>
      <c r="EM75" s="1">
        <v>92.151481888035093</v>
      </c>
      <c r="EN75" s="1">
        <v>92.671538773853001</v>
      </c>
      <c r="EO75" s="1">
        <v>90.284360189573405</v>
      </c>
      <c r="EP75" s="1">
        <v>50.799200799200698</v>
      </c>
      <c r="EQ75" s="1">
        <v>66.6666666666666</v>
      </c>
      <c r="ER75" s="1">
        <v>62.281603288797498</v>
      </c>
      <c r="ES75" s="1">
        <v>68.084016393442596</v>
      </c>
      <c r="ET75" s="1">
        <v>70.647773279352194</v>
      </c>
      <c r="EU75" s="1">
        <v>73.152965660769993</v>
      </c>
      <c r="EV75" s="1">
        <v>77.373974208675193</v>
      </c>
      <c r="EW75" s="1">
        <v>0</v>
      </c>
      <c r="EX75" s="1">
        <v>0</v>
      </c>
      <c r="EY75" s="1">
        <v>0</v>
      </c>
      <c r="EZ75" s="1">
        <v>0</v>
      </c>
    </row>
    <row r="76" spans="1:156" ht="15">
      <c r="A76" s="11" t="s">
        <v>133</v>
      </c>
      <c r="B76" s="1" t="s">
        <v>608</v>
      </c>
      <c r="C76" s="11" t="s">
        <v>553</v>
      </c>
      <c r="D76" s="1">
        <v>50.429345695468101</v>
      </c>
      <c r="E76" s="1">
        <v>47.070425294356397</v>
      </c>
      <c r="F76" s="1">
        <v>0</v>
      </c>
      <c r="G76" s="1">
        <v>48.660714285714199</v>
      </c>
      <c r="H76" s="1">
        <v>48.5</v>
      </c>
      <c r="I76" s="1">
        <v>38.235294117647101</v>
      </c>
      <c r="J76" s="1">
        <v>15.0793650793651</v>
      </c>
      <c r="K76" s="1">
        <v>17.213114754098299</v>
      </c>
      <c r="L76" s="1">
        <v>15.5737704918032</v>
      </c>
      <c r="M76" s="1">
        <v>15.8333333333333</v>
      </c>
      <c r="N76" s="1">
        <v>13.157894736842101</v>
      </c>
      <c r="O76" s="1">
        <v>14.130434782608599</v>
      </c>
      <c r="P76" s="1">
        <v>12.790697674418601</v>
      </c>
      <c r="Q76" s="1">
        <v>14.864864864864799</v>
      </c>
      <c r="R76" s="1">
        <v>21.875</v>
      </c>
      <c r="S76" s="1">
        <v>26.5625</v>
      </c>
      <c r="T76" s="1">
        <v>27.7777777777777</v>
      </c>
      <c r="U76" s="1">
        <v>0</v>
      </c>
      <c r="V76" s="1">
        <v>33.928571428571402</v>
      </c>
      <c r="W76" s="1">
        <v>31</v>
      </c>
      <c r="X76" s="1">
        <v>26.470588235294102</v>
      </c>
      <c r="Y76" s="1">
        <v>14.285714285714199</v>
      </c>
      <c r="Z76" s="1">
        <v>18.032786885245901</v>
      </c>
      <c r="AA76" s="1">
        <v>18.8524590163934</v>
      </c>
      <c r="AB76" s="1">
        <v>20</v>
      </c>
      <c r="AC76" s="1">
        <v>8.7719298245614006</v>
      </c>
      <c r="AD76" s="1">
        <v>10.869565217391299</v>
      </c>
      <c r="AE76" s="1">
        <v>11.6279069767441</v>
      </c>
      <c r="AF76" s="1">
        <v>12.162162162162099</v>
      </c>
      <c r="AG76" s="1">
        <v>28.125</v>
      </c>
      <c r="AH76" s="1">
        <v>28.125</v>
      </c>
      <c r="AI76" s="1">
        <v>27.7777777777777</v>
      </c>
      <c r="AJ76" s="1">
        <v>0</v>
      </c>
      <c r="AK76" s="1">
        <v>32.589285714285701</v>
      </c>
      <c r="AL76" s="1">
        <v>33</v>
      </c>
      <c r="AM76" s="1">
        <v>33.529411764705799</v>
      </c>
      <c r="AN76" s="1">
        <v>28.571428571428498</v>
      </c>
      <c r="AO76" s="1">
        <v>30.327868852459002</v>
      </c>
      <c r="AP76" s="1">
        <v>29.5081967213114</v>
      </c>
      <c r="AQ76" s="1">
        <v>36.6666666666666</v>
      </c>
      <c r="AR76" s="1">
        <v>39.473684210526301</v>
      </c>
      <c r="AS76" s="1">
        <v>40.2173913043478</v>
      </c>
      <c r="AT76" s="1">
        <v>41.860465116279101</v>
      </c>
      <c r="AU76" s="1">
        <v>47.297297297297199</v>
      </c>
      <c r="AV76" s="1">
        <v>50</v>
      </c>
      <c r="AW76" s="1">
        <v>50</v>
      </c>
      <c r="AX76" s="1">
        <v>50</v>
      </c>
      <c r="AY76" s="1">
        <v>0</v>
      </c>
      <c r="AZ76" s="1">
        <v>36.160714285714199</v>
      </c>
      <c r="BA76" s="1">
        <v>28.5</v>
      </c>
      <c r="BB76" s="1">
        <v>37.058823529411697</v>
      </c>
      <c r="BC76" s="1">
        <v>21.428571428571399</v>
      </c>
      <c r="BD76" s="1">
        <v>28.688524590163901</v>
      </c>
      <c r="BE76" s="1">
        <v>33.6065573770491</v>
      </c>
      <c r="BF76" s="1">
        <v>32.5</v>
      </c>
      <c r="BG76" s="1">
        <v>32.456140350877099</v>
      </c>
      <c r="BH76" s="1">
        <v>23.9130434782608</v>
      </c>
      <c r="BI76" s="1">
        <v>36.046511627906902</v>
      </c>
      <c r="BJ76" s="1">
        <v>41.891891891891802</v>
      </c>
      <c r="BK76" s="1">
        <v>64.0625</v>
      </c>
      <c r="BL76" s="1">
        <v>73.4375</v>
      </c>
      <c r="BM76" s="1">
        <v>83.3333333333333</v>
      </c>
      <c r="BN76" s="1">
        <v>0</v>
      </c>
      <c r="BO76" s="1">
        <v>26.785714285714199</v>
      </c>
      <c r="BP76" s="1">
        <v>27.5</v>
      </c>
      <c r="BQ76" s="1">
        <v>29.411764705882302</v>
      </c>
      <c r="BR76" s="1">
        <v>27.7777777777777</v>
      </c>
      <c r="BS76" s="1">
        <v>29.5081967213114</v>
      </c>
      <c r="BT76" s="1">
        <v>31.967213114754099</v>
      </c>
      <c r="BU76" s="1">
        <v>34.1666666666666</v>
      </c>
      <c r="BV76" s="1">
        <v>36.842105263157798</v>
      </c>
      <c r="BW76" s="1">
        <v>36.956521739130402</v>
      </c>
      <c r="BX76" s="1">
        <v>38.3720930232558</v>
      </c>
      <c r="BY76" s="1">
        <v>41.891891891891802</v>
      </c>
      <c r="BZ76" s="1">
        <v>46.875</v>
      </c>
      <c r="CA76" s="1">
        <v>46.875</v>
      </c>
      <c r="CB76" s="1">
        <v>44.4444444444444</v>
      </c>
      <c r="CC76" s="1">
        <v>0</v>
      </c>
      <c r="CD76" s="1">
        <v>89.285714285714207</v>
      </c>
      <c r="CE76" s="1">
        <v>88.5</v>
      </c>
      <c r="CF76" s="1">
        <v>87.058823529411697</v>
      </c>
      <c r="CG76" s="1">
        <v>92.063492063492006</v>
      </c>
      <c r="CH76" s="1">
        <v>91.8032786885245</v>
      </c>
      <c r="CI76" s="1">
        <v>90.983606557377001</v>
      </c>
      <c r="CJ76" s="1">
        <v>78.3333333333333</v>
      </c>
      <c r="CK76" s="1">
        <v>38.5964912280701</v>
      </c>
      <c r="CL76" s="1">
        <v>40.2173913043478</v>
      </c>
      <c r="CM76" s="1">
        <v>43.023255813953398</v>
      </c>
      <c r="CN76" s="1">
        <v>31.081081081081098</v>
      </c>
      <c r="CO76" s="1">
        <v>12.5</v>
      </c>
      <c r="CP76" s="1">
        <v>25</v>
      </c>
      <c r="CQ76" s="1">
        <v>51.851851851851798</v>
      </c>
      <c r="CR76" s="1">
        <v>0</v>
      </c>
      <c r="CS76" s="1">
        <v>95.982142857142804</v>
      </c>
      <c r="CT76" s="1">
        <v>94.5</v>
      </c>
      <c r="CU76" s="1">
        <v>92.352941176470495</v>
      </c>
      <c r="CV76" s="1">
        <v>89.682539682539598</v>
      </c>
      <c r="CW76" s="1">
        <v>68.032786885245898</v>
      </c>
      <c r="CX76" s="1">
        <v>68.852459016393396</v>
      </c>
      <c r="CY76" s="1">
        <v>65.8333333333333</v>
      </c>
      <c r="CZ76" s="1">
        <v>12.2807017543859</v>
      </c>
      <c r="DA76" s="1">
        <v>15.2173913043478</v>
      </c>
      <c r="DB76" s="1">
        <v>15.116279069767399</v>
      </c>
      <c r="DC76" s="1">
        <v>22.972972972972901</v>
      </c>
      <c r="DD76" s="1">
        <v>32.8125</v>
      </c>
      <c r="DE76" s="1">
        <v>29.6875</v>
      </c>
      <c r="DF76" s="1">
        <v>72.2222222222222</v>
      </c>
      <c r="DG76" s="1">
        <v>0</v>
      </c>
      <c r="DH76" s="1">
        <v>61.7819246249542</v>
      </c>
      <c r="DI76" s="1">
        <v>64.291514413317103</v>
      </c>
      <c r="DJ76" s="1">
        <v>44.105450236966803</v>
      </c>
      <c r="DK76" s="1">
        <v>28.921078921078902</v>
      </c>
      <c r="DL76" s="1">
        <v>33.7892603850051</v>
      </c>
      <c r="DM76" s="1">
        <v>29.033915724563201</v>
      </c>
      <c r="DN76" s="1">
        <v>20.543032786885199</v>
      </c>
      <c r="DO76" s="1">
        <v>13.714574898785401</v>
      </c>
      <c r="DP76" s="1">
        <v>11.0822060353798</v>
      </c>
      <c r="DQ76" s="1">
        <v>8.8511137162954192</v>
      </c>
      <c r="DR76" s="1">
        <v>3.19465081723625</v>
      </c>
      <c r="DS76" s="1">
        <v>50.227272727272698</v>
      </c>
      <c r="DT76" s="1">
        <v>9.6358118361153196</v>
      </c>
      <c r="DU76" s="1">
        <v>32.796610169491501</v>
      </c>
      <c r="DV76" s="1">
        <v>0</v>
      </c>
      <c r="DW76" s="1">
        <v>18.898646176362899</v>
      </c>
      <c r="DX76" s="1">
        <v>12.7689809175801</v>
      </c>
      <c r="DY76" s="1">
        <v>18.75</v>
      </c>
      <c r="DZ76" s="1">
        <v>23.926073926073901</v>
      </c>
      <c r="EA76" s="1">
        <v>20.8206686930091</v>
      </c>
      <c r="EB76" s="1">
        <v>32.014388489208599</v>
      </c>
      <c r="EC76" s="1">
        <v>43.596311475409799</v>
      </c>
      <c r="ED76" s="1">
        <v>18.775303643724602</v>
      </c>
      <c r="EE76" s="1">
        <v>33.975026014568101</v>
      </c>
      <c r="EF76" s="1">
        <v>44.841735052754899</v>
      </c>
      <c r="EG76" s="1">
        <v>55.0520059435364</v>
      </c>
      <c r="EH76" s="1">
        <v>53.409090909090899</v>
      </c>
      <c r="EI76" s="1">
        <v>57.283763277693403</v>
      </c>
      <c r="EJ76" s="1">
        <v>65.169491525423695</v>
      </c>
      <c r="EK76" s="1">
        <v>0</v>
      </c>
      <c r="EL76" s="1">
        <v>74.643249176728801</v>
      </c>
      <c r="EM76" s="1">
        <v>35.749086479902502</v>
      </c>
      <c r="EN76" s="1">
        <v>30.924170616113699</v>
      </c>
      <c r="EO76" s="1">
        <v>22.0779220779221</v>
      </c>
      <c r="EP76" s="1">
        <v>21.681864235055698</v>
      </c>
      <c r="EQ76" s="1">
        <v>21.891058581706101</v>
      </c>
      <c r="ER76" s="1">
        <v>25.819672131147499</v>
      </c>
      <c r="ES76" s="1">
        <v>2.6821862348178098</v>
      </c>
      <c r="ET76" s="1">
        <v>3.38189386056191</v>
      </c>
      <c r="EU76" s="1">
        <v>9.3200468933177003</v>
      </c>
      <c r="EV76" s="1">
        <v>18.4992570579494</v>
      </c>
      <c r="EW76" s="1">
        <v>38.939393939393902</v>
      </c>
      <c r="EX76" s="1">
        <v>40.819423368740502</v>
      </c>
      <c r="EY76" s="1">
        <v>41.610169491525397</v>
      </c>
      <c r="EZ76" s="1">
        <v>0</v>
      </c>
    </row>
    <row r="77" spans="1:156" ht="15">
      <c r="A77" s="11" t="s">
        <v>134</v>
      </c>
      <c r="B77" s="1" t="s">
        <v>609</v>
      </c>
      <c r="C77" s="11" t="s">
        <v>537</v>
      </c>
      <c r="D77" s="1">
        <v>25.378882820443401</v>
      </c>
      <c r="E77" s="1">
        <v>24.757510357281902</v>
      </c>
      <c r="F77" s="1">
        <v>0</v>
      </c>
      <c r="G77" s="1">
        <v>26.265822784810101</v>
      </c>
      <c r="H77" s="1">
        <v>28.709677419354801</v>
      </c>
      <c r="I77" s="1">
        <v>25.172413793103399</v>
      </c>
      <c r="J77" s="1">
        <v>21.428571428571399</v>
      </c>
      <c r="K77" s="1">
        <v>21.491228070175399</v>
      </c>
      <c r="L77" s="1">
        <v>18.303571428571399</v>
      </c>
      <c r="M77" s="1">
        <v>20.093457943925198</v>
      </c>
      <c r="N77" s="1">
        <v>16.176470588235201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20.253164556961998</v>
      </c>
      <c r="W77" s="1">
        <v>22.258064516129</v>
      </c>
      <c r="X77" s="1">
        <v>21.034482758620602</v>
      </c>
      <c r="Y77" s="1">
        <v>19.172932330827098</v>
      </c>
      <c r="Z77" s="1">
        <v>20.175438596491201</v>
      </c>
      <c r="AA77" s="1">
        <v>18.303571428571399</v>
      </c>
      <c r="AB77" s="1">
        <v>16.822429906541998</v>
      </c>
      <c r="AC77" s="1">
        <v>15.1960784313725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40.8227848101265</v>
      </c>
      <c r="AL77" s="1">
        <v>40.967741935483801</v>
      </c>
      <c r="AM77" s="1">
        <v>41.034482758620598</v>
      </c>
      <c r="AN77" s="1">
        <v>40.601503759398398</v>
      </c>
      <c r="AO77" s="1">
        <v>42.105263157894697</v>
      </c>
      <c r="AP77" s="1">
        <v>43.303571428571402</v>
      </c>
      <c r="AQ77" s="1">
        <v>42.990654205607399</v>
      </c>
      <c r="AR77" s="1">
        <v>44.117647058823501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76.265822784810098</v>
      </c>
      <c r="BA77" s="1">
        <v>82.258064516128997</v>
      </c>
      <c r="BB77" s="1">
        <v>59.655172413793103</v>
      </c>
      <c r="BC77" s="1">
        <v>23.684210526315699</v>
      </c>
      <c r="BD77" s="1">
        <v>39.035087719298197</v>
      </c>
      <c r="BE77" s="1">
        <v>41.517857142857103</v>
      </c>
      <c r="BF77" s="1">
        <v>44.392523364485903</v>
      </c>
      <c r="BG77" s="1">
        <v>39.705882352941103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0</v>
      </c>
      <c r="BO77" s="1">
        <v>26.582278481012601</v>
      </c>
      <c r="BP77" s="1">
        <v>30</v>
      </c>
      <c r="BQ77" s="1">
        <v>30.344827586206801</v>
      </c>
      <c r="BR77" s="1">
        <v>30.827067669172902</v>
      </c>
      <c r="BS77" s="1">
        <v>30.2631578947368</v>
      </c>
      <c r="BT77" s="1">
        <v>32.142857142857103</v>
      </c>
      <c r="BU77" s="1">
        <v>32.710280373831701</v>
      </c>
      <c r="BV77" s="1">
        <v>33.823529411764703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72.468354430379705</v>
      </c>
      <c r="CE77" s="1">
        <v>95.483870967741893</v>
      </c>
      <c r="CF77" s="1">
        <v>93.448275862068897</v>
      </c>
      <c r="CG77" s="1">
        <v>69.924812030075103</v>
      </c>
      <c r="CH77" s="1">
        <v>75.438596491228097</v>
      </c>
      <c r="CI77" s="1">
        <v>58.482142857142797</v>
      </c>
      <c r="CJ77" s="1">
        <v>57.009345794392502</v>
      </c>
      <c r="CK77" s="1">
        <v>58.3333333333333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44.303797468354396</v>
      </c>
      <c r="CT77" s="1">
        <v>45.806451612903203</v>
      </c>
      <c r="CU77" s="1">
        <v>44.827586206896498</v>
      </c>
      <c r="CV77" s="1">
        <v>47.368421052631497</v>
      </c>
      <c r="CW77" s="1">
        <v>12.719298245614</v>
      </c>
      <c r="CX77" s="1">
        <v>15.1785714285714</v>
      </c>
      <c r="CY77" s="1">
        <v>15.420560747663499</v>
      </c>
      <c r="CZ77" s="1">
        <v>16.176470588235201</v>
      </c>
      <c r="DA77" s="1">
        <v>0</v>
      </c>
      <c r="DB77" s="1">
        <v>0</v>
      </c>
      <c r="DC77" s="1">
        <v>0</v>
      </c>
      <c r="DD77" s="1">
        <v>0</v>
      </c>
      <c r="DE77" s="1">
        <v>0</v>
      </c>
      <c r="DF77" s="1">
        <v>0</v>
      </c>
      <c r="DG77" s="1">
        <v>0</v>
      </c>
      <c r="DH77" s="1">
        <v>45.154753131908599</v>
      </c>
      <c r="DI77" s="1">
        <v>34.120014635931199</v>
      </c>
      <c r="DJ77" s="1">
        <v>21.416971173365798</v>
      </c>
      <c r="DK77" s="1">
        <v>18.690758293838801</v>
      </c>
      <c r="DL77" s="1">
        <v>3.3466533466533401</v>
      </c>
      <c r="DM77" s="1">
        <v>0.96251266464032403</v>
      </c>
      <c r="DN77" s="1">
        <v>0.56526207605344203</v>
      </c>
      <c r="DO77" s="1">
        <v>1.58811475409836</v>
      </c>
      <c r="DP77" s="1">
        <v>0</v>
      </c>
      <c r="DQ77" s="1">
        <v>0</v>
      </c>
      <c r="DR77" s="1">
        <v>0</v>
      </c>
      <c r="DS77" s="1">
        <v>0</v>
      </c>
      <c r="DT77" s="1">
        <v>0</v>
      </c>
      <c r="DU77" s="1">
        <v>0</v>
      </c>
      <c r="DV77" s="1">
        <v>0</v>
      </c>
      <c r="DW77" s="1">
        <v>2.6344878408253498</v>
      </c>
      <c r="DX77" s="1">
        <v>2.3234540797658201</v>
      </c>
      <c r="DY77" s="1">
        <v>2.3345513601299199</v>
      </c>
      <c r="DZ77" s="1">
        <v>58.678909952606602</v>
      </c>
      <c r="EA77" s="1">
        <v>72.577422577422496</v>
      </c>
      <c r="EB77" s="1">
        <v>77.304964539007102</v>
      </c>
      <c r="EC77" s="1">
        <v>94.295991778006098</v>
      </c>
      <c r="ED77" s="1">
        <v>96.055327868852402</v>
      </c>
      <c r="EE77" s="1">
        <v>0</v>
      </c>
      <c r="EF77" s="1">
        <v>0</v>
      </c>
      <c r="EG77" s="1">
        <v>0</v>
      </c>
      <c r="EH77" s="1">
        <v>0</v>
      </c>
      <c r="EI77" s="1">
        <v>0</v>
      </c>
      <c r="EJ77" s="1">
        <v>0</v>
      </c>
      <c r="EK77" s="1">
        <v>0</v>
      </c>
      <c r="EL77" s="1">
        <v>35.519528371407503</v>
      </c>
      <c r="EM77" s="1">
        <v>36.2056348335162</v>
      </c>
      <c r="EN77" s="1">
        <v>35.749086479902502</v>
      </c>
      <c r="EO77" s="1">
        <v>30.924170616113699</v>
      </c>
      <c r="EP77" s="1">
        <v>22.0779220779221</v>
      </c>
      <c r="EQ77" s="1">
        <v>21.681864235055698</v>
      </c>
      <c r="ER77" s="1">
        <v>21.891058581706101</v>
      </c>
      <c r="ES77" s="1">
        <v>25.819672131147499</v>
      </c>
      <c r="ET77" s="1">
        <v>0</v>
      </c>
      <c r="EU77" s="1">
        <v>0</v>
      </c>
      <c r="EV77" s="1">
        <v>0</v>
      </c>
      <c r="EW77" s="1">
        <v>0</v>
      </c>
      <c r="EX77" s="1">
        <v>0</v>
      </c>
      <c r="EY77" s="1">
        <v>0</v>
      </c>
      <c r="EZ77" s="1">
        <v>0</v>
      </c>
    </row>
    <row r="78" spans="1:156" ht="15">
      <c r="A78" s="11" t="s">
        <v>136</v>
      </c>
      <c r="B78" s="1" t="s">
        <v>610</v>
      </c>
      <c r="C78" s="11" t="s">
        <v>528</v>
      </c>
      <c r="D78" s="1">
        <v>51.354199814095203</v>
      </c>
      <c r="E78" s="1">
        <v>88.289604026665899</v>
      </c>
      <c r="F78" s="1">
        <v>0</v>
      </c>
      <c r="G78" s="1">
        <v>85.795454545454504</v>
      </c>
      <c r="H78" s="1">
        <v>84.756097560975604</v>
      </c>
      <c r="I78" s="1">
        <v>77.564102564102498</v>
      </c>
      <c r="J78" s="1">
        <v>80.147058823529406</v>
      </c>
      <c r="K78" s="1">
        <v>70.535714285714207</v>
      </c>
      <c r="L78" s="1">
        <v>68.181818181818102</v>
      </c>
      <c r="M78" s="1">
        <v>70.192307692307594</v>
      </c>
      <c r="N78" s="1">
        <v>66.326530612244795</v>
      </c>
      <c r="O78" s="1">
        <v>65.625</v>
      </c>
      <c r="P78" s="1">
        <v>70.930232558139494</v>
      </c>
      <c r="Q78" s="1">
        <v>59.7222222222222</v>
      </c>
      <c r="R78" s="1">
        <v>51.6666666666666</v>
      </c>
      <c r="S78" s="1">
        <v>58.928571428571402</v>
      </c>
      <c r="T78" s="1">
        <v>69.642857142857096</v>
      </c>
      <c r="U78" s="1">
        <v>54.761904761904702</v>
      </c>
      <c r="V78" s="1">
        <v>98.295454545454504</v>
      </c>
      <c r="W78" s="1">
        <v>96.951219512195095</v>
      </c>
      <c r="X78" s="1">
        <v>99.358974358974294</v>
      </c>
      <c r="Y78" s="1">
        <v>93.382352941176407</v>
      </c>
      <c r="Z78" s="1">
        <v>95.535714285714207</v>
      </c>
      <c r="AA78" s="1">
        <v>99.090909090909093</v>
      </c>
      <c r="AB78" s="1">
        <v>95.192307692307594</v>
      </c>
      <c r="AC78" s="1">
        <v>98.979591836734599</v>
      </c>
      <c r="AD78" s="1">
        <v>94.7916666666666</v>
      </c>
      <c r="AE78" s="1">
        <v>91.860465116279101</v>
      </c>
      <c r="AF78" s="1">
        <v>95.8333333333333</v>
      </c>
      <c r="AG78" s="1">
        <v>88.3333333333333</v>
      </c>
      <c r="AH78" s="1">
        <v>44.642857142857103</v>
      </c>
      <c r="AI78" s="1">
        <v>58.928571428571402</v>
      </c>
      <c r="AJ78" s="1">
        <v>59.523809523809497</v>
      </c>
      <c r="AK78" s="1">
        <v>64.772727272727195</v>
      </c>
      <c r="AL78" s="1">
        <v>65.243902439024296</v>
      </c>
      <c r="AM78" s="1">
        <v>69.871794871794805</v>
      </c>
      <c r="AN78" s="1">
        <v>70.588235294117595</v>
      </c>
      <c r="AO78" s="1">
        <v>69.642857142857096</v>
      </c>
      <c r="AP78" s="1">
        <v>68.181818181818102</v>
      </c>
      <c r="AQ78" s="1">
        <v>67.307692307692307</v>
      </c>
      <c r="AR78" s="1">
        <v>69.387755102040799</v>
      </c>
      <c r="AS78" s="1">
        <v>71.875</v>
      </c>
      <c r="AT78" s="1">
        <v>67.441860465116207</v>
      </c>
      <c r="AU78" s="1">
        <v>34.7222222222222</v>
      </c>
      <c r="AV78" s="1">
        <v>53.3333333333333</v>
      </c>
      <c r="AW78" s="1">
        <v>21.428571428571399</v>
      </c>
      <c r="AX78" s="1">
        <v>17.857142857142801</v>
      </c>
      <c r="AY78" s="1">
        <v>64.285714285714207</v>
      </c>
      <c r="AZ78" s="1">
        <v>77.840909090909093</v>
      </c>
      <c r="BA78" s="1">
        <v>79.878048780487802</v>
      </c>
      <c r="BB78" s="1">
        <v>71.153846153846104</v>
      </c>
      <c r="BC78" s="1">
        <v>75.735294117647001</v>
      </c>
      <c r="BD78" s="1">
        <v>74.107142857142804</v>
      </c>
      <c r="BE78" s="1">
        <v>64.545454545454504</v>
      </c>
      <c r="BF78" s="1">
        <v>58.653846153846096</v>
      </c>
      <c r="BG78" s="1">
        <v>64.285714285714207</v>
      </c>
      <c r="BH78" s="1">
        <v>69.7916666666666</v>
      </c>
      <c r="BI78" s="1">
        <v>59.302325581395301</v>
      </c>
      <c r="BJ78" s="1">
        <v>70.8333333333333</v>
      </c>
      <c r="BK78" s="1">
        <v>55</v>
      </c>
      <c r="BL78" s="1">
        <v>19.6428571428571</v>
      </c>
      <c r="BM78" s="1">
        <v>8.9285714285714199</v>
      </c>
      <c r="BN78" s="1">
        <v>54.761904761904702</v>
      </c>
      <c r="BO78" s="1">
        <v>94.886363636363598</v>
      </c>
      <c r="BP78" s="1">
        <v>95.121951219512098</v>
      </c>
      <c r="BQ78" s="1">
        <v>89.743589743589695</v>
      </c>
      <c r="BR78" s="1">
        <v>90.441176470588204</v>
      </c>
      <c r="BS78" s="1">
        <v>66.071428571428498</v>
      </c>
      <c r="BT78" s="1">
        <v>68.181818181818102</v>
      </c>
      <c r="BU78" s="1">
        <v>69.230769230769198</v>
      </c>
      <c r="BV78" s="1">
        <v>74.489795918367307</v>
      </c>
      <c r="BW78" s="1">
        <v>80.2083333333333</v>
      </c>
      <c r="BX78" s="1">
        <v>82.558139534883693</v>
      </c>
      <c r="BY78" s="1">
        <v>83.3333333333333</v>
      </c>
      <c r="BZ78" s="1">
        <v>78.3333333333333</v>
      </c>
      <c r="CA78" s="1">
        <v>82.142857142857096</v>
      </c>
      <c r="CB78" s="1">
        <v>83.928571428571402</v>
      </c>
      <c r="CC78" s="1">
        <v>80.952380952380906</v>
      </c>
      <c r="CD78" s="1">
        <v>98.295454545454504</v>
      </c>
      <c r="CE78" s="1">
        <v>98.170731707317103</v>
      </c>
      <c r="CF78" s="1">
        <v>96.794871794871796</v>
      </c>
      <c r="CG78" s="1">
        <v>94.852941176470495</v>
      </c>
      <c r="CH78" s="1">
        <v>91.964285714285694</v>
      </c>
      <c r="CI78" s="1">
        <v>99.090909090909093</v>
      </c>
      <c r="CJ78" s="1">
        <v>95.192307692307594</v>
      </c>
      <c r="CK78" s="1">
        <v>96.938775510204096</v>
      </c>
      <c r="CL78" s="1">
        <v>80.2083333333333</v>
      </c>
      <c r="CM78" s="1">
        <v>80.232558139534802</v>
      </c>
      <c r="CN78" s="1">
        <v>56.9444444444444</v>
      </c>
      <c r="CO78" s="1">
        <v>61.6666666666666</v>
      </c>
      <c r="CP78" s="1">
        <v>73.214285714285694</v>
      </c>
      <c r="CQ78" s="1">
        <v>91.071428571428498</v>
      </c>
      <c r="CR78" s="1">
        <v>97.619047619047606</v>
      </c>
      <c r="CS78" s="1">
        <v>89.772727272727195</v>
      </c>
      <c r="CT78" s="1">
        <v>90.8536585365853</v>
      </c>
      <c r="CU78" s="1">
        <v>91.6666666666666</v>
      </c>
      <c r="CV78" s="1">
        <v>88.970588235294102</v>
      </c>
      <c r="CW78" s="1">
        <v>88.392857142857096</v>
      </c>
      <c r="CX78" s="1">
        <v>87.272727272727195</v>
      </c>
      <c r="CY78" s="1">
        <v>86.538461538461505</v>
      </c>
      <c r="CZ78" s="1">
        <v>88.775510204081598</v>
      </c>
      <c r="DA78" s="1">
        <v>89.5833333333333</v>
      </c>
      <c r="DB78" s="1">
        <v>97.674418604651095</v>
      </c>
      <c r="DC78" s="1">
        <v>98.6111111111111</v>
      </c>
      <c r="DD78" s="1">
        <v>85</v>
      </c>
      <c r="DE78" s="1">
        <v>23.214285714285701</v>
      </c>
      <c r="DF78" s="1">
        <v>25</v>
      </c>
      <c r="DG78" s="1">
        <v>64.285714285714207</v>
      </c>
      <c r="DH78" s="1">
        <v>89.627855563743495</v>
      </c>
      <c r="DI78" s="1">
        <v>99.579216977680204</v>
      </c>
      <c r="DJ78" s="1">
        <v>99.695493300852604</v>
      </c>
      <c r="DK78" s="1">
        <v>92.742890995260595</v>
      </c>
      <c r="DL78" s="1">
        <v>88.661338661338604</v>
      </c>
      <c r="DM78" s="1">
        <v>99.949341438703101</v>
      </c>
      <c r="DN78" s="1">
        <v>99.845837615621704</v>
      </c>
      <c r="DO78" s="1">
        <v>99.948770491803202</v>
      </c>
      <c r="DP78" s="1">
        <v>99.645748987854205</v>
      </c>
      <c r="DQ78" s="1">
        <v>99.843912591050895</v>
      </c>
      <c r="DR78" s="1">
        <v>98.300117233294202</v>
      </c>
      <c r="DS78" s="1">
        <v>97.251114413075697</v>
      </c>
      <c r="DT78" s="1">
        <v>89.469696969696898</v>
      </c>
      <c r="DU78" s="1">
        <v>93.247344461305005</v>
      </c>
      <c r="DV78" s="1">
        <v>95.847457627118601</v>
      </c>
      <c r="DW78" s="1">
        <v>80.379513633014</v>
      </c>
      <c r="DX78" s="1">
        <v>80.991584339553597</v>
      </c>
      <c r="DY78" s="1">
        <v>69.447827852212697</v>
      </c>
      <c r="DZ78" s="1">
        <v>72.482227488151594</v>
      </c>
      <c r="EA78" s="1">
        <v>76.573426573426502</v>
      </c>
      <c r="EB78" s="1">
        <v>71.377912867274503</v>
      </c>
      <c r="EC78" s="1">
        <v>81.654676258992794</v>
      </c>
      <c r="ED78" s="1">
        <v>68.186475409836007</v>
      </c>
      <c r="EE78" s="1">
        <v>89.929149797570801</v>
      </c>
      <c r="EF78" s="1">
        <v>80.801248699271497</v>
      </c>
      <c r="EG78" s="1">
        <v>57.854630715123101</v>
      </c>
      <c r="EH78" s="1">
        <v>82.689450222882598</v>
      </c>
      <c r="EI78" s="1">
        <v>88.409090909090907</v>
      </c>
      <c r="EJ78" s="1">
        <v>92.640364188163801</v>
      </c>
      <c r="EK78" s="1">
        <v>57.881355932203299</v>
      </c>
      <c r="EL78" s="1">
        <v>99.336772291820196</v>
      </c>
      <c r="EM78" s="1">
        <v>98.079034028540093</v>
      </c>
      <c r="EN78" s="1">
        <v>98.233861144945095</v>
      </c>
      <c r="EO78" s="1">
        <v>77.784360189573405</v>
      </c>
      <c r="EP78" s="1">
        <v>66.533466533466495</v>
      </c>
      <c r="EQ78" s="1">
        <v>66.6666666666666</v>
      </c>
      <c r="ER78" s="1">
        <v>63.514902363823197</v>
      </c>
      <c r="ES78" s="1">
        <v>70.645491803278603</v>
      </c>
      <c r="ET78" s="1">
        <v>82.995951417004093</v>
      </c>
      <c r="EU78" s="1">
        <v>82.778355879292405</v>
      </c>
      <c r="EV78" s="1">
        <v>81.770222743259097</v>
      </c>
      <c r="EW78" s="1">
        <v>81.277860326894498</v>
      </c>
      <c r="EX78" s="1">
        <v>38.939393939393902</v>
      </c>
      <c r="EY78" s="1">
        <v>40.819423368740502</v>
      </c>
      <c r="EZ78" s="1">
        <v>41.610169491525397</v>
      </c>
    </row>
    <row r="79" spans="1:156" ht="15">
      <c r="A79" s="11" t="s">
        <v>137</v>
      </c>
      <c r="B79" s="1" t="s">
        <v>611</v>
      </c>
      <c r="C79" s="11" t="s">
        <v>528</v>
      </c>
      <c r="D79" s="1">
        <v>82.990081419427696</v>
      </c>
      <c r="E79" s="1">
        <v>82.873469635559701</v>
      </c>
      <c r="F79" s="1">
        <v>0</v>
      </c>
      <c r="G79" s="1">
        <v>93.3734939759036</v>
      </c>
      <c r="H79" s="1">
        <v>94.886363636363598</v>
      </c>
      <c r="I79" s="1">
        <v>95.731707317073102</v>
      </c>
      <c r="J79" s="1">
        <v>99.358974358974294</v>
      </c>
      <c r="K79" s="1">
        <v>99.264705882352899</v>
      </c>
      <c r="L79" s="1">
        <v>99.107142857142804</v>
      </c>
      <c r="M79" s="1">
        <v>99.090909090909093</v>
      </c>
      <c r="N79" s="1">
        <v>99.038461538461505</v>
      </c>
      <c r="O79" s="1">
        <v>88.775510204081598</v>
      </c>
      <c r="P79" s="1">
        <v>92.7083333333333</v>
      </c>
      <c r="Q79" s="1">
        <v>43.023255813953398</v>
      </c>
      <c r="R79" s="1">
        <v>48.6111111111111</v>
      </c>
      <c r="S79" s="1">
        <v>48.3333333333333</v>
      </c>
      <c r="T79" s="1">
        <v>30.357142857142801</v>
      </c>
      <c r="U79" s="1">
        <v>30.357142857142801</v>
      </c>
      <c r="V79" s="1">
        <v>84.939759036144494</v>
      </c>
      <c r="W79" s="1">
        <v>85.795454545454504</v>
      </c>
      <c r="X79" s="1">
        <v>85.975609756097498</v>
      </c>
      <c r="Y79" s="1">
        <v>85.256410256410206</v>
      </c>
      <c r="Z79" s="1">
        <v>83.088235294117595</v>
      </c>
      <c r="AA79" s="1">
        <v>81.25</v>
      </c>
      <c r="AB79" s="1">
        <v>84.545454545454504</v>
      </c>
      <c r="AC79" s="1">
        <v>79.807692307692307</v>
      </c>
      <c r="AD79" s="1">
        <v>82.653061224489804</v>
      </c>
      <c r="AE79" s="1">
        <v>84.375</v>
      </c>
      <c r="AF79" s="1">
        <v>47.674418604651102</v>
      </c>
      <c r="AG79" s="1">
        <v>51.3888888888888</v>
      </c>
      <c r="AH79" s="1">
        <v>51.6666666666666</v>
      </c>
      <c r="AI79" s="1">
        <v>21.428571428571399</v>
      </c>
      <c r="AJ79" s="1">
        <v>26.785714285714199</v>
      </c>
      <c r="AK79" s="1">
        <v>65.060240963855406</v>
      </c>
      <c r="AL79" s="1">
        <v>64.772727272727195</v>
      </c>
      <c r="AM79" s="1">
        <v>65.243902439024296</v>
      </c>
      <c r="AN79" s="1">
        <v>69.871794871794805</v>
      </c>
      <c r="AO79" s="1">
        <v>70.588235294117595</v>
      </c>
      <c r="AP79" s="1">
        <v>69.642857142857096</v>
      </c>
      <c r="AQ79" s="1">
        <v>68.181818181818102</v>
      </c>
      <c r="AR79" s="1">
        <v>67.307692307692307</v>
      </c>
      <c r="AS79" s="1">
        <v>69.387755102040799</v>
      </c>
      <c r="AT79" s="1">
        <v>71.875</v>
      </c>
      <c r="AU79" s="1">
        <v>67.441860465116207</v>
      </c>
      <c r="AV79" s="1">
        <v>79.1666666666666</v>
      </c>
      <c r="AW79" s="1">
        <v>95</v>
      </c>
      <c r="AX79" s="1">
        <v>21.428571428571399</v>
      </c>
      <c r="AY79" s="1">
        <v>58.928571428571402</v>
      </c>
      <c r="AZ79" s="1">
        <v>80.120481927710799</v>
      </c>
      <c r="BA79" s="1">
        <v>85.795454545454504</v>
      </c>
      <c r="BB79" s="1">
        <v>84.756097560975604</v>
      </c>
      <c r="BC79" s="1">
        <v>87.820512820512803</v>
      </c>
      <c r="BD79" s="1">
        <v>72.794117647058798</v>
      </c>
      <c r="BE79" s="1">
        <v>79.464285714285694</v>
      </c>
      <c r="BF79" s="1">
        <v>73.636363636363598</v>
      </c>
      <c r="BG79" s="1">
        <v>66.346153846153797</v>
      </c>
      <c r="BH79" s="1">
        <v>66.326530612244795</v>
      </c>
      <c r="BI79" s="1">
        <v>71.875</v>
      </c>
      <c r="BJ79" s="1">
        <v>68.604651162790702</v>
      </c>
      <c r="BK79" s="1">
        <v>73.6111111111111</v>
      </c>
      <c r="BL79" s="1">
        <v>75</v>
      </c>
      <c r="BM79" s="1">
        <v>33.928571428571402</v>
      </c>
      <c r="BN79" s="1">
        <v>5.3571428571428497</v>
      </c>
      <c r="BO79" s="1">
        <v>93.975903614457806</v>
      </c>
      <c r="BP79" s="1">
        <v>82.386363636363598</v>
      </c>
      <c r="BQ79" s="1">
        <v>84.756097560975604</v>
      </c>
      <c r="BR79" s="1">
        <v>89.743589743589695</v>
      </c>
      <c r="BS79" s="1">
        <v>66.176470588235205</v>
      </c>
      <c r="BT79" s="1">
        <v>66.071428571428498</v>
      </c>
      <c r="BU79" s="1">
        <v>68.181818181818102</v>
      </c>
      <c r="BV79" s="1">
        <v>80.769230769230703</v>
      </c>
      <c r="BW79" s="1">
        <v>61.224489795918302</v>
      </c>
      <c r="BX79" s="1">
        <v>65.625</v>
      </c>
      <c r="BY79" s="1">
        <v>27.906976744186</v>
      </c>
      <c r="BZ79" s="1">
        <v>27.7777777777777</v>
      </c>
      <c r="CA79" s="1">
        <v>30</v>
      </c>
      <c r="CB79" s="1">
        <v>33.928571428571402</v>
      </c>
      <c r="CC79" s="1">
        <v>35.714285714285701</v>
      </c>
      <c r="CD79" s="1">
        <v>90.361445783132496</v>
      </c>
      <c r="CE79" s="1">
        <v>91.477272727272705</v>
      </c>
      <c r="CF79" s="1">
        <v>78.658536585365795</v>
      </c>
      <c r="CG79" s="1">
        <v>90.384615384615302</v>
      </c>
      <c r="CH79" s="1">
        <v>93.382352941176407</v>
      </c>
      <c r="CI79" s="1">
        <v>75.892857142857096</v>
      </c>
      <c r="CJ79" s="1">
        <v>82.727272727272705</v>
      </c>
      <c r="CK79" s="1">
        <v>87.5</v>
      </c>
      <c r="CL79" s="1">
        <v>82.653061224489804</v>
      </c>
      <c r="CM79" s="1">
        <v>78.125</v>
      </c>
      <c r="CN79" s="1">
        <v>77.906976744186096</v>
      </c>
      <c r="CO79" s="1">
        <v>73.6111111111111</v>
      </c>
      <c r="CP79" s="1">
        <v>81.6666666666666</v>
      </c>
      <c r="CQ79" s="1">
        <v>78.571428571428498</v>
      </c>
      <c r="CR79" s="1">
        <v>50</v>
      </c>
      <c r="CS79" s="1">
        <v>57.831325301204799</v>
      </c>
      <c r="CT79" s="1">
        <v>60.795454545454497</v>
      </c>
      <c r="CU79" s="1">
        <v>63.414634146341399</v>
      </c>
      <c r="CV79" s="1">
        <v>62.820512820512803</v>
      </c>
      <c r="CW79" s="1">
        <v>59.558823529411697</v>
      </c>
      <c r="CX79" s="1">
        <v>59.821428571428498</v>
      </c>
      <c r="CY79" s="1">
        <v>63.636363636363598</v>
      </c>
      <c r="CZ79" s="1">
        <v>57.692307692307601</v>
      </c>
      <c r="DA79" s="1">
        <v>60.2040816326531</v>
      </c>
      <c r="DB79" s="1">
        <v>66.6666666666666</v>
      </c>
      <c r="DC79" s="1">
        <v>66.279069767441797</v>
      </c>
      <c r="DD79" s="1">
        <v>70.8333333333333</v>
      </c>
      <c r="DE79" s="1">
        <v>71.6666666666666</v>
      </c>
      <c r="DF79" s="1">
        <v>58.928571428571402</v>
      </c>
      <c r="DG79" s="1">
        <v>62.5</v>
      </c>
      <c r="DH79" s="1">
        <v>90.52734375</v>
      </c>
      <c r="DI79" s="1">
        <v>84.653647752394903</v>
      </c>
      <c r="DJ79" s="1">
        <v>77.735089645078602</v>
      </c>
      <c r="DK79" s="1">
        <v>75.131952902963803</v>
      </c>
      <c r="DL79" s="1">
        <v>90.136255924170598</v>
      </c>
      <c r="DM79" s="1">
        <v>90.459540459540406</v>
      </c>
      <c r="DN79" s="1">
        <v>87.386018237082098</v>
      </c>
      <c r="DO79" s="1">
        <v>93.165467625899197</v>
      </c>
      <c r="DP79" s="1">
        <v>95.133196721311407</v>
      </c>
      <c r="DQ79" s="1">
        <v>93.168016194331898</v>
      </c>
      <c r="DR79" s="1">
        <v>58.844953173777299</v>
      </c>
      <c r="DS79" s="1">
        <v>54.806565064478299</v>
      </c>
      <c r="DT79" s="1">
        <v>54.160475482912297</v>
      </c>
      <c r="DU79" s="1">
        <v>74.772727272727195</v>
      </c>
      <c r="DV79" s="1">
        <v>97.040971168436997</v>
      </c>
      <c r="DW79" s="1">
        <v>76.62109375</v>
      </c>
      <c r="DX79" s="1">
        <v>77.579218865143702</v>
      </c>
      <c r="DY79" s="1">
        <v>76.381266008049707</v>
      </c>
      <c r="DZ79" s="1">
        <v>83.170929760454698</v>
      </c>
      <c r="EA79" s="1">
        <v>80.183649289099506</v>
      </c>
      <c r="EB79" s="1">
        <v>77.372627372627306</v>
      </c>
      <c r="EC79" s="1">
        <v>85.359675785207699</v>
      </c>
      <c r="ED79" s="1">
        <v>81.140801644398707</v>
      </c>
      <c r="EE79" s="1">
        <v>62.141393442622899</v>
      </c>
      <c r="EF79" s="1">
        <v>89.018218623481701</v>
      </c>
      <c r="EG79" s="1">
        <v>92.0395421436004</v>
      </c>
      <c r="EH79" s="1">
        <v>96.541617819460697</v>
      </c>
      <c r="EI79" s="1">
        <v>98.885586924219893</v>
      </c>
      <c r="EJ79" s="1">
        <v>94.924242424242394</v>
      </c>
      <c r="EK79" s="1">
        <v>83.232169954476404</v>
      </c>
      <c r="EL79" s="1">
        <v>97.6953125</v>
      </c>
      <c r="EM79" s="1">
        <v>97.807663964627807</v>
      </c>
      <c r="EN79" s="1">
        <v>98.079034028540093</v>
      </c>
      <c r="EO79" s="1">
        <v>98.233861144945095</v>
      </c>
      <c r="EP79" s="1">
        <v>97.600710900473899</v>
      </c>
      <c r="EQ79" s="1">
        <v>90.909090909090907</v>
      </c>
      <c r="ER79" s="1">
        <v>90.2228976697061</v>
      </c>
      <c r="ES79" s="1">
        <v>90.339157245632094</v>
      </c>
      <c r="ET79" s="1">
        <v>94.620901639344197</v>
      </c>
      <c r="EU79" s="1">
        <v>76.720647773279296</v>
      </c>
      <c r="EV79" s="1">
        <v>28.876170655567101</v>
      </c>
      <c r="EW79" s="1">
        <v>38.628370457209797</v>
      </c>
      <c r="EX79" s="1">
        <v>18.4992570579494</v>
      </c>
      <c r="EY79" s="1">
        <v>38.939393939393902</v>
      </c>
      <c r="EZ79" s="1">
        <v>40.819423368740502</v>
      </c>
    </row>
    <row r="80" spans="1:156" ht="15">
      <c r="A80" s="11" t="s">
        <v>138</v>
      </c>
      <c r="B80" s="1" t="s">
        <v>612</v>
      </c>
      <c r="C80" s="11" t="s">
        <v>537</v>
      </c>
      <c r="D80" s="1">
        <v>41.7350359831348</v>
      </c>
      <c r="E80" s="1">
        <v>43.914384818762301</v>
      </c>
      <c r="F80" s="1">
        <v>0</v>
      </c>
      <c r="G80" s="1">
        <v>78.164556962025301</v>
      </c>
      <c r="H80" s="1">
        <v>68.064516129032199</v>
      </c>
      <c r="I80" s="1">
        <v>68.620689655172399</v>
      </c>
      <c r="J80" s="1">
        <v>65.037593984962399</v>
      </c>
      <c r="K80" s="1">
        <v>58.3333333333333</v>
      </c>
      <c r="L80" s="1">
        <v>56.696428571428498</v>
      </c>
      <c r="M80" s="1">
        <v>53.738317757009298</v>
      </c>
      <c r="N80" s="1">
        <v>52.450980392156801</v>
      </c>
      <c r="O80" s="1">
        <v>54.5</v>
      </c>
      <c r="P80" s="1">
        <v>51.630434782608603</v>
      </c>
      <c r="Q80" s="1">
        <v>62.345679012345599</v>
      </c>
      <c r="R80" s="1">
        <v>12.5</v>
      </c>
      <c r="S80" s="1">
        <v>33.9743589743589</v>
      </c>
      <c r="T80" s="1">
        <v>39.743589743589702</v>
      </c>
      <c r="U80" s="1">
        <v>38.0597014925373</v>
      </c>
      <c r="V80" s="1">
        <v>92.721518987341696</v>
      </c>
      <c r="W80" s="1">
        <v>92.258064516128997</v>
      </c>
      <c r="X80" s="1">
        <v>92.413793103448199</v>
      </c>
      <c r="Y80" s="1">
        <v>89.473684210526301</v>
      </c>
      <c r="Z80" s="1">
        <v>85.964912280701697</v>
      </c>
      <c r="AA80" s="1">
        <v>80.803571428571402</v>
      </c>
      <c r="AB80" s="1">
        <v>80.841121495327101</v>
      </c>
      <c r="AC80" s="1">
        <v>78.921568627450895</v>
      </c>
      <c r="AD80" s="1">
        <v>79.5</v>
      </c>
      <c r="AE80" s="1">
        <v>79.347826086956502</v>
      </c>
      <c r="AF80" s="1">
        <v>62.962962962962898</v>
      </c>
      <c r="AG80" s="1">
        <v>75.657894736842096</v>
      </c>
      <c r="AH80" s="1">
        <v>37.820512820512803</v>
      </c>
      <c r="AI80" s="1">
        <v>38.461538461538403</v>
      </c>
      <c r="AJ80" s="1">
        <v>35.074626865671597</v>
      </c>
      <c r="AK80" s="1">
        <v>91.772151898734094</v>
      </c>
      <c r="AL80" s="1">
        <v>91.612903225806406</v>
      </c>
      <c r="AM80" s="1">
        <v>91.034482758620598</v>
      </c>
      <c r="AN80" s="1">
        <v>90.601503759398398</v>
      </c>
      <c r="AO80" s="1">
        <v>92.105263157894697</v>
      </c>
      <c r="AP80" s="1">
        <v>43.303571428571402</v>
      </c>
      <c r="AQ80" s="1">
        <v>42.990654205607399</v>
      </c>
      <c r="AR80" s="1">
        <v>44.117647058823501</v>
      </c>
      <c r="AS80" s="1">
        <v>45.5</v>
      </c>
      <c r="AT80" s="1">
        <v>46.739130434782602</v>
      </c>
      <c r="AU80" s="1">
        <v>46.296296296296198</v>
      </c>
      <c r="AV80" s="1">
        <v>50</v>
      </c>
      <c r="AW80" s="1">
        <v>50</v>
      </c>
      <c r="AX80" s="1">
        <v>50</v>
      </c>
      <c r="AY80" s="1">
        <v>50</v>
      </c>
      <c r="AZ80" s="1">
        <v>82.5949367088607</v>
      </c>
      <c r="BA80" s="1">
        <v>77.741935483870904</v>
      </c>
      <c r="BB80" s="1">
        <v>85.862068965517196</v>
      </c>
      <c r="BC80" s="1">
        <v>84.586466165413498</v>
      </c>
      <c r="BD80" s="1">
        <v>94.298245614035096</v>
      </c>
      <c r="BE80" s="1">
        <v>94.196428571428498</v>
      </c>
      <c r="BF80" s="1">
        <v>77.102803738317704</v>
      </c>
      <c r="BG80" s="1">
        <v>92.647058823529406</v>
      </c>
      <c r="BH80" s="1">
        <v>64.5</v>
      </c>
      <c r="BI80" s="1">
        <v>88.586956521739097</v>
      </c>
      <c r="BJ80" s="1">
        <v>88.271604938271594</v>
      </c>
      <c r="BK80" s="1">
        <v>84.868421052631504</v>
      </c>
      <c r="BL80" s="1">
        <v>39.743589743589702</v>
      </c>
      <c r="BM80" s="1">
        <v>40.384615384615302</v>
      </c>
      <c r="BN80" s="1">
        <v>48.507462686567102</v>
      </c>
      <c r="BO80" s="1">
        <v>93.354430379746802</v>
      </c>
      <c r="BP80" s="1">
        <v>95.161290322580598</v>
      </c>
      <c r="BQ80" s="1">
        <v>85.172413793103402</v>
      </c>
      <c r="BR80" s="1">
        <v>74.060150375939799</v>
      </c>
      <c r="BS80" s="1">
        <v>74.561403508771903</v>
      </c>
      <c r="BT80" s="1">
        <v>32.142857142857103</v>
      </c>
      <c r="BU80" s="1">
        <v>32.710280373831701</v>
      </c>
      <c r="BV80" s="1">
        <v>33.823529411764703</v>
      </c>
      <c r="BW80" s="1">
        <v>37</v>
      </c>
      <c r="BX80" s="1">
        <v>36.413043478260803</v>
      </c>
      <c r="BY80" s="1">
        <v>38.271604938271601</v>
      </c>
      <c r="BZ80" s="1">
        <v>40.789473684210499</v>
      </c>
      <c r="CA80" s="1">
        <v>46.153846153846096</v>
      </c>
      <c r="CB80" s="1">
        <v>46.153846153846096</v>
      </c>
      <c r="CC80" s="1">
        <v>47.014925373134297</v>
      </c>
      <c r="CD80" s="1">
        <v>93.354430379746802</v>
      </c>
      <c r="CE80" s="1">
        <v>98.387096774193495</v>
      </c>
      <c r="CF80" s="1">
        <v>98.275862068965495</v>
      </c>
      <c r="CG80" s="1">
        <v>97.368421052631504</v>
      </c>
      <c r="CH80" s="1">
        <v>99.561403508771903</v>
      </c>
      <c r="CI80" s="1">
        <v>97.767857142857096</v>
      </c>
      <c r="CJ80" s="1">
        <v>89.252336448598101</v>
      </c>
      <c r="CK80" s="1">
        <v>98.529411764705799</v>
      </c>
      <c r="CL80" s="1">
        <v>98.5</v>
      </c>
      <c r="CM80" s="1">
        <v>95.108695652173907</v>
      </c>
      <c r="CN80" s="1">
        <v>99.382716049382694</v>
      </c>
      <c r="CO80" s="1">
        <v>99.342105263157904</v>
      </c>
      <c r="CP80" s="1">
        <v>69.871794871794805</v>
      </c>
      <c r="CQ80" s="1">
        <v>64.743589743589695</v>
      </c>
      <c r="CR80" s="1">
        <v>60.447761194029802</v>
      </c>
      <c r="CS80" s="1">
        <v>44.303797468354396</v>
      </c>
      <c r="CT80" s="1">
        <v>45.806451612903203</v>
      </c>
      <c r="CU80" s="1">
        <v>44.827586206896498</v>
      </c>
      <c r="CV80" s="1">
        <v>47.368421052631497</v>
      </c>
      <c r="CW80" s="1">
        <v>49.561403508771903</v>
      </c>
      <c r="CX80" s="1">
        <v>52.232142857142797</v>
      </c>
      <c r="CY80" s="1">
        <v>51.401869158878498</v>
      </c>
      <c r="CZ80" s="1">
        <v>52.450980392156801</v>
      </c>
      <c r="DA80" s="1">
        <v>56.5</v>
      </c>
      <c r="DB80" s="1">
        <v>59.239130434782602</v>
      </c>
      <c r="DC80" s="1">
        <v>62.962962962962898</v>
      </c>
      <c r="DD80" s="1">
        <v>67.105263157894697</v>
      </c>
      <c r="DE80" s="1">
        <v>41.025641025641001</v>
      </c>
      <c r="DF80" s="1">
        <v>42.948717948717899</v>
      </c>
      <c r="DG80" s="1">
        <v>41.791044776119399</v>
      </c>
      <c r="DH80" s="1">
        <v>88.522476050110498</v>
      </c>
      <c r="DI80" s="1">
        <v>68.038785217709403</v>
      </c>
      <c r="DJ80" s="1">
        <v>69.975639464068195</v>
      </c>
      <c r="DK80" s="1">
        <v>50.622037914691902</v>
      </c>
      <c r="DL80" s="1">
        <v>36.313686313686297</v>
      </c>
      <c r="DM80" s="1">
        <v>20.719351570415402</v>
      </c>
      <c r="DN80" s="1">
        <v>18.7564234326824</v>
      </c>
      <c r="DO80" s="1">
        <v>21.9774590163934</v>
      </c>
      <c r="DP80" s="1">
        <v>10.8805668016194</v>
      </c>
      <c r="DQ80" s="1">
        <v>28.043704474505699</v>
      </c>
      <c r="DR80" s="1">
        <v>30.3048065650644</v>
      </c>
      <c r="DS80" s="1">
        <v>2.8974739970282299</v>
      </c>
      <c r="DT80" s="1">
        <v>8.8636363636363598</v>
      </c>
      <c r="DU80" s="1">
        <v>4.9317147192716204</v>
      </c>
      <c r="DV80" s="1">
        <v>27.372881355932201</v>
      </c>
      <c r="DW80" s="1">
        <v>8.8246131171702196</v>
      </c>
      <c r="DX80" s="1">
        <v>7.8485181119648697</v>
      </c>
      <c r="DY80" s="1">
        <v>9.8863174989849707</v>
      </c>
      <c r="DZ80" s="1">
        <v>10.1599526066351</v>
      </c>
      <c r="EA80" s="1">
        <v>8.9410589410589392</v>
      </c>
      <c r="EB80" s="1">
        <v>10.1823708206686</v>
      </c>
      <c r="EC80" s="1">
        <v>2.31243576567317</v>
      </c>
      <c r="ED80" s="1">
        <v>2.1004098360655701</v>
      </c>
      <c r="EE80" s="1">
        <v>3.2894736842105199</v>
      </c>
      <c r="EF80" s="1">
        <v>3.7981269510926099</v>
      </c>
      <c r="EG80" s="1">
        <v>5.2168815943727997</v>
      </c>
      <c r="EH80" s="1">
        <v>24.145616641901899</v>
      </c>
      <c r="EI80" s="1">
        <v>15.6818181818181</v>
      </c>
      <c r="EJ80" s="1">
        <v>19.650986342943799</v>
      </c>
      <c r="EK80" s="1">
        <v>28.898305084745701</v>
      </c>
      <c r="EL80" s="1">
        <v>87.619749447310198</v>
      </c>
      <c r="EM80" s="1">
        <v>88.144895718990099</v>
      </c>
      <c r="EN80" s="1">
        <v>73.771822980105497</v>
      </c>
      <c r="EO80" s="1">
        <v>64.810426540284297</v>
      </c>
      <c r="EP80" s="1">
        <v>58.791208791208703</v>
      </c>
      <c r="EQ80" s="1">
        <v>59.8277608915906</v>
      </c>
      <c r="ER80" s="1">
        <v>59.455292908530303</v>
      </c>
      <c r="ES80" s="1">
        <v>65.983606557377001</v>
      </c>
      <c r="ET80" s="1">
        <v>56.123481781376498</v>
      </c>
      <c r="EU80" s="1">
        <v>71.383975026014497</v>
      </c>
      <c r="EV80" s="1">
        <v>61.313012895662297</v>
      </c>
      <c r="EW80" s="1">
        <v>18.4992570579494</v>
      </c>
      <c r="EX80" s="1">
        <v>38.939393939393902</v>
      </c>
      <c r="EY80" s="1">
        <v>40.819423368740502</v>
      </c>
      <c r="EZ80" s="1">
        <v>41.610169491525397</v>
      </c>
    </row>
    <row r="81" spans="1:156" ht="15">
      <c r="A81" s="11" t="s">
        <v>139</v>
      </c>
      <c r="B81" s="1" t="s">
        <v>613</v>
      </c>
      <c r="C81" s="11" t="s">
        <v>614</v>
      </c>
      <c r="D81" s="1">
        <v>25.136198179979701</v>
      </c>
      <c r="E81" s="1">
        <v>29.4811020139494</v>
      </c>
      <c r="F81" s="1">
        <v>0</v>
      </c>
      <c r="G81" s="1">
        <v>18.3720930232558</v>
      </c>
      <c r="H81" s="1">
        <v>19.329896907216401</v>
      </c>
      <c r="I81" s="1">
        <v>17.6630434782608</v>
      </c>
      <c r="J81" s="1">
        <v>20.588235294117599</v>
      </c>
      <c r="K81" s="1">
        <v>12.719298245614</v>
      </c>
      <c r="L81" s="1">
        <v>12.616822429906501</v>
      </c>
      <c r="M81" s="1">
        <v>13.1067961165048</v>
      </c>
      <c r="N81" s="1">
        <v>13.5416666666666</v>
      </c>
      <c r="O81" s="1">
        <v>15.934065934065901</v>
      </c>
      <c r="P81" s="1">
        <v>18.902439024390201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58.3720930232558</v>
      </c>
      <c r="W81" s="1">
        <v>57.474226804123703</v>
      </c>
      <c r="X81" s="1">
        <v>54.8913043478261</v>
      </c>
      <c r="Y81" s="1">
        <v>67.973856209150298</v>
      </c>
      <c r="Z81" s="1">
        <v>50.438596491228097</v>
      </c>
      <c r="AA81" s="1">
        <v>27.570093457943901</v>
      </c>
      <c r="AB81" s="1">
        <v>26.6990291262135</v>
      </c>
      <c r="AC81" s="1">
        <v>28.125</v>
      </c>
      <c r="AD81" s="1">
        <v>30.219780219780201</v>
      </c>
      <c r="AE81" s="1">
        <v>33.536585365853597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92.325581395348806</v>
      </c>
      <c r="AL81" s="1">
        <v>92.525773195876198</v>
      </c>
      <c r="AM81" s="1">
        <v>91.847826086956502</v>
      </c>
      <c r="AN81" s="1">
        <v>91.176470588235205</v>
      </c>
      <c r="AO81" s="1">
        <v>88.157894736842096</v>
      </c>
      <c r="AP81" s="1">
        <v>88.785046728971906</v>
      </c>
      <c r="AQ81" s="1">
        <v>90.291262135922295</v>
      </c>
      <c r="AR81" s="1">
        <v>90.625</v>
      </c>
      <c r="AS81" s="1">
        <v>90.6593406593406</v>
      </c>
      <c r="AT81" s="1">
        <v>91.463414634146304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34.1860465116279</v>
      </c>
      <c r="BA81" s="1">
        <v>38.917525773195798</v>
      </c>
      <c r="BB81" s="1">
        <v>38.315217391304301</v>
      </c>
      <c r="BC81" s="1">
        <v>40.196078431372499</v>
      </c>
      <c r="BD81" s="1">
        <v>32.017543859649102</v>
      </c>
      <c r="BE81" s="1">
        <v>35.981308411214897</v>
      </c>
      <c r="BF81" s="1">
        <v>39.320388349514502</v>
      </c>
      <c r="BG81" s="1">
        <v>47.3958333333333</v>
      </c>
      <c r="BH81" s="1">
        <v>45.604395604395599</v>
      </c>
      <c r="BI81" s="1">
        <v>40.8536585365853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52.093023255813897</v>
      </c>
      <c r="BP81" s="1">
        <v>59.278350515463899</v>
      </c>
      <c r="BQ81" s="1">
        <v>60.869565217391298</v>
      </c>
      <c r="BR81" s="1">
        <v>65.032679738562095</v>
      </c>
      <c r="BS81" s="1">
        <v>60.087719298245602</v>
      </c>
      <c r="BT81" s="1">
        <v>73.8317757009345</v>
      </c>
      <c r="BU81" s="1">
        <v>76.699029126213503</v>
      </c>
      <c r="BV81" s="1">
        <v>31.25</v>
      </c>
      <c r="BW81" s="1">
        <v>34.065934065934101</v>
      </c>
      <c r="BX81" s="1">
        <v>35.975609756097498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49.0697674418604</v>
      </c>
      <c r="CE81" s="1">
        <v>45.618556701030897</v>
      </c>
      <c r="CF81" s="1">
        <v>46.739130434782602</v>
      </c>
      <c r="CG81" s="1">
        <v>50.980392156862699</v>
      </c>
      <c r="CH81" s="1">
        <v>54.385964912280699</v>
      </c>
      <c r="CI81" s="1">
        <v>61.214953271028001</v>
      </c>
      <c r="CJ81" s="1">
        <v>61.165048543689302</v>
      </c>
      <c r="CK81" s="1">
        <v>63.5416666666666</v>
      </c>
      <c r="CL81" s="1">
        <v>63.736263736263702</v>
      </c>
      <c r="CM81" s="1">
        <v>66.463414634146304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92.325581395348806</v>
      </c>
      <c r="CT81" s="1">
        <v>92.525773195876198</v>
      </c>
      <c r="CU81" s="1">
        <v>91.847826086956502</v>
      </c>
      <c r="CV81" s="1">
        <v>91.503267973856197</v>
      </c>
      <c r="CW81" s="1">
        <v>90.789473684210506</v>
      </c>
      <c r="CX81" s="1">
        <v>75.700934579439206</v>
      </c>
      <c r="CY81" s="1">
        <v>77.669902912621296</v>
      </c>
      <c r="CZ81" s="1">
        <v>79.6875</v>
      </c>
      <c r="DA81" s="1">
        <v>9.8901098901098905</v>
      </c>
      <c r="DB81" s="1">
        <v>8.5365853658536501</v>
      </c>
      <c r="DC81" s="1">
        <v>0</v>
      </c>
      <c r="DD81" s="1">
        <v>0</v>
      </c>
      <c r="DE81" s="1">
        <v>0</v>
      </c>
      <c r="DF81" s="1">
        <v>0</v>
      </c>
      <c r="DG81" s="1">
        <v>0</v>
      </c>
      <c r="DH81" s="1">
        <v>36.238025055268899</v>
      </c>
      <c r="DI81" s="1">
        <v>80.662275887303295</v>
      </c>
      <c r="DJ81" s="1">
        <v>36.885911490052699</v>
      </c>
      <c r="DK81" s="1">
        <v>32.790284360189503</v>
      </c>
      <c r="DL81" s="1">
        <v>28.5214785214785</v>
      </c>
      <c r="DM81" s="1">
        <v>29.331306990881401</v>
      </c>
      <c r="DN81" s="1">
        <v>31.3977389516957</v>
      </c>
      <c r="DO81" s="1">
        <v>20.850409836065499</v>
      </c>
      <c r="DP81" s="1">
        <v>34.463562753036399</v>
      </c>
      <c r="DQ81" s="1">
        <v>31.685744016649299</v>
      </c>
      <c r="DR81" s="1">
        <v>0</v>
      </c>
      <c r="DS81" s="1">
        <v>0</v>
      </c>
      <c r="DT81" s="1">
        <v>0</v>
      </c>
      <c r="DU81" s="1">
        <v>0</v>
      </c>
      <c r="DV81" s="1">
        <v>0</v>
      </c>
      <c r="DW81" s="1">
        <v>38.743551952837102</v>
      </c>
      <c r="DX81" s="1">
        <v>33.754116355653103</v>
      </c>
      <c r="DY81" s="1">
        <v>16.138855054811199</v>
      </c>
      <c r="DZ81" s="1">
        <v>11.1078199052132</v>
      </c>
      <c r="EA81" s="1">
        <v>3.5464535464535398</v>
      </c>
      <c r="EB81" s="1">
        <v>5.1165146909827701</v>
      </c>
      <c r="EC81" s="1">
        <v>24.7173689619732</v>
      </c>
      <c r="ED81" s="1">
        <v>42.264344262295097</v>
      </c>
      <c r="EE81" s="1">
        <v>29.099190283400802</v>
      </c>
      <c r="EF81" s="1">
        <v>13.475546305931299</v>
      </c>
      <c r="EG81" s="1">
        <v>0</v>
      </c>
      <c r="EH81" s="1">
        <v>0</v>
      </c>
      <c r="EI81" s="1">
        <v>0</v>
      </c>
      <c r="EJ81" s="1">
        <v>0</v>
      </c>
      <c r="EK81" s="1">
        <v>0</v>
      </c>
      <c r="EL81" s="1">
        <v>35.519528371407503</v>
      </c>
      <c r="EM81" s="1">
        <v>36.2056348335162</v>
      </c>
      <c r="EN81" s="1">
        <v>35.749086479902502</v>
      </c>
      <c r="EO81" s="1">
        <v>30.924170616113699</v>
      </c>
      <c r="EP81" s="1">
        <v>22.0779220779221</v>
      </c>
      <c r="EQ81" s="1">
        <v>21.681864235055698</v>
      </c>
      <c r="ER81" s="1">
        <v>21.891058581706101</v>
      </c>
      <c r="ES81" s="1">
        <v>25.819672131147499</v>
      </c>
      <c r="ET81" s="1">
        <v>33.350202429149803</v>
      </c>
      <c r="EU81" s="1">
        <v>28.876170655567101</v>
      </c>
      <c r="EV81" s="1">
        <v>0</v>
      </c>
      <c r="EW81" s="1">
        <v>0</v>
      </c>
      <c r="EX81" s="1">
        <v>0</v>
      </c>
      <c r="EY81" s="1">
        <v>0</v>
      </c>
      <c r="EZ81" s="1">
        <v>0</v>
      </c>
    </row>
    <row r="82" spans="1:156" ht="15">
      <c r="A82" s="11" t="s">
        <v>140</v>
      </c>
      <c r="B82" s="1" t="s">
        <v>615</v>
      </c>
      <c r="C82" s="11" t="s">
        <v>528</v>
      </c>
      <c r="D82" s="1">
        <v>74.021495880751402</v>
      </c>
      <c r="E82" s="1">
        <v>75.926218441273306</v>
      </c>
      <c r="F82" s="1">
        <v>0</v>
      </c>
      <c r="G82" s="1">
        <v>70.359281437125702</v>
      </c>
      <c r="H82" s="1">
        <v>65</v>
      </c>
      <c r="I82" s="1">
        <v>73.507462686567095</v>
      </c>
      <c r="J82" s="1">
        <v>66.525423728813493</v>
      </c>
      <c r="K82" s="1">
        <v>61.428571428571402</v>
      </c>
      <c r="L82" s="1">
        <v>66.8316831683168</v>
      </c>
      <c r="M82" s="1">
        <v>62.121212121212103</v>
      </c>
      <c r="N82" s="1">
        <v>67.171717171717106</v>
      </c>
      <c r="O82" s="1">
        <v>65.789473684210506</v>
      </c>
      <c r="P82" s="1">
        <v>58.783783783783697</v>
      </c>
      <c r="Q82" s="1">
        <v>51.538461538461497</v>
      </c>
      <c r="R82" s="1">
        <v>45.535714285714199</v>
      </c>
      <c r="S82" s="1">
        <v>61.320754716981099</v>
      </c>
      <c r="T82" s="1">
        <v>83.962264150943398</v>
      </c>
      <c r="U82" s="1">
        <v>75.641025641025607</v>
      </c>
      <c r="V82" s="1">
        <v>82.934131736526894</v>
      </c>
      <c r="W82" s="1">
        <v>81.6666666666666</v>
      </c>
      <c r="X82" s="1">
        <v>80.970149253731293</v>
      </c>
      <c r="Y82" s="1">
        <v>81.779661016949106</v>
      </c>
      <c r="Z82" s="1">
        <v>84.285714285714207</v>
      </c>
      <c r="AA82" s="1">
        <v>78.712871287128706</v>
      </c>
      <c r="AB82" s="1">
        <v>76.262626262626199</v>
      </c>
      <c r="AC82" s="1">
        <v>73.232323232323196</v>
      </c>
      <c r="AD82" s="1">
        <v>70</v>
      </c>
      <c r="AE82" s="1">
        <v>46.6216216216216</v>
      </c>
      <c r="AF82" s="1">
        <v>48.461538461538403</v>
      </c>
      <c r="AG82" s="1">
        <v>50.892857142857103</v>
      </c>
      <c r="AH82" s="1">
        <v>40.5660377358491</v>
      </c>
      <c r="AI82" s="1">
        <v>45.283018867924497</v>
      </c>
      <c r="AJ82" s="1">
        <v>29.4871794871794</v>
      </c>
      <c r="AK82" s="1">
        <v>42.215568862275397</v>
      </c>
      <c r="AL82" s="1">
        <v>68.3333333333333</v>
      </c>
      <c r="AM82" s="1">
        <v>82.462686567164099</v>
      </c>
      <c r="AN82" s="1">
        <v>82.203389830508399</v>
      </c>
      <c r="AO82" s="1">
        <v>96.6666666666666</v>
      </c>
      <c r="AP82" s="1">
        <v>95.049504950495106</v>
      </c>
      <c r="AQ82" s="1">
        <v>93.434343434343404</v>
      </c>
      <c r="AR82" s="1">
        <v>82.828282828282795</v>
      </c>
      <c r="AS82" s="1">
        <v>82.105263157894697</v>
      </c>
      <c r="AT82" s="1">
        <v>57.4324324324324</v>
      </c>
      <c r="AU82" s="1">
        <v>59.230769230769198</v>
      </c>
      <c r="AV82" s="1">
        <v>30.357142857142801</v>
      </c>
      <c r="AW82" s="1">
        <v>18.867924528301799</v>
      </c>
      <c r="AX82" s="1">
        <v>22.641509433962199</v>
      </c>
      <c r="AY82" s="1">
        <v>23.076923076923102</v>
      </c>
      <c r="AZ82" s="1">
        <v>84.730538922155603</v>
      </c>
      <c r="BA82" s="1">
        <v>77.6666666666666</v>
      </c>
      <c r="BB82" s="1">
        <v>80.223880597014897</v>
      </c>
      <c r="BC82" s="1">
        <v>75</v>
      </c>
      <c r="BD82" s="1">
        <v>90</v>
      </c>
      <c r="BE82" s="1">
        <v>93.564356435643504</v>
      </c>
      <c r="BF82" s="1">
        <v>78.282828282828206</v>
      </c>
      <c r="BG82" s="1">
        <v>85.353535353535307</v>
      </c>
      <c r="BH82" s="1">
        <v>93.157894736842096</v>
      </c>
      <c r="BI82" s="1">
        <v>75</v>
      </c>
      <c r="BJ82" s="1">
        <v>79.230769230769198</v>
      </c>
      <c r="BK82" s="1">
        <v>72.321428571428498</v>
      </c>
      <c r="BL82" s="1">
        <v>57.5471698113207</v>
      </c>
      <c r="BM82" s="1">
        <v>82.075471698113205</v>
      </c>
      <c r="BN82" s="1">
        <v>55.128205128205103</v>
      </c>
      <c r="BO82" s="1">
        <v>82.335329341317305</v>
      </c>
      <c r="BP82" s="1">
        <v>88.3333333333333</v>
      </c>
      <c r="BQ82" s="1">
        <v>89.925373134328296</v>
      </c>
      <c r="BR82" s="1">
        <v>85.169491525423695</v>
      </c>
      <c r="BS82" s="1">
        <v>80.952380952380906</v>
      </c>
      <c r="BT82" s="1">
        <v>85.148514851485103</v>
      </c>
      <c r="BU82" s="1">
        <v>86.868686868686794</v>
      </c>
      <c r="BV82" s="1">
        <v>83.838383838383805</v>
      </c>
      <c r="BW82" s="1">
        <v>86.842105263157904</v>
      </c>
      <c r="BX82" s="1">
        <v>83.108108108108098</v>
      </c>
      <c r="BY82" s="1">
        <v>84.615384615384599</v>
      </c>
      <c r="BZ82" s="1">
        <v>64.285714285714207</v>
      </c>
      <c r="CA82" s="1">
        <v>37.735849056603698</v>
      </c>
      <c r="CB82" s="1">
        <v>36.792452830188601</v>
      </c>
      <c r="CC82" s="1">
        <v>35.897435897435898</v>
      </c>
      <c r="CD82" s="1">
        <v>93.113772455089801</v>
      </c>
      <c r="CE82" s="1">
        <v>91.6666666666666</v>
      </c>
      <c r="CF82" s="1">
        <v>91.417910447761201</v>
      </c>
      <c r="CG82" s="1">
        <v>91.949152542372801</v>
      </c>
      <c r="CH82" s="1">
        <v>84.285714285714207</v>
      </c>
      <c r="CI82" s="1">
        <v>91.5841584158415</v>
      </c>
      <c r="CJ82" s="1">
        <v>99.494949494949395</v>
      </c>
      <c r="CK82" s="1">
        <v>93.434343434343404</v>
      </c>
      <c r="CL82" s="1">
        <v>90.5263157894736</v>
      </c>
      <c r="CM82" s="1">
        <v>96.6216216216216</v>
      </c>
      <c r="CN82" s="1">
        <v>91.538461538461505</v>
      </c>
      <c r="CO82" s="1">
        <v>95.535714285714207</v>
      </c>
      <c r="CP82" s="1">
        <v>93.396226415094304</v>
      </c>
      <c r="CQ82" s="1">
        <v>93.396226415094304</v>
      </c>
      <c r="CR82" s="1">
        <v>12.8205128205128</v>
      </c>
      <c r="CS82" s="1">
        <v>52.694610778443099</v>
      </c>
      <c r="CT82" s="1">
        <v>61.6666666666666</v>
      </c>
      <c r="CU82" s="1">
        <v>60.074626865671597</v>
      </c>
      <c r="CV82" s="1">
        <v>62.288135593220296</v>
      </c>
      <c r="CW82" s="1">
        <v>63.3333333333333</v>
      </c>
      <c r="CX82" s="1">
        <v>42.574257425742502</v>
      </c>
      <c r="CY82" s="1">
        <v>41.919191919191903</v>
      </c>
      <c r="CZ82" s="1">
        <v>25.252525252525199</v>
      </c>
      <c r="DA82" s="1">
        <v>27.368421052631501</v>
      </c>
      <c r="DB82" s="1">
        <v>25</v>
      </c>
      <c r="DC82" s="1">
        <v>23.846153846153801</v>
      </c>
      <c r="DD82" s="1">
        <v>36.607142857142797</v>
      </c>
      <c r="DE82" s="1">
        <v>66.037735849056602</v>
      </c>
      <c r="DF82" s="1">
        <v>67.924528301886696</v>
      </c>
      <c r="DG82" s="1">
        <v>32.051282051282101</v>
      </c>
      <c r="DH82" s="1">
        <v>72.383935151068499</v>
      </c>
      <c r="DI82" s="1">
        <v>72.356384924990806</v>
      </c>
      <c r="DJ82" s="1">
        <v>91.778319123020694</v>
      </c>
      <c r="DK82" s="1">
        <v>87.944312796208493</v>
      </c>
      <c r="DL82" s="1">
        <v>82.667332667332602</v>
      </c>
      <c r="DM82" s="1">
        <v>78.267477203647402</v>
      </c>
      <c r="DN82" s="1">
        <v>78.468653648509701</v>
      </c>
      <c r="DO82" s="1">
        <v>54.149590163934398</v>
      </c>
      <c r="DP82" s="1">
        <v>71.710526315789394</v>
      </c>
      <c r="DQ82" s="1">
        <v>79.656607700312094</v>
      </c>
      <c r="DR82" s="1">
        <v>78.839390386869795</v>
      </c>
      <c r="DS82" s="1">
        <v>79.271916790490295</v>
      </c>
      <c r="DT82" s="1">
        <v>67.045454545454504</v>
      </c>
      <c r="DU82" s="1">
        <v>80.652503793626707</v>
      </c>
      <c r="DV82" s="1">
        <v>89.745762711864401</v>
      </c>
      <c r="DW82" s="1">
        <v>77.837140751658097</v>
      </c>
      <c r="DX82" s="1">
        <v>77.3326015367727</v>
      </c>
      <c r="DY82" s="1">
        <v>78.298822574096604</v>
      </c>
      <c r="DZ82" s="1">
        <v>68.986966824644497</v>
      </c>
      <c r="EA82" s="1">
        <v>71.878121878121803</v>
      </c>
      <c r="EB82" s="1">
        <v>80.800405268490294</v>
      </c>
      <c r="EC82" s="1">
        <v>88.746145940390505</v>
      </c>
      <c r="ED82" s="1">
        <v>89.293032786885206</v>
      </c>
      <c r="EE82" s="1">
        <v>96.710526315789394</v>
      </c>
      <c r="EF82" s="1">
        <v>90.790842872008298</v>
      </c>
      <c r="EG82" s="1">
        <v>82.121922626025693</v>
      </c>
      <c r="EH82" s="1">
        <v>96.582466567607696</v>
      </c>
      <c r="EI82" s="1">
        <v>97.803030303030297</v>
      </c>
      <c r="EJ82" s="1">
        <v>64.946889226100097</v>
      </c>
      <c r="EK82" s="1">
        <v>54.491525423728802</v>
      </c>
      <c r="EL82" s="1">
        <v>93.570375829034603</v>
      </c>
      <c r="EM82" s="1">
        <v>98.079034028540093</v>
      </c>
      <c r="EN82" s="1">
        <v>94.904587900933805</v>
      </c>
      <c r="EO82" s="1">
        <v>85.159952606635102</v>
      </c>
      <c r="EP82" s="1">
        <v>77.772227772227694</v>
      </c>
      <c r="EQ82" s="1">
        <v>77.304964539007102</v>
      </c>
      <c r="ER82" s="1">
        <v>76.618705035971203</v>
      </c>
      <c r="ES82" s="1">
        <v>83.709016393442596</v>
      </c>
      <c r="ET82" s="1">
        <v>76.720647773279296</v>
      </c>
      <c r="EU82" s="1">
        <v>77.263267429760603</v>
      </c>
      <c r="EV82" s="1">
        <v>81.770222743259097</v>
      </c>
      <c r="EW82" s="1">
        <v>81.277860326894498</v>
      </c>
      <c r="EX82" s="1">
        <v>83.030303030303003</v>
      </c>
      <c r="EY82" s="1">
        <v>84.977238239757199</v>
      </c>
      <c r="EZ82" s="1">
        <v>87.966101694915196</v>
      </c>
    </row>
    <row r="83" spans="1:156" ht="15">
      <c r="A83" s="11" t="s">
        <v>141</v>
      </c>
      <c r="B83" s="1" t="s">
        <v>616</v>
      </c>
      <c r="C83" s="11" t="s">
        <v>543</v>
      </c>
      <c r="D83" s="1">
        <v>64.241727517141499</v>
      </c>
      <c r="E83" s="1">
        <v>69.418320691691505</v>
      </c>
      <c r="F83" s="1">
        <v>0</v>
      </c>
      <c r="G83" s="1">
        <v>83.695652173913004</v>
      </c>
      <c r="H83" s="1">
        <v>62.5</v>
      </c>
      <c r="I83" s="1">
        <v>72.619047619047606</v>
      </c>
      <c r="J83" s="1">
        <v>52.857142857142797</v>
      </c>
      <c r="K83" s="1">
        <v>45.588235294117602</v>
      </c>
      <c r="L83" s="1">
        <v>42.1875</v>
      </c>
      <c r="M83" s="1">
        <v>40.322580645161203</v>
      </c>
      <c r="N83" s="1">
        <v>33.870967741935402</v>
      </c>
      <c r="O83" s="1">
        <v>36.2068965517241</v>
      </c>
      <c r="P83" s="1">
        <v>37.5</v>
      </c>
      <c r="Q83" s="1">
        <v>23.076923076923102</v>
      </c>
      <c r="R83" s="1">
        <v>11.363636363636299</v>
      </c>
      <c r="S83" s="1">
        <v>13.043478260869501</v>
      </c>
      <c r="T83" s="1">
        <v>15</v>
      </c>
      <c r="U83" s="1">
        <v>41.6666666666666</v>
      </c>
      <c r="V83" s="1">
        <v>98.913043478260803</v>
      </c>
      <c r="W83" s="1">
        <v>94.318181818181799</v>
      </c>
      <c r="X83" s="1">
        <v>96.428571428571402</v>
      </c>
      <c r="Y83" s="1">
        <v>87.142857142857096</v>
      </c>
      <c r="Z83" s="1">
        <v>60.294117647058798</v>
      </c>
      <c r="AA83" s="1">
        <v>60.9375</v>
      </c>
      <c r="AB83" s="1">
        <v>66.129032258064498</v>
      </c>
      <c r="AC83" s="1">
        <v>37.096774193548299</v>
      </c>
      <c r="AD83" s="1">
        <v>50</v>
      </c>
      <c r="AE83" s="1">
        <v>62.5</v>
      </c>
      <c r="AF83" s="1">
        <v>36.538461538461497</v>
      </c>
      <c r="AG83" s="1">
        <v>13.636363636363599</v>
      </c>
      <c r="AH83" s="1">
        <v>15.2173913043478</v>
      </c>
      <c r="AI83" s="1">
        <v>20</v>
      </c>
      <c r="AJ83" s="1">
        <v>20.8333333333333</v>
      </c>
      <c r="AK83" s="1">
        <v>46.739130434782602</v>
      </c>
      <c r="AL83" s="1">
        <v>42.045454545454497</v>
      </c>
      <c r="AM83" s="1">
        <v>44.047619047619001</v>
      </c>
      <c r="AN83" s="1">
        <v>15.714285714285699</v>
      </c>
      <c r="AO83" s="1">
        <v>16.176470588235201</v>
      </c>
      <c r="AP83" s="1">
        <v>15.625</v>
      </c>
      <c r="AQ83" s="1">
        <v>19.354838709677399</v>
      </c>
      <c r="AR83" s="1">
        <v>20.967741935483801</v>
      </c>
      <c r="AS83" s="1">
        <v>20.689655172413701</v>
      </c>
      <c r="AT83" s="1">
        <v>25</v>
      </c>
      <c r="AU83" s="1">
        <v>40.384615384615302</v>
      </c>
      <c r="AV83" s="1">
        <v>50</v>
      </c>
      <c r="AW83" s="1">
        <v>50</v>
      </c>
      <c r="AX83" s="1">
        <v>50</v>
      </c>
      <c r="AY83" s="1">
        <v>50</v>
      </c>
      <c r="AZ83" s="1">
        <v>33.695652173912997</v>
      </c>
      <c r="BA83" s="1">
        <v>39.772727272727202</v>
      </c>
      <c r="BB83" s="1">
        <v>36.904761904761898</v>
      </c>
      <c r="BC83" s="1">
        <v>21.428571428571399</v>
      </c>
      <c r="BD83" s="1">
        <v>27.9411764705882</v>
      </c>
      <c r="BE83" s="1">
        <v>7.8125</v>
      </c>
      <c r="BF83" s="1">
        <v>27.419354838709602</v>
      </c>
      <c r="BG83" s="1">
        <v>30.645161290322498</v>
      </c>
      <c r="BH83" s="1">
        <v>36.2068965517241</v>
      </c>
      <c r="BI83" s="1">
        <v>48.214285714285701</v>
      </c>
      <c r="BJ83" s="1">
        <v>13.4615384615384</v>
      </c>
      <c r="BK83" s="1">
        <v>25</v>
      </c>
      <c r="BL83" s="1">
        <v>15.2173913043478</v>
      </c>
      <c r="BM83" s="1">
        <v>12.5</v>
      </c>
      <c r="BN83" s="1">
        <v>4.1666666666666599</v>
      </c>
      <c r="BO83" s="1">
        <v>73.913043478260803</v>
      </c>
      <c r="BP83" s="1">
        <v>82.954545454545396</v>
      </c>
      <c r="BQ83" s="1">
        <v>63.095238095238102</v>
      </c>
      <c r="BR83" s="1">
        <v>64.285714285714207</v>
      </c>
      <c r="BS83" s="1">
        <v>64.705882352941103</v>
      </c>
      <c r="BT83" s="1">
        <v>64.0625</v>
      </c>
      <c r="BU83" s="1">
        <v>67.741935483870904</v>
      </c>
      <c r="BV83" s="1">
        <v>69.354838709677395</v>
      </c>
      <c r="BW83" s="1">
        <v>67.241379310344797</v>
      </c>
      <c r="BX83" s="1">
        <v>67.857142857142804</v>
      </c>
      <c r="BY83" s="1">
        <v>30.769230769230699</v>
      </c>
      <c r="BZ83" s="1">
        <v>36.363636363636303</v>
      </c>
      <c r="CA83" s="1">
        <v>36.956521739130402</v>
      </c>
      <c r="CB83" s="1">
        <v>47.5</v>
      </c>
      <c r="CC83" s="1">
        <v>50</v>
      </c>
      <c r="CD83" s="1">
        <v>96.739130434782595</v>
      </c>
      <c r="CE83" s="1">
        <v>89.772727272727195</v>
      </c>
      <c r="CF83" s="1">
        <v>58.3333333333333</v>
      </c>
      <c r="CG83" s="1">
        <v>92.857142857142804</v>
      </c>
      <c r="CH83" s="1">
        <v>54.411764705882298</v>
      </c>
      <c r="CI83" s="1">
        <v>75</v>
      </c>
      <c r="CJ83" s="1">
        <v>62.903225806451601</v>
      </c>
      <c r="CK83" s="1">
        <v>27.419354838709602</v>
      </c>
      <c r="CL83" s="1">
        <v>29.310344827586199</v>
      </c>
      <c r="CM83" s="1">
        <v>23.214285714285701</v>
      </c>
      <c r="CN83" s="1">
        <v>25</v>
      </c>
      <c r="CO83" s="1">
        <v>22.727272727272702</v>
      </c>
      <c r="CP83" s="1">
        <v>32.6086956521739</v>
      </c>
      <c r="CQ83" s="1">
        <v>37.5</v>
      </c>
      <c r="CR83" s="1">
        <v>45.8333333333333</v>
      </c>
      <c r="CS83" s="1">
        <v>30.434782608695599</v>
      </c>
      <c r="CT83" s="1">
        <v>30.681818181818102</v>
      </c>
      <c r="CU83" s="1">
        <v>34.523809523809497</v>
      </c>
      <c r="CV83" s="1">
        <v>27.1428571428571</v>
      </c>
      <c r="CW83" s="1">
        <v>25</v>
      </c>
      <c r="CX83" s="1">
        <v>50</v>
      </c>
      <c r="CY83" s="1">
        <v>53.225806451612897</v>
      </c>
      <c r="CZ83" s="1">
        <v>25.806451612903199</v>
      </c>
      <c r="DA83" s="1">
        <v>34.482758620689602</v>
      </c>
      <c r="DB83" s="1">
        <v>33.928571428571402</v>
      </c>
      <c r="DC83" s="1">
        <v>5.7692307692307603</v>
      </c>
      <c r="DD83" s="1">
        <v>29.545454545454501</v>
      </c>
      <c r="DE83" s="1">
        <v>30.434782608695599</v>
      </c>
      <c r="DF83" s="1">
        <v>32.5</v>
      </c>
      <c r="DG83" s="1">
        <v>33.3333333333333</v>
      </c>
      <c r="DH83" s="1">
        <v>50.804976216611699</v>
      </c>
      <c r="DI83" s="1">
        <v>92.7933414535119</v>
      </c>
      <c r="DJ83" s="1">
        <v>93.394549763033098</v>
      </c>
      <c r="DK83" s="1">
        <v>62.3876123876123</v>
      </c>
      <c r="DL83" s="1">
        <v>94.680851063829707</v>
      </c>
      <c r="DM83" s="1">
        <v>65.313463514902296</v>
      </c>
      <c r="DN83" s="1">
        <v>75.256147540983605</v>
      </c>
      <c r="DO83" s="1">
        <v>88.613360323886596</v>
      </c>
      <c r="DP83" s="1">
        <v>85.379812695109194</v>
      </c>
      <c r="DQ83" s="1">
        <v>62.6611957796014</v>
      </c>
      <c r="DR83" s="1">
        <v>68.722139673105502</v>
      </c>
      <c r="DS83" s="1">
        <v>15.378787878787801</v>
      </c>
      <c r="DT83" s="1">
        <v>16.919575113808801</v>
      </c>
      <c r="DU83" s="1">
        <v>28.220338983050802</v>
      </c>
      <c r="DV83" s="1">
        <v>16.899766899766899</v>
      </c>
      <c r="DW83" s="1">
        <v>82.711306256860595</v>
      </c>
      <c r="DX83" s="1">
        <v>81.303288672350703</v>
      </c>
      <c r="DY83" s="1">
        <v>90.965639810426495</v>
      </c>
      <c r="DZ83" s="1">
        <v>73.576423576423494</v>
      </c>
      <c r="EA83" s="1">
        <v>91.033434650455902</v>
      </c>
      <c r="EB83" s="1">
        <v>97.6875642343268</v>
      </c>
      <c r="EC83" s="1">
        <v>99.948770491803202</v>
      </c>
      <c r="ED83" s="1">
        <v>96.002024291497904</v>
      </c>
      <c r="EE83" s="1">
        <v>98.387096774193495</v>
      </c>
      <c r="EF83" s="1">
        <v>97.772567409144202</v>
      </c>
      <c r="EG83" s="1">
        <v>95.468053491827604</v>
      </c>
      <c r="EH83" s="1">
        <v>95.378787878787804</v>
      </c>
      <c r="EI83" s="1">
        <v>98.330804248861895</v>
      </c>
      <c r="EJ83" s="1">
        <v>75.677966101694906</v>
      </c>
      <c r="EK83" s="1">
        <v>91.724941724941701</v>
      </c>
      <c r="EL83" s="1">
        <v>92.151481888035093</v>
      </c>
      <c r="EM83" s="1">
        <v>92.671538773853001</v>
      </c>
      <c r="EN83" s="1">
        <v>90.284360189573405</v>
      </c>
      <c r="EO83" s="1">
        <v>85.714285714285694</v>
      </c>
      <c r="EP83" s="1">
        <v>84.903748733535906</v>
      </c>
      <c r="EQ83" s="1">
        <v>84.840698869475801</v>
      </c>
      <c r="ER83" s="1">
        <v>89.4467213114754</v>
      </c>
      <c r="ES83" s="1">
        <v>92.257085020242897</v>
      </c>
      <c r="ET83" s="1">
        <v>83.870967741935402</v>
      </c>
      <c r="EU83" s="1">
        <v>87.690504103165296</v>
      </c>
      <c r="EV83" s="1">
        <v>85.215453194650806</v>
      </c>
      <c r="EW83" s="1">
        <v>38.939393939393902</v>
      </c>
      <c r="EX83" s="1">
        <v>40.819423368740502</v>
      </c>
      <c r="EY83" s="1">
        <v>41.610169491525397</v>
      </c>
      <c r="EZ83" s="1">
        <v>86.829836829836793</v>
      </c>
    </row>
    <row r="84" spans="1:156" ht="15">
      <c r="A84" s="11" t="s">
        <v>142</v>
      </c>
      <c r="B84" s="1" t="s">
        <v>617</v>
      </c>
      <c r="C84" s="11" t="s">
        <v>618</v>
      </c>
      <c r="D84" s="1">
        <v>51.905320414134202</v>
      </c>
      <c r="E84" s="1">
        <v>48.381966684395699</v>
      </c>
      <c r="F84" s="1">
        <v>0</v>
      </c>
      <c r="G84" s="1">
        <v>63.861386138613803</v>
      </c>
      <c r="H84" s="1">
        <v>67.525773195876198</v>
      </c>
      <c r="I84" s="1">
        <v>64.673913043478194</v>
      </c>
      <c r="J84" s="1">
        <v>54.109589041095902</v>
      </c>
      <c r="K84" s="1">
        <v>55.769230769230703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51.485148514851403</v>
      </c>
      <c r="W84" s="1">
        <v>56.1855670103092</v>
      </c>
      <c r="X84" s="1">
        <v>60.326086956521699</v>
      </c>
      <c r="Y84" s="1">
        <v>48.630136986301302</v>
      </c>
      <c r="Z84" s="1">
        <v>19.230769230769202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47.029702970297002</v>
      </c>
      <c r="AL84" s="1">
        <v>48.453608247422601</v>
      </c>
      <c r="AM84" s="1">
        <v>49.456521739130402</v>
      </c>
      <c r="AN84" s="1">
        <v>50</v>
      </c>
      <c r="AO84" s="1">
        <v>49.038461538461497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34.158415841584102</v>
      </c>
      <c r="BA84" s="1">
        <v>25.2577319587628</v>
      </c>
      <c r="BB84" s="1">
        <v>34.239130434782602</v>
      </c>
      <c r="BC84" s="1">
        <v>19.863013698630098</v>
      </c>
      <c r="BD84" s="1">
        <v>16.346153846153801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35.643564356435597</v>
      </c>
      <c r="BP84" s="1">
        <v>39.175257731958702</v>
      </c>
      <c r="BQ84" s="1">
        <v>42.3913043478261</v>
      </c>
      <c r="BR84" s="1">
        <v>43.150684931506802</v>
      </c>
      <c r="BS84" s="1">
        <v>41.346153846153797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67.326732673267301</v>
      </c>
      <c r="CE84" s="1">
        <v>67.525773195876198</v>
      </c>
      <c r="CF84" s="1">
        <v>72.282608695652101</v>
      </c>
      <c r="CG84" s="1">
        <v>65.753424657534197</v>
      </c>
      <c r="CH84" s="1">
        <v>62.5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39.603960396039597</v>
      </c>
      <c r="CT84" s="1">
        <v>39.690721649484502</v>
      </c>
      <c r="CU84" s="1">
        <v>40.2173913043478</v>
      </c>
      <c r="CV84" s="1">
        <v>36.301369863013697</v>
      </c>
      <c r="CW84" s="1">
        <v>3.84615384615384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  <c r="DF84" s="1">
        <v>0</v>
      </c>
      <c r="DG84" s="1">
        <v>0</v>
      </c>
      <c r="DH84" s="1">
        <v>68.220338983050794</v>
      </c>
      <c r="DI84" s="1">
        <v>50.073179656055601</v>
      </c>
      <c r="DJ84" s="1">
        <v>72.168087697929295</v>
      </c>
      <c r="DK84" s="1">
        <v>75.918246445497601</v>
      </c>
      <c r="DL84" s="1">
        <v>58.691308691308699</v>
      </c>
      <c r="DM84" s="1">
        <v>0</v>
      </c>
      <c r="DN84" s="1">
        <v>0</v>
      </c>
      <c r="DO84" s="1">
        <v>0</v>
      </c>
      <c r="DP84" s="1">
        <v>0</v>
      </c>
      <c r="DQ84" s="1">
        <v>0</v>
      </c>
      <c r="DR84" s="1">
        <v>0</v>
      </c>
      <c r="DS84" s="1">
        <v>0</v>
      </c>
      <c r="DT84" s="1">
        <v>0</v>
      </c>
      <c r="DU84" s="1">
        <v>0</v>
      </c>
      <c r="DV84" s="1">
        <v>0</v>
      </c>
      <c r="DW84" s="1">
        <v>51.676492262343402</v>
      </c>
      <c r="DX84" s="1">
        <v>52.012440541529401</v>
      </c>
      <c r="DY84" s="1">
        <v>66.402760860738894</v>
      </c>
      <c r="DZ84" s="1">
        <v>71.001184834123194</v>
      </c>
      <c r="EA84" s="1">
        <v>37.312687312687302</v>
      </c>
      <c r="EB84" s="1">
        <v>0</v>
      </c>
      <c r="EC84" s="1">
        <v>0</v>
      </c>
      <c r="ED84" s="1">
        <v>0</v>
      </c>
      <c r="EE84" s="1">
        <v>0</v>
      </c>
      <c r="EF84" s="1">
        <v>0</v>
      </c>
      <c r="EG84" s="1">
        <v>0</v>
      </c>
      <c r="EH84" s="1">
        <v>0</v>
      </c>
      <c r="EI84" s="1">
        <v>0</v>
      </c>
      <c r="EJ84" s="1">
        <v>0</v>
      </c>
      <c r="EK84" s="1">
        <v>0</v>
      </c>
      <c r="EL84" s="1">
        <v>35.519528371407503</v>
      </c>
      <c r="EM84" s="1">
        <v>36.2056348335162</v>
      </c>
      <c r="EN84" s="1">
        <v>35.749086479902502</v>
      </c>
      <c r="EO84" s="1">
        <v>30.924170616113699</v>
      </c>
      <c r="EP84" s="1">
        <v>22.0779220779221</v>
      </c>
      <c r="EQ84" s="1">
        <v>0</v>
      </c>
      <c r="ER84" s="1">
        <v>0</v>
      </c>
      <c r="ES84" s="1">
        <v>0</v>
      </c>
      <c r="ET84" s="1">
        <v>0</v>
      </c>
      <c r="EU84" s="1">
        <v>0</v>
      </c>
      <c r="EV84" s="1">
        <v>0</v>
      </c>
      <c r="EW84" s="1">
        <v>0</v>
      </c>
      <c r="EX84" s="1">
        <v>0</v>
      </c>
      <c r="EY84" s="1">
        <v>0</v>
      </c>
      <c r="EZ84" s="1">
        <v>0</v>
      </c>
    </row>
    <row r="85" spans="1:156" ht="15">
      <c r="A85" s="11" t="s">
        <v>143</v>
      </c>
      <c r="B85" s="1" t="s">
        <v>619</v>
      </c>
      <c r="C85" s="11" t="s">
        <v>543</v>
      </c>
      <c r="D85" s="1">
        <v>38.496830407985499</v>
      </c>
      <c r="E85" s="1">
        <v>40.867777486119699</v>
      </c>
      <c r="F85" s="1">
        <v>0</v>
      </c>
      <c r="G85" s="1">
        <v>53.409090909090899</v>
      </c>
      <c r="H85" s="1">
        <v>53.260869565217398</v>
      </c>
      <c r="I85" s="1">
        <v>46.590909090909101</v>
      </c>
      <c r="J85" s="1">
        <v>25</v>
      </c>
      <c r="K85" s="1">
        <v>27.1428571428571</v>
      </c>
      <c r="L85" s="1">
        <v>54.411764705882298</v>
      </c>
      <c r="M85" s="1">
        <v>48.4375</v>
      </c>
      <c r="N85" s="1">
        <v>27.419354838709602</v>
      </c>
      <c r="O85" s="1">
        <v>30.645161290322498</v>
      </c>
      <c r="P85" s="1">
        <v>32.758620689655103</v>
      </c>
      <c r="Q85" s="1">
        <v>23.214285714285701</v>
      </c>
      <c r="R85" s="1">
        <v>5.7692307692307603</v>
      </c>
      <c r="S85" s="1">
        <v>11.363636363636299</v>
      </c>
      <c r="T85" s="1">
        <v>13.043478260869501</v>
      </c>
      <c r="U85" s="1">
        <v>15</v>
      </c>
      <c r="V85" s="1">
        <v>20.4545454545454</v>
      </c>
      <c r="W85" s="1">
        <v>22.826086956521699</v>
      </c>
      <c r="X85" s="1">
        <v>23.863636363636299</v>
      </c>
      <c r="Y85" s="1">
        <v>27.380952380952301</v>
      </c>
      <c r="Z85" s="1">
        <v>28.571428571428498</v>
      </c>
      <c r="AA85" s="1">
        <v>29.411764705882302</v>
      </c>
      <c r="AB85" s="1">
        <v>28.125</v>
      </c>
      <c r="AC85" s="1">
        <v>58.064516129032199</v>
      </c>
      <c r="AD85" s="1">
        <v>8.0645161290322491</v>
      </c>
      <c r="AE85" s="1">
        <v>8.6206896551724093</v>
      </c>
      <c r="AF85" s="1">
        <v>8.9285714285714199</v>
      </c>
      <c r="AG85" s="1">
        <v>7.6923076923076898</v>
      </c>
      <c r="AH85" s="1">
        <v>13.636363636363599</v>
      </c>
      <c r="AI85" s="1">
        <v>15.2173913043478</v>
      </c>
      <c r="AJ85" s="1">
        <v>20</v>
      </c>
      <c r="AK85" s="1">
        <v>6.8181818181818103</v>
      </c>
      <c r="AL85" s="1">
        <v>9.7826086956521703</v>
      </c>
      <c r="AM85" s="1">
        <v>14.772727272727201</v>
      </c>
      <c r="AN85" s="1">
        <v>16.6666666666666</v>
      </c>
      <c r="AO85" s="1">
        <v>15.714285714285699</v>
      </c>
      <c r="AP85" s="1">
        <v>16.176470588235201</v>
      </c>
      <c r="AQ85" s="1">
        <v>15.625</v>
      </c>
      <c r="AR85" s="1">
        <v>19.354838709677399</v>
      </c>
      <c r="AS85" s="1">
        <v>20.967741935483801</v>
      </c>
      <c r="AT85" s="1">
        <v>20.689655172413701</v>
      </c>
      <c r="AU85" s="1">
        <v>25</v>
      </c>
      <c r="AV85" s="1">
        <v>40.384615384615302</v>
      </c>
      <c r="AW85" s="1">
        <v>50</v>
      </c>
      <c r="AX85" s="1">
        <v>50</v>
      </c>
      <c r="AY85" s="1">
        <v>50</v>
      </c>
      <c r="AZ85" s="1">
        <v>7.9545454545454497</v>
      </c>
      <c r="BA85" s="1">
        <v>11.9565217391304</v>
      </c>
      <c r="BB85" s="1">
        <v>17.045454545454501</v>
      </c>
      <c r="BC85" s="1">
        <v>13.0952380952381</v>
      </c>
      <c r="BD85" s="1">
        <v>12.857142857142801</v>
      </c>
      <c r="BE85" s="1">
        <v>16.176470588235201</v>
      </c>
      <c r="BF85" s="1">
        <v>14.0625</v>
      </c>
      <c r="BG85" s="1">
        <v>50</v>
      </c>
      <c r="BH85" s="1">
        <v>50</v>
      </c>
      <c r="BI85" s="1">
        <v>50</v>
      </c>
      <c r="BJ85" s="1">
        <v>37.5</v>
      </c>
      <c r="BK85" s="1">
        <v>9.6153846153846096</v>
      </c>
      <c r="BL85" s="1">
        <v>2.2727272727272698</v>
      </c>
      <c r="BM85" s="1">
        <v>10.869565217391299</v>
      </c>
      <c r="BN85" s="1">
        <v>2.5</v>
      </c>
      <c r="BO85" s="1">
        <v>19.318181818181799</v>
      </c>
      <c r="BP85" s="1">
        <v>27.173913043478201</v>
      </c>
      <c r="BQ85" s="1">
        <v>28.409090909090899</v>
      </c>
      <c r="BR85" s="1">
        <v>29.761904761904699</v>
      </c>
      <c r="BS85" s="1">
        <v>30</v>
      </c>
      <c r="BT85" s="1">
        <v>29.411764705882302</v>
      </c>
      <c r="BU85" s="1">
        <v>29.6875</v>
      </c>
      <c r="BV85" s="1">
        <v>30.645161290322498</v>
      </c>
      <c r="BW85" s="1">
        <v>32.258064516128997</v>
      </c>
      <c r="BX85" s="1">
        <v>31.034482758620602</v>
      </c>
      <c r="BY85" s="1">
        <v>32.142857142857103</v>
      </c>
      <c r="BZ85" s="1">
        <v>30.769230769230699</v>
      </c>
      <c r="CA85" s="1">
        <v>36.363636363636303</v>
      </c>
      <c r="CB85" s="1">
        <v>36.956521739130402</v>
      </c>
      <c r="CC85" s="1">
        <v>47.5</v>
      </c>
      <c r="CD85" s="1">
        <v>70.454545454545396</v>
      </c>
      <c r="CE85" s="1">
        <v>68.478260869565204</v>
      </c>
      <c r="CF85" s="1">
        <v>64.772727272727195</v>
      </c>
      <c r="CG85" s="1">
        <v>72.619047619047606</v>
      </c>
      <c r="CH85" s="1">
        <v>71.428571428571402</v>
      </c>
      <c r="CI85" s="1">
        <v>70.588235294117595</v>
      </c>
      <c r="CJ85" s="1">
        <v>82.8125</v>
      </c>
      <c r="CK85" s="1">
        <v>69.354838709677395</v>
      </c>
      <c r="CL85" s="1">
        <v>69.354838709677395</v>
      </c>
      <c r="CM85" s="1">
        <v>77.586206896551701</v>
      </c>
      <c r="CN85" s="1">
        <v>73.214285714285694</v>
      </c>
      <c r="CO85" s="1">
        <v>51.923076923076898</v>
      </c>
      <c r="CP85" s="1">
        <v>75</v>
      </c>
      <c r="CQ85" s="1">
        <v>32.6086956521739</v>
      </c>
      <c r="CR85" s="1">
        <v>37.5</v>
      </c>
      <c r="CS85" s="1">
        <v>64.772727272727195</v>
      </c>
      <c r="CT85" s="1">
        <v>67.391304347826093</v>
      </c>
      <c r="CU85" s="1">
        <v>68.181818181818102</v>
      </c>
      <c r="CV85" s="1">
        <v>70.238095238095198</v>
      </c>
      <c r="CW85" s="1">
        <v>61.428571428571402</v>
      </c>
      <c r="CX85" s="1">
        <v>79.411764705882305</v>
      </c>
      <c r="CY85" s="1">
        <v>73.4375</v>
      </c>
      <c r="CZ85" s="1">
        <v>72.580645161290306</v>
      </c>
      <c r="DA85" s="1">
        <v>62.903225806451601</v>
      </c>
      <c r="DB85" s="1">
        <v>70.689655172413694</v>
      </c>
      <c r="DC85" s="1">
        <v>92.857142857142804</v>
      </c>
      <c r="DD85" s="1">
        <v>82.692307692307594</v>
      </c>
      <c r="DE85" s="1">
        <v>29.545454545454501</v>
      </c>
      <c r="DF85" s="1">
        <v>30.434782608695599</v>
      </c>
      <c r="DG85" s="1">
        <v>32.5</v>
      </c>
      <c r="DH85" s="1">
        <v>44.565217391304301</v>
      </c>
      <c r="DI85" s="1">
        <v>49.707281375777498</v>
      </c>
      <c r="DJ85" s="1">
        <v>52.436053593179103</v>
      </c>
      <c r="DK85" s="1">
        <v>71.475118483412302</v>
      </c>
      <c r="DL85" s="1">
        <v>53.4965034965035</v>
      </c>
      <c r="DM85" s="1">
        <v>48.378926038500502</v>
      </c>
      <c r="DN85" s="1">
        <v>62.949640287769697</v>
      </c>
      <c r="DO85" s="1">
        <v>78.125</v>
      </c>
      <c r="DP85" s="1">
        <v>66.751012145748902</v>
      </c>
      <c r="DQ85" s="1">
        <v>69.979188345473403</v>
      </c>
      <c r="DR85" s="1">
        <v>46.951934349355199</v>
      </c>
      <c r="DS85" s="1">
        <v>54.457652303120298</v>
      </c>
      <c r="DT85" s="1">
        <v>47.803030303030297</v>
      </c>
      <c r="DU85" s="1">
        <v>79.590288315629707</v>
      </c>
      <c r="DV85" s="1">
        <v>21.949152542372801</v>
      </c>
      <c r="DW85" s="1">
        <v>65.530582166543795</v>
      </c>
      <c r="DX85" s="1">
        <v>62.184412733260103</v>
      </c>
      <c r="DY85" s="1">
        <v>63.723101908241901</v>
      </c>
      <c r="DZ85" s="1">
        <v>67.091232227488106</v>
      </c>
      <c r="EA85" s="1">
        <v>68.781218781218698</v>
      </c>
      <c r="EB85" s="1">
        <v>70.060790273556194</v>
      </c>
      <c r="EC85" s="1">
        <v>84.172661870503603</v>
      </c>
      <c r="ED85" s="1">
        <v>85.655737704917996</v>
      </c>
      <c r="EE85" s="1">
        <v>54.301619433198297</v>
      </c>
      <c r="EF85" s="1">
        <v>64.776274713839697</v>
      </c>
      <c r="EG85" s="1">
        <v>52.344665885111297</v>
      </c>
      <c r="EH85" s="1">
        <v>23.4026745913818</v>
      </c>
      <c r="EI85" s="1">
        <v>18.106060606060598</v>
      </c>
      <c r="EJ85" s="1">
        <v>43.0197268588771</v>
      </c>
      <c r="EK85" s="1">
        <v>48.728813559321999</v>
      </c>
      <c r="EL85" s="1">
        <v>82.682387619749406</v>
      </c>
      <c r="EM85" s="1">
        <v>83.571167215514095</v>
      </c>
      <c r="EN85" s="1">
        <v>73.771822980105497</v>
      </c>
      <c r="EO85" s="1">
        <v>64.810426540284297</v>
      </c>
      <c r="EP85" s="1">
        <v>58.791208791208703</v>
      </c>
      <c r="EQ85" s="1">
        <v>71.428571428571402</v>
      </c>
      <c r="ER85" s="1">
        <v>70.657759506680307</v>
      </c>
      <c r="ES85" s="1">
        <v>63.575819672131097</v>
      </c>
      <c r="ET85" s="1">
        <v>62.0445344129554</v>
      </c>
      <c r="EU85" s="1">
        <v>63.995837669094598</v>
      </c>
      <c r="EV85" s="1">
        <v>38.628370457209797</v>
      </c>
      <c r="EW85" s="1">
        <v>47.696879643387803</v>
      </c>
      <c r="EX85" s="1">
        <v>38.939393939393902</v>
      </c>
      <c r="EY85" s="1">
        <v>40.819423368740502</v>
      </c>
      <c r="EZ85" s="1">
        <v>41.610169491525397</v>
      </c>
    </row>
    <row r="86" spans="1:156" ht="15">
      <c r="A86" s="11" t="s">
        <v>144</v>
      </c>
      <c r="B86" s="1" t="s">
        <v>620</v>
      </c>
      <c r="C86" s="11" t="s">
        <v>568</v>
      </c>
      <c r="D86" s="1">
        <v>38.367906803121002</v>
      </c>
      <c r="E86" s="1">
        <v>55.612029682316503</v>
      </c>
      <c r="F86" s="1">
        <v>0</v>
      </c>
      <c r="G86" s="1">
        <v>52.996254681647898</v>
      </c>
      <c r="H86" s="1">
        <v>64.391143911439102</v>
      </c>
      <c r="I86" s="1">
        <v>63.653846153846096</v>
      </c>
      <c r="J86" s="1">
        <v>64.937759336099504</v>
      </c>
      <c r="K86" s="1">
        <v>62.155963302752198</v>
      </c>
      <c r="L86" s="1">
        <v>29.904306220095599</v>
      </c>
      <c r="M86" s="1">
        <v>22.588832487309599</v>
      </c>
      <c r="N86" s="1">
        <v>24.4845360824742</v>
      </c>
      <c r="O86" s="1">
        <v>2.7777777777777701</v>
      </c>
      <c r="P86" s="1">
        <v>9.5930232558139501</v>
      </c>
      <c r="Q86" s="1">
        <v>4.8387096774193497</v>
      </c>
      <c r="R86" s="1">
        <v>12.0535714285714</v>
      </c>
      <c r="S86" s="1">
        <v>0</v>
      </c>
      <c r="T86" s="1">
        <v>0</v>
      </c>
      <c r="U86" s="1">
        <v>0</v>
      </c>
      <c r="V86" s="1">
        <v>61.797752808988697</v>
      </c>
      <c r="W86" s="1">
        <v>64.575645756457504</v>
      </c>
      <c r="X86" s="1">
        <v>65.576923076923094</v>
      </c>
      <c r="Y86" s="1">
        <v>70.331950207468793</v>
      </c>
      <c r="Z86" s="1">
        <v>69.724770642201804</v>
      </c>
      <c r="AA86" s="1">
        <v>14.832535885167401</v>
      </c>
      <c r="AB86" s="1">
        <v>12.436548223350201</v>
      </c>
      <c r="AC86" s="1">
        <v>13.6597938144329</v>
      </c>
      <c r="AD86" s="1">
        <v>15.151515151515101</v>
      </c>
      <c r="AE86" s="1">
        <v>14.8255813953488</v>
      </c>
      <c r="AF86" s="1">
        <v>13.5483870967741</v>
      </c>
      <c r="AG86" s="1">
        <v>17.410714285714199</v>
      </c>
      <c r="AH86" s="1">
        <v>0</v>
      </c>
      <c r="AI86" s="1">
        <v>0</v>
      </c>
      <c r="AJ86" s="1">
        <v>0</v>
      </c>
      <c r="AK86" s="1">
        <v>38.576779026217203</v>
      </c>
      <c r="AL86" s="1">
        <v>40.405904059040502</v>
      </c>
      <c r="AM86" s="1">
        <v>39.807692307692299</v>
      </c>
      <c r="AN86" s="1">
        <v>40.248962655601602</v>
      </c>
      <c r="AO86" s="1">
        <v>39.220183486238497</v>
      </c>
      <c r="AP86" s="1">
        <v>38.038277511961702</v>
      </c>
      <c r="AQ86" s="1">
        <v>36.548223350253799</v>
      </c>
      <c r="AR86" s="1">
        <v>37.371134020618499</v>
      </c>
      <c r="AS86" s="1">
        <v>39.646464646464601</v>
      </c>
      <c r="AT86" s="1">
        <v>40.406976744185997</v>
      </c>
      <c r="AU86" s="1">
        <v>39.677419354838698</v>
      </c>
      <c r="AV86" s="1">
        <v>41.517857142857103</v>
      </c>
      <c r="AW86" s="1">
        <v>0</v>
      </c>
      <c r="AX86" s="1">
        <v>0</v>
      </c>
      <c r="AY86" s="1">
        <v>0</v>
      </c>
      <c r="AZ86" s="1">
        <v>30.524344569288299</v>
      </c>
      <c r="BA86" s="1">
        <v>25.276752767527601</v>
      </c>
      <c r="BB86" s="1">
        <v>40.192307692307601</v>
      </c>
      <c r="BC86" s="1">
        <v>34.232365145228201</v>
      </c>
      <c r="BD86" s="1">
        <v>14.449541284403599</v>
      </c>
      <c r="BE86" s="1">
        <v>11.244019138755901</v>
      </c>
      <c r="BF86" s="1">
        <v>7.8680203045685202</v>
      </c>
      <c r="BG86" s="1">
        <v>14.6907216494845</v>
      </c>
      <c r="BH86" s="1">
        <v>1.2626262626262601</v>
      </c>
      <c r="BI86" s="1">
        <v>7.84883720930232</v>
      </c>
      <c r="BJ86" s="1">
        <v>16.451612903225801</v>
      </c>
      <c r="BK86" s="1">
        <v>38.839285714285701</v>
      </c>
      <c r="BL86" s="1">
        <v>0</v>
      </c>
      <c r="BM86" s="1">
        <v>0</v>
      </c>
      <c r="BN86" s="1">
        <v>0</v>
      </c>
      <c r="BO86" s="1">
        <v>26.591760299625399</v>
      </c>
      <c r="BP86" s="1">
        <v>29.151291512915101</v>
      </c>
      <c r="BQ86" s="1">
        <v>30</v>
      </c>
      <c r="BR86" s="1">
        <v>31.3278008298755</v>
      </c>
      <c r="BS86" s="1">
        <v>31.880733944954098</v>
      </c>
      <c r="BT86" s="1">
        <v>32.296650717703301</v>
      </c>
      <c r="BU86" s="1">
        <v>31.2182741116751</v>
      </c>
      <c r="BV86" s="1">
        <v>31.958762886597899</v>
      </c>
      <c r="BW86" s="1">
        <v>34.090909090909101</v>
      </c>
      <c r="BX86" s="1">
        <v>33.430232558139501</v>
      </c>
      <c r="BY86" s="1">
        <v>33.225806451612897</v>
      </c>
      <c r="BZ86" s="1">
        <v>33.482142857142797</v>
      </c>
      <c r="CA86" s="1">
        <v>0</v>
      </c>
      <c r="CB86" s="1">
        <v>0</v>
      </c>
      <c r="CC86" s="1">
        <v>0</v>
      </c>
      <c r="CD86" s="1">
        <v>64.606741573033702</v>
      </c>
      <c r="CE86" s="1">
        <v>64.391143911439102</v>
      </c>
      <c r="CF86" s="1">
        <v>67.692307692307693</v>
      </c>
      <c r="CG86" s="1">
        <v>68.464730290456401</v>
      </c>
      <c r="CH86" s="1">
        <v>70.183486238532097</v>
      </c>
      <c r="CI86" s="1">
        <v>73.444976076554994</v>
      </c>
      <c r="CJ86" s="1">
        <v>74.111675126903506</v>
      </c>
      <c r="CK86" s="1">
        <v>73.453608247422594</v>
      </c>
      <c r="CL86" s="1">
        <v>30.5555555555555</v>
      </c>
      <c r="CM86" s="1">
        <v>34.883720930232499</v>
      </c>
      <c r="CN86" s="1">
        <v>49.677419354838698</v>
      </c>
      <c r="CO86" s="1">
        <v>56.696428571428498</v>
      </c>
      <c r="CP86" s="1">
        <v>0</v>
      </c>
      <c r="CQ86" s="1">
        <v>0</v>
      </c>
      <c r="CR86" s="1">
        <v>0</v>
      </c>
      <c r="CS86" s="1">
        <v>10.4868913857677</v>
      </c>
      <c r="CT86" s="1">
        <v>13.4686346863468</v>
      </c>
      <c r="CU86" s="1">
        <v>14.807692307692299</v>
      </c>
      <c r="CV86" s="1">
        <v>16.5975103734439</v>
      </c>
      <c r="CW86" s="1">
        <v>18.8073394495412</v>
      </c>
      <c r="CX86" s="1">
        <v>20.813397129186601</v>
      </c>
      <c r="CY86" s="1">
        <v>19.2893401015228</v>
      </c>
      <c r="CZ86" s="1">
        <v>20.360824742268001</v>
      </c>
      <c r="DA86" s="1">
        <v>20.4545454545454</v>
      </c>
      <c r="DB86" s="1">
        <v>20.639534883720899</v>
      </c>
      <c r="DC86" s="1">
        <v>19.677419354838701</v>
      </c>
      <c r="DD86" s="1">
        <v>25.8928571428571</v>
      </c>
      <c r="DE86" s="1">
        <v>0</v>
      </c>
      <c r="DF86" s="1">
        <v>0</v>
      </c>
      <c r="DG86" s="1">
        <v>0</v>
      </c>
      <c r="DH86" s="1">
        <v>95.781134856300596</v>
      </c>
      <c r="DI86" s="1">
        <v>96.103183315038393</v>
      </c>
      <c r="DJ86" s="1">
        <v>86.337799431587399</v>
      </c>
      <c r="DK86" s="1">
        <v>52.162322274881497</v>
      </c>
      <c r="DL86" s="1">
        <v>48.701298701298697</v>
      </c>
      <c r="DM86" s="1">
        <v>33.890577507598699</v>
      </c>
      <c r="DN86" s="1">
        <v>22.9701952723535</v>
      </c>
      <c r="DO86" s="1">
        <v>29.866803278688501</v>
      </c>
      <c r="DP86" s="1">
        <v>49.342105263157798</v>
      </c>
      <c r="DQ86" s="1">
        <v>52.497398543184097</v>
      </c>
      <c r="DR86" s="1">
        <v>80.363423212192203</v>
      </c>
      <c r="DS86" s="1">
        <v>74.071322436849897</v>
      </c>
      <c r="DT86" s="1">
        <v>0</v>
      </c>
      <c r="DU86" s="1">
        <v>0</v>
      </c>
      <c r="DV86" s="1">
        <v>0</v>
      </c>
      <c r="DW86" s="1">
        <v>69.620486366986</v>
      </c>
      <c r="DX86" s="1">
        <v>43.962678375411599</v>
      </c>
      <c r="DY86" s="1">
        <v>46.427121396670699</v>
      </c>
      <c r="DZ86" s="1">
        <v>39.484597156398102</v>
      </c>
      <c r="EA86" s="1">
        <v>35.214785214785202</v>
      </c>
      <c r="EB86" s="1">
        <v>37.841945288753799</v>
      </c>
      <c r="EC86" s="1">
        <v>49.897225077081103</v>
      </c>
      <c r="ED86" s="1">
        <v>63.4733606557377</v>
      </c>
      <c r="EE86" s="1">
        <v>20.091093117408899</v>
      </c>
      <c r="EF86" s="1">
        <v>40.322580645161203</v>
      </c>
      <c r="EG86" s="1">
        <v>58.792497069167602</v>
      </c>
      <c r="EH86" s="1">
        <v>40.193164933135201</v>
      </c>
      <c r="EI86" s="1">
        <v>0</v>
      </c>
      <c r="EJ86" s="1">
        <v>0</v>
      </c>
      <c r="EK86" s="1">
        <v>0</v>
      </c>
      <c r="EL86" s="1">
        <v>77.634487840825301</v>
      </c>
      <c r="EM86" s="1">
        <v>78.887669227954603</v>
      </c>
      <c r="EN86" s="1">
        <v>78.177019894437606</v>
      </c>
      <c r="EO86" s="1">
        <v>64.810426540284297</v>
      </c>
      <c r="EP86" s="1">
        <v>58.791208791208703</v>
      </c>
      <c r="EQ86" s="1">
        <v>51.0131712259371</v>
      </c>
      <c r="ER86" s="1">
        <v>50.770811921891003</v>
      </c>
      <c r="ES86" s="1">
        <v>57.4282786885245</v>
      </c>
      <c r="ET86" s="1">
        <v>62.0445344129554</v>
      </c>
      <c r="EU86" s="1">
        <v>63.995837669094598</v>
      </c>
      <c r="EV86" s="1">
        <v>69.929660023446601</v>
      </c>
      <c r="EW86" s="1">
        <v>73.625557206537906</v>
      </c>
      <c r="EX86" s="1">
        <v>0</v>
      </c>
      <c r="EY86" s="1">
        <v>0</v>
      </c>
      <c r="EZ86" s="1">
        <v>0</v>
      </c>
    </row>
    <row r="87" spans="1:156" ht="15">
      <c r="A87" s="11" t="s">
        <v>145</v>
      </c>
      <c r="B87" s="1" t="s">
        <v>621</v>
      </c>
      <c r="C87" s="11" t="s">
        <v>528</v>
      </c>
      <c r="D87" s="1">
        <v>39.696057893734498</v>
      </c>
      <c r="E87" s="1">
        <v>45.653383567199597</v>
      </c>
      <c r="F87" s="1">
        <v>0</v>
      </c>
      <c r="G87" s="1">
        <v>10.9550561797752</v>
      </c>
      <c r="H87" s="1">
        <v>7.5301204819277103</v>
      </c>
      <c r="I87" s="1">
        <v>11.301369863013599</v>
      </c>
      <c r="J87" s="1">
        <v>9.5959595959595898</v>
      </c>
      <c r="K87" s="1">
        <v>8.2089552238805901</v>
      </c>
      <c r="L87" s="1">
        <v>7.03125</v>
      </c>
      <c r="M87" s="1">
        <v>7.03125</v>
      </c>
      <c r="N87" s="1">
        <v>8.4615384615384599</v>
      </c>
      <c r="O87" s="1">
        <v>6.7164179104477597</v>
      </c>
      <c r="P87" s="1">
        <v>11.538461538461499</v>
      </c>
      <c r="Q87" s="1">
        <v>6.1403508771929802</v>
      </c>
      <c r="R87" s="1">
        <v>7</v>
      </c>
      <c r="S87" s="1">
        <v>35.4166666666666</v>
      </c>
      <c r="T87" s="1">
        <v>31.372549019607799</v>
      </c>
      <c r="U87" s="1">
        <v>36.046511627906902</v>
      </c>
      <c r="V87" s="1">
        <v>21.910112359550499</v>
      </c>
      <c r="W87" s="1">
        <v>25.3012048192771</v>
      </c>
      <c r="X87" s="1">
        <v>26.7123287671232</v>
      </c>
      <c r="Y87" s="1">
        <v>18.6868686868686</v>
      </c>
      <c r="Z87" s="1">
        <v>14.179104477611901</v>
      </c>
      <c r="AA87" s="1">
        <v>13.28125</v>
      </c>
      <c r="AB87" s="1">
        <v>13.28125</v>
      </c>
      <c r="AC87" s="1">
        <v>14.615384615384601</v>
      </c>
      <c r="AD87" s="1">
        <v>18.656716417910399</v>
      </c>
      <c r="AE87" s="1">
        <v>19.230769230769202</v>
      </c>
      <c r="AF87" s="1">
        <v>17.543859649122801</v>
      </c>
      <c r="AG87" s="1">
        <v>20</v>
      </c>
      <c r="AH87" s="1">
        <v>30.2083333333333</v>
      </c>
      <c r="AI87" s="1">
        <v>28.431372549019599</v>
      </c>
      <c r="AJ87" s="1">
        <v>33.720930232558104</v>
      </c>
      <c r="AK87" s="1">
        <v>52.247191011235898</v>
      </c>
      <c r="AL87" s="1">
        <v>52.710843373493901</v>
      </c>
      <c r="AM87" s="1">
        <v>51.369863013698598</v>
      </c>
      <c r="AN87" s="1">
        <v>48.484848484848399</v>
      </c>
      <c r="AO87" s="1">
        <v>46.268656716417901</v>
      </c>
      <c r="AP87" s="1">
        <v>46.09375</v>
      </c>
      <c r="AQ87" s="1">
        <v>44.53125</v>
      </c>
      <c r="AR87" s="1">
        <v>44.615384615384599</v>
      </c>
      <c r="AS87" s="1">
        <v>49.253731343283498</v>
      </c>
      <c r="AT87" s="1">
        <v>53.076923076923102</v>
      </c>
      <c r="AU87" s="1">
        <v>57.894736842105203</v>
      </c>
      <c r="AV87" s="1">
        <v>63</v>
      </c>
      <c r="AW87" s="1">
        <v>63.5416666666666</v>
      </c>
      <c r="AX87" s="1">
        <v>55.8823529411764</v>
      </c>
      <c r="AY87" s="1">
        <v>51.162790697674403</v>
      </c>
      <c r="AZ87" s="1">
        <v>8.7078651685393194</v>
      </c>
      <c r="BA87" s="1">
        <v>27.409638554216802</v>
      </c>
      <c r="BB87" s="1">
        <v>18.835616438356102</v>
      </c>
      <c r="BC87" s="1">
        <v>22.727272727272702</v>
      </c>
      <c r="BD87" s="1">
        <v>23.134328358208901</v>
      </c>
      <c r="BE87" s="1">
        <v>10.15625</v>
      </c>
      <c r="BF87" s="1">
        <v>11.71875</v>
      </c>
      <c r="BG87" s="1">
        <v>19.230769230769202</v>
      </c>
      <c r="BH87" s="1">
        <v>17.164179104477601</v>
      </c>
      <c r="BI87" s="1">
        <v>10</v>
      </c>
      <c r="BJ87" s="1">
        <v>9.6491228070175392</v>
      </c>
      <c r="BK87" s="1">
        <v>3</v>
      </c>
      <c r="BL87" s="1">
        <v>21.875</v>
      </c>
      <c r="BM87" s="1">
        <v>51.960784313725398</v>
      </c>
      <c r="BN87" s="1">
        <v>43.023255813953398</v>
      </c>
      <c r="BO87" s="1">
        <v>21.910112359550499</v>
      </c>
      <c r="BP87" s="1">
        <v>26.204819277108399</v>
      </c>
      <c r="BQ87" s="1">
        <v>26.369863013698598</v>
      </c>
      <c r="BR87" s="1">
        <v>23.737373737373701</v>
      </c>
      <c r="BS87" s="1">
        <v>20.8955223880597</v>
      </c>
      <c r="BT87" s="1">
        <v>23.4375</v>
      </c>
      <c r="BU87" s="1">
        <v>26.5625</v>
      </c>
      <c r="BV87" s="1">
        <v>30</v>
      </c>
      <c r="BW87" s="1">
        <v>35.074626865671597</v>
      </c>
      <c r="BX87" s="1">
        <v>36.923076923076898</v>
      </c>
      <c r="BY87" s="1">
        <v>37.719298245613999</v>
      </c>
      <c r="BZ87" s="1">
        <v>37</v>
      </c>
      <c r="CA87" s="1">
        <v>43.75</v>
      </c>
      <c r="CB87" s="1">
        <v>43.137254901960702</v>
      </c>
      <c r="CC87" s="1">
        <v>45.348837209302303</v>
      </c>
      <c r="CD87" s="1">
        <v>70.224719101123597</v>
      </c>
      <c r="CE87" s="1">
        <v>72.590361445783103</v>
      </c>
      <c r="CF87" s="1">
        <v>70.890410958904098</v>
      </c>
      <c r="CG87" s="1">
        <v>66.161616161616095</v>
      </c>
      <c r="CH87" s="1">
        <v>70.149253731343194</v>
      </c>
      <c r="CI87" s="1">
        <v>46.875</v>
      </c>
      <c r="CJ87" s="1">
        <v>29.6875</v>
      </c>
      <c r="CK87" s="1">
        <v>33.846153846153797</v>
      </c>
      <c r="CL87" s="1">
        <v>48.507462686567102</v>
      </c>
      <c r="CM87" s="1">
        <v>55.384615384615302</v>
      </c>
      <c r="CN87" s="1">
        <v>48.245614035087698</v>
      </c>
      <c r="CO87" s="1">
        <v>52</v>
      </c>
      <c r="CP87" s="1">
        <v>45.8333333333333</v>
      </c>
      <c r="CQ87" s="1">
        <v>59.803921568627402</v>
      </c>
      <c r="CR87" s="1">
        <v>65.116279069767401</v>
      </c>
      <c r="CS87" s="1">
        <v>51.123595505617899</v>
      </c>
      <c r="CT87" s="1">
        <v>57.2289156626506</v>
      </c>
      <c r="CU87" s="1">
        <v>58.219178082191704</v>
      </c>
      <c r="CV87" s="1">
        <v>53.030303030303003</v>
      </c>
      <c r="CW87" s="1">
        <v>41.044776119402897</v>
      </c>
      <c r="CX87" s="1">
        <v>21.09375</v>
      </c>
      <c r="CY87" s="1">
        <v>21.875</v>
      </c>
      <c r="CZ87" s="1">
        <v>24.615384615384599</v>
      </c>
      <c r="DA87" s="1">
        <v>22.388059701492502</v>
      </c>
      <c r="DB87" s="1">
        <v>23.846153846153801</v>
      </c>
      <c r="DC87" s="1">
        <v>22.807017543859601</v>
      </c>
      <c r="DD87" s="1">
        <v>37</v>
      </c>
      <c r="DE87" s="1">
        <v>25</v>
      </c>
      <c r="DF87" s="1">
        <v>29.411764705882302</v>
      </c>
      <c r="DG87" s="1">
        <v>34.883720930232499</v>
      </c>
      <c r="DH87" s="1">
        <v>58.9351510685335</v>
      </c>
      <c r="DI87" s="1">
        <v>69.721917306988601</v>
      </c>
      <c r="DJ87" s="1">
        <v>73.264311814859894</v>
      </c>
      <c r="DK87" s="1">
        <v>43.335308056872002</v>
      </c>
      <c r="DL87" s="1">
        <v>33.316683316683303</v>
      </c>
      <c r="DM87" s="1">
        <v>31.256332320162102</v>
      </c>
      <c r="DN87" s="1">
        <v>32.322713257964999</v>
      </c>
      <c r="DO87" s="1">
        <v>43.186475409836099</v>
      </c>
      <c r="DP87" s="1">
        <v>53.694331983805597</v>
      </c>
      <c r="DQ87" s="1">
        <v>50.520291363163302</v>
      </c>
      <c r="DR87" s="1">
        <v>30.187573270808901</v>
      </c>
      <c r="DS87" s="1">
        <v>34.992570579494704</v>
      </c>
      <c r="DT87" s="1">
        <v>28.106060606060598</v>
      </c>
      <c r="DU87" s="1">
        <v>17.526555386949902</v>
      </c>
      <c r="DV87" s="1">
        <v>1.44067796610169</v>
      </c>
      <c r="DW87" s="1">
        <v>83.603537214443605</v>
      </c>
      <c r="DX87" s="1">
        <v>84.485912916209202</v>
      </c>
      <c r="DY87" s="1">
        <v>75.680064961429096</v>
      </c>
      <c r="DZ87" s="1">
        <v>75.059241706161103</v>
      </c>
      <c r="EA87" s="1">
        <v>57.592407592407497</v>
      </c>
      <c r="EB87" s="1">
        <v>75.683890577507597</v>
      </c>
      <c r="EC87" s="1">
        <v>71.274409044193206</v>
      </c>
      <c r="ED87" s="1">
        <v>64.088114754098299</v>
      </c>
      <c r="EE87" s="1">
        <v>41.042510121457397</v>
      </c>
      <c r="EF87" s="1">
        <v>57.075962539021802</v>
      </c>
      <c r="EG87" s="1">
        <v>32.356389214536897</v>
      </c>
      <c r="EH87" s="1">
        <v>10.6240713224368</v>
      </c>
      <c r="EI87" s="1">
        <v>45.227272727272698</v>
      </c>
      <c r="EJ87" s="1">
        <v>46.509863429438496</v>
      </c>
      <c r="EK87" s="1">
        <v>31.779661016949099</v>
      </c>
      <c r="EL87" s="1">
        <v>35.519528371407503</v>
      </c>
      <c r="EM87" s="1">
        <v>36.2056348335162</v>
      </c>
      <c r="EN87" s="1">
        <v>35.749086479902502</v>
      </c>
      <c r="EO87" s="1">
        <v>30.924170616113699</v>
      </c>
      <c r="EP87" s="1">
        <v>22.0779220779221</v>
      </c>
      <c r="EQ87" s="1">
        <v>21.681864235055698</v>
      </c>
      <c r="ER87" s="1">
        <v>21.891058581706101</v>
      </c>
      <c r="ES87" s="1">
        <v>25.819672131147499</v>
      </c>
      <c r="ET87" s="1">
        <v>33.350202429149803</v>
      </c>
      <c r="EU87" s="1">
        <v>28.876170655567101</v>
      </c>
      <c r="EV87" s="1">
        <v>9.3200468933177003</v>
      </c>
      <c r="EW87" s="1">
        <v>18.4992570579494</v>
      </c>
      <c r="EX87" s="1">
        <v>38.939393939393902</v>
      </c>
      <c r="EY87" s="1">
        <v>40.819423368740502</v>
      </c>
      <c r="EZ87" s="1">
        <v>41.610169491525397</v>
      </c>
    </row>
    <row r="88" spans="1:156" ht="15">
      <c r="A88" s="11" t="s">
        <v>146</v>
      </c>
      <c r="B88" s="1" t="s">
        <v>622</v>
      </c>
      <c r="C88" s="11" t="s">
        <v>568</v>
      </c>
      <c r="D88" s="1">
        <v>39.412486131006098</v>
      </c>
      <c r="E88" s="1">
        <v>77.780814440965401</v>
      </c>
      <c r="F88" s="1">
        <v>0</v>
      </c>
      <c r="G88" s="1">
        <v>78.089887640449405</v>
      </c>
      <c r="H88" s="1">
        <v>85.055350553505505</v>
      </c>
      <c r="I88" s="1">
        <v>89.807692307692307</v>
      </c>
      <c r="J88" s="1">
        <v>95.228215767634794</v>
      </c>
      <c r="K88" s="1">
        <v>97.935779816513701</v>
      </c>
      <c r="L88" s="1">
        <v>94.019138755980805</v>
      </c>
      <c r="M88" s="1">
        <v>92.131979695431397</v>
      </c>
      <c r="N88" s="1">
        <v>91.494845360824698</v>
      </c>
      <c r="O88" s="1">
        <v>91.161616161616095</v>
      </c>
      <c r="P88" s="1">
        <v>96.220930232558104</v>
      </c>
      <c r="Q88" s="1">
        <v>88.709677419354804</v>
      </c>
      <c r="R88" s="1">
        <v>90.625</v>
      </c>
      <c r="S88" s="1">
        <v>72.988505747126396</v>
      </c>
      <c r="T88" s="1">
        <v>70.121951219512098</v>
      </c>
      <c r="U88" s="1">
        <v>64.5833333333333</v>
      </c>
      <c r="V88" s="1">
        <v>84.831460674157299</v>
      </c>
      <c r="W88" s="1">
        <v>86.531365313653097</v>
      </c>
      <c r="X88" s="1">
        <v>89.807692307692307</v>
      </c>
      <c r="Y88" s="1">
        <v>92.323651452282107</v>
      </c>
      <c r="Z88" s="1">
        <v>96.100917431192599</v>
      </c>
      <c r="AA88" s="1">
        <v>96.4114832535885</v>
      </c>
      <c r="AB88" s="1">
        <v>95.177664974619205</v>
      </c>
      <c r="AC88" s="1">
        <v>95.618556701030897</v>
      </c>
      <c r="AD88" s="1">
        <v>93.686868686868607</v>
      </c>
      <c r="AE88" s="1">
        <v>93.895348837209298</v>
      </c>
      <c r="AF88" s="1">
        <v>90</v>
      </c>
      <c r="AG88" s="1">
        <v>85.267857142857096</v>
      </c>
      <c r="AH88" s="1">
        <v>93.678160919540204</v>
      </c>
      <c r="AI88" s="1">
        <v>85.365853658536494</v>
      </c>
      <c r="AJ88" s="1">
        <v>81.25</v>
      </c>
      <c r="AK88" s="1">
        <v>38.576779026217203</v>
      </c>
      <c r="AL88" s="1">
        <v>40.405904059040502</v>
      </c>
      <c r="AM88" s="1">
        <v>96.923076923076906</v>
      </c>
      <c r="AN88" s="1">
        <v>96.473029045643102</v>
      </c>
      <c r="AO88" s="1">
        <v>95.642201834862306</v>
      </c>
      <c r="AP88" s="1">
        <v>95.693779904306197</v>
      </c>
      <c r="AQ88" s="1">
        <v>95.685279187817201</v>
      </c>
      <c r="AR88" s="1">
        <v>95.360824742267994</v>
      </c>
      <c r="AS88" s="1">
        <v>95.959595959595902</v>
      </c>
      <c r="AT88" s="1">
        <v>95.058139534883693</v>
      </c>
      <c r="AU88" s="1">
        <v>96.129032258064498</v>
      </c>
      <c r="AV88" s="1">
        <v>90.625</v>
      </c>
      <c r="AW88" s="1">
        <v>50</v>
      </c>
      <c r="AX88" s="1">
        <v>50</v>
      </c>
      <c r="AY88" s="1">
        <v>50</v>
      </c>
      <c r="AZ88" s="1">
        <v>94.194756554307105</v>
      </c>
      <c r="BA88" s="1">
        <v>96.863468634686299</v>
      </c>
      <c r="BB88" s="1">
        <v>99.807692307692307</v>
      </c>
      <c r="BC88" s="1">
        <v>99.377593360995803</v>
      </c>
      <c r="BD88" s="1">
        <v>99.311926605504496</v>
      </c>
      <c r="BE88" s="1">
        <v>99.282296650717697</v>
      </c>
      <c r="BF88" s="1">
        <v>95.177664974619205</v>
      </c>
      <c r="BG88" s="1">
        <v>95.103092783505105</v>
      </c>
      <c r="BH88" s="1">
        <v>97.2222222222222</v>
      </c>
      <c r="BI88" s="1">
        <v>95.639534883720899</v>
      </c>
      <c r="BJ88" s="1">
        <v>95.806451612903203</v>
      </c>
      <c r="BK88" s="1">
        <v>67.410714285714207</v>
      </c>
      <c r="BL88" s="1">
        <v>84.482758620689594</v>
      </c>
      <c r="BM88" s="1">
        <v>84.756097560975604</v>
      </c>
      <c r="BN88" s="1">
        <v>59.0277777777777</v>
      </c>
      <c r="BO88" s="1">
        <v>81.647940074906302</v>
      </c>
      <c r="BP88" s="1">
        <v>85.239852398523894</v>
      </c>
      <c r="BQ88" s="1">
        <v>80.769230769230703</v>
      </c>
      <c r="BR88" s="1">
        <v>82.157676348547696</v>
      </c>
      <c r="BS88" s="1">
        <v>80.963302752293501</v>
      </c>
      <c r="BT88" s="1">
        <v>83.253588516746404</v>
      </c>
      <c r="BU88" s="1">
        <v>84.771573604060904</v>
      </c>
      <c r="BV88" s="1">
        <v>86.855670103092706</v>
      </c>
      <c r="BW88" s="1">
        <v>89.646464646464594</v>
      </c>
      <c r="BX88" s="1">
        <v>84.011627906976699</v>
      </c>
      <c r="BY88" s="1">
        <v>82.903225806451601</v>
      </c>
      <c r="BZ88" s="1">
        <v>84.821428571428498</v>
      </c>
      <c r="CA88" s="1">
        <v>81.609195402298795</v>
      </c>
      <c r="CB88" s="1">
        <v>84.146341463414601</v>
      </c>
      <c r="CC88" s="1">
        <v>43.0555555555555</v>
      </c>
      <c r="CD88" s="1">
        <v>99.063670411985001</v>
      </c>
      <c r="CE88" s="1">
        <v>99.815498154981498</v>
      </c>
      <c r="CF88" s="1">
        <v>99.807692307692307</v>
      </c>
      <c r="CG88" s="1">
        <v>99.792531120331901</v>
      </c>
      <c r="CH88" s="1">
        <v>98.394495412843995</v>
      </c>
      <c r="CI88" s="1">
        <v>98.803827751196096</v>
      </c>
      <c r="CJ88" s="1">
        <v>98.730964467005094</v>
      </c>
      <c r="CK88" s="1">
        <v>98.711340206185497</v>
      </c>
      <c r="CL88" s="1">
        <v>97.727272727272705</v>
      </c>
      <c r="CM88" s="1">
        <v>95.058139534883693</v>
      </c>
      <c r="CN88" s="1">
        <v>88.709677419354804</v>
      </c>
      <c r="CO88" s="1">
        <v>70.089285714285694</v>
      </c>
      <c r="CP88" s="1">
        <v>89.080459770114899</v>
      </c>
      <c r="CQ88" s="1">
        <v>89.634146341463406</v>
      </c>
      <c r="CR88" s="1">
        <v>83.3333333333333</v>
      </c>
      <c r="CS88" s="1">
        <v>47.378277153558102</v>
      </c>
      <c r="CT88" s="1">
        <v>51.845018450184497</v>
      </c>
      <c r="CU88" s="1">
        <v>53.846153846153797</v>
      </c>
      <c r="CV88" s="1">
        <v>82.365145228215695</v>
      </c>
      <c r="CW88" s="1">
        <v>82.568807339449506</v>
      </c>
      <c r="CX88" s="1">
        <v>82.0574162679425</v>
      </c>
      <c r="CY88" s="1">
        <v>80.710659898477104</v>
      </c>
      <c r="CZ88" s="1">
        <v>81.958762886597896</v>
      </c>
      <c r="DA88" s="1">
        <v>84.848484848484802</v>
      </c>
      <c r="DB88" s="1">
        <v>20.639534883720899</v>
      </c>
      <c r="DC88" s="1">
        <v>19.677419354838701</v>
      </c>
      <c r="DD88" s="1">
        <v>25.8928571428571</v>
      </c>
      <c r="DE88" s="1">
        <v>39.080459770114899</v>
      </c>
      <c r="DF88" s="1">
        <v>40.8536585365853</v>
      </c>
      <c r="DG88" s="1">
        <v>42.3611111111111</v>
      </c>
      <c r="DH88" s="1">
        <v>66.9675755342667</v>
      </c>
      <c r="DI88" s="1">
        <v>79.784120014635903</v>
      </c>
      <c r="DJ88" s="1">
        <v>88.043036946812805</v>
      </c>
      <c r="DK88" s="1">
        <v>86.937203791469202</v>
      </c>
      <c r="DL88" s="1">
        <v>86.663336663336594</v>
      </c>
      <c r="DM88" s="1">
        <v>95.491388044579494</v>
      </c>
      <c r="DN88" s="1">
        <v>84.224049331963002</v>
      </c>
      <c r="DO88" s="1">
        <v>90.317622950819597</v>
      </c>
      <c r="DP88" s="1">
        <v>89.018218623481701</v>
      </c>
      <c r="DQ88" s="1">
        <v>96.097814776274703</v>
      </c>
      <c r="DR88" s="1">
        <v>79.191090269636504</v>
      </c>
      <c r="DS88" s="1">
        <v>55.349182763744402</v>
      </c>
      <c r="DT88" s="1">
        <v>73.409090909090907</v>
      </c>
      <c r="DU88" s="1">
        <v>78.679817905918</v>
      </c>
      <c r="DV88" s="1">
        <v>47.372881355932201</v>
      </c>
      <c r="DW88" s="1">
        <v>44.988946204863602</v>
      </c>
      <c r="DX88" s="1">
        <v>44.145627515550601</v>
      </c>
      <c r="DY88" s="1">
        <v>48.781973203410402</v>
      </c>
      <c r="DZ88" s="1">
        <v>54.531990521327003</v>
      </c>
      <c r="EA88" s="1">
        <v>55.694305694305598</v>
      </c>
      <c r="EB88" s="1">
        <v>56.585612968591597</v>
      </c>
      <c r="EC88" s="1">
        <v>47.225077081192097</v>
      </c>
      <c r="ED88" s="1">
        <v>35.297131147540902</v>
      </c>
      <c r="EE88" s="1">
        <v>71.103238866396694</v>
      </c>
      <c r="EF88" s="1">
        <v>44.901144640998901</v>
      </c>
      <c r="EG88" s="1">
        <v>35.463071512309398</v>
      </c>
      <c r="EH88" s="1">
        <v>34.546805349182698</v>
      </c>
      <c r="EI88" s="1">
        <v>52.954545454545404</v>
      </c>
      <c r="EJ88" s="1">
        <v>45.599393019726797</v>
      </c>
      <c r="EK88" s="1">
        <v>45.847457627118601</v>
      </c>
      <c r="EL88" s="1">
        <v>97.807663964627807</v>
      </c>
      <c r="EM88" s="1">
        <v>98.079034028540093</v>
      </c>
      <c r="EN88" s="1">
        <v>98.233861144945095</v>
      </c>
      <c r="EO88" s="1">
        <v>93.246445497630305</v>
      </c>
      <c r="EP88" s="1">
        <v>97.852147852147795</v>
      </c>
      <c r="EQ88" s="1">
        <v>96.859169199594703</v>
      </c>
      <c r="ER88" s="1">
        <v>90.339157245632094</v>
      </c>
      <c r="ES88" s="1">
        <v>99.2315573770491</v>
      </c>
      <c r="ET88" s="1">
        <v>99.139676113360295</v>
      </c>
      <c r="EU88" s="1">
        <v>99.115504682622202</v>
      </c>
      <c r="EV88" s="1">
        <v>99.355216881594302</v>
      </c>
      <c r="EW88" s="1">
        <v>78.603268945022194</v>
      </c>
      <c r="EX88" s="1">
        <v>91.818181818181799</v>
      </c>
      <c r="EY88" s="1">
        <v>93.171471927162301</v>
      </c>
      <c r="EZ88" s="1">
        <v>97.711864406779597</v>
      </c>
    </row>
    <row r="89" spans="1:156" ht="15">
      <c r="A89" s="11" t="s">
        <v>147</v>
      </c>
      <c r="B89" s="1" t="s">
        <v>623</v>
      </c>
      <c r="C89" s="11" t="s">
        <v>563</v>
      </c>
      <c r="D89" s="1">
        <v>46.868803497534103</v>
      </c>
      <c r="E89" s="1">
        <v>37.895881263501799</v>
      </c>
      <c r="F89" s="1">
        <v>0</v>
      </c>
      <c r="G89" s="1">
        <v>90.384615384615302</v>
      </c>
      <c r="H89" s="1">
        <v>89.726027397260196</v>
      </c>
      <c r="I89" s="1">
        <v>89.130434782608603</v>
      </c>
      <c r="J89" s="1">
        <v>99.275362318840493</v>
      </c>
      <c r="K89" s="1">
        <v>90.178571428571402</v>
      </c>
      <c r="L89" s="1">
        <v>95.614035087719301</v>
      </c>
      <c r="M89" s="1">
        <v>99.056603773584897</v>
      </c>
      <c r="N89" s="1">
        <v>99.038461538461505</v>
      </c>
      <c r="O89" s="1">
        <v>98.979591836734599</v>
      </c>
      <c r="P89" s="1">
        <v>98.648648648648603</v>
      </c>
      <c r="Q89" s="1">
        <v>95.714285714285694</v>
      </c>
      <c r="R89" s="1">
        <v>95.161290322580598</v>
      </c>
      <c r="S89" s="1">
        <v>87.5</v>
      </c>
      <c r="T89" s="1">
        <v>42.592592592592503</v>
      </c>
      <c r="U89" s="1">
        <v>43.181818181818102</v>
      </c>
      <c r="V89" s="1">
        <v>88.461538461538396</v>
      </c>
      <c r="W89" s="1">
        <v>96.575342465753394</v>
      </c>
      <c r="X89" s="1">
        <v>94.927536231884005</v>
      </c>
      <c r="Y89" s="1">
        <v>92.753623188405797</v>
      </c>
      <c r="Z89" s="1">
        <v>92.857142857142804</v>
      </c>
      <c r="AA89" s="1">
        <v>93.859649122806999</v>
      </c>
      <c r="AB89" s="1">
        <v>92.452830188679201</v>
      </c>
      <c r="AC89" s="1">
        <v>95.192307692307594</v>
      </c>
      <c r="AD89" s="1">
        <v>96.938775510204096</v>
      </c>
      <c r="AE89" s="1">
        <v>97.297297297297305</v>
      </c>
      <c r="AF89" s="1">
        <v>94.285714285714207</v>
      </c>
      <c r="AG89" s="1">
        <v>87.096774193548299</v>
      </c>
      <c r="AH89" s="1">
        <v>80.357142857142804</v>
      </c>
      <c r="AI89" s="1">
        <v>37.037037037037003</v>
      </c>
      <c r="AJ89" s="1">
        <v>79.545454545454504</v>
      </c>
      <c r="AK89" s="1">
        <v>67.948717948717899</v>
      </c>
      <c r="AL89" s="1">
        <v>71.917808219178099</v>
      </c>
      <c r="AM89" s="1">
        <v>73.913043478260803</v>
      </c>
      <c r="AN89" s="1">
        <v>78.985507246376798</v>
      </c>
      <c r="AO89" s="1">
        <v>74.107142857142804</v>
      </c>
      <c r="AP89" s="1">
        <v>71.052631578947299</v>
      </c>
      <c r="AQ89" s="1">
        <v>68.867924528301799</v>
      </c>
      <c r="AR89" s="1">
        <v>69.230769230769198</v>
      </c>
      <c r="AS89" s="1">
        <v>83.673469387755105</v>
      </c>
      <c r="AT89" s="1">
        <v>68.918918918918905</v>
      </c>
      <c r="AU89" s="1">
        <v>72.857142857142804</v>
      </c>
      <c r="AV89" s="1">
        <v>79.0322580645161</v>
      </c>
      <c r="AW89" s="1">
        <v>92.857142857142804</v>
      </c>
      <c r="AX89" s="1">
        <v>48.148148148148103</v>
      </c>
      <c r="AY89" s="1">
        <v>45.454545454545404</v>
      </c>
      <c r="AZ89" s="1">
        <v>42.948717948717899</v>
      </c>
      <c r="BA89" s="1">
        <v>59.589041095890401</v>
      </c>
      <c r="BB89" s="1">
        <v>60.144927536231798</v>
      </c>
      <c r="BC89" s="1">
        <v>67.391304347826093</v>
      </c>
      <c r="BD89" s="1">
        <v>79.464285714285694</v>
      </c>
      <c r="BE89" s="1">
        <v>78.070175438596394</v>
      </c>
      <c r="BF89" s="1">
        <v>78.301886792452805</v>
      </c>
      <c r="BG89" s="1">
        <v>85.576923076923094</v>
      </c>
      <c r="BH89" s="1">
        <v>70.408163265306101</v>
      </c>
      <c r="BI89" s="1">
        <v>50</v>
      </c>
      <c r="BJ89" s="1">
        <v>55.714285714285701</v>
      </c>
      <c r="BK89" s="1">
        <v>46.774193548387103</v>
      </c>
      <c r="BL89" s="1">
        <v>80.357142857142804</v>
      </c>
      <c r="BM89" s="1">
        <v>64.814814814814795</v>
      </c>
      <c r="BN89" s="1">
        <v>75</v>
      </c>
      <c r="BO89" s="1">
        <v>68.589743589743506</v>
      </c>
      <c r="BP89" s="1">
        <v>74.657534246575295</v>
      </c>
      <c r="BQ89" s="1">
        <v>76.811594202898505</v>
      </c>
      <c r="BR89" s="1">
        <v>84.782608695652101</v>
      </c>
      <c r="BS89" s="1">
        <v>82.142857142857096</v>
      </c>
      <c r="BT89" s="1">
        <v>86.842105263157904</v>
      </c>
      <c r="BU89" s="1">
        <v>87.735849056603698</v>
      </c>
      <c r="BV89" s="1">
        <v>90.384615384615302</v>
      </c>
      <c r="BW89" s="1">
        <v>84.693877551020407</v>
      </c>
      <c r="BX89" s="1">
        <v>82.432432432432407</v>
      </c>
      <c r="BY89" s="1">
        <v>82.857142857142804</v>
      </c>
      <c r="BZ89" s="1">
        <v>98.387096774193495</v>
      </c>
      <c r="CA89" s="1">
        <v>98.214285714285694</v>
      </c>
      <c r="CB89" s="1">
        <v>42.592592592592503</v>
      </c>
      <c r="CC89" s="1">
        <v>97.727272727272705</v>
      </c>
      <c r="CD89" s="1">
        <v>38.461538461538403</v>
      </c>
      <c r="CE89" s="1">
        <v>41.095890410958901</v>
      </c>
      <c r="CF89" s="1">
        <v>39.130434782608702</v>
      </c>
      <c r="CG89" s="1">
        <v>42.753623188405797</v>
      </c>
      <c r="CH89" s="1">
        <v>46.428571428571402</v>
      </c>
      <c r="CI89" s="1">
        <v>49.122807017543799</v>
      </c>
      <c r="CJ89" s="1">
        <v>47.169811320754697</v>
      </c>
      <c r="CK89" s="1">
        <v>48.076923076923102</v>
      </c>
      <c r="CL89" s="1">
        <v>61.224489795918302</v>
      </c>
      <c r="CM89" s="1">
        <v>41.891891891891802</v>
      </c>
      <c r="CN89" s="1">
        <v>44.285714285714199</v>
      </c>
      <c r="CO89" s="1">
        <v>62.903225806451601</v>
      </c>
      <c r="CP89" s="1">
        <v>66.071428571428498</v>
      </c>
      <c r="CQ89" s="1">
        <v>40.740740740740698</v>
      </c>
      <c r="CR89" s="1">
        <v>79.545454545454504</v>
      </c>
      <c r="CS89" s="1">
        <v>75</v>
      </c>
      <c r="CT89" s="1">
        <v>80.136986301369802</v>
      </c>
      <c r="CU89" s="1">
        <v>66.6666666666666</v>
      </c>
      <c r="CV89" s="1">
        <v>71.739130434782595</v>
      </c>
      <c r="CW89" s="1">
        <v>66.071428571428498</v>
      </c>
      <c r="CX89" s="1">
        <v>67.543859649122794</v>
      </c>
      <c r="CY89" s="1">
        <v>66.981132075471606</v>
      </c>
      <c r="CZ89" s="1">
        <v>70.192307692307594</v>
      </c>
      <c r="DA89" s="1">
        <v>18.367346938775501</v>
      </c>
      <c r="DB89" s="1">
        <v>17.567567567567501</v>
      </c>
      <c r="DC89" s="1">
        <v>15.714285714285699</v>
      </c>
      <c r="DD89" s="1">
        <v>20.967741935483801</v>
      </c>
      <c r="DE89" s="1">
        <v>35.714285714285701</v>
      </c>
      <c r="DF89" s="1">
        <v>40.740740740740698</v>
      </c>
      <c r="DG89" s="1">
        <v>50</v>
      </c>
      <c r="DH89" s="1">
        <v>88.854089904200407</v>
      </c>
      <c r="DI89" s="1">
        <v>68.111964873765103</v>
      </c>
      <c r="DJ89" s="1">
        <v>35.464880227365001</v>
      </c>
      <c r="DK89" s="1">
        <v>50.4443127962085</v>
      </c>
      <c r="DL89" s="1">
        <v>51.998001998002003</v>
      </c>
      <c r="DM89" s="1">
        <v>34.599797365754803</v>
      </c>
      <c r="DN89" s="1">
        <v>32.631038026721399</v>
      </c>
      <c r="DO89" s="1">
        <v>29.661885245901601</v>
      </c>
      <c r="DP89" s="1">
        <v>3.5931174089068798</v>
      </c>
      <c r="DQ89" s="1">
        <v>2.6534859521331899</v>
      </c>
      <c r="DR89" s="1">
        <v>4.1617819460726801</v>
      </c>
      <c r="DS89" s="1">
        <v>2.4517087667161901</v>
      </c>
      <c r="DT89" s="1">
        <v>9.0151515151515103</v>
      </c>
      <c r="DU89" s="1">
        <v>26.479514415781399</v>
      </c>
      <c r="DV89" s="1">
        <v>9.5762711864406693</v>
      </c>
      <c r="DW89" s="1">
        <v>22.512896094325701</v>
      </c>
      <c r="DX89" s="1">
        <v>19.410903768752199</v>
      </c>
      <c r="DY89" s="1">
        <v>17.600487210718601</v>
      </c>
      <c r="DZ89" s="1">
        <v>27.103080568720301</v>
      </c>
      <c r="EA89" s="1">
        <v>25.724275724275699</v>
      </c>
      <c r="EB89" s="1">
        <v>46.251266464032398</v>
      </c>
      <c r="EC89" s="1">
        <v>46.094552929085303</v>
      </c>
      <c r="ED89" s="1">
        <v>46.6700819672131</v>
      </c>
      <c r="EE89" s="1">
        <v>26.366396761133601</v>
      </c>
      <c r="EF89" s="1">
        <v>40.6347554630593</v>
      </c>
      <c r="EG89" s="1">
        <v>42.966002344665803</v>
      </c>
      <c r="EH89" s="1">
        <v>64.264487369985105</v>
      </c>
      <c r="EI89" s="1">
        <v>91.893939393939405</v>
      </c>
      <c r="EJ89" s="1">
        <v>96.737481031866395</v>
      </c>
      <c r="EK89" s="1">
        <v>39.5762711864406</v>
      </c>
      <c r="EL89" s="1">
        <v>87.619749447310198</v>
      </c>
      <c r="EM89" s="1">
        <v>78.887669227954603</v>
      </c>
      <c r="EN89" s="1">
        <v>78.177019894437606</v>
      </c>
      <c r="EO89" s="1">
        <v>88.270142180094695</v>
      </c>
      <c r="EP89" s="1">
        <v>81.868131868131798</v>
      </c>
      <c r="EQ89" s="1">
        <v>94.478216818642295</v>
      </c>
      <c r="ER89" s="1">
        <v>95.889003083247601</v>
      </c>
      <c r="ES89" s="1">
        <v>73.0532786885245</v>
      </c>
      <c r="ET89" s="1">
        <v>62.0445344129554</v>
      </c>
      <c r="EU89" s="1">
        <v>80.957336108220602</v>
      </c>
      <c r="EV89" s="1">
        <v>85.228604923798301</v>
      </c>
      <c r="EW89" s="1">
        <v>18.4992570579494</v>
      </c>
      <c r="EX89" s="1">
        <v>38.939393939393902</v>
      </c>
      <c r="EY89" s="1">
        <v>40.819423368740502</v>
      </c>
      <c r="EZ89" s="1">
        <v>87.966101694915196</v>
      </c>
    </row>
    <row r="90" spans="1:156" ht="15">
      <c r="A90" s="11" t="s">
        <v>148</v>
      </c>
      <c r="B90" s="1" t="s">
        <v>624</v>
      </c>
      <c r="C90" s="11" t="s">
        <v>528</v>
      </c>
      <c r="D90" s="1">
        <v>41.810207593622202</v>
      </c>
      <c r="E90" s="1">
        <v>45.014786529588598</v>
      </c>
      <c r="F90" s="1">
        <v>0</v>
      </c>
      <c r="G90" s="1">
        <v>49.431818181818102</v>
      </c>
      <c r="H90" s="1">
        <v>55.487804878048699</v>
      </c>
      <c r="I90" s="1">
        <v>52.564102564102498</v>
      </c>
      <c r="J90" s="1">
        <v>50.735294117647001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61.931818181818102</v>
      </c>
      <c r="W90" s="1">
        <v>55.487804878048699</v>
      </c>
      <c r="X90" s="1">
        <v>48.076923076923102</v>
      </c>
      <c r="Y90" s="1">
        <v>45.588235294117602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0.56818181818181801</v>
      </c>
      <c r="AL90" s="1">
        <v>0.60975609756097504</v>
      </c>
      <c r="AM90" s="1">
        <v>1.92307692307692</v>
      </c>
      <c r="AN90" s="1">
        <v>2.20588235294117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41.477272727272698</v>
      </c>
      <c r="BA90" s="1">
        <v>59.146341463414601</v>
      </c>
      <c r="BB90" s="1">
        <v>62.179487179487097</v>
      </c>
      <c r="BC90" s="1">
        <v>33.088235294117602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82.386363636363598</v>
      </c>
      <c r="BP90" s="1">
        <v>84.756097560975604</v>
      </c>
      <c r="BQ90" s="1">
        <v>71.794871794871796</v>
      </c>
      <c r="BR90" s="1">
        <v>66.176470588235205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83.522727272727195</v>
      </c>
      <c r="CE90" s="1">
        <v>84.756097560975604</v>
      </c>
      <c r="CF90" s="1">
        <v>60.256410256410199</v>
      </c>
      <c r="CG90" s="1">
        <v>58.823529411764703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1">
        <v>24.431818181818102</v>
      </c>
      <c r="CT90" s="1">
        <v>26.829268292682901</v>
      </c>
      <c r="CU90" s="1">
        <v>26.923076923076898</v>
      </c>
      <c r="CV90" s="1">
        <v>26.470588235294102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  <c r="DF90" s="1">
        <v>0</v>
      </c>
      <c r="DG90" s="1">
        <v>0</v>
      </c>
      <c r="DH90" s="1">
        <v>22.052321296978601</v>
      </c>
      <c r="DI90" s="1">
        <v>23.216245883644302</v>
      </c>
      <c r="DJ90" s="1">
        <v>28.400324807145701</v>
      </c>
      <c r="DK90" s="1">
        <v>9.5675355450236896</v>
      </c>
      <c r="DL90" s="1">
        <v>0</v>
      </c>
      <c r="DM90" s="1">
        <v>0</v>
      </c>
      <c r="DN90" s="1">
        <v>0</v>
      </c>
      <c r="DO90" s="1">
        <v>0</v>
      </c>
      <c r="DP90" s="1">
        <v>0</v>
      </c>
      <c r="DQ90" s="1">
        <v>0</v>
      </c>
      <c r="DR90" s="1">
        <v>0</v>
      </c>
      <c r="DS90" s="1">
        <v>0</v>
      </c>
      <c r="DT90" s="1">
        <v>0</v>
      </c>
      <c r="DU90" s="1">
        <v>0</v>
      </c>
      <c r="DV90" s="1">
        <v>0</v>
      </c>
      <c r="DW90" s="1">
        <v>29.347826086956498</v>
      </c>
      <c r="DX90" s="1">
        <v>32.693011342846603</v>
      </c>
      <c r="DY90" s="1">
        <v>0.54811205846528599</v>
      </c>
      <c r="DZ90" s="1">
        <v>0.79976303317535502</v>
      </c>
      <c r="EA90" s="1">
        <v>0</v>
      </c>
      <c r="EB90" s="1">
        <v>0</v>
      </c>
      <c r="EC90" s="1">
        <v>0</v>
      </c>
      <c r="ED90" s="1">
        <v>0</v>
      </c>
      <c r="EE90" s="1">
        <v>0</v>
      </c>
      <c r="EF90" s="1">
        <v>0</v>
      </c>
      <c r="EG90" s="1">
        <v>0</v>
      </c>
      <c r="EH90" s="1">
        <v>0</v>
      </c>
      <c r="EI90" s="1">
        <v>0</v>
      </c>
      <c r="EJ90" s="1">
        <v>0</v>
      </c>
      <c r="EK90" s="1">
        <v>0</v>
      </c>
      <c r="EL90" s="1">
        <v>89.406779661016898</v>
      </c>
      <c r="EM90" s="1">
        <v>78.887669227954603</v>
      </c>
      <c r="EN90" s="1">
        <v>78.177019894437606</v>
      </c>
      <c r="EO90" s="1">
        <v>30.924170616113699</v>
      </c>
      <c r="EP90" s="1">
        <v>0</v>
      </c>
      <c r="EQ90" s="1">
        <v>0</v>
      </c>
      <c r="ER90" s="1">
        <v>0</v>
      </c>
      <c r="ES90" s="1">
        <v>0</v>
      </c>
      <c r="ET90" s="1">
        <v>0</v>
      </c>
      <c r="EU90" s="1">
        <v>0</v>
      </c>
      <c r="EV90" s="1">
        <v>0</v>
      </c>
      <c r="EW90" s="1">
        <v>0</v>
      </c>
      <c r="EX90" s="1">
        <v>0</v>
      </c>
      <c r="EY90" s="1">
        <v>0</v>
      </c>
      <c r="EZ90" s="1">
        <v>0</v>
      </c>
    </row>
    <row r="91" spans="1:156" ht="15">
      <c r="A91" s="11" t="s">
        <v>149</v>
      </c>
      <c r="B91" s="1" t="s">
        <v>625</v>
      </c>
      <c r="C91" s="11" t="s">
        <v>528</v>
      </c>
      <c r="D91" s="1">
        <v>49.453451867113799</v>
      </c>
      <c r="E91" s="1">
        <v>48.605421865256602</v>
      </c>
      <c r="F91" s="1">
        <v>0</v>
      </c>
      <c r="G91" s="1">
        <v>57.346938775510203</v>
      </c>
      <c r="H91" s="1">
        <v>76.291079812206505</v>
      </c>
      <c r="I91" s="1">
        <v>82.908163265306101</v>
      </c>
      <c r="J91" s="1">
        <v>84.593023255813904</v>
      </c>
      <c r="K91" s="1">
        <v>76.785714285714207</v>
      </c>
      <c r="L91" s="1">
        <v>77.238805970149201</v>
      </c>
      <c r="M91" s="1">
        <v>79.133858267716505</v>
      </c>
      <c r="N91" s="1">
        <v>80.932203389830505</v>
      </c>
      <c r="O91" s="1">
        <v>90.540540540540505</v>
      </c>
      <c r="P91" s="1">
        <v>86.5</v>
      </c>
      <c r="Q91" s="1">
        <v>73.456790123456699</v>
      </c>
      <c r="R91" s="1">
        <v>83.3333333333333</v>
      </c>
      <c r="S91" s="1">
        <v>32.786885245901601</v>
      </c>
      <c r="T91" s="1">
        <v>30.327868852459002</v>
      </c>
      <c r="U91" s="1">
        <v>35.714285714285701</v>
      </c>
      <c r="V91" s="1">
        <v>91.632653061224403</v>
      </c>
      <c r="W91" s="1">
        <v>90.845070422535201</v>
      </c>
      <c r="X91" s="1">
        <v>90.051020408163197</v>
      </c>
      <c r="Y91" s="1">
        <v>86.337209302325505</v>
      </c>
      <c r="Z91" s="1">
        <v>89.642857142857096</v>
      </c>
      <c r="AA91" s="1">
        <v>92.910447761194007</v>
      </c>
      <c r="AB91" s="1">
        <v>93.307086614173201</v>
      </c>
      <c r="AC91" s="1">
        <v>91.1016949152542</v>
      </c>
      <c r="AD91" s="1">
        <v>86.936936936936902</v>
      </c>
      <c r="AE91" s="1">
        <v>90.5</v>
      </c>
      <c r="AF91" s="1">
        <v>84.567901234567898</v>
      </c>
      <c r="AG91" s="1">
        <v>66.6666666666666</v>
      </c>
      <c r="AH91" s="1">
        <v>35.245901639344197</v>
      </c>
      <c r="AI91" s="1">
        <v>33.6065573770491</v>
      </c>
      <c r="AJ91" s="1">
        <v>30.952380952380899</v>
      </c>
      <c r="AK91" s="1">
        <v>75.102040816326493</v>
      </c>
      <c r="AL91" s="1">
        <v>76.995305164319205</v>
      </c>
      <c r="AM91" s="1">
        <v>37.5</v>
      </c>
      <c r="AN91" s="1">
        <v>38.3720930232558</v>
      </c>
      <c r="AO91" s="1">
        <v>71.785714285714207</v>
      </c>
      <c r="AP91" s="1">
        <v>69.776119402985103</v>
      </c>
      <c r="AQ91" s="1">
        <v>66.929133858267704</v>
      </c>
      <c r="AR91" s="1">
        <v>71.186440677966104</v>
      </c>
      <c r="AS91" s="1">
        <v>33.783783783783697</v>
      </c>
      <c r="AT91" s="1">
        <v>36</v>
      </c>
      <c r="AU91" s="1">
        <v>41.975308641975303</v>
      </c>
      <c r="AV91" s="1">
        <v>48.5507246376811</v>
      </c>
      <c r="AW91" s="1">
        <v>13.114754098360599</v>
      </c>
      <c r="AX91" s="1">
        <v>50</v>
      </c>
      <c r="AY91" s="1">
        <v>52.380952380952301</v>
      </c>
      <c r="AZ91" s="1">
        <v>83.469387755102005</v>
      </c>
      <c r="BA91" s="1">
        <v>88.028169014084497</v>
      </c>
      <c r="BB91" s="1">
        <v>94.642857142857096</v>
      </c>
      <c r="BC91" s="1">
        <v>94.476744186046503</v>
      </c>
      <c r="BD91" s="1">
        <v>89.642857142857096</v>
      </c>
      <c r="BE91" s="1">
        <v>94.402985074626798</v>
      </c>
      <c r="BF91" s="1">
        <v>92.519685039370103</v>
      </c>
      <c r="BG91" s="1">
        <v>79.237288135593204</v>
      </c>
      <c r="BH91" s="1">
        <v>86.936936936936902</v>
      </c>
      <c r="BI91" s="1">
        <v>91.5</v>
      </c>
      <c r="BJ91" s="1">
        <v>78.395061728395007</v>
      </c>
      <c r="BK91" s="1">
        <v>77.536231884057898</v>
      </c>
      <c r="BL91" s="1">
        <v>20.491803278688501</v>
      </c>
      <c r="BM91" s="1">
        <v>32.786885245901601</v>
      </c>
      <c r="BN91" s="1">
        <v>10.714285714285699</v>
      </c>
      <c r="BO91" s="1">
        <v>95.306122448979494</v>
      </c>
      <c r="BP91" s="1">
        <v>95.539906103286299</v>
      </c>
      <c r="BQ91" s="1">
        <v>87.755102040816297</v>
      </c>
      <c r="BR91" s="1">
        <v>82.558139534883693</v>
      </c>
      <c r="BS91" s="1">
        <v>91.785714285714207</v>
      </c>
      <c r="BT91" s="1">
        <v>72.014925373134304</v>
      </c>
      <c r="BU91" s="1">
        <v>74.015748031496102</v>
      </c>
      <c r="BV91" s="1">
        <v>77.542372881355902</v>
      </c>
      <c r="BW91" s="1">
        <v>71.171171171171096</v>
      </c>
      <c r="BX91" s="1">
        <v>89</v>
      </c>
      <c r="BY91" s="1">
        <v>87.654320987654302</v>
      </c>
      <c r="BZ91" s="1">
        <v>86.956521739130395</v>
      </c>
      <c r="CA91" s="1">
        <v>36.065573770491802</v>
      </c>
      <c r="CB91" s="1">
        <v>34.426229508196698</v>
      </c>
      <c r="CC91" s="1">
        <v>36.904761904761898</v>
      </c>
      <c r="CD91" s="1">
        <v>98.979591836734599</v>
      </c>
      <c r="CE91" s="1">
        <v>99.295774647887299</v>
      </c>
      <c r="CF91" s="1">
        <v>99.744897959183604</v>
      </c>
      <c r="CG91" s="1">
        <v>99.709302325581405</v>
      </c>
      <c r="CH91" s="1">
        <v>96.785714285714207</v>
      </c>
      <c r="CI91" s="1">
        <v>98.134328358208904</v>
      </c>
      <c r="CJ91" s="1">
        <v>96.456692913385794</v>
      </c>
      <c r="CK91" s="1">
        <v>97.881355932203306</v>
      </c>
      <c r="CL91" s="1">
        <v>97.747747747747695</v>
      </c>
      <c r="CM91" s="1">
        <v>97.5</v>
      </c>
      <c r="CN91" s="1">
        <v>91.975308641975303</v>
      </c>
      <c r="CO91" s="1">
        <v>63.768115942028899</v>
      </c>
      <c r="CP91" s="1">
        <v>60.655737704918003</v>
      </c>
      <c r="CQ91" s="1">
        <v>52.459016393442603</v>
      </c>
      <c r="CR91" s="1">
        <v>19.047619047619001</v>
      </c>
      <c r="CS91" s="1">
        <v>94.693877551020407</v>
      </c>
      <c r="CT91" s="1">
        <v>94.131455399060997</v>
      </c>
      <c r="CU91" s="1">
        <v>94.642857142857096</v>
      </c>
      <c r="CV91" s="1">
        <v>94.476744186046503</v>
      </c>
      <c r="CW91" s="1">
        <v>93.928571428571402</v>
      </c>
      <c r="CX91" s="1">
        <v>95.522388059701399</v>
      </c>
      <c r="CY91" s="1">
        <v>94.881889763779498</v>
      </c>
      <c r="CZ91" s="1">
        <v>94.491525423728802</v>
      </c>
      <c r="DA91" s="1">
        <v>95.495495495495504</v>
      </c>
      <c r="DB91" s="1">
        <v>95</v>
      </c>
      <c r="DC91" s="1">
        <v>75.308641975308603</v>
      </c>
      <c r="DD91" s="1">
        <v>70.289855072463695</v>
      </c>
      <c r="DE91" s="1">
        <v>22.131147540983601</v>
      </c>
      <c r="DF91" s="1">
        <v>28.688524590163901</v>
      </c>
      <c r="DG91" s="1">
        <v>32.142857142857103</v>
      </c>
      <c r="DH91" s="1">
        <v>92.280766396462695</v>
      </c>
      <c r="DI91" s="1">
        <v>95.810464690815905</v>
      </c>
      <c r="DJ91" s="1">
        <v>91.818920016240298</v>
      </c>
      <c r="DK91" s="1">
        <v>86.048578199052102</v>
      </c>
      <c r="DL91" s="1">
        <v>88.861138861138798</v>
      </c>
      <c r="DM91" s="1">
        <v>96.0992907801418</v>
      </c>
      <c r="DN91" s="1">
        <v>87.307297019527198</v>
      </c>
      <c r="DO91" s="1">
        <v>79.354508196721298</v>
      </c>
      <c r="DP91" s="1">
        <v>72.115384615384599</v>
      </c>
      <c r="DQ91" s="1">
        <v>97.970863683662799</v>
      </c>
      <c r="DR91" s="1">
        <v>98.534583821805299</v>
      </c>
      <c r="DS91" s="1">
        <v>81.797919762258502</v>
      </c>
      <c r="DT91" s="1">
        <v>96.439393939393895</v>
      </c>
      <c r="DU91" s="1">
        <v>93.095599393019697</v>
      </c>
      <c r="DV91" s="1">
        <v>96.186440677966104</v>
      </c>
      <c r="DW91" s="1">
        <v>10.445836403831899</v>
      </c>
      <c r="DX91" s="1">
        <v>15.312843029637699</v>
      </c>
      <c r="DY91" s="1">
        <v>5.09541209906617</v>
      </c>
      <c r="DZ91" s="1">
        <v>9.6860189573459703</v>
      </c>
      <c r="EA91" s="1">
        <v>20.129870129870099</v>
      </c>
      <c r="EB91" s="1">
        <v>19.0982776089159</v>
      </c>
      <c r="EC91" s="1">
        <v>15.467625899280501</v>
      </c>
      <c r="ED91" s="1">
        <v>20.338114754098299</v>
      </c>
      <c r="EE91" s="1">
        <v>10.779352226720601</v>
      </c>
      <c r="EF91" s="1">
        <v>20.447450572320498</v>
      </c>
      <c r="EG91" s="1">
        <v>16.3540445486518</v>
      </c>
      <c r="EH91" s="1">
        <v>21.471025260029698</v>
      </c>
      <c r="EI91" s="1">
        <v>70.8333333333333</v>
      </c>
      <c r="EJ91" s="1">
        <v>78.376327769347498</v>
      </c>
      <c r="EK91" s="1">
        <v>38.728813559321999</v>
      </c>
      <c r="EL91" s="1">
        <v>98.968312453942502</v>
      </c>
      <c r="EM91" s="1">
        <v>99.780461031833099</v>
      </c>
      <c r="EN91" s="1">
        <v>99.756394640682103</v>
      </c>
      <c r="EO91" s="1">
        <v>99.674170616113699</v>
      </c>
      <c r="EP91" s="1">
        <v>90.909090909090907</v>
      </c>
      <c r="EQ91" s="1">
        <v>90.2228976697061</v>
      </c>
      <c r="ER91" s="1">
        <v>97.995889003083207</v>
      </c>
      <c r="ES91" s="1">
        <v>98.258196721311407</v>
      </c>
      <c r="ET91" s="1">
        <v>99.645748987854205</v>
      </c>
      <c r="EU91" s="1">
        <v>99.531737773152898</v>
      </c>
      <c r="EV91" s="1">
        <v>97.069167643610697</v>
      </c>
      <c r="EW91" s="1">
        <v>93.016344725111395</v>
      </c>
      <c r="EX91" s="1">
        <v>38.939393939393902</v>
      </c>
      <c r="EY91" s="1">
        <v>40.819423368740502</v>
      </c>
      <c r="EZ91" s="1">
        <v>41.610169491525397</v>
      </c>
    </row>
    <row r="92" spans="1:156" ht="15">
      <c r="A92" s="11" t="s">
        <v>150</v>
      </c>
      <c r="B92" s="1" t="s">
        <v>626</v>
      </c>
      <c r="C92" s="11" t="s">
        <v>528</v>
      </c>
      <c r="D92" s="1">
        <v>60.654761904761898</v>
      </c>
      <c r="E92" s="1">
        <v>60.337859947643899</v>
      </c>
      <c r="F92" s="1">
        <v>0</v>
      </c>
      <c r="G92" s="1">
        <v>70.765027322404293</v>
      </c>
      <c r="H92" s="1">
        <v>72.513089005235599</v>
      </c>
      <c r="I92" s="1">
        <v>37.709497206703901</v>
      </c>
      <c r="J92" s="1">
        <v>44.011976047904099</v>
      </c>
      <c r="K92" s="1">
        <v>36.1313868613138</v>
      </c>
      <c r="L92" s="1">
        <v>35.123966942148698</v>
      </c>
      <c r="M92" s="1">
        <v>33.4745762711864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82.786885245901601</v>
      </c>
      <c r="W92" s="1">
        <v>83.507853403141297</v>
      </c>
      <c r="X92" s="1">
        <v>50.279329608938497</v>
      </c>
      <c r="Y92" s="1">
        <v>50.598802395209503</v>
      </c>
      <c r="Z92" s="1">
        <v>47.445255474452502</v>
      </c>
      <c r="AA92" s="1">
        <v>47.107438016528903</v>
      </c>
      <c r="AB92" s="1">
        <v>49.5762711864406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34.426229508196698</v>
      </c>
      <c r="AL92" s="1">
        <v>35.078534031413596</v>
      </c>
      <c r="AM92" s="1">
        <v>34.636871508379798</v>
      </c>
      <c r="AN92" s="1">
        <v>32.934131736526901</v>
      </c>
      <c r="AO92" s="1">
        <v>32.846715328467099</v>
      </c>
      <c r="AP92" s="1">
        <v>28.925619834710702</v>
      </c>
      <c r="AQ92" s="1">
        <v>29.2372881355932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19.398907103825099</v>
      </c>
      <c r="BA92" s="1">
        <v>19.633507853403099</v>
      </c>
      <c r="BB92" s="1">
        <v>21.508379888268099</v>
      </c>
      <c r="BC92" s="1">
        <v>5.08982035928143</v>
      </c>
      <c r="BD92" s="1">
        <v>20.802919708029101</v>
      </c>
      <c r="BE92" s="1">
        <v>21.900826446280899</v>
      </c>
      <c r="BF92" s="1">
        <v>22.457627118644101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69.125683060109196</v>
      </c>
      <c r="BP92" s="1">
        <v>70.680628272251298</v>
      </c>
      <c r="BQ92" s="1">
        <v>56.983240223463604</v>
      </c>
      <c r="BR92" s="1">
        <v>62.574850299401199</v>
      </c>
      <c r="BS92" s="1">
        <v>65.693430656934297</v>
      </c>
      <c r="BT92" s="1">
        <v>54.958677685950398</v>
      </c>
      <c r="BU92" s="1">
        <v>61.016949152542303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D92" s="1">
        <v>69.945355191256795</v>
      </c>
      <c r="CE92" s="1">
        <v>71.989528795811495</v>
      </c>
      <c r="CF92" s="1">
        <v>74.581005586592099</v>
      </c>
      <c r="CG92" s="1">
        <v>76.646706586826298</v>
      </c>
      <c r="CH92" s="1">
        <v>78.102189781021906</v>
      </c>
      <c r="CI92" s="1">
        <v>59.917355371900797</v>
      </c>
      <c r="CJ92" s="1">
        <v>63.983050847457598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0</v>
      </c>
      <c r="CR92" s="1">
        <v>0</v>
      </c>
      <c r="CS92" s="1">
        <v>41.256830601092901</v>
      </c>
      <c r="CT92" s="1">
        <v>43.455497382198899</v>
      </c>
      <c r="CU92" s="1">
        <v>44.134078212290497</v>
      </c>
      <c r="CV92" s="1">
        <v>45.508982035928099</v>
      </c>
      <c r="CW92" s="1">
        <v>47.445255474452502</v>
      </c>
      <c r="CX92" s="1">
        <v>44.6280991735537</v>
      </c>
      <c r="CY92" s="1">
        <v>46.186440677966097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1">
        <v>0</v>
      </c>
      <c r="DG92" s="1">
        <v>0</v>
      </c>
      <c r="DH92" s="1">
        <v>92.857142857142804</v>
      </c>
      <c r="DI92" s="1">
        <v>93.75</v>
      </c>
      <c r="DJ92" s="1">
        <v>92.857142857142804</v>
      </c>
      <c r="DK92" s="1">
        <v>58.3333333333333</v>
      </c>
      <c r="DL92" s="1">
        <v>37.5</v>
      </c>
      <c r="DM92" s="1">
        <v>37.5</v>
      </c>
      <c r="DN92" s="1">
        <v>37.5</v>
      </c>
      <c r="DO92" s="1">
        <v>0</v>
      </c>
      <c r="DP92" s="1">
        <v>0</v>
      </c>
      <c r="DQ92" s="1">
        <v>0</v>
      </c>
      <c r="DR92" s="1">
        <v>0</v>
      </c>
      <c r="DS92" s="1">
        <v>0</v>
      </c>
      <c r="DT92" s="1">
        <v>0</v>
      </c>
      <c r="DU92" s="1">
        <v>0</v>
      </c>
      <c r="DV92" s="1">
        <v>0</v>
      </c>
      <c r="DW92" s="1">
        <v>71.428571428571402</v>
      </c>
      <c r="DX92" s="1">
        <v>68.75</v>
      </c>
      <c r="DY92" s="1">
        <v>92.857142857142804</v>
      </c>
      <c r="DZ92" s="1">
        <v>91.6666666666666</v>
      </c>
      <c r="EA92" s="1">
        <v>87.5</v>
      </c>
      <c r="EB92" s="1">
        <v>87.5</v>
      </c>
      <c r="EC92" s="1">
        <v>12.5</v>
      </c>
      <c r="ED92" s="1">
        <v>0</v>
      </c>
      <c r="EE92" s="1">
        <v>0</v>
      </c>
      <c r="EF92" s="1">
        <v>0</v>
      </c>
      <c r="EG92" s="1">
        <v>0</v>
      </c>
      <c r="EH92" s="1">
        <v>0</v>
      </c>
      <c r="EI92" s="1">
        <v>0</v>
      </c>
      <c r="EJ92" s="1">
        <v>0</v>
      </c>
      <c r="EK92" s="1">
        <v>0</v>
      </c>
      <c r="EL92" s="1">
        <v>42.857142857142797</v>
      </c>
      <c r="EM92" s="1">
        <v>18.75</v>
      </c>
      <c r="EN92" s="1">
        <v>21.428571428571399</v>
      </c>
      <c r="EO92" s="1">
        <v>16.6666666666666</v>
      </c>
      <c r="EP92" s="1">
        <v>12.5</v>
      </c>
      <c r="EQ92" s="1">
        <v>25</v>
      </c>
      <c r="ER92" s="1">
        <v>25</v>
      </c>
      <c r="ES92" s="1">
        <v>0</v>
      </c>
      <c r="ET92" s="1">
        <v>0</v>
      </c>
      <c r="EU92" s="1">
        <v>0</v>
      </c>
      <c r="EV92" s="1">
        <v>0</v>
      </c>
      <c r="EW92" s="1">
        <v>0</v>
      </c>
      <c r="EX92" s="1">
        <v>0</v>
      </c>
      <c r="EY92" s="1">
        <v>0</v>
      </c>
      <c r="EZ92" s="1">
        <v>0</v>
      </c>
    </row>
    <row r="93" spans="1:156" ht="15">
      <c r="A93" s="11" t="s">
        <v>151</v>
      </c>
      <c r="B93" s="1" t="s">
        <v>627</v>
      </c>
      <c r="C93" s="11" t="s">
        <v>537</v>
      </c>
      <c r="D93" s="1">
        <v>38.817500213456199</v>
      </c>
      <c r="E93" s="1">
        <v>34.520047301755099</v>
      </c>
      <c r="F93" s="1">
        <v>0</v>
      </c>
      <c r="G93" s="1">
        <v>10.655737704918</v>
      </c>
      <c r="H93" s="1">
        <v>13.8743455497382</v>
      </c>
      <c r="I93" s="1">
        <v>22.067039106145199</v>
      </c>
      <c r="J93" s="1">
        <v>21.257485029940099</v>
      </c>
      <c r="K93" s="1">
        <v>12.7737226277372</v>
      </c>
      <c r="L93" s="1">
        <v>11.1570247933884</v>
      </c>
      <c r="M93" s="1">
        <v>11.4406779661016</v>
      </c>
      <c r="N93" s="1">
        <v>11.0619469026548</v>
      </c>
      <c r="O93" s="1">
        <v>12.616822429906501</v>
      </c>
      <c r="P93" s="1">
        <v>11.1650485436893</v>
      </c>
      <c r="Q93" s="1">
        <v>9.5505617977528097</v>
      </c>
      <c r="R93" s="1">
        <v>0</v>
      </c>
      <c r="S93" s="1">
        <v>0</v>
      </c>
      <c r="T93" s="1">
        <v>0</v>
      </c>
      <c r="U93" s="1">
        <v>0</v>
      </c>
      <c r="V93" s="1">
        <v>16.120218579234901</v>
      </c>
      <c r="W93" s="1">
        <v>17.2774869109947</v>
      </c>
      <c r="X93" s="1">
        <v>17.877094972066999</v>
      </c>
      <c r="Y93" s="1">
        <v>16.766467065868198</v>
      </c>
      <c r="Z93" s="1">
        <v>14.2335766423357</v>
      </c>
      <c r="AA93" s="1">
        <v>14.049586776859501</v>
      </c>
      <c r="AB93" s="1">
        <v>13.559322033898299</v>
      </c>
      <c r="AC93" s="1">
        <v>15.044247787610599</v>
      </c>
      <c r="AD93" s="1">
        <v>16.355140186915801</v>
      </c>
      <c r="AE93" s="1">
        <v>16.990291262135901</v>
      </c>
      <c r="AF93" s="1">
        <v>17.4157303370786</v>
      </c>
      <c r="AG93" s="1">
        <v>0</v>
      </c>
      <c r="AH93" s="1">
        <v>0</v>
      </c>
      <c r="AI93" s="1">
        <v>0</v>
      </c>
      <c r="AJ93" s="1">
        <v>0</v>
      </c>
      <c r="AK93" s="1">
        <v>34.426229508196698</v>
      </c>
      <c r="AL93" s="1">
        <v>35.078534031413596</v>
      </c>
      <c r="AM93" s="1">
        <v>34.636871508379798</v>
      </c>
      <c r="AN93" s="1">
        <v>32.934131736526901</v>
      </c>
      <c r="AO93" s="1">
        <v>32.846715328467099</v>
      </c>
      <c r="AP93" s="1">
        <v>28.925619834710702</v>
      </c>
      <c r="AQ93" s="1">
        <v>29.2372881355932</v>
      </c>
      <c r="AR93" s="1">
        <v>28.318584070796401</v>
      </c>
      <c r="AS93" s="1">
        <v>29.906542056074699</v>
      </c>
      <c r="AT93" s="1">
        <v>31.067961165048501</v>
      </c>
      <c r="AU93" s="1">
        <v>30.337078651685299</v>
      </c>
      <c r="AV93" s="1">
        <v>0</v>
      </c>
      <c r="AW93" s="1">
        <v>0</v>
      </c>
      <c r="AX93" s="1">
        <v>0</v>
      </c>
      <c r="AY93" s="1">
        <v>0</v>
      </c>
      <c r="AZ93" s="1">
        <v>31.4207650273224</v>
      </c>
      <c r="BA93" s="1">
        <v>33.246073298429302</v>
      </c>
      <c r="BB93" s="1">
        <v>44.972067039106101</v>
      </c>
      <c r="BC93" s="1">
        <v>50.598802395209503</v>
      </c>
      <c r="BD93" s="1">
        <v>22.262773722627699</v>
      </c>
      <c r="BE93" s="1">
        <v>30.165289256198299</v>
      </c>
      <c r="BF93" s="1">
        <v>14.830508474576201</v>
      </c>
      <c r="BG93" s="1">
        <v>30.530973451327402</v>
      </c>
      <c r="BH93" s="1">
        <v>19.158878504672799</v>
      </c>
      <c r="BI93" s="1">
        <v>36.407766990291201</v>
      </c>
      <c r="BJ93" s="1">
        <v>16.292134831460601</v>
      </c>
      <c r="BK93" s="1">
        <v>0</v>
      </c>
      <c r="BL93" s="1">
        <v>0</v>
      </c>
      <c r="BM93" s="1">
        <v>0</v>
      </c>
      <c r="BN93" s="1">
        <v>0</v>
      </c>
      <c r="BO93" s="1">
        <v>16.6666666666666</v>
      </c>
      <c r="BP93" s="1">
        <v>17.015706806282701</v>
      </c>
      <c r="BQ93" s="1">
        <v>18.435754189944099</v>
      </c>
      <c r="BR93" s="1">
        <v>20.359281437125698</v>
      </c>
      <c r="BS93" s="1">
        <v>21.167883211678799</v>
      </c>
      <c r="BT93" s="1">
        <v>20.661157024793301</v>
      </c>
      <c r="BU93" s="1">
        <v>22.033898305084701</v>
      </c>
      <c r="BV93" s="1">
        <v>22.566371681415902</v>
      </c>
      <c r="BW93" s="1">
        <v>24.766355140186899</v>
      </c>
      <c r="BX93" s="1">
        <v>25.242718446601899</v>
      </c>
      <c r="BY93" s="1">
        <v>26.404494382022399</v>
      </c>
      <c r="BZ93" s="1">
        <v>0</v>
      </c>
      <c r="CA93" s="1">
        <v>0</v>
      </c>
      <c r="CB93" s="1">
        <v>0</v>
      </c>
      <c r="CC93" s="1">
        <v>0</v>
      </c>
      <c r="CD93" s="1">
        <v>69.945355191256795</v>
      </c>
      <c r="CE93" s="1">
        <v>71.989528795811495</v>
      </c>
      <c r="CF93" s="1">
        <v>74.581005586592099</v>
      </c>
      <c r="CG93" s="1">
        <v>76.646706586826298</v>
      </c>
      <c r="CH93" s="1">
        <v>78.102189781021906</v>
      </c>
      <c r="CI93" s="1">
        <v>80.991735537190095</v>
      </c>
      <c r="CJ93" s="1">
        <v>84.745762711864401</v>
      </c>
      <c r="CK93" s="1">
        <v>84.955752212389299</v>
      </c>
      <c r="CL93" s="1">
        <v>82.242990654205599</v>
      </c>
      <c r="CM93" s="1">
        <v>61.650485436893199</v>
      </c>
      <c r="CN93" s="1">
        <v>63.483146067415703</v>
      </c>
      <c r="CO93" s="1">
        <v>0</v>
      </c>
      <c r="CP93" s="1">
        <v>0</v>
      </c>
      <c r="CQ93" s="1">
        <v>0</v>
      </c>
      <c r="CR93" s="1">
        <v>0</v>
      </c>
      <c r="CS93" s="1">
        <v>41.256830601092901</v>
      </c>
      <c r="CT93" s="1">
        <v>43.455497382198899</v>
      </c>
      <c r="CU93" s="1">
        <v>44.134078212290497</v>
      </c>
      <c r="CV93" s="1">
        <v>45.508982035928099</v>
      </c>
      <c r="CW93" s="1">
        <v>47.445255474452502</v>
      </c>
      <c r="CX93" s="1">
        <v>44.6280991735537</v>
      </c>
      <c r="CY93" s="1">
        <v>46.186440677966097</v>
      </c>
      <c r="CZ93" s="1">
        <v>46.902654867256601</v>
      </c>
      <c r="DA93" s="1">
        <v>50</v>
      </c>
      <c r="DB93" s="1">
        <v>51.456310679611597</v>
      </c>
      <c r="DC93" s="1">
        <v>53.932584269662897</v>
      </c>
      <c r="DD93" s="1">
        <v>0</v>
      </c>
      <c r="DE93" s="1">
        <v>0</v>
      </c>
      <c r="DF93" s="1">
        <v>0</v>
      </c>
      <c r="DG93" s="1">
        <v>0</v>
      </c>
      <c r="DH93" s="1">
        <v>51.73828125</v>
      </c>
      <c r="DI93" s="1">
        <v>22.089167280766301</v>
      </c>
      <c r="DJ93" s="1">
        <v>21.642883278448501</v>
      </c>
      <c r="DK93" s="1">
        <v>35.302476654486398</v>
      </c>
      <c r="DL93" s="1">
        <v>27.2215639810426</v>
      </c>
      <c r="DM93" s="1">
        <v>12.4375624375624</v>
      </c>
      <c r="DN93" s="1">
        <v>5.9270516717325199</v>
      </c>
      <c r="DO93" s="1">
        <v>7.8622816032887899</v>
      </c>
      <c r="DP93" s="1">
        <v>2.7151639344262199</v>
      </c>
      <c r="DQ93" s="1">
        <v>2.3785425101214499</v>
      </c>
      <c r="DR93" s="1">
        <v>8.2726326742976095</v>
      </c>
      <c r="DS93" s="1">
        <v>0</v>
      </c>
      <c r="DT93" s="1">
        <v>0</v>
      </c>
      <c r="DU93" s="1">
        <v>0</v>
      </c>
      <c r="DV93" s="1">
        <v>0</v>
      </c>
      <c r="DW93" s="1">
        <v>90.25390625</v>
      </c>
      <c r="DX93" s="1">
        <v>91.635961680176806</v>
      </c>
      <c r="DY93" s="1">
        <v>40.633004024881103</v>
      </c>
      <c r="DZ93" s="1">
        <v>46.142915144133099</v>
      </c>
      <c r="EA93" s="1">
        <v>64.306872037914701</v>
      </c>
      <c r="EB93" s="1">
        <v>52.997002997003001</v>
      </c>
      <c r="EC93" s="1">
        <v>57.497467071935098</v>
      </c>
      <c r="ED93" s="1">
        <v>80.113052415210603</v>
      </c>
      <c r="EE93" s="1">
        <v>83.350409836065495</v>
      </c>
      <c r="EF93" s="1">
        <v>69.686234817813698</v>
      </c>
      <c r="EG93" s="1">
        <v>77.991675338189296</v>
      </c>
      <c r="EH93" s="1">
        <v>0</v>
      </c>
      <c r="EI93" s="1">
        <v>0</v>
      </c>
      <c r="EJ93" s="1">
        <v>0</v>
      </c>
      <c r="EK93" s="1">
        <v>0</v>
      </c>
      <c r="EL93" s="1">
        <v>34.8828125</v>
      </c>
      <c r="EM93" s="1">
        <v>35.519528371407503</v>
      </c>
      <c r="EN93" s="1">
        <v>36.2056348335162</v>
      </c>
      <c r="EO93" s="1">
        <v>35.749086479902502</v>
      </c>
      <c r="EP93" s="1">
        <v>30.924170616113699</v>
      </c>
      <c r="EQ93" s="1">
        <v>22.0779220779221</v>
      </c>
      <c r="ER93" s="1">
        <v>21.681864235055698</v>
      </c>
      <c r="ES93" s="1">
        <v>21.891058581706101</v>
      </c>
      <c r="ET93" s="1">
        <v>25.819672131147499</v>
      </c>
      <c r="EU93" s="1">
        <v>33.350202429149803</v>
      </c>
      <c r="EV93" s="1">
        <v>28.876170655567101</v>
      </c>
      <c r="EW93" s="1">
        <v>0</v>
      </c>
      <c r="EX93" s="1">
        <v>0</v>
      </c>
      <c r="EY93" s="1">
        <v>0</v>
      </c>
      <c r="EZ93" s="1">
        <v>0</v>
      </c>
    </row>
    <row r="94" spans="1:156" ht="15">
      <c r="A94" s="11" t="s">
        <v>152</v>
      </c>
      <c r="B94" s="1" t="s">
        <v>628</v>
      </c>
      <c r="C94" s="11" t="s">
        <v>535</v>
      </c>
      <c r="D94" s="1">
        <v>48.471233918299099</v>
      </c>
      <c r="E94" s="1">
        <v>80.647769693572798</v>
      </c>
      <c r="F94" s="1">
        <v>0</v>
      </c>
      <c r="G94" s="1">
        <v>87.935323383084494</v>
      </c>
      <c r="H94" s="1">
        <v>88.6150234741784</v>
      </c>
      <c r="I94" s="1">
        <v>89.550264550264501</v>
      </c>
      <c r="J94" s="1">
        <v>85.122699386503101</v>
      </c>
      <c r="K94" s="1">
        <v>84.7222222222222</v>
      </c>
      <c r="L94" s="1">
        <v>71.301775147928893</v>
      </c>
      <c r="M94" s="1">
        <v>59</v>
      </c>
      <c r="N94" s="1">
        <v>59.191176470588204</v>
      </c>
      <c r="O94" s="1">
        <v>71.153846153846104</v>
      </c>
      <c r="P94" s="1">
        <v>73.308270676691706</v>
      </c>
      <c r="Q94" s="1">
        <v>57.203389830508399</v>
      </c>
      <c r="R94" s="1">
        <v>33.505154639175203</v>
      </c>
      <c r="S94" s="1">
        <v>40.340909090909101</v>
      </c>
      <c r="T94" s="1">
        <v>0</v>
      </c>
      <c r="U94" s="1">
        <v>0</v>
      </c>
      <c r="V94" s="1">
        <v>92.164179104477597</v>
      </c>
      <c r="W94" s="1">
        <v>93.779342723004703</v>
      </c>
      <c r="X94" s="1">
        <v>91.402116402116405</v>
      </c>
      <c r="Y94" s="1">
        <v>90.950920245398706</v>
      </c>
      <c r="Z94" s="1">
        <v>86.309523809523796</v>
      </c>
      <c r="AA94" s="1">
        <v>83.136094674556205</v>
      </c>
      <c r="AB94" s="1">
        <v>83</v>
      </c>
      <c r="AC94" s="1">
        <v>80.147058823529406</v>
      </c>
      <c r="AD94" s="1">
        <v>81.923076923076906</v>
      </c>
      <c r="AE94" s="1">
        <v>81.203007518796895</v>
      </c>
      <c r="AF94" s="1">
        <v>22.457627118644101</v>
      </c>
      <c r="AG94" s="1">
        <v>22.680412371134</v>
      </c>
      <c r="AH94" s="1">
        <v>26.7045454545454</v>
      </c>
      <c r="AI94" s="1">
        <v>0</v>
      </c>
      <c r="AJ94" s="1">
        <v>0</v>
      </c>
      <c r="AK94" s="1">
        <v>89.552238805970106</v>
      </c>
      <c r="AL94" s="1">
        <v>89.906103286384905</v>
      </c>
      <c r="AM94" s="1">
        <v>88.624338624338606</v>
      </c>
      <c r="AN94" s="1">
        <v>88.803680981595093</v>
      </c>
      <c r="AO94" s="1">
        <v>86.706349206349202</v>
      </c>
      <c r="AP94" s="1">
        <v>82.248520710059097</v>
      </c>
      <c r="AQ94" s="1">
        <v>80.3333333333333</v>
      </c>
      <c r="AR94" s="1">
        <v>78.308823529411697</v>
      </c>
      <c r="AS94" s="1">
        <v>61.153846153846096</v>
      </c>
      <c r="AT94" s="1">
        <v>63.157894736842103</v>
      </c>
      <c r="AU94" s="1">
        <v>27.966101694915199</v>
      </c>
      <c r="AV94" s="1">
        <v>32.989690721649403</v>
      </c>
      <c r="AW94" s="1">
        <v>42.613636363636303</v>
      </c>
      <c r="AX94" s="1">
        <v>0</v>
      </c>
      <c r="AY94" s="1">
        <v>0</v>
      </c>
      <c r="AZ94" s="1">
        <v>99.378109452736297</v>
      </c>
      <c r="BA94" s="1">
        <v>99.647887323943607</v>
      </c>
      <c r="BB94" s="1">
        <v>95.634920634920604</v>
      </c>
      <c r="BC94" s="1">
        <v>92.4846625766871</v>
      </c>
      <c r="BD94" s="1">
        <v>91.071428571428498</v>
      </c>
      <c r="BE94" s="1">
        <v>86.094674556212993</v>
      </c>
      <c r="BF94" s="1">
        <v>61.6666666666666</v>
      </c>
      <c r="BG94" s="1">
        <v>68.978102189780998</v>
      </c>
      <c r="BH94" s="1">
        <v>58.076923076923102</v>
      </c>
      <c r="BI94" s="1">
        <v>49.2481203007518</v>
      </c>
      <c r="BJ94" s="1">
        <v>52.966101694915203</v>
      </c>
      <c r="BK94" s="1">
        <v>12.8865979381443</v>
      </c>
      <c r="BL94" s="1">
        <v>23.295454545454501</v>
      </c>
      <c r="BM94" s="1">
        <v>0</v>
      </c>
      <c r="BN94" s="1">
        <v>0</v>
      </c>
      <c r="BO94" s="1">
        <v>84.577114427860707</v>
      </c>
      <c r="BP94" s="1">
        <v>85.328638497652506</v>
      </c>
      <c r="BQ94" s="1">
        <v>86.772486772486701</v>
      </c>
      <c r="BR94" s="1">
        <v>76.533742331288295</v>
      </c>
      <c r="BS94" s="1">
        <v>79.1666666666666</v>
      </c>
      <c r="BT94" s="1">
        <v>79.585798816568001</v>
      </c>
      <c r="BU94" s="1">
        <v>79.3333333333333</v>
      </c>
      <c r="BV94" s="1">
        <v>80.147058823529406</v>
      </c>
      <c r="BW94" s="1">
        <v>36.923076923076898</v>
      </c>
      <c r="BX94" s="1">
        <v>40.225563909774401</v>
      </c>
      <c r="BY94" s="1">
        <v>39.830508474576199</v>
      </c>
      <c r="BZ94" s="1">
        <v>40.206185567010301</v>
      </c>
      <c r="CA94" s="1">
        <v>40.340909090909101</v>
      </c>
      <c r="CB94" s="1">
        <v>0</v>
      </c>
      <c r="CC94" s="1">
        <v>0</v>
      </c>
      <c r="CD94" s="1">
        <v>89.427860696517399</v>
      </c>
      <c r="CE94" s="1">
        <v>93.075117370892002</v>
      </c>
      <c r="CF94" s="1">
        <v>93.121693121693099</v>
      </c>
      <c r="CG94" s="1">
        <v>92.791411042944702</v>
      </c>
      <c r="CH94" s="1">
        <v>92.460317460317398</v>
      </c>
      <c r="CI94" s="1">
        <v>76.627218934911198</v>
      </c>
      <c r="CJ94" s="1">
        <v>95</v>
      </c>
      <c r="CK94" s="1">
        <v>81.25</v>
      </c>
      <c r="CL94" s="1">
        <v>93.846153846153797</v>
      </c>
      <c r="CM94" s="1">
        <v>75.563909774436098</v>
      </c>
      <c r="CN94" s="1">
        <v>83.898305084745701</v>
      </c>
      <c r="CO94" s="1">
        <v>91.752577319587601</v>
      </c>
      <c r="CP94" s="1">
        <v>94.886363636363598</v>
      </c>
      <c r="CQ94" s="1">
        <v>0</v>
      </c>
      <c r="CR94" s="1">
        <v>0</v>
      </c>
      <c r="CS94" s="1">
        <v>41.044776119402897</v>
      </c>
      <c r="CT94" s="1">
        <v>40.727699530516396</v>
      </c>
      <c r="CU94" s="1">
        <v>41.402116402116398</v>
      </c>
      <c r="CV94" s="1">
        <v>42.791411042944702</v>
      </c>
      <c r="CW94" s="1">
        <v>43.253968253968203</v>
      </c>
      <c r="CX94" s="1">
        <v>40.532544378698198</v>
      </c>
      <c r="CY94" s="1">
        <v>63.6666666666666</v>
      </c>
      <c r="CZ94" s="1">
        <v>37.5</v>
      </c>
      <c r="DA94" s="1">
        <v>38.846153846153797</v>
      </c>
      <c r="DB94" s="1">
        <v>43.984962406015001</v>
      </c>
      <c r="DC94" s="1">
        <v>47.033898305084698</v>
      </c>
      <c r="DD94" s="1">
        <v>46.391752577319501</v>
      </c>
      <c r="DE94" s="1">
        <v>56.25</v>
      </c>
      <c r="DF94" s="1">
        <v>0</v>
      </c>
      <c r="DG94" s="1">
        <v>0</v>
      </c>
      <c r="DH94" s="1">
        <v>66.15234375</v>
      </c>
      <c r="DI94" s="1">
        <v>73.010316875460504</v>
      </c>
      <c r="DJ94" s="1">
        <v>76.308086351994106</v>
      </c>
      <c r="DK94" s="1">
        <v>66.849370686155098</v>
      </c>
      <c r="DL94" s="1">
        <v>27.5177725118483</v>
      </c>
      <c r="DM94" s="1">
        <v>26.723276723276701</v>
      </c>
      <c r="DN94" s="1">
        <v>38.145896656534902</v>
      </c>
      <c r="DO94" s="1">
        <v>29.6505652620761</v>
      </c>
      <c r="DP94" s="1">
        <v>31.301229508196698</v>
      </c>
      <c r="DQ94" s="1">
        <v>61.5890688259109</v>
      </c>
      <c r="DR94" s="1">
        <v>54.994797086368301</v>
      </c>
      <c r="DS94" s="1">
        <v>69.343493552168795</v>
      </c>
      <c r="DT94" s="1">
        <v>42.570579494799397</v>
      </c>
      <c r="DU94" s="1">
        <v>0</v>
      </c>
      <c r="DV94" s="1">
        <v>0</v>
      </c>
      <c r="DW94" s="1">
        <v>27.67578125</v>
      </c>
      <c r="DX94" s="1">
        <v>31.3006632277081</v>
      </c>
      <c r="DY94" s="1">
        <v>12.422246615440899</v>
      </c>
      <c r="DZ94" s="1">
        <v>13.3373934226552</v>
      </c>
      <c r="EA94" s="1">
        <v>40.550947867298497</v>
      </c>
      <c r="EB94" s="1">
        <v>38.111888111888099</v>
      </c>
      <c r="EC94" s="1">
        <v>34.903748733535899</v>
      </c>
      <c r="ED94" s="1">
        <v>38.797533401849897</v>
      </c>
      <c r="EE94" s="1">
        <v>47.387295081967203</v>
      </c>
      <c r="EF94" s="1">
        <v>12.5</v>
      </c>
      <c r="EG94" s="1">
        <v>23.985431841831399</v>
      </c>
      <c r="EH94" s="1">
        <v>57.737397420867502</v>
      </c>
      <c r="EI94" s="1">
        <v>28.751857355126301</v>
      </c>
      <c r="EJ94" s="1">
        <v>0</v>
      </c>
      <c r="EK94" s="1">
        <v>0</v>
      </c>
      <c r="EL94" s="1">
        <v>80.64453125</v>
      </c>
      <c r="EM94" s="1">
        <v>81.448047162859197</v>
      </c>
      <c r="EN94" s="1">
        <v>73.161361141602598</v>
      </c>
      <c r="EO94" s="1">
        <v>83.516037352821698</v>
      </c>
      <c r="EP94" s="1">
        <v>77.784360189573405</v>
      </c>
      <c r="EQ94" s="1">
        <v>66.533466533466495</v>
      </c>
      <c r="ER94" s="1">
        <v>57.700101317122602</v>
      </c>
      <c r="ES94" s="1">
        <v>70.657759506680307</v>
      </c>
      <c r="ET94" s="1">
        <v>57.4282786885245</v>
      </c>
      <c r="EU94" s="1">
        <v>53.289473684210499</v>
      </c>
      <c r="EV94" s="1">
        <v>28.876170655567101</v>
      </c>
      <c r="EW94" s="1">
        <v>38.628370457209797</v>
      </c>
      <c r="EX94" s="1">
        <v>47.696879643387803</v>
      </c>
      <c r="EY94" s="1">
        <v>0</v>
      </c>
      <c r="EZ94" s="1">
        <v>0</v>
      </c>
    </row>
    <row r="95" spans="1:156" ht="15">
      <c r="A95" s="11" t="s">
        <v>153</v>
      </c>
      <c r="B95" s="1" t="s">
        <v>629</v>
      </c>
      <c r="C95" s="11" t="s">
        <v>528</v>
      </c>
      <c r="D95" s="1">
        <v>47.662716824443102</v>
      </c>
      <c r="E95" s="1">
        <v>44.903567360693103</v>
      </c>
      <c r="F95" s="1">
        <v>0</v>
      </c>
      <c r="G95" s="1">
        <v>99.230769230769198</v>
      </c>
      <c r="H95" s="1">
        <v>99.193548387096698</v>
      </c>
      <c r="I95" s="1">
        <v>99.074074074074105</v>
      </c>
      <c r="J95" s="1">
        <v>98.809523809523796</v>
      </c>
      <c r="K95" s="1">
        <v>98.275862068965495</v>
      </c>
      <c r="L95" s="1">
        <v>98.275862068965495</v>
      </c>
      <c r="M95" s="1">
        <v>98.214285714285694</v>
      </c>
      <c r="N95" s="1">
        <v>98.076923076923094</v>
      </c>
      <c r="O95" s="1">
        <v>98.076923076923094</v>
      </c>
      <c r="P95" s="1">
        <v>97.826086956521706</v>
      </c>
      <c r="Q95" s="1">
        <v>97.368421052631504</v>
      </c>
      <c r="R95" s="1">
        <v>97.2222222222222</v>
      </c>
      <c r="S95" s="1">
        <v>97.5</v>
      </c>
      <c r="T95" s="1">
        <v>92.5</v>
      </c>
      <c r="U95" s="1">
        <v>97.058823529411697</v>
      </c>
      <c r="V95" s="1">
        <v>99.230769230769198</v>
      </c>
      <c r="W95" s="1">
        <v>99.193548387096698</v>
      </c>
      <c r="X95" s="1">
        <v>99.074074074074105</v>
      </c>
      <c r="Y95" s="1">
        <v>98.809523809523796</v>
      </c>
      <c r="Z95" s="1">
        <v>94.827586206896498</v>
      </c>
      <c r="AA95" s="1">
        <v>94.827586206896498</v>
      </c>
      <c r="AB95" s="1">
        <v>94.642857142857096</v>
      </c>
      <c r="AC95" s="1">
        <v>90.384615384615302</v>
      </c>
      <c r="AD95" s="1">
        <v>94.230769230769198</v>
      </c>
      <c r="AE95" s="1">
        <v>93.478260869565204</v>
      </c>
      <c r="AF95" s="1">
        <v>92.105263157894697</v>
      </c>
      <c r="AG95" s="1">
        <v>91.6666666666666</v>
      </c>
      <c r="AH95" s="1">
        <v>97.5</v>
      </c>
      <c r="AI95" s="1">
        <v>97.5</v>
      </c>
      <c r="AJ95" s="1">
        <v>38.235294117647101</v>
      </c>
      <c r="AK95" s="1">
        <v>71.538461538461505</v>
      </c>
      <c r="AL95" s="1">
        <v>70.161290322580598</v>
      </c>
      <c r="AM95" s="1">
        <v>71.296296296296205</v>
      </c>
      <c r="AN95" s="1">
        <v>69.047619047618994</v>
      </c>
      <c r="AO95" s="1">
        <v>60.344827586206897</v>
      </c>
      <c r="AP95" s="1">
        <v>60.344827586206897</v>
      </c>
      <c r="AQ95" s="1">
        <v>57.142857142857103</v>
      </c>
      <c r="AR95" s="1">
        <v>59.615384615384599</v>
      </c>
      <c r="AS95" s="1">
        <v>67.307692307692307</v>
      </c>
      <c r="AT95" s="1">
        <v>69.565217391304301</v>
      </c>
      <c r="AU95" s="1">
        <v>81.578947368421098</v>
      </c>
      <c r="AV95" s="1">
        <v>63.8888888888888</v>
      </c>
      <c r="AW95" s="1">
        <v>82.5</v>
      </c>
      <c r="AX95" s="1">
        <v>80</v>
      </c>
      <c r="AY95" s="1">
        <v>91.176470588235205</v>
      </c>
      <c r="AZ95" s="1">
        <v>91.538461538461505</v>
      </c>
      <c r="BA95" s="1">
        <v>83.064516129032199</v>
      </c>
      <c r="BB95" s="1">
        <v>97.2222222222222</v>
      </c>
      <c r="BC95" s="1">
        <v>89.285714285714207</v>
      </c>
      <c r="BD95" s="1">
        <v>98.275862068965495</v>
      </c>
      <c r="BE95" s="1">
        <v>98.275862068965495</v>
      </c>
      <c r="BF95" s="1">
        <v>91.071428571428498</v>
      </c>
      <c r="BG95" s="1">
        <v>86.538461538461505</v>
      </c>
      <c r="BH95" s="1">
        <v>86.538461538461505</v>
      </c>
      <c r="BI95" s="1">
        <v>93.478260869565204</v>
      </c>
      <c r="BJ95" s="1">
        <v>97.368421052631504</v>
      </c>
      <c r="BK95" s="1">
        <v>97.2222222222222</v>
      </c>
      <c r="BL95" s="1">
        <v>97.5</v>
      </c>
      <c r="BM95" s="1">
        <v>97.5</v>
      </c>
      <c r="BN95" s="1">
        <v>67.647058823529406</v>
      </c>
      <c r="BO95" s="1">
        <v>90</v>
      </c>
      <c r="BP95" s="1">
        <v>91.129032258064498</v>
      </c>
      <c r="BQ95" s="1">
        <v>90.740740740740705</v>
      </c>
      <c r="BR95" s="1">
        <v>88.095238095238102</v>
      </c>
      <c r="BS95" s="1">
        <v>93.103448275862107</v>
      </c>
      <c r="BT95" s="1">
        <v>93.103448275862107</v>
      </c>
      <c r="BU95" s="1">
        <v>94.642857142857096</v>
      </c>
      <c r="BV95" s="1">
        <v>96.153846153846104</v>
      </c>
      <c r="BW95" s="1">
        <v>86.538461538461505</v>
      </c>
      <c r="BX95" s="1">
        <v>82.608695652173907</v>
      </c>
      <c r="BY95" s="1">
        <v>76.315789473684205</v>
      </c>
      <c r="BZ95" s="1">
        <v>77.7777777777777</v>
      </c>
      <c r="CA95" s="1">
        <v>85</v>
      </c>
      <c r="CB95" s="1">
        <v>82.5</v>
      </c>
      <c r="CC95" s="1">
        <v>79.411764705882305</v>
      </c>
      <c r="CD95" s="1">
        <v>96.153846153846104</v>
      </c>
      <c r="CE95" s="1">
        <v>95.967741935483801</v>
      </c>
      <c r="CF95" s="1">
        <v>97.2222222222222</v>
      </c>
      <c r="CG95" s="1">
        <v>96.428571428571402</v>
      </c>
      <c r="CH95" s="1">
        <v>94.827586206896498</v>
      </c>
      <c r="CI95" s="1">
        <v>94.827586206896498</v>
      </c>
      <c r="CJ95" s="1">
        <v>94.642857142857096</v>
      </c>
      <c r="CK95" s="1">
        <v>86.538461538461505</v>
      </c>
      <c r="CL95" s="1">
        <v>94.230769230769198</v>
      </c>
      <c r="CM95" s="1">
        <v>97.826086956521706</v>
      </c>
      <c r="CN95" s="1">
        <v>84.210526315789394</v>
      </c>
      <c r="CO95" s="1">
        <v>91.6666666666666</v>
      </c>
      <c r="CP95" s="1">
        <v>97.5</v>
      </c>
      <c r="CQ95" s="1">
        <v>97.5</v>
      </c>
      <c r="CR95" s="1">
        <v>97.058823529411697</v>
      </c>
      <c r="CS95" s="1">
        <v>92.307692307692307</v>
      </c>
      <c r="CT95" s="1">
        <v>90.322580645161196</v>
      </c>
      <c r="CU95" s="1">
        <v>88.8888888888888</v>
      </c>
      <c r="CV95" s="1">
        <v>89.285714285714207</v>
      </c>
      <c r="CW95" s="1">
        <v>89.655172413793096</v>
      </c>
      <c r="CX95" s="1">
        <v>86.2068965517241</v>
      </c>
      <c r="CY95" s="1">
        <v>85.714285714285694</v>
      </c>
      <c r="CZ95" s="1">
        <v>75</v>
      </c>
      <c r="DA95" s="1">
        <v>86.538461538461505</v>
      </c>
      <c r="DB95" s="1">
        <v>78.260869565217405</v>
      </c>
      <c r="DC95" s="1">
        <v>94.736842105263094</v>
      </c>
      <c r="DD95" s="1">
        <v>97.2222222222222</v>
      </c>
      <c r="DE95" s="1">
        <v>97.5</v>
      </c>
      <c r="DF95" s="1">
        <v>92.5</v>
      </c>
      <c r="DG95" s="1">
        <v>91.176470588235205</v>
      </c>
      <c r="DH95" s="1">
        <v>96.997052321296906</v>
      </c>
      <c r="DI95" s="1">
        <v>98.152213684595594</v>
      </c>
      <c r="DJ95" s="1">
        <v>98.030856678846902</v>
      </c>
      <c r="DK95" s="1">
        <v>96.356635071089997</v>
      </c>
      <c r="DL95" s="1">
        <v>96.053946053946007</v>
      </c>
      <c r="DM95" s="1">
        <v>84.853090172239106</v>
      </c>
      <c r="DN95" s="1">
        <v>83.299075025693696</v>
      </c>
      <c r="DO95" s="1">
        <v>81.403688524590095</v>
      </c>
      <c r="DP95" s="1">
        <v>85.779352226720604</v>
      </c>
      <c r="DQ95" s="1">
        <v>73.100936524453701</v>
      </c>
      <c r="DR95" s="1">
        <v>64.536928487690503</v>
      </c>
      <c r="DS95" s="1">
        <v>66.196136701337196</v>
      </c>
      <c r="DT95" s="1">
        <v>74.015151515151501</v>
      </c>
      <c r="DU95" s="1">
        <v>47.572078907435497</v>
      </c>
      <c r="DV95" s="1">
        <v>30.932203389830502</v>
      </c>
      <c r="DW95" s="1">
        <v>61.956521739130402</v>
      </c>
      <c r="DX95" s="1">
        <v>57.354555433589397</v>
      </c>
      <c r="DY95" s="1">
        <v>53.816483962647098</v>
      </c>
      <c r="DZ95" s="1">
        <v>53.169431279620802</v>
      </c>
      <c r="EA95" s="1">
        <v>50.499500499500499</v>
      </c>
      <c r="EB95" s="1">
        <v>54.154002026342397</v>
      </c>
      <c r="EC95" s="1">
        <v>55.755395683453202</v>
      </c>
      <c r="ED95" s="1">
        <v>57.018442622950801</v>
      </c>
      <c r="EE95" s="1">
        <v>77.176113360323797</v>
      </c>
      <c r="EF95" s="1">
        <v>74.973985431841797</v>
      </c>
      <c r="EG95" s="1">
        <v>37.807737397420802</v>
      </c>
      <c r="EH95" s="1">
        <v>39.301634472511097</v>
      </c>
      <c r="EI95" s="1">
        <v>88.863636363636303</v>
      </c>
      <c r="EJ95" s="1">
        <v>65.7814871016692</v>
      </c>
      <c r="EK95" s="1">
        <v>55.677966101694899</v>
      </c>
      <c r="EL95" s="1">
        <v>97.807663964627807</v>
      </c>
      <c r="EM95" s="1">
        <v>98.079034028540093</v>
      </c>
      <c r="EN95" s="1">
        <v>98.233861144945095</v>
      </c>
      <c r="EO95" s="1">
        <v>97.600710900473899</v>
      </c>
      <c r="EP95" s="1">
        <v>97.852147852147795</v>
      </c>
      <c r="EQ95" s="1">
        <v>96.859169199594703</v>
      </c>
      <c r="ER95" s="1">
        <v>97.995889003083207</v>
      </c>
      <c r="ES95" s="1">
        <v>94.620901639344197</v>
      </c>
      <c r="ET95" s="1">
        <v>95.850202429149803</v>
      </c>
      <c r="EU95" s="1">
        <v>95.889698231009305</v>
      </c>
      <c r="EV95" s="1">
        <v>97.069167643610697</v>
      </c>
      <c r="EW95" s="1">
        <v>97.994056463595797</v>
      </c>
      <c r="EX95" s="1">
        <v>99.318181818181799</v>
      </c>
      <c r="EY95" s="1">
        <v>99.696509863429398</v>
      </c>
      <c r="EZ95" s="1">
        <v>98.559322033898297</v>
      </c>
    </row>
    <row r="96" spans="1:156" ht="15">
      <c r="A96" s="11" t="s">
        <v>154</v>
      </c>
      <c r="B96" s="1" t="s">
        <v>630</v>
      </c>
      <c r="C96" s="11" t="s">
        <v>553</v>
      </c>
      <c r="D96" s="1">
        <v>41.654074079322697</v>
      </c>
      <c r="E96" s="1">
        <v>38.595320994067201</v>
      </c>
      <c r="F96" s="1">
        <v>0</v>
      </c>
      <c r="G96" s="1">
        <v>78.205128205128204</v>
      </c>
      <c r="H96" s="1">
        <v>76.339285714285694</v>
      </c>
      <c r="I96" s="1">
        <v>80.5</v>
      </c>
      <c r="J96" s="1">
        <v>55.8823529411764</v>
      </c>
      <c r="K96" s="1">
        <v>53.174603174603099</v>
      </c>
      <c r="L96" s="1">
        <v>54.918032786885199</v>
      </c>
      <c r="M96" s="1">
        <v>66.393442622950801</v>
      </c>
      <c r="N96" s="1">
        <v>79.1666666666666</v>
      </c>
      <c r="O96" s="1">
        <v>79.824561403508696</v>
      </c>
      <c r="P96" s="1">
        <v>77.173913043478194</v>
      </c>
      <c r="Q96" s="1">
        <v>73.2558139534883</v>
      </c>
      <c r="R96" s="1">
        <v>58.108108108108098</v>
      </c>
      <c r="S96" s="1">
        <v>21.875</v>
      </c>
      <c r="T96" s="1">
        <v>26.5625</v>
      </c>
      <c r="U96" s="1">
        <v>27.7777777777777</v>
      </c>
      <c r="V96" s="1">
        <v>85.042735042735004</v>
      </c>
      <c r="W96" s="1">
        <v>80.803571428571402</v>
      </c>
      <c r="X96" s="1">
        <v>81.5</v>
      </c>
      <c r="Y96" s="1">
        <v>67.647058823529406</v>
      </c>
      <c r="Z96" s="1">
        <v>61.1111111111111</v>
      </c>
      <c r="AA96" s="1">
        <v>56.557377049180303</v>
      </c>
      <c r="AB96" s="1">
        <v>56.557377049180303</v>
      </c>
      <c r="AC96" s="1">
        <v>65.8333333333333</v>
      </c>
      <c r="AD96" s="1">
        <v>42.982456140350799</v>
      </c>
      <c r="AE96" s="1">
        <v>53.260869565217398</v>
      </c>
      <c r="AF96" s="1">
        <v>73.2558139534883</v>
      </c>
      <c r="AG96" s="1">
        <v>85.135135135135101</v>
      </c>
      <c r="AH96" s="1">
        <v>28.125</v>
      </c>
      <c r="AI96" s="1">
        <v>28.125</v>
      </c>
      <c r="AJ96" s="1">
        <v>27.7777777777777</v>
      </c>
      <c r="AK96" s="1">
        <v>84.188034188034095</v>
      </c>
      <c r="AL96" s="1">
        <v>83.928571428571402</v>
      </c>
      <c r="AM96" s="1">
        <v>83</v>
      </c>
      <c r="AN96" s="1">
        <v>82.941176470588204</v>
      </c>
      <c r="AO96" s="1">
        <v>77.7777777777777</v>
      </c>
      <c r="AP96" s="1">
        <v>79.508196721311407</v>
      </c>
      <c r="AQ96" s="1">
        <v>79.508196721311407</v>
      </c>
      <c r="AR96" s="1">
        <v>85.8333333333333</v>
      </c>
      <c r="AS96" s="1">
        <v>91.228070175438503</v>
      </c>
      <c r="AT96" s="1">
        <v>90.2173913043478</v>
      </c>
      <c r="AU96" s="1">
        <v>91.860465116279101</v>
      </c>
      <c r="AV96" s="1">
        <v>47.297297297297199</v>
      </c>
      <c r="AW96" s="1">
        <v>50</v>
      </c>
      <c r="AX96" s="1">
        <v>50</v>
      </c>
      <c r="AY96" s="1">
        <v>50</v>
      </c>
      <c r="AZ96" s="1">
        <v>44.017094017094003</v>
      </c>
      <c r="BA96" s="1">
        <v>38.839285714285701</v>
      </c>
      <c r="BB96" s="1">
        <v>48.5</v>
      </c>
      <c r="BC96" s="1">
        <v>53.529411764705799</v>
      </c>
      <c r="BD96" s="1">
        <v>62.698412698412703</v>
      </c>
      <c r="BE96" s="1">
        <v>77.868852459016296</v>
      </c>
      <c r="BF96" s="1">
        <v>90.983606557377001</v>
      </c>
      <c r="BG96" s="1">
        <v>77.5</v>
      </c>
      <c r="BH96" s="1">
        <v>42.982456140350799</v>
      </c>
      <c r="BI96" s="1">
        <v>55.434782608695599</v>
      </c>
      <c r="BJ96" s="1">
        <v>45.348837209302303</v>
      </c>
      <c r="BK96" s="1">
        <v>44.594594594594497</v>
      </c>
      <c r="BL96" s="1">
        <v>17.1875</v>
      </c>
      <c r="BM96" s="1">
        <v>20.3125</v>
      </c>
      <c r="BN96" s="1">
        <v>1.8518518518518501</v>
      </c>
      <c r="BO96" s="1">
        <v>60.683760683760603</v>
      </c>
      <c r="BP96" s="1">
        <v>69.196428571428498</v>
      </c>
      <c r="BQ96" s="1">
        <v>71.5</v>
      </c>
      <c r="BR96" s="1">
        <v>73.529411764705799</v>
      </c>
      <c r="BS96" s="1">
        <v>73.809523809523796</v>
      </c>
      <c r="BT96" s="1">
        <v>65.573770491803202</v>
      </c>
      <c r="BU96" s="1">
        <v>70.491803278688494</v>
      </c>
      <c r="BV96" s="1">
        <v>73.3333333333333</v>
      </c>
      <c r="BW96" s="1">
        <v>36.842105263157798</v>
      </c>
      <c r="BX96" s="1">
        <v>36.956521739130402</v>
      </c>
      <c r="BY96" s="1">
        <v>38.3720930232558</v>
      </c>
      <c r="BZ96" s="1">
        <v>41.891891891891802</v>
      </c>
      <c r="CA96" s="1">
        <v>46.875</v>
      </c>
      <c r="CB96" s="1">
        <v>46.875</v>
      </c>
      <c r="CC96" s="1">
        <v>44.4444444444444</v>
      </c>
      <c r="CD96" s="1">
        <v>96.153846153846104</v>
      </c>
      <c r="CE96" s="1">
        <v>96.875</v>
      </c>
      <c r="CF96" s="1">
        <v>95.5</v>
      </c>
      <c r="CG96" s="1">
        <v>93.529411764705799</v>
      </c>
      <c r="CH96" s="1">
        <v>97.619047619047606</v>
      </c>
      <c r="CI96" s="1">
        <v>97.540983606557305</v>
      </c>
      <c r="CJ96" s="1">
        <v>97.540983606557305</v>
      </c>
      <c r="CK96" s="1">
        <v>95.8333333333333</v>
      </c>
      <c r="CL96" s="1">
        <v>90.350877192982395</v>
      </c>
      <c r="CM96" s="1">
        <v>92.391304347826093</v>
      </c>
      <c r="CN96" s="1">
        <v>90.697674418604606</v>
      </c>
      <c r="CO96" s="1">
        <v>87.837837837837796</v>
      </c>
      <c r="CP96" s="1">
        <v>78.125</v>
      </c>
      <c r="CQ96" s="1">
        <v>25</v>
      </c>
      <c r="CR96" s="1">
        <v>51.851851851851798</v>
      </c>
      <c r="CS96" s="1">
        <v>73.931623931623903</v>
      </c>
      <c r="CT96" s="1">
        <v>75.446428571428498</v>
      </c>
      <c r="CU96" s="1">
        <v>74</v>
      </c>
      <c r="CV96" s="1">
        <v>74.117647058823493</v>
      </c>
      <c r="CW96" s="1">
        <v>64.285714285714207</v>
      </c>
      <c r="CX96" s="1">
        <v>61.475409836065502</v>
      </c>
      <c r="CY96" s="1">
        <v>61.475409836065502</v>
      </c>
      <c r="CZ96" s="1">
        <v>98.3333333333333</v>
      </c>
      <c r="DA96" s="1">
        <v>97.368421052631504</v>
      </c>
      <c r="DB96" s="1">
        <v>96.739130434782595</v>
      </c>
      <c r="DC96" s="1">
        <v>75.581395348837205</v>
      </c>
      <c r="DD96" s="1">
        <v>83.783783783783704</v>
      </c>
      <c r="DE96" s="1">
        <v>32.8125</v>
      </c>
      <c r="DF96" s="1">
        <v>29.6875</v>
      </c>
      <c r="DG96" s="1">
        <v>27.7777777777777</v>
      </c>
      <c r="DH96" s="1">
        <v>24.742078113485601</v>
      </c>
      <c r="DI96" s="1">
        <v>20.691547749725501</v>
      </c>
      <c r="DJ96" s="1">
        <v>93.199350385708399</v>
      </c>
      <c r="DK96" s="1">
        <v>91.439573459715604</v>
      </c>
      <c r="DL96" s="1">
        <v>85.164835164835097</v>
      </c>
      <c r="DM96" s="1">
        <v>82.624113475177296</v>
      </c>
      <c r="DN96" s="1">
        <v>83.401849948612494</v>
      </c>
      <c r="DO96" s="1">
        <v>85.911885245901601</v>
      </c>
      <c r="DP96" s="1">
        <v>42.4595141700404</v>
      </c>
      <c r="DQ96" s="1">
        <v>53.329864724245503</v>
      </c>
      <c r="DR96" s="1">
        <v>33.235638921453599</v>
      </c>
      <c r="DS96" s="1">
        <v>69.167904903417494</v>
      </c>
      <c r="DT96" s="1">
        <v>85.075757575757507</v>
      </c>
      <c r="DU96" s="1">
        <v>35.1289833080424</v>
      </c>
      <c r="DV96" s="1">
        <v>46.864406779661003</v>
      </c>
      <c r="DW96" s="1">
        <v>84.469417833456106</v>
      </c>
      <c r="DX96" s="1">
        <v>67.7094767654592</v>
      </c>
      <c r="DY96" s="1">
        <v>75.294356475842406</v>
      </c>
      <c r="DZ96" s="1">
        <v>81.013033175355403</v>
      </c>
      <c r="EA96" s="1">
        <v>87.162837162837107</v>
      </c>
      <c r="EB96" s="1">
        <v>87.386018237082098</v>
      </c>
      <c r="EC96" s="1">
        <v>68.396711202466605</v>
      </c>
      <c r="ED96" s="1">
        <v>52.100409836065502</v>
      </c>
      <c r="EE96" s="1">
        <v>58.552631578947299</v>
      </c>
      <c r="EF96" s="1">
        <v>78.616024973985404</v>
      </c>
      <c r="EG96" s="1">
        <v>44.372801875732698</v>
      </c>
      <c r="EH96" s="1">
        <v>29.9405646359583</v>
      </c>
      <c r="EI96" s="1">
        <v>18.560606060606101</v>
      </c>
      <c r="EJ96" s="1">
        <v>29.969650986342899</v>
      </c>
      <c r="EK96" s="1">
        <v>36.016949152542303</v>
      </c>
      <c r="EL96" s="1">
        <v>91.212232866617498</v>
      </c>
      <c r="EM96" s="1">
        <v>92.151481888035093</v>
      </c>
      <c r="EN96" s="1">
        <v>94.904587900933805</v>
      </c>
      <c r="EO96" s="1">
        <v>93.246445497630305</v>
      </c>
      <c r="EP96" s="1">
        <v>90.909090909090907</v>
      </c>
      <c r="EQ96" s="1">
        <v>90.2228976697061</v>
      </c>
      <c r="ER96" s="1">
        <v>90.339157245632094</v>
      </c>
      <c r="ES96" s="1">
        <v>89.4467213114754</v>
      </c>
      <c r="ET96" s="1">
        <v>87.398785425101195</v>
      </c>
      <c r="EU96" s="1">
        <v>83.870967741935402</v>
      </c>
      <c r="EV96" s="1">
        <v>63.599062133645901</v>
      </c>
      <c r="EW96" s="1">
        <v>65.824665676077203</v>
      </c>
      <c r="EX96" s="1">
        <v>38.939393939393902</v>
      </c>
      <c r="EY96" s="1">
        <v>1.0622154779969599</v>
      </c>
      <c r="EZ96" s="1">
        <v>41.610169491525397</v>
      </c>
    </row>
    <row r="97" spans="1:156" ht="15">
      <c r="A97" s="11" t="s">
        <v>155</v>
      </c>
      <c r="B97" s="1" t="s">
        <v>631</v>
      </c>
      <c r="C97" s="11" t="s">
        <v>632</v>
      </c>
      <c r="D97" s="1">
        <v>36.218798151001501</v>
      </c>
      <c r="E97" s="1">
        <v>70.299481125098197</v>
      </c>
      <c r="F97" s="1">
        <v>0</v>
      </c>
      <c r="G97" s="1">
        <v>68.972332015810196</v>
      </c>
      <c r="H97" s="1">
        <v>80.638297872340402</v>
      </c>
      <c r="I97" s="1">
        <v>81.336405529953893</v>
      </c>
      <c r="J97" s="1">
        <v>77.118644067796595</v>
      </c>
      <c r="K97" s="1">
        <v>68.978102189780998</v>
      </c>
      <c r="L97" s="1">
        <v>70.472440944881797</v>
      </c>
      <c r="M97" s="1">
        <v>69.327731092436906</v>
      </c>
      <c r="N97" s="1">
        <v>66.525423728813493</v>
      </c>
      <c r="O97" s="1">
        <v>67.105263157894697</v>
      </c>
      <c r="P97" s="1">
        <v>64.953271028037307</v>
      </c>
      <c r="Q97" s="1">
        <v>53.8888888888888</v>
      </c>
      <c r="R97" s="1">
        <v>40.361445783132503</v>
      </c>
      <c r="S97" s="1">
        <v>31.410256410256402</v>
      </c>
      <c r="T97" s="1">
        <v>33.552631578947299</v>
      </c>
      <c r="U97" s="1">
        <v>39.830508474576199</v>
      </c>
      <c r="V97" s="1">
        <v>72.529644268774703</v>
      </c>
      <c r="W97" s="1">
        <v>85.319148936170194</v>
      </c>
      <c r="X97" s="1">
        <v>83.870967741935402</v>
      </c>
      <c r="Y97" s="1">
        <v>82.203389830508399</v>
      </c>
      <c r="Z97" s="1">
        <v>70.072992700729898</v>
      </c>
      <c r="AA97" s="1">
        <v>81.889763779527499</v>
      </c>
      <c r="AB97" s="1">
        <v>80.672268907562994</v>
      </c>
      <c r="AC97" s="1">
        <v>86.864406779660996</v>
      </c>
      <c r="AD97" s="1">
        <v>87.280701754385902</v>
      </c>
      <c r="AE97" s="1">
        <v>85.514018691588703</v>
      </c>
      <c r="AF97" s="1">
        <v>61.6666666666666</v>
      </c>
      <c r="AG97" s="1">
        <v>66.265060240963805</v>
      </c>
      <c r="AH97" s="1">
        <v>32.692307692307601</v>
      </c>
      <c r="AI97" s="1">
        <v>38.815789473684198</v>
      </c>
      <c r="AJ97" s="1">
        <v>83.0508474576271</v>
      </c>
      <c r="AK97" s="1">
        <v>76.679841897233203</v>
      </c>
      <c r="AL97" s="1">
        <v>77.234042553191401</v>
      </c>
      <c r="AM97" s="1">
        <v>78.801843317972299</v>
      </c>
      <c r="AN97" s="1">
        <v>78.248587570621396</v>
      </c>
      <c r="AO97" s="1">
        <v>74.817518248175105</v>
      </c>
      <c r="AP97" s="1">
        <v>72.834645669291305</v>
      </c>
      <c r="AQ97" s="1">
        <v>71.428571428571402</v>
      </c>
      <c r="AR97" s="1">
        <v>88.135593220338905</v>
      </c>
      <c r="AS97" s="1">
        <v>86.403508771929793</v>
      </c>
      <c r="AT97" s="1">
        <v>87.850467289719603</v>
      </c>
      <c r="AU97" s="1">
        <v>34.4444444444444</v>
      </c>
      <c r="AV97" s="1">
        <v>42.168674698795101</v>
      </c>
      <c r="AW97" s="1">
        <v>50</v>
      </c>
      <c r="AX97" s="1">
        <v>50.657894736842103</v>
      </c>
      <c r="AY97" s="1">
        <v>48.305084745762699</v>
      </c>
      <c r="AZ97" s="1">
        <v>77.272727272727195</v>
      </c>
      <c r="BA97" s="1">
        <v>89.148936170212707</v>
      </c>
      <c r="BB97" s="1">
        <v>90.552995391705096</v>
      </c>
      <c r="BC97" s="1">
        <v>75.423728813559293</v>
      </c>
      <c r="BD97" s="1">
        <v>77.007299270072906</v>
      </c>
      <c r="BE97" s="1">
        <v>79.133858267716505</v>
      </c>
      <c r="BF97" s="1">
        <v>54.2016806722689</v>
      </c>
      <c r="BG97" s="1">
        <v>62.288135593220296</v>
      </c>
      <c r="BH97" s="1">
        <v>60.087719298245602</v>
      </c>
      <c r="BI97" s="1">
        <v>77.102803738317704</v>
      </c>
      <c r="BJ97" s="1">
        <v>63.8888888888888</v>
      </c>
      <c r="BK97" s="1">
        <v>50</v>
      </c>
      <c r="BL97" s="1">
        <v>14.7435897435897</v>
      </c>
      <c r="BM97" s="1">
        <v>8.5526315789473593</v>
      </c>
      <c r="BN97" s="1">
        <v>29.661016949152501</v>
      </c>
      <c r="BO97" s="1">
        <v>71.541501976284493</v>
      </c>
      <c r="BP97" s="1">
        <v>87.234042553191401</v>
      </c>
      <c r="BQ97" s="1">
        <v>92.165898617511502</v>
      </c>
      <c r="BR97" s="1">
        <v>92.372881355932194</v>
      </c>
      <c r="BS97" s="1">
        <v>95.255474452554694</v>
      </c>
      <c r="BT97" s="1">
        <v>96.850393700787393</v>
      </c>
      <c r="BU97" s="1">
        <v>86.134453781512605</v>
      </c>
      <c r="BV97" s="1">
        <v>90.254237288135599</v>
      </c>
      <c r="BW97" s="1">
        <v>85.964912280701697</v>
      </c>
      <c r="BX97" s="1">
        <v>92.990654205607399</v>
      </c>
      <c r="BY97" s="1">
        <v>88.8888888888888</v>
      </c>
      <c r="BZ97" s="1">
        <v>80.722891566265105</v>
      </c>
      <c r="CA97" s="1">
        <v>42.948717948717899</v>
      </c>
      <c r="CB97" s="1">
        <v>43.421052631578902</v>
      </c>
      <c r="CC97" s="1">
        <v>46.610169491525397</v>
      </c>
      <c r="CD97" s="1">
        <v>91.304347826086897</v>
      </c>
      <c r="CE97" s="1">
        <v>65.744680851063805</v>
      </c>
      <c r="CF97" s="1">
        <v>64.055299539170505</v>
      </c>
      <c r="CG97" s="1">
        <v>89.548022598870006</v>
      </c>
      <c r="CH97" s="1">
        <v>90.875912408759106</v>
      </c>
      <c r="CI97" s="1">
        <v>92.125984251968504</v>
      </c>
      <c r="CJ97" s="1">
        <v>94.537815126050404</v>
      </c>
      <c r="CK97" s="1">
        <v>95.338983050847403</v>
      </c>
      <c r="CL97" s="1">
        <v>95.175438596491205</v>
      </c>
      <c r="CM97" s="1">
        <v>95.794392523364394</v>
      </c>
      <c r="CN97" s="1">
        <v>94.4444444444444</v>
      </c>
      <c r="CO97" s="1">
        <v>89.759036144578303</v>
      </c>
      <c r="CP97" s="1">
        <v>54.487179487179397</v>
      </c>
      <c r="CQ97" s="1">
        <v>65.789473684210506</v>
      </c>
      <c r="CR97" s="1">
        <v>22.881355932203299</v>
      </c>
      <c r="CS97" s="1">
        <v>36.7588932806324</v>
      </c>
      <c r="CT97" s="1">
        <v>39.361702127659498</v>
      </c>
      <c r="CU97" s="1">
        <v>38.940092165898598</v>
      </c>
      <c r="CV97" s="1">
        <v>81.073446327683598</v>
      </c>
      <c r="CW97" s="1">
        <v>78.467153284671497</v>
      </c>
      <c r="CX97" s="1">
        <v>75.984251968503898</v>
      </c>
      <c r="CY97" s="1">
        <v>74.369747899159606</v>
      </c>
      <c r="CZ97" s="1">
        <v>75.423728813559293</v>
      </c>
      <c r="DA97" s="1">
        <v>74.561403508771903</v>
      </c>
      <c r="DB97" s="1">
        <v>77.570093457943898</v>
      </c>
      <c r="DC97" s="1">
        <v>79.4444444444444</v>
      </c>
      <c r="DD97" s="1">
        <v>58.433734939758999</v>
      </c>
      <c r="DE97" s="1">
        <v>76.282051282051199</v>
      </c>
      <c r="DF97" s="1">
        <v>84.210526315789394</v>
      </c>
      <c r="DG97" s="1">
        <v>82.203389830508399</v>
      </c>
      <c r="DH97" s="1">
        <v>61.661753868828299</v>
      </c>
      <c r="DI97" s="1">
        <v>64.452982070984206</v>
      </c>
      <c r="DJ97" s="1">
        <v>72.249289484368603</v>
      </c>
      <c r="DK97" s="1">
        <v>72.186018957345894</v>
      </c>
      <c r="DL97" s="1">
        <v>67.382617382617298</v>
      </c>
      <c r="DM97" s="1">
        <v>61.043566362715303</v>
      </c>
      <c r="DN97" s="1">
        <v>55.447070914696802</v>
      </c>
      <c r="DO97" s="1">
        <v>63.370901639344197</v>
      </c>
      <c r="DP97" s="1">
        <v>37.095141700404803</v>
      </c>
      <c r="DQ97" s="1">
        <v>22.008324661810601</v>
      </c>
      <c r="DR97" s="1">
        <v>12.3681125439624</v>
      </c>
      <c r="DS97" s="1">
        <v>49.554234769687902</v>
      </c>
      <c r="DT97" s="1">
        <v>50.984848484848399</v>
      </c>
      <c r="DU97" s="1">
        <v>37.1016691957511</v>
      </c>
      <c r="DV97" s="1">
        <v>47.711864406779597</v>
      </c>
      <c r="DW97" s="1">
        <v>35.022107590272597</v>
      </c>
      <c r="DX97" s="1">
        <v>38.035126234906599</v>
      </c>
      <c r="DY97" s="1">
        <v>30.430369468128301</v>
      </c>
      <c r="DZ97" s="1">
        <v>43.1575829383886</v>
      </c>
      <c r="EA97" s="1">
        <v>19.730269730269701</v>
      </c>
      <c r="EB97" s="1">
        <v>33.080040526848997</v>
      </c>
      <c r="EC97" s="1">
        <v>48.5611510791366</v>
      </c>
      <c r="ED97" s="1">
        <v>50.9733606557377</v>
      </c>
      <c r="EE97" s="1">
        <v>16.751012145748899</v>
      </c>
      <c r="EF97" s="1">
        <v>45.837669094692998</v>
      </c>
      <c r="EG97" s="1">
        <v>54.572098475967103</v>
      </c>
      <c r="EH97" s="1">
        <v>18.4992570579494</v>
      </c>
      <c r="EI97" s="1">
        <v>47.196969696969703</v>
      </c>
      <c r="EJ97" s="1">
        <v>20.864946889226101</v>
      </c>
      <c r="EK97" s="1">
        <v>6.6949152542372801</v>
      </c>
      <c r="EL97" s="1">
        <v>35.519528371407503</v>
      </c>
      <c r="EM97" s="1">
        <v>36.2056348335162</v>
      </c>
      <c r="EN97" s="1">
        <v>35.749086479902502</v>
      </c>
      <c r="EO97" s="1">
        <v>64.810426540284297</v>
      </c>
      <c r="EP97" s="1">
        <v>58.791208791208703</v>
      </c>
      <c r="EQ97" s="1">
        <v>59.8277608915906</v>
      </c>
      <c r="ER97" s="1">
        <v>59.455292908530303</v>
      </c>
      <c r="ES97" s="1">
        <v>50.2049180327868</v>
      </c>
      <c r="ET97" s="1">
        <v>66.700404858299606</v>
      </c>
      <c r="EU97" s="1">
        <v>28.876170655567101</v>
      </c>
      <c r="EV97" s="1">
        <v>9.3200468933177003</v>
      </c>
      <c r="EW97" s="1">
        <v>18.4992570579494</v>
      </c>
      <c r="EX97" s="1">
        <v>38.939393939393902</v>
      </c>
      <c r="EY97" s="1">
        <v>40.819423368740502</v>
      </c>
      <c r="EZ97" s="1">
        <v>41.610169491525397</v>
      </c>
    </row>
    <row r="98" spans="1:156" ht="15">
      <c r="A98" s="11" t="s">
        <v>156</v>
      </c>
      <c r="B98" s="1" t="s">
        <v>633</v>
      </c>
      <c r="C98" s="11" t="s">
        <v>537</v>
      </c>
      <c r="D98" s="1">
        <v>40.629286659779098</v>
      </c>
      <c r="E98" s="1">
        <v>70.261172627616006</v>
      </c>
      <c r="F98" s="1">
        <v>0</v>
      </c>
      <c r="G98" s="1">
        <v>75</v>
      </c>
      <c r="H98" s="1">
        <v>69.393939393939405</v>
      </c>
      <c r="I98" s="1">
        <v>66.339869281045694</v>
      </c>
      <c r="J98" s="1">
        <v>64.184397163120494</v>
      </c>
      <c r="K98" s="1">
        <v>61.1111111111111</v>
      </c>
      <c r="L98" s="1">
        <v>51.190476190476097</v>
      </c>
      <c r="M98" s="1">
        <v>59.756097560975597</v>
      </c>
      <c r="N98" s="1">
        <v>35.4166666666666</v>
      </c>
      <c r="O98" s="1">
        <v>15.2777777777777</v>
      </c>
      <c r="P98" s="1">
        <v>29.381443298969099</v>
      </c>
      <c r="Q98" s="1">
        <v>24.626865671641699</v>
      </c>
      <c r="R98" s="1">
        <v>28.571428571428498</v>
      </c>
      <c r="S98" s="1">
        <v>28.181818181818102</v>
      </c>
      <c r="T98" s="1">
        <v>35.227272727272698</v>
      </c>
      <c r="U98" s="1">
        <v>32.142857142857103</v>
      </c>
      <c r="V98" s="1">
        <v>83.823529411764696</v>
      </c>
      <c r="W98" s="1">
        <v>56.6666666666666</v>
      </c>
      <c r="X98" s="1">
        <v>53.267973856209103</v>
      </c>
      <c r="Y98" s="1">
        <v>47.163120567375799</v>
      </c>
      <c r="Z98" s="1">
        <v>24.814814814814799</v>
      </c>
      <c r="AA98" s="1">
        <v>24.206349206349199</v>
      </c>
      <c r="AB98" s="1">
        <v>36.585365853658502</v>
      </c>
      <c r="AC98" s="1">
        <v>13.75</v>
      </c>
      <c r="AD98" s="1">
        <v>18.518518518518501</v>
      </c>
      <c r="AE98" s="1">
        <v>19.587628865979301</v>
      </c>
      <c r="AF98" s="1">
        <v>18.656716417910399</v>
      </c>
      <c r="AG98" s="1">
        <v>25.8928571428571</v>
      </c>
      <c r="AH98" s="1">
        <v>24.545454545454501</v>
      </c>
      <c r="AI98" s="1">
        <v>34.090909090909101</v>
      </c>
      <c r="AJ98" s="1">
        <v>26.785714285714199</v>
      </c>
      <c r="AK98" s="1">
        <v>80</v>
      </c>
      <c r="AL98" s="1">
        <v>80.606060606060595</v>
      </c>
      <c r="AM98" s="1">
        <v>81.699346405228695</v>
      </c>
      <c r="AN98" s="1">
        <v>80.851063829787194</v>
      </c>
      <c r="AO98" s="1">
        <v>81.1111111111111</v>
      </c>
      <c r="AP98" s="1">
        <v>79.761904761904702</v>
      </c>
      <c r="AQ98" s="1">
        <v>82.520325203252</v>
      </c>
      <c r="AR98" s="1">
        <v>57.0833333333333</v>
      </c>
      <c r="AS98" s="1">
        <v>25</v>
      </c>
      <c r="AT98" s="1">
        <v>30.412371134020599</v>
      </c>
      <c r="AU98" s="1">
        <v>33.582089552238799</v>
      </c>
      <c r="AV98" s="1">
        <v>41.071428571428498</v>
      </c>
      <c r="AW98" s="1">
        <v>43.636363636363598</v>
      </c>
      <c r="AX98" s="1">
        <v>44.318181818181799</v>
      </c>
      <c r="AY98" s="1">
        <v>44.642857142857103</v>
      </c>
      <c r="AZ98" s="1">
        <v>79.117647058823493</v>
      </c>
      <c r="BA98" s="1">
        <v>50.606060606060602</v>
      </c>
      <c r="BB98" s="1">
        <v>57.843137254901897</v>
      </c>
      <c r="BC98" s="1">
        <v>49.290780141843904</v>
      </c>
      <c r="BD98" s="1">
        <v>55.185185185185098</v>
      </c>
      <c r="BE98" s="1">
        <v>62.301587301587297</v>
      </c>
      <c r="BF98" s="1">
        <v>91.463414634146304</v>
      </c>
      <c r="BG98" s="1">
        <v>24.5833333333333</v>
      </c>
      <c r="BH98" s="1">
        <v>40.2777777777777</v>
      </c>
      <c r="BI98" s="1">
        <v>38.659793814432902</v>
      </c>
      <c r="BJ98" s="1">
        <v>35.074626865671597</v>
      </c>
      <c r="BK98" s="1">
        <v>20.535714285714199</v>
      </c>
      <c r="BL98" s="1">
        <v>6.3636363636363598</v>
      </c>
      <c r="BM98" s="1">
        <v>17.045454545454501</v>
      </c>
      <c r="BN98" s="1">
        <v>12.5</v>
      </c>
      <c r="BO98" s="1">
        <v>68.529411764705799</v>
      </c>
      <c r="BP98" s="1">
        <v>75.454545454545396</v>
      </c>
      <c r="BQ98" s="1">
        <v>77.450980392156794</v>
      </c>
      <c r="BR98" s="1">
        <v>82.269503546099202</v>
      </c>
      <c r="BS98" s="1">
        <v>52.2222222222222</v>
      </c>
      <c r="BT98" s="1">
        <v>69.047619047618994</v>
      </c>
      <c r="BU98" s="1">
        <v>75.609756097560904</v>
      </c>
      <c r="BV98" s="1">
        <v>29.5833333333333</v>
      </c>
      <c r="BW98" s="1">
        <v>31.481481481481399</v>
      </c>
      <c r="BX98" s="1">
        <v>31.443298969072099</v>
      </c>
      <c r="BY98" s="1">
        <v>32.089552238805901</v>
      </c>
      <c r="BZ98" s="1">
        <v>39.285714285714199</v>
      </c>
      <c r="CA98" s="1">
        <v>36.363636363636303</v>
      </c>
      <c r="CB98" s="1">
        <v>39.772727272727202</v>
      </c>
      <c r="CC98" s="1">
        <v>35.714285714285701</v>
      </c>
      <c r="CD98" s="1">
        <v>72.058823529411697</v>
      </c>
      <c r="CE98" s="1">
        <v>86.060606060606105</v>
      </c>
      <c r="CF98" s="1">
        <v>85.294117647058798</v>
      </c>
      <c r="CG98" s="1">
        <v>86.879432624113406</v>
      </c>
      <c r="CH98" s="1">
        <v>85.925925925925895</v>
      </c>
      <c r="CI98" s="1">
        <v>67.460317460317398</v>
      </c>
      <c r="CJ98" s="1">
        <v>90.650406504065003</v>
      </c>
      <c r="CK98" s="1">
        <v>61.25</v>
      </c>
      <c r="CL98" s="1">
        <v>69.907407407407405</v>
      </c>
      <c r="CM98" s="1">
        <v>64.432989690721598</v>
      </c>
      <c r="CN98" s="1">
        <v>48.507462686567102</v>
      </c>
      <c r="CO98" s="1">
        <v>82.142857142857096</v>
      </c>
      <c r="CP98" s="1">
        <v>62.727272727272698</v>
      </c>
      <c r="CQ98" s="1">
        <v>71.590909090909093</v>
      </c>
      <c r="CR98" s="1">
        <v>89.285714285714207</v>
      </c>
      <c r="CS98" s="1">
        <v>55.294117647058798</v>
      </c>
      <c r="CT98" s="1">
        <v>55.151515151515099</v>
      </c>
      <c r="CU98" s="1">
        <v>73.529411764705799</v>
      </c>
      <c r="CV98" s="1">
        <v>23.7588652482269</v>
      </c>
      <c r="CW98" s="1">
        <v>23.703703703703699</v>
      </c>
      <c r="CX98" s="1">
        <v>22.2222222222222</v>
      </c>
      <c r="CY98" s="1">
        <v>30.487804878048699</v>
      </c>
      <c r="CZ98" s="1">
        <v>32.9166666666666</v>
      </c>
      <c r="DA98" s="1">
        <v>36.574074074074097</v>
      </c>
      <c r="DB98" s="1">
        <v>37.113402061855602</v>
      </c>
      <c r="DC98" s="1">
        <v>44.0298507462686</v>
      </c>
      <c r="DD98" s="1">
        <v>66.071428571428498</v>
      </c>
      <c r="DE98" s="1">
        <v>31.818181818181799</v>
      </c>
      <c r="DF98" s="1">
        <v>37.5</v>
      </c>
      <c r="DG98" s="1">
        <v>30.357142857142801</v>
      </c>
      <c r="DH98" s="1">
        <v>97.969264544456607</v>
      </c>
      <c r="DI98" s="1">
        <v>99.370686155095399</v>
      </c>
      <c r="DJ98" s="1">
        <v>99.496445497630305</v>
      </c>
      <c r="DK98" s="1">
        <v>97.152847152847102</v>
      </c>
      <c r="DL98" s="1">
        <v>88.500506585612897</v>
      </c>
      <c r="DM98" s="1">
        <v>83.196300102774899</v>
      </c>
      <c r="DN98" s="1">
        <v>90.932377049180303</v>
      </c>
      <c r="DO98" s="1">
        <v>56.0222672064777</v>
      </c>
      <c r="DP98" s="1">
        <v>21.175858480749199</v>
      </c>
      <c r="DQ98" s="1">
        <v>25.498241500586101</v>
      </c>
      <c r="DR98" s="1">
        <v>26.225854383358101</v>
      </c>
      <c r="DS98" s="1">
        <v>19.469696969696901</v>
      </c>
      <c r="DT98" s="1">
        <v>42.867981790591799</v>
      </c>
      <c r="DU98" s="1">
        <v>32.627118644067799</v>
      </c>
      <c r="DV98" s="1">
        <v>39.044289044289002</v>
      </c>
      <c r="DW98" s="1">
        <v>18.276619099890201</v>
      </c>
      <c r="DX98" s="1">
        <v>24.543239951278899</v>
      </c>
      <c r="DY98" s="1">
        <v>22.600710900473899</v>
      </c>
      <c r="DZ98" s="1">
        <v>21.828171828171801</v>
      </c>
      <c r="EA98" s="1">
        <v>13.829787234042501</v>
      </c>
      <c r="EB98" s="1">
        <v>28.417266187050298</v>
      </c>
      <c r="EC98" s="1">
        <v>29.764344262295101</v>
      </c>
      <c r="ED98" s="1">
        <v>10.1720647773279</v>
      </c>
      <c r="EE98" s="1">
        <v>27.5234131113423</v>
      </c>
      <c r="EF98" s="1">
        <v>2.9894490035169898</v>
      </c>
      <c r="EG98" s="1">
        <v>0.668647845468053</v>
      </c>
      <c r="EH98" s="1">
        <v>0.68181818181818099</v>
      </c>
      <c r="EI98" s="1">
        <v>1.5933232169954401</v>
      </c>
      <c r="EJ98" s="1">
        <v>7.5423728813559299</v>
      </c>
      <c r="EK98" s="1">
        <v>6.4102564102564097</v>
      </c>
      <c r="EL98" s="1">
        <v>88.144895718990099</v>
      </c>
      <c r="EM98" s="1">
        <v>88.834754364595995</v>
      </c>
      <c r="EN98" s="1">
        <v>81.042654028436004</v>
      </c>
      <c r="EO98" s="1">
        <v>71.678321678321595</v>
      </c>
      <c r="EP98" s="1">
        <v>71.428571428571402</v>
      </c>
      <c r="EQ98" s="1">
        <v>70.657759506680307</v>
      </c>
      <c r="ER98" s="1">
        <v>57.4282786885245</v>
      </c>
      <c r="ES98" s="1">
        <v>62.0445344129554</v>
      </c>
      <c r="ET98" s="1">
        <v>28.876170655567101</v>
      </c>
      <c r="EU98" s="1">
        <v>38.628370457209797</v>
      </c>
      <c r="EV98" s="1">
        <v>18.4992570579494</v>
      </c>
      <c r="EW98" s="1">
        <v>38.939393939393902</v>
      </c>
      <c r="EX98" s="1">
        <v>40.819423368740502</v>
      </c>
      <c r="EY98" s="1">
        <v>41.610169491525397</v>
      </c>
      <c r="EZ98" s="1">
        <v>40.675990675990597</v>
      </c>
    </row>
    <row r="99" spans="1:156" ht="15">
      <c r="A99" s="11" t="s">
        <v>157</v>
      </c>
      <c r="B99" s="1" t="s">
        <v>634</v>
      </c>
      <c r="C99" s="11" t="s">
        <v>535</v>
      </c>
      <c r="D99" s="1">
        <v>38.239519004224299</v>
      </c>
      <c r="E99" s="1">
        <v>39.839359402133802</v>
      </c>
      <c r="F99" s="1">
        <v>0</v>
      </c>
      <c r="G99" s="1">
        <v>89.553990610328597</v>
      </c>
      <c r="H99" s="1">
        <v>90.343915343915299</v>
      </c>
      <c r="I99" s="1">
        <v>93.404907975460105</v>
      </c>
      <c r="J99" s="1">
        <v>92.261904761904702</v>
      </c>
      <c r="K99" s="1">
        <v>87.869822485207095</v>
      </c>
      <c r="L99" s="1">
        <v>81.6666666666666</v>
      </c>
      <c r="M99" s="1">
        <v>79.779411764705799</v>
      </c>
      <c r="N99" s="1">
        <v>65.769230769230703</v>
      </c>
      <c r="O99" s="1">
        <v>78.571428571428498</v>
      </c>
      <c r="P99" s="1">
        <v>67.372881355932194</v>
      </c>
      <c r="Q99" s="1">
        <v>55.154639175257699</v>
      </c>
      <c r="R99" s="1">
        <v>3.97727272727272</v>
      </c>
      <c r="S99" s="1">
        <v>39.534883720930203</v>
      </c>
      <c r="T99" s="1">
        <v>44.1860465116279</v>
      </c>
      <c r="U99" s="1">
        <v>43.650793650793602</v>
      </c>
      <c r="V99" s="1">
        <v>96.830985915492903</v>
      </c>
      <c r="W99" s="1">
        <v>85.978835978835903</v>
      </c>
      <c r="X99" s="1">
        <v>88.803680981595093</v>
      </c>
      <c r="Y99" s="1">
        <v>85.912698412698404</v>
      </c>
      <c r="Z99" s="1">
        <v>74.260355029585796</v>
      </c>
      <c r="AA99" s="1">
        <v>78.3333333333333</v>
      </c>
      <c r="AB99" s="1">
        <v>81.985294117647001</v>
      </c>
      <c r="AC99" s="1">
        <v>72.692307692307594</v>
      </c>
      <c r="AD99" s="1">
        <v>87.593984962405997</v>
      </c>
      <c r="AE99" s="1">
        <v>59.745762711864401</v>
      </c>
      <c r="AF99" s="1">
        <v>61.340206185566998</v>
      </c>
      <c r="AG99" s="1">
        <v>26.7045454545454</v>
      </c>
      <c r="AH99" s="1">
        <v>39.534883720930203</v>
      </c>
      <c r="AI99" s="1">
        <v>40.697674418604599</v>
      </c>
      <c r="AJ99" s="1">
        <v>43.650793650793602</v>
      </c>
      <c r="AK99" s="1">
        <v>89.906103286384905</v>
      </c>
      <c r="AL99" s="1">
        <v>88.624338624338606</v>
      </c>
      <c r="AM99" s="1">
        <v>88.803680981595093</v>
      </c>
      <c r="AN99" s="1">
        <v>86.706349206349202</v>
      </c>
      <c r="AO99" s="1">
        <v>82.248520710059097</v>
      </c>
      <c r="AP99" s="1">
        <v>80.3333333333333</v>
      </c>
      <c r="AQ99" s="1">
        <v>78.308823529411697</v>
      </c>
      <c r="AR99" s="1">
        <v>80.769230769230703</v>
      </c>
      <c r="AS99" s="1">
        <v>81.954887218045101</v>
      </c>
      <c r="AT99" s="1">
        <v>82.627118644067806</v>
      </c>
      <c r="AU99" s="1">
        <v>73.711340206185497</v>
      </c>
      <c r="AV99" s="1">
        <v>42.613636363636303</v>
      </c>
      <c r="AW99" s="1">
        <v>50</v>
      </c>
      <c r="AX99" s="1">
        <v>48.2558139534883</v>
      </c>
      <c r="AY99" s="1">
        <v>49.206349206349202</v>
      </c>
      <c r="AZ99" s="1">
        <v>75.234741784037496</v>
      </c>
      <c r="BA99" s="1">
        <v>67.592592592592496</v>
      </c>
      <c r="BB99" s="1">
        <v>83.282208588957005</v>
      </c>
      <c r="BC99" s="1">
        <v>81.547619047618994</v>
      </c>
      <c r="BD99" s="1">
        <v>85.502958579881593</v>
      </c>
      <c r="BE99" s="1">
        <v>87</v>
      </c>
      <c r="BF99" s="1">
        <v>82.116788321167803</v>
      </c>
      <c r="BG99" s="1">
        <v>94.230769230769198</v>
      </c>
      <c r="BH99" s="1">
        <v>92.857142857142804</v>
      </c>
      <c r="BI99" s="1">
        <v>64.830508474576206</v>
      </c>
      <c r="BJ99" s="1">
        <v>46.907216494845301</v>
      </c>
      <c r="BK99" s="1">
        <v>67.613636363636303</v>
      </c>
      <c r="BL99" s="1">
        <v>65.697674418604606</v>
      </c>
      <c r="BM99" s="1">
        <v>71.511627906976699</v>
      </c>
      <c r="BN99" s="1">
        <v>84.920634920634896</v>
      </c>
      <c r="BO99" s="1">
        <v>96.713615023474105</v>
      </c>
      <c r="BP99" s="1">
        <v>96.693121693121697</v>
      </c>
      <c r="BQ99" s="1">
        <v>97.852760736196302</v>
      </c>
      <c r="BR99" s="1">
        <v>91.6666666666666</v>
      </c>
      <c r="BS99" s="1">
        <v>92.899408284023593</v>
      </c>
      <c r="BT99" s="1">
        <v>93.6666666666666</v>
      </c>
      <c r="BU99" s="1">
        <v>93.75</v>
      </c>
      <c r="BV99" s="1">
        <v>84.230769230769198</v>
      </c>
      <c r="BW99" s="1">
        <v>86.842105263157904</v>
      </c>
      <c r="BX99" s="1">
        <v>39.830508474576199</v>
      </c>
      <c r="BY99" s="1">
        <v>40.206185567010301</v>
      </c>
      <c r="BZ99" s="1">
        <v>40.340909090909101</v>
      </c>
      <c r="CA99" s="1">
        <v>46.511627906976699</v>
      </c>
      <c r="CB99" s="1">
        <v>47.093023255813897</v>
      </c>
      <c r="CC99" s="1">
        <v>46.031746031746003</v>
      </c>
      <c r="CD99" s="1">
        <v>73.826291079812194</v>
      </c>
      <c r="CE99" s="1">
        <v>93.121693121693099</v>
      </c>
      <c r="CF99" s="1">
        <v>92.791411042944702</v>
      </c>
      <c r="CG99" s="1">
        <v>88.690476190476105</v>
      </c>
      <c r="CH99" s="1">
        <v>89.053254437869796</v>
      </c>
      <c r="CI99" s="1">
        <v>92.3333333333333</v>
      </c>
      <c r="CJ99" s="1">
        <v>91.544117647058798</v>
      </c>
      <c r="CK99" s="1">
        <v>97.307692307692307</v>
      </c>
      <c r="CL99" s="1">
        <v>93.609022556390897</v>
      </c>
      <c r="CM99" s="1">
        <v>83.898305084745701</v>
      </c>
      <c r="CN99" s="1">
        <v>91.752577319587601</v>
      </c>
      <c r="CO99" s="1">
        <v>59.659090909090899</v>
      </c>
      <c r="CP99" s="1">
        <v>89.534883720930196</v>
      </c>
      <c r="CQ99" s="1">
        <v>86.046511627906895</v>
      </c>
      <c r="CR99" s="1">
        <v>85.714285714285694</v>
      </c>
      <c r="CS99" s="1">
        <v>83.3333333333333</v>
      </c>
      <c r="CT99" s="1">
        <v>84.920634920634896</v>
      </c>
      <c r="CU99" s="1">
        <v>84.202453987730095</v>
      </c>
      <c r="CV99" s="1">
        <v>73.214285714285694</v>
      </c>
      <c r="CW99" s="1">
        <v>90.828402366863898</v>
      </c>
      <c r="CX99" s="1">
        <v>86.3333333333333</v>
      </c>
      <c r="CY99" s="1">
        <v>62.1323529411764</v>
      </c>
      <c r="CZ99" s="1">
        <v>88.846153846153797</v>
      </c>
      <c r="DA99" s="1">
        <v>96.616541353383397</v>
      </c>
      <c r="DB99" s="1">
        <v>90.254237288135599</v>
      </c>
      <c r="DC99" s="1">
        <v>73.711340206185497</v>
      </c>
      <c r="DD99" s="1">
        <v>84.090909090909093</v>
      </c>
      <c r="DE99" s="1">
        <v>94.186046511627893</v>
      </c>
      <c r="DF99" s="1">
        <v>95.348837209302303</v>
      </c>
      <c r="DG99" s="1">
        <v>96.825396825396794</v>
      </c>
      <c r="DH99" s="1">
        <v>41.175386882829699</v>
      </c>
      <c r="DI99" s="1">
        <v>53.073545554335901</v>
      </c>
      <c r="DJ99" s="1">
        <v>53.897685749086399</v>
      </c>
      <c r="DK99" s="1">
        <v>28.880331753554501</v>
      </c>
      <c r="DL99" s="1">
        <v>20.429570429570401</v>
      </c>
      <c r="DM99" s="1">
        <v>27.2036474164133</v>
      </c>
      <c r="DN99" s="1">
        <v>17.3175745118191</v>
      </c>
      <c r="DO99" s="1">
        <v>21.465163934426201</v>
      </c>
      <c r="DP99" s="1">
        <v>22.419028340080899</v>
      </c>
      <c r="DQ99" s="1">
        <v>19.094693028095701</v>
      </c>
      <c r="DR99" s="1">
        <v>12.1336459554513</v>
      </c>
      <c r="DS99" s="1">
        <v>5.2748885586924201</v>
      </c>
      <c r="DT99" s="1">
        <v>23.257575757575701</v>
      </c>
      <c r="DU99" s="1">
        <v>25.7207890743551</v>
      </c>
      <c r="DV99" s="1">
        <v>36.186440677966097</v>
      </c>
      <c r="DW99" s="1">
        <v>35.519528371407503</v>
      </c>
      <c r="DX99" s="1">
        <v>24.9725576289791</v>
      </c>
      <c r="DY99" s="1">
        <v>30.673974827446202</v>
      </c>
      <c r="DZ99" s="1">
        <v>14.4253554502369</v>
      </c>
      <c r="EA99" s="1">
        <v>10.03996003996</v>
      </c>
      <c r="EB99" s="1">
        <v>13.7284701114488</v>
      </c>
      <c r="EC99" s="1">
        <v>17.112024665981501</v>
      </c>
      <c r="ED99" s="1">
        <v>18.493852459016299</v>
      </c>
      <c r="EE99" s="1">
        <v>42.7631578947368</v>
      </c>
      <c r="EF99" s="1">
        <v>6.6077003121748099</v>
      </c>
      <c r="EG99" s="1">
        <v>9.6717467760844098</v>
      </c>
      <c r="EH99" s="1">
        <v>4.5319465081723598</v>
      </c>
      <c r="EI99" s="1">
        <v>47.348484848484802</v>
      </c>
      <c r="EJ99" s="1">
        <v>48.482549317147097</v>
      </c>
      <c r="EK99" s="1">
        <v>68.0508474576271</v>
      </c>
      <c r="EL99" s="1">
        <v>90.070007369196702</v>
      </c>
      <c r="EM99" s="1">
        <v>90.669593852908804</v>
      </c>
      <c r="EN99" s="1">
        <v>85.891189606171295</v>
      </c>
      <c r="EO99" s="1">
        <v>85.159952606635102</v>
      </c>
      <c r="EP99" s="1">
        <v>77.772227772227694</v>
      </c>
      <c r="EQ99" s="1">
        <v>77.304964539007102</v>
      </c>
      <c r="ER99" s="1">
        <v>76.618705035971203</v>
      </c>
      <c r="ES99" s="1">
        <v>83.709016393442596</v>
      </c>
      <c r="ET99" s="1">
        <v>87.398785425101195</v>
      </c>
      <c r="EU99" s="1">
        <v>63.995837669094598</v>
      </c>
      <c r="EV99" s="1">
        <v>38.628370457209797</v>
      </c>
      <c r="EW99" s="1">
        <v>47.696879643387803</v>
      </c>
      <c r="EX99" s="1">
        <v>38.939393939393902</v>
      </c>
      <c r="EY99" s="1">
        <v>40.819423368740502</v>
      </c>
      <c r="EZ99" s="1">
        <v>41.610169491525397</v>
      </c>
    </row>
    <row r="100" spans="1:156" ht="15">
      <c r="A100" s="11" t="s">
        <v>158</v>
      </c>
      <c r="B100" s="1" t="s">
        <v>635</v>
      </c>
      <c r="C100" s="11" t="s">
        <v>531</v>
      </c>
      <c r="D100" s="1">
        <v>32.666151700178901</v>
      </c>
      <c r="E100" s="1">
        <v>0</v>
      </c>
      <c r="F100" s="1">
        <v>0</v>
      </c>
      <c r="G100" s="1">
        <v>53.673469387755098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27.3469387755102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4.0816326530612201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52.448979591836697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62.244897959183596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0</v>
      </c>
      <c r="CA100" s="1">
        <v>0</v>
      </c>
      <c r="CB100" s="1">
        <v>0</v>
      </c>
      <c r="CC100" s="1">
        <v>0</v>
      </c>
      <c r="CD100" s="1">
        <v>88.367346938775498</v>
      </c>
      <c r="CE100" s="1">
        <v>0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1">
        <v>0</v>
      </c>
      <c r="CL100" s="1">
        <v>0</v>
      </c>
      <c r="CM100" s="1">
        <v>0</v>
      </c>
      <c r="CN100" s="1">
        <v>0</v>
      </c>
      <c r="CO100" s="1">
        <v>0</v>
      </c>
      <c r="CP100" s="1">
        <v>0</v>
      </c>
      <c r="CQ100" s="1">
        <v>0</v>
      </c>
      <c r="CR100" s="1">
        <v>0</v>
      </c>
      <c r="CS100" s="1">
        <v>60.408163265306101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1">
        <v>0</v>
      </c>
      <c r="DG100" s="1">
        <v>0</v>
      </c>
      <c r="DH100" s="1">
        <v>30.895357406042699</v>
      </c>
      <c r="DI100" s="1">
        <v>0</v>
      </c>
      <c r="DJ100" s="1">
        <v>0</v>
      </c>
      <c r="DK100" s="1">
        <v>0</v>
      </c>
      <c r="DL100" s="1">
        <v>0</v>
      </c>
      <c r="DM100" s="1">
        <v>0</v>
      </c>
      <c r="DN100" s="1">
        <v>0</v>
      </c>
      <c r="DO100" s="1">
        <v>0</v>
      </c>
      <c r="DP100" s="1">
        <v>0</v>
      </c>
      <c r="DQ100" s="1">
        <v>0</v>
      </c>
      <c r="DR100" s="1">
        <v>0</v>
      </c>
      <c r="DS100" s="1">
        <v>0</v>
      </c>
      <c r="DT100" s="1">
        <v>0</v>
      </c>
      <c r="DU100" s="1">
        <v>0</v>
      </c>
      <c r="DV100" s="1">
        <v>0</v>
      </c>
      <c r="DW100" s="1">
        <v>95.707442888725097</v>
      </c>
      <c r="DX100" s="1">
        <v>0</v>
      </c>
      <c r="DY100" s="1">
        <v>0</v>
      </c>
      <c r="DZ100" s="1">
        <v>0</v>
      </c>
      <c r="EA100" s="1">
        <v>0</v>
      </c>
      <c r="EB100" s="1">
        <v>0</v>
      </c>
      <c r="EC100" s="1">
        <v>0</v>
      </c>
      <c r="ED100" s="1">
        <v>0</v>
      </c>
      <c r="EE100" s="1">
        <v>0</v>
      </c>
      <c r="EF100" s="1">
        <v>0</v>
      </c>
      <c r="EG100" s="1">
        <v>0</v>
      </c>
      <c r="EH100" s="1">
        <v>0</v>
      </c>
      <c r="EI100" s="1">
        <v>0</v>
      </c>
      <c r="EJ100" s="1">
        <v>0</v>
      </c>
      <c r="EK100" s="1">
        <v>0</v>
      </c>
      <c r="EL100" s="1">
        <v>35.519528371407503</v>
      </c>
      <c r="EM100" s="1">
        <v>0</v>
      </c>
      <c r="EN100" s="1">
        <v>0</v>
      </c>
      <c r="EO100" s="1">
        <v>0</v>
      </c>
      <c r="EP100" s="1">
        <v>0</v>
      </c>
      <c r="EQ100" s="1">
        <v>0</v>
      </c>
      <c r="ER100" s="1">
        <v>0</v>
      </c>
      <c r="ES100" s="1">
        <v>0</v>
      </c>
      <c r="ET100" s="1">
        <v>0</v>
      </c>
      <c r="EU100" s="1">
        <v>0</v>
      </c>
      <c r="EV100" s="1">
        <v>0</v>
      </c>
      <c r="EW100" s="1">
        <v>0</v>
      </c>
      <c r="EX100" s="1">
        <v>0</v>
      </c>
      <c r="EY100" s="1">
        <v>0</v>
      </c>
      <c r="EZ100" s="1">
        <v>0</v>
      </c>
    </row>
    <row r="101" spans="1:156" ht="15">
      <c r="A101" s="11" t="s">
        <v>159</v>
      </c>
      <c r="B101" s="1" t="s">
        <v>636</v>
      </c>
      <c r="C101" s="11" t="s">
        <v>537</v>
      </c>
      <c r="D101" s="1">
        <v>37.301864398130299</v>
      </c>
      <c r="E101" s="1">
        <v>65.249764779676894</v>
      </c>
      <c r="F101" s="1">
        <v>0</v>
      </c>
      <c r="G101" s="1">
        <v>87.206572769953098</v>
      </c>
      <c r="H101" s="1">
        <v>87.962962962962905</v>
      </c>
      <c r="I101" s="1">
        <v>88.190184049079704</v>
      </c>
      <c r="J101" s="1">
        <v>77.579365079365104</v>
      </c>
      <c r="K101" s="1">
        <v>62.426035502958499</v>
      </c>
      <c r="L101" s="1">
        <v>49.6666666666666</v>
      </c>
      <c r="M101" s="1">
        <v>45.955882352941103</v>
      </c>
      <c r="N101" s="1">
        <v>41.923076923076898</v>
      </c>
      <c r="O101" s="1">
        <v>50</v>
      </c>
      <c r="P101" s="1">
        <v>47.033898305084698</v>
      </c>
      <c r="Q101" s="1">
        <v>48.9690721649484</v>
      </c>
      <c r="R101" s="1">
        <v>18.75</v>
      </c>
      <c r="S101" s="1">
        <v>39.534883720930203</v>
      </c>
      <c r="T101" s="1">
        <v>44.1860465116279</v>
      </c>
      <c r="U101" s="1">
        <v>43.650793650793602</v>
      </c>
      <c r="V101" s="1">
        <v>75.938967136150197</v>
      </c>
      <c r="W101" s="1">
        <v>77.380952380952294</v>
      </c>
      <c r="X101" s="1">
        <v>78.834355828220794</v>
      </c>
      <c r="Y101" s="1">
        <v>66.6666666666666</v>
      </c>
      <c r="Z101" s="1">
        <v>58.875739644970402</v>
      </c>
      <c r="AA101" s="1">
        <v>53.3333333333333</v>
      </c>
      <c r="AB101" s="1">
        <v>50</v>
      </c>
      <c r="AC101" s="1">
        <v>54.230769230769198</v>
      </c>
      <c r="AD101" s="1">
        <v>20.300751879699199</v>
      </c>
      <c r="AE101" s="1">
        <v>22.457627118644101</v>
      </c>
      <c r="AF101" s="1">
        <v>22.680412371134</v>
      </c>
      <c r="AG101" s="1">
        <v>26.7045454545454</v>
      </c>
      <c r="AH101" s="1">
        <v>39.534883720930203</v>
      </c>
      <c r="AI101" s="1">
        <v>40.697674418604599</v>
      </c>
      <c r="AJ101" s="1">
        <v>43.650793650793602</v>
      </c>
      <c r="AK101" s="1">
        <v>89.906103286384905</v>
      </c>
      <c r="AL101" s="1">
        <v>88.624338624338606</v>
      </c>
      <c r="AM101" s="1">
        <v>88.803680981595093</v>
      </c>
      <c r="AN101" s="1">
        <v>86.706349206349202</v>
      </c>
      <c r="AO101" s="1">
        <v>82.248520710059097</v>
      </c>
      <c r="AP101" s="1">
        <v>80.3333333333333</v>
      </c>
      <c r="AQ101" s="1">
        <v>78.308823529411697</v>
      </c>
      <c r="AR101" s="1">
        <v>80.769230769230703</v>
      </c>
      <c r="AS101" s="1">
        <v>81.954887218045101</v>
      </c>
      <c r="AT101" s="1">
        <v>82.627118644067806</v>
      </c>
      <c r="AU101" s="1">
        <v>73.711340206185497</v>
      </c>
      <c r="AV101" s="1">
        <v>42.613636363636303</v>
      </c>
      <c r="AW101" s="1">
        <v>50</v>
      </c>
      <c r="AX101" s="1">
        <v>48.2558139534883</v>
      </c>
      <c r="AY101" s="1">
        <v>49.206349206349202</v>
      </c>
      <c r="AZ101" s="1">
        <v>55.2816901408451</v>
      </c>
      <c r="BA101" s="1">
        <v>67.857142857142804</v>
      </c>
      <c r="BB101" s="1">
        <v>59.662576687116498</v>
      </c>
      <c r="BC101" s="1">
        <v>38.293650793650698</v>
      </c>
      <c r="BD101" s="1">
        <v>70.710059171597607</v>
      </c>
      <c r="BE101" s="1">
        <v>69.6666666666666</v>
      </c>
      <c r="BF101" s="1">
        <v>63.868613138686101</v>
      </c>
      <c r="BG101" s="1">
        <v>72.692307692307594</v>
      </c>
      <c r="BH101" s="1">
        <v>66.541353383458599</v>
      </c>
      <c r="BI101" s="1">
        <v>48.728813559321999</v>
      </c>
      <c r="BJ101" s="1">
        <v>58.762886597938099</v>
      </c>
      <c r="BK101" s="1">
        <v>48.295454545454497</v>
      </c>
      <c r="BL101" s="1">
        <v>67.441860465116207</v>
      </c>
      <c r="BM101" s="1">
        <v>63.3720930232558</v>
      </c>
      <c r="BN101" s="1">
        <v>83.3333333333333</v>
      </c>
      <c r="BO101" s="1">
        <v>85.328638497652506</v>
      </c>
      <c r="BP101" s="1">
        <v>86.772486772486701</v>
      </c>
      <c r="BQ101" s="1">
        <v>89.417177914110397</v>
      </c>
      <c r="BR101" s="1">
        <v>85.714285714285694</v>
      </c>
      <c r="BS101" s="1">
        <v>71.597633136094601</v>
      </c>
      <c r="BT101" s="1">
        <v>34</v>
      </c>
      <c r="BU101" s="1">
        <v>34.191176470588204</v>
      </c>
      <c r="BV101" s="1">
        <v>36.923076923076898</v>
      </c>
      <c r="BW101" s="1">
        <v>40.225563909774401</v>
      </c>
      <c r="BX101" s="1">
        <v>39.830508474576199</v>
      </c>
      <c r="BY101" s="1">
        <v>40.206185567010301</v>
      </c>
      <c r="BZ101" s="1">
        <v>40.340909090909101</v>
      </c>
      <c r="CA101" s="1">
        <v>46.511627906976699</v>
      </c>
      <c r="CB101" s="1">
        <v>47.093023255813897</v>
      </c>
      <c r="CC101" s="1">
        <v>46.031746031746003</v>
      </c>
      <c r="CD101" s="1">
        <v>60.915492957746402</v>
      </c>
      <c r="CE101" s="1">
        <v>89.285714285714207</v>
      </c>
      <c r="CF101" s="1">
        <v>88.496932515337406</v>
      </c>
      <c r="CG101" s="1">
        <v>89.087301587301496</v>
      </c>
      <c r="CH101" s="1">
        <v>92.6035502958579</v>
      </c>
      <c r="CI101" s="1">
        <v>56.3333333333333</v>
      </c>
      <c r="CJ101" s="1">
        <v>68.75</v>
      </c>
      <c r="CK101" s="1">
        <v>67.307692307692307</v>
      </c>
      <c r="CL101" s="1">
        <v>41.353383458646597</v>
      </c>
      <c r="CM101" s="1">
        <v>41.5254237288135</v>
      </c>
      <c r="CN101" s="1">
        <v>46.391752577319501</v>
      </c>
      <c r="CO101" s="1">
        <v>84.659090909090907</v>
      </c>
      <c r="CP101" s="1">
        <v>64.534883720930196</v>
      </c>
      <c r="CQ101" s="1">
        <v>63.953488372092998</v>
      </c>
      <c r="CR101" s="1">
        <v>21.428571428571399</v>
      </c>
      <c r="CS101" s="1">
        <v>40.727699530516396</v>
      </c>
      <c r="CT101" s="1">
        <v>41.402116402116398</v>
      </c>
      <c r="CU101" s="1">
        <v>42.791411042944702</v>
      </c>
      <c r="CV101" s="1">
        <v>43.253968253968203</v>
      </c>
      <c r="CW101" s="1">
        <v>40.532544378698198</v>
      </c>
      <c r="CX101" s="1">
        <v>40</v>
      </c>
      <c r="CY101" s="1">
        <v>37.5</v>
      </c>
      <c r="CZ101" s="1">
        <v>38.846153846153797</v>
      </c>
      <c r="DA101" s="1">
        <v>43.984962406015001</v>
      </c>
      <c r="DB101" s="1">
        <v>47.033898305084698</v>
      </c>
      <c r="DC101" s="1">
        <v>46.391752577319501</v>
      </c>
      <c r="DD101" s="1">
        <v>56.25</v>
      </c>
      <c r="DE101" s="1">
        <v>30.232558139534799</v>
      </c>
      <c r="DF101" s="1">
        <v>33.720930232558104</v>
      </c>
      <c r="DG101" s="1">
        <v>35.714285714285701</v>
      </c>
      <c r="DH101" s="1">
        <v>70.615327929255699</v>
      </c>
      <c r="DI101" s="1">
        <v>50.731796560556099</v>
      </c>
      <c r="DJ101" s="1">
        <v>47.604547300040601</v>
      </c>
      <c r="DK101" s="1">
        <v>81.427725118483394</v>
      </c>
      <c r="DL101" s="1">
        <v>75.174825174825102</v>
      </c>
      <c r="DM101" s="1">
        <v>91.438703140830796</v>
      </c>
      <c r="DN101" s="1">
        <v>93.062692702980399</v>
      </c>
      <c r="DO101" s="1">
        <v>80.0717213114754</v>
      </c>
      <c r="DP101" s="1">
        <v>57.742914979757103</v>
      </c>
      <c r="DQ101" s="1">
        <v>66.129032258064498</v>
      </c>
      <c r="DR101" s="1">
        <v>60.668229777256698</v>
      </c>
      <c r="DS101" s="1">
        <v>35.735512630014803</v>
      </c>
      <c r="DT101" s="1">
        <v>0.53030303030303005</v>
      </c>
      <c r="DU101" s="1">
        <v>42.1092564491654</v>
      </c>
      <c r="DV101" s="1">
        <v>47.542372881355902</v>
      </c>
      <c r="DW101" s="1">
        <v>15.456890198968299</v>
      </c>
      <c r="DX101" s="1">
        <v>5.1774606659348699</v>
      </c>
      <c r="DY101" s="1">
        <v>4.20219244823386</v>
      </c>
      <c r="DZ101" s="1">
        <v>4.2357819905213203</v>
      </c>
      <c r="EA101" s="1">
        <v>3.14685314685314</v>
      </c>
      <c r="EB101" s="1">
        <v>3.69807497467071</v>
      </c>
      <c r="EC101" s="1">
        <v>5.1901336073997903</v>
      </c>
      <c r="ED101" s="1">
        <v>5.7889344262295097</v>
      </c>
      <c r="EE101" s="1">
        <v>3.1882591093117401</v>
      </c>
      <c r="EF101" s="1">
        <v>4.8387096774193497</v>
      </c>
      <c r="EG101" s="1">
        <v>11.781946072684599</v>
      </c>
      <c r="EH101" s="1">
        <v>1.1144130757800801</v>
      </c>
      <c r="EI101" s="1">
        <v>26.893939393939299</v>
      </c>
      <c r="EJ101" s="1">
        <v>24.355083459787501</v>
      </c>
      <c r="EK101" s="1">
        <v>47.711864406779597</v>
      </c>
      <c r="EL101" s="1">
        <v>35.519528371407503</v>
      </c>
      <c r="EM101" s="1">
        <v>36.2056348335162</v>
      </c>
      <c r="EN101" s="1">
        <v>35.749086479902502</v>
      </c>
      <c r="EO101" s="1">
        <v>30.924170616113699</v>
      </c>
      <c r="EP101" s="1">
        <v>22.0779220779221</v>
      </c>
      <c r="EQ101" s="1">
        <v>21.681864235055698</v>
      </c>
      <c r="ER101" s="1">
        <v>21.891058581706101</v>
      </c>
      <c r="ES101" s="1">
        <v>25.819672131147499</v>
      </c>
      <c r="ET101" s="1">
        <v>33.350202429149803</v>
      </c>
      <c r="EU101" s="1">
        <v>54.006243496357897</v>
      </c>
      <c r="EV101" s="1">
        <v>61.957796014068002</v>
      </c>
      <c r="EW101" s="1">
        <v>47.696879643387803</v>
      </c>
      <c r="EX101" s="1">
        <v>38.939393939393902</v>
      </c>
      <c r="EY101" s="1">
        <v>40.819423368740502</v>
      </c>
      <c r="EZ101" s="1">
        <v>41.610169491525397</v>
      </c>
    </row>
    <row r="102" spans="1:156" ht="15">
      <c r="A102" s="11" t="s">
        <v>160</v>
      </c>
      <c r="B102" s="1" t="s">
        <v>637</v>
      </c>
      <c r="C102" s="11" t="s">
        <v>618</v>
      </c>
      <c r="D102" s="1">
        <v>43.105213068285401</v>
      </c>
      <c r="E102" s="1">
        <v>47.890354525256399</v>
      </c>
      <c r="F102" s="1">
        <v>0</v>
      </c>
      <c r="G102" s="1">
        <v>95.544554455445507</v>
      </c>
      <c r="H102" s="1">
        <v>98.453608247422594</v>
      </c>
      <c r="I102" s="1">
        <v>97.282608695652101</v>
      </c>
      <c r="J102" s="1">
        <v>96.575342465753394</v>
      </c>
      <c r="K102" s="1">
        <v>95.192307692307594</v>
      </c>
      <c r="L102" s="1">
        <v>94.4444444444444</v>
      </c>
      <c r="M102" s="1">
        <v>96.428571428571402</v>
      </c>
      <c r="N102" s="1">
        <v>96.25</v>
      </c>
      <c r="O102" s="1">
        <v>98.8888888888888</v>
      </c>
      <c r="P102" s="1">
        <v>98.717948717948701</v>
      </c>
      <c r="Q102" s="1">
        <v>98.484848484848399</v>
      </c>
      <c r="R102" s="1">
        <v>94.4444444444444</v>
      </c>
      <c r="S102" s="1">
        <v>43.478260869565197</v>
      </c>
      <c r="T102" s="1">
        <v>93.75</v>
      </c>
      <c r="U102" s="1">
        <v>50</v>
      </c>
      <c r="V102" s="1">
        <v>99.504950495049499</v>
      </c>
      <c r="W102" s="1">
        <v>99.484536082474193</v>
      </c>
      <c r="X102" s="1">
        <v>98.369565217391298</v>
      </c>
      <c r="Y102" s="1">
        <v>97.945205479452</v>
      </c>
      <c r="Z102" s="1">
        <v>99.038461538461505</v>
      </c>
      <c r="AA102" s="1">
        <v>98.8888888888888</v>
      </c>
      <c r="AB102" s="1">
        <v>98.809523809523796</v>
      </c>
      <c r="AC102" s="1">
        <v>98.75</v>
      </c>
      <c r="AD102" s="1">
        <v>92.2222222222222</v>
      </c>
      <c r="AE102" s="1">
        <v>96.153846153846104</v>
      </c>
      <c r="AF102" s="1">
        <v>95.454545454545396</v>
      </c>
      <c r="AG102" s="1">
        <v>94.4444444444444</v>
      </c>
      <c r="AH102" s="1">
        <v>41.304347826086897</v>
      </c>
      <c r="AI102" s="1">
        <v>43.75</v>
      </c>
      <c r="AJ102" s="1">
        <v>47.619047619047599</v>
      </c>
      <c r="AK102" s="1">
        <v>98.019801980197997</v>
      </c>
      <c r="AL102" s="1">
        <v>98.9690721649484</v>
      </c>
      <c r="AM102" s="1">
        <v>99.456521739130395</v>
      </c>
      <c r="AN102" s="1">
        <v>99.315068493150605</v>
      </c>
      <c r="AO102" s="1">
        <v>99.038461538461505</v>
      </c>
      <c r="AP102" s="1">
        <v>98.8888888888888</v>
      </c>
      <c r="AQ102" s="1">
        <v>98.809523809523796</v>
      </c>
      <c r="AR102" s="1">
        <v>98.75</v>
      </c>
      <c r="AS102" s="1">
        <v>97.7777777777777</v>
      </c>
      <c r="AT102" s="1">
        <v>97.435897435897402</v>
      </c>
      <c r="AU102" s="1">
        <v>96.969696969696898</v>
      </c>
      <c r="AV102" s="1">
        <v>48.148148148148103</v>
      </c>
      <c r="AW102" s="1">
        <v>50</v>
      </c>
      <c r="AX102" s="1">
        <v>50</v>
      </c>
      <c r="AY102" s="1">
        <v>50</v>
      </c>
      <c r="AZ102" s="1">
        <v>69.801980198019805</v>
      </c>
      <c r="BA102" s="1">
        <v>76.804123711340196</v>
      </c>
      <c r="BB102" s="1">
        <v>71.195652173913004</v>
      </c>
      <c r="BC102" s="1">
        <v>74.657534246575295</v>
      </c>
      <c r="BD102" s="1">
        <v>60.576923076923102</v>
      </c>
      <c r="BE102" s="1">
        <v>76.6666666666666</v>
      </c>
      <c r="BF102" s="1">
        <v>86.904761904761898</v>
      </c>
      <c r="BG102" s="1">
        <v>93.75</v>
      </c>
      <c r="BH102" s="1">
        <v>96.6666666666666</v>
      </c>
      <c r="BI102" s="1">
        <v>98.717948717948701</v>
      </c>
      <c r="BJ102" s="1">
        <v>98.484848484848399</v>
      </c>
      <c r="BK102" s="1">
        <v>94.4444444444444</v>
      </c>
      <c r="BL102" s="1">
        <v>50</v>
      </c>
      <c r="BM102" s="1">
        <v>27.0833333333333</v>
      </c>
      <c r="BN102" s="1">
        <v>92.857142857142804</v>
      </c>
      <c r="BO102" s="1">
        <v>99.504950495049499</v>
      </c>
      <c r="BP102" s="1">
        <v>97.9381443298969</v>
      </c>
      <c r="BQ102" s="1">
        <v>99.456521739130395</v>
      </c>
      <c r="BR102" s="1">
        <v>99.315068493150605</v>
      </c>
      <c r="BS102" s="1">
        <v>99.038461538461505</v>
      </c>
      <c r="BT102" s="1">
        <v>98.8888888888888</v>
      </c>
      <c r="BU102" s="1">
        <v>98.809523809523796</v>
      </c>
      <c r="BV102" s="1">
        <v>98.75</v>
      </c>
      <c r="BW102" s="1">
        <v>96.6666666666666</v>
      </c>
      <c r="BX102" s="1">
        <v>98.717948717948701</v>
      </c>
      <c r="BY102" s="1">
        <v>98.484848484848399</v>
      </c>
      <c r="BZ102" s="1">
        <v>96.296296296296205</v>
      </c>
      <c r="CA102" s="1">
        <v>47.826086956521699</v>
      </c>
      <c r="CB102" s="1">
        <v>47.9166666666666</v>
      </c>
      <c r="CC102" s="1">
        <v>97.619047619047606</v>
      </c>
      <c r="CD102" s="1">
        <v>83.663366336633601</v>
      </c>
      <c r="CE102" s="1">
        <v>82.989690721649396</v>
      </c>
      <c r="CF102" s="1">
        <v>86.413043478260803</v>
      </c>
      <c r="CG102" s="1">
        <v>97.945205479452</v>
      </c>
      <c r="CH102" s="1">
        <v>89.423076923076906</v>
      </c>
      <c r="CI102" s="1">
        <v>90</v>
      </c>
      <c r="CJ102" s="1">
        <v>89.285714285714207</v>
      </c>
      <c r="CK102" s="1">
        <v>91.25</v>
      </c>
      <c r="CL102" s="1">
        <v>96.6666666666666</v>
      </c>
      <c r="CM102" s="1">
        <v>98.717948717948701</v>
      </c>
      <c r="CN102" s="1">
        <v>98.484848484848399</v>
      </c>
      <c r="CO102" s="1">
        <v>94.4444444444444</v>
      </c>
      <c r="CP102" s="1">
        <v>91.304347826086897</v>
      </c>
      <c r="CQ102" s="1">
        <v>85.4166666666666</v>
      </c>
      <c r="CR102" s="1">
        <v>88.095238095238102</v>
      </c>
      <c r="CS102" s="1">
        <v>99.504950495049499</v>
      </c>
      <c r="CT102" s="1">
        <v>99.484536082474193</v>
      </c>
      <c r="CU102" s="1">
        <v>99.456521739130395</v>
      </c>
      <c r="CV102" s="1">
        <v>99.315068493150605</v>
      </c>
      <c r="CW102" s="1">
        <v>99.038461538461505</v>
      </c>
      <c r="CX102" s="1">
        <v>97.7777777777777</v>
      </c>
      <c r="CY102" s="1">
        <v>97.619047619047606</v>
      </c>
      <c r="CZ102" s="1">
        <v>96.25</v>
      </c>
      <c r="DA102" s="1">
        <v>91.1111111111111</v>
      </c>
      <c r="DB102" s="1">
        <v>93.589743589743506</v>
      </c>
      <c r="DC102" s="1">
        <v>93.939393939393895</v>
      </c>
      <c r="DD102" s="1">
        <v>96.296296296296205</v>
      </c>
      <c r="DE102" s="1">
        <v>76.086956521739097</v>
      </c>
      <c r="DF102" s="1">
        <v>35.4166666666666</v>
      </c>
      <c r="DG102" s="1">
        <v>35.714285714285701</v>
      </c>
      <c r="DH102" s="1">
        <v>68.809874723655099</v>
      </c>
      <c r="DI102" s="1">
        <v>86.150750091474507</v>
      </c>
      <c r="DJ102" s="1">
        <v>66.930572472594406</v>
      </c>
      <c r="DK102" s="1">
        <v>62.114928909952603</v>
      </c>
      <c r="DL102" s="1">
        <v>81.368631368631299</v>
      </c>
      <c r="DM102" s="1">
        <v>97.517730496453893</v>
      </c>
      <c r="DN102" s="1">
        <v>93.268242548818094</v>
      </c>
      <c r="DO102" s="1">
        <v>63.8831967213114</v>
      </c>
      <c r="DP102" s="1">
        <v>49.443319838056603</v>
      </c>
      <c r="DQ102" s="1">
        <v>97.8668054110301</v>
      </c>
      <c r="DR102" s="1">
        <v>95.486518171160597</v>
      </c>
      <c r="DS102" s="1">
        <v>80.609212481426397</v>
      </c>
      <c r="DT102" s="1">
        <v>14.318181818181801</v>
      </c>
      <c r="DU102" s="1">
        <v>97.496206373292793</v>
      </c>
      <c r="DV102" s="1">
        <v>72.966101694915196</v>
      </c>
      <c r="DW102" s="1">
        <v>82.037582903463502</v>
      </c>
      <c r="DX102" s="1">
        <v>76.930113428466797</v>
      </c>
      <c r="DY102" s="1">
        <v>67.336581404790905</v>
      </c>
      <c r="DZ102" s="1">
        <v>78.761848341232195</v>
      </c>
      <c r="EA102" s="1">
        <v>82.567432567432505</v>
      </c>
      <c r="EB102" s="1">
        <v>89.918946301925004</v>
      </c>
      <c r="EC102" s="1">
        <v>91.521068859198294</v>
      </c>
      <c r="ED102" s="1">
        <v>92.674180327868797</v>
      </c>
      <c r="EE102" s="1">
        <v>99.443319838056595</v>
      </c>
      <c r="EF102" s="1">
        <v>99.635796045785597</v>
      </c>
      <c r="EG102" s="1">
        <v>99.4724501758499</v>
      </c>
      <c r="EH102" s="1">
        <v>97.994056463595797</v>
      </c>
      <c r="EI102" s="1">
        <v>57.5</v>
      </c>
      <c r="EJ102" s="1">
        <v>17.526555386949902</v>
      </c>
      <c r="EK102" s="1">
        <v>74.661016949152497</v>
      </c>
      <c r="EL102" s="1">
        <v>97.807663964627807</v>
      </c>
      <c r="EM102" s="1">
        <v>98.079034028540093</v>
      </c>
      <c r="EN102" s="1">
        <v>94.904587900933805</v>
      </c>
      <c r="EO102" s="1">
        <v>93.246445497630305</v>
      </c>
      <c r="EP102" s="1">
        <v>77.772227772227694</v>
      </c>
      <c r="EQ102" s="1">
        <v>77.304964539007102</v>
      </c>
      <c r="ER102" s="1">
        <v>76.618705035971203</v>
      </c>
      <c r="ES102" s="1">
        <v>83.709016393442596</v>
      </c>
      <c r="ET102" s="1">
        <v>87.398785425101195</v>
      </c>
      <c r="EU102" s="1">
        <v>89.281997918834506</v>
      </c>
      <c r="EV102" s="1">
        <v>77.373974208675193</v>
      </c>
      <c r="EW102" s="1">
        <v>69.687964338781498</v>
      </c>
      <c r="EX102" s="1">
        <v>38.939393939393902</v>
      </c>
      <c r="EY102" s="1">
        <v>40.819423368740502</v>
      </c>
      <c r="EZ102" s="1">
        <v>41.610169491525397</v>
      </c>
    </row>
    <row r="103" spans="1:156" ht="15">
      <c r="A103" s="11" t="s">
        <v>161</v>
      </c>
      <c r="B103" s="1" t="s">
        <v>638</v>
      </c>
      <c r="C103" s="11" t="s">
        <v>528</v>
      </c>
      <c r="D103" s="1">
        <v>45.546287077133599</v>
      </c>
      <c r="E103" s="1">
        <v>49.087240917689101</v>
      </c>
      <c r="F103" s="1">
        <v>0</v>
      </c>
      <c r="G103" s="1">
        <v>97.940074906367002</v>
      </c>
      <c r="H103" s="1">
        <v>92.435424354243494</v>
      </c>
      <c r="I103" s="1">
        <v>96.730769230769198</v>
      </c>
      <c r="J103" s="1">
        <v>94.813278008298695</v>
      </c>
      <c r="K103" s="1">
        <v>83.256880733944897</v>
      </c>
      <c r="L103" s="1">
        <v>80.143540669856407</v>
      </c>
      <c r="M103" s="1">
        <v>90.101522842639497</v>
      </c>
      <c r="N103" s="1">
        <v>90.463917525773198</v>
      </c>
      <c r="O103" s="1">
        <v>96.212121212121204</v>
      </c>
      <c r="P103" s="1">
        <v>99.1279069767441</v>
      </c>
      <c r="Q103" s="1">
        <v>93.225806451612897</v>
      </c>
      <c r="R103" s="1">
        <v>92.410714285714207</v>
      </c>
      <c r="S103" s="1">
        <v>92.528735632183896</v>
      </c>
      <c r="T103" s="1">
        <v>95.731707317073102</v>
      </c>
      <c r="U103" s="1">
        <v>96.5277777777777</v>
      </c>
      <c r="V103" s="1">
        <v>80.337078651685303</v>
      </c>
      <c r="W103" s="1">
        <v>89.114391143911405</v>
      </c>
      <c r="X103" s="1">
        <v>91.346153846153797</v>
      </c>
      <c r="Y103" s="1">
        <v>89.419087136929406</v>
      </c>
      <c r="Z103" s="1">
        <v>91.972477064220101</v>
      </c>
      <c r="AA103" s="1">
        <v>92.105263157894697</v>
      </c>
      <c r="AB103" s="1">
        <v>94.162436548223297</v>
      </c>
      <c r="AC103" s="1">
        <v>95.103092783505105</v>
      </c>
      <c r="AD103" s="1">
        <v>95.202020202020194</v>
      </c>
      <c r="AE103" s="1">
        <v>92.732558139534802</v>
      </c>
      <c r="AF103" s="1">
        <v>86.129032258064498</v>
      </c>
      <c r="AG103" s="1">
        <v>56.25</v>
      </c>
      <c r="AH103" s="1">
        <v>86.2068965517241</v>
      </c>
      <c r="AI103" s="1">
        <v>92.073170731707293</v>
      </c>
      <c r="AJ103" s="1">
        <v>99.3055555555555</v>
      </c>
      <c r="AK103" s="1">
        <v>96.441947565543103</v>
      </c>
      <c r="AL103" s="1">
        <v>96.678966789667896</v>
      </c>
      <c r="AM103" s="1">
        <v>96.923076923076906</v>
      </c>
      <c r="AN103" s="1">
        <v>96.473029045643102</v>
      </c>
      <c r="AO103" s="1">
        <v>95.642201834862306</v>
      </c>
      <c r="AP103" s="1">
        <v>95.693779904306197</v>
      </c>
      <c r="AQ103" s="1">
        <v>95.685279187817201</v>
      </c>
      <c r="AR103" s="1">
        <v>95.360824742267994</v>
      </c>
      <c r="AS103" s="1">
        <v>95.959595959595902</v>
      </c>
      <c r="AT103" s="1">
        <v>95.058139534883693</v>
      </c>
      <c r="AU103" s="1">
        <v>85.806451612903203</v>
      </c>
      <c r="AV103" s="1">
        <v>41.517857142857103</v>
      </c>
      <c r="AW103" s="1">
        <v>50</v>
      </c>
      <c r="AX103" s="1">
        <v>50</v>
      </c>
      <c r="AY103" s="1">
        <v>50</v>
      </c>
      <c r="AZ103" s="1">
        <v>84.082397003745299</v>
      </c>
      <c r="BA103" s="1">
        <v>91.328413284132793</v>
      </c>
      <c r="BB103" s="1">
        <v>88.653846153846104</v>
      </c>
      <c r="BC103" s="1">
        <v>96.8879668049792</v>
      </c>
      <c r="BD103" s="1">
        <v>86.0091743119266</v>
      </c>
      <c r="BE103" s="1">
        <v>92.105263157894697</v>
      </c>
      <c r="BF103" s="1">
        <v>91.116751269035504</v>
      </c>
      <c r="BG103" s="1">
        <v>93.556701030927798</v>
      </c>
      <c r="BH103" s="1">
        <v>84.595959595959499</v>
      </c>
      <c r="BI103" s="1">
        <v>84.593023255813904</v>
      </c>
      <c r="BJ103" s="1">
        <v>68.709677419354804</v>
      </c>
      <c r="BK103" s="1">
        <v>86.160714285714207</v>
      </c>
      <c r="BL103" s="1">
        <v>90.229885057471193</v>
      </c>
      <c r="BM103" s="1">
        <v>92.073170731707293</v>
      </c>
      <c r="BN103" s="1">
        <v>92.3611111111111</v>
      </c>
      <c r="BO103" s="1">
        <v>97.752808988764002</v>
      </c>
      <c r="BP103" s="1">
        <v>98.154981549815503</v>
      </c>
      <c r="BQ103" s="1">
        <v>80.769230769230703</v>
      </c>
      <c r="BR103" s="1">
        <v>89.834024896265504</v>
      </c>
      <c r="BS103" s="1">
        <v>80.963302752293501</v>
      </c>
      <c r="BT103" s="1">
        <v>83.253588516746404</v>
      </c>
      <c r="BU103" s="1">
        <v>84.771573604060904</v>
      </c>
      <c r="BV103" s="1">
        <v>86.855670103092706</v>
      </c>
      <c r="BW103" s="1">
        <v>80.808080808080803</v>
      </c>
      <c r="BX103" s="1">
        <v>84.011627906976699</v>
      </c>
      <c r="BY103" s="1">
        <v>96.451612903225794</v>
      </c>
      <c r="BZ103" s="1">
        <v>96.428571428571402</v>
      </c>
      <c r="CA103" s="1">
        <v>98.275862068965495</v>
      </c>
      <c r="CB103" s="1">
        <v>98.170731707317103</v>
      </c>
      <c r="CC103" s="1">
        <v>88.8888888888888</v>
      </c>
      <c r="CD103" s="1">
        <v>90.074906367041194</v>
      </c>
      <c r="CE103" s="1">
        <v>98.708487084870796</v>
      </c>
      <c r="CF103" s="1">
        <v>97.5</v>
      </c>
      <c r="CG103" s="1">
        <v>96.473029045643102</v>
      </c>
      <c r="CH103" s="1">
        <v>98.853211009174302</v>
      </c>
      <c r="CI103" s="1">
        <v>89.2344497607655</v>
      </c>
      <c r="CJ103" s="1">
        <v>93.147208121827404</v>
      </c>
      <c r="CK103" s="1">
        <v>90.463917525773198</v>
      </c>
      <c r="CL103" s="1">
        <v>88.636363636363598</v>
      </c>
      <c r="CM103" s="1">
        <v>75.8720930232558</v>
      </c>
      <c r="CN103" s="1">
        <v>90.645161290322505</v>
      </c>
      <c r="CO103" s="1">
        <v>76.339285714285694</v>
      </c>
      <c r="CP103" s="1">
        <v>99.425287356321803</v>
      </c>
      <c r="CQ103" s="1">
        <v>98.170731707317103</v>
      </c>
      <c r="CR103" s="1">
        <v>89.5833333333333</v>
      </c>
      <c r="CS103" s="1">
        <v>80.711610486891303</v>
      </c>
      <c r="CT103" s="1">
        <v>82.6568265682656</v>
      </c>
      <c r="CU103" s="1">
        <v>53.846153846153797</v>
      </c>
      <c r="CV103" s="1">
        <v>55.394190871369297</v>
      </c>
      <c r="CW103" s="1">
        <v>58.256880733944897</v>
      </c>
      <c r="CX103" s="1">
        <v>59.569377990430603</v>
      </c>
      <c r="CY103" s="1">
        <v>57.614213197969498</v>
      </c>
      <c r="CZ103" s="1">
        <v>57.731958762886499</v>
      </c>
      <c r="DA103" s="1">
        <v>61.1111111111111</v>
      </c>
      <c r="DB103" s="1">
        <v>63.3720930232558</v>
      </c>
      <c r="DC103" s="1">
        <v>88.064516129032199</v>
      </c>
      <c r="DD103" s="1">
        <v>69.642857142857096</v>
      </c>
      <c r="DE103" s="1">
        <v>95.402298850574695</v>
      </c>
      <c r="DF103" s="1">
        <v>89.024390243902403</v>
      </c>
      <c r="DG103" s="1">
        <v>88.8888888888888</v>
      </c>
      <c r="DH103" s="1">
        <v>89.222549742078101</v>
      </c>
      <c r="DI103" s="1">
        <v>94.932308818148499</v>
      </c>
      <c r="DJ103" s="1">
        <v>98.315062931384404</v>
      </c>
      <c r="DK103" s="1">
        <v>82.079383886255897</v>
      </c>
      <c r="DL103" s="1">
        <v>69.280719280719197</v>
      </c>
      <c r="DM103" s="1">
        <v>69.756838905775098</v>
      </c>
      <c r="DN103" s="1">
        <v>68.807810894141795</v>
      </c>
      <c r="DO103" s="1">
        <v>74.436475409836007</v>
      </c>
      <c r="DP103" s="1">
        <v>54.706477732793502</v>
      </c>
      <c r="DQ103" s="1">
        <v>27.939646201873</v>
      </c>
      <c r="DR103" s="1">
        <v>38.276670574443102</v>
      </c>
      <c r="DS103" s="1">
        <v>50.74294205052</v>
      </c>
      <c r="DT103" s="1">
        <v>81.439393939393895</v>
      </c>
      <c r="DU103" s="1">
        <v>94.157814871016598</v>
      </c>
      <c r="DV103" s="1">
        <v>91.949152542372801</v>
      </c>
      <c r="DW103" s="1">
        <v>82.516580692704494</v>
      </c>
      <c r="DX103" s="1">
        <v>87.614343212586903</v>
      </c>
      <c r="DY103" s="1">
        <v>86.378400324807103</v>
      </c>
      <c r="DZ103" s="1">
        <v>87.114928909952596</v>
      </c>
      <c r="EA103" s="1">
        <v>85.964035964035901</v>
      </c>
      <c r="EB103" s="1">
        <v>86.068895643363703</v>
      </c>
      <c r="EC103" s="1">
        <v>93.473792394655703</v>
      </c>
      <c r="ED103" s="1">
        <v>93.698770491803202</v>
      </c>
      <c r="EE103" s="1">
        <v>84.362348178137594</v>
      </c>
      <c r="EF103" s="1">
        <v>90.374609781477602</v>
      </c>
      <c r="EG103" s="1">
        <v>90.211019929659997</v>
      </c>
      <c r="EH103" s="1">
        <v>90.267459138187206</v>
      </c>
      <c r="EI103" s="1">
        <v>97.348484848484802</v>
      </c>
      <c r="EJ103" s="1">
        <v>95.068285280728304</v>
      </c>
      <c r="EK103" s="1">
        <v>83.135593220338905</v>
      </c>
      <c r="EL103" s="1">
        <v>89.406779661016898</v>
      </c>
      <c r="EM103" s="1">
        <v>89.846322722283205</v>
      </c>
      <c r="EN103" s="1">
        <v>90.499390986601696</v>
      </c>
      <c r="EO103" s="1">
        <v>87.381516587677694</v>
      </c>
      <c r="EP103" s="1">
        <v>83.266733266733198</v>
      </c>
      <c r="EQ103" s="1">
        <v>82.522796352583498</v>
      </c>
      <c r="ER103" s="1">
        <v>76.618705035971203</v>
      </c>
      <c r="ES103" s="1">
        <v>98.258196721311407</v>
      </c>
      <c r="ET103" s="1">
        <v>98.684210526315695</v>
      </c>
      <c r="EU103" s="1">
        <v>98.751300728407898</v>
      </c>
      <c r="EV103" s="1">
        <v>98.9449003516998</v>
      </c>
      <c r="EW103" s="1">
        <v>97.994056463595797</v>
      </c>
      <c r="EX103" s="1">
        <v>95.075757575757507</v>
      </c>
      <c r="EY103" s="1">
        <v>97.723823975720705</v>
      </c>
      <c r="EZ103" s="1">
        <v>99.661016949152497</v>
      </c>
    </row>
    <row r="104" spans="1:156" ht="15">
      <c r="A104" s="11" t="s">
        <v>162</v>
      </c>
      <c r="B104" s="1" t="s">
        <v>639</v>
      </c>
      <c r="C104" s="11" t="s">
        <v>568</v>
      </c>
      <c r="D104" s="1">
        <v>59.465456545199103</v>
      </c>
      <c r="E104" s="1">
        <v>60.614092079449797</v>
      </c>
      <c r="F104" s="1">
        <v>0</v>
      </c>
      <c r="G104" s="1">
        <v>75.093632958801393</v>
      </c>
      <c r="H104" s="1">
        <v>75.830258302583005</v>
      </c>
      <c r="I104" s="1">
        <v>28.6538461538461</v>
      </c>
      <c r="J104" s="1">
        <v>29.6680497925311</v>
      </c>
      <c r="K104" s="1">
        <v>33.256880733944897</v>
      </c>
      <c r="L104" s="1">
        <v>49.043062200956903</v>
      </c>
      <c r="M104" s="1">
        <v>44.416243654822303</v>
      </c>
      <c r="N104" s="1">
        <v>49.742268041237097</v>
      </c>
      <c r="O104" s="1">
        <v>41.6666666666666</v>
      </c>
      <c r="P104" s="1">
        <v>40.406976744185997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41.5730337078651</v>
      </c>
      <c r="W104" s="1">
        <v>47.232472324723197</v>
      </c>
      <c r="X104" s="1">
        <v>15.3846153846153</v>
      </c>
      <c r="Y104" s="1">
        <v>14.5228215767634</v>
      </c>
      <c r="Z104" s="1">
        <v>14.449541284403599</v>
      </c>
      <c r="AA104" s="1">
        <v>14.832535885167401</v>
      </c>
      <c r="AB104" s="1">
        <v>12.436548223350201</v>
      </c>
      <c r="AC104" s="1">
        <v>13.6597938144329</v>
      </c>
      <c r="AD104" s="1">
        <v>15.151515151515101</v>
      </c>
      <c r="AE104" s="1">
        <v>14.8255813953488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38.576779026217203</v>
      </c>
      <c r="AL104" s="1">
        <v>40.405904059040502</v>
      </c>
      <c r="AM104" s="1">
        <v>39.807692307692299</v>
      </c>
      <c r="AN104" s="1">
        <v>40.248962655601602</v>
      </c>
      <c r="AO104" s="1">
        <v>39.220183486238497</v>
      </c>
      <c r="AP104" s="1">
        <v>38.038277511961702</v>
      </c>
      <c r="AQ104" s="1">
        <v>36.548223350253799</v>
      </c>
      <c r="AR104" s="1">
        <v>37.371134020618499</v>
      </c>
      <c r="AS104" s="1">
        <v>39.646464646464601</v>
      </c>
      <c r="AT104" s="1">
        <v>40.406976744185997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78.089887640449405</v>
      </c>
      <c r="BA104" s="1">
        <v>76.568265682656801</v>
      </c>
      <c r="BB104" s="1">
        <v>7.5</v>
      </c>
      <c r="BC104" s="1">
        <v>13.070539419087099</v>
      </c>
      <c r="BD104" s="1">
        <v>12.614678899082501</v>
      </c>
      <c r="BE104" s="1">
        <v>11.722488038277501</v>
      </c>
      <c r="BF104" s="1">
        <v>9.8984771573604107</v>
      </c>
      <c r="BG104" s="1">
        <v>15.2061855670103</v>
      </c>
      <c r="BH104" s="1">
        <v>23.989898989898901</v>
      </c>
      <c r="BI104" s="1">
        <v>22.965116279069701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56.179775280898802</v>
      </c>
      <c r="BP104" s="1">
        <v>60.7011070110701</v>
      </c>
      <c r="BQ104" s="1">
        <v>63.076923076923102</v>
      </c>
      <c r="BR104" s="1">
        <v>31.3278008298755</v>
      </c>
      <c r="BS104" s="1">
        <v>31.880733944954098</v>
      </c>
      <c r="BT104" s="1">
        <v>32.296650717703301</v>
      </c>
      <c r="BU104" s="1">
        <v>31.2182741116751</v>
      </c>
      <c r="BV104" s="1">
        <v>31.958762886597899</v>
      </c>
      <c r="BW104" s="1">
        <v>34.090909090909101</v>
      </c>
      <c r="BX104" s="1">
        <v>33.430232558139501</v>
      </c>
      <c r="BY104" s="1">
        <v>0</v>
      </c>
      <c r="BZ104" s="1">
        <v>0</v>
      </c>
      <c r="CA104" s="1">
        <v>0</v>
      </c>
      <c r="CB104" s="1">
        <v>0</v>
      </c>
      <c r="CC104" s="1">
        <v>0</v>
      </c>
      <c r="CD104" s="1">
        <v>64.606741573033702</v>
      </c>
      <c r="CE104" s="1">
        <v>64.391143911439102</v>
      </c>
      <c r="CF104" s="1">
        <v>67.692307692307693</v>
      </c>
      <c r="CG104" s="1">
        <v>68.464730290456401</v>
      </c>
      <c r="CH104" s="1">
        <v>70.183486238532097</v>
      </c>
      <c r="CI104" s="1">
        <v>73.444976076554994</v>
      </c>
      <c r="CJ104" s="1">
        <v>74.111675126903506</v>
      </c>
      <c r="CK104" s="1">
        <v>73.453608247422594</v>
      </c>
      <c r="CL104" s="1">
        <v>30.5555555555555</v>
      </c>
      <c r="CM104" s="1">
        <v>34.883720930232499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1">
        <v>47.378277153558102</v>
      </c>
      <c r="CT104" s="1">
        <v>51.845018450184497</v>
      </c>
      <c r="CU104" s="1">
        <v>53.846153846153797</v>
      </c>
      <c r="CV104" s="1">
        <v>55.394190871369297</v>
      </c>
      <c r="CW104" s="1">
        <v>58.256880733944897</v>
      </c>
      <c r="CX104" s="1">
        <v>59.569377990430603</v>
      </c>
      <c r="CY104" s="1">
        <v>57.614213197969498</v>
      </c>
      <c r="CZ104" s="1">
        <v>57.731958762886499</v>
      </c>
      <c r="DA104" s="1">
        <v>61.1111111111111</v>
      </c>
      <c r="DB104" s="1">
        <v>63.3720930232558</v>
      </c>
      <c r="DC104" s="1">
        <v>0</v>
      </c>
      <c r="DD104" s="1">
        <v>0</v>
      </c>
      <c r="DE104" s="1">
        <v>0</v>
      </c>
      <c r="DF104" s="1">
        <v>0</v>
      </c>
      <c r="DG104" s="1">
        <v>0</v>
      </c>
      <c r="DH104" s="1">
        <v>57.756079587324898</v>
      </c>
      <c r="DI104" s="1">
        <v>56.659348701061099</v>
      </c>
      <c r="DJ104" s="1">
        <v>44.9248883475436</v>
      </c>
      <c r="DK104" s="1">
        <v>16.972748815165801</v>
      </c>
      <c r="DL104" s="1">
        <v>8.7412587412587399</v>
      </c>
      <c r="DM104" s="1">
        <v>4.5086119554204602</v>
      </c>
      <c r="DN104" s="1">
        <v>6.2178828365878704</v>
      </c>
      <c r="DO104" s="1">
        <v>5.4815573770491799</v>
      </c>
      <c r="DP104" s="1">
        <v>8.2489878542510109</v>
      </c>
      <c r="DQ104" s="1">
        <v>15.348595213319401</v>
      </c>
      <c r="DR104" s="1">
        <v>0</v>
      </c>
      <c r="DS104" s="1">
        <v>0</v>
      </c>
      <c r="DT104" s="1">
        <v>0</v>
      </c>
      <c r="DU104" s="1">
        <v>0</v>
      </c>
      <c r="DV104" s="1">
        <v>0</v>
      </c>
      <c r="DW104" s="1">
        <v>79.403095062638101</v>
      </c>
      <c r="DX104" s="1">
        <v>81.668496158068095</v>
      </c>
      <c r="DY104" s="1">
        <v>84.287454323995107</v>
      </c>
      <c r="DZ104" s="1">
        <v>58.975118483412302</v>
      </c>
      <c r="EA104" s="1">
        <v>27.722277722277699</v>
      </c>
      <c r="EB104" s="1">
        <v>42.401215805471097</v>
      </c>
      <c r="EC104" s="1">
        <v>44.964028776978402</v>
      </c>
      <c r="ED104" s="1">
        <v>45.440573770491802</v>
      </c>
      <c r="EE104" s="1">
        <v>42.1558704453441</v>
      </c>
      <c r="EF104" s="1">
        <v>43.340270551508802</v>
      </c>
      <c r="EG104" s="1">
        <v>0</v>
      </c>
      <c r="EH104" s="1">
        <v>0</v>
      </c>
      <c r="EI104" s="1">
        <v>0</v>
      </c>
      <c r="EJ104" s="1">
        <v>0</v>
      </c>
      <c r="EK104" s="1">
        <v>0</v>
      </c>
      <c r="EL104" s="1">
        <v>35.519528371407503</v>
      </c>
      <c r="EM104" s="1">
        <v>36.2056348335162</v>
      </c>
      <c r="EN104" s="1">
        <v>35.749086479902502</v>
      </c>
      <c r="EO104" s="1">
        <v>30.924170616113699</v>
      </c>
      <c r="EP104" s="1">
        <v>22.0779220779221</v>
      </c>
      <c r="EQ104" s="1">
        <v>21.681864235055698</v>
      </c>
      <c r="ER104" s="1">
        <v>21.891058581706101</v>
      </c>
      <c r="ES104" s="1">
        <v>25.819672131147499</v>
      </c>
      <c r="ET104" s="1">
        <v>33.350202429149803</v>
      </c>
      <c r="EU104" s="1">
        <v>28.876170655567101</v>
      </c>
      <c r="EV104" s="1">
        <v>0</v>
      </c>
      <c r="EW104" s="1">
        <v>0</v>
      </c>
      <c r="EX104" s="1">
        <v>0</v>
      </c>
      <c r="EY104" s="1">
        <v>0</v>
      </c>
      <c r="EZ104" s="1">
        <v>0</v>
      </c>
    </row>
    <row r="105" spans="1:156" ht="15">
      <c r="A105" s="11" t="s">
        <v>163</v>
      </c>
      <c r="B105" s="1" t="s">
        <v>640</v>
      </c>
      <c r="C105" s="11" t="s">
        <v>543</v>
      </c>
      <c r="D105" s="1">
        <v>39.282360156966199</v>
      </c>
      <c r="E105" s="1">
        <v>81.563357813990194</v>
      </c>
      <c r="F105" s="1">
        <v>0</v>
      </c>
      <c r="G105" s="1">
        <v>80.056179775280896</v>
      </c>
      <c r="H105" s="1">
        <v>69.526627218934905</v>
      </c>
      <c r="I105" s="1">
        <v>70.915032679738502</v>
      </c>
      <c r="J105" s="1">
        <v>68.846153846153797</v>
      </c>
      <c r="K105" s="1">
        <v>59.274193548387103</v>
      </c>
      <c r="L105" s="1">
        <v>62.9166666666666</v>
      </c>
      <c r="M105" s="1">
        <v>84.016393442622899</v>
      </c>
      <c r="N105" s="1">
        <v>93.307086614173201</v>
      </c>
      <c r="O105" s="1">
        <v>91.121495327102807</v>
      </c>
      <c r="P105" s="1">
        <v>94.148936170212707</v>
      </c>
      <c r="Q105" s="1">
        <v>79.545454545454504</v>
      </c>
      <c r="R105" s="1">
        <v>92.5</v>
      </c>
      <c r="S105" s="1">
        <v>55.084745762711798</v>
      </c>
      <c r="T105" s="1">
        <v>25</v>
      </c>
      <c r="U105" s="1">
        <v>25.862068965517199</v>
      </c>
      <c r="V105" s="1">
        <v>81.741573033707795</v>
      </c>
      <c r="W105" s="1">
        <v>83.727810650887506</v>
      </c>
      <c r="X105" s="1">
        <v>79.411764705882305</v>
      </c>
      <c r="Y105" s="1">
        <v>54.230769230769198</v>
      </c>
      <c r="Z105" s="1">
        <v>42.338709677419303</v>
      </c>
      <c r="AA105" s="1">
        <v>57.0833333333333</v>
      </c>
      <c r="AB105" s="1">
        <v>70.081967213114694</v>
      </c>
      <c r="AC105" s="1">
        <v>75.1968503937007</v>
      </c>
      <c r="AD105" s="1">
        <v>89.252336448598101</v>
      </c>
      <c r="AE105" s="1">
        <v>89.893617021276597</v>
      </c>
      <c r="AF105" s="1">
        <v>87.878787878787804</v>
      </c>
      <c r="AG105" s="1">
        <v>94.1666666666666</v>
      </c>
      <c r="AH105" s="1">
        <v>81.355932203389798</v>
      </c>
      <c r="AI105" s="1">
        <v>16.6666666666666</v>
      </c>
      <c r="AJ105" s="1">
        <v>15.517241379310301</v>
      </c>
      <c r="AK105" s="1">
        <v>35.112359550561798</v>
      </c>
      <c r="AL105" s="1">
        <v>47.041420118343098</v>
      </c>
      <c r="AM105" s="1">
        <v>56.2091503267973</v>
      </c>
      <c r="AN105" s="1">
        <v>61.153846153846096</v>
      </c>
      <c r="AO105" s="1">
        <v>72.983870967741893</v>
      </c>
      <c r="AP105" s="1">
        <v>38.3333333333333</v>
      </c>
      <c r="AQ105" s="1">
        <v>43.032786885245898</v>
      </c>
      <c r="AR105" s="1">
        <v>57.086614173228298</v>
      </c>
      <c r="AS105" s="1">
        <v>71.028037383177505</v>
      </c>
      <c r="AT105" s="1">
        <v>78.723404255319096</v>
      </c>
      <c r="AU105" s="1">
        <v>31.060606060606101</v>
      </c>
      <c r="AV105" s="1">
        <v>50</v>
      </c>
      <c r="AW105" s="1">
        <v>50</v>
      </c>
      <c r="AX105" s="1">
        <v>50</v>
      </c>
      <c r="AY105" s="1">
        <v>50</v>
      </c>
      <c r="AZ105" s="1">
        <v>56.460674157303302</v>
      </c>
      <c r="BA105" s="1">
        <v>87.869822485207095</v>
      </c>
      <c r="BB105" s="1">
        <v>66.339869281045694</v>
      </c>
      <c r="BC105" s="1">
        <v>55.769230769230703</v>
      </c>
      <c r="BD105" s="1">
        <v>43.145161290322498</v>
      </c>
      <c r="BE105" s="1">
        <v>57.9166666666666</v>
      </c>
      <c r="BF105" s="1">
        <v>72.540983606557305</v>
      </c>
      <c r="BG105" s="1">
        <v>46.8503937007874</v>
      </c>
      <c r="BH105" s="1">
        <v>64.018691588785003</v>
      </c>
      <c r="BI105" s="1">
        <v>53.723404255319103</v>
      </c>
      <c r="BJ105" s="1">
        <v>32.5757575757575</v>
      </c>
      <c r="BK105" s="1">
        <v>50.8333333333333</v>
      </c>
      <c r="BL105" s="1">
        <v>39.830508474576199</v>
      </c>
      <c r="BM105" s="1">
        <v>11.4583333333333</v>
      </c>
      <c r="BN105" s="1">
        <v>18.965517241379299</v>
      </c>
      <c r="BO105" s="1">
        <v>86.235955056179705</v>
      </c>
      <c r="BP105" s="1">
        <v>84.319526627218906</v>
      </c>
      <c r="BQ105" s="1">
        <v>28.1045751633986</v>
      </c>
      <c r="BR105" s="1">
        <v>26.923076923076898</v>
      </c>
      <c r="BS105" s="1">
        <v>27.419354838709602</v>
      </c>
      <c r="BT105" s="1">
        <v>27.0833333333333</v>
      </c>
      <c r="BU105" s="1">
        <v>28.278688524590098</v>
      </c>
      <c r="BV105" s="1">
        <v>29.9212598425196</v>
      </c>
      <c r="BW105" s="1">
        <v>34.5794392523364</v>
      </c>
      <c r="BX105" s="1">
        <v>33.510638297872298</v>
      </c>
      <c r="BY105" s="1">
        <v>34.848484848484802</v>
      </c>
      <c r="BZ105" s="1">
        <v>40</v>
      </c>
      <c r="CA105" s="1">
        <v>44.067796610169403</v>
      </c>
      <c r="CB105" s="1">
        <v>45.8333333333333</v>
      </c>
      <c r="CC105" s="1">
        <v>48.275862068965502</v>
      </c>
      <c r="CD105" s="1">
        <v>93.539325842696599</v>
      </c>
      <c r="CE105" s="1">
        <v>92.6035502958579</v>
      </c>
      <c r="CF105" s="1">
        <v>93.790849673202601</v>
      </c>
      <c r="CG105" s="1">
        <v>87.307692307692307</v>
      </c>
      <c r="CH105" s="1">
        <v>57.661290322580598</v>
      </c>
      <c r="CI105" s="1">
        <v>90.4166666666666</v>
      </c>
      <c r="CJ105" s="1">
        <v>76.229508196721298</v>
      </c>
      <c r="CK105" s="1">
        <v>75.1968503937007</v>
      </c>
      <c r="CL105" s="1">
        <v>78.971962616822395</v>
      </c>
      <c r="CM105" s="1">
        <v>49.468085106382901</v>
      </c>
      <c r="CN105" s="1">
        <v>56.818181818181799</v>
      </c>
      <c r="CO105" s="1">
        <v>86.6666666666666</v>
      </c>
      <c r="CP105" s="1">
        <v>93.220338983050794</v>
      </c>
      <c r="CQ105" s="1">
        <v>33.3333333333333</v>
      </c>
      <c r="CR105" s="1">
        <v>32.758620689655103</v>
      </c>
      <c r="CS105" s="1">
        <v>92.977528089887599</v>
      </c>
      <c r="CT105" s="1">
        <v>93.491124260354994</v>
      </c>
      <c r="CU105" s="1">
        <v>91.176470588235205</v>
      </c>
      <c r="CV105" s="1">
        <v>59.615384615384599</v>
      </c>
      <c r="CW105" s="1">
        <v>77.016129032258107</v>
      </c>
      <c r="CX105" s="1">
        <v>70.4166666666666</v>
      </c>
      <c r="CY105" s="1">
        <v>71.721311475409806</v>
      </c>
      <c r="CZ105" s="1">
        <v>75.1968503937007</v>
      </c>
      <c r="DA105" s="1">
        <v>77.102803738317704</v>
      </c>
      <c r="DB105" s="1">
        <v>64.361702127659498</v>
      </c>
      <c r="DC105" s="1">
        <v>94.696969696969703</v>
      </c>
      <c r="DD105" s="1">
        <v>97.5</v>
      </c>
      <c r="DE105" s="1">
        <v>97.457627118644098</v>
      </c>
      <c r="DF105" s="1">
        <v>83.3333333333333</v>
      </c>
      <c r="DG105" s="1">
        <v>72.413793103448199</v>
      </c>
      <c r="DH105" s="1">
        <v>96.9813391877058</v>
      </c>
      <c r="DI105" s="1">
        <v>91.900121802679607</v>
      </c>
      <c r="DJ105" s="1">
        <v>88.240521327014207</v>
      </c>
      <c r="DK105" s="1">
        <v>74.675324675324603</v>
      </c>
      <c r="DL105" s="1">
        <v>45.542046605876301</v>
      </c>
      <c r="DM105" s="1">
        <v>57.810894141829301</v>
      </c>
      <c r="DN105" s="1">
        <v>61.7315573770491</v>
      </c>
      <c r="DO105" s="1">
        <v>68.269230769230703</v>
      </c>
      <c r="DP105" s="1">
        <v>83.090530697190403</v>
      </c>
      <c r="DQ105" s="1">
        <v>60.5509964830011</v>
      </c>
      <c r="DR105" s="1">
        <v>63.075780089153</v>
      </c>
      <c r="DS105" s="1">
        <v>94.621212121212096</v>
      </c>
      <c r="DT105" s="1">
        <v>40.591805766312497</v>
      </c>
      <c r="DU105" s="1">
        <v>54.322033898305101</v>
      </c>
      <c r="DV105" s="1">
        <v>51.864801864801798</v>
      </c>
      <c r="DW105" s="1">
        <v>77.131357482619805</v>
      </c>
      <c r="DX105" s="1">
        <v>75.680064961429096</v>
      </c>
      <c r="DY105" s="1">
        <v>75.059241706161103</v>
      </c>
      <c r="DZ105" s="1">
        <v>70.5794205794205</v>
      </c>
      <c r="EA105" s="1">
        <v>71.884498480243096</v>
      </c>
      <c r="EB105" s="1">
        <v>91.212744090441902</v>
      </c>
      <c r="EC105" s="1">
        <v>85.502049180327802</v>
      </c>
      <c r="ED105" s="1">
        <v>69.888663967611294</v>
      </c>
      <c r="EE105" s="1">
        <v>49.063475546305902</v>
      </c>
      <c r="EF105" s="1">
        <v>89.566236811254399</v>
      </c>
      <c r="EG105" s="1">
        <v>91.010401188707206</v>
      </c>
      <c r="EH105" s="1">
        <v>94.393939393939405</v>
      </c>
      <c r="EI105" s="1">
        <v>60.166919575113802</v>
      </c>
      <c r="EJ105" s="1">
        <v>89.067796610169395</v>
      </c>
      <c r="EK105" s="1">
        <v>97.552447552447504</v>
      </c>
      <c r="EL105" s="1">
        <v>94.420051225759195</v>
      </c>
      <c r="EM105" s="1">
        <v>94.904587900933805</v>
      </c>
      <c r="EN105" s="1">
        <v>93.246445497630305</v>
      </c>
      <c r="EO105" s="1">
        <v>90.909090909090907</v>
      </c>
      <c r="EP105" s="1">
        <v>90.2228976697061</v>
      </c>
      <c r="EQ105" s="1">
        <v>90.339157245632094</v>
      </c>
      <c r="ER105" s="1">
        <v>94.620901639344197</v>
      </c>
      <c r="ES105" s="1">
        <v>76.720647773279296</v>
      </c>
      <c r="ET105" s="1">
        <v>73.152965660769993</v>
      </c>
      <c r="EU105" s="1">
        <v>79.601406799531105</v>
      </c>
      <c r="EV105" s="1">
        <v>70.728083209509606</v>
      </c>
      <c r="EW105" s="1">
        <v>38.939393939393902</v>
      </c>
      <c r="EX105" s="1">
        <v>40.819423368740502</v>
      </c>
      <c r="EY105" s="1">
        <v>41.610169491525397</v>
      </c>
      <c r="EZ105" s="1">
        <v>40.675990675990597</v>
      </c>
    </row>
    <row r="106" spans="1:156" ht="15">
      <c r="A106" s="11" t="s">
        <v>164</v>
      </c>
      <c r="B106" s="1" t="s">
        <v>641</v>
      </c>
      <c r="C106" s="11" t="s">
        <v>553</v>
      </c>
      <c r="D106" s="1">
        <v>38.459554295735003</v>
      </c>
      <c r="E106" s="1">
        <v>34.738730508827899</v>
      </c>
      <c r="F106" s="1">
        <v>0</v>
      </c>
      <c r="G106" s="1">
        <v>98.170731707317103</v>
      </c>
      <c r="H106" s="1">
        <v>96.6216216216216</v>
      </c>
      <c r="I106" s="1">
        <v>96.376811594202806</v>
      </c>
      <c r="J106" s="1">
        <v>86.842105263157904</v>
      </c>
      <c r="K106" s="1">
        <v>95.535714285714207</v>
      </c>
      <c r="L106" s="1">
        <v>86.1111111111111</v>
      </c>
      <c r="M106" s="1">
        <v>91.6666666666666</v>
      </c>
      <c r="N106" s="1">
        <v>85.849056603773505</v>
      </c>
      <c r="O106" s="1">
        <v>93.75</v>
      </c>
      <c r="P106" s="1">
        <v>43.0555555555555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98.170731707317103</v>
      </c>
      <c r="W106" s="1">
        <v>96.6216216216216</v>
      </c>
      <c r="X106" s="1">
        <v>96.376811594202806</v>
      </c>
      <c r="Y106" s="1">
        <v>69.298245614035096</v>
      </c>
      <c r="Z106" s="1">
        <v>66.964285714285694</v>
      </c>
      <c r="AA106" s="1">
        <v>62.037037037037003</v>
      </c>
      <c r="AB106" s="1">
        <v>58.3333333333333</v>
      </c>
      <c r="AC106" s="1">
        <v>65.094339622641499</v>
      </c>
      <c r="AD106" s="1">
        <v>63.75</v>
      </c>
      <c r="AE106" s="1">
        <v>1.38888888888888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25.609756097560901</v>
      </c>
      <c r="AL106" s="1">
        <v>27.702702702702702</v>
      </c>
      <c r="AM106" s="1">
        <v>29.710144927536199</v>
      </c>
      <c r="AN106" s="1">
        <v>80.701754385964904</v>
      </c>
      <c r="AO106" s="1">
        <v>83.035714285714207</v>
      </c>
      <c r="AP106" s="1">
        <v>86.1111111111111</v>
      </c>
      <c r="AQ106" s="1">
        <v>42.592592592592503</v>
      </c>
      <c r="AR106" s="1">
        <v>43.396226415094297</v>
      </c>
      <c r="AS106" s="1">
        <v>47.5</v>
      </c>
      <c r="AT106" s="1">
        <v>45.8333333333333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66.463414634146304</v>
      </c>
      <c r="BA106" s="1">
        <v>39.864864864864799</v>
      </c>
      <c r="BB106" s="1">
        <v>61.594202898550698</v>
      </c>
      <c r="BC106" s="1">
        <v>74.561403508771903</v>
      </c>
      <c r="BD106" s="1">
        <v>84.821428571428498</v>
      </c>
      <c r="BE106" s="1">
        <v>39.814814814814802</v>
      </c>
      <c r="BF106" s="1">
        <v>84.259259259259196</v>
      </c>
      <c r="BG106" s="1">
        <v>72.641509433962199</v>
      </c>
      <c r="BH106" s="1">
        <v>61.25</v>
      </c>
      <c r="BI106" s="1">
        <v>23.6111111111111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94.512195121951194</v>
      </c>
      <c r="BP106" s="1">
        <v>95.945945945945894</v>
      </c>
      <c r="BQ106" s="1">
        <v>95.652173913043399</v>
      </c>
      <c r="BR106" s="1">
        <v>60.5263157894736</v>
      </c>
      <c r="BS106" s="1">
        <v>64.285714285714207</v>
      </c>
      <c r="BT106" s="1">
        <v>67.592592592592496</v>
      </c>
      <c r="BU106" s="1">
        <v>30.5555555555555</v>
      </c>
      <c r="BV106" s="1">
        <v>33.018867924528301</v>
      </c>
      <c r="BW106" s="1">
        <v>36.25</v>
      </c>
      <c r="BX106" s="1">
        <v>36.1111111111111</v>
      </c>
      <c r="BY106" s="1">
        <v>0</v>
      </c>
      <c r="BZ106" s="1">
        <v>0</v>
      </c>
      <c r="CA106" s="1">
        <v>0</v>
      </c>
      <c r="CB106" s="1">
        <v>0</v>
      </c>
      <c r="CC106" s="1">
        <v>0</v>
      </c>
      <c r="CD106" s="1">
        <v>96.951219512195095</v>
      </c>
      <c r="CE106" s="1">
        <v>95.270270270270203</v>
      </c>
      <c r="CF106" s="1">
        <v>92.028985507246304</v>
      </c>
      <c r="CG106" s="1">
        <v>92.105263157894697</v>
      </c>
      <c r="CH106" s="1">
        <v>93.75</v>
      </c>
      <c r="CI106" s="1">
        <v>87.962962962962905</v>
      </c>
      <c r="CJ106" s="1">
        <v>93.518518518518505</v>
      </c>
      <c r="CK106" s="1">
        <v>91.509433962264097</v>
      </c>
      <c r="CL106" s="1">
        <v>91.25</v>
      </c>
      <c r="CM106" s="1">
        <v>90.2777777777777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81.707317073170699</v>
      </c>
      <c r="CT106" s="1">
        <v>79.729729729729698</v>
      </c>
      <c r="CU106" s="1">
        <v>80.434782608695599</v>
      </c>
      <c r="CV106" s="1">
        <v>77.1929824561403</v>
      </c>
      <c r="CW106" s="1">
        <v>76.785714285714207</v>
      </c>
      <c r="CX106" s="1">
        <v>56.481481481481403</v>
      </c>
      <c r="CY106" s="1">
        <v>56.481481481481403</v>
      </c>
      <c r="CZ106" s="1">
        <v>63.207547169811299</v>
      </c>
      <c r="DA106" s="1">
        <v>86.25</v>
      </c>
      <c r="DB106" s="1">
        <v>62.5</v>
      </c>
      <c r="DC106" s="1">
        <v>0</v>
      </c>
      <c r="DD106" s="1">
        <v>0</v>
      </c>
      <c r="DE106" s="1">
        <v>0</v>
      </c>
      <c r="DF106" s="1">
        <v>0</v>
      </c>
      <c r="DG106" s="1">
        <v>0</v>
      </c>
      <c r="DH106" s="1">
        <v>65.148188803512596</v>
      </c>
      <c r="DI106" s="1">
        <v>53.248071457572102</v>
      </c>
      <c r="DJ106" s="1">
        <v>40.136255924170598</v>
      </c>
      <c r="DK106" s="1">
        <v>28.421578421578399</v>
      </c>
      <c r="DL106" s="1">
        <v>31.8642350557244</v>
      </c>
      <c r="DM106" s="1">
        <v>38.591983556012302</v>
      </c>
      <c r="DN106" s="1">
        <v>37.243852459016303</v>
      </c>
      <c r="DO106" s="1">
        <v>9.6659919028340102</v>
      </c>
      <c r="DP106" s="1">
        <v>42.611862643080102</v>
      </c>
      <c r="DQ106" s="1">
        <v>43.083235638921401</v>
      </c>
      <c r="DR106" s="1">
        <v>0</v>
      </c>
      <c r="DS106" s="1">
        <v>0</v>
      </c>
      <c r="DT106" s="1">
        <v>0</v>
      </c>
      <c r="DU106" s="1">
        <v>0</v>
      </c>
      <c r="DV106" s="1">
        <v>0</v>
      </c>
      <c r="DW106" s="1">
        <v>75.905598243688203</v>
      </c>
      <c r="DX106" s="1">
        <v>74.928948436865596</v>
      </c>
      <c r="DY106" s="1">
        <v>72.778436018957294</v>
      </c>
      <c r="DZ106" s="1">
        <v>81.568431568431507</v>
      </c>
      <c r="EA106" s="1">
        <v>90.121580547112401</v>
      </c>
      <c r="EB106" s="1">
        <v>92.240493319630005</v>
      </c>
      <c r="EC106" s="1">
        <v>96.875</v>
      </c>
      <c r="ED106" s="1">
        <v>78.997975708501997</v>
      </c>
      <c r="EE106" s="1">
        <v>89.229968782518199</v>
      </c>
      <c r="EF106" s="1">
        <v>90.562719812426707</v>
      </c>
      <c r="EG106" s="1">
        <v>0</v>
      </c>
      <c r="EH106" s="1">
        <v>0</v>
      </c>
      <c r="EI106" s="1">
        <v>0</v>
      </c>
      <c r="EJ106" s="1">
        <v>0</v>
      </c>
      <c r="EK106" s="1">
        <v>0</v>
      </c>
      <c r="EL106" s="1">
        <v>94.420051225759195</v>
      </c>
      <c r="EM106" s="1">
        <v>94.904587900933805</v>
      </c>
      <c r="EN106" s="1">
        <v>93.246445497630305</v>
      </c>
      <c r="EO106" s="1">
        <v>90.909090909090907</v>
      </c>
      <c r="EP106" s="1">
        <v>84.903748733535906</v>
      </c>
      <c r="EQ106" s="1">
        <v>84.840698869475801</v>
      </c>
      <c r="ER106" s="1">
        <v>89.4467213114754</v>
      </c>
      <c r="ES106" s="1">
        <v>82.995951417004093</v>
      </c>
      <c r="ET106" s="1">
        <v>82.778355879292405</v>
      </c>
      <c r="EU106" s="1">
        <v>38.628370457209797</v>
      </c>
      <c r="EV106" s="1">
        <v>0</v>
      </c>
      <c r="EW106" s="1">
        <v>0</v>
      </c>
      <c r="EX106" s="1">
        <v>0</v>
      </c>
      <c r="EY106" s="1">
        <v>0</v>
      </c>
      <c r="EZ106" s="1">
        <v>0</v>
      </c>
    </row>
    <row r="107" spans="1:156" ht="15">
      <c r="A107" s="11" t="s">
        <v>165</v>
      </c>
      <c r="B107" s="1" t="s">
        <v>642</v>
      </c>
      <c r="C107" s="11" t="s">
        <v>528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BQ107" s="1">
        <v>0</v>
      </c>
      <c r="BR107" s="1">
        <v>0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0</v>
      </c>
      <c r="BZ107" s="1">
        <v>0</v>
      </c>
      <c r="CA107" s="1">
        <v>0</v>
      </c>
      <c r="CB107" s="1">
        <v>0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0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  <c r="DF107" s="1">
        <v>0</v>
      </c>
      <c r="DG107" s="1">
        <v>0</v>
      </c>
      <c r="DH107" s="1">
        <v>0</v>
      </c>
      <c r="DI107" s="1">
        <v>0</v>
      </c>
      <c r="DJ107" s="1">
        <v>0</v>
      </c>
      <c r="DK107" s="1">
        <v>0</v>
      </c>
      <c r="DL107" s="1">
        <v>0</v>
      </c>
      <c r="DM107" s="1">
        <v>0</v>
      </c>
      <c r="DN107" s="1">
        <v>0</v>
      </c>
      <c r="DO107" s="1">
        <v>0</v>
      </c>
      <c r="DP107" s="1">
        <v>0</v>
      </c>
      <c r="DQ107" s="1">
        <v>0</v>
      </c>
      <c r="DR107" s="1">
        <v>0</v>
      </c>
      <c r="DS107" s="1">
        <v>0</v>
      </c>
      <c r="DT107" s="1">
        <v>0</v>
      </c>
      <c r="DU107" s="1">
        <v>0</v>
      </c>
      <c r="DV107" s="1">
        <v>0</v>
      </c>
      <c r="DW107" s="1">
        <v>0</v>
      </c>
      <c r="DX107" s="1">
        <v>0</v>
      </c>
      <c r="DY107" s="1">
        <v>0</v>
      </c>
      <c r="DZ107" s="1">
        <v>0</v>
      </c>
      <c r="EA107" s="1">
        <v>0</v>
      </c>
      <c r="EB107" s="1">
        <v>0</v>
      </c>
      <c r="EC107" s="1">
        <v>0</v>
      </c>
      <c r="ED107" s="1">
        <v>0</v>
      </c>
      <c r="EE107" s="1">
        <v>0</v>
      </c>
      <c r="EF107" s="1">
        <v>0</v>
      </c>
      <c r="EG107" s="1">
        <v>0</v>
      </c>
      <c r="EH107" s="1">
        <v>0</v>
      </c>
      <c r="EI107" s="1">
        <v>0</v>
      </c>
      <c r="EJ107" s="1">
        <v>0</v>
      </c>
      <c r="EK107" s="1">
        <v>0</v>
      </c>
      <c r="EL107" s="1">
        <v>0</v>
      </c>
      <c r="EM107" s="1">
        <v>0</v>
      </c>
      <c r="EN107" s="1">
        <v>0</v>
      </c>
      <c r="EO107" s="1">
        <v>0</v>
      </c>
      <c r="EP107" s="1">
        <v>0</v>
      </c>
      <c r="EQ107" s="1">
        <v>0</v>
      </c>
      <c r="ER107" s="1">
        <v>0</v>
      </c>
      <c r="ES107" s="1">
        <v>0</v>
      </c>
      <c r="ET107" s="1">
        <v>0</v>
      </c>
      <c r="EU107" s="1">
        <v>0</v>
      </c>
      <c r="EV107" s="1">
        <v>0</v>
      </c>
      <c r="EW107" s="1">
        <v>0</v>
      </c>
      <c r="EX107" s="1">
        <v>0</v>
      </c>
      <c r="EY107" s="1">
        <v>0</v>
      </c>
      <c r="EZ107" s="1">
        <v>0</v>
      </c>
    </row>
    <row r="108" spans="1:156" ht="15">
      <c r="A108" s="11" t="s">
        <v>166</v>
      </c>
      <c r="B108" s="1" t="s">
        <v>643</v>
      </c>
      <c r="C108" s="11" t="s">
        <v>528</v>
      </c>
      <c r="D108" s="1">
        <v>79.866913897401801</v>
      </c>
      <c r="E108" s="1">
        <v>78.756065649233307</v>
      </c>
      <c r="F108" s="1">
        <v>0</v>
      </c>
      <c r="G108" s="1">
        <v>80.362116991643404</v>
      </c>
      <c r="H108" s="1">
        <v>62.741935483870897</v>
      </c>
      <c r="I108" s="1">
        <v>64.590747330960795</v>
      </c>
      <c r="J108" s="1">
        <v>57.755102040816297</v>
      </c>
      <c r="K108" s="1">
        <v>71.039603960395993</v>
      </c>
      <c r="L108" s="1">
        <v>65.577889447236103</v>
      </c>
      <c r="M108" s="1">
        <v>63.3333333333333</v>
      </c>
      <c r="N108" s="1">
        <v>61.398963730569903</v>
      </c>
      <c r="O108" s="1">
        <v>62.953367875647601</v>
      </c>
      <c r="P108" s="1">
        <v>70.382165605095494</v>
      </c>
      <c r="Q108" s="1">
        <v>72.302158273381195</v>
      </c>
      <c r="R108" s="1">
        <v>82.231404958677601</v>
      </c>
      <c r="S108" s="1">
        <v>81.465517241379303</v>
      </c>
      <c r="T108" s="1">
        <v>64.957264957264897</v>
      </c>
      <c r="U108" s="1">
        <v>0</v>
      </c>
      <c r="V108" s="1">
        <v>93.593314763231206</v>
      </c>
      <c r="W108" s="1">
        <v>88.709677419354804</v>
      </c>
      <c r="X108" s="1">
        <v>68.683274021352304</v>
      </c>
      <c r="Y108" s="1">
        <v>73.877551020408106</v>
      </c>
      <c r="Z108" s="1">
        <v>64.356435643564296</v>
      </c>
      <c r="AA108" s="1">
        <v>45.477386934673298</v>
      </c>
      <c r="AB108" s="1">
        <v>45.128205128205103</v>
      </c>
      <c r="AC108" s="1">
        <v>56.735751295336698</v>
      </c>
      <c r="AD108" s="1">
        <v>72.797927461139906</v>
      </c>
      <c r="AE108" s="1">
        <v>69.426751592356595</v>
      </c>
      <c r="AF108" s="1">
        <v>70.503597122302097</v>
      </c>
      <c r="AG108" s="1">
        <v>77.685950413223097</v>
      </c>
      <c r="AH108" s="1">
        <v>92.672413793103402</v>
      </c>
      <c r="AI108" s="1">
        <v>82.051282051282001</v>
      </c>
      <c r="AJ108" s="1">
        <v>0</v>
      </c>
      <c r="AK108" s="1">
        <v>82.172701949860695</v>
      </c>
      <c r="AL108" s="1">
        <v>80.161290322580598</v>
      </c>
      <c r="AM108" s="1">
        <v>78.647686832740206</v>
      </c>
      <c r="AN108" s="1">
        <v>75.714285714285694</v>
      </c>
      <c r="AO108" s="1">
        <v>73.019801980197997</v>
      </c>
      <c r="AP108" s="1">
        <v>73.618090452261299</v>
      </c>
      <c r="AQ108" s="1">
        <v>71.282051282051199</v>
      </c>
      <c r="AR108" s="1">
        <v>74.611398963730494</v>
      </c>
      <c r="AS108" s="1">
        <v>93.264248704663203</v>
      </c>
      <c r="AT108" s="1">
        <v>94.904458598726094</v>
      </c>
      <c r="AU108" s="1">
        <v>80.935251798561097</v>
      </c>
      <c r="AV108" s="1">
        <v>68.595041322314103</v>
      </c>
      <c r="AW108" s="1">
        <v>36.637931034482698</v>
      </c>
      <c r="AX108" s="1">
        <v>37.179487179487097</v>
      </c>
      <c r="AY108" s="1">
        <v>0</v>
      </c>
      <c r="AZ108" s="1">
        <v>89.275766016713106</v>
      </c>
      <c r="BA108" s="1">
        <v>79.193548387096698</v>
      </c>
      <c r="BB108" s="1">
        <v>64.234875444839801</v>
      </c>
      <c r="BC108" s="1">
        <v>63.877551020408099</v>
      </c>
      <c r="BD108" s="1">
        <v>51.732673267326703</v>
      </c>
      <c r="BE108" s="1">
        <v>86.180904522613105</v>
      </c>
      <c r="BF108" s="1">
        <v>87.948717948717899</v>
      </c>
      <c r="BG108" s="1">
        <v>93.005181347150199</v>
      </c>
      <c r="BH108" s="1">
        <v>86.269430051813401</v>
      </c>
      <c r="BI108" s="1">
        <v>82.484076433121004</v>
      </c>
      <c r="BJ108" s="1">
        <v>91.726618705035904</v>
      </c>
      <c r="BK108" s="1">
        <v>97.107438016528903</v>
      </c>
      <c r="BL108" s="1">
        <v>90.948275862068897</v>
      </c>
      <c r="BM108" s="1">
        <v>78.205128205128204</v>
      </c>
      <c r="BN108" s="1">
        <v>0</v>
      </c>
      <c r="BO108" s="1">
        <v>58.495821727019496</v>
      </c>
      <c r="BP108" s="1">
        <v>68.709677419354804</v>
      </c>
      <c r="BQ108" s="1">
        <v>74.021352313167199</v>
      </c>
      <c r="BR108" s="1">
        <v>78.163265306122398</v>
      </c>
      <c r="BS108" s="1">
        <v>85.148514851485103</v>
      </c>
      <c r="BT108" s="1">
        <v>68.090452261306496</v>
      </c>
      <c r="BU108" s="1">
        <v>71.025641025640994</v>
      </c>
      <c r="BV108" s="1">
        <v>78.497409326424801</v>
      </c>
      <c r="BW108" s="1">
        <v>69.430051813471493</v>
      </c>
      <c r="BX108" s="1">
        <v>67.197452229299302</v>
      </c>
      <c r="BY108" s="1">
        <v>67.266187050359704</v>
      </c>
      <c r="BZ108" s="1">
        <v>33.471074380165199</v>
      </c>
      <c r="CA108" s="1">
        <v>41.810344827586199</v>
      </c>
      <c r="CB108" s="1">
        <v>42.735042735042697</v>
      </c>
      <c r="CC108" s="1">
        <v>0</v>
      </c>
      <c r="CD108" s="1">
        <v>95.403899721448397</v>
      </c>
      <c r="CE108" s="1">
        <v>95.967741935483801</v>
      </c>
      <c r="CF108" s="1">
        <v>85.053380782918097</v>
      </c>
      <c r="CG108" s="1">
        <v>82.653061224489804</v>
      </c>
      <c r="CH108" s="1">
        <v>68.564356435643504</v>
      </c>
      <c r="CI108" s="1">
        <v>73.618090452261299</v>
      </c>
      <c r="CJ108" s="1">
        <v>75.641025641025607</v>
      </c>
      <c r="CK108" s="1">
        <v>92.487046632124304</v>
      </c>
      <c r="CL108" s="1">
        <v>94.041450777202101</v>
      </c>
      <c r="CM108" s="1">
        <v>94.585987261146499</v>
      </c>
      <c r="CN108" s="1">
        <v>97.482014388489205</v>
      </c>
      <c r="CO108" s="1">
        <v>97.107438016528903</v>
      </c>
      <c r="CP108" s="1">
        <v>98.7068965517241</v>
      </c>
      <c r="CQ108" s="1">
        <v>99.145299145299106</v>
      </c>
      <c r="CR108" s="1">
        <v>0</v>
      </c>
      <c r="CS108" s="1">
        <v>80.222841225626695</v>
      </c>
      <c r="CT108" s="1">
        <v>81.290322580645096</v>
      </c>
      <c r="CU108" s="1">
        <v>55.8718861209964</v>
      </c>
      <c r="CV108" s="1">
        <v>52.653061224489697</v>
      </c>
      <c r="CW108" s="1">
        <v>54.950495049504902</v>
      </c>
      <c r="CX108" s="1">
        <v>80.402010050251207</v>
      </c>
      <c r="CY108" s="1">
        <v>80.256410256410206</v>
      </c>
      <c r="CZ108" s="1">
        <v>95.854922279792703</v>
      </c>
      <c r="DA108" s="1">
        <v>94.8186528497409</v>
      </c>
      <c r="DB108" s="1">
        <v>95.859872611464894</v>
      </c>
      <c r="DC108" s="1">
        <v>96.043165467625897</v>
      </c>
      <c r="DD108" s="1">
        <v>95.041322314049495</v>
      </c>
      <c r="DE108" s="1">
        <v>93.534482758620598</v>
      </c>
      <c r="DF108" s="1">
        <v>76.068376068376097</v>
      </c>
      <c r="DG108" s="1">
        <v>0</v>
      </c>
      <c r="DH108" s="1">
        <v>79.347826086956502</v>
      </c>
      <c r="DI108" s="1">
        <v>80.589096231247694</v>
      </c>
      <c r="DJ108" s="1">
        <v>78.136419001218002</v>
      </c>
      <c r="DK108" s="1">
        <v>74.851895734597093</v>
      </c>
      <c r="DL108" s="1">
        <v>87.062937062937095</v>
      </c>
      <c r="DM108" s="1">
        <v>74.316109422492403</v>
      </c>
      <c r="DN108" s="1">
        <v>52.569373072970102</v>
      </c>
      <c r="DO108" s="1">
        <v>56.813524590163901</v>
      </c>
      <c r="DP108" s="1">
        <v>38.006072874493903</v>
      </c>
      <c r="DQ108" s="1">
        <v>32.934443288241397</v>
      </c>
      <c r="DR108" s="1">
        <v>57.737397420867502</v>
      </c>
      <c r="DS108" s="1">
        <v>19.3907875185735</v>
      </c>
      <c r="DT108" s="1">
        <v>61.439393939393902</v>
      </c>
      <c r="DU108" s="1">
        <v>72.154779969650903</v>
      </c>
      <c r="DV108" s="1">
        <v>0</v>
      </c>
      <c r="DW108" s="1">
        <v>26.252763448784101</v>
      </c>
      <c r="DX108" s="1">
        <v>64.306622758873004</v>
      </c>
      <c r="DY108" s="1">
        <v>90.1948842874543</v>
      </c>
      <c r="DZ108" s="1">
        <v>57.790284360189503</v>
      </c>
      <c r="EA108" s="1">
        <v>56.293706293706201</v>
      </c>
      <c r="EB108" s="1">
        <v>28.622087132725401</v>
      </c>
      <c r="EC108" s="1">
        <v>68.6022610483042</v>
      </c>
      <c r="ED108" s="1">
        <v>63.780737704918003</v>
      </c>
      <c r="EE108" s="1">
        <v>57.439271255060703</v>
      </c>
      <c r="EF108" s="1">
        <v>67.793964620187296</v>
      </c>
      <c r="EG108" s="1">
        <v>38.042203985931998</v>
      </c>
      <c r="EH108" s="1">
        <v>34.843982169390699</v>
      </c>
      <c r="EI108" s="1">
        <v>67.5</v>
      </c>
      <c r="EJ108" s="1">
        <v>50.151745068285202</v>
      </c>
      <c r="EK108" s="1">
        <v>0</v>
      </c>
      <c r="EL108" s="1">
        <v>84.690493736182702</v>
      </c>
      <c r="EM108" s="1">
        <v>82.381997804610293</v>
      </c>
      <c r="EN108" s="1">
        <v>81.831100284206201</v>
      </c>
      <c r="EO108" s="1">
        <v>75.740521327014207</v>
      </c>
      <c r="EP108" s="1">
        <v>63.136863136863099</v>
      </c>
      <c r="EQ108" s="1">
        <v>63.931104356636197</v>
      </c>
      <c r="ER108" s="1">
        <v>63.514902363823197</v>
      </c>
      <c r="ES108" s="1">
        <v>70.645491803278603</v>
      </c>
      <c r="ET108" s="1">
        <v>70.647773279352194</v>
      </c>
      <c r="EU108" s="1">
        <v>80.957336108220602</v>
      </c>
      <c r="EV108" s="1">
        <v>65.943728018757298</v>
      </c>
      <c r="EW108" s="1">
        <v>69.687964338781498</v>
      </c>
      <c r="EX108" s="1">
        <v>38.939393939393902</v>
      </c>
      <c r="EY108" s="1">
        <v>1.0622154779969599</v>
      </c>
      <c r="EZ108" s="1">
        <v>0</v>
      </c>
    </row>
    <row r="109" spans="1:156" ht="15">
      <c r="A109" s="11" t="s">
        <v>167</v>
      </c>
      <c r="B109" s="1" t="s">
        <v>644</v>
      </c>
      <c r="C109" s="11" t="s">
        <v>563</v>
      </c>
      <c r="D109" s="1">
        <v>29.733795572916598</v>
      </c>
      <c r="E109" s="1">
        <v>30.150611501615501</v>
      </c>
      <c r="F109" s="1">
        <v>0</v>
      </c>
      <c r="G109" s="1">
        <v>32.6666666666666</v>
      </c>
      <c r="H109" s="1">
        <v>10.8974358974358</v>
      </c>
      <c r="I109" s="1">
        <v>13.013698630136901</v>
      </c>
      <c r="J109" s="1">
        <v>12.3188405797101</v>
      </c>
      <c r="K109" s="1">
        <v>12.3188405797101</v>
      </c>
      <c r="L109" s="1">
        <v>13.3928571428571</v>
      </c>
      <c r="M109" s="1">
        <v>14.9122807017543</v>
      </c>
      <c r="N109" s="1">
        <v>12.264150943396199</v>
      </c>
      <c r="O109" s="1">
        <v>10.5769230769231</v>
      </c>
      <c r="P109" s="1">
        <v>9.1836734693877506</v>
      </c>
      <c r="Q109" s="1">
        <v>4.0540540540540499</v>
      </c>
      <c r="R109" s="1">
        <v>0</v>
      </c>
      <c r="S109" s="1">
        <v>0</v>
      </c>
      <c r="T109" s="1">
        <v>0</v>
      </c>
      <c r="U109" s="1">
        <v>0</v>
      </c>
      <c r="V109" s="1">
        <v>34</v>
      </c>
      <c r="W109" s="1">
        <v>35.256410256410199</v>
      </c>
      <c r="X109" s="1">
        <v>40.410958904109499</v>
      </c>
      <c r="Y109" s="1">
        <v>36.956521739130402</v>
      </c>
      <c r="Z109" s="1">
        <v>39.855072463768103</v>
      </c>
      <c r="AA109" s="1">
        <v>27.678571428571399</v>
      </c>
      <c r="AB109" s="1">
        <v>29.824561403508699</v>
      </c>
      <c r="AC109" s="1">
        <v>30.188679245283002</v>
      </c>
      <c r="AD109" s="1">
        <v>19.230769230769202</v>
      </c>
      <c r="AE109" s="1">
        <v>18.367346938775501</v>
      </c>
      <c r="AF109" s="1">
        <v>14.864864864864799</v>
      </c>
      <c r="AG109" s="1">
        <v>0</v>
      </c>
      <c r="AH109" s="1">
        <v>0</v>
      </c>
      <c r="AI109" s="1">
        <v>0</v>
      </c>
      <c r="AJ109" s="1">
        <v>0</v>
      </c>
      <c r="AK109" s="1">
        <v>32.6666666666666</v>
      </c>
      <c r="AL109" s="1">
        <v>32.692307692307601</v>
      </c>
      <c r="AM109" s="1">
        <v>34.246575342465697</v>
      </c>
      <c r="AN109" s="1">
        <v>34.782608695652101</v>
      </c>
      <c r="AO109" s="1">
        <v>39.855072463768103</v>
      </c>
      <c r="AP109" s="1">
        <v>34.821428571428498</v>
      </c>
      <c r="AQ109" s="1">
        <v>32.456140350877099</v>
      </c>
      <c r="AR109" s="1">
        <v>30.188679245283002</v>
      </c>
      <c r="AS109" s="1">
        <v>29.807692307692299</v>
      </c>
      <c r="AT109" s="1">
        <v>32.653061224489697</v>
      </c>
      <c r="AU109" s="1">
        <v>29.729729729729701</v>
      </c>
      <c r="AV109" s="1">
        <v>0</v>
      </c>
      <c r="AW109" s="1">
        <v>0</v>
      </c>
      <c r="AX109" s="1">
        <v>0</v>
      </c>
      <c r="AY109" s="1">
        <v>0</v>
      </c>
      <c r="AZ109" s="1">
        <v>76.6666666666666</v>
      </c>
      <c r="BA109" s="1">
        <v>72.435897435897402</v>
      </c>
      <c r="BB109" s="1">
        <v>69.178082191780803</v>
      </c>
      <c r="BC109" s="1">
        <v>73.188405797101396</v>
      </c>
      <c r="BD109" s="1">
        <v>68.840579710144894</v>
      </c>
      <c r="BE109" s="1">
        <v>38.392857142857103</v>
      </c>
      <c r="BF109" s="1">
        <v>34.210526315789402</v>
      </c>
      <c r="BG109" s="1">
        <v>42.452830188679201</v>
      </c>
      <c r="BH109" s="1">
        <v>35.576923076923102</v>
      </c>
      <c r="BI109" s="1">
        <v>33.673469387755098</v>
      </c>
      <c r="BJ109" s="1">
        <v>6.7567567567567499</v>
      </c>
      <c r="BK109" s="1">
        <v>0</v>
      </c>
      <c r="BL109" s="1">
        <v>0</v>
      </c>
      <c r="BM109" s="1">
        <v>0</v>
      </c>
      <c r="BN109" s="1">
        <v>0</v>
      </c>
      <c r="BO109" s="1">
        <v>67.3333333333333</v>
      </c>
      <c r="BP109" s="1">
        <v>49.358974358974301</v>
      </c>
      <c r="BQ109" s="1">
        <v>56.164383561643803</v>
      </c>
      <c r="BR109" s="1">
        <v>62.318840579710098</v>
      </c>
      <c r="BS109" s="1">
        <v>65.2173913043478</v>
      </c>
      <c r="BT109" s="1">
        <v>62.5</v>
      </c>
      <c r="BU109" s="1">
        <v>65.789473684210506</v>
      </c>
      <c r="BV109" s="1">
        <v>68.867924528301799</v>
      </c>
      <c r="BW109" s="1">
        <v>29.807692307692299</v>
      </c>
      <c r="BX109" s="1">
        <v>30.612244897959101</v>
      </c>
      <c r="BY109" s="1">
        <v>27.027027027027</v>
      </c>
      <c r="BZ109" s="1">
        <v>0</v>
      </c>
      <c r="CA109" s="1">
        <v>0</v>
      </c>
      <c r="CB109" s="1">
        <v>0</v>
      </c>
      <c r="CC109" s="1">
        <v>0</v>
      </c>
      <c r="CD109" s="1">
        <v>69.3333333333333</v>
      </c>
      <c r="CE109" s="1">
        <v>71.794871794871796</v>
      </c>
      <c r="CF109" s="1">
        <v>70.547945205479394</v>
      </c>
      <c r="CG109" s="1">
        <v>71.739130434782595</v>
      </c>
      <c r="CH109" s="1">
        <v>71.739130434782595</v>
      </c>
      <c r="CI109" s="1">
        <v>75</v>
      </c>
      <c r="CJ109" s="1">
        <v>75.438596491228097</v>
      </c>
      <c r="CK109" s="1">
        <v>51.8867924528301</v>
      </c>
      <c r="CL109" s="1">
        <v>61.538461538461497</v>
      </c>
      <c r="CM109" s="1">
        <v>33.673469387755098</v>
      </c>
      <c r="CN109" s="1">
        <v>1.35135135135135</v>
      </c>
      <c r="CO109" s="1">
        <v>0</v>
      </c>
      <c r="CP109" s="1">
        <v>0</v>
      </c>
      <c r="CQ109" s="1">
        <v>0</v>
      </c>
      <c r="CR109" s="1">
        <v>0</v>
      </c>
      <c r="CS109" s="1">
        <v>35.3333333333333</v>
      </c>
      <c r="CT109" s="1">
        <v>34.615384615384599</v>
      </c>
      <c r="CU109" s="1">
        <v>43.150684931506802</v>
      </c>
      <c r="CV109" s="1">
        <v>44.202898550724598</v>
      </c>
      <c r="CW109" s="1">
        <v>49.2753623188405</v>
      </c>
      <c r="CX109" s="1">
        <v>18.75</v>
      </c>
      <c r="CY109" s="1">
        <v>45.614035087719202</v>
      </c>
      <c r="CZ109" s="1">
        <v>45.283018867924497</v>
      </c>
      <c r="DA109" s="1">
        <v>48.076923076923102</v>
      </c>
      <c r="DB109" s="1">
        <v>18.367346938775501</v>
      </c>
      <c r="DC109" s="1">
        <v>17.567567567567501</v>
      </c>
      <c r="DD109" s="1">
        <v>0</v>
      </c>
      <c r="DE109" s="1">
        <v>0</v>
      </c>
      <c r="DF109" s="1">
        <v>0</v>
      </c>
      <c r="DG109" s="1">
        <v>0</v>
      </c>
      <c r="DH109" s="1">
        <v>72.94921875</v>
      </c>
      <c r="DI109" s="1">
        <v>94.454679439941003</v>
      </c>
      <c r="DJ109" s="1">
        <v>94.968898646176299</v>
      </c>
      <c r="DK109" s="1">
        <v>85.769386926512297</v>
      </c>
      <c r="DL109" s="1">
        <v>84.389810426540194</v>
      </c>
      <c r="DM109" s="1">
        <v>46.603396603396597</v>
      </c>
      <c r="DN109" s="1">
        <v>44.1236068895643</v>
      </c>
      <c r="DO109" s="1">
        <v>29.9588900308324</v>
      </c>
      <c r="DP109" s="1">
        <v>19.620901639344201</v>
      </c>
      <c r="DQ109" s="1">
        <v>31.3259109311741</v>
      </c>
      <c r="DR109" s="1">
        <v>0.052029136316337002</v>
      </c>
      <c r="DS109" s="1">
        <v>0</v>
      </c>
      <c r="DT109" s="1">
        <v>0</v>
      </c>
      <c r="DU109" s="1">
        <v>0</v>
      </c>
      <c r="DV109" s="1">
        <v>0</v>
      </c>
      <c r="DW109" s="1">
        <v>30.48828125</v>
      </c>
      <c r="DX109" s="1">
        <v>32.921886514369902</v>
      </c>
      <c r="DY109" s="1">
        <v>24.753018660812199</v>
      </c>
      <c r="DZ109" s="1">
        <v>23.528217620787601</v>
      </c>
      <c r="EA109" s="1">
        <v>23.844786729857798</v>
      </c>
      <c r="EB109" s="1">
        <v>29.9200799200799</v>
      </c>
      <c r="EC109" s="1">
        <v>17.882472137791201</v>
      </c>
      <c r="ED109" s="1">
        <v>23.2785200411099</v>
      </c>
      <c r="EE109" s="1">
        <v>16.342213114754099</v>
      </c>
      <c r="EF109" s="1">
        <v>8.3502024291497907</v>
      </c>
      <c r="EG109" s="1">
        <v>2.7575442247658599</v>
      </c>
      <c r="EH109" s="1">
        <v>0</v>
      </c>
      <c r="EI109" s="1">
        <v>0</v>
      </c>
      <c r="EJ109" s="1">
        <v>0</v>
      </c>
      <c r="EK109" s="1">
        <v>0</v>
      </c>
      <c r="EL109" s="1">
        <v>34.8828125</v>
      </c>
      <c r="EM109" s="1">
        <v>35.519528371407503</v>
      </c>
      <c r="EN109" s="1">
        <v>36.2056348335162</v>
      </c>
      <c r="EO109" s="1">
        <v>35.749086479902502</v>
      </c>
      <c r="EP109" s="1">
        <v>30.924170616113699</v>
      </c>
      <c r="EQ109" s="1">
        <v>22.0779220779221</v>
      </c>
      <c r="ER109" s="1">
        <v>21.681864235055698</v>
      </c>
      <c r="ES109" s="1">
        <v>21.891058581706101</v>
      </c>
      <c r="ET109" s="1">
        <v>25.819672131147499</v>
      </c>
      <c r="EU109" s="1">
        <v>9.6659919028340102</v>
      </c>
      <c r="EV109" s="1">
        <v>28.876170655567101</v>
      </c>
      <c r="EW109" s="1">
        <v>0</v>
      </c>
      <c r="EX109" s="1">
        <v>0</v>
      </c>
      <c r="EY109" s="1">
        <v>0</v>
      </c>
      <c r="EZ109" s="1">
        <v>0</v>
      </c>
    </row>
    <row r="110" spans="1:156" ht="15">
      <c r="A110" s="11" t="s">
        <v>168</v>
      </c>
      <c r="B110" s="1" t="s">
        <v>645</v>
      </c>
      <c r="C110" s="11" t="s">
        <v>618</v>
      </c>
      <c r="D110" s="1">
        <v>40.097831103117599</v>
      </c>
      <c r="E110" s="1">
        <v>71.992680148320801</v>
      </c>
      <c r="F110" s="1">
        <v>0</v>
      </c>
      <c r="G110" s="1">
        <v>75.742574257425701</v>
      </c>
      <c r="H110" s="1">
        <v>74.742268041237097</v>
      </c>
      <c r="I110" s="1">
        <v>72.282608695652101</v>
      </c>
      <c r="J110" s="1">
        <v>82.876712328767098</v>
      </c>
      <c r="K110" s="1">
        <v>68.269230769230703</v>
      </c>
      <c r="L110" s="1">
        <v>70</v>
      </c>
      <c r="M110" s="1">
        <v>63.095238095238102</v>
      </c>
      <c r="N110" s="1">
        <v>66.25</v>
      </c>
      <c r="O110" s="1">
        <v>76.6666666666666</v>
      </c>
      <c r="P110" s="1">
        <v>78.205128205128204</v>
      </c>
      <c r="Q110" s="1">
        <v>1.51515151515151</v>
      </c>
      <c r="R110" s="1">
        <v>1.8518518518518501</v>
      </c>
      <c r="S110" s="1">
        <v>43.478260869565197</v>
      </c>
      <c r="T110" s="1">
        <v>43.75</v>
      </c>
      <c r="U110" s="1">
        <v>50</v>
      </c>
      <c r="V110" s="1">
        <v>77.722772277227705</v>
      </c>
      <c r="W110" s="1">
        <v>73.711340206185497</v>
      </c>
      <c r="X110" s="1">
        <v>83.152173913043399</v>
      </c>
      <c r="Y110" s="1">
        <v>74.657534246575295</v>
      </c>
      <c r="Z110" s="1">
        <v>70.192307692307594</v>
      </c>
      <c r="AA110" s="1">
        <v>63.3333333333333</v>
      </c>
      <c r="AB110" s="1">
        <v>58.3333333333333</v>
      </c>
      <c r="AC110" s="1">
        <v>63.75</v>
      </c>
      <c r="AD110" s="1">
        <v>65.5555555555555</v>
      </c>
      <c r="AE110" s="1">
        <v>60.256410256410199</v>
      </c>
      <c r="AF110" s="1">
        <v>65.151515151515099</v>
      </c>
      <c r="AG110" s="1">
        <v>57.407407407407398</v>
      </c>
      <c r="AH110" s="1">
        <v>41.304347826086897</v>
      </c>
      <c r="AI110" s="1">
        <v>43.75</v>
      </c>
      <c r="AJ110" s="1">
        <v>47.619047619047599</v>
      </c>
      <c r="AK110" s="1">
        <v>47.029702970297002</v>
      </c>
      <c r="AL110" s="1">
        <v>48.453608247422601</v>
      </c>
      <c r="AM110" s="1">
        <v>49.456521739130402</v>
      </c>
      <c r="AN110" s="1">
        <v>50</v>
      </c>
      <c r="AO110" s="1">
        <v>49.038461538461497</v>
      </c>
      <c r="AP110" s="1">
        <v>48.8888888888888</v>
      </c>
      <c r="AQ110" s="1">
        <v>48.809523809523803</v>
      </c>
      <c r="AR110" s="1">
        <v>48.75</v>
      </c>
      <c r="AS110" s="1">
        <v>45.5555555555555</v>
      </c>
      <c r="AT110" s="1">
        <v>47.435897435897402</v>
      </c>
      <c r="AU110" s="1">
        <v>46.969696969696898</v>
      </c>
      <c r="AV110" s="1">
        <v>48.148148148148103</v>
      </c>
      <c r="AW110" s="1">
        <v>50</v>
      </c>
      <c r="AX110" s="1">
        <v>50</v>
      </c>
      <c r="AY110" s="1">
        <v>50</v>
      </c>
      <c r="AZ110" s="1">
        <v>56.930693069306898</v>
      </c>
      <c r="BA110" s="1">
        <v>60.309278350515399</v>
      </c>
      <c r="BB110" s="1">
        <v>57.065217391304301</v>
      </c>
      <c r="BC110" s="1">
        <v>48.630136986301302</v>
      </c>
      <c r="BD110" s="1">
        <v>27.884615384615302</v>
      </c>
      <c r="BE110" s="1">
        <v>34.4444444444444</v>
      </c>
      <c r="BF110" s="1">
        <v>8.3333333333333304</v>
      </c>
      <c r="BG110" s="1">
        <v>31.25</v>
      </c>
      <c r="BH110" s="1">
        <v>27.7777777777777</v>
      </c>
      <c r="BI110" s="1">
        <v>26.923076923076898</v>
      </c>
      <c r="BJ110" s="1">
        <v>31.818181818181799</v>
      </c>
      <c r="BK110" s="1">
        <v>42.592592592592503</v>
      </c>
      <c r="BL110" s="1">
        <v>2.1739130434782599</v>
      </c>
      <c r="BM110" s="1">
        <v>22.9166666666666</v>
      </c>
      <c r="BN110" s="1">
        <v>7.1428571428571397</v>
      </c>
      <c r="BO110" s="1">
        <v>82.178217821782098</v>
      </c>
      <c r="BP110" s="1">
        <v>39.175257731958702</v>
      </c>
      <c r="BQ110" s="1">
        <v>42.3913043478261</v>
      </c>
      <c r="BR110" s="1">
        <v>43.150684931506802</v>
      </c>
      <c r="BS110" s="1">
        <v>88.461538461538396</v>
      </c>
      <c r="BT110" s="1">
        <v>42.2222222222222</v>
      </c>
      <c r="BU110" s="1">
        <v>42.857142857142797</v>
      </c>
      <c r="BV110" s="1">
        <v>43.75</v>
      </c>
      <c r="BW110" s="1">
        <v>44.4444444444444</v>
      </c>
      <c r="BX110" s="1">
        <v>47.435897435897402</v>
      </c>
      <c r="BY110" s="1">
        <v>46.969696969696898</v>
      </c>
      <c r="BZ110" s="1">
        <v>46.296296296296198</v>
      </c>
      <c r="CA110" s="1">
        <v>47.826086956521699</v>
      </c>
      <c r="CB110" s="1">
        <v>47.9166666666666</v>
      </c>
      <c r="CC110" s="1">
        <v>45.238095238095198</v>
      </c>
      <c r="CD110" s="1">
        <v>99.504950495049499</v>
      </c>
      <c r="CE110" s="1">
        <v>98.453608247422594</v>
      </c>
      <c r="CF110" s="1">
        <v>98.369565217391298</v>
      </c>
      <c r="CG110" s="1">
        <v>96.575342465753394</v>
      </c>
      <c r="CH110" s="1">
        <v>49.038461538461497</v>
      </c>
      <c r="CI110" s="1">
        <v>56.6666666666666</v>
      </c>
      <c r="CJ110" s="1">
        <v>48.809523809523803</v>
      </c>
      <c r="CK110" s="1">
        <v>51.25</v>
      </c>
      <c r="CL110" s="1">
        <v>63.3333333333333</v>
      </c>
      <c r="CM110" s="1">
        <v>67.948717948717899</v>
      </c>
      <c r="CN110" s="1">
        <v>56.060606060606098</v>
      </c>
      <c r="CO110" s="1">
        <v>61.1111111111111</v>
      </c>
      <c r="CP110" s="1">
        <v>45.652173913043399</v>
      </c>
      <c r="CQ110" s="1">
        <v>54.1666666666666</v>
      </c>
      <c r="CR110" s="1">
        <v>73.809523809523796</v>
      </c>
      <c r="CS110" s="1">
        <v>86.633663366336606</v>
      </c>
      <c r="CT110" s="1">
        <v>87.113402061855595</v>
      </c>
      <c r="CU110" s="1">
        <v>88.043478260869506</v>
      </c>
      <c r="CV110" s="1">
        <v>86.986301369863</v>
      </c>
      <c r="CW110" s="1">
        <v>81.730769230769198</v>
      </c>
      <c r="CX110" s="1">
        <v>80</v>
      </c>
      <c r="CY110" s="1">
        <v>79.761904761904702</v>
      </c>
      <c r="CZ110" s="1">
        <v>78.75</v>
      </c>
      <c r="DA110" s="1">
        <v>82.2222222222222</v>
      </c>
      <c r="DB110" s="1">
        <v>57.692307692307601</v>
      </c>
      <c r="DC110" s="1">
        <v>60.606060606060602</v>
      </c>
      <c r="DD110" s="1">
        <v>59.259259259259203</v>
      </c>
      <c r="DE110" s="1">
        <v>76.086956521739097</v>
      </c>
      <c r="DF110" s="1">
        <v>77.0833333333333</v>
      </c>
      <c r="DG110" s="1">
        <v>78.571428571428498</v>
      </c>
      <c r="DH110" s="1">
        <v>95.007369196757494</v>
      </c>
      <c r="DI110" s="1">
        <v>96.395901939260796</v>
      </c>
      <c r="DJ110" s="1">
        <v>97.543645960211094</v>
      </c>
      <c r="DK110" s="1">
        <v>91.084123222748801</v>
      </c>
      <c r="DL110" s="1">
        <v>68.981018981018906</v>
      </c>
      <c r="DM110" s="1">
        <v>65.298885511651406</v>
      </c>
      <c r="DN110" s="1">
        <v>44.347379239465504</v>
      </c>
      <c r="DO110" s="1">
        <v>67.674180327868797</v>
      </c>
      <c r="DP110" s="1">
        <v>72.823886639676104</v>
      </c>
      <c r="DQ110" s="1">
        <v>86.108220603537902</v>
      </c>
      <c r="DR110" s="1">
        <v>68.405627198124193</v>
      </c>
      <c r="DS110" s="1">
        <v>46.136701337295598</v>
      </c>
      <c r="DT110" s="1">
        <v>33.106060606060602</v>
      </c>
      <c r="DU110" s="1">
        <v>21.623672230652499</v>
      </c>
      <c r="DV110" s="1">
        <v>21.4406779661016</v>
      </c>
      <c r="DW110" s="1">
        <v>46.0022107590272</v>
      </c>
      <c r="DX110" s="1">
        <v>27.3874862788144</v>
      </c>
      <c r="DY110" s="1">
        <v>25.071051563134301</v>
      </c>
      <c r="DZ110" s="1">
        <v>25.029620853080502</v>
      </c>
      <c r="EA110" s="1">
        <v>28.921078921078902</v>
      </c>
      <c r="EB110" s="1">
        <v>33.991894630192498</v>
      </c>
      <c r="EC110" s="1">
        <v>36.844809866392602</v>
      </c>
      <c r="ED110" s="1">
        <v>76.793032786885206</v>
      </c>
      <c r="EE110" s="1">
        <v>73.127530364372404</v>
      </c>
      <c r="EF110" s="1">
        <v>87.460978147762702</v>
      </c>
      <c r="EG110" s="1">
        <v>91.266119577960097</v>
      </c>
      <c r="EH110" s="1">
        <v>36.6270430906389</v>
      </c>
      <c r="EI110" s="1">
        <v>30.378787878787801</v>
      </c>
      <c r="EJ110" s="1">
        <v>13.1259484066767</v>
      </c>
      <c r="EK110" s="1">
        <v>14.661016949152501</v>
      </c>
      <c r="EL110" s="1">
        <v>96.223286661753804</v>
      </c>
      <c r="EM110" s="1">
        <v>88.144895718990099</v>
      </c>
      <c r="EN110" s="1">
        <v>88.834754364595995</v>
      </c>
      <c r="EO110" s="1">
        <v>95.734597156398095</v>
      </c>
      <c r="EP110" s="1">
        <v>71.678321678321595</v>
      </c>
      <c r="EQ110" s="1">
        <v>71.428571428571402</v>
      </c>
      <c r="ER110" s="1">
        <v>70.657759506680307</v>
      </c>
      <c r="ES110" s="1">
        <v>63.575819672131097</v>
      </c>
      <c r="ET110" s="1">
        <v>70.647773279352194</v>
      </c>
      <c r="EU110" s="1">
        <v>83.870967741935402</v>
      </c>
      <c r="EV110" s="1">
        <v>63.599062133645901</v>
      </c>
      <c r="EW110" s="1">
        <v>18.4992570579494</v>
      </c>
      <c r="EX110" s="1">
        <v>38.939393939393902</v>
      </c>
      <c r="EY110" s="1">
        <v>40.819423368740502</v>
      </c>
      <c r="EZ110" s="1">
        <v>41.610169491525397</v>
      </c>
    </row>
    <row r="111" spans="1:156" ht="15">
      <c r="A111" s="11" t="s">
        <v>169</v>
      </c>
      <c r="B111" s="1" t="s">
        <v>646</v>
      </c>
      <c r="C111" s="11" t="s">
        <v>647</v>
      </c>
      <c r="D111" s="1">
        <v>44.262600500606702</v>
      </c>
      <c r="E111" s="1">
        <v>42.505668612890403</v>
      </c>
      <c r="F111" s="1">
        <v>0</v>
      </c>
      <c r="G111" s="1">
        <v>48.058252427184399</v>
      </c>
      <c r="H111" s="1">
        <v>50.480769230769198</v>
      </c>
      <c r="I111" s="1">
        <v>52.659574468085097</v>
      </c>
      <c r="J111" s="1">
        <v>54.395604395604302</v>
      </c>
      <c r="K111" s="1">
        <v>40.441176470588204</v>
      </c>
      <c r="L111" s="1">
        <v>30.3921568627451</v>
      </c>
      <c r="M111" s="1">
        <v>24.509803921568601</v>
      </c>
      <c r="N111" s="1">
        <v>20.588235294117599</v>
      </c>
      <c r="O111" s="1">
        <v>25.510204081632601</v>
      </c>
      <c r="P111" s="1">
        <v>29.5918367346938</v>
      </c>
      <c r="Q111" s="1">
        <v>29.347826086956498</v>
      </c>
      <c r="R111" s="1">
        <v>10.9756097560975</v>
      </c>
      <c r="S111" s="1">
        <v>20.270270270270199</v>
      </c>
      <c r="T111" s="1">
        <v>31.578947368421101</v>
      </c>
      <c r="U111" s="1">
        <v>55</v>
      </c>
      <c r="V111" s="1">
        <v>36.407766990291201</v>
      </c>
      <c r="W111" s="1">
        <v>39.903846153846096</v>
      </c>
      <c r="X111" s="1">
        <v>44.1489361702127</v>
      </c>
      <c r="Y111" s="1">
        <v>45.604395604395599</v>
      </c>
      <c r="Z111" s="1">
        <v>38.235294117647101</v>
      </c>
      <c r="AA111" s="1">
        <v>24.509803921568601</v>
      </c>
      <c r="AB111" s="1">
        <v>24.509803921568601</v>
      </c>
      <c r="AC111" s="1">
        <v>19.6078431372549</v>
      </c>
      <c r="AD111" s="1">
        <v>20.408163265306101</v>
      </c>
      <c r="AE111" s="1">
        <v>18.367346938775501</v>
      </c>
      <c r="AF111" s="1">
        <v>16.3043478260869</v>
      </c>
      <c r="AG111" s="1">
        <v>15.8536585365853</v>
      </c>
      <c r="AH111" s="1">
        <v>24.324324324324301</v>
      </c>
      <c r="AI111" s="1">
        <v>48.684210526315702</v>
      </c>
      <c r="AJ111" s="1">
        <v>52.5</v>
      </c>
      <c r="AK111" s="1">
        <v>32.524271844660099</v>
      </c>
      <c r="AL111" s="1">
        <v>32.211538461538403</v>
      </c>
      <c r="AM111" s="1">
        <v>32.978723404255298</v>
      </c>
      <c r="AN111" s="1">
        <v>32.417582417582402</v>
      </c>
      <c r="AO111" s="1">
        <v>33.088235294117602</v>
      </c>
      <c r="AP111" s="1">
        <v>25.4901960784313</v>
      </c>
      <c r="AQ111" s="1">
        <v>24.509803921568601</v>
      </c>
      <c r="AR111" s="1">
        <v>27.450980392156801</v>
      </c>
      <c r="AS111" s="1">
        <v>11.2244897959183</v>
      </c>
      <c r="AT111" s="1">
        <v>17.3469387755102</v>
      </c>
      <c r="AU111" s="1">
        <v>35.869565217391298</v>
      </c>
      <c r="AV111" s="1">
        <v>26.829268292682901</v>
      </c>
      <c r="AW111" s="1">
        <v>45.945945945945901</v>
      </c>
      <c r="AX111" s="1">
        <v>43.421052631578902</v>
      </c>
      <c r="AY111" s="1">
        <v>42.5</v>
      </c>
      <c r="AZ111" s="1">
        <v>46.116504854368898</v>
      </c>
      <c r="BA111" s="1">
        <v>46.634615384615302</v>
      </c>
      <c r="BB111" s="1">
        <v>54.787234042553102</v>
      </c>
      <c r="BC111" s="1">
        <v>41.208791208791197</v>
      </c>
      <c r="BD111" s="1">
        <v>34.558823529411697</v>
      </c>
      <c r="BE111" s="1">
        <v>34.313725490196099</v>
      </c>
      <c r="BF111" s="1">
        <v>26.470588235294102</v>
      </c>
      <c r="BG111" s="1">
        <v>24.509803921568601</v>
      </c>
      <c r="BH111" s="1">
        <v>23.469387755102002</v>
      </c>
      <c r="BI111" s="1">
        <v>31.632653061224399</v>
      </c>
      <c r="BJ111" s="1">
        <v>11.9565217391304</v>
      </c>
      <c r="BK111" s="1">
        <v>15.8536585365853</v>
      </c>
      <c r="BL111" s="1">
        <v>25.675675675675599</v>
      </c>
      <c r="BM111" s="1">
        <v>43.421052631578902</v>
      </c>
      <c r="BN111" s="1">
        <v>51.25</v>
      </c>
      <c r="BO111" s="1">
        <v>23.300970873786401</v>
      </c>
      <c r="BP111" s="1">
        <v>25</v>
      </c>
      <c r="BQ111" s="1">
        <v>27.659574468085101</v>
      </c>
      <c r="BR111" s="1">
        <v>29.120879120879099</v>
      </c>
      <c r="BS111" s="1">
        <v>30.147058823529399</v>
      </c>
      <c r="BT111" s="1">
        <v>24.509803921568601</v>
      </c>
      <c r="BU111" s="1">
        <v>23.529411764705799</v>
      </c>
      <c r="BV111" s="1">
        <v>23.529411764705799</v>
      </c>
      <c r="BW111" s="1">
        <v>28.571428571428498</v>
      </c>
      <c r="BX111" s="1">
        <v>30.612244897959101</v>
      </c>
      <c r="BY111" s="1">
        <v>31.5217391304347</v>
      </c>
      <c r="BZ111" s="1">
        <v>32.9268292682926</v>
      </c>
      <c r="CA111" s="1">
        <v>39.189189189189101</v>
      </c>
      <c r="CB111" s="1">
        <v>46.052631578947299</v>
      </c>
      <c r="CC111" s="1">
        <v>48.75</v>
      </c>
      <c r="CD111" s="1">
        <v>38.349514563106702</v>
      </c>
      <c r="CE111" s="1">
        <v>41.346153846153797</v>
      </c>
      <c r="CF111" s="1">
        <v>39.893617021276498</v>
      </c>
      <c r="CG111" s="1">
        <v>40.109890109890102</v>
      </c>
      <c r="CH111" s="1">
        <v>67.647058823529406</v>
      </c>
      <c r="CI111" s="1">
        <v>48.039215686274503</v>
      </c>
      <c r="CJ111" s="1">
        <v>53.921568627450903</v>
      </c>
      <c r="CK111" s="1">
        <v>80.392156862745097</v>
      </c>
      <c r="CL111" s="1">
        <v>76.530612244897895</v>
      </c>
      <c r="CM111" s="1">
        <v>71.428571428571402</v>
      </c>
      <c r="CN111" s="1">
        <v>81.521739130434696</v>
      </c>
      <c r="CO111" s="1">
        <v>78.048780487804805</v>
      </c>
      <c r="CP111" s="1">
        <v>90.540540540540505</v>
      </c>
      <c r="CQ111" s="1">
        <v>97.368421052631504</v>
      </c>
      <c r="CR111" s="1">
        <v>95</v>
      </c>
      <c r="CS111" s="1">
        <v>28.6407766990291</v>
      </c>
      <c r="CT111" s="1">
        <v>30.769230769230699</v>
      </c>
      <c r="CU111" s="1">
        <v>36.170212765957402</v>
      </c>
      <c r="CV111" s="1">
        <v>34.615384615384599</v>
      </c>
      <c r="CW111" s="1">
        <v>36.764705882352899</v>
      </c>
      <c r="CX111" s="1">
        <v>11.764705882352899</v>
      </c>
      <c r="CY111" s="1">
        <v>10.784313725490099</v>
      </c>
      <c r="CZ111" s="1">
        <v>7.8431372549019596</v>
      </c>
      <c r="DA111" s="1">
        <v>11.2244897959183</v>
      </c>
      <c r="DB111" s="1">
        <v>16.326530612244799</v>
      </c>
      <c r="DC111" s="1">
        <v>9.7826086956521703</v>
      </c>
      <c r="DD111" s="1">
        <v>10.9756097560975</v>
      </c>
      <c r="DE111" s="1">
        <v>21.6216216216216</v>
      </c>
      <c r="DF111" s="1">
        <v>31.578947368421101</v>
      </c>
      <c r="DG111" s="1">
        <v>35</v>
      </c>
      <c r="DH111" s="1">
        <v>62.32421875</v>
      </c>
      <c r="DI111" s="1">
        <v>49.9815770081061</v>
      </c>
      <c r="DJ111" s="1">
        <v>53.8419319429198</v>
      </c>
      <c r="DK111" s="1">
        <v>76.431181485992596</v>
      </c>
      <c r="DL111" s="1">
        <v>82.375592417061597</v>
      </c>
      <c r="DM111" s="1">
        <v>68.081918081918104</v>
      </c>
      <c r="DN111" s="1">
        <v>79.888551165146893</v>
      </c>
      <c r="DO111" s="1">
        <v>77.646454265159306</v>
      </c>
      <c r="DP111" s="1">
        <v>76.588114754098299</v>
      </c>
      <c r="DQ111" s="1">
        <v>90.941295546558706</v>
      </c>
      <c r="DR111" s="1">
        <v>32.414151925078002</v>
      </c>
      <c r="DS111" s="1">
        <v>47.655334114888603</v>
      </c>
      <c r="DT111" s="1">
        <v>29.3462109955423</v>
      </c>
      <c r="DU111" s="1">
        <v>25.984848484848399</v>
      </c>
      <c r="DV111" s="1">
        <v>39.377845220030302</v>
      </c>
      <c r="DW111" s="1">
        <v>57.16796875</v>
      </c>
      <c r="DX111" s="1">
        <v>48.176123802505501</v>
      </c>
      <c r="DY111" s="1">
        <v>74.807903402853995</v>
      </c>
      <c r="DZ111" s="1">
        <v>77.344701583434798</v>
      </c>
      <c r="EA111" s="1">
        <v>81.783175355450197</v>
      </c>
      <c r="EB111" s="1">
        <v>85.364635364635305</v>
      </c>
      <c r="EC111" s="1">
        <v>71.681864235055698</v>
      </c>
      <c r="ED111" s="1">
        <v>79.907502569373094</v>
      </c>
      <c r="EE111" s="1">
        <v>81.967213114754102</v>
      </c>
      <c r="EF111" s="1">
        <v>90.941295546558706</v>
      </c>
      <c r="EG111" s="1">
        <v>80.593132154006199</v>
      </c>
      <c r="EH111" s="1">
        <v>95.955451348182805</v>
      </c>
      <c r="EI111" s="1">
        <v>53.2689450222882</v>
      </c>
      <c r="EJ111" s="1">
        <v>66.6666666666666</v>
      </c>
      <c r="EK111" s="1">
        <v>51.062215477996901</v>
      </c>
      <c r="EL111" s="1">
        <v>34.8828125</v>
      </c>
      <c r="EM111" s="1">
        <v>35.519528371407503</v>
      </c>
      <c r="EN111" s="1">
        <v>36.2056348335162</v>
      </c>
      <c r="EO111" s="1">
        <v>35.749086479902502</v>
      </c>
      <c r="EP111" s="1">
        <v>30.924170616113699</v>
      </c>
      <c r="EQ111" s="1">
        <v>22.0779220779221</v>
      </c>
      <c r="ER111" s="1">
        <v>21.681864235055698</v>
      </c>
      <c r="ES111" s="1">
        <v>21.891058581706101</v>
      </c>
      <c r="ET111" s="1">
        <v>2.4590163934426199</v>
      </c>
      <c r="EU111" s="1">
        <v>33.350202429149803</v>
      </c>
      <c r="EV111" s="1">
        <v>28.876170655567101</v>
      </c>
      <c r="EW111" s="1">
        <v>38.628370457209797</v>
      </c>
      <c r="EX111" s="1">
        <v>47.696879643387803</v>
      </c>
      <c r="EY111" s="1">
        <v>38.939393939393902</v>
      </c>
      <c r="EZ111" s="1">
        <v>40.819423368740502</v>
      </c>
    </row>
    <row r="112" spans="1:156" ht="15">
      <c r="A112" s="11" t="s">
        <v>170</v>
      </c>
      <c r="B112" s="1" t="s">
        <v>648</v>
      </c>
      <c r="C112" s="11" t="s">
        <v>528</v>
      </c>
      <c r="D112" s="1">
        <v>66.1556867014978</v>
      </c>
      <c r="E112" s="1">
        <v>69.066186810909898</v>
      </c>
      <c r="F112" s="1">
        <v>0</v>
      </c>
      <c r="G112" s="1">
        <v>0.28089887640449401</v>
      </c>
      <c r="H112" s="1">
        <v>51.204819277108399</v>
      </c>
      <c r="I112" s="1">
        <v>48.972602739726</v>
      </c>
      <c r="J112" s="1">
        <v>18.6868686868686</v>
      </c>
      <c r="K112" s="1">
        <v>35.074626865671597</v>
      </c>
      <c r="L112" s="1">
        <v>49.21875</v>
      </c>
      <c r="M112" s="1">
        <v>44.53125</v>
      </c>
      <c r="N112" s="1">
        <v>42.307692307692299</v>
      </c>
      <c r="O112" s="1">
        <v>45.522388059701399</v>
      </c>
      <c r="P112" s="1">
        <v>48.461538461538403</v>
      </c>
      <c r="Q112" s="1">
        <v>60.5263157894736</v>
      </c>
      <c r="R112" s="1">
        <v>55</v>
      </c>
      <c r="S112" s="1">
        <v>76.0416666666666</v>
      </c>
      <c r="T112" s="1">
        <v>72.549019607843107</v>
      </c>
      <c r="U112" s="1">
        <v>0</v>
      </c>
      <c r="V112" s="1">
        <v>75.842696629213407</v>
      </c>
      <c r="W112" s="1">
        <v>84.337349397590302</v>
      </c>
      <c r="X112" s="1">
        <v>85.273972602739704</v>
      </c>
      <c r="Y112" s="1">
        <v>75.252525252525203</v>
      </c>
      <c r="Z112" s="1">
        <v>70.149253731343194</v>
      </c>
      <c r="AA112" s="1">
        <v>66.40625</v>
      </c>
      <c r="AB112" s="1">
        <v>37.5</v>
      </c>
      <c r="AC112" s="1">
        <v>43.846153846153797</v>
      </c>
      <c r="AD112" s="1">
        <v>18.656716417910399</v>
      </c>
      <c r="AE112" s="1">
        <v>19.230769230769202</v>
      </c>
      <c r="AF112" s="1">
        <v>17.543859649122801</v>
      </c>
      <c r="AG112" s="1">
        <v>20</v>
      </c>
      <c r="AH112" s="1">
        <v>30.2083333333333</v>
      </c>
      <c r="AI112" s="1">
        <v>28.431372549019599</v>
      </c>
      <c r="AJ112" s="1">
        <v>0</v>
      </c>
      <c r="AK112" s="1">
        <v>92.4157303370786</v>
      </c>
      <c r="AL112" s="1">
        <v>90.060240963855406</v>
      </c>
      <c r="AM112" s="1">
        <v>86.643835616438295</v>
      </c>
      <c r="AN112" s="1">
        <v>86.363636363636303</v>
      </c>
      <c r="AO112" s="1">
        <v>81.343283582089498</v>
      </c>
      <c r="AP112" s="1">
        <v>78.90625</v>
      </c>
      <c r="AQ112" s="1">
        <v>75.78125</v>
      </c>
      <c r="AR112" s="1">
        <v>74.615384615384599</v>
      </c>
      <c r="AS112" s="1">
        <v>88.0597014925373</v>
      </c>
      <c r="AT112" s="1">
        <v>91.538461538461505</v>
      </c>
      <c r="AU112" s="1">
        <v>93.859649122806999</v>
      </c>
      <c r="AV112" s="1">
        <v>98</v>
      </c>
      <c r="AW112" s="1">
        <v>63.5416666666666</v>
      </c>
      <c r="AX112" s="1">
        <v>55.8823529411764</v>
      </c>
      <c r="AY112" s="1">
        <v>0</v>
      </c>
      <c r="AZ112" s="1">
        <v>72.752808988764002</v>
      </c>
      <c r="BA112" s="1">
        <v>78.012048192771104</v>
      </c>
      <c r="BB112" s="1">
        <v>63.356164383561598</v>
      </c>
      <c r="BC112" s="1">
        <v>66.161616161616095</v>
      </c>
      <c r="BD112" s="1">
        <v>57.462686567164099</v>
      </c>
      <c r="BE112" s="1">
        <v>55.46875</v>
      </c>
      <c r="BF112" s="1">
        <v>35.15625</v>
      </c>
      <c r="BG112" s="1">
        <v>37.692307692307601</v>
      </c>
      <c r="BH112" s="1">
        <v>41.044776119402897</v>
      </c>
      <c r="BI112" s="1">
        <v>37.692307692307601</v>
      </c>
      <c r="BJ112" s="1">
        <v>42.982456140350799</v>
      </c>
      <c r="BK112" s="1">
        <v>33</v>
      </c>
      <c r="BL112" s="1">
        <v>63.5416666666666</v>
      </c>
      <c r="BM112" s="1">
        <v>36.274509803921497</v>
      </c>
      <c r="BN112" s="1">
        <v>0</v>
      </c>
      <c r="BO112" s="1">
        <v>89.606741573033702</v>
      </c>
      <c r="BP112" s="1">
        <v>92.168674698795101</v>
      </c>
      <c r="BQ112" s="1">
        <v>84.931506849315099</v>
      </c>
      <c r="BR112" s="1">
        <v>64.141414141414103</v>
      </c>
      <c r="BS112" s="1">
        <v>61.194029850746197</v>
      </c>
      <c r="BT112" s="1">
        <v>66.40625</v>
      </c>
      <c r="BU112" s="1">
        <v>70.3125</v>
      </c>
      <c r="BV112" s="1">
        <v>80</v>
      </c>
      <c r="BW112" s="1">
        <v>35.074626865671597</v>
      </c>
      <c r="BX112" s="1">
        <v>36.923076923076898</v>
      </c>
      <c r="BY112" s="1">
        <v>37.719298245613999</v>
      </c>
      <c r="BZ112" s="1">
        <v>37</v>
      </c>
      <c r="CA112" s="1">
        <v>43.75</v>
      </c>
      <c r="CB112" s="1">
        <v>43.137254901960702</v>
      </c>
      <c r="CC112" s="1">
        <v>0</v>
      </c>
      <c r="CD112" s="1">
        <v>91.292134831460601</v>
      </c>
      <c r="CE112" s="1">
        <v>72.590361445783103</v>
      </c>
      <c r="CF112" s="1">
        <v>70.890410958904098</v>
      </c>
      <c r="CG112" s="1">
        <v>66.161616161616095</v>
      </c>
      <c r="CH112" s="1">
        <v>70.149253731343194</v>
      </c>
      <c r="CI112" s="1">
        <v>75.78125</v>
      </c>
      <c r="CJ112" s="1">
        <v>48.4375</v>
      </c>
      <c r="CK112" s="1">
        <v>33.846153846153797</v>
      </c>
      <c r="CL112" s="1">
        <v>29.8507462686567</v>
      </c>
      <c r="CM112" s="1">
        <v>30</v>
      </c>
      <c r="CN112" s="1">
        <v>28.070175438596401</v>
      </c>
      <c r="CO112" s="1">
        <v>52</v>
      </c>
      <c r="CP112" s="1">
        <v>45.8333333333333</v>
      </c>
      <c r="CQ112" s="1">
        <v>59.803921568627402</v>
      </c>
      <c r="CR112" s="1">
        <v>0</v>
      </c>
      <c r="CS112" s="1">
        <v>75.5617977528089</v>
      </c>
      <c r="CT112" s="1">
        <v>79.216867469879503</v>
      </c>
      <c r="CU112" s="1">
        <v>79.794520547945197</v>
      </c>
      <c r="CV112" s="1">
        <v>72.727272727272705</v>
      </c>
      <c r="CW112" s="1">
        <v>64.179104477611901</v>
      </c>
      <c r="CX112" s="1">
        <v>64.84375</v>
      </c>
      <c r="CY112" s="1">
        <v>64.84375</v>
      </c>
      <c r="CZ112" s="1">
        <v>67.692307692307693</v>
      </c>
      <c r="DA112" s="1">
        <v>44.0298507462686</v>
      </c>
      <c r="DB112" s="1">
        <v>48.461538461538403</v>
      </c>
      <c r="DC112" s="1">
        <v>22.807017543859601</v>
      </c>
      <c r="DD112" s="1">
        <v>37</v>
      </c>
      <c r="DE112" s="1">
        <v>67.7083333333333</v>
      </c>
      <c r="DF112" s="1">
        <v>70.588235294117595</v>
      </c>
      <c r="DG112" s="1">
        <v>0</v>
      </c>
      <c r="DH112" s="1">
        <v>71.094325718496606</v>
      </c>
      <c r="DI112" s="1">
        <v>52.305159165751903</v>
      </c>
      <c r="DJ112" s="1">
        <v>65.834348355663806</v>
      </c>
      <c r="DK112" s="1">
        <v>68.986966824644497</v>
      </c>
      <c r="DL112" s="1">
        <v>56.993006993006901</v>
      </c>
      <c r="DM112" s="1">
        <v>43.6170212765957</v>
      </c>
      <c r="DN112" s="1">
        <v>28.5200411099691</v>
      </c>
      <c r="DO112" s="1">
        <v>30.0717213114754</v>
      </c>
      <c r="DP112" s="1">
        <v>16.447368421052602</v>
      </c>
      <c r="DQ112" s="1">
        <v>11.498439125910499</v>
      </c>
      <c r="DR112" s="1">
        <v>19.402110199296601</v>
      </c>
      <c r="DS112" s="1">
        <v>34.101040118870699</v>
      </c>
      <c r="DT112" s="1">
        <v>56.439393939393902</v>
      </c>
      <c r="DU112" s="1">
        <v>75.948406676782994</v>
      </c>
      <c r="DV112" s="1">
        <v>0</v>
      </c>
      <c r="DW112" s="1">
        <v>21.573323507737602</v>
      </c>
      <c r="DX112" s="1">
        <v>24.826198316867899</v>
      </c>
      <c r="DY112" s="1">
        <v>24.096630125862699</v>
      </c>
      <c r="DZ112" s="1">
        <v>25.562796208530798</v>
      </c>
      <c r="EA112" s="1">
        <v>28.721278721278701</v>
      </c>
      <c r="EB112" s="1">
        <v>26.190476190476101</v>
      </c>
      <c r="EC112" s="1">
        <v>32.733812949640203</v>
      </c>
      <c r="ED112" s="1">
        <v>35.604508196721298</v>
      </c>
      <c r="EE112" s="1">
        <v>33.653846153846096</v>
      </c>
      <c r="EF112" s="1">
        <v>41.259105098855301</v>
      </c>
      <c r="EG112" s="1">
        <v>50.234466588511097</v>
      </c>
      <c r="EH112" s="1">
        <v>40.044576523031203</v>
      </c>
      <c r="EI112" s="1">
        <v>26.136363636363601</v>
      </c>
      <c r="EJ112" s="1">
        <v>27.389984825493102</v>
      </c>
      <c r="EK112" s="1">
        <v>0</v>
      </c>
      <c r="EL112" s="1">
        <v>96.223286661753804</v>
      </c>
      <c r="EM112" s="1">
        <v>90.669593852908804</v>
      </c>
      <c r="EN112" s="1">
        <v>91.189606171335697</v>
      </c>
      <c r="EO112" s="1">
        <v>88.270142180094695</v>
      </c>
      <c r="EP112" s="1">
        <v>81.868131868131798</v>
      </c>
      <c r="EQ112" s="1">
        <v>71.428571428571402</v>
      </c>
      <c r="ER112" s="1">
        <v>21.891058581706101</v>
      </c>
      <c r="ES112" s="1">
        <v>25.819672131147499</v>
      </c>
      <c r="ET112" s="1">
        <v>33.350202429149803</v>
      </c>
      <c r="EU112" s="1">
        <v>28.876170655567101</v>
      </c>
      <c r="EV112" s="1">
        <v>9.3200468933177003</v>
      </c>
      <c r="EW112" s="1">
        <v>18.4992570579494</v>
      </c>
      <c r="EX112" s="1">
        <v>38.939393939393902</v>
      </c>
      <c r="EY112" s="1">
        <v>40.819423368740502</v>
      </c>
      <c r="EZ112" s="1">
        <v>0</v>
      </c>
    </row>
    <row r="113" spans="1:156" ht="15">
      <c r="A113" s="11" t="s">
        <v>171</v>
      </c>
      <c r="B113" s="1" t="s">
        <v>649</v>
      </c>
      <c r="C113" s="11" t="s">
        <v>537</v>
      </c>
      <c r="D113" s="1">
        <v>40.849473079111497</v>
      </c>
      <c r="E113" s="1">
        <v>38.723910862457601</v>
      </c>
      <c r="F113" s="1">
        <v>0</v>
      </c>
      <c r="G113" s="1">
        <v>94.303797468354404</v>
      </c>
      <c r="H113" s="1">
        <v>91.290322580645096</v>
      </c>
      <c r="I113" s="1">
        <v>94.827586206896498</v>
      </c>
      <c r="J113" s="1">
        <v>98.120300751879697</v>
      </c>
      <c r="K113" s="1">
        <v>97.807017543859601</v>
      </c>
      <c r="L113" s="1">
        <v>95.982142857142804</v>
      </c>
      <c r="M113" s="1">
        <v>94.859813084112105</v>
      </c>
      <c r="N113" s="1">
        <v>98.529411764705799</v>
      </c>
      <c r="O113" s="1">
        <v>99.5</v>
      </c>
      <c r="P113" s="1">
        <v>96.195652173913004</v>
      </c>
      <c r="Q113" s="1">
        <v>84.567901234567898</v>
      </c>
      <c r="R113" s="1">
        <v>82.236842105263094</v>
      </c>
      <c r="S113" s="1">
        <v>97.435897435897402</v>
      </c>
      <c r="T113" s="1">
        <v>98.076923076923094</v>
      </c>
      <c r="U113" s="1">
        <v>98.507462686567095</v>
      </c>
      <c r="V113" s="1">
        <v>90.822784810126507</v>
      </c>
      <c r="W113" s="1">
        <v>91.290322580645096</v>
      </c>
      <c r="X113" s="1">
        <v>91.379310344827502</v>
      </c>
      <c r="Y113" s="1">
        <v>94.360902255639104</v>
      </c>
      <c r="Z113" s="1">
        <v>90.789473684210506</v>
      </c>
      <c r="AA113" s="1">
        <v>94.196428571428498</v>
      </c>
      <c r="AB113" s="1">
        <v>97.6635514018691</v>
      </c>
      <c r="AC113" s="1">
        <v>97.549019607843107</v>
      </c>
      <c r="AD113" s="1">
        <v>96.5</v>
      </c>
      <c r="AE113" s="1">
        <v>96.195652173913004</v>
      </c>
      <c r="AF113" s="1">
        <v>99.382716049382694</v>
      </c>
      <c r="AG113" s="1">
        <v>95.394736842105203</v>
      </c>
      <c r="AH113" s="1">
        <v>94.230769230769198</v>
      </c>
      <c r="AI113" s="1">
        <v>95.512820512820497</v>
      </c>
      <c r="AJ113" s="1">
        <v>91.791044776119406</v>
      </c>
      <c r="AK113" s="1">
        <v>40.8227848101265</v>
      </c>
      <c r="AL113" s="1">
        <v>40.967741935483801</v>
      </c>
      <c r="AM113" s="1">
        <v>41.034482758620598</v>
      </c>
      <c r="AN113" s="1">
        <v>40.601503759398398</v>
      </c>
      <c r="AO113" s="1">
        <v>42.105263157894697</v>
      </c>
      <c r="AP113" s="1">
        <v>43.303571428571402</v>
      </c>
      <c r="AQ113" s="1">
        <v>42.990654205607399</v>
      </c>
      <c r="AR113" s="1">
        <v>44.117647058823501</v>
      </c>
      <c r="AS113" s="1">
        <v>45.5</v>
      </c>
      <c r="AT113" s="1">
        <v>46.739130434782602</v>
      </c>
      <c r="AU113" s="1">
        <v>46.296296296296198</v>
      </c>
      <c r="AV113" s="1">
        <v>50</v>
      </c>
      <c r="AW113" s="1">
        <v>50</v>
      </c>
      <c r="AX113" s="1">
        <v>50</v>
      </c>
      <c r="AY113" s="1">
        <v>50</v>
      </c>
      <c r="AZ113" s="1">
        <v>75.632911392405006</v>
      </c>
      <c r="BA113" s="1">
        <v>79.0322580645161</v>
      </c>
      <c r="BB113" s="1">
        <v>82.413793103448199</v>
      </c>
      <c r="BC113" s="1">
        <v>95.112781954887197</v>
      </c>
      <c r="BD113" s="1">
        <v>92.543859649122794</v>
      </c>
      <c r="BE113" s="1">
        <v>95.089285714285694</v>
      </c>
      <c r="BF113" s="1">
        <v>99.532710280373806</v>
      </c>
      <c r="BG113" s="1">
        <v>97.549019607843107</v>
      </c>
      <c r="BH113" s="1">
        <v>96.5</v>
      </c>
      <c r="BI113" s="1">
        <v>99.456521739130395</v>
      </c>
      <c r="BJ113" s="1">
        <v>96.913580246913497</v>
      </c>
      <c r="BK113" s="1">
        <v>92.763157894736807</v>
      </c>
      <c r="BL113" s="1">
        <v>77.564102564102498</v>
      </c>
      <c r="BM113" s="1">
        <v>60.897435897435798</v>
      </c>
      <c r="BN113" s="1">
        <v>82.835820895522303</v>
      </c>
      <c r="BO113" s="1">
        <v>84.8101265822784</v>
      </c>
      <c r="BP113" s="1">
        <v>95.161290322580598</v>
      </c>
      <c r="BQ113" s="1">
        <v>94.827586206896498</v>
      </c>
      <c r="BR113" s="1">
        <v>94.360902255639104</v>
      </c>
      <c r="BS113" s="1">
        <v>92.543859649122794</v>
      </c>
      <c r="BT113" s="1">
        <v>94.642857142857096</v>
      </c>
      <c r="BU113" s="1">
        <v>89.719626168224295</v>
      </c>
      <c r="BV113" s="1">
        <v>89.705882352941103</v>
      </c>
      <c r="BW113" s="1">
        <v>78</v>
      </c>
      <c r="BX113" s="1">
        <v>77.173913043478194</v>
      </c>
      <c r="BY113" s="1">
        <v>81.481481481481396</v>
      </c>
      <c r="BZ113" s="1">
        <v>86.842105263157904</v>
      </c>
      <c r="CA113" s="1">
        <v>94.871794871794805</v>
      </c>
      <c r="CB113" s="1">
        <v>95.512820512820497</v>
      </c>
      <c r="CC113" s="1">
        <v>47.014925373134297</v>
      </c>
      <c r="CD113" s="1">
        <v>97.784810126582201</v>
      </c>
      <c r="CE113" s="1">
        <v>99.0322580645161</v>
      </c>
      <c r="CF113" s="1">
        <v>98.965517241379303</v>
      </c>
      <c r="CG113" s="1">
        <v>96.616541353383397</v>
      </c>
      <c r="CH113" s="1">
        <v>98.684210526315695</v>
      </c>
      <c r="CI113" s="1">
        <v>99.553571428571402</v>
      </c>
      <c r="CJ113" s="1">
        <v>87.383177570093395</v>
      </c>
      <c r="CK113" s="1">
        <v>70.0980392156862</v>
      </c>
      <c r="CL113" s="1">
        <v>87.5</v>
      </c>
      <c r="CM113" s="1">
        <v>71.195652173913004</v>
      </c>
      <c r="CN113" s="1">
        <v>88.271604938271594</v>
      </c>
      <c r="CO113" s="1">
        <v>90.131578947368396</v>
      </c>
      <c r="CP113" s="1">
        <v>84.615384615384599</v>
      </c>
      <c r="CQ113" s="1">
        <v>92.307692307692307</v>
      </c>
      <c r="CR113" s="1">
        <v>43.283582089552198</v>
      </c>
      <c r="CS113" s="1">
        <v>98.734177215189803</v>
      </c>
      <c r="CT113" s="1">
        <v>99.0322580645161</v>
      </c>
      <c r="CU113" s="1">
        <v>98.965517241379303</v>
      </c>
      <c r="CV113" s="1">
        <v>98.872180451127804</v>
      </c>
      <c r="CW113" s="1">
        <v>99.122807017543806</v>
      </c>
      <c r="CX113" s="1">
        <v>99.553571428571402</v>
      </c>
      <c r="CY113" s="1">
        <v>99.065420560747597</v>
      </c>
      <c r="CZ113" s="1">
        <v>99.019607843137194</v>
      </c>
      <c r="DA113" s="1">
        <v>98.5</v>
      </c>
      <c r="DB113" s="1">
        <v>97.826086956521706</v>
      </c>
      <c r="DC113" s="1">
        <v>99.382716049382694</v>
      </c>
      <c r="DD113" s="1">
        <v>98.684210526315695</v>
      </c>
      <c r="DE113" s="1">
        <v>41.025641025641001</v>
      </c>
      <c r="DF113" s="1">
        <v>42.948717948717899</v>
      </c>
      <c r="DG113" s="1">
        <v>41.791044776119399</v>
      </c>
      <c r="DH113" s="1">
        <v>72.236551215917402</v>
      </c>
      <c r="DI113" s="1">
        <v>45.609220636662997</v>
      </c>
      <c r="DJ113" s="1">
        <v>40.824198132358902</v>
      </c>
      <c r="DK113" s="1">
        <v>24.970379146919399</v>
      </c>
      <c r="DL113" s="1">
        <v>0.84915084915084904</v>
      </c>
      <c r="DM113" s="1">
        <v>1.0638297872340401</v>
      </c>
      <c r="DN113" s="1">
        <v>1.1819116135662799</v>
      </c>
      <c r="DO113" s="1">
        <v>37.141393442622899</v>
      </c>
      <c r="DP113" s="1">
        <v>43.471659919028298</v>
      </c>
      <c r="DQ113" s="1">
        <v>65.504682622268405</v>
      </c>
      <c r="DR113" s="1">
        <v>41.324736225087896</v>
      </c>
      <c r="DS113" s="1">
        <v>54.0118870728083</v>
      </c>
      <c r="DT113" s="1">
        <v>74.1666666666666</v>
      </c>
      <c r="DU113" s="1">
        <v>76.555386949924099</v>
      </c>
      <c r="DV113" s="1">
        <v>50.254237288135599</v>
      </c>
      <c r="DW113" s="1">
        <v>57.571849668386101</v>
      </c>
      <c r="DX113" s="1">
        <v>26.655689718258301</v>
      </c>
      <c r="DY113" s="1">
        <v>34.165651644336101</v>
      </c>
      <c r="DZ113" s="1">
        <v>40.906398104265399</v>
      </c>
      <c r="EA113" s="1">
        <v>45.204795204795197</v>
      </c>
      <c r="EB113" s="1">
        <v>22.5430597771023</v>
      </c>
      <c r="EC113" s="1">
        <v>38.078108941418201</v>
      </c>
      <c r="ED113" s="1">
        <v>41.239754098360599</v>
      </c>
      <c r="EE113" s="1">
        <v>40.941295546558699</v>
      </c>
      <c r="EF113" s="1">
        <v>75.494276795005206</v>
      </c>
      <c r="EG113" s="1">
        <v>53.985932004689303</v>
      </c>
      <c r="EH113" s="1">
        <v>77.786032689450195</v>
      </c>
      <c r="EI113" s="1">
        <v>84.621212121212096</v>
      </c>
      <c r="EJ113" s="1">
        <v>88.391502276175999</v>
      </c>
      <c r="EK113" s="1">
        <v>79.745762711864401</v>
      </c>
      <c r="EL113" s="1">
        <v>96.223286661753804</v>
      </c>
      <c r="EM113" s="1">
        <v>92.151481888035093</v>
      </c>
      <c r="EN113" s="1">
        <v>96.711327649208201</v>
      </c>
      <c r="EO113" s="1">
        <v>95.734597156398095</v>
      </c>
      <c r="EP113" s="1">
        <v>77.772227772227694</v>
      </c>
      <c r="EQ113" s="1">
        <v>77.304964539007102</v>
      </c>
      <c r="ER113" s="1">
        <v>76.618705035971203</v>
      </c>
      <c r="ES113" s="1">
        <v>83.709016393442596</v>
      </c>
      <c r="ET113" s="1">
        <v>87.398785425101195</v>
      </c>
      <c r="EU113" s="1">
        <v>89.281997918834506</v>
      </c>
      <c r="EV113" s="1">
        <v>91.500586166471194</v>
      </c>
      <c r="EW113" s="1">
        <v>65.824665676077203</v>
      </c>
      <c r="EX113" s="1">
        <v>83.030303030303003</v>
      </c>
      <c r="EY113" s="1">
        <v>40.819423368740502</v>
      </c>
      <c r="EZ113" s="1">
        <v>41.610169491525397</v>
      </c>
    </row>
    <row r="114" spans="1:156" ht="15">
      <c r="A114" s="11" t="s">
        <v>172</v>
      </c>
      <c r="B114" s="1" t="s">
        <v>650</v>
      </c>
      <c r="C114" s="11" t="s">
        <v>537</v>
      </c>
      <c r="D114" s="1">
        <v>40.057038982118002</v>
      </c>
      <c r="E114" s="1">
        <v>53.255509129752198</v>
      </c>
      <c r="F114" s="1">
        <v>0</v>
      </c>
      <c r="G114" s="1">
        <v>37.658227848101198</v>
      </c>
      <c r="H114" s="1">
        <v>42.903225806451601</v>
      </c>
      <c r="I114" s="1">
        <v>39.655172413793103</v>
      </c>
      <c r="J114" s="1">
        <v>54.5112781954887</v>
      </c>
      <c r="K114" s="1">
        <v>50.438596491228097</v>
      </c>
      <c r="L114" s="1">
        <v>48.660714285714199</v>
      </c>
      <c r="M114" s="1">
        <v>47.196261682242898</v>
      </c>
      <c r="N114" s="1">
        <v>46.568627450980301</v>
      </c>
      <c r="O114" s="1">
        <v>50.5</v>
      </c>
      <c r="P114" s="1">
        <v>29.8913043478261</v>
      </c>
      <c r="Q114" s="1">
        <v>37.654320987654302</v>
      </c>
      <c r="R114" s="1">
        <v>26.973684210526301</v>
      </c>
      <c r="S114" s="1">
        <v>33.9743589743589</v>
      </c>
      <c r="T114" s="1">
        <v>39.743589743589702</v>
      </c>
      <c r="U114" s="1">
        <v>0</v>
      </c>
      <c r="V114" s="1">
        <v>54.113924050632903</v>
      </c>
      <c r="W114" s="1">
        <v>59.0322580645161</v>
      </c>
      <c r="X114" s="1">
        <v>57.241379310344797</v>
      </c>
      <c r="Y114" s="1">
        <v>56.766917293233099</v>
      </c>
      <c r="Z114" s="1">
        <v>52.1929824561403</v>
      </c>
      <c r="AA114" s="1">
        <v>48.660714285714199</v>
      </c>
      <c r="AB114" s="1">
        <v>46.728971962616797</v>
      </c>
      <c r="AC114" s="1">
        <v>48.039215686274503</v>
      </c>
      <c r="AD114" s="1">
        <v>52.5</v>
      </c>
      <c r="AE114" s="1">
        <v>42.3913043478261</v>
      </c>
      <c r="AF114" s="1">
        <v>44.4444444444444</v>
      </c>
      <c r="AG114" s="1">
        <v>63.157894736842103</v>
      </c>
      <c r="AH114" s="1">
        <v>37.820512820512803</v>
      </c>
      <c r="AI114" s="1">
        <v>38.461538461538403</v>
      </c>
      <c r="AJ114" s="1">
        <v>0</v>
      </c>
      <c r="AK114" s="1">
        <v>40.8227848101265</v>
      </c>
      <c r="AL114" s="1">
        <v>40.967741935483801</v>
      </c>
      <c r="AM114" s="1">
        <v>41.034482758620598</v>
      </c>
      <c r="AN114" s="1">
        <v>40.601503759398398</v>
      </c>
      <c r="AO114" s="1">
        <v>42.105263157894697</v>
      </c>
      <c r="AP114" s="1">
        <v>43.303571428571402</v>
      </c>
      <c r="AQ114" s="1">
        <v>42.990654205607399</v>
      </c>
      <c r="AR114" s="1">
        <v>44.117647058823501</v>
      </c>
      <c r="AS114" s="1">
        <v>45.5</v>
      </c>
      <c r="AT114" s="1">
        <v>46.739130434782602</v>
      </c>
      <c r="AU114" s="1">
        <v>46.296296296296198</v>
      </c>
      <c r="AV114" s="1">
        <v>50</v>
      </c>
      <c r="AW114" s="1">
        <v>50</v>
      </c>
      <c r="AX114" s="1">
        <v>50</v>
      </c>
      <c r="AY114" s="1">
        <v>0</v>
      </c>
      <c r="AZ114" s="1">
        <v>70.569620253164501</v>
      </c>
      <c r="BA114" s="1">
        <v>64.193548387096698</v>
      </c>
      <c r="BB114" s="1">
        <v>69.310344827586206</v>
      </c>
      <c r="BC114" s="1">
        <v>87.593984962405997</v>
      </c>
      <c r="BD114" s="1">
        <v>96.929824561403507</v>
      </c>
      <c r="BE114" s="1">
        <v>93.303571428571402</v>
      </c>
      <c r="BF114" s="1">
        <v>84.5794392523364</v>
      </c>
      <c r="BG114" s="1">
        <v>68.137254901960702</v>
      </c>
      <c r="BH114" s="1">
        <v>55.5</v>
      </c>
      <c r="BI114" s="1">
        <v>29.8913043478261</v>
      </c>
      <c r="BJ114" s="1">
        <v>36.419753086419703</v>
      </c>
      <c r="BK114" s="1">
        <v>51.973684210526301</v>
      </c>
      <c r="BL114" s="1">
        <v>39.743589743589702</v>
      </c>
      <c r="BM114" s="1">
        <v>33.9743589743589</v>
      </c>
      <c r="BN114" s="1">
        <v>0</v>
      </c>
      <c r="BO114" s="1">
        <v>77.2151898734177</v>
      </c>
      <c r="BP114" s="1">
        <v>30</v>
      </c>
      <c r="BQ114" s="1">
        <v>30.344827586206801</v>
      </c>
      <c r="BR114" s="1">
        <v>30.827067669172902</v>
      </c>
      <c r="BS114" s="1">
        <v>30.2631578947368</v>
      </c>
      <c r="BT114" s="1">
        <v>32.142857142857103</v>
      </c>
      <c r="BU114" s="1">
        <v>32.710280373831701</v>
      </c>
      <c r="BV114" s="1">
        <v>33.823529411764703</v>
      </c>
      <c r="BW114" s="1">
        <v>37</v>
      </c>
      <c r="BX114" s="1">
        <v>36.413043478260803</v>
      </c>
      <c r="BY114" s="1">
        <v>38.271604938271601</v>
      </c>
      <c r="BZ114" s="1">
        <v>40.789473684210499</v>
      </c>
      <c r="CA114" s="1">
        <v>46.153846153846096</v>
      </c>
      <c r="CB114" s="1">
        <v>46.153846153846096</v>
      </c>
      <c r="CC114" s="1">
        <v>0</v>
      </c>
      <c r="CD114" s="1">
        <v>93.354430379746802</v>
      </c>
      <c r="CE114" s="1">
        <v>74.193548387096698</v>
      </c>
      <c r="CF114" s="1">
        <v>93.448275862068897</v>
      </c>
      <c r="CG114" s="1">
        <v>90.977443609022501</v>
      </c>
      <c r="CH114" s="1">
        <v>94.736842105263094</v>
      </c>
      <c r="CI114" s="1">
        <v>58.482142857142797</v>
      </c>
      <c r="CJ114" s="1">
        <v>57.009345794392502</v>
      </c>
      <c r="CK114" s="1">
        <v>39.2156862745098</v>
      </c>
      <c r="CL114" s="1">
        <v>58.5</v>
      </c>
      <c r="CM114" s="1">
        <v>61.413043478260803</v>
      </c>
      <c r="CN114" s="1">
        <v>64.814814814814795</v>
      </c>
      <c r="CO114" s="1">
        <v>54.605263157894697</v>
      </c>
      <c r="CP114" s="1">
        <v>33.9743589743589</v>
      </c>
      <c r="CQ114" s="1">
        <v>47.435897435897402</v>
      </c>
      <c r="CR114" s="1">
        <v>0</v>
      </c>
      <c r="CS114" s="1">
        <v>44.303797468354396</v>
      </c>
      <c r="CT114" s="1">
        <v>45.806451612903203</v>
      </c>
      <c r="CU114" s="1">
        <v>44.827586206896498</v>
      </c>
      <c r="CV114" s="1">
        <v>47.368421052631497</v>
      </c>
      <c r="CW114" s="1">
        <v>49.561403508771903</v>
      </c>
      <c r="CX114" s="1">
        <v>52.232142857142797</v>
      </c>
      <c r="CY114" s="1">
        <v>51.401869158878498</v>
      </c>
      <c r="CZ114" s="1">
        <v>52.450980392156801</v>
      </c>
      <c r="DA114" s="1">
        <v>56.5</v>
      </c>
      <c r="DB114" s="1">
        <v>59.239130434782602</v>
      </c>
      <c r="DC114" s="1">
        <v>62.962962962962898</v>
      </c>
      <c r="DD114" s="1">
        <v>67.105263157894697</v>
      </c>
      <c r="DE114" s="1">
        <v>41.025641025641001</v>
      </c>
      <c r="DF114" s="1">
        <v>42.948717948717899</v>
      </c>
      <c r="DG114" s="1">
        <v>0</v>
      </c>
      <c r="DH114" s="1">
        <v>71.278555637435502</v>
      </c>
      <c r="DI114" s="1">
        <v>76.564215148188794</v>
      </c>
      <c r="DJ114" s="1">
        <v>68.838814453917905</v>
      </c>
      <c r="DK114" s="1">
        <v>71.534360189573405</v>
      </c>
      <c r="DL114" s="1">
        <v>47.702297702297699</v>
      </c>
      <c r="DM114" s="1">
        <v>18.8956433637284</v>
      </c>
      <c r="DN114" s="1">
        <v>33.967112024665902</v>
      </c>
      <c r="DO114" s="1">
        <v>40.010245901639301</v>
      </c>
      <c r="DP114" s="1">
        <v>33.755060728744901</v>
      </c>
      <c r="DQ114" s="1">
        <v>13.0593132154006</v>
      </c>
      <c r="DR114" s="1">
        <v>27.491207502930799</v>
      </c>
      <c r="DS114" s="1">
        <v>2.15453194650817</v>
      </c>
      <c r="DT114" s="1">
        <v>0.98484848484848397</v>
      </c>
      <c r="DU114" s="1">
        <v>0.68285280728376296</v>
      </c>
      <c r="DV114" s="1">
        <v>0</v>
      </c>
      <c r="DW114" s="1">
        <v>4.4030950626381697</v>
      </c>
      <c r="DX114" s="1">
        <v>2.3966337358214398</v>
      </c>
      <c r="DY114" s="1">
        <v>3.2277710109622402</v>
      </c>
      <c r="DZ114" s="1">
        <v>5.0059241706161099</v>
      </c>
      <c r="EA114" s="1">
        <v>6.2437562437562404</v>
      </c>
      <c r="EB114" s="1">
        <v>7.1428571428571397</v>
      </c>
      <c r="EC114" s="1">
        <v>6.1151079136690596</v>
      </c>
      <c r="ED114" s="1">
        <v>6.4036885245901596</v>
      </c>
      <c r="EE114" s="1">
        <v>17.257085020242901</v>
      </c>
      <c r="EF114" s="1">
        <v>4.5265348595213304</v>
      </c>
      <c r="EG114" s="1">
        <v>5.6858147713950702</v>
      </c>
      <c r="EH114" s="1">
        <v>4.23476968796433</v>
      </c>
      <c r="EI114" s="1">
        <v>2.9545454545454501</v>
      </c>
      <c r="EJ114" s="1">
        <v>4.4764795144157796</v>
      </c>
      <c r="EK114" s="1">
        <v>0</v>
      </c>
      <c r="EL114" s="1">
        <v>35.519528371407503</v>
      </c>
      <c r="EM114" s="1">
        <v>36.2056348335162</v>
      </c>
      <c r="EN114" s="1">
        <v>35.749086479902502</v>
      </c>
      <c r="EO114" s="1">
        <v>30.924170616113699</v>
      </c>
      <c r="EP114" s="1">
        <v>22.0779220779221</v>
      </c>
      <c r="EQ114" s="1">
        <v>21.681864235055698</v>
      </c>
      <c r="ER114" s="1">
        <v>21.891058581706101</v>
      </c>
      <c r="ES114" s="1">
        <v>25.819672131147499</v>
      </c>
      <c r="ET114" s="1">
        <v>33.350202429149803</v>
      </c>
      <c r="EU114" s="1">
        <v>28.876170655567101</v>
      </c>
      <c r="EV114" s="1">
        <v>38.628370457209797</v>
      </c>
      <c r="EW114" s="1">
        <v>47.696879643387803</v>
      </c>
      <c r="EX114" s="1">
        <v>38.939393939393902</v>
      </c>
      <c r="EY114" s="1">
        <v>40.819423368740502</v>
      </c>
      <c r="EZ114" s="1">
        <v>0</v>
      </c>
    </row>
    <row r="115" spans="1:156" ht="15">
      <c r="A115" s="11" t="s">
        <v>173</v>
      </c>
      <c r="B115" s="1" t="s">
        <v>650</v>
      </c>
      <c r="C115" s="11" t="s">
        <v>537</v>
      </c>
      <c r="D115" s="1">
        <v>40.057038982118002</v>
      </c>
      <c r="E115" s="1">
        <v>53.255509129752198</v>
      </c>
      <c r="F115" s="1">
        <v>0</v>
      </c>
      <c r="G115" s="1">
        <v>37.658227848101198</v>
      </c>
      <c r="H115" s="1">
        <v>42.903225806451601</v>
      </c>
      <c r="I115" s="1">
        <v>39.655172413793103</v>
      </c>
      <c r="J115" s="1">
        <v>54.5112781954887</v>
      </c>
      <c r="K115" s="1">
        <v>50.438596491228097</v>
      </c>
      <c r="L115" s="1">
        <v>48.660714285714199</v>
      </c>
      <c r="M115" s="1">
        <v>47.196261682242898</v>
      </c>
      <c r="N115" s="1">
        <v>46.568627450980301</v>
      </c>
      <c r="O115" s="1">
        <v>50.5</v>
      </c>
      <c r="P115" s="1">
        <v>29.8913043478261</v>
      </c>
      <c r="Q115" s="1">
        <v>37.654320987654302</v>
      </c>
      <c r="R115" s="1">
        <v>26.973684210526301</v>
      </c>
      <c r="S115" s="1">
        <v>33.9743589743589</v>
      </c>
      <c r="T115" s="1">
        <v>39.743589743589702</v>
      </c>
      <c r="U115" s="1">
        <v>0</v>
      </c>
      <c r="V115" s="1">
        <v>54.113924050632903</v>
      </c>
      <c r="W115" s="1">
        <v>59.0322580645161</v>
      </c>
      <c r="X115" s="1">
        <v>57.241379310344797</v>
      </c>
      <c r="Y115" s="1">
        <v>56.766917293233099</v>
      </c>
      <c r="Z115" s="1">
        <v>52.1929824561403</v>
      </c>
      <c r="AA115" s="1">
        <v>48.660714285714199</v>
      </c>
      <c r="AB115" s="1">
        <v>46.728971962616797</v>
      </c>
      <c r="AC115" s="1">
        <v>48.039215686274503</v>
      </c>
      <c r="AD115" s="1">
        <v>52.5</v>
      </c>
      <c r="AE115" s="1">
        <v>42.3913043478261</v>
      </c>
      <c r="AF115" s="1">
        <v>44.4444444444444</v>
      </c>
      <c r="AG115" s="1">
        <v>63.157894736842103</v>
      </c>
      <c r="AH115" s="1">
        <v>37.820512820512803</v>
      </c>
      <c r="AI115" s="1">
        <v>38.461538461538403</v>
      </c>
      <c r="AJ115" s="1">
        <v>0</v>
      </c>
      <c r="AK115" s="1">
        <v>40.8227848101265</v>
      </c>
      <c r="AL115" s="1">
        <v>40.967741935483801</v>
      </c>
      <c r="AM115" s="1">
        <v>41.034482758620598</v>
      </c>
      <c r="AN115" s="1">
        <v>40.601503759398398</v>
      </c>
      <c r="AO115" s="1">
        <v>42.105263157894697</v>
      </c>
      <c r="AP115" s="1">
        <v>43.303571428571402</v>
      </c>
      <c r="AQ115" s="1">
        <v>42.990654205607399</v>
      </c>
      <c r="AR115" s="1">
        <v>44.117647058823501</v>
      </c>
      <c r="AS115" s="1">
        <v>45.5</v>
      </c>
      <c r="AT115" s="1">
        <v>46.739130434782602</v>
      </c>
      <c r="AU115" s="1">
        <v>46.296296296296198</v>
      </c>
      <c r="AV115" s="1">
        <v>50</v>
      </c>
      <c r="AW115" s="1">
        <v>50</v>
      </c>
      <c r="AX115" s="1">
        <v>50</v>
      </c>
      <c r="AY115" s="1">
        <v>0</v>
      </c>
      <c r="AZ115" s="1">
        <v>70.569620253164501</v>
      </c>
      <c r="BA115" s="1">
        <v>64.193548387096698</v>
      </c>
      <c r="BB115" s="1">
        <v>69.310344827586206</v>
      </c>
      <c r="BC115" s="1">
        <v>87.593984962405997</v>
      </c>
      <c r="BD115" s="1">
        <v>96.929824561403507</v>
      </c>
      <c r="BE115" s="1">
        <v>93.303571428571402</v>
      </c>
      <c r="BF115" s="1">
        <v>84.5794392523364</v>
      </c>
      <c r="BG115" s="1">
        <v>68.137254901960702</v>
      </c>
      <c r="BH115" s="1">
        <v>55.5</v>
      </c>
      <c r="BI115" s="1">
        <v>29.8913043478261</v>
      </c>
      <c r="BJ115" s="1">
        <v>36.419753086419703</v>
      </c>
      <c r="BK115" s="1">
        <v>51.973684210526301</v>
      </c>
      <c r="BL115" s="1">
        <v>39.743589743589702</v>
      </c>
      <c r="BM115" s="1">
        <v>33.9743589743589</v>
      </c>
      <c r="BN115" s="1">
        <v>0</v>
      </c>
      <c r="BO115" s="1">
        <v>77.2151898734177</v>
      </c>
      <c r="BP115" s="1">
        <v>30</v>
      </c>
      <c r="BQ115" s="1">
        <v>30.344827586206801</v>
      </c>
      <c r="BR115" s="1">
        <v>30.827067669172902</v>
      </c>
      <c r="BS115" s="1">
        <v>30.2631578947368</v>
      </c>
      <c r="BT115" s="1">
        <v>32.142857142857103</v>
      </c>
      <c r="BU115" s="1">
        <v>32.710280373831701</v>
      </c>
      <c r="BV115" s="1">
        <v>33.823529411764703</v>
      </c>
      <c r="BW115" s="1">
        <v>37</v>
      </c>
      <c r="BX115" s="1">
        <v>36.413043478260803</v>
      </c>
      <c r="BY115" s="1">
        <v>38.271604938271601</v>
      </c>
      <c r="BZ115" s="1">
        <v>40.789473684210499</v>
      </c>
      <c r="CA115" s="1">
        <v>46.153846153846096</v>
      </c>
      <c r="CB115" s="1">
        <v>46.153846153846096</v>
      </c>
      <c r="CC115" s="1">
        <v>0</v>
      </c>
      <c r="CD115" s="1">
        <v>93.354430379746802</v>
      </c>
      <c r="CE115" s="1">
        <v>74.193548387096698</v>
      </c>
      <c r="CF115" s="1">
        <v>93.448275862068897</v>
      </c>
      <c r="CG115" s="1">
        <v>90.977443609022501</v>
      </c>
      <c r="CH115" s="1">
        <v>94.736842105263094</v>
      </c>
      <c r="CI115" s="1">
        <v>58.482142857142797</v>
      </c>
      <c r="CJ115" s="1">
        <v>57.009345794392502</v>
      </c>
      <c r="CK115" s="1">
        <v>39.2156862745098</v>
      </c>
      <c r="CL115" s="1">
        <v>58.5</v>
      </c>
      <c r="CM115" s="1">
        <v>61.413043478260803</v>
      </c>
      <c r="CN115" s="1">
        <v>64.814814814814795</v>
      </c>
      <c r="CO115" s="1">
        <v>54.605263157894697</v>
      </c>
      <c r="CP115" s="1">
        <v>33.9743589743589</v>
      </c>
      <c r="CQ115" s="1">
        <v>47.435897435897402</v>
      </c>
      <c r="CR115" s="1">
        <v>0</v>
      </c>
      <c r="CS115" s="1">
        <v>44.303797468354396</v>
      </c>
      <c r="CT115" s="1">
        <v>45.806451612903203</v>
      </c>
      <c r="CU115" s="1">
        <v>44.827586206896498</v>
      </c>
      <c r="CV115" s="1">
        <v>47.368421052631497</v>
      </c>
      <c r="CW115" s="1">
        <v>49.561403508771903</v>
      </c>
      <c r="CX115" s="1">
        <v>52.232142857142797</v>
      </c>
      <c r="CY115" s="1">
        <v>51.401869158878498</v>
      </c>
      <c r="CZ115" s="1">
        <v>52.450980392156801</v>
      </c>
      <c r="DA115" s="1">
        <v>56.5</v>
      </c>
      <c r="DB115" s="1">
        <v>59.239130434782602</v>
      </c>
      <c r="DC115" s="1">
        <v>62.962962962962898</v>
      </c>
      <c r="DD115" s="1">
        <v>67.105263157894697</v>
      </c>
      <c r="DE115" s="1">
        <v>41.025641025641001</v>
      </c>
      <c r="DF115" s="1">
        <v>42.948717948717899</v>
      </c>
      <c r="DG115" s="1">
        <v>0</v>
      </c>
      <c r="DH115" s="1">
        <v>71.278555637435502</v>
      </c>
      <c r="DI115" s="1">
        <v>76.564215148188794</v>
      </c>
      <c r="DJ115" s="1">
        <v>68.838814453917905</v>
      </c>
      <c r="DK115" s="1">
        <v>71.534360189573405</v>
      </c>
      <c r="DL115" s="1">
        <v>47.702297702297699</v>
      </c>
      <c r="DM115" s="1">
        <v>18.8956433637284</v>
      </c>
      <c r="DN115" s="1">
        <v>33.967112024665902</v>
      </c>
      <c r="DO115" s="1">
        <v>40.010245901639301</v>
      </c>
      <c r="DP115" s="1">
        <v>33.755060728744901</v>
      </c>
      <c r="DQ115" s="1">
        <v>13.0593132154006</v>
      </c>
      <c r="DR115" s="1">
        <v>27.491207502930799</v>
      </c>
      <c r="DS115" s="1">
        <v>2.15453194650817</v>
      </c>
      <c r="DT115" s="1">
        <v>0.98484848484848397</v>
      </c>
      <c r="DU115" s="1">
        <v>0.68285280728376296</v>
      </c>
      <c r="DV115" s="1">
        <v>0</v>
      </c>
      <c r="DW115" s="1">
        <v>4.4030950626381697</v>
      </c>
      <c r="DX115" s="1">
        <v>2.3966337358214398</v>
      </c>
      <c r="DY115" s="1">
        <v>3.2277710109622402</v>
      </c>
      <c r="DZ115" s="1">
        <v>5.0059241706161099</v>
      </c>
      <c r="EA115" s="1">
        <v>6.2437562437562404</v>
      </c>
      <c r="EB115" s="1">
        <v>7.1428571428571397</v>
      </c>
      <c r="EC115" s="1">
        <v>6.1151079136690596</v>
      </c>
      <c r="ED115" s="1">
        <v>6.4036885245901596</v>
      </c>
      <c r="EE115" s="1">
        <v>17.257085020242901</v>
      </c>
      <c r="EF115" s="1">
        <v>4.5265348595213304</v>
      </c>
      <c r="EG115" s="1">
        <v>5.6858147713950702</v>
      </c>
      <c r="EH115" s="1">
        <v>4.23476968796433</v>
      </c>
      <c r="EI115" s="1">
        <v>2.9545454545454501</v>
      </c>
      <c r="EJ115" s="1">
        <v>4.4764795144157796</v>
      </c>
      <c r="EK115" s="1">
        <v>0</v>
      </c>
      <c r="EL115" s="1">
        <v>35.519528371407503</v>
      </c>
      <c r="EM115" s="1">
        <v>36.2056348335162</v>
      </c>
      <c r="EN115" s="1">
        <v>35.749086479902502</v>
      </c>
      <c r="EO115" s="1">
        <v>30.924170616113699</v>
      </c>
      <c r="EP115" s="1">
        <v>22.0779220779221</v>
      </c>
      <c r="EQ115" s="1">
        <v>21.681864235055698</v>
      </c>
      <c r="ER115" s="1">
        <v>21.891058581706101</v>
      </c>
      <c r="ES115" s="1">
        <v>25.819672131147499</v>
      </c>
      <c r="ET115" s="1">
        <v>33.350202429149803</v>
      </c>
      <c r="EU115" s="1">
        <v>28.876170655567101</v>
      </c>
      <c r="EV115" s="1">
        <v>38.628370457209797</v>
      </c>
      <c r="EW115" s="1">
        <v>47.696879643387803</v>
      </c>
      <c r="EX115" s="1">
        <v>38.939393939393902</v>
      </c>
      <c r="EY115" s="1">
        <v>40.819423368740502</v>
      </c>
      <c r="EZ115" s="1">
        <v>0</v>
      </c>
    </row>
    <row r="116" spans="1:156" ht="15">
      <c r="A116" s="11" t="s">
        <v>174</v>
      </c>
      <c r="B116" s="1" t="s">
        <v>651</v>
      </c>
      <c r="C116" s="11" t="s">
        <v>537</v>
      </c>
      <c r="D116" s="1">
        <v>18.927071770379499</v>
      </c>
      <c r="E116" s="1">
        <v>29.331042337971901</v>
      </c>
      <c r="F116" s="1">
        <v>0</v>
      </c>
      <c r="G116" s="1">
        <v>68.037974683544306</v>
      </c>
      <c r="H116" s="1">
        <v>71.935483870967701</v>
      </c>
      <c r="I116" s="1">
        <v>57.586206896551701</v>
      </c>
      <c r="J116" s="1">
        <v>68.045112781954799</v>
      </c>
      <c r="K116" s="1">
        <v>48.684210526315702</v>
      </c>
      <c r="L116" s="1">
        <v>45.089285714285701</v>
      </c>
      <c r="M116" s="1">
        <v>39.719626168224302</v>
      </c>
      <c r="N116" s="1">
        <v>35.784313725490101</v>
      </c>
      <c r="O116" s="1">
        <v>46.5</v>
      </c>
      <c r="P116" s="1">
        <v>20.1086956521739</v>
      </c>
      <c r="Q116" s="1">
        <v>25.3086419753086</v>
      </c>
      <c r="R116" s="1">
        <v>28.289473684210499</v>
      </c>
      <c r="S116" s="1">
        <v>33.9743589743589</v>
      </c>
      <c r="T116" s="1">
        <v>39.743589743589702</v>
      </c>
      <c r="U116" s="1">
        <v>38.0597014925373</v>
      </c>
      <c r="V116" s="1">
        <v>20.253164556961998</v>
      </c>
      <c r="W116" s="1">
        <v>22.258064516129</v>
      </c>
      <c r="X116" s="1">
        <v>21.034482758620602</v>
      </c>
      <c r="Y116" s="1">
        <v>44.736842105263101</v>
      </c>
      <c r="Z116" s="1">
        <v>20.175438596491201</v>
      </c>
      <c r="AA116" s="1">
        <v>18.303571428571399</v>
      </c>
      <c r="AB116" s="1">
        <v>16.822429906541998</v>
      </c>
      <c r="AC116" s="1">
        <v>15.1960784313725</v>
      </c>
      <c r="AD116" s="1">
        <v>17</v>
      </c>
      <c r="AE116" s="1">
        <v>17.3913043478261</v>
      </c>
      <c r="AF116" s="1">
        <v>18.518518518518501</v>
      </c>
      <c r="AG116" s="1">
        <v>23.684210526315699</v>
      </c>
      <c r="AH116" s="1">
        <v>37.820512820512803</v>
      </c>
      <c r="AI116" s="1">
        <v>38.461538461538403</v>
      </c>
      <c r="AJ116" s="1">
        <v>35.074626865671597</v>
      </c>
      <c r="AK116" s="1">
        <v>40.8227848101265</v>
      </c>
      <c r="AL116" s="1">
        <v>40.967741935483801</v>
      </c>
      <c r="AM116" s="1">
        <v>41.034482758620598</v>
      </c>
      <c r="AN116" s="1">
        <v>40.601503759398398</v>
      </c>
      <c r="AO116" s="1">
        <v>42.105263157894697</v>
      </c>
      <c r="AP116" s="1">
        <v>43.303571428571402</v>
      </c>
      <c r="AQ116" s="1">
        <v>42.990654205607399</v>
      </c>
      <c r="AR116" s="1">
        <v>44.117647058823501</v>
      </c>
      <c r="AS116" s="1">
        <v>45.5</v>
      </c>
      <c r="AT116" s="1">
        <v>46.739130434782602</v>
      </c>
      <c r="AU116" s="1">
        <v>46.296296296296198</v>
      </c>
      <c r="AV116" s="1">
        <v>50</v>
      </c>
      <c r="AW116" s="1">
        <v>50</v>
      </c>
      <c r="AX116" s="1">
        <v>50</v>
      </c>
      <c r="AY116" s="1">
        <v>50</v>
      </c>
      <c r="AZ116" s="1">
        <v>0.949367088607595</v>
      </c>
      <c r="BA116" s="1">
        <v>1.61290322580645</v>
      </c>
      <c r="BB116" s="1">
        <v>0.34482758620689602</v>
      </c>
      <c r="BC116" s="1">
        <v>0.37593984962406002</v>
      </c>
      <c r="BD116" s="1">
        <v>0.43859649122806998</v>
      </c>
      <c r="BE116" s="1">
        <v>0.44642857142857101</v>
      </c>
      <c r="BF116" s="1">
        <v>4.2056074766355103</v>
      </c>
      <c r="BG116" s="1">
        <v>1.47058823529411</v>
      </c>
      <c r="BH116" s="1">
        <v>0.5</v>
      </c>
      <c r="BI116" s="1">
        <v>2.7173913043478199</v>
      </c>
      <c r="BJ116" s="1">
        <v>5.55555555555555</v>
      </c>
      <c r="BK116" s="1">
        <v>5.9210526315789398</v>
      </c>
      <c r="BL116" s="1">
        <v>3.2051282051282</v>
      </c>
      <c r="BM116" s="1">
        <v>14.7435897435897</v>
      </c>
      <c r="BN116" s="1">
        <v>33.582089552238799</v>
      </c>
      <c r="BO116" s="1">
        <v>26.582278481012601</v>
      </c>
      <c r="BP116" s="1">
        <v>30</v>
      </c>
      <c r="BQ116" s="1">
        <v>30.344827586206801</v>
      </c>
      <c r="BR116" s="1">
        <v>30.827067669172902</v>
      </c>
      <c r="BS116" s="1">
        <v>30.2631578947368</v>
      </c>
      <c r="BT116" s="1">
        <v>32.142857142857103</v>
      </c>
      <c r="BU116" s="1">
        <v>32.710280373831701</v>
      </c>
      <c r="BV116" s="1">
        <v>33.823529411764703</v>
      </c>
      <c r="BW116" s="1">
        <v>37</v>
      </c>
      <c r="BX116" s="1">
        <v>36.413043478260803</v>
      </c>
      <c r="BY116" s="1">
        <v>38.271604938271601</v>
      </c>
      <c r="BZ116" s="1">
        <v>40.789473684210499</v>
      </c>
      <c r="CA116" s="1">
        <v>46.153846153846096</v>
      </c>
      <c r="CB116" s="1">
        <v>46.153846153846096</v>
      </c>
      <c r="CC116" s="1">
        <v>47.014925373134297</v>
      </c>
      <c r="CD116" s="1">
        <v>27.2151898734177</v>
      </c>
      <c r="CE116" s="1">
        <v>26.451612903225801</v>
      </c>
      <c r="CF116" s="1">
        <v>25.517241379310299</v>
      </c>
      <c r="CG116" s="1">
        <v>27.443609022556299</v>
      </c>
      <c r="CH116" s="1">
        <v>20.175438596491201</v>
      </c>
      <c r="CI116" s="1">
        <v>24.553571428571399</v>
      </c>
      <c r="CJ116" s="1">
        <v>24.766355140186899</v>
      </c>
      <c r="CK116" s="1">
        <v>27.450980392156801</v>
      </c>
      <c r="CL116" s="1">
        <v>32.5</v>
      </c>
      <c r="CM116" s="1">
        <v>25.543478260869499</v>
      </c>
      <c r="CN116" s="1">
        <v>23.456790123456699</v>
      </c>
      <c r="CO116" s="1">
        <v>14.473684210526301</v>
      </c>
      <c r="CP116" s="1">
        <v>33.9743589743589</v>
      </c>
      <c r="CQ116" s="1">
        <v>47.435897435897402</v>
      </c>
      <c r="CR116" s="1">
        <v>43.283582089552198</v>
      </c>
      <c r="CS116" s="1">
        <v>44.303797468354396</v>
      </c>
      <c r="CT116" s="1">
        <v>45.806451612903203</v>
      </c>
      <c r="CU116" s="1">
        <v>44.827586206896498</v>
      </c>
      <c r="CV116" s="1">
        <v>47.368421052631497</v>
      </c>
      <c r="CW116" s="1">
        <v>49.561403508771903</v>
      </c>
      <c r="CX116" s="1">
        <v>52.232142857142797</v>
      </c>
      <c r="CY116" s="1">
        <v>51.401869158878498</v>
      </c>
      <c r="CZ116" s="1">
        <v>52.450980392156801</v>
      </c>
      <c r="DA116" s="1">
        <v>56.5</v>
      </c>
      <c r="DB116" s="1">
        <v>59.239130434782602</v>
      </c>
      <c r="DC116" s="1">
        <v>62.962962962962898</v>
      </c>
      <c r="DD116" s="1">
        <v>21.710526315789402</v>
      </c>
      <c r="DE116" s="1">
        <v>41.025641025641001</v>
      </c>
      <c r="DF116" s="1">
        <v>42.948717948717899</v>
      </c>
      <c r="DG116" s="1">
        <v>41.791044776119399</v>
      </c>
      <c r="DH116" s="1">
        <v>32.848194546794403</v>
      </c>
      <c r="DI116" s="1">
        <v>26.5093304061471</v>
      </c>
      <c r="DJ116" s="1">
        <v>31.485992691839201</v>
      </c>
      <c r="DK116" s="1">
        <v>15.491706161137399</v>
      </c>
      <c r="DL116" s="1">
        <v>5.5444555444555403</v>
      </c>
      <c r="DM116" s="1">
        <v>11.600810536980701</v>
      </c>
      <c r="DN116" s="1">
        <v>11.9732785200411</v>
      </c>
      <c r="DO116" s="1">
        <v>2.6127049180327799</v>
      </c>
      <c r="DP116" s="1">
        <v>9.76720647773279</v>
      </c>
      <c r="DQ116" s="1">
        <v>2.9656607700312101</v>
      </c>
      <c r="DR116" s="1">
        <v>4.27901524032825</v>
      </c>
      <c r="DS116" s="1">
        <v>6.7607726597325399</v>
      </c>
      <c r="DT116" s="1">
        <v>2.8030303030303001</v>
      </c>
      <c r="DU116" s="1">
        <v>2.95902883156297</v>
      </c>
      <c r="DV116" s="1">
        <v>3.4745762711864399</v>
      </c>
      <c r="DW116" s="1">
        <v>3.9609432571849599</v>
      </c>
      <c r="DX116" s="1">
        <v>2.1039151115989698</v>
      </c>
      <c r="DY116" s="1">
        <v>3.9179861956963</v>
      </c>
      <c r="DZ116" s="1">
        <v>6.7831753554502301</v>
      </c>
      <c r="EA116" s="1">
        <v>1.84815184815184</v>
      </c>
      <c r="EB116" s="1">
        <v>4.5086119554204602</v>
      </c>
      <c r="EC116" s="1">
        <v>1.1819116135662799</v>
      </c>
      <c r="ED116" s="1">
        <v>10.8094262295081</v>
      </c>
      <c r="EE116" s="1">
        <v>2.6821862348178098</v>
      </c>
      <c r="EF116" s="1">
        <v>1.0926118626430801</v>
      </c>
      <c r="EG116" s="1">
        <v>9.3200468933177003</v>
      </c>
      <c r="EH116" s="1">
        <v>13.001485884100999</v>
      </c>
      <c r="EI116" s="1">
        <v>5.0757575757575699</v>
      </c>
      <c r="EJ116" s="1">
        <v>53.793626707131999</v>
      </c>
      <c r="EK116" s="1">
        <v>18.898305084745701</v>
      </c>
      <c r="EL116" s="1">
        <v>35.519528371407503</v>
      </c>
      <c r="EM116" s="1">
        <v>36.2056348335162</v>
      </c>
      <c r="EN116" s="1">
        <v>35.749086479902502</v>
      </c>
      <c r="EO116" s="1">
        <v>30.924170616113699</v>
      </c>
      <c r="EP116" s="1">
        <v>22.0779220779221</v>
      </c>
      <c r="EQ116" s="1">
        <v>21.681864235055698</v>
      </c>
      <c r="ER116" s="1">
        <v>21.891058581706101</v>
      </c>
      <c r="ES116" s="1">
        <v>25.819672131147499</v>
      </c>
      <c r="ET116" s="1">
        <v>33.350202429149803</v>
      </c>
      <c r="EU116" s="1">
        <v>28.876170655567101</v>
      </c>
      <c r="EV116" s="1">
        <v>38.628370457209797</v>
      </c>
      <c r="EW116" s="1">
        <v>47.696879643387803</v>
      </c>
      <c r="EX116" s="1">
        <v>38.939393939393902</v>
      </c>
      <c r="EY116" s="1">
        <v>40.819423368740502</v>
      </c>
      <c r="EZ116" s="1">
        <v>41.610169491525397</v>
      </c>
    </row>
    <row r="117" spans="1:156" ht="15">
      <c r="A117" s="11" t="s">
        <v>176</v>
      </c>
      <c r="B117" s="1" t="s">
        <v>652</v>
      </c>
      <c r="C117" s="11" t="s">
        <v>548</v>
      </c>
      <c r="D117" s="1">
        <v>34.791865984380699</v>
      </c>
      <c r="E117" s="1">
        <v>29.809486595562198</v>
      </c>
      <c r="F117" s="1">
        <v>0</v>
      </c>
      <c r="G117" s="1">
        <v>72.126436781609101</v>
      </c>
      <c r="H117" s="1">
        <v>75.373134328358205</v>
      </c>
      <c r="I117" s="1">
        <v>79.523809523809504</v>
      </c>
      <c r="J117" s="1">
        <v>77.586206896551701</v>
      </c>
      <c r="K117" s="1">
        <v>71.383647798742103</v>
      </c>
      <c r="L117" s="1">
        <v>58.163265306122398</v>
      </c>
      <c r="M117" s="1">
        <v>52.536231884057898</v>
      </c>
      <c r="N117" s="1">
        <v>54.580152671755698</v>
      </c>
      <c r="O117" s="1">
        <v>59.274193548387103</v>
      </c>
      <c r="P117" s="1">
        <v>65.811965811965806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87.787356321839098</v>
      </c>
      <c r="W117" s="1">
        <v>86.567164179104395</v>
      </c>
      <c r="X117" s="1">
        <v>85.396825396825307</v>
      </c>
      <c r="Y117" s="1">
        <v>61.685823754789197</v>
      </c>
      <c r="Z117" s="1">
        <v>37.735849056603698</v>
      </c>
      <c r="AA117" s="1">
        <v>41.496598639455698</v>
      </c>
      <c r="AB117" s="1">
        <v>38.043478260869499</v>
      </c>
      <c r="AC117" s="1">
        <v>43.129770992366403</v>
      </c>
      <c r="AD117" s="1">
        <v>50.403225806451601</v>
      </c>
      <c r="AE117" s="1">
        <v>53.4188034188034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91.091954022988503</v>
      </c>
      <c r="AL117" s="1">
        <v>92.985074626865597</v>
      </c>
      <c r="AM117" s="1">
        <v>93.650793650793602</v>
      </c>
      <c r="AN117" s="1">
        <v>92.145593869731798</v>
      </c>
      <c r="AO117" s="1">
        <v>90.251572327044002</v>
      </c>
      <c r="AP117" s="1">
        <v>90.816326530612201</v>
      </c>
      <c r="AQ117" s="1">
        <v>89.855072463768096</v>
      </c>
      <c r="AR117" s="1">
        <v>91.221374045801497</v>
      </c>
      <c r="AS117" s="1">
        <v>33.870967741935402</v>
      </c>
      <c r="AT117" s="1">
        <v>34.615384615384599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89.798850574712603</v>
      </c>
      <c r="BA117" s="1">
        <v>85.223880597014897</v>
      </c>
      <c r="BB117" s="1">
        <v>83.968253968253904</v>
      </c>
      <c r="BC117" s="1">
        <v>53.448275862068897</v>
      </c>
      <c r="BD117" s="1">
        <v>31.132075471698101</v>
      </c>
      <c r="BE117" s="1">
        <v>37.755102040816297</v>
      </c>
      <c r="BF117" s="1">
        <v>38.043478260869499</v>
      </c>
      <c r="BG117" s="1">
        <v>40.839694656488497</v>
      </c>
      <c r="BH117" s="1">
        <v>45.564516129032199</v>
      </c>
      <c r="BI117" s="1">
        <v>52.564102564102498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81.752873563218301</v>
      </c>
      <c r="BP117" s="1">
        <v>88.507462686567095</v>
      </c>
      <c r="BQ117" s="1">
        <v>91.587301587301496</v>
      </c>
      <c r="BR117" s="1">
        <v>43.295019157088099</v>
      </c>
      <c r="BS117" s="1">
        <v>41.823899371069103</v>
      </c>
      <c r="BT117" s="1">
        <v>44.557823129251702</v>
      </c>
      <c r="BU117" s="1">
        <v>44.927536231884098</v>
      </c>
      <c r="BV117" s="1">
        <v>46.564885496183201</v>
      </c>
      <c r="BW117" s="1">
        <v>47.177419354838698</v>
      </c>
      <c r="BX117" s="1">
        <v>47.8632478632478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43.678160919540197</v>
      </c>
      <c r="CE117" s="1">
        <v>45.9701492537313</v>
      </c>
      <c r="CF117" s="1">
        <v>49.365079365079303</v>
      </c>
      <c r="CG117" s="1">
        <v>49.616858237547802</v>
      </c>
      <c r="CH117" s="1">
        <v>53.144654088050302</v>
      </c>
      <c r="CI117" s="1">
        <v>54.081632653061199</v>
      </c>
      <c r="CJ117" s="1">
        <v>53.985507246376798</v>
      </c>
      <c r="CK117" s="1">
        <v>57.633587786259497</v>
      </c>
      <c r="CL117" s="1">
        <v>58.467741935483801</v>
      </c>
      <c r="CM117" s="1">
        <v>61.965811965811902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94.109195402298795</v>
      </c>
      <c r="CT117" s="1">
        <v>53.134328358208897</v>
      </c>
      <c r="CU117" s="1">
        <v>56.031746031746003</v>
      </c>
      <c r="CV117" s="1">
        <v>58.620689655172399</v>
      </c>
      <c r="CW117" s="1">
        <v>61.635220125786098</v>
      </c>
      <c r="CX117" s="1">
        <v>65.306122448979494</v>
      </c>
      <c r="CY117" s="1">
        <v>65.579710144927503</v>
      </c>
      <c r="CZ117" s="1">
        <v>67.557251908396907</v>
      </c>
      <c r="DA117" s="1">
        <v>66.129032258064498</v>
      </c>
      <c r="DB117" s="1">
        <v>63.675213675213598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40.364775239498798</v>
      </c>
      <c r="DI117" s="1">
        <v>3.3113794365166398</v>
      </c>
      <c r="DJ117" s="1">
        <v>5.5826228177019903</v>
      </c>
      <c r="DK117" s="1">
        <v>17.268957345971501</v>
      </c>
      <c r="DL117" s="1">
        <v>13.936063936063899</v>
      </c>
      <c r="DM117" s="1">
        <v>57.193515704154002</v>
      </c>
      <c r="DN117" s="1">
        <v>29.136690647481998</v>
      </c>
      <c r="DO117" s="1">
        <v>53.637295081967203</v>
      </c>
      <c r="DP117" s="1">
        <v>50.860323886639598</v>
      </c>
      <c r="DQ117" s="1">
        <v>53.537981269510901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36.6064848931466</v>
      </c>
      <c r="DX117" s="1">
        <v>48.572996706915397</v>
      </c>
      <c r="DY117" s="1">
        <v>55.237515225334903</v>
      </c>
      <c r="DZ117" s="1">
        <v>43.335308056872002</v>
      </c>
      <c r="EA117" s="1">
        <v>76.273726273726197</v>
      </c>
      <c r="EB117" s="1">
        <v>39.057750759878402</v>
      </c>
      <c r="EC117" s="1">
        <v>35.919835560123303</v>
      </c>
      <c r="ED117" s="1">
        <v>39.088114754098299</v>
      </c>
      <c r="EE117" s="1">
        <v>33.350202429149803</v>
      </c>
      <c r="EF117" s="1">
        <v>76.066597294484893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35.519528371407503</v>
      </c>
      <c r="EM117" s="1">
        <v>36.2056348335162</v>
      </c>
      <c r="EN117" s="1">
        <v>35.749086479902502</v>
      </c>
      <c r="EO117" s="1">
        <v>30.924170616113699</v>
      </c>
      <c r="EP117" s="1">
        <v>22.0779220779221</v>
      </c>
      <c r="EQ117" s="1">
        <v>21.681864235055698</v>
      </c>
      <c r="ER117" s="1">
        <v>21.891058581706101</v>
      </c>
      <c r="ES117" s="1">
        <v>25.819672131147499</v>
      </c>
      <c r="ET117" s="1">
        <v>9.6659919028340102</v>
      </c>
      <c r="EU117" s="1">
        <v>28.876170655567101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</row>
    <row r="118" spans="1:156" ht="15">
      <c r="A118" s="11" t="s">
        <v>175</v>
      </c>
      <c r="B118" s="1" t="s">
        <v>653</v>
      </c>
      <c r="C118" s="11" t="s">
        <v>563</v>
      </c>
      <c r="D118" s="1">
        <v>29.880638020833299</v>
      </c>
      <c r="E118" s="1">
        <v>40.028808363093503</v>
      </c>
      <c r="F118" s="1">
        <v>0</v>
      </c>
      <c r="G118" s="1">
        <v>24.6666666666666</v>
      </c>
      <c r="H118" s="1">
        <v>57.051282051282001</v>
      </c>
      <c r="I118" s="1">
        <v>58.219178082191704</v>
      </c>
      <c r="J118" s="1">
        <v>50</v>
      </c>
      <c r="K118" s="1">
        <v>42.753623188405797</v>
      </c>
      <c r="L118" s="1">
        <v>38.392857142857103</v>
      </c>
      <c r="M118" s="1">
        <v>28.947368421052602</v>
      </c>
      <c r="N118" s="1">
        <v>27.358490566037698</v>
      </c>
      <c r="O118" s="1">
        <v>27.884615384615302</v>
      </c>
      <c r="P118" s="1">
        <v>33.673469387755098</v>
      </c>
      <c r="Q118" s="1">
        <v>28.378378378378301</v>
      </c>
      <c r="R118" s="1">
        <v>21.428571428571399</v>
      </c>
      <c r="S118" s="1">
        <v>37.096774193548299</v>
      </c>
      <c r="T118" s="1">
        <v>41.071428571428498</v>
      </c>
      <c r="U118" s="1">
        <v>42.592592592592503</v>
      </c>
      <c r="V118" s="1">
        <v>34</v>
      </c>
      <c r="W118" s="1">
        <v>77.564102564102498</v>
      </c>
      <c r="X118" s="1">
        <v>80.136986301369802</v>
      </c>
      <c r="Y118" s="1">
        <v>77.536231884057898</v>
      </c>
      <c r="Z118" s="1">
        <v>78.985507246376798</v>
      </c>
      <c r="AA118" s="1">
        <v>73.214285714285694</v>
      </c>
      <c r="AB118" s="1">
        <v>60.5263157894736</v>
      </c>
      <c r="AC118" s="1">
        <v>60.377358490566003</v>
      </c>
      <c r="AD118" s="1">
        <v>19.230769230769202</v>
      </c>
      <c r="AE118" s="1">
        <v>18.367346938775501</v>
      </c>
      <c r="AF118" s="1">
        <v>14.864864864864799</v>
      </c>
      <c r="AG118" s="1">
        <v>14.285714285714199</v>
      </c>
      <c r="AH118" s="1">
        <v>20.967741935483801</v>
      </c>
      <c r="AI118" s="1">
        <v>21.428571428571399</v>
      </c>
      <c r="AJ118" s="1">
        <v>37.037037037037003</v>
      </c>
      <c r="AK118" s="1">
        <v>32.6666666666666</v>
      </c>
      <c r="AL118" s="1">
        <v>32.692307692307601</v>
      </c>
      <c r="AM118" s="1">
        <v>34.246575342465697</v>
      </c>
      <c r="AN118" s="1">
        <v>34.782608695652101</v>
      </c>
      <c r="AO118" s="1">
        <v>39.855072463768103</v>
      </c>
      <c r="AP118" s="1">
        <v>34.821428571428498</v>
      </c>
      <c r="AQ118" s="1">
        <v>32.456140350877099</v>
      </c>
      <c r="AR118" s="1">
        <v>30.188679245283002</v>
      </c>
      <c r="AS118" s="1">
        <v>29.807692307692299</v>
      </c>
      <c r="AT118" s="1">
        <v>32.653061224489697</v>
      </c>
      <c r="AU118" s="1">
        <v>29.729729729729701</v>
      </c>
      <c r="AV118" s="1">
        <v>32.857142857142797</v>
      </c>
      <c r="AW118" s="1">
        <v>35.4838709677419</v>
      </c>
      <c r="AX118" s="1">
        <v>44.642857142857103</v>
      </c>
      <c r="AY118" s="1">
        <v>48.148148148148103</v>
      </c>
      <c r="AZ118" s="1">
        <v>16.6666666666666</v>
      </c>
      <c r="BA118" s="1">
        <v>16.025641025641001</v>
      </c>
      <c r="BB118" s="1">
        <v>15.7534246575342</v>
      </c>
      <c r="BC118" s="1">
        <v>45.652173913043399</v>
      </c>
      <c r="BD118" s="1">
        <v>38.405797101449203</v>
      </c>
      <c r="BE118" s="1">
        <v>27.678571428571399</v>
      </c>
      <c r="BF118" s="1">
        <v>30.7017543859649</v>
      </c>
      <c r="BG118" s="1">
        <v>34.905660377358402</v>
      </c>
      <c r="BH118" s="1">
        <v>50.961538461538403</v>
      </c>
      <c r="BI118" s="1">
        <v>56.122448979591802</v>
      </c>
      <c r="BJ118" s="1">
        <v>41.891891891891802</v>
      </c>
      <c r="BK118" s="1">
        <v>58.571428571428498</v>
      </c>
      <c r="BL118" s="1">
        <v>66.129032258064498</v>
      </c>
      <c r="BM118" s="1">
        <v>58.928571428571402</v>
      </c>
      <c r="BN118" s="1">
        <v>79.629629629629605</v>
      </c>
      <c r="BO118" s="1">
        <v>15.3333333333333</v>
      </c>
      <c r="BP118" s="1">
        <v>39.743589743589702</v>
      </c>
      <c r="BQ118" s="1">
        <v>45.205479452054703</v>
      </c>
      <c r="BR118" s="1">
        <v>51.449275362318801</v>
      </c>
      <c r="BS118" s="1">
        <v>54.347826086956502</v>
      </c>
      <c r="BT118" s="1">
        <v>23.214285714285701</v>
      </c>
      <c r="BU118" s="1">
        <v>27.1929824561403</v>
      </c>
      <c r="BV118" s="1">
        <v>29.245283018867902</v>
      </c>
      <c r="BW118" s="1">
        <v>71.153846153846104</v>
      </c>
      <c r="BX118" s="1">
        <v>73.469387755102005</v>
      </c>
      <c r="BY118" s="1">
        <v>68.918918918918905</v>
      </c>
      <c r="BZ118" s="1">
        <v>64.285714285714207</v>
      </c>
      <c r="CA118" s="1">
        <v>59.677419354838698</v>
      </c>
      <c r="CB118" s="1">
        <v>35.714285714285701</v>
      </c>
      <c r="CC118" s="1">
        <v>42.592592592592503</v>
      </c>
      <c r="CD118" s="1">
        <v>69.3333333333333</v>
      </c>
      <c r="CE118" s="1">
        <v>71.794871794871796</v>
      </c>
      <c r="CF118" s="1">
        <v>70.547945205479394</v>
      </c>
      <c r="CG118" s="1">
        <v>71.739130434782595</v>
      </c>
      <c r="CH118" s="1">
        <v>71.739130434782595</v>
      </c>
      <c r="CI118" s="1">
        <v>58.035714285714199</v>
      </c>
      <c r="CJ118" s="1">
        <v>61.403508771929801</v>
      </c>
      <c r="CK118" s="1">
        <v>64.150943396226396</v>
      </c>
      <c r="CL118" s="1">
        <v>74.038461538461505</v>
      </c>
      <c r="CM118" s="1">
        <v>77.551020408163197</v>
      </c>
      <c r="CN118" s="1">
        <v>72.972972972972897</v>
      </c>
      <c r="CO118" s="1">
        <v>71.428571428571402</v>
      </c>
      <c r="CP118" s="1">
        <v>62.903225806451601</v>
      </c>
      <c r="CQ118" s="1">
        <v>44.642857142857103</v>
      </c>
      <c r="CR118" s="1">
        <v>68.518518518518505</v>
      </c>
      <c r="CS118" s="1">
        <v>35.3333333333333</v>
      </c>
      <c r="CT118" s="1">
        <v>75</v>
      </c>
      <c r="CU118" s="1">
        <v>80.136986301369802</v>
      </c>
      <c r="CV118" s="1">
        <v>81.8840579710144</v>
      </c>
      <c r="CW118" s="1">
        <v>85.507246376811594</v>
      </c>
      <c r="CX118" s="1">
        <v>83.035714285714207</v>
      </c>
      <c r="CY118" s="1">
        <v>67.543859649122794</v>
      </c>
      <c r="CZ118" s="1">
        <v>66.981132075471606</v>
      </c>
      <c r="DA118" s="1">
        <v>70.192307692307594</v>
      </c>
      <c r="DB118" s="1">
        <v>48.979591836734599</v>
      </c>
      <c r="DC118" s="1">
        <v>17.567567567567501</v>
      </c>
      <c r="DD118" s="1">
        <v>15.714285714285699</v>
      </c>
      <c r="DE118" s="1">
        <v>20.967741935483801</v>
      </c>
      <c r="DF118" s="1">
        <v>35.714285714285701</v>
      </c>
      <c r="DG118" s="1">
        <v>40.740740740740698</v>
      </c>
      <c r="DH118" s="1">
        <v>48.41796875</v>
      </c>
      <c r="DI118" s="1">
        <v>57.571849668386101</v>
      </c>
      <c r="DJ118" s="1">
        <v>58.379070618368097</v>
      </c>
      <c r="DK118" s="1">
        <v>33.069427527405601</v>
      </c>
      <c r="DL118" s="1">
        <v>36.759478672985701</v>
      </c>
      <c r="DM118" s="1">
        <v>21.228771228771201</v>
      </c>
      <c r="DN118" s="1">
        <v>22.441742654508602</v>
      </c>
      <c r="DO118" s="1">
        <v>9.3011305241521107</v>
      </c>
      <c r="DP118" s="1">
        <v>10.911885245901599</v>
      </c>
      <c r="DQ118" s="1">
        <v>20.799595141700401</v>
      </c>
      <c r="DR118" s="1">
        <v>42.8199791883454</v>
      </c>
      <c r="DS118" s="1">
        <v>23.622508792497101</v>
      </c>
      <c r="DT118" s="1">
        <v>24.591381872213901</v>
      </c>
      <c r="DU118" s="1">
        <v>18.106060606060598</v>
      </c>
      <c r="DV118" s="1">
        <v>20.106221547799599</v>
      </c>
      <c r="DW118" s="1">
        <v>95.078125</v>
      </c>
      <c r="DX118" s="1">
        <v>93.054532056005897</v>
      </c>
      <c r="DY118" s="1">
        <v>96.743505305525105</v>
      </c>
      <c r="DZ118" s="1">
        <v>97.137637028014595</v>
      </c>
      <c r="EA118" s="1">
        <v>96.7120853080568</v>
      </c>
      <c r="EB118" s="1">
        <v>90.509490509490504</v>
      </c>
      <c r="EC118" s="1">
        <v>92.958459979736503</v>
      </c>
      <c r="ED118" s="1">
        <v>92.754367934224007</v>
      </c>
      <c r="EE118" s="1">
        <v>87.551229508196698</v>
      </c>
      <c r="EF118" s="1">
        <v>57.034412955465498</v>
      </c>
      <c r="EG118" s="1">
        <v>91.727367325702303</v>
      </c>
      <c r="EH118" s="1">
        <v>64.654161781946101</v>
      </c>
      <c r="EI118" s="1">
        <v>88.632986627043095</v>
      </c>
      <c r="EJ118" s="1">
        <v>65.530303030303003</v>
      </c>
      <c r="EK118" s="1">
        <v>43.474962063732903</v>
      </c>
      <c r="EL118" s="1">
        <v>34.8828125</v>
      </c>
      <c r="EM118" s="1">
        <v>72.991893883566604</v>
      </c>
      <c r="EN118" s="1">
        <v>36.2056348335162</v>
      </c>
      <c r="EO118" s="1">
        <v>73.771822980105497</v>
      </c>
      <c r="EP118" s="1">
        <v>30.924170616113699</v>
      </c>
      <c r="EQ118" s="1">
        <v>58.791208791208703</v>
      </c>
      <c r="ER118" s="1">
        <v>59.8277608915906</v>
      </c>
      <c r="ES118" s="1">
        <v>59.455292908530303</v>
      </c>
      <c r="ET118" s="1">
        <v>25.819672131147499</v>
      </c>
      <c r="EU118" s="1">
        <v>16.8522267206477</v>
      </c>
      <c r="EV118" s="1">
        <v>28.876170655567101</v>
      </c>
      <c r="EW118" s="1">
        <v>38.628370457209797</v>
      </c>
      <c r="EX118" s="1">
        <v>47.696879643387803</v>
      </c>
      <c r="EY118" s="1">
        <v>38.939393939393902</v>
      </c>
      <c r="EZ118" s="1">
        <v>40.819423368740502</v>
      </c>
    </row>
    <row r="119" spans="1:156" ht="15">
      <c r="A119" s="11" t="s">
        <v>177</v>
      </c>
      <c r="B119" s="1" t="s">
        <v>654</v>
      </c>
      <c r="C119" s="11" t="s">
        <v>528</v>
      </c>
      <c r="D119" s="1">
        <v>66.624042158374095</v>
      </c>
      <c r="E119" s="1">
        <v>66.677306634562001</v>
      </c>
      <c r="F119" s="1">
        <v>0</v>
      </c>
      <c r="G119" s="1">
        <v>76.740947075208894</v>
      </c>
      <c r="H119" s="1">
        <v>61.451612903225801</v>
      </c>
      <c r="I119" s="1">
        <v>62.099644128113802</v>
      </c>
      <c r="J119" s="1">
        <v>58.163265306122398</v>
      </c>
      <c r="K119" s="1">
        <v>62.6237623762376</v>
      </c>
      <c r="L119" s="1">
        <v>34.924623115577802</v>
      </c>
      <c r="M119" s="1">
        <v>33.589743589743499</v>
      </c>
      <c r="N119" s="1">
        <v>36.528497409326398</v>
      </c>
      <c r="O119" s="1">
        <v>39.119170984455899</v>
      </c>
      <c r="P119" s="1">
        <v>39.171974522292899</v>
      </c>
      <c r="Q119" s="1">
        <v>31.294964028776899</v>
      </c>
      <c r="R119" s="1">
        <v>12.809917355371899</v>
      </c>
      <c r="S119" s="1">
        <v>25</v>
      </c>
      <c r="T119" s="1">
        <v>28.632478632478598</v>
      </c>
      <c r="U119" s="1">
        <v>29.255319148936099</v>
      </c>
      <c r="V119" s="1">
        <v>87.465181058495801</v>
      </c>
      <c r="W119" s="1">
        <v>88.709677419354804</v>
      </c>
      <c r="X119" s="1">
        <v>87.366548042704594</v>
      </c>
      <c r="Y119" s="1">
        <v>73.877551020408106</v>
      </c>
      <c r="Z119" s="1">
        <v>53.217821782178198</v>
      </c>
      <c r="AA119" s="1">
        <v>54.2713567839196</v>
      </c>
      <c r="AB119" s="1">
        <v>54.102564102564102</v>
      </c>
      <c r="AC119" s="1">
        <v>50</v>
      </c>
      <c r="AD119" s="1">
        <v>11.139896373056899</v>
      </c>
      <c r="AE119" s="1">
        <v>10.5095541401273</v>
      </c>
      <c r="AF119" s="1">
        <v>7.1942446043165402</v>
      </c>
      <c r="AG119" s="1">
        <v>14.049586776859501</v>
      </c>
      <c r="AH119" s="1">
        <v>18.534482758620602</v>
      </c>
      <c r="AI119" s="1">
        <v>24.358974358974301</v>
      </c>
      <c r="AJ119" s="1">
        <v>26.063829787233999</v>
      </c>
      <c r="AK119" s="1">
        <v>82.172701949860695</v>
      </c>
      <c r="AL119" s="1">
        <v>80.161290322580598</v>
      </c>
      <c r="AM119" s="1">
        <v>78.647686832740206</v>
      </c>
      <c r="AN119" s="1">
        <v>75.714285714285694</v>
      </c>
      <c r="AO119" s="1">
        <v>73.019801980197997</v>
      </c>
      <c r="AP119" s="1">
        <v>93.467336683417102</v>
      </c>
      <c r="AQ119" s="1">
        <v>92.820512820512803</v>
      </c>
      <c r="AR119" s="1">
        <v>93.264248704663203</v>
      </c>
      <c r="AS119" s="1">
        <v>77.202072538860094</v>
      </c>
      <c r="AT119" s="1">
        <v>75.796178343949094</v>
      </c>
      <c r="AU119" s="1">
        <v>80.935251798561097</v>
      </c>
      <c r="AV119" s="1">
        <v>15.702479338842901</v>
      </c>
      <c r="AW119" s="1">
        <v>36.637931034482698</v>
      </c>
      <c r="AX119" s="1">
        <v>37.179487179487097</v>
      </c>
      <c r="AY119" s="1">
        <v>40.957446808510603</v>
      </c>
      <c r="AZ119" s="1">
        <v>16.573816155988801</v>
      </c>
      <c r="BA119" s="1">
        <v>17.903225806451601</v>
      </c>
      <c r="BB119" s="1">
        <v>36.832740213523103</v>
      </c>
      <c r="BC119" s="1">
        <v>22.653061224489701</v>
      </c>
      <c r="BD119" s="1">
        <v>6.6831683168316802</v>
      </c>
      <c r="BE119" s="1">
        <v>17.839195979899401</v>
      </c>
      <c r="BF119" s="1">
        <v>9.4871794871794801</v>
      </c>
      <c r="BG119" s="1">
        <v>14.7668393782383</v>
      </c>
      <c r="BH119" s="1">
        <v>22.538860103626899</v>
      </c>
      <c r="BI119" s="1">
        <v>11.783439490445801</v>
      </c>
      <c r="BJ119" s="1">
        <v>6.1151079136690596</v>
      </c>
      <c r="BK119" s="1">
        <v>2.0661157024793302</v>
      </c>
      <c r="BL119" s="1">
        <v>17.672413793103399</v>
      </c>
      <c r="BM119" s="1">
        <v>43.162393162393101</v>
      </c>
      <c r="BN119" s="1">
        <v>40.425531914893597</v>
      </c>
      <c r="BO119" s="1">
        <v>58.495821727019496</v>
      </c>
      <c r="BP119" s="1">
        <v>68.709677419354804</v>
      </c>
      <c r="BQ119" s="1">
        <v>74.021352313167199</v>
      </c>
      <c r="BR119" s="1">
        <v>78.163265306122398</v>
      </c>
      <c r="BS119" s="1">
        <v>63.861386138613803</v>
      </c>
      <c r="BT119" s="1">
        <v>68.090452261306496</v>
      </c>
      <c r="BU119" s="1">
        <v>71.025641025640994</v>
      </c>
      <c r="BV119" s="1">
        <v>78.497409326424801</v>
      </c>
      <c r="BW119" s="1">
        <v>31.088082901554401</v>
      </c>
      <c r="BX119" s="1">
        <v>28.980891719745198</v>
      </c>
      <c r="BY119" s="1">
        <v>28.417266187050298</v>
      </c>
      <c r="BZ119" s="1">
        <v>33.471074380165199</v>
      </c>
      <c r="CA119" s="1">
        <v>41.810344827586199</v>
      </c>
      <c r="CB119" s="1">
        <v>42.735042735042697</v>
      </c>
      <c r="CC119" s="1">
        <v>44.680851063829699</v>
      </c>
      <c r="CD119" s="1">
        <v>69.220055710306397</v>
      </c>
      <c r="CE119" s="1">
        <v>70.806451612903203</v>
      </c>
      <c r="CF119" s="1">
        <v>90.569395017793596</v>
      </c>
      <c r="CG119" s="1">
        <v>88.775510204081598</v>
      </c>
      <c r="CH119" s="1">
        <v>77.970297029702905</v>
      </c>
      <c r="CI119" s="1">
        <v>44.723618090452199</v>
      </c>
      <c r="CJ119" s="1">
        <v>45.6410256410256</v>
      </c>
      <c r="CK119" s="1">
        <v>53.626943005181303</v>
      </c>
      <c r="CL119" s="1">
        <v>50.777202072538799</v>
      </c>
      <c r="CM119" s="1">
        <v>53.1847133757961</v>
      </c>
      <c r="CN119" s="1">
        <v>38.848920863309303</v>
      </c>
      <c r="CO119" s="1">
        <v>61.570247933884197</v>
      </c>
      <c r="CP119" s="1">
        <v>88.362068965517196</v>
      </c>
      <c r="CQ119" s="1">
        <v>66.239316239316196</v>
      </c>
      <c r="CR119" s="1">
        <v>20.744680851063801</v>
      </c>
      <c r="CS119" s="1">
        <v>50.696378830083503</v>
      </c>
      <c r="CT119" s="1">
        <v>54.354838709677402</v>
      </c>
      <c r="CU119" s="1">
        <v>55.8718861209964</v>
      </c>
      <c r="CV119" s="1">
        <v>52.653061224489697</v>
      </c>
      <c r="CW119" s="1">
        <v>54.950495049504902</v>
      </c>
      <c r="CX119" s="1">
        <v>54.2713567839196</v>
      </c>
      <c r="CY119" s="1">
        <v>55.6410256410256</v>
      </c>
      <c r="CZ119" s="1">
        <v>58.031088082901498</v>
      </c>
      <c r="DA119" s="1">
        <v>62.953367875647601</v>
      </c>
      <c r="DB119" s="1">
        <v>60.5095541401273</v>
      </c>
      <c r="DC119" s="1">
        <v>31.294964028776899</v>
      </c>
      <c r="DD119" s="1">
        <v>45.454545454545404</v>
      </c>
      <c r="DE119" s="1">
        <v>68.534482758620598</v>
      </c>
      <c r="DF119" s="1">
        <v>29.914529914529901</v>
      </c>
      <c r="DG119" s="1">
        <v>36.702127659574401</v>
      </c>
      <c r="DH119" s="1">
        <v>92.759764185703702</v>
      </c>
      <c r="DI119" s="1">
        <v>93.175997072813701</v>
      </c>
      <c r="DJ119" s="1">
        <v>90.235485180673905</v>
      </c>
      <c r="DK119" s="1">
        <v>91.913507109004698</v>
      </c>
      <c r="DL119" s="1">
        <v>62.587412587412501</v>
      </c>
      <c r="DM119" s="1">
        <v>65.096251266463995</v>
      </c>
      <c r="DN119" s="1">
        <v>61.716341212744098</v>
      </c>
      <c r="DO119" s="1">
        <v>74.743852459016296</v>
      </c>
      <c r="DP119" s="1">
        <v>67.965587044534402</v>
      </c>
      <c r="DQ119" s="1">
        <v>75.494276795005206</v>
      </c>
      <c r="DR119" s="1">
        <v>89.155920281359897</v>
      </c>
      <c r="DS119" s="1">
        <v>51.337295690936102</v>
      </c>
      <c r="DT119" s="1">
        <v>63.560606060606098</v>
      </c>
      <c r="DU119" s="1">
        <v>79.438543247344398</v>
      </c>
      <c r="DV119" s="1">
        <v>39.067796610169403</v>
      </c>
      <c r="DW119" s="1">
        <v>46.665438467207103</v>
      </c>
      <c r="DX119" s="1">
        <v>57.8302231979509</v>
      </c>
      <c r="DY119" s="1">
        <v>29.293544457978101</v>
      </c>
      <c r="DZ119" s="1">
        <v>74.970379146919399</v>
      </c>
      <c r="EA119" s="1">
        <v>44.105894105894102</v>
      </c>
      <c r="EB119" s="1">
        <v>52.634245187436598</v>
      </c>
      <c r="EC119" s="1">
        <v>42.394655704008201</v>
      </c>
      <c r="ED119" s="1">
        <v>51.690573770491802</v>
      </c>
      <c r="EE119" s="1">
        <v>45.900809716599099</v>
      </c>
      <c r="EF119" s="1">
        <v>51.040582726326697</v>
      </c>
      <c r="EG119" s="1">
        <v>55.2754982415005</v>
      </c>
      <c r="EH119" s="1">
        <v>82.838038632986596</v>
      </c>
      <c r="EI119" s="1">
        <v>40.378787878787797</v>
      </c>
      <c r="EJ119" s="1">
        <v>79.286798179059105</v>
      </c>
      <c r="EK119" s="1">
        <v>73.983050847457605</v>
      </c>
      <c r="EL119" s="1">
        <v>77.634487840825301</v>
      </c>
      <c r="EM119" s="1">
        <v>78.887669227954603</v>
      </c>
      <c r="EN119" s="1">
        <v>78.177019894437606</v>
      </c>
      <c r="EO119" s="1">
        <v>70.853080568720301</v>
      </c>
      <c r="EP119" s="1">
        <v>50.799200799200698</v>
      </c>
      <c r="EQ119" s="1">
        <v>51.0131712259371</v>
      </c>
      <c r="ER119" s="1">
        <v>50.770811921891003</v>
      </c>
      <c r="ES119" s="1">
        <v>57.4282786885245</v>
      </c>
      <c r="ET119" s="1">
        <v>62.0445344129554</v>
      </c>
      <c r="EU119" s="1">
        <v>28.876170655567101</v>
      </c>
      <c r="EV119" s="1">
        <v>38.628370457209797</v>
      </c>
      <c r="EW119" s="1">
        <v>47.696879643387803</v>
      </c>
      <c r="EX119" s="1">
        <v>38.939393939393902</v>
      </c>
      <c r="EY119" s="1">
        <v>40.819423368740502</v>
      </c>
      <c r="EZ119" s="1">
        <v>41.610169491525397</v>
      </c>
    </row>
    <row r="120" spans="1:156" ht="15">
      <c r="A120" s="11" t="s">
        <v>178</v>
      </c>
      <c r="B120" s="1" t="s">
        <v>655</v>
      </c>
      <c r="C120" s="11" t="s">
        <v>528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</row>
    <row r="121" spans="1:156" ht="15">
      <c r="A121" s="11" t="s">
        <v>180</v>
      </c>
      <c r="B121" s="1" t="s">
        <v>656</v>
      </c>
      <c r="C121" s="11" t="s">
        <v>548</v>
      </c>
      <c r="D121" s="1">
        <v>62.443932694669599</v>
      </c>
      <c r="E121" s="1">
        <v>63.460032712398402</v>
      </c>
      <c r="F121" s="1">
        <v>0</v>
      </c>
      <c r="G121" s="1">
        <v>55.6034482758621</v>
      </c>
      <c r="H121" s="1">
        <v>59.8507462686567</v>
      </c>
      <c r="I121" s="1">
        <v>24.9206349206349</v>
      </c>
      <c r="J121" s="1">
        <v>29.693486590038301</v>
      </c>
      <c r="K121" s="1">
        <v>29.8742138364779</v>
      </c>
      <c r="L121" s="1">
        <v>27.5510204081632</v>
      </c>
      <c r="M121" s="1">
        <v>13.405797101449201</v>
      </c>
      <c r="N121" s="1">
        <v>24.8091603053435</v>
      </c>
      <c r="O121" s="1">
        <v>16.5322580645161</v>
      </c>
      <c r="P121" s="1">
        <v>20.085470085470099</v>
      </c>
      <c r="Q121" s="1">
        <v>22.815533980582501</v>
      </c>
      <c r="R121" s="1">
        <v>22.289156626505999</v>
      </c>
      <c r="S121" s="1">
        <v>35.616438356164302</v>
      </c>
      <c r="T121" s="1">
        <v>35.616438356164302</v>
      </c>
      <c r="U121" s="1">
        <v>40</v>
      </c>
      <c r="V121" s="1">
        <v>21.551724137931</v>
      </c>
      <c r="W121" s="1">
        <v>24.477611940298502</v>
      </c>
      <c r="X121" s="1">
        <v>25.5555555555555</v>
      </c>
      <c r="Y121" s="1">
        <v>24.3295019157088</v>
      </c>
      <c r="Z121" s="1">
        <v>16.352201257861601</v>
      </c>
      <c r="AA121" s="1">
        <v>18.367346938775501</v>
      </c>
      <c r="AB121" s="1">
        <v>15.5797101449275</v>
      </c>
      <c r="AC121" s="1">
        <v>18.7022900763358</v>
      </c>
      <c r="AD121" s="1">
        <v>20.967741935483801</v>
      </c>
      <c r="AE121" s="1">
        <v>23.9316239316239</v>
      </c>
      <c r="AF121" s="1">
        <v>22.330097087378601</v>
      </c>
      <c r="AG121" s="1">
        <v>25.3012048192771</v>
      </c>
      <c r="AH121" s="1">
        <v>32.191780821917803</v>
      </c>
      <c r="AI121" s="1">
        <v>32.191780821917803</v>
      </c>
      <c r="AJ121" s="1">
        <v>36.6666666666666</v>
      </c>
      <c r="AK121" s="1">
        <v>72.413793103448199</v>
      </c>
      <c r="AL121" s="1">
        <v>75.820895522388099</v>
      </c>
      <c r="AM121" s="1">
        <v>78.095238095238102</v>
      </c>
      <c r="AN121" s="1">
        <v>76.628352490421406</v>
      </c>
      <c r="AO121" s="1">
        <v>68.867924528301799</v>
      </c>
      <c r="AP121" s="1">
        <v>68.027210884353707</v>
      </c>
      <c r="AQ121" s="1">
        <v>65.579710144927503</v>
      </c>
      <c r="AR121" s="1">
        <v>68.320610687022906</v>
      </c>
      <c r="AS121" s="1">
        <v>33.870967741935402</v>
      </c>
      <c r="AT121" s="1">
        <v>34.615384615384599</v>
      </c>
      <c r="AU121" s="1">
        <v>86.407766990291194</v>
      </c>
      <c r="AV121" s="1">
        <v>46.385542168674696</v>
      </c>
      <c r="AW121" s="1">
        <v>50</v>
      </c>
      <c r="AX121" s="1">
        <v>50</v>
      </c>
      <c r="AY121" s="1">
        <v>50</v>
      </c>
      <c r="AZ121" s="1">
        <v>76.005747126436702</v>
      </c>
      <c r="BA121" s="1">
        <v>84.029850746268593</v>
      </c>
      <c r="BB121" s="1">
        <v>89.365079365079296</v>
      </c>
      <c r="BC121" s="1">
        <v>84.482758620689594</v>
      </c>
      <c r="BD121" s="1">
        <v>68.238993710691801</v>
      </c>
      <c r="BE121" s="1">
        <v>75.170068027210803</v>
      </c>
      <c r="BF121" s="1">
        <v>73.5507246376811</v>
      </c>
      <c r="BG121" s="1">
        <v>74.427480916030504</v>
      </c>
      <c r="BH121" s="1">
        <v>82.661290322580598</v>
      </c>
      <c r="BI121" s="1">
        <v>80.769230769230703</v>
      </c>
      <c r="BJ121" s="1">
        <v>81.067961165048501</v>
      </c>
      <c r="BK121" s="1">
        <v>84.939759036144494</v>
      </c>
      <c r="BL121" s="1">
        <v>93.835616438356098</v>
      </c>
      <c r="BM121" s="1">
        <v>56.164383561643803</v>
      </c>
      <c r="BN121" s="1">
        <v>47.5</v>
      </c>
      <c r="BO121" s="1">
        <v>37.643678160919499</v>
      </c>
      <c r="BP121" s="1">
        <v>40.746268656716403</v>
      </c>
      <c r="BQ121" s="1">
        <v>42.2222222222222</v>
      </c>
      <c r="BR121" s="1">
        <v>43.295019157088099</v>
      </c>
      <c r="BS121" s="1">
        <v>41.823899371069103</v>
      </c>
      <c r="BT121" s="1">
        <v>44.557823129251702</v>
      </c>
      <c r="BU121" s="1">
        <v>44.927536231884098</v>
      </c>
      <c r="BV121" s="1">
        <v>46.564885496183201</v>
      </c>
      <c r="BW121" s="1">
        <v>47.177419354838698</v>
      </c>
      <c r="BX121" s="1">
        <v>47.8632478632478</v>
      </c>
      <c r="BY121" s="1">
        <v>47.572815533980503</v>
      </c>
      <c r="BZ121" s="1">
        <v>46.987951807228903</v>
      </c>
      <c r="CA121" s="1">
        <v>49.315068493150598</v>
      </c>
      <c r="CB121" s="1">
        <v>49.315068493150598</v>
      </c>
      <c r="CC121" s="1">
        <v>50</v>
      </c>
      <c r="CD121" s="1">
        <v>90.660919540229798</v>
      </c>
      <c r="CE121" s="1">
        <v>80.895522388059703</v>
      </c>
      <c r="CF121" s="1">
        <v>84.126984126984098</v>
      </c>
      <c r="CG121" s="1">
        <v>81.992337164750893</v>
      </c>
      <c r="CH121" s="1">
        <v>78.301886792452805</v>
      </c>
      <c r="CI121" s="1">
        <v>81.632653061224403</v>
      </c>
      <c r="CJ121" s="1">
        <v>81.8840579710144</v>
      </c>
      <c r="CK121" s="1">
        <v>81.679389312977094</v>
      </c>
      <c r="CL121" s="1">
        <v>58.467741935483801</v>
      </c>
      <c r="CM121" s="1">
        <v>61.965811965811902</v>
      </c>
      <c r="CN121" s="1">
        <v>59.223300970873701</v>
      </c>
      <c r="CO121" s="1">
        <v>91.566265060240895</v>
      </c>
      <c r="CP121" s="1">
        <v>77.397260273972606</v>
      </c>
      <c r="CQ121" s="1">
        <v>33.561643835616401</v>
      </c>
      <c r="CR121" s="1">
        <v>14.1666666666666</v>
      </c>
      <c r="CS121" s="1">
        <v>50.718390804597703</v>
      </c>
      <c r="CT121" s="1">
        <v>53.134328358208897</v>
      </c>
      <c r="CU121" s="1">
        <v>56.031746031746003</v>
      </c>
      <c r="CV121" s="1">
        <v>58.620689655172399</v>
      </c>
      <c r="CW121" s="1">
        <v>61.635220125786098</v>
      </c>
      <c r="CX121" s="1">
        <v>65.306122448979494</v>
      </c>
      <c r="CY121" s="1">
        <v>65.579710144927503</v>
      </c>
      <c r="CZ121" s="1">
        <v>67.557251908396907</v>
      </c>
      <c r="DA121" s="1">
        <v>66.129032258064498</v>
      </c>
      <c r="DB121" s="1">
        <v>63.675213675213598</v>
      </c>
      <c r="DC121" s="1">
        <v>65.048543689320297</v>
      </c>
      <c r="DD121" s="1">
        <v>31.927710843373401</v>
      </c>
      <c r="DE121" s="1">
        <v>41.780821917808197</v>
      </c>
      <c r="DF121" s="1">
        <v>43.835616438356098</v>
      </c>
      <c r="DG121" s="1">
        <v>47.5</v>
      </c>
      <c r="DH121" s="1">
        <v>76.326455416359593</v>
      </c>
      <c r="DI121" s="1">
        <v>71.844127332601502</v>
      </c>
      <c r="DJ121" s="1">
        <v>59.744214372716201</v>
      </c>
      <c r="DK121" s="1">
        <v>68.335308056871995</v>
      </c>
      <c r="DL121" s="1">
        <v>36.813186813186803</v>
      </c>
      <c r="DM121" s="1">
        <v>52.127659574468098</v>
      </c>
      <c r="DN121" s="1">
        <v>52.158273381294897</v>
      </c>
      <c r="DO121" s="1">
        <v>61.014344262295097</v>
      </c>
      <c r="DP121" s="1">
        <v>85.273279352226695</v>
      </c>
      <c r="DQ121" s="1">
        <v>95.369406867845996</v>
      </c>
      <c r="DR121" s="1">
        <v>60.902696365767802</v>
      </c>
      <c r="DS121" s="1">
        <v>54.7548291233283</v>
      </c>
      <c r="DT121" s="1">
        <v>46.136363636363598</v>
      </c>
      <c r="DU121" s="1">
        <v>40.440060698027303</v>
      </c>
      <c r="DV121" s="1">
        <v>48.728813559321999</v>
      </c>
      <c r="DW121" s="1">
        <v>39.7383935151068</v>
      </c>
      <c r="DX121" s="1">
        <v>36.791072081961197</v>
      </c>
      <c r="DY121" s="1">
        <v>20.320747056435199</v>
      </c>
      <c r="DZ121" s="1">
        <v>44.757109004739299</v>
      </c>
      <c r="EA121" s="1">
        <v>46.803196803196798</v>
      </c>
      <c r="EB121" s="1">
        <v>46.960486322188402</v>
      </c>
      <c r="EC121" s="1">
        <v>50.822199383350402</v>
      </c>
      <c r="ED121" s="1">
        <v>54.866803278688501</v>
      </c>
      <c r="EE121" s="1">
        <v>38.1072874493927</v>
      </c>
      <c r="EF121" s="1">
        <v>47.398543184183097</v>
      </c>
      <c r="EG121" s="1">
        <v>89.566236811254399</v>
      </c>
      <c r="EH121" s="1">
        <v>91.010401188707206</v>
      </c>
      <c r="EI121" s="1">
        <v>87.575757575757507</v>
      </c>
      <c r="EJ121" s="1">
        <v>97.496206373292793</v>
      </c>
      <c r="EK121" s="1">
        <v>97.033898305084705</v>
      </c>
      <c r="EL121" s="1">
        <v>77.634487840825301</v>
      </c>
      <c r="EM121" s="1">
        <v>78.887669227954603</v>
      </c>
      <c r="EN121" s="1">
        <v>78.177019894437606</v>
      </c>
      <c r="EO121" s="1">
        <v>30.924170616113699</v>
      </c>
      <c r="EP121" s="1">
        <v>22.0779220779221</v>
      </c>
      <c r="EQ121" s="1">
        <v>21.681864235055698</v>
      </c>
      <c r="ER121" s="1">
        <v>21.891058581706101</v>
      </c>
      <c r="ES121" s="1">
        <v>25.819672131147499</v>
      </c>
      <c r="ET121" s="1">
        <v>16.8522267206477</v>
      </c>
      <c r="EU121" s="1">
        <v>28.876170655567101</v>
      </c>
      <c r="EV121" s="1">
        <v>38.628370457209797</v>
      </c>
      <c r="EW121" s="1">
        <v>18.4992570579494</v>
      </c>
      <c r="EX121" s="1">
        <v>38.939393939393902</v>
      </c>
      <c r="EY121" s="1">
        <v>40.819423368740502</v>
      </c>
      <c r="EZ121" s="1">
        <v>41.610169491525397</v>
      </c>
    </row>
    <row r="122" spans="1:156" ht="15">
      <c r="A122" s="11" t="s">
        <v>179</v>
      </c>
      <c r="B122" s="1" t="s">
        <v>657</v>
      </c>
      <c r="C122" s="11" t="s">
        <v>614</v>
      </c>
      <c r="D122" s="1">
        <v>41.088576162157899</v>
      </c>
      <c r="E122" s="1">
        <v>53.430696988911897</v>
      </c>
      <c r="F122" s="1">
        <v>0</v>
      </c>
      <c r="G122" s="1">
        <v>26.616915422885501</v>
      </c>
      <c r="H122" s="1">
        <v>9.53488372093023</v>
      </c>
      <c r="I122" s="1">
        <v>9.5360824742268004</v>
      </c>
      <c r="J122" s="1">
        <v>9.5108695652173907</v>
      </c>
      <c r="K122" s="1">
        <v>10.784313725490099</v>
      </c>
      <c r="L122" s="1">
        <v>48.245614035087698</v>
      </c>
      <c r="M122" s="1">
        <v>92.056074766355096</v>
      </c>
      <c r="N122" s="1">
        <v>95.631067961165002</v>
      </c>
      <c r="O122" s="1">
        <v>98.4375</v>
      </c>
      <c r="P122" s="1">
        <v>89.560439560439505</v>
      </c>
      <c r="Q122" s="1">
        <v>89.634146341463406</v>
      </c>
      <c r="R122" s="1">
        <v>63.571428571428498</v>
      </c>
      <c r="S122" s="1">
        <v>50</v>
      </c>
      <c r="T122" s="1">
        <v>73.214285714285694</v>
      </c>
      <c r="U122" s="1">
        <v>33.3333333333333</v>
      </c>
      <c r="V122" s="1">
        <v>71.641791044776099</v>
      </c>
      <c r="W122" s="1">
        <v>75.348837209302303</v>
      </c>
      <c r="X122" s="1">
        <v>77.835051546391696</v>
      </c>
      <c r="Y122" s="1">
        <v>84.510869565217405</v>
      </c>
      <c r="Z122" s="1">
        <v>92.483660130718903</v>
      </c>
      <c r="AA122" s="1">
        <v>72.368421052631504</v>
      </c>
      <c r="AB122" s="1">
        <v>90.186915887850404</v>
      </c>
      <c r="AC122" s="1">
        <v>94.660194174757194</v>
      </c>
      <c r="AD122" s="1">
        <v>91.1458333333333</v>
      </c>
      <c r="AE122" s="1">
        <v>84.065934065934101</v>
      </c>
      <c r="AF122" s="1">
        <v>83.536585365853597</v>
      </c>
      <c r="AG122" s="1">
        <v>29.285714285714199</v>
      </c>
      <c r="AH122" s="1">
        <v>26.271186440677901</v>
      </c>
      <c r="AI122" s="1">
        <v>0.89285714285714202</v>
      </c>
      <c r="AJ122" s="1">
        <v>29.629629629629601</v>
      </c>
      <c r="AK122" s="1">
        <v>43.034825870646699</v>
      </c>
      <c r="AL122" s="1">
        <v>43.023255813953398</v>
      </c>
      <c r="AM122" s="1">
        <v>43.556701030927798</v>
      </c>
      <c r="AN122" s="1">
        <v>43.478260869565197</v>
      </c>
      <c r="AO122" s="1">
        <v>42.810457516339802</v>
      </c>
      <c r="AP122" s="1">
        <v>40.350877192982402</v>
      </c>
      <c r="AQ122" s="1">
        <v>40.654205607476598</v>
      </c>
      <c r="AR122" s="1">
        <v>41.7475728155339</v>
      </c>
      <c r="AS122" s="1">
        <v>42.1875</v>
      </c>
      <c r="AT122" s="1">
        <v>41.758241758241702</v>
      </c>
      <c r="AU122" s="1">
        <v>42.0731707317073</v>
      </c>
      <c r="AV122" s="1">
        <v>41.428571428571402</v>
      </c>
      <c r="AW122" s="1">
        <v>45.762711864406697</v>
      </c>
      <c r="AX122" s="1">
        <v>49.107142857142797</v>
      </c>
      <c r="AY122" s="1">
        <v>50</v>
      </c>
      <c r="AZ122" s="1">
        <v>65.920398009950205</v>
      </c>
      <c r="BA122" s="1">
        <v>43.023255813953398</v>
      </c>
      <c r="BB122" s="1">
        <v>60.567010309278302</v>
      </c>
      <c r="BC122" s="1">
        <v>49.728260869565197</v>
      </c>
      <c r="BD122" s="1">
        <v>55.8823529411764</v>
      </c>
      <c r="BE122" s="1">
        <v>44.298245614035103</v>
      </c>
      <c r="BF122" s="1">
        <v>69.626168224299093</v>
      </c>
      <c r="BG122" s="1">
        <v>56.796116504854297</v>
      </c>
      <c r="BH122" s="1">
        <v>49.4791666666666</v>
      </c>
      <c r="BI122" s="1">
        <v>36.813186813186803</v>
      </c>
      <c r="BJ122" s="1">
        <v>44.512195121951201</v>
      </c>
      <c r="BK122" s="1">
        <v>27.857142857142801</v>
      </c>
      <c r="BL122" s="1">
        <v>14.4067796610169</v>
      </c>
      <c r="BM122" s="1">
        <v>25.8928571428571</v>
      </c>
      <c r="BN122" s="1">
        <v>26.851851851851801</v>
      </c>
      <c r="BO122" s="1">
        <v>85.074626865671604</v>
      </c>
      <c r="BP122" s="1">
        <v>77.209302325581405</v>
      </c>
      <c r="BQ122" s="1">
        <v>80.154639175257699</v>
      </c>
      <c r="BR122" s="1">
        <v>82.608695652173907</v>
      </c>
      <c r="BS122" s="1">
        <v>65.032679738562095</v>
      </c>
      <c r="BT122" s="1">
        <v>60.087719298245602</v>
      </c>
      <c r="BU122" s="1">
        <v>64.018691588785003</v>
      </c>
      <c r="BV122" s="1">
        <v>63.106796116504803</v>
      </c>
      <c r="BW122" s="1">
        <v>68.75</v>
      </c>
      <c r="BX122" s="1">
        <v>74.175824175824104</v>
      </c>
      <c r="BY122" s="1">
        <v>75.609756097560904</v>
      </c>
      <c r="BZ122" s="1">
        <v>35</v>
      </c>
      <c r="CA122" s="1">
        <v>36.440677966101603</v>
      </c>
      <c r="CB122" s="1">
        <v>43.75</v>
      </c>
      <c r="CC122" s="1">
        <v>45.370370370370303</v>
      </c>
      <c r="CD122" s="1">
        <v>73.631840796019901</v>
      </c>
      <c r="CE122" s="1">
        <v>73.953488372093005</v>
      </c>
      <c r="CF122" s="1">
        <v>72.680412371133997</v>
      </c>
      <c r="CG122" s="1">
        <v>72.554347826086897</v>
      </c>
      <c r="CH122" s="1">
        <v>72.549019607843107</v>
      </c>
      <c r="CI122" s="1">
        <v>84.649122807017505</v>
      </c>
      <c r="CJ122" s="1">
        <v>86.448598130841106</v>
      </c>
      <c r="CK122" s="1">
        <v>85.922330097087297</v>
      </c>
      <c r="CL122" s="1">
        <v>68.2291666666666</v>
      </c>
      <c r="CM122" s="1">
        <v>77.472527472527403</v>
      </c>
      <c r="CN122" s="1">
        <v>98.170731707317103</v>
      </c>
      <c r="CO122" s="1">
        <v>92.142857142857096</v>
      </c>
      <c r="CP122" s="1">
        <v>83.898305084745701</v>
      </c>
      <c r="CQ122" s="1">
        <v>94.642857142857096</v>
      </c>
      <c r="CR122" s="1">
        <v>78.703703703703695</v>
      </c>
      <c r="CS122" s="1">
        <v>92.039800995024805</v>
      </c>
      <c r="CT122" s="1">
        <v>92.325581395348806</v>
      </c>
      <c r="CU122" s="1">
        <v>80.927835051546296</v>
      </c>
      <c r="CV122" s="1">
        <v>80.163043478260803</v>
      </c>
      <c r="CW122" s="1">
        <v>78.431372549019599</v>
      </c>
      <c r="CX122" s="1">
        <v>76.754385964912203</v>
      </c>
      <c r="CY122" s="1">
        <v>75.700934579439206</v>
      </c>
      <c r="CZ122" s="1">
        <v>77.669902912621296</v>
      </c>
      <c r="DA122" s="1">
        <v>79.6875</v>
      </c>
      <c r="DB122" s="1">
        <v>80.769230769230703</v>
      </c>
      <c r="DC122" s="1">
        <v>76.219512195121894</v>
      </c>
      <c r="DD122" s="1">
        <v>77.857142857142804</v>
      </c>
      <c r="DE122" s="1">
        <v>83.898305084745701</v>
      </c>
      <c r="DF122" s="1">
        <v>31.25</v>
      </c>
      <c r="DG122" s="1">
        <v>91.6666666666666</v>
      </c>
      <c r="DH122" s="1">
        <v>79.23828125</v>
      </c>
      <c r="DI122" s="1">
        <v>74.852616064848903</v>
      </c>
      <c r="DJ122" s="1">
        <v>91.273326015367701</v>
      </c>
      <c r="DK122" s="1">
        <v>80.369468128298806</v>
      </c>
      <c r="DL122" s="1">
        <v>77.043838862559198</v>
      </c>
      <c r="DM122" s="1">
        <v>46.003996003996001</v>
      </c>
      <c r="DN122" s="1">
        <v>61.955420466058698</v>
      </c>
      <c r="DO122" s="1">
        <v>61.408016443987599</v>
      </c>
      <c r="DP122" s="1">
        <v>64.293032786885206</v>
      </c>
      <c r="DQ122" s="1">
        <v>59.058704453441202</v>
      </c>
      <c r="DR122" s="1">
        <v>40.218522372528597</v>
      </c>
      <c r="DS122" s="1">
        <v>35.697538100820601</v>
      </c>
      <c r="DT122" s="1">
        <v>12.109955423476899</v>
      </c>
      <c r="DU122" s="1">
        <v>45.378787878787797</v>
      </c>
      <c r="DV122" s="1">
        <v>15.402124430955899</v>
      </c>
      <c r="DW122" s="1">
        <v>9.23828125</v>
      </c>
      <c r="DX122" s="1">
        <v>10.114222549742101</v>
      </c>
      <c r="DY122" s="1">
        <v>11.031833150384101</v>
      </c>
      <c r="DZ122" s="1">
        <v>6.8412505075111598</v>
      </c>
      <c r="EA122" s="1">
        <v>9.9822274881516506</v>
      </c>
      <c r="EB122" s="1">
        <v>5.9440559440559397</v>
      </c>
      <c r="EC122" s="1">
        <v>2.9888551165146899</v>
      </c>
      <c r="ED122" s="1">
        <v>3.7512846865364802</v>
      </c>
      <c r="EE122" s="1">
        <v>4.6618852459016402</v>
      </c>
      <c r="EF122" s="1">
        <v>2.5809716599190198</v>
      </c>
      <c r="EG122" s="1">
        <v>5.9833506763787696</v>
      </c>
      <c r="EH122" s="1">
        <v>14.947245017584899</v>
      </c>
      <c r="EI122" s="1">
        <v>28.008915304606202</v>
      </c>
      <c r="EJ122" s="1">
        <v>37.348484848484802</v>
      </c>
      <c r="EK122" s="1">
        <v>70.940819423368694</v>
      </c>
      <c r="EL122" s="1">
        <v>34.8828125</v>
      </c>
      <c r="EM122" s="1">
        <v>35.519528371407503</v>
      </c>
      <c r="EN122" s="1">
        <v>36.2056348335162</v>
      </c>
      <c r="EO122" s="1">
        <v>35.749086479902502</v>
      </c>
      <c r="EP122" s="1">
        <v>64.810426540284297</v>
      </c>
      <c r="EQ122" s="1">
        <v>64.185814185814095</v>
      </c>
      <c r="ER122" s="1">
        <v>65.045592705167095</v>
      </c>
      <c r="ES122" s="1">
        <v>50.770811921891003</v>
      </c>
      <c r="ET122" s="1">
        <v>57.4282786885245</v>
      </c>
      <c r="EU122" s="1">
        <v>76.720647773279296</v>
      </c>
      <c r="EV122" s="1">
        <v>77.263267429760603</v>
      </c>
      <c r="EW122" s="1">
        <v>74.736225087924893</v>
      </c>
      <c r="EX122" s="1">
        <v>65.824665676077203</v>
      </c>
      <c r="EY122" s="1">
        <v>83.030303030303003</v>
      </c>
      <c r="EZ122" s="1">
        <v>84.977238239757199</v>
      </c>
    </row>
    <row r="123" spans="1:156" ht="15">
      <c r="A123" s="11" t="s">
        <v>181</v>
      </c>
      <c r="B123" s="1" t="s">
        <v>658</v>
      </c>
      <c r="C123" s="11" t="s">
        <v>543</v>
      </c>
      <c r="D123" s="1">
        <v>74.312759843000606</v>
      </c>
      <c r="E123" s="1">
        <v>71.615321682145293</v>
      </c>
      <c r="F123" s="1">
        <v>0</v>
      </c>
      <c r="G123" s="1">
        <v>98.128342245989302</v>
      </c>
      <c r="H123" s="1">
        <v>99.157303370786494</v>
      </c>
      <c r="I123" s="1">
        <v>99.704142011834307</v>
      </c>
      <c r="J123" s="1">
        <v>99.019607843137194</v>
      </c>
      <c r="K123" s="1">
        <v>98.846153846153797</v>
      </c>
      <c r="L123" s="1">
        <v>94.758064516128997</v>
      </c>
      <c r="M123" s="1">
        <v>88.75</v>
      </c>
      <c r="N123" s="1">
        <v>88.934426229508205</v>
      </c>
      <c r="O123" s="1">
        <v>99.606299212598401</v>
      </c>
      <c r="P123" s="1">
        <v>98.598130841121502</v>
      </c>
      <c r="Q123" s="1">
        <v>98.404255319148902</v>
      </c>
      <c r="R123" s="1">
        <v>99.242424242424207</v>
      </c>
      <c r="S123" s="1">
        <v>65.8333333333333</v>
      </c>
      <c r="T123" s="1">
        <v>27.118644067796598</v>
      </c>
      <c r="U123" s="1">
        <v>8.3333333333333304</v>
      </c>
      <c r="V123" s="1">
        <v>92.780748663101605</v>
      </c>
      <c r="W123" s="1">
        <v>93.539325842696599</v>
      </c>
      <c r="X123" s="1">
        <v>90.828402366863898</v>
      </c>
      <c r="Y123" s="1">
        <v>81.372549019607803</v>
      </c>
      <c r="Z123" s="1">
        <v>45</v>
      </c>
      <c r="AA123" s="1">
        <v>36.693548387096698</v>
      </c>
      <c r="AB123" s="1">
        <v>47.5</v>
      </c>
      <c r="AC123" s="1">
        <v>53.688524590163901</v>
      </c>
      <c r="AD123" s="1">
        <v>47.637795275590499</v>
      </c>
      <c r="AE123" s="1">
        <v>51.869158878504599</v>
      </c>
      <c r="AF123" s="1">
        <v>48.404255319148902</v>
      </c>
      <c r="AG123" s="1">
        <v>55.303030303030297</v>
      </c>
      <c r="AH123" s="1">
        <v>29.1666666666666</v>
      </c>
      <c r="AI123" s="1">
        <v>14.4067796610169</v>
      </c>
      <c r="AJ123" s="1">
        <v>16.6666666666666</v>
      </c>
      <c r="AK123" s="1">
        <v>52.673796791443799</v>
      </c>
      <c r="AL123" s="1">
        <v>39.044943820224702</v>
      </c>
      <c r="AM123" s="1">
        <v>46.449704142011797</v>
      </c>
      <c r="AN123" s="1">
        <v>53.921568627450903</v>
      </c>
      <c r="AO123" s="1">
        <v>41.923076923076898</v>
      </c>
      <c r="AP123" s="1">
        <v>44.758064516128997</v>
      </c>
      <c r="AQ123" s="1">
        <v>69.5833333333333</v>
      </c>
      <c r="AR123" s="1">
        <v>77.868852459016296</v>
      </c>
      <c r="AS123" s="1">
        <v>83.858267716535394</v>
      </c>
      <c r="AT123" s="1">
        <v>85.514018691588703</v>
      </c>
      <c r="AU123" s="1">
        <v>53.723404255319103</v>
      </c>
      <c r="AV123" s="1">
        <v>31.060606060606101</v>
      </c>
      <c r="AW123" s="1">
        <v>50</v>
      </c>
      <c r="AX123" s="1">
        <v>50</v>
      </c>
      <c r="AY123" s="1">
        <v>50</v>
      </c>
      <c r="AZ123" s="1">
        <v>30.748663101604201</v>
      </c>
      <c r="BA123" s="1">
        <v>23.876404494382001</v>
      </c>
      <c r="BB123" s="1">
        <v>67.751479289940804</v>
      </c>
      <c r="BC123" s="1">
        <v>46.078431372548998</v>
      </c>
      <c r="BD123" s="1">
        <v>63.461538461538403</v>
      </c>
      <c r="BE123" s="1">
        <v>47.177419354838698</v>
      </c>
      <c r="BF123" s="1">
        <v>32.9166666666666</v>
      </c>
      <c r="BG123" s="1">
        <v>37.2950819672131</v>
      </c>
      <c r="BH123" s="1">
        <v>31.1023622047244</v>
      </c>
      <c r="BI123" s="1">
        <v>42.523364485981297</v>
      </c>
      <c r="BJ123" s="1">
        <v>63.297872340425499</v>
      </c>
      <c r="BK123" s="1">
        <v>73.484848484848399</v>
      </c>
      <c r="BL123" s="1">
        <v>30.8333333333333</v>
      </c>
      <c r="BM123" s="1">
        <v>19.491525423728799</v>
      </c>
      <c r="BN123" s="1">
        <v>23.9583333333333</v>
      </c>
      <c r="BO123" s="1">
        <v>18.181818181818102</v>
      </c>
      <c r="BP123" s="1">
        <v>24.157303370786501</v>
      </c>
      <c r="BQ123" s="1">
        <v>26.331360946745502</v>
      </c>
      <c r="BR123" s="1">
        <v>28.1045751633986</v>
      </c>
      <c r="BS123" s="1">
        <v>26.923076923076898</v>
      </c>
      <c r="BT123" s="1">
        <v>27.419354838709602</v>
      </c>
      <c r="BU123" s="1">
        <v>27.0833333333333</v>
      </c>
      <c r="BV123" s="1">
        <v>28.278688524590098</v>
      </c>
      <c r="BW123" s="1">
        <v>29.9212598425196</v>
      </c>
      <c r="BX123" s="1">
        <v>34.5794392523364</v>
      </c>
      <c r="BY123" s="1">
        <v>33.510638297872298</v>
      </c>
      <c r="BZ123" s="1">
        <v>34.848484848484802</v>
      </c>
      <c r="CA123" s="1">
        <v>40</v>
      </c>
      <c r="CB123" s="1">
        <v>44.067796610169403</v>
      </c>
      <c r="CC123" s="1">
        <v>45.8333333333333</v>
      </c>
      <c r="CD123" s="1">
        <v>81.550802139037401</v>
      </c>
      <c r="CE123" s="1">
        <v>86.516853932584198</v>
      </c>
      <c r="CF123" s="1">
        <v>84.911242603550306</v>
      </c>
      <c r="CG123" s="1">
        <v>89.215686274509807</v>
      </c>
      <c r="CH123" s="1">
        <v>55</v>
      </c>
      <c r="CI123" s="1">
        <v>55.241935483870897</v>
      </c>
      <c r="CJ123" s="1">
        <v>63.3333333333333</v>
      </c>
      <c r="CK123" s="1">
        <v>45.491803278688501</v>
      </c>
      <c r="CL123" s="1">
        <v>64.173228346456597</v>
      </c>
      <c r="CM123" s="1">
        <v>58.411214953270999</v>
      </c>
      <c r="CN123" s="1">
        <v>77.127659574468098</v>
      </c>
      <c r="CO123" s="1">
        <v>68.939393939393895</v>
      </c>
      <c r="CP123" s="1">
        <v>86.6666666666666</v>
      </c>
      <c r="CQ123" s="1">
        <v>11.016949152542299</v>
      </c>
      <c r="CR123" s="1">
        <v>11.4583333333333</v>
      </c>
      <c r="CS123" s="1">
        <v>92.780748663101605</v>
      </c>
      <c r="CT123" s="1">
        <v>92.977528089887599</v>
      </c>
      <c r="CU123" s="1">
        <v>93.491124260354994</v>
      </c>
      <c r="CV123" s="1">
        <v>91.176470588235205</v>
      </c>
      <c r="CW123" s="1">
        <v>88.846153846153797</v>
      </c>
      <c r="CX123" s="1">
        <v>82.661290322580598</v>
      </c>
      <c r="CY123" s="1">
        <v>81.25</v>
      </c>
      <c r="CZ123" s="1">
        <v>79.098360655737693</v>
      </c>
      <c r="DA123" s="1">
        <v>83.464566929133795</v>
      </c>
      <c r="DB123" s="1">
        <v>85.514018691588703</v>
      </c>
      <c r="DC123" s="1">
        <v>87.7659574468085</v>
      </c>
      <c r="DD123" s="1">
        <v>67.424242424242394</v>
      </c>
      <c r="DE123" s="1">
        <v>72.5</v>
      </c>
      <c r="DF123" s="1">
        <v>36.440677966101603</v>
      </c>
      <c r="DG123" s="1">
        <v>34.375</v>
      </c>
      <c r="DH123" s="1">
        <v>98.728813559322006</v>
      </c>
      <c r="DI123" s="1">
        <v>92.846688620563398</v>
      </c>
      <c r="DJ123" s="1">
        <v>74.604141291108405</v>
      </c>
      <c r="DK123" s="1">
        <v>87.174170616113699</v>
      </c>
      <c r="DL123" s="1">
        <v>84.865134865134806</v>
      </c>
      <c r="DM123" s="1">
        <v>92.654508611955407</v>
      </c>
      <c r="DN123" s="1">
        <v>90.493319630010205</v>
      </c>
      <c r="DO123" s="1">
        <v>58.247950819672099</v>
      </c>
      <c r="DP123" s="1">
        <v>62.1963562753036</v>
      </c>
      <c r="DQ123" s="1">
        <v>74.349635796045703</v>
      </c>
      <c r="DR123" s="1">
        <v>80.949589683470094</v>
      </c>
      <c r="DS123" s="1">
        <v>63.3729569093611</v>
      </c>
      <c r="DT123" s="1">
        <v>57.196969696969703</v>
      </c>
      <c r="DU123" s="1">
        <v>67.905918057663101</v>
      </c>
      <c r="DV123" s="1">
        <v>62.457627118644098</v>
      </c>
      <c r="DW123" s="1">
        <v>68.736182756079501</v>
      </c>
      <c r="DX123" s="1">
        <v>66.794731064763894</v>
      </c>
      <c r="DY123" s="1">
        <v>78.217620787657296</v>
      </c>
      <c r="DZ123" s="1">
        <v>81.486966824644497</v>
      </c>
      <c r="EA123" s="1">
        <v>85.164835164835097</v>
      </c>
      <c r="EB123" s="1">
        <v>91.438703140830796</v>
      </c>
      <c r="EC123" s="1">
        <v>91.007194244604307</v>
      </c>
      <c r="ED123" s="1">
        <v>91.956967213114694</v>
      </c>
      <c r="EE123" s="1">
        <v>75.4554655870445</v>
      </c>
      <c r="EF123" s="1">
        <v>95.681581685744007</v>
      </c>
      <c r="EG123" s="1">
        <v>47.245017584994102</v>
      </c>
      <c r="EH123" s="1">
        <v>56.612184249628498</v>
      </c>
      <c r="EI123" s="1">
        <v>52.424242424242401</v>
      </c>
      <c r="EJ123" s="1">
        <v>74.2033383915022</v>
      </c>
      <c r="EK123" s="1">
        <v>33.4745762711864</v>
      </c>
      <c r="EL123" s="1">
        <v>93.570375829034603</v>
      </c>
      <c r="EM123" s="1">
        <v>99.524332235638397</v>
      </c>
      <c r="EN123" s="1">
        <v>94.904587900933805</v>
      </c>
      <c r="EO123" s="1">
        <v>93.246445497630305</v>
      </c>
      <c r="EP123" s="1">
        <v>90.909090909090907</v>
      </c>
      <c r="EQ123" s="1">
        <v>90.2228976697061</v>
      </c>
      <c r="ER123" s="1">
        <v>98.972250770811897</v>
      </c>
      <c r="ES123" s="1">
        <v>99.077868852459005</v>
      </c>
      <c r="ET123" s="1">
        <v>87.398785425101195</v>
      </c>
      <c r="EU123" s="1">
        <v>89.281997918834506</v>
      </c>
      <c r="EV123" s="1">
        <v>97.069167643610697</v>
      </c>
      <c r="EW123" s="1">
        <v>95.765230312035598</v>
      </c>
      <c r="EX123" s="1">
        <v>83.030303030303003</v>
      </c>
      <c r="EY123" s="1">
        <v>84.977238239757199</v>
      </c>
      <c r="EZ123" s="1">
        <v>87.966101694915196</v>
      </c>
    </row>
    <row r="124" spans="1:156" ht="15">
      <c r="A124" s="11" t="s">
        <v>182</v>
      </c>
      <c r="B124" s="1" t="s">
        <v>659</v>
      </c>
      <c r="C124" s="11" t="s">
        <v>543</v>
      </c>
      <c r="D124" s="1">
        <v>32.514802676949301</v>
      </c>
      <c r="E124" s="1">
        <v>38.699275295288103</v>
      </c>
      <c r="F124" s="1">
        <v>0</v>
      </c>
      <c r="G124" s="1">
        <v>90.641711229946495</v>
      </c>
      <c r="H124" s="1">
        <v>94.662921348314597</v>
      </c>
      <c r="I124" s="1">
        <v>92.6035502958579</v>
      </c>
      <c r="J124" s="1">
        <v>91.830065359477103</v>
      </c>
      <c r="K124" s="1">
        <v>94.230769230769198</v>
      </c>
      <c r="L124" s="1">
        <v>93.145161290322505</v>
      </c>
      <c r="M124" s="1">
        <v>89.5833333333333</v>
      </c>
      <c r="N124" s="1">
        <v>84.836065573770398</v>
      </c>
      <c r="O124" s="1">
        <v>61.023622047244103</v>
      </c>
      <c r="P124" s="1">
        <v>45.327102803738299</v>
      </c>
      <c r="Q124" s="1">
        <v>42.021276595744602</v>
      </c>
      <c r="R124" s="1">
        <v>37.121212121212103</v>
      </c>
      <c r="S124" s="1">
        <v>52.5</v>
      </c>
      <c r="T124" s="1">
        <v>27.118644067796598</v>
      </c>
      <c r="U124" s="1">
        <v>71.875</v>
      </c>
      <c r="V124" s="1">
        <v>63.3689839572192</v>
      </c>
      <c r="W124" s="1">
        <v>64.325842696629195</v>
      </c>
      <c r="X124" s="1">
        <v>66.568047337278102</v>
      </c>
      <c r="Y124" s="1">
        <v>62.418300653594699</v>
      </c>
      <c r="Z124" s="1">
        <v>76.538461538461505</v>
      </c>
      <c r="AA124" s="1">
        <v>81.048387096774107</v>
      </c>
      <c r="AB124" s="1">
        <v>77.9166666666666</v>
      </c>
      <c r="AC124" s="1">
        <v>72.540983606557305</v>
      </c>
      <c r="AD124" s="1">
        <v>68.8976377952755</v>
      </c>
      <c r="AE124" s="1">
        <v>77.102803738317704</v>
      </c>
      <c r="AF124" s="1">
        <v>63.297872340425499</v>
      </c>
      <c r="AG124" s="1">
        <v>87.878787878787804</v>
      </c>
      <c r="AH124" s="1">
        <v>94.1666666666666</v>
      </c>
      <c r="AI124" s="1">
        <v>44.067796610169403</v>
      </c>
      <c r="AJ124" s="1">
        <v>44.7916666666666</v>
      </c>
      <c r="AK124" s="1">
        <v>20.588235294117599</v>
      </c>
      <c r="AL124" s="1">
        <v>41.292134831460601</v>
      </c>
      <c r="AM124" s="1">
        <v>54.733727810650798</v>
      </c>
      <c r="AN124" s="1">
        <v>59.150326797385603</v>
      </c>
      <c r="AO124" s="1">
        <v>65</v>
      </c>
      <c r="AP124" s="1">
        <v>70.564516129032199</v>
      </c>
      <c r="AQ124" s="1">
        <v>74.5833333333333</v>
      </c>
      <c r="AR124" s="1">
        <v>82.377049180327802</v>
      </c>
      <c r="AS124" s="1">
        <v>87.7952755905511</v>
      </c>
      <c r="AT124" s="1">
        <v>86.448598130841106</v>
      </c>
      <c r="AU124" s="1">
        <v>96.808510638297804</v>
      </c>
      <c r="AV124" s="1">
        <v>31.060606060606101</v>
      </c>
      <c r="AW124" s="1">
        <v>50</v>
      </c>
      <c r="AX124" s="1">
        <v>50</v>
      </c>
      <c r="AY124" s="1">
        <v>50</v>
      </c>
      <c r="AZ124" s="1">
        <v>41.443850267379602</v>
      </c>
      <c r="BA124" s="1">
        <v>55.898876404494303</v>
      </c>
      <c r="BB124" s="1">
        <v>37.573964497041402</v>
      </c>
      <c r="BC124" s="1">
        <v>42.810457516339802</v>
      </c>
      <c r="BD124" s="1">
        <v>65.769230769230703</v>
      </c>
      <c r="BE124" s="1">
        <v>51.209677419354797</v>
      </c>
      <c r="BF124" s="1">
        <v>62.0833333333333</v>
      </c>
      <c r="BG124" s="1">
        <v>47.131147540983598</v>
      </c>
      <c r="BH124" s="1">
        <v>43.7007874015748</v>
      </c>
      <c r="BI124" s="1">
        <v>58.411214953270999</v>
      </c>
      <c r="BJ124" s="1">
        <v>36.702127659574401</v>
      </c>
      <c r="BK124" s="1">
        <v>44.696969696969603</v>
      </c>
      <c r="BL124" s="1">
        <v>84.1666666666666</v>
      </c>
      <c r="BM124" s="1">
        <v>9.3220338983050794</v>
      </c>
      <c r="BN124" s="1">
        <v>61.4583333333333</v>
      </c>
      <c r="BO124" s="1">
        <v>63.101604278074802</v>
      </c>
      <c r="BP124" s="1">
        <v>73.595505617977494</v>
      </c>
      <c r="BQ124" s="1">
        <v>77.514792899408206</v>
      </c>
      <c r="BR124" s="1">
        <v>80.718954248366003</v>
      </c>
      <c r="BS124" s="1">
        <v>81.538461538461505</v>
      </c>
      <c r="BT124" s="1">
        <v>81.048387096774107</v>
      </c>
      <c r="BU124" s="1">
        <v>73.75</v>
      </c>
      <c r="BV124" s="1">
        <v>75.819672131147499</v>
      </c>
      <c r="BW124" s="1">
        <v>77.952755905511793</v>
      </c>
      <c r="BX124" s="1">
        <v>82.710280373831694</v>
      </c>
      <c r="BY124" s="1">
        <v>33.510638297872298</v>
      </c>
      <c r="BZ124" s="1">
        <v>34.848484848484802</v>
      </c>
      <c r="CA124" s="1">
        <v>40</v>
      </c>
      <c r="CB124" s="1">
        <v>44.067796610169403</v>
      </c>
      <c r="CC124" s="1">
        <v>45.8333333333333</v>
      </c>
      <c r="CD124" s="1">
        <v>89.572192513368904</v>
      </c>
      <c r="CE124" s="1">
        <v>91.8539325842696</v>
      </c>
      <c r="CF124" s="1">
        <v>92.011834319526599</v>
      </c>
      <c r="CG124" s="1">
        <v>92.483660130718903</v>
      </c>
      <c r="CH124" s="1">
        <v>74.230769230769198</v>
      </c>
      <c r="CI124" s="1">
        <v>79.838709677419303</v>
      </c>
      <c r="CJ124" s="1">
        <v>78.75</v>
      </c>
      <c r="CK124" s="1">
        <v>78.278688524590095</v>
      </c>
      <c r="CL124" s="1">
        <v>90.157480314960594</v>
      </c>
      <c r="CM124" s="1">
        <v>83.644859813084096</v>
      </c>
      <c r="CN124" s="1">
        <v>96.276595744680805</v>
      </c>
      <c r="CO124" s="1">
        <v>99.242424242424207</v>
      </c>
      <c r="CP124" s="1">
        <v>90.8333333333333</v>
      </c>
      <c r="CQ124" s="1">
        <v>58.4745762711864</v>
      </c>
      <c r="CR124" s="1">
        <v>94.7916666666666</v>
      </c>
      <c r="CS124" s="1">
        <v>35.0267379679144</v>
      </c>
      <c r="CT124" s="1">
        <v>60.393258426966199</v>
      </c>
      <c r="CU124" s="1">
        <v>87.573964497041402</v>
      </c>
      <c r="CV124" s="1">
        <v>93.790849673202601</v>
      </c>
      <c r="CW124" s="1">
        <v>95</v>
      </c>
      <c r="CX124" s="1">
        <v>84.274193548387103</v>
      </c>
      <c r="CY124" s="1">
        <v>81.25</v>
      </c>
      <c r="CZ124" s="1">
        <v>91.8032786885245</v>
      </c>
      <c r="DA124" s="1">
        <v>83.464566929133795</v>
      </c>
      <c r="DB124" s="1">
        <v>85.514018691588703</v>
      </c>
      <c r="DC124" s="1">
        <v>87.7659574468085</v>
      </c>
      <c r="DD124" s="1">
        <v>77.272727272727195</v>
      </c>
      <c r="DE124" s="1">
        <v>72.5</v>
      </c>
      <c r="DF124" s="1">
        <v>36.440677966101603</v>
      </c>
      <c r="DG124" s="1">
        <v>83.3333333333333</v>
      </c>
      <c r="DH124" s="1">
        <v>89.2962417096536</v>
      </c>
      <c r="DI124" s="1">
        <v>95.334796926454402</v>
      </c>
      <c r="DJ124" s="1">
        <v>93.524157531465605</v>
      </c>
      <c r="DK124" s="1">
        <v>86.996445497630305</v>
      </c>
      <c r="DL124" s="1">
        <v>91.058941058941002</v>
      </c>
      <c r="DM124" s="1">
        <v>69.554204660587601</v>
      </c>
      <c r="DN124" s="1">
        <v>40.236382322713197</v>
      </c>
      <c r="DO124" s="1">
        <v>74.846311475409806</v>
      </c>
      <c r="DP124" s="1">
        <v>68.168016194331898</v>
      </c>
      <c r="DQ124" s="1">
        <v>78.928199791883401</v>
      </c>
      <c r="DR124" s="1">
        <v>87.749120750293102</v>
      </c>
      <c r="DS124" s="1">
        <v>92.942050520059396</v>
      </c>
      <c r="DT124" s="1">
        <v>37.954545454545404</v>
      </c>
      <c r="DU124" s="1">
        <v>34.977238239757199</v>
      </c>
      <c r="DV124" s="1">
        <v>62.966101694915203</v>
      </c>
      <c r="DW124" s="1">
        <v>37.417096536477501</v>
      </c>
      <c r="DX124" s="1">
        <v>26.692279546286102</v>
      </c>
      <c r="DY124" s="1">
        <v>50.040600893219597</v>
      </c>
      <c r="DZ124" s="1">
        <v>45.5272511848341</v>
      </c>
      <c r="EA124" s="1">
        <v>30.219780219780201</v>
      </c>
      <c r="EB124" s="1">
        <v>20.6180344478216</v>
      </c>
      <c r="EC124" s="1">
        <v>37.667009249743103</v>
      </c>
      <c r="ED124" s="1">
        <v>51.3831967213114</v>
      </c>
      <c r="EE124" s="1">
        <v>18.0668016194331</v>
      </c>
      <c r="EF124" s="1">
        <v>36.368366285119599</v>
      </c>
      <c r="EG124" s="1">
        <v>70.867526377491203</v>
      </c>
      <c r="EH124" s="1">
        <v>23.9227340267459</v>
      </c>
      <c r="EI124" s="1">
        <v>37.045454545454497</v>
      </c>
      <c r="EJ124" s="1">
        <v>16.616084977238199</v>
      </c>
      <c r="EK124" s="1">
        <v>20.4237288135593</v>
      </c>
      <c r="EL124" s="1">
        <v>91.212232866617498</v>
      </c>
      <c r="EM124" s="1">
        <v>92.151481888035093</v>
      </c>
      <c r="EN124" s="1">
        <v>83.516037352821698</v>
      </c>
      <c r="EO124" s="1">
        <v>77.784360189573405</v>
      </c>
      <c r="EP124" s="1">
        <v>85.714285714285694</v>
      </c>
      <c r="EQ124" s="1">
        <v>90.2228976697061</v>
      </c>
      <c r="ER124" s="1">
        <v>90.339157245632094</v>
      </c>
      <c r="ES124" s="1">
        <v>94.620901639344197</v>
      </c>
      <c r="ET124" s="1">
        <v>95.850202429149803</v>
      </c>
      <c r="EU124" s="1">
        <v>95.889698231009305</v>
      </c>
      <c r="EV124" s="1">
        <v>91.500586166471194</v>
      </c>
      <c r="EW124" s="1">
        <v>87.147102526002897</v>
      </c>
      <c r="EX124" s="1">
        <v>76.742424242424207</v>
      </c>
      <c r="EY124" s="1">
        <v>40.819423368740502</v>
      </c>
      <c r="EZ124" s="1">
        <v>41.610169491525397</v>
      </c>
    </row>
    <row r="125" spans="1:156" ht="15">
      <c r="A125" s="11" t="s">
        <v>183</v>
      </c>
      <c r="B125" s="1" t="s">
        <v>660</v>
      </c>
      <c r="C125" s="11" t="s">
        <v>618</v>
      </c>
      <c r="D125" s="1">
        <v>37.613029159400803</v>
      </c>
      <c r="E125" s="1">
        <v>43.4961010143303</v>
      </c>
      <c r="F125" s="1">
        <v>0</v>
      </c>
      <c r="G125" s="1">
        <v>88.613861386138595</v>
      </c>
      <c r="H125" s="1">
        <v>87.113402061855595</v>
      </c>
      <c r="I125" s="1">
        <v>78.804347826086897</v>
      </c>
      <c r="J125" s="1">
        <v>70.547945205479394</v>
      </c>
      <c r="K125" s="1">
        <v>85.576923076923094</v>
      </c>
      <c r="L125" s="1">
        <v>78.8888888888888</v>
      </c>
      <c r="M125" s="1">
        <v>70.238095238095198</v>
      </c>
      <c r="N125" s="1">
        <v>58.75</v>
      </c>
      <c r="O125" s="1">
        <v>58.8888888888888</v>
      </c>
      <c r="P125" s="1">
        <v>34.615384615384599</v>
      </c>
      <c r="Q125" s="1">
        <v>25.757575757575701</v>
      </c>
      <c r="R125" s="1">
        <v>31.481481481481399</v>
      </c>
      <c r="S125" s="1">
        <v>43.478260869565197</v>
      </c>
      <c r="T125" s="1">
        <v>43.75</v>
      </c>
      <c r="U125" s="1">
        <v>50</v>
      </c>
      <c r="V125" s="1">
        <v>80.198019801980195</v>
      </c>
      <c r="W125" s="1">
        <v>84.020618556700995</v>
      </c>
      <c r="X125" s="1">
        <v>85.326086956521706</v>
      </c>
      <c r="Y125" s="1">
        <v>93.835616438356098</v>
      </c>
      <c r="Z125" s="1">
        <v>95.192307692307594</v>
      </c>
      <c r="AA125" s="1">
        <v>92.2222222222222</v>
      </c>
      <c r="AB125" s="1">
        <v>90.476190476190396</v>
      </c>
      <c r="AC125" s="1">
        <v>67.5</v>
      </c>
      <c r="AD125" s="1">
        <v>72.2222222222222</v>
      </c>
      <c r="AE125" s="1">
        <v>29.4871794871794</v>
      </c>
      <c r="AF125" s="1">
        <v>30.303030303030301</v>
      </c>
      <c r="AG125" s="1">
        <v>27.7777777777777</v>
      </c>
      <c r="AH125" s="1">
        <v>41.304347826086897</v>
      </c>
      <c r="AI125" s="1">
        <v>43.75</v>
      </c>
      <c r="AJ125" s="1">
        <v>47.619047619047599</v>
      </c>
      <c r="AK125" s="1">
        <v>47.029702970297002</v>
      </c>
      <c r="AL125" s="1">
        <v>48.453608247422601</v>
      </c>
      <c r="AM125" s="1">
        <v>49.456521739130402</v>
      </c>
      <c r="AN125" s="1">
        <v>50</v>
      </c>
      <c r="AO125" s="1">
        <v>49.038461538461497</v>
      </c>
      <c r="AP125" s="1">
        <v>48.8888888888888</v>
      </c>
      <c r="AQ125" s="1">
        <v>48.809523809523803</v>
      </c>
      <c r="AR125" s="1">
        <v>48.75</v>
      </c>
      <c r="AS125" s="1">
        <v>45.5555555555555</v>
      </c>
      <c r="AT125" s="1">
        <v>47.435897435897402</v>
      </c>
      <c r="AU125" s="1">
        <v>46.969696969696898</v>
      </c>
      <c r="AV125" s="1">
        <v>48.148148148148103</v>
      </c>
      <c r="AW125" s="1">
        <v>50</v>
      </c>
      <c r="AX125" s="1">
        <v>50</v>
      </c>
      <c r="AY125" s="1">
        <v>50</v>
      </c>
      <c r="AZ125" s="1">
        <v>83.663366336633601</v>
      </c>
      <c r="BA125" s="1">
        <v>88.144329896907195</v>
      </c>
      <c r="BB125" s="1">
        <v>86.413043478260803</v>
      </c>
      <c r="BC125" s="1">
        <v>56.849315068493098</v>
      </c>
      <c r="BD125" s="1">
        <v>49.038461538461497</v>
      </c>
      <c r="BE125" s="1">
        <v>58.8888888888888</v>
      </c>
      <c r="BF125" s="1">
        <v>65.476190476190396</v>
      </c>
      <c r="BG125" s="1">
        <v>56.25</v>
      </c>
      <c r="BH125" s="1">
        <v>58.8888888888888</v>
      </c>
      <c r="BI125" s="1">
        <v>96.153846153846104</v>
      </c>
      <c r="BJ125" s="1">
        <v>95.454545454545396</v>
      </c>
      <c r="BK125" s="1">
        <v>87.037037037036995</v>
      </c>
      <c r="BL125" s="1">
        <v>19.565217391304301</v>
      </c>
      <c r="BM125" s="1">
        <v>66.6666666666666</v>
      </c>
      <c r="BN125" s="1">
        <v>45.238095238095198</v>
      </c>
      <c r="BO125" s="1">
        <v>74.257425742574199</v>
      </c>
      <c r="BP125" s="1">
        <v>80.412371134020603</v>
      </c>
      <c r="BQ125" s="1">
        <v>86.956521739130395</v>
      </c>
      <c r="BR125" s="1">
        <v>88.356164383561605</v>
      </c>
      <c r="BS125" s="1">
        <v>88.461538461538396</v>
      </c>
      <c r="BT125" s="1">
        <v>88.8888888888888</v>
      </c>
      <c r="BU125" s="1">
        <v>42.857142857142797</v>
      </c>
      <c r="BV125" s="1">
        <v>43.75</v>
      </c>
      <c r="BW125" s="1">
        <v>44.4444444444444</v>
      </c>
      <c r="BX125" s="1">
        <v>47.435897435897402</v>
      </c>
      <c r="BY125" s="1">
        <v>46.969696969696898</v>
      </c>
      <c r="BZ125" s="1">
        <v>46.296296296296198</v>
      </c>
      <c r="CA125" s="1">
        <v>47.826086956521699</v>
      </c>
      <c r="CB125" s="1">
        <v>47.9166666666666</v>
      </c>
      <c r="CC125" s="1">
        <v>45.238095238095198</v>
      </c>
      <c r="CD125" s="1">
        <v>91.5841584158415</v>
      </c>
      <c r="CE125" s="1">
        <v>89.690721649484502</v>
      </c>
      <c r="CF125" s="1">
        <v>93.478260869565204</v>
      </c>
      <c r="CG125" s="1">
        <v>91.095890410958901</v>
      </c>
      <c r="CH125" s="1">
        <v>75.961538461538396</v>
      </c>
      <c r="CI125" s="1">
        <v>54.4444444444444</v>
      </c>
      <c r="CJ125" s="1">
        <v>46.428571428571402</v>
      </c>
      <c r="CK125" s="1">
        <v>53.75</v>
      </c>
      <c r="CL125" s="1">
        <v>81.1111111111111</v>
      </c>
      <c r="CM125" s="1">
        <v>82.051282051282001</v>
      </c>
      <c r="CN125" s="1">
        <v>69.696969696969703</v>
      </c>
      <c r="CO125" s="1">
        <v>72.2222222222222</v>
      </c>
      <c r="CP125" s="1">
        <v>65.2173913043478</v>
      </c>
      <c r="CQ125" s="1">
        <v>85.4166666666666</v>
      </c>
      <c r="CR125" s="1">
        <v>97.619047619047606</v>
      </c>
      <c r="CS125" s="1">
        <v>39.603960396039597</v>
      </c>
      <c r="CT125" s="1">
        <v>39.690721649484502</v>
      </c>
      <c r="CU125" s="1">
        <v>40.2173913043478</v>
      </c>
      <c r="CV125" s="1">
        <v>36.301369863013697</v>
      </c>
      <c r="CW125" s="1">
        <v>52.884615384615302</v>
      </c>
      <c r="CX125" s="1">
        <v>43.3333333333333</v>
      </c>
      <c r="CY125" s="1">
        <v>23.8095238095238</v>
      </c>
      <c r="CZ125" s="1">
        <v>16.25</v>
      </c>
      <c r="DA125" s="1">
        <v>28.8888888888888</v>
      </c>
      <c r="DB125" s="1">
        <v>37.179487179487097</v>
      </c>
      <c r="DC125" s="1">
        <v>43.939393939393902</v>
      </c>
      <c r="DD125" s="1">
        <v>33.3333333333333</v>
      </c>
      <c r="DE125" s="1">
        <v>32.6086956521739</v>
      </c>
      <c r="DF125" s="1">
        <v>35.4166666666666</v>
      </c>
      <c r="DG125" s="1">
        <v>35.714285714285701</v>
      </c>
      <c r="DH125" s="1">
        <v>83.364038319823095</v>
      </c>
      <c r="DI125" s="1">
        <v>87.394804244420101</v>
      </c>
      <c r="DJ125" s="1">
        <v>81.709297604547302</v>
      </c>
      <c r="DK125" s="1">
        <v>70.349526066350705</v>
      </c>
      <c r="DL125" s="1">
        <v>76.873126873126793</v>
      </c>
      <c r="DM125" s="1">
        <v>55.3698074974671</v>
      </c>
      <c r="DN125" s="1">
        <v>50</v>
      </c>
      <c r="DO125" s="1">
        <v>68.186475409836007</v>
      </c>
      <c r="DP125" s="1">
        <v>94.281376518218593</v>
      </c>
      <c r="DQ125" s="1">
        <v>84.963579604578499</v>
      </c>
      <c r="DR125" s="1">
        <v>58.089097303634198</v>
      </c>
      <c r="DS125" s="1">
        <v>71.991084695393695</v>
      </c>
      <c r="DT125" s="1">
        <v>58.409090909090899</v>
      </c>
      <c r="DU125" s="1">
        <v>30.728376327769301</v>
      </c>
      <c r="DV125" s="1">
        <v>84.322033898305094</v>
      </c>
      <c r="DW125" s="1">
        <v>46.149594694178298</v>
      </c>
      <c r="DX125" s="1">
        <v>50.9879253567508</v>
      </c>
      <c r="DY125" s="1">
        <v>54.060089321965101</v>
      </c>
      <c r="DZ125" s="1">
        <v>57.4348341232227</v>
      </c>
      <c r="EA125" s="1">
        <v>66.183816183816106</v>
      </c>
      <c r="EB125" s="1">
        <v>75.329280648429503</v>
      </c>
      <c r="EC125" s="1">
        <v>41.8807810894141</v>
      </c>
      <c r="ED125" s="1">
        <v>92.879098360655703</v>
      </c>
      <c r="EE125" s="1">
        <v>91.143724696356202</v>
      </c>
      <c r="EF125" s="1">
        <v>69.875130072840705</v>
      </c>
      <c r="EG125" s="1">
        <v>87.280187573270794</v>
      </c>
      <c r="EH125" s="1">
        <v>77.488855869242201</v>
      </c>
      <c r="EI125" s="1">
        <v>80.075757575757507</v>
      </c>
      <c r="EJ125" s="1">
        <v>78.072837632776896</v>
      </c>
      <c r="EK125" s="1">
        <v>77.203389830508399</v>
      </c>
      <c r="EL125" s="1">
        <v>71.4627855563743</v>
      </c>
      <c r="EM125" s="1">
        <v>73.161361141602598</v>
      </c>
      <c r="EN125" s="1">
        <v>72.310190824198102</v>
      </c>
      <c r="EO125" s="1">
        <v>62.707345971563903</v>
      </c>
      <c r="EP125" s="1">
        <v>61.738261738261698</v>
      </c>
      <c r="EQ125" s="1">
        <v>62.411347517730498</v>
      </c>
      <c r="ER125" s="1">
        <v>66.187050359712202</v>
      </c>
      <c r="ES125" s="1">
        <v>63.575819672131097</v>
      </c>
      <c r="ET125" s="1">
        <v>70.647773279352194</v>
      </c>
      <c r="EU125" s="1">
        <v>55.1508844953173</v>
      </c>
      <c r="EV125" s="1">
        <v>63.599062133645901</v>
      </c>
      <c r="EW125" s="1">
        <v>18.4992570579494</v>
      </c>
      <c r="EX125" s="1">
        <v>38.939393939393902</v>
      </c>
      <c r="EY125" s="1">
        <v>40.819423368740502</v>
      </c>
      <c r="EZ125" s="1">
        <v>41.610169491525397</v>
      </c>
    </row>
    <row r="126" spans="1:156" ht="15">
      <c r="A126" s="11" t="s">
        <v>184</v>
      </c>
      <c r="B126" s="1" t="s">
        <v>661</v>
      </c>
      <c r="C126" s="11" t="s">
        <v>568</v>
      </c>
      <c r="D126" s="1">
        <v>71.081740124034297</v>
      </c>
      <c r="E126" s="1">
        <v>75.680093513339102</v>
      </c>
      <c r="F126" s="1">
        <v>0</v>
      </c>
      <c r="G126" s="1">
        <v>76.217228464419406</v>
      </c>
      <c r="H126" s="1">
        <v>69.557195571955702</v>
      </c>
      <c r="I126" s="1">
        <v>75.192307692307594</v>
      </c>
      <c r="J126" s="1">
        <v>65.7676348547717</v>
      </c>
      <c r="K126" s="1">
        <v>72.935779816513701</v>
      </c>
      <c r="L126" s="1">
        <v>60.5263157894736</v>
      </c>
      <c r="M126" s="1">
        <v>66.243654822335003</v>
      </c>
      <c r="N126" s="1">
        <v>64.175257731958695</v>
      </c>
      <c r="O126" s="1">
        <v>52.7777777777777</v>
      </c>
      <c r="P126" s="1">
        <v>49.1279069767441</v>
      </c>
      <c r="Q126" s="1">
        <v>48.709677419354797</v>
      </c>
      <c r="R126" s="1">
        <v>28.125</v>
      </c>
      <c r="S126" s="1">
        <v>45.402298850574702</v>
      </c>
      <c r="T126" s="1">
        <v>23.780487804878</v>
      </c>
      <c r="U126" s="1">
        <v>87.5</v>
      </c>
      <c r="V126" s="1">
        <v>84.082397003745299</v>
      </c>
      <c r="W126" s="1">
        <v>84.6863468634686</v>
      </c>
      <c r="X126" s="1">
        <v>91.730769230769198</v>
      </c>
      <c r="Y126" s="1">
        <v>71.576763485477102</v>
      </c>
      <c r="Z126" s="1">
        <v>69.724770642201804</v>
      </c>
      <c r="AA126" s="1">
        <v>68.181818181818102</v>
      </c>
      <c r="AB126" s="1">
        <v>63.705583756345099</v>
      </c>
      <c r="AC126" s="1">
        <v>67.010309278350505</v>
      </c>
      <c r="AD126" s="1">
        <v>76.767676767676704</v>
      </c>
      <c r="AE126" s="1">
        <v>74.1279069767441</v>
      </c>
      <c r="AF126" s="1">
        <v>75.483870967741893</v>
      </c>
      <c r="AG126" s="1">
        <v>56.25</v>
      </c>
      <c r="AH126" s="1">
        <v>86.2068965517241</v>
      </c>
      <c r="AI126" s="1">
        <v>64.634146341463406</v>
      </c>
      <c r="AJ126" s="1">
        <v>69.4444444444444</v>
      </c>
      <c r="AK126" s="1">
        <v>38.576779026217203</v>
      </c>
      <c r="AL126" s="1">
        <v>40.405904059040502</v>
      </c>
      <c r="AM126" s="1">
        <v>39.807692307692299</v>
      </c>
      <c r="AN126" s="1">
        <v>40.248962655601602</v>
      </c>
      <c r="AO126" s="1">
        <v>39.220183486238497</v>
      </c>
      <c r="AP126" s="1">
        <v>38.038277511961702</v>
      </c>
      <c r="AQ126" s="1">
        <v>36.548223350253799</v>
      </c>
      <c r="AR126" s="1">
        <v>37.371134020618499</v>
      </c>
      <c r="AS126" s="1">
        <v>39.646464646464601</v>
      </c>
      <c r="AT126" s="1">
        <v>40.406976744185997</v>
      </c>
      <c r="AU126" s="1">
        <v>39.677419354838698</v>
      </c>
      <c r="AV126" s="1">
        <v>41.517857142857103</v>
      </c>
      <c r="AW126" s="1">
        <v>50</v>
      </c>
      <c r="AX126" s="1">
        <v>50</v>
      </c>
      <c r="AY126" s="1">
        <v>50</v>
      </c>
      <c r="AZ126" s="1">
        <v>76.591760299625406</v>
      </c>
      <c r="BA126" s="1">
        <v>89.852398523985201</v>
      </c>
      <c r="BB126" s="1">
        <v>87.115384615384599</v>
      </c>
      <c r="BC126" s="1">
        <v>80.705394190871303</v>
      </c>
      <c r="BD126" s="1">
        <v>58.0275229357798</v>
      </c>
      <c r="BE126" s="1">
        <v>46.172248803827699</v>
      </c>
      <c r="BF126" s="1">
        <v>32.741116751268997</v>
      </c>
      <c r="BG126" s="1">
        <v>42.525773195876198</v>
      </c>
      <c r="BH126" s="1">
        <v>51.262626262626199</v>
      </c>
      <c r="BI126" s="1">
        <v>35.7558139534883</v>
      </c>
      <c r="BJ126" s="1">
        <v>36.451612903225801</v>
      </c>
      <c r="BK126" s="1">
        <v>43.303571428571402</v>
      </c>
      <c r="BL126" s="1">
        <v>27.011494252873501</v>
      </c>
      <c r="BM126" s="1">
        <v>39.634146341463399</v>
      </c>
      <c r="BN126" s="1">
        <v>14.5833333333333</v>
      </c>
      <c r="BO126" s="1">
        <v>90.636704119850094</v>
      </c>
      <c r="BP126" s="1">
        <v>79.704797047970402</v>
      </c>
      <c r="BQ126" s="1">
        <v>89.615384615384599</v>
      </c>
      <c r="BR126" s="1">
        <v>31.3278008298755</v>
      </c>
      <c r="BS126" s="1">
        <v>31.880733944954098</v>
      </c>
      <c r="BT126" s="1">
        <v>32.296650717703301</v>
      </c>
      <c r="BU126" s="1">
        <v>31.2182741116751</v>
      </c>
      <c r="BV126" s="1">
        <v>31.958762886597899</v>
      </c>
      <c r="BW126" s="1">
        <v>34.090909090909101</v>
      </c>
      <c r="BX126" s="1">
        <v>33.430232558139501</v>
      </c>
      <c r="BY126" s="1">
        <v>33.225806451612897</v>
      </c>
      <c r="BZ126" s="1">
        <v>33.482142857142797</v>
      </c>
      <c r="CA126" s="1">
        <v>36.781609195402297</v>
      </c>
      <c r="CB126" s="1">
        <v>40.243902439024303</v>
      </c>
      <c r="CC126" s="1">
        <v>43.0555555555555</v>
      </c>
      <c r="CD126" s="1">
        <v>87.827715355805196</v>
      </c>
      <c r="CE126" s="1">
        <v>88.376383763837595</v>
      </c>
      <c r="CF126" s="1">
        <v>81.346153846153797</v>
      </c>
      <c r="CG126" s="1">
        <v>83.609958506224103</v>
      </c>
      <c r="CH126" s="1">
        <v>90.366972477064195</v>
      </c>
      <c r="CI126" s="1">
        <v>91.626794258373195</v>
      </c>
      <c r="CJ126" s="1">
        <v>90.609137055837493</v>
      </c>
      <c r="CK126" s="1">
        <v>73.453608247422594</v>
      </c>
      <c r="CL126" s="1">
        <v>91.161616161616095</v>
      </c>
      <c r="CM126" s="1">
        <v>96.511627906976699</v>
      </c>
      <c r="CN126" s="1">
        <v>89.354838709677395</v>
      </c>
      <c r="CO126" s="1">
        <v>70.982142857142804</v>
      </c>
      <c r="CP126" s="1">
        <v>72.988505747126396</v>
      </c>
      <c r="CQ126" s="1">
        <v>77.439024390243901</v>
      </c>
      <c r="CR126" s="1">
        <v>61.1111111111111</v>
      </c>
      <c r="CS126" s="1">
        <v>47.378277153558102</v>
      </c>
      <c r="CT126" s="1">
        <v>51.845018450184497</v>
      </c>
      <c r="CU126" s="1">
        <v>53.846153846153797</v>
      </c>
      <c r="CV126" s="1">
        <v>55.394190871369297</v>
      </c>
      <c r="CW126" s="1">
        <v>58.256880733944897</v>
      </c>
      <c r="CX126" s="1">
        <v>59.569377990430603</v>
      </c>
      <c r="CY126" s="1">
        <v>57.614213197969498</v>
      </c>
      <c r="CZ126" s="1">
        <v>57.731958762886499</v>
      </c>
      <c r="DA126" s="1">
        <v>20.4545454545454</v>
      </c>
      <c r="DB126" s="1">
        <v>20.639534883720899</v>
      </c>
      <c r="DC126" s="1">
        <v>19.677419354838701</v>
      </c>
      <c r="DD126" s="1">
        <v>25.8928571428571</v>
      </c>
      <c r="DE126" s="1">
        <v>39.080459770114899</v>
      </c>
      <c r="DF126" s="1">
        <v>89.024390243902403</v>
      </c>
      <c r="DG126" s="1">
        <v>42.3611111111111</v>
      </c>
      <c r="DH126" s="1">
        <v>68.625644804716202</v>
      </c>
      <c r="DI126" s="1">
        <v>83.552872301500102</v>
      </c>
      <c r="DJ126" s="1">
        <v>70.665854648802195</v>
      </c>
      <c r="DK126" s="1">
        <v>59.389810426540201</v>
      </c>
      <c r="DL126" s="1">
        <v>57.392607392607403</v>
      </c>
      <c r="DM126" s="1">
        <v>46.656534954407199</v>
      </c>
      <c r="DN126" s="1">
        <v>38.283658787255902</v>
      </c>
      <c r="DO126" s="1">
        <v>45.952868852458998</v>
      </c>
      <c r="DP126" s="1">
        <v>25.759109311740801</v>
      </c>
      <c r="DQ126" s="1">
        <v>48.959417273673203</v>
      </c>
      <c r="DR126" s="1">
        <v>62.543962485345801</v>
      </c>
      <c r="DS126" s="1">
        <v>49.702823179791899</v>
      </c>
      <c r="DT126" s="1">
        <v>85.530303030303003</v>
      </c>
      <c r="DU126" s="1">
        <v>34.522003034901303</v>
      </c>
      <c r="DV126" s="1">
        <v>74.830508474576206</v>
      </c>
      <c r="DW126" s="1">
        <v>71.536477523949799</v>
      </c>
      <c r="DX126" s="1">
        <v>75.356750823271099</v>
      </c>
      <c r="DY126" s="1">
        <v>80.369468128298806</v>
      </c>
      <c r="DZ126" s="1">
        <v>85.219194312796205</v>
      </c>
      <c r="EA126" s="1">
        <v>87.362637362637301</v>
      </c>
      <c r="EB126" s="1">
        <v>51.722391084093204</v>
      </c>
      <c r="EC126" s="1">
        <v>71.171634121274394</v>
      </c>
      <c r="ED126" s="1">
        <v>50.153688524590102</v>
      </c>
      <c r="EE126" s="1">
        <v>47.722672064777299</v>
      </c>
      <c r="EF126" s="1">
        <v>32.206035379812697</v>
      </c>
      <c r="EG126" s="1">
        <v>25.146541617819398</v>
      </c>
      <c r="EH126" s="1">
        <v>71.693907875185701</v>
      </c>
      <c r="EI126" s="1">
        <v>60.0757575757575</v>
      </c>
      <c r="EJ126" s="1">
        <v>82.169954476479504</v>
      </c>
      <c r="EK126" s="1">
        <v>8.7288135593220293</v>
      </c>
      <c r="EL126" s="1">
        <v>82.682387619749406</v>
      </c>
      <c r="EM126" s="1">
        <v>83.571167215514095</v>
      </c>
      <c r="EN126" s="1">
        <v>78.177019894437606</v>
      </c>
      <c r="EO126" s="1">
        <v>77.784360189573405</v>
      </c>
      <c r="EP126" s="1">
        <v>66.533466533466495</v>
      </c>
      <c r="EQ126" s="1">
        <v>51.0131712259371</v>
      </c>
      <c r="ER126" s="1">
        <v>50.770811921891003</v>
      </c>
      <c r="ES126" s="1">
        <v>78.278688524590095</v>
      </c>
      <c r="ET126" s="1">
        <v>9.6659919028340102</v>
      </c>
      <c r="EU126" s="1">
        <v>28.876170655567101</v>
      </c>
      <c r="EV126" s="1">
        <v>63.599062133645901</v>
      </c>
      <c r="EW126" s="1">
        <v>78.603268945022194</v>
      </c>
      <c r="EX126" s="1">
        <v>83.030303030303003</v>
      </c>
      <c r="EY126" s="1">
        <v>84.977238239757199</v>
      </c>
      <c r="EZ126" s="1">
        <v>41.610169491525397</v>
      </c>
    </row>
    <row r="127" spans="1:156" ht="15">
      <c r="A127" s="11" t="s">
        <v>185</v>
      </c>
      <c r="B127" s="1" t="s">
        <v>662</v>
      </c>
      <c r="C127" s="11" t="s">
        <v>535</v>
      </c>
      <c r="D127" s="1">
        <v>44.897394314301401</v>
      </c>
      <c r="E127" s="1">
        <v>77.410540774426593</v>
      </c>
      <c r="F127" s="1">
        <v>0</v>
      </c>
      <c r="G127" s="1">
        <v>90.492957746478794</v>
      </c>
      <c r="H127" s="1">
        <v>92.989417989417902</v>
      </c>
      <c r="I127" s="1">
        <v>93.098159509202404</v>
      </c>
      <c r="J127" s="1">
        <v>93.452380952380906</v>
      </c>
      <c r="K127" s="1">
        <v>83.136094674556205</v>
      </c>
      <c r="L127" s="1">
        <v>79.6666666666666</v>
      </c>
      <c r="M127" s="1">
        <v>78.308823529411697</v>
      </c>
      <c r="N127" s="1">
        <v>66.538461538461505</v>
      </c>
      <c r="O127" s="1">
        <v>76.315789473684205</v>
      </c>
      <c r="P127" s="1">
        <v>50.4237288135593</v>
      </c>
      <c r="Q127" s="1">
        <v>22.164948453608201</v>
      </c>
      <c r="R127" s="1">
        <v>33.522727272727202</v>
      </c>
      <c r="S127" s="1">
        <v>39.534883720930203</v>
      </c>
      <c r="T127" s="1">
        <v>44.1860465116279</v>
      </c>
      <c r="U127" s="1">
        <v>43.650793650793602</v>
      </c>
      <c r="V127" s="1">
        <v>89.319248826291101</v>
      </c>
      <c r="W127" s="1">
        <v>92.195767195767203</v>
      </c>
      <c r="X127" s="1">
        <v>87.576687116564401</v>
      </c>
      <c r="Y127" s="1">
        <v>81.547619047618994</v>
      </c>
      <c r="Z127" s="1">
        <v>73.668639053254395</v>
      </c>
      <c r="AA127" s="1">
        <v>65</v>
      </c>
      <c r="AB127" s="1">
        <v>66.544117647058798</v>
      </c>
      <c r="AC127" s="1">
        <v>66.923076923076906</v>
      </c>
      <c r="AD127" s="1">
        <v>67.293233082706706</v>
      </c>
      <c r="AE127" s="1">
        <v>22.457627118644101</v>
      </c>
      <c r="AF127" s="1">
        <v>22.680412371134</v>
      </c>
      <c r="AG127" s="1">
        <v>26.7045454545454</v>
      </c>
      <c r="AH127" s="1">
        <v>39.534883720930203</v>
      </c>
      <c r="AI127" s="1">
        <v>40.697674418604599</v>
      </c>
      <c r="AJ127" s="1">
        <v>43.650793650793602</v>
      </c>
      <c r="AK127" s="1">
        <v>98.122065727699507</v>
      </c>
      <c r="AL127" s="1">
        <v>97.751322751322704</v>
      </c>
      <c r="AM127" s="1">
        <v>97.699386503067402</v>
      </c>
      <c r="AN127" s="1">
        <v>86.706349206349202</v>
      </c>
      <c r="AO127" s="1">
        <v>82.248520710059097</v>
      </c>
      <c r="AP127" s="1">
        <v>80.3333333333333</v>
      </c>
      <c r="AQ127" s="1">
        <v>78.308823529411697</v>
      </c>
      <c r="AR127" s="1">
        <v>80.769230769230703</v>
      </c>
      <c r="AS127" s="1">
        <v>81.954887218045101</v>
      </c>
      <c r="AT127" s="1">
        <v>27.966101694915199</v>
      </c>
      <c r="AU127" s="1">
        <v>32.989690721649403</v>
      </c>
      <c r="AV127" s="1">
        <v>42.613636363636303</v>
      </c>
      <c r="AW127" s="1">
        <v>50</v>
      </c>
      <c r="AX127" s="1">
        <v>48.2558139534883</v>
      </c>
      <c r="AY127" s="1">
        <v>49.206349206349202</v>
      </c>
      <c r="AZ127" s="1">
        <v>79.460093896713602</v>
      </c>
      <c r="BA127" s="1">
        <v>80.026455026454997</v>
      </c>
      <c r="BB127" s="1">
        <v>74.079754601226995</v>
      </c>
      <c r="BC127" s="1">
        <v>60.912698412698397</v>
      </c>
      <c r="BD127" s="1">
        <v>45.266272189349102</v>
      </c>
      <c r="BE127" s="1">
        <v>16.3333333333333</v>
      </c>
      <c r="BF127" s="1">
        <v>20.802919708029101</v>
      </c>
      <c r="BG127" s="1">
        <v>28.846153846153801</v>
      </c>
      <c r="BH127" s="1">
        <v>25.939849624060098</v>
      </c>
      <c r="BI127" s="1">
        <v>44.491525423728802</v>
      </c>
      <c r="BJ127" s="1">
        <v>62.371134020618499</v>
      </c>
      <c r="BK127" s="1">
        <v>1.7045454545454499</v>
      </c>
      <c r="BL127" s="1">
        <v>9.8837209302325508</v>
      </c>
      <c r="BM127" s="1">
        <v>4.0697674418604599</v>
      </c>
      <c r="BN127" s="1">
        <v>11.9047619047619</v>
      </c>
      <c r="BO127" s="1">
        <v>99.178403755868501</v>
      </c>
      <c r="BP127" s="1">
        <v>99.206349206349202</v>
      </c>
      <c r="BQ127" s="1">
        <v>83.128834355828204</v>
      </c>
      <c r="BR127" s="1">
        <v>85.714285714285694</v>
      </c>
      <c r="BS127" s="1">
        <v>87.573964497041402</v>
      </c>
      <c r="BT127" s="1">
        <v>79.3333333333333</v>
      </c>
      <c r="BU127" s="1">
        <v>80.147058823529406</v>
      </c>
      <c r="BV127" s="1">
        <v>76.923076923076906</v>
      </c>
      <c r="BW127" s="1">
        <v>40.225563909774401</v>
      </c>
      <c r="BX127" s="1">
        <v>39.830508474576199</v>
      </c>
      <c r="BY127" s="1">
        <v>40.206185567010301</v>
      </c>
      <c r="BZ127" s="1">
        <v>40.340909090909101</v>
      </c>
      <c r="CA127" s="1">
        <v>46.511627906976699</v>
      </c>
      <c r="CB127" s="1">
        <v>47.093023255813897</v>
      </c>
      <c r="CC127" s="1">
        <v>46.031746031746003</v>
      </c>
      <c r="CD127" s="1">
        <v>93.075117370892002</v>
      </c>
      <c r="CE127" s="1">
        <v>93.121693121693099</v>
      </c>
      <c r="CF127" s="1">
        <v>92.791411042944702</v>
      </c>
      <c r="CG127" s="1">
        <v>92.460317460317398</v>
      </c>
      <c r="CH127" s="1">
        <v>76.627218934911198</v>
      </c>
      <c r="CI127" s="1">
        <v>81.3333333333333</v>
      </c>
      <c r="CJ127" s="1">
        <v>94.485294117647001</v>
      </c>
      <c r="CK127" s="1">
        <v>58.076923076923102</v>
      </c>
      <c r="CL127" s="1">
        <v>54.887218045112697</v>
      </c>
      <c r="CM127" s="1">
        <v>30.932203389830502</v>
      </c>
      <c r="CN127" s="1">
        <v>26.2886597938144</v>
      </c>
      <c r="CO127" s="1">
        <v>15.909090909090899</v>
      </c>
      <c r="CP127" s="1">
        <v>51.162790697674403</v>
      </c>
      <c r="CQ127" s="1">
        <v>45.930232558139501</v>
      </c>
      <c r="CR127" s="1">
        <v>46.031746031746003</v>
      </c>
      <c r="CS127" s="1">
        <v>83.3333333333333</v>
      </c>
      <c r="CT127" s="1">
        <v>84.920634920634896</v>
      </c>
      <c r="CU127" s="1">
        <v>84.202453987730095</v>
      </c>
      <c r="CV127" s="1">
        <v>84.325396825396794</v>
      </c>
      <c r="CW127" s="1">
        <v>79.289940828402294</v>
      </c>
      <c r="CX127" s="1">
        <v>76</v>
      </c>
      <c r="CY127" s="1">
        <v>75</v>
      </c>
      <c r="CZ127" s="1">
        <v>73.846153846153797</v>
      </c>
      <c r="DA127" s="1">
        <v>77.443609022556302</v>
      </c>
      <c r="DB127" s="1">
        <v>47.033898305084698</v>
      </c>
      <c r="DC127" s="1">
        <v>46.391752577319501</v>
      </c>
      <c r="DD127" s="1">
        <v>15.909090909090899</v>
      </c>
      <c r="DE127" s="1">
        <v>30.232558139534799</v>
      </c>
      <c r="DF127" s="1">
        <v>33.720930232558104</v>
      </c>
      <c r="DG127" s="1">
        <v>35.714285714285701</v>
      </c>
      <c r="DH127" s="1">
        <v>84.801031687546001</v>
      </c>
      <c r="DI127" s="1">
        <v>44.511525795828703</v>
      </c>
      <c r="DJ127" s="1">
        <v>28.5627283800243</v>
      </c>
      <c r="DK127" s="1">
        <v>11.759478672985701</v>
      </c>
      <c r="DL127" s="1">
        <v>8.8411588411588404</v>
      </c>
      <c r="DM127" s="1">
        <v>8.8652482269503494</v>
      </c>
      <c r="DN127" s="1">
        <v>14.5426515930113</v>
      </c>
      <c r="DO127" s="1">
        <v>50.563524590163901</v>
      </c>
      <c r="DP127" s="1">
        <v>17.965587044534399</v>
      </c>
      <c r="DQ127" s="1">
        <v>46.982310093652401</v>
      </c>
      <c r="DR127" s="1">
        <v>35.345838218053899</v>
      </c>
      <c r="DS127" s="1">
        <v>12.852897473997</v>
      </c>
      <c r="DT127" s="1">
        <v>36.136363636363598</v>
      </c>
      <c r="DU127" s="1">
        <v>27.389984825493102</v>
      </c>
      <c r="DV127" s="1">
        <v>31.949152542372801</v>
      </c>
      <c r="DW127" s="1">
        <v>37.896094325718501</v>
      </c>
      <c r="DX127" s="1">
        <v>28.4120014635931</v>
      </c>
      <c r="DY127" s="1">
        <v>25.192854242793299</v>
      </c>
      <c r="DZ127" s="1">
        <v>48.6670616113744</v>
      </c>
      <c r="EA127" s="1">
        <v>52.7972027972028</v>
      </c>
      <c r="EB127" s="1">
        <v>47.5683890577507</v>
      </c>
      <c r="EC127" s="1">
        <v>17.214799588900298</v>
      </c>
      <c r="ED127" s="1">
        <v>47.797131147540902</v>
      </c>
      <c r="EE127" s="1">
        <v>13.9170040485829</v>
      </c>
      <c r="EF127" s="1">
        <v>15.5567117585848</v>
      </c>
      <c r="EG127" s="1">
        <v>20.222743259085501</v>
      </c>
      <c r="EH127" s="1">
        <v>16.419019316493301</v>
      </c>
      <c r="EI127" s="1">
        <v>24.469696969696901</v>
      </c>
      <c r="EJ127" s="1">
        <v>28.603945371775399</v>
      </c>
      <c r="EK127" s="1">
        <v>27.372881355932201</v>
      </c>
      <c r="EL127" s="1">
        <v>97.807663964627807</v>
      </c>
      <c r="EM127" s="1">
        <v>94.420051225759195</v>
      </c>
      <c r="EN127" s="1">
        <v>98.233861144945095</v>
      </c>
      <c r="EO127" s="1">
        <v>93.246445497630305</v>
      </c>
      <c r="EP127" s="1">
        <v>99.050949050949001</v>
      </c>
      <c r="EQ127" s="1">
        <v>98.936170212765902</v>
      </c>
      <c r="ER127" s="1">
        <v>98.972250770811897</v>
      </c>
      <c r="ES127" s="1">
        <v>87.448770491803202</v>
      </c>
      <c r="ET127" s="1">
        <v>93.421052631578902</v>
      </c>
      <c r="EU127" s="1">
        <v>63.995837669094598</v>
      </c>
      <c r="EV127" s="1">
        <v>9.3200468933177003</v>
      </c>
      <c r="EW127" s="1">
        <v>18.4992570579494</v>
      </c>
      <c r="EX127" s="1">
        <v>38.939393939393902</v>
      </c>
      <c r="EY127" s="1">
        <v>40.819423368740502</v>
      </c>
      <c r="EZ127" s="1">
        <v>41.610169491525397</v>
      </c>
    </row>
    <row r="128" spans="1:156" ht="15">
      <c r="A128" s="11" t="s">
        <v>186</v>
      </c>
      <c r="B128" s="1" t="s">
        <v>663</v>
      </c>
      <c r="C128" s="11" t="s">
        <v>537</v>
      </c>
      <c r="D128" s="1">
        <v>44.4089566814365</v>
      </c>
      <c r="E128" s="1">
        <v>71.657366083012406</v>
      </c>
      <c r="F128" s="1">
        <v>0</v>
      </c>
      <c r="G128" s="1">
        <v>82.711442786069597</v>
      </c>
      <c r="H128" s="1">
        <v>83.685446009389594</v>
      </c>
      <c r="I128" s="1">
        <v>83.730158730158706</v>
      </c>
      <c r="J128" s="1">
        <v>83.588957055214706</v>
      </c>
      <c r="K128" s="1">
        <v>80.753968253968196</v>
      </c>
      <c r="L128" s="1">
        <v>74.852071005917097</v>
      </c>
      <c r="M128" s="1">
        <v>24.3333333333333</v>
      </c>
      <c r="N128" s="1">
        <v>26.102941176470502</v>
      </c>
      <c r="O128" s="1">
        <v>15</v>
      </c>
      <c r="P128" s="1">
        <v>24.436090225563898</v>
      </c>
      <c r="Q128" s="1">
        <v>23.305084745762699</v>
      </c>
      <c r="R128" s="1">
        <v>18.041237113402101</v>
      </c>
      <c r="S128" s="1">
        <v>26.7045454545454</v>
      </c>
      <c r="T128" s="1">
        <v>39.534883720930203</v>
      </c>
      <c r="U128" s="1">
        <v>44.1860465116279</v>
      </c>
      <c r="V128" s="1">
        <v>91.169154228855703</v>
      </c>
      <c r="W128" s="1">
        <v>92.370892018779301</v>
      </c>
      <c r="X128" s="1">
        <v>90.740740740740705</v>
      </c>
      <c r="Y128" s="1">
        <v>90.030674846625701</v>
      </c>
      <c r="Z128" s="1">
        <v>87.698412698412696</v>
      </c>
      <c r="AA128" s="1">
        <v>78.698224852070993</v>
      </c>
      <c r="AB128" s="1">
        <v>19</v>
      </c>
      <c r="AC128" s="1">
        <v>17.279411764705799</v>
      </c>
      <c r="AD128" s="1">
        <v>20</v>
      </c>
      <c r="AE128" s="1">
        <v>20.300751879699199</v>
      </c>
      <c r="AF128" s="1">
        <v>22.457627118644101</v>
      </c>
      <c r="AG128" s="1">
        <v>22.680412371134</v>
      </c>
      <c r="AH128" s="1">
        <v>26.7045454545454</v>
      </c>
      <c r="AI128" s="1">
        <v>39.534883720930203</v>
      </c>
      <c r="AJ128" s="1">
        <v>40.697674418604599</v>
      </c>
      <c r="AK128" s="1">
        <v>40.049751243781103</v>
      </c>
      <c r="AL128" s="1">
        <v>40.1408450704225</v>
      </c>
      <c r="AM128" s="1">
        <v>39.153439153439102</v>
      </c>
      <c r="AN128" s="1">
        <v>39.110429447852702</v>
      </c>
      <c r="AO128" s="1">
        <v>36.706349206349202</v>
      </c>
      <c r="AP128" s="1">
        <v>32.840236686390497</v>
      </c>
      <c r="AQ128" s="1">
        <v>30</v>
      </c>
      <c r="AR128" s="1">
        <v>27.573529411764699</v>
      </c>
      <c r="AS128" s="1">
        <v>26.1538461538461</v>
      </c>
      <c r="AT128" s="1">
        <v>26.691729323308198</v>
      </c>
      <c r="AU128" s="1">
        <v>27.966101694915199</v>
      </c>
      <c r="AV128" s="1">
        <v>32.989690721649403</v>
      </c>
      <c r="AW128" s="1">
        <v>42.613636363636303</v>
      </c>
      <c r="AX128" s="1">
        <v>50</v>
      </c>
      <c r="AY128" s="1">
        <v>48.2558139534883</v>
      </c>
      <c r="AZ128" s="1">
        <v>80.970149253731293</v>
      </c>
      <c r="BA128" s="1">
        <v>88.849765258215896</v>
      </c>
      <c r="BB128" s="1">
        <v>82.936507936507894</v>
      </c>
      <c r="BC128" s="1">
        <v>90.030674846625701</v>
      </c>
      <c r="BD128" s="1">
        <v>81.150793650793602</v>
      </c>
      <c r="BE128" s="1">
        <v>60.650887573964503</v>
      </c>
      <c r="BF128" s="1">
        <v>61</v>
      </c>
      <c r="BG128" s="1">
        <v>55.109489051094897</v>
      </c>
      <c r="BH128" s="1">
        <v>52.692307692307601</v>
      </c>
      <c r="BI128" s="1">
        <v>50.7518796992481</v>
      </c>
      <c r="BJ128" s="1">
        <v>63.983050847457598</v>
      </c>
      <c r="BK128" s="1">
        <v>75.773195876288597</v>
      </c>
      <c r="BL128" s="1">
        <v>82.386363636363598</v>
      </c>
      <c r="BM128" s="1">
        <v>70.348837209302303</v>
      </c>
      <c r="BN128" s="1">
        <v>86.6279069767441</v>
      </c>
      <c r="BO128" s="1">
        <v>28.358208955223802</v>
      </c>
      <c r="BP128" s="1">
        <v>29.3427230046948</v>
      </c>
      <c r="BQ128" s="1">
        <v>32.804232804232797</v>
      </c>
      <c r="BR128" s="1">
        <v>34.662576687116498</v>
      </c>
      <c r="BS128" s="1">
        <v>35.714285714285701</v>
      </c>
      <c r="BT128" s="1">
        <v>33.727810650887498</v>
      </c>
      <c r="BU128" s="1">
        <v>34</v>
      </c>
      <c r="BV128" s="1">
        <v>34.191176470588204</v>
      </c>
      <c r="BW128" s="1">
        <v>36.923076923076898</v>
      </c>
      <c r="BX128" s="1">
        <v>40.225563909774401</v>
      </c>
      <c r="BY128" s="1">
        <v>39.830508474576199</v>
      </c>
      <c r="BZ128" s="1">
        <v>40.206185567010301</v>
      </c>
      <c r="CA128" s="1">
        <v>40.340909090909101</v>
      </c>
      <c r="CB128" s="1">
        <v>46.511627906976699</v>
      </c>
      <c r="CC128" s="1">
        <v>47.093023255813897</v>
      </c>
      <c r="CD128" s="1">
        <v>73.134328358208904</v>
      </c>
      <c r="CE128" s="1">
        <v>73.826291079812194</v>
      </c>
      <c r="CF128" s="1">
        <v>72.486772486772395</v>
      </c>
      <c r="CG128" s="1">
        <v>70.858895705521405</v>
      </c>
      <c r="CH128" s="1">
        <v>72.420634920634896</v>
      </c>
      <c r="CI128" s="1">
        <v>76.627218934911198</v>
      </c>
      <c r="CJ128" s="1">
        <v>81.3333333333333</v>
      </c>
      <c r="CK128" s="1">
        <v>57.720588235294102</v>
      </c>
      <c r="CL128" s="1">
        <v>78.461538461538396</v>
      </c>
      <c r="CM128" s="1">
        <v>75.563909774436098</v>
      </c>
      <c r="CN128" s="1">
        <v>83.898305084745701</v>
      </c>
      <c r="CO128" s="1">
        <v>35.051546391752503</v>
      </c>
      <c r="CP128" s="1">
        <v>44.318181818181799</v>
      </c>
      <c r="CQ128" s="1">
        <v>31.395348837209301</v>
      </c>
      <c r="CR128" s="1">
        <v>16.279069767441801</v>
      </c>
      <c r="CS128" s="1">
        <v>41.044776119402897</v>
      </c>
      <c r="CT128" s="1">
        <v>40.727699530516396</v>
      </c>
      <c r="CU128" s="1">
        <v>41.402116402116398</v>
      </c>
      <c r="CV128" s="1">
        <v>42.791411042944702</v>
      </c>
      <c r="CW128" s="1">
        <v>43.253968253968203</v>
      </c>
      <c r="CX128" s="1">
        <v>40.532544378698198</v>
      </c>
      <c r="CY128" s="1">
        <v>40</v>
      </c>
      <c r="CZ128" s="1">
        <v>37.5</v>
      </c>
      <c r="DA128" s="1">
        <v>38.846153846153797</v>
      </c>
      <c r="DB128" s="1">
        <v>43.984962406015001</v>
      </c>
      <c r="DC128" s="1">
        <v>47.033898305084698</v>
      </c>
      <c r="DD128" s="1">
        <v>46.391752577319501</v>
      </c>
      <c r="DE128" s="1">
        <v>56.25</v>
      </c>
      <c r="DF128" s="1">
        <v>76.744186046511601</v>
      </c>
      <c r="DG128" s="1">
        <v>33.720930232558104</v>
      </c>
      <c r="DH128" s="1">
        <v>92.87109375</v>
      </c>
      <c r="DI128" s="1">
        <v>89.369933677229099</v>
      </c>
      <c r="DJ128" s="1">
        <v>93.432125869008402</v>
      </c>
      <c r="DK128" s="1">
        <v>78.095818107998298</v>
      </c>
      <c r="DL128" s="1">
        <v>51.747630331753498</v>
      </c>
      <c r="DM128" s="1">
        <v>70.479520479520403</v>
      </c>
      <c r="DN128" s="1">
        <v>49.898682877406202</v>
      </c>
      <c r="DO128" s="1">
        <v>83.093525179856101</v>
      </c>
      <c r="DP128" s="1">
        <v>73.514344262295097</v>
      </c>
      <c r="DQ128" s="1">
        <v>79.706477732793502</v>
      </c>
      <c r="DR128" s="1">
        <v>72.684703433922905</v>
      </c>
      <c r="DS128" s="1">
        <v>75.791324736225107</v>
      </c>
      <c r="DT128" s="1">
        <v>87.295690936106894</v>
      </c>
      <c r="DU128" s="1">
        <v>90.378787878787804</v>
      </c>
      <c r="DV128" s="1">
        <v>86.5705614567526</v>
      </c>
      <c r="DW128" s="1">
        <v>53.65234375</v>
      </c>
      <c r="DX128" s="1">
        <v>59.524686809137798</v>
      </c>
      <c r="DY128" s="1">
        <v>58.8181485547017</v>
      </c>
      <c r="DZ128" s="1">
        <v>51.583434835566301</v>
      </c>
      <c r="EA128" s="1">
        <v>53.821090047393298</v>
      </c>
      <c r="EB128" s="1">
        <v>52.0979020979021</v>
      </c>
      <c r="EC128" s="1">
        <v>54.761904761904702</v>
      </c>
      <c r="ED128" s="1">
        <v>42.189105858170599</v>
      </c>
      <c r="EE128" s="1">
        <v>64.805327868852402</v>
      </c>
      <c r="EF128" s="1">
        <v>53.694331983805597</v>
      </c>
      <c r="EG128" s="1">
        <v>51.560874089490099</v>
      </c>
      <c r="EH128" s="1">
        <v>44.7245017584994</v>
      </c>
      <c r="EI128" s="1">
        <v>62.035661218424899</v>
      </c>
      <c r="EJ128" s="1">
        <v>74.621212121212096</v>
      </c>
      <c r="EK128" s="1">
        <v>78.983308042488602</v>
      </c>
      <c r="EL128" s="1">
        <v>34.8828125</v>
      </c>
      <c r="EM128" s="1">
        <v>35.519528371407503</v>
      </c>
      <c r="EN128" s="1">
        <v>36.2056348335162</v>
      </c>
      <c r="EO128" s="1">
        <v>35.749086479902502</v>
      </c>
      <c r="EP128" s="1">
        <v>30.924170616113699</v>
      </c>
      <c r="EQ128" s="1">
        <v>22.0779220779221</v>
      </c>
      <c r="ER128" s="1">
        <v>21.681864235055698</v>
      </c>
      <c r="ES128" s="1">
        <v>21.891058581706101</v>
      </c>
      <c r="ET128" s="1">
        <v>25.819672131147499</v>
      </c>
      <c r="EU128" s="1">
        <v>33.350202429149803</v>
      </c>
      <c r="EV128" s="1">
        <v>3.38189386056191</v>
      </c>
      <c r="EW128" s="1">
        <v>9.3200468933177003</v>
      </c>
      <c r="EX128" s="1">
        <v>18.4992570579494</v>
      </c>
      <c r="EY128" s="1">
        <v>38.939393939393902</v>
      </c>
      <c r="EZ128" s="1">
        <v>40.819423368740502</v>
      </c>
    </row>
    <row r="129" spans="1:156" ht="15">
      <c r="A129" s="11" t="s">
        <v>187</v>
      </c>
      <c r="B129" s="1" t="s">
        <v>664</v>
      </c>
      <c r="C129" s="11" t="s">
        <v>563</v>
      </c>
      <c r="D129" s="1">
        <v>36.7558739504084</v>
      </c>
      <c r="E129" s="1">
        <v>38.918766588840597</v>
      </c>
      <c r="F129" s="1">
        <v>0</v>
      </c>
      <c r="G129" s="1">
        <v>93.309859154929498</v>
      </c>
      <c r="H129" s="1">
        <v>88.756613756613703</v>
      </c>
      <c r="I129" s="1">
        <v>89.417177914110397</v>
      </c>
      <c r="J129" s="1">
        <v>88.095238095238102</v>
      </c>
      <c r="K129" s="1">
        <v>80.769230769230703</v>
      </c>
      <c r="L129" s="1">
        <v>79</v>
      </c>
      <c r="M129" s="1">
        <v>79.044117647058798</v>
      </c>
      <c r="N129" s="1">
        <v>85.769230769230703</v>
      </c>
      <c r="O129" s="1">
        <v>80.827067669172905</v>
      </c>
      <c r="P129" s="1">
        <v>86.016949152542296</v>
      </c>
      <c r="Q129" s="1">
        <v>91.237113402061794</v>
      </c>
      <c r="R129" s="1">
        <v>68.75</v>
      </c>
      <c r="S129" s="1">
        <v>39.534883720930203</v>
      </c>
      <c r="T129" s="1">
        <v>44.1860465116279</v>
      </c>
      <c r="U129" s="1">
        <v>43.650793650793602</v>
      </c>
      <c r="V129" s="1">
        <v>95.657276995305097</v>
      </c>
      <c r="W129" s="1">
        <v>94.047619047618994</v>
      </c>
      <c r="X129" s="1">
        <v>93.711656441717693</v>
      </c>
      <c r="Y129" s="1">
        <v>93.849206349206298</v>
      </c>
      <c r="Z129" s="1">
        <v>86.686390532544294</v>
      </c>
      <c r="AA129" s="1">
        <v>85.6666666666666</v>
      </c>
      <c r="AB129" s="1">
        <v>77.573529411764696</v>
      </c>
      <c r="AC129" s="1">
        <v>75</v>
      </c>
      <c r="AD129" s="1">
        <v>81.203007518796895</v>
      </c>
      <c r="AE129" s="1">
        <v>86.016949152542296</v>
      </c>
      <c r="AF129" s="1">
        <v>86.597938144329902</v>
      </c>
      <c r="AG129" s="1">
        <v>77.840909090909093</v>
      </c>
      <c r="AH129" s="1">
        <v>39.534883720930203</v>
      </c>
      <c r="AI129" s="1">
        <v>40.697674418604599</v>
      </c>
      <c r="AJ129" s="1">
        <v>43.650793650793602</v>
      </c>
      <c r="AK129" s="1">
        <v>40.1408450704225</v>
      </c>
      <c r="AL129" s="1">
        <v>39.153439153439102</v>
      </c>
      <c r="AM129" s="1">
        <v>39.110429447852702</v>
      </c>
      <c r="AN129" s="1">
        <v>36.706349206349202</v>
      </c>
      <c r="AO129" s="1">
        <v>32.840236686390497</v>
      </c>
      <c r="AP129" s="1">
        <v>65.3333333333333</v>
      </c>
      <c r="AQ129" s="1">
        <v>61.764705882352899</v>
      </c>
      <c r="AR129" s="1">
        <v>61.153846153846096</v>
      </c>
      <c r="AS129" s="1">
        <v>63.157894736842103</v>
      </c>
      <c r="AT129" s="1">
        <v>65.677966101694906</v>
      </c>
      <c r="AU129" s="1">
        <v>32.989690721649403</v>
      </c>
      <c r="AV129" s="1">
        <v>42.613636363636303</v>
      </c>
      <c r="AW129" s="1">
        <v>50</v>
      </c>
      <c r="AX129" s="1">
        <v>48.2558139534883</v>
      </c>
      <c r="AY129" s="1">
        <v>49.206349206349202</v>
      </c>
      <c r="AZ129" s="1">
        <v>76.643192488262898</v>
      </c>
      <c r="BA129" s="1">
        <v>89.814814814814795</v>
      </c>
      <c r="BB129" s="1">
        <v>81.134969325153307</v>
      </c>
      <c r="BC129" s="1">
        <v>50.198412698412703</v>
      </c>
      <c r="BD129" s="1">
        <v>43.491124260355001</v>
      </c>
      <c r="BE129" s="1">
        <v>51.6666666666666</v>
      </c>
      <c r="BF129" s="1">
        <v>48.540145985401402</v>
      </c>
      <c r="BG129" s="1">
        <v>53.461538461538403</v>
      </c>
      <c r="BH129" s="1">
        <v>53.0075187969924</v>
      </c>
      <c r="BI129" s="1">
        <v>63.135593220338897</v>
      </c>
      <c r="BJ129" s="1">
        <v>63.402061855670098</v>
      </c>
      <c r="BK129" s="1">
        <v>77.840909090909093</v>
      </c>
      <c r="BL129" s="1">
        <v>76.744186046511601</v>
      </c>
      <c r="BM129" s="1">
        <v>81.395348837209298</v>
      </c>
      <c r="BN129" s="1">
        <v>65.873015873015802</v>
      </c>
      <c r="BO129" s="1">
        <v>76.643192488262898</v>
      </c>
      <c r="BP129" s="1">
        <v>79.232804232804199</v>
      </c>
      <c r="BQ129" s="1">
        <v>83.128834355828204</v>
      </c>
      <c r="BR129" s="1">
        <v>85.714285714285694</v>
      </c>
      <c r="BS129" s="1">
        <v>71.597633136094601</v>
      </c>
      <c r="BT129" s="1">
        <v>71.3333333333333</v>
      </c>
      <c r="BU129" s="1">
        <v>34.191176470588204</v>
      </c>
      <c r="BV129" s="1">
        <v>36.923076923076898</v>
      </c>
      <c r="BW129" s="1">
        <v>40.225563909774401</v>
      </c>
      <c r="BX129" s="1">
        <v>39.830508474576199</v>
      </c>
      <c r="BY129" s="1">
        <v>40.206185567010301</v>
      </c>
      <c r="BZ129" s="1">
        <v>40.340909090909101</v>
      </c>
      <c r="CA129" s="1">
        <v>46.511627906976699</v>
      </c>
      <c r="CB129" s="1">
        <v>47.093023255813897</v>
      </c>
      <c r="CC129" s="1">
        <v>46.031746031746003</v>
      </c>
      <c r="CD129" s="1">
        <v>73.826291079812194</v>
      </c>
      <c r="CE129" s="1">
        <v>72.486772486772395</v>
      </c>
      <c r="CF129" s="1">
        <v>70.858895705521405</v>
      </c>
      <c r="CG129" s="1">
        <v>92.460317460317398</v>
      </c>
      <c r="CH129" s="1">
        <v>89.644970414201097</v>
      </c>
      <c r="CI129" s="1">
        <v>69.6666666666666</v>
      </c>
      <c r="CJ129" s="1">
        <v>94.485294117647001</v>
      </c>
      <c r="CK129" s="1">
        <v>78.461538461538396</v>
      </c>
      <c r="CL129" s="1">
        <v>75.563909774436098</v>
      </c>
      <c r="CM129" s="1">
        <v>83.898305084745701</v>
      </c>
      <c r="CN129" s="1">
        <v>67.010309278350505</v>
      </c>
      <c r="CO129" s="1">
        <v>76.704545454545396</v>
      </c>
      <c r="CP129" s="1">
        <v>94.767441860465098</v>
      </c>
      <c r="CQ129" s="1">
        <v>95.348837209302303</v>
      </c>
      <c r="CR129" s="1">
        <v>92.063492063492006</v>
      </c>
      <c r="CS129" s="1">
        <v>40.727699530516396</v>
      </c>
      <c r="CT129" s="1">
        <v>41.402116402116398</v>
      </c>
      <c r="CU129" s="1">
        <v>42.791411042944702</v>
      </c>
      <c r="CV129" s="1">
        <v>43.253968253968203</v>
      </c>
      <c r="CW129" s="1">
        <v>40.532544378698198</v>
      </c>
      <c r="CX129" s="1">
        <v>40</v>
      </c>
      <c r="CY129" s="1">
        <v>37.5</v>
      </c>
      <c r="CZ129" s="1">
        <v>38.846153846153797</v>
      </c>
      <c r="DA129" s="1">
        <v>43.984962406015001</v>
      </c>
      <c r="DB129" s="1">
        <v>47.033898305084698</v>
      </c>
      <c r="DC129" s="1">
        <v>46.391752577319501</v>
      </c>
      <c r="DD129" s="1">
        <v>56.25</v>
      </c>
      <c r="DE129" s="1">
        <v>76.744186046511601</v>
      </c>
      <c r="DF129" s="1">
        <v>80.813953488372107</v>
      </c>
      <c r="DG129" s="1">
        <v>35.714285714285701</v>
      </c>
      <c r="DH129" s="1">
        <v>66.672807663964605</v>
      </c>
      <c r="DI129" s="1">
        <v>74.149286498353405</v>
      </c>
      <c r="DJ129" s="1">
        <v>68.960617133576903</v>
      </c>
      <c r="DK129" s="1">
        <v>51.569905213270097</v>
      </c>
      <c r="DL129" s="1">
        <v>54.595404595404602</v>
      </c>
      <c r="DM129" s="1">
        <v>44.731509625126598</v>
      </c>
      <c r="DN129" s="1">
        <v>70.9660842754367</v>
      </c>
      <c r="DO129" s="1">
        <v>49.538934426229503</v>
      </c>
      <c r="DP129" s="1">
        <v>70.192307692307594</v>
      </c>
      <c r="DQ129" s="1">
        <v>25.546305931321498</v>
      </c>
      <c r="DR129" s="1">
        <v>11.781946072684599</v>
      </c>
      <c r="DS129" s="1">
        <v>75.705794947994093</v>
      </c>
      <c r="DT129" s="1">
        <v>61.136363636363598</v>
      </c>
      <c r="DU129" s="1">
        <v>59.711684370257899</v>
      </c>
      <c r="DV129" s="1">
        <v>51.949152542372801</v>
      </c>
      <c r="DW129" s="1">
        <v>29.605747973470798</v>
      </c>
      <c r="DX129" s="1">
        <v>38.401024515184702</v>
      </c>
      <c r="DY129" s="1">
        <v>43.625659764514801</v>
      </c>
      <c r="DZ129" s="1">
        <v>30.183649289099499</v>
      </c>
      <c r="EA129" s="1">
        <v>24.5254745254745</v>
      </c>
      <c r="EB129" s="1">
        <v>23.252279635258301</v>
      </c>
      <c r="EC129" s="1">
        <v>26.464542651593</v>
      </c>
      <c r="ED129" s="1">
        <v>23.616803278688501</v>
      </c>
      <c r="EE129" s="1">
        <v>26.973684210526301</v>
      </c>
      <c r="EF129" s="1">
        <v>61.342351716961502</v>
      </c>
      <c r="EG129" s="1">
        <v>60.902696365767802</v>
      </c>
      <c r="EH129" s="1">
        <v>68.350668647845396</v>
      </c>
      <c r="EI129" s="1">
        <v>78.863636363636303</v>
      </c>
      <c r="EJ129" s="1">
        <v>84.446130500758699</v>
      </c>
      <c r="EK129" s="1">
        <v>93.305084745762699</v>
      </c>
      <c r="EL129" s="1">
        <v>95.431098010316802</v>
      </c>
      <c r="EM129" s="1">
        <v>88.144895718990099</v>
      </c>
      <c r="EN129" s="1">
        <v>88.834754364595995</v>
      </c>
      <c r="EO129" s="1">
        <v>95.734597156398095</v>
      </c>
      <c r="EP129" s="1">
        <v>94.755244755244703</v>
      </c>
      <c r="EQ129" s="1">
        <v>95.542046605876394</v>
      </c>
      <c r="ER129" s="1">
        <v>80.626927029804705</v>
      </c>
      <c r="ES129" s="1">
        <v>65.983606557377001</v>
      </c>
      <c r="ET129" s="1">
        <v>93.016194331983797</v>
      </c>
      <c r="EU129" s="1">
        <v>97.710718002081094</v>
      </c>
      <c r="EV129" s="1">
        <v>74.736225087924893</v>
      </c>
      <c r="EW129" s="1">
        <v>18.4992570579494</v>
      </c>
      <c r="EX129" s="1">
        <v>38.939393939393902</v>
      </c>
      <c r="EY129" s="1">
        <v>40.819423368740502</v>
      </c>
      <c r="EZ129" s="1">
        <v>41.610169491525397</v>
      </c>
    </row>
    <row r="130" spans="1:156" ht="15">
      <c r="A130" s="11" t="s">
        <v>188</v>
      </c>
      <c r="B130" s="1" t="s">
        <v>665</v>
      </c>
      <c r="C130" s="11" t="s">
        <v>528</v>
      </c>
      <c r="D130" s="1">
        <v>40.920724214763403</v>
      </c>
      <c r="E130" s="1">
        <v>74.703991149835304</v>
      </c>
      <c r="F130" s="1">
        <v>0</v>
      </c>
      <c r="G130" s="1">
        <v>80.424528301886696</v>
      </c>
      <c r="H130" s="1">
        <v>78.90625</v>
      </c>
      <c r="I130" s="1">
        <v>76.775956284152997</v>
      </c>
      <c r="J130" s="1">
        <v>68.934911242603505</v>
      </c>
      <c r="K130" s="1">
        <v>49.310344827586199</v>
      </c>
      <c r="L130" s="1">
        <v>50.352112676056301</v>
      </c>
      <c r="M130" s="1">
        <v>48.913043478260803</v>
      </c>
      <c r="N130" s="1">
        <v>68.796992481203006</v>
      </c>
      <c r="O130" s="1">
        <v>73.828125</v>
      </c>
      <c r="P130" s="1">
        <v>65.865384615384599</v>
      </c>
      <c r="Q130" s="1">
        <v>49.456521739130402</v>
      </c>
      <c r="R130" s="1">
        <v>69.186046511627893</v>
      </c>
      <c r="S130" s="1">
        <v>92.073170731707293</v>
      </c>
      <c r="T130" s="1">
        <v>87.349397590361406</v>
      </c>
      <c r="U130" s="1">
        <v>13.235294117647101</v>
      </c>
      <c r="V130" s="1">
        <v>95.518867924528294</v>
      </c>
      <c r="W130" s="1">
        <v>80.46875</v>
      </c>
      <c r="X130" s="1">
        <v>84.426229508196698</v>
      </c>
      <c r="Y130" s="1">
        <v>86.094674556212993</v>
      </c>
      <c r="Z130" s="1">
        <v>75.517241379310306</v>
      </c>
      <c r="AA130" s="1">
        <v>88.380281690140805</v>
      </c>
      <c r="AB130" s="1">
        <v>90.2173913043478</v>
      </c>
      <c r="AC130" s="1">
        <v>95.112781954887197</v>
      </c>
      <c r="AD130" s="1">
        <v>95.703125</v>
      </c>
      <c r="AE130" s="1">
        <v>82.211538461538396</v>
      </c>
      <c r="AF130" s="1">
        <v>70.652173913043399</v>
      </c>
      <c r="AG130" s="1">
        <v>80.232558139534802</v>
      </c>
      <c r="AH130" s="1">
        <v>99.390243902438996</v>
      </c>
      <c r="AI130" s="1">
        <v>40.963855421686702</v>
      </c>
      <c r="AJ130" s="1">
        <v>72.794117647058798</v>
      </c>
      <c r="AK130" s="1">
        <v>54.952830188679201</v>
      </c>
      <c r="AL130" s="1">
        <v>56.5104166666666</v>
      </c>
      <c r="AM130" s="1">
        <v>56.284153005464397</v>
      </c>
      <c r="AN130" s="1">
        <v>24.5562130177514</v>
      </c>
      <c r="AO130" s="1">
        <v>22.068965517241299</v>
      </c>
      <c r="AP130" s="1">
        <v>48.943661971830899</v>
      </c>
      <c r="AQ130" s="1">
        <v>50</v>
      </c>
      <c r="AR130" s="1">
        <v>51.879699248120303</v>
      </c>
      <c r="AS130" s="1">
        <v>78.515625</v>
      </c>
      <c r="AT130" s="1">
        <v>24.038461538461501</v>
      </c>
      <c r="AU130" s="1">
        <v>27.7173913043478</v>
      </c>
      <c r="AV130" s="1">
        <v>44.767441860465098</v>
      </c>
      <c r="AW130" s="1">
        <v>65.8536585365853</v>
      </c>
      <c r="AX130" s="1">
        <v>63.253012048192701</v>
      </c>
      <c r="AY130" s="1">
        <v>58.088235294117602</v>
      </c>
      <c r="AZ130" s="1">
        <v>47.405660377358402</v>
      </c>
      <c r="BA130" s="1">
        <v>73.6979166666666</v>
      </c>
      <c r="BB130" s="1">
        <v>70.765027322404293</v>
      </c>
      <c r="BC130" s="1">
        <v>52.366863905325403</v>
      </c>
      <c r="BD130" s="1">
        <v>51.379310344827502</v>
      </c>
      <c r="BE130" s="1">
        <v>40.492957746478801</v>
      </c>
      <c r="BF130" s="1">
        <v>46.739130434782602</v>
      </c>
      <c r="BG130" s="1">
        <v>95.864661654135304</v>
      </c>
      <c r="BH130" s="1">
        <v>89.453125</v>
      </c>
      <c r="BI130" s="1">
        <v>37.019230769230703</v>
      </c>
      <c r="BJ130" s="1">
        <v>33.152173913043399</v>
      </c>
      <c r="BK130" s="1">
        <v>56.395348837209298</v>
      </c>
      <c r="BL130" s="1">
        <v>37.195121951219498</v>
      </c>
      <c r="BM130" s="1">
        <v>11.445783132530099</v>
      </c>
      <c r="BN130" s="1">
        <v>27.205882352941099</v>
      </c>
      <c r="BO130" s="1">
        <v>95.0471698113207</v>
      </c>
      <c r="BP130" s="1">
        <v>94.7916666666666</v>
      </c>
      <c r="BQ130" s="1">
        <v>96.721311475409806</v>
      </c>
      <c r="BR130" s="1">
        <v>96.449704142011797</v>
      </c>
      <c r="BS130" s="1">
        <v>97.586206896551701</v>
      </c>
      <c r="BT130" s="1">
        <v>91.901408450704196</v>
      </c>
      <c r="BU130" s="1">
        <v>69.565217391304301</v>
      </c>
      <c r="BV130" s="1">
        <v>73.308270676691706</v>
      </c>
      <c r="BW130" s="1">
        <v>76.953125</v>
      </c>
      <c r="BX130" s="1">
        <v>76.923076923076906</v>
      </c>
      <c r="BY130" s="1">
        <v>78.260869565217405</v>
      </c>
      <c r="BZ130" s="1">
        <v>71.511627906976699</v>
      </c>
      <c r="CA130" s="1">
        <v>92.073170731707293</v>
      </c>
      <c r="CB130" s="1">
        <v>36.746987951807199</v>
      </c>
      <c r="CC130" s="1">
        <v>41.911764705882298</v>
      </c>
      <c r="CD130" s="1">
        <v>92.688679245282998</v>
      </c>
      <c r="CE130" s="1">
        <v>92.96875</v>
      </c>
      <c r="CF130" s="1">
        <v>94.262295081967196</v>
      </c>
      <c r="CG130" s="1">
        <v>94.970414201183402</v>
      </c>
      <c r="CH130" s="1">
        <v>96.896551724137893</v>
      </c>
      <c r="CI130" s="1">
        <v>90.492957746478794</v>
      </c>
      <c r="CJ130" s="1">
        <v>86.956521739130395</v>
      </c>
      <c r="CK130" s="1">
        <v>91.353383458646604</v>
      </c>
      <c r="CL130" s="1">
        <v>89.0625</v>
      </c>
      <c r="CM130" s="1">
        <v>90.865384615384599</v>
      </c>
      <c r="CN130" s="1">
        <v>98.369565217391298</v>
      </c>
      <c r="CO130" s="1">
        <v>98.2558139534883</v>
      </c>
      <c r="CP130" s="1">
        <v>95.731707317073102</v>
      </c>
      <c r="CQ130" s="1">
        <v>82.530120481927696</v>
      </c>
      <c r="CR130" s="1">
        <v>87.5</v>
      </c>
      <c r="CS130" s="1">
        <v>86.792452830188594</v>
      </c>
      <c r="CT130" s="1">
        <v>76.3020833333333</v>
      </c>
      <c r="CU130" s="1">
        <v>77.322404371584696</v>
      </c>
      <c r="CV130" s="1">
        <v>86.686390532544294</v>
      </c>
      <c r="CW130" s="1">
        <v>97.931034482758605</v>
      </c>
      <c r="CX130" s="1">
        <v>98.239436619718305</v>
      </c>
      <c r="CY130" s="1">
        <v>97.101449275362299</v>
      </c>
      <c r="CZ130" s="1">
        <v>98.120300751879697</v>
      </c>
      <c r="DA130" s="1">
        <v>98.828125</v>
      </c>
      <c r="DB130" s="1">
        <v>90.384615384615302</v>
      </c>
      <c r="DC130" s="1">
        <v>91.847826086956502</v>
      </c>
      <c r="DD130" s="1">
        <v>90.697674418604606</v>
      </c>
      <c r="DE130" s="1">
        <v>96.951219512195095</v>
      </c>
      <c r="DF130" s="1">
        <v>64.4578313253012</v>
      </c>
      <c r="DG130" s="1">
        <v>71.323529411764696</v>
      </c>
      <c r="DH130" s="1">
        <v>83.990420044215099</v>
      </c>
      <c r="DI130" s="1">
        <v>76.673984632272195</v>
      </c>
      <c r="DJ130" s="1">
        <v>73.345513601299203</v>
      </c>
      <c r="DK130" s="1">
        <v>67.742890995260595</v>
      </c>
      <c r="DL130" s="1">
        <v>75.874125874125795</v>
      </c>
      <c r="DM130" s="1">
        <v>80.800405268490294</v>
      </c>
      <c r="DN130" s="1">
        <v>95.9403905447071</v>
      </c>
      <c r="DO130" s="1">
        <v>55.993852459016303</v>
      </c>
      <c r="DP130" s="1">
        <v>70.597165991902799</v>
      </c>
      <c r="DQ130" s="1">
        <v>61.342351716961502</v>
      </c>
      <c r="DR130" s="1">
        <v>51.875732708089103</v>
      </c>
      <c r="DS130" s="1">
        <v>34.249628528974696</v>
      </c>
      <c r="DT130" s="1">
        <v>13.7121212121212</v>
      </c>
      <c r="DU130" s="1">
        <v>10.3945371775417</v>
      </c>
      <c r="DV130" s="1">
        <v>17.033898305084701</v>
      </c>
      <c r="DW130" s="1">
        <v>33.990420044215099</v>
      </c>
      <c r="DX130" s="1">
        <v>33.571167215514102</v>
      </c>
      <c r="DY130" s="1">
        <v>44.600081201786402</v>
      </c>
      <c r="DZ130" s="1">
        <v>18.335308056872002</v>
      </c>
      <c r="EA130" s="1">
        <v>53.396603396603297</v>
      </c>
      <c r="EB130" s="1">
        <v>48.277608915906697</v>
      </c>
      <c r="EC130" s="1">
        <v>66.649537512846805</v>
      </c>
      <c r="ED130" s="1">
        <v>51.485655737704903</v>
      </c>
      <c r="EE130" s="1">
        <v>68.066801619433207</v>
      </c>
      <c r="EF130" s="1">
        <v>68.002081165452594</v>
      </c>
      <c r="EG130" s="1">
        <v>78.370457209847601</v>
      </c>
      <c r="EH130" s="1">
        <v>9.5839524517087593</v>
      </c>
      <c r="EI130" s="1">
        <v>7.1969696969696901</v>
      </c>
      <c r="EJ130" s="1">
        <v>38.770864946889198</v>
      </c>
      <c r="EK130" s="1">
        <v>76.186440677966104</v>
      </c>
      <c r="EL130" s="1">
        <v>97.807663964627807</v>
      </c>
      <c r="EM130" s="1">
        <v>98.079034028540093</v>
      </c>
      <c r="EN130" s="1">
        <v>98.233861144945095</v>
      </c>
      <c r="EO130" s="1">
        <v>97.600710900473899</v>
      </c>
      <c r="EP130" s="1">
        <v>97.852147852147795</v>
      </c>
      <c r="EQ130" s="1">
        <v>90.2228976697061</v>
      </c>
      <c r="ER130" s="1">
        <v>84.840698869475801</v>
      </c>
      <c r="ES130" s="1">
        <v>75.051229508196698</v>
      </c>
      <c r="ET130" s="1">
        <v>76.720647773279296</v>
      </c>
      <c r="EU130" s="1">
        <v>77.263267429760603</v>
      </c>
      <c r="EV130" s="1">
        <v>81.770222743259097</v>
      </c>
      <c r="EW130" s="1">
        <v>87.147102526002897</v>
      </c>
      <c r="EX130" s="1">
        <v>90</v>
      </c>
      <c r="EY130" s="1">
        <v>40.819423368740502</v>
      </c>
      <c r="EZ130" s="1">
        <v>41.610169491525397</v>
      </c>
    </row>
    <row r="131" spans="1:156" ht="15">
      <c r="A131" s="11" t="s">
        <v>189</v>
      </c>
      <c r="B131" s="1" t="s">
        <v>666</v>
      </c>
      <c r="C131" s="11" t="s">
        <v>543</v>
      </c>
      <c r="D131" s="1">
        <v>43.999072200394799</v>
      </c>
      <c r="E131" s="1">
        <v>82.545396054054194</v>
      </c>
      <c r="F131" s="1">
        <v>0</v>
      </c>
      <c r="G131" s="1">
        <v>88.502673796791399</v>
      </c>
      <c r="H131" s="1">
        <v>89.044943820224702</v>
      </c>
      <c r="I131" s="1">
        <v>81.360946745562103</v>
      </c>
      <c r="J131" s="1">
        <v>83.3333333333333</v>
      </c>
      <c r="K131" s="1">
        <v>91.153846153846104</v>
      </c>
      <c r="L131" s="1">
        <v>87.5</v>
      </c>
      <c r="M131" s="1">
        <v>95.4166666666666</v>
      </c>
      <c r="N131" s="1">
        <v>95.491803278688494</v>
      </c>
      <c r="O131" s="1">
        <v>92.519685039370103</v>
      </c>
      <c r="P131" s="1">
        <v>94.859813084112105</v>
      </c>
      <c r="Q131" s="1">
        <v>86.702127659574401</v>
      </c>
      <c r="R131" s="1">
        <v>71.969696969696898</v>
      </c>
      <c r="S131" s="1">
        <v>28.3333333333333</v>
      </c>
      <c r="T131" s="1">
        <v>27.118644067796598</v>
      </c>
      <c r="U131" s="1">
        <v>39.5833333333333</v>
      </c>
      <c r="V131" s="1">
        <v>82.085561497326196</v>
      </c>
      <c r="W131" s="1">
        <v>89.044943820224702</v>
      </c>
      <c r="X131" s="1">
        <v>82.544378698224804</v>
      </c>
      <c r="Y131" s="1">
        <v>68.954248366013104</v>
      </c>
      <c r="Z131" s="1">
        <v>38.846153846153797</v>
      </c>
      <c r="AA131" s="1">
        <v>63.306451612903203</v>
      </c>
      <c r="AB131" s="1">
        <v>62.0833333333333</v>
      </c>
      <c r="AC131" s="1">
        <v>63.524590163934398</v>
      </c>
      <c r="AD131" s="1">
        <v>61.811023622047202</v>
      </c>
      <c r="AE131" s="1">
        <v>66.822429906541998</v>
      </c>
      <c r="AF131" s="1">
        <v>52.659574468085097</v>
      </c>
      <c r="AG131" s="1">
        <v>50.757575757575701</v>
      </c>
      <c r="AH131" s="1">
        <v>64.1666666666666</v>
      </c>
      <c r="AI131" s="1">
        <v>61.864406779661003</v>
      </c>
      <c r="AJ131" s="1">
        <v>82.2916666666666</v>
      </c>
      <c r="AK131" s="1">
        <v>63.3689839572192</v>
      </c>
      <c r="AL131" s="1">
        <v>61.516853932584198</v>
      </c>
      <c r="AM131" s="1">
        <v>97.928994082840205</v>
      </c>
      <c r="AN131" s="1">
        <v>82.679738562091501</v>
      </c>
      <c r="AO131" s="1">
        <v>86.923076923076906</v>
      </c>
      <c r="AP131" s="1">
        <v>88.709677419354804</v>
      </c>
      <c r="AQ131" s="1">
        <v>90</v>
      </c>
      <c r="AR131" s="1">
        <v>94.672131147540895</v>
      </c>
      <c r="AS131" s="1">
        <v>96.850393700787393</v>
      </c>
      <c r="AT131" s="1">
        <v>96.728971962616797</v>
      </c>
      <c r="AU131" s="1">
        <v>25.531914893617</v>
      </c>
      <c r="AV131" s="1">
        <v>31.060606060606101</v>
      </c>
      <c r="AW131" s="1">
        <v>50</v>
      </c>
      <c r="AX131" s="1">
        <v>50</v>
      </c>
      <c r="AY131" s="1">
        <v>50</v>
      </c>
      <c r="AZ131" s="1">
        <v>78.3422459893048</v>
      </c>
      <c r="BA131" s="1">
        <v>92.977528089887599</v>
      </c>
      <c r="BB131" s="1">
        <v>90.828402366863898</v>
      </c>
      <c r="BC131" s="1">
        <v>95.751633986928098</v>
      </c>
      <c r="BD131" s="1">
        <v>85</v>
      </c>
      <c r="BE131" s="1">
        <v>92.338709677419303</v>
      </c>
      <c r="BF131" s="1">
        <v>77.0833333333333</v>
      </c>
      <c r="BG131" s="1">
        <v>75.819672131147499</v>
      </c>
      <c r="BH131" s="1">
        <v>78.346456692913307</v>
      </c>
      <c r="BI131" s="1">
        <v>88.317757009345797</v>
      </c>
      <c r="BJ131" s="1">
        <v>97.340425531914903</v>
      </c>
      <c r="BK131" s="1">
        <v>85.606060606060595</v>
      </c>
      <c r="BL131" s="1">
        <v>34.1666666666666</v>
      </c>
      <c r="BM131" s="1">
        <v>70.338983050847403</v>
      </c>
      <c r="BN131" s="1">
        <v>78.125</v>
      </c>
      <c r="BO131" s="1">
        <v>18.181818181818102</v>
      </c>
      <c r="BP131" s="1">
        <v>24.157303370786501</v>
      </c>
      <c r="BQ131" s="1">
        <v>26.331360946745502</v>
      </c>
      <c r="BR131" s="1">
        <v>28.1045751633986</v>
      </c>
      <c r="BS131" s="1">
        <v>26.923076923076898</v>
      </c>
      <c r="BT131" s="1">
        <v>27.419354838709602</v>
      </c>
      <c r="BU131" s="1">
        <v>27.0833333333333</v>
      </c>
      <c r="BV131" s="1">
        <v>28.278688524590098</v>
      </c>
      <c r="BW131" s="1">
        <v>29.9212598425196</v>
      </c>
      <c r="BX131" s="1">
        <v>34.5794392523364</v>
      </c>
      <c r="BY131" s="1">
        <v>33.510638297872298</v>
      </c>
      <c r="BZ131" s="1">
        <v>34.848484848484802</v>
      </c>
      <c r="CA131" s="1">
        <v>40</v>
      </c>
      <c r="CB131" s="1">
        <v>44.067796610169403</v>
      </c>
      <c r="CC131" s="1">
        <v>45.8333333333333</v>
      </c>
      <c r="CD131" s="1">
        <v>84.759358288770002</v>
      </c>
      <c r="CE131" s="1">
        <v>81.741573033707795</v>
      </c>
      <c r="CF131" s="1">
        <v>83.727810650887506</v>
      </c>
      <c r="CG131" s="1">
        <v>77.450980392156794</v>
      </c>
      <c r="CH131" s="1">
        <v>51.153846153846096</v>
      </c>
      <c r="CI131" s="1">
        <v>50.403225806451601</v>
      </c>
      <c r="CJ131" s="1">
        <v>63.3333333333333</v>
      </c>
      <c r="CK131" s="1">
        <v>50.4098360655737</v>
      </c>
      <c r="CL131" s="1">
        <v>64.173228346456597</v>
      </c>
      <c r="CM131" s="1">
        <v>70.560747663551396</v>
      </c>
      <c r="CN131" s="1">
        <v>45.212765957446798</v>
      </c>
      <c r="CO131" s="1">
        <v>51.515151515151501</v>
      </c>
      <c r="CP131" s="1">
        <v>40</v>
      </c>
      <c r="CQ131" s="1">
        <v>36.440677966101603</v>
      </c>
      <c r="CR131" s="1">
        <v>48.9583333333333</v>
      </c>
      <c r="CS131" s="1">
        <v>70.0534759358288</v>
      </c>
      <c r="CT131" s="1">
        <v>73.314606741573002</v>
      </c>
      <c r="CU131" s="1">
        <v>39.644970414201097</v>
      </c>
      <c r="CV131" s="1">
        <v>40.196078431372499</v>
      </c>
      <c r="CW131" s="1">
        <v>37.692307692307601</v>
      </c>
      <c r="CX131" s="1">
        <v>36.693548387096698</v>
      </c>
      <c r="CY131" s="1">
        <v>59.5833333333333</v>
      </c>
      <c r="CZ131" s="1">
        <v>62.7049180327868</v>
      </c>
      <c r="DA131" s="1">
        <v>64.960629921259795</v>
      </c>
      <c r="DB131" s="1">
        <v>68.691588785046704</v>
      </c>
      <c r="DC131" s="1">
        <v>72.872340425531902</v>
      </c>
      <c r="DD131" s="1">
        <v>77.272727272727195</v>
      </c>
      <c r="DE131" s="1">
        <v>72.5</v>
      </c>
      <c r="DF131" s="1">
        <v>36.440677966101603</v>
      </c>
      <c r="DG131" s="1">
        <v>34.375</v>
      </c>
      <c r="DH131" s="1">
        <v>92.096536477523898</v>
      </c>
      <c r="DI131" s="1">
        <v>92.627149652396596</v>
      </c>
      <c r="DJ131" s="1">
        <v>96.691027202598406</v>
      </c>
      <c r="DK131" s="1">
        <v>92.920616113744103</v>
      </c>
      <c r="DL131" s="1">
        <v>87.662337662337606</v>
      </c>
      <c r="DM131" s="1">
        <v>75.531914893617</v>
      </c>
      <c r="DN131" s="1">
        <v>74.665981500513794</v>
      </c>
      <c r="DO131" s="1">
        <v>80.788934426229503</v>
      </c>
      <c r="DP131" s="1">
        <v>92.864372469635597</v>
      </c>
      <c r="DQ131" s="1">
        <v>81.113423517169593</v>
      </c>
      <c r="DR131" s="1">
        <v>61.019929660023401</v>
      </c>
      <c r="DS131" s="1">
        <v>64.264487369985105</v>
      </c>
      <c r="DT131" s="1">
        <v>88.560606060606105</v>
      </c>
      <c r="DU131" s="1">
        <v>81.5629742033383</v>
      </c>
      <c r="DV131" s="1">
        <v>81.779661016949106</v>
      </c>
      <c r="DW131" s="1">
        <v>58.345615327929202</v>
      </c>
      <c r="DX131" s="1">
        <v>81.723380900109703</v>
      </c>
      <c r="DY131" s="1">
        <v>71.883881445391793</v>
      </c>
      <c r="DZ131" s="1">
        <v>59.449052132701397</v>
      </c>
      <c r="EA131" s="1">
        <v>82.667332667332602</v>
      </c>
      <c r="EB131" s="1">
        <v>82.624113475177296</v>
      </c>
      <c r="EC131" s="1">
        <v>90.390544707091394</v>
      </c>
      <c r="ED131" s="1">
        <v>91.854508196721298</v>
      </c>
      <c r="EE131" s="1">
        <v>74.190283400809705</v>
      </c>
      <c r="EF131" s="1">
        <v>84.651404786680502</v>
      </c>
      <c r="EG131" s="1">
        <v>71.922626025791303</v>
      </c>
      <c r="EH131" s="1">
        <v>79.7176820208023</v>
      </c>
      <c r="EI131" s="1">
        <v>87.045454545454504</v>
      </c>
      <c r="EJ131" s="1">
        <v>75.2655538694992</v>
      </c>
      <c r="EK131" s="1">
        <v>75.847457627118601</v>
      </c>
      <c r="EL131" s="1">
        <v>96.223286661753804</v>
      </c>
      <c r="EM131" s="1">
        <v>96.523966337358203</v>
      </c>
      <c r="EN131" s="1">
        <v>96.711327649208201</v>
      </c>
      <c r="EO131" s="1">
        <v>95.734597156398095</v>
      </c>
      <c r="EP131" s="1">
        <v>90.909090909090907</v>
      </c>
      <c r="EQ131" s="1">
        <v>90.2228976697061</v>
      </c>
      <c r="ER131" s="1">
        <v>76.618705035971203</v>
      </c>
      <c r="ES131" s="1">
        <v>83.709016393442596</v>
      </c>
      <c r="ET131" s="1">
        <v>76.720647773279296</v>
      </c>
      <c r="EU131" s="1">
        <v>77.263267429760603</v>
      </c>
      <c r="EV131" s="1">
        <v>81.770222743259097</v>
      </c>
      <c r="EW131" s="1">
        <v>89.227340267459098</v>
      </c>
      <c r="EX131" s="1">
        <v>97.651515151515099</v>
      </c>
      <c r="EY131" s="1">
        <v>93.171471927162301</v>
      </c>
      <c r="EZ131" s="1">
        <v>95.084745762711805</v>
      </c>
    </row>
    <row r="132" spans="1:156" ht="15">
      <c r="A132" s="11" t="s">
        <v>190</v>
      </c>
      <c r="B132" s="1" t="s">
        <v>667</v>
      </c>
      <c r="C132" s="11" t="s">
        <v>588</v>
      </c>
      <c r="D132" s="1">
        <v>21.539182354123302</v>
      </c>
      <c r="E132" s="1">
        <v>21.468992261640601</v>
      </c>
      <c r="F132" s="1">
        <v>0</v>
      </c>
      <c r="G132" s="1">
        <v>16.403162055335901</v>
      </c>
      <c r="H132" s="1">
        <v>15.9574468085106</v>
      </c>
      <c r="I132" s="1">
        <v>44.470046082949303</v>
      </c>
      <c r="J132" s="1">
        <v>47.740112994350199</v>
      </c>
      <c r="K132" s="1">
        <v>39.051094890510903</v>
      </c>
      <c r="L132" s="1">
        <v>33.464566929133802</v>
      </c>
      <c r="M132" s="1">
        <v>30.672268907563002</v>
      </c>
      <c r="N132" s="1">
        <v>30.084745762711801</v>
      </c>
      <c r="O132" s="1">
        <v>14.473684210526301</v>
      </c>
      <c r="P132" s="1">
        <v>11.682242990654199</v>
      </c>
      <c r="Q132" s="1">
        <v>7.2222222222222197</v>
      </c>
      <c r="R132" s="1">
        <v>13.855421686746899</v>
      </c>
      <c r="S132" s="1">
        <v>31.410256410256402</v>
      </c>
      <c r="T132" s="1">
        <v>33.552631578947299</v>
      </c>
      <c r="U132" s="1">
        <v>39.830508474576199</v>
      </c>
      <c r="V132" s="1">
        <v>16.99604743083</v>
      </c>
      <c r="W132" s="1">
        <v>18.297872340425499</v>
      </c>
      <c r="X132" s="1">
        <v>18.202764976958498</v>
      </c>
      <c r="Y132" s="1">
        <v>15.254237288135499</v>
      </c>
      <c r="Z132" s="1">
        <v>13.1386861313868</v>
      </c>
      <c r="AA132" s="1">
        <v>12.5984251968503</v>
      </c>
      <c r="AB132" s="1">
        <v>10.0840336134453</v>
      </c>
      <c r="AC132" s="1">
        <v>12.2881355932203</v>
      </c>
      <c r="AD132" s="1">
        <v>14.9122807017543</v>
      </c>
      <c r="AE132" s="1">
        <v>16.355140186915801</v>
      </c>
      <c r="AF132" s="1">
        <v>16.1111111111111</v>
      </c>
      <c r="AG132" s="1">
        <v>19.277108433734899</v>
      </c>
      <c r="AH132" s="1">
        <v>32.692307692307601</v>
      </c>
      <c r="AI132" s="1">
        <v>38.815789473684198</v>
      </c>
      <c r="AJ132" s="1">
        <v>38.135593220338897</v>
      </c>
      <c r="AK132" s="1">
        <v>33.399209486166001</v>
      </c>
      <c r="AL132" s="1">
        <v>32.978723404255298</v>
      </c>
      <c r="AM132" s="1">
        <v>33.4101382488479</v>
      </c>
      <c r="AN132" s="1">
        <v>33.898305084745701</v>
      </c>
      <c r="AO132" s="1">
        <v>31.751824817518202</v>
      </c>
      <c r="AP132" s="1">
        <v>31.1023622047244</v>
      </c>
      <c r="AQ132" s="1">
        <v>29.831932773109202</v>
      </c>
      <c r="AR132" s="1">
        <v>32.203389830508399</v>
      </c>
      <c r="AS132" s="1">
        <v>30.7017543859649</v>
      </c>
      <c r="AT132" s="1">
        <v>30.3738317757009</v>
      </c>
      <c r="AU132" s="1">
        <v>34.4444444444444</v>
      </c>
      <c r="AV132" s="1">
        <v>42.168674698795101</v>
      </c>
      <c r="AW132" s="1">
        <v>50</v>
      </c>
      <c r="AX132" s="1">
        <v>50.657894736842103</v>
      </c>
      <c r="AY132" s="1">
        <v>48.305084745762699</v>
      </c>
      <c r="AZ132" s="1">
        <v>55.138339920948603</v>
      </c>
      <c r="BA132" s="1">
        <v>60.212765957446798</v>
      </c>
      <c r="BB132" s="1">
        <v>65.668202764976897</v>
      </c>
      <c r="BC132" s="1">
        <v>59.604519774011301</v>
      </c>
      <c r="BD132" s="1">
        <v>56.569343065693403</v>
      </c>
      <c r="BE132" s="1">
        <v>52.362204724409402</v>
      </c>
      <c r="BF132" s="1">
        <v>44.117647058823501</v>
      </c>
      <c r="BG132" s="1">
        <v>40.254237288135499</v>
      </c>
      <c r="BH132" s="1">
        <v>46.9298245614035</v>
      </c>
      <c r="BI132" s="1">
        <v>54.672897196261601</v>
      </c>
      <c r="BJ132" s="1">
        <v>30.5555555555555</v>
      </c>
      <c r="BK132" s="1">
        <v>56.024096385542101</v>
      </c>
      <c r="BL132" s="1">
        <v>25</v>
      </c>
      <c r="BM132" s="1">
        <v>26.973684210526301</v>
      </c>
      <c r="BN132" s="1">
        <v>11.016949152542299</v>
      </c>
      <c r="BO132" s="1">
        <v>20.7509881422924</v>
      </c>
      <c r="BP132" s="1">
        <v>25.531914893617</v>
      </c>
      <c r="BQ132" s="1">
        <v>27.1889400921659</v>
      </c>
      <c r="BR132" s="1">
        <v>25.1412429378531</v>
      </c>
      <c r="BS132" s="1">
        <v>24.817518248175102</v>
      </c>
      <c r="BT132" s="1">
        <v>26.3779527559055</v>
      </c>
      <c r="BU132" s="1">
        <v>26.890756302521002</v>
      </c>
      <c r="BV132" s="1">
        <v>29.2372881355932</v>
      </c>
      <c r="BW132" s="1">
        <v>32.894736842105203</v>
      </c>
      <c r="BX132" s="1">
        <v>36.9158878504672</v>
      </c>
      <c r="BY132" s="1">
        <v>35.5555555555555</v>
      </c>
      <c r="BZ132" s="1">
        <v>37.349397590361399</v>
      </c>
      <c r="CA132" s="1">
        <v>42.948717948717899</v>
      </c>
      <c r="CB132" s="1">
        <v>43.421052631578902</v>
      </c>
      <c r="CC132" s="1">
        <v>46.610169491525397</v>
      </c>
      <c r="CD132" s="1">
        <v>65.019762845849797</v>
      </c>
      <c r="CE132" s="1">
        <v>65.744680851063805</v>
      </c>
      <c r="CF132" s="1">
        <v>64.055299539170505</v>
      </c>
      <c r="CG132" s="1">
        <v>63.559322033898297</v>
      </c>
      <c r="CH132" s="1">
        <v>69.708029197080194</v>
      </c>
      <c r="CI132" s="1">
        <v>77.559055118110194</v>
      </c>
      <c r="CJ132" s="1">
        <v>78.991596638655395</v>
      </c>
      <c r="CK132" s="1">
        <v>82.627118644067806</v>
      </c>
      <c r="CL132" s="1">
        <v>81.140350877192901</v>
      </c>
      <c r="CM132" s="1">
        <v>85.514018691588703</v>
      </c>
      <c r="CN132" s="1">
        <v>55.5555555555555</v>
      </c>
      <c r="CO132" s="1">
        <v>74.698795180722797</v>
      </c>
      <c r="CP132" s="1">
        <v>54.487179487179397</v>
      </c>
      <c r="CQ132" s="1">
        <v>65.789473684210506</v>
      </c>
      <c r="CR132" s="1">
        <v>50</v>
      </c>
      <c r="CS132" s="1">
        <v>36.7588932806324</v>
      </c>
      <c r="CT132" s="1">
        <v>39.361702127659498</v>
      </c>
      <c r="CU132" s="1">
        <v>82.718894009216498</v>
      </c>
      <c r="CV132" s="1">
        <v>81.073446327683598</v>
      </c>
      <c r="CW132" s="1">
        <v>78.467153284671497</v>
      </c>
      <c r="CX132" s="1">
        <v>92.125984251968504</v>
      </c>
      <c r="CY132" s="1">
        <v>89.915966386554601</v>
      </c>
      <c r="CZ132" s="1">
        <v>91.525423728813493</v>
      </c>
      <c r="DA132" s="1">
        <v>92.543859649122794</v>
      </c>
      <c r="DB132" s="1">
        <v>92.523364485981304</v>
      </c>
      <c r="DC132" s="1">
        <v>13.3333333333333</v>
      </c>
      <c r="DD132" s="1">
        <v>20.481927710843301</v>
      </c>
      <c r="DE132" s="1">
        <v>32.051282051282101</v>
      </c>
      <c r="DF132" s="1">
        <v>35.5263157894736</v>
      </c>
      <c r="DG132" s="1">
        <v>35.593220338983102</v>
      </c>
      <c r="DH132" s="1">
        <v>77.321296978629306</v>
      </c>
      <c r="DI132" s="1">
        <v>65.184778631540397</v>
      </c>
      <c r="DJ132" s="1">
        <v>47.442143727161898</v>
      </c>
      <c r="DK132" s="1">
        <v>38.122037914691902</v>
      </c>
      <c r="DL132" s="1">
        <v>33.016983016982998</v>
      </c>
      <c r="DM132" s="1">
        <v>39.766970618034399</v>
      </c>
      <c r="DN132" s="1">
        <v>43.216855087358603</v>
      </c>
      <c r="DO132" s="1">
        <v>43.903688524590102</v>
      </c>
      <c r="DP132" s="1">
        <v>10.779352226720601</v>
      </c>
      <c r="DQ132" s="1">
        <v>9.5213319458896901</v>
      </c>
      <c r="DR132" s="1">
        <v>36.518171160609597</v>
      </c>
      <c r="DS132" s="1">
        <v>25.928677563150099</v>
      </c>
      <c r="DT132" s="1">
        <v>56.287878787878697</v>
      </c>
      <c r="DU132" s="1">
        <v>65.326251896813304</v>
      </c>
      <c r="DV132" s="1">
        <v>68.220338983050794</v>
      </c>
      <c r="DW132" s="1">
        <v>22.1260132645541</v>
      </c>
      <c r="DX132" s="1">
        <v>33.680936699597503</v>
      </c>
      <c r="DY132" s="1">
        <v>23.7312220868859</v>
      </c>
      <c r="DZ132" s="1">
        <v>20.408767772511801</v>
      </c>
      <c r="EA132" s="1">
        <v>32.7172827172827</v>
      </c>
      <c r="EB132" s="1">
        <v>30.243161094224899</v>
      </c>
      <c r="EC132" s="1">
        <v>26.567317574511801</v>
      </c>
      <c r="ED132" s="1">
        <v>62.038934426229503</v>
      </c>
      <c r="EE132" s="1">
        <v>27.985829959514099</v>
      </c>
      <c r="EF132" s="1">
        <v>60.301768990634699</v>
      </c>
      <c r="EG132" s="1">
        <v>46.483001172332898</v>
      </c>
      <c r="EH132" s="1">
        <v>34.249628528974696</v>
      </c>
      <c r="EI132" s="1">
        <v>50.378787878787797</v>
      </c>
      <c r="EJ132" s="1">
        <v>15.5538694992412</v>
      </c>
      <c r="EK132" s="1">
        <v>29.5762711864406</v>
      </c>
      <c r="EL132" s="1">
        <v>35.519528371407503</v>
      </c>
      <c r="EM132" s="1">
        <v>36.2056348335162</v>
      </c>
      <c r="EN132" s="1">
        <v>35.749086479902502</v>
      </c>
      <c r="EO132" s="1">
        <v>30.924170616113699</v>
      </c>
      <c r="EP132" s="1">
        <v>22.0779220779221</v>
      </c>
      <c r="EQ132" s="1">
        <v>21.681864235055698</v>
      </c>
      <c r="ER132" s="1">
        <v>21.891058581706101</v>
      </c>
      <c r="ES132" s="1">
        <v>25.819672131147499</v>
      </c>
      <c r="ET132" s="1">
        <v>9.6659919028340102</v>
      </c>
      <c r="EU132" s="1">
        <v>3.38189386056191</v>
      </c>
      <c r="EV132" s="1">
        <v>38.628370457209797</v>
      </c>
      <c r="EW132" s="1">
        <v>18.4992570579494</v>
      </c>
      <c r="EX132" s="1">
        <v>38.939393939393902</v>
      </c>
      <c r="EY132" s="1">
        <v>40.819423368740502</v>
      </c>
      <c r="EZ132" s="1">
        <v>41.610169491525397</v>
      </c>
    </row>
    <row r="133" spans="1:156" ht="15">
      <c r="A133" s="11" t="s">
        <v>191</v>
      </c>
      <c r="B133" s="1" t="s">
        <v>668</v>
      </c>
      <c r="C133" s="11" t="s">
        <v>543</v>
      </c>
      <c r="D133" s="1">
        <v>37.147012273456298</v>
      </c>
      <c r="E133" s="1">
        <v>66.538839691329798</v>
      </c>
      <c r="F133" s="1">
        <v>0</v>
      </c>
      <c r="G133" s="1">
        <v>58.021390374331503</v>
      </c>
      <c r="H133" s="1">
        <v>64.887640449438194</v>
      </c>
      <c r="I133" s="1">
        <v>44.674556213017702</v>
      </c>
      <c r="J133" s="1">
        <v>58.496732026143697</v>
      </c>
      <c r="K133" s="1">
        <v>44.230769230769198</v>
      </c>
      <c r="L133" s="1">
        <v>60.887096774193502</v>
      </c>
      <c r="M133" s="1">
        <v>56.25</v>
      </c>
      <c r="N133" s="1">
        <v>43.032786885245898</v>
      </c>
      <c r="O133" s="1">
        <v>37.4015748031496</v>
      </c>
      <c r="P133" s="1">
        <v>38.785046728971899</v>
      </c>
      <c r="Q133" s="1">
        <v>38.829787234042499</v>
      </c>
      <c r="R133" s="1">
        <v>55.303030303030297</v>
      </c>
      <c r="S133" s="1">
        <v>41.6666666666666</v>
      </c>
      <c r="T133" s="1">
        <v>46.610169491525397</v>
      </c>
      <c r="U133" s="1">
        <v>92.7083333333333</v>
      </c>
      <c r="V133" s="1">
        <v>74.064171122994594</v>
      </c>
      <c r="W133" s="1">
        <v>71.629213483146103</v>
      </c>
      <c r="X133" s="1">
        <v>87.278106508875695</v>
      </c>
      <c r="Y133" s="1">
        <v>36.928104575163403</v>
      </c>
      <c r="Z133" s="1">
        <v>33.846153846153797</v>
      </c>
      <c r="AA133" s="1">
        <v>32.258064516128997</v>
      </c>
      <c r="AB133" s="1">
        <v>29.1666666666666</v>
      </c>
      <c r="AC133" s="1">
        <v>38.114754098360599</v>
      </c>
      <c r="AD133" s="1">
        <v>40.9448818897637</v>
      </c>
      <c r="AE133" s="1">
        <v>47.6635514018691</v>
      </c>
      <c r="AF133" s="1">
        <v>45.212765957446798</v>
      </c>
      <c r="AG133" s="1">
        <v>33.3333333333333</v>
      </c>
      <c r="AH133" s="1">
        <v>16.6666666666666</v>
      </c>
      <c r="AI133" s="1">
        <v>14.4067796610169</v>
      </c>
      <c r="AJ133" s="1">
        <v>68.75</v>
      </c>
      <c r="AK133" s="1">
        <v>85.294117647058798</v>
      </c>
      <c r="AL133" s="1">
        <v>87.359550561797704</v>
      </c>
      <c r="AM133" s="1">
        <v>60.650887573964503</v>
      </c>
      <c r="AN133" s="1">
        <v>82.679738562091501</v>
      </c>
      <c r="AO133" s="1">
        <v>50.769230769230703</v>
      </c>
      <c r="AP133" s="1">
        <v>52.822580645161203</v>
      </c>
      <c r="AQ133" s="1">
        <v>18.3333333333333</v>
      </c>
      <c r="AR133" s="1">
        <v>20.081967213114702</v>
      </c>
      <c r="AS133" s="1">
        <v>69.685039370078698</v>
      </c>
      <c r="AT133" s="1">
        <v>71.028037383177505</v>
      </c>
      <c r="AU133" s="1">
        <v>78.723404255319096</v>
      </c>
      <c r="AV133" s="1">
        <v>85.606060606060595</v>
      </c>
      <c r="AW133" s="1">
        <v>50</v>
      </c>
      <c r="AX133" s="1">
        <v>50</v>
      </c>
      <c r="AY133" s="1">
        <v>50</v>
      </c>
      <c r="AZ133" s="1">
        <v>25.935828877005299</v>
      </c>
      <c r="BA133" s="1">
        <v>22.752808988763999</v>
      </c>
      <c r="BB133" s="1">
        <v>25.1479289940828</v>
      </c>
      <c r="BC133" s="1">
        <v>23.202614379084899</v>
      </c>
      <c r="BD133" s="1">
        <v>29.615384615384599</v>
      </c>
      <c r="BE133" s="1">
        <v>14.9193548387096</v>
      </c>
      <c r="BF133" s="1">
        <v>43.75</v>
      </c>
      <c r="BG133" s="1">
        <v>62.7049180327868</v>
      </c>
      <c r="BH133" s="1">
        <v>57.086614173228298</v>
      </c>
      <c r="BI133" s="1">
        <v>38.785046728971899</v>
      </c>
      <c r="BJ133" s="1">
        <v>47.340425531914804</v>
      </c>
      <c r="BK133" s="1">
        <v>17.424242424242401</v>
      </c>
      <c r="BL133" s="1">
        <v>17.5</v>
      </c>
      <c r="BM133" s="1">
        <v>50</v>
      </c>
      <c r="BN133" s="1">
        <v>57.2916666666666</v>
      </c>
      <c r="BO133" s="1">
        <v>78.877005347593496</v>
      </c>
      <c r="BP133" s="1">
        <v>79.213483146067404</v>
      </c>
      <c r="BQ133" s="1">
        <v>84.319526627218906</v>
      </c>
      <c r="BR133" s="1">
        <v>28.1045751633986</v>
      </c>
      <c r="BS133" s="1">
        <v>26.923076923076898</v>
      </c>
      <c r="BT133" s="1">
        <v>27.419354838709602</v>
      </c>
      <c r="BU133" s="1">
        <v>27.0833333333333</v>
      </c>
      <c r="BV133" s="1">
        <v>28.278688524590098</v>
      </c>
      <c r="BW133" s="1">
        <v>29.9212598425196</v>
      </c>
      <c r="BX133" s="1">
        <v>34.5794392523364</v>
      </c>
      <c r="BY133" s="1">
        <v>33.510638297872298</v>
      </c>
      <c r="BZ133" s="1">
        <v>34.848484848484802</v>
      </c>
      <c r="CA133" s="1">
        <v>40</v>
      </c>
      <c r="CB133" s="1">
        <v>44.067796610169403</v>
      </c>
      <c r="CC133" s="1">
        <v>45.8333333333333</v>
      </c>
      <c r="CD133" s="1">
        <v>87.967914438502604</v>
      </c>
      <c r="CE133" s="1">
        <v>90.730337078651601</v>
      </c>
      <c r="CF133" s="1">
        <v>90.828402366863898</v>
      </c>
      <c r="CG133" s="1">
        <v>91.176470588235205</v>
      </c>
      <c r="CH133" s="1">
        <v>91.923076923076906</v>
      </c>
      <c r="CI133" s="1">
        <v>86.693548387096698</v>
      </c>
      <c r="CJ133" s="1">
        <v>87.5</v>
      </c>
      <c r="CK133" s="1">
        <v>67.213114754098299</v>
      </c>
      <c r="CL133" s="1">
        <v>47.637795275590499</v>
      </c>
      <c r="CM133" s="1">
        <v>50</v>
      </c>
      <c r="CN133" s="1">
        <v>61.170212765957402</v>
      </c>
      <c r="CO133" s="1">
        <v>51.515151515151501</v>
      </c>
      <c r="CP133" s="1">
        <v>50.8333333333333</v>
      </c>
      <c r="CQ133" s="1">
        <v>63.559322033898297</v>
      </c>
      <c r="CR133" s="1">
        <v>57.2916666666666</v>
      </c>
      <c r="CS133" s="1">
        <v>56.951871657753998</v>
      </c>
      <c r="CT133" s="1">
        <v>59.831460674157299</v>
      </c>
      <c r="CU133" s="1">
        <v>59.763313609467403</v>
      </c>
      <c r="CV133" s="1">
        <v>19.281045751633901</v>
      </c>
      <c r="CW133" s="1">
        <v>37.692307692307601</v>
      </c>
      <c r="CX133" s="1">
        <v>36.693548387096698</v>
      </c>
      <c r="CY133" s="1">
        <v>32.9166666666666</v>
      </c>
      <c r="CZ133" s="1">
        <v>36.475409836065502</v>
      </c>
      <c r="DA133" s="1">
        <v>38.188976377952699</v>
      </c>
      <c r="DB133" s="1">
        <v>38.785046728971899</v>
      </c>
      <c r="DC133" s="1">
        <v>40.957446808510603</v>
      </c>
      <c r="DD133" s="1">
        <v>47.727272727272698</v>
      </c>
      <c r="DE133" s="1">
        <v>72.5</v>
      </c>
      <c r="DF133" s="1">
        <v>83.0508474576271</v>
      </c>
      <c r="DG133" s="1">
        <v>96.875</v>
      </c>
      <c r="DH133" s="1">
        <v>63.025055268975599</v>
      </c>
      <c r="DI133" s="1">
        <v>69.758507135016401</v>
      </c>
      <c r="DJ133" s="1">
        <v>26.248477466504202</v>
      </c>
      <c r="DK133" s="1">
        <v>64.129146919431193</v>
      </c>
      <c r="DL133" s="1">
        <v>68.781218781218698</v>
      </c>
      <c r="DM133" s="1">
        <v>70.770010131712198</v>
      </c>
      <c r="DN133" s="1">
        <v>47.327852004111001</v>
      </c>
      <c r="DO133" s="1">
        <v>58.350409836065502</v>
      </c>
      <c r="DP133" s="1">
        <v>60.374493927125499</v>
      </c>
      <c r="DQ133" s="1">
        <v>56.347554630593102</v>
      </c>
      <c r="DR133" s="1">
        <v>46.248534583821801</v>
      </c>
      <c r="DS133" s="1">
        <v>56.835066864784501</v>
      </c>
      <c r="DT133" s="1">
        <v>84.015151515151501</v>
      </c>
      <c r="DU133" s="1">
        <v>64.415781487101597</v>
      </c>
      <c r="DV133" s="1">
        <v>60.762711864406697</v>
      </c>
      <c r="DW133" s="1">
        <v>65.309506263817198</v>
      </c>
      <c r="DX133" s="1">
        <v>74.442005122575907</v>
      </c>
      <c r="DY133" s="1">
        <v>75.213154689403098</v>
      </c>
      <c r="DZ133" s="1">
        <v>60.100710900473899</v>
      </c>
      <c r="EA133" s="1">
        <v>65.684315684315607</v>
      </c>
      <c r="EB133" s="1">
        <v>46.656534954407199</v>
      </c>
      <c r="EC133" s="1">
        <v>50.616649537512799</v>
      </c>
      <c r="ED133" s="1">
        <v>47.899590163934398</v>
      </c>
      <c r="EE133" s="1">
        <v>59.665991902834001</v>
      </c>
      <c r="EF133" s="1">
        <v>70.707596253902096</v>
      </c>
      <c r="EG133" s="1">
        <v>71.219226260257898</v>
      </c>
      <c r="EH133" s="1">
        <v>65.304606240713198</v>
      </c>
      <c r="EI133" s="1">
        <v>33.712121212121197</v>
      </c>
      <c r="EJ133" s="1">
        <v>32.701062215477997</v>
      </c>
      <c r="EK133" s="1">
        <v>48.559322033898297</v>
      </c>
      <c r="EL133" s="1">
        <v>91.212232866617498</v>
      </c>
      <c r="EM133" s="1">
        <v>92.151481888035093</v>
      </c>
      <c r="EN133" s="1">
        <v>83.516037352821698</v>
      </c>
      <c r="EO133" s="1">
        <v>88.270142180094695</v>
      </c>
      <c r="EP133" s="1">
        <v>50.799200799200698</v>
      </c>
      <c r="EQ133" s="1">
        <v>51.0131712259371</v>
      </c>
      <c r="ER133" s="1">
        <v>80.626927029804705</v>
      </c>
      <c r="ES133" s="1">
        <v>91.649590163934405</v>
      </c>
      <c r="ET133" s="1">
        <v>79.504048582995907</v>
      </c>
      <c r="EU133" s="1">
        <v>63.995837669094598</v>
      </c>
      <c r="EV133" s="1">
        <v>87.690504103165296</v>
      </c>
      <c r="EW133" s="1">
        <v>47.696879643387803</v>
      </c>
      <c r="EX133" s="1">
        <v>38.939393939393902</v>
      </c>
      <c r="EY133" s="1">
        <v>40.819423368740502</v>
      </c>
      <c r="EZ133" s="1">
        <v>87.966101694915196</v>
      </c>
    </row>
    <row r="134" spans="1:156" ht="15">
      <c r="A134" s="11" t="s">
        <v>192</v>
      </c>
      <c r="B134" s="1" t="s">
        <v>669</v>
      </c>
      <c r="C134" s="11" t="s">
        <v>528</v>
      </c>
      <c r="D134" s="1">
        <v>81.482660721008997</v>
      </c>
      <c r="E134" s="1">
        <v>43.784039617806599</v>
      </c>
      <c r="F134" s="1">
        <v>0</v>
      </c>
      <c r="G134" s="1">
        <v>98.192771084337295</v>
      </c>
      <c r="H134" s="1">
        <v>98.295454545454504</v>
      </c>
      <c r="I134" s="1">
        <v>98.170731707317103</v>
      </c>
      <c r="J134" s="1">
        <v>96.794871794871796</v>
      </c>
      <c r="K134" s="1">
        <v>97.794117647058798</v>
      </c>
      <c r="L134" s="1">
        <v>86.607142857142804</v>
      </c>
      <c r="M134" s="1">
        <v>84.545454545454504</v>
      </c>
      <c r="N134" s="1">
        <v>74.038461538461505</v>
      </c>
      <c r="O134" s="1">
        <v>70.408163265306101</v>
      </c>
      <c r="P134" s="1">
        <v>71.875</v>
      </c>
      <c r="Q134" s="1">
        <v>68.604651162790702</v>
      </c>
      <c r="R134" s="1">
        <v>65.2777777777777</v>
      </c>
      <c r="S134" s="1">
        <v>65</v>
      </c>
      <c r="T134" s="1">
        <v>1.78571428571428</v>
      </c>
      <c r="U134" s="1">
        <v>1.78571428571428</v>
      </c>
      <c r="V134" s="1">
        <v>93.3734939759036</v>
      </c>
      <c r="W134" s="1">
        <v>93.75</v>
      </c>
      <c r="X134" s="1">
        <v>94.512195121951194</v>
      </c>
      <c r="Y134" s="1">
        <v>77.564102564102498</v>
      </c>
      <c r="Z134" s="1">
        <v>75.735294117647001</v>
      </c>
      <c r="AA134" s="1">
        <v>75.892857142857096</v>
      </c>
      <c r="AB134" s="1">
        <v>70</v>
      </c>
      <c r="AC134" s="1">
        <v>68.269230769230703</v>
      </c>
      <c r="AD134" s="1">
        <v>68.367346938775498</v>
      </c>
      <c r="AE134" s="1">
        <v>73.9583333333333</v>
      </c>
      <c r="AF134" s="1">
        <v>98.837209302325505</v>
      </c>
      <c r="AG134" s="1">
        <v>76.3888888888888</v>
      </c>
      <c r="AH134" s="1">
        <v>78.3333333333333</v>
      </c>
      <c r="AI134" s="1">
        <v>48.214285714285701</v>
      </c>
      <c r="AJ134" s="1">
        <v>55.357142857142797</v>
      </c>
      <c r="AK134" s="1">
        <v>94.578313253011999</v>
      </c>
      <c r="AL134" s="1">
        <v>85.795454545454504</v>
      </c>
      <c r="AM134" s="1">
        <v>85.975609756097498</v>
      </c>
      <c r="AN134" s="1">
        <v>88.461538461538396</v>
      </c>
      <c r="AO134" s="1">
        <v>87.5</v>
      </c>
      <c r="AP134" s="1">
        <v>88.392857142857096</v>
      </c>
      <c r="AQ134" s="1">
        <v>88.181818181818102</v>
      </c>
      <c r="AR134" s="1">
        <v>86.538461538461505</v>
      </c>
      <c r="AS134" s="1">
        <v>89.7959183673469</v>
      </c>
      <c r="AT134" s="1">
        <v>88.5416666666666</v>
      </c>
      <c r="AU134" s="1">
        <v>87.209302325581405</v>
      </c>
      <c r="AV134" s="1">
        <v>79.1666666666666</v>
      </c>
      <c r="AW134" s="1">
        <v>53.3333333333333</v>
      </c>
      <c r="AX134" s="1">
        <v>67.857142857142804</v>
      </c>
      <c r="AY134" s="1">
        <v>58.928571428571402</v>
      </c>
      <c r="AZ134" s="1">
        <v>95.783132530120398</v>
      </c>
      <c r="BA134" s="1">
        <v>96.022727272727195</v>
      </c>
      <c r="BB134" s="1">
        <v>94.512195121951194</v>
      </c>
      <c r="BC134" s="1">
        <v>94.230769230769198</v>
      </c>
      <c r="BD134" s="1">
        <v>83.088235294117595</v>
      </c>
      <c r="BE134" s="1">
        <v>81.25</v>
      </c>
      <c r="BF134" s="1">
        <v>70</v>
      </c>
      <c r="BG134" s="1">
        <v>68.269230769230703</v>
      </c>
      <c r="BH134" s="1">
        <v>56.122448979591802</v>
      </c>
      <c r="BI134" s="1">
        <v>53.125</v>
      </c>
      <c r="BJ134" s="1">
        <v>50</v>
      </c>
      <c r="BK134" s="1">
        <v>59.7222222222222</v>
      </c>
      <c r="BL134" s="1">
        <v>71.6666666666666</v>
      </c>
      <c r="BM134" s="1">
        <v>37.5</v>
      </c>
      <c r="BN134" s="1">
        <v>14.285714285714199</v>
      </c>
      <c r="BO134" s="1">
        <v>80.722891566265105</v>
      </c>
      <c r="BP134" s="1">
        <v>82.386363636363598</v>
      </c>
      <c r="BQ134" s="1">
        <v>84.756097560975604</v>
      </c>
      <c r="BR134" s="1">
        <v>89.743589743589695</v>
      </c>
      <c r="BS134" s="1">
        <v>90.441176470588204</v>
      </c>
      <c r="BT134" s="1">
        <v>89.285714285714207</v>
      </c>
      <c r="BU134" s="1">
        <v>91.818181818181799</v>
      </c>
      <c r="BV134" s="1">
        <v>80.769230769230703</v>
      </c>
      <c r="BW134" s="1">
        <v>74.489795918367307</v>
      </c>
      <c r="BX134" s="1">
        <v>80.2083333333333</v>
      </c>
      <c r="BY134" s="1">
        <v>82.558139534883693</v>
      </c>
      <c r="BZ134" s="1">
        <v>83.3333333333333</v>
      </c>
      <c r="CA134" s="1">
        <v>90</v>
      </c>
      <c r="CB134" s="1">
        <v>33.928571428571402</v>
      </c>
      <c r="CC134" s="1">
        <v>35.714285714285701</v>
      </c>
      <c r="CD134" s="1">
        <v>93.3734939759036</v>
      </c>
      <c r="CE134" s="1">
        <v>92.613636363636303</v>
      </c>
      <c r="CF134" s="1">
        <v>95.731707317073102</v>
      </c>
      <c r="CG134" s="1">
        <v>92.948717948717899</v>
      </c>
      <c r="CH134" s="1">
        <v>47.794117647058798</v>
      </c>
      <c r="CI134" s="1">
        <v>62.5</v>
      </c>
      <c r="CJ134" s="1">
        <v>61.818181818181799</v>
      </c>
      <c r="CK134" s="1">
        <v>69.230769230769198</v>
      </c>
      <c r="CL134" s="1">
        <v>69.387755102040799</v>
      </c>
      <c r="CM134" s="1">
        <v>69.7916666666666</v>
      </c>
      <c r="CN134" s="1">
        <v>68.604651162790702</v>
      </c>
      <c r="CO134" s="1">
        <v>79.1666666666666</v>
      </c>
      <c r="CP134" s="1">
        <v>81.6666666666666</v>
      </c>
      <c r="CQ134" s="1">
        <v>16.071428571428498</v>
      </c>
      <c r="CR134" s="1">
        <v>12.5</v>
      </c>
      <c r="CS134" s="1">
        <v>57.831325301204799</v>
      </c>
      <c r="CT134" s="1">
        <v>60.795454545454497</v>
      </c>
      <c r="CU134" s="1">
        <v>63.414634146341399</v>
      </c>
      <c r="CV134" s="1">
        <v>62.820512820512803</v>
      </c>
      <c r="CW134" s="1">
        <v>78.676470588235205</v>
      </c>
      <c r="CX134" s="1">
        <v>76.785714285714207</v>
      </c>
      <c r="CY134" s="1">
        <v>63.636363636363598</v>
      </c>
      <c r="CZ134" s="1">
        <v>57.692307692307601</v>
      </c>
      <c r="DA134" s="1">
        <v>41.836734693877503</v>
      </c>
      <c r="DB134" s="1">
        <v>48.9583333333333</v>
      </c>
      <c r="DC134" s="1">
        <v>45.348837209302303</v>
      </c>
      <c r="DD134" s="1">
        <v>51.3888888888888</v>
      </c>
      <c r="DE134" s="1">
        <v>71.6666666666666</v>
      </c>
      <c r="DF134" s="1">
        <v>23.214285714285701</v>
      </c>
      <c r="DG134" s="1">
        <v>25</v>
      </c>
      <c r="DH134" s="1">
        <v>75.44921875</v>
      </c>
      <c r="DI134" s="1">
        <v>80.453205600589499</v>
      </c>
      <c r="DJ134" s="1">
        <v>82.381997804610293</v>
      </c>
      <c r="DK134" s="1">
        <v>77.892813641900105</v>
      </c>
      <c r="DL134" s="1">
        <v>60.574644549763001</v>
      </c>
      <c r="DM134" s="1">
        <v>59.390609390609399</v>
      </c>
      <c r="DN134" s="1">
        <v>40.780141843971599</v>
      </c>
      <c r="DO134" s="1">
        <v>39.003083247687499</v>
      </c>
      <c r="DP134" s="1">
        <v>36.629098360655703</v>
      </c>
      <c r="DQ134" s="1">
        <v>50.556680161943298</v>
      </c>
      <c r="DR134" s="1">
        <v>70.499479708636798</v>
      </c>
      <c r="DS134" s="1">
        <v>40.973036342321201</v>
      </c>
      <c r="DT134" s="1">
        <v>42.867756315007398</v>
      </c>
      <c r="DU134" s="1">
        <v>23.106060606060598</v>
      </c>
      <c r="DV134" s="1">
        <v>27.845220030349001</v>
      </c>
      <c r="DW134" s="1">
        <v>0.21484375</v>
      </c>
      <c r="DX134" s="1">
        <v>0.35003684598378698</v>
      </c>
      <c r="DY134" s="1">
        <v>0.34760336626417798</v>
      </c>
      <c r="DZ134" s="1">
        <v>0.46691027202598401</v>
      </c>
      <c r="EA134" s="1">
        <v>0.20734597156398099</v>
      </c>
      <c r="EB134" s="1">
        <v>0.74925074925074897</v>
      </c>
      <c r="EC134" s="1">
        <v>1.16514690982776</v>
      </c>
      <c r="ED134" s="1">
        <v>1.4902363823227101</v>
      </c>
      <c r="EE134" s="1">
        <v>2.4077868852458999</v>
      </c>
      <c r="EF134" s="1">
        <v>4.5040485829959502</v>
      </c>
      <c r="EG134" s="1">
        <v>5.25494276795005</v>
      </c>
      <c r="EH134" s="1">
        <v>9.55451348182884</v>
      </c>
      <c r="EI134" s="1">
        <v>15.9732540861812</v>
      </c>
      <c r="EJ134" s="1">
        <v>6.2878787878787801</v>
      </c>
      <c r="EK134" s="1">
        <v>7.05614567526555</v>
      </c>
      <c r="EL134" s="1">
        <v>93.30078125</v>
      </c>
      <c r="EM134" s="1">
        <v>95.431098010316802</v>
      </c>
      <c r="EN134" s="1">
        <v>96.523966337358203</v>
      </c>
      <c r="EO134" s="1">
        <v>96.711327649208201</v>
      </c>
      <c r="EP134" s="1">
        <v>95.734597156398095</v>
      </c>
      <c r="EQ134" s="1">
        <v>85.714285714285694</v>
      </c>
      <c r="ER134" s="1">
        <v>80.952380952380906</v>
      </c>
      <c r="ES134" s="1">
        <v>76.618705035971203</v>
      </c>
      <c r="ET134" s="1">
        <v>73.0532786885245</v>
      </c>
      <c r="EU134" s="1">
        <v>87.398785425101195</v>
      </c>
      <c r="EV134" s="1">
        <v>89.281997918834506</v>
      </c>
      <c r="EW134" s="1">
        <v>74.736225087924893</v>
      </c>
      <c r="EX134" s="1">
        <v>81.277860326894498</v>
      </c>
      <c r="EY134" s="1">
        <v>38.939393939393902</v>
      </c>
      <c r="EZ134" s="1">
        <v>40.819423368740502</v>
      </c>
    </row>
    <row r="135" spans="1:156" ht="15">
      <c r="A135" s="11" t="s">
        <v>193</v>
      </c>
      <c r="B135" s="1" t="s">
        <v>670</v>
      </c>
      <c r="C135" s="11" t="s">
        <v>528</v>
      </c>
      <c r="D135" s="1">
        <v>83.560722007480393</v>
      </c>
      <c r="E135" s="1">
        <v>79.043223163647994</v>
      </c>
      <c r="F135" s="1">
        <v>0</v>
      </c>
      <c r="G135" s="1">
        <v>95.518867924528294</v>
      </c>
      <c r="H135" s="1">
        <v>95.5729166666666</v>
      </c>
      <c r="I135" s="1">
        <v>94.808743169398895</v>
      </c>
      <c r="J135" s="1">
        <v>83.727810650887506</v>
      </c>
      <c r="K135" s="1">
        <v>93.448275862068897</v>
      </c>
      <c r="L135" s="1">
        <v>99.647887323943607</v>
      </c>
      <c r="M135" s="1">
        <v>99.637681159420197</v>
      </c>
      <c r="N135" s="1">
        <v>98.120300751879697</v>
      </c>
      <c r="O135" s="1">
        <v>99.609375</v>
      </c>
      <c r="P135" s="1">
        <v>87.019230769230703</v>
      </c>
      <c r="Q135" s="1">
        <v>64.673913043478194</v>
      </c>
      <c r="R135" s="1">
        <v>31.976744186046499</v>
      </c>
      <c r="S135" s="1">
        <v>59.146341463414601</v>
      </c>
      <c r="T135" s="1">
        <v>40.361445783132503</v>
      </c>
      <c r="U135" s="1">
        <v>62.5</v>
      </c>
      <c r="V135" s="1">
        <v>93.160377358490507</v>
      </c>
      <c r="W135" s="1">
        <v>91.9270833333333</v>
      </c>
      <c r="X135" s="1">
        <v>93.715846994535497</v>
      </c>
      <c r="Y135" s="1">
        <v>93.786982248520701</v>
      </c>
      <c r="Z135" s="1">
        <v>96.896551724137893</v>
      </c>
      <c r="AA135" s="1">
        <v>96.830985915492903</v>
      </c>
      <c r="AB135" s="1">
        <v>98.188405797101396</v>
      </c>
      <c r="AC135" s="1">
        <v>92.105263157894697</v>
      </c>
      <c r="AD135" s="1">
        <v>92.1875</v>
      </c>
      <c r="AE135" s="1">
        <v>70.673076923076906</v>
      </c>
      <c r="AF135" s="1">
        <v>70.652173913043399</v>
      </c>
      <c r="AG135" s="1">
        <v>18.023255813953401</v>
      </c>
      <c r="AH135" s="1">
        <v>54.878048780487802</v>
      </c>
      <c r="AI135" s="1">
        <v>40.963855421686702</v>
      </c>
      <c r="AJ135" s="1">
        <v>21.323529411764699</v>
      </c>
      <c r="AK135" s="1">
        <v>88.915094339622598</v>
      </c>
      <c r="AL135" s="1">
        <v>94.53125</v>
      </c>
      <c r="AM135" s="1">
        <v>80.601092896174805</v>
      </c>
      <c r="AN135" s="1">
        <v>80.177514792899402</v>
      </c>
      <c r="AO135" s="1">
        <v>92.758620689655103</v>
      </c>
      <c r="AP135" s="1">
        <v>93.309859154929498</v>
      </c>
      <c r="AQ135" s="1">
        <v>77.536231884057898</v>
      </c>
      <c r="AR135" s="1">
        <v>51.879699248120303</v>
      </c>
      <c r="AS135" s="1">
        <v>53.515625</v>
      </c>
      <c r="AT135" s="1">
        <v>24.038461538461501</v>
      </c>
      <c r="AU135" s="1">
        <v>27.7173913043478</v>
      </c>
      <c r="AV135" s="1">
        <v>11.6279069767441</v>
      </c>
      <c r="AW135" s="1">
        <v>17.682926829268201</v>
      </c>
      <c r="AX135" s="1">
        <v>63.253012048192701</v>
      </c>
      <c r="AY135" s="1">
        <v>99.264705882352899</v>
      </c>
      <c r="AZ135" s="1">
        <v>65.330188679245197</v>
      </c>
      <c r="BA135" s="1">
        <v>49.7395833333333</v>
      </c>
      <c r="BB135" s="1">
        <v>37.431693989071</v>
      </c>
      <c r="BC135" s="1">
        <v>48.816568047337199</v>
      </c>
      <c r="BD135" s="1">
        <v>74.137931034482705</v>
      </c>
      <c r="BE135" s="1">
        <v>67.253521126760504</v>
      </c>
      <c r="BF135" s="1">
        <v>75.724637681159393</v>
      </c>
      <c r="BG135" s="1">
        <v>35.714285714285701</v>
      </c>
      <c r="BH135" s="1">
        <v>44.921875</v>
      </c>
      <c r="BI135" s="1">
        <v>24.519230769230699</v>
      </c>
      <c r="BJ135" s="1">
        <v>19.0217391304347</v>
      </c>
      <c r="BK135" s="1">
        <v>20.3488372093023</v>
      </c>
      <c r="BL135" s="1">
        <v>18.902439024390201</v>
      </c>
      <c r="BM135" s="1">
        <v>23.493975903614398</v>
      </c>
      <c r="BN135" s="1">
        <v>16.911764705882302</v>
      </c>
      <c r="BO135" s="1">
        <v>66.745283018867894</v>
      </c>
      <c r="BP135" s="1">
        <v>73.1770833333333</v>
      </c>
      <c r="BQ135" s="1">
        <v>81.147540983606504</v>
      </c>
      <c r="BR135" s="1">
        <v>60.650887573964503</v>
      </c>
      <c r="BS135" s="1">
        <v>64.827586206896498</v>
      </c>
      <c r="BT135" s="1">
        <v>68.309859154929498</v>
      </c>
      <c r="BU135" s="1">
        <v>69.565217391304301</v>
      </c>
      <c r="BV135" s="1">
        <v>24.436090225563898</v>
      </c>
      <c r="BW135" s="1">
        <v>26.5625</v>
      </c>
      <c r="BX135" s="1">
        <v>26.923076923076898</v>
      </c>
      <c r="BY135" s="1">
        <v>26.630434782608699</v>
      </c>
      <c r="BZ135" s="1">
        <v>30.232558139534799</v>
      </c>
      <c r="CA135" s="1">
        <v>36.585365853658502</v>
      </c>
      <c r="CB135" s="1">
        <v>93.975903614457806</v>
      </c>
      <c r="CC135" s="1">
        <v>41.911764705882298</v>
      </c>
      <c r="CD135" s="1">
        <v>90.330188679245197</v>
      </c>
      <c r="CE135" s="1">
        <v>90.3645833333333</v>
      </c>
      <c r="CF135" s="1">
        <v>79.234972677595593</v>
      </c>
      <c r="CG135" s="1">
        <v>78.994082840236601</v>
      </c>
      <c r="CH135" s="1">
        <v>78.275862068965495</v>
      </c>
      <c r="CI135" s="1">
        <v>71.478873239436595</v>
      </c>
      <c r="CJ135" s="1">
        <v>70.652173913043399</v>
      </c>
      <c r="CK135" s="1">
        <v>73.308270676691706</v>
      </c>
      <c r="CL135" s="1">
        <v>80.859375</v>
      </c>
      <c r="CM135" s="1">
        <v>89.903846153846104</v>
      </c>
      <c r="CN135" s="1">
        <v>78.804347826086897</v>
      </c>
      <c r="CO135" s="1">
        <v>84.883720930232499</v>
      </c>
      <c r="CP135" s="1">
        <v>92.682926829268297</v>
      </c>
      <c r="CQ135" s="1">
        <v>82.530120481927696</v>
      </c>
      <c r="CR135" s="1">
        <v>94.852941176470495</v>
      </c>
      <c r="CS135" s="1">
        <v>86.792452830188594</v>
      </c>
      <c r="CT135" s="1">
        <v>87.7604166666666</v>
      </c>
      <c r="CU135" s="1">
        <v>86.885245901639294</v>
      </c>
      <c r="CV135" s="1">
        <v>66.568047337278102</v>
      </c>
      <c r="CW135" s="1">
        <v>65.517241379310306</v>
      </c>
      <c r="CX135" s="1">
        <v>43.309859154929498</v>
      </c>
      <c r="CY135" s="1">
        <v>43.115942028985501</v>
      </c>
      <c r="CZ135" s="1">
        <v>46.9924812030075</v>
      </c>
      <c r="DA135" s="1">
        <v>56.25</v>
      </c>
      <c r="DB135" s="1">
        <v>50.480769230769198</v>
      </c>
      <c r="DC135" s="1">
        <v>52.173913043478201</v>
      </c>
      <c r="DD135" s="1">
        <v>31.395348837209301</v>
      </c>
      <c r="DE135" s="1">
        <v>20.731707317073099</v>
      </c>
      <c r="DF135" s="1">
        <v>64.4578313253012</v>
      </c>
      <c r="DG135" s="1">
        <v>71.323529411764696</v>
      </c>
      <c r="DH135" s="1">
        <v>87.4907885040531</v>
      </c>
      <c r="DI135" s="1">
        <v>83.516282473472302</v>
      </c>
      <c r="DJ135" s="1">
        <v>83.089727974015403</v>
      </c>
      <c r="DK135" s="1">
        <v>88.003554502369596</v>
      </c>
      <c r="DL135" s="1">
        <v>63.0869130869131</v>
      </c>
      <c r="DM135" s="1">
        <v>9.2705167173252203</v>
      </c>
      <c r="DN135" s="1">
        <v>40.030832476875602</v>
      </c>
      <c r="DO135" s="1">
        <v>15.7274590163934</v>
      </c>
      <c r="DP135" s="1">
        <v>6.3259109311740804</v>
      </c>
      <c r="DQ135" s="1">
        <v>33.975026014568101</v>
      </c>
      <c r="DR135" s="1">
        <v>7.7960140679953103</v>
      </c>
      <c r="DS135" s="1">
        <v>19.687964338781502</v>
      </c>
      <c r="DT135" s="1">
        <v>18.409090909090899</v>
      </c>
      <c r="DU135" s="1">
        <v>45.447647951441503</v>
      </c>
      <c r="DV135" s="1">
        <v>63.983050847457598</v>
      </c>
      <c r="DW135" s="1">
        <v>60.501105379513596</v>
      </c>
      <c r="DX135" s="1">
        <v>30.168313208927898</v>
      </c>
      <c r="DY135" s="1">
        <v>28.5627283800243</v>
      </c>
      <c r="DZ135" s="1">
        <v>27.873222748815099</v>
      </c>
      <c r="EA135" s="1">
        <v>31.018981018980998</v>
      </c>
      <c r="EB135" s="1">
        <v>33.3839918946301</v>
      </c>
      <c r="EC135" s="1">
        <v>28.2117163412127</v>
      </c>
      <c r="ED135" s="1">
        <v>13.780737704918</v>
      </c>
      <c r="EE135" s="1">
        <v>37.601214574898698</v>
      </c>
      <c r="EF135" s="1">
        <v>28.459937565036402</v>
      </c>
      <c r="EG135" s="1">
        <v>31.946072684642399</v>
      </c>
      <c r="EH135" s="1">
        <v>70.950965824665602</v>
      </c>
      <c r="EI135" s="1">
        <v>75.378787878787804</v>
      </c>
      <c r="EJ135" s="1">
        <v>64.719271623672199</v>
      </c>
      <c r="EK135" s="1">
        <v>48.898305084745701</v>
      </c>
      <c r="EL135" s="1">
        <v>98.968312453942502</v>
      </c>
      <c r="EM135" s="1">
        <v>99.121844127332594</v>
      </c>
      <c r="EN135" s="1">
        <v>99.187982135606902</v>
      </c>
      <c r="EO135" s="1">
        <v>90.284360189573405</v>
      </c>
      <c r="EP135" s="1">
        <v>77.772227772227694</v>
      </c>
      <c r="EQ135" s="1">
        <v>63.931104356636197</v>
      </c>
      <c r="ER135" s="1">
        <v>66.187050359712202</v>
      </c>
      <c r="ES135" s="1">
        <v>75.051229508196698</v>
      </c>
      <c r="ET135" s="1">
        <v>92.257085020242897</v>
      </c>
      <c r="EU135" s="1">
        <v>93.4963579604578</v>
      </c>
      <c r="EV135" s="1">
        <v>87.690504103165296</v>
      </c>
      <c r="EW135" s="1">
        <v>73.625557206537906</v>
      </c>
      <c r="EX135" s="1">
        <v>89.393939393939306</v>
      </c>
      <c r="EY135" s="1">
        <v>40.819423368740502</v>
      </c>
      <c r="EZ135" s="1">
        <v>0.42372881355932202</v>
      </c>
    </row>
    <row r="136" spans="1:156" ht="15">
      <c r="A136" s="11" t="s">
        <v>194</v>
      </c>
      <c r="B136" s="1" t="s">
        <v>671</v>
      </c>
      <c r="C136" s="11" t="s">
        <v>528</v>
      </c>
      <c r="D136" s="1">
        <v>70.566181134445699</v>
      </c>
      <c r="E136" s="1">
        <v>70.501664837175198</v>
      </c>
      <c r="F136" s="1">
        <v>0</v>
      </c>
      <c r="G136" s="1">
        <v>18.523676880222801</v>
      </c>
      <c r="H136" s="1">
        <v>24.0322580645161</v>
      </c>
      <c r="I136" s="1">
        <v>36.832740213523103</v>
      </c>
      <c r="J136" s="1">
        <v>34.081632653061199</v>
      </c>
      <c r="K136" s="1">
        <v>26.9801980198019</v>
      </c>
      <c r="L136" s="1">
        <v>40.954773869346702</v>
      </c>
      <c r="M136" s="1">
        <v>50.512820512820497</v>
      </c>
      <c r="N136" s="1">
        <v>62.435233160621699</v>
      </c>
      <c r="O136" s="1">
        <v>65.025906735751207</v>
      </c>
      <c r="P136" s="1">
        <v>62.101910828025403</v>
      </c>
      <c r="Q136" s="1">
        <v>70.143884892086305</v>
      </c>
      <c r="R136" s="1">
        <v>77.272727272727195</v>
      </c>
      <c r="S136" s="1">
        <v>81.465517241379303</v>
      </c>
      <c r="T136" s="1">
        <v>77.350427350427296</v>
      </c>
      <c r="U136" s="1">
        <v>95.212765957446805</v>
      </c>
      <c r="V136" s="1">
        <v>64.206128133704695</v>
      </c>
      <c r="W136" s="1">
        <v>65.322580645161196</v>
      </c>
      <c r="X136" s="1">
        <v>66.370106761565793</v>
      </c>
      <c r="Y136" s="1">
        <v>48.775510204081598</v>
      </c>
      <c r="Z136" s="1">
        <v>41.8316831683168</v>
      </c>
      <c r="AA136" s="1">
        <v>47.738693467336603</v>
      </c>
      <c r="AB136" s="1">
        <v>46.6666666666666</v>
      </c>
      <c r="AC136" s="1">
        <v>50</v>
      </c>
      <c r="AD136" s="1">
        <v>51.2953367875647</v>
      </c>
      <c r="AE136" s="1">
        <v>59.872611464968102</v>
      </c>
      <c r="AF136" s="1">
        <v>59.712230215827297</v>
      </c>
      <c r="AG136" s="1">
        <v>66.115702479338793</v>
      </c>
      <c r="AH136" s="1">
        <v>63.362068965517203</v>
      </c>
      <c r="AI136" s="1">
        <v>70.085470085470106</v>
      </c>
      <c r="AJ136" s="1">
        <v>75.531914893617</v>
      </c>
      <c r="AK136" s="1">
        <v>94.846796657381603</v>
      </c>
      <c r="AL136" s="1">
        <v>94.193548387096698</v>
      </c>
      <c r="AM136" s="1">
        <v>94.128113879003493</v>
      </c>
      <c r="AN136" s="1">
        <v>93.469387755102005</v>
      </c>
      <c r="AO136" s="1">
        <v>92.821782178217802</v>
      </c>
      <c r="AP136" s="1">
        <v>73.618090452261299</v>
      </c>
      <c r="AQ136" s="1">
        <v>71.282051282051199</v>
      </c>
      <c r="AR136" s="1">
        <v>74.611398963730494</v>
      </c>
      <c r="AS136" s="1">
        <v>93.264248704663203</v>
      </c>
      <c r="AT136" s="1">
        <v>94.904458598726094</v>
      </c>
      <c r="AU136" s="1">
        <v>96.762589928057494</v>
      </c>
      <c r="AV136" s="1">
        <v>95.867768595041298</v>
      </c>
      <c r="AW136" s="1">
        <v>36.637931034482698</v>
      </c>
      <c r="AX136" s="1">
        <v>37.179487179487097</v>
      </c>
      <c r="AY136" s="1">
        <v>40.957446808510603</v>
      </c>
      <c r="AZ136" s="1">
        <v>84.818941504178198</v>
      </c>
      <c r="BA136" s="1">
        <v>83.064516129032199</v>
      </c>
      <c r="BB136" s="1">
        <v>79.537366548042698</v>
      </c>
      <c r="BC136" s="1">
        <v>79.387755102040799</v>
      </c>
      <c r="BD136" s="1">
        <v>64.108910891089096</v>
      </c>
      <c r="BE136" s="1">
        <v>56.532663316582898</v>
      </c>
      <c r="BF136" s="1">
        <v>73.589743589743605</v>
      </c>
      <c r="BG136" s="1">
        <v>70.207253886010307</v>
      </c>
      <c r="BH136" s="1">
        <v>65.025906735751207</v>
      </c>
      <c r="BI136" s="1">
        <v>55.732484076433103</v>
      </c>
      <c r="BJ136" s="1">
        <v>55.035971223021498</v>
      </c>
      <c r="BK136" s="1">
        <v>20.247933884297499</v>
      </c>
      <c r="BL136" s="1">
        <v>37.5</v>
      </c>
      <c r="BM136" s="1">
        <v>5.55555555555555</v>
      </c>
      <c r="BN136" s="1">
        <v>29.255319148936099</v>
      </c>
      <c r="BO136" s="1">
        <v>72.841225626740894</v>
      </c>
      <c r="BP136" s="1">
        <v>81.290322580645096</v>
      </c>
      <c r="BQ136" s="1">
        <v>85.409252669039105</v>
      </c>
      <c r="BR136" s="1">
        <v>88.163265306122398</v>
      </c>
      <c r="BS136" s="1">
        <v>63.861386138613803</v>
      </c>
      <c r="BT136" s="1">
        <v>68.090452261306496</v>
      </c>
      <c r="BU136" s="1">
        <v>71.025641025640994</v>
      </c>
      <c r="BV136" s="1">
        <v>78.497409326424801</v>
      </c>
      <c r="BW136" s="1">
        <v>81.606217616580295</v>
      </c>
      <c r="BX136" s="1">
        <v>81.528662420382105</v>
      </c>
      <c r="BY136" s="1">
        <v>67.266187050359704</v>
      </c>
      <c r="BZ136" s="1">
        <v>33.471074380165199</v>
      </c>
      <c r="CA136" s="1">
        <v>41.810344827586199</v>
      </c>
      <c r="CB136" s="1">
        <v>42.735042735042697</v>
      </c>
      <c r="CC136" s="1">
        <v>44.680851063829699</v>
      </c>
      <c r="CD136" s="1">
        <v>95.961002785515305</v>
      </c>
      <c r="CE136" s="1">
        <v>97.258064516128997</v>
      </c>
      <c r="CF136" s="1">
        <v>96.619217081850493</v>
      </c>
      <c r="CG136" s="1">
        <v>88.775510204081598</v>
      </c>
      <c r="CH136" s="1">
        <v>57.178217821782098</v>
      </c>
      <c r="CI136" s="1">
        <v>63.065326633165803</v>
      </c>
      <c r="CJ136" s="1">
        <v>64.871794871794805</v>
      </c>
      <c r="CK136" s="1">
        <v>80.569948186528507</v>
      </c>
      <c r="CL136" s="1">
        <v>80.569948186528507</v>
      </c>
      <c r="CM136" s="1">
        <v>85.031847133757907</v>
      </c>
      <c r="CN136" s="1">
        <v>91.726618705035904</v>
      </c>
      <c r="CO136" s="1">
        <v>83.884297520661093</v>
      </c>
      <c r="CP136" s="1">
        <v>94.396551724137893</v>
      </c>
      <c r="CQ136" s="1">
        <v>96.153846153846104</v>
      </c>
      <c r="CR136" s="1">
        <v>99.468085106382901</v>
      </c>
      <c r="CS136" s="1">
        <v>80.222841225626695</v>
      </c>
      <c r="CT136" s="1">
        <v>81.290322580645096</v>
      </c>
      <c r="CU136" s="1">
        <v>79.893238434163706</v>
      </c>
      <c r="CV136" s="1">
        <v>52.653061224489697</v>
      </c>
      <c r="CW136" s="1">
        <v>54.950495049504902</v>
      </c>
      <c r="CX136" s="1">
        <v>54.2713567839196</v>
      </c>
      <c r="CY136" s="1">
        <v>55.6410256410256</v>
      </c>
      <c r="CZ136" s="1">
        <v>58.031088082901498</v>
      </c>
      <c r="DA136" s="1">
        <v>62.953367875647601</v>
      </c>
      <c r="DB136" s="1">
        <v>60.5095541401273</v>
      </c>
      <c r="DC136" s="1">
        <v>62.589928057553898</v>
      </c>
      <c r="DD136" s="1">
        <v>11.1570247933884</v>
      </c>
      <c r="DE136" s="1">
        <v>24.137931034482701</v>
      </c>
      <c r="DF136" s="1">
        <v>29.914529914529901</v>
      </c>
      <c r="DG136" s="1">
        <v>36.702127659574401</v>
      </c>
      <c r="DH136" s="1">
        <v>79.826823876197494</v>
      </c>
      <c r="DI136" s="1">
        <v>70.270764727405705</v>
      </c>
      <c r="DJ136" s="1">
        <v>43.991067803491603</v>
      </c>
      <c r="DK136" s="1">
        <v>37.292654028435997</v>
      </c>
      <c r="DL136" s="1">
        <v>24.825174825174798</v>
      </c>
      <c r="DM136" s="1">
        <v>7.5481256332320097</v>
      </c>
      <c r="DN136" s="1">
        <v>10.1233299075025</v>
      </c>
      <c r="DO136" s="1">
        <v>16.752049180327798</v>
      </c>
      <c r="DP136" s="1">
        <v>15.334008097165899</v>
      </c>
      <c r="DQ136" s="1">
        <v>13.371488033298601</v>
      </c>
      <c r="DR136" s="1">
        <v>14.2438452520515</v>
      </c>
      <c r="DS136" s="1">
        <v>5.1263001485884097</v>
      </c>
      <c r="DT136" s="1">
        <v>3.5606060606060601</v>
      </c>
      <c r="DU136" s="1">
        <v>3.56600910470409</v>
      </c>
      <c r="DV136" s="1">
        <v>4.8305084745762699</v>
      </c>
      <c r="DW136" s="1">
        <v>25.976418570375799</v>
      </c>
      <c r="DX136" s="1">
        <v>36.2788144895719</v>
      </c>
      <c r="DY136" s="1">
        <v>36.804709703613398</v>
      </c>
      <c r="DZ136" s="1">
        <v>33.856635071089997</v>
      </c>
      <c r="EA136" s="1">
        <v>33.616383616383601</v>
      </c>
      <c r="EB136" s="1">
        <v>28.115501519756801</v>
      </c>
      <c r="EC136" s="1">
        <v>48.150051387461403</v>
      </c>
      <c r="ED136" s="1">
        <v>32.018442622950801</v>
      </c>
      <c r="EE136" s="1">
        <v>14.8279352226721</v>
      </c>
      <c r="EF136" s="1">
        <v>36.9927159209157</v>
      </c>
      <c r="EG136" s="1">
        <v>21.512309495896801</v>
      </c>
      <c r="EH136" s="1">
        <v>13.7444279346211</v>
      </c>
      <c r="EI136" s="1">
        <v>65.227272727272705</v>
      </c>
      <c r="EJ136" s="1">
        <v>60.015174506828501</v>
      </c>
      <c r="EK136" s="1">
        <v>29.745762711864401</v>
      </c>
      <c r="EL136" s="1">
        <v>82.682387619749406</v>
      </c>
      <c r="EM136" s="1">
        <v>83.571167215514095</v>
      </c>
      <c r="EN136" s="1">
        <v>83.516037352821698</v>
      </c>
      <c r="EO136" s="1">
        <v>81.042654028436004</v>
      </c>
      <c r="EP136" s="1">
        <v>50.799200799200698</v>
      </c>
      <c r="EQ136" s="1">
        <v>51.0131712259371</v>
      </c>
      <c r="ER136" s="1">
        <v>50.770811921891003</v>
      </c>
      <c r="ES136" s="1">
        <v>57.4282786885245</v>
      </c>
      <c r="ET136" s="1">
        <v>53.289473684210499</v>
      </c>
      <c r="EU136" s="1">
        <v>63.995837669094598</v>
      </c>
      <c r="EV136" s="1">
        <v>69.929660023446601</v>
      </c>
      <c r="EW136" s="1">
        <v>73.625557206537906</v>
      </c>
      <c r="EX136" s="1">
        <v>83.030303030303003</v>
      </c>
      <c r="EY136" s="1">
        <v>84.977238239757199</v>
      </c>
      <c r="EZ136" s="1">
        <v>87.966101694915196</v>
      </c>
    </row>
    <row r="137" spans="1:156" ht="15">
      <c r="A137" s="11" t="s">
        <v>195</v>
      </c>
      <c r="B137" s="1" t="s">
        <v>672</v>
      </c>
      <c r="C137" s="11" t="s">
        <v>568</v>
      </c>
      <c r="D137" s="1">
        <v>62.935860043221503</v>
      </c>
      <c r="E137" s="1">
        <v>65.244993201852907</v>
      </c>
      <c r="F137" s="1">
        <v>0</v>
      </c>
      <c r="G137" s="1">
        <v>60.486891385767699</v>
      </c>
      <c r="H137" s="1">
        <v>64.022140221402196</v>
      </c>
      <c r="I137" s="1">
        <v>55.961538461538403</v>
      </c>
      <c r="J137" s="1">
        <v>60.373443983402403</v>
      </c>
      <c r="K137" s="1">
        <v>54.357798165137602</v>
      </c>
      <c r="L137" s="1">
        <v>50.478468899521502</v>
      </c>
      <c r="M137" s="1">
        <v>48.9847715736041</v>
      </c>
      <c r="N137" s="1">
        <v>49.226804123711297</v>
      </c>
      <c r="O137" s="1">
        <v>54.292929292929202</v>
      </c>
      <c r="P137" s="1">
        <v>61.918604651162703</v>
      </c>
      <c r="Q137" s="1">
        <v>55.161290322580598</v>
      </c>
      <c r="R137" s="1">
        <v>54.910714285714199</v>
      </c>
      <c r="S137" s="1">
        <v>17.816091954022902</v>
      </c>
      <c r="T137" s="1">
        <v>23.780487804878</v>
      </c>
      <c r="U137" s="1">
        <v>25.6944444444444</v>
      </c>
      <c r="V137" s="1">
        <v>87.078651685393197</v>
      </c>
      <c r="W137" s="1">
        <v>88.007380073800704</v>
      </c>
      <c r="X137" s="1">
        <v>79.423076923076906</v>
      </c>
      <c r="Y137" s="1">
        <v>77.178423236514504</v>
      </c>
      <c r="Z137" s="1">
        <v>76.376146788990795</v>
      </c>
      <c r="AA137" s="1">
        <v>56.698564593301398</v>
      </c>
      <c r="AB137" s="1">
        <v>56.598984771573598</v>
      </c>
      <c r="AC137" s="1">
        <v>64.175257731958695</v>
      </c>
      <c r="AD137" s="1">
        <v>39.898989898989903</v>
      </c>
      <c r="AE137" s="1">
        <v>38.3720930232558</v>
      </c>
      <c r="AF137" s="1">
        <v>50.967741935483801</v>
      </c>
      <c r="AG137" s="1">
        <v>56.25</v>
      </c>
      <c r="AH137" s="1">
        <v>23.563218390804501</v>
      </c>
      <c r="AI137" s="1">
        <v>30.487804878048699</v>
      </c>
      <c r="AJ137" s="1">
        <v>31.9444444444444</v>
      </c>
      <c r="AK137" s="1">
        <v>38.576779026217203</v>
      </c>
      <c r="AL137" s="1">
        <v>40.405904059040502</v>
      </c>
      <c r="AM137" s="1">
        <v>39.807692307692299</v>
      </c>
      <c r="AN137" s="1">
        <v>40.248962655601602</v>
      </c>
      <c r="AO137" s="1">
        <v>39.220183486238497</v>
      </c>
      <c r="AP137" s="1">
        <v>38.038277511961702</v>
      </c>
      <c r="AQ137" s="1">
        <v>36.548223350253799</v>
      </c>
      <c r="AR137" s="1">
        <v>37.371134020618499</v>
      </c>
      <c r="AS137" s="1">
        <v>39.646464646464601</v>
      </c>
      <c r="AT137" s="1">
        <v>40.406976744185997</v>
      </c>
      <c r="AU137" s="1">
        <v>39.677419354838698</v>
      </c>
      <c r="AV137" s="1">
        <v>41.517857142857103</v>
      </c>
      <c r="AW137" s="1">
        <v>50</v>
      </c>
      <c r="AX137" s="1">
        <v>50</v>
      </c>
      <c r="AY137" s="1">
        <v>50</v>
      </c>
      <c r="AZ137" s="1">
        <v>60.861423220973698</v>
      </c>
      <c r="BA137" s="1">
        <v>58.487084870848697</v>
      </c>
      <c r="BB137" s="1">
        <v>59.038461538461497</v>
      </c>
      <c r="BC137" s="1">
        <v>58.713692946058103</v>
      </c>
      <c r="BD137" s="1">
        <v>82.798165137614603</v>
      </c>
      <c r="BE137" s="1">
        <v>83.014354066985604</v>
      </c>
      <c r="BF137" s="1">
        <v>67.258883248730896</v>
      </c>
      <c r="BG137" s="1">
        <v>91.494845360824698</v>
      </c>
      <c r="BH137" s="1">
        <v>89.646464646464594</v>
      </c>
      <c r="BI137" s="1">
        <v>85.174418604651095</v>
      </c>
      <c r="BJ137" s="1">
        <v>80.967741935483801</v>
      </c>
      <c r="BK137" s="1">
        <v>44.196428571428498</v>
      </c>
      <c r="BL137" s="1">
        <v>48.850574712643599</v>
      </c>
      <c r="BM137" s="1">
        <v>26.219512195121901</v>
      </c>
      <c r="BN137" s="1">
        <v>64.5833333333333</v>
      </c>
      <c r="BO137" s="1">
        <v>26.591760299625399</v>
      </c>
      <c r="BP137" s="1">
        <v>29.151291512915101</v>
      </c>
      <c r="BQ137" s="1">
        <v>30</v>
      </c>
      <c r="BR137" s="1">
        <v>31.3278008298755</v>
      </c>
      <c r="BS137" s="1">
        <v>31.880733944954098</v>
      </c>
      <c r="BT137" s="1">
        <v>32.296650717703301</v>
      </c>
      <c r="BU137" s="1">
        <v>31.2182741116751</v>
      </c>
      <c r="BV137" s="1">
        <v>31.958762886597899</v>
      </c>
      <c r="BW137" s="1">
        <v>34.090909090909101</v>
      </c>
      <c r="BX137" s="1">
        <v>33.430232558139501</v>
      </c>
      <c r="BY137" s="1">
        <v>72.580645161290306</v>
      </c>
      <c r="BZ137" s="1">
        <v>33.482142857142797</v>
      </c>
      <c r="CA137" s="1">
        <v>36.781609195402297</v>
      </c>
      <c r="CB137" s="1">
        <v>40.243902439024303</v>
      </c>
      <c r="CC137" s="1">
        <v>43.0555555555555</v>
      </c>
      <c r="CD137" s="1">
        <v>47.752808988764002</v>
      </c>
      <c r="CE137" s="1">
        <v>48.154981549815403</v>
      </c>
      <c r="CF137" s="1">
        <v>67.692307692307693</v>
      </c>
      <c r="CG137" s="1">
        <v>68.464730290456401</v>
      </c>
      <c r="CH137" s="1">
        <v>80.963302752293501</v>
      </c>
      <c r="CI137" s="1">
        <v>73.444976076554994</v>
      </c>
      <c r="CJ137" s="1">
        <v>74.111675126903506</v>
      </c>
      <c r="CK137" s="1">
        <v>73.453608247422594</v>
      </c>
      <c r="CL137" s="1">
        <v>47.2222222222222</v>
      </c>
      <c r="CM137" s="1">
        <v>55.8139534883721</v>
      </c>
      <c r="CN137" s="1">
        <v>71.290322580645096</v>
      </c>
      <c r="CO137" s="1">
        <v>82.589285714285694</v>
      </c>
      <c r="CP137" s="1">
        <v>37.356321839080401</v>
      </c>
      <c r="CQ137" s="1">
        <v>36.585365853658502</v>
      </c>
      <c r="CR137" s="1">
        <v>45.8333333333333</v>
      </c>
      <c r="CS137" s="1">
        <v>47.378277153558102</v>
      </c>
      <c r="CT137" s="1">
        <v>51.845018450184497</v>
      </c>
      <c r="CU137" s="1">
        <v>53.846153846153797</v>
      </c>
      <c r="CV137" s="1">
        <v>55.394190871369297</v>
      </c>
      <c r="CW137" s="1">
        <v>58.256880733944897</v>
      </c>
      <c r="CX137" s="1">
        <v>59.569377990430603</v>
      </c>
      <c r="CY137" s="1">
        <v>57.614213197969498</v>
      </c>
      <c r="CZ137" s="1">
        <v>57.731958762886499</v>
      </c>
      <c r="DA137" s="1">
        <v>61.1111111111111</v>
      </c>
      <c r="DB137" s="1">
        <v>63.3720930232558</v>
      </c>
      <c r="DC137" s="1">
        <v>62.903225806451601</v>
      </c>
      <c r="DD137" s="1">
        <v>25.8928571428571</v>
      </c>
      <c r="DE137" s="1">
        <v>39.080459770114899</v>
      </c>
      <c r="DF137" s="1">
        <v>40.8536585365853</v>
      </c>
      <c r="DG137" s="1">
        <v>42.3611111111111</v>
      </c>
      <c r="DH137" s="1">
        <v>71.499631540162099</v>
      </c>
      <c r="DI137" s="1">
        <v>79.710940358580302</v>
      </c>
      <c r="DJ137" s="1">
        <v>78.2582216808769</v>
      </c>
      <c r="DK137" s="1">
        <v>70.468009478672897</v>
      </c>
      <c r="DL137" s="1">
        <v>26.5234765234765</v>
      </c>
      <c r="DM137" s="1">
        <v>13.931104356636199</v>
      </c>
      <c r="DN137" s="1">
        <v>19.989722507708102</v>
      </c>
      <c r="DO137" s="1">
        <v>38.268442622950801</v>
      </c>
      <c r="DP137" s="1">
        <v>27.580971659919001</v>
      </c>
      <c r="DQ137" s="1">
        <v>50.936524453694098</v>
      </c>
      <c r="DR137" s="1">
        <v>32.766705744431398</v>
      </c>
      <c r="DS137" s="1">
        <v>14.7845468053491</v>
      </c>
      <c r="DT137" s="1">
        <v>11.4393939393939</v>
      </c>
      <c r="DU137" s="1">
        <v>16.616084977238199</v>
      </c>
      <c r="DV137" s="1">
        <v>20.254237288135499</v>
      </c>
      <c r="DW137" s="1">
        <v>88.227708179808403</v>
      </c>
      <c r="DX137" s="1">
        <v>88.199780461031807</v>
      </c>
      <c r="DY137" s="1">
        <v>76.106374340235405</v>
      </c>
      <c r="DZ137" s="1">
        <v>79.768957345971501</v>
      </c>
      <c r="EA137" s="1">
        <v>88.461538461538396</v>
      </c>
      <c r="EB137" s="1">
        <v>95.795339412360605</v>
      </c>
      <c r="EC137" s="1">
        <v>92.034943473792396</v>
      </c>
      <c r="ED137" s="1">
        <v>94.006147540983605</v>
      </c>
      <c r="EE137" s="1">
        <v>69.180161943319803</v>
      </c>
      <c r="EF137" s="1">
        <v>76.742976066597194</v>
      </c>
      <c r="EG137" s="1">
        <v>64.536928487690503</v>
      </c>
      <c r="EH137" s="1">
        <v>80.312035661218403</v>
      </c>
      <c r="EI137" s="1">
        <v>96.893939393939405</v>
      </c>
      <c r="EJ137" s="1">
        <v>96.433990895295906</v>
      </c>
      <c r="EK137" s="1">
        <v>97.542372881355902</v>
      </c>
      <c r="EL137" s="1">
        <v>89.406779661016898</v>
      </c>
      <c r="EM137" s="1">
        <v>88.144895718990099</v>
      </c>
      <c r="EN137" s="1">
        <v>73.771822980105497</v>
      </c>
      <c r="EO137" s="1">
        <v>64.810426540284297</v>
      </c>
      <c r="EP137" s="1">
        <v>22.0779220779221</v>
      </c>
      <c r="EQ137" s="1">
        <v>59.8277608915906</v>
      </c>
      <c r="ER137" s="1">
        <v>59.455292908530303</v>
      </c>
      <c r="ES137" s="1">
        <v>50.2049180327868</v>
      </c>
      <c r="ET137" s="1">
        <v>9.6659919028340102</v>
      </c>
      <c r="EU137" s="1">
        <v>63.995837669094598</v>
      </c>
      <c r="EV137" s="1">
        <v>38.628370457209797</v>
      </c>
      <c r="EW137" s="1">
        <v>47.696879643387803</v>
      </c>
      <c r="EX137" s="1">
        <v>38.939393939393902</v>
      </c>
      <c r="EY137" s="1">
        <v>40.819423368740502</v>
      </c>
      <c r="EZ137" s="1">
        <v>41.610169491525397</v>
      </c>
    </row>
    <row r="138" spans="1:156" ht="15">
      <c r="A138" s="11" t="s">
        <v>197</v>
      </c>
      <c r="B138" s="1" t="s">
        <v>673</v>
      </c>
      <c r="C138" s="11" t="s">
        <v>537</v>
      </c>
      <c r="D138" s="1">
        <v>72.393826921285097</v>
      </c>
      <c r="E138" s="1">
        <v>77.736795441016596</v>
      </c>
      <c r="F138" s="1">
        <v>0</v>
      </c>
      <c r="G138" s="1">
        <v>88.936781609195407</v>
      </c>
      <c r="H138" s="1">
        <v>88.208955223880494</v>
      </c>
      <c r="I138" s="1">
        <v>83.3333333333333</v>
      </c>
      <c r="J138" s="1">
        <v>78.735632183907995</v>
      </c>
      <c r="K138" s="1">
        <v>37.421383647798699</v>
      </c>
      <c r="L138" s="1">
        <v>46.598639455782298</v>
      </c>
      <c r="M138" s="1">
        <v>43.840579710144901</v>
      </c>
      <c r="N138" s="1">
        <v>73.664122137404505</v>
      </c>
      <c r="O138" s="1">
        <v>41.935483870967701</v>
      </c>
      <c r="P138" s="1">
        <v>47.008547008546998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82.902298850574695</v>
      </c>
      <c r="W138" s="1">
        <v>83.432835820895505</v>
      </c>
      <c r="X138" s="1">
        <v>88.730158730158706</v>
      </c>
      <c r="Y138" s="1">
        <v>83.716475095785398</v>
      </c>
      <c r="Z138" s="1">
        <v>56.918238993710602</v>
      </c>
      <c r="AA138" s="1">
        <v>67.346938775510196</v>
      </c>
      <c r="AB138" s="1">
        <v>67.028985507246304</v>
      </c>
      <c r="AC138" s="1">
        <v>68.7022900763358</v>
      </c>
      <c r="AD138" s="1">
        <v>70.161290322580598</v>
      </c>
      <c r="AE138" s="1">
        <v>75.641025641025607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29.8850574712643</v>
      </c>
      <c r="AL138" s="1">
        <v>32.089552238805901</v>
      </c>
      <c r="AM138" s="1">
        <v>33.650793650793602</v>
      </c>
      <c r="AN138" s="1">
        <v>32.758620689655103</v>
      </c>
      <c r="AO138" s="1">
        <v>26.729559748427601</v>
      </c>
      <c r="AP138" s="1">
        <v>25.850340136054399</v>
      </c>
      <c r="AQ138" s="1">
        <v>24.2753623188405</v>
      </c>
      <c r="AR138" s="1">
        <v>26.7175572519083</v>
      </c>
      <c r="AS138" s="1">
        <v>33.870967741935402</v>
      </c>
      <c r="AT138" s="1">
        <v>34.615384615384599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77.442528735632095</v>
      </c>
      <c r="BA138" s="1">
        <v>84.925373134328296</v>
      </c>
      <c r="BB138" s="1">
        <v>90.634920634920604</v>
      </c>
      <c r="BC138" s="1">
        <v>89.846743295019095</v>
      </c>
      <c r="BD138" s="1">
        <v>72.012578616352201</v>
      </c>
      <c r="BE138" s="1">
        <v>61.5646258503401</v>
      </c>
      <c r="BF138" s="1">
        <v>62.681159420289802</v>
      </c>
      <c r="BG138" s="1">
        <v>55.343511450381598</v>
      </c>
      <c r="BH138" s="1">
        <v>53.629032258064498</v>
      </c>
      <c r="BI138" s="1">
        <v>57.692307692307601</v>
      </c>
      <c r="BJ138" s="1">
        <v>0</v>
      </c>
      <c r="BK138" s="1">
        <v>0</v>
      </c>
      <c r="BL138" s="1">
        <v>0</v>
      </c>
      <c r="BM138" s="1">
        <v>0</v>
      </c>
      <c r="BN138" s="1">
        <v>0</v>
      </c>
      <c r="BO138" s="1">
        <v>77.442528735632095</v>
      </c>
      <c r="BP138" s="1">
        <v>84.179104477611901</v>
      </c>
      <c r="BQ138" s="1">
        <v>86.984126984126902</v>
      </c>
      <c r="BR138" s="1">
        <v>89.463601532567097</v>
      </c>
      <c r="BS138" s="1">
        <v>88.050314465408803</v>
      </c>
      <c r="BT138" s="1">
        <v>44.557823129251702</v>
      </c>
      <c r="BU138" s="1">
        <v>44.927536231884098</v>
      </c>
      <c r="BV138" s="1">
        <v>46.564885496183201</v>
      </c>
      <c r="BW138" s="1">
        <v>47.177419354838698</v>
      </c>
      <c r="BX138" s="1">
        <v>47.8632478632478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63.649425287356301</v>
      </c>
      <c r="CE138" s="1">
        <v>91.492537313432805</v>
      </c>
      <c r="CF138" s="1">
        <v>92.063492063492006</v>
      </c>
      <c r="CG138" s="1">
        <v>90.996168582375404</v>
      </c>
      <c r="CH138" s="1">
        <v>78.301886792452805</v>
      </c>
      <c r="CI138" s="1">
        <v>54.081632653061199</v>
      </c>
      <c r="CJ138" s="1">
        <v>39.492753623188399</v>
      </c>
      <c r="CK138" s="1">
        <v>29.389312977099198</v>
      </c>
      <c r="CL138" s="1">
        <v>29.435483870967701</v>
      </c>
      <c r="CM138" s="1">
        <v>45.726495726495699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94.109195402298795</v>
      </c>
      <c r="CT138" s="1">
        <v>91.791044776119406</v>
      </c>
      <c r="CU138" s="1">
        <v>92.857142857142804</v>
      </c>
      <c r="CV138" s="1">
        <v>92.528735632183896</v>
      </c>
      <c r="CW138" s="1">
        <v>37.421383647798699</v>
      </c>
      <c r="CX138" s="1">
        <v>91.496598639455698</v>
      </c>
      <c r="CY138" s="1">
        <v>89.492753623188406</v>
      </c>
      <c r="CZ138" s="1">
        <v>91.221374045801497</v>
      </c>
      <c r="DA138" s="1">
        <v>66.129032258064498</v>
      </c>
      <c r="DB138" s="1">
        <v>63.675213675213598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72.420781134856298</v>
      </c>
      <c r="DI138" s="1">
        <v>79.564581046469101</v>
      </c>
      <c r="DJ138" s="1">
        <v>82.115306536743802</v>
      </c>
      <c r="DK138" s="1">
        <v>83.975118483412302</v>
      </c>
      <c r="DL138" s="1">
        <v>51.898101898101899</v>
      </c>
      <c r="DM138" s="1">
        <v>44.832826747720297</v>
      </c>
      <c r="DN138" s="1">
        <v>42.600205549845803</v>
      </c>
      <c r="DO138" s="1">
        <v>37.653688524590102</v>
      </c>
      <c r="DP138" s="1">
        <v>30.414979757085</v>
      </c>
      <c r="DQ138" s="1">
        <v>61.862643080124798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61.919675755342602</v>
      </c>
      <c r="DX138" s="1">
        <v>64.270032930845204</v>
      </c>
      <c r="DY138" s="1">
        <v>72.452293950466895</v>
      </c>
      <c r="DZ138" s="1">
        <v>72.896919431279599</v>
      </c>
      <c r="EA138" s="1">
        <v>67.082917082917106</v>
      </c>
      <c r="EB138" s="1">
        <v>67.426545086119503</v>
      </c>
      <c r="EC138" s="1">
        <v>71.891058581706105</v>
      </c>
      <c r="ED138" s="1">
        <v>78.432377049180303</v>
      </c>
      <c r="EE138" s="1">
        <v>18.9777327935222</v>
      </c>
      <c r="EF138" s="1">
        <v>25.650364203954201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81.448047162859197</v>
      </c>
      <c r="EM138" s="1">
        <v>82.381997804610293</v>
      </c>
      <c r="EN138" s="1">
        <v>81.831100284206201</v>
      </c>
      <c r="EO138" s="1">
        <v>75.740521327014207</v>
      </c>
      <c r="EP138" s="1">
        <v>22.0779220779221</v>
      </c>
      <c r="EQ138" s="1">
        <v>21.681864235055698</v>
      </c>
      <c r="ER138" s="1">
        <v>21.891058581706101</v>
      </c>
      <c r="ES138" s="1">
        <v>25.819672131147499</v>
      </c>
      <c r="ET138" s="1">
        <v>1.16396761133603</v>
      </c>
      <c r="EU138" s="1">
        <v>28.876170655567101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</row>
    <row r="139" spans="1:156" ht="15">
      <c r="A139" s="11" t="s">
        <v>199</v>
      </c>
      <c r="B139" s="1" t="s">
        <v>674</v>
      </c>
      <c r="C139" s="11" t="s">
        <v>548</v>
      </c>
      <c r="D139" s="1">
        <v>78.866069613498297</v>
      </c>
      <c r="E139" s="1">
        <v>75.169513846792299</v>
      </c>
      <c r="F139" s="1">
        <v>0</v>
      </c>
      <c r="G139" s="1">
        <v>89.224137931034406</v>
      </c>
      <c r="H139" s="1">
        <v>79.850746268656707</v>
      </c>
      <c r="I139" s="1">
        <v>71.269841269841194</v>
      </c>
      <c r="J139" s="1">
        <v>45.402298850574702</v>
      </c>
      <c r="K139" s="1">
        <v>44.968553459119498</v>
      </c>
      <c r="L139" s="1">
        <v>39.115646258503403</v>
      </c>
      <c r="M139" s="1">
        <v>31.5217391304347</v>
      </c>
      <c r="N139" s="1">
        <v>30.152671755725098</v>
      </c>
      <c r="O139" s="1">
        <v>36.693548387096698</v>
      </c>
      <c r="P139" s="1">
        <v>8.1196581196581192</v>
      </c>
      <c r="Q139" s="1">
        <v>7.2815533980582501</v>
      </c>
      <c r="R139" s="1">
        <v>12.6506024096385</v>
      </c>
      <c r="S139" s="1">
        <v>35.616438356164302</v>
      </c>
      <c r="T139" s="1">
        <v>35.616438356164302</v>
      </c>
      <c r="U139" s="1">
        <v>40</v>
      </c>
      <c r="V139" s="1">
        <v>89.367816091953998</v>
      </c>
      <c r="W139" s="1">
        <v>75.373134328358205</v>
      </c>
      <c r="X139" s="1">
        <v>82.063492063492106</v>
      </c>
      <c r="Y139" s="1">
        <v>24.3295019157088</v>
      </c>
      <c r="Z139" s="1">
        <v>16.352201257861601</v>
      </c>
      <c r="AA139" s="1">
        <v>18.367346938775501</v>
      </c>
      <c r="AB139" s="1">
        <v>15.5797101449275</v>
      </c>
      <c r="AC139" s="1">
        <v>18.7022900763358</v>
      </c>
      <c r="AD139" s="1">
        <v>20.967741935483801</v>
      </c>
      <c r="AE139" s="1">
        <v>23.9316239316239</v>
      </c>
      <c r="AF139" s="1">
        <v>22.330097087378601</v>
      </c>
      <c r="AG139" s="1">
        <v>25.3012048192771</v>
      </c>
      <c r="AH139" s="1">
        <v>32.191780821917803</v>
      </c>
      <c r="AI139" s="1">
        <v>32.191780821917803</v>
      </c>
      <c r="AJ139" s="1">
        <v>36.6666666666666</v>
      </c>
      <c r="AK139" s="1">
        <v>91.091954022988503</v>
      </c>
      <c r="AL139" s="1">
        <v>92.985074626865597</v>
      </c>
      <c r="AM139" s="1">
        <v>93.650793650793602</v>
      </c>
      <c r="AN139" s="1">
        <v>92.145593869731798</v>
      </c>
      <c r="AO139" s="1">
        <v>90.251572327044002</v>
      </c>
      <c r="AP139" s="1">
        <v>90.816326530612201</v>
      </c>
      <c r="AQ139" s="1">
        <v>89.855072463768096</v>
      </c>
      <c r="AR139" s="1">
        <v>26.7175572519083</v>
      </c>
      <c r="AS139" s="1">
        <v>33.870967741935402</v>
      </c>
      <c r="AT139" s="1">
        <v>34.615384615384599</v>
      </c>
      <c r="AU139" s="1">
        <v>38.349514563106702</v>
      </c>
      <c r="AV139" s="1">
        <v>46.385542168674696</v>
      </c>
      <c r="AW139" s="1">
        <v>50</v>
      </c>
      <c r="AX139" s="1">
        <v>50</v>
      </c>
      <c r="AY139" s="1">
        <v>50</v>
      </c>
      <c r="AZ139" s="1">
        <v>61.0632183908046</v>
      </c>
      <c r="BA139" s="1">
        <v>44.0298507462686</v>
      </c>
      <c r="BB139" s="1">
        <v>41.746031746031697</v>
      </c>
      <c r="BC139" s="1">
        <v>58.045977011494202</v>
      </c>
      <c r="BD139" s="1">
        <v>34.276729559748397</v>
      </c>
      <c r="BE139" s="1">
        <v>38.4353741496598</v>
      </c>
      <c r="BF139" s="1">
        <v>13.405797101449201</v>
      </c>
      <c r="BG139" s="1">
        <v>43.129770992366403</v>
      </c>
      <c r="BH139" s="1">
        <v>51.209677419354797</v>
      </c>
      <c r="BI139" s="1">
        <v>50.854700854700802</v>
      </c>
      <c r="BJ139" s="1">
        <v>56.796116504854297</v>
      </c>
      <c r="BK139" s="1">
        <v>57.2289156626506</v>
      </c>
      <c r="BL139" s="1">
        <v>63.013698630136901</v>
      </c>
      <c r="BM139" s="1">
        <v>80.136986301369802</v>
      </c>
      <c r="BN139" s="1">
        <v>67.5</v>
      </c>
      <c r="BO139" s="1">
        <v>81.752873563218301</v>
      </c>
      <c r="BP139" s="1">
        <v>88.507462686567095</v>
      </c>
      <c r="BQ139" s="1">
        <v>91.587301587301496</v>
      </c>
      <c r="BR139" s="1">
        <v>43.295019157088099</v>
      </c>
      <c r="BS139" s="1">
        <v>41.823899371069103</v>
      </c>
      <c r="BT139" s="1">
        <v>44.557823129251702</v>
      </c>
      <c r="BU139" s="1">
        <v>44.927536231884098</v>
      </c>
      <c r="BV139" s="1">
        <v>46.564885496183201</v>
      </c>
      <c r="BW139" s="1">
        <v>47.177419354838698</v>
      </c>
      <c r="BX139" s="1">
        <v>47.8632478632478</v>
      </c>
      <c r="BY139" s="1">
        <v>47.572815533980503</v>
      </c>
      <c r="BZ139" s="1">
        <v>46.987951807228903</v>
      </c>
      <c r="CA139" s="1">
        <v>49.315068493150598</v>
      </c>
      <c r="CB139" s="1">
        <v>49.315068493150598</v>
      </c>
      <c r="CC139" s="1">
        <v>50</v>
      </c>
      <c r="CD139" s="1">
        <v>96.695402298850496</v>
      </c>
      <c r="CE139" s="1">
        <v>97.313432835820805</v>
      </c>
      <c r="CF139" s="1">
        <v>97.936507936507894</v>
      </c>
      <c r="CG139" s="1">
        <v>81.992337164750893</v>
      </c>
      <c r="CH139" s="1">
        <v>78.301886792452805</v>
      </c>
      <c r="CI139" s="1">
        <v>81.632653061224403</v>
      </c>
      <c r="CJ139" s="1">
        <v>81.8840579710144</v>
      </c>
      <c r="CK139" s="1">
        <v>37.404580152671699</v>
      </c>
      <c r="CL139" s="1">
        <v>37.096774193548299</v>
      </c>
      <c r="CM139" s="1">
        <v>39.316239316239297</v>
      </c>
      <c r="CN139" s="1">
        <v>35.4368932038834</v>
      </c>
      <c r="CO139" s="1">
        <v>74.096385542168605</v>
      </c>
      <c r="CP139" s="1">
        <v>77.397260273972606</v>
      </c>
      <c r="CQ139" s="1">
        <v>73.287671232876704</v>
      </c>
      <c r="CR139" s="1">
        <v>83.3333333333333</v>
      </c>
      <c r="CS139" s="1">
        <v>88.936781609195407</v>
      </c>
      <c r="CT139" s="1">
        <v>91.194029850746205</v>
      </c>
      <c r="CU139" s="1">
        <v>92.539682539682502</v>
      </c>
      <c r="CV139" s="1">
        <v>91.379310344827502</v>
      </c>
      <c r="CW139" s="1">
        <v>61.635220125786098</v>
      </c>
      <c r="CX139" s="1">
        <v>65.306122448979494</v>
      </c>
      <c r="CY139" s="1">
        <v>65.579710144927503</v>
      </c>
      <c r="CZ139" s="1">
        <v>67.557251908396907</v>
      </c>
      <c r="DA139" s="1">
        <v>66.129032258064498</v>
      </c>
      <c r="DB139" s="1">
        <v>63.675213675213598</v>
      </c>
      <c r="DC139" s="1">
        <v>65.048543689320297</v>
      </c>
      <c r="DD139" s="1">
        <v>78.9156626506024</v>
      </c>
      <c r="DE139" s="1">
        <v>41.780821917808197</v>
      </c>
      <c r="DF139" s="1">
        <v>43.835616438356098</v>
      </c>
      <c r="DG139" s="1">
        <v>47.5</v>
      </c>
      <c r="DH139" s="1">
        <v>76.252763448784094</v>
      </c>
      <c r="DI139" s="1">
        <v>81.613611416026302</v>
      </c>
      <c r="DJ139" s="1">
        <v>77.283800243605299</v>
      </c>
      <c r="DK139" s="1">
        <v>75.148104265402793</v>
      </c>
      <c r="DL139" s="1">
        <v>70.179820179820098</v>
      </c>
      <c r="DM139" s="1">
        <v>88.196555217831801</v>
      </c>
      <c r="DN139" s="1">
        <v>95.323741007194201</v>
      </c>
      <c r="DO139" s="1">
        <v>96.670081967213093</v>
      </c>
      <c r="DP139" s="1">
        <v>99.038461538461505</v>
      </c>
      <c r="DQ139" s="1">
        <v>96.826222684703396</v>
      </c>
      <c r="DR139" s="1">
        <v>94.079718640093702</v>
      </c>
      <c r="DS139" s="1">
        <v>91.901931649331303</v>
      </c>
      <c r="DT139" s="1">
        <v>75.984848484848399</v>
      </c>
      <c r="DU139" s="1">
        <v>83.535660091047006</v>
      </c>
      <c r="DV139" s="1">
        <v>61.440677966101703</v>
      </c>
      <c r="DW139" s="1">
        <v>34.100957995578398</v>
      </c>
      <c r="DX139" s="1">
        <v>34.2663739480424</v>
      </c>
      <c r="DY139" s="1">
        <v>21.863580998781899</v>
      </c>
      <c r="DZ139" s="1">
        <v>31.901658767772499</v>
      </c>
      <c r="EA139" s="1">
        <v>21.528471528471499</v>
      </c>
      <c r="EB139" s="1">
        <v>24.5694022289766</v>
      </c>
      <c r="EC139" s="1">
        <v>28.108941418293899</v>
      </c>
      <c r="ED139" s="1">
        <v>54.661885245901601</v>
      </c>
      <c r="EE139" s="1">
        <v>59.969635627530302</v>
      </c>
      <c r="EF139" s="1">
        <v>26.0665972944849</v>
      </c>
      <c r="EG139" s="1">
        <v>8.1477139507620109</v>
      </c>
      <c r="EH139" s="1">
        <v>12.555720653789001</v>
      </c>
      <c r="EI139" s="1">
        <v>19.318181818181799</v>
      </c>
      <c r="EJ139" s="1">
        <v>54.552352048558397</v>
      </c>
      <c r="EK139" s="1">
        <v>32.796610169491501</v>
      </c>
      <c r="EL139" s="1">
        <v>89.406779661016898</v>
      </c>
      <c r="EM139" s="1">
        <v>88.144895718990099</v>
      </c>
      <c r="EN139" s="1">
        <v>88.834754364595995</v>
      </c>
      <c r="EO139" s="1">
        <v>64.810426540284297</v>
      </c>
      <c r="EP139" s="1">
        <v>58.791208791208703</v>
      </c>
      <c r="EQ139" s="1">
        <v>21.681864235055698</v>
      </c>
      <c r="ER139" s="1">
        <v>21.891058581706101</v>
      </c>
      <c r="ES139" s="1">
        <v>25.819672131147499</v>
      </c>
      <c r="ET139" s="1">
        <v>9.6659919028340102</v>
      </c>
      <c r="EU139" s="1">
        <v>28.876170655567101</v>
      </c>
      <c r="EV139" s="1">
        <v>38.628370457209797</v>
      </c>
      <c r="EW139" s="1">
        <v>47.696879643387803</v>
      </c>
      <c r="EX139" s="1">
        <v>38.939393939393902</v>
      </c>
      <c r="EY139" s="1">
        <v>40.819423368740502</v>
      </c>
      <c r="EZ139" s="1">
        <v>41.610169491525397</v>
      </c>
    </row>
    <row r="140" spans="1:156" ht="15">
      <c r="A140" s="11" t="s">
        <v>196</v>
      </c>
      <c r="B140" s="1" t="s">
        <v>675</v>
      </c>
      <c r="C140" s="11" t="s">
        <v>543</v>
      </c>
      <c r="D140" s="1">
        <v>68.904528813461695</v>
      </c>
      <c r="E140" s="1">
        <v>71.581646834691895</v>
      </c>
      <c r="F140" s="1">
        <v>0</v>
      </c>
      <c r="G140" s="1">
        <v>86.797752808988704</v>
      </c>
      <c r="H140" s="1">
        <v>90.236686390532498</v>
      </c>
      <c r="I140" s="1">
        <v>82.026143790849602</v>
      </c>
      <c r="J140" s="1">
        <v>77.307692307692307</v>
      </c>
      <c r="K140" s="1">
        <v>55.241935483870897</v>
      </c>
      <c r="L140" s="1">
        <v>48.75</v>
      </c>
      <c r="M140" s="1">
        <v>75.819672131147499</v>
      </c>
      <c r="N140" s="1">
        <v>90.157480314960594</v>
      </c>
      <c r="O140" s="1">
        <v>78.971962616822395</v>
      </c>
      <c r="P140" s="1">
        <v>63.829787234042499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95.224719101123597</v>
      </c>
      <c r="W140" s="1">
        <v>96.153846153846104</v>
      </c>
      <c r="X140" s="1">
        <v>92.483660130718903</v>
      </c>
      <c r="Y140" s="1">
        <v>95.769230769230703</v>
      </c>
      <c r="Z140" s="1">
        <v>86.693548387096698</v>
      </c>
      <c r="AA140" s="1">
        <v>87.0833333333333</v>
      </c>
      <c r="AB140" s="1">
        <v>80.737704918032705</v>
      </c>
      <c r="AC140" s="1">
        <v>84.645669291338507</v>
      </c>
      <c r="AD140" s="1">
        <v>42.523364485981297</v>
      </c>
      <c r="AE140" s="1">
        <v>39.893617021276498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45.224719101123497</v>
      </c>
      <c r="AL140" s="1">
        <v>38.165680473372703</v>
      </c>
      <c r="AM140" s="1">
        <v>45.751633986928098</v>
      </c>
      <c r="AN140" s="1">
        <v>50.769230769230703</v>
      </c>
      <c r="AO140" s="1">
        <v>52.822580645161203</v>
      </c>
      <c r="AP140" s="1">
        <v>59.1666666666666</v>
      </c>
      <c r="AQ140" s="1">
        <v>66.393442622950801</v>
      </c>
      <c r="AR140" s="1">
        <v>53.1496062992126</v>
      </c>
      <c r="AS140" s="1">
        <v>26.1682242990654</v>
      </c>
      <c r="AT140" s="1">
        <v>25.531914893617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27.247191011235898</v>
      </c>
      <c r="BA140" s="1">
        <v>62.426035502958499</v>
      </c>
      <c r="BB140" s="1">
        <v>50</v>
      </c>
      <c r="BC140" s="1">
        <v>49.615384615384599</v>
      </c>
      <c r="BD140" s="1">
        <v>52.822580645161203</v>
      </c>
      <c r="BE140" s="1">
        <v>52.0833333333333</v>
      </c>
      <c r="BF140" s="1">
        <v>49.590163934426201</v>
      </c>
      <c r="BG140" s="1">
        <v>60.236220472440898</v>
      </c>
      <c r="BH140" s="1">
        <v>46.261682242990602</v>
      </c>
      <c r="BI140" s="1">
        <v>70.744680851063805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64.325842696629195</v>
      </c>
      <c r="BP140" s="1">
        <v>68.639053254437798</v>
      </c>
      <c r="BQ140" s="1">
        <v>61.437908496732</v>
      </c>
      <c r="BR140" s="1">
        <v>60.384615384615302</v>
      </c>
      <c r="BS140" s="1">
        <v>61.290322580645103</v>
      </c>
      <c r="BT140" s="1">
        <v>60.4166666666666</v>
      </c>
      <c r="BU140" s="1">
        <v>63.114754098360599</v>
      </c>
      <c r="BV140" s="1">
        <v>65.748031496063007</v>
      </c>
      <c r="BW140" s="1">
        <v>34.5794392523364</v>
      </c>
      <c r="BX140" s="1">
        <v>33.510638297872298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78.370786516853897</v>
      </c>
      <c r="CE140" s="1">
        <v>79.585798816568001</v>
      </c>
      <c r="CF140" s="1">
        <v>73.856209150326805</v>
      </c>
      <c r="CG140" s="1">
        <v>75</v>
      </c>
      <c r="CH140" s="1">
        <v>79.838709677419303</v>
      </c>
      <c r="CI140" s="1">
        <v>77.9166666666666</v>
      </c>
      <c r="CJ140" s="1">
        <v>90.573770491803202</v>
      </c>
      <c r="CK140" s="1">
        <v>78.346456692913307</v>
      </c>
      <c r="CL140" s="1">
        <v>56.5420560747663</v>
      </c>
      <c r="CM140" s="1">
        <v>75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73.314606741573002</v>
      </c>
      <c r="CT140" s="1">
        <v>75.147928994082804</v>
      </c>
      <c r="CU140" s="1">
        <v>73.202614379084906</v>
      </c>
      <c r="CV140" s="1">
        <v>67.692307692307693</v>
      </c>
      <c r="CW140" s="1">
        <v>66.129032258064498</v>
      </c>
      <c r="CX140" s="1">
        <v>59.5833333333333</v>
      </c>
      <c r="CY140" s="1">
        <v>36.475409836065502</v>
      </c>
      <c r="CZ140" s="1">
        <v>38.188976377952699</v>
      </c>
      <c r="DA140" s="1">
        <v>38.785046728971899</v>
      </c>
      <c r="DB140" s="1">
        <v>40.957446808510603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77.661909989023002</v>
      </c>
      <c r="DI140" s="1">
        <v>61.287048315062897</v>
      </c>
      <c r="DJ140" s="1">
        <v>84.093601895734494</v>
      </c>
      <c r="DK140" s="1">
        <v>49.100899100899099</v>
      </c>
      <c r="DL140" s="1">
        <v>49.797365754812503</v>
      </c>
      <c r="DM140" s="1">
        <v>76.721479958890001</v>
      </c>
      <c r="DN140" s="1">
        <v>91.649590163934405</v>
      </c>
      <c r="DO140" s="1">
        <v>96.609311740890604</v>
      </c>
      <c r="DP140" s="1">
        <v>94.849115504682601</v>
      </c>
      <c r="DQ140" s="1">
        <v>98.886283704572094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82.638126600804895</v>
      </c>
      <c r="DX140" s="1">
        <v>84.957369062119298</v>
      </c>
      <c r="DY140" s="1">
        <v>88.299763033175296</v>
      </c>
      <c r="DZ140" s="1">
        <v>89.160839160839103</v>
      </c>
      <c r="EA140" s="1">
        <v>90.2228976697061</v>
      </c>
      <c r="EB140" s="1">
        <v>91.829393627954701</v>
      </c>
      <c r="EC140" s="1">
        <v>65.420081967213093</v>
      </c>
      <c r="ED140" s="1">
        <v>88.4109311740891</v>
      </c>
      <c r="EE140" s="1">
        <v>84.131113423517107</v>
      </c>
      <c r="EF140" s="1">
        <v>71.688159437280106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85.400658616904494</v>
      </c>
      <c r="EM140" s="1">
        <v>81.831100284206201</v>
      </c>
      <c r="EN140" s="1">
        <v>77.784360189573405</v>
      </c>
      <c r="EO140" s="1">
        <v>66.533466533466495</v>
      </c>
      <c r="EP140" s="1">
        <v>66.6666666666666</v>
      </c>
      <c r="EQ140" s="1">
        <v>66.187050359712202</v>
      </c>
      <c r="ER140" s="1">
        <v>89.4467213114754</v>
      </c>
      <c r="ES140" s="1">
        <v>87.398785425101195</v>
      </c>
      <c r="ET140" s="1">
        <v>83.870967741935402</v>
      </c>
      <c r="EU140" s="1">
        <v>95.193434935521594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</row>
    <row r="141" spans="1:156" ht="15">
      <c r="A141" s="11" t="s">
        <v>202</v>
      </c>
      <c r="B141" s="1" t="s">
        <v>676</v>
      </c>
      <c r="C141" s="11" t="s">
        <v>548</v>
      </c>
      <c r="D141" s="1">
        <v>51.011932593025499</v>
      </c>
      <c r="E141" s="1">
        <v>56.4133028600138</v>
      </c>
      <c r="F141" s="1">
        <v>0</v>
      </c>
      <c r="G141" s="1">
        <v>36.494252873563198</v>
      </c>
      <c r="H141" s="1">
        <v>39.253731343283498</v>
      </c>
      <c r="I141" s="1">
        <v>9.0476190476190403</v>
      </c>
      <c r="J141" s="1">
        <v>12.068965517241301</v>
      </c>
      <c r="K141" s="1">
        <v>9.1194968553459095</v>
      </c>
      <c r="L141" s="1">
        <v>8.5034013605442098</v>
      </c>
      <c r="M141" s="1">
        <v>6.1594202898550696</v>
      </c>
      <c r="N141" s="1">
        <v>6.4885496183206097</v>
      </c>
      <c r="O141" s="1">
        <v>6.0483870967741904</v>
      </c>
      <c r="P141" s="1">
        <v>8.9743589743589691</v>
      </c>
      <c r="Q141" s="1">
        <v>11.1650485436893</v>
      </c>
      <c r="R141" s="1">
        <v>0</v>
      </c>
      <c r="S141" s="1">
        <v>0</v>
      </c>
      <c r="T141" s="1">
        <v>0</v>
      </c>
      <c r="U141" s="1">
        <v>0</v>
      </c>
      <c r="V141" s="1">
        <v>58.908045977011398</v>
      </c>
      <c r="W141" s="1">
        <v>62.238805970149201</v>
      </c>
      <c r="X141" s="1">
        <v>63.809523809523803</v>
      </c>
      <c r="Y141" s="1">
        <v>61.685823754789197</v>
      </c>
      <c r="Z141" s="1">
        <v>16.352201257861601</v>
      </c>
      <c r="AA141" s="1">
        <v>18.367346938775501</v>
      </c>
      <c r="AB141" s="1">
        <v>15.5797101449275</v>
      </c>
      <c r="AC141" s="1">
        <v>18.7022900763358</v>
      </c>
      <c r="AD141" s="1">
        <v>20.967741935483801</v>
      </c>
      <c r="AE141" s="1">
        <v>23.9316239316239</v>
      </c>
      <c r="AF141" s="1">
        <v>22.330097087378601</v>
      </c>
      <c r="AG141" s="1">
        <v>0</v>
      </c>
      <c r="AH141" s="1">
        <v>0</v>
      </c>
      <c r="AI141" s="1">
        <v>0</v>
      </c>
      <c r="AJ141" s="1">
        <v>0</v>
      </c>
      <c r="AK141" s="1">
        <v>91.091954022988503</v>
      </c>
      <c r="AL141" s="1">
        <v>92.985074626865597</v>
      </c>
      <c r="AM141" s="1">
        <v>93.650793650793602</v>
      </c>
      <c r="AN141" s="1">
        <v>92.145593869731798</v>
      </c>
      <c r="AO141" s="1">
        <v>26.729559748427601</v>
      </c>
      <c r="AP141" s="1">
        <v>25.850340136054399</v>
      </c>
      <c r="AQ141" s="1">
        <v>24.2753623188405</v>
      </c>
      <c r="AR141" s="1">
        <v>26.7175572519083</v>
      </c>
      <c r="AS141" s="1">
        <v>33.870967741935402</v>
      </c>
      <c r="AT141" s="1">
        <v>34.615384615384599</v>
      </c>
      <c r="AU141" s="1">
        <v>38.349514563106702</v>
      </c>
      <c r="AV141" s="1">
        <v>0</v>
      </c>
      <c r="AW141" s="1">
        <v>0</v>
      </c>
      <c r="AX141" s="1">
        <v>0</v>
      </c>
      <c r="AY141" s="1">
        <v>0</v>
      </c>
      <c r="AZ141" s="1">
        <v>14.2241379310344</v>
      </c>
      <c r="BA141" s="1">
        <v>39.8507462686567</v>
      </c>
      <c r="BB141" s="1">
        <v>5.8730158730158699</v>
      </c>
      <c r="BC141" s="1">
        <v>22.030651340996101</v>
      </c>
      <c r="BD141" s="1">
        <v>27.987421383647799</v>
      </c>
      <c r="BE141" s="1">
        <v>17.3469387755102</v>
      </c>
      <c r="BF141" s="1">
        <v>18.115942028985501</v>
      </c>
      <c r="BG141" s="1">
        <v>17.9389312977099</v>
      </c>
      <c r="BH141" s="1">
        <v>24.596774193548299</v>
      </c>
      <c r="BI141" s="1">
        <v>24.358974358974301</v>
      </c>
      <c r="BJ141" s="1">
        <v>19.902912621359199</v>
      </c>
      <c r="BK141" s="1">
        <v>0</v>
      </c>
      <c r="BL141" s="1">
        <v>0</v>
      </c>
      <c r="BM141" s="1">
        <v>0</v>
      </c>
      <c r="BN141" s="1">
        <v>0</v>
      </c>
      <c r="BO141" s="1">
        <v>37.643678160919499</v>
      </c>
      <c r="BP141" s="1">
        <v>40.746268656716403</v>
      </c>
      <c r="BQ141" s="1">
        <v>42.2222222222222</v>
      </c>
      <c r="BR141" s="1">
        <v>43.295019157088099</v>
      </c>
      <c r="BS141" s="1">
        <v>41.823899371069103</v>
      </c>
      <c r="BT141" s="1">
        <v>44.557823129251702</v>
      </c>
      <c r="BU141" s="1">
        <v>44.927536231884098</v>
      </c>
      <c r="BV141" s="1">
        <v>46.564885496183201</v>
      </c>
      <c r="BW141" s="1">
        <v>47.177419354838698</v>
      </c>
      <c r="BX141" s="1">
        <v>47.8632478632478</v>
      </c>
      <c r="BY141" s="1">
        <v>47.572815533980503</v>
      </c>
      <c r="BZ141" s="1">
        <v>0</v>
      </c>
      <c r="CA141" s="1">
        <v>0</v>
      </c>
      <c r="CB141" s="1">
        <v>0</v>
      </c>
      <c r="CC141" s="1">
        <v>0</v>
      </c>
      <c r="CD141" s="1">
        <v>14.2241379310344</v>
      </c>
      <c r="CE141" s="1">
        <v>13.4328358208955</v>
      </c>
      <c r="CF141" s="1">
        <v>13.8095238095238</v>
      </c>
      <c r="CG141" s="1">
        <v>17.049808429118698</v>
      </c>
      <c r="CH141" s="1">
        <v>33.647798742138299</v>
      </c>
      <c r="CI141" s="1">
        <v>35.034013605442098</v>
      </c>
      <c r="CJ141" s="1">
        <v>33.695652173912997</v>
      </c>
      <c r="CK141" s="1">
        <v>37.404580152671699</v>
      </c>
      <c r="CL141" s="1">
        <v>37.096774193548299</v>
      </c>
      <c r="CM141" s="1">
        <v>39.316239316239297</v>
      </c>
      <c r="CN141" s="1">
        <v>35.4368932038834</v>
      </c>
      <c r="CO141" s="1">
        <v>0</v>
      </c>
      <c r="CP141" s="1">
        <v>0</v>
      </c>
      <c r="CQ141" s="1">
        <v>0</v>
      </c>
      <c r="CR141" s="1">
        <v>0</v>
      </c>
      <c r="CS141" s="1">
        <v>50.718390804597703</v>
      </c>
      <c r="CT141" s="1">
        <v>53.134328358208897</v>
      </c>
      <c r="CU141" s="1">
        <v>56.031746031746003</v>
      </c>
      <c r="CV141" s="1">
        <v>58.620689655172399</v>
      </c>
      <c r="CW141" s="1">
        <v>61.635220125786098</v>
      </c>
      <c r="CX141" s="1">
        <v>65.306122448979494</v>
      </c>
      <c r="CY141" s="1">
        <v>65.579710144927503</v>
      </c>
      <c r="CZ141" s="1">
        <v>67.557251908396907</v>
      </c>
      <c r="DA141" s="1">
        <v>66.129032258064498</v>
      </c>
      <c r="DB141" s="1">
        <v>63.675213675213598</v>
      </c>
      <c r="DC141" s="1">
        <v>65.048543689320297</v>
      </c>
      <c r="DD141" s="1">
        <v>0</v>
      </c>
      <c r="DE141" s="1">
        <v>0</v>
      </c>
      <c r="DF141" s="1">
        <v>0</v>
      </c>
      <c r="DG141" s="1">
        <v>0</v>
      </c>
      <c r="DH141" s="1">
        <v>89.591009579955696</v>
      </c>
      <c r="DI141" s="1">
        <v>87.760702524698104</v>
      </c>
      <c r="DJ141" s="1">
        <v>88.855054811205804</v>
      </c>
      <c r="DK141" s="1">
        <v>69.283175355450197</v>
      </c>
      <c r="DL141" s="1">
        <v>38.911088911088903</v>
      </c>
      <c r="DM141" s="1">
        <v>60.233029381965501</v>
      </c>
      <c r="DN141" s="1">
        <v>60.894141829393597</v>
      </c>
      <c r="DO141" s="1">
        <v>46.567622950819597</v>
      </c>
      <c r="DP141" s="1">
        <v>21.710526315789402</v>
      </c>
      <c r="DQ141" s="1">
        <v>48.439125910509802</v>
      </c>
      <c r="DR141" s="1">
        <v>43.903868698710397</v>
      </c>
      <c r="DS141" s="1">
        <v>0</v>
      </c>
      <c r="DT141" s="1">
        <v>0</v>
      </c>
      <c r="DU141" s="1">
        <v>0</v>
      </c>
      <c r="DV141" s="1">
        <v>0</v>
      </c>
      <c r="DW141" s="1">
        <v>40.770081061164298</v>
      </c>
      <c r="DX141" s="1">
        <v>47.438712038053403</v>
      </c>
      <c r="DY141" s="1">
        <v>44.721883881445301</v>
      </c>
      <c r="DZ141" s="1">
        <v>51.866113744075797</v>
      </c>
      <c r="EA141" s="1">
        <v>31.818181818181799</v>
      </c>
      <c r="EB141" s="1">
        <v>7.6494427558257296</v>
      </c>
      <c r="EC141" s="1">
        <v>26.670092497430598</v>
      </c>
      <c r="ED141" s="1">
        <v>38.729508196721298</v>
      </c>
      <c r="EE141" s="1">
        <v>54.301619433198297</v>
      </c>
      <c r="EF141" s="1">
        <v>37.356919875130103</v>
      </c>
      <c r="EG141" s="1">
        <v>72.743259085580306</v>
      </c>
      <c r="EH141" s="1">
        <v>0</v>
      </c>
      <c r="EI141" s="1">
        <v>0</v>
      </c>
      <c r="EJ141" s="1">
        <v>0</v>
      </c>
      <c r="EK141" s="1">
        <v>0</v>
      </c>
      <c r="EL141" s="1">
        <v>35.519528371407503</v>
      </c>
      <c r="EM141" s="1">
        <v>36.2056348335162</v>
      </c>
      <c r="EN141" s="1">
        <v>35.749086479902502</v>
      </c>
      <c r="EO141" s="1">
        <v>30.924170616113699</v>
      </c>
      <c r="EP141" s="1">
        <v>22.0779220779221</v>
      </c>
      <c r="EQ141" s="1">
        <v>21.681864235055698</v>
      </c>
      <c r="ER141" s="1">
        <v>21.891058581706101</v>
      </c>
      <c r="ES141" s="1">
        <v>25.819672131147499</v>
      </c>
      <c r="ET141" s="1">
        <v>33.350202429149803</v>
      </c>
      <c r="EU141" s="1">
        <v>28.876170655567101</v>
      </c>
      <c r="EV141" s="1">
        <v>38.628370457209797</v>
      </c>
      <c r="EW141" s="1">
        <v>0</v>
      </c>
      <c r="EX141" s="1">
        <v>0</v>
      </c>
      <c r="EY141" s="1">
        <v>0</v>
      </c>
      <c r="EZ141" s="1">
        <v>0</v>
      </c>
    </row>
    <row r="142" spans="1:156" ht="15">
      <c r="A142" s="11" t="s">
        <v>198</v>
      </c>
      <c r="B142" s="1" t="s">
        <v>677</v>
      </c>
      <c r="C142" s="11" t="s">
        <v>528</v>
      </c>
      <c r="D142" s="1">
        <v>37.196704794642301</v>
      </c>
      <c r="E142" s="1">
        <v>78.396274961597499</v>
      </c>
      <c r="F142" s="1">
        <v>0</v>
      </c>
      <c r="G142" s="1">
        <v>86.211699164345404</v>
      </c>
      <c r="H142" s="1">
        <v>85.322580645161295</v>
      </c>
      <c r="I142" s="1">
        <v>89.145907473309606</v>
      </c>
      <c r="J142" s="1">
        <v>82.244897959183604</v>
      </c>
      <c r="K142" s="1">
        <v>80.445544554455395</v>
      </c>
      <c r="L142" s="1">
        <v>80.150753768844197</v>
      </c>
      <c r="M142" s="1">
        <v>68.974358974358907</v>
      </c>
      <c r="N142" s="1">
        <v>72.279792746113898</v>
      </c>
      <c r="O142" s="1">
        <v>74.352331606217604</v>
      </c>
      <c r="P142" s="1">
        <v>71.019108280254699</v>
      </c>
      <c r="Q142" s="1">
        <v>51.4388489208633</v>
      </c>
      <c r="R142" s="1">
        <v>62.396694214876</v>
      </c>
      <c r="S142" s="1">
        <v>85.775862068965495</v>
      </c>
      <c r="T142" s="1">
        <v>85.470085470085394</v>
      </c>
      <c r="U142" s="1">
        <v>68.085106382978694</v>
      </c>
      <c r="V142" s="1">
        <v>73.119777158774298</v>
      </c>
      <c r="W142" s="1">
        <v>72.741935483870904</v>
      </c>
      <c r="X142" s="1">
        <v>73.131672597864707</v>
      </c>
      <c r="Y142" s="1">
        <v>92.448979591836704</v>
      </c>
      <c r="Z142" s="1">
        <v>90.841584158415799</v>
      </c>
      <c r="AA142" s="1">
        <v>90.201005025125596</v>
      </c>
      <c r="AB142" s="1">
        <v>90.512820512820497</v>
      </c>
      <c r="AC142" s="1">
        <v>90.932642487046607</v>
      </c>
      <c r="AD142" s="1">
        <v>90.414507772020698</v>
      </c>
      <c r="AE142" s="1">
        <v>90.127388535031798</v>
      </c>
      <c r="AF142" s="1">
        <v>93.165467625899197</v>
      </c>
      <c r="AG142" s="1">
        <v>84.710743801652796</v>
      </c>
      <c r="AH142" s="1">
        <v>88.362068965517196</v>
      </c>
      <c r="AI142" s="1">
        <v>70.085470085470106</v>
      </c>
      <c r="AJ142" s="1">
        <v>61.170212765957402</v>
      </c>
      <c r="AK142" s="1">
        <v>99.582172701949801</v>
      </c>
      <c r="AL142" s="1">
        <v>99.516129032258107</v>
      </c>
      <c r="AM142" s="1">
        <v>99.466192170818502</v>
      </c>
      <c r="AN142" s="1">
        <v>99.387755102040799</v>
      </c>
      <c r="AO142" s="1">
        <v>99.7524752475247</v>
      </c>
      <c r="AP142" s="1">
        <v>99.748743718592905</v>
      </c>
      <c r="AQ142" s="1">
        <v>99.743589743589695</v>
      </c>
      <c r="AR142" s="1">
        <v>99.481865284974106</v>
      </c>
      <c r="AS142" s="1">
        <v>98.963730569948098</v>
      </c>
      <c r="AT142" s="1">
        <v>99.363057324840696</v>
      </c>
      <c r="AU142" s="1">
        <v>96.762589928057494</v>
      </c>
      <c r="AV142" s="1">
        <v>95.867768595041298</v>
      </c>
      <c r="AW142" s="1">
        <v>97.844827586206904</v>
      </c>
      <c r="AX142" s="1">
        <v>98.717948717948701</v>
      </c>
      <c r="AY142" s="1">
        <v>40.957446808510603</v>
      </c>
      <c r="AZ142" s="1">
        <v>98.746518105849503</v>
      </c>
      <c r="BA142" s="1">
        <v>97.580645161290306</v>
      </c>
      <c r="BB142" s="1">
        <v>97.686832740213504</v>
      </c>
      <c r="BC142" s="1">
        <v>68.367346938775498</v>
      </c>
      <c r="BD142" s="1">
        <v>76.980198019801904</v>
      </c>
      <c r="BE142" s="1">
        <v>70.603015075376803</v>
      </c>
      <c r="BF142" s="1">
        <v>90</v>
      </c>
      <c r="BG142" s="1">
        <v>75.906735751295301</v>
      </c>
      <c r="BH142" s="1">
        <v>68.652849740932595</v>
      </c>
      <c r="BI142" s="1">
        <v>64.649681528662398</v>
      </c>
      <c r="BJ142" s="1">
        <v>70.863309352517902</v>
      </c>
      <c r="BK142" s="1">
        <v>65.702479338842906</v>
      </c>
      <c r="BL142" s="1">
        <v>75.431034482758605</v>
      </c>
      <c r="BM142" s="1">
        <v>34.615384615384599</v>
      </c>
      <c r="BN142" s="1">
        <v>70.744680851063805</v>
      </c>
      <c r="BO142" s="1">
        <v>95.264623955431702</v>
      </c>
      <c r="BP142" s="1">
        <v>96.935483870967701</v>
      </c>
      <c r="BQ142" s="1">
        <v>85.409252669039105</v>
      </c>
      <c r="BR142" s="1">
        <v>88.163265306122398</v>
      </c>
      <c r="BS142" s="1">
        <v>63.861386138613803</v>
      </c>
      <c r="BT142" s="1">
        <v>68.090452261306496</v>
      </c>
      <c r="BU142" s="1">
        <v>71.025641025640994</v>
      </c>
      <c r="BV142" s="1">
        <v>78.497409326424801</v>
      </c>
      <c r="BW142" s="1">
        <v>81.606217616580295</v>
      </c>
      <c r="BX142" s="1">
        <v>81.528662420382105</v>
      </c>
      <c r="BY142" s="1">
        <v>82.014388489208599</v>
      </c>
      <c r="BZ142" s="1">
        <v>89.669421487603302</v>
      </c>
      <c r="CA142" s="1">
        <v>90.086206896551701</v>
      </c>
      <c r="CB142" s="1">
        <v>91.452991452991398</v>
      </c>
      <c r="CC142" s="1">
        <v>94.148936170212707</v>
      </c>
      <c r="CD142" s="1">
        <v>93.732590529247901</v>
      </c>
      <c r="CE142" s="1">
        <v>94.354838709677395</v>
      </c>
      <c r="CF142" s="1">
        <v>95.195729537366503</v>
      </c>
      <c r="CG142" s="1">
        <v>92.857142857142804</v>
      </c>
      <c r="CH142" s="1">
        <v>89.851485148514797</v>
      </c>
      <c r="CI142" s="1">
        <v>93.718592964824097</v>
      </c>
      <c r="CJ142" s="1">
        <v>89.487179487179404</v>
      </c>
      <c r="CK142" s="1">
        <v>93.005181347150199</v>
      </c>
      <c r="CL142" s="1">
        <v>97.668393782383404</v>
      </c>
      <c r="CM142" s="1">
        <v>95.222929936305704</v>
      </c>
      <c r="CN142" s="1">
        <v>98.201438848920802</v>
      </c>
      <c r="CO142" s="1">
        <v>97.933884297520606</v>
      </c>
      <c r="CP142" s="1">
        <v>93.534482758620598</v>
      </c>
      <c r="CQ142" s="1">
        <v>95.299145299145195</v>
      </c>
      <c r="CR142" s="1">
        <v>92.021276595744595</v>
      </c>
      <c r="CS142" s="1">
        <v>50.696378830083503</v>
      </c>
      <c r="CT142" s="1">
        <v>54.354838709677402</v>
      </c>
      <c r="CU142" s="1">
        <v>55.8718861209964</v>
      </c>
      <c r="CV142" s="1">
        <v>52.653061224489697</v>
      </c>
      <c r="CW142" s="1">
        <v>54.950495049504902</v>
      </c>
      <c r="CX142" s="1">
        <v>25.125628140703501</v>
      </c>
      <c r="CY142" s="1">
        <v>25.6410256410256</v>
      </c>
      <c r="CZ142" s="1">
        <v>28.2383419689119</v>
      </c>
      <c r="DA142" s="1">
        <v>32.383419689119101</v>
      </c>
      <c r="DB142" s="1">
        <v>29.936305732484101</v>
      </c>
      <c r="DC142" s="1">
        <v>62.589928057553898</v>
      </c>
      <c r="DD142" s="1">
        <v>45.454545454545404</v>
      </c>
      <c r="DE142" s="1">
        <v>68.534482758620598</v>
      </c>
      <c r="DF142" s="1">
        <v>29.914529914529901</v>
      </c>
      <c r="DG142" s="1">
        <v>36.702127659574401</v>
      </c>
      <c r="DH142" s="1">
        <v>39.361702127659498</v>
      </c>
      <c r="DI142" s="1">
        <v>75</v>
      </c>
      <c r="DJ142" s="1">
        <v>75.581395348837205</v>
      </c>
      <c r="DK142" s="1">
        <v>46.590909090909101</v>
      </c>
      <c r="DL142" s="1">
        <v>76.25</v>
      </c>
      <c r="DM142" s="1">
        <v>85.5263157894736</v>
      </c>
      <c r="DN142" s="1">
        <v>79.729729729729698</v>
      </c>
      <c r="DO142" s="1">
        <v>35.714285714285701</v>
      </c>
      <c r="DP142" s="1">
        <v>29.1666666666666</v>
      </c>
      <c r="DQ142" s="1">
        <v>75.714285714285694</v>
      </c>
      <c r="DR142" s="1">
        <v>90.2777777777777</v>
      </c>
      <c r="DS142" s="1">
        <v>85.483870967741893</v>
      </c>
      <c r="DT142" s="1">
        <v>70.3125</v>
      </c>
      <c r="DU142" s="1">
        <v>92.1875</v>
      </c>
      <c r="DV142" s="1">
        <v>65.909090909090907</v>
      </c>
      <c r="DW142" s="1">
        <v>3.1914893617021201</v>
      </c>
      <c r="DX142" s="1">
        <v>5.9523809523809499</v>
      </c>
      <c r="DY142" s="1">
        <v>38.3720930232558</v>
      </c>
      <c r="DZ142" s="1">
        <v>17.045454545454501</v>
      </c>
      <c r="EA142" s="1">
        <v>6.25</v>
      </c>
      <c r="EB142" s="1">
        <v>25</v>
      </c>
      <c r="EC142" s="1">
        <v>20.270270270270199</v>
      </c>
      <c r="ED142" s="1">
        <v>30</v>
      </c>
      <c r="EE142" s="1">
        <v>15.2777777777777</v>
      </c>
      <c r="EF142" s="1">
        <v>12.857142857142801</v>
      </c>
      <c r="EG142" s="1">
        <v>9.7222222222222197</v>
      </c>
      <c r="EH142" s="1">
        <v>17.7419354838709</v>
      </c>
      <c r="EI142" s="1">
        <v>48.4375</v>
      </c>
      <c r="EJ142" s="1">
        <v>57.8125</v>
      </c>
      <c r="EK142" s="1">
        <v>43.181818181818102</v>
      </c>
      <c r="EL142" s="1">
        <v>63.829787234042499</v>
      </c>
      <c r="EM142" s="1">
        <v>71.428571428571402</v>
      </c>
      <c r="EN142" s="1">
        <v>83.720930232558104</v>
      </c>
      <c r="EO142" s="1">
        <v>80.681818181818102</v>
      </c>
      <c r="EP142" s="1">
        <v>77.5</v>
      </c>
      <c r="EQ142" s="1">
        <v>61.842105263157897</v>
      </c>
      <c r="ER142" s="1">
        <v>63.513513513513502</v>
      </c>
      <c r="ES142" s="1">
        <v>74.285714285714207</v>
      </c>
      <c r="ET142" s="1">
        <v>76.3888888888888</v>
      </c>
      <c r="EU142" s="1">
        <v>64.285714285714207</v>
      </c>
      <c r="EV142" s="1">
        <v>76.3888888888888</v>
      </c>
      <c r="EW142" s="1">
        <v>74.193548387096698</v>
      </c>
      <c r="EX142" s="1">
        <v>95.3125</v>
      </c>
      <c r="EY142" s="1">
        <v>78.125</v>
      </c>
      <c r="EZ142" s="1">
        <v>88.636363636363598</v>
      </c>
    </row>
    <row r="143" spans="1:156" ht="15">
      <c r="A143" s="11" t="s">
        <v>200</v>
      </c>
      <c r="B143" s="1" t="s">
        <v>678</v>
      </c>
      <c r="C143" s="11" t="s">
        <v>543</v>
      </c>
      <c r="D143" s="1">
        <v>68.499018261421199</v>
      </c>
      <c r="E143" s="1">
        <v>70.211240991296506</v>
      </c>
      <c r="F143" s="1">
        <v>0</v>
      </c>
      <c r="G143" s="1">
        <v>67.112299465240596</v>
      </c>
      <c r="H143" s="1">
        <v>90.730337078651601</v>
      </c>
      <c r="I143" s="1">
        <v>96.153846153846104</v>
      </c>
      <c r="J143" s="1">
        <v>97.712418300653496</v>
      </c>
      <c r="K143" s="1">
        <v>85.769230769230703</v>
      </c>
      <c r="L143" s="1">
        <v>95.564516129032199</v>
      </c>
      <c r="M143" s="1">
        <v>83.75</v>
      </c>
      <c r="N143" s="1">
        <v>93.852459016393396</v>
      </c>
      <c r="O143" s="1">
        <v>64.173228346456597</v>
      </c>
      <c r="P143" s="1">
        <v>54.672897196261601</v>
      </c>
      <c r="Q143" s="1">
        <v>50.531914893617</v>
      </c>
      <c r="R143" s="1">
        <v>40.151515151515099</v>
      </c>
      <c r="S143" s="1">
        <v>35.8333333333333</v>
      </c>
      <c r="T143" s="1">
        <v>63.559322033898297</v>
      </c>
      <c r="U143" s="1">
        <v>86.4583333333333</v>
      </c>
      <c r="V143" s="1">
        <v>59.090909090909101</v>
      </c>
      <c r="W143" s="1">
        <v>71.067415730337103</v>
      </c>
      <c r="X143" s="1">
        <v>74.260355029585796</v>
      </c>
      <c r="Y143" s="1">
        <v>83.3333333333333</v>
      </c>
      <c r="Z143" s="1">
        <v>78.076923076923094</v>
      </c>
      <c r="AA143" s="1">
        <v>60.887096774193502</v>
      </c>
      <c r="AB143" s="1">
        <v>66.25</v>
      </c>
      <c r="AC143" s="1">
        <v>69.262295081967196</v>
      </c>
      <c r="AD143" s="1">
        <v>30.314960629921199</v>
      </c>
      <c r="AE143" s="1">
        <v>27.570093457943901</v>
      </c>
      <c r="AF143" s="1">
        <v>45.212765957446798</v>
      </c>
      <c r="AG143" s="1">
        <v>15.909090909090899</v>
      </c>
      <c r="AH143" s="1">
        <v>16.6666666666666</v>
      </c>
      <c r="AI143" s="1">
        <v>44.067796610169403</v>
      </c>
      <c r="AJ143" s="1">
        <v>44.7916666666666</v>
      </c>
      <c r="AK143" s="1">
        <v>32.887700534759297</v>
      </c>
      <c r="AL143" s="1">
        <v>27.808988764044901</v>
      </c>
      <c r="AM143" s="1">
        <v>50.591715976331301</v>
      </c>
      <c r="AN143" s="1">
        <v>35.620915032679697</v>
      </c>
      <c r="AO143" s="1">
        <v>38.076923076923102</v>
      </c>
      <c r="AP143" s="1">
        <v>38.709677419354797</v>
      </c>
      <c r="AQ143" s="1">
        <v>40.8333333333333</v>
      </c>
      <c r="AR143" s="1">
        <v>49.180327868852402</v>
      </c>
      <c r="AS143" s="1">
        <v>2.7559055118110201</v>
      </c>
      <c r="AT143" s="1">
        <v>5.1401869158878499</v>
      </c>
      <c r="AU143" s="1">
        <v>48.404255319148902</v>
      </c>
      <c r="AV143" s="1">
        <v>85.606060606060595</v>
      </c>
      <c r="AW143" s="1">
        <v>50</v>
      </c>
      <c r="AX143" s="1">
        <v>50</v>
      </c>
      <c r="AY143" s="1">
        <v>50</v>
      </c>
      <c r="AZ143" s="1">
        <v>74.064171122994594</v>
      </c>
      <c r="BA143" s="1">
        <v>64.325842696629195</v>
      </c>
      <c r="BB143" s="1">
        <v>69.526627218934905</v>
      </c>
      <c r="BC143" s="1">
        <v>72.2222222222222</v>
      </c>
      <c r="BD143" s="1">
        <v>78.076923076923094</v>
      </c>
      <c r="BE143" s="1">
        <v>79.435483870967701</v>
      </c>
      <c r="BF143" s="1">
        <v>87.0833333333333</v>
      </c>
      <c r="BG143" s="1">
        <v>81.557377049180303</v>
      </c>
      <c r="BH143" s="1">
        <v>49.212598425196802</v>
      </c>
      <c r="BI143" s="1">
        <v>61.214953271028001</v>
      </c>
      <c r="BJ143" s="1">
        <v>65.425531914893597</v>
      </c>
      <c r="BK143" s="1">
        <v>79.545454545454504</v>
      </c>
      <c r="BL143" s="1">
        <v>47.5</v>
      </c>
      <c r="BM143" s="1">
        <v>60.169491525423702</v>
      </c>
      <c r="BN143" s="1">
        <v>92.7083333333333</v>
      </c>
      <c r="BO143" s="1">
        <v>51.604278074866301</v>
      </c>
      <c r="BP143" s="1">
        <v>64.325842696629195</v>
      </c>
      <c r="BQ143" s="1">
        <v>68.639053254437798</v>
      </c>
      <c r="BR143" s="1">
        <v>72.875816993463999</v>
      </c>
      <c r="BS143" s="1">
        <v>60.384615384615302</v>
      </c>
      <c r="BT143" s="1">
        <v>61.290322580645103</v>
      </c>
      <c r="BU143" s="1">
        <v>60.4166666666666</v>
      </c>
      <c r="BV143" s="1">
        <v>63.114754098360599</v>
      </c>
      <c r="BW143" s="1">
        <v>65.748031496063007</v>
      </c>
      <c r="BX143" s="1">
        <v>73.364485981308405</v>
      </c>
      <c r="BY143" s="1">
        <v>73.404255319148902</v>
      </c>
      <c r="BZ143" s="1">
        <v>34.848484848484802</v>
      </c>
      <c r="CA143" s="1">
        <v>40</v>
      </c>
      <c r="CB143" s="1">
        <v>44.067796610169403</v>
      </c>
      <c r="CC143" s="1">
        <v>45.8333333333333</v>
      </c>
      <c r="CD143" s="1">
        <v>91.711229946524099</v>
      </c>
      <c r="CE143" s="1">
        <v>94.662921348314597</v>
      </c>
      <c r="CF143" s="1">
        <v>95.562130177514703</v>
      </c>
      <c r="CG143" s="1">
        <v>93.137254901960702</v>
      </c>
      <c r="CH143" s="1">
        <v>71.923076923076906</v>
      </c>
      <c r="CI143" s="1">
        <v>91.5322580645161</v>
      </c>
      <c r="CJ143" s="1">
        <v>93.75</v>
      </c>
      <c r="CK143" s="1">
        <v>84.016393442622899</v>
      </c>
      <c r="CL143" s="1">
        <v>83.070866141732196</v>
      </c>
      <c r="CM143" s="1">
        <v>92.056074766355096</v>
      </c>
      <c r="CN143" s="1">
        <v>84.574468085106304</v>
      </c>
      <c r="CO143" s="1">
        <v>84.090909090909093</v>
      </c>
      <c r="CP143" s="1">
        <v>40</v>
      </c>
      <c r="CQ143" s="1">
        <v>82.203389830508399</v>
      </c>
      <c r="CR143" s="1">
        <v>65.625</v>
      </c>
      <c r="CS143" s="1">
        <v>70.0534759358288</v>
      </c>
      <c r="CT143" s="1">
        <v>73.314606741573002</v>
      </c>
      <c r="CU143" s="1">
        <v>75.147928994082804</v>
      </c>
      <c r="CV143" s="1">
        <v>73.202614379084906</v>
      </c>
      <c r="CW143" s="1">
        <v>88.846153846153797</v>
      </c>
      <c r="CX143" s="1">
        <v>97.177419354838705</v>
      </c>
      <c r="CY143" s="1">
        <v>95.4166666666666</v>
      </c>
      <c r="CZ143" s="1">
        <v>88.934426229508205</v>
      </c>
      <c r="DA143" s="1">
        <v>79.133858267716505</v>
      </c>
      <c r="DB143" s="1">
        <v>80.841121495327101</v>
      </c>
      <c r="DC143" s="1">
        <v>83.510638297872305</v>
      </c>
      <c r="DD143" s="1">
        <v>87.121212121212096</v>
      </c>
      <c r="DE143" s="1">
        <v>30.8333333333333</v>
      </c>
      <c r="DF143" s="1">
        <v>97.457627118644098</v>
      </c>
      <c r="DG143" s="1">
        <v>34.375</v>
      </c>
      <c r="DH143" s="1">
        <v>68.662490788504002</v>
      </c>
      <c r="DI143" s="1">
        <v>60.976948408342402</v>
      </c>
      <c r="DJ143" s="1">
        <v>79.557450263905807</v>
      </c>
      <c r="DK143" s="1">
        <v>81.309241706161103</v>
      </c>
      <c r="DL143" s="1">
        <v>71.9780219780219</v>
      </c>
      <c r="DM143" s="1">
        <v>67.527862208713202</v>
      </c>
      <c r="DN143" s="1">
        <v>89.465570400822202</v>
      </c>
      <c r="DO143" s="1">
        <v>93.391393442622899</v>
      </c>
      <c r="DP143" s="1">
        <v>67.155870445344107</v>
      </c>
      <c r="DQ143" s="1">
        <v>86.420395421435998</v>
      </c>
      <c r="DR143" s="1">
        <v>79.542790152403199</v>
      </c>
      <c r="DS143" s="1">
        <v>58.469539375928598</v>
      </c>
      <c r="DT143" s="1">
        <v>29.6212121212121</v>
      </c>
      <c r="DU143" s="1">
        <v>66.540212443095598</v>
      </c>
      <c r="DV143" s="1">
        <v>58.0508474576271</v>
      </c>
      <c r="DW143" s="1">
        <v>95.117907148120807</v>
      </c>
      <c r="DX143" s="1">
        <v>96.0117087449688</v>
      </c>
      <c r="DY143" s="1">
        <v>96.630125862768907</v>
      </c>
      <c r="DZ143" s="1">
        <v>97.719194312796205</v>
      </c>
      <c r="EA143" s="1">
        <v>99.150849150849098</v>
      </c>
      <c r="EB143" s="1">
        <v>99.341438703140795</v>
      </c>
      <c r="EC143" s="1">
        <v>99.640287769784095</v>
      </c>
      <c r="ED143" s="1">
        <v>99.334016393442596</v>
      </c>
      <c r="EE143" s="1">
        <v>94.787449392712503</v>
      </c>
      <c r="EF143" s="1">
        <v>98.491155046826194</v>
      </c>
      <c r="EG143" s="1">
        <v>87.456037514654099</v>
      </c>
      <c r="EH143" s="1">
        <v>98.5884101040118</v>
      </c>
      <c r="EI143" s="1">
        <v>94.772727272727195</v>
      </c>
      <c r="EJ143" s="1">
        <v>97.344461305007499</v>
      </c>
      <c r="EK143" s="1">
        <v>87.711864406779597</v>
      </c>
      <c r="EL143" s="1">
        <v>93.570375829034603</v>
      </c>
      <c r="EM143" s="1">
        <v>94.420051225759195</v>
      </c>
      <c r="EN143" s="1">
        <v>94.904587900933805</v>
      </c>
      <c r="EO143" s="1">
        <v>93.246445497630305</v>
      </c>
      <c r="EP143" s="1">
        <v>90.909090909090907</v>
      </c>
      <c r="EQ143" s="1">
        <v>96.859169199594703</v>
      </c>
      <c r="ER143" s="1">
        <v>97.995889003083207</v>
      </c>
      <c r="ES143" s="1">
        <v>98.258196721311407</v>
      </c>
      <c r="ET143" s="1">
        <v>91.295546558704402</v>
      </c>
      <c r="EU143" s="1">
        <v>92.8199791883454</v>
      </c>
      <c r="EV143" s="1">
        <v>94.255568581477107</v>
      </c>
      <c r="EW143" s="1">
        <v>85.215453194650806</v>
      </c>
      <c r="EX143" s="1">
        <v>38.939393939393902</v>
      </c>
      <c r="EY143" s="1">
        <v>84.977238239757199</v>
      </c>
      <c r="EZ143" s="1">
        <v>41.610169491525397</v>
      </c>
    </row>
    <row r="144" spans="1:156" ht="15">
      <c r="A144" s="11" t="s">
        <v>201</v>
      </c>
      <c r="B144" s="1" t="s">
        <v>679</v>
      </c>
      <c r="C144" s="11" t="s">
        <v>543</v>
      </c>
      <c r="D144" s="1">
        <v>50.2124638929062</v>
      </c>
      <c r="E144" s="1">
        <v>42.971127953395197</v>
      </c>
      <c r="F144" s="1">
        <v>0</v>
      </c>
      <c r="G144" s="1">
        <v>83.689839572192497</v>
      </c>
      <c r="H144" s="1">
        <v>39.606741573033702</v>
      </c>
      <c r="I144" s="1">
        <v>41.124260355029499</v>
      </c>
      <c r="J144" s="1">
        <v>32.679738562091501</v>
      </c>
      <c r="K144" s="1">
        <v>35</v>
      </c>
      <c r="L144" s="1">
        <v>31.451612903225801</v>
      </c>
      <c r="M144" s="1">
        <v>47.0833333333333</v>
      </c>
      <c r="N144" s="1">
        <v>49.590163934426201</v>
      </c>
      <c r="O144" s="1">
        <v>42.125984251968497</v>
      </c>
      <c r="P144" s="1">
        <v>36.9158878504672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37.967914438502604</v>
      </c>
      <c r="W144" s="1">
        <v>23.876404494382001</v>
      </c>
      <c r="X144" s="1">
        <v>24.5562130177514</v>
      </c>
      <c r="Y144" s="1">
        <v>18.9542483660131</v>
      </c>
      <c r="Z144" s="1">
        <v>24.230769230769202</v>
      </c>
      <c r="AA144" s="1">
        <v>22.580645161290299</v>
      </c>
      <c r="AB144" s="1">
        <v>17.5</v>
      </c>
      <c r="AC144" s="1">
        <v>25</v>
      </c>
      <c r="AD144" s="1">
        <v>14.566929133858199</v>
      </c>
      <c r="AE144" s="1">
        <v>22.8971962616822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35.0267379679144</v>
      </c>
      <c r="AL144" s="1">
        <v>37.359550561797697</v>
      </c>
      <c r="AM144" s="1">
        <v>25.739644970414201</v>
      </c>
      <c r="AN144" s="1">
        <v>30.065359477124101</v>
      </c>
      <c r="AO144" s="1">
        <v>33.461538461538403</v>
      </c>
      <c r="AP144" s="1">
        <v>35.4838709677419</v>
      </c>
      <c r="AQ144" s="1">
        <v>37.0833333333333</v>
      </c>
      <c r="AR144" s="1">
        <v>49.180327868852402</v>
      </c>
      <c r="AS144" s="1">
        <v>51.968503937007803</v>
      </c>
      <c r="AT144" s="1">
        <v>57.009345794392502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10.427807486631</v>
      </c>
      <c r="BA144" s="1">
        <v>12.6404494382022</v>
      </c>
      <c r="BB144" s="1">
        <v>12.721893491124201</v>
      </c>
      <c r="BC144" s="1">
        <v>10.784313725490099</v>
      </c>
      <c r="BD144" s="1">
        <v>15</v>
      </c>
      <c r="BE144" s="1">
        <v>4.4354838709677402</v>
      </c>
      <c r="BF144" s="1">
        <v>6.25</v>
      </c>
      <c r="BG144" s="1">
        <v>14.344262295081901</v>
      </c>
      <c r="BH144" s="1">
        <v>0.39370078740157399</v>
      </c>
      <c r="BI144" s="1">
        <v>0.467289719626168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18.181818181818102</v>
      </c>
      <c r="BP144" s="1">
        <v>24.157303370786501</v>
      </c>
      <c r="BQ144" s="1">
        <v>26.331360946745502</v>
      </c>
      <c r="BR144" s="1">
        <v>28.1045751633986</v>
      </c>
      <c r="BS144" s="1">
        <v>26.923076923076898</v>
      </c>
      <c r="BT144" s="1">
        <v>27.419354838709602</v>
      </c>
      <c r="BU144" s="1">
        <v>27.0833333333333</v>
      </c>
      <c r="BV144" s="1">
        <v>28.278688524590098</v>
      </c>
      <c r="BW144" s="1">
        <v>29.9212598425196</v>
      </c>
      <c r="BX144" s="1">
        <v>34.5794392523364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69.251336898395706</v>
      </c>
      <c r="CE144" s="1">
        <v>65.168539325842701</v>
      </c>
      <c r="CF144" s="1">
        <v>63.609467455621299</v>
      </c>
      <c r="CG144" s="1">
        <v>59.477124183006502</v>
      </c>
      <c r="CH144" s="1">
        <v>62.692307692307601</v>
      </c>
      <c r="CI144" s="1">
        <v>63.306451612903203</v>
      </c>
      <c r="CJ144" s="1">
        <v>63.3333333333333</v>
      </c>
      <c r="CK144" s="1">
        <v>45.491803278688501</v>
      </c>
      <c r="CL144" s="1">
        <v>64.173228346456597</v>
      </c>
      <c r="CM144" s="1">
        <v>70.560747663551396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35.0267379679144</v>
      </c>
      <c r="CT144" s="1">
        <v>38.764044943820203</v>
      </c>
      <c r="CU144" s="1">
        <v>39.644970414201097</v>
      </c>
      <c r="CV144" s="1">
        <v>40.196078431372499</v>
      </c>
      <c r="CW144" s="1">
        <v>37.692307692307601</v>
      </c>
      <c r="CX144" s="1">
        <v>36.693548387096698</v>
      </c>
      <c r="CY144" s="1">
        <v>32.9166666666666</v>
      </c>
      <c r="CZ144" s="1">
        <v>36.475409836065502</v>
      </c>
      <c r="DA144" s="1">
        <v>9.4488188976377891</v>
      </c>
      <c r="DB144" s="1">
        <v>8.8785046728971899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58.456153279292501</v>
      </c>
      <c r="DI144" s="1">
        <v>54.9396267837541</v>
      </c>
      <c r="DJ144" s="1">
        <v>27.425903369874099</v>
      </c>
      <c r="DK144" s="1">
        <v>23.252369668246399</v>
      </c>
      <c r="DL144" s="1">
        <v>7.2427572427572402</v>
      </c>
      <c r="DM144" s="1">
        <v>3.5967578520769998</v>
      </c>
      <c r="DN144" s="1">
        <v>4.3679342240493302</v>
      </c>
      <c r="DO144" s="1">
        <v>7.73565573770491</v>
      </c>
      <c r="DP144" s="1">
        <v>24.5445344129554</v>
      </c>
      <c r="DQ144" s="1">
        <v>30.4370447450572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88.927781871775906</v>
      </c>
      <c r="DX144" s="1">
        <v>86.297109403585793</v>
      </c>
      <c r="DY144" s="1">
        <v>78.522127486804706</v>
      </c>
      <c r="DZ144" s="1">
        <v>81.605450236966803</v>
      </c>
      <c r="EA144" s="1">
        <v>84.865134865134806</v>
      </c>
      <c r="EB144" s="1">
        <v>98.226950354609897</v>
      </c>
      <c r="EC144" s="1">
        <v>98.612538540596105</v>
      </c>
      <c r="ED144" s="1">
        <v>91.342213114754102</v>
      </c>
      <c r="EE144" s="1">
        <v>58.046558704453403</v>
      </c>
      <c r="EF144" s="1">
        <v>80.176899063475503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96.223286661753804</v>
      </c>
      <c r="EM144" s="1">
        <v>88.144895718990099</v>
      </c>
      <c r="EN144" s="1">
        <v>78.177019894437606</v>
      </c>
      <c r="EO144" s="1">
        <v>70.853080568720301</v>
      </c>
      <c r="EP144" s="1">
        <v>50.799200799200698</v>
      </c>
      <c r="EQ144" s="1">
        <v>51.0131712259371</v>
      </c>
      <c r="ER144" s="1">
        <v>50.770811921891003</v>
      </c>
      <c r="ES144" s="1">
        <v>57.4282786885245</v>
      </c>
      <c r="ET144" s="1">
        <v>62.0445344129554</v>
      </c>
      <c r="EU144" s="1">
        <v>63.995837669094598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</row>
    <row r="145" spans="1:156" ht="15">
      <c r="A145" s="11" t="s">
        <v>203</v>
      </c>
      <c r="B145" s="1" t="s">
        <v>680</v>
      </c>
      <c r="C145" s="11" t="s">
        <v>528</v>
      </c>
      <c r="D145" s="1">
        <v>39.002792428771301</v>
      </c>
      <c r="E145" s="1">
        <v>79.268987585908903</v>
      </c>
      <c r="F145" s="1">
        <v>0</v>
      </c>
      <c r="G145" s="1">
        <v>99.719101123595493</v>
      </c>
      <c r="H145" s="1">
        <v>98.493975903614398</v>
      </c>
      <c r="I145" s="1">
        <v>97.602739726027394</v>
      </c>
      <c r="J145" s="1">
        <v>80.303030303030297</v>
      </c>
      <c r="K145" s="1">
        <v>26.119402985074601</v>
      </c>
      <c r="L145" s="1">
        <v>21.09375</v>
      </c>
      <c r="M145" s="1">
        <v>24.21875</v>
      </c>
      <c r="N145" s="1">
        <v>13.0769230769231</v>
      </c>
      <c r="O145" s="1">
        <v>27.611940298507399</v>
      </c>
      <c r="P145" s="1">
        <v>23.846153846153801</v>
      </c>
      <c r="Q145" s="1">
        <v>25.4385964912281</v>
      </c>
      <c r="R145" s="1">
        <v>0</v>
      </c>
      <c r="S145" s="1">
        <v>0</v>
      </c>
      <c r="T145" s="1">
        <v>0</v>
      </c>
      <c r="U145" s="1">
        <v>0</v>
      </c>
      <c r="V145" s="1">
        <v>94.662921348314597</v>
      </c>
      <c r="W145" s="1">
        <v>95.481927710843294</v>
      </c>
      <c r="X145" s="1">
        <v>96.232876712328704</v>
      </c>
      <c r="Y145" s="1">
        <v>95.454545454545396</v>
      </c>
      <c r="Z145" s="1">
        <v>29.1044776119403</v>
      </c>
      <c r="AA145" s="1">
        <v>33.59375</v>
      </c>
      <c r="AB145" s="1">
        <v>33.59375</v>
      </c>
      <c r="AC145" s="1">
        <v>34.615384615384599</v>
      </c>
      <c r="AD145" s="1">
        <v>45.522388059701399</v>
      </c>
      <c r="AE145" s="1">
        <v>44.615384615384599</v>
      </c>
      <c r="AF145" s="1">
        <v>44.736842105263101</v>
      </c>
      <c r="AG145" s="1">
        <v>0</v>
      </c>
      <c r="AH145" s="1">
        <v>0</v>
      </c>
      <c r="AI145" s="1">
        <v>0</v>
      </c>
      <c r="AJ145" s="1">
        <v>0</v>
      </c>
      <c r="AK145" s="1">
        <v>10.112359550561701</v>
      </c>
      <c r="AL145" s="1">
        <v>8.7349397590361395</v>
      </c>
      <c r="AM145" s="1">
        <v>8.5616438356164295</v>
      </c>
      <c r="AN145" s="1">
        <v>6.0606060606060597</v>
      </c>
      <c r="AO145" s="1">
        <v>6.7164179104477597</v>
      </c>
      <c r="AP145" s="1">
        <v>7.8125</v>
      </c>
      <c r="AQ145" s="1">
        <v>7.8125</v>
      </c>
      <c r="AR145" s="1">
        <v>8.4615384615384599</v>
      </c>
      <c r="AS145" s="1">
        <v>9.7014925373134293</v>
      </c>
      <c r="AT145" s="1">
        <v>11.538461538461499</v>
      </c>
      <c r="AU145" s="1">
        <v>14.0350877192982</v>
      </c>
      <c r="AV145" s="1">
        <v>0</v>
      </c>
      <c r="AW145" s="1">
        <v>0</v>
      </c>
      <c r="AX145" s="1">
        <v>0</v>
      </c>
      <c r="AY145" s="1">
        <v>0</v>
      </c>
      <c r="AZ145" s="1">
        <v>92.4157303370786</v>
      </c>
      <c r="BA145" s="1">
        <v>91.867469879518097</v>
      </c>
      <c r="BB145" s="1">
        <v>81.849315068493098</v>
      </c>
      <c r="BC145" s="1">
        <v>72.2222222222222</v>
      </c>
      <c r="BD145" s="1">
        <v>29.1044776119403</v>
      </c>
      <c r="BE145" s="1">
        <v>28.90625</v>
      </c>
      <c r="BF145" s="1">
        <v>24.21875</v>
      </c>
      <c r="BG145" s="1">
        <v>42.307692307692299</v>
      </c>
      <c r="BH145" s="1">
        <v>42.537313432835802</v>
      </c>
      <c r="BI145" s="1">
        <v>28.4615384615384</v>
      </c>
      <c r="BJ145" s="1">
        <v>27.1929824561403</v>
      </c>
      <c r="BK145" s="1">
        <v>0</v>
      </c>
      <c r="BL145" s="1">
        <v>0</v>
      </c>
      <c r="BM145" s="1">
        <v>0</v>
      </c>
      <c r="BN145" s="1">
        <v>0</v>
      </c>
      <c r="BO145" s="1">
        <v>73.314606741573002</v>
      </c>
      <c r="BP145" s="1">
        <v>78.614457831325296</v>
      </c>
      <c r="BQ145" s="1">
        <v>84.931506849315099</v>
      </c>
      <c r="BR145" s="1">
        <v>84.848484848484802</v>
      </c>
      <c r="BS145" s="1">
        <v>61.194029850746197</v>
      </c>
      <c r="BT145" s="1">
        <v>66.40625</v>
      </c>
      <c r="BU145" s="1">
        <v>70.3125</v>
      </c>
      <c r="BV145" s="1">
        <v>67.692307692307693</v>
      </c>
      <c r="BW145" s="1">
        <v>76.865671641790996</v>
      </c>
      <c r="BX145" s="1">
        <v>78.461538461538396</v>
      </c>
      <c r="BY145" s="1">
        <v>79.824561403508696</v>
      </c>
      <c r="BZ145" s="1">
        <v>0</v>
      </c>
      <c r="CA145" s="1">
        <v>0</v>
      </c>
      <c r="CB145" s="1">
        <v>0</v>
      </c>
      <c r="CC145" s="1">
        <v>0</v>
      </c>
      <c r="CD145" s="1">
        <v>96.910112359550496</v>
      </c>
      <c r="CE145" s="1">
        <v>96.686746987951807</v>
      </c>
      <c r="CF145" s="1">
        <v>85.958904109589</v>
      </c>
      <c r="CG145" s="1">
        <v>80.303030303030297</v>
      </c>
      <c r="CH145" s="1">
        <v>84.328358208955194</v>
      </c>
      <c r="CI145" s="1">
        <v>36.71875</v>
      </c>
      <c r="CJ145" s="1">
        <v>72.65625</v>
      </c>
      <c r="CK145" s="1">
        <v>86.923076923076906</v>
      </c>
      <c r="CL145" s="1">
        <v>58.955223880597003</v>
      </c>
      <c r="CM145" s="1">
        <v>88.461538461538396</v>
      </c>
      <c r="CN145" s="1">
        <v>64.035087719298204</v>
      </c>
      <c r="CO145" s="1">
        <v>0</v>
      </c>
      <c r="CP145" s="1">
        <v>0</v>
      </c>
      <c r="CQ145" s="1">
        <v>0</v>
      </c>
      <c r="CR145" s="1">
        <v>0</v>
      </c>
      <c r="CS145" s="1">
        <v>89.044943820224702</v>
      </c>
      <c r="CT145" s="1">
        <v>90.963855421686702</v>
      </c>
      <c r="CU145" s="1">
        <v>93.150684931506802</v>
      </c>
      <c r="CV145" s="1">
        <v>53.030303030303003</v>
      </c>
      <c r="CW145" s="1">
        <v>41.044776119402897</v>
      </c>
      <c r="CX145" s="1">
        <v>42.1875</v>
      </c>
      <c r="CY145" s="1">
        <v>41.40625</v>
      </c>
      <c r="CZ145" s="1">
        <v>45.384615384615302</v>
      </c>
      <c r="DA145" s="1">
        <v>44.0298507462686</v>
      </c>
      <c r="DB145" s="1">
        <v>48.461538461538403</v>
      </c>
      <c r="DC145" s="1">
        <v>53.508771929824498</v>
      </c>
      <c r="DD145" s="1">
        <v>0</v>
      </c>
      <c r="DE145" s="1">
        <v>0</v>
      </c>
      <c r="DF145" s="1">
        <v>0</v>
      </c>
      <c r="DG145" s="1">
        <v>0</v>
      </c>
      <c r="DH145" s="1">
        <v>80.932203389830505</v>
      </c>
      <c r="DI145" s="1">
        <v>84.065129893889505</v>
      </c>
      <c r="DJ145" s="1">
        <v>87.637028014616305</v>
      </c>
      <c r="DK145" s="1">
        <v>84.330568720379105</v>
      </c>
      <c r="DL145" s="1">
        <v>64.4855144855144</v>
      </c>
      <c r="DM145" s="1">
        <v>80.091185410334305</v>
      </c>
      <c r="DN145" s="1">
        <v>89.260020554984493</v>
      </c>
      <c r="DO145" s="1">
        <v>84.272540983606504</v>
      </c>
      <c r="DP145" s="1">
        <v>66.953441295546497</v>
      </c>
      <c r="DQ145" s="1">
        <v>65.712799167533802</v>
      </c>
      <c r="DR145" s="1">
        <v>52.696365767878099</v>
      </c>
      <c r="DS145" s="1">
        <v>0</v>
      </c>
      <c r="DT145" s="1">
        <v>0</v>
      </c>
      <c r="DU145" s="1">
        <v>0</v>
      </c>
      <c r="DV145" s="1">
        <v>0</v>
      </c>
      <c r="DW145" s="1">
        <v>8.6772291820191594</v>
      </c>
      <c r="DX145" s="1">
        <v>48.9388949871935</v>
      </c>
      <c r="DY145" s="1">
        <v>9.6833130328867192</v>
      </c>
      <c r="DZ145" s="1">
        <v>8.6789099526066291</v>
      </c>
      <c r="EA145" s="1">
        <v>36.813186813186803</v>
      </c>
      <c r="EB145" s="1">
        <v>56.3829787234042</v>
      </c>
      <c r="EC145" s="1">
        <v>12.0760534429599</v>
      </c>
      <c r="ED145" s="1">
        <v>19.108606557377101</v>
      </c>
      <c r="EE145" s="1">
        <v>52.176113360323797</v>
      </c>
      <c r="EF145" s="1">
        <v>36.680541103017603</v>
      </c>
      <c r="EG145" s="1">
        <v>40.269636576787804</v>
      </c>
      <c r="EH145" s="1">
        <v>0</v>
      </c>
      <c r="EI145" s="1">
        <v>0</v>
      </c>
      <c r="EJ145" s="1">
        <v>0</v>
      </c>
      <c r="EK145" s="1">
        <v>0</v>
      </c>
      <c r="EL145" s="1">
        <v>93.570375829034603</v>
      </c>
      <c r="EM145" s="1">
        <v>94.420051225759195</v>
      </c>
      <c r="EN145" s="1">
        <v>85.891189606171295</v>
      </c>
      <c r="EO145" s="1">
        <v>85.159952606635102</v>
      </c>
      <c r="EP145" s="1">
        <v>50.799200799200698</v>
      </c>
      <c r="EQ145" s="1">
        <v>51.0131712259371</v>
      </c>
      <c r="ER145" s="1">
        <v>50.770811921891003</v>
      </c>
      <c r="ES145" s="1">
        <v>57.4282786885245</v>
      </c>
      <c r="ET145" s="1">
        <v>62.0445344129554</v>
      </c>
      <c r="EU145" s="1">
        <v>28.876170655567101</v>
      </c>
      <c r="EV145" s="1">
        <v>38.628370457209797</v>
      </c>
      <c r="EW145" s="1">
        <v>0</v>
      </c>
      <c r="EX145" s="1">
        <v>0</v>
      </c>
      <c r="EY145" s="1">
        <v>0</v>
      </c>
      <c r="EZ145" s="1">
        <v>0</v>
      </c>
    </row>
    <row r="146" spans="1:156" ht="15">
      <c r="A146" s="11" t="s">
        <v>204</v>
      </c>
      <c r="B146" s="1" t="s">
        <v>681</v>
      </c>
      <c r="C146" s="11" t="s">
        <v>543</v>
      </c>
      <c r="D146" s="1">
        <v>41.527161266583597</v>
      </c>
      <c r="E146" s="1">
        <v>41.763427123799097</v>
      </c>
      <c r="F146" s="1">
        <v>0</v>
      </c>
      <c r="G146" s="1">
        <v>98.595505617977494</v>
      </c>
      <c r="H146" s="1">
        <v>93.786982248520701</v>
      </c>
      <c r="I146" s="1">
        <v>93.137254901960702</v>
      </c>
      <c r="J146" s="1">
        <v>91.923076923076906</v>
      </c>
      <c r="K146" s="1">
        <v>92.338709677419303</v>
      </c>
      <c r="L146" s="1">
        <v>82.0833333333333</v>
      </c>
      <c r="M146" s="1">
        <v>91.393442622950801</v>
      </c>
      <c r="N146" s="1">
        <v>94.881889763779498</v>
      </c>
      <c r="O146" s="1">
        <v>86.448598130841106</v>
      </c>
      <c r="P146" s="1">
        <v>85.638297872340402</v>
      </c>
      <c r="Q146" s="1">
        <v>88.636363636363598</v>
      </c>
      <c r="R146" s="1">
        <v>95.8333333333333</v>
      </c>
      <c r="S146" s="1">
        <v>95.762711864406697</v>
      </c>
      <c r="T146" s="1">
        <v>83.3333333333333</v>
      </c>
      <c r="U146" s="1">
        <v>94.827586206896498</v>
      </c>
      <c r="V146" s="1">
        <v>68.820224719101105</v>
      </c>
      <c r="W146" s="1">
        <v>77.218934911242599</v>
      </c>
      <c r="X146" s="1">
        <v>86.601307189542396</v>
      </c>
      <c r="Y146" s="1">
        <v>79.615384615384599</v>
      </c>
      <c r="Z146" s="1">
        <v>87.5</v>
      </c>
      <c r="AA146" s="1">
        <v>86.25</v>
      </c>
      <c r="AB146" s="1">
        <v>91.393442622950801</v>
      </c>
      <c r="AC146" s="1">
        <v>89.370078740157396</v>
      </c>
      <c r="AD146" s="1">
        <v>87.383177570093395</v>
      </c>
      <c r="AE146" s="1">
        <v>86.702127659574401</v>
      </c>
      <c r="AF146" s="1">
        <v>70.454545454545396</v>
      </c>
      <c r="AG146" s="1">
        <v>94.1666666666666</v>
      </c>
      <c r="AH146" s="1">
        <v>61.864406779661003</v>
      </c>
      <c r="AI146" s="1">
        <v>96.875</v>
      </c>
      <c r="AJ146" s="1">
        <v>15.517241379310301</v>
      </c>
      <c r="AK146" s="1">
        <v>25</v>
      </c>
      <c r="AL146" s="1">
        <v>26.627218934911198</v>
      </c>
      <c r="AM146" s="1">
        <v>31.0457516339869</v>
      </c>
      <c r="AN146" s="1">
        <v>32.692307692307601</v>
      </c>
      <c r="AO146" s="1">
        <v>33.467741935483801</v>
      </c>
      <c r="AP146" s="1">
        <v>33.75</v>
      </c>
      <c r="AQ146" s="1">
        <v>40.573770491803202</v>
      </c>
      <c r="AR146" s="1">
        <v>0.39370078740157399</v>
      </c>
      <c r="AS146" s="1">
        <v>0.467289719626168</v>
      </c>
      <c r="AT146" s="1">
        <v>0.53191489361702105</v>
      </c>
      <c r="AU146" s="1">
        <v>85.606060606060595</v>
      </c>
      <c r="AV146" s="1">
        <v>50</v>
      </c>
      <c r="AW146" s="1">
        <v>50</v>
      </c>
      <c r="AX146" s="1">
        <v>50</v>
      </c>
      <c r="AY146" s="1">
        <v>50</v>
      </c>
      <c r="AZ146" s="1">
        <v>78.370786516853897</v>
      </c>
      <c r="BA146" s="1">
        <v>85.502958579881593</v>
      </c>
      <c r="BB146" s="1">
        <v>63.725490196078397</v>
      </c>
      <c r="BC146" s="1">
        <v>58.076923076923102</v>
      </c>
      <c r="BD146" s="1">
        <v>53.629032258064498</v>
      </c>
      <c r="BE146" s="1">
        <v>82.9166666666666</v>
      </c>
      <c r="BF146" s="1">
        <v>80.737704918032705</v>
      </c>
      <c r="BG146" s="1">
        <v>69.685039370078698</v>
      </c>
      <c r="BH146" s="1">
        <v>64.953271028037307</v>
      </c>
      <c r="BI146" s="1">
        <v>80.319148936170194</v>
      </c>
      <c r="BJ146" s="1">
        <v>87.121212121212096</v>
      </c>
      <c r="BK146" s="1">
        <v>92.5</v>
      </c>
      <c r="BL146" s="1">
        <v>94.067796610169495</v>
      </c>
      <c r="BM146" s="1">
        <v>59.375</v>
      </c>
      <c r="BN146" s="1">
        <v>56.8965517241379</v>
      </c>
      <c r="BO146" s="1">
        <v>24.157303370786501</v>
      </c>
      <c r="BP146" s="1">
        <v>26.331360946745502</v>
      </c>
      <c r="BQ146" s="1">
        <v>28.1045751633986</v>
      </c>
      <c r="BR146" s="1">
        <v>26.923076923076898</v>
      </c>
      <c r="BS146" s="1">
        <v>27.419354838709602</v>
      </c>
      <c r="BT146" s="1">
        <v>27.0833333333333</v>
      </c>
      <c r="BU146" s="1">
        <v>28.278688524590098</v>
      </c>
      <c r="BV146" s="1">
        <v>29.9212598425196</v>
      </c>
      <c r="BW146" s="1">
        <v>34.5794392523364</v>
      </c>
      <c r="BX146" s="1">
        <v>33.510638297872298</v>
      </c>
      <c r="BY146" s="1">
        <v>34.848484848484802</v>
      </c>
      <c r="BZ146" s="1">
        <v>40</v>
      </c>
      <c r="CA146" s="1">
        <v>44.067796610169403</v>
      </c>
      <c r="CB146" s="1">
        <v>45.8333333333333</v>
      </c>
      <c r="CC146" s="1">
        <v>48.275862068965502</v>
      </c>
      <c r="CD146" s="1">
        <v>72.191011235955102</v>
      </c>
      <c r="CE146" s="1">
        <v>69.526627218934905</v>
      </c>
      <c r="CF146" s="1">
        <v>80.718954248366003</v>
      </c>
      <c r="CG146" s="1">
        <v>78.846153846153797</v>
      </c>
      <c r="CH146" s="1">
        <v>83.467741935483801</v>
      </c>
      <c r="CI146" s="1">
        <v>57.0833333333333</v>
      </c>
      <c r="CJ146" s="1">
        <v>75</v>
      </c>
      <c r="CK146" s="1">
        <v>81.4960629921259</v>
      </c>
      <c r="CL146" s="1">
        <v>87.383177570093395</v>
      </c>
      <c r="CM146" s="1">
        <v>90.957446808510596</v>
      </c>
      <c r="CN146" s="1">
        <v>82.575757575757507</v>
      </c>
      <c r="CO146" s="1">
        <v>99.1666666666666</v>
      </c>
      <c r="CP146" s="1">
        <v>99.1525423728813</v>
      </c>
      <c r="CQ146" s="1">
        <v>84.375</v>
      </c>
      <c r="CR146" s="1">
        <v>32.758620689655103</v>
      </c>
      <c r="CS146" s="1">
        <v>98.033707865168495</v>
      </c>
      <c r="CT146" s="1">
        <v>97.928994082840205</v>
      </c>
      <c r="CU146" s="1">
        <v>96.405228758169898</v>
      </c>
      <c r="CV146" s="1">
        <v>97.307692307692307</v>
      </c>
      <c r="CW146" s="1">
        <v>93.951612903225794</v>
      </c>
      <c r="CX146" s="1">
        <v>89.5833333333333</v>
      </c>
      <c r="CY146" s="1">
        <v>85.655737704917996</v>
      </c>
      <c r="CZ146" s="1">
        <v>78.346456692913307</v>
      </c>
      <c r="DA146" s="1">
        <v>85.514018691588703</v>
      </c>
      <c r="DB146" s="1">
        <v>87.7659574468085</v>
      </c>
      <c r="DC146" s="1">
        <v>94.696969696969703</v>
      </c>
      <c r="DD146" s="1">
        <v>72.5</v>
      </c>
      <c r="DE146" s="1">
        <v>83.0508474576271</v>
      </c>
      <c r="DF146" s="1">
        <v>83.3333333333333</v>
      </c>
      <c r="DG146" s="1">
        <v>31.034482758620602</v>
      </c>
      <c r="DH146" s="1">
        <v>97.420417124039503</v>
      </c>
      <c r="DI146" s="1">
        <v>96.285018270401906</v>
      </c>
      <c r="DJ146" s="1">
        <v>77.932464454976298</v>
      </c>
      <c r="DK146" s="1">
        <v>89.660339660339602</v>
      </c>
      <c r="DL146" s="1">
        <v>84.549138804457897</v>
      </c>
      <c r="DM146" s="1">
        <v>55.035971223021498</v>
      </c>
      <c r="DN146" s="1">
        <v>86.834016393442596</v>
      </c>
      <c r="DO146" s="1">
        <v>94.686234817813698</v>
      </c>
      <c r="DP146" s="1">
        <v>97.346514047866805</v>
      </c>
      <c r="DQ146" s="1">
        <v>60.316529894490003</v>
      </c>
      <c r="DR146" s="1">
        <v>38.707280832095101</v>
      </c>
      <c r="DS146" s="1">
        <v>58.863636363636303</v>
      </c>
      <c r="DT146" s="1">
        <v>61.987860394537101</v>
      </c>
      <c r="DU146" s="1">
        <v>91.779661016949106</v>
      </c>
      <c r="DV146" s="1">
        <v>95.221445221445194</v>
      </c>
      <c r="DW146" s="1">
        <v>75.064032199048597</v>
      </c>
      <c r="DX146" s="1">
        <v>74.725943970767304</v>
      </c>
      <c r="DY146" s="1">
        <v>75.622037914691902</v>
      </c>
      <c r="DZ146" s="1">
        <v>77.472527472527403</v>
      </c>
      <c r="EA146" s="1">
        <v>83.232016210739602</v>
      </c>
      <c r="EB146" s="1">
        <v>78.674203494347296</v>
      </c>
      <c r="EC146" s="1">
        <v>84.579918032786793</v>
      </c>
      <c r="ED146" s="1">
        <v>75.354251012145696</v>
      </c>
      <c r="EE146" s="1">
        <v>81.217481789802207</v>
      </c>
      <c r="EF146" s="1">
        <v>70.281359906213297</v>
      </c>
      <c r="EG146" s="1">
        <v>73.476968796433795</v>
      </c>
      <c r="EH146" s="1">
        <v>97.196969696969603</v>
      </c>
      <c r="EI146" s="1">
        <v>92.488619119878607</v>
      </c>
      <c r="EJ146" s="1">
        <v>99.237288135593204</v>
      </c>
      <c r="EK146" s="1">
        <v>93.356643356643303</v>
      </c>
      <c r="EL146" s="1">
        <v>98.079034028540093</v>
      </c>
      <c r="EM146" s="1">
        <v>98.233861144945095</v>
      </c>
      <c r="EN146" s="1">
        <v>97.600710900473899</v>
      </c>
      <c r="EO146" s="1">
        <v>97.852147852147795</v>
      </c>
      <c r="EP146" s="1">
        <v>96.859169199594703</v>
      </c>
      <c r="EQ146" s="1">
        <v>97.995889003083207</v>
      </c>
      <c r="ER146" s="1">
        <v>98.258196721311407</v>
      </c>
      <c r="ES146" s="1">
        <v>87.398785425101195</v>
      </c>
      <c r="ET146" s="1">
        <v>89.281997918834506</v>
      </c>
      <c r="EU146" s="1">
        <v>81.770222743259097</v>
      </c>
      <c r="EV146" s="1">
        <v>82.763744427934597</v>
      </c>
      <c r="EW146" s="1">
        <v>83.030303030303003</v>
      </c>
      <c r="EX146" s="1">
        <v>84.977238239757199</v>
      </c>
      <c r="EY146" s="1">
        <v>41.610169491525397</v>
      </c>
      <c r="EZ146" s="1">
        <v>40.675990675990597</v>
      </c>
    </row>
    <row r="147" spans="1:156" ht="15">
      <c r="A147" s="11" t="s">
        <v>205</v>
      </c>
      <c r="B147" s="1" t="s">
        <v>682</v>
      </c>
      <c r="C147" s="11" t="s">
        <v>553</v>
      </c>
      <c r="D147" s="1">
        <v>61.058547323469902</v>
      </c>
      <c r="E147" s="1">
        <v>62.096564476504099</v>
      </c>
      <c r="F147" s="1">
        <v>0</v>
      </c>
      <c r="G147" s="1">
        <v>64.529914529914507</v>
      </c>
      <c r="H147" s="1">
        <v>73.660714285714207</v>
      </c>
      <c r="I147" s="1">
        <v>71.5</v>
      </c>
      <c r="J147" s="1">
        <v>68.823529411764696</v>
      </c>
      <c r="K147" s="1">
        <v>69.047619047618994</v>
      </c>
      <c r="L147" s="1">
        <v>66.393442622950801</v>
      </c>
      <c r="M147" s="1">
        <v>64.754098360655703</v>
      </c>
      <c r="N147" s="1">
        <v>55.8333333333333</v>
      </c>
      <c r="O147" s="1">
        <v>41.228070175438503</v>
      </c>
      <c r="P147" s="1">
        <v>55.434782608695599</v>
      </c>
      <c r="Q147" s="1">
        <v>36.046511627906902</v>
      </c>
      <c r="R147" s="1">
        <v>6.7567567567567499</v>
      </c>
      <c r="S147" s="1">
        <v>21.875</v>
      </c>
      <c r="T147" s="1">
        <v>26.5625</v>
      </c>
      <c r="U147" s="1">
        <v>27.7777777777777</v>
      </c>
      <c r="V147" s="1">
        <v>67.948717948717899</v>
      </c>
      <c r="W147" s="1">
        <v>62.946428571428498</v>
      </c>
      <c r="X147" s="1">
        <v>62.5</v>
      </c>
      <c r="Y147" s="1">
        <v>48.235294117647101</v>
      </c>
      <c r="Z147" s="1">
        <v>32.539682539682502</v>
      </c>
      <c r="AA147" s="1">
        <v>38.524590163934398</v>
      </c>
      <c r="AB147" s="1">
        <v>41.8032786885245</v>
      </c>
      <c r="AC147" s="1">
        <v>45.8333333333333</v>
      </c>
      <c r="AD147" s="1">
        <v>53.508771929824498</v>
      </c>
      <c r="AE147" s="1">
        <v>10.869565217391299</v>
      </c>
      <c r="AF147" s="1">
        <v>11.6279069767441</v>
      </c>
      <c r="AG147" s="1">
        <v>12.162162162162099</v>
      </c>
      <c r="AH147" s="1">
        <v>28.125</v>
      </c>
      <c r="AI147" s="1">
        <v>28.125</v>
      </c>
      <c r="AJ147" s="1">
        <v>27.7777777777777</v>
      </c>
      <c r="AK147" s="1">
        <v>84.188034188034095</v>
      </c>
      <c r="AL147" s="1">
        <v>83.928571428571402</v>
      </c>
      <c r="AM147" s="1">
        <v>83</v>
      </c>
      <c r="AN147" s="1">
        <v>82.941176470588204</v>
      </c>
      <c r="AO147" s="1">
        <v>77.7777777777777</v>
      </c>
      <c r="AP147" s="1">
        <v>30.327868852459002</v>
      </c>
      <c r="AQ147" s="1">
        <v>29.5081967213114</v>
      </c>
      <c r="AR147" s="1">
        <v>36.6666666666666</v>
      </c>
      <c r="AS147" s="1">
        <v>39.473684210526301</v>
      </c>
      <c r="AT147" s="1">
        <v>40.2173913043478</v>
      </c>
      <c r="AU147" s="1">
        <v>41.860465116279101</v>
      </c>
      <c r="AV147" s="1">
        <v>47.297297297297199</v>
      </c>
      <c r="AW147" s="1">
        <v>50</v>
      </c>
      <c r="AX147" s="1">
        <v>50</v>
      </c>
      <c r="AY147" s="1">
        <v>50</v>
      </c>
      <c r="AZ147" s="1">
        <v>59.401709401709397</v>
      </c>
      <c r="BA147" s="1">
        <v>50.446428571428498</v>
      </c>
      <c r="BB147" s="1">
        <v>61.5</v>
      </c>
      <c r="BC147" s="1">
        <v>48.823529411764703</v>
      </c>
      <c r="BD147" s="1">
        <v>53.174603174603099</v>
      </c>
      <c r="BE147" s="1">
        <v>41.8032786885245</v>
      </c>
      <c r="BF147" s="1">
        <v>38.524590163934398</v>
      </c>
      <c r="BG147" s="1">
        <v>44.1666666666666</v>
      </c>
      <c r="BH147" s="1">
        <v>64.035087719298204</v>
      </c>
      <c r="BI147" s="1">
        <v>42.3913043478261</v>
      </c>
      <c r="BJ147" s="1">
        <v>43.023255813953398</v>
      </c>
      <c r="BK147" s="1">
        <v>28.378378378378301</v>
      </c>
      <c r="BL147" s="1">
        <v>32.8125</v>
      </c>
      <c r="BM147" s="1">
        <v>34.375</v>
      </c>
      <c r="BN147" s="1">
        <v>20.370370370370299</v>
      </c>
      <c r="BO147" s="1">
        <v>60.683760683760603</v>
      </c>
      <c r="BP147" s="1">
        <v>26.785714285714199</v>
      </c>
      <c r="BQ147" s="1">
        <v>27.5</v>
      </c>
      <c r="BR147" s="1">
        <v>29.411764705882302</v>
      </c>
      <c r="BS147" s="1">
        <v>27.7777777777777</v>
      </c>
      <c r="BT147" s="1">
        <v>65.573770491803202</v>
      </c>
      <c r="BU147" s="1">
        <v>70.491803278688494</v>
      </c>
      <c r="BV147" s="1">
        <v>73.3333333333333</v>
      </c>
      <c r="BW147" s="1">
        <v>77.1929824561403</v>
      </c>
      <c r="BX147" s="1">
        <v>36.956521739130402</v>
      </c>
      <c r="BY147" s="1">
        <v>38.3720930232558</v>
      </c>
      <c r="BZ147" s="1">
        <v>41.891891891891802</v>
      </c>
      <c r="CA147" s="1">
        <v>46.875</v>
      </c>
      <c r="CB147" s="1">
        <v>46.875</v>
      </c>
      <c r="CC147" s="1">
        <v>44.4444444444444</v>
      </c>
      <c r="CD147" s="1">
        <v>67.094017094017104</v>
      </c>
      <c r="CE147" s="1">
        <v>68.75</v>
      </c>
      <c r="CF147" s="1">
        <v>71</v>
      </c>
      <c r="CG147" s="1">
        <v>66.470588235294102</v>
      </c>
      <c r="CH147" s="1">
        <v>68.253968253968196</v>
      </c>
      <c r="CI147" s="1">
        <v>53.278688524590102</v>
      </c>
      <c r="CJ147" s="1">
        <v>56.557377049180303</v>
      </c>
      <c r="CK147" s="1">
        <v>78.3333333333333</v>
      </c>
      <c r="CL147" s="1">
        <v>65.789473684210506</v>
      </c>
      <c r="CM147" s="1">
        <v>40.2173913043478</v>
      </c>
      <c r="CN147" s="1">
        <v>43.023255813953398</v>
      </c>
      <c r="CO147" s="1">
        <v>55.405405405405403</v>
      </c>
      <c r="CP147" s="1">
        <v>62.5</v>
      </c>
      <c r="CQ147" s="1">
        <v>68.75</v>
      </c>
      <c r="CR147" s="1">
        <v>68.518518518518505</v>
      </c>
      <c r="CS147" s="1">
        <v>73.931623931623903</v>
      </c>
      <c r="CT147" s="1">
        <v>75.446428571428498</v>
      </c>
      <c r="CU147" s="1">
        <v>74</v>
      </c>
      <c r="CV147" s="1">
        <v>41.764705882352899</v>
      </c>
      <c r="CW147" s="1">
        <v>34.920634920634903</v>
      </c>
      <c r="CX147" s="1">
        <v>87.704918032786793</v>
      </c>
      <c r="CY147" s="1">
        <v>88.524590163934405</v>
      </c>
      <c r="CZ147" s="1">
        <v>65.8333333333333</v>
      </c>
      <c r="DA147" s="1">
        <v>68.421052631578902</v>
      </c>
      <c r="DB147" s="1">
        <v>67.391304347826093</v>
      </c>
      <c r="DC147" s="1">
        <v>75.581395348837205</v>
      </c>
      <c r="DD147" s="1">
        <v>83.783783783783704</v>
      </c>
      <c r="DE147" s="1">
        <v>32.8125</v>
      </c>
      <c r="DF147" s="1">
        <v>29.6875</v>
      </c>
      <c r="DG147" s="1">
        <v>72.2222222222222</v>
      </c>
      <c r="DH147" s="1">
        <v>28.1687546057479</v>
      </c>
      <c r="DI147" s="1">
        <v>41.437980241492802</v>
      </c>
      <c r="DJ147" s="1">
        <v>51.0962241169305</v>
      </c>
      <c r="DK147" s="1">
        <v>33.797393364928901</v>
      </c>
      <c r="DL147" s="1">
        <v>3.9460539460539401</v>
      </c>
      <c r="DM147" s="1">
        <v>6.4336372847011098</v>
      </c>
      <c r="DN147" s="1">
        <v>12.5899280575539</v>
      </c>
      <c r="DO147" s="1">
        <v>4.2520491803278597</v>
      </c>
      <c r="DP147" s="1">
        <v>5.2125506072874401</v>
      </c>
      <c r="DQ147" s="1">
        <v>4.11030176899063</v>
      </c>
      <c r="DR147" s="1">
        <v>8.6166471277842902</v>
      </c>
      <c r="DS147" s="1">
        <v>4.6805349182763702</v>
      </c>
      <c r="DT147" s="1">
        <v>5.6818181818181799</v>
      </c>
      <c r="DU147" s="1">
        <v>4.6282245827010602</v>
      </c>
      <c r="DV147" s="1">
        <v>19.915254237288099</v>
      </c>
      <c r="DW147" s="1">
        <v>64.388356669123098</v>
      </c>
      <c r="DX147" s="1">
        <v>74.332235638492406</v>
      </c>
      <c r="DY147" s="1">
        <v>73.426715387738497</v>
      </c>
      <c r="DZ147" s="1">
        <v>68.868483412322206</v>
      </c>
      <c r="EA147" s="1">
        <v>72.877122877122801</v>
      </c>
      <c r="EB147" s="1">
        <v>71.783181357649397</v>
      </c>
      <c r="EC147" s="1">
        <v>76.207605344295899</v>
      </c>
      <c r="ED147" s="1">
        <v>78.5348360655737</v>
      </c>
      <c r="EE147" s="1">
        <v>87.398785425101195</v>
      </c>
      <c r="EF147" s="1">
        <v>74.557752341311101</v>
      </c>
      <c r="EG147" s="1">
        <v>81.770222743259097</v>
      </c>
      <c r="EH147" s="1">
        <v>57.875185735512602</v>
      </c>
      <c r="EI147" s="1">
        <v>43.560606060606098</v>
      </c>
      <c r="EJ147" s="1">
        <v>49.544764795144097</v>
      </c>
      <c r="EK147" s="1">
        <v>56.864406779661003</v>
      </c>
      <c r="EL147" s="1">
        <v>87.619749447310198</v>
      </c>
      <c r="EM147" s="1">
        <v>88.144895718990099</v>
      </c>
      <c r="EN147" s="1">
        <v>88.834754364595995</v>
      </c>
      <c r="EO147" s="1">
        <v>70.853080568720301</v>
      </c>
      <c r="EP147" s="1">
        <v>50.799200799200698</v>
      </c>
      <c r="EQ147" s="1">
        <v>51.0131712259371</v>
      </c>
      <c r="ER147" s="1">
        <v>50.770811921891003</v>
      </c>
      <c r="ES147" s="1">
        <v>57.4282786885245</v>
      </c>
      <c r="ET147" s="1">
        <v>49.493927125506097</v>
      </c>
      <c r="EU147" s="1">
        <v>57.336108220603499</v>
      </c>
      <c r="EV147" s="1">
        <v>38.628370457209797</v>
      </c>
      <c r="EW147" s="1">
        <v>47.696879643387803</v>
      </c>
      <c r="EX147" s="1">
        <v>38.939393939393902</v>
      </c>
      <c r="EY147" s="1">
        <v>40.819423368740502</v>
      </c>
      <c r="EZ147" s="1">
        <v>41.610169491525397</v>
      </c>
    </row>
    <row r="148" spans="1:156" ht="15">
      <c r="A148" s="11" t="s">
        <v>206</v>
      </c>
      <c r="B148" s="1" t="s">
        <v>683</v>
      </c>
      <c r="C148" s="11" t="s">
        <v>588</v>
      </c>
      <c r="D148" s="1">
        <v>19.643369865126498</v>
      </c>
      <c r="E148" s="1">
        <v>37.238546818005197</v>
      </c>
      <c r="F148" s="1">
        <v>0</v>
      </c>
      <c r="G148" s="1">
        <v>58.3720930232558</v>
      </c>
      <c r="H148" s="1">
        <v>60.567010309278302</v>
      </c>
      <c r="I148" s="1">
        <v>44.293478260869499</v>
      </c>
      <c r="J148" s="1">
        <v>43.464052287581701</v>
      </c>
      <c r="K148" s="1">
        <v>32.017543859649102</v>
      </c>
      <c r="L148" s="1">
        <v>33.177570093457902</v>
      </c>
      <c r="M148" s="1">
        <v>30.582524271844601</v>
      </c>
      <c r="N148" s="1">
        <v>35.9375</v>
      </c>
      <c r="O148" s="1">
        <v>36.813186813186803</v>
      </c>
      <c r="P148" s="1">
        <v>43.292682926829201</v>
      </c>
      <c r="Q148" s="1">
        <v>32.857142857142797</v>
      </c>
      <c r="R148" s="1">
        <v>5.9322033898305104</v>
      </c>
      <c r="S148" s="1">
        <v>32.142857142857103</v>
      </c>
      <c r="T148" s="1">
        <v>33.3333333333333</v>
      </c>
      <c r="U148" s="1">
        <v>0</v>
      </c>
      <c r="V148" s="1">
        <v>19.5348837209302</v>
      </c>
      <c r="W148" s="1">
        <v>20.103092783505101</v>
      </c>
      <c r="X148" s="1">
        <v>18.478260869565201</v>
      </c>
      <c r="Y148" s="1">
        <v>16.013071895424801</v>
      </c>
      <c r="Z148" s="1">
        <v>11.8421052631578</v>
      </c>
      <c r="AA148" s="1">
        <v>13.0841121495327</v>
      </c>
      <c r="AB148" s="1">
        <v>11.1650485436893</v>
      </c>
      <c r="AC148" s="1">
        <v>10.9375</v>
      </c>
      <c r="AD148" s="1">
        <v>12.6373626373626</v>
      </c>
      <c r="AE148" s="1">
        <v>14.634146341463399</v>
      </c>
      <c r="AF148" s="1">
        <v>14.285714285714199</v>
      </c>
      <c r="AG148" s="1">
        <v>11.016949152542299</v>
      </c>
      <c r="AH148" s="1">
        <v>29.464285714285701</v>
      </c>
      <c r="AI148" s="1">
        <v>29.629629629629601</v>
      </c>
      <c r="AJ148" s="1">
        <v>0</v>
      </c>
      <c r="AK148" s="1">
        <v>43.023255813953398</v>
      </c>
      <c r="AL148" s="1">
        <v>43.556701030927798</v>
      </c>
      <c r="AM148" s="1">
        <v>43.478260869565197</v>
      </c>
      <c r="AN148" s="1">
        <v>42.810457516339802</v>
      </c>
      <c r="AO148" s="1">
        <v>40.350877192982402</v>
      </c>
      <c r="AP148" s="1">
        <v>40.654205607476598</v>
      </c>
      <c r="AQ148" s="1">
        <v>41.7475728155339</v>
      </c>
      <c r="AR148" s="1">
        <v>42.1875</v>
      </c>
      <c r="AS148" s="1">
        <v>41.758241758241702</v>
      </c>
      <c r="AT148" s="1">
        <v>42.0731707317073</v>
      </c>
      <c r="AU148" s="1">
        <v>41.428571428571402</v>
      </c>
      <c r="AV148" s="1">
        <v>45.762711864406697</v>
      </c>
      <c r="AW148" s="1">
        <v>49.107142857142797</v>
      </c>
      <c r="AX148" s="1">
        <v>50</v>
      </c>
      <c r="AY148" s="1">
        <v>0</v>
      </c>
      <c r="AZ148" s="1">
        <v>38.837209302325498</v>
      </c>
      <c r="BA148" s="1">
        <v>41.494845360824698</v>
      </c>
      <c r="BB148" s="1">
        <v>21.4673913043478</v>
      </c>
      <c r="BC148" s="1">
        <v>14.0522875816993</v>
      </c>
      <c r="BD148" s="1">
        <v>14.473684210526301</v>
      </c>
      <c r="BE148" s="1">
        <v>12.616822429906501</v>
      </c>
      <c r="BF148" s="1">
        <v>22.815533980582501</v>
      </c>
      <c r="BG148" s="1">
        <v>18.2291666666666</v>
      </c>
      <c r="BH148" s="1">
        <v>20.3296703296703</v>
      </c>
      <c r="BI148" s="1">
        <v>10.3658536585365</v>
      </c>
      <c r="BJ148" s="1">
        <v>25</v>
      </c>
      <c r="BK148" s="1">
        <v>5.9322033898305104</v>
      </c>
      <c r="BL148" s="1">
        <v>8.0357142857142794</v>
      </c>
      <c r="BM148" s="1">
        <v>39.814814814814802</v>
      </c>
      <c r="BN148" s="1">
        <v>0</v>
      </c>
      <c r="BO148" s="1">
        <v>24.883720930232499</v>
      </c>
      <c r="BP148" s="1">
        <v>27.8350515463917</v>
      </c>
      <c r="BQ148" s="1">
        <v>28.532608695652101</v>
      </c>
      <c r="BR148" s="1">
        <v>30.3921568627451</v>
      </c>
      <c r="BS148" s="1">
        <v>27.6315789473684</v>
      </c>
      <c r="BT148" s="1">
        <v>29.906542056074699</v>
      </c>
      <c r="BU148" s="1">
        <v>28.6407766990291</v>
      </c>
      <c r="BV148" s="1">
        <v>31.25</v>
      </c>
      <c r="BW148" s="1">
        <v>34.065934065934101</v>
      </c>
      <c r="BX148" s="1">
        <v>35.975609756097498</v>
      </c>
      <c r="BY148" s="1">
        <v>35</v>
      </c>
      <c r="BZ148" s="1">
        <v>36.440677966101603</v>
      </c>
      <c r="CA148" s="1">
        <v>43.75</v>
      </c>
      <c r="CB148" s="1">
        <v>45.370370370370303</v>
      </c>
      <c r="CC148" s="1">
        <v>0</v>
      </c>
      <c r="CD148" s="1">
        <v>94.186046511627893</v>
      </c>
      <c r="CE148" s="1">
        <v>93.298969072164894</v>
      </c>
      <c r="CF148" s="1">
        <v>46.739130434782602</v>
      </c>
      <c r="CG148" s="1">
        <v>50.980392156862699</v>
      </c>
      <c r="CH148" s="1">
        <v>54.385964912280699</v>
      </c>
      <c r="CI148" s="1">
        <v>47.6635514018691</v>
      </c>
      <c r="CJ148" s="1">
        <v>38.349514563106702</v>
      </c>
      <c r="CK148" s="1">
        <v>38.5416666666666</v>
      </c>
      <c r="CL148" s="1">
        <v>27.4725274725274</v>
      </c>
      <c r="CM148" s="1">
        <v>30.487804878048699</v>
      </c>
      <c r="CN148" s="1">
        <v>55.714285714285701</v>
      </c>
      <c r="CO148" s="1">
        <v>43.220338983050802</v>
      </c>
      <c r="CP148" s="1">
        <v>41.964285714285701</v>
      </c>
      <c r="CQ148" s="1">
        <v>11.1111111111111</v>
      </c>
      <c r="CR148" s="1">
        <v>0</v>
      </c>
      <c r="CS148" s="1">
        <v>33.953488372092998</v>
      </c>
      <c r="CT148" s="1">
        <v>36.597938144329802</v>
      </c>
      <c r="CU148" s="1">
        <v>36.1413043478261</v>
      </c>
      <c r="CV148" s="1">
        <v>36.928104575163403</v>
      </c>
      <c r="CW148" s="1">
        <v>32.456140350877099</v>
      </c>
      <c r="CX148" s="1">
        <v>34.112149532710198</v>
      </c>
      <c r="CY148" s="1">
        <v>35.4368932038834</v>
      </c>
      <c r="CZ148" s="1">
        <v>36.9791666666666</v>
      </c>
      <c r="DA148" s="1">
        <v>38.461538461538403</v>
      </c>
      <c r="DB148" s="1">
        <v>33.536585365853597</v>
      </c>
      <c r="DC148" s="1">
        <v>30</v>
      </c>
      <c r="DD148" s="1">
        <v>8.4745762711864394</v>
      </c>
      <c r="DE148" s="1">
        <v>31.25</v>
      </c>
      <c r="DF148" s="1">
        <v>32.407407407407398</v>
      </c>
      <c r="DG148" s="1">
        <v>0</v>
      </c>
      <c r="DH148" s="1">
        <v>11.145910095799501</v>
      </c>
      <c r="DI148" s="1">
        <v>16.556897182583199</v>
      </c>
      <c r="DJ148" s="1">
        <v>18.4125050751116</v>
      </c>
      <c r="DK148" s="1">
        <v>11.0485781990521</v>
      </c>
      <c r="DL148" s="1">
        <v>14.035964035964</v>
      </c>
      <c r="DM148" s="1">
        <v>7.8520770010131704</v>
      </c>
      <c r="DN148" s="1">
        <v>2.7235354573484098</v>
      </c>
      <c r="DO148" s="1">
        <v>3.32991803278688</v>
      </c>
      <c r="DP148" s="1">
        <v>14.2206477732793</v>
      </c>
      <c r="DQ148" s="1">
        <v>4.9427679500520201</v>
      </c>
      <c r="DR148" s="1">
        <v>8.0304806565064393</v>
      </c>
      <c r="DS148" s="1">
        <v>10.6240713224368</v>
      </c>
      <c r="DT148" s="1">
        <v>1.2878787878787801</v>
      </c>
      <c r="DU148" s="1">
        <v>2.0485584218512898</v>
      </c>
      <c r="DV148" s="1">
        <v>0</v>
      </c>
      <c r="DW148" s="1">
        <v>10.2616064848931</v>
      </c>
      <c r="DX148" s="1">
        <v>3.93340651298938</v>
      </c>
      <c r="DY148" s="1">
        <v>6.7194478278522096</v>
      </c>
      <c r="DZ148" s="1">
        <v>15.906398104265399</v>
      </c>
      <c r="EA148" s="1">
        <v>4.2457542457542399</v>
      </c>
      <c r="EB148" s="1">
        <v>5.31914893617021</v>
      </c>
      <c r="EC148" s="1">
        <v>4.2651593011305202</v>
      </c>
      <c r="ED148" s="1">
        <v>4.9692622950819603</v>
      </c>
      <c r="EE148" s="1">
        <v>11.8927125506072</v>
      </c>
      <c r="EF148" s="1">
        <v>4.0062434963579596</v>
      </c>
      <c r="EG148" s="1">
        <v>12.954279015240299</v>
      </c>
      <c r="EH148" s="1">
        <v>11.9613670133729</v>
      </c>
      <c r="EI148" s="1">
        <v>37.954545454545404</v>
      </c>
      <c r="EJ148" s="1">
        <v>21.471927162367201</v>
      </c>
      <c r="EK148" s="1">
        <v>0</v>
      </c>
      <c r="EL148" s="1">
        <v>35.519528371407503</v>
      </c>
      <c r="EM148" s="1">
        <v>36.2056348335162</v>
      </c>
      <c r="EN148" s="1">
        <v>35.749086479902502</v>
      </c>
      <c r="EO148" s="1">
        <v>30.924170616113699</v>
      </c>
      <c r="EP148" s="1">
        <v>22.0779220779221</v>
      </c>
      <c r="EQ148" s="1">
        <v>21.681864235055698</v>
      </c>
      <c r="ER148" s="1">
        <v>21.891058581706101</v>
      </c>
      <c r="ES148" s="1">
        <v>25.819672131147499</v>
      </c>
      <c r="ET148" s="1">
        <v>33.350202429149803</v>
      </c>
      <c r="EU148" s="1">
        <v>28.876170655567101</v>
      </c>
      <c r="EV148" s="1">
        <v>38.628370457209797</v>
      </c>
      <c r="EW148" s="1">
        <v>18.4992570579494</v>
      </c>
      <c r="EX148" s="1">
        <v>38.939393939393902</v>
      </c>
      <c r="EY148" s="1">
        <v>40.819423368740502</v>
      </c>
      <c r="EZ148" s="1">
        <v>0</v>
      </c>
    </row>
    <row r="149" spans="1:156" ht="15">
      <c r="A149" s="11" t="s">
        <v>208</v>
      </c>
      <c r="B149" s="1" t="s">
        <v>684</v>
      </c>
      <c r="C149" s="11" t="s">
        <v>548</v>
      </c>
      <c r="D149" s="1">
        <v>24.872036439407399</v>
      </c>
      <c r="E149" s="1">
        <v>19.121822828775901</v>
      </c>
      <c r="F149" s="1">
        <v>0</v>
      </c>
      <c r="G149" s="1">
        <v>2.4425287356321799</v>
      </c>
      <c r="H149" s="1">
        <v>3.4328358208955199</v>
      </c>
      <c r="I149" s="1">
        <v>4.2857142857142803</v>
      </c>
      <c r="J149" s="1">
        <v>5.55555555555555</v>
      </c>
      <c r="K149" s="1">
        <v>4.7169811320754702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47.701149425287298</v>
      </c>
      <c r="W149" s="1">
        <v>24.477611940298502</v>
      </c>
      <c r="X149" s="1">
        <v>25.5555555555555</v>
      </c>
      <c r="Y149" s="1">
        <v>24.3295019157088</v>
      </c>
      <c r="Z149" s="1">
        <v>16.352201257861601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29.8850574712643</v>
      </c>
      <c r="AL149" s="1">
        <v>32.089552238805901</v>
      </c>
      <c r="AM149" s="1">
        <v>33.650793650793602</v>
      </c>
      <c r="AN149" s="1">
        <v>32.758620689655103</v>
      </c>
      <c r="AO149" s="1">
        <v>26.729559748427601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35.775862068965502</v>
      </c>
      <c r="BA149" s="1">
        <v>14.179104477611901</v>
      </c>
      <c r="BB149" s="1">
        <v>16.349206349206298</v>
      </c>
      <c r="BC149" s="1">
        <v>28.927203065134101</v>
      </c>
      <c r="BD149" s="1">
        <v>2.2012578616352201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37.643678160919499</v>
      </c>
      <c r="BP149" s="1">
        <v>40.746268656716403</v>
      </c>
      <c r="BQ149" s="1">
        <v>42.2222222222222</v>
      </c>
      <c r="BR149" s="1">
        <v>43.295019157088099</v>
      </c>
      <c r="BS149" s="1">
        <v>41.823899371069103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43.678160919540197</v>
      </c>
      <c r="CE149" s="1">
        <v>45.9701492537313</v>
      </c>
      <c r="CF149" s="1">
        <v>49.365079365079303</v>
      </c>
      <c r="CG149" s="1">
        <v>49.616858237547802</v>
      </c>
      <c r="CH149" s="1">
        <v>53.144654088050302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7.04022988505747</v>
      </c>
      <c r="CT149" s="1">
        <v>7.6119402985074602</v>
      </c>
      <c r="CU149" s="1">
        <v>10.7936507936507</v>
      </c>
      <c r="CV149" s="1">
        <v>58.620689655172399</v>
      </c>
      <c r="CW149" s="1">
        <v>17.295597484276701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7.0928518791451696</v>
      </c>
      <c r="DI149" s="1">
        <v>4.11635565312843</v>
      </c>
      <c r="DJ149" s="1">
        <v>3.6743808363784001</v>
      </c>
      <c r="DK149" s="1">
        <v>1.0367298578199</v>
      </c>
      <c r="DL149" s="1">
        <v>2.2477522477522398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24.189388356669099</v>
      </c>
      <c r="DX149" s="1">
        <v>25.192096597145898</v>
      </c>
      <c r="DY149" s="1">
        <v>26.5732846122614</v>
      </c>
      <c r="DZ149" s="1">
        <v>30.479857819905199</v>
      </c>
      <c r="EA149" s="1">
        <v>32.917082917082901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35.519528371407503</v>
      </c>
      <c r="EM149" s="1">
        <v>36.2056348335162</v>
      </c>
      <c r="EN149" s="1">
        <v>35.749086479902502</v>
      </c>
      <c r="EO149" s="1">
        <v>30.924170616113699</v>
      </c>
      <c r="EP149" s="1">
        <v>22.0779220779221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</row>
    <row r="150" spans="1:156" ht="15">
      <c r="A150" s="11" t="s">
        <v>207</v>
      </c>
      <c r="B150" s="1" t="s">
        <v>685</v>
      </c>
      <c r="C150" s="11" t="s">
        <v>528</v>
      </c>
      <c r="D150" s="1">
        <v>38.850975370555801</v>
      </c>
      <c r="E150" s="1">
        <v>39.647706732528299</v>
      </c>
      <c r="F150" s="1">
        <v>0</v>
      </c>
      <c r="G150" s="1">
        <v>96.107784431137702</v>
      </c>
      <c r="H150" s="1">
        <v>98.3333333333333</v>
      </c>
      <c r="I150" s="1">
        <v>99.626865671641795</v>
      </c>
      <c r="J150" s="1">
        <v>98.728813559322006</v>
      </c>
      <c r="K150" s="1">
        <v>98.571428571428498</v>
      </c>
      <c r="L150" s="1">
        <v>97.524752475247496</v>
      </c>
      <c r="M150" s="1">
        <v>98.484848484848399</v>
      </c>
      <c r="N150" s="1">
        <v>97.474747474747403</v>
      </c>
      <c r="O150" s="1">
        <v>95.263157894736807</v>
      </c>
      <c r="P150" s="1">
        <v>97.972972972972897</v>
      </c>
      <c r="Q150" s="1">
        <v>97.692307692307594</v>
      </c>
      <c r="R150" s="1">
        <v>99.107142857142804</v>
      </c>
      <c r="S150" s="1">
        <v>85.849056603773505</v>
      </c>
      <c r="T150" s="1">
        <v>91.509433962264097</v>
      </c>
      <c r="U150" s="1">
        <v>0</v>
      </c>
      <c r="V150" s="1">
        <v>81.137724550898199</v>
      </c>
      <c r="W150" s="1">
        <v>85</v>
      </c>
      <c r="X150" s="1">
        <v>86.194029850746205</v>
      </c>
      <c r="Y150" s="1">
        <v>91.949152542372801</v>
      </c>
      <c r="Z150" s="1">
        <v>90.952380952380906</v>
      </c>
      <c r="AA150" s="1">
        <v>91.5841584158415</v>
      </c>
      <c r="AB150" s="1">
        <v>90.404040404040401</v>
      </c>
      <c r="AC150" s="1">
        <v>96.464646464646407</v>
      </c>
      <c r="AD150" s="1">
        <v>98.421052631578902</v>
      </c>
      <c r="AE150" s="1">
        <v>97.972972972972897</v>
      </c>
      <c r="AF150" s="1">
        <v>96.153846153846104</v>
      </c>
      <c r="AG150" s="1">
        <v>91.964285714285694</v>
      </c>
      <c r="AH150" s="1">
        <v>95.283018867924497</v>
      </c>
      <c r="AI150" s="1">
        <v>97.169811320754704</v>
      </c>
      <c r="AJ150" s="1">
        <v>0</v>
      </c>
      <c r="AK150" s="1">
        <v>43.413173652694603</v>
      </c>
      <c r="AL150" s="1">
        <v>44</v>
      </c>
      <c r="AM150" s="1">
        <v>40.298507462686501</v>
      </c>
      <c r="AN150" s="1">
        <v>38.559322033898297</v>
      </c>
      <c r="AO150" s="1">
        <v>43.3333333333333</v>
      </c>
      <c r="AP150" s="1">
        <v>44.059405940594097</v>
      </c>
      <c r="AQ150" s="1">
        <v>42.929292929292899</v>
      </c>
      <c r="AR150" s="1">
        <v>48.989898989898897</v>
      </c>
      <c r="AS150" s="1">
        <v>52.105263157894697</v>
      </c>
      <c r="AT150" s="1">
        <v>46.6216216216216</v>
      </c>
      <c r="AU150" s="1">
        <v>50</v>
      </c>
      <c r="AV150" s="1">
        <v>61.607142857142797</v>
      </c>
      <c r="AW150" s="1">
        <v>59.4339622641509</v>
      </c>
      <c r="AX150" s="1">
        <v>59.4339622641509</v>
      </c>
      <c r="AY150" s="1">
        <v>0</v>
      </c>
      <c r="AZ150" s="1">
        <v>75.748502994011901</v>
      </c>
      <c r="BA150" s="1">
        <v>86.3333333333333</v>
      </c>
      <c r="BB150" s="1">
        <v>92.164179104477597</v>
      </c>
      <c r="BC150" s="1">
        <v>87.711864406779597</v>
      </c>
      <c r="BD150" s="1">
        <v>86.190476190476204</v>
      </c>
      <c r="BE150" s="1">
        <v>84.653465346534603</v>
      </c>
      <c r="BF150" s="1">
        <v>71.212121212121204</v>
      </c>
      <c r="BG150" s="1">
        <v>77.272727272727195</v>
      </c>
      <c r="BH150" s="1">
        <v>66.842105263157805</v>
      </c>
      <c r="BI150" s="1">
        <v>84.459459459459396</v>
      </c>
      <c r="BJ150" s="1">
        <v>82.307692307692307</v>
      </c>
      <c r="BK150" s="1">
        <v>74.107142857142804</v>
      </c>
      <c r="BL150" s="1">
        <v>78.301886792452805</v>
      </c>
      <c r="BM150" s="1">
        <v>66.981132075471606</v>
      </c>
      <c r="BN150" s="1">
        <v>0</v>
      </c>
      <c r="BO150" s="1">
        <v>95.209580838323305</v>
      </c>
      <c r="BP150" s="1">
        <v>96.3333333333333</v>
      </c>
      <c r="BQ150" s="1">
        <v>96.641791044776099</v>
      </c>
      <c r="BR150" s="1">
        <v>97.457627118644098</v>
      </c>
      <c r="BS150" s="1">
        <v>97.619047619047606</v>
      </c>
      <c r="BT150" s="1">
        <v>95.544554455445507</v>
      </c>
      <c r="BU150" s="1">
        <v>96.464646464646407</v>
      </c>
      <c r="BV150" s="1">
        <v>97.979797979797894</v>
      </c>
      <c r="BW150" s="1">
        <v>98.421052631578902</v>
      </c>
      <c r="BX150" s="1">
        <v>98.648648648648603</v>
      </c>
      <c r="BY150" s="1">
        <v>97.692307692307594</v>
      </c>
      <c r="BZ150" s="1">
        <v>96.428571428571402</v>
      </c>
      <c r="CA150" s="1">
        <v>92.452830188679201</v>
      </c>
      <c r="CB150" s="1">
        <v>94.339622641509393</v>
      </c>
      <c r="CC150" s="1">
        <v>0</v>
      </c>
      <c r="CD150" s="1">
        <v>99.101796407185603</v>
      </c>
      <c r="CE150" s="1">
        <v>98.3333333333333</v>
      </c>
      <c r="CF150" s="1">
        <v>98.134328358208904</v>
      </c>
      <c r="CG150" s="1">
        <v>97.033898305084705</v>
      </c>
      <c r="CH150" s="1">
        <v>88.095238095238102</v>
      </c>
      <c r="CI150" s="1">
        <v>93.564356435643504</v>
      </c>
      <c r="CJ150" s="1">
        <v>92.929292929292899</v>
      </c>
      <c r="CK150" s="1">
        <v>92.424242424242394</v>
      </c>
      <c r="CL150" s="1">
        <v>92.105263157894697</v>
      </c>
      <c r="CM150" s="1">
        <v>93.918918918918905</v>
      </c>
      <c r="CN150" s="1">
        <v>94.615384615384599</v>
      </c>
      <c r="CO150" s="1">
        <v>99.107142857142804</v>
      </c>
      <c r="CP150" s="1">
        <v>89.622641509433905</v>
      </c>
      <c r="CQ150" s="1">
        <v>91.509433962264097</v>
      </c>
      <c r="CR150" s="1">
        <v>0</v>
      </c>
      <c r="CS150" s="1">
        <v>93.113772455089801</v>
      </c>
      <c r="CT150" s="1">
        <v>95</v>
      </c>
      <c r="CU150" s="1">
        <v>78.731343283582106</v>
      </c>
      <c r="CV150" s="1">
        <v>80.084745762711805</v>
      </c>
      <c r="CW150" s="1">
        <v>79.523809523809504</v>
      </c>
      <c r="CX150" s="1">
        <v>74.7524752475247</v>
      </c>
      <c r="CY150" s="1">
        <v>72.2222222222222</v>
      </c>
      <c r="CZ150" s="1">
        <v>76.262626262626199</v>
      </c>
      <c r="DA150" s="1">
        <v>80.5263157894736</v>
      </c>
      <c r="DB150" s="1">
        <v>91.216216216216196</v>
      </c>
      <c r="DC150" s="1">
        <v>62.307692307692299</v>
      </c>
      <c r="DD150" s="1">
        <v>68.75</v>
      </c>
      <c r="DE150" s="1">
        <v>94.339622641509393</v>
      </c>
      <c r="DF150" s="1">
        <v>98.113207547169793</v>
      </c>
      <c r="DG150" s="1">
        <v>0</v>
      </c>
      <c r="DH150" s="1">
        <v>65.862196020633704</v>
      </c>
      <c r="DI150" s="1">
        <v>41.1452616172704</v>
      </c>
      <c r="DJ150" s="1">
        <v>40.864799025578499</v>
      </c>
      <c r="DK150" s="1">
        <v>42.505924170616098</v>
      </c>
      <c r="DL150" s="1">
        <v>9.2407592407592407</v>
      </c>
      <c r="DM150" s="1">
        <v>18.3890577507598</v>
      </c>
      <c r="DN150" s="1">
        <v>19.4758478931141</v>
      </c>
      <c r="DO150" s="1">
        <v>27.817622950819601</v>
      </c>
      <c r="DP150" s="1">
        <v>20.495951417004001</v>
      </c>
      <c r="DQ150" s="1">
        <v>18.678459937564998</v>
      </c>
      <c r="DR150" s="1">
        <v>40.152403282532198</v>
      </c>
      <c r="DS150" s="1">
        <v>13.5958395245171</v>
      </c>
      <c r="DT150" s="1">
        <v>72.196969696969603</v>
      </c>
      <c r="DU150" s="1">
        <v>56.373292867981803</v>
      </c>
      <c r="DV150" s="1">
        <v>0</v>
      </c>
      <c r="DW150" s="1">
        <v>20.136330140014699</v>
      </c>
      <c r="DX150" s="1">
        <v>29.656055616538598</v>
      </c>
      <c r="DY150" s="1">
        <v>28.440925700365401</v>
      </c>
      <c r="DZ150" s="1">
        <v>22.2452606635071</v>
      </c>
      <c r="EA150" s="1">
        <v>21.428571428571399</v>
      </c>
      <c r="EB150" s="1">
        <v>29.128672745694001</v>
      </c>
      <c r="EC150" s="1">
        <v>25.642343268242499</v>
      </c>
      <c r="ED150" s="1">
        <v>31.301229508196698</v>
      </c>
      <c r="EE150" s="1">
        <v>50.759109311740801</v>
      </c>
      <c r="EF150" s="1">
        <v>60.822060353798101</v>
      </c>
      <c r="EG150" s="1">
        <v>73.094958968347001</v>
      </c>
      <c r="EH150" s="1">
        <v>37.369985141158899</v>
      </c>
      <c r="EI150" s="1">
        <v>3.5606060606060601</v>
      </c>
      <c r="EJ150" s="1">
        <v>32.245827010622101</v>
      </c>
      <c r="EK150" s="1">
        <v>0</v>
      </c>
      <c r="EL150" s="1">
        <v>97.807663964627807</v>
      </c>
      <c r="EM150" s="1">
        <v>98.079034028540093</v>
      </c>
      <c r="EN150" s="1">
        <v>98.233861144945095</v>
      </c>
      <c r="EO150" s="1">
        <v>97.600710900473899</v>
      </c>
      <c r="EP150" s="1">
        <v>97.852147852147795</v>
      </c>
      <c r="EQ150" s="1">
        <v>99.442755825734494</v>
      </c>
      <c r="ER150" s="1">
        <v>99.537512846865297</v>
      </c>
      <c r="ES150" s="1">
        <v>99.692622950819597</v>
      </c>
      <c r="ET150" s="1">
        <v>99.645748987854205</v>
      </c>
      <c r="EU150" s="1">
        <v>99.531737773152898</v>
      </c>
      <c r="EV150" s="1">
        <v>99.706916764361097</v>
      </c>
      <c r="EW150" s="1">
        <v>99.479940564635896</v>
      </c>
      <c r="EX150" s="1">
        <v>98.030303030303003</v>
      </c>
      <c r="EY150" s="1">
        <v>99.013657056145604</v>
      </c>
      <c r="EZ150" s="1">
        <v>0</v>
      </c>
    </row>
    <row r="151" spans="1:156" ht="15">
      <c r="A151" s="11" t="s">
        <v>209</v>
      </c>
      <c r="B151" s="1" t="s">
        <v>686</v>
      </c>
      <c r="C151" s="11" t="s">
        <v>568</v>
      </c>
      <c r="D151" s="1">
        <v>50.095422473014096</v>
      </c>
      <c r="E151" s="1">
        <v>48.427605134997499</v>
      </c>
      <c r="F151" s="1">
        <v>0</v>
      </c>
      <c r="G151" s="1">
        <v>63.857677902621703</v>
      </c>
      <c r="H151" s="1">
        <v>60.7011070110701</v>
      </c>
      <c r="I151" s="1">
        <v>47.884615384615302</v>
      </c>
      <c r="J151" s="1">
        <v>37.551867219917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47.003745318352102</v>
      </c>
      <c r="W151" s="1">
        <v>28.597785977859701</v>
      </c>
      <c r="X151" s="1">
        <v>15.3846153846153</v>
      </c>
      <c r="Y151" s="1">
        <v>14.5228215767634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38.576779026217203</v>
      </c>
      <c r="AL151" s="1">
        <v>40.405904059040502</v>
      </c>
      <c r="AM151" s="1">
        <v>39.807692307692299</v>
      </c>
      <c r="AN151" s="1">
        <v>40.248962655601602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32.022471910112301</v>
      </c>
      <c r="BA151" s="1">
        <v>47.785977859778598</v>
      </c>
      <c r="BB151" s="1">
        <v>43.269230769230703</v>
      </c>
      <c r="BC151" s="1">
        <v>37.966804979253098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26.591760299625399</v>
      </c>
      <c r="BP151" s="1">
        <v>29.151291512915101</v>
      </c>
      <c r="BQ151" s="1">
        <v>30</v>
      </c>
      <c r="BR151" s="1">
        <v>31.3278008298755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33.3333333333333</v>
      </c>
      <c r="CE151" s="1">
        <v>33.579335793357899</v>
      </c>
      <c r="CF151" s="1">
        <v>17.307692307692299</v>
      </c>
      <c r="CG151" s="1">
        <v>18.672199170124401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47.378277153558102</v>
      </c>
      <c r="CT151" s="1">
        <v>51.845018450184497</v>
      </c>
      <c r="CU151" s="1">
        <v>53.846153846153797</v>
      </c>
      <c r="CV151" s="1">
        <v>55.394190871369297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57.6086956521739</v>
      </c>
      <c r="DI151" s="1">
        <v>44.291986827661901</v>
      </c>
      <c r="DJ151" s="1">
        <v>43.788063337393403</v>
      </c>
      <c r="DK151" s="1">
        <v>54.828199052132703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93.625644804716202</v>
      </c>
      <c r="DX151" s="1">
        <v>93.889498719355998</v>
      </c>
      <c r="DY151" s="1">
        <v>76.674786845310507</v>
      </c>
      <c r="DZ151" s="1">
        <v>71.534360189573405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71.4627855563743</v>
      </c>
      <c r="EM151" s="1">
        <v>73.161361141602598</v>
      </c>
      <c r="EN151" s="1">
        <v>35.749086479902502</v>
      </c>
      <c r="EO151" s="1">
        <v>30.924170616113699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0</v>
      </c>
    </row>
    <row r="152" spans="1:156" ht="15">
      <c r="A152" s="11" t="s">
        <v>210</v>
      </c>
      <c r="B152" s="1" t="s">
        <v>687</v>
      </c>
      <c r="C152" s="11" t="s">
        <v>531</v>
      </c>
      <c r="D152" s="1">
        <v>24.0474333026112</v>
      </c>
      <c r="E152" s="1">
        <v>41.609443126423699</v>
      </c>
      <c r="F152" s="1">
        <v>0</v>
      </c>
      <c r="G152" s="1">
        <v>34.958217270194901</v>
      </c>
      <c r="H152" s="1">
        <v>36.290322580645103</v>
      </c>
      <c r="I152" s="1">
        <v>36.1209964412811</v>
      </c>
      <c r="J152" s="1">
        <v>30</v>
      </c>
      <c r="K152" s="1">
        <v>26.485148514851399</v>
      </c>
      <c r="L152" s="1">
        <v>24.371859296482398</v>
      </c>
      <c r="M152" s="1">
        <v>26.410256410256402</v>
      </c>
      <c r="N152" s="1">
        <v>38.082901554404103</v>
      </c>
      <c r="O152" s="1">
        <v>41.191709844559497</v>
      </c>
      <c r="P152" s="1">
        <v>27.707006369426701</v>
      </c>
      <c r="Q152" s="1">
        <v>28.417266187050298</v>
      </c>
      <c r="R152" s="1">
        <v>9.5041322314049506</v>
      </c>
      <c r="S152" s="1">
        <v>25</v>
      </c>
      <c r="T152" s="1">
        <v>28.632478632478598</v>
      </c>
      <c r="U152" s="1">
        <v>29.255319148936099</v>
      </c>
      <c r="V152" s="1">
        <v>55.013927576601603</v>
      </c>
      <c r="W152" s="1">
        <v>59.193548387096698</v>
      </c>
      <c r="X152" s="1">
        <v>59.608540925266901</v>
      </c>
      <c r="Y152" s="1">
        <v>59.183673469387699</v>
      </c>
      <c r="Z152" s="1">
        <v>55.940594059405903</v>
      </c>
      <c r="AA152" s="1">
        <v>28.3919597989949</v>
      </c>
      <c r="AB152" s="1">
        <v>27.179487179487101</v>
      </c>
      <c r="AC152" s="1">
        <v>38.860103626943001</v>
      </c>
      <c r="AD152" s="1">
        <v>42.487046632124297</v>
      </c>
      <c r="AE152" s="1">
        <v>40.764331210191102</v>
      </c>
      <c r="AF152" s="1">
        <v>42.086330935251802</v>
      </c>
      <c r="AG152" s="1">
        <v>14.049586776859501</v>
      </c>
      <c r="AH152" s="1">
        <v>18.534482758620602</v>
      </c>
      <c r="AI152" s="1">
        <v>24.358974358974301</v>
      </c>
      <c r="AJ152" s="1">
        <v>26.063829787233999</v>
      </c>
      <c r="AK152" s="1">
        <v>14.066852367688</v>
      </c>
      <c r="AL152" s="1">
        <v>14.677419354838699</v>
      </c>
      <c r="AM152" s="1">
        <v>13.8790035587188</v>
      </c>
      <c r="AN152" s="1">
        <v>10.6122448979591</v>
      </c>
      <c r="AO152" s="1">
        <v>7.9207920792079198</v>
      </c>
      <c r="AP152" s="1">
        <v>7.2864321608040203</v>
      </c>
      <c r="AQ152" s="1">
        <v>6.6666666666666599</v>
      </c>
      <c r="AR152" s="1">
        <v>7.7720207253886002</v>
      </c>
      <c r="AS152" s="1">
        <v>9.3264248704663206</v>
      </c>
      <c r="AT152" s="1">
        <v>6.6878980891719699</v>
      </c>
      <c r="AU152" s="1">
        <v>5.75539568345323</v>
      </c>
      <c r="AV152" s="1">
        <v>15.702479338842901</v>
      </c>
      <c r="AW152" s="1">
        <v>36.637931034482698</v>
      </c>
      <c r="AX152" s="1">
        <v>37.179487179487097</v>
      </c>
      <c r="AY152" s="1">
        <v>40.957446808510603</v>
      </c>
      <c r="AZ152" s="1">
        <v>32.729805013927503</v>
      </c>
      <c r="BA152" s="1">
        <v>38.870967741935402</v>
      </c>
      <c r="BB152" s="1">
        <v>30.0711743772241</v>
      </c>
      <c r="BC152" s="1">
        <v>43.469387755101998</v>
      </c>
      <c r="BD152" s="1">
        <v>36.881188118811799</v>
      </c>
      <c r="BE152" s="1">
        <v>38.9447236180904</v>
      </c>
      <c r="BF152" s="1">
        <v>20.769230769230699</v>
      </c>
      <c r="BG152" s="1">
        <v>22.020725388601001</v>
      </c>
      <c r="BH152" s="1">
        <v>25.129533678756399</v>
      </c>
      <c r="BI152" s="1">
        <v>14.3312101910828</v>
      </c>
      <c r="BJ152" s="1">
        <v>20.5035971223021</v>
      </c>
      <c r="BK152" s="1">
        <v>50</v>
      </c>
      <c r="BL152" s="1">
        <v>32.327586206896498</v>
      </c>
      <c r="BM152" s="1">
        <v>46.581196581196501</v>
      </c>
      <c r="BN152" s="1">
        <v>48.936170212765902</v>
      </c>
      <c r="BO152" s="1">
        <v>58.495821727019496</v>
      </c>
      <c r="BP152" s="1">
        <v>68.709677419354804</v>
      </c>
      <c r="BQ152" s="1">
        <v>74.021352313167199</v>
      </c>
      <c r="BR152" s="1">
        <v>78.163265306122398</v>
      </c>
      <c r="BS152" s="1">
        <v>63.861386138613803</v>
      </c>
      <c r="BT152" s="1">
        <v>68.090452261306496</v>
      </c>
      <c r="BU152" s="1">
        <v>24.615384615384599</v>
      </c>
      <c r="BV152" s="1">
        <v>27.202072538860101</v>
      </c>
      <c r="BW152" s="1">
        <v>31.088082901554401</v>
      </c>
      <c r="BX152" s="1">
        <v>28.980891719745198</v>
      </c>
      <c r="BY152" s="1">
        <v>28.417266187050298</v>
      </c>
      <c r="BZ152" s="1">
        <v>33.471074380165199</v>
      </c>
      <c r="CA152" s="1">
        <v>41.810344827586199</v>
      </c>
      <c r="CB152" s="1">
        <v>42.735042735042697</v>
      </c>
      <c r="CC152" s="1">
        <v>44.680851063829699</v>
      </c>
      <c r="CD152" s="1">
        <v>5.9888579387186596</v>
      </c>
      <c r="CE152" s="1">
        <v>6.9354838709677402</v>
      </c>
      <c r="CF152" s="1">
        <v>7.6512455516014199</v>
      </c>
      <c r="CG152" s="1">
        <v>9.1836734693877506</v>
      </c>
      <c r="CH152" s="1">
        <v>13.6138613861386</v>
      </c>
      <c r="CI152" s="1">
        <v>17.839195979899401</v>
      </c>
      <c r="CJ152" s="1">
        <v>16.6666666666666</v>
      </c>
      <c r="CK152" s="1">
        <v>12.435233160621699</v>
      </c>
      <c r="CL152" s="1">
        <v>7.7720207253886002</v>
      </c>
      <c r="CM152" s="1">
        <v>8.9171974522292903</v>
      </c>
      <c r="CN152" s="1">
        <v>4.6762589928057503</v>
      </c>
      <c r="CO152" s="1">
        <v>7.8512396694214797</v>
      </c>
      <c r="CP152" s="1">
        <v>13.793103448275801</v>
      </c>
      <c r="CQ152" s="1">
        <v>17.521367521367502</v>
      </c>
      <c r="CR152" s="1">
        <v>20.744680851063801</v>
      </c>
      <c r="CS152" s="1">
        <v>50.696378830083503</v>
      </c>
      <c r="CT152" s="1">
        <v>54.354838709677402</v>
      </c>
      <c r="CU152" s="1">
        <v>55.8718861209964</v>
      </c>
      <c r="CV152" s="1">
        <v>52.653061224489697</v>
      </c>
      <c r="CW152" s="1">
        <v>54.950495049504902</v>
      </c>
      <c r="CX152" s="1">
        <v>54.2713567839196</v>
      </c>
      <c r="CY152" s="1">
        <v>55.6410256410256</v>
      </c>
      <c r="CZ152" s="1">
        <v>58.031088082901498</v>
      </c>
      <c r="DA152" s="1">
        <v>62.953367875647601</v>
      </c>
      <c r="DB152" s="1">
        <v>60.5095541401273</v>
      </c>
      <c r="DC152" s="1">
        <v>62.589928057553898</v>
      </c>
      <c r="DD152" s="1">
        <v>78.925619834710702</v>
      </c>
      <c r="DE152" s="1">
        <v>24.137931034482701</v>
      </c>
      <c r="DF152" s="1">
        <v>29.914529914529901</v>
      </c>
      <c r="DG152" s="1">
        <v>36.702127659574401</v>
      </c>
      <c r="DH152" s="1">
        <v>49.760501105379497</v>
      </c>
      <c r="DI152" s="1">
        <v>44.365166483717502</v>
      </c>
      <c r="DJ152" s="1">
        <v>37.900933820544097</v>
      </c>
      <c r="DK152" s="1">
        <v>44.816350710900402</v>
      </c>
      <c r="DL152" s="1">
        <v>35.814185814185798</v>
      </c>
      <c r="DM152" s="1">
        <v>15.754812563323201</v>
      </c>
      <c r="DN152" s="1">
        <v>12.7954779033915</v>
      </c>
      <c r="DO152" s="1">
        <v>11.6290983606557</v>
      </c>
      <c r="DP152" s="1">
        <v>8.4514170040485794</v>
      </c>
      <c r="DQ152" s="1">
        <v>11.186264308012399</v>
      </c>
      <c r="DR152" s="1">
        <v>15.064478311840499</v>
      </c>
      <c r="DS152" s="1">
        <v>48.959881129271899</v>
      </c>
      <c r="DT152" s="1">
        <v>48.106060606060602</v>
      </c>
      <c r="DU152" s="1">
        <v>29.514415781487099</v>
      </c>
      <c r="DV152" s="1">
        <v>39.406779661016898</v>
      </c>
      <c r="DW152" s="1">
        <v>53.445099484156202</v>
      </c>
      <c r="DX152" s="1">
        <v>77.131357482619805</v>
      </c>
      <c r="DY152" s="1">
        <v>64.819326025172501</v>
      </c>
      <c r="DZ152" s="1">
        <v>68.1575829383886</v>
      </c>
      <c r="EA152" s="1">
        <v>69.580419580419502</v>
      </c>
      <c r="EB152" s="1">
        <v>69.351570415400204</v>
      </c>
      <c r="EC152" s="1">
        <v>70.143884892086305</v>
      </c>
      <c r="ED152" s="1">
        <v>45.952868852458998</v>
      </c>
      <c r="EE152" s="1">
        <v>57.236842105263101</v>
      </c>
      <c r="EF152" s="1">
        <v>62.591050988553498</v>
      </c>
      <c r="EG152" s="1">
        <v>60.492379835873301</v>
      </c>
      <c r="EH152" s="1">
        <v>56.612184249628498</v>
      </c>
      <c r="EI152" s="1">
        <v>80.378787878787804</v>
      </c>
      <c r="EJ152" s="1">
        <v>85.204855842185097</v>
      </c>
      <c r="EK152" s="1">
        <v>66.864406779660996</v>
      </c>
      <c r="EL152" s="1">
        <v>35.519528371407503</v>
      </c>
      <c r="EM152" s="1">
        <v>36.2056348335162</v>
      </c>
      <c r="EN152" s="1">
        <v>35.749086479902502</v>
      </c>
      <c r="EO152" s="1">
        <v>30.924170616113699</v>
      </c>
      <c r="EP152" s="1">
        <v>22.0779220779221</v>
      </c>
      <c r="EQ152" s="1">
        <v>21.681864235055698</v>
      </c>
      <c r="ER152" s="1">
        <v>21.891058581706101</v>
      </c>
      <c r="ES152" s="1">
        <v>25.819672131147499</v>
      </c>
      <c r="ET152" s="1">
        <v>9.6659919028340102</v>
      </c>
      <c r="EU152" s="1">
        <v>28.876170655567101</v>
      </c>
      <c r="EV152" s="1">
        <v>38.628370457209797</v>
      </c>
      <c r="EW152" s="1">
        <v>47.696879643387803</v>
      </c>
      <c r="EX152" s="1">
        <v>38.939393939393902</v>
      </c>
      <c r="EY152" s="1">
        <v>40.819423368740502</v>
      </c>
      <c r="EZ152" s="1">
        <v>41.610169491525397</v>
      </c>
    </row>
    <row r="153" spans="1:156" ht="15">
      <c r="A153" s="11" t="s">
        <v>211</v>
      </c>
      <c r="B153" s="1" t="s">
        <v>688</v>
      </c>
      <c r="C153" s="11" t="s">
        <v>537</v>
      </c>
      <c r="D153" s="1">
        <v>28.937556004165501</v>
      </c>
      <c r="E153" s="1">
        <v>32.302090774717001</v>
      </c>
      <c r="F153" s="1">
        <v>0</v>
      </c>
      <c r="G153" s="1">
        <v>88.849765258215896</v>
      </c>
      <c r="H153" s="1">
        <v>85.846560846560806</v>
      </c>
      <c r="I153" s="1">
        <v>79.907975460122699</v>
      </c>
      <c r="J153" s="1">
        <v>74.801587301587304</v>
      </c>
      <c r="K153" s="1">
        <v>65.976331360946702</v>
      </c>
      <c r="L153" s="1">
        <v>59.6666666666666</v>
      </c>
      <c r="M153" s="1">
        <v>54.779411764705799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85.093896713614996</v>
      </c>
      <c r="W153" s="1">
        <v>84.523809523809504</v>
      </c>
      <c r="X153" s="1">
        <v>83.895705521472394</v>
      </c>
      <c r="Y153" s="1">
        <v>81.150793650793602</v>
      </c>
      <c r="Z153" s="1">
        <v>70.118343195266206</v>
      </c>
      <c r="AA153" s="1">
        <v>63.6666666666666</v>
      </c>
      <c r="AB153" s="1">
        <v>61.397058823529399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40.1408450704225</v>
      </c>
      <c r="AL153" s="1">
        <v>39.153439153439102</v>
      </c>
      <c r="AM153" s="1">
        <v>39.110429447852702</v>
      </c>
      <c r="AN153" s="1">
        <v>36.706349206349202</v>
      </c>
      <c r="AO153" s="1">
        <v>32.840236686390497</v>
      </c>
      <c r="AP153" s="1">
        <v>30</v>
      </c>
      <c r="AQ153" s="1">
        <v>27.573529411764699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85.563380281690101</v>
      </c>
      <c r="BA153" s="1">
        <v>89.550264550264501</v>
      </c>
      <c r="BB153" s="1">
        <v>68.558282208588906</v>
      </c>
      <c r="BC153" s="1">
        <v>74.801587301587304</v>
      </c>
      <c r="BD153" s="1">
        <v>42.8994082840236</v>
      </c>
      <c r="BE153" s="1">
        <v>41</v>
      </c>
      <c r="BF153" s="1">
        <v>33.941605839415999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76.643192488262898</v>
      </c>
      <c r="BP153" s="1">
        <v>79.232804232804199</v>
      </c>
      <c r="BQ153" s="1">
        <v>76.533742331288295</v>
      </c>
      <c r="BR153" s="1">
        <v>73.809523809523796</v>
      </c>
      <c r="BS153" s="1">
        <v>71.597633136094601</v>
      </c>
      <c r="BT153" s="1">
        <v>71.3333333333333</v>
      </c>
      <c r="BU153" s="1">
        <v>72.058823529411697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73.826291079812194</v>
      </c>
      <c r="CE153" s="1">
        <v>72.486772486772395</v>
      </c>
      <c r="CF153" s="1">
        <v>70.858895705521405</v>
      </c>
      <c r="CG153" s="1">
        <v>72.420634920634896</v>
      </c>
      <c r="CH153" s="1">
        <v>50.887573964497001</v>
      </c>
      <c r="CI153" s="1">
        <v>56.3333333333333</v>
      </c>
      <c r="CJ153" s="1">
        <v>57.720588235294102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40.727699530516396</v>
      </c>
      <c r="CT153" s="1">
        <v>41.402116402116398</v>
      </c>
      <c r="CU153" s="1">
        <v>42.791411042944702</v>
      </c>
      <c r="CV153" s="1">
        <v>43.253968253968203</v>
      </c>
      <c r="CW153" s="1">
        <v>79.289940828402294</v>
      </c>
      <c r="CX153" s="1">
        <v>76</v>
      </c>
      <c r="CY153" s="1">
        <v>75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  <c r="DF153" s="1">
        <v>0</v>
      </c>
      <c r="DG153" s="1">
        <v>0</v>
      </c>
      <c r="DH153" s="1">
        <v>17.741341193809799</v>
      </c>
      <c r="DI153" s="1">
        <v>51.463593121112297</v>
      </c>
      <c r="DJ153" s="1">
        <v>16.4230613073487</v>
      </c>
      <c r="DK153" s="1">
        <v>13.8329383886255</v>
      </c>
      <c r="DL153" s="1">
        <v>5.3446553446553402</v>
      </c>
      <c r="DM153" s="1">
        <v>5.42046605876393</v>
      </c>
      <c r="DN153" s="1">
        <v>2.82631038026721</v>
      </c>
      <c r="DO153" s="1">
        <v>0</v>
      </c>
      <c r="DP153" s="1">
        <v>0</v>
      </c>
      <c r="DQ153" s="1">
        <v>0</v>
      </c>
      <c r="DR153" s="1">
        <v>0</v>
      </c>
      <c r="DS153" s="1">
        <v>0</v>
      </c>
      <c r="DT153" s="1">
        <v>0</v>
      </c>
      <c r="DU153" s="1">
        <v>0</v>
      </c>
      <c r="DV153" s="1">
        <v>0</v>
      </c>
      <c r="DW153" s="1">
        <v>0.42372881355932202</v>
      </c>
      <c r="DX153" s="1">
        <v>0.31101353823637001</v>
      </c>
      <c r="DY153" s="1">
        <v>0.62931384490458697</v>
      </c>
      <c r="DZ153" s="1">
        <v>0.38507109004739298</v>
      </c>
      <c r="EA153" s="1">
        <v>0.84915084915084904</v>
      </c>
      <c r="EB153" s="1">
        <v>1.67173252279635</v>
      </c>
      <c r="EC153" s="1">
        <v>1.2846865364850899</v>
      </c>
      <c r="ED153" s="1">
        <v>0</v>
      </c>
      <c r="EE153" s="1">
        <v>0</v>
      </c>
      <c r="EF153" s="1">
        <v>0</v>
      </c>
      <c r="EG153" s="1">
        <v>0</v>
      </c>
      <c r="EH153" s="1">
        <v>0</v>
      </c>
      <c r="EI153" s="1">
        <v>0</v>
      </c>
      <c r="EJ153" s="1">
        <v>0</v>
      </c>
      <c r="EK153" s="1">
        <v>0</v>
      </c>
      <c r="EL153" s="1">
        <v>89.406779661016898</v>
      </c>
      <c r="EM153" s="1">
        <v>89.846322722283205</v>
      </c>
      <c r="EN153" s="1">
        <v>88.834754364595995</v>
      </c>
      <c r="EO153" s="1">
        <v>81.042654028436004</v>
      </c>
      <c r="EP153" s="1">
        <v>71.678321678321595</v>
      </c>
      <c r="EQ153" s="1">
        <v>82.522796352583498</v>
      </c>
      <c r="ER153" s="1">
        <v>82.219938335046194</v>
      </c>
      <c r="ES153" s="1">
        <v>0</v>
      </c>
      <c r="ET153" s="1">
        <v>0</v>
      </c>
      <c r="EU153" s="1">
        <v>0</v>
      </c>
      <c r="EV153" s="1">
        <v>0</v>
      </c>
      <c r="EW153" s="1">
        <v>0</v>
      </c>
      <c r="EX153" s="1">
        <v>0</v>
      </c>
      <c r="EY153" s="1">
        <v>0</v>
      </c>
      <c r="EZ153" s="1">
        <v>0</v>
      </c>
    </row>
    <row r="154" spans="1:156" ht="15">
      <c r="A154" s="11" t="s">
        <v>212</v>
      </c>
      <c r="B154" s="1" t="s">
        <v>689</v>
      </c>
      <c r="C154" s="11" t="s">
        <v>528</v>
      </c>
      <c r="D154" s="1">
        <v>71.666687333484404</v>
      </c>
      <c r="E154" s="1">
        <v>38.079568278954603</v>
      </c>
      <c r="F154" s="1">
        <v>0</v>
      </c>
      <c r="G154" s="1">
        <v>56.25</v>
      </c>
      <c r="H154" s="1">
        <v>59.042553191489297</v>
      </c>
      <c r="I154" s="1">
        <v>59.890109890109798</v>
      </c>
      <c r="J154" s="1">
        <v>23.529411764705799</v>
      </c>
      <c r="K154" s="1">
        <v>18.627450980392101</v>
      </c>
      <c r="L154" s="1">
        <v>4.9019607843137196</v>
      </c>
      <c r="M154" s="1">
        <v>4.9019607843137196</v>
      </c>
      <c r="N154" s="1">
        <v>5.1020408163265296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74.519230769230703</v>
      </c>
      <c r="W154" s="1">
        <v>71.808510638297804</v>
      </c>
      <c r="X154" s="1">
        <v>70.879120879120805</v>
      </c>
      <c r="Y154" s="1">
        <v>56.617647058823501</v>
      </c>
      <c r="Z154" s="1">
        <v>42.156862745098003</v>
      </c>
      <c r="AA154" s="1">
        <v>24.509803921568601</v>
      </c>
      <c r="AB154" s="1">
        <v>19.6078431372549</v>
      </c>
      <c r="AC154" s="1">
        <v>20.408163265306101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60.576923076923102</v>
      </c>
      <c r="AL154" s="1">
        <v>60.106382978723403</v>
      </c>
      <c r="AM154" s="1">
        <v>60.9890109890109</v>
      </c>
      <c r="AN154" s="1">
        <v>33.088235294117602</v>
      </c>
      <c r="AO154" s="1">
        <v>25.4901960784313</v>
      </c>
      <c r="AP154" s="1">
        <v>24.509803921568601</v>
      </c>
      <c r="AQ154" s="1">
        <v>27.450980392156801</v>
      </c>
      <c r="AR154" s="1">
        <v>29.5918367346938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93.75</v>
      </c>
      <c r="BA154" s="1">
        <v>89.893617021276597</v>
      </c>
      <c r="BB154" s="1">
        <v>69.780219780219696</v>
      </c>
      <c r="BC154" s="1">
        <v>55.147058823529399</v>
      </c>
      <c r="BD154" s="1">
        <v>20.588235294117599</v>
      </c>
      <c r="BE154" s="1">
        <v>22.5490196078431</v>
      </c>
      <c r="BF154" s="1">
        <v>16.6666666666666</v>
      </c>
      <c r="BG154" s="1">
        <v>27.5510204081632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72.596153846153797</v>
      </c>
      <c r="BP154" s="1">
        <v>79.787234042553095</v>
      </c>
      <c r="BQ154" s="1">
        <v>84.615384615384599</v>
      </c>
      <c r="BR154" s="1">
        <v>81.617647058823493</v>
      </c>
      <c r="BS154" s="1">
        <v>80.392156862745097</v>
      </c>
      <c r="BT154" s="1">
        <v>71.568627450980301</v>
      </c>
      <c r="BU154" s="1">
        <v>72.549019607843107</v>
      </c>
      <c r="BV154" s="1">
        <v>64.285714285714207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D154" s="1">
        <v>85.096153846153797</v>
      </c>
      <c r="CE154" s="1">
        <v>87.7659574468085</v>
      </c>
      <c r="CF154" s="1">
        <v>87.362637362637301</v>
      </c>
      <c r="CG154" s="1">
        <v>84.558823529411697</v>
      </c>
      <c r="CH154" s="1">
        <v>81.372549019607803</v>
      </c>
      <c r="CI154" s="1">
        <v>64.705882352941103</v>
      </c>
      <c r="CJ154" s="1">
        <v>80.392156862745097</v>
      </c>
      <c r="CK154" s="1">
        <v>60.2040816326531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30.769230769230699</v>
      </c>
      <c r="CT154" s="1">
        <v>36.170212765957402</v>
      </c>
      <c r="CU154" s="1">
        <v>34.615384615384599</v>
      </c>
      <c r="CV154" s="1">
        <v>5.8823529411764701</v>
      </c>
      <c r="CW154" s="1">
        <v>11.764705882352899</v>
      </c>
      <c r="CX154" s="1">
        <v>10.784313725490099</v>
      </c>
      <c r="CY154" s="1">
        <v>7.8431372549019596</v>
      </c>
      <c r="CZ154" s="1">
        <v>11.2244897959183</v>
      </c>
      <c r="DA154" s="1">
        <v>0</v>
      </c>
      <c r="DB154" s="1">
        <v>0</v>
      </c>
      <c r="DC154" s="1">
        <v>0</v>
      </c>
      <c r="DD154" s="1">
        <v>0</v>
      </c>
      <c r="DE154" s="1">
        <v>0</v>
      </c>
      <c r="DF154" s="1">
        <v>0</v>
      </c>
      <c r="DG154" s="1">
        <v>0</v>
      </c>
      <c r="DH154" s="1">
        <v>93.607221812822402</v>
      </c>
      <c r="DI154" s="1">
        <v>92.773508964507798</v>
      </c>
      <c r="DJ154" s="1">
        <v>92.265529841656502</v>
      </c>
      <c r="DK154" s="1">
        <v>83.0272511848341</v>
      </c>
      <c r="DL154" s="1">
        <v>40.709290709290698</v>
      </c>
      <c r="DM154" s="1">
        <v>20.8206686930091</v>
      </c>
      <c r="DN154" s="1">
        <v>33.247687564234297</v>
      </c>
      <c r="DO154" s="1">
        <v>38.985655737704903</v>
      </c>
      <c r="DP154" s="1">
        <v>0</v>
      </c>
      <c r="DQ154" s="1">
        <v>0</v>
      </c>
      <c r="DR154" s="1">
        <v>0</v>
      </c>
      <c r="DS154" s="1">
        <v>0</v>
      </c>
      <c r="DT154" s="1">
        <v>0</v>
      </c>
      <c r="DU154" s="1">
        <v>0</v>
      </c>
      <c r="DV154" s="1">
        <v>0</v>
      </c>
      <c r="DW154" s="1">
        <v>25.110537951363298</v>
      </c>
      <c r="DX154" s="1">
        <v>24.570069520673201</v>
      </c>
      <c r="DY154" s="1">
        <v>22.919204222492802</v>
      </c>
      <c r="DZ154" s="1">
        <v>50.7405213270142</v>
      </c>
      <c r="EA154" s="1">
        <v>47.002997002996999</v>
      </c>
      <c r="EB154" s="1">
        <v>56.8895643363728</v>
      </c>
      <c r="EC154" s="1">
        <v>62.846865364850899</v>
      </c>
      <c r="ED154" s="1">
        <v>65.829918032786793</v>
      </c>
      <c r="EE154" s="1">
        <v>0</v>
      </c>
      <c r="EF154" s="1">
        <v>0</v>
      </c>
      <c r="EG154" s="1">
        <v>0</v>
      </c>
      <c r="EH154" s="1">
        <v>0</v>
      </c>
      <c r="EI154" s="1">
        <v>0</v>
      </c>
      <c r="EJ154" s="1">
        <v>0</v>
      </c>
      <c r="EK154" s="1">
        <v>0</v>
      </c>
      <c r="EL154" s="1">
        <v>72.991893883566604</v>
      </c>
      <c r="EM154" s="1">
        <v>88.144895718990099</v>
      </c>
      <c r="EN154" s="1">
        <v>78.177019894437606</v>
      </c>
      <c r="EO154" s="1">
        <v>70.853080568720301</v>
      </c>
      <c r="EP154" s="1">
        <v>50.799200799200698</v>
      </c>
      <c r="EQ154" s="1">
        <v>51.0131712259371</v>
      </c>
      <c r="ER154" s="1">
        <v>50.770811921891003</v>
      </c>
      <c r="ES154" s="1">
        <v>57.4282786885245</v>
      </c>
      <c r="ET154" s="1">
        <v>0</v>
      </c>
      <c r="EU154" s="1">
        <v>0</v>
      </c>
      <c r="EV154" s="1">
        <v>0</v>
      </c>
      <c r="EW154" s="1">
        <v>0</v>
      </c>
      <c r="EX154" s="1">
        <v>0</v>
      </c>
      <c r="EY154" s="1">
        <v>0</v>
      </c>
      <c r="EZ154" s="1">
        <v>0</v>
      </c>
    </row>
    <row r="155" spans="1:156" ht="15">
      <c r="A155" s="11" t="s">
        <v>213</v>
      </c>
      <c r="B155" s="1" t="s">
        <v>690</v>
      </c>
      <c r="C155" s="11" t="s">
        <v>568</v>
      </c>
      <c r="D155" s="1">
        <v>77.3742240669296</v>
      </c>
      <c r="E155" s="1">
        <v>39.082173072058097</v>
      </c>
      <c r="F155" s="1">
        <v>0</v>
      </c>
      <c r="G155" s="1">
        <v>93.088235294117595</v>
      </c>
      <c r="H155" s="1">
        <v>89.465875370919804</v>
      </c>
      <c r="I155" s="1">
        <v>91.310975609756099</v>
      </c>
      <c r="J155" s="1">
        <v>81.596091205211707</v>
      </c>
      <c r="K155" s="1">
        <v>83.670033670033604</v>
      </c>
      <c r="L155" s="1">
        <v>95.7912457912457</v>
      </c>
      <c r="M155" s="1">
        <v>95.376712328767098</v>
      </c>
      <c r="N155" s="1">
        <v>98.056537102473499</v>
      </c>
      <c r="O155" s="1">
        <v>98.713235294117595</v>
      </c>
      <c r="P155" s="1">
        <v>99.242424242424207</v>
      </c>
      <c r="Q155" s="1">
        <v>97.770700636942607</v>
      </c>
      <c r="R155" s="1">
        <v>74.210526315789394</v>
      </c>
      <c r="S155" s="1">
        <v>68</v>
      </c>
      <c r="T155" s="1">
        <v>74.324324324324294</v>
      </c>
      <c r="U155" s="1">
        <v>56.034482758620598</v>
      </c>
      <c r="V155" s="1">
        <v>67.5</v>
      </c>
      <c r="W155" s="1">
        <v>69.287833827893095</v>
      </c>
      <c r="X155" s="1">
        <v>70.274390243902403</v>
      </c>
      <c r="Y155" s="1">
        <v>70.521172638436397</v>
      </c>
      <c r="Z155" s="1">
        <v>71.885521885521797</v>
      </c>
      <c r="AA155" s="1">
        <v>84.343434343434296</v>
      </c>
      <c r="AB155" s="1">
        <v>84.760273972602704</v>
      </c>
      <c r="AC155" s="1">
        <v>96.289752650176595</v>
      </c>
      <c r="AD155" s="1">
        <v>88.786764705882305</v>
      </c>
      <c r="AE155" s="1">
        <v>85.606060606060595</v>
      </c>
      <c r="AF155" s="1">
        <v>79.299363057324797</v>
      </c>
      <c r="AG155" s="1">
        <v>54.210526315789402</v>
      </c>
      <c r="AH155" s="1">
        <v>48.6666666666666</v>
      </c>
      <c r="AI155" s="1">
        <v>50.675675675675599</v>
      </c>
      <c r="AJ155" s="1">
        <v>26.724137931034399</v>
      </c>
      <c r="AK155" s="1">
        <v>41.911764705882298</v>
      </c>
      <c r="AL155" s="1">
        <v>42.729970326409401</v>
      </c>
      <c r="AM155" s="1">
        <v>42.682926829268197</v>
      </c>
      <c r="AN155" s="1">
        <v>42.182410423452701</v>
      </c>
      <c r="AO155" s="1">
        <v>42.592592592592503</v>
      </c>
      <c r="AP155" s="1">
        <v>42.760942760942697</v>
      </c>
      <c r="AQ155" s="1">
        <v>42.4657534246575</v>
      </c>
      <c r="AR155" s="1">
        <v>42.226148409893902</v>
      </c>
      <c r="AS155" s="1">
        <v>87.867647058823493</v>
      </c>
      <c r="AT155" s="1">
        <v>85.353535353535307</v>
      </c>
      <c r="AU155" s="1">
        <v>78.343949044585898</v>
      </c>
      <c r="AV155" s="1">
        <v>96.315789473684205</v>
      </c>
      <c r="AW155" s="1">
        <v>48.6666666666666</v>
      </c>
      <c r="AX155" s="1">
        <v>49.324324324324301</v>
      </c>
      <c r="AY155" s="1">
        <v>48.275862068965502</v>
      </c>
      <c r="AZ155" s="1">
        <v>52.205882352941103</v>
      </c>
      <c r="BA155" s="1">
        <v>25.964391691394599</v>
      </c>
      <c r="BB155" s="1">
        <v>44.664634146341399</v>
      </c>
      <c r="BC155" s="1">
        <v>63.355048859934797</v>
      </c>
      <c r="BD155" s="1">
        <v>52.020202020201999</v>
      </c>
      <c r="BE155" s="1">
        <v>52.356902356902303</v>
      </c>
      <c r="BF155" s="1">
        <v>61.472602739726</v>
      </c>
      <c r="BG155" s="1">
        <v>53.180212014134199</v>
      </c>
      <c r="BH155" s="1">
        <v>86.948529411764696</v>
      </c>
      <c r="BI155" s="1">
        <v>81.565656565656496</v>
      </c>
      <c r="BJ155" s="1">
        <v>76.114649681528604</v>
      </c>
      <c r="BK155" s="1">
        <v>85.789473684210506</v>
      </c>
      <c r="BL155" s="1">
        <v>52.6666666666666</v>
      </c>
      <c r="BM155" s="1">
        <v>49.324324324324301</v>
      </c>
      <c r="BN155" s="1">
        <v>10.344827586206801</v>
      </c>
      <c r="BO155" s="1">
        <v>85.882352941176407</v>
      </c>
      <c r="BP155" s="1">
        <v>91.394658753709194</v>
      </c>
      <c r="BQ155" s="1">
        <v>94.969512195121894</v>
      </c>
      <c r="BR155" s="1">
        <v>85.993485342019497</v>
      </c>
      <c r="BS155" s="1">
        <v>89.730639730639695</v>
      </c>
      <c r="BT155" s="1">
        <v>90.572390572390503</v>
      </c>
      <c r="BU155" s="1">
        <v>91.438356164383507</v>
      </c>
      <c r="BV155" s="1">
        <v>93.286219081272094</v>
      </c>
      <c r="BW155" s="1">
        <v>95.036764705882305</v>
      </c>
      <c r="BX155" s="1">
        <v>93.686868686868607</v>
      </c>
      <c r="BY155" s="1">
        <v>92.675159235668701</v>
      </c>
      <c r="BZ155" s="1">
        <v>89.473684210526301</v>
      </c>
      <c r="CA155" s="1">
        <v>91.3333333333333</v>
      </c>
      <c r="CB155" s="1">
        <v>85.810810810810807</v>
      </c>
      <c r="CC155" s="1">
        <v>41.379310344827502</v>
      </c>
      <c r="CD155" s="1">
        <v>98.382352941176407</v>
      </c>
      <c r="CE155" s="1">
        <v>98.961424332344194</v>
      </c>
      <c r="CF155" s="1">
        <v>99.237804878048706</v>
      </c>
      <c r="CG155" s="1">
        <v>99.185667752442995</v>
      </c>
      <c r="CH155" s="1">
        <v>96.127946127946103</v>
      </c>
      <c r="CI155" s="1">
        <v>96.464646464646407</v>
      </c>
      <c r="CJ155" s="1">
        <v>99.828767123287605</v>
      </c>
      <c r="CK155" s="1">
        <v>96.996466431095399</v>
      </c>
      <c r="CL155" s="1">
        <v>99.448529411764696</v>
      </c>
      <c r="CM155" s="1">
        <v>99.242424242424207</v>
      </c>
      <c r="CN155" s="1">
        <v>97.770700636942607</v>
      </c>
      <c r="CO155" s="1">
        <v>99.473684210526301</v>
      </c>
      <c r="CP155" s="1">
        <v>98</v>
      </c>
      <c r="CQ155" s="1">
        <v>56.081081081081102</v>
      </c>
      <c r="CR155" s="1">
        <v>18.1034482758621</v>
      </c>
      <c r="CS155" s="1">
        <v>81.764705882352899</v>
      </c>
      <c r="CT155" s="1">
        <v>82.344213649851596</v>
      </c>
      <c r="CU155" s="1">
        <v>83.536585365853597</v>
      </c>
      <c r="CV155" s="1">
        <v>83.061889250814303</v>
      </c>
      <c r="CW155" s="1">
        <v>83.838383838383805</v>
      </c>
      <c r="CX155" s="1">
        <v>83.3333333333333</v>
      </c>
      <c r="CY155" s="1">
        <v>83.732876712328704</v>
      </c>
      <c r="CZ155" s="1">
        <v>85.689045936395701</v>
      </c>
      <c r="DA155" s="1">
        <v>87.132352941176407</v>
      </c>
      <c r="DB155" s="1">
        <v>86.616161616161605</v>
      </c>
      <c r="DC155" s="1">
        <v>86.624203821656096</v>
      </c>
      <c r="DD155" s="1">
        <v>62.631578947368403</v>
      </c>
      <c r="DE155" s="1">
        <v>28</v>
      </c>
      <c r="DF155" s="1">
        <v>31.756756756756701</v>
      </c>
      <c r="DG155" s="1">
        <v>35.344827586206797</v>
      </c>
      <c r="DH155" s="1">
        <v>99.9815770081061</v>
      </c>
      <c r="DI155" s="1">
        <v>99.981705085986107</v>
      </c>
      <c r="DJ155" s="1">
        <v>99.979699553390105</v>
      </c>
      <c r="DK155" s="1">
        <v>98.489336492890999</v>
      </c>
      <c r="DL155" s="1">
        <v>67.182817182817104</v>
      </c>
      <c r="DM155" s="1">
        <v>42.1985815602836</v>
      </c>
      <c r="DN155" s="1">
        <v>39.722507708119203</v>
      </c>
      <c r="DO155" s="1">
        <v>54.866803278688501</v>
      </c>
      <c r="DP155" s="1">
        <v>46.508097165991899</v>
      </c>
      <c r="DQ155" s="1">
        <v>69.250780437044696</v>
      </c>
      <c r="DR155" s="1">
        <v>37.807737397420802</v>
      </c>
      <c r="DS155" s="1">
        <v>20.2823179791976</v>
      </c>
      <c r="DT155" s="1">
        <v>39.772727272727202</v>
      </c>
      <c r="DU155" s="1">
        <v>66.388467374810304</v>
      </c>
      <c r="DV155" s="1">
        <v>43.4745762711864</v>
      </c>
      <c r="DW155" s="1">
        <v>73.563006632277094</v>
      </c>
      <c r="DX155" s="1">
        <v>78.027808269301104</v>
      </c>
      <c r="DY155" s="1">
        <v>80.775477060495305</v>
      </c>
      <c r="DZ155" s="1">
        <v>83.0272511848341</v>
      </c>
      <c r="EA155" s="1">
        <v>84.065934065934101</v>
      </c>
      <c r="EB155" s="1">
        <v>88.095238095238102</v>
      </c>
      <c r="EC155" s="1">
        <v>85.765673175745107</v>
      </c>
      <c r="ED155" s="1">
        <v>90.625</v>
      </c>
      <c r="EE155" s="1">
        <v>82.135627530364303</v>
      </c>
      <c r="EF155" s="1">
        <v>71.331945889698204</v>
      </c>
      <c r="EG155" s="1">
        <v>92.0867526377491</v>
      </c>
      <c r="EH155" s="1">
        <v>87.295690936106894</v>
      </c>
      <c r="EI155" s="1">
        <v>86.742424242424207</v>
      </c>
      <c r="EJ155" s="1">
        <v>67.298937784521996</v>
      </c>
      <c r="EK155" s="1">
        <v>71.271186440677894</v>
      </c>
      <c r="EL155" s="1">
        <v>93.570375829034603</v>
      </c>
      <c r="EM155" s="1">
        <v>94.420051225759195</v>
      </c>
      <c r="EN155" s="1">
        <v>94.904587900933805</v>
      </c>
      <c r="EO155" s="1">
        <v>93.246445497630305</v>
      </c>
      <c r="EP155" s="1">
        <v>90.909090909090907</v>
      </c>
      <c r="EQ155" s="1">
        <v>90.2228976697061</v>
      </c>
      <c r="ER155" s="1">
        <v>90.339157245632094</v>
      </c>
      <c r="ES155" s="1">
        <v>94.620901639344197</v>
      </c>
      <c r="ET155" s="1">
        <v>95.850202429149803</v>
      </c>
      <c r="EU155" s="1">
        <v>95.889698231009305</v>
      </c>
      <c r="EV155" s="1">
        <v>97.069167643610697</v>
      </c>
      <c r="EW155" s="1">
        <v>93.016344725111395</v>
      </c>
      <c r="EX155" s="1">
        <v>90</v>
      </c>
      <c r="EY155" s="1">
        <v>40.819423368740502</v>
      </c>
      <c r="EZ155" s="1">
        <v>41.610169491525397</v>
      </c>
    </row>
    <row r="156" spans="1:156" ht="15">
      <c r="A156" s="11" t="s">
        <v>214</v>
      </c>
      <c r="B156" s="1" t="s">
        <v>691</v>
      </c>
      <c r="C156" s="11" t="s">
        <v>553</v>
      </c>
      <c r="D156" s="1">
        <v>40.679310428988003</v>
      </c>
      <c r="E156" s="1">
        <v>41.912920701348597</v>
      </c>
      <c r="F156" s="1">
        <v>0</v>
      </c>
      <c r="G156" s="1">
        <v>79.059829059828999</v>
      </c>
      <c r="H156" s="1">
        <v>78.125</v>
      </c>
      <c r="I156" s="1">
        <v>81.5</v>
      </c>
      <c r="J156" s="1">
        <v>90</v>
      </c>
      <c r="K156" s="1">
        <v>72.2222222222222</v>
      </c>
      <c r="L156" s="1">
        <v>86.065573770491795</v>
      </c>
      <c r="M156" s="1">
        <v>82.786885245901601</v>
      </c>
      <c r="N156" s="1">
        <v>84.1666666666666</v>
      </c>
      <c r="O156" s="1">
        <v>71.052631578947299</v>
      </c>
      <c r="P156" s="1">
        <v>79.347826086956502</v>
      </c>
      <c r="Q156" s="1">
        <v>56.976744186046503</v>
      </c>
      <c r="R156" s="1">
        <v>39.189189189189101</v>
      </c>
      <c r="S156" s="1">
        <v>68.75</v>
      </c>
      <c r="T156" s="1">
        <v>75</v>
      </c>
      <c r="U156" s="1">
        <v>27.7777777777777</v>
      </c>
      <c r="V156" s="1">
        <v>95.299145299145195</v>
      </c>
      <c r="W156" s="1">
        <v>95.982142857142804</v>
      </c>
      <c r="X156" s="1">
        <v>96.5</v>
      </c>
      <c r="Y156" s="1">
        <v>95.882352941176407</v>
      </c>
      <c r="Z156" s="1">
        <v>88.095238095238102</v>
      </c>
      <c r="AA156" s="1">
        <v>84.426229508196698</v>
      </c>
      <c r="AB156" s="1">
        <v>90.983606557377001</v>
      </c>
      <c r="AC156" s="1">
        <v>93.3333333333333</v>
      </c>
      <c r="AD156" s="1">
        <v>88.596491228070093</v>
      </c>
      <c r="AE156" s="1">
        <v>86.956521739130395</v>
      </c>
      <c r="AF156" s="1">
        <v>89.534883720930196</v>
      </c>
      <c r="AG156" s="1">
        <v>75.675675675675606</v>
      </c>
      <c r="AH156" s="1">
        <v>28.125</v>
      </c>
      <c r="AI156" s="1">
        <v>73.4375</v>
      </c>
      <c r="AJ156" s="1">
        <v>27.7777777777777</v>
      </c>
      <c r="AK156" s="1">
        <v>84.188034188034095</v>
      </c>
      <c r="AL156" s="1">
        <v>83.928571428571402</v>
      </c>
      <c r="AM156" s="1">
        <v>83</v>
      </c>
      <c r="AN156" s="1">
        <v>82.941176470588204</v>
      </c>
      <c r="AO156" s="1">
        <v>77.7777777777777</v>
      </c>
      <c r="AP156" s="1">
        <v>79.508196721311407</v>
      </c>
      <c r="AQ156" s="1">
        <v>29.5081967213114</v>
      </c>
      <c r="AR156" s="1">
        <v>36.6666666666666</v>
      </c>
      <c r="AS156" s="1">
        <v>39.473684210526301</v>
      </c>
      <c r="AT156" s="1">
        <v>40.2173913043478</v>
      </c>
      <c r="AU156" s="1">
        <v>41.860465116279101</v>
      </c>
      <c r="AV156" s="1">
        <v>47.297297297297199</v>
      </c>
      <c r="AW156" s="1">
        <v>50</v>
      </c>
      <c r="AX156" s="1">
        <v>50</v>
      </c>
      <c r="AY156" s="1">
        <v>50</v>
      </c>
      <c r="AZ156" s="1">
        <v>67.948717948717899</v>
      </c>
      <c r="BA156" s="1">
        <v>60.267857142857103</v>
      </c>
      <c r="BB156" s="1">
        <v>65.5</v>
      </c>
      <c r="BC156" s="1">
        <v>58.235294117647101</v>
      </c>
      <c r="BD156" s="1">
        <v>48.412698412698397</v>
      </c>
      <c r="BE156" s="1">
        <v>92.622950819672099</v>
      </c>
      <c r="BF156" s="1">
        <v>82.786885245901601</v>
      </c>
      <c r="BG156" s="1">
        <v>80.8333333333333</v>
      </c>
      <c r="BH156" s="1">
        <v>90.350877192982395</v>
      </c>
      <c r="BI156" s="1">
        <v>77.173913043478194</v>
      </c>
      <c r="BJ156" s="1">
        <v>61.6279069767441</v>
      </c>
      <c r="BK156" s="1">
        <v>33.783783783783697</v>
      </c>
      <c r="BL156" s="1">
        <v>1.5625</v>
      </c>
      <c r="BM156" s="1">
        <v>10.9375</v>
      </c>
      <c r="BN156" s="1">
        <v>31.481481481481399</v>
      </c>
      <c r="BO156" s="1">
        <v>60.683760683760603</v>
      </c>
      <c r="BP156" s="1">
        <v>69.196428571428498</v>
      </c>
      <c r="BQ156" s="1">
        <v>71.5</v>
      </c>
      <c r="BR156" s="1">
        <v>29.411764705882302</v>
      </c>
      <c r="BS156" s="1">
        <v>27.7777777777777</v>
      </c>
      <c r="BT156" s="1">
        <v>29.5081967213114</v>
      </c>
      <c r="BU156" s="1">
        <v>31.967213114754099</v>
      </c>
      <c r="BV156" s="1">
        <v>34.1666666666666</v>
      </c>
      <c r="BW156" s="1">
        <v>36.842105263157798</v>
      </c>
      <c r="BX156" s="1">
        <v>36.956521739130402</v>
      </c>
      <c r="BY156" s="1">
        <v>38.3720930232558</v>
      </c>
      <c r="BZ156" s="1">
        <v>41.891891891891802</v>
      </c>
      <c r="CA156" s="1">
        <v>46.875</v>
      </c>
      <c r="CB156" s="1">
        <v>46.875</v>
      </c>
      <c r="CC156" s="1">
        <v>44.4444444444444</v>
      </c>
      <c r="CD156" s="1">
        <v>97.863247863247807</v>
      </c>
      <c r="CE156" s="1">
        <v>97.767857142857096</v>
      </c>
      <c r="CF156" s="1">
        <v>94.5</v>
      </c>
      <c r="CG156" s="1">
        <v>92.352941176470495</v>
      </c>
      <c r="CH156" s="1">
        <v>80.158730158730094</v>
      </c>
      <c r="CI156" s="1">
        <v>81.147540983606504</v>
      </c>
      <c r="CJ156" s="1">
        <v>86.065573770491795</v>
      </c>
      <c r="CK156" s="1">
        <v>87.5</v>
      </c>
      <c r="CL156" s="1">
        <v>81.578947368421098</v>
      </c>
      <c r="CM156" s="1">
        <v>70.652173913043399</v>
      </c>
      <c r="CN156" s="1">
        <v>80.232558139534802</v>
      </c>
      <c r="CO156" s="1">
        <v>75.675675675675606</v>
      </c>
      <c r="CP156" s="1">
        <v>93.75</v>
      </c>
      <c r="CQ156" s="1">
        <v>98.4375</v>
      </c>
      <c r="CR156" s="1">
        <v>83.3333333333333</v>
      </c>
      <c r="CS156" s="1">
        <v>86.324786324786302</v>
      </c>
      <c r="CT156" s="1">
        <v>87.053571428571402</v>
      </c>
      <c r="CU156" s="1">
        <v>83.5</v>
      </c>
      <c r="CV156" s="1">
        <v>84.117647058823493</v>
      </c>
      <c r="CW156" s="1">
        <v>75.396825396825406</v>
      </c>
      <c r="CX156" s="1">
        <v>59.836065573770398</v>
      </c>
      <c r="CY156" s="1">
        <v>68.852459016393396</v>
      </c>
      <c r="CZ156" s="1">
        <v>65.8333333333333</v>
      </c>
      <c r="DA156" s="1">
        <v>68.421052631578902</v>
      </c>
      <c r="DB156" s="1">
        <v>67.391304347826093</v>
      </c>
      <c r="DC156" s="1">
        <v>46.511627906976699</v>
      </c>
      <c r="DD156" s="1">
        <v>58.108108108108098</v>
      </c>
      <c r="DE156" s="1">
        <v>79.6875</v>
      </c>
      <c r="DF156" s="1">
        <v>78.125</v>
      </c>
      <c r="DG156" s="1">
        <v>72.2222222222222</v>
      </c>
      <c r="DH156" s="1">
        <v>81.448047162859197</v>
      </c>
      <c r="DI156" s="1">
        <v>93.615075009147404</v>
      </c>
      <c r="DJ156" s="1">
        <v>91.940722695899296</v>
      </c>
      <c r="DK156" s="1">
        <v>97.067535545023702</v>
      </c>
      <c r="DL156" s="1">
        <v>95.954045954045895</v>
      </c>
      <c r="DM156" s="1">
        <v>88.095238095238102</v>
      </c>
      <c r="DN156" s="1">
        <v>64.182939362795395</v>
      </c>
      <c r="DO156" s="1">
        <v>87.448770491803202</v>
      </c>
      <c r="DP156" s="1">
        <v>87.904858299595105</v>
      </c>
      <c r="DQ156" s="1">
        <v>94.745057232049902</v>
      </c>
      <c r="DR156" s="1">
        <v>89.390386869870994</v>
      </c>
      <c r="DS156" s="1">
        <v>68.573551263001406</v>
      </c>
      <c r="DT156" s="1">
        <v>69.469696969696898</v>
      </c>
      <c r="DU156" s="1">
        <v>24.658573596358099</v>
      </c>
      <c r="DV156" s="1">
        <v>0.93220338983050799</v>
      </c>
      <c r="DW156" s="1">
        <v>66.378039793662396</v>
      </c>
      <c r="DX156" s="1">
        <v>65.331137943651598</v>
      </c>
      <c r="DY156" s="1">
        <v>41.717417783191202</v>
      </c>
      <c r="DZ156" s="1">
        <v>80.124407582938304</v>
      </c>
      <c r="EA156" s="1">
        <v>73.776223776223702</v>
      </c>
      <c r="EB156" s="1">
        <v>68.946301925025296</v>
      </c>
      <c r="EC156" s="1">
        <v>81.346351490236302</v>
      </c>
      <c r="ED156" s="1">
        <v>85.092213114754102</v>
      </c>
      <c r="EE156" s="1">
        <v>88.613360323886596</v>
      </c>
      <c r="EF156" s="1">
        <v>95.369406867845996</v>
      </c>
      <c r="EG156" s="1">
        <v>96.424384525205099</v>
      </c>
      <c r="EH156" s="1">
        <v>89.970282317979198</v>
      </c>
      <c r="EI156" s="1">
        <v>96.590909090909093</v>
      </c>
      <c r="EJ156" s="1">
        <v>81.107738998482503</v>
      </c>
      <c r="EK156" s="1">
        <v>57.372881355932201</v>
      </c>
      <c r="EL156" s="1">
        <v>91.212232866617498</v>
      </c>
      <c r="EM156" s="1">
        <v>85.400658616904494</v>
      </c>
      <c r="EN156" s="1">
        <v>71.863580998781899</v>
      </c>
      <c r="EO156" s="1">
        <v>75.740521327014207</v>
      </c>
      <c r="EP156" s="1">
        <v>63.136863136863099</v>
      </c>
      <c r="EQ156" s="1">
        <v>63.931104356636197</v>
      </c>
      <c r="ER156" s="1">
        <v>63.514902363823197</v>
      </c>
      <c r="ES156" s="1">
        <v>78.278688524590095</v>
      </c>
      <c r="ET156" s="1">
        <v>72.267206477732699</v>
      </c>
      <c r="EU156" s="1">
        <v>85.431841831425601</v>
      </c>
      <c r="EV156" s="1">
        <v>78.956623681125393</v>
      </c>
      <c r="EW156" s="1">
        <v>47.696879643387803</v>
      </c>
      <c r="EX156" s="1">
        <v>38.939393939393902</v>
      </c>
      <c r="EY156" s="1">
        <v>40.819423368740502</v>
      </c>
      <c r="EZ156" s="1">
        <v>41.610169491525397</v>
      </c>
    </row>
    <row r="157" spans="1:156" ht="15">
      <c r="A157" s="11" t="s">
        <v>215</v>
      </c>
      <c r="B157" s="1" t="s">
        <v>692</v>
      </c>
      <c r="C157" s="11" t="s">
        <v>543</v>
      </c>
      <c r="D157" s="1">
        <v>63.462945649218298</v>
      </c>
      <c r="E157" s="1">
        <v>36.031448237726899</v>
      </c>
      <c r="F157" s="1">
        <v>0</v>
      </c>
      <c r="G157" s="1">
        <v>84.759358288770002</v>
      </c>
      <c r="H157" s="1">
        <v>91.8539325842696</v>
      </c>
      <c r="I157" s="1">
        <v>84.319526627218906</v>
      </c>
      <c r="J157" s="1">
        <v>87.908496732026094</v>
      </c>
      <c r="K157" s="1">
        <v>88.076923076923094</v>
      </c>
      <c r="L157" s="1">
        <v>81.854838709677395</v>
      </c>
      <c r="M157" s="1">
        <v>80.4166666666666</v>
      </c>
      <c r="N157" s="1">
        <v>79.918032786885206</v>
      </c>
      <c r="O157" s="1">
        <v>85.433070866141705</v>
      </c>
      <c r="P157" s="1">
        <v>82.710280373831694</v>
      </c>
      <c r="Q157" s="1">
        <v>70.744680851063805</v>
      </c>
      <c r="R157" s="1">
        <v>44.696969696969603</v>
      </c>
      <c r="S157" s="1">
        <v>65.8333333333333</v>
      </c>
      <c r="T157" s="1">
        <v>84.745762711864401</v>
      </c>
      <c r="U157" s="1">
        <v>39.5833333333333</v>
      </c>
      <c r="V157" s="1">
        <v>93.315508021390301</v>
      </c>
      <c r="W157" s="1">
        <v>65.449438202247094</v>
      </c>
      <c r="X157" s="1">
        <v>56.5088757396449</v>
      </c>
      <c r="Y157" s="1">
        <v>51.960784313725398</v>
      </c>
      <c r="Z157" s="1">
        <v>48.076923076923102</v>
      </c>
      <c r="AA157" s="1">
        <v>64.919354838709594</v>
      </c>
      <c r="AB157" s="1">
        <v>64.5833333333333</v>
      </c>
      <c r="AC157" s="1">
        <v>67.622950819672099</v>
      </c>
      <c r="AD157" s="1">
        <v>67.716535433070803</v>
      </c>
      <c r="AE157" s="1">
        <v>74.299065420560694</v>
      </c>
      <c r="AF157" s="1">
        <v>60.106382978723403</v>
      </c>
      <c r="AG157" s="1">
        <v>33.3333333333333</v>
      </c>
      <c r="AH157" s="1">
        <v>64.1666666666666</v>
      </c>
      <c r="AI157" s="1">
        <v>44.067796610169403</v>
      </c>
      <c r="AJ157" s="1">
        <v>16.6666666666666</v>
      </c>
      <c r="AK157" s="1">
        <v>21.122994652406401</v>
      </c>
      <c r="AL157" s="1">
        <v>23.876404494382001</v>
      </c>
      <c r="AM157" s="1">
        <v>44.378698224852101</v>
      </c>
      <c r="AN157" s="1">
        <v>37.581699346405202</v>
      </c>
      <c r="AO157" s="1">
        <v>39.615384615384599</v>
      </c>
      <c r="AP157" s="1">
        <v>42.338709677419303</v>
      </c>
      <c r="AQ157" s="1">
        <v>47.5</v>
      </c>
      <c r="AR157" s="1">
        <v>77.868852459016296</v>
      </c>
      <c r="AS157" s="1">
        <v>81.4960629921259</v>
      </c>
      <c r="AT157" s="1">
        <v>57.009345794392502</v>
      </c>
      <c r="AU157" s="1">
        <v>56.9148936170212</v>
      </c>
      <c r="AV157" s="1">
        <v>31.060606060606101</v>
      </c>
      <c r="AW157" s="1">
        <v>50</v>
      </c>
      <c r="AX157" s="1">
        <v>50</v>
      </c>
      <c r="AY157" s="1">
        <v>50</v>
      </c>
      <c r="AZ157" s="1">
        <v>16.844919786096199</v>
      </c>
      <c r="BA157" s="1">
        <v>26.685393258426899</v>
      </c>
      <c r="BB157" s="1">
        <v>39.349112426035497</v>
      </c>
      <c r="BC157" s="1">
        <v>40.196078431372499</v>
      </c>
      <c r="BD157" s="1">
        <v>38.846153846153797</v>
      </c>
      <c r="BE157" s="1">
        <v>40.725806451612897</v>
      </c>
      <c r="BF157" s="1">
        <v>30.4166666666666</v>
      </c>
      <c r="BG157" s="1">
        <v>59.426229508196698</v>
      </c>
      <c r="BH157" s="1">
        <v>64.173228346456597</v>
      </c>
      <c r="BI157" s="1">
        <v>69.626168224299093</v>
      </c>
      <c r="BJ157" s="1">
        <v>56.9148936170212</v>
      </c>
      <c r="BK157" s="1">
        <v>47.727272727272698</v>
      </c>
      <c r="BL157" s="1">
        <v>14.1666666666666</v>
      </c>
      <c r="BM157" s="1">
        <v>26.271186440677901</v>
      </c>
      <c r="BN157" s="1">
        <v>9.375</v>
      </c>
      <c r="BO157" s="1">
        <v>70.588235294117595</v>
      </c>
      <c r="BP157" s="1">
        <v>24.157303370786501</v>
      </c>
      <c r="BQ157" s="1">
        <v>26.331360946745502</v>
      </c>
      <c r="BR157" s="1">
        <v>28.1045751633986</v>
      </c>
      <c r="BS157" s="1">
        <v>26.923076923076898</v>
      </c>
      <c r="BT157" s="1">
        <v>27.419354838709602</v>
      </c>
      <c r="BU157" s="1">
        <v>27.0833333333333</v>
      </c>
      <c r="BV157" s="1">
        <v>28.278688524590098</v>
      </c>
      <c r="BW157" s="1">
        <v>29.9212598425196</v>
      </c>
      <c r="BX157" s="1">
        <v>34.5794392523364</v>
      </c>
      <c r="BY157" s="1">
        <v>33.510638297872298</v>
      </c>
      <c r="BZ157" s="1">
        <v>34.848484848484802</v>
      </c>
      <c r="CA157" s="1">
        <v>40</v>
      </c>
      <c r="CB157" s="1">
        <v>44.067796610169403</v>
      </c>
      <c r="CC157" s="1">
        <v>45.8333333333333</v>
      </c>
      <c r="CD157" s="1">
        <v>63.636363636363598</v>
      </c>
      <c r="CE157" s="1">
        <v>53.089887640449398</v>
      </c>
      <c r="CF157" s="1">
        <v>45.266272189349102</v>
      </c>
      <c r="CG157" s="1">
        <v>59.477124183006502</v>
      </c>
      <c r="CH157" s="1">
        <v>62.692307692307601</v>
      </c>
      <c r="CI157" s="1">
        <v>63.306451612903203</v>
      </c>
      <c r="CJ157" s="1">
        <v>63.3333333333333</v>
      </c>
      <c r="CK157" s="1">
        <v>67.213114754098299</v>
      </c>
      <c r="CL157" s="1">
        <v>40.5511811023622</v>
      </c>
      <c r="CM157" s="1">
        <v>36.448598130841098</v>
      </c>
      <c r="CN157" s="1">
        <v>45.212765957446798</v>
      </c>
      <c r="CO157" s="1">
        <v>51.515151515151501</v>
      </c>
      <c r="CP157" s="1">
        <v>20.8333333333333</v>
      </c>
      <c r="CQ157" s="1">
        <v>36.440677966101603</v>
      </c>
      <c r="CR157" s="1">
        <v>57.2916666666666</v>
      </c>
      <c r="CS157" s="1">
        <v>35.0267379679144</v>
      </c>
      <c r="CT157" s="1">
        <v>38.764044943820203</v>
      </c>
      <c r="CU157" s="1">
        <v>39.644970414201097</v>
      </c>
      <c r="CV157" s="1">
        <v>40.196078431372499</v>
      </c>
      <c r="CW157" s="1">
        <v>37.692307692307601</v>
      </c>
      <c r="CX157" s="1">
        <v>36.693548387096698</v>
      </c>
      <c r="CY157" s="1">
        <v>32.9166666666666</v>
      </c>
      <c r="CZ157" s="1">
        <v>36.475409836065502</v>
      </c>
      <c r="DA157" s="1">
        <v>38.188976377952699</v>
      </c>
      <c r="DB157" s="1">
        <v>38.785046728971899</v>
      </c>
      <c r="DC157" s="1">
        <v>40.957446808510603</v>
      </c>
      <c r="DD157" s="1">
        <v>15.151515151515101</v>
      </c>
      <c r="DE157" s="1">
        <v>30.8333333333333</v>
      </c>
      <c r="DF157" s="1">
        <v>36.440677966101603</v>
      </c>
      <c r="DG157" s="1">
        <v>34.375</v>
      </c>
      <c r="DH157" s="1">
        <v>93.680913780397901</v>
      </c>
      <c r="DI157" s="1">
        <v>91.712403951701404</v>
      </c>
      <c r="DJ157" s="1">
        <v>67.0117742590337</v>
      </c>
      <c r="DK157" s="1">
        <v>61.640995260663502</v>
      </c>
      <c r="DL157" s="1">
        <v>55.694305694305598</v>
      </c>
      <c r="DM157" s="1">
        <v>62.968591691995897</v>
      </c>
      <c r="DN157" s="1">
        <v>66.546762589928093</v>
      </c>
      <c r="DO157" s="1">
        <v>65.317622950819597</v>
      </c>
      <c r="DP157" s="1">
        <v>58.451417004048501</v>
      </c>
      <c r="DQ157" s="1">
        <v>68.002081165452594</v>
      </c>
      <c r="DR157" s="1">
        <v>90.328253223915496</v>
      </c>
      <c r="DS157" s="1">
        <v>83.283803863298601</v>
      </c>
      <c r="DT157" s="1">
        <v>70.378787878787804</v>
      </c>
      <c r="DU157" s="1">
        <v>68.361153262518897</v>
      </c>
      <c r="DV157" s="1">
        <v>89.067796610169395</v>
      </c>
      <c r="DW157" s="1">
        <v>73.710390567428107</v>
      </c>
      <c r="DX157" s="1">
        <v>72.136845956824004</v>
      </c>
      <c r="DY157" s="1">
        <v>96.3662200568412</v>
      </c>
      <c r="DZ157" s="1">
        <v>80.005924170616098</v>
      </c>
      <c r="EA157" s="1">
        <v>79.420579420579401</v>
      </c>
      <c r="EB157" s="1">
        <v>76.849037487335295</v>
      </c>
      <c r="EC157" s="1">
        <v>74.563206577595096</v>
      </c>
      <c r="ED157" s="1">
        <v>68.288934426229503</v>
      </c>
      <c r="EE157" s="1">
        <v>79.200404858299606</v>
      </c>
      <c r="EF157" s="1">
        <v>87.981269510926097</v>
      </c>
      <c r="EG157" s="1">
        <v>93.434935521688104</v>
      </c>
      <c r="EH157" s="1">
        <v>87.741456166418999</v>
      </c>
      <c r="EI157" s="1">
        <v>89.1666666666666</v>
      </c>
      <c r="EJ157" s="1">
        <v>97.040971168436997</v>
      </c>
      <c r="EK157" s="1">
        <v>98.0508474576271</v>
      </c>
      <c r="EL157" s="1">
        <v>96.223286661753804</v>
      </c>
      <c r="EM157" s="1">
        <v>96.523966337358203</v>
      </c>
      <c r="EN157" s="1">
        <v>78.177019894437606</v>
      </c>
      <c r="EO157" s="1">
        <v>81.042654028436004</v>
      </c>
      <c r="EP157" s="1">
        <v>71.678321678321595</v>
      </c>
      <c r="EQ157" s="1">
        <v>94.478216818642295</v>
      </c>
      <c r="ER157" s="1">
        <v>94.655704008222003</v>
      </c>
      <c r="ES157" s="1">
        <v>70.645491803278603</v>
      </c>
      <c r="ET157" s="1">
        <v>91.295546558704402</v>
      </c>
      <c r="EU157" s="1">
        <v>92.8199791883454</v>
      </c>
      <c r="EV157" s="1">
        <v>74.736225087924893</v>
      </c>
      <c r="EW157" s="1">
        <v>65.824665676077203</v>
      </c>
      <c r="EX157" s="1">
        <v>38.939393939393902</v>
      </c>
      <c r="EY157" s="1">
        <v>40.819423368740502</v>
      </c>
      <c r="EZ157" s="1">
        <v>41.610169491525397</v>
      </c>
    </row>
    <row r="158" spans="1:156" ht="15">
      <c r="A158" s="11" t="s">
        <v>216</v>
      </c>
      <c r="B158" s="1" t="s">
        <v>693</v>
      </c>
      <c r="C158" s="11" t="s">
        <v>535</v>
      </c>
      <c r="D158" s="1">
        <v>58.165005137679401</v>
      </c>
      <c r="E158" s="1">
        <v>60.904117952828102</v>
      </c>
      <c r="F158" s="1">
        <v>0</v>
      </c>
      <c r="G158" s="1">
        <v>65.1408450704225</v>
      </c>
      <c r="H158" s="1">
        <v>66.005291005290999</v>
      </c>
      <c r="I158" s="1">
        <v>66.717791411042896</v>
      </c>
      <c r="J158" s="1">
        <v>60.515873015872998</v>
      </c>
      <c r="K158" s="1">
        <v>60.650887573964503</v>
      </c>
      <c r="L158" s="1">
        <v>55</v>
      </c>
      <c r="M158" s="1">
        <v>54.044117647058798</v>
      </c>
      <c r="N158" s="1">
        <v>54.615384615384599</v>
      </c>
      <c r="O158" s="1">
        <v>37.218045112781901</v>
      </c>
      <c r="P158" s="1">
        <v>38.983050847457598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28.0516431924882</v>
      </c>
      <c r="W158" s="1">
        <v>71.164021164021094</v>
      </c>
      <c r="X158" s="1">
        <v>71.625766871165595</v>
      </c>
      <c r="Y158" s="1">
        <v>75.992063492063394</v>
      </c>
      <c r="Z158" s="1">
        <v>76.035502958579798</v>
      </c>
      <c r="AA158" s="1">
        <v>74.3333333333333</v>
      </c>
      <c r="AB158" s="1">
        <v>70.955882352941103</v>
      </c>
      <c r="AC158" s="1">
        <v>63.461538461538403</v>
      </c>
      <c r="AD158" s="1">
        <v>59.7744360902255</v>
      </c>
      <c r="AE158" s="1">
        <v>59.745762711864401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40.1408450704225</v>
      </c>
      <c r="AL158" s="1">
        <v>39.153439153439102</v>
      </c>
      <c r="AM158" s="1">
        <v>39.110429447852702</v>
      </c>
      <c r="AN158" s="1">
        <v>36.706349206349202</v>
      </c>
      <c r="AO158" s="1">
        <v>32.840236686390497</v>
      </c>
      <c r="AP158" s="1">
        <v>30</v>
      </c>
      <c r="AQ158" s="1">
        <v>27.573529411764699</v>
      </c>
      <c r="AR158" s="1">
        <v>26.1538461538461</v>
      </c>
      <c r="AS158" s="1">
        <v>26.691729323308198</v>
      </c>
      <c r="AT158" s="1">
        <v>27.966101694915199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25.234741784037499</v>
      </c>
      <c r="BA158" s="1">
        <v>30.5555555555555</v>
      </c>
      <c r="BB158" s="1">
        <v>36.963190184049097</v>
      </c>
      <c r="BC158" s="1">
        <v>37.896825396825299</v>
      </c>
      <c r="BD158" s="1">
        <v>51.183431952662701</v>
      </c>
      <c r="BE158" s="1">
        <v>58.3333333333333</v>
      </c>
      <c r="BF158" s="1">
        <v>49.270072992700698</v>
      </c>
      <c r="BG158" s="1">
        <v>51.153846153846096</v>
      </c>
      <c r="BH158" s="1">
        <v>34.962406015037502</v>
      </c>
      <c r="BI158" s="1">
        <v>13.9830508474576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62.206572769952999</v>
      </c>
      <c r="BP158" s="1">
        <v>79.232804232804199</v>
      </c>
      <c r="BQ158" s="1">
        <v>83.128834355828204</v>
      </c>
      <c r="BR158" s="1">
        <v>73.809523809523796</v>
      </c>
      <c r="BS158" s="1">
        <v>71.597633136094601</v>
      </c>
      <c r="BT158" s="1">
        <v>34</v>
      </c>
      <c r="BU158" s="1">
        <v>34.191176470588204</v>
      </c>
      <c r="BV158" s="1">
        <v>36.923076923076898</v>
      </c>
      <c r="BW158" s="1">
        <v>40.225563909774401</v>
      </c>
      <c r="BX158" s="1">
        <v>39.830508474576199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>
        <v>73.826291079812194</v>
      </c>
      <c r="CE158" s="1">
        <v>72.486772486772395</v>
      </c>
      <c r="CF158" s="1">
        <v>70.858895705521405</v>
      </c>
      <c r="CG158" s="1">
        <v>72.420634920634896</v>
      </c>
      <c r="CH158" s="1">
        <v>63.609467455621299</v>
      </c>
      <c r="CI158" s="1">
        <v>67.6666666666666</v>
      </c>
      <c r="CJ158" s="1">
        <v>57.720588235294102</v>
      </c>
      <c r="CK158" s="1">
        <v>58.076923076923102</v>
      </c>
      <c r="CL158" s="1">
        <v>41.353383458646597</v>
      </c>
      <c r="CM158" s="1">
        <v>41.5254237288135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94.953051643192396</v>
      </c>
      <c r="CT158" s="1">
        <v>94.841269841269806</v>
      </c>
      <c r="CU158" s="1">
        <v>97.546012269938601</v>
      </c>
      <c r="CV158" s="1">
        <v>97.619047619047606</v>
      </c>
      <c r="CW158" s="1">
        <v>96.153846153846104</v>
      </c>
      <c r="CX158" s="1">
        <v>87.3333333333333</v>
      </c>
      <c r="CY158" s="1">
        <v>87.132352941176407</v>
      </c>
      <c r="CZ158" s="1">
        <v>86.538461538461505</v>
      </c>
      <c r="DA158" s="1">
        <v>43.984962406015001</v>
      </c>
      <c r="DB158" s="1">
        <v>72.033898305084705</v>
      </c>
      <c r="DC158" s="1">
        <v>0</v>
      </c>
      <c r="DD158" s="1">
        <v>0</v>
      </c>
      <c r="DE158" s="1">
        <v>0</v>
      </c>
      <c r="DF158" s="1">
        <v>0</v>
      </c>
      <c r="DG158" s="1">
        <v>0</v>
      </c>
      <c r="DH158" s="1">
        <v>80.3426676492262</v>
      </c>
      <c r="DI158" s="1">
        <v>62.440541529454798</v>
      </c>
      <c r="DJ158" s="1">
        <v>57.145757206658502</v>
      </c>
      <c r="DK158" s="1">
        <v>28.524881516587602</v>
      </c>
      <c r="DL158" s="1">
        <v>17.232767232767198</v>
      </c>
      <c r="DM158" s="1">
        <v>21.732522796352502</v>
      </c>
      <c r="DN158" s="1">
        <v>16.803699897225101</v>
      </c>
      <c r="DO158" s="1">
        <v>13.6782786885245</v>
      </c>
      <c r="DP158" s="1">
        <v>9.1599190283400809</v>
      </c>
      <c r="DQ158" s="1">
        <v>7.7523413111342299</v>
      </c>
      <c r="DR158" s="1">
        <v>0</v>
      </c>
      <c r="DS158" s="1">
        <v>0</v>
      </c>
      <c r="DT158" s="1">
        <v>0</v>
      </c>
      <c r="DU158" s="1">
        <v>0</v>
      </c>
      <c r="DV158" s="1">
        <v>0</v>
      </c>
      <c r="DW158" s="1">
        <v>94.196757553426593</v>
      </c>
      <c r="DX158" s="1">
        <v>92.334431028174095</v>
      </c>
      <c r="DY158" s="1">
        <v>76.4717823792123</v>
      </c>
      <c r="DZ158" s="1">
        <v>92.150473933649195</v>
      </c>
      <c r="EA158" s="1">
        <v>93.4565434565434</v>
      </c>
      <c r="EB158" s="1">
        <v>93.059777102330301</v>
      </c>
      <c r="EC158" s="1">
        <v>96.762589928057494</v>
      </c>
      <c r="ED158" s="1">
        <v>99.436475409836007</v>
      </c>
      <c r="EE158" s="1">
        <v>65.334008097166006</v>
      </c>
      <c r="EF158" s="1">
        <v>72.684703433922905</v>
      </c>
      <c r="EG158" s="1">
        <v>0</v>
      </c>
      <c r="EH158" s="1">
        <v>0</v>
      </c>
      <c r="EI158" s="1">
        <v>0</v>
      </c>
      <c r="EJ158" s="1">
        <v>0</v>
      </c>
      <c r="EK158" s="1">
        <v>0</v>
      </c>
      <c r="EL158" s="1">
        <v>35.519528371407503</v>
      </c>
      <c r="EM158" s="1">
        <v>36.2056348335162</v>
      </c>
      <c r="EN158" s="1">
        <v>35.749086479902502</v>
      </c>
      <c r="EO158" s="1">
        <v>30.924170616113699</v>
      </c>
      <c r="EP158" s="1">
        <v>61.738261738261698</v>
      </c>
      <c r="EQ158" s="1">
        <v>21.681864235055698</v>
      </c>
      <c r="ER158" s="1">
        <v>62.281603288797498</v>
      </c>
      <c r="ES158" s="1">
        <v>68.084016393442596</v>
      </c>
      <c r="ET158" s="1">
        <v>33.350202429149803</v>
      </c>
      <c r="EU158" s="1">
        <v>28.876170655567101</v>
      </c>
      <c r="EV158" s="1">
        <v>0</v>
      </c>
      <c r="EW158" s="1">
        <v>0</v>
      </c>
      <c r="EX158" s="1">
        <v>0</v>
      </c>
      <c r="EY158" s="1">
        <v>0</v>
      </c>
      <c r="EZ158" s="1">
        <v>0</v>
      </c>
    </row>
    <row r="159" spans="1:156" ht="15">
      <c r="A159" s="11" t="s">
        <v>217</v>
      </c>
      <c r="B159" s="1" t="s">
        <v>694</v>
      </c>
      <c r="C159" s="11" t="s">
        <v>535</v>
      </c>
      <c r="D159" s="1">
        <v>36.126599450659803</v>
      </c>
      <c r="E159" s="1">
        <v>38.2891674646363</v>
      </c>
      <c r="F159" s="1">
        <v>0</v>
      </c>
      <c r="G159" s="1">
        <v>21.936758893280601</v>
      </c>
      <c r="H159" s="1">
        <v>22.7659574468085</v>
      </c>
      <c r="I159" s="1">
        <v>23.732718894009199</v>
      </c>
      <c r="J159" s="1">
        <v>21.751412429378501</v>
      </c>
      <c r="K159" s="1">
        <v>19.343065693430599</v>
      </c>
      <c r="L159" s="1">
        <v>15.354330708661401</v>
      </c>
      <c r="M159" s="1">
        <v>15.546218487394899</v>
      </c>
      <c r="N159" s="1">
        <v>16.5254237288135</v>
      </c>
      <c r="O159" s="1">
        <v>18.859649122806999</v>
      </c>
      <c r="P159" s="1">
        <v>18.224299065420499</v>
      </c>
      <c r="Q159" s="1">
        <v>12.2222222222222</v>
      </c>
      <c r="R159" s="1">
        <v>12.6506024096385</v>
      </c>
      <c r="S159" s="1">
        <v>31.410256410256402</v>
      </c>
      <c r="T159" s="1">
        <v>33.552631578947299</v>
      </c>
      <c r="U159" s="1">
        <v>39.830508474576199</v>
      </c>
      <c r="V159" s="1">
        <v>16.99604743083</v>
      </c>
      <c r="W159" s="1">
        <v>18.297872340425499</v>
      </c>
      <c r="X159" s="1">
        <v>18.202764976958498</v>
      </c>
      <c r="Y159" s="1">
        <v>15.254237288135499</v>
      </c>
      <c r="Z159" s="1">
        <v>13.1386861313868</v>
      </c>
      <c r="AA159" s="1">
        <v>12.5984251968503</v>
      </c>
      <c r="AB159" s="1">
        <v>10.0840336134453</v>
      </c>
      <c r="AC159" s="1">
        <v>12.2881355932203</v>
      </c>
      <c r="AD159" s="1">
        <v>14.9122807017543</v>
      </c>
      <c r="AE159" s="1">
        <v>16.355140186915801</v>
      </c>
      <c r="AF159" s="1">
        <v>16.1111111111111</v>
      </c>
      <c r="AG159" s="1">
        <v>19.277108433734899</v>
      </c>
      <c r="AH159" s="1">
        <v>32.692307692307601</v>
      </c>
      <c r="AI159" s="1">
        <v>38.815789473684198</v>
      </c>
      <c r="AJ159" s="1">
        <v>38.135593220338897</v>
      </c>
      <c r="AK159" s="1">
        <v>33.399209486166001</v>
      </c>
      <c r="AL159" s="1">
        <v>32.978723404255298</v>
      </c>
      <c r="AM159" s="1">
        <v>33.4101382488479</v>
      </c>
      <c r="AN159" s="1">
        <v>33.898305084745701</v>
      </c>
      <c r="AO159" s="1">
        <v>31.751824817518202</v>
      </c>
      <c r="AP159" s="1">
        <v>31.1023622047244</v>
      </c>
      <c r="AQ159" s="1">
        <v>29.831932773109202</v>
      </c>
      <c r="AR159" s="1">
        <v>32.203389830508399</v>
      </c>
      <c r="AS159" s="1">
        <v>30.7017543859649</v>
      </c>
      <c r="AT159" s="1">
        <v>30.3738317757009</v>
      </c>
      <c r="AU159" s="1">
        <v>34.4444444444444</v>
      </c>
      <c r="AV159" s="1">
        <v>42.168674698795101</v>
      </c>
      <c r="AW159" s="1">
        <v>50</v>
      </c>
      <c r="AX159" s="1">
        <v>50.657894736842103</v>
      </c>
      <c r="AY159" s="1">
        <v>48.305084745762699</v>
      </c>
      <c r="AZ159" s="1">
        <v>10.0790513833992</v>
      </c>
      <c r="BA159" s="1">
        <v>15.9574468085106</v>
      </c>
      <c r="BB159" s="1">
        <v>26.9585253456221</v>
      </c>
      <c r="BC159" s="1">
        <v>23.446327683615799</v>
      </c>
      <c r="BD159" s="1">
        <v>15.6934306569343</v>
      </c>
      <c r="BE159" s="1">
        <v>23.228346456692901</v>
      </c>
      <c r="BF159" s="1">
        <v>10.5042016806722</v>
      </c>
      <c r="BG159" s="1">
        <v>9.7457627118644101</v>
      </c>
      <c r="BH159" s="1">
        <v>18.859649122806999</v>
      </c>
      <c r="BI159" s="1">
        <v>25.700934579439199</v>
      </c>
      <c r="BJ159" s="1">
        <v>15</v>
      </c>
      <c r="BK159" s="1">
        <v>41.566265060240902</v>
      </c>
      <c r="BL159" s="1">
        <v>5.7692307692307603</v>
      </c>
      <c r="BM159" s="1">
        <v>13.8157894736842</v>
      </c>
      <c r="BN159" s="1">
        <v>22.881355932203299</v>
      </c>
      <c r="BO159" s="1">
        <v>20.7509881422924</v>
      </c>
      <c r="BP159" s="1">
        <v>25.531914893617</v>
      </c>
      <c r="BQ159" s="1">
        <v>27.1889400921659</v>
      </c>
      <c r="BR159" s="1">
        <v>25.1412429378531</v>
      </c>
      <c r="BS159" s="1">
        <v>24.817518248175102</v>
      </c>
      <c r="BT159" s="1">
        <v>26.3779527559055</v>
      </c>
      <c r="BU159" s="1">
        <v>26.890756302521002</v>
      </c>
      <c r="BV159" s="1">
        <v>29.2372881355932</v>
      </c>
      <c r="BW159" s="1">
        <v>32.894736842105203</v>
      </c>
      <c r="BX159" s="1">
        <v>36.9158878504672</v>
      </c>
      <c r="BY159" s="1">
        <v>35.5555555555555</v>
      </c>
      <c r="BZ159" s="1">
        <v>37.349397590361399</v>
      </c>
      <c r="CA159" s="1">
        <v>42.948717948717899</v>
      </c>
      <c r="CB159" s="1">
        <v>43.421052631578902</v>
      </c>
      <c r="CC159" s="1">
        <v>46.610169491525397</v>
      </c>
      <c r="CD159" s="1">
        <v>65.019762845849797</v>
      </c>
      <c r="CE159" s="1">
        <v>65.744680851063805</v>
      </c>
      <c r="CF159" s="1">
        <v>64.055299539170505</v>
      </c>
      <c r="CG159" s="1">
        <v>63.559322033898297</v>
      </c>
      <c r="CH159" s="1">
        <v>69.708029197080194</v>
      </c>
      <c r="CI159" s="1">
        <v>53.543307086614099</v>
      </c>
      <c r="CJ159" s="1">
        <v>53.781512605042003</v>
      </c>
      <c r="CK159" s="1">
        <v>59.322033898305101</v>
      </c>
      <c r="CL159" s="1">
        <v>57.894736842105203</v>
      </c>
      <c r="CM159" s="1">
        <v>44.392523364485903</v>
      </c>
      <c r="CN159" s="1">
        <v>55.5555555555555</v>
      </c>
      <c r="CO159" s="1">
        <v>57.2289156626506</v>
      </c>
      <c r="CP159" s="1">
        <v>34.615384615384599</v>
      </c>
      <c r="CQ159" s="1">
        <v>19.736842105263101</v>
      </c>
      <c r="CR159" s="1">
        <v>22.881355932203299</v>
      </c>
      <c r="CS159" s="1">
        <v>4.7430830039525604</v>
      </c>
      <c r="CT159" s="1">
        <v>5.31914893617021</v>
      </c>
      <c r="CU159" s="1">
        <v>5.0691244239631299</v>
      </c>
      <c r="CV159" s="1">
        <v>38.700564971751398</v>
      </c>
      <c r="CW159" s="1">
        <v>8.0291970802919703</v>
      </c>
      <c r="CX159" s="1">
        <v>8.2677165354330704</v>
      </c>
      <c r="CY159" s="1">
        <v>7.5630252100840298</v>
      </c>
      <c r="CZ159" s="1">
        <v>8.8983050847457594</v>
      </c>
      <c r="DA159" s="1">
        <v>10.5263157894736</v>
      </c>
      <c r="DB159" s="1">
        <v>9.3457943925233593</v>
      </c>
      <c r="DC159" s="1">
        <v>13.3333333333333</v>
      </c>
      <c r="DD159" s="1">
        <v>20.481927710843301</v>
      </c>
      <c r="DE159" s="1">
        <v>32.051282051282101</v>
      </c>
      <c r="DF159" s="1">
        <v>35.5263157894736</v>
      </c>
      <c r="DG159" s="1">
        <v>35.593220338983102</v>
      </c>
      <c r="DH159" s="1">
        <v>82.995578481945401</v>
      </c>
      <c r="DI159" s="1">
        <v>85.931211123307705</v>
      </c>
      <c r="DJ159" s="1">
        <v>72.330491270807897</v>
      </c>
      <c r="DK159" s="1">
        <v>78.761848341232195</v>
      </c>
      <c r="DL159" s="1">
        <v>40.609390609390601</v>
      </c>
      <c r="DM159" s="1">
        <v>16.362715298885501</v>
      </c>
      <c r="DN159" s="1">
        <v>17.112024665981501</v>
      </c>
      <c r="DO159" s="1">
        <v>13.5758196721311</v>
      </c>
      <c r="DP159" s="1">
        <v>10.374493927125499</v>
      </c>
      <c r="DQ159" s="1">
        <v>10.7700312174817</v>
      </c>
      <c r="DR159" s="1">
        <v>32.063305978898001</v>
      </c>
      <c r="DS159" s="1">
        <v>25.037147102525999</v>
      </c>
      <c r="DT159" s="1">
        <v>31.439393939393899</v>
      </c>
      <c r="DU159" s="1">
        <v>31.487101669195699</v>
      </c>
      <c r="DV159" s="1">
        <v>42.966101694915203</v>
      </c>
      <c r="DW159" s="1">
        <v>35.759027266027999</v>
      </c>
      <c r="DX159" s="1">
        <v>37.522868642517302</v>
      </c>
      <c r="DY159" s="1">
        <v>32.866423061307302</v>
      </c>
      <c r="DZ159" s="1">
        <v>30.539099526066298</v>
      </c>
      <c r="EA159" s="1">
        <v>33.716283716283698</v>
      </c>
      <c r="EB159" s="1">
        <v>31.1550151975683</v>
      </c>
      <c r="EC159" s="1">
        <v>36.6392600205549</v>
      </c>
      <c r="ED159" s="1">
        <v>36.116803278688501</v>
      </c>
      <c r="EE159" s="1">
        <v>66.447368421052602</v>
      </c>
      <c r="EF159" s="1">
        <v>26.4828303850156</v>
      </c>
      <c r="EG159" s="1">
        <v>18.347010550996401</v>
      </c>
      <c r="EH159" s="1">
        <v>35.735512630014803</v>
      </c>
      <c r="EI159" s="1">
        <v>15.0757575757575</v>
      </c>
      <c r="EJ159" s="1">
        <v>11.305007587253399</v>
      </c>
      <c r="EK159" s="1">
        <v>8.3898305084745708</v>
      </c>
      <c r="EL159" s="1">
        <v>35.519528371407503</v>
      </c>
      <c r="EM159" s="1">
        <v>36.2056348335162</v>
      </c>
      <c r="EN159" s="1">
        <v>35.749086479902502</v>
      </c>
      <c r="EO159" s="1">
        <v>30.924170616113699</v>
      </c>
      <c r="EP159" s="1">
        <v>22.0779220779221</v>
      </c>
      <c r="EQ159" s="1">
        <v>51.0131712259371</v>
      </c>
      <c r="ER159" s="1">
        <v>50.770811921891003</v>
      </c>
      <c r="ES159" s="1">
        <v>25.819672131147499</v>
      </c>
      <c r="ET159" s="1">
        <v>33.350202429149803</v>
      </c>
      <c r="EU159" s="1">
        <v>63.995837669094598</v>
      </c>
      <c r="EV159" s="1">
        <v>9.3200468933177003</v>
      </c>
      <c r="EW159" s="1">
        <v>18.4992570579494</v>
      </c>
      <c r="EX159" s="1">
        <v>38.939393939393902</v>
      </c>
      <c r="EY159" s="1">
        <v>40.819423368740502</v>
      </c>
      <c r="EZ159" s="1">
        <v>41.610169491525397</v>
      </c>
    </row>
    <row r="160" spans="1:156" ht="15">
      <c r="A160" s="11" t="s">
        <v>218</v>
      </c>
      <c r="B160" s="1" t="s">
        <v>695</v>
      </c>
      <c r="C160" s="11" t="s">
        <v>528</v>
      </c>
      <c r="D160" s="1">
        <v>33.456839181452203</v>
      </c>
      <c r="E160" s="1">
        <v>41.728699703740403</v>
      </c>
      <c r="F160" s="1">
        <v>0</v>
      </c>
      <c r="G160" s="1">
        <v>36.153846153846096</v>
      </c>
      <c r="H160" s="1">
        <v>36.290322580645103</v>
      </c>
      <c r="I160" s="1">
        <v>34.259259259259203</v>
      </c>
      <c r="J160" s="1">
        <v>22.619047619047599</v>
      </c>
      <c r="K160" s="1">
        <v>22.413793103448199</v>
      </c>
      <c r="L160" s="1">
        <v>18.965517241379299</v>
      </c>
      <c r="M160" s="1">
        <v>12.5</v>
      </c>
      <c r="N160" s="1">
        <v>21.1538461538461</v>
      </c>
      <c r="O160" s="1">
        <v>17.307692307692299</v>
      </c>
      <c r="P160" s="1">
        <v>19.565217391304301</v>
      </c>
      <c r="Q160" s="1">
        <v>18.421052631578899</v>
      </c>
      <c r="R160" s="1">
        <v>0</v>
      </c>
      <c r="S160" s="1">
        <v>0</v>
      </c>
      <c r="T160" s="1">
        <v>0</v>
      </c>
      <c r="U160" s="1">
        <v>0</v>
      </c>
      <c r="V160" s="1">
        <v>54.615384615384599</v>
      </c>
      <c r="W160" s="1">
        <v>58.064516129032199</v>
      </c>
      <c r="X160" s="1">
        <v>58.3333333333333</v>
      </c>
      <c r="Y160" s="1">
        <v>14.285714285714199</v>
      </c>
      <c r="Z160" s="1">
        <v>10.344827586206801</v>
      </c>
      <c r="AA160" s="1">
        <v>13.793103448275801</v>
      </c>
      <c r="AB160" s="1">
        <v>10.714285714285699</v>
      </c>
      <c r="AC160" s="1">
        <v>13.4615384615384</v>
      </c>
      <c r="AD160" s="1">
        <v>11.538461538461499</v>
      </c>
      <c r="AE160" s="1">
        <v>8.6956521739130395</v>
      </c>
      <c r="AF160" s="1">
        <v>7.8947368421052602</v>
      </c>
      <c r="AG160" s="1">
        <v>0</v>
      </c>
      <c r="AH160" s="1">
        <v>0</v>
      </c>
      <c r="AI160" s="1">
        <v>0</v>
      </c>
      <c r="AJ160" s="1">
        <v>0</v>
      </c>
      <c r="AK160" s="1">
        <v>21.538461538461501</v>
      </c>
      <c r="AL160" s="1">
        <v>20.161290322580601</v>
      </c>
      <c r="AM160" s="1">
        <v>21.296296296296202</v>
      </c>
      <c r="AN160" s="1">
        <v>19.047619047619001</v>
      </c>
      <c r="AO160" s="1">
        <v>13.793103448275801</v>
      </c>
      <c r="AP160" s="1">
        <v>15.517241379310301</v>
      </c>
      <c r="AQ160" s="1">
        <v>12.5</v>
      </c>
      <c r="AR160" s="1">
        <v>13.4615384615384</v>
      </c>
      <c r="AS160" s="1">
        <v>13.4615384615384</v>
      </c>
      <c r="AT160" s="1">
        <v>13.043478260869501</v>
      </c>
      <c r="AU160" s="1">
        <v>15.789473684210501</v>
      </c>
      <c r="AV160" s="1">
        <v>0</v>
      </c>
      <c r="AW160" s="1">
        <v>0</v>
      </c>
      <c r="AX160" s="1">
        <v>0</v>
      </c>
      <c r="AY160" s="1">
        <v>0</v>
      </c>
      <c r="AZ160" s="1">
        <v>28.4615384615384</v>
      </c>
      <c r="BA160" s="1">
        <v>21.7741935483871</v>
      </c>
      <c r="BB160" s="1">
        <v>39.814814814814802</v>
      </c>
      <c r="BC160" s="1">
        <v>17.857142857142801</v>
      </c>
      <c r="BD160" s="1">
        <v>1.72413793103448</v>
      </c>
      <c r="BE160" s="1">
        <v>5.1724137931034404</v>
      </c>
      <c r="BF160" s="1">
        <v>1.78571428571428</v>
      </c>
      <c r="BG160" s="1">
        <v>5.7692307692307603</v>
      </c>
      <c r="BH160" s="1">
        <v>25</v>
      </c>
      <c r="BI160" s="1">
        <v>19.565217391304301</v>
      </c>
      <c r="BJ160" s="1">
        <v>7.8947368421052602</v>
      </c>
      <c r="BK160" s="1">
        <v>0</v>
      </c>
      <c r="BL160" s="1">
        <v>0</v>
      </c>
      <c r="BM160" s="1">
        <v>0</v>
      </c>
      <c r="BN160" s="1">
        <v>0</v>
      </c>
      <c r="BO160" s="1">
        <v>81.538461538461505</v>
      </c>
      <c r="BP160" s="1">
        <v>81.451612903225794</v>
      </c>
      <c r="BQ160" s="1">
        <v>82.407407407407405</v>
      </c>
      <c r="BR160" s="1">
        <v>13.0952380952381</v>
      </c>
      <c r="BS160" s="1">
        <v>13.793103448275801</v>
      </c>
      <c r="BT160" s="1">
        <v>20.689655172413701</v>
      </c>
      <c r="BU160" s="1">
        <v>21.428571428571399</v>
      </c>
      <c r="BV160" s="1">
        <v>25</v>
      </c>
      <c r="BW160" s="1">
        <v>32.692307692307601</v>
      </c>
      <c r="BX160" s="1">
        <v>30.434782608695599</v>
      </c>
      <c r="BY160" s="1">
        <v>31.578947368421101</v>
      </c>
      <c r="BZ160" s="1">
        <v>0</v>
      </c>
      <c r="CA160" s="1">
        <v>0</v>
      </c>
      <c r="CB160" s="1">
        <v>0</v>
      </c>
      <c r="CC160" s="1">
        <v>0</v>
      </c>
      <c r="CD160" s="1">
        <v>70</v>
      </c>
      <c r="CE160" s="1">
        <v>66.129032258064498</v>
      </c>
      <c r="CF160" s="1">
        <v>66.6666666666666</v>
      </c>
      <c r="CG160" s="1">
        <v>59.523809523809497</v>
      </c>
      <c r="CH160" s="1">
        <v>58.620689655172399</v>
      </c>
      <c r="CI160" s="1">
        <v>74.137931034482705</v>
      </c>
      <c r="CJ160" s="1">
        <v>71.428571428571402</v>
      </c>
      <c r="CK160" s="1">
        <v>73.076923076923094</v>
      </c>
      <c r="CL160" s="1">
        <v>76.923076923076906</v>
      </c>
      <c r="CM160" s="1">
        <v>54.347826086956502</v>
      </c>
      <c r="CN160" s="1">
        <v>44.736842105263101</v>
      </c>
      <c r="CO160" s="1">
        <v>0</v>
      </c>
      <c r="CP160" s="1">
        <v>0</v>
      </c>
      <c r="CQ160" s="1">
        <v>0</v>
      </c>
      <c r="CR160" s="1">
        <v>0</v>
      </c>
      <c r="CS160" s="1">
        <v>79.230769230769198</v>
      </c>
      <c r="CT160" s="1">
        <v>82.258064516128997</v>
      </c>
      <c r="CU160" s="1">
        <v>82.407407407407405</v>
      </c>
      <c r="CV160" s="1">
        <v>77.380952380952294</v>
      </c>
      <c r="CW160" s="1">
        <v>72.413793103448199</v>
      </c>
      <c r="CX160" s="1">
        <v>53.448275862068897</v>
      </c>
      <c r="CY160" s="1">
        <v>55.357142857142797</v>
      </c>
      <c r="CZ160" s="1">
        <v>63.461538461538403</v>
      </c>
      <c r="DA160" s="1">
        <v>65.384615384615302</v>
      </c>
      <c r="DB160" s="1">
        <v>47.826086956521699</v>
      </c>
      <c r="DC160" s="1">
        <v>42.105263157894697</v>
      </c>
      <c r="DD160" s="1">
        <v>0</v>
      </c>
      <c r="DE160" s="1">
        <v>0</v>
      </c>
      <c r="DF160" s="1">
        <v>0</v>
      </c>
      <c r="DG160" s="1">
        <v>0</v>
      </c>
      <c r="DH160" s="1">
        <v>44.749447310243099</v>
      </c>
      <c r="DI160" s="1">
        <v>30.8269301134284</v>
      </c>
      <c r="DJ160" s="1">
        <v>38.4693463256191</v>
      </c>
      <c r="DK160" s="1">
        <v>26.451421800947799</v>
      </c>
      <c r="DL160" s="1">
        <v>13.4365634365634</v>
      </c>
      <c r="DM160" s="1">
        <v>14.2350557244174</v>
      </c>
      <c r="DN160" s="1">
        <v>10.5344295991778</v>
      </c>
      <c r="DO160" s="1">
        <v>9.375</v>
      </c>
      <c r="DP160" s="1">
        <v>16.143724696356202</v>
      </c>
      <c r="DQ160" s="1">
        <v>36.160249739854301</v>
      </c>
      <c r="DR160" s="1">
        <v>17.760844079718598</v>
      </c>
      <c r="DS160" s="1">
        <v>0</v>
      </c>
      <c r="DT160" s="1">
        <v>0</v>
      </c>
      <c r="DU160" s="1">
        <v>0</v>
      </c>
      <c r="DV160" s="1">
        <v>0</v>
      </c>
      <c r="DW160" s="1">
        <v>34.579955784819397</v>
      </c>
      <c r="DX160" s="1">
        <v>44.072447859495099</v>
      </c>
      <c r="DY160" s="1">
        <v>43.382054405196897</v>
      </c>
      <c r="DZ160" s="1">
        <v>41.558056872037902</v>
      </c>
      <c r="EA160" s="1">
        <v>49.900099900099903</v>
      </c>
      <c r="EB160" s="1">
        <v>42.502532928064802</v>
      </c>
      <c r="EC160" s="1">
        <v>40.236382322713197</v>
      </c>
      <c r="ED160" s="1">
        <v>21.6700819672131</v>
      </c>
      <c r="EE160" s="1">
        <v>61.5890688259109</v>
      </c>
      <c r="EF160" s="1">
        <v>21.592091571279902</v>
      </c>
      <c r="EG160" s="1">
        <v>13.4232121922626</v>
      </c>
      <c r="EH160" s="1">
        <v>0</v>
      </c>
      <c r="EI160" s="1">
        <v>0</v>
      </c>
      <c r="EJ160" s="1">
        <v>0</v>
      </c>
      <c r="EK160" s="1">
        <v>0</v>
      </c>
      <c r="EL160" s="1">
        <v>35.519528371407503</v>
      </c>
      <c r="EM160" s="1">
        <v>36.2056348335162</v>
      </c>
      <c r="EN160" s="1">
        <v>35.749086479902502</v>
      </c>
      <c r="EO160" s="1">
        <v>30.924170616113699</v>
      </c>
      <c r="EP160" s="1">
        <v>22.0779220779221</v>
      </c>
      <c r="EQ160" s="1">
        <v>21.681864235055698</v>
      </c>
      <c r="ER160" s="1">
        <v>21.891058581706101</v>
      </c>
      <c r="ES160" s="1">
        <v>25.819672131147499</v>
      </c>
      <c r="ET160" s="1">
        <v>33.350202429149803</v>
      </c>
      <c r="EU160" s="1">
        <v>28.876170655567101</v>
      </c>
      <c r="EV160" s="1">
        <v>38.628370457209797</v>
      </c>
      <c r="EW160" s="1">
        <v>0</v>
      </c>
      <c r="EX160" s="1">
        <v>0</v>
      </c>
      <c r="EY160" s="1">
        <v>0</v>
      </c>
      <c r="EZ160" s="1">
        <v>0</v>
      </c>
    </row>
    <row r="161" spans="1:156" ht="15">
      <c r="A161" s="11" t="s">
        <v>219</v>
      </c>
      <c r="B161" s="1" t="s">
        <v>696</v>
      </c>
      <c r="C161" s="11" t="s">
        <v>528</v>
      </c>
      <c r="D161" s="1">
        <v>71.560705810991294</v>
      </c>
      <c r="E161" s="1">
        <v>67.731966231129604</v>
      </c>
      <c r="F161" s="1">
        <v>0</v>
      </c>
      <c r="G161" s="1">
        <v>74.791086350974894</v>
      </c>
      <c r="H161" s="1">
        <v>85</v>
      </c>
      <c r="I161" s="1">
        <v>88.078291814946596</v>
      </c>
      <c r="J161" s="1">
        <v>71.224489795918302</v>
      </c>
      <c r="K161" s="1">
        <v>62.1287128712871</v>
      </c>
      <c r="L161" s="1">
        <v>50</v>
      </c>
      <c r="M161" s="1">
        <v>43.3333333333333</v>
      </c>
      <c r="N161" s="1">
        <v>37.564766839378201</v>
      </c>
      <c r="O161" s="1">
        <v>14.248704663212401</v>
      </c>
      <c r="P161" s="1">
        <v>15.6050955414012</v>
      </c>
      <c r="Q161" s="1">
        <v>14.0287769784172</v>
      </c>
      <c r="R161" s="1">
        <v>17.7685950413223</v>
      </c>
      <c r="S161" s="1">
        <v>0</v>
      </c>
      <c r="T161" s="1">
        <v>0</v>
      </c>
      <c r="U161" s="1">
        <v>0</v>
      </c>
      <c r="V161" s="1">
        <v>51.671309192200503</v>
      </c>
      <c r="W161" s="1">
        <v>45.322580645161203</v>
      </c>
      <c r="X161" s="1">
        <v>46.797153024910997</v>
      </c>
      <c r="Y161" s="1">
        <v>54.4897959183673</v>
      </c>
      <c r="Z161" s="1">
        <v>49.7524752475247</v>
      </c>
      <c r="AA161" s="1">
        <v>53.015075376884397</v>
      </c>
      <c r="AB161" s="1">
        <v>53.076923076923102</v>
      </c>
      <c r="AC161" s="1">
        <v>48.445595854922203</v>
      </c>
      <c r="AD161" s="1">
        <v>42.487046632124297</v>
      </c>
      <c r="AE161" s="1">
        <v>23.248407643312099</v>
      </c>
      <c r="AF161" s="1">
        <v>19.424460431654602</v>
      </c>
      <c r="AG161" s="1">
        <v>14.049586776859501</v>
      </c>
      <c r="AH161" s="1">
        <v>0</v>
      </c>
      <c r="AI161" s="1">
        <v>0</v>
      </c>
      <c r="AJ161" s="1">
        <v>0</v>
      </c>
      <c r="AK161" s="1">
        <v>94.846796657381603</v>
      </c>
      <c r="AL161" s="1">
        <v>94.193548387096698</v>
      </c>
      <c r="AM161" s="1">
        <v>94.128113879003493</v>
      </c>
      <c r="AN161" s="1">
        <v>93.469387755102005</v>
      </c>
      <c r="AO161" s="1">
        <v>92.821782178217802</v>
      </c>
      <c r="AP161" s="1">
        <v>93.467336683417102</v>
      </c>
      <c r="AQ161" s="1">
        <v>92.820512820512803</v>
      </c>
      <c r="AR161" s="1">
        <v>93.264248704663203</v>
      </c>
      <c r="AS161" s="1">
        <v>93.264248704663203</v>
      </c>
      <c r="AT161" s="1">
        <v>75.796178343949094</v>
      </c>
      <c r="AU161" s="1">
        <v>80.935251798561097</v>
      </c>
      <c r="AV161" s="1">
        <v>85.950413223140501</v>
      </c>
      <c r="AW161" s="1">
        <v>0</v>
      </c>
      <c r="AX161" s="1">
        <v>0</v>
      </c>
      <c r="AY161" s="1">
        <v>0</v>
      </c>
      <c r="AZ161" s="1">
        <v>77.576601671309206</v>
      </c>
      <c r="BA161" s="1">
        <v>61.129032258064498</v>
      </c>
      <c r="BB161" s="1">
        <v>62.099644128113802</v>
      </c>
      <c r="BC161" s="1">
        <v>76.938775510204096</v>
      </c>
      <c r="BD161" s="1">
        <v>62.6237623762376</v>
      </c>
      <c r="BE161" s="1">
        <v>74.623115577889394</v>
      </c>
      <c r="BF161" s="1">
        <v>47.435897435897402</v>
      </c>
      <c r="BG161" s="1">
        <v>74.352331606217604</v>
      </c>
      <c r="BH161" s="1">
        <v>60.3626943005181</v>
      </c>
      <c r="BI161" s="1">
        <v>69.745222929936304</v>
      </c>
      <c r="BJ161" s="1">
        <v>63.6690647482014</v>
      </c>
      <c r="BK161" s="1">
        <v>83.057851239669404</v>
      </c>
      <c r="BL161" s="1">
        <v>0</v>
      </c>
      <c r="BM161" s="1">
        <v>0</v>
      </c>
      <c r="BN161" s="1">
        <v>0</v>
      </c>
      <c r="BO161" s="1">
        <v>58.495821727019496</v>
      </c>
      <c r="BP161" s="1">
        <v>58.5483870967741</v>
      </c>
      <c r="BQ161" s="1">
        <v>43.2384341637011</v>
      </c>
      <c r="BR161" s="1">
        <v>42.653061224489697</v>
      </c>
      <c r="BS161" s="1">
        <v>46.534653465346501</v>
      </c>
      <c r="BT161" s="1">
        <v>22.110552763819101</v>
      </c>
      <c r="BU161" s="1">
        <v>24.615384615384599</v>
      </c>
      <c r="BV161" s="1">
        <v>62.435233160621699</v>
      </c>
      <c r="BW161" s="1">
        <v>69.430051813471493</v>
      </c>
      <c r="BX161" s="1">
        <v>67.197452229299302</v>
      </c>
      <c r="BY161" s="1">
        <v>67.266187050359704</v>
      </c>
      <c r="BZ161" s="1">
        <v>33.471074380165199</v>
      </c>
      <c r="CA161" s="1">
        <v>0</v>
      </c>
      <c r="CB161" s="1">
        <v>0</v>
      </c>
      <c r="CC161" s="1">
        <v>0</v>
      </c>
      <c r="CD161" s="1">
        <v>89.693593314763206</v>
      </c>
      <c r="CE161" s="1">
        <v>90.967741935483801</v>
      </c>
      <c r="CF161" s="1">
        <v>90.569395017793596</v>
      </c>
      <c r="CG161" s="1">
        <v>88.775510204081598</v>
      </c>
      <c r="CH161" s="1">
        <v>77.970297029702905</v>
      </c>
      <c r="CI161" s="1">
        <v>84.170854271356703</v>
      </c>
      <c r="CJ161" s="1">
        <v>84.871794871794805</v>
      </c>
      <c r="CK161" s="1">
        <v>87.564766839378194</v>
      </c>
      <c r="CL161" s="1">
        <v>86.269430051813401</v>
      </c>
      <c r="CM161" s="1">
        <v>73.248407643312106</v>
      </c>
      <c r="CN161" s="1">
        <v>83.093525179856101</v>
      </c>
      <c r="CO161" s="1">
        <v>94.214876033057806</v>
      </c>
      <c r="CP161" s="1">
        <v>0</v>
      </c>
      <c r="CQ161" s="1">
        <v>0</v>
      </c>
      <c r="CR161" s="1">
        <v>0</v>
      </c>
      <c r="CS161" s="1">
        <v>50.696378830083503</v>
      </c>
      <c r="CT161" s="1">
        <v>22.903225806451601</v>
      </c>
      <c r="CU161" s="1">
        <v>23.843416370106699</v>
      </c>
      <c r="CV161" s="1">
        <v>23.469387755102002</v>
      </c>
      <c r="CW161" s="1">
        <v>24.257425742574199</v>
      </c>
      <c r="CX161" s="1">
        <v>25.125628140703501</v>
      </c>
      <c r="CY161" s="1">
        <v>25.6410256410256</v>
      </c>
      <c r="CZ161" s="1">
        <v>28.2383419689119</v>
      </c>
      <c r="DA161" s="1">
        <v>32.383419689119101</v>
      </c>
      <c r="DB161" s="1">
        <v>29.936305732484101</v>
      </c>
      <c r="DC161" s="1">
        <v>31.294964028776899</v>
      </c>
      <c r="DD161" s="1">
        <v>45.454545454545404</v>
      </c>
      <c r="DE161" s="1">
        <v>0</v>
      </c>
      <c r="DF161" s="1">
        <v>0</v>
      </c>
      <c r="DG161" s="1">
        <v>0</v>
      </c>
      <c r="DH161" s="1">
        <v>68.183492999263095</v>
      </c>
      <c r="DI161" s="1">
        <v>67.270398829125497</v>
      </c>
      <c r="DJ161" s="1">
        <v>79.801055623223704</v>
      </c>
      <c r="DK161" s="1">
        <v>94.994075829383803</v>
      </c>
      <c r="DL161" s="1">
        <v>91.358641358641293</v>
      </c>
      <c r="DM161" s="1">
        <v>68.439716312056703</v>
      </c>
      <c r="DN161" s="1">
        <v>56.9886947584789</v>
      </c>
      <c r="DO161" s="1">
        <v>57.325819672131097</v>
      </c>
      <c r="DP161" s="1">
        <v>55.921052631578902</v>
      </c>
      <c r="DQ161" s="1">
        <v>20.447450572320498</v>
      </c>
      <c r="DR161" s="1">
        <v>77.901524032825293</v>
      </c>
      <c r="DS161" s="1">
        <v>77.043090638930096</v>
      </c>
      <c r="DT161" s="1">
        <v>0</v>
      </c>
      <c r="DU161" s="1">
        <v>0</v>
      </c>
      <c r="DV161" s="1">
        <v>0</v>
      </c>
      <c r="DW161" s="1">
        <v>52.008106116433297</v>
      </c>
      <c r="DX161" s="1">
        <v>56.586169045005398</v>
      </c>
      <c r="DY161" s="1">
        <v>46.345919610231398</v>
      </c>
      <c r="DZ161" s="1">
        <v>52.991706161137401</v>
      </c>
      <c r="EA161" s="1">
        <v>45.404595404595398</v>
      </c>
      <c r="EB161" s="1">
        <v>44.731509625126598</v>
      </c>
      <c r="EC161" s="1">
        <v>55.858170606371999</v>
      </c>
      <c r="ED161" s="1">
        <v>12.141393442622901</v>
      </c>
      <c r="EE161" s="1">
        <v>25.556680161943301</v>
      </c>
      <c r="EF161" s="1">
        <v>38.4495317377731</v>
      </c>
      <c r="EG161" s="1">
        <v>39.917936694021101</v>
      </c>
      <c r="EH161" s="1">
        <v>43.016344725111402</v>
      </c>
      <c r="EI161" s="1">
        <v>0</v>
      </c>
      <c r="EJ161" s="1">
        <v>0</v>
      </c>
      <c r="EK161" s="1">
        <v>0</v>
      </c>
      <c r="EL161" s="1">
        <v>91.212232866617498</v>
      </c>
      <c r="EM161" s="1">
        <v>92.151481888035093</v>
      </c>
      <c r="EN161" s="1">
        <v>92.671538773853001</v>
      </c>
      <c r="EO161" s="1">
        <v>90.284360189573405</v>
      </c>
      <c r="EP161" s="1">
        <v>81.868131868131798</v>
      </c>
      <c r="EQ161" s="1">
        <v>84.903748733535906</v>
      </c>
      <c r="ER161" s="1">
        <v>84.840698869475801</v>
      </c>
      <c r="ES161" s="1">
        <v>75.051229508196698</v>
      </c>
      <c r="ET161" s="1">
        <v>82.995951417004093</v>
      </c>
      <c r="EU161" s="1">
        <v>1.87304890738813</v>
      </c>
      <c r="EV161" s="1">
        <v>38.628370457209797</v>
      </c>
      <c r="EW161" s="1">
        <v>47.696879643387803</v>
      </c>
      <c r="EX161" s="1">
        <v>0</v>
      </c>
      <c r="EY161" s="1">
        <v>0</v>
      </c>
      <c r="EZ161" s="1">
        <v>0</v>
      </c>
    </row>
    <row r="162" spans="1:156" ht="15">
      <c r="A162" s="11" t="s">
        <v>221</v>
      </c>
      <c r="B162" s="1" t="s">
        <v>697</v>
      </c>
      <c r="C162" s="11" t="s">
        <v>528</v>
      </c>
      <c r="D162" s="1">
        <v>72.209979526146697</v>
      </c>
      <c r="E162" s="1">
        <v>66.911688449048597</v>
      </c>
      <c r="F162" s="1">
        <v>0</v>
      </c>
      <c r="G162" s="1">
        <v>88.915094339622598</v>
      </c>
      <c r="H162" s="1">
        <v>83.0729166666666</v>
      </c>
      <c r="I162" s="1">
        <v>86.065573770491795</v>
      </c>
      <c r="J162" s="1">
        <v>49.4082840236686</v>
      </c>
      <c r="K162" s="1">
        <v>23.1034482758621</v>
      </c>
      <c r="L162" s="1">
        <v>27.8169014084507</v>
      </c>
      <c r="M162" s="1">
        <v>22.826086956521699</v>
      </c>
      <c r="N162" s="1">
        <v>38.721804511278101</v>
      </c>
      <c r="O162" s="1">
        <v>36.328125</v>
      </c>
      <c r="P162" s="1">
        <v>32.211538461538403</v>
      </c>
      <c r="Q162" s="1">
        <v>38.586956521739097</v>
      </c>
      <c r="R162" s="1">
        <v>52.906976744186103</v>
      </c>
      <c r="S162" s="1">
        <v>96.341463414634106</v>
      </c>
      <c r="T162" s="1">
        <v>87.349397590361406</v>
      </c>
      <c r="U162" s="1">
        <v>13.235294117647101</v>
      </c>
      <c r="V162" s="1">
        <v>74.764150943396203</v>
      </c>
      <c r="W162" s="1">
        <v>85.15625</v>
      </c>
      <c r="X162" s="1">
        <v>91.5300546448087</v>
      </c>
      <c r="Y162" s="1">
        <v>89.053254437869796</v>
      </c>
      <c r="Z162" s="1">
        <v>61.034482758620598</v>
      </c>
      <c r="AA162" s="1">
        <v>67.253521126760504</v>
      </c>
      <c r="AB162" s="1">
        <v>53.260869565217398</v>
      </c>
      <c r="AC162" s="1">
        <v>49.2481203007518</v>
      </c>
      <c r="AD162" s="1">
        <v>35.546875</v>
      </c>
      <c r="AE162" s="1">
        <v>18.75</v>
      </c>
      <c r="AF162" s="1">
        <v>20.1086956521739</v>
      </c>
      <c r="AG162" s="1">
        <v>33.720930232558104</v>
      </c>
      <c r="AH162" s="1">
        <v>74.390243902438996</v>
      </c>
      <c r="AI162" s="1">
        <v>63.855421686746901</v>
      </c>
      <c r="AJ162" s="1">
        <v>21.323529411764699</v>
      </c>
      <c r="AK162" s="1">
        <v>4.7169811320754702</v>
      </c>
      <c r="AL162" s="1">
        <v>5.9895833333333304</v>
      </c>
      <c r="AM162" s="1">
        <v>6.2841530054644803</v>
      </c>
      <c r="AN162" s="1">
        <v>5.62130177514792</v>
      </c>
      <c r="AO162" s="1">
        <v>5.5172413793103399</v>
      </c>
      <c r="AP162" s="1">
        <v>4.9295774647887303</v>
      </c>
      <c r="AQ162" s="1">
        <v>21.739130434782599</v>
      </c>
      <c r="AR162" s="1">
        <v>51.879699248120303</v>
      </c>
      <c r="AS162" s="1">
        <v>53.515625</v>
      </c>
      <c r="AT162" s="1">
        <v>39.903846153846096</v>
      </c>
      <c r="AU162" s="1">
        <v>44.021739130434703</v>
      </c>
      <c r="AV162" s="1">
        <v>70.348837209302303</v>
      </c>
      <c r="AW162" s="1">
        <v>35.975609756097498</v>
      </c>
      <c r="AX162" s="1">
        <v>30.722891566265002</v>
      </c>
      <c r="AY162" s="1">
        <v>58.088235294117602</v>
      </c>
      <c r="AZ162" s="1">
        <v>82.783018867924497</v>
      </c>
      <c r="BA162" s="1">
        <v>64.84375</v>
      </c>
      <c r="BB162" s="1">
        <v>62.021857923497201</v>
      </c>
      <c r="BC162" s="1">
        <v>54.733727810650798</v>
      </c>
      <c r="BD162" s="1">
        <v>63.1034482758621</v>
      </c>
      <c r="BE162" s="1">
        <v>74.295774647887299</v>
      </c>
      <c r="BF162" s="1">
        <v>90.2173913043478</v>
      </c>
      <c r="BG162" s="1">
        <v>96.616541353383397</v>
      </c>
      <c r="BH162" s="1">
        <v>92.578125</v>
      </c>
      <c r="BI162" s="1">
        <v>42.788461538461497</v>
      </c>
      <c r="BJ162" s="1">
        <v>61.413043478260803</v>
      </c>
      <c r="BK162" s="1">
        <v>58.720930232558104</v>
      </c>
      <c r="BL162" s="1">
        <v>81.097560975609696</v>
      </c>
      <c r="BM162" s="1">
        <v>43.3734939759036</v>
      </c>
      <c r="BN162" s="1">
        <v>8.0882352941176396</v>
      </c>
      <c r="BO162" s="1">
        <v>66.745283018867894</v>
      </c>
      <c r="BP162" s="1">
        <v>73.1770833333333</v>
      </c>
      <c r="BQ162" s="1">
        <v>81.147540983606504</v>
      </c>
      <c r="BR162" s="1">
        <v>46.153846153846096</v>
      </c>
      <c r="BS162" s="1">
        <v>49.655172413793103</v>
      </c>
      <c r="BT162" s="1">
        <v>53.169014084506998</v>
      </c>
      <c r="BU162" s="1">
        <v>53.985507246376798</v>
      </c>
      <c r="BV162" s="1">
        <v>24.436090225563898</v>
      </c>
      <c r="BW162" s="1">
        <v>26.5625</v>
      </c>
      <c r="BX162" s="1">
        <v>26.923076923076898</v>
      </c>
      <c r="BY162" s="1">
        <v>26.630434782608699</v>
      </c>
      <c r="BZ162" s="1">
        <v>30.232558139534799</v>
      </c>
      <c r="CA162" s="1">
        <v>36.585365853658502</v>
      </c>
      <c r="CB162" s="1">
        <v>36.746987951807199</v>
      </c>
      <c r="CC162" s="1">
        <v>41.911764705882298</v>
      </c>
      <c r="CD162" s="1">
        <v>85.613207547169793</v>
      </c>
      <c r="CE162" s="1">
        <v>85.9375</v>
      </c>
      <c r="CF162" s="1">
        <v>87.704918032786793</v>
      </c>
      <c r="CG162" s="1">
        <v>86.982248520710002</v>
      </c>
      <c r="CH162" s="1">
        <v>88.965517241379303</v>
      </c>
      <c r="CI162" s="1">
        <v>83.450704225352098</v>
      </c>
      <c r="CJ162" s="1">
        <v>81.521739130434696</v>
      </c>
      <c r="CK162" s="1">
        <v>65.789473684210506</v>
      </c>
      <c r="CL162" s="1">
        <v>94.921875</v>
      </c>
      <c r="CM162" s="1">
        <v>82.692307692307594</v>
      </c>
      <c r="CN162" s="1">
        <v>78.804347826086897</v>
      </c>
      <c r="CO162" s="1">
        <v>94.767441860465098</v>
      </c>
      <c r="CP162" s="1">
        <v>92.682926829268297</v>
      </c>
      <c r="CQ162" s="1">
        <v>93.975903614457806</v>
      </c>
      <c r="CR162" s="1">
        <v>16.176470588235201</v>
      </c>
      <c r="CS162" s="1">
        <v>86.792452830188594</v>
      </c>
      <c r="CT162" s="1">
        <v>87.7604166666666</v>
      </c>
      <c r="CU162" s="1">
        <v>86.885245901639294</v>
      </c>
      <c r="CV162" s="1">
        <v>86.686390532544294</v>
      </c>
      <c r="CW162" s="1">
        <v>86.551724137931004</v>
      </c>
      <c r="CX162" s="1">
        <v>87.323943661971796</v>
      </c>
      <c r="CY162" s="1">
        <v>86.231884057971001</v>
      </c>
      <c r="CZ162" s="1">
        <v>87.218045112781894</v>
      </c>
      <c r="DA162" s="1">
        <v>90.625</v>
      </c>
      <c r="DB162" s="1">
        <v>90.384615384615302</v>
      </c>
      <c r="DC162" s="1">
        <v>91.847826086956502</v>
      </c>
      <c r="DD162" s="1">
        <v>98.2558139534883</v>
      </c>
      <c r="DE162" s="1">
        <v>84.146341463414601</v>
      </c>
      <c r="DF162" s="1">
        <v>88.554216867469805</v>
      </c>
      <c r="DG162" s="1">
        <v>27.205882352941099</v>
      </c>
      <c r="DH162" s="1">
        <v>87.417096536477501</v>
      </c>
      <c r="DI162" s="1">
        <v>72.539334065129793</v>
      </c>
      <c r="DJ162" s="1">
        <v>77.811611855460797</v>
      </c>
      <c r="DK162" s="1">
        <v>69.757109004739306</v>
      </c>
      <c r="DL162" s="1">
        <v>51.3986013986014</v>
      </c>
      <c r="DM162" s="1">
        <v>41.286727456940199</v>
      </c>
      <c r="DN162" s="1">
        <v>51.7471736896197</v>
      </c>
      <c r="DO162" s="1">
        <v>45.235655737704903</v>
      </c>
      <c r="DP162" s="1">
        <v>32.742914979757103</v>
      </c>
      <c r="DQ162" s="1">
        <v>62.174817898022802</v>
      </c>
      <c r="DR162" s="1">
        <v>69.695193434935504</v>
      </c>
      <c r="DS162" s="1">
        <v>65.750371471025204</v>
      </c>
      <c r="DT162" s="1">
        <v>78.106060606060595</v>
      </c>
      <c r="DU162" s="1">
        <v>43.323216995447602</v>
      </c>
      <c r="DV162" s="1">
        <v>38.220338983050802</v>
      </c>
      <c r="DW162" s="1">
        <v>36.053795136330102</v>
      </c>
      <c r="DX162" s="1">
        <v>27.9729235272594</v>
      </c>
      <c r="DY162" s="1">
        <v>16.585464880227299</v>
      </c>
      <c r="DZ162" s="1">
        <v>19.3424170616113</v>
      </c>
      <c r="EA162" s="1">
        <v>22.927072927072899</v>
      </c>
      <c r="EB162" s="1">
        <v>20.010131712259302</v>
      </c>
      <c r="EC162" s="1">
        <v>11.0483042137718</v>
      </c>
      <c r="ED162" s="1">
        <v>33.760245901639301</v>
      </c>
      <c r="EE162" s="1">
        <v>15.4352226720647</v>
      </c>
      <c r="EF162" s="1">
        <v>2.0291363163371399</v>
      </c>
      <c r="EG162" s="1">
        <v>19.7538100820633</v>
      </c>
      <c r="EH162" s="1">
        <v>10.921248142644799</v>
      </c>
      <c r="EI162" s="1">
        <v>66.6666666666666</v>
      </c>
      <c r="EJ162" s="1">
        <v>26.479514415781399</v>
      </c>
      <c r="EK162" s="1">
        <v>9.0677966101694896</v>
      </c>
      <c r="EL162" s="1">
        <v>99.797347089167204</v>
      </c>
      <c r="EM162" s="1">
        <v>99.780461031833099</v>
      </c>
      <c r="EN162" s="1">
        <v>99.756394640682103</v>
      </c>
      <c r="EO162" s="1">
        <v>97.600710900473899</v>
      </c>
      <c r="EP162" s="1">
        <v>90.909090909090907</v>
      </c>
      <c r="EQ162" s="1">
        <v>90.2228976697061</v>
      </c>
      <c r="ER162" s="1">
        <v>90.339157245632094</v>
      </c>
      <c r="ES162" s="1">
        <v>94.620901639344197</v>
      </c>
      <c r="ET162" s="1">
        <v>79.504048582995907</v>
      </c>
      <c r="EU162" s="1">
        <v>63.995837669094598</v>
      </c>
      <c r="EV162" s="1">
        <v>69.929660023446601</v>
      </c>
      <c r="EW162" s="1">
        <v>65.824665676077203</v>
      </c>
      <c r="EX162" s="1">
        <v>83.030303030303003</v>
      </c>
      <c r="EY162" s="1">
        <v>40.819423368740502</v>
      </c>
      <c r="EZ162" s="1">
        <v>87.966101694915196</v>
      </c>
    </row>
    <row r="163" spans="1:156" ht="15">
      <c r="A163" s="11" t="s">
        <v>222</v>
      </c>
      <c r="B163" s="1" t="s">
        <v>698</v>
      </c>
      <c r="C163" s="11" t="s">
        <v>537</v>
      </c>
      <c r="D163" s="1">
        <v>31.8373289377097</v>
      </c>
      <c r="E163" s="1">
        <v>0</v>
      </c>
      <c r="F163" s="1">
        <v>0</v>
      </c>
      <c r="G163" s="1">
        <v>41.275167785234899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21.140939597315398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40.604026845637499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14.7651006711409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26.8456375838926</v>
      </c>
      <c r="BP163" s="1">
        <v>0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0</v>
      </c>
      <c r="BZ163" s="1">
        <v>0</v>
      </c>
      <c r="CA163" s="1">
        <v>0</v>
      </c>
      <c r="CB163" s="1">
        <v>0</v>
      </c>
      <c r="CC163" s="1">
        <v>0</v>
      </c>
      <c r="CD163" s="1">
        <v>41.275167785234899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0</v>
      </c>
      <c r="CK163" s="1">
        <v>0</v>
      </c>
      <c r="CL163" s="1">
        <v>0</v>
      </c>
      <c r="CM163" s="1">
        <v>0</v>
      </c>
      <c r="CN163" s="1">
        <v>0</v>
      </c>
      <c r="CO163" s="1">
        <v>0</v>
      </c>
      <c r="CP163" s="1">
        <v>0</v>
      </c>
      <c r="CQ163" s="1">
        <v>0</v>
      </c>
      <c r="CR163" s="1">
        <v>0</v>
      </c>
      <c r="CS163" s="1">
        <v>42.953020134228098</v>
      </c>
      <c r="CT163" s="1">
        <v>0</v>
      </c>
      <c r="CU163" s="1">
        <v>0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  <c r="DF163" s="1">
        <v>0</v>
      </c>
      <c r="DG163" s="1">
        <v>0</v>
      </c>
      <c r="DH163" s="1">
        <v>53.14453125</v>
      </c>
      <c r="DI163" s="1">
        <v>0</v>
      </c>
      <c r="DJ163" s="1">
        <v>0</v>
      </c>
      <c r="DK163" s="1">
        <v>0</v>
      </c>
      <c r="DL163" s="1">
        <v>0</v>
      </c>
      <c r="DM163" s="1">
        <v>0</v>
      </c>
      <c r="DN163" s="1">
        <v>0</v>
      </c>
      <c r="DO163" s="1">
        <v>0</v>
      </c>
      <c r="DP163" s="1">
        <v>0</v>
      </c>
      <c r="DQ163" s="1">
        <v>0</v>
      </c>
      <c r="DR163" s="1">
        <v>0</v>
      </c>
      <c r="DS163" s="1">
        <v>0</v>
      </c>
      <c r="DT163" s="1">
        <v>0</v>
      </c>
      <c r="DU163" s="1">
        <v>0</v>
      </c>
      <c r="DV163" s="1">
        <v>0</v>
      </c>
      <c r="DW163" s="1">
        <v>55.33203125</v>
      </c>
      <c r="DX163" s="1">
        <v>0</v>
      </c>
      <c r="DY163" s="1">
        <v>0</v>
      </c>
      <c r="DZ163" s="1">
        <v>0</v>
      </c>
      <c r="EA163" s="1">
        <v>0</v>
      </c>
      <c r="EB163" s="1">
        <v>0</v>
      </c>
      <c r="EC163" s="1">
        <v>0</v>
      </c>
      <c r="ED163" s="1">
        <v>0</v>
      </c>
      <c r="EE163" s="1">
        <v>0</v>
      </c>
      <c r="EF163" s="1">
        <v>0</v>
      </c>
      <c r="EG163" s="1">
        <v>0</v>
      </c>
      <c r="EH163" s="1">
        <v>0</v>
      </c>
      <c r="EI163" s="1">
        <v>0</v>
      </c>
      <c r="EJ163" s="1">
        <v>0</v>
      </c>
      <c r="EK163" s="1">
        <v>0</v>
      </c>
      <c r="EL163" s="1">
        <v>34.8828125</v>
      </c>
      <c r="EM163" s="1">
        <v>0</v>
      </c>
      <c r="EN163" s="1">
        <v>0</v>
      </c>
      <c r="EO163" s="1">
        <v>0</v>
      </c>
      <c r="EP163" s="1">
        <v>0</v>
      </c>
      <c r="EQ163" s="1">
        <v>0</v>
      </c>
      <c r="ER163" s="1">
        <v>0</v>
      </c>
      <c r="ES163" s="1">
        <v>0</v>
      </c>
      <c r="ET163" s="1">
        <v>0</v>
      </c>
      <c r="EU163" s="1">
        <v>0</v>
      </c>
      <c r="EV163" s="1">
        <v>0</v>
      </c>
      <c r="EW163" s="1">
        <v>0</v>
      </c>
      <c r="EX163" s="1">
        <v>0</v>
      </c>
      <c r="EY163" s="1">
        <v>0</v>
      </c>
      <c r="EZ163" s="1">
        <v>0</v>
      </c>
    </row>
    <row r="164" spans="1:156" ht="15">
      <c r="A164" s="11" t="s">
        <v>223</v>
      </c>
      <c r="B164" s="1" t="s">
        <v>698</v>
      </c>
      <c r="C164" s="11" t="s">
        <v>537</v>
      </c>
      <c r="D164" s="1">
        <v>31.8373289377097</v>
      </c>
      <c r="E164" s="1">
        <v>0</v>
      </c>
      <c r="F164" s="1">
        <v>0</v>
      </c>
      <c r="G164" s="1">
        <v>41.275167785234899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21.140939597315398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40.604026845637499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14.7651006711409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26.8456375838926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1">
        <v>0</v>
      </c>
      <c r="BW164" s="1">
        <v>0</v>
      </c>
      <c r="BX164" s="1">
        <v>0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41.275167785234899</v>
      </c>
      <c r="CE164" s="1">
        <v>0</v>
      </c>
      <c r="CF164" s="1">
        <v>0</v>
      </c>
      <c r="CG164" s="1">
        <v>0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0</v>
      </c>
      <c r="CR164" s="1">
        <v>0</v>
      </c>
      <c r="CS164" s="1">
        <v>42.953020134228098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  <c r="DF164" s="1">
        <v>0</v>
      </c>
      <c r="DG164" s="1">
        <v>0</v>
      </c>
      <c r="DH164" s="1">
        <v>53.14453125</v>
      </c>
      <c r="DI164" s="1">
        <v>0</v>
      </c>
      <c r="DJ164" s="1">
        <v>0</v>
      </c>
      <c r="DK164" s="1">
        <v>0</v>
      </c>
      <c r="DL164" s="1">
        <v>0</v>
      </c>
      <c r="DM164" s="1">
        <v>0</v>
      </c>
      <c r="DN164" s="1">
        <v>0</v>
      </c>
      <c r="DO164" s="1">
        <v>0</v>
      </c>
      <c r="DP164" s="1">
        <v>0</v>
      </c>
      <c r="DQ164" s="1">
        <v>0</v>
      </c>
      <c r="DR164" s="1">
        <v>0</v>
      </c>
      <c r="DS164" s="1">
        <v>0</v>
      </c>
      <c r="DT164" s="1">
        <v>0</v>
      </c>
      <c r="DU164" s="1">
        <v>0</v>
      </c>
      <c r="DV164" s="1">
        <v>0</v>
      </c>
      <c r="DW164" s="1">
        <v>55.33203125</v>
      </c>
      <c r="DX164" s="1">
        <v>0</v>
      </c>
      <c r="DY164" s="1">
        <v>0</v>
      </c>
      <c r="DZ164" s="1">
        <v>0</v>
      </c>
      <c r="EA164" s="1">
        <v>0</v>
      </c>
      <c r="EB164" s="1">
        <v>0</v>
      </c>
      <c r="EC164" s="1">
        <v>0</v>
      </c>
      <c r="ED164" s="1">
        <v>0</v>
      </c>
      <c r="EE164" s="1">
        <v>0</v>
      </c>
      <c r="EF164" s="1">
        <v>0</v>
      </c>
      <c r="EG164" s="1">
        <v>0</v>
      </c>
      <c r="EH164" s="1">
        <v>0</v>
      </c>
      <c r="EI164" s="1">
        <v>0</v>
      </c>
      <c r="EJ164" s="1">
        <v>0</v>
      </c>
      <c r="EK164" s="1">
        <v>0</v>
      </c>
      <c r="EL164" s="1">
        <v>34.8828125</v>
      </c>
      <c r="EM164" s="1">
        <v>0</v>
      </c>
      <c r="EN164" s="1">
        <v>0</v>
      </c>
      <c r="EO164" s="1">
        <v>0</v>
      </c>
      <c r="EP164" s="1">
        <v>0</v>
      </c>
      <c r="EQ164" s="1">
        <v>0</v>
      </c>
      <c r="ER164" s="1">
        <v>0</v>
      </c>
      <c r="ES164" s="1">
        <v>0</v>
      </c>
      <c r="ET164" s="1">
        <v>0</v>
      </c>
      <c r="EU164" s="1">
        <v>0</v>
      </c>
      <c r="EV164" s="1">
        <v>0</v>
      </c>
      <c r="EW164" s="1">
        <v>0</v>
      </c>
      <c r="EX164" s="1">
        <v>0</v>
      </c>
      <c r="EY164" s="1">
        <v>0</v>
      </c>
      <c r="EZ164" s="1">
        <v>0</v>
      </c>
    </row>
    <row r="165" spans="1:156" ht="15">
      <c r="A165" s="11" t="s">
        <v>225</v>
      </c>
      <c r="B165" s="1" t="s">
        <v>699</v>
      </c>
      <c r="C165" s="11" t="s">
        <v>548</v>
      </c>
      <c r="D165" s="1">
        <v>65.057042453349496</v>
      </c>
      <c r="E165" s="1">
        <v>61.453567508232702</v>
      </c>
      <c r="F165" s="1">
        <v>0</v>
      </c>
      <c r="G165" s="1">
        <v>83.189655172413694</v>
      </c>
      <c r="H165" s="1">
        <v>85.223880597014897</v>
      </c>
      <c r="I165" s="1">
        <v>86.507936507936506</v>
      </c>
      <c r="J165" s="1">
        <v>87.547892720306507</v>
      </c>
      <c r="K165" s="1">
        <v>80.817610062893095</v>
      </c>
      <c r="L165" s="1">
        <v>78.571428571428498</v>
      </c>
      <c r="M165" s="1">
        <v>75.724637681159393</v>
      </c>
      <c r="N165" s="1">
        <v>75.190839694656404</v>
      </c>
      <c r="O165" s="1">
        <v>80.241935483870904</v>
      </c>
      <c r="P165" s="1">
        <v>82.478632478632406</v>
      </c>
      <c r="Q165" s="1">
        <v>45.145631067961098</v>
      </c>
      <c r="R165" s="1">
        <v>43.975903614457799</v>
      </c>
      <c r="S165" s="1">
        <v>35.616438356164302</v>
      </c>
      <c r="T165" s="1">
        <v>35.616438356164302</v>
      </c>
      <c r="U165" s="1">
        <v>40</v>
      </c>
      <c r="V165" s="1">
        <v>69.396551724137893</v>
      </c>
      <c r="W165" s="1">
        <v>52.985074626865597</v>
      </c>
      <c r="X165" s="1">
        <v>54.4444444444444</v>
      </c>
      <c r="Y165" s="1">
        <v>52.107279693486497</v>
      </c>
      <c r="Z165" s="1">
        <v>37.735849056603698</v>
      </c>
      <c r="AA165" s="1">
        <v>41.496598639455698</v>
      </c>
      <c r="AB165" s="1">
        <v>50.362318840579697</v>
      </c>
      <c r="AC165" s="1">
        <v>56.488549618320597</v>
      </c>
      <c r="AD165" s="1">
        <v>70.161290322580598</v>
      </c>
      <c r="AE165" s="1">
        <v>75.641025641025607</v>
      </c>
      <c r="AF165" s="1">
        <v>22.330097087378601</v>
      </c>
      <c r="AG165" s="1">
        <v>25.3012048192771</v>
      </c>
      <c r="AH165" s="1">
        <v>68.493150684931507</v>
      </c>
      <c r="AI165" s="1">
        <v>67.808219178082197</v>
      </c>
      <c r="AJ165" s="1">
        <v>79.1666666666666</v>
      </c>
      <c r="AK165" s="1">
        <v>98.275862068965495</v>
      </c>
      <c r="AL165" s="1">
        <v>98.805970149253696</v>
      </c>
      <c r="AM165" s="1">
        <v>99.047619047618994</v>
      </c>
      <c r="AN165" s="1">
        <v>98.467432950191494</v>
      </c>
      <c r="AO165" s="1">
        <v>90.251572327044002</v>
      </c>
      <c r="AP165" s="1">
        <v>90.816326530612201</v>
      </c>
      <c r="AQ165" s="1">
        <v>89.855072463768096</v>
      </c>
      <c r="AR165" s="1">
        <v>91.221374045801497</v>
      </c>
      <c r="AS165" s="1">
        <v>77.016129032258107</v>
      </c>
      <c r="AT165" s="1">
        <v>79.914529914529894</v>
      </c>
      <c r="AU165" s="1">
        <v>38.349514563106702</v>
      </c>
      <c r="AV165" s="1">
        <v>46.385542168674696</v>
      </c>
      <c r="AW165" s="1">
        <v>50</v>
      </c>
      <c r="AX165" s="1">
        <v>50</v>
      </c>
      <c r="AY165" s="1">
        <v>50</v>
      </c>
      <c r="AZ165" s="1">
        <v>17.959770114942501</v>
      </c>
      <c r="BA165" s="1">
        <v>3.1343283582089501</v>
      </c>
      <c r="BB165" s="1">
        <v>17.936507936507901</v>
      </c>
      <c r="BC165" s="1">
        <v>23.563218390804501</v>
      </c>
      <c r="BD165" s="1">
        <v>1.57232704402515</v>
      </c>
      <c r="BE165" s="1">
        <v>16.6666666666666</v>
      </c>
      <c r="BF165" s="1">
        <v>1.8115942028985501</v>
      </c>
      <c r="BG165" s="1">
        <v>15.6488549618321</v>
      </c>
      <c r="BH165" s="1">
        <v>2.82258064516129</v>
      </c>
      <c r="BI165" s="1">
        <v>2.13675213675213</v>
      </c>
      <c r="BJ165" s="1">
        <v>3.3980582524271798</v>
      </c>
      <c r="BK165" s="1">
        <v>27.108433734939702</v>
      </c>
      <c r="BL165" s="1">
        <v>2.0547945205479401</v>
      </c>
      <c r="BM165" s="1">
        <v>11.643835616438301</v>
      </c>
      <c r="BN165" s="1">
        <v>0.83333333333333304</v>
      </c>
      <c r="BO165" s="1">
        <v>37.643678160919499</v>
      </c>
      <c r="BP165" s="1">
        <v>40.746268656716403</v>
      </c>
      <c r="BQ165" s="1">
        <v>42.2222222222222</v>
      </c>
      <c r="BR165" s="1">
        <v>43.295019157088099</v>
      </c>
      <c r="BS165" s="1">
        <v>41.823899371069103</v>
      </c>
      <c r="BT165" s="1">
        <v>44.557823129251702</v>
      </c>
      <c r="BU165" s="1">
        <v>44.927536231884098</v>
      </c>
      <c r="BV165" s="1">
        <v>46.564885496183201</v>
      </c>
      <c r="BW165" s="1">
        <v>47.177419354838698</v>
      </c>
      <c r="BX165" s="1">
        <v>47.8632478632478</v>
      </c>
      <c r="BY165" s="1">
        <v>47.572815533980503</v>
      </c>
      <c r="BZ165" s="1">
        <v>46.987951807228903</v>
      </c>
      <c r="CA165" s="1">
        <v>49.315068493150598</v>
      </c>
      <c r="CB165" s="1">
        <v>49.315068493150598</v>
      </c>
      <c r="CC165" s="1">
        <v>50</v>
      </c>
      <c r="CD165" s="1">
        <v>77.155172413793096</v>
      </c>
      <c r="CE165" s="1">
        <v>80.895522388059703</v>
      </c>
      <c r="CF165" s="1">
        <v>84.126984126984098</v>
      </c>
      <c r="CG165" s="1">
        <v>49.616858237547802</v>
      </c>
      <c r="CH165" s="1">
        <v>53.144654088050302</v>
      </c>
      <c r="CI165" s="1">
        <v>54.081632653061199</v>
      </c>
      <c r="CJ165" s="1">
        <v>53.985507246376798</v>
      </c>
      <c r="CK165" s="1">
        <v>57.633587786259497</v>
      </c>
      <c r="CL165" s="1">
        <v>82.258064516128997</v>
      </c>
      <c r="CM165" s="1">
        <v>61.965811965811902</v>
      </c>
      <c r="CN165" s="1">
        <v>59.223300970873701</v>
      </c>
      <c r="CO165" s="1">
        <v>51.807228915662598</v>
      </c>
      <c r="CP165" s="1">
        <v>77.397260273972606</v>
      </c>
      <c r="CQ165" s="1">
        <v>83.561643835616394</v>
      </c>
      <c r="CR165" s="1">
        <v>95</v>
      </c>
      <c r="CS165" s="1">
        <v>50.718390804597703</v>
      </c>
      <c r="CT165" s="1">
        <v>53.134328358208897</v>
      </c>
      <c r="CU165" s="1">
        <v>56.031746031746003</v>
      </c>
      <c r="CV165" s="1">
        <v>58.620689655172399</v>
      </c>
      <c r="CW165" s="1">
        <v>17.295597484276701</v>
      </c>
      <c r="CX165" s="1">
        <v>21.088435374149601</v>
      </c>
      <c r="CY165" s="1">
        <v>20.289855072463698</v>
      </c>
      <c r="CZ165" s="1">
        <v>21.374045801526702</v>
      </c>
      <c r="DA165" s="1">
        <v>20.161290322580601</v>
      </c>
      <c r="DB165" s="1">
        <v>19.230769230769202</v>
      </c>
      <c r="DC165" s="1">
        <v>20.8737864077669</v>
      </c>
      <c r="DD165" s="1">
        <v>31.927710843373401</v>
      </c>
      <c r="DE165" s="1">
        <v>41.780821917808197</v>
      </c>
      <c r="DF165" s="1">
        <v>43.835616438356098</v>
      </c>
      <c r="DG165" s="1">
        <v>47.5</v>
      </c>
      <c r="DH165" s="1">
        <v>97.512896094325697</v>
      </c>
      <c r="DI165" s="1">
        <v>93.907793633369906</v>
      </c>
      <c r="DJ165" s="1">
        <v>97.300040600893198</v>
      </c>
      <c r="DK165" s="1">
        <v>92.446682464454895</v>
      </c>
      <c r="DL165" s="1">
        <v>89.360639360639297</v>
      </c>
      <c r="DM165" s="1">
        <v>88.399189463019198</v>
      </c>
      <c r="DN165" s="1">
        <v>84.635149023638206</v>
      </c>
      <c r="DO165" s="1">
        <v>95.338114754098299</v>
      </c>
      <c r="DP165" s="1">
        <v>81.224696356275302</v>
      </c>
      <c r="DQ165" s="1">
        <v>87.6690946930281</v>
      </c>
      <c r="DR165" s="1">
        <v>84.114888628370394</v>
      </c>
      <c r="DS165" s="1">
        <v>86.849925705794902</v>
      </c>
      <c r="DT165" s="1">
        <v>97.651515151515099</v>
      </c>
      <c r="DU165" s="1">
        <v>97.647951441578101</v>
      </c>
      <c r="DV165" s="1">
        <v>94.322033898305094</v>
      </c>
      <c r="DW165" s="1">
        <v>31.632277081798101</v>
      </c>
      <c r="DX165" s="1">
        <v>36.1690450054884</v>
      </c>
      <c r="DY165" s="1">
        <v>10.1705237515225</v>
      </c>
      <c r="DZ165" s="1">
        <v>10.7523696682464</v>
      </c>
      <c r="EA165" s="1">
        <v>11.6383616383616</v>
      </c>
      <c r="EB165" s="1">
        <v>16.362715298885501</v>
      </c>
      <c r="EC165" s="1">
        <v>31.500513874614501</v>
      </c>
      <c r="ED165" s="1">
        <v>32.530737704918003</v>
      </c>
      <c r="EE165" s="1">
        <v>7.5404858299595103</v>
      </c>
      <c r="EF165" s="1">
        <v>5.7752341311134199</v>
      </c>
      <c r="EG165" s="1">
        <v>54.806565064478299</v>
      </c>
      <c r="EH165" s="1">
        <v>52.377414561664096</v>
      </c>
      <c r="EI165" s="1">
        <v>22.803030303030301</v>
      </c>
      <c r="EJ165" s="1">
        <v>28.452200303490098</v>
      </c>
      <c r="EK165" s="1">
        <v>51.610169491525397</v>
      </c>
      <c r="EL165" s="1">
        <v>35.519528371407503</v>
      </c>
      <c r="EM165" s="1">
        <v>36.2056348335162</v>
      </c>
      <c r="EN165" s="1">
        <v>35.749086479902502</v>
      </c>
      <c r="EO165" s="1">
        <v>30.924170616113699</v>
      </c>
      <c r="EP165" s="1">
        <v>22.0779220779221</v>
      </c>
      <c r="EQ165" s="1">
        <v>21.681864235055698</v>
      </c>
      <c r="ER165" s="1">
        <v>21.891058581706101</v>
      </c>
      <c r="ES165" s="1">
        <v>25.819672131147499</v>
      </c>
      <c r="ET165" s="1">
        <v>1.16396761133603</v>
      </c>
      <c r="EU165" s="1">
        <v>28.876170655567101</v>
      </c>
      <c r="EV165" s="1">
        <v>38.628370457209797</v>
      </c>
      <c r="EW165" s="1">
        <v>47.696879643387803</v>
      </c>
      <c r="EX165" s="1">
        <v>38.939393939393902</v>
      </c>
      <c r="EY165" s="1">
        <v>40.819423368740502</v>
      </c>
      <c r="EZ165" s="1">
        <v>41.610169491525397</v>
      </c>
    </row>
    <row r="166" spans="1:156" ht="15">
      <c r="A166" s="11" t="s">
        <v>224</v>
      </c>
      <c r="B166" s="1" t="s">
        <v>700</v>
      </c>
      <c r="C166" s="11" t="s">
        <v>568</v>
      </c>
      <c r="D166" s="1">
        <v>28.8853792898894</v>
      </c>
      <c r="E166" s="1">
        <v>46.816812011517797</v>
      </c>
      <c r="F166" s="1">
        <v>0</v>
      </c>
      <c r="G166" s="1">
        <v>54.391891891891902</v>
      </c>
      <c r="H166" s="1">
        <v>64.685314685314594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44.256756756756701</v>
      </c>
      <c r="W166" s="1">
        <v>20.279720279720198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38.175675675675599</v>
      </c>
      <c r="AL166" s="1">
        <v>37.412587412587399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37.5</v>
      </c>
      <c r="BA166" s="1">
        <v>27.622377622377599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96.959459459459396</v>
      </c>
      <c r="BP166" s="1">
        <v>89.160839160839103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D166" s="1">
        <v>50.337837837837803</v>
      </c>
      <c r="CE166" s="1">
        <v>66.783216783216702</v>
      </c>
      <c r="CF166" s="1">
        <v>0</v>
      </c>
      <c r="CG166" s="1">
        <v>0</v>
      </c>
      <c r="CH166" s="1">
        <v>0</v>
      </c>
      <c r="CI166" s="1">
        <v>0</v>
      </c>
      <c r="CJ166" s="1">
        <v>0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0</v>
      </c>
      <c r="CS166" s="1">
        <v>36.148648648648603</v>
      </c>
      <c r="CT166" s="1">
        <v>37.762237762237703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  <c r="DF166" s="1">
        <v>0</v>
      </c>
      <c r="DG166" s="1">
        <v>0</v>
      </c>
      <c r="DH166" s="1">
        <v>80.192719486081302</v>
      </c>
      <c r="DI166" s="1">
        <v>66.941176470588204</v>
      </c>
      <c r="DJ166" s="1">
        <v>0</v>
      </c>
      <c r="DK166" s="1">
        <v>0</v>
      </c>
      <c r="DL166" s="1">
        <v>0</v>
      </c>
      <c r="DM166" s="1">
        <v>0</v>
      </c>
      <c r="DN166" s="1">
        <v>0</v>
      </c>
      <c r="DO166" s="1">
        <v>0</v>
      </c>
      <c r="DP166" s="1">
        <v>0</v>
      </c>
      <c r="DQ166" s="1">
        <v>0</v>
      </c>
      <c r="DR166" s="1">
        <v>0</v>
      </c>
      <c r="DS166" s="1">
        <v>0</v>
      </c>
      <c r="DT166" s="1">
        <v>0</v>
      </c>
      <c r="DU166" s="1">
        <v>0</v>
      </c>
      <c r="DV166" s="1">
        <v>0</v>
      </c>
      <c r="DW166" s="1">
        <v>24.9464668094218</v>
      </c>
      <c r="DX166" s="1">
        <v>42.705882352941103</v>
      </c>
      <c r="DY166" s="1">
        <v>0</v>
      </c>
      <c r="DZ166" s="1">
        <v>0</v>
      </c>
      <c r="EA166" s="1">
        <v>0</v>
      </c>
      <c r="EB166" s="1">
        <v>0</v>
      </c>
      <c r="EC166" s="1">
        <v>0</v>
      </c>
      <c r="ED166" s="1">
        <v>0</v>
      </c>
      <c r="EE166" s="1">
        <v>0</v>
      </c>
      <c r="EF166" s="1">
        <v>0</v>
      </c>
      <c r="EG166" s="1">
        <v>0</v>
      </c>
      <c r="EH166" s="1">
        <v>0</v>
      </c>
      <c r="EI166" s="1">
        <v>0</v>
      </c>
      <c r="EJ166" s="1">
        <v>0</v>
      </c>
      <c r="EK166" s="1">
        <v>0</v>
      </c>
      <c r="EL166" s="1">
        <v>56.209850107066302</v>
      </c>
      <c r="EM166" s="1">
        <v>12.9411764705882</v>
      </c>
      <c r="EN166" s="1">
        <v>0</v>
      </c>
      <c r="EO166" s="1">
        <v>0</v>
      </c>
      <c r="EP166" s="1">
        <v>0</v>
      </c>
      <c r="EQ166" s="1">
        <v>0</v>
      </c>
      <c r="ER166" s="1">
        <v>0</v>
      </c>
      <c r="ES166" s="1">
        <v>0</v>
      </c>
      <c r="ET166" s="1">
        <v>0</v>
      </c>
      <c r="EU166" s="1">
        <v>0</v>
      </c>
      <c r="EV166" s="1">
        <v>0</v>
      </c>
      <c r="EW166" s="1">
        <v>0</v>
      </c>
      <c r="EX166" s="1">
        <v>0</v>
      </c>
      <c r="EY166" s="1">
        <v>0</v>
      </c>
      <c r="EZ166" s="1">
        <v>0</v>
      </c>
    </row>
    <row r="167" spans="1:156" ht="15">
      <c r="A167" s="11" t="s">
        <v>226</v>
      </c>
      <c r="B167" s="1" t="s">
        <v>701</v>
      </c>
      <c r="C167" s="11" t="s">
        <v>535</v>
      </c>
      <c r="D167" s="1">
        <v>39.958929269549998</v>
      </c>
      <c r="E167" s="1">
        <v>59.5855301749923</v>
      </c>
      <c r="F167" s="1">
        <v>0</v>
      </c>
      <c r="G167" s="1">
        <v>49.6478873239436</v>
      </c>
      <c r="H167" s="1">
        <v>49.867724867724803</v>
      </c>
      <c r="I167" s="1">
        <v>44.9386503067484</v>
      </c>
      <c r="J167" s="1">
        <v>40.674603174603099</v>
      </c>
      <c r="K167" s="1">
        <v>32.840236686390497</v>
      </c>
      <c r="L167" s="1">
        <v>25</v>
      </c>
      <c r="M167" s="1">
        <v>20.955882352941099</v>
      </c>
      <c r="N167" s="1">
        <v>29.615384615384599</v>
      </c>
      <c r="O167" s="1">
        <v>20.676691729323299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69.483568075117304</v>
      </c>
      <c r="W167" s="1">
        <v>71.164021164021094</v>
      </c>
      <c r="X167" s="1">
        <v>71.625766871165595</v>
      </c>
      <c r="Y167" s="1">
        <v>66.6666666666666</v>
      </c>
      <c r="Z167" s="1">
        <v>58.875739644970402</v>
      </c>
      <c r="AA167" s="1">
        <v>53.3333333333333</v>
      </c>
      <c r="AB167" s="1">
        <v>50</v>
      </c>
      <c r="AC167" s="1">
        <v>54.230769230769198</v>
      </c>
      <c r="AD167" s="1">
        <v>59.7744360902255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81.455399061032793</v>
      </c>
      <c r="AL167" s="1">
        <v>79.761904761904702</v>
      </c>
      <c r="AM167" s="1">
        <v>79.907975460122699</v>
      </c>
      <c r="AN167" s="1">
        <v>75.793650793650698</v>
      </c>
      <c r="AO167" s="1">
        <v>69.526627218934905</v>
      </c>
      <c r="AP167" s="1">
        <v>65.3333333333333</v>
      </c>
      <c r="AQ167" s="1">
        <v>61.764705882352899</v>
      </c>
      <c r="AR167" s="1">
        <v>61.153846153846096</v>
      </c>
      <c r="AS167" s="1">
        <v>63.157894736842103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63.2629107981221</v>
      </c>
      <c r="BA167" s="1">
        <v>62.566137566137499</v>
      </c>
      <c r="BB167" s="1">
        <v>67.638036809815901</v>
      </c>
      <c r="BC167" s="1">
        <v>73.214285714285694</v>
      </c>
      <c r="BD167" s="1">
        <v>35.2071005917159</v>
      </c>
      <c r="BE167" s="1">
        <v>36.3333333333333</v>
      </c>
      <c r="BF167" s="1">
        <v>29.562043795620401</v>
      </c>
      <c r="BG167" s="1">
        <v>34.230769230769198</v>
      </c>
      <c r="BH167" s="1">
        <v>28.947368421052602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0</v>
      </c>
      <c r="BO167" s="1">
        <v>29.3427230046948</v>
      </c>
      <c r="BP167" s="1">
        <v>32.804232804232797</v>
      </c>
      <c r="BQ167" s="1">
        <v>34.662576687116498</v>
      </c>
      <c r="BR167" s="1">
        <v>35.714285714285701</v>
      </c>
      <c r="BS167" s="1">
        <v>33.727810650887498</v>
      </c>
      <c r="BT167" s="1">
        <v>34</v>
      </c>
      <c r="BU167" s="1">
        <v>34.191176470588204</v>
      </c>
      <c r="BV167" s="1">
        <v>36.923076923076898</v>
      </c>
      <c r="BW167" s="1">
        <v>40.225563909774401</v>
      </c>
      <c r="BX167" s="1">
        <v>0</v>
      </c>
      <c r="BY167" s="1">
        <v>0</v>
      </c>
      <c r="BZ167" s="1">
        <v>0</v>
      </c>
      <c r="CA167" s="1">
        <v>0</v>
      </c>
      <c r="CB167" s="1">
        <v>0</v>
      </c>
      <c r="CC167" s="1">
        <v>0</v>
      </c>
      <c r="CD167" s="1">
        <v>73.826291079812194</v>
      </c>
      <c r="CE167" s="1">
        <v>72.486772486772395</v>
      </c>
      <c r="CF167" s="1">
        <v>70.858895705521405</v>
      </c>
      <c r="CG167" s="1">
        <v>72.420634920634896</v>
      </c>
      <c r="CH167" s="1">
        <v>76.627218934911198</v>
      </c>
      <c r="CI167" s="1">
        <v>56.3333333333333</v>
      </c>
      <c r="CJ167" s="1">
        <v>57.720588235294102</v>
      </c>
      <c r="CK167" s="1">
        <v>58.076923076923102</v>
      </c>
      <c r="CL167" s="1">
        <v>54.887218045112697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0</v>
      </c>
      <c r="CS167" s="1">
        <v>83.3333333333333</v>
      </c>
      <c r="CT167" s="1">
        <v>84.920634920634896</v>
      </c>
      <c r="CU167" s="1">
        <v>84.202453987730095</v>
      </c>
      <c r="CV167" s="1">
        <v>84.325396825396794</v>
      </c>
      <c r="CW167" s="1">
        <v>79.289940828402294</v>
      </c>
      <c r="CX167" s="1">
        <v>76</v>
      </c>
      <c r="CY167" s="1">
        <v>75</v>
      </c>
      <c r="CZ167" s="1">
        <v>73.846153846153797</v>
      </c>
      <c r="DA167" s="1">
        <v>77.443609022556302</v>
      </c>
      <c r="DB167" s="1">
        <v>0</v>
      </c>
      <c r="DC167" s="1">
        <v>0</v>
      </c>
      <c r="DD167" s="1">
        <v>0</v>
      </c>
      <c r="DE167" s="1">
        <v>0</v>
      </c>
      <c r="DF167" s="1">
        <v>0</v>
      </c>
      <c r="DG167" s="1">
        <v>0</v>
      </c>
      <c r="DH167" s="1">
        <v>55.471628592483398</v>
      </c>
      <c r="DI167" s="1">
        <v>53.036955726308101</v>
      </c>
      <c r="DJ167" s="1">
        <v>49.796995533901701</v>
      </c>
      <c r="DK167" s="1">
        <v>50.325829383886202</v>
      </c>
      <c r="DL167" s="1">
        <v>6.2437562437562404</v>
      </c>
      <c r="DM167" s="1">
        <v>3.3941236068895599</v>
      </c>
      <c r="DN167" s="1">
        <v>17.214799588900298</v>
      </c>
      <c r="DO167" s="1">
        <v>7.4282786885245899</v>
      </c>
      <c r="DP167" s="1">
        <v>20.6983805668016</v>
      </c>
      <c r="DQ167" s="1">
        <v>0</v>
      </c>
      <c r="DR167" s="1">
        <v>0</v>
      </c>
      <c r="DS167" s="1">
        <v>0</v>
      </c>
      <c r="DT167" s="1">
        <v>0</v>
      </c>
      <c r="DU167" s="1">
        <v>0</v>
      </c>
      <c r="DV167" s="1">
        <v>0</v>
      </c>
      <c r="DW167" s="1">
        <v>44.859985261606397</v>
      </c>
      <c r="DX167" s="1">
        <v>29.473106476399501</v>
      </c>
      <c r="DY167" s="1">
        <v>31.4453917986195</v>
      </c>
      <c r="DZ167" s="1">
        <v>29.887440758293799</v>
      </c>
      <c r="EA167" s="1">
        <v>32.317682317682298</v>
      </c>
      <c r="EB167" s="1">
        <v>29.837892603850101</v>
      </c>
      <c r="EC167" s="1">
        <v>41.983556012332897</v>
      </c>
      <c r="ED167" s="1">
        <v>18.801229508196698</v>
      </c>
      <c r="EE167" s="1">
        <v>44.382591093117398</v>
      </c>
      <c r="EF167" s="1">
        <v>0</v>
      </c>
      <c r="EG167" s="1">
        <v>0</v>
      </c>
      <c r="EH167" s="1">
        <v>0</v>
      </c>
      <c r="EI167" s="1">
        <v>0</v>
      </c>
      <c r="EJ167" s="1">
        <v>0</v>
      </c>
      <c r="EK167" s="1">
        <v>0</v>
      </c>
      <c r="EL167" s="1">
        <v>35.519528371407503</v>
      </c>
      <c r="EM167" s="1">
        <v>36.2056348335162</v>
      </c>
      <c r="EN167" s="1">
        <v>35.749086479902502</v>
      </c>
      <c r="EO167" s="1">
        <v>30.924170616113699</v>
      </c>
      <c r="EP167" s="1">
        <v>22.0779220779221</v>
      </c>
      <c r="EQ167" s="1">
        <v>21.681864235055698</v>
      </c>
      <c r="ER167" s="1">
        <v>21.891058581706101</v>
      </c>
      <c r="ES167" s="1">
        <v>25.819672131147499</v>
      </c>
      <c r="ET167" s="1">
        <v>33.350202429149803</v>
      </c>
      <c r="EU167" s="1">
        <v>0</v>
      </c>
      <c r="EV167" s="1">
        <v>0</v>
      </c>
      <c r="EW167" s="1">
        <v>0</v>
      </c>
      <c r="EX167" s="1">
        <v>0</v>
      </c>
      <c r="EY167" s="1">
        <v>0</v>
      </c>
      <c r="EZ167" s="1">
        <v>0</v>
      </c>
    </row>
    <row r="168" spans="1:156" ht="15">
      <c r="A168" s="11" t="s">
        <v>227</v>
      </c>
      <c r="B168" s="1" t="s">
        <v>702</v>
      </c>
      <c r="C168" s="11" t="s">
        <v>528</v>
      </c>
      <c r="D168" s="1">
        <v>46.135233997655803</v>
      </c>
      <c r="E168" s="1">
        <v>32.271382623372602</v>
      </c>
      <c r="F168" s="1">
        <v>0</v>
      </c>
      <c r="G168" s="1">
        <v>75.626740947075206</v>
      </c>
      <c r="H168" s="1">
        <v>14.3548387096774</v>
      </c>
      <c r="I168" s="1">
        <v>14.768683274021299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70.055710306406596</v>
      </c>
      <c r="W168" s="1">
        <v>43.709677419354797</v>
      </c>
      <c r="X168" s="1">
        <v>43.594306049822102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14.066852367688</v>
      </c>
      <c r="AL168" s="1">
        <v>14.677419354838699</v>
      </c>
      <c r="AM168" s="1">
        <v>13.8790035587188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33.286908077994397</v>
      </c>
      <c r="BA168" s="1">
        <v>26.935483870967701</v>
      </c>
      <c r="BB168" s="1">
        <v>30.782918149466099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58.495821727019496</v>
      </c>
      <c r="BP168" s="1">
        <v>68.709677419354804</v>
      </c>
      <c r="BQ168" s="1">
        <v>74.021352313167199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69.220055710306397</v>
      </c>
      <c r="CE168" s="1">
        <v>41.451612903225801</v>
      </c>
      <c r="CF168" s="1">
        <v>43.060498220640497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50.696378830083503</v>
      </c>
      <c r="CT168" s="1">
        <v>54.354838709677402</v>
      </c>
      <c r="CU168" s="1">
        <v>55.8718861209964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  <c r="DF168" s="1">
        <v>0</v>
      </c>
      <c r="DG168" s="1">
        <v>0</v>
      </c>
      <c r="DH168" s="1">
        <v>24.521002210759001</v>
      </c>
      <c r="DI168" s="1">
        <v>26.838638858397299</v>
      </c>
      <c r="DJ168" s="1">
        <v>10.982541615915499</v>
      </c>
      <c r="DK168" s="1">
        <v>0</v>
      </c>
      <c r="DL168" s="1">
        <v>0</v>
      </c>
      <c r="DM168" s="1">
        <v>0</v>
      </c>
      <c r="DN168" s="1">
        <v>0</v>
      </c>
      <c r="DO168" s="1">
        <v>0</v>
      </c>
      <c r="DP168" s="1">
        <v>0</v>
      </c>
      <c r="DQ168" s="1">
        <v>0</v>
      </c>
      <c r="DR168" s="1">
        <v>0</v>
      </c>
      <c r="DS168" s="1">
        <v>0</v>
      </c>
      <c r="DT168" s="1">
        <v>0</v>
      </c>
      <c r="DU168" s="1">
        <v>0</v>
      </c>
      <c r="DV168" s="1">
        <v>0</v>
      </c>
      <c r="DW168" s="1">
        <v>30.8585114222549</v>
      </c>
      <c r="DX168" s="1">
        <v>41.0720819612147</v>
      </c>
      <c r="DY168" s="1">
        <v>54.222492894843597</v>
      </c>
      <c r="DZ168" s="1">
        <v>0</v>
      </c>
      <c r="EA168" s="1">
        <v>0</v>
      </c>
      <c r="EB168" s="1">
        <v>0</v>
      </c>
      <c r="EC168" s="1">
        <v>0</v>
      </c>
      <c r="ED168" s="1">
        <v>0</v>
      </c>
      <c r="EE168" s="1">
        <v>0</v>
      </c>
      <c r="EF168" s="1">
        <v>0</v>
      </c>
      <c r="EG168" s="1">
        <v>0</v>
      </c>
      <c r="EH168" s="1">
        <v>0</v>
      </c>
      <c r="EI168" s="1">
        <v>0</v>
      </c>
      <c r="EJ168" s="1">
        <v>0</v>
      </c>
      <c r="EK168" s="1">
        <v>0</v>
      </c>
      <c r="EL168" s="1">
        <v>87.619749447310198</v>
      </c>
      <c r="EM168" s="1">
        <v>36.2056348335162</v>
      </c>
      <c r="EN168" s="1">
        <v>35.749086479902502</v>
      </c>
      <c r="EO168" s="1">
        <v>0</v>
      </c>
      <c r="EP168" s="1">
        <v>0</v>
      </c>
      <c r="EQ168" s="1">
        <v>0</v>
      </c>
      <c r="ER168" s="1">
        <v>0</v>
      </c>
      <c r="ES168" s="1">
        <v>0</v>
      </c>
      <c r="ET168" s="1">
        <v>0</v>
      </c>
      <c r="EU168" s="1">
        <v>0</v>
      </c>
      <c r="EV168" s="1">
        <v>0</v>
      </c>
      <c r="EW168" s="1">
        <v>0</v>
      </c>
      <c r="EX168" s="1">
        <v>0</v>
      </c>
      <c r="EY168" s="1">
        <v>0</v>
      </c>
      <c r="EZ168" s="1">
        <v>0</v>
      </c>
    </row>
    <row r="169" spans="1:156" ht="15">
      <c r="A169" s="11" t="s">
        <v>228</v>
      </c>
      <c r="B169" s="1" t="s">
        <v>703</v>
      </c>
      <c r="C169" s="11" t="s">
        <v>528</v>
      </c>
      <c r="D169" s="1">
        <v>48.642462114282203</v>
      </c>
      <c r="E169" s="1">
        <v>76.579355714575698</v>
      </c>
      <c r="F169" s="1">
        <v>0</v>
      </c>
      <c r="G169" s="1">
        <v>75.6944444444444</v>
      </c>
      <c r="H169" s="1">
        <v>91.40625</v>
      </c>
      <c r="I169" s="1">
        <v>84.545454545454504</v>
      </c>
      <c r="J169" s="1">
        <v>71.951219512195095</v>
      </c>
      <c r="K169" s="1">
        <v>62.195121951219498</v>
      </c>
      <c r="L169" s="1">
        <v>59.756097560975597</v>
      </c>
      <c r="M169" s="1">
        <v>76.829268292682897</v>
      </c>
      <c r="N169" s="1">
        <v>82.894736842105203</v>
      </c>
      <c r="O169" s="1">
        <v>78.571428571428498</v>
      </c>
      <c r="P169" s="1">
        <v>62.903225806451601</v>
      </c>
      <c r="Q169" s="1">
        <v>53.448275862068897</v>
      </c>
      <c r="R169" s="1">
        <v>36.2068965517241</v>
      </c>
      <c r="S169" s="1">
        <v>44.642857142857103</v>
      </c>
      <c r="T169" s="1">
        <v>36</v>
      </c>
      <c r="U169" s="1">
        <v>32.5</v>
      </c>
      <c r="V169" s="1">
        <v>72.9166666666666</v>
      </c>
      <c r="W169" s="1">
        <v>71.09375</v>
      </c>
      <c r="X169" s="1">
        <v>64.545454545454504</v>
      </c>
      <c r="Y169" s="1">
        <v>60.975609756097498</v>
      </c>
      <c r="Z169" s="1">
        <v>64.634146341463406</v>
      </c>
      <c r="AA169" s="1">
        <v>69.512195121951194</v>
      </c>
      <c r="AB169" s="1">
        <v>74.390243902438996</v>
      </c>
      <c r="AC169" s="1">
        <v>57.894736842105203</v>
      </c>
      <c r="AD169" s="1">
        <v>62.857142857142797</v>
      </c>
      <c r="AE169" s="1">
        <v>46.774193548387103</v>
      </c>
      <c r="AF169" s="1">
        <v>74.137931034482705</v>
      </c>
      <c r="AG169" s="1">
        <v>67.241379310344797</v>
      </c>
      <c r="AH169" s="1">
        <v>55.357142857142797</v>
      </c>
      <c r="AI169" s="1">
        <v>38</v>
      </c>
      <c r="AJ169" s="1">
        <v>42.5</v>
      </c>
      <c r="AK169" s="1">
        <v>50.6944444444444</v>
      </c>
      <c r="AL169" s="1">
        <v>47.65625</v>
      </c>
      <c r="AM169" s="1">
        <v>42.727272727272698</v>
      </c>
      <c r="AN169" s="1">
        <v>32.9268292682926</v>
      </c>
      <c r="AO169" s="1">
        <v>41.463414634146297</v>
      </c>
      <c r="AP169" s="1">
        <v>42.682926829268197</v>
      </c>
      <c r="AQ169" s="1">
        <v>47.560975609756099</v>
      </c>
      <c r="AR169" s="1">
        <v>13.157894736842101</v>
      </c>
      <c r="AS169" s="1">
        <v>17.1428571428571</v>
      </c>
      <c r="AT169" s="1">
        <v>22.580645161290299</v>
      </c>
      <c r="AU169" s="1">
        <v>31.034482758620602</v>
      </c>
      <c r="AV169" s="1">
        <v>39.655172413793103</v>
      </c>
      <c r="AW169" s="1">
        <v>41.071428571428498</v>
      </c>
      <c r="AX169" s="1">
        <v>50</v>
      </c>
      <c r="AY169" s="1">
        <v>42.5</v>
      </c>
      <c r="AZ169" s="1">
        <v>82.6388888888888</v>
      </c>
      <c r="BA169" s="1">
        <v>82.03125</v>
      </c>
      <c r="BB169" s="1">
        <v>88.181818181818102</v>
      </c>
      <c r="BC169" s="1">
        <v>81.707317073170699</v>
      </c>
      <c r="BD169" s="1">
        <v>79.268292682926798</v>
      </c>
      <c r="BE169" s="1">
        <v>79.268292682926798</v>
      </c>
      <c r="BF169" s="1">
        <v>81.707317073170699</v>
      </c>
      <c r="BG169" s="1">
        <v>40.789473684210499</v>
      </c>
      <c r="BH169" s="1">
        <v>50</v>
      </c>
      <c r="BI169" s="1">
        <v>20.967741935483801</v>
      </c>
      <c r="BJ169" s="1">
        <v>12.068965517241301</v>
      </c>
      <c r="BK169" s="1">
        <v>1.72413793103448</v>
      </c>
      <c r="BL169" s="1">
        <v>1.78571428571428</v>
      </c>
      <c r="BM169" s="1">
        <v>54</v>
      </c>
      <c r="BN169" s="1">
        <v>32.5</v>
      </c>
      <c r="BO169" s="1">
        <v>53.4722222222222</v>
      </c>
      <c r="BP169" s="1">
        <v>37.5</v>
      </c>
      <c r="BQ169" s="1">
        <v>35.454545454545404</v>
      </c>
      <c r="BR169" s="1">
        <v>43.902439024390198</v>
      </c>
      <c r="BS169" s="1">
        <v>20.731707317073099</v>
      </c>
      <c r="BT169" s="1">
        <v>24.390243902439</v>
      </c>
      <c r="BU169" s="1">
        <v>25.609756097560901</v>
      </c>
      <c r="BV169" s="1">
        <v>34.210526315789402</v>
      </c>
      <c r="BW169" s="1">
        <v>35.714285714285701</v>
      </c>
      <c r="BX169" s="1">
        <v>40.322580645161203</v>
      </c>
      <c r="BY169" s="1">
        <v>44.827586206896498</v>
      </c>
      <c r="BZ169" s="1">
        <v>46.551724137930997</v>
      </c>
      <c r="CA169" s="1">
        <v>44.642857142857103</v>
      </c>
      <c r="CB169" s="1">
        <v>44</v>
      </c>
      <c r="CC169" s="1">
        <v>42.5</v>
      </c>
      <c r="CD169" s="1">
        <v>88.1944444444444</v>
      </c>
      <c r="CE169" s="1">
        <v>86.71875</v>
      </c>
      <c r="CF169" s="1">
        <v>80</v>
      </c>
      <c r="CG169" s="1">
        <v>48.780487804878</v>
      </c>
      <c r="CH169" s="1">
        <v>70.731707317073102</v>
      </c>
      <c r="CI169" s="1">
        <v>60.975609756097498</v>
      </c>
      <c r="CJ169" s="1">
        <v>69.512195121951194</v>
      </c>
      <c r="CK169" s="1">
        <v>85.5263157894736</v>
      </c>
      <c r="CL169" s="1">
        <v>72.857142857142804</v>
      </c>
      <c r="CM169" s="1">
        <v>90.322580645161196</v>
      </c>
      <c r="CN169" s="1">
        <v>89.655172413793096</v>
      </c>
      <c r="CO169" s="1">
        <v>55.172413793103402</v>
      </c>
      <c r="CP169" s="1">
        <v>42.857142857142797</v>
      </c>
      <c r="CQ169" s="1">
        <v>66</v>
      </c>
      <c r="CR169" s="1">
        <v>25</v>
      </c>
      <c r="CS169" s="1">
        <v>87.5</v>
      </c>
      <c r="CT169" s="1">
        <v>85.9375</v>
      </c>
      <c r="CU169" s="1">
        <v>82.727272727272705</v>
      </c>
      <c r="CV169" s="1">
        <v>76.829268292682897</v>
      </c>
      <c r="CW169" s="1">
        <v>78.048780487804805</v>
      </c>
      <c r="CX169" s="1">
        <v>76.829268292682897</v>
      </c>
      <c r="CY169" s="1">
        <v>95.121951219512098</v>
      </c>
      <c r="CZ169" s="1">
        <v>81.578947368421098</v>
      </c>
      <c r="DA169" s="1">
        <v>84.285714285714207</v>
      </c>
      <c r="DB169" s="1">
        <v>30.645161290322498</v>
      </c>
      <c r="DC169" s="1">
        <v>58.620689655172399</v>
      </c>
      <c r="DD169" s="1">
        <v>31.034482758620602</v>
      </c>
      <c r="DE169" s="1">
        <v>33.928571428571402</v>
      </c>
      <c r="DF169" s="1">
        <v>86</v>
      </c>
      <c r="DG169" s="1">
        <v>40</v>
      </c>
      <c r="DH169" s="1">
        <v>88.858397365532298</v>
      </c>
      <c r="DI169" s="1">
        <v>89.829476248477405</v>
      </c>
      <c r="DJ169" s="1">
        <v>90.610189573459706</v>
      </c>
      <c r="DK169" s="1">
        <v>72.277722277722205</v>
      </c>
      <c r="DL169" s="1">
        <v>51.5197568389057</v>
      </c>
      <c r="DM169" s="1">
        <v>36.844809866392602</v>
      </c>
      <c r="DN169" s="1">
        <v>61.116803278688501</v>
      </c>
      <c r="DO169" s="1">
        <v>28.593117408906799</v>
      </c>
      <c r="DP169" s="1">
        <v>17.950052029136302</v>
      </c>
      <c r="DQ169" s="1">
        <v>39.4490035169988</v>
      </c>
      <c r="DR169" s="1">
        <v>33.3580980683506</v>
      </c>
      <c r="DS169" s="1">
        <v>93.863636363636303</v>
      </c>
      <c r="DT169" s="1">
        <v>77.465857359635805</v>
      </c>
      <c r="DU169" s="1">
        <v>76.694915254237202</v>
      </c>
      <c r="DV169" s="1">
        <v>99.650349650349597</v>
      </c>
      <c r="DW169" s="1">
        <v>84.540797658250995</v>
      </c>
      <c r="DX169" s="1">
        <v>87.231019082419806</v>
      </c>
      <c r="DY169" s="1">
        <v>88.359004739336399</v>
      </c>
      <c r="DZ169" s="1">
        <v>90.359640359640295</v>
      </c>
      <c r="EA169" s="1">
        <v>81.104356636271504</v>
      </c>
      <c r="EB169" s="1">
        <v>94.398766700924895</v>
      </c>
      <c r="EC169" s="1">
        <v>95.133196721311407</v>
      </c>
      <c r="ED169" s="1">
        <v>86.5890688259109</v>
      </c>
      <c r="EE169" s="1">
        <v>93.288241415192502</v>
      </c>
      <c r="EF169" s="1">
        <v>83.059788980070294</v>
      </c>
      <c r="EG169" s="1">
        <v>83.580980683506596</v>
      </c>
      <c r="EH169" s="1">
        <v>79.318181818181799</v>
      </c>
      <c r="EI169" s="1">
        <v>76.403641881638805</v>
      </c>
      <c r="EJ169" s="1">
        <v>81.1016949152542</v>
      </c>
      <c r="EK169" s="1">
        <v>95.687645687645599</v>
      </c>
      <c r="EL169" s="1">
        <v>78.887669227954603</v>
      </c>
      <c r="EM169" s="1">
        <v>35.749086479902502</v>
      </c>
      <c r="EN169" s="1">
        <v>30.924170616113699</v>
      </c>
      <c r="EO169" s="1">
        <v>58.791208791208703</v>
      </c>
      <c r="EP169" s="1">
        <v>21.681864235055698</v>
      </c>
      <c r="EQ169" s="1">
        <v>21.891058581706101</v>
      </c>
      <c r="ER169" s="1">
        <v>50.2049180327868</v>
      </c>
      <c r="ES169" s="1">
        <v>56.123481781376498</v>
      </c>
      <c r="ET169" s="1">
        <v>3.38189386056191</v>
      </c>
      <c r="EU169" s="1">
        <v>38.628370457209797</v>
      </c>
      <c r="EV169" s="1">
        <v>47.696879643387803</v>
      </c>
      <c r="EW169" s="1">
        <v>38.939393939393902</v>
      </c>
      <c r="EX169" s="1">
        <v>40.819423368740502</v>
      </c>
      <c r="EY169" s="1">
        <v>41.610169491525397</v>
      </c>
      <c r="EZ169" s="1">
        <v>40.675990675990597</v>
      </c>
    </row>
    <row r="170" spans="1:156" ht="15">
      <c r="A170" s="11" t="s">
        <v>229</v>
      </c>
      <c r="B170" s="1" t="s">
        <v>704</v>
      </c>
      <c r="C170" s="11" t="s">
        <v>528</v>
      </c>
      <c r="D170" s="1">
        <v>43.6222649103549</v>
      </c>
      <c r="E170" s="1">
        <v>54.672078151998399</v>
      </c>
      <c r="F170" s="1">
        <v>0</v>
      </c>
      <c r="G170" s="1">
        <v>76.6666666666666</v>
      </c>
      <c r="H170" s="1">
        <v>77.906976744186096</v>
      </c>
      <c r="I170" s="1">
        <v>80.232558139534802</v>
      </c>
      <c r="J170" s="1">
        <v>74.390243902438996</v>
      </c>
      <c r="K170" s="1">
        <v>74.390243902438996</v>
      </c>
      <c r="L170" s="1">
        <v>81.707317073170699</v>
      </c>
      <c r="M170" s="1">
        <v>83.3333333333333</v>
      </c>
      <c r="N170" s="1">
        <v>79.1666666666666</v>
      </c>
      <c r="O170" s="1">
        <v>83.928571428571402</v>
      </c>
      <c r="P170" s="1">
        <v>91.071428571428498</v>
      </c>
      <c r="Q170" s="1">
        <v>97.619047619047606</v>
      </c>
      <c r="R170" s="1">
        <v>97.619047619047606</v>
      </c>
      <c r="S170" s="1">
        <v>73.809523809523796</v>
      </c>
      <c r="T170" s="1">
        <v>33.3333333333333</v>
      </c>
      <c r="U170" s="1">
        <v>27.7777777777777</v>
      </c>
      <c r="V170" s="1">
        <v>85.5555555555555</v>
      </c>
      <c r="W170" s="1">
        <v>80.232558139534802</v>
      </c>
      <c r="X170" s="1">
        <v>82.558139534883693</v>
      </c>
      <c r="Y170" s="1">
        <v>93.902439024390205</v>
      </c>
      <c r="Z170" s="1">
        <v>91.463414634146304</v>
      </c>
      <c r="AA170" s="1">
        <v>91.463414634146304</v>
      </c>
      <c r="AB170" s="1">
        <v>93.589743589743506</v>
      </c>
      <c r="AC170" s="1">
        <v>93.0555555555555</v>
      </c>
      <c r="AD170" s="1">
        <v>91.071428571428498</v>
      </c>
      <c r="AE170" s="1">
        <v>94.642857142857096</v>
      </c>
      <c r="AF170" s="1">
        <v>92.857142857142804</v>
      </c>
      <c r="AG170" s="1">
        <v>83.3333333333333</v>
      </c>
      <c r="AH170" s="1">
        <v>88.095238095238102</v>
      </c>
      <c r="AI170" s="1">
        <v>23.3333333333333</v>
      </c>
      <c r="AJ170" s="1">
        <v>38.8888888888888</v>
      </c>
      <c r="AK170" s="1">
        <v>95.5555555555555</v>
      </c>
      <c r="AL170" s="1">
        <v>98.837209302325505</v>
      </c>
      <c r="AM170" s="1">
        <v>98.837209302325505</v>
      </c>
      <c r="AN170" s="1">
        <v>98.780487804878007</v>
      </c>
      <c r="AO170" s="1">
        <v>98.780487804878007</v>
      </c>
      <c r="AP170" s="1">
        <v>96.341463414634106</v>
      </c>
      <c r="AQ170" s="1">
        <v>96.153846153846104</v>
      </c>
      <c r="AR170" s="1">
        <v>98.6111111111111</v>
      </c>
      <c r="AS170" s="1">
        <v>98.214285714285694</v>
      </c>
      <c r="AT170" s="1">
        <v>98.214285714285694</v>
      </c>
      <c r="AU170" s="1">
        <v>97.619047619047606</v>
      </c>
      <c r="AV170" s="1">
        <v>97.619047619047606</v>
      </c>
      <c r="AW170" s="1">
        <v>97.619047619047606</v>
      </c>
      <c r="AX170" s="1">
        <v>90</v>
      </c>
      <c r="AY170" s="1">
        <v>5.55555555555555</v>
      </c>
      <c r="AZ170" s="1">
        <v>81.1111111111111</v>
      </c>
      <c r="BA170" s="1">
        <v>54.651162790697597</v>
      </c>
      <c r="BB170" s="1">
        <v>96.511627906976699</v>
      </c>
      <c r="BC170" s="1">
        <v>84.146341463414601</v>
      </c>
      <c r="BD170" s="1">
        <v>67.073170731707293</v>
      </c>
      <c r="BE170" s="1">
        <v>89.024390243902403</v>
      </c>
      <c r="BF170" s="1">
        <v>93.589743589743506</v>
      </c>
      <c r="BG170" s="1">
        <v>93.0555555555555</v>
      </c>
      <c r="BH170" s="1">
        <v>91.071428571428498</v>
      </c>
      <c r="BI170" s="1">
        <v>94.642857142857096</v>
      </c>
      <c r="BJ170" s="1">
        <v>92.857142857142804</v>
      </c>
      <c r="BK170" s="1">
        <v>69.047619047618994</v>
      </c>
      <c r="BL170" s="1">
        <v>88.095238095238102</v>
      </c>
      <c r="BM170" s="1">
        <v>70</v>
      </c>
      <c r="BN170" s="1">
        <v>27.7777777777777</v>
      </c>
      <c r="BO170" s="1">
        <v>87.7777777777777</v>
      </c>
      <c r="BP170" s="1">
        <v>76.744186046511601</v>
      </c>
      <c r="BQ170" s="1">
        <v>82.558139534883693</v>
      </c>
      <c r="BR170" s="1">
        <v>86.585365853658502</v>
      </c>
      <c r="BS170" s="1">
        <v>89.024390243902403</v>
      </c>
      <c r="BT170" s="1">
        <v>90.243902439024296</v>
      </c>
      <c r="BU170" s="1">
        <v>91.025641025640994</v>
      </c>
      <c r="BV170" s="1">
        <v>91.6666666666666</v>
      </c>
      <c r="BW170" s="1">
        <v>94.642857142857096</v>
      </c>
      <c r="BX170" s="1">
        <v>94.642857142857096</v>
      </c>
      <c r="BY170" s="1">
        <v>95.238095238095198</v>
      </c>
      <c r="BZ170" s="1">
        <v>97.619047619047606</v>
      </c>
      <c r="CA170" s="1">
        <v>97.619047619047606</v>
      </c>
      <c r="CB170" s="1">
        <v>36.6666666666666</v>
      </c>
      <c r="CC170" s="1">
        <v>38.8888888888888</v>
      </c>
      <c r="CD170" s="1">
        <v>85.5555555555555</v>
      </c>
      <c r="CE170" s="1">
        <v>89.534883720930196</v>
      </c>
      <c r="CF170" s="1">
        <v>89.534883720930196</v>
      </c>
      <c r="CG170" s="1">
        <v>74.390243902438996</v>
      </c>
      <c r="CH170" s="1">
        <v>84.146341463414601</v>
      </c>
      <c r="CI170" s="1">
        <v>84.146341463414601</v>
      </c>
      <c r="CJ170" s="1">
        <v>96.153846153846104</v>
      </c>
      <c r="CK170" s="1">
        <v>87.5</v>
      </c>
      <c r="CL170" s="1">
        <v>94.642857142857096</v>
      </c>
      <c r="CM170" s="1">
        <v>91.071428571428498</v>
      </c>
      <c r="CN170" s="1">
        <v>92.857142857142804</v>
      </c>
      <c r="CO170" s="1">
        <v>97.619047619047606</v>
      </c>
      <c r="CP170" s="1">
        <v>97.619047619047606</v>
      </c>
      <c r="CQ170" s="1">
        <v>93.3333333333333</v>
      </c>
      <c r="CR170" s="1">
        <v>83.3333333333333</v>
      </c>
      <c r="CS170" s="1">
        <v>97.7777777777777</v>
      </c>
      <c r="CT170" s="1">
        <v>97.674418604651095</v>
      </c>
      <c r="CU170" s="1">
        <v>97.674418604651095</v>
      </c>
      <c r="CV170" s="1">
        <v>97.560975609756099</v>
      </c>
      <c r="CW170" s="1">
        <v>97.560975609756099</v>
      </c>
      <c r="CX170" s="1">
        <v>98.780487804878007</v>
      </c>
      <c r="CY170" s="1">
        <v>98.717948717948701</v>
      </c>
      <c r="CZ170" s="1">
        <v>98.6111111111111</v>
      </c>
      <c r="DA170" s="1">
        <v>98.214285714285694</v>
      </c>
      <c r="DB170" s="1">
        <v>98.214285714285694</v>
      </c>
      <c r="DC170" s="1">
        <v>85.714285714285694</v>
      </c>
      <c r="DD170" s="1">
        <v>97.619047619047606</v>
      </c>
      <c r="DE170" s="1">
        <v>85.714285714285694</v>
      </c>
      <c r="DF170" s="1">
        <v>83.3333333333333</v>
      </c>
      <c r="DG170" s="1">
        <v>88.8888888888888</v>
      </c>
      <c r="DH170" s="1">
        <v>86.114160263446706</v>
      </c>
      <c r="DI170" s="1">
        <v>97.706049533089697</v>
      </c>
      <c r="DJ170" s="1">
        <v>98.430094786729796</v>
      </c>
      <c r="DK170" s="1">
        <v>97.852147852147795</v>
      </c>
      <c r="DL170" s="1">
        <v>90.729483282674707</v>
      </c>
      <c r="DM170" s="1">
        <v>77.132579650565205</v>
      </c>
      <c r="DN170" s="1">
        <v>86.936475409836007</v>
      </c>
      <c r="DO170" s="1">
        <v>85.9817813765182</v>
      </c>
      <c r="DP170" s="1">
        <v>96.514047866805399</v>
      </c>
      <c r="DQ170" s="1">
        <v>86.811254396248501</v>
      </c>
      <c r="DR170" s="1">
        <v>78.231797919762201</v>
      </c>
      <c r="DS170" s="1">
        <v>75.227272727272705</v>
      </c>
      <c r="DT170" s="1">
        <v>67.602427921092499</v>
      </c>
      <c r="DU170" s="1">
        <v>36.694915254237202</v>
      </c>
      <c r="DV170" s="1">
        <v>15.2680652680652</v>
      </c>
      <c r="DW170" s="1">
        <v>79.052323454079698</v>
      </c>
      <c r="DX170" s="1">
        <v>77.933414535119695</v>
      </c>
      <c r="DY170" s="1">
        <v>77.577014218009396</v>
      </c>
      <c r="DZ170" s="1">
        <v>78.071928071928099</v>
      </c>
      <c r="EA170" s="1">
        <v>72.897669706180295</v>
      </c>
      <c r="EB170" s="1">
        <v>66.341212744090399</v>
      </c>
      <c r="EC170" s="1">
        <v>67.776639344262193</v>
      </c>
      <c r="ED170" s="1">
        <v>78.593117408906807</v>
      </c>
      <c r="EE170" s="1">
        <v>63.007284079084201</v>
      </c>
      <c r="EF170" s="1">
        <v>57.268464243845202</v>
      </c>
      <c r="EG170" s="1">
        <v>61.144130757800902</v>
      </c>
      <c r="EH170" s="1">
        <v>42.803030303030297</v>
      </c>
      <c r="EI170" s="1">
        <v>57.738998482549299</v>
      </c>
      <c r="EJ170" s="1">
        <v>44.322033898305101</v>
      </c>
      <c r="EK170" s="1">
        <v>48.6013986013986</v>
      </c>
      <c r="EL170" s="1">
        <v>99.981705085986107</v>
      </c>
      <c r="EM170" s="1">
        <v>99.979699553390105</v>
      </c>
      <c r="EN170" s="1">
        <v>99.970379146919399</v>
      </c>
      <c r="EO170" s="1">
        <v>99.950049950049902</v>
      </c>
      <c r="EP170" s="1">
        <v>99.949341438703101</v>
      </c>
      <c r="EQ170" s="1">
        <v>99.537512846865297</v>
      </c>
      <c r="ER170" s="1">
        <v>98.258196721311407</v>
      </c>
      <c r="ES170" s="1">
        <v>98.684210526315695</v>
      </c>
      <c r="ET170" s="1">
        <v>95.889698231009305</v>
      </c>
      <c r="EU170" s="1">
        <v>97.069167643610697</v>
      </c>
      <c r="EV170" s="1">
        <v>90.490341753343202</v>
      </c>
      <c r="EW170" s="1">
        <v>96.818181818181799</v>
      </c>
      <c r="EX170" s="1">
        <v>90.440060698027295</v>
      </c>
      <c r="EY170" s="1">
        <v>41.610169491525397</v>
      </c>
      <c r="EZ170" s="1">
        <v>40.675990675990597</v>
      </c>
    </row>
    <row r="171" spans="1:156" ht="15">
      <c r="A171" s="11" t="s">
        <v>230</v>
      </c>
      <c r="B171" s="1" t="s">
        <v>705</v>
      </c>
      <c r="C171" s="11" t="s">
        <v>535</v>
      </c>
      <c r="D171" s="1">
        <v>42.979674391550503</v>
      </c>
      <c r="E171" s="1">
        <v>43.857976438384803</v>
      </c>
      <c r="F171" s="1">
        <v>0</v>
      </c>
      <c r="G171" s="1">
        <v>98.878923766816101</v>
      </c>
      <c r="H171" s="1">
        <v>99.0322580645161</v>
      </c>
      <c r="I171" s="1">
        <v>98.0263157894736</v>
      </c>
      <c r="J171" s="1">
        <v>92.857142857142804</v>
      </c>
      <c r="K171" s="1">
        <v>87.5</v>
      </c>
      <c r="L171" s="1">
        <v>90</v>
      </c>
      <c r="M171" s="1">
        <v>93.75</v>
      </c>
      <c r="N171" s="1">
        <v>93.75</v>
      </c>
      <c r="O171" s="1">
        <v>86</v>
      </c>
      <c r="P171" s="1">
        <v>66.6666666666666</v>
      </c>
      <c r="Q171" s="1">
        <v>75</v>
      </c>
      <c r="R171" s="1">
        <v>43.75</v>
      </c>
      <c r="S171" s="1">
        <v>44.117647058823501</v>
      </c>
      <c r="T171" s="1">
        <v>0</v>
      </c>
      <c r="U171" s="1">
        <v>0</v>
      </c>
      <c r="V171" s="1">
        <v>99.775784753363197</v>
      </c>
      <c r="W171" s="1">
        <v>99.0322580645161</v>
      </c>
      <c r="X171" s="1">
        <v>92.763157894736807</v>
      </c>
      <c r="Y171" s="1">
        <v>90</v>
      </c>
      <c r="Z171" s="1">
        <v>73.214285714285694</v>
      </c>
      <c r="AA171" s="1">
        <v>70</v>
      </c>
      <c r="AB171" s="1">
        <v>72.9166666666666</v>
      </c>
      <c r="AC171" s="1">
        <v>35.4166666666666</v>
      </c>
      <c r="AD171" s="1">
        <v>38</v>
      </c>
      <c r="AE171" s="1">
        <v>33.3333333333333</v>
      </c>
      <c r="AF171" s="1">
        <v>36.1111111111111</v>
      </c>
      <c r="AG171" s="1">
        <v>43.75</v>
      </c>
      <c r="AH171" s="1">
        <v>44.117647058823501</v>
      </c>
      <c r="AI171" s="1">
        <v>0</v>
      </c>
      <c r="AJ171" s="1">
        <v>0</v>
      </c>
      <c r="AK171" s="1">
        <v>49.103139013452903</v>
      </c>
      <c r="AL171" s="1">
        <v>49.354838709677402</v>
      </c>
      <c r="AM171" s="1">
        <v>47.368421052631497</v>
      </c>
      <c r="AN171" s="1">
        <v>45.714285714285701</v>
      </c>
      <c r="AO171" s="1">
        <v>44.642857142857103</v>
      </c>
      <c r="AP171" s="1">
        <v>44</v>
      </c>
      <c r="AQ171" s="1">
        <v>43.75</v>
      </c>
      <c r="AR171" s="1">
        <v>43.75</v>
      </c>
      <c r="AS171" s="1">
        <v>44</v>
      </c>
      <c r="AT171" s="1">
        <v>44.4444444444444</v>
      </c>
      <c r="AU171" s="1">
        <v>47.2222222222222</v>
      </c>
      <c r="AV171" s="1">
        <v>50</v>
      </c>
      <c r="AW171" s="1">
        <v>50</v>
      </c>
      <c r="AX171" s="1">
        <v>0</v>
      </c>
      <c r="AY171" s="1">
        <v>0</v>
      </c>
      <c r="AZ171" s="1">
        <v>95.739910313901305</v>
      </c>
      <c r="BA171" s="1">
        <v>93.225806451612897</v>
      </c>
      <c r="BB171" s="1">
        <v>96.710526315789394</v>
      </c>
      <c r="BC171" s="1">
        <v>95.714285714285694</v>
      </c>
      <c r="BD171" s="1">
        <v>41.071428571428498</v>
      </c>
      <c r="BE171" s="1">
        <v>34</v>
      </c>
      <c r="BF171" s="1">
        <v>39.5833333333333</v>
      </c>
      <c r="BG171" s="1">
        <v>18.75</v>
      </c>
      <c r="BH171" s="1">
        <v>30</v>
      </c>
      <c r="BI171" s="1">
        <v>8.3333333333333304</v>
      </c>
      <c r="BJ171" s="1">
        <v>8.3333333333333304</v>
      </c>
      <c r="BK171" s="1">
        <v>78.125</v>
      </c>
      <c r="BL171" s="1">
        <v>38.235294117647101</v>
      </c>
      <c r="BM171" s="1">
        <v>0</v>
      </c>
      <c r="BN171" s="1">
        <v>0</v>
      </c>
      <c r="BO171" s="1">
        <v>98.206278026905807</v>
      </c>
      <c r="BP171" s="1">
        <v>99.0322580645161</v>
      </c>
      <c r="BQ171" s="1">
        <v>97.368421052631504</v>
      </c>
      <c r="BR171" s="1">
        <v>98.571428571428498</v>
      </c>
      <c r="BS171" s="1">
        <v>92.857142857142804</v>
      </c>
      <c r="BT171" s="1">
        <v>92</v>
      </c>
      <c r="BU171" s="1">
        <v>95.8333333333333</v>
      </c>
      <c r="BV171" s="1">
        <v>43.75</v>
      </c>
      <c r="BW171" s="1">
        <v>48</v>
      </c>
      <c r="BX171" s="1">
        <v>47.2222222222222</v>
      </c>
      <c r="BY171" s="1">
        <v>47.2222222222222</v>
      </c>
      <c r="BZ171" s="1">
        <v>50</v>
      </c>
      <c r="CA171" s="1">
        <v>47.058823529411697</v>
      </c>
      <c r="CB171" s="1">
        <v>0</v>
      </c>
      <c r="CC171" s="1">
        <v>0</v>
      </c>
      <c r="CD171" s="1">
        <v>99.775784753363197</v>
      </c>
      <c r="CE171" s="1">
        <v>99.677419354838705</v>
      </c>
      <c r="CF171" s="1">
        <v>99.342105263157904</v>
      </c>
      <c r="CG171" s="1">
        <v>98.571428571428498</v>
      </c>
      <c r="CH171" s="1">
        <v>98.214285714285694</v>
      </c>
      <c r="CI171" s="1">
        <v>98</v>
      </c>
      <c r="CJ171" s="1">
        <v>97.9166666666666</v>
      </c>
      <c r="CK171" s="1">
        <v>91.6666666666666</v>
      </c>
      <c r="CL171" s="1">
        <v>92</v>
      </c>
      <c r="CM171" s="1">
        <v>80.5555555555555</v>
      </c>
      <c r="CN171" s="1">
        <v>88.8888888888888</v>
      </c>
      <c r="CO171" s="1">
        <v>90.625</v>
      </c>
      <c r="CP171" s="1">
        <v>44.117647058823501</v>
      </c>
      <c r="CQ171" s="1">
        <v>0</v>
      </c>
      <c r="CR171" s="1">
        <v>0</v>
      </c>
      <c r="CS171" s="1">
        <v>99.103139013452903</v>
      </c>
      <c r="CT171" s="1">
        <v>99.0322580645161</v>
      </c>
      <c r="CU171" s="1">
        <v>93.421052631578902</v>
      </c>
      <c r="CV171" s="1">
        <v>87.142857142857096</v>
      </c>
      <c r="CW171" s="1">
        <v>82.142857142857096</v>
      </c>
      <c r="CX171" s="1">
        <v>82</v>
      </c>
      <c r="CY171" s="1">
        <v>83.3333333333333</v>
      </c>
      <c r="CZ171" s="1">
        <v>68.75</v>
      </c>
      <c r="DA171" s="1">
        <v>60</v>
      </c>
      <c r="DB171" s="1">
        <v>55.5555555555555</v>
      </c>
      <c r="DC171" s="1">
        <v>63.8888888888888</v>
      </c>
      <c r="DD171" s="1">
        <v>90.625</v>
      </c>
      <c r="DE171" s="1">
        <v>35.294117647058798</v>
      </c>
      <c r="DF171" s="1">
        <v>0</v>
      </c>
      <c r="DG171" s="1">
        <v>0</v>
      </c>
      <c r="DH171" s="1">
        <v>77.259421880717099</v>
      </c>
      <c r="DI171" s="1">
        <v>75.010150223304905</v>
      </c>
      <c r="DJ171" s="1">
        <v>88.359004739336399</v>
      </c>
      <c r="DK171" s="1">
        <v>90.259740259740198</v>
      </c>
      <c r="DL171" s="1">
        <v>93.667679837892607</v>
      </c>
      <c r="DM171" s="1">
        <v>78.160328879753294</v>
      </c>
      <c r="DN171" s="1">
        <v>72.694672131147499</v>
      </c>
      <c r="DO171" s="1">
        <v>61.690283400809697</v>
      </c>
      <c r="DP171" s="1">
        <v>66.857440166493205</v>
      </c>
      <c r="DQ171" s="1">
        <v>50.937866354044502</v>
      </c>
      <c r="DR171" s="1">
        <v>90.564635958395201</v>
      </c>
      <c r="DS171" s="1">
        <v>92.954545454545396</v>
      </c>
      <c r="DT171" s="1">
        <v>95.220030349013598</v>
      </c>
      <c r="DU171" s="1">
        <v>0</v>
      </c>
      <c r="DV171" s="1">
        <v>0</v>
      </c>
      <c r="DW171" s="1">
        <v>42.0965971459934</v>
      </c>
      <c r="DX171" s="1">
        <v>56.739748274462002</v>
      </c>
      <c r="DY171" s="1">
        <v>38.418246445497601</v>
      </c>
      <c r="DZ171" s="1">
        <v>41.708291708291704</v>
      </c>
      <c r="EA171" s="1">
        <v>46.352583586626103</v>
      </c>
      <c r="EB171" s="1">
        <v>47.636176772867401</v>
      </c>
      <c r="EC171" s="1">
        <v>34.682377049180303</v>
      </c>
      <c r="ED171" s="1">
        <v>22.520242914979701</v>
      </c>
      <c r="EE171" s="1">
        <v>44.276795005202899</v>
      </c>
      <c r="EF171" s="1">
        <v>54.2203985932004</v>
      </c>
      <c r="EG171" s="1">
        <v>60.698365527488797</v>
      </c>
      <c r="EH171" s="1">
        <v>46.893939393939299</v>
      </c>
      <c r="EI171" s="1">
        <v>30.576631259484099</v>
      </c>
      <c r="EJ171" s="1">
        <v>0</v>
      </c>
      <c r="EK171" s="1">
        <v>0</v>
      </c>
      <c r="EL171" s="1">
        <v>95.847054518843706</v>
      </c>
      <c r="EM171" s="1">
        <v>91.189606171335697</v>
      </c>
      <c r="EN171" s="1">
        <v>70.853080568720301</v>
      </c>
      <c r="EO171" s="1">
        <v>50.799200799200698</v>
      </c>
      <c r="EP171" s="1">
        <v>51.0131712259371</v>
      </c>
      <c r="EQ171" s="1">
        <v>50.770811921891003</v>
      </c>
      <c r="ER171" s="1">
        <v>57.4282786885245</v>
      </c>
      <c r="ES171" s="1">
        <v>62.0445344129554</v>
      </c>
      <c r="ET171" s="1">
        <v>63.995837669094598</v>
      </c>
      <c r="EU171" s="1">
        <v>9.3200468933177003</v>
      </c>
      <c r="EV171" s="1">
        <v>18.4992570579494</v>
      </c>
      <c r="EW171" s="1">
        <v>38.939393939393902</v>
      </c>
      <c r="EX171" s="1">
        <v>40.819423368740502</v>
      </c>
      <c r="EY171" s="1">
        <v>0</v>
      </c>
      <c r="EZ171" s="1">
        <v>0</v>
      </c>
    </row>
    <row r="172" spans="1:156" ht="15">
      <c r="A172" s="11" t="s">
        <v>231</v>
      </c>
      <c r="B172" s="1" t="s">
        <v>706</v>
      </c>
      <c r="C172" s="11" t="s">
        <v>528</v>
      </c>
      <c r="D172" s="1">
        <v>47.713582444768598</v>
      </c>
      <c r="E172" s="1">
        <v>37.309328988935398</v>
      </c>
      <c r="F172" s="1">
        <v>0</v>
      </c>
      <c r="G172" s="1">
        <v>88.367346938775498</v>
      </c>
      <c r="H172" s="1">
        <v>90.845070422535201</v>
      </c>
      <c r="I172" s="1">
        <v>92.0918367346938</v>
      </c>
      <c r="J172" s="1">
        <v>93.895348837209298</v>
      </c>
      <c r="K172" s="1">
        <v>92.5</v>
      </c>
      <c r="L172" s="1">
        <v>91.417910447761201</v>
      </c>
      <c r="M172" s="1">
        <v>88.582677165354298</v>
      </c>
      <c r="N172" s="1">
        <v>96.186440677966104</v>
      </c>
      <c r="O172" s="1">
        <v>99.549549549549496</v>
      </c>
      <c r="P172" s="1">
        <v>94.5</v>
      </c>
      <c r="Q172" s="1">
        <v>70.987654320987602</v>
      </c>
      <c r="R172" s="1">
        <v>73.188405797101396</v>
      </c>
      <c r="S172" s="1">
        <v>68.032786885245898</v>
      </c>
      <c r="T172" s="1">
        <v>63.114754098360599</v>
      </c>
      <c r="U172" s="1">
        <v>77.380952380952294</v>
      </c>
      <c r="V172" s="1">
        <v>98.571428571428498</v>
      </c>
      <c r="W172" s="1">
        <v>98.826291079812194</v>
      </c>
      <c r="X172" s="1">
        <v>99.234693877550995</v>
      </c>
      <c r="Y172" s="1">
        <v>99.709302325581405</v>
      </c>
      <c r="Z172" s="1">
        <v>99.642857142857096</v>
      </c>
      <c r="AA172" s="1">
        <v>99.626865671641795</v>
      </c>
      <c r="AB172" s="1">
        <v>98.031496062992105</v>
      </c>
      <c r="AC172" s="1">
        <v>97.881355932203306</v>
      </c>
      <c r="AD172" s="1">
        <v>97.747747747747695</v>
      </c>
      <c r="AE172" s="1">
        <v>99.5</v>
      </c>
      <c r="AF172" s="1">
        <v>99.382716049382694</v>
      </c>
      <c r="AG172" s="1">
        <v>86.231884057971001</v>
      </c>
      <c r="AH172" s="1">
        <v>86.065573770491795</v>
      </c>
      <c r="AI172" s="1">
        <v>79.508196721311407</v>
      </c>
      <c r="AJ172" s="1">
        <v>89.285714285714207</v>
      </c>
      <c r="AK172" s="1">
        <v>10</v>
      </c>
      <c r="AL172" s="1">
        <v>9.1549295774647792</v>
      </c>
      <c r="AM172" s="1">
        <v>37.5</v>
      </c>
      <c r="AN172" s="1">
        <v>38.3720930232558</v>
      </c>
      <c r="AO172" s="1">
        <v>34.642857142857103</v>
      </c>
      <c r="AP172" s="1">
        <v>33.955223880597003</v>
      </c>
      <c r="AQ172" s="1">
        <v>32.677165354330697</v>
      </c>
      <c r="AR172" s="1">
        <v>33.4745762711864</v>
      </c>
      <c r="AS172" s="1">
        <v>33.783783783783697</v>
      </c>
      <c r="AT172" s="1">
        <v>77</v>
      </c>
      <c r="AU172" s="1">
        <v>83.950617283950606</v>
      </c>
      <c r="AV172" s="1">
        <v>48.5507246376811</v>
      </c>
      <c r="AW172" s="1">
        <v>59.016393442622899</v>
      </c>
      <c r="AX172" s="1">
        <v>50</v>
      </c>
      <c r="AY172" s="1">
        <v>52.380952380952301</v>
      </c>
      <c r="AZ172" s="1">
        <v>99.387755102040799</v>
      </c>
      <c r="BA172" s="1">
        <v>95.539906103286299</v>
      </c>
      <c r="BB172" s="1">
        <v>98.214285714285694</v>
      </c>
      <c r="BC172" s="1">
        <v>93.895348837209298</v>
      </c>
      <c r="BD172" s="1">
        <v>99.642857142857096</v>
      </c>
      <c r="BE172" s="1">
        <v>99.626865671641795</v>
      </c>
      <c r="BF172" s="1">
        <v>97.244094488188907</v>
      </c>
      <c r="BG172" s="1">
        <v>97.033898305084705</v>
      </c>
      <c r="BH172" s="1">
        <v>98.648648648648603</v>
      </c>
      <c r="BI172" s="1">
        <v>98.5</v>
      </c>
      <c r="BJ172" s="1">
        <v>94.4444444444444</v>
      </c>
      <c r="BK172" s="1">
        <v>97.826086956521706</v>
      </c>
      <c r="BL172" s="1">
        <v>90.983606557377001</v>
      </c>
      <c r="BM172" s="1">
        <v>87.704918032786793</v>
      </c>
      <c r="BN172" s="1">
        <v>89.285714285714207</v>
      </c>
      <c r="BO172" s="1">
        <v>85.102040816326493</v>
      </c>
      <c r="BP172" s="1">
        <v>86.150234741784004</v>
      </c>
      <c r="BQ172" s="1">
        <v>87.755102040816297</v>
      </c>
      <c r="BR172" s="1">
        <v>73.2558139534883</v>
      </c>
      <c r="BS172" s="1">
        <v>73.571428571428498</v>
      </c>
      <c r="BT172" s="1">
        <v>80.223880597014897</v>
      </c>
      <c r="BU172" s="1">
        <v>83.070866141732196</v>
      </c>
      <c r="BV172" s="1">
        <v>86.440677966101703</v>
      </c>
      <c r="BW172" s="1">
        <v>90.090090090090101</v>
      </c>
      <c r="BX172" s="1">
        <v>89</v>
      </c>
      <c r="BY172" s="1">
        <v>63.580246913580197</v>
      </c>
      <c r="BZ172" s="1">
        <v>28.260869565217298</v>
      </c>
      <c r="CA172" s="1">
        <v>36.065573770491802</v>
      </c>
      <c r="CB172" s="1">
        <v>34.426229508196698</v>
      </c>
      <c r="CC172" s="1">
        <v>36.904761904761898</v>
      </c>
      <c r="CD172" s="1">
        <v>96.530612244897895</v>
      </c>
      <c r="CE172" s="1">
        <v>96.478873239436595</v>
      </c>
      <c r="CF172" s="1">
        <v>95.663265306122398</v>
      </c>
      <c r="CG172" s="1">
        <v>96.802325581395294</v>
      </c>
      <c r="CH172" s="1">
        <v>97.5</v>
      </c>
      <c r="CI172" s="1">
        <v>89.925373134328296</v>
      </c>
      <c r="CJ172" s="1">
        <v>97.244094488188907</v>
      </c>
      <c r="CK172" s="1">
        <v>90.254237288135599</v>
      </c>
      <c r="CL172" s="1">
        <v>89.639639639639597</v>
      </c>
      <c r="CM172" s="1">
        <v>91.5</v>
      </c>
      <c r="CN172" s="1">
        <v>98.148148148148096</v>
      </c>
      <c r="CO172" s="1">
        <v>94.927536231884005</v>
      </c>
      <c r="CP172" s="1">
        <v>83.6065573770491</v>
      </c>
      <c r="CQ172" s="1">
        <v>86.065573770491795</v>
      </c>
      <c r="CR172" s="1">
        <v>63.095238095238102</v>
      </c>
      <c r="CS172" s="1">
        <v>81.632653061224403</v>
      </c>
      <c r="CT172" s="1">
        <v>82.863849765258195</v>
      </c>
      <c r="CU172" s="1">
        <v>84.693877551020407</v>
      </c>
      <c r="CV172" s="1">
        <v>90.988372093023202</v>
      </c>
      <c r="CW172" s="1">
        <v>77.5</v>
      </c>
      <c r="CX172" s="1">
        <v>77.238805970149201</v>
      </c>
      <c r="CY172" s="1">
        <v>91.732283464566905</v>
      </c>
      <c r="CZ172" s="1">
        <v>94.491525423728802</v>
      </c>
      <c r="DA172" s="1">
        <v>95.495495495495504</v>
      </c>
      <c r="DB172" s="1">
        <v>95</v>
      </c>
      <c r="DC172" s="1">
        <v>95.679012345678998</v>
      </c>
      <c r="DD172" s="1">
        <v>94.927536231884005</v>
      </c>
      <c r="DE172" s="1">
        <v>81.967213114754102</v>
      </c>
      <c r="DF172" s="1">
        <v>66.393442622950801</v>
      </c>
      <c r="DG172" s="1">
        <v>75</v>
      </c>
      <c r="DH172" s="1">
        <v>74.815770081061103</v>
      </c>
      <c r="DI172" s="1">
        <v>62.477131357482598</v>
      </c>
      <c r="DJ172" s="1">
        <v>53.816483962647098</v>
      </c>
      <c r="DK172" s="1">
        <v>78.524881516587598</v>
      </c>
      <c r="DL172" s="1">
        <v>70.679320679320597</v>
      </c>
      <c r="DM172" s="1">
        <v>95.288753799392097</v>
      </c>
      <c r="DN172" s="1">
        <v>99.126413155190093</v>
      </c>
      <c r="DO172" s="1">
        <v>94.9282786885245</v>
      </c>
      <c r="DP172" s="1">
        <v>91.346153846153797</v>
      </c>
      <c r="DQ172" s="1">
        <v>78.303850156087407</v>
      </c>
      <c r="DR172" s="1">
        <v>79.308323563892102</v>
      </c>
      <c r="DS172" s="1">
        <v>79.866270430906297</v>
      </c>
      <c r="DT172" s="1">
        <v>67.651515151515099</v>
      </c>
      <c r="DU172" s="1">
        <v>66.236722306524996</v>
      </c>
      <c r="DV172" s="1">
        <v>55.169491525423702</v>
      </c>
      <c r="DW172" s="1">
        <v>33.142962417096498</v>
      </c>
      <c r="DX172" s="1">
        <v>30.3146725210391</v>
      </c>
      <c r="DY172" s="1">
        <v>26.857490864799001</v>
      </c>
      <c r="DZ172" s="1">
        <v>26.273696682464401</v>
      </c>
      <c r="EA172" s="1">
        <v>33.816183816183802</v>
      </c>
      <c r="EB172" s="1">
        <v>34.295845997973601</v>
      </c>
      <c r="EC172" s="1">
        <v>46.300102774922898</v>
      </c>
      <c r="ED172" s="1">
        <v>55.993852459016303</v>
      </c>
      <c r="EE172" s="1">
        <v>65.941295546558706</v>
      </c>
      <c r="EF172" s="1">
        <v>74.6618106139438</v>
      </c>
      <c r="EG172" s="1">
        <v>94.431418522860398</v>
      </c>
      <c r="EH172" s="1">
        <v>93.536404160475399</v>
      </c>
      <c r="EI172" s="1">
        <v>72.5</v>
      </c>
      <c r="EJ172" s="1">
        <v>5.84218512898331</v>
      </c>
      <c r="EK172" s="1">
        <v>6.1864406779661003</v>
      </c>
      <c r="EL172" s="1">
        <v>97.807663964627807</v>
      </c>
      <c r="EM172" s="1">
        <v>99.121844127332594</v>
      </c>
      <c r="EN172" s="1">
        <v>92.671538773853001</v>
      </c>
      <c r="EO172" s="1">
        <v>90.284360189573405</v>
      </c>
      <c r="EP172" s="1">
        <v>85.714285714285694</v>
      </c>
      <c r="EQ172" s="1">
        <v>90.2228976697061</v>
      </c>
      <c r="ER172" s="1">
        <v>90.339157245632094</v>
      </c>
      <c r="ES172" s="1">
        <v>94.620901639344197</v>
      </c>
      <c r="ET172" s="1">
        <v>95.850202429149803</v>
      </c>
      <c r="EU172" s="1">
        <v>95.889698231009305</v>
      </c>
      <c r="EV172" s="1">
        <v>97.069167643610697</v>
      </c>
      <c r="EW172" s="1">
        <v>89.227340267459098</v>
      </c>
      <c r="EX172" s="1">
        <v>83.030303030303003</v>
      </c>
      <c r="EY172" s="1">
        <v>93.171471927162301</v>
      </c>
      <c r="EZ172" s="1">
        <v>95.084745762711805</v>
      </c>
    </row>
    <row r="173" spans="1:156" ht="15">
      <c r="A173" s="11" t="s">
        <v>232</v>
      </c>
      <c r="B173" s="1" t="s">
        <v>707</v>
      </c>
      <c r="C173" s="11" t="s">
        <v>528</v>
      </c>
      <c r="D173" s="1">
        <v>75.185326384101501</v>
      </c>
      <c r="E173" s="1">
        <v>72.888051460979497</v>
      </c>
      <c r="F173" s="1">
        <v>0</v>
      </c>
      <c r="G173" s="1">
        <v>63.709677419354797</v>
      </c>
      <c r="H173" s="1">
        <v>72.321428571428498</v>
      </c>
      <c r="I173" s="1">
        <v>74.4444444444444</v>
      </c>
      <c r="J173" s="1">
        <v>70.8333333333333</v>
      </c>
      <c r="K173" s="1">
        <v>89.0625</v>
      </c>
      <c r="L173" s="1">
        <v>95.161290322580598</v>
      </c>
      <c r="M173" s="1">
        <v>94.827586206896498</v>
      </c>
      <c r="N173" s="1">
        <v>94.827586206896498</v>
      </c>
      <c r="O173" s="1">
        <v>98.076923076923094</v>
      </c>
      <c r="P173" s="1">
        <v>97.368421052631504</v>
      </c>
      <c r="Q173" s="1">
        <v>96.6666666666666</v>
      </c>
      <c r="R173" s="1">
        <v>95.8333333333333</v>
      </c>
      <c r="S173" s="1">
        <v>96.153846153846104</v>
      </c>
      <c r="T173" s="1">
        <v>91.6666666666666</v>
      </c>
      <c r="U173" s="1">
        <v>94.4444444444444</v>
      </c>
      <c r="V173" s="1">
        <v>81.451612903225794</v>
      </c>
      <c r="W173" s="1">
        <v>61.607142857142797</v>
      </c>
      <c r="X173" s="1">
        <v>76.6666666666666</v>
      </c>
      <c r="Y173" s="1">
        <v>68.0555555555555</v>
      </c>
      <c r="Z173" s="1">
        <v>73.4375</v>
      </c>
      <c r="AA173" s="1">
        <v>75.806451612903203</v>
      </c>
      <c r="AB173" s="1">
        <v>70.689655172413694</v>
      </c>
      <c r="AC173" s="1">
        <v>74.137931034482705</v>
      </c>
      <c r="AD173" s="1">
        <v>98.076923076923094</v>
      </c>
      <c r="AE173" s="1">
        <v>92.105263157894697</v>
      </c>
      <c r="AF173" s="1">
        <v>86.6666666666666</v>
      </c>
      <c r="AG173" s="1">
        <v>95.8333333333333</v>
      </c>
      <c r="AH173" s="1">
        <v>96.153846153846104</v>
      </c>
      <c r="AI173" s="1">
        <v>95.8333333333333</v>
      </c>
      <c r="AJ173" s="1">
        <v>94.4444444444444</v>
      </c>
      <c r="AK173" s="1">
        <v>70.161290322580598</v>
      </c>
      <c r="AL173" s="1">
        <v>71.428571428571402</v>
      </c>
      <c r="AM173" s="1">
        <v>93.3333333333333</v>
      </c>
      <c r="AN173" s="1">
        <v>94.4444444444444</v>
      </c>
      <c r="AO173" s="1">
        <v>93.75</v>
      </c>
      <c r="AP173" s="1">
        <v>91.935483870967701</v>
      </c>
      <c r="AQ173" s="1">
        <v>91.379310344827502</v>
      </c>
      <c r="AR173" s="1">
        <v>89.655172413793096</v>
      </c>
      <c r="AS173" s="1">
        <v>90.384615384615302</v>
      </c>
      <c r="AT173" s="1">
        <v>89.473684210526301</v>
      </c>
      <c r="AU173" s="1">
        <v>93.3333333333333</v>
      </c>
      <c r="AV173" s="1">
        <v>95.8333333333333</v>
      </c>
      <c r="AW173" s="1">
        <v>92.307692307692307</v>
      </c>
      <c r="AX173" s="1">
        <v>50</v>
      </c>
      <c r="AY173" s="1">
        <v>44.4444444444444</v>
      </c>
      <c r="AZ173" s="1">
        <v>70.161290322580598</v>
      </c>
      <c r="BA173" s="1">
        <v>58.035714285714199</v>
      </c>
      <c r="BB173" s="1">
        <v>61.1111111111111</v>
      </c>
      <c r="BC173" s="1">
        <v>51.3888888888888</v>
      </c>
      <c r="BD173" s="1">
        <v>48.4375</v>
      </c>
      <c r="BE173" s="1">
        <v>69.354838709677395</v>
      </c>
      <c r="BF173" s="1">
        <v>53.448275862068897</v>
      </c>
      <c r="BG173" s="1">
        <v>67.241379310344797</v>
      </c>
      <c r="BH173" s="1">
        <v>59.615384615384599</v>
      </c>
      <c r="BI173" s="1">
        <v>55.2631578947368</v>
      </c>
      <c r="BJ173" s="1">
        <v>83.3333333333333</v>
      </c>
      <c r="BK173" s="1">
        <v>87.5</v>
      </c>
      <c r="BL173" s="1">
        <v>88.461538461538396</v>
      </c>
      <c r="BM173" s="1">
        <v>12.5</v>
      </c>
      <c r="BN173" s="1">
        <v>83.3333333333333</v>
      </c>
      <c r="BO173" s="1">
        <v>58.870967741935402</v>
      </c>
      <c r="BP173" s="1">
        <v>48.214285714285701</v>
      </c>
      <c r="BQ173" s="1">
        <v>26.6666666666666</v>
      </c>
      <c r="BR173" s="1">
        <v>27.7777777777777</v>
      </c>
      <c r="BS173" s="1">
        <v>34.375</v>
      </c>
      <c r="BT173" s="1">
        <v>62.903225806451601</v>
      </c>
      <c r="BU173" s="1">
        <v>44.827586206896498</v>
      </c>
      <c r="BV173" s="1">
        <v>53.448275862068897</v>
      </c>
      <c r="BW173" s="1">
        <v>51.923076923076898</v>
      </c>
      <c r="BX173" s="1">
        <v>55.2631578947368</v>
      </c>
      <c r="BY173" s="1">
        <v>63.3333333333333</v>
      </c>
      <c r="BZ173" s="1">
        <v>79.1666666666666</v>
      </c>
      <c r="CA173" s="1">
        <v>42.307692307692299</v>
      </c>
      <c r="CB173" s="1">
        <v>45.8333333333333</v>
      </c>
      <c r="CC173" s="1">
        <v>50</v>
      </c>
      <c r="CD173" s="1">
        <v>93.548387096774107</v>
      </c>
      <c r="CE173" s="1">
        <v>95.535714285714207</v>
      </c>
      <c r="CF173" s="1">
        <v>94.4444444444444</v>
      </c>
      <c r="CG173" s="1">
        <v>72.2222222222222</v>
      </c>
      <c r="CH173" s="1">
        <v>81.25</v>
      </c>
      <c r="CI173" s="1">
        <v>72.580645161290306</v>
      </c>
      <c r="CJ173" s="1">
        <v>89.655172413793096</v>
      </c>
      <c r="CK173" s="1">
        <v>98.275862068965495</v>
      </c>
      <c r="CL173" s="1">
        <v>78.846153846153797</v>
      </c>
      <c r="CM173" s="1">
        <v>97.368421052631504</v>
      </c>
      <c r="CN173" s="1">
        <v>83.3333333333333</v>
      </c>
      <c r="CO173" s="1">
        <v>95.8333333333333</v>
      </c>
      <c r="CP173" s="1">
        <v>96.153846153846104</v>
      </c>
      <c r="CQ173" s="1">
        <v>79.1666666666666</v>
      </c>
      <c r="CR173" s="1">
        <v>94.4444444444444</v>
      </c>
      <c r="CS173" s="1">
        <v>59.677419354838698</v>
      </c>
      <c r="CT173" s="1">
        <v>61.607142857142797</v>
      </c>
      <c r="CU173" s="1">
        <v>57.7777777777777</v>
      </c>
      <c r="CV173" s="1">
        <v>62.5</v>
      </c>
      <c r="CW173" s="1">
        <v>62.5</v>
      </c>
      <c r="CX173" s="1">
        <v>62.903225806451601</v>
      </c>
      <c r="CY173" s="1">
        <v>60.344827586206897</v>
      </c>
      <c r="CZ173" s="1">
        <v>67.241379310344797</v>
      </c>
      <c r="DA173" s="1">
        <v>94.230769230769198</v>
      </c>
      <c r="DB173" s="1">
        <v>94.736842105263094</v>
      </c>
      <c r="DC173" s="1">
        <v>93.3333333333333</v>
      </c>
      <c r="DD173" s="1">
        <v>91.6666666666666</v>
      </c>
      <c r="DE173" s="1">
        <v>76.923076923076906</v>
      </c>
      <c r="DF173" s="1">
        <v>33.3333333333333</v>
      </c>
      <c r="DG173" s="1">
        <v>33.3333333333333</v>
      </c>
      <c r="DH173" s="1">
        <v>87.085482682387607</v>
      </c>
      <c r="DI173" s="1">
        <v>89.919502378338805</v>
      </c>
      <c r="DJ173" s="1">
        <v>89.301664636621993</v>
      </c>
      <c r="DK173" s="1">
        <v>60.278436018957301</v>
      </c>
      <c r="DL173" s="1">
        <v>31.018981018980998</v>
      </c>
      <c r="DM173" s="1">
        <v>20.314083080040501</v>
      </c>
      <c r="DN173" s="1">
        <v>18.448098663926</v>
      </c>
      <c r="DO173" s="1">
        <v>17.9815573770491</v>
      </c>
      <c r="DP173" s="1">
        <v>46.710526315789402</v>
      </c>
      <c r="DQ173" s="1">
        <v>45.213319458896898</v>
      </c>
      <c r="DR173" s="1">
        <v>36.752637749120701</v>
      </c>
      <c r="DS173" s="1">
        <v>59.658246656760703</v>
      </c>
      <c r="DT173" s="1">
        <v>69.318181818181799</v>
      </c>
      <c r="DU173" s="1">
        <v>46.509863429438496</v>
      </c>
      <c r="DV173" s="1">
        <v>21.1016949152542</v>
      </c>
      <c r="DW173" s="1">
        <v>69.104642593957195</v>
      </c>
      <c r="DX173" s="1">
        <v>73.051591657519197</v>
      </c>
      <c r="DY173" s="1">
        <v>81.343889565570393</v>
      </c>
      <c r="DZ173" s="1">
        <v>93.631516587677694</v>
      </c>
      <c r="EA173" s="1">
        <v>88.861138861138798</v>
      </c>
      <c r="EB173" s="1">
        <v>95.288753799392097</v>
      </c>
      <c r="EC173" s="1">
        <v>84.943473792394599</v>
      </c>
      <c r="ED173" s="1">
        <v>59.272540983606497</v>
      </c>
      <c r="EE173" s="1">
        <v>63.208502024291498</v>
      </c>
      <c r="EF173" s="1">
        <v>43.028095733610797</v>
      </c>
      <c r="EG173" s="1">
        <v>54.923798358733798</v>
      </c>
      <c r="EH173" s="1">
        <v>20.2823179791976</v>
      </c>
      <c r="EI173" s="1">
        <v>47.5</v>
      </c>
      <c r="EJ173" s="1">
        <v>7.3596358118361103</v>
      </c>
      <c r="EK173" s="1">
        <v>42.118644067796602</v>
      </c>
      <c r="EL173" s="1">
        <v>87.619749447310198</v>
      </c>
      <c r="EM173" s="1">
        <v>88.144895718990099</v>
      </c>
      <c r="EN173" s="1">
        <v>88.834754364595995</v>
      </c>
      <c r="EO173" s="1">
        <v>70.853080568720301</v>
      </c>
      <c r="EP173" s="1">
        <v>50.799200799200698</v>
      </c>
      <c r="EQ173" s="1">
        <v>51.0131712259371</v>
      </c>
      <c r="ER173" s="1">
        <v>50.770811921891003</v>
      </c>
      <c r="ES173" s="1">
        <v>78.278688524590095</v>
      </c>
      <c r="ET173" s="1">
        <v>81.022267206477693</v>
      </c>
      <c r="EU173" s="1">
        <v>80.957336108220602</v>
      </c>
      <c r="EV173" s="1">
        <v>63.599062133645901</v>
      </c>
      <c r="EW173" s="1">
        <v>65.824665676077203</v>
      </c>
      <c r="EX173" s="1">
        <v>83.030303030303003</v>
      </c>
      <c r="EY173" s="1">
        <v>40.819423368740502</v>
      </c>
      <c r="EZ173" s="1">
        <v>87.966101694915196</v>
      </c>
    </row>
    <row r="174" spans="1:156" ht="15">
      <c r="A174" s="11" t="s">
        <v>233</v>
      </c>
      <c r="B174" s="1" t="s">
        <v>708</v>
      </c>
      <c r="C174" s="11" t="s">
        <v>528</v>
      </c>
      <c r="D174" s="1">
        <v>42.457558446114398</v>
      </c>
      <c r="E174" s="1">
        <v>43.565019209659702</v>
      </c>
      <c r="F174" s="1">
        <v>0</v>
      </c>
      <c r="G174" s="1">
        <v>80.538922155688596</v>
      </c>
      <c r="H174" s="1">
        <v>75</v>
      </c>
      <c r="I174" s="1">
        <v>67.537313432835802</v>
      </c>
      <c r="J174" s="1">
        <v>54.661016949152497</v>
      </c>
      <c r="K174" s="1">
        <v>53.809523809523803</v>
      </c>
      <c r="L174" s="1">
        <v>41.089108910891099</v>
      </c>
      <c r="M174" s="1">
        <v>45.959595959595902</v>
      </c>
      <c r="N174" s="1">
        <v>48.989898989898897</v>
      </c>
      <c r="O174" s="1">
        <v>46.842105263157798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89.520958083832298</v>
      </c>
      <c r="W174" s="1">
        <v>91.6666666666666</v>
      </c>
      <c r="X174" s="1">
        <v>88.432835820895505</v>
      </c>
      <c r="Y174" s="1">
        <v>70.762711864406697</v>
      </c>
      <c r="Z174" s="1">
        <v>68.095238095238102</v>
      </c>
      <c r="AA174" s="1">
        <v>64.851485148514797</v>
      </c>
      <c r="AB174" s="1">
        <v>57.070707070707101</v>
      </c>
      <c r="AC174" s="1">
        <v>36.868686868686801</v>
      </c>
      <c r="AD174" s="1">
        <v>39.473684210526301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91.916167664670596</v>
      </c>
      <c r="AL174" s="1">
        <v>92.3333333333333</v>
      </c>
      <c r="AM174" s="1">
        <v>82.462686567164099</v>
      </c>
      <c r="AN174" s="1">
        <v>64.830508474576206</v>
      </c>
      <c r="AO174" s="1">
        <v>70</v>
      </c>
      <c r="AP174" s="1">
        <v>61.386138613861299</v>
      </c>
      <c r="AQ174" s="1">
        <v>44.949494949494898</v>
      </c>
      <c r="AR174" s="1">
        <v>71.212121212121204</v>
      </c>
      <c r="AS174" s="1">
        <v>72.105263157894697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62.574850299401199</v>
      </c>
      <c r="BA174" s="1">
        <v>67</v>
      </c>
      <c r="BB174" s="1">
        <v>87.686567164179095</v>
      </c>
      <c r="BC174" s="1">
        <v>72.457627118644098</v>
      </c>
      <c r="BD174" s="1">
        <v>36.6666666666666</v>
      </c>
      <c r="BE174" s="1">
        <v>42.079207920792101</v>
      </c>
      <c r="BF174" s="1">
        <v>36.868686868686801</v>
      </c>
      <c r="BG174" s="1">
        <v>23.737373737373701</v>
      </c>
      <c r="BH174" s="1">
        <v>16.315789473684202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95.209580838323305</v>
      </c>
      <c r="BP174" s="1">
        <v>96.3333333333333</v>
      </c>
      <c r="BQ174" s="1">
        <v>96.641791044776099</v>
      </c>
      <c r="BR174" s="1">
        <v>85.169491525423695</v>
      </c>
      <c r="BS174" s="1">
        <v>80.952380952380906</v>
      </c>
      <c r="BT174" s="1">
        <v>52.970297029702898</v>
      </c>
      <c r="BU174" s="1">
        <v>54.545454545454497</v>
      </c>
      <c r="BV174" s="1">
        <v>26.767676767676701</v>
      </c>
      <c r="BW174" s="1">
        <v>28.947368421052602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D174" s="1">
        <v>73.952095808383206</v>
      </c>
      <c r="CE174" s="1">
        <v>79.6666666666666</v>
      </c>
      <c r="CF174" s="1">
        <v>79.477611940298502</v>
      </c>
      <c r="CG174" s="1">
        <v>79.661016949152497</v>
      </c>
      <c r="CH174" s="1">
        <v>86.190476190476204</v>
      </c>
      <c r="CI174" s="1">
        <v>80.693069306930695</v>
      </c>
      <c r="CJ174" s="1">
        <v>81.313131313131294</v>
      </c>
      <c r="CK174" s="1">
        <v>85.353535353535307</v>
      </c>
      <c r="CL174" s="1">
        <v>81.578947368421098</v>
      </c>
      <c r="CM174" s="1">
        <v>0</v>
      </c>
      <c r="CN174" s="1">
        <v>0</v>
      </c>
      <c r="CO174" s="1">
        <v>0</v>
      </c>
      <c r="CP174" s="1">
        <v>0</v>
      </c>
      <c r="CQ174" s="1">
        <v>0</v>
      </c>
      <c r="CR174" s="1">
        <v>0</v>
      </c>
      <c r="CS174" s="1">
        <v>88.323353293413106</v>
      </c>
      <c r="CT174" s="1">
        <v>89</v>
      </c>
      <c r="CU174" s="1">
        <v>89.925373134328296</v>
      </c>
      <c r="CV174" s="1">
        <v>69.067796610169495</v>
      </c>
      <c r="CW174" s="1">
        <v>79.523809523809504</v>
      </c>
      <c r="CX174" s="1">
        <v>81.683168316831598</v>
      </c>
      <c r="CY174" s="1">
        <v>79.797979797979806</v>
      </c>
      <c r="CZ174" s="1">
        <v>25.252525252525199</v>
      </c>
      <c r="DA174" s="1">
        <v>27.368421052631501</v>
      </c>
      <c r="DB174" s="1">
        <v>0</v>
      </c>
      <c r="DC174" s="1">
        <v>0</v>
      </c>
      <c r="DD174" s="1">
        <v>0</v>
      </c>
      <c r="DE174" s="1">
        <v>0</v>
      </c>
      <c r="DF174" s="1">
        <v>0</v>
      </c>
      <c r="DG174" s="1">
        <v>0</v>
      </c>
      <c r="DH174" s="1">
        <v>87.675018422991798</v>
      </c>
      <c r="DI174" s="1">
        <v>89.773143066227505</v>
      </c>
      <c r="DJ174" s="1">
        <v>74.725943970767304</v>
      </c>
      <c r="DK174" s="1">
        <v>70.586492890995203</v>
      </c>
      <c r="DL174" s="1">
        <v>16.433566433566401</v>
      </c>
      <c r="DM174" s="1">
        <v>41.894630192502497</v>
      </c>
      <c r="DN174" s="1">
        <v>27.1839671120246</v>
      </c>
      <c r="DO174" s="1">
        <v>12.7561475409836</v>
      </c>
      <c r="DP174" s="1">
        <v>6.0222672064777303</v>
      </c>
      <c r="DQ174" s="1">
        <v>0</v>
      </c>
      <c r="DR174" s="1">
        <v>0</v>
      </c>
      <c r="DS174" s="1">
        <v>0</v>
      </c>
      <c r="DT174" s="1">
        <v>0</v>
      </c>
      <c r="DU174" s="1">
        <v>0</v>
      </c>
      <c r="DV174" s="1">
        <v>0</v>
      </c>
      <c r="DW174" s="1">
        <v>47.8076639646278</v>
      </c>
      <c r="DX174" s="1">
        <v>53.732162458836399</v>
      </c>
      <c r="DY174" s="1">
        <v>70.178643930166402</v>
      </c>
      <c r="DZ174" s="1">
        <v>53.880331753554501</v>
      </c>
      <c r="EA174" s="1">
        <v>73.176823176823106</v>
      </c>
      <c r="EB174" s="1">
        <v>94.376899696048596</v>
      </c>
      <c r="EC174" s="1">
        <v>81.860226104830403</v>
      </c>
      <c r="ED174" s="1">
        <v>95.952868852459005</v>
      </c>
      <c r="EE174" s="1">
        <v>95.597165991902799</v>
      </c>
      <c r="EF174" s="1">
        <v>0</v>
      </c>
      <c r="EG174" s="1">
        <v>0</v>
      </c>
      <c r="EH174" s="1">
        <v>0</v>
      </c>
      <c r="EI174" s="1">
        <v>0</v>
      </c>
      <c r="EJ174" s="1">
        <v>0</v>
      </c>
      <c r="EK174" s="1">
        <v>0</v>
      </c>
      <c r="EL174" s="1">
        <v>97.807663964627807</v>
      </c>
      <c r="EM174" s="1">
        <v>98.079034028540093</v>
      </c>
      <c r="EN174" s="1">
        <v>98.233861144945095</v>
      </c>
      <c r="EO174" s="1">
        <v>97.600710900473899</v>
      </c>
      <c r="EP174" s="1">
        <v>90.909090909090907</v>
      </c>
      <c r="EQ174" s="1">
        <v>90.2228976697061</v>
      </c>
      <c r="ER174" s="1">
        <v>90.339157245632094</v>
      </c>
      <c r="ES174" s="1">
        <v>83.709016393442596</v>
      </c>
      <c r="ET174" s="1">
        <v>70.647773279352194</v>
      </c>
      <c r="EU174" s="1">
        <v>0</v>
      </c>
      <c r="EV174" s="1">
        <v>0</v>
      </c>
      <c r="EW174" s="1">
        <v>0</v>
      </c>
      <c r="EX174" s="1">
        <v>0</v>
      </c>
      <c r="EY174" s="1">
        <v>0</v>
      </c>
      <c r="EZ174" s="1">
        <v>0</v>
      </c>
    </row>
    <row r="175" spans="1:156" ht="15">
      <c r="A175" s="11" t="s">
        <v>234</v>
      </c>
      <c r="B175" s="1" t="s">
        <v>709</v>
      </c>
      <c r="C175" s="11" t="s">
        <v>537</v>
      </c>
      <c r="D175" s="1">
        <v>35.004021704533201</v>
      </c>
      <c r="E175" s="1">
        <v>36.962948443189902</v>
      </c>
      <c r="F175" s="1">
        <v>0</v>
      </c>
      <c r="G175" s="1">
        <v>97.300469483568094</v>
      </c>
      <c r="H175" s="1">
        <v>98.015873015872998</v>
      </c>
      <c r="I175" s="1">
        <v>94.9386503067484</v>
      </c>
      <c r="J175" s="1">
        <v>99.801587301587304</v>
      </c>
      <c r="K175" s="1">
        <v>99.704142011834307</v>
      </c>
      <c r="L175" s="1">
        <v>99.6666666666666</v>
      </c>
      <c r="M175" s="1">
        <v>99.632352941176407</v>
      </c>
      <c r="N175" s="1">
        <v>98.846153846153797</v>
      </c>
      <c r="O175" s="1">
        <v>90.601503759398398</v>
      </c>
      <c r="P175" s="1">
        <v>99.576271186440593</v>
      </c>
      <c r="Q175" s="1">
        <v>99.484536082474193</v>
      </c>
      <c r="R175" s="1">
        <v>88.068181818181799</v>
      </c>
      <c r="S175" s="1">
        <v>39.534883720930203</v>
      </c>
      <c r="T175" s="1">
        <v>44.1860465116279</v>
      </c>
      <c r="U175" s="1">
        <v>43.650793650793602</v>
      </c>
      <c r="V175" s="1">
        <v>98.474178403755801</v>
      </c>
      <c r="W175" s="1">
        <v>99.3386243386243</v>
      </c>
      <c r="X175" s="1">
        <v>99.233128834355796</v>
      </c>
      <c r="Y175" s="1">
        <v>98.214285714285694</v>
      </c>
      <c r="Z175" s="1">
        <v>88.461538461538396</v>
      </c>
      <c r="AA175" s="1">
        <v>65.6666666666666</v>
      </c>
      <c r="AB175" s="1">
        <v>62.867647058823501</v>
      </c>
      <c r="AC175" s="1">
        <v>66.923076923076906</v>
      </c>
      <c r="AD175" s="1">
        <v>67.293233082706706</v>
      </c>
      <c r="AE175" s="1">
        <v>86.016949152542296</v>
      </c>
      <c r="AF175" s="1">
        <v>82.989690721649396</v>
      </c>
      <c r="AG175" s="1">
        <v>77.840909090909093</v>
      </c>
      <c r="AH175" s="1">
        <v>83.720930232558104</v>
      </c>
      <c r="AI175" s="1">
        <v>40.697674418604599</v>
      </c>
      <c r="AJ175" s="1">
        <v>43.650793650793602</v>
      </c>
      <c r="AK175" s="1">
        <v>89.906103286384905</v>
      </c>
      <c r="AL175" s="1">
        <v>88.624338624338606</v>
      </c>
      <c r="AM175" s="1">
        <v>88.803680981595093</v>
      </c>
      <c r="AN175" s="1">
        <v>86.706349206349202</v>
      </c>
      <c r="AO175" s="1">
        <v>82.248520710059097</v>
      </c>
      <c r="AP175" s="1">
        <v>80.3333333333333</v>
      </c>
      <c r="AQ175" s="1">
        <v>78.308823529411697</v>
      </c>
      <c r="AR175" s="1">
        <v>80.769230769230703</v>
      </c>
      <c r="AS175" s="1">
        <v>94.360902255639104</v>
      </c>
      <c r="AT175" s="1">
        <v>94.067796610169495</v>
      </c>
      <c r="AU175" s="1">
        <v>94.845360824742201</v>
      </c>
      <c r="AV175" s="1">
        <v>92.045454545454504</v>
      </c>
      <c r="AW175" s="1">
        <v>50</v>
      </c>
      <c r="AX175" s="1">
        <v>48.2558139534883</v>
      </c>
      <c r="AY175" s="1">
        <v>49.206349206349202</v>
      </c>
      <c r="AZ175" s="1">
        <v>90.962441314553899</v>
      </c>
      <c r="BA175" s="1">
        <v>94.576719576719498</v>
      </c>
      <c r="BB175" s="1">
        <v>95.245398773006102</v>
      </c>
      <c r="BC175" s="1">
        <v>91.865079365079296</v>
      </c>
      <c r="BD175" s="1">
        <v>76.627218934911198</v>
      </c>
      <c r="BE175" s="1">
        <v>71.6666666666666</v>
      </c>
      <c r="BF175" s="1">
        <v>75.5474452554744</v>
      </c>
      <c r="BG175" s="1">
        <v>88.076923076923094</v>
      </c>
      <c r="BH175" s="1">
        <v>87.593984962405997</v>
      </c>
      <c r="BI175" s="1">
        <v>86.016949152542296</v>
      </c>
      <c r="BJ175" s="1">
        <v>41.752577319587601</v>
      </c>
      <c r="BK175" s="1">
        <v>60.795454545454497</v>
      </c>
      <c r="BL175" s="1">
        <v>75</v>
      </c>
      <c r="BM175" s="1">
        <v>84.302325581395294</v>
      </c>
      <c r="BN175" s="1">
        <v>81.746031746031704</v>
      </c>
      <c r="BO175" s="1">
        <v>85.328638497652506</v>
      </c>
      <c r="BP175" s="1">
        <v>86.772486772486701</v>
      </c>
      <c r="BQ175" s="1">
        <v>89.417177914110397</v>
      </c>
      <c r="BR175" s="1">
        <v>35.714285714285701</v>
      </c>
      <c r="BS175" s="1">
        <v>33.727810650887498</v>
      </c>
      <c r="BT175" s="1">
        <v>34</v>
      </c>
      <c r="BU175" s="1">
        <v>34.191176470588204</v>
      </c>
      <c r="BV175" s="1">
        <v>36.923076923076898</v>
      </c>
      <c r="BW175" s="1">
        <v>40.225563909774401</v>
      </c>
      <c r="BX175" s="1">
        <v>39.830508474576199</v>
      </c>
      <c r="BY175" s="1">
        <v>40.206185567010301</v>
      </c>
      <c r="BZ175" s="1">
        <v>40.340909090909101</v>
      </c>
      <c r="CA175" s="1">
        <v>46.511627906976699</v>
      </c>
      <c r="CB175" s="1">
        <v>47.093023255813897</v>
      </c>
      <c r="CC175" s="1">
        <v>46.031746031746003</v>
      </c>
      <c r="CD175" s="1">
        <v>73.826291079812194</v>
      </c>
      <c r="CE175" s="1">
        <v>72.486772486772395</v>
      </c>
      <c r="CF175" s="1">
        <v>70.858895705521405</v>
      </c>
      <c r="CG175" s="1">
        <v>72.420634920634896</v>
      </c>
      <c r="CH175" s="1">
        <v>76.627218934911198</v>
      </c>
      <c r="CI175" s="1">
        <v>56.3333333333333</v>
      </c>
      <c r="CJ175" s="1">
        <v>81.25</v>
      </c>
      <c r="CK175" s="1">
        <v>88.076923076923094</v>
      </c>
      <c r="CL175" s="1">
        <v>46.2406015037594</v>
      </c>
      <c r="CM175" s="1">
        <v>58.0508474576271</v>
      </c>
      <c r="CN175" s="1">
        <v>67.010309278350505</v>
      </c>
      <c r="CO175" s="1">
        <v>59.659090909090899</v>
      </c>
      <c r="CP175" s="1">
        <v>78.488372093023202</v>
      </c>
      <c r="CQ175" s="1">
        <v>86.046511627906895</v>
      </c>
      <c r="CR175" s="1">
        <v>85.714285714285694</v>
      </c>
      <c r="CS175" s="1">
        <v>40.727699530516396</v>
      </c>
      <c r="CT175" s="1">
        <v>41.402116402116398</v>
      </c>
      <c r="CU175" s="1">
        <v>42.791411042944702</v>
      </c>
      <c r="CV175" s="1">
        <v>43.253968253968203</v>
      </c>
      <c r="CW175" s="1">
        <v>40.532544378698198</v>
      </c>
      <c r="CX175" s="1">
        <v>40</v>
      </c>
      <c r="CY175" s="1">
        <v>37.5</v>
      </c>
      <c r="CZ175" s="1">
        <v>38.846153846153797</v>
      </c>
      <c r="DA175" s="1">
        <v>43.984962406015001</v>
      </c>
      <c r="DB175" s="1">
        <v>47.033898305084698</v>
      </c>
      <c r="DC175" s="1">
        <v>46.391752577319501</v>
      </c>
      <c r="DD175" s="1">
        <v>56.25</v>
      </c>
      <c r="DE175" s="1">
        <v>76.744186046511601</v>
      </c>
      <c r="DF175" s="1">
        <v>80.813953488372107</v>
      </c>
      <c r="DG175" s="1">
        <v>82.539682539682502</v>
      </c>
      <c r="DH175" s="1">
        <v>30.084745762711801</v>
      </c>
      <c r="DI175" s="1">
        <v>49.560922063666297</v>
      </c>
      <c r="DJ175" s="1">
        <v>63.682501015022297</v>
      </c>
      <c r="DK175" s="1">
        <v>80.776066350710906</v>
      </c>
      <c r="DL175" s="1">
        <v>62.187812187812099</v>
      </c>
      <c r="DM175" s="1">
        <v>43.718338399189399</v>
      </c>
      <c r="DN175" s="1">
        <v>53.699897225077102</v>
      </c>
      <c r="DO175" s="1">
        <v>36.936475409836099</v>
      </c>
      <c r="DP175" s="1">
        <v>48.6336032388663</v>
      </c>
      <c r="DQ175" s="1">
        <v>39.490114464099797</v>
      </c>
      <c r="DR175" s="1">
        <v>70.164126611957798</v>
      </c>
      <c r="DS175" s="1">
        <v>53.2689450222882</v>
      </c>
      <c r="DT175" s="1">
        <v>41.136363636363598</v>
      </c>
      <c r="DU175" s="1">
        <v>43.474962063732903</v>
      </c>
      <c r="DV175" s="1">
        <v>42.457627118644098</v>
      </c>
      <c r="DW175" s="1">
        <v>1.3817243920412601</v>
      </c>
      <c r="DX175" s="1">
        <v>1.5184778631540401</v>
      </c>
      <c r="DY175" s="1">
        <v>9.84571660576532</v>
      </c>
      <c r="DZ175" s="1">
        <v>2.5177725118483401</v>
      </c>
      <c r="EA175" s="1">
        <v>0.64935064935064901</v>
      </c>
      <c r="EB175" s="1">
        <v>0.65856129685916898</v>
      </c>
      <c r="EC175" s="1">
        <v>0.77081192189105796</v>
      </c>
      <c r="ED175" s="1">
        <v>1.48565573770491</v>
      </c>
      <c r="EE175" s="1">
        <v>3.6943319838056601</v>
      </c>
      <c r="EF175" s="1">
        <v>9.9375650364203896</v>
      </c>
      <c r="EG175" s="1">
        <v>8.0304806565064393</v>
      </c>
      <c r="EH175" s="1">
        <v>31.575037147102499</v>
      </c>
      <c r="EI175" s="1">
        <v>83.106060606060595</v>
      </c>
      <c r="EJ175" s="1">
        <v>92.185128983308005</v>
      </c>
      <c r="EK175" s="1">
        <v>17.372881355932201</v>
      </c>
      <c r="EL175" s="1">
        <v>95.431098010316802</v>
      </c>
      <c r="EM175" s="1">
        <v>88.144895718990099</v>
      </c>
      <c r="EN175" s="1">
        <v>88.834754364595995</v>
      </c>
      <c r="EO175" s="1">
        <v>81.042654028436004</v>
      </c>
      <c r="EP175" s="1">
        <v>50.799200799200698</v>
      </c>
      <c r="EQ175" s="1">
        <v>51.0131712259371</v>
      </c>
      <c r="ER175" s="1">
        <v>50.770811921891003</v>
      </c>
      <c r="ES175" s="1">
        <v>57.4282786885245</v>
      </c>
      <c r="ET175" s="1">
        <v>62.0445344129554</v>
      </c>
      <c r="EU175" s="1">
        <v>63.995837669094598</v>
      </c>
      <c r="EV175" s="1">
        <v>38.628370457209797</v>
      </c>
      <c r="EW175" s="1">
        <v>47.696879643387803</v>
      </c>
      <c r="EX175" s="1">
        <v>38.939393939393902</v>
      </c>
      <c r="EY175" s="1">
        <v>40.819423368740502</v>
      </c>
      <c r="EZ175" s="1">
        <v>41.610169491525397</v>
      </c>
    </row>
    <row r="176" spans="1:156" ht="15">
      <c r="A176" s="11" t="s">
        <v>235</v>
      </c>
      <c r="B176" s="1" t="s">
        <v>709</v>
      </c>
      <c r="C176" s="11" t="s">
        <v>537</v>
      </c>
      <c r="D176" s="1">
        <v>35.004021704533201</v>
      </c>
      <c r="E176" s="1">
        <v>36.962948443189902</v>
      </c>
      <c r="F176" s="1">
        <v>0</v>
      </c>
      <c r="G176" s="1">
        <v>97.300469483568094</v>
      </c>
      <c r="H176" s="1">
        <v>98.015873015872998</v>
      </c>
      <c r="I176" s="1">
        <v>94.9386503067484</v>
      </c>
      <c r="J176" s="1">
        <v>99.801587301587304</v>
      </c>
      <c r="K176" s="1">
        <v>99.704142011834307</v>
      </c>
      <c r="L176" s="1">
        <v>99.6666666666666</v>
      </c>
      <c r="M176" s="1">
        <v>99.632352941176407</v>
      </c>
      <c r="N176" s="1">
        <v>98.846153846153797</v>
      </c>
      <c r="O176" s="1">
        <v>90.601503759398398</v>
      </c>
      <c r="P176" s="1">
        <v>99.576271186440593</v>
      </c>
      <c r="Q176" s="1">
        <v>99.484536082474193</v>
      </c>
      <c r="R176" s="1">
        <v>88.068181818181799</v>
      </c>
      <c r="S176" s="1">
        <v>39.534883720930203</v>
      </c>
      <c r="T176" s="1">
        <v>44.1860465116279</v>
      </c>
      <c r="U176" s="1">
        <v>43.650793650793602</v>
      </c>
      <c r="V176" s="1">
        <v>98.474178403755801</v>
      </c>
      <c r="W176" s="1">
        <v>99.3386243386243</v>
      </c>
      <c r="X176" s="1">
        <v>99.233128834355796</v>
      </c>
      <c r="Y176" s="1">
        <v>98.214285714285694</v>
      </c>
      <c r="Z176" s="1">
        <v>88.461538461538396</v>
      </c>
      <c r="AA176" s="1">
        <v>65.6666666666666</v>
      </c>
      <c r="AB176" s="1">
        <v>62.867647058823501</v>
      </c>
      <c r="AC176" s="1">
        <v>66.923076923076906</v>
      </c>
      <c r="AD176" s="1">
        <v>67.293233082706706</v>
      </c>
      <c r="AE176" s="1">
        <v>86.016949152542296</v>
      </c>
      <c r="AF176" s="1">
        <v>82.989690721649396</v>
      </c>
      <c r="AG176" s="1">
        <v>77.840909090909093</v>
      </c>
      <c r="AH176" s="1">
        <v>83.720930232558104</v>
      </c>
      <c r="AI176" s="1">
        <v>40.697674418604599</v>
      </c>
      <c r="AJ176" s="1">
        <v>43.650793650793602</v>
      </c>
      <c r="AK176" s="1">
        <v>89.906103286384905</v>
      </c>
      <c r="AL176" s="1">
        <v>88.624338624338606</v>
      </c>
      <c r="AM176" s="1">
        <v>88.803680981595093</v>
      </c>
      <c r="AN176" s="1">
        <v>86.706349206349202</v>
      </c>
      <c r="AO176" s="1">
        <v>82.248520710059097</v>
      </c>
      <c r="AP176" s="1">
        <v>80.3333333333333</v>
      </c>
      <c r="AQ176" s="1">
        <v>78.308823529411697</v>
      </c>
      <c r="AR176" s="1">
        <v>80.769230769230703</v>
      </c>
      <c r="AS176" s="1">
        <v>94.360902255639104</v>
      </c>
      <c r="AT176" s="1">
        <v>94.067796610169495</v>
      </c>
      <c r="AU176" s="1">
        <v>94.845360824742201</v>
      </c>
      <c r="AV176" s="1">
        <v>92.045454545454504</v>
      </c>
      <c r="AW176" s="1">
        <v>50</v>
      </c>
      <c r="AX176" s="1">
        <v>48.2558139534883</v>
      </c>
      <c r="AY176" s="1">
        <v>49.206349206349202</v>
      </c>
      <c r="AZ176" s="1">
        <v>90.962441314553899</v>
      </c>
      <c r="BA176" s="1">
        <v>94.576719576719498</v>
      </c>
      <c r="BB176" s="1">
        <v>95.245398773006102</v>
      </c>
      <c r="BC176" s="1">
        <v>91.865079365079296</v>
      </c>
      <c r="BD176" s="1">
        <v>76.627218934911198</v>
      </c>
      <c r="BE176" s="1">
        <v>71.6666666666666</v>
      </c>
      <c r="BF176" s="1">
        <v>75.5474452554744</v>
      </c>
      <c r="BG176" s="1">
        <v>88.076923076923094</v>
      </c>
      <c r="BH176" s="1">
        <v>87.593984962405997</v>
      </c>
      <c r="BI176" s="1">
        <v>86.016949152542296</v>
      </c>
      <c r="BJ176" s="1">
        <v>41.752577319587601</v>
      </c>
      <c r="BK176" s="1">
        <v>60.795454545454497</v>
      </c>
      <c r="BL176" s="1">
        <v>75</v>
      </c>
      <c r="BM176" s="1">
        <v>84.302325581395294</v>
      </c>
      <c r="BN176" s="1">
        <v>81.746031746031704</v>
      </c>
      <c r="BO176" s="1">
        <v>85.328638497652506</v>
      </c>
      <c r="BP176" s="1">
        <v>86.772486772486701</v>
      </c>
      <c r="BQ176" s="1">
        <v>89.417177914110397</v>
      </c>
      <c r="BR176" s="1">
        <v>35.714285714285701</v>
      </c>
      <c r="BS176" s="1">
        <v>33.727810650887498</v>
      </c>
      <c r="BT176" s="1">
        <v>34</v>
      </c>
      <c r="BU176" s="1">
        <v>34.191176470588204</v>
      </c>
      <c r="BV176" s="1">
        <v>36.923076923076898</v>
      </c>
      <c r="BW176" s="1">
        <v>40.225563909774401</v>
      </c>
      <c r="BX176" s="1">
        <v>39.830508474576199</v>
      </c>
      <c r="BY176" s="1">
        <v>40.206185567010301</v>
      </c>
      <c r="BZ176" s="1">
        <v>40.340909090909101</v>
      </c>
      <c r="CA176" s="1">
        <v>46.511627906976699</v>
      </c>
      <c r="CB176" s="1">
        <v>47.093023255813897</v>
      </c>
      <c r="CC176" s="1">
        <v>46.031746031746003</v>
      </c>
      <c r="CD176" s="1">
        <v>73.826291079812194</v>
      </c>
      <c r="CE176" s="1">
        <v>72.486772486772395</v>
      </c>
      <c r="CF176" s="1">
        <v>70.858895705521405</v>
      </c>
      <c r="CG176" s="1">
        <v>72.420634920634896</v>
      </c>
      <c r="CH176" s="1">
        <v>76.627218934911198</v>
      </c>
      <c r="CI176" s="1">
        <v>56.3333333333333</v>
      </c>
      <c r="CJ176" s="1">
        <v>81.25</v>
      </c>
      <c r="CK176" s="1">
        <v>88.076923076923094</v>
      </c>
      <c r="CL176" s="1">
        <v>46.2406015037594</v>
      </c>
      <c r="CM176" s="1">
        <v>58.0508474576271</v>
      </c>
      <c r="CN176" s="1">
        <v>67.010309278350505</v>
      </c>
      <c r="CO176" s="1">
        <v>59.659090909090899</v>
      </c>
      <c r="CP176" s="1">
        <v>78.488372093023202</v>
      </c>
      <c r="CQ176" s="1">
        <v>86.046511627906895</v>
      </c>
      <c r="CR176" s="1">
        <v>85.714285714285694</v>
      </c>
      <c r="CS176" s="1">
        <v>40.727699530516396</v>
      </c>
      <c r="CT176" s="1">
        <v>41.402116402116398</v>
      </c>
      <c r="CU176" s="1">
        <v>42.791411042944702</v>
      </c>
      <c r="CV176" s="1">
        <v>43.253968253968203</v>
      </c>
      <c r="CW176" s="1">
        <v>40.532544378698198</v>
      </c>
      <c r="CX176" s="1">
        <v>40</v>
      </c>
      <c r="CY176" s="1">
        <v>37.5</v>
      </c>
      <c r="CZ176" s="1">
        <v>38.846153846153797</v>
      </c>
      <c r="DA176" s="1">
        <v>43.984962406015001</v>
      </c>
      <c r="DB176" s="1">
        <v>47.033898305084698</v>
      </c>
      <c r="DC176" s="1">
        <v>46.391752577319501</v>
      </c>
      <c r="DD176" s="1">
        <v>56.25</v>
      </c>
      <c r="DE176" s="1">
        <v>76.744186046511601</v>
      </c>
      <c r="DF176" s="1">
        <v>80.813953488372107</v>
      </c>
      <c r="DG176" s="1">
        <v>82.539682539682502</v>
      </c>
      <c r="DH176" s="1">
        <v>30.084745762711801</v>
      </c>
      <c r="DI176" s="1">
        <v>49.560922063666297</v>
      </c>
      <c r="DJ176" s="1">
        <v>63.682501015022297</v>
      </c>
      <c r="DK176" s="1">
        <v>80.776066350710906</v>
      </c>
      <c r="DL176" s="1">
        <v>62.187812187812099</v>
      </c>
      <c r="DM176" s="1">
        <v>43.718338399189399</v>
      </c>
      <c r="DN176" s="1">
        <v>53.699897225077102</v>
      </c>
      <c r="DO176" s="1">
        <v>36.936475409836099</v>
      </c>
      <c r="DP176" s="1">
        <v>48.6336032388663</v>
      </c>
      <c r="DQ176" s="1">
        <v>39.490114464099797</v>
      </c>
      <c r="DR176" s="1">
        <v>70.164126611957798</v>
      </c>
      <c r="DS176" s="1">
        <v>53.2689450222882</v>
      </c>
      <c r="DT176" s="1">
        <v>41.136363636363598</v>
      </c>
      <c r="DU176" s="1">
        <v>43.474962063732903</v>
      </c>
      <c r="DV176" s="1">
        <v>42.457627118644098</v>
      </c>
      <c r="DW176" s="1">
        <v>1.3817243920412601</v>
      </c>
      <c r="DX176" s="1">
        <v>1.5184778631540401</v>
      </c>
      <c r="DY176" s="1">
        <v>9.84571660576532</v>
      </c>
      <c r="DZ176" s="1">
        <v>2.5177725118483401</v>
      </c>
      <c r="EA176" s="1">
        <v>0.64935064935064901</v>
      </c>
      <c r="EB176" s="1">
        <v>0.65856129685916898</v>
      </c>
      <c r="EC176" s="1">
        <v>0.77081192189105796</v>
      </c>
      <c r="ED176" s="1">
        <v>1.48565573770491</v>
      </c>
      <c r="EE176" s="1">
        <v>3.6943319838056601</v>
      </c>
      <c r="EF176" s="1">
        <v>9.9375650364203896</v>
      </c>
      <c r="EG176" s="1">
        <v>8.0304806565064393</v>
      </c>
      <c r="EH176" s="1">
        <v>31.575037147102499</v>
      </c>
      <c r="EI176" s="1">
        <v>83.106060606060595</v>
      </c>
      <c r="EJ176" s="1">
        <v>92.185128983308005</v>
      </c>
      <c r="EK176" s="1">
        <v>17.372881355932201</v>
      </c>
      <c r="EL176" s="1">
        <v>95.431098010316802</v>
      </c>
      <c r="EM176" s="1">
        <v>88.144895718990099</v>
      </c>
      <c r="EN176" s="1">
        <v>88.834754364595995</v>
      </c>
      <c r="EO176" s="1">
        <v>81.042654028436004</v>
      </c>
      <c r="EP176" s="1">
        <v>50.799200799200698</v>
      </c>
      <c r="EQ176" s="1">
        <v>51.0131712259371</v>
      </c>
      <c r="ER176" s="1">
        <v>50.770811921891003</v>
      </c>
      <c r="ES176" s="1">
        <v>57.4282786885245</v>
      </c>
      <c r="ET176" s="1">
        <v>62.0445344129554</v>
      </c>
      <c r="EU176" s="1">
        <v>63.995837669094598</v>
      </c>
      <c r="EV176" s="1">
        <v>38.628370457209797</v>
      </c>
      <c r="EW176" s="1">
        <v>47.696879643387803</v>
      </c>
      <c r="EX176" s="1">
        <v>38.939393939393902</v>
      </c>
      <c r="EY176" s="1">
        <v>40.819423368740502</v>
      </c>
      <c r="EZ176" s="1">
        <v>41.610169491525397</v>
      </c>
    </row>
    <row r="177" spans="1:156" ht="15">
      <c r="A177" s="11" t="s">
        <v>236</v>
      </c>
      <c r="B177" s="1" t="s">
        <v>710</v>
      </c>
      <c r="C177" s="11" t="s">
        <v>563</v>
      </c>
      <c r="D177" s="1">
        <v>47.265508959972401</v>
      </c>
      <c r="E177" s="1">
        <v>49.679066959385203</v>
      </c>
      <c r="F177" s="1">
        <v>0</v>
      </c>
      <c r="G177" s="1">
        <v>38.622754491017901</v>
      </c>
      <c r="H177" s="1">
        <v>39</v>
      </c>
      <c r="I177" s="1">
        <v>32.835820895522303</v>
      </c>
      <c r="J177" s="1">
        <v>15.677966101694899</v>
      </c>
      <c r="K177" s="1">
        <v>12.857142857142801</v>
      </c>
      <c r="L177" s="1">
        <v>14.3564356435643</v>
      </c>
      <c r="M177" s="1">
        <v>16.6666666666666</v>
      </c>
      <c r="N177" s="1">
        <v>20.707070707070699</v>
      </c>
      <c r="O177" s="1">
        <v>21.578947368421101</v>
      </c>
      <c r="P177" s="1">
        <v>12.8378378378378</v>
      </c>
      <c r="Q177" s="1">
        <v>13.0769230769231</v>
      </c>
      <c r="R177" s="1">
        <v>11.607142857142801</v>
      </c>
      <c r="S177" s="1">
        <v>8.4905660377358405</v>
      </c>
      <c r="T177" s="1">
        <v>14.150943396226401</v>
      </c>
      <c r="U177" s="1">
        <v>15.3846153846153</v>
      </c>
      <c r="V177" s="1">
        <v>79.341317365269404</v>
      </c>
      <c r="W177" s="1">
        <v>86.3333333333333</v>
      </c>
      <c r="X177" s="1">
        <v>24.253731343283501</v>
      </c>
      <c r="Y177" s="1">
        <v>8.0508474576271105</v>
      </c>
      <c r="Z177" s="1">
        <v>8.0952380952380896</v>
      </c>
      <c r="AA177" s="1">
        <v>9.4059405940594107</v>
      </c>
      <c r="AB177" s="1">
        <v>8.5858585858585794</v>
      </c>
      <c r="AC177" s="1">
        <v>9.5959595959595898</v>
      </c>
      <c r="AD177" s="1">
        <v>10.5263157894736</v>
      </c>
      <c r="AE177" s="1">
        <v>8.1081081081081106</v>
      </c>
      <c r="AF177" s="1">
        <v>6.9230769230769198</v>
      </c>
      <c r="AG177" s="1">
        <v>7.1428571428571397</v>
      </c>
      <c r="AH177" s="1">
        <v>16.037735849056599</v>
      </c>
      <c r="AI177" s="1">
        <v>16.037735849056599</v>
      </c>
      <c r="AJ177" s="1">
        <v>11.538461538461499</v>
      </c>
      <c r="AK177" s="1">
        <v>8.3832335329341294</v>
      </c>
      <c r="AL177" s="1">
        <v>19.6666666666666</v>
      </c>
      <c r="AM177" s="1">
        <v>8.9552238805970106</v>
      </c>
      <c r="AN177" s="1">
        <v>7.2033898305084696</v>
      </c>
      <c r="AO177" s="1">
        <v>10</v>
      </c>
      <c r="AP177" s="1">
        <v>8.9108910891089099</v>
      </c>
      <c r="AQ177" s="1">
        <v>8.0808080808080796</v>
      </c>
      <c r="AR177" s="1">
        <v>9.0909090909090899</v>
      </c>
      <c r="AS177" s="1">
        <v>10</v>
      </c>
      <c r="AT177" s="1">
        <v>9.4594594594594597</v>
      </c>
      <c r="AU177" s="1">
        <v>10</v>
      </c>
      <c r="AV177" s="1">
        <v>10.714285714285699</v>
      </c>
      <c r="AW177" s="1">
        <v>18.867924528301799</v>
      </c>
      <c r="AX177" s="1">
        <v>22.641509433962199</v>
      </c>
      <c r="AY177" s="1">
        <v>23.076923076923102</v>
      </c>
      <c r="AZ177" s="1">
        <v>11.0778443113772</v>
      </c>
      <c r="BA177" s="1">
        <v>22.3333333333333</v>
      </c>
      <c r="BB177" s="1">
        <v>10.0746268656716</v>
      </c>
      <c r="BC177" s="1">
        <v>11.4406779661016</v>
      </c>
      <c r="BD177" s="1">
        <v>20.4761904761904</v>
      </c>
      <c r="BE177" s="1">
        <v>26.237623762376199</v>
      </c>
      <c r="BF177" s="1">
        <v>22.727272727272702</v>
      </c>
      <c r="BG177" s="1">
        <v>18.6868686868686</v>
      </c>
      <c r="BH177" s="1">
        <v>21.578947368421101</v>
      </c>
      <c r="BI177" s="1">
        <v>23.648648648648599</v>
      </c>
      <c r="BJ177" s="1">
        <v>17.692307692307601</v>
      </c>
      <c r="BK177" s="1">
        <v>16.964285714285701</v>
      </c>
      <c r="BL177" s="1">
        <v>10.377358490565999</v>
      </c>
      <c r="BM177" s="1">
        <v>36.792452830188601</v>
      </c>
      <c r="BN177" s="1">
        <v>21.7948717948717</v>
      </c>
      <c r="BO177" s="1">
        <v>30.239520958083801</v>
      </c>
      <c r="BP177" s="1">
        <v>14.6666666666666</v>
      </c>
      <c r="BQ177" s="1">
        <v>17.164179104477601</v>
      </c>
      <c r="BR177" s="1">
        <v>20.7627118644067</v>
      </c>
      <c r="BS177" s="1">
        <v>20.952380952380899</v>
      </c>
      <c r="BT177" s="1">
        <v>22.277227722772199</v>
      </c>
      <c r="BU177" s="1">
        <v>22.727272727272702</v>
      </c>
      <c r="BV177" s="1">
        <v>26.767676767676701</v>
      </c>
      <c r="BW177" s="1">
        <v>28.947368421052602</v>
      </c>
      <c r="BX177" s="1">
        <v>25</v>
      </c>
      <c r="BY177" s="1">
        <v>25.384615384615302</v>
      </c>
      <c r="BZ177" s="1">
        <v>28.571428571428498</v>
      </c>
      <c r="CA177" s="1">
        <v>37.735849056603698</v>
      </c>
      <c r="CB177" s="1">
        <v>36.792452830188601</v>
      </c>
      <c r="CC177" s="1">
        <v>35.897435897435898</v>
      </c>
      <c r="CD177" s="1">
        <v>64.371257485029901</v>
      </c>
      <c r="CE177" s="1">
        <v>69</v>
      </c>
      <c r="CF177" s="1">
        <v>50</v>
      </c>
      <c r="CG177" s="1">
        <v>51.271186440677901</v>
      </c>
      <c r="CH177" s="1">
        <v>60</v>
      </c>
      <c r="CI177" s="1">
        <v>62.871287128712801</v>
      </c>
      <c r="CJ177" s="1">
        <v>64.646464646464594</v>
      </c>
      <c r="CK177" s="1">
        <v>67.676767676767597</v>
      </c>
      <c r="CL177" s="1">
        <v>67.894736842105203</v>
      </c>
      <c r="CM177" s="1">
        <v>74.324324324324294</v>
      </c>
      <c r="CN177" s="1">
        <v>69.230769230769198</v>
      </c>
      <c r="CO177" s="1">
        <v>65.178571428571402</v>
      </c>
      <c r="CP177" s="1">
        <v>25.471698113207498</v>
      </c>
      <c r="CQ177" s="1">
        <v>78.301886792452805</v>
      </c>
      <c r="CR177" s="1">
        <v>79.487179487179404</v>
      </c>
      <c r="CS177" s="1">
        <v>14.9700598802395</v>
      </c>
      <c r="CT177" s="1">
        <v>17.6666666666666</v>
      </c>
      <c r="CU177" s="1">
        <v>18.656716417910399</v>
      </c>
      <c r="CV177" s="1">
        <v>22.033898305084701</v>
      </c>
      <c r="CW177" s="1">
        <v>21.904761904761902</v>
      </c>
      <c r="CX177" s="1">
        <v>23.762376237623702</v>
      </c>
      <c r="CY177" s="1">
        <v>22.2222222222222</v>
      </c>
      <c r="CZ177" s="1">
        <v>25.252525252525199</v>
      </c>
      <c r="DA177" s="1">
        <v>27.368421052631501</v>
      </c>
      <c r="DB177" s="1">
        <v>25</v>
      </c>
      <c r="DC177" s="1">
        <v>23.846153846153801</v>
      </c>
      <c r="DD177" s="1">
        <v>36.607142857142797</v>
      </c>
      <c r="DE177" s="1">
        <v>24.528301886792399</v>
      </c>
      <c r="DF177" s="1">
        <v>27.358490566037698</v>
      </c>
      <c r="DG177" s="1">
        <v>32.051282051282101</v>
      </c>
      <c r="DH177" s="1">
        <v>88.375092114959401</v>
      </c>
      <c r="DI177" s="1">
        <v>81.723380900109703</v>
      </c>
      <c r="DJ177" s="1">
        <v>78.501827040194797</v>
      </c>
      <c r="DK177" s="1">
        <v>55.894549763033098</v>
      </c>
      <c r="DL177" s="1">
        <v>42.407592407592396</v>
      </c>
      <c r="DM177" s="1">
        <v>24.468085106382901</v>
      </c>
      <c r="DN177" s="1">
        <v>9.40390544707091</v>
      </c>
      <c r="DO177" s="1">
        <v>21.7725409836065</v>
      </c>
      <c r="DP177" s="1">
        <v>16.953441295546501</v>
      </c>
      <c r="DQ177" s="1">
        <v>40.842872008324598</v>
      </c>
      <c r="DR177" s="1">
        <v>14.4783118405627</v>
      </c>
      <c r="DS177" s="1">
        <v>7.6523031203566099</v>
      </c>
      <c r="DT177" s="1">
        <v>3.4090909090909101</v>
      </c>
      <c r="DU177" s="1">
        <v>9.3323216995447602</v>
      </c>
      <c r="DV177" s="1">
        <v>18.220338983050802</v>
      </c>
      <c r="DW177" s="1">
        <v>36.127487103905601</v>
      </c>
      <c r="DX177" s="1">
        <v>35.400658616904501</v>
      </c>
      <c r="DY177" s="1">
        <v>32.054405196914303</v>
      </c>
      <c r="DZ177" s="1">
        <v>27.813981042654</v>
      </c>
      <c r="EA177" s="1">
        <v>28.121878121878101</v>
      </c>
      <c r="EB177" s="1">
        <v>20.314083080040501</v>
      </c>
      <c r="EC177" s="1">
        <v>24.306269270297999</v>
      </c>
      <c r="ED177" s="1">
        <v>26.3831967213114</v>
      </c>
      <c r="EE177" s="1">
        <v>17.054655870445298</v>
      </c>
      <c r="EF177" s="1">
        <v>24.921956295525401</v>
      </c>
      <c r="EG177" s="1">
        <v>66.529894490035105</v>
      </c>
      <c r="EH177" s="1">
        <v>36.775631500742897</v>
      </c>
      <c r="EI177" s="1">
        <v>11.8939393939393</v>
      </c>
      <c r="EJ177" s="1">
        <v>58.649468892260998</v>
      </c>
      <c r="EK177" s="1">
        <v>28.0508474576271</v>
      </c>
      <c r="EL177" s="1">
        <v>96.223286661753804</v>
      </c>
      <c r="EM177" s="1">
        <v>96.523966337358203</v>
      </c>
      <c r="EN177" s="1">
        <v>35.749086479902502</v>
      </c>
      <c r="EO177" s="1">
        <v>30.924170616113699</v>
      </c>
      <c r="EP177" s="1">
        <v>22.0779220779221</v>
      </c>
      <c r="EQ177" s="1">
        <v>21.681864235055698</v>
      </c>
      <c r="ER177" s="1">
        <v>21.891058581706101</v>
      </c>
      <c r="ES177" s="1">
        <v>25.819672131147499</v>
      </c>
      <c r="ET177" s="1">
        <v>33.350202429149803</v>
      </c>
      <c r="EU177" s="1">
        <v>28.876170655567101</v>
      </c>
      <c r="EV177" s="1">
        <v>38.628370457209797</v>
      </c>
      <c r="EW177" s="1">
        <v>47.696879643387803</v>
      </c>
      <c r="EX177" s="1">
        <v>38.939393939393902</v>
      </c>
      <c r="EY177" s="1">
        <v>40.819423368740502</v>
      </c>
      <c r="EZ177" s="1">
        <v>41.610169491525397</v>
      </c>
    </row>
    <row r="178" spans="1:156" ht="15">
      <c r="A178" s="11" t="s">
        <v>238</v>
      </c>
      <c r="B178" s="1" t="s">
        <v>711</v>
      </c>
      <c r="C178" s="11" t="s">
        <v>563</v>
      </c>
      <c r="D178" s="1">
        <v>88.794536859487494</v>
      </c>
      <c r="E178" s="1">
        <v>90.156809387437207</v>
      </c>
      <c r="F178" s="1">
        <v>0</v>
      </c>
      <c r="G178" s="1">
        <v>78.795811518324598</v>
      </c>
      <c r="H178" s="1">
        <v>80.446927374301595</v>
      </c>
      <c r="I178" s="1">
        <v>72.155688622754397</v>
      </c>
      <c r="J178" s="1">
        <v>65.328467153284606</v>
      </c>
      <c r="K178" s="1">
        <v>64.876033057851203</v>
      </c>
      <c r="L178" s="1">
        <v>77.542372881355902</v>
      </c>
      <c r="M178" s="1">
        <v>82.743362831858406</v>
      </c>
      <c r="N178" s="1">
        <v>85.514018691588703</v>
      </c>
      <c r="O178" s="1">
        <v>84.951456310679603</v>
      </c>
      <c r="P178" s="1">
        <v>83.7078651685393</v>
      </c>
      <c r="Q178" s="1">
        <v>87.974683544303801</v>
      </c>
      <c r="R178" s="1">
        <v>88.571428571428498</v>
      </c>
      <c r="S178" s="1">
        <v>37.313432835820898</v>
      </c>
      <c r="T178" s="1">
        <v>99.230769230769198</v>
      </c>
      <c r="U178" s="1">
        <v>0</v>
      </c>
      <c r="V178" s="1">
        <v>92.931937172774795</v>
      </c>
      <c r="W178" s="1">
        <v>90.223463687150797</v>
      </c>
      <c r="X178" s="1">
        <v>88.323353293413106</v>
      </c>
      <c r="Y178" s="1">
        <v>86.496350364963504</v>
      </c>
      <c r="Z178" s="1">
        <v>83.884297520661093</v>
      </c>
      <c r="AA178" s="1">
        <v>93.644067796610102</v>
      </c>
      <c r="AB178" s="1">
        <v>93.362831858407105</v>
      </c>
      <c r="AC178" s="1">
        <v>96.728971962616797</v>
      </c>
      <c r="AD178" s="1">
        <v>88.834951456310606</v>
      </c>
      <c r="AE178" s="1">
        <v>91.573033707865093</v>
      </c>
      <c r="AF178" s="1">
        <v>98.734177215189803</v>
      </c>
      <c r="AG178" s="1">
        <v>99.285714285714207</v>
      </c>
      <c r="AH178" s="1">
        <v>30.597014925373099</v>
      </c>
      <c r="AI178" s="1">
        <v>34.615384615384599</v>
      </c>
      <c r="AJ178" s="1">
        <v>0</v>
      </c>
      <c r="AK178" s="1">
        <v>84.031413612565402</v>
      </c>
      <c r="AL178" s="1">
        <v>84.078212290502805</v>
      </c>
      <c r="AM178" s="1">
        <v>83.832335329341305</v>
      </c>
      <c r="AN178" s="1">
        <v>71.897810218978094</v>
      </c>
      <c r="AO178" s="1">
        <v>96.2809917355371</v>
      </c>
      <c r="AP178" s="1">
        <v>86.864406779660996</v>
      </c>
      <c r="AQ178" s="1">
        <v>87.168141592920307</v>
      </c>
      <c r="AR178" s="1">
        <v>88.785046728971906</v>
      </c>
      <c r="AS178" s="1">
        <v>97.087378640776706</v>
      </c>
      <c r="AT178" s="1">
        <v>96.629213483146103</v>
      </c>
      <c r="AU178" s="1">
        <v>96.835443037974599</v>
      </c>
      <c r="AV178" s="1">
        <v>79.285714285714207</v>
      </c>
      <c r="AW178" s="1">
        <v>47.014925373134297</v>
      </c>
      <c r="AX178" s="1">
        <v>46.153846153846096</v>
      </c>
      <c r="AY178" s="1">
        <v>0</v>
      </c>
      <c r="AZ178" s="1">
        <v>98.167539267015698</v>
      </c>
      <c r="BA178" s="1">
        <v>98.603351955307204</v>
      </c>
      <c r="BB178" s="1">
        <v>97.904191616766397</v>
      </c>
      <c r="BC178" s="1">
        <v>99.635036496350295</v>
      </c>
      <c r="BD178" s="1">
        <v>96.2809917355371</v>
      </c>
      <c r="BE178" s="1">
        <v>98.728813559322006</v>
      </c>
      <c r="BF178" s="1">
        <v>98.672566371681398</v>
      </c>
      <c r="BG178" s="1">
        <v>97.6635514018691</v>
      </c>
      <c r="BH178" s="1">
        <v>93.6893203883495</v>
      </c>
      <c r="BI178" s="1">
        <v>96.067415730337103</v>
      </c>
      <c r="BJ178" s="1">
        <v>95.569620253164501</v>
      </c>
      <c r="BK178" s="1">
        <v>96.428571428571402</v>
      </c>
      <c r="BL178" s="1">
        <v>73.8805970149253</v>
      </c>
      <c r="BM178" s="1">
        <v>86.923076923076906</v>
      </c>
      <c r="BN178" s="1">
        <v>0</v>
      </c>
      <c r="BO178" s="1">
        <v>98.952879581151805</v>
      </c>
      <c r="BP178" s="1">
        <v>98.8826815642458</v>
      </c>
      <c r="BQ178" s="1">
        <v>99.101796407185603</v>
      </c>
      <c r="BR178" s="1">
        <v>98.9051094890511</v>
      </c>
      <c r="BS178" s="1">
        <v>98.760330578512395</v>
      </c>
      <c r="BT178" s="1">
        <v>99.576271186440593</v>
      </c>
      <c r="BU178" s="1">
        <v>99.557522123893804</v>
      </c>
      <c r="BV178" s="1">
        <v>99.065420560747597</v>
      </c>
      <c r="BW178" s="1">
        <v>99.029126213592207</v>
      </c>
      <c r="BX178" s="1">
        <v>98.876404494382001</v>
      </c>
      <c r="BY178" s="1">
        <v>99.367088607594894</v>
      </c>
      <c r="BZ178" s="1">
        <v>99.285714285714207</v>
      </c>
      <c r="CA178" s="1">
        <v>94.029850746268593</v>
      </c>
      <c r="CB178" s="1">
        <v>98.461538461538396</v>
      </c>
      <c r="CC178" s="1">
        <v>0</v>
      </c>
      <c r="CD178" s="1">
        <v>99.738219895287898</v>
      </c>
      <c r="CE178" s="1">
        <v>99.720670391061404</v>
      </c>
      <c r="CF178" s="1">
        <v>99.700598802395206</v>
      </c>
      <c r="CG178" s="1">
        <v>99.635036496350295</v>
      </c>
      <c r="CH178" s="1">
        <v>99.586776859504099</v>
      </c>
      <c r="CI178" s="1">
        <v>99.576271186440593</v>
      </c>
      <c r="CJ178" s="1">
        <v>99.557522123893804</v>
      </c>
      <c r="CK178" s="1">
        <v>96.728971962616797</v>
      </c>
      <c r="CL178" s="1">
        <v>71.359223300970797</v>
      </c>
      <c r="CM178" s="1">
        <v>74.719101123595493</v>
      </c>
      <c r="CN178" s="1">
        <v>74.050632911392398</v>
      </c>
      <c r="CO178" s="1">
        <v>86.428571428571402</v>
      </c>
      <c r="CP178" s="1">
        <v>91.791044776119406</v>
      </c>
      <c r="CQ178" s="1">
        <v>95.384615384615302</v>
      </c>
      <c r="CR178" s="1">
        <v>0</v>
      </c>
      <c r="CS178" s="1">
        <v>89.005235602094203</v>
      </c>
      <c r="CT178" s="1">
        <v>89.385474860335094</v>
      </c>
      <c r="CU178" s="1">
        <v>91.317365269461106</v>
      </c>
      <c r="CV178" s="1">
        <v>90.510948905109402</v>
      </c>
      <c r="CW178" s="1">
        <v>75.206611570247901</v>
      </c>
      <c r="CX178" s="1">
        <v>77.118644067796595</v>
      </c>
      <c r="CY178" s="1">
        <v>76.106194690265397</v>
      </c>
      <c r="CZ178" s="1">
        <v>80.373831775700907</v>
      </c>
      <c r="DA178" s="1">
        <v>81.553398058252398</v>
      </c>
      <c r="DB178" s="1">
        <v>80.337078651685303</v>
      </c>
      <c r="DC178" s="1">
        <v>82.911392405063197</v>
      </c>
      <c r="DD178" s="1">
        <v>88.571428571428498</v>
      </c>
      <c r="DE178" s="1">
        <v>86.567164179104395</v>
      </c>
      <c r="DF178" s="1">
        <v>90</v>
      </c>
      <c r="DG178" s="1">
        <v>0</v>
      </c>
      <c r="DH178" s="1">
        <v>99.465733235077295</v>
      </c>
      <c r="DI178" s="1">
        <v>96.615440907427697</v>
      </c>
      <c r="DJ178" s="1">
        <v>97.787251319529105</v>
      </c>
      <c r="DK178" s="1">
        <v>99.970379146919399</v>
      </c>
      <c r="DL178" s="1">
        <v>99.750249750249694</v>
      </c>
      <c r="DM178" s="1">
        <v>99.746707193515704</v>
      </c>
      <c r="DN178" s="1">
        <v>92.137718396711193</v>
      </c>
      <c r="DO178" s="1">
        <v>94.723360655737693</v>
      </c>
      <c r="DP178" s="1">
        <v>87.702429149797496</v>
      </c>
      <c r="DQ178" s="1">
        <v>77.055150884495305</v>
      </c>
      <c r="DR178" s="1">
        <v>68.640093786635404</v>
      </c>
      <c r="DS178" s="1">
        <v>74.962852897473994</v>
      </c>
      <c r="DT178" s="1">
        <v>81.136363636363598</v>
      </c>
      <c r="DU178" s="1">
        <v>80.197268588770797</v>
      </c>
      <c r="DV178" s="1">
        <v>0</v>
      </c>
      <c r="DW178" s="1">
        <v>34.211495946941703</v>
      </c>
      <c r="DX178" s="1">
        <v>60.903768752286801</v>
      </c>
      <c r="DY178" s="1">
        <v>68.595209094600094</v>
      </c>
      <c r="DZ178" s="1">
        <v>62.3518957345971</v>
      </c>
      <c r="EA178" s="1">
        <v>67.382617382617298</v>
      </c>
      <c r="EB178" s="1">
        <v>49.4934143870314</v>
      </c>
      <c r="EC178" s="1">
        <v>46.5056526207605</v>
      </c>
      <c r="ED178" s="1">
        <v>56.301229508196698</v>
      </c>
      <c r="EE178" s="1">
        <v>31.123481781376501</v>
      </c>
      <c r="EF178" s="1">
        <v>48.439125910509802</v>
      </c>
      <c r="EG178" s="1">
        <v>45.193434935521601</v>
      </c>
      <c r="EH178" s="1">
        <v>44.056463595839503</v>
      </c>
      <c r="EI178" s="1">
        <v>83.712121212121204</v>
      </c>
      <c r="EJ178" s="1">
        <v>93.854324734446095</v>
      </c>
      <c r="EK178" s="1">
        <v>0</v>
      </c>
      <c r="EL178" s="1">
        <v>93.570375829034603</v>
      </c>
      <c r="EM178" s="1">
        <v>94.420051225759195</v>
      </c>
      <c r="EN178" s="1">
        <v>97.360941940722697</v>
      </c>
      <c r="EO178" s="1">
        <v>93.246445497630305</v>
      </c>
      <c r="EP178" s="1">
        <v>77.772227772227694</v>
      </c>
      <c r="EQ178" s="1">
        <v>90.2228976697061</v>
      </c>
      <c r="ER178" s="1">
        <v>90.339157245632094</v>
      </c>
      <c r="ES178" s="1">
        <v>83.709016393442596</v>
      </c>
      <c r="ET178" s="1">
        <v>92.257085020242897</v>
      </c>
      <c r="EU178" s="1">
        <v>89.281997918834506</v>
      </c>
      <c r="EV178" s="1">
        <v>91.500586166471194</v>
      </c>
      <c r="EW178" s="1">
        <v>95.765230312035598</v>
      </c>
      <c r="EX178" s="1">
        <v>83.030303030303003</v>
      </c>
      <c r="EY178" s="1">
        <v>93.171471927162301</v>
      </c>
      <c r="EZ178" s="1">
        <v>0</v>
      </c>
    </row>
    <row r="179" spans="1:156" ht="15">
      <c r="A179" s="11" t="s">
        <v>239</v>
      </c>
      <c r="B179" s="1" t="s">
        <v>712</v>
      </c>
      <c r="C179" s="11" t="s">
        <v>528</v>
      </c>
      <c r="D179" s="1">
        <v>36.547058823529397</v>
      </c>
      <c r="E179" s="1">
        <v>63.944076344936697</v>
      </c>
      <c r="F179" s="1">
        <v>0</v>
      </c>
      <c r="G179" s="1">
        <v>81.25</v>
      </c>
      <c r="H179" s="1">
        <v>83.59375</v>
      </c>
      <c r="I179" s="1">
        <v>60.909090909090899</v>
      </c>
      <c r="J179" s="1">
        <v>57.317073170731703</v>
      </c>
      <c r="K179" s="1">
        <v>32.9268292682926</v>
      </c>
      <c r="L179" s="1">
        <v>52.439024390243901</v>
      </c>
      <c r="M179" s="1">
        <v>45.121951219512098</v>
      </c>
      <c r="N179" s="1">
        <v>40.789473684210499</v>
      </c>
      <c r="O179" s="1">
        <v>27.1428571428571</v>
      </c>
      <c r="P179" s="1">
        <v>37.096774193548299</v>
      </c>
      <c r="Q179" s="1">
        <v>22.413793103448199</v>
      </c>
      <c r="R179" s="1">
        <v>20.689655172413701</v>
      </c>
      <c r="S179" s="1">
        <v>25</v>
      </c>
      <c r="T179" s="1">
        <v>36</v>
      </c>
      <c r="U179" s="1">
        <v>0</v>
      </c>
      <c r="V179" s="1">
        <v>96.5277777777777</v>
      </c>
      <c r="W179" s="1">
        <v>97.65625</v>
      </c>
      <c r="X179" s="1">
        <v>93.636363636363598</v>
      </c>
      <c r="Y179" s="1">
        <v>91.463414634146304</v>
      </c>
      <c r="Z179" s="1">
        <v>73.170731707317103</v>
      </c>
      <c r="AA179" s="1">
        <v>84.146341463414601</v>
      </c>
      <c r="AB179" s="1">
        <v>40.243902439024303</v>
      </c>
      <c r="AC179" s="1">
        <v>43.421052631578902</v>
      </c>
      <c r="AD179" s="1">
        <v>10</v>
      </c>
      <c r="AE179" s="1">
        <v>6.4516129032258096</v>
      </c>
      <c r="AF179" s="1">
        <v>12.068965517241301</v>
      </c>
      <c r="AG179" s="1">
        <v>29.310344827586199</v>
      </c>
      <c r="AH179" s="1">
        <v>28.571428571428498</v>
      </c>
      <c r="AI179" s="1">
        <v>38</v>
      </c>
      <c r="AJ179" s="1">
        <v>0</v>
      </c>
      <c r="AK179" s="1">
        <v>50.6944444444444</v>
      </c>
      <c r="AL179" s="1">
        <v>47.65625</v>
      </c>
      <c r="AM179" s="1">
        <v>42.727272727272698</v>
      </c>
      <c r="AN179" s="1">
        <v>32.9268292682926</v>
      </c>
      <c r="AO179" s="1">
        <v>41.463414634146297</v>
      </c>
      <c r="AP179" s="1">
        <v>42.682926829268197</v>
      </c>
      <c r="AQ179" s="1">
        <v>47.560975609756099</v>
      </c>
      <c r="AR179" s="1">
        <v>43.421052631578902</v>
      </c>
      <c r="AS179" s="1">
        <v>17.1428571428571</v>
      </c>
      <c r="AT179" s="1">
        <v>22.580645161290299</v>
      </c>
      <c r="AU179" s="1">
        <v>31.034482758620602</v>
      </c>
      <c r="AV179" s="1">
        <v>39.655172413793103</v>
      </c>
      <c r="AW179" s="1">
        <v>41.071428571428498</v>
      </c>
      <c r="AX179" s="1">
        <v>50</v>
      </c>
      <c r="AY179" s="1">
        <v>0</v>
      </c>
      <c r="AZ179" s="1">
        <v>81.25</v>
      </c>
      <c r="BA179" s="1">
        <v>71.09375</v>
      </c>
      <c r="BB179" s="1">
        <v>73.636363636363598</v>
      </c>
      <c r="BC179" s="1">
        <v>52.439024390243901</v>
      </c>
      <c r="BD179" s="1">
        <v>23.170731707317099</v>
      </c>
      <c r="BE179" s="1">
        <v>25.609756097560901</v>
      </c>
      <c r="BF179" s="1">
        <v>6.09756097560975</v>
      </c>
      <c r="BG179" s="1">
        <v>9.2105263157894708</v>
      </c>
      <c r="BH179" s="1">
        <v>7.1428571428571397</v>
      </c>
      <c r="BI179" s="1">
        <v>4.8387096774193497</v>
      </c>
      <c r="BJ179" s="1">
        <v>8.6206896551724093</v>
      </c>
      <c r="BK179" s="1">
        <v>22.413793103448199</v>
      </c>
      <c r="BL179" s="1">
        <v>19.6428571428571</v>
      </c>
      <c r="BM179" s="1">
        <v>18</v>
      </c>
      <c r="BN179" s="1">
        <v>0</v>
      </c>
      <c r="BO179" s="1">
        <v>69.4444444444444</v>
      </c>
      <c r="BP179" s="1">
        <v>71.09375</v>
      </c>
      <c r="BQ179" s="1">
        <v>72.727272727272705</v>
      </c>
      <c r="BR179" s="1">
        <v>82.926829268292593</v>
      </c>
      <c r="BS179" s="1">
        <v>84.146341463414601</v>
      </c>
      <c r="BT179" s="1">
        <v>84.146341463414601</v>
      </c>
      <c r="BU179" s="1">
        <v>25.609756097560901</v>
      </c>
      <c r="BV179" s="1">
        <v>34.210526315789402</v>
      </c>
      <c r="BW179" s="1">
        <v>35.714285714285701</v>
      </c>
      <c r="BX179" s="1">
        <v>40.322580645161203</v>
      </c>
      <c r="BY179" s="1">
        <v>44.827586206896498</v>
      </c>
      <c r="BZ179" s="1">
        <v>46.551724137930997</v>
      </c>
      <c r="CA179" s="1">
        <v>44.642857142857103</v>
      </c>
      <c r="CB179" s="1">
        <v>44</v>
      </c>
      <c r="CC179" s="1">
        <v>0</v>
      </c>
      <c r="CD179" s="1">
        <v>88.1944444444444</v>
      </c>
      <c r="CE179" s="1">
        <v>86.71875</v>
      </c>
      <c r="CF179" s="1">
        <v>80</v>
      </c>
      <c r="CG179" s="1">
        <v>92.682926829268297</v>
      </c>
      <c r="CH179" s="1">
        <v>96.341463414634106</v>
      </c>
      <c r="CI179" s="1">
        <v>96.341463414634106</v>
      </c>
      <c r="CJ179" s="1">
        <v>35.365853658536501</v>
      </c>
      <c r="CK179" s="1">
        <v>35.5263157894736</v>
      </c>
      <c r="CL179" s="1">
        <v>34.285714285714199</v>
      </c>
      <c r="CM179" s="1">
        <v>37.096774193548299</v>
      </c>
      <c r="CN179" s="1">
        <v>89.655172413793096</v>
      </c>
      <c r="CO179" s="1">
        <v>55.172413793103402</v>
      </c>
      <c r="CP179" s="1">
        <v>73.214285714285694</v>
      </c>
      <c r="CQ179" s="1">
        <v>38</v>
      </c>
      <c r="CR179" s="1">
        <v>0</v>
      </c>
      <c r="CS179" s="1">
        <v>56.9444444444444</v>
      </c>
      <c r="CT179" s="1">
        <v>54.6875</v>
      </c>
      <c r="CU179" s="1">
        <v>51.818181818181799</v>
      </c>
      <c r="CV179" s="1">
        <v>51.219512195121901</v>
      </c>
      <c r="CW179" s="1">
        <v>52.439024390243901</v>
      </c>
      <c r="CX179" s="1">
        <v>50</v>
      </c>
      <c r="CY179" s="1">
        <v>51.219512195121901</v>
      </c>
      <c r="CZ179" s="1">
        <v>55.2631578947368</v>
      </c>
      <c r="DA179" s="1">
        <v>84.285714285714207</v>
      </c>
      <c r="DB179" s="1">
        <v>91.935483870967701</v>
      </c>
      <c r="DC179" s="1">
        <v>89.655172413793096</v>
      </c>
      <c r="DD179" s="1">
        <v>96.551724137931004</v>
      </c>
      <c r="DE179" s="1">
        <v>83.928571428571402</v>
      </c>
      <c r="DF179" s="1">
        <v>86</v>
      </c>
      <c r="DG179" s="1">
        <v>0</v>
      </c>
      <c r="DH179" s="1">
        <v>47.647058823529399</v>
      </c>
      <c r="DI179" s="1">
        <v>41.139240506329102</v>
      </c>
      <c r="DJ179" s="1">
        <v>43.670886075949298</v>
      </c>
      <c r="DK179" s="1">
        <v>62.658227848101198</v>
      </c>
      <c r="DL179" s="1">
        <v>32.692307692307601</v>
      </c>
      <c r="DM179" s="1">
        <v>61.184210526315702</v>
      </c>
      <c r="DN179" s="1">
        <v>57.6388888888888</v>
      </c>
      <c r="DO179" s="1">
        <v>68.243243243243199</v>
      </c>
      <c r="DP179" s="1">
        <v>36.8055555555555</v>
      </c>
      <c r="DQ179" s="1">
        <v>36.153846153846096</v>
      </c>
      <c r="DR179" s="1">
        <v>42.063492063492099</v>
      </c>
      <c r="DS179" s="1">
        <v>44.339622641509401</v>
      </c>
      <c r="DT179" s="1">
        <v>16.346153846153801</v>
      </c>
      <c r="DU179" s="1">
        <v>9.7826086956521703</v>
      </c>
      <c r="DV179" s="1">
        <v>0</v>
      </c>
      <c r="DW179" s="1">
        <v>40.588235294117602</v>
      </c>
      <c r="DX179" s="1">
        <v>46.2025316455696</v>
      </c>
      <c r="DY179" s="1">
        <v>42.4050632911392</v>
      </c>
      <c r="DZ179" s="1">
        <v>43.670886075949298</v>
      </c>
      <c r="EA179" s="1">
        <v>46.794871794871703</v>
      </c>
      <c r="EB179" s="1">
        <v>44.078947368420998</v>
      </c>
      <c r="EC179" s="1">
        <v>45.1388888888888</v>
      </c>
      <c r="ED179" s="1">
        <v>41.216216216216203</v>
      </c>
      <c r="EE179" s="1">
        <v>22.9166666666666</v>
      </c>
      <c r="EF179" s="1">
        <v>33.076923076923102</v>
      </c>
      <c r="EG179" s="1">
        <v>27.7777777777777</v>
      </c>
      <c r="EH179" s="1">
        <v>48.1132075471698</v>
      </c>
      <c r="EI179" s="1">
        <v>50.961538461538403</v>
      </c>
      <c r="EJ179" s="1">
        <v>31.5217391304347</v>
      </c>
      <c r="EK179" s="1">
        <v>0</v>
      </c>
      <c r="EL179" s="1">
        <v>10</v>
      </c>
      <c r="EM179" s="1">
        <v>34.177215189873401</v>
      </c>
      <c r="EN179" s="1">
        <v>12.6582278481012</v>
      </c>
      <c r="EO179" s="1">
        <v>46.2025316455696</v>
      </c>
      <c r="EP179" s="1">
        <v>12.8205128205128</v>
      </c>
      <c r="EQ179" s="1">
        <v>40.131578947368403</v>
      </c>
      <c r="ER179" s="1">
        <v>16.6666666666666</v>
      </c>
      <c r="ES179" s="1">
        <v>24.324324324324301</v>
      </c>
      <c r="ET179" s="1">
        <v>22.2222222222222</v>
      </c>
      <c r="EU179" s="1">
        <v>32.307692307692299</v>
      </c>
      <c r="EV179" s="1">
        <v>14.285714285714199</v>
      </c>
      <c r="EW179" s="1">
        <v>30.188679245283002</v>
      </c>
      <c r="EX179" s="1">
        <v>27.884615384615302</v>
      </c>
      <c r="EY179" s="1">
        <v>32.6086956521739</v>
      </c>
      <c r="EZ179" s="1">
        <v>0</v>
      </c>
    </row>
    <row r="180" spans="1:156" ht="15">
      <c r="A180" s="11" t="s">
        <v>240</v>
      </c>
      <c r="B180" s="1" t="s">
        <v>713</v>
      </c>
      <c r="C180" s="11" t="s">
        <v>531</v>
      </c>
      <c r="D180" s="1">
        <v>73.322155140870805</v>
      </c>
      <c r="E180" s="1">
        <v>72.153708335320005</v>
      </c>
      <c r="F180" s="1">
        <v>0</v>
      </c>
      <c r="G180" s="1">
        <v>92.741935483870904</v>
      </c>
      <c r="H180" s="1">
        <v>91.992882562277501</v>
      </c>
      <c r="I180" s="1">
        <v>88.775510204081598</v>
      </c>
      <c r="J180" s="1">
        <v>88.861386138613796</v>
      </c>
      <c r="K180" s="1">
        <v>87.688442211055204</v>
      </c>
      <c r="L180" s="1">
        <v>73.076923076923094</v>
      </c>
      <c r="M180" s="1">
        <v>73.834196891191695</v>
      </c>
      <c r="N180" s="1">
        <v>60.3626943005181</v>
      </c>
      <c r="O180" s="1">
        <v>57.643312101910801</v>
      </c>
      <c r="P180" s="1">
        <v>49.280575539568297</v>
      </c>
      <c r="Q180" s="1">
        <v>25.206611570247901</v>
      </c>
      <c r="R180" s="1">
        <v>25</v>
      </c>
      <c r="S180" s="1">
        <v>28.632478632478598</v>
      </c>
      <c r="T180" s="1">
        <v>29.255319148936099</v>
      </c>
      <c r="U180" s="1">
        <v>28.571428571428498</v>
      </c>
      <c r="V180" s="1">
        <v>85.967741935483801</v>
      </c>
      <c r="W180" s="1">
        <v>85.587188612099595</v>
      </c>
      <c r="X180" s="1">
        <v>83.877551020408106</v>
      </c>
      <c r="Y180" s="1">
        <v>82.425742574257399</v>
      </c>
      <c r="Z180" s="1">
        <v>75.376884422110507</v>
      </c>
      <c r="AA180" s="1">
        <v>21.025641025641001</v>
      </c>
      <c r="AB180" s="1">
        <v>24.0932642487046</v>
      </c>
      <c r="AC180" s="1">
        <v>25.6476683937823</v>
      </c>
      <c r="AD180" s="1">
        <v>23.248407643312099</v>
      </c>
      <c r="AE180" s="1">
        <v>19.424460431654602</v>
      </c>
      <c r="AF180" s="1">
        <v>34.710743801652796</v>
      </c>
      <c r="AG180" s="1">
        <v>48.7068965517241</v>
      </c>
      <c r="AH180" s="1">
        <v>24.358974358974301</v>
      </c>
      <c r="AI180" s="1">
        <v>26.063829787233999</v>
      </c>
      <c r="AJ180" s="1">
        <v>23.8095238095238</v>
      </c>
      <c r="AK180" s="1">
        <v>40.161290322580598</v>
      </c>
      <c r="AL180" s="1">
        <v>38.967971530249102</v>
      </c>
      <c r="AM180" s="1">
        <v>33.061224489795897</v>
      </c>
      <c r="AN180" s="1">
        <v>25.990099009900899</v>
      </c>
      <c r="AO180" s="1">
        <v>26.130653266331599</v>
      </c>
      <c r="AP180" s="1">
        <v>24.871794871794801</v>
      </c>
      <c r="AQ180" s="1">
        <v>29.015544041450699</v>
      </c>
      <c r="AR180" s="1">
        <v>51.554404145077697</v>
      </c>
      <c r="AS180" s="1">
        <v>51.592356687898103</v>
      </c>
      <c r="AT180" s="1">
        <v>80.935251798561097</v>
      </c>
      <c r="AU180" s="1">
        <v>15.702479338842901</v>
      </c>
      <c r="AV180" s="1">
        <v>36.637931034482698</v>
      </c>
      <c r="AW180" s="1">
        <v>37.179487179487097</v>
      </c>
      <c r="AX180" s="1">
        <v>40.957446808510603</v>
      </c>
      <c r="AY180" s="1">
        <v>38.095238095238102</v>
      </c>
      <c r="AZ180" s="1">
        <v>73.387096774193495</v>
      </c>
      <c r="BA180" s="1">
        <v>67.437722419928804</v>
      </c>
      <c r="BB180" s="1">
        <v>65.510204081632594</v>
      </c>
      <c r="BC180" s="1">
        <v>39.851485148514797</v>
      </c>
      <c r="BD180" s="1">
        <v>46.482412060301499</v>
      </c>
      <c r="BE180" s="1">
        <v>48.461538461538403</v>
      </c>
      <c r="BF180" s="1">
        <v>43.782383419689097</v>
      </c>
      <c r="BG180" s="1">
        <v>42.746113989637301</v>
      </c>
      <c r="BH180" s="1">
        <v>49.363057324840703</v>
      </c>
      <c r="BI180" s="1">
        <v>37.050359712230197</v>
      </c>
      <c r="BJ180" s="1">
        <v>80.578512396694194</v>
      </c>
      <c r="BK180" s="1">
        <v>77.155172413793096</v>
      </c>
      <c r="BL180" s="1">
        <v>67.948717948717899</v>
      </c>
      <c r="BM180" s="1">
        <v>89.893617021276597</v>
      </c>
      <c r="BN180" s="1">
        <v>44.047619047619001</v>
      </c>
      <c r="BO180" s="1">
        <v>81.290322580645096</v>
      </c>
      <c r="BP180" s="1">
        <v>85.409252669039105</v>
      </c>
      <c r="BQ180" s="1">
        <v>88.163265306122398</v>
      </c>
      <c r="BR180" s="1">
        <v>91.5841584158415</v>
      </c>
      <c r="BS180" s="1">
        <v>94.9748743718593</v>
      </c>
      <c r="BT180" s="1">
        <v>24.615384615384599</v>
      </c>
      <c r="BU180" s="1">
        <v>27.202072538860101</v>
      </c>
      <c r="BV180" s="1">
        <v>31.088082901554401</v>
      </c>
      <c r="BW180" s="1">
        <v>28.980891719745198</v>
      </c>
      <c r="BX180" s="1">
        <v>28.417266187050298</v>
      </c>
      <c r="BY180" s="1">
        <v>33.471074380165199</v>
      </c>
      <c r="BZ180" s="1">
        <v>41.810344827586199</v>
      </c>
      <c r="CA180" s="1">
        <v>42.735042735042697</v>
      </c>
      <c r="CB180" s="1">
        <v>44.680851063829699</v>
      </c>
      <c r="CC180" s="1">
        <v>44.047619047619001</v>
      </c>
      <c r="CD180" s="1">
        <v>86.774193548387103</v>
      </c>
      <c r="CE180" s="1">
        <v>83.451957295373603</v>
      </c>
      <c r="CF180" s="1">
        <v>96.938775510204096</v>
      </c>
      <c r="CG180" s="1">
        <v>97.772277227722697</v>
      </c>
      <c r="CH180" s="1">
        <v>93.216080402009993</v>
      </c>
      <c r="CI180" s="1">
        <v>92.051282051282001</v>
      </c>
      <c r="CJ180" s="1">
        <v>96.632124352331601</v>
      </c>
      <c r="CK180" s="1">
        <v>92.487046632124304</v>
      </c>
      <c r="CL180" s="1">
        <v>96.496815286624198</v>
      </c>
      <c r="CM180" s="1">
        <v>92.4460431654676</v>
      </c>
      <c r="CN180" s="1">
        <v>85.537190082644599</v>
      </c>
      <c r="CO180" s="1">
        <v>76.724137931034406</v>
      </c>
      <c r="CP180" s="1">
        <v>74.786324786324698</v>
      </c>
      <c r="CQ180" s="1">
        <v>45.212765957446798</v>
      </c>
      <c r="CR180" s="1">
        <v>21.428571428571399</v>
      </c>
      <c r="CS180" s="1">
        <v>54.354838709677402</v>
      </c>
      <c r="CT180" s="1">
        <v>55.8718861209964</v>
      </c>
      <c r="CU180" s="1">
        <v>52.653061224489697</v>
      </c>
      <c r="CV180" s="1">
        <v>54.950495049504902</v>
      </c>
      <c r="CW180" s="1">
        <v>80.402010050251207</v>
      </c>
      <c r="CX180" s="1">
        <v>80.256410256410206</v>
      </c>
      <c r="CY180" s="1">
        <v>82.901554404145102</v>
      </c>
      <c r="CZ180" s="1">
        <v>83.419689119170897</v>
      </c>
      <c r="DA180" s="1">
        <v>84.076433121019093</v>
      </c>
      <c r="DB180" s="1">
        <v>84.8920863309352</v>
      </c>
      <c r="DC180" s="1">
        <v>78.925619834710702</v>
      </c>
      <c r="DD180" s="1">
        <v>68.534482758620598</v>
      </c>
      <c r="DE180" s="1">
        <v>29.914529914529901</v>
      </c>
      <c r="DF180" s="1">
        <v>36.702127659574401</v>
      </c>
      <c r="DG180" s="1">
        <v>27.380952380952301</v>
      </c>
      <c r="DH180" s="1">
        <v>65.953165020124402</v>
      </c>
      <c r="DI180" s="1">
        <v>68.757612667478597</v>
      </c>
      <c r="DJ180" s="1">
        <v>78.169431279620795</v>
      </c>
      <c r="DK180" s="1">
        <v>48.501498501498503</v>
      </c>
      <c r="DL180" s="1">
        <v>85.157041540020202</v>
      </c>
      <c r="DM180" s="1">
        <v>79.290853031860195</v>
      </c>
      <c r="DN180" s="1">
        <v>81.198770491803202</v>
      </c>
      <c r="DO180" s="1">
        <v>84.058704453441194</v>
      </c>
      <c r="DP180" s="1">
        <v>72.892819979188303</v>
      </c>
      <c r="DQ180" s="1">
        <v>73.798358733880406</v>
      </c>
      <c r="DR180" s="1">
        <v>48.365527488855797</v>
      </c>
      <c r="DS180" s="1">
        <v>79.318181818181799</v>
      </c>
      <c r="DT180" s="1">
        <v>17.374810318664601</v>
      </c>
      <c r="DU180" s="1">
        <v>48.559322033898297</v>
      </c>
      <c r="DV180" s="1">
        <v>47.2027972027972</v>
      </c>
      <c r="DW180" s="1">
        <v>81.064763995609198</v>
      </c>
      <c r="DX180" s="1">
        <v>73.304912708079499</v>
      </c>
      <c r="DY180" s="1">
        <v>66.380331753554501</v>
      </c>
      <c r="DZ180" s="1">
        <v>84.965034965034903</v>
      </c>
      <c r="EA180" s="1">
        <v>84.042553191489304</v>
      </c>
      <c r="EB180" s="1">
        <v>83.196300102774899</v>
      </c>
      <c r="EC180" s="1">
        <v>84.7848360655737</v>
      </c>
      <c r="ED180" s="1">
        <v>89.827935222672096</v>
      </c>
      <c r="EE180" s="1">
        <v>90.894901144640897</v>
      </c>
      <c r="EF180" s="1">
        <v>61.019929660023401</v>
      </c>
      <c r="EG180" s="1">
        <v>74.071322436849897</v>
      </c>
      <c r="EH180" s="1">
        <v>95.530303030303003</v>
      </c>
      <c r="EI180" s="1">
        <v>93.399089529590199</v>
      </c>
      <c r="EJ180" s="1">
        <v>34.322033898305101</v>
      </c>
      <c r="EK180" s="1">
        <v>60.256410256410199</v>
      </c>
      <c r="EL180" s="1">
        <v>88.144895718990099</v>
      </c>
      <c r="EM180" s="1">
        <v>88.834754364595995</v>
      </c>
      <c r="EN180" s="1">
        <v>81.042654028436004</v>
      </c>
      <c r="EO180" s="1">
        <v>71.678321678321595</v>
      </c>
      <c r="EP180" s="1">
        <v>71.428571428571402</v>
      </c>
      <c r="EQ180" s="1">
        <v>70.657759506680307</v>
      </c>
      <c r="ER180" s="1">
        <v>57.4282786885245</v>
      </c>
      <c r="ES180" s="1">
        <v>2.17611336032388</v>
      </c>
      <c r="ET180" s="1">
        <v>28.876170655567101</v>
      </c>
      <c r="EU180" s="1">
        <v>66.647127784290703</v>
      </c>
      <c r="EV180" s="1">
        <v>65.824665676077203</v>
      </c>
      <c r="EW180" s="1">
        <v>38.939393939393902</v>
      </c>
      <c r="EX180" s="1">
        <v>40.819423368740502</v>
      </c>
      <c r="EY180" s="1">
        <v>41.610169491525397</v>
      </c>
      <c r="EZ180" s="1">
        <v>40.675990675990597</v>
      </c>
    </row>
    <row r="181" spans="1:156" ht="15">
      <c r="A181" s="11" t="s">
        <v>241</v>
      </c>
      <c r="B181" s="1" t="s">
        <v>714</v>
      </c>
      <c r="C181" s="11" t="s">
        <v>568</v>
      </c>
      <c r="D181" s="1">
        <v>46.551301186042302</v>
      </c>
      <c r="E181" s="1">
        <v>78.854504898687097</v>
      </c>
      <c r="F181" s="1">
        <v>0</v>
      </c>
      <c r="G181" s="1">
        <v>69.932432432432407</v>
      </c>
      <c r="H181" s="1">
        <v>41.608391608391599</v>
      </c>
      <c r="I181" s="1">
        <v>16.796875</v>
      </c>
      <c r="J181" s="1">
        <v>72.608695652173907</v>
      </c>
      <c r="K181" s="1">
        <v>77.941176470588204</v>
      </c>
      <c r="L181" s="1">
        <v>85.2040816326531</v>
      </c>
      <c r="M181" s="1">
        <v>86.842105263157904</v>
      </c>
      <c r="N181" s="1">
        <v>85.9375</v>
      </c>
      <c r="O181" s="1">
        <v>81.6666666666666</v>
      </c>
      <c r="P181" s="1">
        <v>77.325581395348806</v>
      </c>
      <c r="Q181" s="1">
        <v>91.975308641975303</v>
      </c>
      <c r="R181" s="1">
        <v>89.516129032258107</v>
      </c>
      <c r="S181" s="1">
        <v>97.2222222222222</v>
      </c>
      <c r="T181" s="1">
        <v>81.481481481481396</v>
      </c>
      <c r="U181" s="1">
        <v>79.411764705882305</v>
      </c>
      <c r="V181" s="1">
        <v>96.283783783783704</v>
      </c>
      <c r="W181" s="1">
        <v>92.657342657342596</v>
      </c>
      <c r="X181" s="1">
        <v>94.140625</v>
      </c>
      <c r="Y181" s="1">
        <v>88.260869565217305</v>
      </c>
      <c r="Z181" s="1">
        <v>81.862745098039198</v>
      </c>
      <c r="AA181" s="1">
        <v>88.265306122448905</v>
      </c>
      <c r="AB181" s="1">
        <v>86.842105263157904</v>
      </c>
      <c r="AC181" s="1">
        <v>88.0208333333333</v>
      </c>
      <c r="AD181" s="1">
        <v>71.6666666666666</v>
      </c>
      <c r="AE181" s="1">
        <v>72.674418604651095</v>
      </c>
      <c r="AF181" s="1">
        <v>85.802469135802397</v>
      </c>
      <c r="AG181" s="1">
        <v>87.903225806451601</v>
      </c>
      <c r="AH181" s="1">
        <v>99.074074074074105</v>
      </c>
      <c r="AI181" s="1">
        <v>85.185185185185105</v>
      </c>
      <c r="AJ181" s="1">
        <v>87.254901960784295</v>
      </c>
      <c r="AK181" s="1">
        <v>98.310810810810807</v>
      </c>
      <c r="AL181" s="1">
        <v>98.251748251748197</v>
      </c>
      <c r="AM181" s="1">
        <v>98.046875</v>
      </c>
      <c r="AN181" s="1">
        <v>97.826086956521706</v>
      </c>
      <c r="AO181" s="1">
        <v>97.549019607843107</v>
      </c>
      <c r="AP181" s="1">
        <v>96.938775510204096</v>
      </c>
      <c r="AQ181" s="1">
        <v>97.368421052631504</v>
      </c>
      <c r="AR181" s="1">
        <v>98.4375</v>
      </c>
      <c r="AS181" s="1">
        <v>95.5555555555555</v>
      </c>
      <c r="AT181" s="1">
        <v>95.348837209302303</v>
      </c>
      <c r="AU181" s="1">
        <v>87.654320987654302</v>
      </c>
      <c r="AV181" s="1">
        <v>44.354838709677402</v>
      </c>
      <c r="AW181" s="1">
        <v>50</v>
      </c>
      <c r="AX181" s="1">
        <v>50</v>
      </c>
      <c r="AY181" s="1">
        <v>99.019607843137194</v>
      </c>
      <c r="AZ181" s="1">
        <v>94.256756756756701</v>
      </c>
      <c r="BA181" s="1">
        <v>86.363636363636303</v>
      </c>
      <c r="BB181" s="1">
        <v>60.546875</v>
      </c>
      <c r="BC181" s="1">
        <v>90.869565217391298</v>
      </c>
      <c r="BD181" s="1">
        <v>73.039215686274503</v>
      </c>
      <c r="BE181" s="1">
        <v>89.285714285714207</v>
      </c>
      <c r="BF181" s="1">
        <v>87.894736842105203</v>
      </c>
      <c r="BG181" s="1">
        <v>94.2708333333333</v>
      </c>
      <c r="BH181" s="1">
        <v>97.2222222222222</v>
      </c>
      <c r="BI181" s="1">
        <v>95.930232558139494</v>
      </c>
      <c r="BJ181" s="1">
        <v>90.740740740740705</v>
      </c>
      <c r="BK181" s="1">
        <v>91.129032258064498</v>
      </c>
      <c r="BL181" s="1">
        <v>76.851851851851805</v>
      </c>
      <c r="BM181" s="1">
        <v>89.814814814814795</v>
      </c>
      <c r="BN181" s="1">
        <v>16.6666666666666</v>
      </c>
      <c r="BO181" s="1">
        <v>90.878378378378301</v>
      </c>
      <c r="BP181" s="1">
        <v>89.160839160839103</v>
      </c>
      <c r="BQ181" s="1">
        <v>93.75</v>
      </c>
      <c r="BR181" s="1">
        <v>93.478260869565204</v>
      </c>
      <c r="BS181" s="1">
        <v>91.6666666666666</v>
      </c>
      <c r="BT181" s="1">
        <v>80.102040816326493</v>
      </c>
      <c r="BU181" s="1">
        <v>82.631578947368396</v>
      </c>
      <c r="BV181" s="1">
        <v>86.4583333333333</v>
      </c>
      <c r="BW181" s="1">
        <v>90</v>
      </c>
      <c r="BX181" s="1">
        <v>90.116279069767401</v>
      </c>
      <c r="BY181" s="1">
        <v>89.506172839506107</v>
      </c>
      <c r="BZ181" s="1">
        <v>93.548387096774107</v>
      </c>
      <c r="CA181" s="1">
        <v>99.074074074074105</v>
      </c>
      <c r="CB181" s="1">
        <v>42.592592592592503</v>
      </c>
      <c r="CC181" s="1">
        <v>46.078431372548998</v>
      </c>
      <c r="CD181" s="1">
        <v>96.959459459459396</v>
      </c>
      <c r="CE181" s="1">
        <v>97.552447552447504</v>
      </c>
      <c r="CF181" s="1">
        <v>97.265625</v>
      </c>
      <c r="CG181" s="1">
        <v>96.956521739130395</v>
      </c>
      <c r="CH181" s="1">
        <v>87.745098039215605</v>
      </c>
      <c r="CI181" s="1">
        <v>91.326530612244795</v>
      </c>
      <c r="CJ181" s="1">
        <v>94.210526315789394</v>
      </c>
      <c r="CK181" s="1">
        <v>99.4791666666666</v>
      </c>
      <c r="CL181" s="1">
        <v>99.4444444444444</v>
      </c>
      <c r="CM181" s="1">
        <v>99.418604651162696</v>
      </c>
      <c r="CN181" s="1">
        <v>99.382716049382694</v>
      </c>
      <c r="CO181" s="1">
        <v>94.354838709677395</v>
      </c>
      <c r="CP181" s="1">
        <v>99.074074074074105</v>
      </c>
      <c r="CQ181" s="1">
        <v>99.074074074074105</v>
      </c>
      <c r="CR181" s="1">
        <v>47.058823529411697</v>
      </c>
      <c r="CS181" s="1">
        <v>96.959459459459396</v>
      </c>
      <c r="CT181" s="1">
        <v>80.419580419580399</v>
      </c>
      <c r="CU181" s="1">
        <v>78.515625</v>
      </c>
      <c r="CV181" s="1">
        <v>75.2173913043478</v>
      </c>
      <c r="CW181" s="1">
        <v>74.509803921568604</v>
      </c>
      <c r="CX181" s="1">
        <v>75</v>
      </c>
      <c r="CY181" s="1">
        <v>92.105263157894697</v>
      </c>
      <c r="CZ181" s="1">
        <v>93.75</v>
      </c>
      <c r="DA181" s="1">
        <v>93.3333333333333</v>
      </c>
      <c r="DB181" s="1">
        <v>92.441860465116207</v>
      </c>
      <c r="DC181" s="1">
        <v>93.827160493827094</v>
      </c>
      <c r="DD181" s="1">
        <v>96.774193548387103</v>
      </c>
      <c r="DE181" s="1">
        <v>99.074074074074105</v>
      </c>
      <c r="DF181" s="1">
        <v>87.962962962962905</v>
      </c>
      <c r="DG181" s="1">
        <v>37.254901960784302</v>
      </c>
      <c r="DH181" s="1">
        <v>65.677966101694906</v>
      </c>
      <c r="DI181" s="1">
        <v>66.611781924624907</v>
      </c>
      <c r="DJ181" s="1">
        <v>66.077953714981703</v>
      </c>
      <c r="DK181" s="1">
        <v>46.060426540284297</v>
      </c>
      <c r="DL181" s="1">
        <v>18.431568431568401</v>
      </c>
      <c r="DM181" s="1">
        <v>84.143870314083102</v>
      </c>
      <c r="DN181" s="1">
        <v>69.630010277492204</v>
      </c>
      <c r="DO181" s="1">
        <v>65.522540983606504</v>
      </c>
      <c r="DP181" s="1">
        <v>57.641700404858298</v>
      </c>
      <c r="DQ181" s="1">
        <v>35.639958376690899</v>
      </c>
      <c r="DR181" s="1">
        <v>88.686987104337604</v>
      </c>
      <c r="DS181" s="1">
        <v>80.312035661218403</v>
      </c>
      <c r="DT181" s="1">
        <v>73.257575757575694</v>
      </c>
      <c r="DU181" s="1">
        <v>82.6251896813353</v>
      </c>
      <c r="DV181" s="1">
        <v>83.813559322033896</v>
      </c>
      <c r="DW181" s="1">
        <v>79.642593957258597</v>
      </c>
      <c r="DX181" s="1">
        <v>72.832052689352295</v>
      </c>
      <c r="DY181" s="1">
        <v>51.664636622005602</v>
      </c>
      <c r="DZ181" s="1">
        <v>57.079383886255897</v>
      </c>
      <c r="EA181" s="1">
        <v>61.888111888111801</v>
      </c>
      <c r="EB181" s="1">
        <v>76.646403242147898</v>
      </c>
      <c r="EC181" s="1">
        <v>79.599177800616602</v>
      </c>
      <c r="ED181" s="1">
        <v>81.096311475409806</v>
      </c>
      <c r="EE181" s="1">
        <v>67.358299595141702</v>
      </c>
      <c r="EF181" s="1">
        <v>73.621227887617096</v>
      </c>
      <c r="EG181" s="1">
        <v>51.758499413833498</v>
      </c>
      <c r="EH181" s="1">
        <v>85.809806835066794</v>
      </c>
      <c r="EI181" s="1">
        <v>71.136363636363598</v>
      </c>
      <c r="EJ181" s="1">
        <v>94.309559939301906</v>
      </c>
      <c r="EK181" s="1">
        <v>40.084745762711798</v>
      </c>
      <c r="EL181" s="1">
        <v>91.212232866617498</v>
      </c>
      <c r="EM181" s="1">
        <v>85.400658616904494</v>
      </c>
      <c r="EN181" s="1">
        <v>85.891189606171295</v>
      </c>
      <c r="EO181" s="1">
        <v>85.159952606635102</v>
      </c>
      <c r="EP181" s="1">
        <v>85.714285714285694</v>
      </c>
      <c r="EQ181" s="1">
        <v>84.903748733535906</v>
      </c>
      <c r="ER181" s="1">
        <v>84.840698869475801</v>
      </c>
      <c r="ES181" s="1">
        <v>94.620901639344197</v>
      </c>
      <c r="ET181" s="1">
        <v>95.850202429149803</v>
      </c>
      <c r="EU181" s="1">
        <v>95.889698231009305</v>
      </c>
      <c r="EV181" s="1">
        <v>97.069167643610697</v>
      </c>
      <c r="EW181" s="1">
        <v>99.034175334323905</v>
      </c>
      <c r="EX181" s="1">
        <v>98.712121212121204</v>
      </c>
      <c r="EY181" s="1">
        <v>90.440060698027295</v>
      </c>
      <c r="EZ181" s="1">
        <v>87.966101694915196</v>
      </c>
    </row>
    <row r="182" spans="1:156" ht="15">
      <c r="A182" s="11" t="s">
        <v>242</v>
      </c>
      <c r="B182" s="1" t="s">
        <v>715</v>
      </c>
      <c r="C182" s="11" t="s">
        <v>528</v>
      </c>
      <c r="D182" s="1">
        <v>48.5648062146415</v>
      </c>
      <c r="E182" s="1">
        <v>46.2802509397142</v>
      </c>
      <c r="F182" s="1">
        <v>0</v>
      </c>
      <c r="G182" s="1">
        <v>93.589743589743506</v>
      </c>
      <c r="H182" s="1">
        <v>91.935483870967701</v>
      </c>
      <c r="I182" s="1">
        <v>78</v>
      </c>
      <c r="J182" s="1">
        <v>69.4444444444444</v>
      </c>
      <c r="K182" s="1">
        <v>71.875</v>
      </c>
      <c r="L182" s="1">
        <v>76.6666666666666</v>
      </c>
      <c r="M182" s="1">
        <v>96.6666666666666</v>
      </c>
      <c r="N182" s="1">
        <v>96.428571428571402</v>
      </c>
      <c r="O182" s="1">
        <v>77.272727272727195</v>
      </c>
      <c r="P182" s="1">
        <v>80</v>
      </c>
      <c r="Q182" s="1">
        <v>85</v>
      </c>
      <c r="R182" s="1">
        <v>83.3333333333333</v>
      </c>
      <c r="S182" s="1">
        <v>68.75</v>
      </c>
      <c r="T182" s="1">
        <v>64.285714285714207</v>
      </c>
      <c r="U182" s="1">
        <v>50</v>
      </c>
      <c r="V182" s="1">
        <v>98.717948717948701</v>
      </c>
      <c r="W182" s="1">
        <v>98.387096774193495</v>
      </c>
      <c r="X182" s="1">
        <v>98</v>
      </c>
      <c r="Y182" s="1">
        <v>97.2222222222222</v>
      </c>
      <c r="Z182" s="1">
        <v>96.875</v>
      </c>
      <c r="AA182" s="1">
        <v>96.6666666666666</v>
      </c>
      <c r="AB182" s="1">
        <v>96.6666666666666</v>
      </c>
      <c r="AC182" s="1">
        <v>96.428571428571402</v>
      </c>
      <c r="AD182" s="1">
        <v>95.454545454545396</v>
      </c>
      <c r="AE182" s="1">
        <v>85</v>
      </c>
      <c r="AF182" s="1">
        <v>95</v>
      </c>
      <c r="AG182" s="1">
        <v>33.3333333333333</v>
      </c>
      <c r="AH182" s="1">
        <v>50</v>
      </c>
      <c r="AI182" s="1">
        <v>35.714285714285701</v>
      </c>
      <c r="AJ182" s="1">
        <v>50</v>
      </c>
      <c r="AK182" s="1">
        <v>34.615384615384599</v>
      </c>
      <c r="AL182" s="1">
        <v>32.258064516128997</v>
      </c>
      <c r="AM182" s="1">
        <v>34</v>
      </c>
      <c r="AN182" s="1">
        <v>30.5555555555555</v>
      </c>
      <c r="AO182" s="1">
        <v>31.25</v>
      </c>
      <c r="AP182" s="1">
        <v>30</v>
      </c>
      <c r="AQ182" s="1">
        <v>33.3333333333333</v>
      </c>
      <c r="AR182" s="1">
        <v>35.714285714285701</v>
      </c>
      <c r="AS182" s="1">
        <v>40.909090909090899</v>
      </c>
      <c r="AT182" s="1">
        <v>40</v>
      </c>
      <c r="AU182" s="1">
        <v>50</v>
      </c>
      <c r="AV182" s="1">
        <v>50</v>
      </c>
      <c r="AW182" s="1">
        <v>50</v>
      </c>
      <c r="AX182" s="1">
        <v>50</v>
      </c>
      <c r="AY182" s="1">
        <v>50</v>
      </c>
      <c r="AZ182" s="1">
        <v>96.153846153846104</v>
      </c>
      <c r="BA182" s="1">
        <v>98.387096774193495</v>
      </c>
      <c r="BB182" s="1">
        <v>98</v>
      </c>
      <c r="BC182" s="1">
        <v>69.4444444444444</v>
      </c>
      <c r="BD182" s="1">
        <v>46.875</v>
      </c>
      <c r="BE182" s="1">
        <v>70</v>
      </c>
      <c r="BF182" s="1">
        <v>90</v>
      </c>
      <c r="BG182" s="1">
        <v>89.285714285714207</v>
      </c>
      <c r="BH182" s="1">
        <v>95.454545454545396</v>
      </c>
      <c r="BI182" s="1">
        <v>85</v>
      </c>
      <c r="BJ182" s="1">
        <v>95</v>
      </c>
      <c r="BK182" s="1">
        <v>11.1111111111111</v>
      </c>
      <c r="BL182" s="1">
        <v>75</v>
      </c>
      <c r="BM182" s="1">
        <v>21.428571428571399</v>
      </c>
      <c r="BN182" s="1">
        <v>12.5</v>
      </c>
      <c r="BO182" s="1">
        <v>93.589743589743506</v>
      </c>
      <c r="BP182" s="1">
        <v>95.161290322580598</v>
      </c>
      <c r="BQ182" s="1">
        <v>80</v>
      </c>
      <c r="BR182" s="1">
        <v>83.3333333333333</v>
      </c>
      <c r="BS182" s="1">
        <v>87.5</v>
      </c>
      <c r="BT182" s="1">
        <v>90</v>
      </c>
      <c r="BU182" s="1">
        <v>90</v>
      </c>
      <c r="BV182" s="1">
        <v>89.285714285714207</v>
      </c>
      <c r="BW182" s="1">
        <v>90.909090909090907</v>
      </c>
      <c r="BX182" s="1">
        <v>95</v>
      </c>
      <c r="BY182" s="1">
        <v>95</v>
      </c>
      <c r="BZ182" s="1">
        <v>38.8888888888888</v>
      </c>
      <c r="CA182" s="1">
        <v>43.75</v>
      </c>
      <c r="CB182" s="1">
        <v>50</v>
      </c>
      <c r="CC182" s="1">
        <v>50</v>
      </c>
      <c r="CD182" s="1">
        <v>98.717948717948701</v>
      </c>
      <c r="CE182" s="1">
        <v>98.387096774193495</v>
      </c>
      <c r="CF182" s="1">
        <v>98</v>
      </c>
      <c r="CG182" s="1">
        <v>97.2222222222222</v>
      </c>
      <c r="CH182" s="1">
        <v>96.875</v>
      </c>
      <c r="CI182" s="1">
        <v>96.6666666666666</v>
      </c>
      <c r="CJ182" s="1">
        <v>96.6666666666666</v>
      </c>
      <c r="CK182" s="1">
        <v>67.857142857142804</v>
      </c>
      <c r="CL182" s="1">
        <v>86.363636363636303</v>
      </c>
      <c r="CM182" s="1">
        <v>95</v>
      </c>
      <c r="CN182" s="1">
        <v>85</v>
      </c>
      <c r="CO182" s="1">
        <v>83.3333333333333</v>
      </c>
      <c r="CP182" s="1">
        <v>75</v>
      </c>
      <c r="CQ182" s="1">
        <v>28.571428571428498</v>
      </c>
      <c r="CR182" s="1">
        <v>25</v>
      </c>
      <c r="CS182" s="1">
        <v>92.307692307692307</v>
      </c>
      <c r="CT182" s="1">
        <v>90.322580645161196</v>
      </c>
      <c r="CU182" s="1">
        <v>92</v>
      </c>
      <c r="CV182" s="1">
        <v>86.1111111111111</v>
      </c>
      <c r="CW182" s="1">
        <v>90.625</v>
      </c>
      <c r="CX182" s="1">
        <v>76.6666666666666</v>
      </c>
      <c r="CY182" s="1">
        <v>76.6666666666666</v>
      </c>
      <c r="CZ182" s="1">
        <v>85.714285714285694</v>
      </c>
      <c r="DA182" s="1">
        <v>90.909090909090907</v>
      </c>
      <c r="DB182" s="1">
        <v>90</v>
      </c>
      <c r="DC182" s="1">
        <v>75</v>
      </c>
      <c r="DD182" s="1">
        <v>33.3333333333333</v>
      </c>
      <c r="DE182" s="1">
        <v>37.5</v>
      </c>
      <c r="DF182" s="1">
        <v>35.714285714285701</v>
      </c>
      <c r="DG182" s="1">
        <v>37.5</v>
      </c>
      <c r="DH182" s="1">
        <v>94.346871569703595</v>
      </c>
      <c r="DI182" s="1">
        <v>86.256597645148105</v>
      </c>
      <c r="DJ182" s="1">
        <v>95.941943127962105</v>
      </c>
      <c r="DK182" s="1">
        <v>83.566433566433503</v>
      </c>
      <c r="DL182" s="1">
        <v>89.614994934143795</v>
      </c>
      <c r="DM182" s="1">
        <v>96.454265159301102</v>
      </c>
      <c r="DN182" s="1">
        <v>84.067622950819597</v>
      </c>
      <c r="DO182" s="1">
        <v>74.949392712550605</v>
      </c>
      <c r="DP182" s="1">
        <v>40.946930280957297</v>
      </c>
      <c r="DQ182" s="1">
        <v>30.656506447831099</v>
      </c>
      <c r="DR182" s="1">
        <v>65.898959881129201</v>
      </c>
      <c r="DS182" s="1">
        <v>51.287878787878697</v>
      </c>
      <c r="DT182" s="1">
        <v>59.8634294385432</v>
      </c>
      <c r="DU182" s="1">
        <v>53.813559322033903</v>
      </c>
      <c r="DV182" s="1">
        <v>34.382284382284297</v>
      </c>
      <c r="DW182" s="1">
        <v>87.541163556531203</v>
      </c>
      <c r="DX182" s="1">
        <v>89.058059277304096</v>
      </c>
      <c r="DY182" s="1">
        <v>89.306872037914701</v>
      </c>
      <c r="DZ182" s="1">
        <v>87.062937062937095</v>
      </c>
      <c r="EA182" s="1">
        <v>31.3576494427558</v>
      </c>
      <c r="EB182" s="1">
        <v>28.006166495375101</v>
      </c>
      <c r="EC182" s="1">
        <v>31.711065573770401</v>
      </c>
      <c r="ED182" s="1">
        <v>22.2165991902834</v>
      </c>
      <c r="EE182" s="1">
        <v>30.645161290322498</v>
      </c>
      <c r="EF182" s="1">
        <v>17.6436107854631</v>
      </c>
      <c r="EG182" s="1">
        <v>42.570579494799397</v>
      </c>
      <c r="EH182" s="1">
        <v>40.984848484848399</v>
      </c>
      <c r="EI182" s="1">
        <v>46.358118361153203</v>
      </c>
      <c r="EJ182" s="1">
        <v>56.694915254237202</v>
      </c>
      <c r="EK182" s="1">
        <v>60.489510489510401</v>
      </c>
      <c r="EL182" s="1">
        <v>94.420051225759195</v>
      </c>
      <c r="EM182" s="1">
        <v>85.891189606171295</v>
      </c>
      <c r="EN182" s="1">
        <v>90.284360189573405</v>
      </c>
      <c r="EO182" s="1">
        <v>85.714285714285694</v>
      </c>
      <c r="EP182" s="1">
        <v>84.903748733535906</v>
      </c>
      <c r="EQ182" s="1">
        <v>84.840698869475801</v>
      </c>
      <c r="ER182" s="1">
        <v>89.4467213114754</v>
      </c>
      <c r="ES182" s="1">
        <v>51.012145748987798</v>
      </c>
      <c r="ET182" s="1">
        <v>63.995837669094598</v>
      </c>
      <c r="EU182" s="1">
        <v>69.929660023446601</v>
      </c>
      <c r="EV182" s="1">
        <v>73.625557206537906</v>
      </c>
      <c r="EW182" s="1">
        <v>83.030303030303003</v>
      </c>
      <c r="EX182" s="1">
        <v>84.977238239757199</v>
      </c>
      <c r="EY182" s="1">
        <v>87.966101694915196</v>
      </c>
      <c r="EZ182" s="1">
        <v>86.829836829836793</v>
      </c>
    </row>
    <row r="183" spans="1:156" ht="15">
      <c r="A183" s="11" t="s">
        <v>243</v>
      </c>
      <c r="B183" s="1" t="s">
        <v>716</v>
      </c>
      <c r="C183" s="11" t="s">
        <v>528</v>
      </c>
      <c r="D183" s="1">
        <v>7.3200475218713903</v>
      </c>
      <c r="E183" s="1">
        <v>71.233143731497094</v>
      </c>
      <c r="F183" s="1">
        <v>0</v>
      </c>
      <c r="G183" s="1">
        <v>0.64102564102564097</v>
      </c>
      <c r="H183" s="1">
        <v>47.727272727272698</v>
      </c>
      <c r="I183" s="1">
        <v>50</v>
      </c>
      <c r="J183" s="1">
        <v>56.481481481481403</v>
      </c>
      <c r="K183" s="1">
        <v>39.7959183673469</v>
      </c>
      <c r="L183" s="1">
        <v>37.234042553191401</v>
      </c>
      <c r="M183" s="1">
        <v>46.590909090909101</v>
      </c>
      <c r="N183" s="1">
        <v>51.136363636363598</v>
      </c>
      <c r="O183" s="1">
        <v>47.560975609756099</v>
      </c>
      <c r="P183" s="1">
        <v>41.6666666666666</v>
      </c>
      <c r="Q183" s="1">
        <v>30.357142857142801</v>
      </c>
      <c r="R183" s="1">
        <v>27.7777777777777</v>
      </c>
      <c r="S183" s="1">
        <v>26.923076923076898</v>
      </c>
      <c r="T183" s="1">
        <v>0</v>
      </c>
      <c r="U183" s="1">
        <v>0</v>
      </c>
      <c r="V183" s="1">
        <v>4.4871794871794801</v>
      </c>
      <c r="W183" s="1">
        <v>91.6666666666666</v>
      </c>
      <c r="X183" s="1">
        <v>92.105263157894697</v>
      </c>
      <c r="Y183" s="1">
        <v>91.6666666666666</v>
      </c>
      <c r="Z183" s="1">
        <v>90.816326530612201</v>
      </c>
      <c r="AA183" s="1">
        <v>92.553191489361694</v>
      </c>
      <c r="AB183" s="1">
        <v>94.318181818181799</v>
      </c>
      <c r="AC183" s="1">
        <v>92.045454545454504</v>
      </c>
      <c r="AD183" s="1">
        <v>84.146341463414601</v>
      </c>
      <c r="AE183" s="1">
        <v>68.3333333333333</v>
      </c>
      <c r="AF183" s="1">
        <v>62.5</v>
      </c>
      <c r="AG183" s="1">
        <v>38.8888888888888</v>
      </c>
      <c r="AH183" s="1">
        <v>26.923076923076898</v>
      </c>
      <c r="AI183" s="1">
        <v>0</v>
      </c>
      <c r="AJ183" s="1">
        <v>0</v>
      </c>
      <c r="AK183" s="1">
        <v>25.6410256410256</v>
      </c>
      <c r="AL183" s="1">
        <v>68.939393939393895</v>
      </c>
      <c r="AM183" s="1">
        <v>69.298245614035096</v>
      </c>
      <c r="AN183" s="1">
        <v>71.296296296296205</v>
      </c>
      <c r="AO183" s="1">
        <v>69.387755102040799</v>
      </c>
      <c r="AP183" s="1">
        <v>72.340425531914903</v>
      </c>
      <c r="AQ183" s="1">
        <v>71.590909090909093</v>
      </c>
      <c r="AR183" s="1">
        <v>77.272727272727195</v>
      </c>
      <c r="AS183" s="1">
        <v>35.365853658536501</v>
      </c>
      <c r="AT183" s="1">
        <v>33.3333333333333</v>
      </c>
      <c r="AU183" s="1">
        <v>39.285714285714199</v>
      </c>
      <c r="AV183" s="1">
        <v>40.740740740740698</v>
      </c>
      <c r="AW183" s="1">
        <v>50</v>
      </c>
      <c r="AX183" s="1">
        <v>0</v>
      </c>
      <c r="AY183" s="1">
        <v>0</v>
      </c>
      <c r="AZ183" s="1">
        <v>3.2051282051282</v>
      </c>
      <c r="BA183" s="1">
        <v>43.181818181818102</v>
      </c>
      <c r="BB183" s="1">
        <v>53.508771929824498</v>
      </c>
      <c r="BC183" s="1">
        <v>63.8888888888888</v>
      </c>
      <c r="BD183" s="1">
        <v>56.122448979591802</v>
      </c>
      <c r="BE183" s="1">
        <v>50</v>
      </c>
      <c r="BF183" s="1">
        <v>64.772727272727195</v>
      </c>
      <c r="BG183" s="1">
        <v>55.681818181818102</v>
      </c>
      <c r="BH183" s="1">
        <v>67.073170731707293</v>
      </c>
      <c r="BI183" s="1">
        <v>58.3333333333333</v>
      </c>
      <c r="BJ183" s="1">
        <v>33.928571428571402</v>
      </c>
      <c r="BK183" s="1">
        <v>53.703703703703702</v>
      </c>
      <c r="BL183" s="1">
        <v>32.692307692307601</v>
      </c>
      <c r="BM183" s="1">
        <v>0</v>
      </c>
      <c r="BN183" s="1">
        <v>0</v>
      </c>
      <c r="BO183" s="1">
        <v>7.0512820512820502</v>
      </c>
      <c r="BP183" s="1">
        <v>81.818181818181799</v>
      </c>
      <c r="BQ183" s="1">
        <v>76.315789473684205</v>
      </c>
      <c r="BR183" s="1">
        <v>80.5555555555555</v>
      </c>
      <c r="BS183" s="1">
        <v>71.428571428571402</v>
      </c>
      <c r="BT183" s="1">
        <v>65.957446808510596</v>
      </c>
      <c r="BU183" s="1">
        <v>68.181818181818102</v>
      </c>
      <c r="BV183" s="1">
        <v>71.590909090909093</v>
      </c>
      <c r="BW183" s="1">
        <v>74.390243902438996</v>
      </c>
      <c r="BX183" s="1">
        <v>56.6666666666666</v>
      </c>
      <c r="BY183" s="1">
        <v>57.142857142857103</v>
      </c>
      <c r="BZ183" s="1">
        <v>68.518518518518505</v>
      </c>
      <c r="CA183" s="1">
        <v>78.846153846153797</v>
      </c>
      <c r="CB183" s="1">
        <v>0</v>
      </c>
      <c r="CC183" s="1">
        <v>0</v>
      </c>
      <c r="CD183" s="1">
        <v>1.2820512820512799</v>
      </c>
      <c r="CE183" s="1">
        <v>90.909090909090907</v>
      </c>
      <c r="CF183" s="1">
        <v>92.105263157894697</v>
      </c>
      <c r="CG183" s="1">
        <v>92.592592592592496</v>
      </c>
      <c r="CH183" s="1">
        <v>95.918367346938695</v>
      </c>
      <c r="CI183" s="1">
        <v>88.297872340425499</v>
      </c>
      <c r="CJ183" s="1">
        <v>85.227272727272705</v>
      </c>
      <c r="CK183" s="1">
        <v>82.954545454545396</v>
      </c>
      <c r="CL183" s="1">
        <v>97.560975609756099</v>
      </c>
      <c r="CM183" s="1">
        <v>86.6666666666666</v>
      </c>
      <c r="CN183" s="1">
        <v>85.714285714285694</v>
      </c>
      <c r="CO183" s="1">
        <v>85.185185185185105</v>
      </c>
      <c r="CP183" s="1">
        <v>63.461538461538403</v>
      </c>
      <c r="CQ183" s="1">
        <v>0</v>
      </c>
      <c r="CR183" s="1">
        <v>0</v>
      </c>
      <c r="CS183" s="1">
        <v>5.7692307692307603</v>
      </c>
      <c r="CT183" s="1">
        <v>69.696969696969703</v>
      </c>
      <c r="CU183" s="1">
        <v>68.421052631578902</v>
      </c>
      <c r="CV183" s="1">
        <v>73.148148148148096</v>
      </c>
      <c r="CW183" s="1">
        <v>77.551020408163197</v>
      </c>
      <c r="CX183" s="1">
        <v>82.978723404255305</v>
      </c>
      <c r="CY183" s="1">
        <v>81.818181818181799</v>
      </c>
      <c r="CZ183" s="1">
        <v>85.227272727272705</v>
      </c>
      <c r="DA183" s="1">
        <v>84.146341463414601</v>
      </c>
      <c r="DB183" s="1">
        <v>78.3333333333333</v>
      </c>
      <c r="DC183" s="1">
        <v>78.571428571428498</v>
      </c>
      <c r="DD183" s="1">
        <v>14.814814814814801</v>
      </c>
      <c r="DE183" s="1">
        <v>32.692307692307601</v>
      </c>
      <c r="DF183" s="1">
        <v>0</v>
      </c>
      <c r="DG183" s="1">
        <v>0</v>
      </c>
      <c r="DH183" s="1">
        <v>4.3294030950626299</v>
      </c>
      <c r="DI183" s="1">
        <v>86.077570435418906</v>
      </c>
      <c r="DJ183" s="1">
        <v>85.119772634997901</v>
      </c>
      <c r="DK183" s="1">
        <v>82.7310426540284</v>
      </c>
      <c r="DL183" s="1">
        <v>80.3696303696303</v>
      </c>
      <c r="DM183" s="1">
        <v>57.092198581560197</v>
      </c>
      <c r="DN183" s="1">
        <v>57.399794450154097</v>
      </c>
      <c r="DO183" s="1">
        <v>50.665983606557297</v>
      </c>
      <c r="DP183" s="1">
        <v>72.014170040485794</v>
      </c>
      <c r="DQ183" s="1">
        <v>41.259105098855301</v>
      </c>
      <c r="DR183" s="1">
        <v>77.432590855803099</v>
      </c>
      <c r="DS183" s="1">
        <v>79.569093610698303</v>
      </c>
      <c r="DT183" s="1">
        <v>46.287878787878697</v>
      </c>
      <c r="DU183" s="1">
        <v>0</v>
      </c>
      <c r="DV183" s="1">
        <v>0</v>
      </c>
      <c r="DW183" s="1">
        <v>2.4502579218865099</v>
      </c>
      <c r="DX183" s="1">
        <v>68.221734357848504</v>
      </c>
      <c r="DY183" s="1">
        <v>58.647990255785601</v>
      </c>
      <c r="DZ183" s="1">
        <v>56.5462085308056</v>
      </c>
      <c r="EA183" s="1">
        <v>29.720279720279699</v>
      </c>
      <c r="EB183" s="1">
        <v>23.7588652482269</v>
      </c>
      <c r="EC183" s="1">
        <v>21.2230215827338</v>
      </c>
      <c r="ED183" s="1">
        <v>30.891393442622899</v>
      </c>
      <c r="EE183" s="1">
        <v>30.313765182186199</v>
      </c>
      <c r="EF183" s="1">
        <v>43.132154006243397</v>
      </c>
      <c r="EG183" s="1">
        <v>48.124267291910897</v>
      </c>
      <c r="EH183" s="1">
        <v>55.349182763744402</v>
      </c>
      <c r="EI183" s="1">
        <v>61.893939393939299</v>
      </c>
      <c r="EJ183" s="1">
        <v>0</v>
      </c>
      <c r="EK183" s="1">
        <v>0</v>
      </c>
      <c r="EL183" s="1">
        <v>35.519528371407503</v>
      </c>
      <c r="EM183" s="1">
        <v>88.144895718990099</v>
      </c>
      <c r="EN183" s="1">
        <v>88.834754364595995</v>
      </c>
      <c r="EO183" s="1">
        <v>81.042654028436004</v>
      </c>
      <c r="EP183" s="1">
        <v>71.678321678321595</v>
      </c>
      <c r="EQ183" s="1">
        <v>80.952380952380906</v>
      </c>
      <c r="ER183" s="1">
        <v>80.626927029804705</v>
      </c>
      <c r="ES183" s="1">
        <v>57.4282786885245</v>
      </c>
      <c r="ET183" s="1">
        <v>50.6072874493927</v>
      </c>
      <c r="EU183" s="1">
        <v>57.336108220603499</v>
      </c>
      <c r="EV183" s="1">
        <v>69.929660023446601</v>
      </c>
      <c r="EW183" s="1">
        <v>73.625557206537906</v>
      </c>
      <c r="EX183" s="1">
        <v>38.939393939393902</v>
      </c>
      <c r="EY183" s="1">
        <v>0</v>
      </c>
      <c r="EZ183" s="1">
        <v>0</v>
      </c>
    </row>
    <row r="184" spans="1:156" ht="15">
      <c r="A184" s="11" t="s">
        <v>244</v>
      </c>
      <c r="B184" s="1" t="s">
        <v>717</v>
      </c>
      <c r="C184" s="11" t="s">
        <v>618</v>
      </c>
      <c r="D184" s="1">
        <v>67.796424115513901</v>
      </c>
      <c r="E184" s="1">
        <v>71.896337622264696</v>
      </c>
      <c r="F184" s="1">
        <v>0</v>
      </c>
      <c r="G184" s="1">
        <v>80.693069306930695</v>
      </c>
      <c r="H184" s="1">
        <v>79.896907216494796</v>
      </c>
      <c r="I184" s="1">
        <v>71.195652173913004</v>
      </c>
      <c r="J184" s="1">
        <v>69.178082191780803</v>
      </c>
      <c r="K184" s="1">
        <v>37.5</v>
      </c>
      <c r="L184" s="1">
        <v>34.4444444444444</v>
      </c>
      <c r="M184" s="1">
        <v>29.761904761904699</v>
      </c>
      <c r="N184" s="1">
        <v>26.25</v>
      </c>
      <c r="O184" s="1">
        <v>30</v>
      </c>
      <c r="P184" s="1">
        <v>47.435897435897402</v>
      </c>
      <c r="Q184" s="1">
        <v>43.939393939393902</v>
      </c>
      <c r="R184" s="1">
        <v>42.592592592592503</v>
      </c>
      <c r="S184" s="1">
        <v>43.478260869565197</v>
      </c>
      <c r="T184" s="1">
        <v>43.75</v>
      </c>
      <c r="U184" s="1">
        <v>50</v>
      </c>
      <c r="V184" s="1">
        <v>94.059405940594004</v>
      </c>
      <c r="W184" s="1">
        <v>92.783505154639101</v>
      </c>
      <c r="X184" s="1">
        <v>74.456521739130395</v>
      </c>
      <c r="Y184" s="1">
        <v>60.958904109589</v>
      </c>
      <c r="Z184" s="1">
        <v>62.5</v>
      </c>
      <c r="AA184" s="1">
        <v>21.1111111111111</v>
      </c>
      <c r="AB184" s="1">
        <v>21.428571428571399</v>
      </c>
      <c r="AC184" s="1">
        <v>21.25</v>
      </c>
      <c r="AD184" s="1">
        <v>23.3333333333333</v>
      </c>
      <c r="AE184" s="1">
        <v>29.4871794871794</v>
      </c>
      <c r="AF184" s="1">
        <v>30.303030303030301</v>
      </c>
      <c r="AG184" s="1">
        <v>27.7777777777777</v>
      </c>
      <c r="AH184" s="1">
        <v>41.304347826086897</v>
      </c>
      <c r="AI184" s="1">
        <v>43.75</v>
      </c>
      <c r="AJ184" s="1">
        <v>47.619047619047599</v>
      </c>
      <c r="AK184" s="1">
        <v>47.029702970297002</v>
      </c>
      <c r="AL184" s="1">
        <v>48.453608247422601</v>
      </c>
      <c r="AM184" s="1">
        <v>49.456521739130402</v>
      </c>
      <c r="AN184" s="1">
        <v>50</v>
      </c>
      <c r="AO184" s="1">
        <v>49.038461538461497</v>
      </c>
      <c r="AP184" s="1">
        <v>48.8888888888888</v>
      </c>
      <c r="AQ184" s="1">
        <v>48.809523809523803</v>
      </c>
      <c r="AR184" s="1">
        <v>48.75</v>
      </c>
      <c r="AS184" s="1">
        <v>45.5555555555555</v>
      </c>
      <c r="AT184" s="1">
        <v>47.435897435897402</v>
      </c>
      <c r="AU184" s="1">
        <v>46.969696969696898</v>
      </c>
      <c r="AV184" s="1">
        <v>48.148148148148103</v>
      </c>
      <c r="AW184" s="1">
        <v>50</v>
      </c>
      <c r="AX184" s="1">
        <v>50</v>
      </c>
      <c r="AY184" s="1">
        <v>50</v>
      </c>
      <c r="AZ184" s="1">
        <v>50</v>
      </c>
      <c r="BA184" s="1">
        <v>67.525773195876198</v>
      </c>
      <c r="BB184" s="1">
        <v>40.760869565217298</v>
      </c>
      <c r="BC184" s="1">
        <v>39.041095890410901</v>
      </c>
      <c r="BD184" s="1">
        <v>41.346153846153797</v>
      </c>
      <c r="BE184" s="1">
        <v>45.5555555555555</v>
      </c>
      <c r="BF184" s="1">
        <v>29.761904761904699</v>
      </c>
      <c r="BG184" s="1">
        <v>53.75</v>
      </c>
      <c r="BH184" s="1">
        <v>50</v>
      </c>
      <c r="BI184" s="1">
        <v>55.128205128205103</v>
      </c>
      <c r="BJ184" s="1">
        <v>13.636363636363599</v>
      </c>
      <c r="BK184" s="1">
        <v>1.8518518518518501</v>
      </c>
      <c r="BL184" s="1">
        <v>6.5217391304347796</v>
      </c>
      <c r="BM184" s="1">
        <v>2.0833333333333299</v>
      </c>
      <c r="BN184" s="1">
        <v>73.809523809523796</v>
      </c>
      <c r="BO184" s="1">
        <v>35.643564356435597</v>
      </c>
      <c r="BP184" s="1">
        <v>39.175257731958702</v>
      </c>
      <c r="BQ184" s="1">
        <v>42.3913043478261</v>
      </c>
      <c r="BR184" s="1">
        <v>43.150684931506802</v>
      </c>
      <c r="BS184" s="1">
        <v>41.346153846153797</v>
      </c>
      <c r="BT184" s="1">
        <v>42.2222222222222</v>
      </c>
      <c r="BU184" s="1">
        <v>42.857142857142797</v>
      </c>
      <c r="BV184" s="1">
        <v>43.75</v>
      </c>
      <c r="BW184" s="1">
        <v>44.4444444444444</v>
      </c>
      <c r="BX184" s="1">
        <v>47.435897435897402</v>
      </c>
      <c r="BY184" s="1">
        <v>46.969696969696898</v>
      </c>
      <c r="BZ184" s="1">
        <v>46.296296296296198</v>
      </c>
      <c r="CA184" s="1">
        <v>47.826086956521699</v>
      </c>
      <c r="CB184" s="1">
        <v>47.9166666666666</v>
      </c>
      <c r="CC184" s="1">
        <v>45.238095238095198</v>
      </c>
      <c r="CD184" s="1">
        <v>67.326732673267301</v>
      </c>
      <c r="CE184" s="1">
        <v>84.536082474226802</v>
      </c>
      <c r="CF184" s="1">
        <v>97.282608695652101</v>
      </c>
      <c r="CG184" s="1">
        <v>91.095890410958901</v>
      </c>
      <c r="CH184" s="1">
        <v>93.269230769230703</v>
      </c>
      <c r="CI184" s="1">
        <v>76.6666666666666</v>
      </c>
      <c r="CJ184" s="1">
        <v>66.6666666666666</v>
      </c>
      <c r="CK184" s="1">
        <v>71.25</v>
      </c>
      <c r="CL184" s="1">
        <v>72.2222222222222</v>
      </c>
      <c r="CM184" s="1">
        <v>82.051282051282001</v>
      </c>
      <c r="CN184" s="1">
        <v>30.303030303030301</v>
      </c>
      <c r="CO184" s="1">
        <v>37.037037037037003</v>
      </c>
      <c r="CP184" s="1">
        <v>65.2173913043478</v>
      </c>
      <c r="CQ184" s="1">
        <v>66.6666666666666</v>
      </c>
      <c r="CR184" s="1">
        <v>88.095238095238102</v>
      </c>
      <c r="CS184" s="1">
        <v>95.049504950495106</v>
      </c>
      <c r="CT184" s="1">
        <v>95.360824742267994</v>
      </c>
      <c r="CU184" s="1">
        <v>95.652173913043399</v>
      </c>
      <c r="CV184" s="1">
        <v>95.205479452054803</v>
      </c>
      <c r="CW184" s="1">
        <v>94.230769230769198</v>
      </c>
      <c r="CX184" s="1">
        <v>92.2222222222222</v>
      </c>
      <c r="CY184" s="1">
        <v>91.6666666666666</v>
      </c>
      <c r="CZ184" s="1">
        <v>55</v>
      </c>
      <c r="DA184" s="1">
        <v>58.8888888888888</v>
      </c>
      <c r="DB184" s="1">
        <v>57.692307692307601</v>
      </c>
      <c r="DC184" s="1">
        <v>30.303030303030301</v>
      </c>
      <c r="DD184" s="1">
        <v>33.3333333333333</v>
      </c>
      <c r="DE184" s="1">
        <v>76.086956521739097</v>
      </c>
      <c r="DF184" s="1">
        <v>77.0833333333333</v>
      </c>
      <c r="DG184" s="1">
        <v>97.619047619047606</v>
      </c>
      <c r="DH184" s="1">
        <v>75.073691967575499</v>
      </c>
      <c r="DI184" s="1">
        <v>73.819978046103103</v>
      </c>
      <c r="DJ184" s="1">
        <v>82.318311002842094</v>
      </c>
      <c r="DK184" s="1">
        <v>78.110189573459706</v>
      </c>
      <c r="DL184" s="1">
        <v>66.183816183816106</v>
      </c>
      <c r="DM184" s="1">
        <v>10.0810536980749</v>
      </c>
      <c r="DN184" s="1">
        <v>1.59301130524152</v>
      </c>
      <c r="DO184" s="1">
        <v>1.28073770491803</v>
      </c>
      <c r="DP184" s="1">
        <v>0.25303643724696301</v>
      </c>
      <c r="DQ184" s="1">
        <v>8.1685744016649302</v>
      </c>
      <c r="DR184" s="1">
        <v>0.99648300117233302</v>
      </c>
      <c r="DS184" s="1">
        <v>0.37147102526002901</v>
      </c>
      <c r="DT184" s="1">
        <v>10.6818181818181</v>
      </c>
      <c r="DU184" s="1">
        <v>14.7951441578148</v>
      </c>
      <c r="DV184" s="1">
        <v>48.898305084745701</v>
      </c>
      <c r="DW184" s="1">
        <v>39.185703758290302</v>
      </c>
      <c r="DX184" s="1">
        <v>39.645078668130203</v>
      </c>
      <c r="DY184" s="1">
        <v>50.487210718635801</v>
      </c>
      <c r="DZ184" s="1">
        <v>13.0035545023696</v>
      </c>
      <c r="EA184" s="1">
        <v>14.1358641358641</v>
      </c>
      <c r="EB184" s="1">
        <v>22.745694022289701</v>
      </c>
      <c r="EC184" s="1">
        <v>7.8622816032887899</v>
      </c>
      <c r="ED184" s="1">
        <v>3.8422131147540899</v>
      </c>
      <c r="EE184" s="1">
        <v>8.0465587044534406</v>
      </c>
      <c r="EF184" s="1">
        <v>31.477627471383901</v>
      </c>
      <c r="EG184" s="1">
        <v>4.1617819460726801</v>
      </c>
      <c r="EH184" s="1">
        <v>2.4517087667161901</v>
      </c>
      <c r="EI184" s="1">
        <v>34.1666666666666</v>
      </c>
      <c r="EJ184" s="1">
        <v>33.1562974203338</v>
      </c>
      <c r="EK184" s="1">
        <v>29.067796610169399</v>
      </c>
      <c r="EL184" s="1">
        <v>87.619749447310198</v>
      </c>
      <c r="EM184" s="1">
        <v>88.144895718990099</v>
      </c>
      <c r="EN184" s="1">
        <v>88.834754364595995</v>
      </c>
      <c r="EO184" s="1">
        <v>81.042654028436004</v>
      </c>
      <c r="EP184" s="1">
        <v>71.678321678321595</v>
      </c>
      <c r="EQ184" s="1">
        <v>71.428571428571402</v>
      </c>
      <c r="ER184" s="1">
        <v>50.770811921891003</v>
      </c>
      <c r="ES184" s="1">
        <v>25.819672131147499</v>
      </c>
      <c r="ET184" s="1">
        <v>16.8522267206477</v>
      </c>
      <c r="EU184" s="1">
        <v>3.38189386056191</v>
      </c>
      <c r="EV184" s="1">
        <v>9.3200468933177003</v>
      </c>
      <c r="EW184" s="1">
        <v>18.4992570579494</v>
      </c>
      <c r="EX184" s="1">
        <v>38.939393939393902</v>
      </c>
      <c r="EY184" s="1">
        <v>40.819423368740502</v>
      </c>
      <c r="EZ184" s="1">
        <v>41.610169491525397</v>
      </c>
    </row>
    <row r="185" spans="1:156" ht="15">
      <c r="A185" s="11" t="s">
        <v>245</v>
      </c>
      <c r="B185" s="1" t="s">
        <v>718</v>
      </c>
      <c r="C185" s="11" t="s">
        <v>563</v>
      </c>
      <c r="D185" s="1">
        <v>42.8743409681041</v>
      </c>
      <c r="E185" s="1">
        <v>45.383003002818803</v>
      </c>
      <c r="F185" s="1">
        <v>0</v>
      </c>
      <c r="G185" s="1">
        <v>94.502617801047094</v>
      </c>
      <c r="H185" s="1">
        <v>91.340782122904997</v>
      </c>
      <c r="I185" s="1">
        <v>94.311377245508893</v>
      </c>
      <c r="J185" s="1">
        <v>95.255474452554694</v>
      </c>
      <c r="K185" s="1">
        <v>92.148760330578497</v>
      </c>
      <c r="L185" s="1">
        <v>91.1016949152542</v>
      </c>
      <c r="M185" s="1">
        <v>90.707964601769902</v>
      </c>
      <c r="N185" s="1">
        <v>95.794392523364394</v>
      </c>
      <c r="O185" s="1">
        <v>99.514563106796103</v>
      </c>
      <c r="P185" s="1">
        <v>98.314606741573002</v>
      </c>
      <c r="Q185" s="1">
        <v>94.303797468354404</v>
      </c>
      <c r="R185" s="1">
        <v>96.428571428571402</v>
      </c>
      <c r="S185" s="1">
        <v>94.776119402985103</v>
      </c>
      <c r="T185" s="1">
        <v>96.923076923076906</v>
      </c>
      <c r="U185" s="1">
        <v>97.959183673469298</v>
      </c>
      <c r="V185" s="1">
        <v>91.361256544502595</v>
      </c>
      <c r="W185" s="1">
        <v>92.458100558659197</v>
      </c>
      <c r="X185" s="1">
        <v>96.407185628742496</v>
      </c>
      <c r="Y185" s="1">
        <v>94.525547445255398</v>
      </c>
      <c r="Z185" s="1">
        <v>92.975206611570201</v>
      </c>
      <c r="AA185" s="1">
        <v>87.288135593220304</v>
      </c>
      <c r="AB185" s="1">
        <v>87.168141592920307</v>
      </c>
      <c r="AC185" s="1">
        <v>65.420560747663501</v>
      </c>
      <c r="AD185" s="1">
        <v>66.990291262135898</v>
      </c>
      <c r="AE185" s="1">
        <v>67.4157303370786</v>
      </c>
      <c r="AF185" s="1">
        <v>68.987341772151893</v>
      </c>
      <c r="AG185" s="1">
        <v>77.142857142857096</v>
      </c>
      <c r="AH185" s="1">
        <v>90.298507462686501</v>
      </c>
      <c r="AI185" s="1">
        <v>92.307692307692307</v>
      </c>
      <c r="AJ185" s="1">
        <v>95.918367346938695</v>
      </c>
      <c r="AK185" s="1">
        <v>96.073298429319294</v>
      </c>
      <c r="AL185" s="1">
        <v>95.810055865921697</v>
      </c>
      <c r="AM185" s="1">
        <v>95.808383233532894</v>
      </c>
      <c r="AN185" s="1">
        <v>86.1313868613138</v>
      </c>
      <c r="AO185" s="1">
        <v>84.297520661156994</v>
      </c>
      <c r="AP185" s="1">
        <v>68.644067796610102</v>
      </c>
      <c r="AQ185" s="1">
        <v>68.141592920353901</v>
      </c>
      <c r="AR185" s="1">
        <v>71.028037383177505</v>
      </c>
      <c r="AS185" s="1">
        <v>71.844660194174693</v>
      </c>
      <c r="AT185" s="1">
        <v>71.348314606741496</v>
      </c>
      <c r="AU185" s="1">
        <v>74.683544303797404</v>
      </c>
      <c r="AV185" s="1">
        <v>79.285714285714207</v>
      </c>
      <c r="AW185" s="1">
        <v>97.014925373134304</v>
      </c>
      <c r="AX185" s="1">
        <v>95.384615384615302</v>
      </c>
      <c r="AY185" s="1">
        <v>96.938775510204096</v>
      </c>
      <c r="AZ185" s="1">
        <v>82.460732984293202</v>
      </c>
      <c r="BA185" s="1">
        <v>86.871508379888198</v>
      </c>
      <c r="BB185" s="1">
        <v>86.526946107784397</v>
      </c>
      <c r="BC185" s="1">
        <v>66.788321167883197</v>
      </c>
      <c r="BD185" s="1">
        <v>70.661157024793297</v>
      </c>
      <c r="BE185" s="1">
        <v>63.983050847457598</v>
      </c>
      <c r="BF185" s="1">
        <v>76.548672566371593</v>
      </c>
      <c r="BG185" s="1">
        <v>55.607476635513997</v>
      </c>
      <c r="BH185" s="1">
        <v>53.883495145631102</v>
      </c>
      <c r="BI185" s="1">
        <v>66.8539325842696</v>
      </c>
      <c r="BJ185" s="1">
        <v>74.050632911392398</v>
      </c>
      <c r="BK185" s="1">
        <v>75</v>
      </c>
      <c r="BL185" s="1">
        <v>90.298507462686501</v>
      </c>
      <c r="BM185" s="1">
        <v>96.153846153846104</v>
      </c>
      <c r="BN185" s="1">
        <v>96.938775510204096</v>
      </c>
      <c r="BO185" s="1">
        <v>70.680628272251298</v>
      </c>
      <c r="BP185" s="1">
        <v>74.581005586592099</v>
      </c>
      <c r="BQ185" s="1">
        <v>76.047904191616695</v>
      </c>
      <c r="BR185" s="1">
        <v>78.832116788321102</v>
      </c>
      <c r="BS185" s="1">
        <v>79.338842975206603</v>
      </c>
      <c r="BT185" s="1">
        <v>84.745762711864401</v>
      </c>
      <c r="BU185" s="1">
        <v>88.938053097345104</v>
      </c>
      <c r="BV185" s="1">
        <v>84.5794392523364</v>
      </c>
      <c r="BW185" s="1">
        <v>85.922330097087297</v>
      </c>
      <c r="BX185" s="1">
        <v>87.640449438202197</v>
      </c>
      <c r="BY185" s="1">
        <v>89.240506329113899</v>
      </c>
      <c r="BZ185" s="1">
        <v>28.571428571428498</v>
      </c>
      <c r="CA185" s="1">
        <v>36.567164179104402</v>
      </c>
      <c r="CB185" s="1">
        <v>37.692307692307601</v>
      </c>
      <c r="CC185" s="1">
        <v>41.836734693877503</v>
      </c>
      <c r="CD185" s="1">
        <v>94.764397905759097</v>
      </c>
      <c r="CE185" s="1">
        <v>95.251396648044704</v>
      </c>
      <c r="CF185" s="1">
        <v>96.407185628742496</v>
      </c>
      <c r="CG185" s="1">
        <v>97.445255474452495</v>
      </c>
      <c r="CH185" s="1">
        <v>93.801652892561904</v>
      </c>
      <c r="CI185" s="1">
        <v>96.186440677966104</v>
      </c>
      <c r="CJ185" s="1">
        <v>71.2389380530973</v>
      </c>
      <c r="CK185" s="1">
        <v>54.672897196261601</v>
      </c>
      <c r="CL185" s="1">
        <v>69.417475728155296</v>
      </c>
      <c r="CM185" s="1">
        <v>72.471910112359495</v>
      </c>
      <c r="CN185" s="1">
        <v>63.291139240506297</v>
      </c>
      <c r="CO185" s="1">
        <v>59.285714285714199</v>
      </c>
      <c r="CP185" s="1">
        <v>96.268656716417894</v>
      </c>
      <c r="CQ185" s="1">
        <v>99.230769230769198</v>
      </c>
      <c r="CR185" s="1">
        <v>98.979591836734599</v>
      </c>
      <c r="CS185" s="1">
        <v>89.005235602094203</v>
      </c>
      <c r="CT185" s="1">
        <v>89.385474860335094</v>
      </c>
      <c r="CU185" s="1">
        <v>91.317365269461106</v>
      </c>
      <c r="CV185" s="1">
        <v>90.510948905109402</v>
      </c>
      <c r="CW185" s="1">
        <v>91.322314049586694</v>
      </c>
      <c r="CX185" s="1">
        <v>77.118644067796595</v>
      </c>
      <c r="CY185" s="1">
        <v>76.106194690265397</v>
      </c>
      <c r="CZ185" s="1">
        <v>80.373831775700907</v>
      </c>
      <c r="DA185" s="1">
        <v>81.553398058252398</v>
      </c>
      <c r="DB185" s="1">
        <v>80.337078651685303</v>
      </c>
      <c r="DC185" s="1">
        <v>82.911392405063197</v>
      </c>
      <c r="DD185" s="1">
        <v>88.571428571428498</v>
      </c>
      <c r="DE185" s="1">
        <v>86.567164179104395</v>
      </c>
      <c r="DF185" s="1">
        <v>90</v>
      </c>
      <c r="DG185" s="1">
        <v>92.857142857142804</v>
      </c>
      <c r="DH185" s="1">
        <v>74.410464259395695</v>
      </c>
      <c r="DI185" s="1">
        <v>92.444200512257495</v>
      </c>
      <c r="DJ185" s="1">
        <v>80.004060089321896</v>
      </c>
      <c r="DK185" s="1">
        <v>55.065165876777201</v>
      </c>
      <c r="DL185" s="1">
        <v>89.060939060939106</v>
      </c>
      <c r="DM185" s="1">
        <v>74.822695035460995</v>
      </c>
      <c r="DN185" s="1">
        <v>77.029804727646393</v>
      </c>
      <c r="DO185" s="1">
        <v>65.625</v>
      </c>
      <c r="DP185" s="1">
        <v>78.188259109311701</v>
      </c>
      <c r="DQ185" s="1">
        <v>76.430801248699197</v>
      </c>
      <c r="DR185" s="1">
        <v>67.233294255568495</v>
      </c>
      <c r="DS185" s="1">
        <v>51.634472511144097</v>
      </c>
      <c r="DT185" s="1">
        <v>47.954545454545404</v>
      </c>
      <c r="DU185" s="1">
        <v>56.069802731411201</v>
      </c>
      <c r="DV185" s="1">
        <v>69.915254237288096</v>
      </c>
      <c r="DW185" s="1">
        <v>65.383198231392697</v>
      </c>
      <c r="DX185" s="1">
        <v>65.367727771679398</v>
      </c>
      <c r="DY185" s="1">
        <v>68.392204628501801</v>
      </c>
      <c r="DZ185" s="1">
        <v>63.595971563981003</v>
      </c>
      <c r="EA185" s="1">
        <v>67.7822177822177</v>
      </c>
      <c r="EB185" s="1">
        <v>52.836879432624102</v>
      </c>
      <c r="EC185" s="1">
        <v>77.235354573484102</v>
      </c>
      <c r="ED185" s="1">
        <v>90.112704918032705</v>
      </c>
      <c r="EE185" s="1">
        <v>85.6781376518218</v>
      </c>
      <c r="EF185" s="1">
        <v>86.9927159209157</v>
      </c>
      <c r="EG185" s="1">
        <v>65.123094958968295</v>
      </c>
      <c r="EH185" s="1">
        <v>69.316493313521505</v>
      </c>
      <c r="EI185" s="1">
        <v>82.121212121212096</v>
      </c>
      <c r="EJ185" s="1">
        <v>64.567526555386905</v>
      </c>
      <c r="EK185" s="1">
        <v>22.2881355932203</v>
      </c>
      <c r="EL185" s="1">
        <v>91.212232866617498</v>
      </c>
      <c r="EM185" s="1">
        <v>92.151481888035093</v>
      </c>
      <c r="EN185" s="1">
        <v>92.671538773853001</v>
      </c>
      <c r="EO185" s="1">
        <v>81.042654028436004</v>
      </c>
      <c r="EP185" s="1">
        <v>71.678321678321595</v>
      </c>
      <c r="EQ185" s="1">
        <v>71.428571428571402</v>
      </c>
      <c r="ER185" s="1">
        <v>70.657759506680307</v>
      </c>
      <c r="ES185" s="1">
        <v>57.4282786885245</v>
      </c>
      <c r="ET185" s="1">
        <v>53.289473684210499</v>
      </c>
      <c r="EU185" s="1">
        <v>63.995837669094598</v>
      </c>
      <c r="EV185" s="1">
        <v>38.628370457209797</v>
      </c>
      <c r="EW185" s="1">
        <v>47.696879643387803</v>
      </c>
      <c r="EX185" s="1">
        <v>38.939393939393902</v>
      </c>
      <c r="EY185" s="1">
        <v>40.819423368740502</v>
      </c>
      <c r="EZ185" s="1">
        <v>41.610169491525397</v>
      </c>
    </row>
    <row r="186" spans="1:156" ht="15">
      <c r="A186" s="11" t="s">
        <v>246</v>
      </c>
      <c r="B186" s="1" t="s">
        <v>719</v>
      </c>
      <c r="C186" s="11" t="s">
        <v>568</v>
      </c>
      <c r="D186" s="1">
        <v>47.954346687587403</v>
      </c>
      <c r="E186" s="1">
        <v>75.664481403321105</v>
      </c>
      <c r="F186" s="1">
        <v>0</v>
      </c>
      <c r="G186" s="1">
        <v>87.078651685393197</v>
      </c>
      <c r="H186" s="1">
        <v>68.450184501845001</v>
      </c>
      <c r="I186" s="1">
        <v>72.5</v>
      </c>
      <c r="J186" s="1">
        <v>74.066390041493705</v>
      </c>
      <c r="K186" s="1">
        <v>71.788990825688103</v>
      </c>
      <c r="L186" s="1">
        <v>71.5311004784689</v>
      </c>
      <c r="M186" s="1">
        <v>72.842639593908601</v>
      </c>
      <c r="N186" s="1">
        <v>70.876288659793801</v>
      </c>
      <c r="O186" s="1">
        <v>89.141414141414103</v>
      </c>
      <c r="P186" s="1">
        <v>84.011627906976699</v>
      </c>
      <c r="Q186" s="1">
        <v>88.064516129032199</v>
      </c>
      <c r="R186" s="1">
        <v>77.232142857142804</v>
      </c>
      <c r="S186" s="1">
        <v>75.287356321839098</v>
      </c>
      <c r="T186" s="1">
        <v>64.024390243902403</v>
      </c>
      <c r="U186" s="1">
        <v>72.2222222222222</v>
      </c>
      <c r="V186" s="1">
        <v>91.198501872659094</v>
      </c>
      <c r="W186" s="1">
        <v>92.804428044280399</v>
      </c>
      <c r="X186" s="1">
        <v>93.269230769230703</v>
      </c>
      <c r="Y186" s="1">
        <v>94.813278008298695</v>
      </c>
      <c r="Z186" s="1">
        <v>97.935779816513701</v>
      </c>
      <c r="AA186" s="1">
        <v>91.626794258373195</v>
      </c>
      <c r="AB186" s="1">
        <v>89.5939086294416</v>
      </c>
      <c r="AC186" s="1">
        <v>97.164948453608204</v>
      </c>
      <c r="AD186" s="1">
        <v>98.737373737373701</v>
      </c>
      <c r="AE186" s="1">
        <v>99.1279069767441</v>
      </c>
      <c r="AF186" s="1">
        <v>91.935483870967701</v>
      </c>
      <c r="AG186" s="1">
        <v>97.767857142857096</v>
      </c>
      <c r="AH186" s="1">
        <v>90.229885057471193</v>
      </c>
      <c r="AI186" s="1">
        <v>78.658536585365795</v>
      </c>
      <c r="AJ186" s="1">
        <v>81.25</v>
      </c>
      <c r="AK186" s="1">
        <v>86.142322097378198</v>
      </c>
      <c r="AL186" s="1">
        <v>87.638376383763799</v>
      </c>
      <c r="AM186" s="1">
        <v>87.884615384615302</v>
      </c>
      <c r="AN186" s="1">
        <v>96.473029045643102</v>
      </c>
      <c r="AO186" s="1">
        <v>95.642201834862306</v>
      </c>
      <c r="AP186" s="1">
        <v>95.693779904306197</v>
      </c>
      <c r="AQ186" s="1">
        <v>95.685279187817201</v>
      </c>
      <c r="AR186" s="1">
        <v>95.360824742267994</v>
      </c>
      <c r="AS186" s="1">
        <v>85.858585858585798</v>
      </c>
      <c r="AT186" s="1">
        <v>85.174418604651095</v>
      </c>
      <c r="AU186" s="1">
        <v>39.677419354838698</v>
      </c>
      <c r="AV186" s="1">
        <v>41.517857142857103</v>
      </c>
      <c r="AW186" s="1">
        <v>50</v>
      </c>
      <c r="AX186" s="1">
        <v>50</v>
      </c>
      <c r="AY186" s="1">
        <v>50</v>
      </c>
      <c r="AZ186" s="1">
        <v>24.157303370786501</v>
      </c>
      <c r="BA186" s="1">
        <v>36.7158671586715</v>
      </c>
      <c r="BB186" s="1">
        <v>39.423076923076898</v>
      </c>
      <c r="BC186" s="1">
        <v>42.946058091286297</v>
      </c>
      <c r="BD186" s="1">
        <v>33.715596330275197</v>
      </c>
      <c r="BE186" s="1">
        <v>37.559808612440101</v>
      </c>
      <c r="BF186" s="1">
        <v>61.167512690355302</v>
      </c>
      <c r="BG186" s="1">
        <v>73.9690721649484</v>
      </c>
      <c r="BH186" s="1">
        <v>93.686868686868607</v>
      </c>
      <c r="BI186" s="1">
        <v>94.476744186046503</v>
      </c>
      <c r="BJ186" s="1">
        <v>66.129032258064498</v>
      </c>
      <c r="BK186" s="1">
        <v>69.196428571428498</v>
      </c>
      <c r="BL186" s="1">
        <v>81.034482758620598</v>
      </c>
      <c r="BM186" s="1">
        <v>37.195121951219498</v>
      </c>
      <c r="BN186" s="1">
        <v>63.1944444444444</v>
      </c>
      <c r="BO186" s="1">
        <v>97.752808988764002</v>
      </c>
      <c r="BP186" s="1">
        <v>98.154981549815503</v>
      </c>
      <c r="BQ186" s="1">
        <v>89.615384615384599</v>
      </c>
      <c r="BR186" s="1">
        <v>89.834024896265504</v>
      </c>
      <c r="BS186" s="1">
        <v>89.220183486238497</v>
      </c>
      <c r="BT186" s="1">
        <v>89.952153110047803</v>
      </c>
      <c r="BU186" s="1">
        <v>91.370558375634502</v>
      </c>
      <c r="BV186" s="1">
        <v>93.041237113402104</v>
      </c>
      <c r="BW186" s="1">
        <v>89.646464646464594</v>
      </c>
      <c r="BX186" s="1">
        <v>91.860465116279101</v>
      </c>
      <c r="BY186" s="1">
        <v>89.677419354838705</v>
      </c>
      <c r="BZ186" s="1">
        <v>84.821428571428498</v>
      </c>
      <c r="CA186" s="1">
        <v>81.609195402298795</v>
      </c>
      <c r="CB186" s="1">
        <v>40.243902439024303</v>
      </c>
      <c r="CC186" s="1">
        <v>43.0555555555555</v>
      </c>
      <c r="CD186" s="1">
        <v>99.438202247191001</v>
      </c>
      <c r="CE186" s="1">
        <v>99.077490774907702</v>
      </c>
      <c r="CF186" s="1">
        <v>99.423076923076906</v>
      </c>
      <c r="CG186" s="1">
        <v>98.547717842323607</v>
      </c>
      <c r="CH186" s="1">
        <v>95.871559633027502</v>
      </c>
      <c r="CI186" s="1">
        <v>96.889952153110002</v>
      </c>
      <c r="CJ186" s="1">
        <v>97.208121827411105</v>
      </c>
      <c r="CK186" s="1">
        <v>95.103092783505105</v>
      </c>
      <c r="CL186" s="1">
        <v>87.626262626262601</v>
      </c>
      <c r="CM186" s="1">
        <v>94.186046511627893</v>
      </c>
      <c r="CN186" s="1">
        <v>90</v>
      </c>
      <c r="CO186" s="1">
        <v>74.553571428571402</v>
      </c>
      <c r="CP186" s="1">
        <v>87.931034482758605</v>
      </c>
      <c r="CQ186" s="1">
        <v>42.0731707317073</v>
      </c>
      <c r="CR186" s="1">
        <v>17.3611111111111</v>
      </c>
      <c r="CS186" s="1">
        <v>80.711610486891303</v>
      </c>
      <c r="CT186" s="1">
        <v>82.6568265682656</v>
      </c>
      <c r="CU186" s="1">
        <v>53.846153846153797</v>
      </c>
      <c r="CV186" s="1">
        <v>55.394190871369297</v>
      </c>
      <c r="CW186" s="1">
        <v>92.201834862385297</v>
      </c>
      <c r="CX186" s="1">
        <v>91.626794258373195</v>
      </c>
      <c r="CY186" s="1">
        <v>91.6243654822335</v>
      </c>
      <c r="CZ186" s="1">
        <v>91.494845360824698</v>
      </c>
      <c r="DA186" s="1">
        <v>90.909090909090907</v>
      </c>
      <c r="DB186" s="1">
        <v>92.441860465116207</v>
      </c>
      <c r="DC186" s="1">
        <v>88.064516129032199</v>
      </c>
      <c r="DD186" s="1">
        <v>69.642857142857096</v>
      </c>
      <c r="DE186" s="1">
        <v>85.057471264367805</v>
      </c>
      <c r="DF186" s="1">
        <v>40.8536585365853</v>
      </c>
      <c r="DG186" s="1">
        <v>42.3611111111111</v>
      </c>
      <c r="DH186" s="1">
        <v>91.801768607221803</v>
      </c>
      <c r="DI186" s="1">
        <v>91.785583607757005</v>
      </c>
      <c r="DJ186" s="1">
        <v>82.805521721477803</v>
      </c>
      <c r="DK186" s="1">
        <v>93.986966824644497</v>
      </c>
      <c r="DL186" s="1">
        <v>76.073926073926103</v>
      </c>
      <c r="DM186" s="1">
        <v>22.239108409321101</v>
      </c>
      <c r="DN186" s="1">
        <v>13.720452209660801</v>
      </c>
      <c r="DO186" s="1">
        <v>16.444672131147499</v>
      </c>
      <c r="DP186" s="1">
        <v>34.362348178137601</v>
      </c>
      <c r="DQ186" s="1">
        <v>24.817898022892798</v>
      </c>
      <c r="DR186" s="1">
        <v>57.971864009378599</v>
      </c>
      <c r="DS186" s="1">
        <v>41.6790490341753</v>
      </c>
      <c r="DT186" s="1">
        <v>16.136363636363601</v>
      </c>
      <c r="DU186" s="1">
        <v>9.9393019726858807</v>
      </c>
      <c r="DV186" s="1">
        <v>9.0677966101694896</v>
      </c>
      <c r="DW186" s="1">
        <v>19.473102431834899</v>
      </c>
      <c r="DX186" s="1">
        <v>23.838272960117099</v>
      </c>
      <c r="DY186" s="1">
        <v>24.299634591960999</v>
      </c>
      <c r="DZ186" s="1">
        <v>21.534360189573398</v>
      </c>
      <c r="EA186" s="1">
        <v>15.7342657342657</v>
      </c>
      <c r="EB186" s="1">
        <v>25.379939209726398</v>
      </c>
      <c r="EC186" s="1">
        <v>14.234326824254801</v>
      </c>
      <c r="ED186" s="1">
        <v>22.387295081967199</v>
      </c>
      <c r="EE186" s="1">
        <v>10.9817813765182</v>
      </c>
      <c r="EF186" s="1">
        <v>23.048907388137302</v>
      </c>
      <c r="EG186" s="1">
        <v>23.270808909730299</v>
      </c>
      <c r="EH186" s="1">
        <v>27.860326894502201</v>
      </c>
      <c r="EI186" s="1">
        <v>52.424242424242401</v>
      </c>
      <c r="EJ186" s="1">
        <v>32.0940819423368</v>
      </c>
      <c r="EK186" s="1">
        <v>26.355932203389798</v>
      </c>
      <c r="EL186" s="1">
        <v>99.797347089167204</v>
      </c>
      <c r="EM186" s="1">
        <v>99.780461031833099</v>
      </c>
      <c r="EN186" s="1">
        <v>99.756394640682103</v>
      </c>
      <c r="EO186" s="1">
        <v>99.674170616113699</v>
      </c>
      <c r="EP186" s="1">
        <v>99.500499500499501</v>
      </c>
      <c r="EQ186" s="1">
        <v>99.442755825734494</v>
      </c>
      <c r="ER186" s="1">
        <v>99.537512846865297</v>
      </c>
      <c r="ES186" s="1">
        <v>99.692622950819597</v>
      </c>
      <c r="ET186" s="1">
        <v>99.645748987854205</v>
      </c>
      <c r="EU186" s="1">
        <v>99.531737773152898</v>
      </c>
      <c r="EV186" s="1">
        <v>98.9449003516998</v>
      </c>
      <c r="EW186" s="1">
        <v>99.479940564635896</v>
      </c>
      <c r="EX186" s="1">
        <v>99.924242424242394</v>
      </c>
      <c r="EY186" s="1">
        <v>84.977238239757199</v>
      </c>
      <c r="EZ186" s="1">
        <v>87.966101694915196</v>
      </c>
    </row>
    <row r="187" spans="1:156" ht="15">
      <c r="A187" s="11" t="s">
        <v>247</v>
      </c>
      <c r="B187" s="1" t="s">
        <v>720</v>
      </c>
      <c r="C187" s="11" t="s">
        <v>528</v>
      </c>
      <c r="D187" s="1">
        <v>61.674362923280299</v>
      </c>
      <c r="E187" s="1">
        <v>32.999641190155003</v>
      </c>
      <c r="F187" s="1">
        <v>0</v>
      </c>
      <c r="G187" s="1">
        <v>76.591760299625406</v>
      </c>
      <c r="H187" s="1">
        <v>78.413284132841298</v>
      </c>
      <c r="I187" s="1">
        <v>69.038461538461505</v>
      </c>
      <c r="J187" s="1">
        <v>67.012448132780094</v>
      </c>
      <c r="K187" s="1">
        <v>52.981651376146701</v>
      </c>
      <c r="L187" s="1">
        <v>52.392344497607603</v>
      </c>
      <c r="M187" s="1">
        <v>43.908629441624299</v>
      </c>
      <c r="N187" s="1">
        <v>43.814432989690701</v>
      </c>
      <c r="O187" s="1">
        <v>48.232323232323203</v>
      </c>
      <c r="P187" s="1">
        <v>39.244186046511601</v>
      </c>
      <c r="Q187" s="1">
        <v>38.387096774193502</v>
      </c>
      <c r="R187" s="1">
        <v>0</v>
      </c>
      <c r="S187" s="1">
        <v>0</v>
      </c>
      <c r="T187" s="1">
        <v>0</v>
      </c>
      <c r="U187" s="1">
        <v>0</v>
      </c>
      <c r="V187" s="1">
        <v>54.494382022471903</v>
      </c>
      <c r="W187" s="1">
        <v>58.856088560885603</v>
      </c>
      <c r="X187" s="1">
        <v>54.807692307692299</v>
      </c>
      <c r="Y187" s="1">
        <v>29.6680497925311</v>
      </c>
      <c r="Z187" s="1">
        <v>27.7522935779816</v>
      </c>
      <c r="AA187" s="1">
        <v>28.947368421052602</v>
      </c>
      <c r="AB187" s="1">
        <v>12.436548223350201</v>
      </c>
      <c r="AC187" s="1">
        <v>13.6597938144329</v>
      </c>
      <c r="AD187" s="1">
        <v>15.151515151515101</v>
      </c>
      <c r="AE187" s="1">
        <v>14.8255813953488</v>
      </c>
      <c r="AF187" s="1">
        <v>13.5483870967741</v>
      </c>
      <c r="AG187" s="1">
        <v>0</v>
      </c>
      <c r="AH187" s="1">
        <v>0</v>
      </c>
      <c r="AI187" s="1">
        <v>0</v>
      </c>
      <c r="AJ187" s="1">
        <v>0</v>
      </c>
      <c r="AK187" s="1">
        <v>38.576779026217203</v>
      </c>
      <c r="AL187" s="1">
        <v>40.405904059040502</v>
      </c>
      <c r="AM187" s="1">
        <v>39.807692307692299</v>
      </c>
      <c r="AN187" s="1">
        <v>40.248962655601602</v>
      </c>
      <c r="AO187" s="1">
        <v>39.220183486238497</v>
      </c>
      <c r="AP187" s="1">
        <v>38.038277511961702</v>
      </c>
      <c r="AQ187" s="1">
        <v>36.548223350253799</v>
      </c>
      <c r="AR187" s="1">
        <v>37.371134020618499</v>
      </c>
      <c r="AS187" s="1">
        <v>39.646464646464601</v>
      </c>
      <c r="AT187" s="1">
        <v>40.406976744185997</v>
      </c>
      <c r="AU187" s="1">
        <v>39.677419354838698</v>
      </c>
      <c r="AV187" s="1">
        <v>0</v>
      </c>
      <c r="AW187" s="1">
        <v>0</v>
      </c>
      <c r="AX187" s="1">
        <v>0</v>
      </c>
      <c r="AY187" s="1">
        <v>0</v>
      </c>
      <c r="AZ187" s="1">
        <v>39.138576779026202</v>
      </c>
      <c r="BA187" s="1">
        <v>47.4169741697417</v>
      </c>
      <c r="BB187" s="1">
        <v>40.576923076923102</v>
      </c>
      <c r="BC187" s="1">
        <v>40.456431535269701</v>
      </c>
      <c r="BD187" s="1">
        <v>9.4036697247706407</v>
      </c>
      <c r="BE187" s="1">
        <v>13.636363636363599</v>
      </c>
      <c r="BF187" s="1">
        <v>9.3908629441624303</v>
      </c>
      <c r="BG187" s="1">
        <v>9.0206185567010309</v>
      </c>
      <c r="BH187" s="1">
        <v>12.878787878787801</v>
      </c>
      <c r="BI187" s="1">
        <v>34.593023255813897</v>
      </c>
      <c r="BJ187" s="1">
        <v>19.0322580645161</v>
      </c>
      <c r="BK187" s="1">
        <v>0</v>
      </c>
      <c r="BL187" s="1">
        <v>0</v>
      </c>
      <c r="BM187" s="1">
        <v>0</v>
      </c>
      <c r="BN187" s="1">
        <v>0</v>
      </c>
      <c r="BO187" s="1">
        <v>26.591760299625399</v>
      </c>
      <c r="BP187" s="1">
        <v>29.151291512915101</v>
      </c>
      <c r="BQ187" s="1">
        <v>30</v>
      </c>
      <c r="BR187" s="1">
        <v>31.3278008298755</v>
      </c>
      <c r="BS187" s="1">
        <v>31.880733944954098</v>
      </c>
      <c r="BT187" s="1">
        <v>32.296650717703301</v>
      </c>
      <c r="BU187" s="1">
        <v>31.2182741116751</v>
      </c>
      <c r="BV187" s="1">
        <v>31.958762886597899</v>
      </c>
      <c r="BW187" s="1">
        <v>34.090909090909101</v>
      </c>
      <c r="BX187" s="1">
        <v>33.430232558139501</v>
      </c>
      <c r="BY187" s="1">
        <v>33.225806451612897</v>
      </c>
      <c r="BZ187" s="1">
        <v>0</v>
      </c>
      <c r="CA187" s="1">
        <v>0</v>
      </c>
      <c r="CB187" s="1">
        <v>0</v>
      </c>
      <c r="CC187" s="1">
        <v>0</v>
      </c>
      <c r="CD187" s="1">
        <v>77.340823970037405</v>
      </c>
      <c r="CE187" s="1">
        <v>78.597785977859701</v>
      </c>
      <c r="CF187" s="1">
        <v>77.5</v>
      </c>
      <c r="CG187" s="1">
        <v>50.414937759336098</v>
      </c>
      <c r="CH187" s="1">
        <v>52.5229357798165</v>
      </c>
      <c r="CI187" s="1">
        <v>32.775119617224803</v>
      </c>
      <c r="CJ187" s="1">
        <v>44.670050761421301</v>
      </c>
      <c r="CK187" s="1">
        <v>46.649484536082397</v>
      </c>
      <c r="CL187" s="1">
        <v>47.2222222222222</v>
      </c>
      <c r="CM187" s="1">
        <v>55.8139534883721</v>
      </c>
      <c r="CN187" s="1">
        <v>49.677419354838698</v>
      </c>
      <c r="CO187" s="1">
        <v>0</v>
      </c>
      <c r="CP187" s="1">
        <v>0</v>
      </c>
      <c r="CQ187" s="1">
        <v>0</v>
      </c>
      <c r="CR187" s="1">
        <v>0</v>
      </c>
      <c r="CS187" s="1">
        <v>47.378277153558102</v>
      </c>
      <c r="CT187" s="1">
        <v>51.845018450184497</v>
      </c>
      <c r="CU187" s="1">
        <v>53.846153846153797</v>
      </c>
      <c r="CV187" s="1">
        <v>55.394190871369297</v>
      </c>
      <c r="CW187" s="1">
        <v>58.256880733944897</v>
      </c>
      <c r="CX187" s="1">
        <v>59.569377990430603</v>
      </c>
      <c r="CY187" s="1">
        <v>57.614213197969498</v>
      </c>
      <c r="CZ187" s="1">
        <v>20.360824742268001</v>
      </c>
      <c r="DA187" s="1">
        <v>20.4545454545454</v>
      </c>
      <c r="DB187" s="1">
        <v>20.639534883720899</v>
      </c>
      <c r="DC187" s="1">
        <v>19.677419354838701</v>
      </c>
      <c r="DD187" s="1">
        <v>0</v>
      </c>
      <c r="DE187" s="1">
        <v>0</v>
      </c>
      <c r="DF187" s="1">
        <v>0</v>
      </c>
      <c r="DG187" s="1">
        <v>0</v>
      </c>
      <c r="DH187" s="1">
        <v>95.191599115696306</v>
      </c>
      <c r="DI187" s="1">
        <v>61.855104281009801</v>
      </c>
      <c r="DJ187" s="1">
        <v>63.479496548924097</v>
      </c>
      <c r="DK187" s="1">
        <v>61.1670616113744</v>
      </c>
      <c r="DL187" s="1">
        <v>79.870129870129801</v>
      </c>
      <c r="DM187" s="1">
        <v>30.6484295845997</v>
      </c>
      <c r="DN187" s="1">
        <v>24.7173689619732</v>
      </c>
      <c r="DO187" s="1">
        <v>10.297131147540901</v>
      </c>
      <c r="DP187" s="1">
        <v>51.265182186234803</v>
      </c>
      <c r="DQ187" s="1">
        <v>63.1113423517169</v>
      </c>
      <c r="DR187" s="1">
        <v>17.291910902696301</v>
      </c>
      <c r="DS187" s="1">
        <v>0</v>
      </c>
      <c r="DT187" s="1">
        <v>0</v>
      </c>
      <c r="DU187" s="1">
        <v>0</v>
      </c>
      <c r="DV187" s="1">
        <v>0</v>
      </c>
      <c r="DW187" s="1">
        <v>46.481208548268199</v>
      </c>
      <c r="DX187" s="1">
        <v>48.390047566776403</v>
      </c>
      <c r="DY187" s="1">
        <v>51.218026796589498</v>
      </c>
      <c r="DZ187" s="1">
        <v>53.998815165876699</v>
      </c>
      <c r="EA187" s="1">
        <v>75.974025974025906</v>
      </c>
      <c r="EB187" s="1">
        <v>77.4569402228976</v>
      </c>
      <c r="EC187" s="1">
        <v>79.496402877697804</v>
      </c>
      <c r="ED187" s="1">
        <v>57.838114754098299</v>
      </c>
      <c r="EE187" s="1">
        <v>63.714574898785401</v>
      </c>
      <c r="EF187" s="1">
        <v>71.019771071800207</v>
      </c>
      <c r="EG187" s="1">
        <v>49.413833528722101</v>
      </c>
      <c r="EH187" s="1">
        <v>0</v>
      </c>
      <c r="EI187" s="1">
        <v>0</v>
      </c>
      <c r="EJ187" s="1">
        <v>0</v>
      </c>
      <c r="EK187" s="1">
        <v>0</v>
      </c>
      <c r="EL187" s="1">
        <v>87.619749447310198</v>
      </c>
      <c r="EM187" s="1">
        <v>88.144895718990099</v>
      </c>
      <c r="EN187" s="1">
        <v>72.310190824198102</v>
      </c>
      <c r="EO187" s="1">
        <v>70.853080568720301</v>
      </c>
      <c r="EP187" s="1">
        <v>50.799200799200698</v>
      </c>
      <c r="EQ187" s="1">
        <v>51.0131712259371</v>
      </c>
      <c r="ER187" s="1">
        <v>50.770811921891003</v>
      </c>
      <c r="ES187" s="1">
        <v>57.4282786885245</v>
      </c>
      <c r="ET187" s="1">
        <v>62.0445344129554</v>
      </c>
      <c r="EU187" s="1">
        <v>63.995837669094598</v>
      </c>
      <c r="EV187" s="1">
        <v>69.929660023446601</v>
      </c>
      <c r="EW187" s="1">
        <v>0</v>
      </c>
      <c r="EX187" s="1">
        <v>0</v>
      </c>
      <c r="EY187" s="1">
        <v>0</v>
      </c>
      <c r="EZ187" s="1">
        <v>0</v>
      </c>
    </row>
    <row r="188" spans="1:156" ht="15">
      <c r="A188" s="11" t="s">
        <v>248</v>
      </c>
      <c r="B188" s="1" t="s">
        <v>721</v>
      </c>
      <c r="C188" s="11" t="s">
        <v>528</v>
      </c>
      <c r="D188" s="1">
        <v>44.817256202407201</v>
      </c>
      <c r="E188" s="1">
        <v>49.127675631174498</v>
      </c>
      <c r="F188" s="1">
        <v>0</v>
      </c>
      <c r="G188" s="1">
        <v>4.6666666666666599</v>
      </c>
      <c r="H188" s="1">
        <v>7.6388888888888902</v>
      </c>
      <c r="I188" s="1">
        <v>7.03125</v>
      </c>
      <c r="J188" s="1">
        <v>6.3636363636363598</v>
      </c>
      <c r="K188" s="1">
        <v>6.09756097560975</v>
      </c>
      <c r="L188" s="1">
        <v>18.292682926829201</v>
      </c>
      <c r="M188" s="1">
        <v>18.292682926829201</v>
      </c>
      <c r="N188" s="1">
        <v>3.6585365853658498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47.3333333333333</v>
      </c>
      <c r="W188" s="1">
        <v>48.6111111111111</v>
      </c>
      <c r="X188" s="1">
        <v>46.875</v>
      </c>
      <c r="Y188" s="1">
        <v>38.181818181818102</v>
      </c>
      <c r="Z188" s="1">
        <v>4.8780487804878003</v>
      </c>
      <c r="AA188" s="1">
        <v>8.5365853658536501</v>
      </c>
      <c r="AB188" s="1">
        <v>8.5365853658536501</v>
      </c>
      <c r="AC188" s="1">
        <v>9.7560975609756095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21.3333333333333</v>
      </c>
      <c r="AL188" s="1">
        <v>21.5277777777777</v>
      </c>
      <c r="AM188" s="1">
        <v>20.3125</v>
      </c>
      <c r="AN188" s="1">
        <v>17.272727272727199</v>
      </c>
      <c r="AO188" s="1">
        <v>12.1951219512195</v>
      </c>
      <c r="AP188" s="1">
        <v>14.634146341463399</v>
      </c>
      <c r="AQ188" s="1">
        <v>15.8536585365853</v>
      </c>
      <c r="AR188" s="1">
        <v>17.0731707317073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43.3333333333333</v>
      </c>
      <c r="BA188" s="1">
        <v>42.3611111111111</v>
      </c>
      <c r="BB188" s="1">
        <v>38.28125</v>
      </c>
      <c r="BC188" s="1">
        <v>22.727272727272702</v>
      </c>
      <c r="BD188" s="1">
        <v>23.170731707317099</v>
      </c>
      <c r="BE188" s="1">
        <v>47.560975609756099</v>
      </c>
      <c r="BF188" s="1">
        <v>23.170731707317099</v>
      </c>
      <c r="BG188" s="1">
        <v>42.682926829268197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0</v>
      </c>
      <c r="BO188" s="1">
        <v>70</v>
      </c>
      <c r="BP188" s="1">
        <v>81.9444444444444</v>
      </c>
      <c r="BQ188" s="1">
        <v>54.6875</v>
      </c>
      <c r="BR188" s="1">
        <v>54.545454545454497</v>
      </c>
      <c r="BS188" s="1">
        <v>65.8536585365853</v>
      </c>
      <c r="BT188" s="1">
        <v>71.951219512195095</v>
      </c>
      <c r="BU188" s="1">
        <v>24.390243902439</v>
      </c>
      <c r="BV188" s="1">
        <v>25.609756097560901</v>
      </c>
      <c r="BW188" s="1">
        <v>0</v>
      </c>
      <c r="BX188" s="1">
        <v>0</v>
      </c>
      <c r="BY188" s="1">
        <v>0</v>
      </c>
      <c r="BZ188" s="1">
        <v>0</v>
      </c>
      <c r="CA188" s="1">
        <v>0</v>
      </c>
      <c r="CB188" s="1">
        <v>0</v>
      </c>
      <c r="CC188" s="1">
        <v>0</v>
      </c>
      <c r="CD188" s="1">
        <v>64</v>
      </c>
      <c r="CE188" s="1">
        <v>62.5</v>
      </c>
      <c r="CF188" s="1">
        <v>59.375</v>
      </c>
      <c r="CG188" s="1">
        <v>50.909090909090899</v>
      </c>
      <c r="CH188" s="1">
        <v>48.780487804878</v>
      </c>
      <c r="CI188" s="1">
        <v>31.707317073170699</v>
      </c>
      <c r="CJ188" s="1">
        <v>60.975609756097498</v>
      </c>
      <c r="CK188" s="1">
        <v>47.560975609756099</v>
      </c>
      <c r="CL188" s="1">
        <v>0</v>
      </c>
      <c r="CM188" s="1">
        <v>0</v>
      </c>
      <c r="CN188" s="1">
        <v>0</v>
      </c>
      <c r="CO188" s="1">
        <v>0</v>
      </c>
      <c r="CP188" s="1">
        <v>0</v>
      </c>
      <c r="CQ188" s="1">
        <v>0</v>
      </c>
      <c r="CR188" s="1">
        <v>0</v>
      </c>
      <c r="CS188" s="1">
        <v>20</v>
      </c>
      <c r="CT188" s="1">
        <v>21.5277777777777</v>
      </c>
      <c r="CU188" s="1">
        <v>17.96875</v>
      </c>
      <c r="CV188" s="1">
        <v>20</v>
      </c>
      <c r="CW188" s="1">
        <v>21.951219512195099</v>
      </c>
      <c r="CX188" s="1">
        <v>21.951219512195099</v>
      </c>
      <c r="CY188" s="1">
        <v>23.170731707317099</v>
      </c>
      <c r="CZ188" s="1">
        <v>23.170731707317099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  <c r="DF188" s="1">
        <v>0</v>
      </c>
      <c r="DG188" s="1">
        <v>0</v>
      </c>
      <c r="DH188" s="1">
        <v>80.011053795136306</v>
      </c>
      <c r="DI188" s="1">
        <v>95.261617270398801</v>
      </c>
      <c r="DJ188" s="1">
        <v>76.552984165651594</v>
      </c>
      <c r="DK188" s="1">
        <v>72.126777251184805</v>
      </c>
      <c r="DL188" s="1">
        <v>53.096903096903098</v>
      </c>
      <c r="DM188" s="1">
        <v>74.113475177304906</v>
      </c>
      <c r="DN188" s="1">
        <v>67.266187050359704</v>
      </c>
      <c r="DO188" s="1">
        <v>54.252049180327802</v>
      </c>
      <c r="DP188" s="1">
        <v>0</v>
      </c>
      <c r="DQ188" s="1">
        <v>0</v>
      </c>
      <c r="DR188" s="1">
        <v>0</v>
      </c>
      <c r="DS188" s="1">
        <v>0</v>
      </c>
      <c r="DT188" s="1">
        <v>0</v>
      </c>
      <c r="DU188" s="1">
        <v>0</v>
      </c>
      <c r="DV188" s="1">
        <v>0</v>
      </c>
      <c r="DW188" s="1">
        <v>47.144436256448003</v>
      </c>
      <c r="DX188" s="1">
        <v>54.207830223197902</v>
      </c>
      <c r="DY188" s="1">
        <v>57.023954526999603</v>
      </c>
      <c r="DZ188" s="1">
        <v>63.773696682464397</v>
      </c>
      <c r="EA188" s="1">
        <v>71.078921078921098</v>
      </c>
      <c r="EB188" s="1">
        <v>73.201621073961505</v>
      </c>
      <c r="EC188" s="1">
        <v>94.501541623843707</v>
      </c>
      <c r="ED188" s="1">
        <v>98.924180327868797</v>
      </c>
      <c r="EE188" s="1">
        <v>0</v>
      </c>
      <c r="EF188" s="1">
        <v>0</v>
      </c>
      <c r="EG188" s="1">
        <v>0</v>
      </c>
      <c r="EH188" s="1">
        <v>0</v>
      </c>
      <c r="EI188" s="1">
        <v>0</v>
      </c>
      <c r="EJ188" s="1">
        <v>0</v>
      </c>
      <c r="EK188" s="1">
        <v>0</v>
      </c>
      <c r="EL188" s="1">
        <v>35.519528371407503</v>
      </c>
      <c r="EM188" s="1">
        <v>36.2056348335162</v>
      </c>
      <c r="EN188" s="1">
        <v>35.749086479902502</v>
      </c>
      <c r="EO188" s="1">
        <v>30.924170616113699</v>
      </c>
      <c r="EP188" s="1">
        <v>22.0779220779221</v>
      </c>
      <c r="EQ188" s="1">
        <v>21.681864235055698</v>
      </c>
      <c r="ER188" s="1">
        <v>21.891058581706101</v>
      </c>
      <c r="ES188" s="1">
        <v>25.819672131147499</v>
      </c>
      <c r="ET188" s="1">
        <v>0</v>
      </c>
      <c r="EU188" s="1">
        <v>0</v>
      </c>
      <c r="EV188" s="1">
        <v>0</v>
      </c>
      <c r="EW188" s="1">
        <v>0</v>
      </c>
      <c r="EX188" s="1">
        <v>0</v>
      </c>
      <c r="EY188" s="1">
        <v>0</v>
      </c>
      <c r="EZ188" s="1">
        <v>0</v>
      </c>
    </row>
    <row r="189" spans="1:156" ht="15">
      <c r="A189" s="11" t="s">
        <v>249</v>
      </c>
      <c r="B189" s="1" t="s">
        <v>722</v>
      </c>
      <c r="C189" s="11" t="s">
        <v>614</v>
      </c>
      <c r="D189" s="1">
        <v>49.193681556442897</v>
      </c>
      <c r="E189" s="1">
        <v>44.267048455117099</v>
      </c>
      <c r="F189" s="1">
        <v>0</v>
      </c>
      <c r="G189" s="1">
        <v>88.139534883720899</v>
      </c>
      <c r="H189" s="1">
        <v>86.340206185566998</v>
      </c>
      <c r="I189" s="1">
        <v>83.9673913043478</v>
      </c>
      <c r="J189" s="1">
        <v>82.679738562091501</v>
      </c>
      <c r="K189" s="1">
        <v>73.245614035087698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96.511627906976699</v>
      </c>
      <c r="W189" s="1">
        <v>96.907216494845301</v>
      </c>
      <c r="X189" s="1">
        <v>92.119565217391298</v>
      </c>
      <c r="Y189" s="1">
        <v>80.392156862745097</v>
      </c>
      <c r="Z189" s="1">
        <v>70.614035087719301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43.023255813953398</v>
      </c>
      <c r="AL189" s="1">
        <v>43.556701030927798</v>
      </c>
      <c r="AM189" s="1">
        <v>43.478260869565197</v>
      </c>
      <c r="AN189" s="1">
        <v>42.810457516339802</v>
      </c>
      <c r="AO189" s="1">
        <v>40.350877192982402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86.744186046511601</v>
      </c>
      <c r="BA189" s="1">
        <v>68.814432989690701</v>
      </c>
      <c r="BB189" s="1">
        <v>71.4673913043478</v>
      </c>
      <c r="BC189" s="1">
        <v>73.529411764705799</v>
      </c>
      <c r="BD189" s="1">
        <v>67.105263157894697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87.209302325581405</v>
      </c>
      <c r="BP189" s="1">
        <v>89.432989690721598</v>
      </c>
      <c r="BQ189" s="1">
        <v>91.032608695652101</v>
      </c>
      <c r="BR189" s="1">
        <v>77.7777777777777</v>
      </c>
      <c r="BS189" s="1">
        <v>80.263157894736807</v>
      </c>
      <c r="BT189" s="1">
        <v>0</v>
      </c>
      <c r="BU189" s="1">
        <v>0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0</v>
      </c>
      <c r="CD189" s="1">
        <v>90</v>
      </c>
      <c r="CE189" s="1">
        <v>87.886597938144305</v>
      </c>
      <c r="CF189" s="1">
        <v>93.75</v>
      </c>
      <c r="CG189" s="1">
        <v>92.810457516339795</v>
      </c>
      <c r="CH189" s="1">
        <v>94.298245614035096</v>
      </c>
      <c r="CI189" s="1">
        <v>0</v>
      </c>
      <c r="CJ189" s="1">
        <v>0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  <c r="CP189" s="1">
        <v>0</v>
      </c>
      <c r="CQ189" s="1">
        <v>0</v>
      </c>
      <c r="CR189" s="1">
        <v>0</v>
      </c>
      <c r="CS189" s="1">
        <v>53.488372093023202</v>
      </c>
      <c r="CT189" s="1">
        <v>54.896907216494803</v>
      </c>
      <c r="CU189" s="1">
        <v>36.1413043478261</v>
      </c>
      <c r="CV189" s="1">
        <v>36.928104575163403</v>
      </c>
      <c r="CW189" s="1">
        <v>19.736842105263101</v>
      </c>
      <c r="CX189" s="1">
        <v>0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  <c r="DF189" s="1">
        <v>0</v>
      </c>
      <c r="DG189" s="1">
        <v>0</v>
      </c>
      <c r="DH189" s="1">
        <v>73.378776713338198</v>
      </c>
      <c r="DI189" s="1">
        <v>76.930113428466797</v>
      </c>
      <c r="DJ189" s="1">
        <v>59.013398294762403</v>
      </c>
      <c r="DK189" s="1">
        <v>43.631516587677702</v>
      </c>
      <c r="DL189" s="1">
        <v>40.509490509490497</v>
      </c>
      <c r="DM189" s="1">
        <v>0</v>
      </c>
      <c r="DN189" s="1">
        <v>0</v>
      </c>
      <c r="DO189" s="1">
        <v>0</v>
      </c>
      <c r="DP189" s="1">
        <v>0</v>
      </c>
      <c r="DQ189" s="1">
        <v>0</v>
      </c>
      <c r="DR189" s="1">
        <v>0</v>
      </c>
      <c r="DS189" s="1">
        <v>0</v>
      </c>
      <c r="DT189" s="1">
        <v>0</v>
      </c>
      <c r="DU189" s="1">
        <v>0</v>
      </c>
      <c r="DV189" s="1">
        <v>0</v>
      </c>
      <c r="DW189" s="1">
        <v>80.047899778924105</v>
      </c>
      <c r="DX189" s="1">
        <v>73.637028905964101</v>
      </c>
      <c r="DY189" s="1">
        <v>38.4693463256191</v>
      </c>
      <c r="DZ189" s="1">
        <v>43.75</v>
      </c>
      <c r="EA189" s="1">
        <v>18.3316683316683</v>
      </c>
      <c r="EB189" s="1">
        <v>0</v>
      </c>
      <c r="EC189" s="1">
        <v>0</v>
      </c>
      <c r="ED189" s="1">
        <v>0</v>
      </c>
      <c r="EE189" s="1">
        <v>0</v>
      </c>
      <c r="EF189" s="1">
        <v>0</v>
      </c>
      <c r="EG189" s="1">
        <v>0</v>
      </c>
      <c r="EH189" s="1">
        <v>0</v>
      </c>
      <c r="EI189" s="1">
        <v>0</v>
      </c>
      <c r="EJ189" s="1">
        <v>0</v>
      </c>
      <c r="EK189" s="1">
        <v>0</v>
      </c>
      <c r="EL189" s="1">
        <v>97.807663964627807</v>
      </c>
      <c r="EM189" s="1">
        <v>98.079034028540093</v>
      </c>
      <c r="EN189" s="1">
        <v>97.360941940722697</v>
      </c>
      <c r="EO189" s="1">
        <v>96.623222748815095</v>
      </c>
      <c r="EP189" s="1">
        <v>90.909090909090907</v>
      </c>
      <c r="EQ189" s="1">
        <v>0</v>
      </c>
      <c r="ER189" s="1">
        <v>0</v>
      </c>
      <c r="ES189" s="1">
        <v>0</v>
      </c>
      <c r="ET189" s="1">
        <v>0</v>
      </c>
      <c r="EU189" s="1">
        <v>0</v>
      </c>
      <c r="EV189" s="1">
        <v>0</v>
      </c>
      <c r="EW189" s="1">
        <v>0</v>
      </c>
      <c r="EX189" s="1">
        <v>0</v>
      </c>
      <c r="EY189" s="1">
        <v>0</v>
      </c>
      <c r="EZ189" s="1">
        <v>0</v>
      </c>
    </row>
    <row r="190" spans="1:156" ht="15">
      <c r="A190" s="11" t="s">
        <v>250</v>
      </c>
      <c r="B190" s="1" t="s">
        <v>723</v>
      </c>
      <c r="C190" s="11" t="s">
        <v>528</v>
      </c>
      <c r="D190" s="1">
        <v>40.631576015250197</v>
      </c>
      <c r="E190" s="1">
        <v>38.718706549579203</v>
      </c>
      <c r="F190" s="1">
        <v>0</v>
      </c>
      <c r="G190" s="1">
        <v>66.766467065868198</v>
      </c>
      <c r="H190" s="1">
        <v>66.3333333333333</v>
      </c>
      <c r="I190" s="1">
        <v>66.791044776119406</v>
      </c>
      <c r="J190" s="1">
        <v>75</v>
      </c>
      <c r="K190" s="1">
        <v>43.3333333333333</v>
      </c>
      <c r="L190" s="1">
        <v>43.069306930693102</v>
      </c>
      <c r="M190" s="1">
        <v>51.010101010101003</v>
      </c>
      <c r="N190" s="1">
        <v>57.070707070707101</v>
      </c>
      <c r="O190" s="1">
        <v>43.684210526315702</v>
      </c>
      <c r="P190" s="1">
        <v>41.216216216216203</v>
      </c>
      <c r="Q190" s="1">
        <v>40.769230769230703</v>
      </c>
      <c r="R190" s="1">
        <v>25.8928571428571</v>
      </c>
      <c r="S190" s="1">
        <v>8.4905660377358405</v>
      </c>
      <c r="T190" s="1">
        <v>14.150943396226401</v>
      </c>
      <c r="U190" s="1">
        <v>0</v>
      </c>
      <c r="V190" s="1">
        <v>83.532934131736496</v>
      </c>
      <c r="W190" s="1">
        <v>77</v>
      </c>
      <c r="X190" s="1">
        <v>77.238805970149201</v>
      </c>
      <c r="Y190" s="1">
        <v>75.847457627118601</v>
      </c>
      <c r="Z190" s="1">
        <v>44.285714285714199</v>
      </c>
      <c r="AA190" s="1">
        <v>54.950495049504902</v>
      </c>
      <c r="AB190" s="1">
        <v>55.050505050505002</v>
      </c>
      <c r="AC190" s="1">
        <v>59.090909090909101</v>
      </c>
      <c r="AD190" s="1">
        <v>56.315789473684198</v>
      </c>
      <c r="AE190" s="1">
        <v>38.513513513513502</v>
      </c>
      <c r="AF190" s="1">
        <v>32.307692307692299</v>
      </c>
      <c r="AG190" s="1">
        <v>19.6428571428571</v>
      </c>
      <c r="AH190" s="1">
        <v>16.037735849056599</v>
      </c>
      <c r="AI190" s="1">
        <v>16.037735849056599</v>
      </c>
      <c r="AJ190" s="1">
        <v>0</v>
      </c>
      <c r="AK190" s="1">
        <v>30.239520958083801</v>
      </c>
      <c r="AL190" s="1">
        <v>33</v>
      </c>
      <c r="AM190" s="1">
        <v>29.477611940298502</v>
      </c>
      <c r="AN190" s="1">
        <v>27.966101694915199</v>
      </c>
      <c r="AO190" s="1">
        <v>10</v>
      </c>
      <c r="AP190" s="1">
        <v>19.801980198019798</v>
      </c>
      <c r="AQ190" s="1">
        <v>18.181818181818102</v>
      </c>
      <c r="AR190" s="1">
        <v>21.2121212121212</v>
      </c>
      <c r="AS190" s="1">
        <v>23.157894736842099</v>
      </c>
      <c r="AT190" s="1">
        <v>22.972972972972901</v>
      </c>
      <c r="AU190" s="1">
        <v>25.384615384615302</v>
      </c>
      <c r="AV190" s="1">
        <v>30.357142857142801</v>
      </c>
      <c r="AW190" s="1">
        <v>18.867924528301799</v>
      </c>
      <c r="AX190" s="1">
        <v>22.641509433962199</v>
      </c>
      <c r="AY190" s="1">
        <v>0</v>
      </c>
      <c r="AZ190" s="1">
        <v>14.071856287425099</v>
      </c>
      <c r="BA190" s="1">
        <v>10.3333333333333</v>
      </c>
      <c r="BB190" s="1">
        <v>19.776119402985099</v>
      </c>
      <c r="BC190" s="1">
        <v>27.542372881355899</v>
      </c>
      <c r="BD190" s="1">
        <v>16.6666666666666</v>
      </c>
      <c r="BE190" s="1">
        <v>14.3564356435643</v>
      </c>
      <c r="BF190" s="1">
        <v>17.6767676767676</v>
      </c>
      <c r="BG190" s="1">
        <v>10.6060606060606</v>
      </c>
      <c r="BH190" s="1">
        <v>8.9473684210526301</v>
      </c>
      <c r="BI190" s="1">
        <v>19.594594594594501</v>
      </c>
      <c r="BJ190" s="1">
        <v>14.615384615384601</v>
      </c>
      <c r="BK190" s="1">
        <v>9.8214285714285694</v>
      </c>
      <c r="BL190" s="1">
        <v>46.2264150943396</v>
      </c>
      <c r="BM190" s="1">
        <v>51.8867924528301</v>
      </c>
      <c r="BN190" s="1">
        <v>0</v>
      </c>
      <c r="BO190" s="1">
        <v>55.988023952095801</v>
      </c>
      <c r="BP190" s="1">
        <v>66.6666666666666</v>
      </c>
      <c r="BQ190" s="1">
        <v>71.641791044776099</v>
      </c>
      <c r="BR190" s="1">
        <v>66.525423728813493</v>
      </c>
      <c r="BS190" s="1">
        <v>61.904761904761898</v>
      </c>
      <c r="BT190" s="1">
        <v>68.811881188118804</v>
      </c>
      <c r="BU190" s="1">
        <v>71.212121212121204</v>
      </c>
      <c r="BV190" s="1">
        <v>73.737373737373701</v>
      </c>
      <c r="BW190" s="1">
        <v>65.789473684210506</v>
      </c>
      <c r="BX190" s="1">
        <v>58.108108108108098</v>
      </c>
      <c r="BY190" s="1">
        <v>59.230769230769198</v>
      </c>
      <c r="BZ190" s="1">
        <v>28.571428571428498</v>
      </c>
      <c r="CA190" s="1">
        <v>37.735849056603698</v>
      </c>
      <c r="CB190" s="1">
        <v>36.792452830188601</v>
      </c>
      <c r="CC190" s="1">
        <v>0</v>
      </c>
      <c r="CD190" s="1">
        <v>64.371257485029901</v>
      </c>
      <c r="CE190" s="1">
        <v>69</v>
      </c>
      <c r="CF190" s="1">
        <v>67.537313432835802</v>
      </c>
      <c r="CG190" s="1">
        <v>65.254237288135599</v>
      </c>
      <c r="CH190" s="1">
        <v>75.714285714285694</v>
      </c>
      <c r="CI190" s="1">
        <v>80.693069306930695</v>
      </c>
      <c r="CJ190" s="1">
        <v>81.313131313131294</v>
      </c>
      <c r="CK190" s="1">
        <v>57.070707070707101</v>
      </c>
      <c r="CL190" s="1">
        <v>95.789473684210506</v>
      </c>
      <c r="CM190" s="1">
        <v>98.648648648648603</v>
      </c>
      <c r="CN190" s="1">
        <v>97.692307692307594</v>
      </c>
      <c r="CO190" s="1">
        <v>91.964285714285694</v>
      </c>
      <c r="CP190" s="1">
        <v>85.849056603773505</v>
      </c>
      <c r="CQ190" s="1">
        <v>87.735849056603698</v>
      </c>
      <c r="CR190" s="1">
        <v>0</v>
      </c>
      <c r="CS190" s="1">
        <v>36.227544910179603</v>
      </c>
      <c r="CT190" s="1">
        <v>41.6666666666666</v>
      </c>
      <c r="CU190" s="1">
        <v>40.298507462686501</v>
      </c>
      <c r="CV190" s="1">
        <v>44.067796610169403</v>
      </c>
      <c r="CW190" s="1">
        <v>42.857142857142797</v>
      </c>
      <c r="CX190" s="1">
        <v>42.574257425742502</v>
      </c>
      <c r="CY190" s="1">
        <v>41.919191919191903</v>
      </c>
      <c r="CZ190" s="1">
        <v>46.4646464646464</v>
      </c>
      <c r="DA190" s="1">
        <v>51.052631578947299</v>
      </c>
      <c r="DB190" s="1">
        <v>45.945945945945901</v>
      </c>
      <c r="DC190" s="1">
        <v>49.230769230769198</v>
      </c>
      <c r="DD190" s="1">
        <v>36.607142857142797</v>
      </c>
      <c r="DE190" s="1">
        <v>24.528301886792399</v>
      </c>
      <c r="DF190" s="1">
        <v>27.358490566037698</v>
      </c>
      <c r="DG190" s="1">
        <v>0</v>
      </c>
      <c r="DH190" s="1">
        <v>79.900515843772993</v>
      </c>
      <c r="DI190" s="1">
        <v>72.502744237102107</v>
      </c>
      <c r="DJ190" s="1">
        <v>45.452699959399098</v>
      </c>
      <c r="DK190" s="1">
        <v>35.396919431279599</v>
      </c>
      <c r="DL190" s="1">
        <v>33.516483516483497</v>
      </c>
      <c r="DM190" s="1">
        <v>31.458966565349499</v>
      </c>
      <c r="DN190" s="1">
        <v>20.914696813977301</v>
      </c>
      <c r="DO190" s="1">
        <v>53.842213114754102</v>
      </c>
      <c r="DP190" s="1">
        <v>39.929149797570801</v>
      </c>
      <c r="DQ190" s="1">
        <v>52.705515088449502</v>
      </c>
      <c r="DR190" s="1">
        <v>33.821805392731498</v>
      </c>
      <c r="DS190" s="1">
        <v>33.506686478454597</v>
      </c>
      <c r="DT190" s="1">
        <v>35.8333333333333</v>
      </c>
      <c r="DU190" s="1">
        <v>50.758725341426398</v>
      </c>
      <c r="DV190" s="1">
        <v>0</v>
      </c>
      <c r="DW190" s="1">
        <v>23.0103168754605</v>
      </c>
      <c r="DX190" s="1">
        <v>26.838638858397299</v>
      </c>
      <c r="DY190" s="1">
        <v>22.5943970767356</v>
      </c>
      <c r="DZ190" s="1">
        <v>29.8281990521327</v>
      </c>
      <c r="EA190" s="1">
        <v>35.014985014985001</v>
      </c>
      <c r="EB190" s="1">
        <v>30.344478216818601</v>
      </c>
      <c r="EC190" s="1">
        <v>9.50668036998972</v>
      </c>
      <c r="ED190" s="1">
        <v>16.752049180327798</v>
      </c>
      <c r="EE190" s="1">
        <v>7.1356275303643697</v>
      </c>
      <c r="EF190" s="1">
        <v>19.6149843912591</v>
      </c>
      <c r="EG190" s="1">
        <v>11.5474794841735</v>
      </c>
      <c r="EH190" s="1">
        <v>37.072808320950898</v>
      </c>
      <c r="EI190" s="1">
        <v>24.6212121212121</v>
      </c>
      <c r="EJ190" s="1">
        <v>20.106221547799599</v>
      </c>
      <c r="EK190" s="1">
        <v>0</v>
      </c>
      <c r="EL190" s="1">
        <v>87.619749447310198</v>
      </c>
      <c r="EM190" s="1">
        <v>88.144895718990099</v>
      </c>
      <c r="EN190" s="1">
        <v>88.834754364595995</v>
      </c>
      <c r="EO190" s="1">
        <v>95.734597156398095</v>
      </c>
      <c r="EP190" s="1">
        <v>71.678321678321595</v>
      </c>
      <c r="EQ190" s="1">
        <v>71.428571428571402</v>
      </c>
      <c r="ER190" s="1">
        <v>70.657759506680307</v>
      </c>
      <c r="ES190" s="1">
        <v>68.084016393442596</v>
      </c>
      <c r="ET190" s="1">
        <v>70.647773279352194</v>
      </c>
      <c r="EU190" s="1">
        <v>56.607700312174799</v>
      </c>
      <c r="EV190" s="1">
        <v>74.736225087924893</v>
      </c>
      <c r="EW190" s="1">
        <v>47.696879643387803</v>
      </c>
      <c r="EX190" s="1">
        <v>38.939393939393902</v>
      </c>
      <c r="EY190" s="1">
        <v>40.819423368740502</v>
      </c>
      <c r="EZ190" s="1">
        <v>0</v>
      </c>
    </row>
    <row r="191" spans="1:156" ht="15">
      <c r="A191" s="11" t="s">
        <v>251</v>
      </c>
      <c r="B191" s="1" t="s">
        <v>724</v>
      </c>
      <c r="C191" s="11" t="s">
        <v>528</v>
      </c>
      <c r="D191" s="1">
        <v>35.808396744305398</v>
      </c>
      <c r="E191" s="1">
        <v>63.942023307279598</v>
      </c>
      <c r="F191" s="1">
        <v>0</v>
      </c>
      <c r="G191" s="1">
        <v>85.112359550561806</v>
      </c>
      <c r="H191" s="1">
        <v>88.855421686746894</v>
      </c>
      <c r="I191" s="1">
        <v>88.698630136986296</v>
      </c>
      <c r="J191" s="1">
        <v>50</v>
      </c>
      <c r="K191" s="1">
        <v>32.089552238805901</v>
      </c>
      <c r="L191" s="1">
        <v>27.34375</v>
      </c>
      <c r="M191" s="1">
        <v>19.53125</v>
      </c>
      <c r="N191" s="1">
        <v>23.846153846153801</v>
      </c>
      <c r="O191" s="1">
        <v>30.597014925373099</v>
      </c>
      <c r="P191" s="1">
        <v>40.769230769230703</v>
      </c>
      <c r="Q191" s="1">
        <v>41.228070175438503</v>
      </c>
      <c r="R191" s="1">
        <v>19</v>
      </c>
      <c r="S191" s="1">
        <v>35.4166666666666</v>
      </c>
      <c r="T191" s="1">
        <v>31.372549019607799</v>
      </c>
      <c r="U191" s="1">
        <v>0</v>
      </c>
      <c r="V191" s="1">
        <v>70.505617977528104</v>
      </c>
      <c r="W191" s="1">
        <v>74.397590361445694</v>
      </c>
      <c r="X191" s="1">
        <v>72.945205479452</v>
      </c>
      <c r="Y191" s="1">
        <v>18.6868686868686</v>
      </c>
      <c r="Z191" s="1">
        <v>14.179104477611901</v>
      </c>
      <c r="AA191" s="1">
        <v>13.28125</v>
      </c>
      <c r="AB191" s="1">
        <v>13.28125</v>
      </c>
      <c r="AC191" s="1">
        <v>14.615384615384601</v>
      </c>
      <c r="AD191" s="1">
        <v>18.656716417910399</v>
      </c>
      <c r="AE191" s="1">
        <v>19.230769230769202</v>
      </c>
      <c r="AF191" s="1">
        <v>17.543859649122801</v>
      </c>
      <c r="AG191" s="1">
        <v>20</v>
      </c>
      <c r="AH191" s="1">
        <v>30.2083333333333</v>
      </c>
      <c r="AI191" s="1">
        <v>28.431372549019599</v>
      </c>
      <c r="AJ191" s="1">
        <v>0</v>
      </c>
      <c r="AK191" s="1">
        <v>10.112359550561701</v>
      </c>
      <c r="AL191" s="1">
        <v>8.7349397590361395</v>
      </c>
      <c r="AM191" s="1">
        <v>51.369863013698598</v>
      </c>
      <c r="AN191" s="1">
        <v>48.484848484848399</v>
      </c>
      <c r="AO191" s="1">
        <v>46.268656716417901</v>
      </c>
      <c r="AP191" s="1">
        <v>46.09375</v>
      </c>
      <c r="AQ191" s="1">
        <v>44.53125</v>
      </c>
      <c r="AR191" s="1">
        <v>44.615384615384599</v>
      </c>
      <c r="AS191" s="1">
        <v>49.253731343283498</v>
      </c>
      <c r="AT191" s="1">
        <v>53.076923076923102</v>
      </c>
      <c r="AU191" s="1">
        <v>57.894736842105203</v>
      </c>
      <c r="AV191" s="1">
        <v>63</v>
      </c>
      <c r="AW191" s="1">
        <v>63.5416666666666</v>
      </c>
      <c r="AX191" s="1">
        <v>55.8823529411764</v>
      </c>
      <c r="AY191" s="1">
        <v>0</v>
      </c>
      <c r="AZ191" s="1">
        <v>91.292134831460601</v>
      </c>
      <c r="BA191" s="1">
        <v>93.072289156626496</v>
      </c>
      <c r="BB191" s="1">
        <v>77.054794520547901</v>
      </c>
      <c r="BC191" s="1">
        <v>33.838383838383798</v>
      </c>
      <c r="BD191" s="1">
        <v>30.597014925373099</v>
      </c>
      <c r="BE191" s="1">
        <v>30.46875</v>
      </c>
      <c r="BF191" s="1">
        <v>52.34375</v>
      </c>
      <c r="BG191" s="1">
        <v>57.692307692307601</v>
      </c>
      <c r="BH191" s="1">
        <v>54.477611940298502</v>
      </c>
      <c r="BI191" s="1">
        <v>50</v>
      </c>
      <c r="BJ191" s="1">
        <v>64.035087719298204</v>
      </c>
      <c r="BK191" s="1">
        <v>77</v>
      </c>
      <c r="BL191" s="1">
        <v>55.2083333333333</v>
      </c>
      <c r="BM191" s="1">
        <v>30.3921568627451</v>
      </c>
      <c r="BN191" s="1">
        <v>0</v>
      </c>
      <c r="BO191" s="1">
        <v>21.910112359550499</v>
      </c>
      <c r="BP191" s="1">
        <v>26.204819277108399</v>
      </c>
      <c r="BQ191" s="1">
        <v>26.369863013698598</v>
      </c>
      <c r="BR191" s="1">
        <v>23.737373737373701</v>
      </c>
      <c r="BS191" s="1">
        <v>20.8955223880597</v>
      </c>
      <c r="BT191" s="1">
        <v>23.4375</v>
      </c>
      <c r="BU191" s="1">
        <v>26.5625</v>
      </c>
      <c r="BV191" s="1">
        <v>30</v>
      </c>
      <c r="BW191" s="1">
        <v>35.074626865671597</v>
      </c>
      <c r="BX191" s="1">
        <v>36.923076923076898</v>
      </c>
      <c r="BY191" s="1">
        <v>37.719298245613999</v>
      </c>
      <c r="BZ191" s="1">
        <v>37</v>
      </c>
      <c r="CA191" s="1">
        <v>43.75</v>
      </c>
      <c r="CB191" s="1">
        <v>43.137254901960702</v>
      </c>
      <c r="CC191" s="1">
        <v>0</v>
      </c>
      <c r="CD191" s="1">
        <v>34.550561797752799</v>
      </c>
      <c r="CE191" s="1">
        <v>33.734939759036102</v>
      </c>
      <c r="CF191" s="1">
        <v>33.219178082191704</v>
      </c>
      <c r="CG191" s="1">
        <v>34.848484848484802</v>
      </c>
      <c r="CH191" s="1">
        <v>24.626865671641699</v>
      </c>
      <c r="CI191" s="1">
        <v>26.5625</v>
      </c>
      <c r="CJ191" s="1">
        <v>29.6875</v>
      </c>
      <c r="CK191" s="1">
        <v>19.230769230769202</v>
      </c>
      <c r="CL191" s="1">
        <v>19.402985074626798</v>
      </c>
      <c r="CM191" s="1">
        <v>20</v>
      </c>
      <c r="CN191" s="1">
        <v>16.6666666666666</v>
      </c>
      <c r="CO191" s="1">
        <v>10</v>
      </c>
      <c r="CP191" s="1">
        <v>45.8333333333333</v>
      </c>
      <c r="CQ191" s="1">
        <v>59.803921568627402</v>
      </c>
      <c r="CR191" s="1">
        <v>0</v>
      </c>
      <c r="CS191" s="1">
        <v>19.101123595505602</v>
      </c>
      <c r="CT191" s="1">
        <v>22.891566265060199</v>
      </c>
      <c r="CU191" s="1">
        <v>25</v>
      </c>
      <c r="CV191" s="1">
        <v>21.717171717171698</v>
      </c>
      <c r="CW191" s="1">
        <v>20.149253731343201</v>
      </c>
      <c r="CX191" s="1">
        <v>21.09375</v>
      </c>
      <c r="CY191" s="1">
        <v>21.875</v>
      </c>
      <c r="CZ191" s="1">
        <v>24.615384615384599</v>
      </c>
      <c r="DA191" s="1">
        <v>22.388059701492502</v>
      </c>
      <c r="DB191" s="1">
        <v>23.846153846153801</v>
      </c>
      <c r="DC191" s="1">
        <v>22.807017543859601</v>
      </c>
      <c r="DD191" s="1">
        <v>37</v>
      </c>
      <c r="DE191" s="1">
        <v>25</v>
      </c>
      <c r="DF191" s="1">
        <v>29.411764705882302</v>
      </c>
      <c r="DG191" s="1">
        <v>0</v>
      </c>
      <c r="DH191" s="1">
        <v>98.986735445836402</v>
      </c>
      <c r="DI191" s="1">
        <v>99.688986461763605</v>
      </c>
      <c r="DJ191" s="1">
        <v>99.776695087291898</v>
      </c>
      <c r="DK191" s="1">
        <v>94.579383886255897</v>
      </c>
      <c r="DL191" s="1">
        <v>88.961038961038895</v>
      </c>
      <c r="DM191" s="1">
        <v>89.918946301925004</v>
      </c>
      <c r="DN191" s="1">
        <v>89.773895169578594</v>
      </c>
      <c r="DO191" s="1">
        <v>89.395491803278603</v>
      </c>
      <c r="DP191" s="1">
        <v>46.811740890688199</v>
      </c>
      <c r="DQ191" s="1">
        <v>70.603537981269497</v>
      </c>
      <c r="DR191" s="1">
        <v>11.1957796014068</v>
      </c>
      <c r="DS191" s="1">
        <v>11.5156017830609</v>
      </c>
      <c r="DT191" s="1">
        <v>9.3181818181818095</v>
      </c>
      <c r="DU191" s="1">
        <v>18.2852807283763</v>
      </c>
      <c r="DV191" s="1">
        <v>0</v>
      </c>
      <c r="DW191" s="1">
        <v>45.228445099484098</v>
      </c>
      <c r="DX191" s="1">
        <v>45.609220636662997</v>
      </c>
      <c r="DY191" s="1">
        <v>36.155095412099101</v>
      </c>
      <c r="DZ191" s="1">
        <v>14.3661137440758</v>
      </c>
      <c r="EA191" s="1">
        <v>10.139860139860099</v>
      </c>
      <c r="EB191" s="1">
        <v>53.546099290780099</v>
      </c>
      <c r="EC191" s="1">
        <v>30.575539568345299</v>
      </c>
      <c r="ED191" s="1">
        <v>55.584016393442603</v>
      </c>
      <c r="EE191" s="1">
        <v>32.034412955465498</v>
      </c>
      <c r="EF191" s="1">
        <v>64.360041623309002</v>
      </c>
      <c r="EG191" s="1">
        <v>71.1019929660023</v>
      </c>
      <c r="EH191" s="1">
        <v>27.414561664190099</v>
      </c>
      <c r="EI191" s="1">
        <v>44.772727272727202</v>
      </c>
      <c r="EJ191" s="1">
        <v>44.840667678300399</v>
      </c>
      <c r="EK191" s="1">
        <v>0</v>
      </c>
      <c r="EL191" s="1">
        <v>35.519528371407503</v>
      </c>
      <c r="EM191" s="1">
        <v>36.2056348335162</v>
      </c>
      <c r="EN191" s="1">
        <v>35.749086479902502</v>
      </c>
      <c r="EO191" s="1">
        <v>30.924170616113699</v>
      </c>
      <c r="EP191" s="1">
        <v>22.0779220779221</v>
      </c>
      <c r="EQ191" s="1">
        <v>21.681864235055698</v>
      </c>
      <c r="ER191" s="1">
        <v>21.891058581706101</v>
      </c>
      <c r="ES191" s="1">
        <v>25.819672131147499</v>
      </c>
      <c r="ET191" s="1">
        <v>33.350202429149803</v>
      </c>
      <c r="EU191" s="1">
        <v>28.876170655567101</v>
      </c>
      <c r="EV191" s="1">
        <v>9.3200468933177003</v>
      </c>
      <c r="EW191" s="1">
        <v>18.4992570579494</v>
      </c>
      <c r="EX191" s="1">
        <v>38.939393939393902</v>
      </c>
      <c r="EY191" s="1">
        <v>40.819423368740502</v>
      </c>
      <c r="EZ191" s="1">
        <v>0</v>
      </c>
    </row>
    <row r="192" spans="1:156" ht="15">
      <c r="A192" s="11" t="s">
        <v>252</v>
      </c>
      <c r="B192" s="1" t="s">
        <v>725</v>
      </c>
      <c r="C192" s="11" t="s">
        <v>528</v>
      </c>
      <c r="D192" s="1">
        <v>47.3989019129206</v>
      </c>
      <c r="E192" s="1">
        <v>76.579375533601606</v>
      </c>
      <c r="F192" s="1">
        <v>0</v>
      </c>
      <c r="G192" s="1">
        <v>88.5416666666666</v>
      </c>
      <c r="H192" s="1">
        <v>78.8888888888888</v>
      </c>
      <c r="I192" s="1">
        <v>70.930232558139494</v>
      </c>
      <c r="J192" s="1">
        <v>75.581395348837205</v>
      </c>
      <c r="K192" s="1">
        <v>76.829268292682897</v>
      </c>
      <c r="L192" s="1">
        <v>71.951219512195095</v>
      </c>
      <c r="M192" s="1">
        <v>69.512195121951194</v>
      </c>
      <c r="N192" s="1">
        <v>65.384615384615302</v>
      </c>
      <c r="O192" s="1">
        <v>40.2777777777777</v>
      </c>
      <c r="P192" s="1">
        <v>30.357142857142801</v>
      </c>
      <c r="Q192" s="1">
        <v>62.5</v>
      </c>
      <c r="R192" s="1">
        <v>59.523809523809497</v>
      </c>
      <c r="S192" s="1">
        <v>33.3333333333333</v>
      </c>
      <c r="T192" s="1">
        <v>38.095238095238102</v>
      </c>
      <c r="U192" s="1">
        <v>33.3333333333333</v>
      </c>
      <c r="V192" s="1">
        <v>73.9583333333333</v>
      </c>
      <c r="W192" s="1">
        <v>76.6666666666666</v>
      </c>
      <c r="X192" s="1">
        <v>77.906976744186096</v>
      </c>
      <c r="Y192" s="1">
        <v>70.930232558139494</v>
      </c>
      <c r="Z192" s="1">
        <v>64.634146341463406</v>
      </c>
      <c r="AA192" s="1">
        <v>79.268292682926798</v>
      </c>
      <c r="AB192" s="1">
        <v>76.829268292682897</v>
      </c>
      <c r="AC192" s="1">
        <v>73.076923076923094</v>
      </c>
      <c r="AD192" s="1">
        <v>68.0555555555555</v>
      </c>
      <c r="AE192" s="1">
        <v>58.928571428571402</v>
      </c>
      <c r="AF192" s="1">
        <v>44.642857142857103</v>
      </c>
      <c r="AG192" s="1">
        <v>33.3333333333333</v>
      </c>
      <c r="AH192" s="1">
        <v>16.6666666666666</v>
      </c>
      <c r="AI192" s="1">
        <v>54.761904761904702</v>
      </c>
      <c r="AJ192" s="1">
        <v>53.3333333333333</v>
      </c>
      <c r="AK192" s="1">
        <v>73.9583333333333</v>
      </c>
      <c r="AL192" s="1">
        <v>67.7777777777777</v>
      </c>
      <c r="AM192" s="1">
        <v>68.604651162790702</v>
      </c>
      <c r="AN192" s="1">
        <v>69.767441860465098</v>
      </c>
      <c r="AO192" s="1">
        <v>45.121951219512098</v>
      </c>
      <c r="AP192" s="1">
        <v>45.121951219512098</v>
      </c>
      <c r="AQ192" s="1">
        <v>45.121951219512098</v>
      </c>
      <c r="AR192" s="1">
        <v>55.128205128205103</v>
      </c>
      <c r="AS192" s="1">
        <v>31.9444444444444</v>
      </c>
      <c r="AT192" s="1">
        <v>37.5</v>
      </c>
      <c r="AU192" s="1">
        <v>66.071428571428498</v>
      </c>
      <c r="AV192" s="1">
        <v>66.6666666666666</v>
      </c>
      <c r="AW192" s="1">
        <v>78.571428571428498</v>
      </c>
      <c r="AX192" s="1">
        <v>80.952380952380906</v>
      </c>
      <c r="AY192" s="1">
        <v>40</v>
      </c>
      <c r="AZ192" s="1">
        <v>61.4583333333333</v>
      </c>
      <c r="BA192" s="1">
        <v>67.7777777777777</v>
      </c>
      <c r="BB192" s="1">
        <v>66.279069767441797</v>
      </c>
      <c r="BC192" s="1">
        <v>80.232558139534802</v>
      </c>
      <c r="BD192" s="1">
        <v>79.268292682926798</v>
      </c>
      <c r="BE192" s="1">
        <v>86.585365853658502</v>
      </c>
      <c r="BF192" s="1">
        <v>76.829268292682897</v>
      </c>
      <c r="BG192" s="1">
        <v>73.076923076923094</v>
      </c>
      <c r="BH192" s="1">
        <v>90.2777777777777</v>
      </c>
      <c r="BI192" s="1">
        <v>76.785714285714207</v>
      </c>
      <c r="BJ192" s="1">
        <v>91.071428571428498</v>
      </c>
      <c r="BK192" s="1">
        <v>97.619047619047606</v>
      </c>
      <c r="BL192" s="1">
        <v>26.190476190476101</v>
      </c>
      <c r="BM192" s="1">
        <v>83.3333333333333</v>
      </c>
      <c r="BN192" s="1">
        <v>76.6666666666666</v>
      </c>
      <c r="BO192" s="1">
        <v>73.9583333333333</v>
      </c>
      <c r="BP192" s="1">
        <v>80</v>
      </c>
      <c r="BQ192" s="1">
        <v>88.3720930232558</v>
      </c>
      <c r="BR192" s="1">
        <v>90.697674418604606</v>
      </c>
      <c r="BS192" s="1">
        <v>76.829268292682897</v>
      </c>
      <c r="BT192" s="1">
        <v>76.829268292682897</v>
      </c>
      <c r="BU192" s="1">
        <v>80.487804878048706</v>
      </c>
      <c r="BV192" s="1">
        <v>75.641025641025607</v>
      </c>
      <c r="BW192" s="1">
        <v>27.7777777777777</v>
      </c>
      <c r="BX192" s="1">
        <v>25</v>
      </c>
      <c r="BY192" s="1">
        <v>25</v>
      </c>
      <c r="BZ192" s="1">
        <v>21.428571428571399</v>
      </c>
      <c r="CA192" s="1">
        <v>26.190476190476101</v>
      </c>
      <c r="CB192" s="1">
        <v>35.714285714285701</v>
      </c>
      <c r="CC192" s="1">
        <v>36.6666666666666</v>
      </c>
      <c r="CD192" s="1">
        <v>79.1666666666666</v>
      </c>
      <c r="CE192" s="1">
        <v>78.8888888888888</v>
      </c>
      <c r="CF192" s="1">
        <v>76.744186046511601</v>
      </c>
      <c r="CG192" s="1">
        <v>60.465116279069697</v>
      </c>
      <c r="CH192" s="1">
        <v>86.585365853658502</v>
      </c>
      <c r="CI192" s="1">
        <v>76.829268292682897</v>
      </c>
      <c r="CJ192" s="1">
        <v>78.048780487804805</v>
      </c>
      <c r="CK192" s="1">
        <v>65.384615384615302</v>
      </c>
      <c r="CL192" s="1">
        <v>84.7222222222222</v>
      </c>
      <c r="CM192" s="1">
        <v>87.5</v>
      </c>
      <c r="CN192" s="1">
        <v>76.785714285714207</v>
      </c>
      <c r="CO192" s="1">
        <v>88.095238095238102</v>
      </c>
      <c r="CP192" s="1">
        <v>76.190476190476105</v>
      </c>
      <c r="CQ192" s="1">
        <v>76.190476190476105</v>
      </c>
      <c r="CR192" s="1">
        <v>93.3333333333333</v>
      </c>
      <c r="CS192" s="1">
        <v>70.8333333333333</v>
      </c>
      <c r="CT192" s="1">
        <v>71.1111111111111</v>
      </c>
      <c r="CU192" s="1">
        <v>70.930232558139494</v>
      </c>
      <c r="CV192" s="1">
        <v>69.767441860465098</v>
      </c>
      <c r="CW192" s="1">
        <v>69.512195121951194</v>
      </c>
      <c r="CX192" s="1">
        <v>69.512195121951194</v>
      </c>
      <c r="CY192" s="1">
        <v>69.512195121951194</v>
      </c>
      <c r="CZ192" s="1">
        <v>70.512820512820497</v>
      </c>
      <c r="DA192" s="1">
        <v>55.5555555555555</v>
      </c>
      <c r="DB192" s="1">
        <v>50</v>
      </c>
      <c r="DC192" s="1">
        <v>76.785714285714207</v>
      </c>
      <c r="DD192" s="1">
        <v>38.095238095238102</v>
      </c>
      <c r="DE192" s="1">
        <v>76.190476190476105</v>
      </c>
      <c r="DF192" s="1">
        <v>59.523809523809497</v>
      </c>
      <c r="DG192" s="1">
        <v>83.3333333333333</v>
      </c>
      <c r="DH192" s="1">
        <v>96.481208548268199</v>
      </c>
      <c r="DI192" s="1">
        <v>78.430296377606993</v>
      </c>
      <c r="DJ192" s="1">
        <v>81.790499390986596</v>
      </c>
      <c r="DK192" s="1">
        <v>82.612559241706094</v>
      </c>
      <c r="DL192" s="1">
        <v>49.500499500499501</v>
      </c>
      <c r="DM192" s="1">
        <v>98.429584599797295</v>
      </c>
      <c r="DN192" s="1">
        <v>98.612538540596105</v>
      </c>
      <c r="DO192" s="1">
        <v>98.002049180327802</v>
      </c>
      <c r="DP192" s="1">
        <v>91.042510121457397</v>
      </c>
      <c r="DQ192" s="1">
        <v>67.273673257023901</v>
      </c>
      <c r="DR192" s="1">
        <v>97.596717467760797</v>
      </c>
      <c r="DS192" s="1">
        <v>86.404160475482897</v>
      </c>
      <c r="DT192" s="1">
        <v>97.045454545454504</v>
      </c>
      <c r="DU192" s="1">
        <v>69.271623672230604</v>
      </c>
      <c r="DV192" s="1">
        <v>68.898305084745701</v>
      </c>
      <c r="DW192" s="1">
        <v>94.159911569638894</v>
      </c>
      <c r="DX192" s="1">
        <v>94.603000365898197</v>
      </c>
      <c r="DY192" s="1">
        <v>88.4084449857896</v>
      </c>
      <c r="DZ192" s="1">
        <v>13.359004739336401</v>
      </c>
      <c r="EA192" s="1">
        <v>24.325674325674299</v>
      </c>
      <c r="EB192" s="1">
        <v>33.586626139817596</v>
      </c>
      <c r="EC192" s="1">
        <v>42.086330935251802</v>
      </c>
      <c r="ED192" s="1">
        <v>28.3299180327868</v>
      </c>
      <c r="EE192" s="1">
        <v>49.645748987854198</v>
      </c>
      <c r="EF192" s="1">
        <v>63.943808532778299</v>
      </c>
      <c r="EG192" s="1">
        <v>58.4407971864009</v>
      </c>
      <c r="EH192" s="1">
        <v>32.6151560178306</v>
      </c>
      <c r="EI192" s="1">
        <v>23.409090909090899</v>
      </c>
      <c r="EJ192" s="1">
        <v>29.514415781487099</v>
      </c>
      <c r="EK192" s="1">
        <v>9.5762711864406693</v>
      </c>
      <c r="EL192" s="1">
        <v>87.619749447310198</v>
      </c>
      <c r="EM192" s="1">
        <v>88.144895718990099</v>
      </c>
      <c r="EN192" s="1">
        <v>88.834754364595995</v>
      </c>
      <c r="EO192" s="1">
        <v>81.042654028436004</v>
      </c>
      <c r="EP192" s="1">
        <v>71.678321678321595</v>
      </c>
      <c r="EQ192" s="1">
        <v>71.428571428571402</v>
      </c>
      <c r="ER192" s="1">
        <v>50.770811921891003</v>
      </c>
      <c r="ES192" s="1">
        <v>57.4282786885245</v>
      </c>
      <c r="ET192" s="1">
        <v>62.0445344129554</v>
      </c>
      <c r="EU192" s="1">
        <v>55.1508844953173</v>
      </c>
      <c r="EV192" s="1">
        <v>69.929660023446601</v>
      </c>
      <c r="EW192" s="1">
        <v>65.824665676077203</v>
      </c>
      <c r="EX192" s="1">
        <v>38.939393939393902</v>
      </c>
      <c r="EY192" s="1">
        <v>96.509863429438496</v>
      </c>
      <c r="EZ192" s="1">
        <v>87.966101694915196</v>
      </c>
    </row>
    <row r="193" spans="1:156" ht="15">
      <c r="A193" s="11" t="s">
        <v>253</v>
      </c>
      <c r="B193" s="1" t="s">
        <v>726</v>
      </c>
      <c r="C193" s="11" t="s">
        <v>568</v>
      </c>
      <c r="D193" s="1">
        <v>41.273222928160202</v>
      </c>
      <c r="E193" s="1">
        <v>40.2009517193381</v>
      </c>
      <c r="F193" s="1">
        <v>0</v>
      </c>
      <c r="G193" s="1">
        <v>33.783783783783697</v>
      </c>
      <c r="H193" s="1">
        <v>33.566433566433503</v>
      </c>
      <c r="I193" s="1">
        <v>46.484375</v>
      </c>
      <c r="J193" s="1">
        <v>43.913043478260803</v>
      </c>
      <c r="K193" s="1">
        <v>7.3529411764705799</v>
      </c>
      <c r="L193" s="1">
        <v>8.6734693877550999</v>
      </c>
      <c r="M193" s="1">
        <v>5.7894736842105203</v>
      </c>
      <c r="N193" s="1">
        <v>7.8125</v>
      </c>
      <c r="O193" s="1">
        <v>11.6666666666666</v>
      </c>
      <c r="P193" s="1">
        <v>12.2093023255813</v>
      </c>
      <c r="Q193" s="1">
        <v>9.2592592592592506</v>
      </c>
      <c r="R193" s="1">
        <v>16.935483870967701</v>
      </c>
      <c r="S193" s="1">
        <v>0</v>
      </c>
      <c r="T193" s="1">
        <v>0</v>
      </c>
      <c r="U193" s="1">
        <v>0</v>
      </c>
      <c r="V193" s="1">
        <v>17.567567567567501</v>
      </c>
      <c r="W193" s="1">
        <v>20.279720279720198</v>
      </c>
      <c r="X193" s="1">
        <v>19.921875</v>
      </c>
      <c r="Y193" s="1">
        <v>17.826086956521699</v>
      </c>
      <c r="Z193" s="1">
        <v>17.156862745098</v>
      </c>
      <c r="AA193" s="1">
        <v>15.8163265306122</v>
      </c>
      <c r="AB193" s="1">
        <v>14.736842105263101</v>
      </c>
      <c r="AC193" s="1">
        <v>16.6666666666666</v>
      </c>
      <c r="AD193" s="1">
        <v>17.7777777777777</v>
      </c>
      <c r="AE193" s="1">
        <v>22.0930232558139</v>
      </c>
      <c r="AF193" s="1">
        <v>25.3086419753086</v>
      </c>
      <c r="AG193" s="1">
        <v>31.451612903225801</v>
      </c>
      <c r="AH193" s="1">
        <v>0</v>
      </c>
      <c r="AI193" s="1">
        <v>0</v>
      </c>
      <c r="AJ193" s="1">
        <v>0</v>
      </c>
      <c r="AK193" s="1">
        <v>38.175675675675599</v>
      </c>
      <c r="AL193" s="1">
        <v>37.412587412587399</v>
      </c>
      <c r="AM193" s="1">
        <v>38.28125</v>
      </c>
      <c r="AN193" s="1">
        <v>37.3913043478261</v>
      </c>
      <c r="AO193" s="1">
        <v>36.764705882352899</v>
      </c>
      <c r="AP193" s="1">
        <v>36.224489795918302</v>
      </c>
      <c r="AQ193" s="1">
        <v>34.210526315789402</v>
      </c>
      <c r="AR193" s="1">
        <v>36.4583333333333</v>
      </c>
      <c r="AS193" s="1">
        <v>38.8888888888888</v>
      </c>
      <c r="AT193" s="1">
        <v>40.116279069767401</v>
      </c>
      <c r="AU193" s="1">
        <v>40.123456790123399</v>
      </c>
      <c r="AV193" s="1">
        <v>44.354838709677402</v>
      </c>
      <c r="AW193" s="1">
        <v>0</v>
      </c>
      <c r="AX193" s="1">
        <v>0</v>
      </c>
      <c r="AY193" s="1">
        <v>0</v>
      </c>
      <c r="AZ193" s="1">
        <v>44.9324324324324</v>
      </c>
      <c r="BA193" s="1">
        <v>46.5034965034965</v>
      </c>
      <c r="BB193" s="1">
        <v>18.359375</v>
      </c>
      <c r="BC193" s="1">
        <v>10</v>
      </c>
      <c r="BD193" s="1">
        <v>9.3137254901960702</v>
      </c>
      <c r="BE193" s="1">
        <v>9.6938775510204103</v>
      </c>
      <c r="BF193" s="1">
        <v>2.6315789473684199</v>
      </c>
      <c r="BG193" s="1">
        <v>8.8541666666666607</v>
      </c>
      <c r="BH193" s="1">
        <v>3.88888888888888</v>
      </c>
      <c r="BI193" s="1">
        <v>1.7441860465116199</v>
      </c>
      <c r="BJ193" s="1">
        <v>1.8518518518518501</v>
      </c>
      <c r="BK193" s="1">
        <v>15.322580645161199</v>
      </c>
      <c r="BL193" s="1">
        <v>0</v>
      </c>
      <c r="BM193" s="1">
        <v>0</v>
      </c>
      <c r="BN193" s="1">
        <v>0</v>
      </c>
      <c r="BO193" s="1">
        <v>22.972972972972901</v>
      </c>
      <c r="BP193" s="1">
        <v>27.972027972027899</v>
      </c>
      <c r="BQ193" s="1">
        <v>32.03125</v>
      </c>
      <c r="BR193" s="1">
        <v>31.3043478260869</v>
      </c>
      <c r="BS193" s="1">
        <v>33.3333333333333</v>
      </c>
      <c r="BT193" s="1">
        <v>33.673469387755098</v>
      </c>
      <c r="BU193" s="1">
        <v>33.157894736842103</v>
      </c>
      <c r="BV193" s="1">
        <v>35.9375</v>
      </c>
      <c r="BW193" s="1">
        <v>36.6666666666666</v>
      </c>
      <c r="BX193" s="1">
        <v>38.953488372092998</v>
      </c>
      <c r="BY193" s="1">
        <v>38.271604938271601</v>
      </c>
      <c r="BZ193" s="1">
        <v>35.4838709677419</v>
      </c>
      <c r="CA193" s="1">
        <v>0</v>
      </c>
      <c r="CB193" s="1">
        <v>0</v>
      </c>
      <c r="CC193" s="1">
        <v>0</v>
      </c>
      <c r="CD193" s="1">
        <v>66.891891891891902</v>
      </c>
      <c r="CE193" s="1">
        <v>66.783216783216702</v>
      </c>
      <c r="CF193" s="1">
        <v>36.71875</v>
      </c>
      <c r="CG193" s="1">
        <v>30.434782608695599</v>
      </c>
      <c r="CH193" s="1">
        <v>41.6666666666666</v>
      </c>
      <c r="CI193" s="1">
        <v>29.5918367346938</v>
      </c>
      <c r="CJ193" s="1">
        <v>26.842105263157801</v>
      </c>
      <c r="CK193" s="1">
        <v>34.8958333333333</v>
      </c>
      <c r="CL193" s="1">
        <v>54.4444444444444</v>
      </c>
      <c r="CM193" s="1">
        <v>55.8139534883721</v>
      </c>
      <c r="CN193" s="1">
        <v>54.938271604938201</v>
      </c>
      <c r="CO193" s="1">
        <v>66.129032258064498</v>
      </c>
      <c r="CP193" s="1">
        <v>0</v>
      </c>
      <c r="CQ193" s="1">
        <v>0</v>
      </c>
      <c r="CR193" s="1">
        <v>0</v>
      </c>
      <c r="CS193" s="1">
        <v>36.148648648648603</v>
      </c>
      <c r="CT193" s="1">
        <v>37.762237762237703</v>
      </c>
      <c r="CU193" s="1">
        <v>40.234375</v>
      </c>
      <c r="CV193" s="1">
        <v>34.782608695652101</v>
      </c>
      <c r="CW193" s="1">
        <v>38.235294117647101</v>
      </c>
      <c r="CX193" s="1">
        <v>8.6734693877550999</v>
      </c>
      <c r="CY193" s="1">
        <v>7.8947368421052602</v>
      </c>
      <c r="CZ193" s="1">
        <v>8.3333333333333304</v>
      </c>
      <c r="DA193" s="1">
        <v>9.4444444444444393</v>
      </c>
      <c r="DB193" s="1">
        <v>9.8837209302325508</v>
      </c>
      <c r="DC193" s="1">
        <v>11.7283950617283</v>
      </c>
      <c r="DD193" s="1">
        <v>18.5483870967741</v>
      </c>
      <c r="DE193" s="1">
        <v>0</v>
      </c>
      <c r="DF193" s="1">
        <v>0</v>
      </c>
      <c r="DG193" s="1">
        <v>0</v>
      </c>
      <c r="DH193" s="1">
        <v>53.739867354458298</v>
      </c>
      <c r="DI193" s="1">
        <v>44.218807171606201</v>
      </c>
      <c r="DJ193" s="1">
        <v>45.371498172959797</v>
      </c>
      <c r="DK193" s="1">
        <v>68.216824644549703</v>
      </c>
      <c r="DL193" s="1">
        <v>13.536463536463501</v>
      </c>
      <c r="DM193" s="1">
        <v>13.829787234042501</v>
      </c>
      <c r="DN193" s="1">
        <v>15.5704008221993</v>
      </c>
      <c r="DO193" s="1">
        <v>22.489754098360599</v>
      </c>
      <c r="DP193" s="1">
        <v>15.7388663967611</v>
      </c>
      <c r="DQ193" s="1">
        <v>15.7648283038501</v>
      </c>
      <c r="DR193" s="1">
        <v>36.987104337631799</v>
      </c>
      <c r="DS193" s="1">
        <v>17.607726597325399</v>
      </c>
      <c r="DT193" s="1">
        <v>0</v>
      </c>
      <c r="DU193" s="1">
        <v>0</v>
      </c>
      <c r="DV193" s="1">
        <v>0</v>
      </c>
      <c r="DW193" s="1">
        <v>45.338983050847403</v>
      </c>
      <c r="DX193" s="1">
        <v>44.438346139773103</v>
      </c>
      <c r="DY193" s="1">
        <v>37.779131140885099</v>
      </c>
      <c r="DZ193" s="1">
        <v>20.468009478672901</v>
      </c>
      <c r="EA193" s="1">
        <v>9.0409590409590397</v>
      </c>
      <c r="EB193" s="1">
        <v>15.754812563323201</v>
      </c>
      <c r="EC193" s="1">
        <v>22.456320657759498</v>
      </c>
      <c r="ED193" s="1">
        <v>27.9200819672131</v>
      </c>
      <c r="EE193" s="1">
        <v>5.3137651821862297</v>
      </c>
      <c r="EF193" s="1">
        <v>10.249739854318401</v>
      </c>
      <c r="EG193" s="1">
        <v>14.595545134818201</v>
      </c>
      <c r="EH193" s="1">
        <v>20.579494799405602</v>
      </c>
      <c r="EI193" s="1">
        <v>0</v>
      </c>
      <c r="EJ193" s="1">
        <v>0</v>
      </c>
      <c r="EK193" s="1">
        <v>0</v>
      </c>
      <c r="EL193" s="1">
        <v>35.519528371407503</v>
      </c>
      <c r="EM193" s="1">
        <v>36.2056348335162</v>
      </c>
      <c r="EN193" s="1">
        <v>35.749086479902502</v>
      </c>
      <c r="EO193" s="1">
        <v>30.924170616113699</v>
      </c>
      <c r="EP193" s="1">
        <v>22.0779220779221</v>
      </c>
      <c r="EQ193" s="1">
        <v>21.681864235055698</v>
      </c>
      <c r="ER193" s="1">
        <v>21.891058581706101</v>
      </c>
      <c r="ES193" s="1">
        <v>2.4590163934426199</v>
      </c>
      <c r="ET193" s="1">
        <v>33.350202429149803</v>
      </c>
      <c r="EU193" s="1">
        <v>28.876170655567101</v>
      </c>
      <c r="EV193" s="1">
        <v>38.628370457209797</v>
      </c>
      <c r="EW193" s="1">
        <v>47.696879643387803</v>
      </c>
      <c r="EX193" s="1">
        <v>0</v>
      </c>
      <c r="EY193" s="1">
        <v>0</v>
      </c>
      <c r="EZ193" s="1">
        <v>0</v>
      </c>
    </row>
    <row r="194" spans="1:156" ht="15">
      <c r="A194" s="11" t="s">
        <v>254</v>
      </c>
      <c r="B194" s="1" t="s">
        <v>727</v>
      </c>
      <c r="C194" s="11" t="s">
        <v>528</v>
      </c>
      <c r="D194" s="1">
        <v>46.842961029062899</v>
      </c>
      <c r="E194" s="1">
        <v>44.469006935924703</v>
      </c>
      <c r="F194" s="1">
        <v>0</v>
      </c>
      <c r="G194" s="1">
        <v>88.356164383561605</v>
      </c>
      <c r="H194" s="1">
        <v>87.5</v>
      </c>
      <c r="I194" s="1">
        <v>74.590163934426201</v>
      </c>
      <c r="J194" s="1">
        <v>65.686274509803894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89.726027397260196</v>
      </c>
      <c r="W194" s="1">
        <v>86.029411764705799</v>
      </c>
      <c r="X194" s="1">
        <v>84.426229508196698</v>
      </c>
      <c r="Y194" s="1">
        <v>75.490196078431296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88.356164383561605</v>
      </c>
      <c r="AL194" s="1">
        <v>87.5</v>
      </c>
      <c r="AM194" s="1">
        <v>63.114754098360599</v>
      </c>
      <c r="AN194" s="1">
        <v>59.803921568627402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91.095890410958901</v>
      </c>
      <c r="BA194" s="1">
        <v>61.029411764705799</v>
      </c>
      <c r="BB194" s="1">
        <v>76.229508196721298</v>
      </c>
      <c r="BC194" s="1">
        <v>81.372549019607803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83.561643835616394</v>
      </c>
      <c r="BP194" s="1">
        <v>83.088235294117595</v>
      </c>
      <c r="BQ194" s="1">
        <v>87.704918032786793</v>
      </c>
      <c r="BR194" s="1">
        <v>90.196078431372499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0</v>
      </c>
      <c r="CA194" s="1">
        <v>0</v>
      </c>
      <c r="CB194" s="1">
        <v>0</v>
      </c>
      <c r="CC194" s="1">
        <v>0</v>
      </c>
      <c r="CD194" s="1">
        <v>91.095890410958901</v>
      </c>
      <c r="CE194" s="1">
        <v>86.029411764705799</v>
      </c>
      <c r="CF194" s="1">
        <v>90.983606557377001</v>
      </c>
      <c r="CG194" s="1">
        <v>91.176470588235205</v>
      </c>
      <c r="CH194" s="1">
        <v>0</v>
      </c>
      <c r="CI194" s="1">
        <v>0</v>
      </c>
      <c r="CJ194" s="1">
        <v>0</v>
      </c>
      <c r="CK194" s="1">
        <v>0</v>
      </c>
      <c r="CL194" s="1">
        <v>0</v>
      </c>
      <c r="CM194" s="1">
        <v>0</v>
      </c>
      <c r="CN194" s="1">
        <v>0</v>
      </c>
      <c r="CO194" s="1">
        <v>0</v>
      </c>
      <c r="CP194" s="1">
        <v>0</v>
      </c>
      <c r="CQ194" s="1">
        <v>0</v>
      </c>
      <c r="CR194" s="1">
        <v>0</v>
      </c>
      <c r="CS194" s="1">
        <v>19.178082191780799</v>
      </c>
      <c r="CT194" s="1">
        <v>20.588235294117599</v>
      </c>
      <c r="CU194" s="1">
        <v>21.311475409836099</v>
      </c>
      <c r="CV194" s="1">
        <v>23.529411764705799</v>
      </c>
      <c r="CW194" s="1">
        <v>0</v>
      </c>
      <c r="CX194" s="1">
        <v>0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  <c r="DF194" s="1">
        <v>0</v>
      </c>
      <c r="DG194" s="1">
        <v>0</v>
      </c>
      <c r="DH194" s="1">
        <v>64.572586588061895</v>
      </c>
      <c r="DI194" s="1">
        <v>89.590193926088503</v>
      </c>
      <c r="DJ194" s="1">
        <v>93.564758424685294</v>
      </c>
      <c r="DK194" s="1">
        <v>99.614928909952596</v>
      </c>
      <c r="DL194" s="1">
        <v>0</v>
      </c>
      <c r="DM194" s="1">
        <v>0</v>
      </c>
      <c r="DN194" s="1">
        <v>0</v>
      </c>
      <c r="DO194" s="1">
        <v>0</v>
      </c>
      <c r="DP194" s="1">
        <v>0</v>
      </c>
      <c r="DQ194" s="1">
        <v>0</v>
      </c>
      <c r="DR194" s="1">
        <v>0</v>
      </c>
      <c r="DS194" s="1">
        <v>0</v>
      </c>
      <c r="DT194" s="1">
        <v>0</v>
      </c>
      <c r="DU194" s="1">
        <v>0</v>
      </c>
      <c r="DV194" s="1">
        <v>0</v>
      </c>
      <c r="DW194" s="1">
        <v>58.640383198231298</v>
      </c>
      <c r="DX194" s="1">
        <v>61.7453347969264</v>
      </c>
      <c r="DY194" s="1">
        <v>66.483962647178203</v>
      </c>
      <c r="DZ194" s="1">
        <v>69.697867298578203</v>
      </c>
      <c r="EA194" s="1">
        <v>0</v>
      </c>
      <c r="EB194" s="1">
        <v>0</v>
      </c>
      <c r="EC194" s="1">
        <v>0</v>
      </c>
      <c r="ED194" s="1">
        <v>0</v>
      </c>
      <c r="EE194" s="1">
        <v>0</v>
      </c>
      <c r="EF194" s="1">
        <v>0</v>
      </c>
      <c r="EG194" s="1">
        <v>0</v>
      </c>
      <c r="EH194" s="1">
        <v>0</v>
      </c>
      <c r="EI194" s="1">
        <v>0</v>
      </c>
      <c r="EJ194" s="1">
        <v>0</v>
      </c>
      <c r="EK194" s="1">
        <v>0</v>
      </c>
      <c r="EL194" s="1">
        <v>97.807663964627807</v>
      </c>
      <c r="EM194" s="1">
        <v>98.079034028540093</v>
      </c>
      <c r="EN194" s="1">
        <v>94.904587900933805</v>
      </c>
      <c r="EO194" s="1">
        <v>97.600710900473899</v>
      </c>
      <c r="EP194" s="1">
        <v>0</v>
      </c>
      <c r="EQ194" s="1">
        <v>0</v>
      </c>
      <c r="ER194" s="1">
        <v>0</v>
      </c>
      <c r="ES194" s="1">
        <v>0</v>
      </c>
      <c r="ET194" s="1">
        <v>0</v>
      </c>
      <c r="EU194" s="1">
        <v>0</v>
      </c>
      <c r="EV194" s="1">
        <v>0</v>
      </c>
      <c r="EW194" s="1">
        <v>0</v>
      </c>
      <c r="EX194" s="1">
        <v>0</v>
      </c>
      <c r="EY194" s="1">
        <v>0</v>
      </c>
      <c r="EZ194" s="1">
        <v>0</v>
      </c>
    </row>
    <row r="195" spans="1:156" ht="15">
      <c r="A195" s="11" t="s">
        <v>255</v>
      </c>
      <c r="B195" s="1" t="s">
        <v>728</v>
      </c>
      <c r="C195" s="11" t="s">
        <v>528</v>
      </c>
      <c r="D195" s="1">
        <v>86.199055380018294</v>
      </c>
      <c r="E195" s="1">
        <v>44.900641801726103</v>
      </c>
      <c r="F195" s="1">
        <v>0</v>
      </c>
      <c r="G195" s="1">
        <v>84.246575342465704</v>
      </c>
      <c r="H195" s="1">
        <v>83.088235294117595</v>
      </c>
      <c r="I195" s="1">
        <v>84.426229508196698</v>
      </c>
      <c r="J195" s="1">
        <v>83.3333333333333</v>
      </c>
      <c r="K195" s="1">
        <v>76.136363636363598</v>
      </c>
      <c r="L195" s="1">
        <v>83.3333333333333</v>
      </c>
      <c r="M195" s="1">
        <v>87.5</v>
      </c>
      <c r="N195" s="1">
        <v>80.681818181818102</v>
      </c>
      <c r="O195" s="1">
        <v>82.142857142857096</v>
      </c>
      <c r="P195" s="1">
        <v>80.357142857142804</v>
      </c>
      <c r="Q195" s="1">
        <v>86</v>
      </c>
      <c r="R195" s="1">
        <v>97.368421052631504</v>
      </c>
      <c r="S195" s="1">
        <v>97.368421052631504</v>
      </c>
      <c r="T195" s="1">
        <v>97.5</v>
      </c>
      <c r="U195" s="1">
        <v>78.125</v>
      </c>
      <c r="V195" s="1">
        <v>97.945205479452</v>
      </c>
      <c r="W195" s="1">
        <v>96.323529411764696</v>
      </c>
      <c r="X195" s="1">
        <v>97.540983606557305</v>
      </c>
      <c r="Y195" s="1">
        <v>95.0980392156862</v>
      </c>
      <c r="Z195" s="1">
        <v>89.772727272727195</v>
      </c>
      <c r="AA195" s="1">
        <v>98.8888888888888</v>
      </c>
      <c r="AB195" s="1">
        <v>98.863636363636303</v>
      </c>
      <c r="AC195" s="1">
        <v>98.863636363636303</v>
      </c>
      <c r="AD195" s="1">
        <v>77.380952380952294</v>
      </c>
      <c r="AE195" s="1">
        <v>98.214285714285694</v>
      </c>
      <c r="AF195" s="1">
        <v>98</v>
      </c>
      <c r="AG195" s="1">
        <v>97.368421052631504</v>
      </c>
      <c r="AH195" s="1">
        <v>97.368421052631504</v>
      </c>
      <c r="AI195" s="1">
        <v>97.5</v>
      </c>
      <c r="AJ195" s="1">
        <v>65.625</v>
      </c>
      <c r="AK195" s="1">
        <v>90.410958904109506</v>
      </c>
      <c r="AL195" s="1">
        <v>90.441176470588204</v>
      </c>
      <c r="AM195" s="1">
        <v>35.245901639344197</v>
      </c>
      <c r="AN195" s="1">
        <v>31.372549019607799</v>
      </c>
      <c r="AO195" s="1">
        <v>59.090909090909101</v>
      </c>
      <c r="AP195" s="1">
        <v>62.2222222222222</v>
      </c>
      <c r="AQ195" s="1">
        <v>57.954545454545404</v>
      </c>
      <c r="AR195" s="1">
        <v>61.363636363636303</v>
      </c>
      <c r="AS195" s="1">
        <v>60.714285714285701</v>
      </c>
      <c r="AT195" s="1">
        <v>62.5</v>
      </c>
      <c r="AU195" s="1">
        <v>68</v>
      </c>
      <c r="AV195" s="1">
        <v>92.105263157894697</v>
      </c>
      <c r="AW195" s="1">
        <v>76.315789473684205</v>
      </c>
      <c r="AX195" s="1">
        <v>82.5</v>
      </c>
      <c r="AY195" s="1">
        <v>37.5</v>
      </c>
      <c r="AZ195" s="1">
        <v>97.945205479452</v>
      </c>
      <c r="BA195" s="1">
        <v>97.794117647058798</v>
      </c>
      <c r="BB195" s="1">
        <v>94.262295081967196</v>
      </c>
      <c r="BC195" s="1">
        <v>77.450980392156794</v>
      </c>
      <c r="BD195" s="1">
        <v>87.5</v>
      </c>
      <c r="BE195" s="1">
        <v>92.2222222222222</v>
      </c>
      <c r="BF195" s="1">
        <v>94.318181818181799</v>
      </c>
      <c r="BG195" s="1">
        <v>98.863636363636303</v>
      </c>
      <c r="BH195" s="1">
        <v>89.285714285714207</v>
      </c>
      <c r="BI195" s="1">
        <v>91.071428571428498</v>
      </c>
      <c r="BJ195" s="1">
        <v>98</v>
      </c>
      <c r="BK195" s="1">
        <v>97.368421052631504</v>
      </c>
      <c r="BL195" s="1">
        <v>97.368421052631504</v>
      </c>
      <c r="BM195" s="1">
        <v>92.5</v>
      </c>
      <c r="BN195" s="1">
        <v>96.875</v>
      </c>
      <c r="BO195" s="1">
        <v>95.890410958904098</v>
      </c>
      <c r="BP195" s="1">
        <v>96.323529411764696</v>
      </c>
      <c r="BQ195" s="1">
        <v>87.704918032786793</v>
      </c>
      <c r="BR195" s="1">
        <v>90.196078431372499</v>
      </c>
      <c r="BS195" s="1">
        <v>93.181818181818102</v>
      </c>
      <c r="BT195" s="1">
        <v>90</v>
      </c>
      <c r="BU195" s="1">
        <v>88.636363636363598</v>
      </c>
      <c r="BV195" s="1">
        <v>80.681818181818102</v>
      </c>
      <c r="BW195" s="1">
        <v>84.523809523809504</v>
      </c>
      <c r="BX195" s="1">
        <v>80.357142857142804</v>
      </c>
      <c r="BY195" s="1">
        <v>98</v>
      </c>
      <c r="BZ195" s="1">
        <v>97.368421052631504</v>
      </c>
      <c r="CA195" s="1">
        <v>97.368421052631504</v>
      </c>
      <c r="CB195" s="1">
        <v>97.5</v>
      </c>
      <c r="CC195" s="1">
        <v>96.875</v>
      </c>
      <c r="CD195" s="1">
        <v>88.356164383561605</v>
      </c>
      <c r="CE195" s="1">
        <v>75.735294117647001</v>
      </c>
      <c r="CF195" s="1">
        <v>72.950819672131104</v>
      </c>
      <c r="CG195" s="1">
        <v>89.215686274509807</v>
      </c>
      <c r="CH195" s="1">
        <v>96.590909090909093</v>
      </c>
      <c r="CI195" s="1">
        <v>98.8888888888888</v>
      </c>
      <c r="CJ195" s="1">
        <v>98.863636363636303</v>
      </c>
      <c r="CK195" s="1">
        <v>92.045454545454504</v>
      </c>
      <c r="CL195" s="1">
        <v>89.285714285714207</v>
      </c>
      <c r="CM195" s="1">
        <v>83.928571428571402</v>
      </c>
      <c r="CN195" s="1">
        <v>90</v>
      </c>
      <c r="CO195" s="1">
        <v>92.105263157894697</v>
      </c>
      <c r="CP195" s="1">
        <v>97.368421052631504</v>
      </c>
      <c r="CQ195" s="1">
        <v>97.5</v>
      </c>
      <c r="CR195" s="1">
        <v>96.875</v>
      </c>
      <c r="CS195" s="1">
        <v>50</v>
      </c>
      <c r="CT195" s="1">
        <v>50</v>
      </c>
      <c r="CU195" s="1">
        <v>47.540983606557297</v>
      </c>
      <c r="CV195" s="1">
        <v>45.0980392156862</v>
      </c>
      <c r="CW195" s="1">
        <v>62.5</v>
      </c>
      <c r="CX195" s="1">
        <v>62.2222222222222</v>
      </c>
      <c r="CY195" s="1">
        <v>63.636363636363598</v>
      </c>
      <c r="CZ195" s="1">
        <v>64.772727272727195</v>
      </c>
      <c r="DA195" s="1">
        <v>69.047619047618994</v>
      </c>
      <c r="DB195" s="1">
        <v>64.285714285714207</v>
      </c>
      <c r="DC195" s="1">
        <v>94</v>
      </c>
      <c r="DD195" s="1">
        <v>92.105263157894697</v>
      </c>
      <c r="DE195" s="1">
        <v>97.368421052631504</v>
      </c>
      <c r="DF195" s="1">
        <v>87.5</v>
      </c>
      <c r="DG195" s="1">
        <v>62.5</v>
      </c>
      <c r="DH195" s="1">
        <v>91.838614591009502</v>
      </c>
      <c r="DI195" s="1">
        <v>55.415294548115597</v>
      </c>
      <c r="DJ195" s="1">
        <v>84.916768168899694</v>
      </c>
      <c r="DK195" s="1">
        <v>85.219194312796205</v>
      </c>
      <c r="DL195" s="1">
        <v>77.872127872127805</v>
      </c>
      <c r="DM195" s="1">
        <v>77.558257345491299</v>
      </c>
      <c r="DN195" s="1">
        <v>80.421377183967095</v>
      </c>
      <c r="DO195" s="1">
        <v>83.350409836065495</v>
      </c>
      <c r="DP195" s="1">
        <v>96.406882591093094</v>
      </c>
      <c r="DQ195" s="1">
        <v>89.334027055150798</v>
      </c>
      <c r="DR195" s="1">
        <v>88.921453692848701</v>
      </c>
      <c r="DS195" s="1">
        <v>78.528974739970195</v>
      </c>
      <c r="DT195" s="1">
        <v>85.227272727272705</v>
      </c>
      <c r="DU195" s="1">
        <v>73.065250379362595</v>
      </c>
      <c r="DV195" s="1">
        <v>82.627118644067806</v>
      </c>
      <c r="DW195" s="1">
        <v>42.354458364038301</v>
      </c>
      <c r="DX195" s="1">
        <v>43.413830954994502</v>
      </c>
      <c r="DY195" s="1">
        <v>40.377588306942698</v>
      </c>
      <c r="DZ195" s="1">
        <v>38.8329383886255</v>
      </c>
      <c r="EA195" s="1">
        <v>59.690309690309697</v>
      </c>
      <c r="EB195" s="1">
        <v>59.625126646403203</v>
      </c>
      <c r="EC195" s="1">
        <v>71.479958890030801</v>
      </c>
      <c r="ED195" s="1">
        <v>67.161885245901601</v>
      </c>
      <c r="EE195" s="1">
        <v>69.989878542510098</v>
      </c>
      <c r="EF195" s="1">
        <v>35.744016649323598</v>
      </c>
      <c r="EG195" s="1">
        <v>30.422039859320002</v>
      </c>
      <c r="EH195" s="1">
        <v>44.650817236255499</v>
      </c>
      <c r="EI195" s="1">
        <v>64.015151515151501</v>
      </c>
      <c r="EJ195" s="1">
        <v>9.9393019726858807</v>
      </c>
      <c r="EK195" s="1">
        <v>90.932203389830505</v>
      </c>
      <c r="EL195" s="1">
        <v>97.807663964627807</v>
      </c>
      <c r="EM195" s="1">
        <v>98.079034028540093</v>
      </c>
      <c r="EN195" s="1">
        <v>98.233861144945095</v>
      </c>
      <c r="EO195" s="1">
        <v>97.600710900473899</v>
      </c>
      <c r="EP195" s="1">
        <v>97.852147852147795</v>
      </c>
      <c r="EQ195" s="1">
        <v>96.859169199594703</v>
      </c>
      <c r="ER195" s="1">
        <v>97.995889003083207</v>
      </c>
      <c r="ES195" s="1">
        <v>98.258196721311407</v>
      </c>
      <c r="ET195" s="1">
        <v>98.684210526315695</v>
      </c>
      <c r="EU195" s="1">
        <v>98.751300728407898</v>
      </c>
      <c r="EV195" s="1">
        <v>98.9449003516998</v>
      </c>
      <c r="EW195" s="1">
        <v>97.994056463595797</v>
      </c>
      <c r="EX195" s="1">
        <v>99.318181818181799</v>
      </c>
      <c r="EY195" s="1">
        <v>99.013657056145604</v>
      </c>
      <c r="EZ195" s="1">
        <v>99.237288135593204</v>
      </c>
    </row>
    <row r="196" spans="1:156" ht="15">
      <c r="A196" s="11" t="s">
        <v>256</v>
      </c>
      <c r="B196" s="1" t="s">
        <v>729</v>
      </c>
      <c r="C196" s="11" t="s">
        <v>535</v>
      </c>
      <c r="D196" s="1">
        <v>28.217490746633601</v>
      </c>
      <c r="E196" s="1">
        <v>47.536113490937304</v>
      </c>
      <c r="F196" s="1">
        <v>0</v>
      </c>
      <c r="G196" s="1">
        <v>34.659090909090899</v>
      </c>
      <c r="H196" s="1">
        <v>39.634146341463399</v>
      </c>
      <c r="I196" s="1">
        <v>44.230769230769198</v>
      </c>
      <c r="J196" s="1">
        <v>42.647058823529399</v>
      </c>
      <c r="K196" s="1">
        <v>27.678571428571399</v>
      </c>
      <c r="L196" s="1">
        <v>24.545454545454501</v>
      </c>
      <c r="M196" s="1">
        <v>24.038461538461501</v>
      </c>
      <c r="N196" s="1">
        <v>21.428571428571399</v>
      </c>
      <c r="O196" s="1">
        <v>23.9583333333333</v>
      </c>
      <c r="P196" s="1">
        <v>29.0697674418604</v>
      </c>
      <c r="Q196" s="1">
        <v>31.9444444444444</v>
      </c>
      <c r="R196" s="1">
        <v>28.3333333333333</v>
      </c>
      <c r="S196" s="1">
        <v>30.357142857142801</v>
      </c>
      <c r="T196" s="1">
        <v>30.357142857142801</v>
      </c>
      <c r="U196" s="1">
        <v>28.571428571428498</v>
      </c>
      <c r="V196" s="1">
        <v>14.772727272727201</v>
      </c>
      <c r="W196" s="1">
        <v>18.292682926829201</v>
      </c>
      <c r="X196" s="1">
        <v>17.948717948717899</v>
      </c>
      <c r="Y196" s="1">
        <v>15.4411764705882</v>
      </c>
      <c r="Z196" s="1">
        <v>10.714285714285699</v>
      </c>
      <c r="AA196" s="1">
        <v>10.909090909090899</v>
      </c>
      <c r="AB196" s="1">
        <v>10.5769230769231</v>
      </c>
      <c r="AC196" s="1">
        <v>10.2040816326531</v>
      </c>
      <c r="AD196" s="1">
        <v>13.5416666666666</v>
      </c>
      <c r="AE196" s="1">
        <v>15.116279069767399</v>
      </c>
      <c r="AF196" s="1">
        <v>15.2777777777777</v>
      </c>
      <c r="AG196" s="1">
        <v>18.3333333333333</v>
      </c>
      <c r="AH196" s="1">
        <v>21.428571428571399</v>
      </c>
      <c r="AI196" s="1">
        <v>26.785714285714199</v>
      </c>
      <c r="AJ196" s="1">
        <v>30.952380952380899</v>
      </c>
      <c r="AK196" s="1">
        <v>29.545454545454501</v>
      </c>
      <c r="AL196" s="1">
        <v>29.878048780487799</v>
      </c>
      <c r="AM196" s="1">
        <v>32.051282051282101</v>
      </c>
      <c r="AN196" s="1">
        <v>30.8823529411764</v>
      </c>
      <c r="AO196" s="1">
        <v>30.357142857142801</v>
      </c>
      <c r="AP196" s="1">
        <v>29.090909090909101</v>
      </c>
      <c r="AQ196" s="1">
        <v>28.846153846153801</v>
      </c>
      <c r="AR196" s="1">
        <v>29.5918367346938</v>
      </c>
      <c r="AS196" s="1">
        <v>31.25</v>
      </c>
      <c r="AT196" s="1">
        <v>26.744186046511601</v>
      </c>
      <c r="AU196" s="1">
        <v>34.7222222222222</v>
      </c>
      <c r="AV196" s="1">
        <v>53.3333333333333</v>
      </c>
      <c r="AW196" s="1">
        <v>67.857142857142804</v>
      </c>
      <c r="AX196" s="1">
        <v>58.928571428571402</v>
      </c>
      <c r="AY196" s="1">
        <v>64.285714285714207</v>
      </c>
      <c r="AZ196" s="1">
        <v>40.340909090909101</v>
      </c>
      <c r="BA196" s="1">
        <v>43.292682926829201</v>
      </c>
      <c r="BB196" s="1">
        <v>53.205128205128197</v>
      </c>
      <c r="BC196" s="1">
        <v>38.970588235294102</v>
      </c>
      <c r="BD196" s="1">
        <v>27.678571428571399</v>
      </c>
      <c r="BE196" s="1">
        <v>26.363636363636299</v>
      </c>
      <c r="BF196" s="1">
        <v>18.269230769230699</v>
      </c>
      <c r="BG196" s="1">
        <v>19.387755102040799</v>
      </c>
      <c r="BH196" s="1">
        <v>5.2083333333333304</v>
      </c>
      <c r="BI196" s="1">
        <v>10.465116279069701</v>
      </c>
      <c r="BJ196" s="1">
        <v>1.38888888888888</v>
      </c>
      <c r="BK196" s="1">
        <v>8.3333333333333304</v>
      </c>
      <c r="BL196" s="1">
        <v>48.214285714285701</v>
      </c>
      <c r="BM196" s="1">
        <v>1.78571428571428</v>
      </c>
      <c r="BN196" s="1">
        <v>50</v>
      </c>
      <c r="BO196" s="1">
        <v>21.022727272727199</v>
      </c>
      <c r="BP196" s="1">
        <v>22.560975609756099</v>
      </c>
      <c r="BQ196" s="1">
        <v>23.076923076923102</v>
      </c>
      <c r="BR196" s="1">
        <v>21.323529411764699</v>
      </c>
      <c r="BS196" s="1">
        <v>20.535714285714199</v>
      </c>
      <c r="BT196" s="1">
        <v>22.727272727272702</v>
      </c>
      <c r="BU196" s="1">
        <v>23.076923076923102</v>
      </c>
      <c r="BV196" s="1">
        <v>22.4489795918367</v>
      </c>
      <c r="BW196" s="1">
        <v>26.0416666666666</v>
      </c>
      <c r="BX196" s="1">
        <v>27.906976744186</v>
      </c>
      <c r="BY196" s="1">
        <v>27.7777777777777</v>
      </c>
      <c r="BZ196" s="1">
        <v>30</v>
      </c>
      <c r="CA196" s="1">
        <v>33.928571428571402</v>
      </c>
      <c r="CB196" s="1">
        <v>35.714285714285701</v>
      </c>
      <c r="CC196" s="1">
        <v>33.3333333333333</v>
      </c>
      <c r="CD196" s="1">
        <v>62.5</v>
      </c>
      <c r="CE196" s="1">
        <v>59.756097560975597</v>
      </c>
      <c r="CF196" s="1">
        <v>60.256410256410199</v>
      </c>
      <c r="CG196" s="1">
        <v>58.823529411764703</v>
      </c>
      <c r="CH196" s="1">
        <v>62.5</v>
      </c>
      <c r="CI196" s="1">
        <v>61.818181818181799</v>
      </c>
      <c r="CJ196" s="1">
        <v>69.230769230769198</v>
      </c>
      <c r="CK196" s="1">
        <v>69.387755102040799</v>
      </c>
      <c r="CL196" s="1">
        <v>69.7916666666666</v>
      </c>
      <c r="CM196" s="1">
        <v>68.604651162790702</v>
      </c>
      <c r="CN196" s="1">
        <v>65.2777777777777</v>
      </c>
      <c r="CO196" s="1">
        <v>65</v>
      </c>
      <c r="CP196" s="1">
        <v>78.571428571428498</v>
      </c>
      <c r="CQ196" s="1">
        <v>12.5</v>
      </c>
      <c r="CR196" s="1">
        <v>7.1428571428571397</v>
      </c>
      <c r="CS196" s="1">
        <v>24.431818181818102</v>
      </c>
      <c r="CT196" s="1">
        <v>26.829268292682901</v>
      </c>
      <c r="CU196" s="1">
        <v>26.923076923076898</v>
      </c>
      <c r="CV196" s="1">
        <v>26.470588235294102</v>
      </c>
      <c r="CW196" s="1">
        <v>25</v>
      </c>
      <c r="CX196" s="1">
        <v>24.545454545454501</v>
      </c>
      <c r="CY196" s="1">
        <v>10.5769230769231</v>
      </c>
      <c r="CZ196" s="1">
        <v>21.428571428571399</v>
      </c>
      <c r="DA196" s="1">
        <v>25</v>
      </c>
      <c r="DB196" s="1">
        <v>22.0930232558139</v>
      </c>
      <c r="DC196" s="1">
        <v>23.6111111111111</v>
      </c>
      <c r="DD196" s="1">
        <v>45</v>
      </c>
      <c r="DE196" s="1">
        <v>23.214285714285701</v>
      </c>
      <c r="DF196" s="1">
        <v>25</v>
      </c>
      <c r="DG196" s="1">
        <v>23.8095238095238</v>
      </c>
      <c r="DH196" s="1">
        <v>43.865143699336699</v>
      </c>
      <c r="DI196" s="1">
        <v>75.283571167215499</v>
      </c>
      <c r="DJ196" s="1">
        <v>57.957775071051501</v>
      </c>
      <c r="DK196" s="1">
        <v>64.425355450236907</v>
      </c>
      <c r="DL196" s="1">
        <v>60.389610389610297</v>
      </c>
      <c r="DM196" s="1">
        <v>87.082066869300903</v>
      </c>
      <c r="DN196" s="1">
        <v>76.207605344295899</v>
      </c>
      <c r="DO196" s="1">
        <v>47.797131147540902</v>
      </c>
      <c r="DP196" s="1">
        <v>75.759109311740801</v>
      </c>
      <c r="DQ196" s="1">
        <v>82.570239334027093</v>
      </c>
      <c r="DR196" s="1">
        <v>92.438452520515796</v>
      </c>
      <c r="DS196" s="1">
        <v>31.426448736998498</v>
      </c>
      <c r="DT196" s="1">
        <v>53.409090909090899</v>
      </c>
      <c r="DU196" s="1">
        <v>75.644916540212407</v>
      </c>
      <c r="DV196" s="1">
        <v>86.694915254237202</v>
      </c>
      <c r="DW196" s="1">
        <v>98.286661753868799</v>
      </c>
      <c r="DX196" s="1">
        <v>99.249908525429902</v>
      </c>
      <c r="DY196" s="1">
        <v>94.620381648396204</v>
      </c>
      <c r="DZ196" s="1">
        <v>99.318720379146896</v>
      </c>
      <c r="EA196" s="1">
        <v>94.455544455544398</v>
      </c>
      <c r="EB196" s="1">
        <v>96.808510638297804</v>
      </c>
      <c r="EC196" s="1">
        <v>74.152106885919807</v>
      </c>
      <c r="ED196" s="1">
        <v>85.911885245901601</v>
      </c>
      <c r="EE196" s="1">
        <v>85.475708502024304</v>
      </c>
      <c r="EF196" s="1">
        <v>84.443288241415104</v>
      </c>
      <c r="EG196" s="1">
        <v>94.079718640093702</v>
      </c>
      <c r="EH196" s="1">
        <v>56.983655274888498</v>
      </c>
      <c r="EI196" s="1">
        <v>86.590909090909093</v>
      </c>
      <c r="EJ196" s="1">
        <v>78.679817905918</v>
      </c>
      <c r="EK196" s="1">
        <v>75</v>
      </c>
      <c r="EL196" s="1">
        <v>35.519528371407503</v>
      </c>
      <c r="EM196" s="1">
        <v>36.2056348335162</v>
      </c>
      <c r="EN196" s="1">
        <v>78.177019894437606</v>
      </c>
      <c r="EO196" s="1">
        <v>70.853080568720301</v>
      </c>
      <c r="EP196" s="1">
        <v>50.799200799200698</v>
      </c>
      <c r="EQ196" s="1">
        <v>51.0131712259371</v>
      </c>
      <c r="ER196" s="1">
        <v>50.770811921891003</v>
      </c>
      <c r="ES196" s="1">
        <v>57.4282786885245</v>
      </c>
      <c r="ET196" s="1">
        <v>33.350202429149803</v>
      </c>
      <c r="EU196" s="1">
        <v>28.876170655567101</v>
      </c>
      <c r="EV196" s="1">
        <v>9.3200468933177003</v>
      </c>
      <c r="EW196" s="1">
        <v>18.4992570579494</v>
      </c>
      <c r="EX196" s="1">
        <v>38.939393939393902</v>
      </c>
      <c r="EY196" s="1">
        <v>40.819423368740502</v>
      </c>
      <c r="EZ196" s="1">
        <v>41.610169491525397</v>
      </c>
    </row>
    <row r="197" spans="1:156" ht="15">
      <c r="A197" s="11" t="s">
        <v>257</v>
      </c>
      <c r="B197" s="1" t="s">
        <v>730</v>
      </c>
      <c r="C197" s="11" t="s">
        <v>528</v>
      </c>
      <c r="D197" s="1">
        <v>43.125584460018302</v>
      </c>
      <c r="E197" s="1">
        <v>67.670471235757006</v>
      </c>
      <c r="F197" s="1">
        <v>0</v>
      </c>
      <c r="G197" s="1">
        <v>52.857142857142797</v>
      </c>
      <c r="H197" s="1">
        <v>60.798122065727704</v>
      </c>
      <c r="I197" s="1">
        <v>58.418367346938702</v>
      </c>
      <c r="J197" s="1">
        <v>45.058139534883701</v>
      </c>
      <c r="K197" s="1">
        <v>48.928571428571402</v>
      </c>
      <c r="L197" s="1">
        <v>72.761194029850699</v>
      </c>
      <c r="M197" s="1">
        <v>64.173228346456597</v>
      </c>
      <c r="N197" s="1">
        <v>56.355932203389798</v>
      </c>
      <c r="O197" s="1">
        <v>43.693693693693596</v>
      </c>
      <c r="P197" s="1">
        <v>47.5</v>
      </c>
      <c r="Q197" s="1">
        <v>45.061728395061699</v>
      </c>
      <c r="R197" s="1">
        <v>57.246376811594203</v>
      </c>
      <c r="S197" s="1">
        <v>0</v>
      </c>
      <c r="T197" s="1">
        <v>0</v>
      </c>
      <c r="U197" s="1">
        <v>0</v>
      </c>
      <c r="V197" s="1">
        <v>98.163265306122398</v>
      </c>
      <c r="W197" s="1">
        <v>97.887323943661897</v>
      </c>
      <c r="X197" s="1">
        <v>95.153061224489804</v>
      </c>
      <c r="Y197" s="1">
        <v>93.895348837209298</v>
      </c>
      <c r="Z197" s="1">
        <v>90.357142857142804</v>
      </c>
      <c r="AA197" s="1">
        <v>88.432835820895505</v>
      </c>
      <c r="AB197" s="1">
        <v>87.7952755905511</v>
      </c>
      <c r="AC197" s="1">
        <v>87.711864406779597</v>
      </c>
      <c r="AD197" s="1">
        <v>80.630630630630606</v>
      </c>
      <c r="AE197" s="1">
        <v>68.5</v>
      </c>
      <c r="AF197" s="1">
        <v>79.629629629629605</v>
      </c>
      <c r="AG197" s="1">
        <v>76.811594202898505</v>
      </c>
      <c r="AH197" s="1">
        <v>0</v>
      </c>
      <c r="AI197" s="1">
        <v>0</v>
      </c>
      <c r="AJ197" s="1">
        <v>0</v>
      </c>
      <c r="AK197" s="1">
        <v>36.734693877551003</v>
      </c>
      <c r="AL197" s="1">
        <v>37.793427230046902</v>
      </c>
      <c r="AM197" s="1">
        <v>4.59183673469387</v>
      </c>
      <c r="AN197" s="1">
        <v>4.6511627906976702</v>
      </c>
      <c r="AO197" s="1">
        <v>34.642857142857103</v>
      </c>
      <c r="AP197" s="1">
        <v>33.955223880597003</v>
      </c>
      <c r="AQ197" s="1">
        <v>32.677165354330697</v>
      </c>
      <c r="AR197" s="1">
        <v>33.4745762711864</v>
      </c>
      <c r="AS197" s="1">
        <v>33.783783783783697</v>
      </c>
      <c r="AT197" s="1">
        <v>36</v>
      </c>
      <c r="AU197" s="1">
        <v>41.975308641975303</v>
      </c>
      <c r="AV197" s="1">
        <v>48.5507246376811</v>
      </c>
      <c r="AW197" s="1">
        <v>0</v>
      </c>
      <c r="AX197" s="1">
        <v>0</v>
      </c>
      <c r="AY197" s="1">
        <v>0</v>
      </c>
      <c r="AZ197" s="1">
        <v>83.877551020408106</v>
      </c>
      <c r="BA197" s="1">
        <v>72.065727699530498</v>
      </c>
      <c r="BB197" s="1">
        <v>85.969387755102005</v>
      </c>
      <c r="BC197" s="1">
        <v>71.802325581395294</v>
      </c>
      <c r="BD197" s="1">
        <v>82.5</v>
      </c>
      <c r="BE197" s="1">
        <v>77.238805970149201</v>
      </c>
      <c r="BF197" s="1">
        <v>85.433070866141705</v>
      </c>
      <c r="BG197" s="1">
        <v>73.305084745762699</v>
      </c>
      <c r="BH197" s="1">
        <v>92.342342342342306</v>
      </c>
      <c r="BI197" s="1">
        <v>77.5</v>
      </c>
      <c r="BJ197" s="1">
        <v>75.925925925925895</v>
      </c>
      <c r="BK197" s="1">
        <v>70.289855072463695</v>
      </c>
      <c r="BL197" s="1">
        <v>0</v>
      </c>
      <c r="BM197" s="1">
        <v>0</v>
      </c>
      <c r="BN197" s="1">
        <v>0</v>
      </c>
      <c r="BO197" s="1">
        <v>95.306122448979494</v>
      </c>
      <c r="BP197" s="1">
        <v>95.539906103286299</v>
      </c>
      <c r="BQ197" s="1">
        <v>87.755102040816297</v>
      </c>
      <c r="BR197" s="1">
        <v>73.2558139534883</v>
      </c>
      <c r="BS197" s="1">
        <v>73.571428571428498</v>
      </c>
      <c r="BT197" s="1">
        <v>80.223880597014897</v>
      </c>
      <c r="BU197" s="1">
        <v>83.070866141732196</v>
      </c>
      <c r="BV197" s="1">
        <v>77.542372881355902</v>
      </c>
      <c r="BW197" s="1">
        <v>71.171171171171096</v>
      </c>
      <c r="BX197" s="1">
        <v>81</v>
      </c>
      <c r="BY197" s="1">
        <v>74.691358024691297</v>
      </c>
      <c r="BZ197" s="1">
        <v>28.260869565217298</v>
      </c>
      <c r="CA197" s="1">
        <v>0</v>
      </c>
      <c r="CB197" s="1">
        <v>0</v>
      </c>
      <c r="CC197" s="1">
        <v>0</v>
      </c>
      <c r="CD197" s="1">
        <v>99.387755102040799</v>
      </c>
      <c r="CE197" s="1">
        <v>99.765258215962405</v>
      </c>
      <c r="CF197" s="1">
        <v>97.7040816326531</v>
      </c>
      <c r="CG197" s="1">
        <v>97.383720930232499</v>
      </c>
      <c r="CH197" s="1">
        <v>98.214285714285694</v>
      </c>
      <c r="CI197" s="1">
        <v>90.671641791044706</v>
      </c>
      <c r="CJ197" s="1">
        <v>89.370078740157396</v>
      </c>
      <c r="CK197" s="1">
        <v>91.1016949152542</v>
      </c>
      <c r="CL197" s="1">
        <v>55.405405405405403</v>
      </c>
      <c r="CM197" s="1">
        <v>52.5</v>
      </c>
      <c r="CN197" s="1">
        <v>53.703703703703702</v>
      </c>
      <c r="CO197" s="1">
        <v>63.768115942028899</v>
      </c>
      <c r="CP197" s="1">
        <v>0</v>
      </c>
      <c r="CQ197" s="1">
        <v>0</v>
      </c>
      <c r="CR197" s="1">
        <v>0</v>
      </c>
      <c r="CS197" s="1">
        <v>94.693877551020407</v>
      </c>
      <c r="CT197" s="1">
        <v>94.131455399060997</v>
      </c>
      <c r="CU197" s="1">
        <v>94.642857142857096</v>
      </c>
      <c r="CV197" s="1">
        <v>94.476744186046503</v>
      </c>
      <c r="CW197" s="1">
        <v>83.571428571428498</v>
      </c>
      <c r="CX197" s="1">
        <v>86.9402985074626</v>
      </c>
      <c r="CY197" s="1">
        <v>82.283464566929098</v>
      </c>
      <c r="CZ197" s="1">
        <v>86.016949152542296</v>
      </c>
      <c r="DA197" s="1">
        <v>72.972972972972897</v>
      </c>
      <c r="DB197" s="1">
        <v>71.5</v>
      </c>
      <c r="DC197" s="1">
        <v>54.320987654320902</v>
      </c>
      <c r="DD197" s="1">
        <v>70.289855072463695</v>
      </c>
      <c r="DE197" s="1">
        <v>0</v>
      </c>
      <c r="DF197" s="1">
        <v>0</v>
      </c>
      <c r="DG197" s="1">
        <v>0</v>
      </c>
      <c r="DH197" s="1">
        <v>38.633014001473803</v>
      </c>
      <c r="DI197" s="1">
        <v>34.083424807903398</v>
      </c>
      <c r="DJ197" s="1">
        <v>36.561104344295501</v>
      </c>
      <c r="DK197" s="1">
        <v>22.067535545023599</v>
      </c>
      <c r="DL197" s="1">
        <v>9.6403596403596392</v>
      </c>
      <c r="DM197" s="1">
        <v>45.035460992907801</v>
      </c>
      <c r="DN197" s="1">
        <v>46.094552929085303</v>
      </c>
      <c r="DO197" s="1">
        <v>43.596311475409799</v>
      </c>
      <c r="DP197" s="1">
        <v>61.184210526315702</v>
      </c>
      <c r="DQ197" s="1">
        <v>40.738813735691899</v>
      </c>
      <c r="DR197" s="1">
        <v>28.311840562719802</v>
      </c>
      <c r="DS197" s="1">
        <v>11.0698365527488</v>
      </c>
      <c r="DT197" s="1">
        <v>0</v>
      </c>
      <c r="DU197" s="1">
        <v>0</v>
      </c>
      <c r="DV197" s="1">
        <v>0</v>
      </c>
      <c r="DW197" s="1">
        <v>40.770081061164298</v>
      </c>
      <c r="DX197" s="1">
        <v>67.581412367361807</v>
      </c>
      <c r="DY197" s="1">
        <v>64.535119772634999</v>
      </c>
      <c r="DZ197" s="1">
        <v>10.4561611374407</v>
      </c>
      <c r="EA197" s="1">
        <v>33.216783216783199</v>
      </c>
      <c r="EB197" s="1">
        <v>45.1367781155015</v>
      </c>
      <c r="EC197" s="1">
        <v>45.683453237410099</v>
      </c>
      <c r="ED197" s="1">
        <v>49.846311475409799</v>
      </c>
      <c r="EE197" s="1">
        <v>36.336032388663902</v>
      </c>
      <c r="EF197" s="1">
        <v>36.576482830384997</v>
      </c>
      <c r="EG197" s="1">
        <v>70.867526377491203</v>
      </c>
      <c r="EH197" s="1">
        <v>60.995542347696798</v>
      </c>
      <c r="EI197" s="1">
        <v>0</v>
      </c>
      <c r="EJ197" s="1">
        <v>0</v>
      </c>
      <c r="EK197" s="1">
        <v>0</v>
      </c>
      <c r="EL197" s="1">
        <v>84.690493736182702</v>
      </c>
      <c r="EM197" s="1">
        <v>85.400658616904494</v>
      </c>
      <c r="EN197" s="1">
        <v>85.891189606171295</v>
      </c>
      <c r="EO197" s="1">
        <v>85.159952606635102</v>
      </c>
      <c r="EP197" s="1">
        <v>77.772227772227694</v>
      </c>
      <c r="EQ197" s="1">
        <v>77.304964539007102</v>
      </c>
      <c r="ER197" s="1">
        <v>84.840698869475801</v>
      </c>
      <c r="ES197" s="1">
        <v>83.709016393442596</v>
      </c>
      <c r="ET197" s="1">
        <v>76.720647773279296</v>
      </c>
      <c r="EU197" s="1">
        <v>77.263267429760603</v>
      </c>
      <c r="EV197" s="1">
        <v>77.373974208675193</v>
      </c>
      <c r="EW197" s="1">
        <v>83.506686478454597</v>
      </c>
      <c r="EX197" s="1">
        <v>0</v>
      </c>
      <c r="EY197" s="1">
        <v>0</v>
      </c>
      <c r="EZ197" s="1">
        <v>0</v>
      </c>
    </row>
    <row r="198" spans="1:156" ht="15">
      <c r="A198" s="11" t="s">
        <v>258</v>
      </c>
      <c r="B198" s="1" t="s">
        <v>731</v>
      </c>
      <c r="C198" s="11" t="s">
        <v>531</v>
      </c>
      <c r="D198" s="1">
        <v>35.641756125127301</v>
      </c>
      <c r="E198" s="1">
        <v>68.992200966324106</v>
      </c>
      <c r="F198" s="1">
        <v>0</v>
      </c>
      <c r="G198" s="1">
        <v>96.910112359550496</v>
      </c>
      <c r="H198" s="1">
        <v>94.879518072289102</v>
      </c>
      <c r="I198" s="1">
        <v>95.547945205479394</v>
      </c>
      <c r="J198" s="1">
        <v>93.434343434343404</v>
      </c>
      <c r="K198" s="1">
        <v>88.805970149253696</v>
      </c>
      <c r="L198" s="1">
        <v>75.78125</v>
      </c>
      <c r="M198" s="1">
        <v>75.78125</v>
      </c>
      <c r="N198" s="1">
        <v>71.538461538461505</v>
      </c>
      <c r="O198" s="1">
        <v>73.8805970149253</v>
      </c>
      <c r="P198" s="1">
        <v>82.307692307692307</v>
      </c>
      <c r="Q198" s="1">
        <v>37.719298245613999</v>
      </c>
      <c r="R198" s="1">
        <v>37</v>
      </c>
      <c r="S198" s="1">
        <v>0</v>
      </c>
      <c r="T198" s="1">
        <v>0</v>
      </c>
      <c r="U198" s="1">
        <v>0</v>
      </c>
      <c r="V198" s="1">
        <v>73.033707865168495</v>
      </c>
      <c r="W198" s="1">
        <v>79.216867469879503</v>
      </c>
      <c r="X198" s="1">
        <v>80.479452054794507</v>
      </c>
      <c r="Y198" s="1">
        <v>65.656565656565604</v>
      </c>
      <c r="Z198" s="1">
        <v>54.477611940298502</v>
      </c>
      <c r="AA198" s="1">
        <v>46.875</v>
      </c>
      <c r="AB198" s="1">
        <v>44.53125</v>
      </c>
      <c r="AC198" s="1">
        <v>52.307692307692299</v>
      </c>
      <c r="AD198" s="1">
        <v>62.686567164179102</v>
      </c>
      <c r="AE198" s="1">
        <v>66.923076923076906</v>
      </c>
      <c r="AF198" s="1">
        <v>44.736842105263101</v>
      </c>
      <c r="AG198" s="1">
        <v>49</v>
      </c>
      <c r="AH198" s="1">
        <v>0</v>
      </c>
      <c r="AI198" s="1">
        <v>0</v>
      </c>
      <c r="AJ198" s="1">
        <v>0</v>
      </c>
      <c r="AK198" s="1">
        <v>92.4157303370786</v>
      </c>
      <c r="AL198" s="1">
        <v>94.879518072289102</v>
      </c>
      <c r="AM198" s="1">
        <v>92.465753424657507</v>
      </c>
      <c r="AN198" s="1">
        <v>92.424242424242394</v>
      </c>
      <c r="AO198" s="1">
        <v>89.552238805970106</v>
      </c>
      <c r="AP198" s="1">
        <v>88.28125</v>
      </c>
      <c r="AQ198" s="1">
        <v>86.71875</v>
      </c>
      <c r="AR198" s="1">
        <v>86.153846153846104</v>
      </c>
      <c r="AS198" s="1">
        <v>88.0597014925373</v>
      </c>
      <c r="AT198" s="1">
        <v>91.538461538461505</v>
      </c>
      <c r="AU198" s="1">
        <v>57.894736842105203</v>
      </c>
      <c r="AV198" s="1">
        <v>63</v>
      </c>
      <c r="AW198" s="1">
        <v>0</v>
      </c>
      <c r="AX198" s="1">
        <v>0</v>
      </c>
      <c r="AY198" s="1">
        <v>0</v>
      </c>
      <c r="AZ198" s="1">
        <v>76.123595505617899</v>
      </c>
      <c r="BA198" s="1">
        <v>75.602409638554207</v>
      </c>
      <c r="BB198" s="1">
        <v>81.164383561643803</v>
      </c>
      <c r="BC198" s="1">
        <v>64.141414141414103</v>
      </c>
      <c r="BD198" s="1">
        <v>52.985074626865597</v>
      </c>
      <c r="BE198" s="1">
        <v>44.53125</v>
      </c>
      <c r="BF198" s="1">
        <v>16.40625</v>
      </c>
      <c r="BG198" s="1">
        <v>39.230769230769198</v>
      </c>
      <c r="BH198" s="1">
        <v>48.507462686567102</v>
      </c>
      <c r="BI198" s="1">
        <v>51.538461538461497</v>
      </c>
      <c r="BJ198" s="1">
        <v>51.754385964912203</v>
      </c>
      <c r="BK198" s="1">
        <v>51</v>
      </c>
      <c r="BL198" s="1">
        <v>0</v>
      </c>
      <c r="BM198" s="1">
        <v>0</v>
      </c>
      <c r="BN198" s="1">
        <v>0</v>
      </c>
      <c r="BO198" s="1">
        <v>73.314606741573002</v>
      </c>
      <c r="BP198" s="1">
        <v>26.204819277108399</v>
      </c>
      <c r="BQ198" s="1">
        <v>26.369863013698598</v>
      </c>
      <c r="BR198" s="1">
        <v>23.737373737373701</v>
      </c>
      <c r="BS198" s="1">
        <v>20.8955223880597</v>
      </c>
      <c r="BT198" s="1">
        <v>23.4375</v>
      </c>
      <c r="BU198" s="1">
        <v>26.5625</v>
      </c>
      <c r="BV198" s="1">
        <v>30</v>
      </c>
      <c r="BW198" s="1">
        <v>35.074626865671597</v>
      </c>
      <c r="BX198" s="1">
        <v>36.923076923076898</v>
      </c>
      <c r="BY198" s="1">
        <v>37.719298245613999</v>
      </c>
      <c r="BZ198" s="1">
        <v>37</v>
      </c>
      <c r="CA198" s="1">
        <v>0</v>
      </c>
      <c r="CB198" s="1">
        <v>0</v>
      </c>
      <c r="CC198" s="1">
        <v>0</v>
      </c>
      <c r="CD198" s="1">
        <v>83.426966292134793</v>
      </c>
      <c r="CE198" s="1">
        <v>85.843373493975903</v>
      </c>
      <c r="CF198" s="1">
        <v>70.890410958904098</v>
      </c>
      <c r="CG198" s="1">
        <v>90.404040404040401</v>
      </c>
      <c r="CH198" s="1">
        <v>92.537313432835802</v>
      </c>
      <c r="CI198" s="1">
        <v>75.78125</v>
      </c>
      <c r="CJ198" s="1">
        <v>48.4375</v>
      </c>
      <c r="CK198" s="1">
        <v>55.384615384615302</v>
      </c>
      <c r="CL198" s="1">
        <v>48.507462686567102</v>
      </c>
      <c r="CM198" s="1">
        <v>78.461538461538396</v>
      </c>
      <c r="CN198" s="1">
        <v>72.807017543859601</v>
      </c>
      <c r="CO198" s="1">
        <v>89</v>
      </c>
      <c r="CP198" s="1">
        <v>0</v>
      </c>
      <c r="CQ198" s="1">
        <v>0</v>
      </c>
      <c r="CR198" s="1">
        <v>0</v>
      </c>
      <c r="CS198" s="1">
        <v>19.101123595505602</v>
      </c>
      <c r="CT198" s="1">
        <v>22.891566265060199</v>
      </c>
      <c r="CU198" s="1">
        <v>25</v>
      </c>
      <c r="CV198" s="1">
        <v>21.717171717171698</v>
      </c>
      <c r="CW198" s="1">
        <v>20.149253731343201</v>
      </c>
      <c r="CX198" s="1">
        <v>21.09375</v>
      </c>
      <c r="CY198" s="1">
        <v>21.875</v>
      </c>
      <c r="CZ198" s="1">
        <v>24.615384615384599</v>
      </c>
      <c r="DA198" s="1">
        <v>22.388059701492502</v>
      </c>
      <c r="DB198" s="1">
        <v>23.846153846153801</v>
      </c>
      <c r="DC198" s="1">
        <v>22.807017543859601</v>
      </c>
      <c r="DD198" s="1">
        <v>37</v>
      </c>
      <c r="DE198" s="1">
        <v>0</v>
      </c>
      <c r="DF198" s="1">
        <v>0</v>
      </c>
      <c r="DG198" s="1">
        <v>0</v>
      </c>
      <c r="DH198" s="1">
        <v>32.774502579218797</v>
      </c>
      <c r="DI198" s="1">
        <v>42.023417489937799</v>
      </c>
      <c r="DJ198" s="1">
        <v>51.055623223710903</v>
      </c>
      <c r="DK198" s="1">
        <v>36.581753554502299</v>
      </c>
      <c r="DL198" s="1">
        <v>25.024975024974999</v>
      </c>
      <c r="DM198" s="1">
        <v>41.489361702127603</v>
      </c>
      <c r="DN198" s="1">
        <v>32.528263103802601</v>
      </c>
      <c r="DO198" s="1">
        <v>13.8831967213114</v>
      </c>
      <c r="DP198" s="1">
        <v>18.3704453441295</v>
      </c>
      <c r="DQ198" s="1">
        <v>43.340270551508802</v>
      </c>
      <c r="DR198" s="1">
        <v>9.3200468933177003</v>
      </c>
      <c r="DS198" s="1">
        <v>1.85735512630014</v>
      </c>
      <c r="DT198" s="1">
        <v>0</v>
      </c>
      <c r="DU198" s="1">
        <v>0</v>
      </c>
      <c r="DV198" s="1">
        <v>0</v>
      </c>
      <c r="DW198" s="1">
        <v>68.588798820928503</v>
      </c>
      <c r="DX198" s="1">
        <v>76.673984632272195</v>
      </c>
      <c r="DY198" s="1">
        <v>78.907835972391297</v>
      </c>
      <c r="DZ198" s="1">
        <v>77.162322274881504</v>
      </c>
      <c r="EA198" s="1">
        <v>70.679320679320597</v>
      </c>
      <c r="EB198" s="1">
        <v>81.306990881458901</v>
      </c>
      <c r="EC198" s="1">
        <v>42.805755395683398</v>
      </c>
      <c r="ED198" s="1">
        <v>59.989754098360599</v>
      </c>
      <c r="EE198" s="1">
        <v>39.423076923076898</v>
      </c>
      <c r="EF198" s="1">
        <v>12.0187304890738</v>
      </c>
      <c r="EG198" s="1">
        <v>18.6987104337631</v>
      </c>
      <c r="EH198" s="1">
        <v>6.4635958395245101</v>
      </c>
      <c r="EI198" s="1">
        <v>0</v>
      </c>
      <c r="EJ198" s="1">
        <v>0</v>
      </c>
      <c r="EK198" s="1">
        <v>0</v>
      </c>
      <c r="EL198" s="1">
        <v>72.991893883566604</v>
      </c>
      <c r="EM198" s="1">
        <v>74.643249176728801</v>
      </c>
      <c r="EN198" s="1">
        <v>73.771822980105497</v>
      </c>
      <c r="EO198" s="1">
        <v>30.924170616113699</v>
      </c>
      <c r="EP198" s="1">
        <v>58.791208791208703</v>
      </c>
      <c r="EQ198" s="1">
        <v>59.8277608915906</v>
      </c>
      <c r="ER198" s="1">
        <v>21.891058581706101</v>
      </c>
      <c r="ES198" s="1">
        <v>25.819672131147499</v>
      </c>
      <c r="ET198" s="1">
        <v>49.493927125506097</v>
      </c>
      <c r="EU198" s="1">
        <v>54.006243496357897</v>
      </c>
      <c r="EV198" s="1">
        <v>38.628370457209797</v>
      </c>
      <c r="EW198" s="1">
        <v>47.696879643387803</v>
      </c>
      <c r="EX198" s="1">
        <v>0</v>
      </c>
      <c r="EY198" s="1">
        <v>0</v>
      </c>
      <c r="EZ198" s="1">
        <v>0</v>
      </c>
    </row>
    <row r="199" spans="1:156" ht="15">
      <c r="A199" s="11" t="s">
        <v>259</v>
      </c>
      <c r="B199" s="1" t="s">
        <v>732</v>
      </c>
      <c r="C199" s="11" t="s">
        <v>548</v>
      </c>
      <c r="D199" s="1">
        <v>93.835144398139903</v>
      </c>
      <c r="E199" s="1">
        <v>85.946531885031405</v>
      </c>
      <c r="F199" s="1">
        <v>0</v>
      </c>
      <c r="G199" s="1">
        <v>97.270114942528707</v>
      </c>
      <c r="H199" s="1">
        <v>86.417910447761102</v>
      </c>
      <c r="I199" s="1">
        <v>88.412698412698404</v>
      </c>
      <c r="J199" s="1">
        <v>89.846743295019095</v>
      </c>
      <c r="K199" s="1">
        <v>83.3333333333333</v>
      </c>
      <c r="L199" s="1">
        <v>86.734693877550995</v>
      </c>
      <c r="M199" s="1">
        <v>85.144927536231805</v>
      </c>
      <c r="N199" s="1">
        <v>84.3511450381679</v>
      </c>
      <c r="O199" s="1">
        <v>75.403225806451601</v>
      </c>
      <c r="P199" s="1">
        <v>52.564102564102498</v>
      </c>
      <c r="Q199" s="1">
        <v>56.796116504854297</v>
      </c>
      <c r="R199" s="1">
        <v>53.614457831325304</v>
      </c>
      <c r="S199" s="1">
        <v>35.616438356164302</v>
      </c>
      <c r="T199" s="1">
        <v>35.616438356164302</v>
      </c>
      <c r="U199" s="1">
        <v>40</v>
      </c>
      <c r="V199" s="1">
        <v>99.856321839080394</v>
      </c>
      <c r="W199" s="1">
        <v>93.582089552238799</v>
      </c>
      <c r="X199" s="1">
        <v>94.761904761904702</v>
      </c>
      <c r="Y199" s="1">
        <v>94.827586206896498</v>
      </c>
      <c r="Z199" s="1">
        <v>82.704402515723203</v>
      </c>
      <c r="AA199" s="1">
        <v>79.931972789115605</v>
      </c>
      <c r="AB199" s="1">
        <v>86.231884057971001</v>
      </c>
      <c r="AC199" s="1">
        <v>81.679389312977094</v>
      </c>
      <c r="AD199" s="1">
        <v>81.048387096774107</v>
      </c>
      <c r="AE199" s="1">
        <v>53.4188034188034</v>
      </c>
      <c r="AF199" s="1">
        <v>51.941747572815501</v>
      </c>
      <c r="AG199" s="1">
        <v>25.3012048192771</v>
      </c>
      <c r="AH199" s="1">
        <v>32.191780821917803</v>
      </c>
      <c r="AI199" s="1">
        <v>32.191780821917803</v>
      </c>
      <c r="AJ199" s="1">
        <v>36.6666666666666</v>
      </c>
      <c r="AK199" s="1">
        <v>98.275862068965495</v>
      </c>
      <c r="AL199" s="1">
        <v>92.985074626865597</v>
      </c>
      <c r="AM199" s="1">
        <v>33.650793650793602</v>
      </c>
      <c r="AN199" s="1">
        <v>32.758620689655103</v>
      </c>
      <c r="AO199" s="1">
        <v>26.729559748427601</v>
      </c>
      <c r="AP199" s="1">
        <v>25.850340136054399</v>
      </c>
      <c r="AQ199" s="1">
        <v>24.2753623188405</v>
      </c>
      <c r="AR199" s="1">
        <v>26.7175572519083</v>
      </c>
      <c r="AS199" s="1">
        <v>33.870967741935402</v>
      </c>
      <c r="AT199" s="1">
        <v>34.615384615384599</v>
      </c>
      <c r="AU199" s="1">
        <v>38.349514563106702</v>
      </c>
      <c r="AV199" s="1">
        <v>46.385542168674696</v>
      </c>
      <c r="AW199" s="1">
        <v>50</v>
      </c>
      <c r="AX199" s="1">
        <v>50</v>
      </c>
      <c r="AY199" s="1">
        <v>50</v>
      </c>
      <c r="AZ199" s="1">
        <v>86.063218390804593</v>
      </c>
      <c r="BA199" s="1">
        <v>74.776119402985103</v>
      </c>
      <c r="BB199" s="1">
        <v>82.380952380952294</v>
      </c>
      <c r="BC199" s="1">
        <v>56.513409961685802</v>
      </c>
      <c r="BD199" s="1">
        <v>29.245283018867902</v>
      </c>
      <c r="BE199" s="1">
        <v>63.605442176870703</v>
      </c>
      <c r="BF199" s="1">
        <v>46.014492753623102</v>
      </c>
      <c r="BG199" s="1">
        <v>48.473282442748101</v>
      </c>
      <c r="BH199" s="1">
        <v>67.338709677419303</v>
      </c>
      <c r="BI199" s="1">
        <v>0.427350427350427</v>
      </c>
      <c r="BJ199" s="1">
        <v>2.4271844660194102</v>
      </c>
      <c r="BK199" s="1">
        <v>23.493975903614398</v>
      </c>
      <c r="BL199" s="1">
        <v>41.780821917808197</v>
      </c>
      <c r="BM199" s="1">
        <v>37.671232876712303</v>
      </c>
      <c r="BN199" s="1">
        <v>35.8333333333333</v>
      </c>
      <c r="BO199" s="1">
        <v>94.109195402298795</v>
      </c>
      <c r="BP199" s="1">
        <v>88.507462686567095</v>
      </c>
      <c r="BQ199" s="1">
        <v>42.2222222222222</v>
      </c>
      <c r="BR199" s="1">
        <v>43.295019157088099</v>
      </c>
      <c r="BS199" s="1">
        <v>41.823899371069103</v>
      </c>
      <c r="BT199" s="1">
        <v>44.557823129251702</v>
      </c>
      <c r="BU199" s="1">
        <v>44.927536231884098</v>
      </c>
      <c r="BV199" s="1">
        <v>46.564885496183201</v>
      </c>
      <c r="BW199" s="1">
        <v>47.177419354838698</v>
      </c>
      <c r="BX199" s="1">
        <v>47.8632478632478</v>
      </c>
      <c r="BY199" s="1">
        <v>47.572815533980503</v>
      </c>
      <c r="BZ199" s="1">
        <v>46.987951807228903</v>
      </c>
      <c r="CA199" s="1">
        <v>49.315068493150598</v>
      </c>
      <c r="CB199" s="1">
        <v>49.315068493150598</v>
      </c>
      <c r="CC199" s="1">
        <v>50</v>
      </c>
      <c r="CD199" s="1">
        <v>96.695402298850496</v>
      </c>
      <c r="CE199" s="1">
        <v>80.895522388059703</v>
      </c>
      <c r="CF199" s="1">
        <v>71.269841269841194</v>
      </c>
      <c r="CG199" s="1">
        <v>81.992337164750893</v>
      </c>
      <c r="CH199" s="1">
        <v>78.301886792452805</v>
      </c>
      <c r="CI199" s="1">
        <v>81.632653061224403</v>
      </c>
      <c r="CJ199" s="1">
        <v>81.8840579710144</v>
      </c>
      <c r="CK199" s="1">
        <v>81.679389312977094</v>
      </c>
      <c r="CL199" s="1">
        <v>97.580645161290306</v>
      </c>
      <c r="CM199" s="1">
        <v>61.965811965811902</v>
      </c>
      <c r="CN199" s="1">
        <v>83.009708737864102</v>
      </c>
      <c r="CO199" s="1">
        <v>91.566265060240895</v>
      </c>
      <c r="CP199" s="1">
        <v>61.643835616438302</v>
      </c>
      <c r="CQ199" s="1">
        <v>73.287671232876704</v>
      </c>
      <c r="CR199" s="1">
        <v>83.3333333333333</v>
      </c>
      <c r="CS199" s="1">
        <v>94.109195402298795</v>
      </c>
      <c r="CT199" s="1">
        <v>53.134328358208897</v>
      </c>
      <c r="CU199" s="1">
        <v>56.031746031746003</v>
      </c>
      <c r="CV199" s="1">
        <v>58.620689655172399</v>
      </c>
      <c r="CW199" s="1">
        <v>61.635220125786098</v>
      </c>
      <c r="CX199" s="1">
        <v>65.306122448979494</v>
      </c>
      <c r="CY199" s="1">
        <v>65.579710144927503</v>
      </c>
      <c r="CZ199" s="1">
        <v>67.557251908396907</v>
      </c>
      <c r="DA199" s="1">
        <v>66.129032258064498</v>
      </c>
      <c r="DB199" s="1">
        <v>63.675213675213598</v>
      </c>
      <c r="DC199" s="1">
        <v>65.048543689320297</v>
      </c>
      <c r="DD199" s="1">
        <v>78.9156626506024</v>
      </c>
      <c r="DE199" s="1">
        <v>98.630136986301295</v>
      </c>
      <c r="DF199" s="1">
        <v>97.945205479452</v>
      </c>
      <c r="DG199" s="1">
        <v>99.1666666666666</v>
      </c>
      <c r="DH199" s="1">
        <v>96.4075165806927</v>
      </c>
      <c r="DI199" s="1">
        <v>99.0303695572631</v>
      </c>
      <c r="DJ199" s="1">
        <v>99.6548924076329</v>
      </c>
      <c r="DK199" s="1">
        <v>99.377962085307999</v>
      </c>
      <c r="DL199" s="1">
        <v>98.951048951048904</v>
      </c>
      <c r="DM199" s="1">
        <v>97.720364741641305</v>
      </c>
      <c r="DN199" s="1">
        <v>94.809866392600199</v>
      </c>
      <c r="DO199" s="1">
        <v>91.547131147540895</v>
      </c>
      <c r="DP199" s="1">
        <v>86.386639676113305</v>
      </c>
      <c r="DQ199" s="1">
        <v>60.613943808532703</v>
      </c>
      <c r="DR199" s="1">
        <v>91.031652989449</v>
      </c>
      <c r="DS199" s="1">
        <v>91.604754829123294</v>
      </c>
      <c r="DT199" s="1">
        <v>94.772727272727195</v>
      </c>
      <c r="DU199" s="1">
        <v>93.550834597875493</v>
      </c>
      <c r="DV199" s="1">
        <v>97.372881355932194</v>
      </c>
      <c r="DW199" s="1">
        <v>78.739867354458298</v>
      </c>
      <c r="DX199" s="1">
        <v>83.589462129527902</v>
      </c>
      <c r="DY199" s="1">
        <v>86.094194072269502</v>
      </c>
      <c r="DZ199" s="1">
        <v>91.202606635071106</v>
      </c>
      <c r="EA199" s="1">
        <v>95.154845154845106</v>
      </c>
      <c r="EB199" s="1">
        <v>77.659574468085097</v>
      </c>
      <c r="EC199" s="1">
        <v>93.987667009249705</v>
      </c>
      <c r="ED199" s="1">
        <v>84.272540983606504</v>
      </c>
      <c r="EE199" s="1">
        <v>92.459514170040407</v>
      </c>
      <c r="EF199" s="1">
        <v>93.704474505723198</v>
      </c>
      <c r="EG199" s="1">
        <v>96.776084407971794</v>
      </c>
      <c r="EH199" s="1">
        <v>50.297176820208001</v>
      </c>
      <c r="EI199" s="1">
        <v>16.136363636363601</v>
      </c>
      <c r="EJ199" s="1">
        <v>36.494688922610003</v>
      </c>
      <c r="EK199" s="1">
        <v>11.1016949152542</v>
      </c>
      <c r="EL199" s="1">
        <v>93.570375829034603</v>
      </c>
      <c r="EM199" s="1">
        <v>94.420051225759195</v>
      </c>
      <c r="EN199" s="1">
        <v>92.671538773853001</v>
      </c>
      <c r="EO199" s="1">
        <v>95.734597156398095</v>
      </c>
      <c r="EP199" s="1">
        <v>94.755244755244703</v>
      </c>
      <c r="EQ199" s="1">
        <v>71.428571428571402</v>
      </c>
      <c r="ER199" s="1">
        <v>70.657759506680307</v>
      </c>
      <c r="ES199" s="1">
        <v>57.4282786885245</v>
      </c>
      <c r="ET199" s="1">
        <v>51.012145748987798</v>
      </c>
      <c r="EU199" s="1">
        <v>28.876170655567101</v>
      </c>
      <c r="EV199" s="1">
        <v>9.3200468933177003</v>
      </c>
      <c r="EW199" s="1">
        <v>18.4992570579494</v>
      </c>
      <c r="EX199" s="1">
        <v>38.939393939393902</v>
      </c>
      <c r="EY199" s="1">
        <v>40.819423368740502</v>
      </c>
      <c r="EZ199" s="1">
        <v>41.610169491525397</v>
      </c>
    </row>
    <row r="200" spans="1:156" ht="15">
      <c r="A200" s="11" t="s">
        <v>260</v>
      </c>
      <c r="B200" s="1" t="s">
        <v>733</v>
      </c>
      <c r="C200" s="11" t="s">
        <v>528</v>
      </c>
      <c r="D200" s="1">
        <v>45.194149572135402</v>
      </c>
      <c r="E200" s="1">
        <v>39.724637709167503</v>
      </c>
      <c r="F200" s="1">
        <v>0</v>
      </c>
      <c r="G200" s="1">
        <v>99.387755102040799</v>
      </c>
      <c r="H200" s="1">
        <v>99.765258215962405</v>
      </c>
      <c r="I200" s="1">
        <v>95.663265306122398</v>
      </c>
      <c r="J200" s="1">
        <v>95.639534883720899</v>
      </c>
      <c r="K200" s="1">
        <v>91.071428571428498</v>
      </c>
      <c r="L200" s="1">
        <v>97.388059701492494</v>
      </c>
      <c r="M200" s="1">
        <v>97.244094488188907</v>
      </c>
      <c r="N200" s="1">
        <v>94.491525423728802</v>
      </c>
      <c r="O200" s="1">
        <v>96.846846846846802</v>
      </c>
      <c r="P200" s="1">
        <v>93.5</v>
      </c>
      <c r="Q200" s="1">
        <v>61.1111111111111</v>
      </c>
      <c r="R200" s="1">
        <v>63.043478260869499</v>
      </c>
      <c r="S200" s="1">
        <v>32.786885245901601</v>
      </c>
      <c r="T200" s="1">
        <v>30.327868852459002</v>
      </c>
      <c r="U200" s="1">
        <v>35.714285714285701</v>
      </c>
      <c r="V200" s="1">
        <v>93.673469387755105</v>
      </c>
      <c r="W200" s="1">
        <v>95.539906103286299</v>
      </c>
      <c r="X200" s="1">
        <v>98.214285714285694</v>
      </c>
      <c r="Y200" s="1">
        <v>95.058139534883693</v>
      </c>
      <c r="Z200" s="1">
        <v>95.357142857142804</v>
      </c>
      <c r="AA200" s="1">
        <v>83.208955223880594</v>
      </c>
      <c r="AB200" s="1">
        <v>71.259842519684994</v>
      </c>
      <c r="AC200" s="1">
        <v>65.677966101694906</v>
      </c>
      <c r="AD200" s="1">
        <v>92.792792792792696</v>
      </c>
      <c r="AE200" s="1">
        <v>84.5</v>
      </c>
      <c r="AF200" s="1">
        <v>76.543209876543202</v>
      </c>
      <c r="AG200" s="1">
        <v>76.811594202898505</v>
      </c>
      <c r="AH200" s="1">
        <v>35.245901639344197</v>
      </c>
      <c r="AI200" s="1">
        <v>33.6065573770491</v>
      </c>
      <c r="AJ200" s="1">
        <v>30.952380952380899</v>
      </c>
      <c r="AK200" s="1">
        <v>36.734693877551003</v>
      </c>
      <c r="AL200" s="1">
        <v>37.793427230046902</v>
      </c>
      <c r="AM200" s="1">
        <v>37.5</v>
      </c>
      <c r="AN200" s="1">
        <v>38.3720930232558</v>
      </c>
      <c r="AO200" s="1">
        <v>34.642857142857103</v>
      </c>
      <c r="AP200" s="1">
        <v>69.776119402985103</v>
      </c>
      <c r="AQ200" s="1">
        <v>66.929133858267704</v>
      </c>
      <c r="AR200" s="1">
        <v>71.186440677966104</v>
      </c>
      <c r="AS200" s="1">
        <v>73.423423423423401</v>
      </c>
      <c r="AT200" s="1">
        <v>77</v>
      </c>
      <c r="AU200" s="1">
        <v>83.950617283950606</v>
      </c>
      <c r="AV200" s="1">
        <v>86.956521739130395</v>
      </c>
      <c r="AW200" s="1">
        <v>59.016393442622899</v>
      </c>
      <c r="AX200" s="1">
        <v>50</v>
      </c>
      <c r="AY200" s="1">
        <v>52.380952380952301</v>
      </c>
      <c r="AZ200" s="1">
        <v>66.734693877550995</v>
      </c>
      <c r="BA200" s="1">
        <v>66.431924882629104</v>
      </c>
      <c r="BB200" s="1">
        <v>79.846938775510196</v>
      </c>
      <c r="BC200" s="1">
        <v>73.546511627906895</v>
      </c>
      <c r="BD200" s="1">
        <v>81.071428571428498</v>
      </c>
      <c r="BE200" s="1">
        <v>80.970149253731293</v>
      </c>
      <c r="BF200" s="1">
        <v>75.1968503937007</v>
      </c>
      <c r="BG200" s="1">
        <v>69.067796610169495</v>
      </c>
      <c r="BH200" s="1">
        <v>39.189189189189101</v>
      </c>
      <c r="BI200" s="1">
        <v>50.5</v>
      </c>
      <c r="BJ200" s="1">
        <v>57.407407407407398</v>
      </c>
      <c r="BK200" s="1">
        <v>16.6666666666666</v>
      </c>
      <c r="BL200" s="1">
        <v>56.557377049180303</v>
      </c>
      <c r="BM200" s="1">
        <v>22.131147540983601</v>
      </c>
      <c r="BN200" s="1">
        <v>70.238095238095198</v>
      </c>
      <c r="BO200" s="1">
        <v>85.102040816326493</v>
      </c>
      <c r="BP200" s="1">
        <v>86.150234741784004</v>
      </c>
      <c r="BQ200" s="1">
        <v>87.755102040816297</v>
      </c>
      <c r="BR200" s="1">
        <v>82.558139534883693</v>
      </c>
      <c r="BS200" s="1">
        <v>83.571428571428498</v>
      </c>
      <c r="BT200" s="1">
        <v>72.014925373134304</v>
      </c>
      <c r="BU200" s="1">
        <v>62.5984251968503</v>
      </c>
      <c r="BV200" s="1">
        <v>67.372881355932194</v>
      </c>
      <c r="BW200" s="1">
        <v>71.171171171171096</v>
      </c>
      <c r="BX200" s="1">
        <v>71.5</v>
      </c>
      <c r="BY200" s="1">
        <v>63.580246913580197</v>
      </c>
      <c r="BZ200" s="1">
        <v>66.6666666666666</v>
      </c>
      <c r="CA200" s="1">
        <v>36.065573770491802</v>
      </c>
      <c r="CB200" s="1">
        <v>34.426229508196698</v>
      </c>
      <c r="CC200" s="1">
        <v>36.904761904761898</v>
      </c>
      <c r="CD200" s="1">
        <v>94.897959183673393</v>
      </c>
      <c r="CE200" s="1">
        <v>94.131455399060997</v>
      </c>
      <c r="CF200" s="1">
        <v>94.132653061224403</v>
      </c>
      <c r="CG200" s="1">
        <v>95.058139534883693</v>
      </c>
      <c r="CH200" s="1">
        <v>93.214285714285694</v>
      </c>
      <c r="CI200" s="1">
        <v>86.9402985074626</v>
      </c>
      <c r="CJ200" s="1">
        <v>86.220472440944803</v>
      </c>
      <c r="CK200" s="1">
        <v>85.169491525423695</v>
      </c>
      <c r="CL200" s="1">
        <v>94.144144144144093</v>
      </c>
      <c r="CM200" s="1">
        <v>95.5</v>
      </c>
      <c r="CN200" s="1">
        <v>61.7283950617283</v>
      </c>
      <c r="CO200" s="1">
        <v>63.768115942028899</v>
      </c>
      <c r="CP200" s="1">
        <v>95.081967213114694</v>
      </c>
      <c r="CQ200" s="1">
        <v>90.163934426229503</v>
      </c>
      <c r="CR200" s="1">
        <v>82.142857142857096</v>
      </c>
      <c r="CS200" s="1">
        <v>81.632653061224403</v>
      </c>
      <c r="CT200" s="1">
        <v>82.863849765258195</v>
      </c>
      <c r="CU200" s="1">
        <v>84.693877551020407</v>
      </c>
      <c r="CV200" s="1">
        <v>85.174418604651095</v>
      </c>
      <c r="CW200" s="1">
        <v>97.857142857142804</v>
      </c>
      <c r="CX200" s="1">
        <v>86.9402985074626</v>
      </c>
      <c r="CY200" s="1">
        <v>82.283464566929098</v>
      </c>
      <c r="CZ200" s="1">
        <v>86.016949152542296</v>
      </c>
      <c r="DA200" s="1">
        <v>88.2882882882882</v>
      </c>
      <c r="DB200" s="1">
        <v>85</v>
      </c>
      <c r="DC200" s="1">
        <v>12.9629629629629</v>
      </c>
      <c r="DD200" s="1">
        <v>7.2463768115942004</v>
      </c>
      <c r="DE200" s="1">
        <v>22.131147540983601</v>
      </c>
      <c r="DF200" s="1">
        <v>28.688524590163901</v>
      </c>
      <c r="DG200" s="1">
        <v>32.142857142857103</v>
      </c>
      <c r="DH200" s="1">
        <v>67.151805453205597</v>
      </c>
      <c r="DI200" s="1">
        <v>79.930479326747104</v>
      </c>
      <c r="DJ200" s="1">
        <v>83.008526187576095</v>
      </c>
      <c r="DK200" s="1">
        <v>75.385071090047404</v>
      </c>
      <c r="DL200" s="1">
        <v>70.979020979020902</v>
      </c>
      <c r="DM200" s="1">
        <v>72.087132725430607</v>
      </c>
      <c r="DN200" s="1">
        <v>64.285714285714207</v>
      </c>
      <c r="DO200" s="1">
        <v>60.502049180327802</v>
      </c>
      <c r="DP200" s="1">
        <v>86.2854251012145</v>
      </c>
      <c r="DQ200" s="1">
        <v>87.877211238293398</v>
      </c>
      <c r="DR200" s="1">
        <v>53.634232121922601</v>
      </c>
      <c r="DS200" s="1">
        <v>57.132243684992503</v>
      </c>
      <c r="DT200" s="1">
        <v>61.287878787878697</v>
      </c>
      <c r="DU200" s="1">
        <v>79.135053110773896</v>
      </c>
      <c r="DV200" s="1">
        <v>80.932203389830505</v>
      </c>
      <c r="DW200" s="1">
        <v>13.688282977155399</v>
      </c>
      <c r="DX200" s="1">
        <v>1.07939992682034</v>
      </c>
      <c r="DY200" s="1">
        <v>2.6593585058871199</v>
      </c>
      <c r="DZ200" s="1">
        <v>7.9087677725118404</v>
      </c>
      <c r="EA200" s="1">
        <v>9.9400599400599408</v>
      </c>
      <c r="EB200" s="1">
        <v>14.640324214792299</v>
      </c>
      <c r="EC200" s="1">
        <v>9.3011305241521107</v>
      </c>
      <c r="ED200" s="1">
        <v>24.538934426229499</v>
      </c>
      <c r="EE200" s="1">
        <v>15.232793522267199</v>
      </c>
      <c r="EF200" s="1">
        <v>18.366285119667001</v>
      </c>
      <c r="EG200" s="1">
        <v>5.0996483001172299</v>
      </c>
      <c r="EH200" s="1">
        <v>6.7607726597325399</v>
      </c>
      <c r="EI200" s="1">
        <v>28.7121212121212</v>
      </c>
      <c r="EJ200" s="1">
        <v>18.437025796661601</v>
      </c>
      <c r="EK200" s="1">
        <v>25.508474576271102</v>
      </c>
      <c r="EL200" s="1">
        <v>84.690493736182702</v>
      </c>
      <c r="EM200" s="1">
        <v>85.400658616904494</v>
      </c>
      <c r="EN200" s="1">
        <v>85.891189606171295</v>
      </c>
      <c r="EO200" s="1">
        <v>85.159952606635102</v>
      </c>
      <c r="EP200" s="1">
        <v>77.772227772227694</v>
      </c>
      <c r="EQ200" s="1">
        <v>77.304964539007102</v>
      </c>
      <c r="ER200" s="1">
        <v>84.840698869475801</v>
      </c>
      <c r="ES200" s="1">
        <v>89.4467213114754</v>
      </c>
      <c r="ET200" s="1">
        <v>76.720647773279296</v>
      </c>
      <c r="EU200" s="1">
        <v>89.281997918834506</v>
      </c>
      <c r="EV200" s="1">
        <v>9.3200468933177003</v>
      </c>
      <c r="EW200" s="1">
        <v>18.4992570579494</v>
      </c>
      <c r="EX200" s="1">
        <v>38.939393939393902</v>
      </c>
      <c r="EY200" s="1">
        <v>40.819423368740502</v>
      </c>
      <c r="EZ200" s="1">
        <v>41.610169491525397</v>
      </c>
    </row>
    <row r="201" spans="1:156" ht="15">
      <c r="A201" s="11" t="s">
        <v>261</v>
      </c>
      <c r="B201" s="1" t="s">
        <v>734</v>
      </c>
      <c r="C201" s="11" t="s">
        <v>618</v>
      </c>
      <c r="D201" s="1">
        <v>82.149860094705105</v>
      </c>
      <c r="E201" s="1">
        <v>85.661262122738094</v>
      </c>
      <c r="F201" s="1">
        <v>0</v>
      </c>
      <c r="G201" s="1">
        <v>99.504950495049499</v>
      </c>
      <c r="H201" s="1">
        <v>99.484536082474193</v>
      </c>
      <c r="I201" s="1">
        <v>99.456521739130395</v>
      </c>
      <c r="J201" s="1">
        <v>99.315068493150605</v>
      </c>
      <c r="K201" s="1">
        <v>97.115384615384599</v>
      </c>
      <c r="L201" s="1">
        <v>98.8888888888888</v>
      </c>
      <c r="M201" s="1">
        <v>98.809523809523796</v>
      </c>
      <c r="N201" s="1">
        <v>98.75</v>
      </c>
      <c r="O201" s="1">
        <v>92.2222222222222</v>
      </c>
      <c r="P201" s="1">
        <v>85.897435897435798</v>
      </c>
      <c r="Q201" s="1">
        <v>86.363636363636303</v>
      </c>
      <c r="R201" s="1">
        <v>75.925925925925895</v>
      </c>
      <c r="S201" s="1">
        <v>43.478260869565197</v>
      </c>
      <c r="T201" s="1">
        <v>43.75</v>
      </c>
      <c r="U201" s="1">
        <v>50</v>
      </c>
      <c r="V201" s="1">
        <v>82.673267326732599</v>
      </c>
      <c r="W201" s="1">
        <v>89.175257731958695</v>
      </c>
      <c r="X201" s="1">
        <v>87.5</v>
      </c>
      <c r="Y201" s="1">
        <v>91.095890410958901</v>
      </c>
      <c r="Z201" s="1">
        <v>85.576923076923094</v>
      </c>
      <c r="AA201" s="1">
        <v>83.3333333333333</v>
      </c>
      <c r="AB201" s="1">
        <v>77.380952380952294</v>
      </c>
      <c r="AC201" s="1">
        <v>78.75</v>
      </c>
      <c r="AD201" s="1">
        <v>63.3333333333333</v>
      </c>
      <c r="AE201" s="1">
        <v>69.230769230769198</v>
      </c>
      <c r="AF201" s="1">
        <v>69.696969696969703</v>
      </c>
      <c r="AG201" s="1">
        <v>68.518518518518505</v>
      </c>
      <c r="AH201" s="1">
        <v>41.304347826086897</v>
      </c>
      <c r="AI201" s="1">
        <v>43.75</v>
      </c>
      <c r="AJ201" s="1">
        <v>47.619047619047599</v>
      </c>
      <c r="AK201" s="1">
        <v>47.029702970297002</v>
      </c>
      <c r="AL201" s="1">
        <v>48.453608247422601</v>
      </c>
      <c r="AM201" s="1">
        <v>49.456521739130402</v>
      </c>
      <c r="AN201" s="1">
        <v>50</v>
      </c>
      <c r="AO201" s="1">
        <v>49.038461538461497</v>
      </c>
      <c r="AP201" s="1">
        <v>48.8888888888888</v>
      </c>
      <c r="AQ201" s="1">
        <v>48.809523809523803</v>
      </c>
      <c r="AR201" s="1">
        <v>48.75</v>
      </c>
      <c r="AS201" s="1">
        <v>45.5555555555555</v>
      </c>
      <c r="AT201" s="1">
        <v>47.435897435897402</v>
      </c>
      <c r="AU201" s="1">
        <v>46.969696969696898</v>
      </c>
      <c r="AV201" s="1">
        <v>48.148148148148103</v>
      </c>
      <c r="AW201" s="1">
        <v>50</v>
      </c>
      <c r="AX201" s="1">
        <v>50</v>
      </c>
      <c r="AY201" s="1">
        <v>50</v>
      </c>
      <c r="AZ201" s="1">
        <v>75.742574257425701</v>
      </c>
      <c r="BA201" s="1">
        <v>94.329896907216394</v>
      </c>
      <c r="BB201" s="1">
        <v>89.673913043478194</v>
      </c>
      <c r="BC201" s="1">
        <v>92.465753424657507</v>
      </c>
      <c r="BD201" s="1">
        <v>91.346153846153797</v>
      </c>
      <c r="BE201" s="1">
        <v>87.7777777777777</v>
      </c>
      <c r="BF201" s="1">
        <v>46.428571428571402</v>
      </c>
      <c r="BG201" s="1">
        <v>43.75</v>
      </c>
      <c r="BH201" s="1">
        <v>14.4444444444444</v>
      </c>
      <c r="BI201" s="1">
        <v>14.1025641025641</v>
      </c>
      <c r="BJ201" s="1">
        <v>25.757575757575701</v>
      </c>
      <c r="BK201" s="1">
        <v>12.9629629629629</v>
      </c>
      <c r="BL201" s="1">
        <v>76.086956521739097</v>
      </c>
      <c r="BM201" s="1">
        <v>77.0833333333333</v>
      </c>
      <c r="BN201" s="1">
        <v>40.476190476190403</v>
      </c>
      <c r="BO201" s="1">
        <v>91.089108910891099</v>
      </c>
      <c r="BP201" s="1">
        <v>86.597938144329902</v>
      </c>
      <c r="BQ201" s="1">
        <v>94.021739130434696</v>
      </c>
      <c r="BR201" s="1">
        <v>95.205479452054803</v>
      </c>
      <c r="BS201" s="1">
        <v>88.461538461538396</v>
      </c>
      <c r="BT201" s="1">
        <v>88.8888888888888</v>
      </c>
      <c r="BU201" s="1">
        <v>88.095238095238102</v>
      </c>
      <c r="BV201" s="1">
        <v>91.25</v>
      </c>
      <c r="BW201" s="1">
        <v>44.4444444444444</v>
      </c>
      <c r="BX201" s="1">
        <v>47.435897435897402</v>
      </c>
      <c r="BY201" s="1">
        <v>46.969696969696898</v>
      </c>
      <c r="BZ201" s="1">
        <v>46.296296296296198</v>
      </c>
      <c r="CA201" s="1">
        <v>47.826086956521699</v>
      </c>
      <c r="CB201" s="1">
        <v>47.9166666666666</v>
      </c>
      <c r="CC201" s="1">
        <v>45.238095238095198</v>
      </c>
      <c r="CD201" s="1">
        <v>88.613861386138595</v>
      </c>
      <c r="CE201" s="1">
        <v>87.628865979381402</v>
      </c>
      <c r="CF201" s="1">
        <v>87.5</v>
      </c>
      <c r="CG201" s="1">
        <v>82.876712328767098</v>
      </c>
      <c r="CH201" s="1">
        <v>77.884615384615302</v>
      </c>
      <c r="CI201" s="1">
        <v>81.1111111111111</v>
      </c>
      <c r="CJ201" s="1">
        <v>82.142857142857096</v>
      </c>
      <c r="CK201" s="1">
        <v>95</v>
      </c>
      <c r="CL201" s="1">
        <v>86.6666666666666</v>
      </c>
      <c r="CM201" s="1">
        <v>82.051282051282001</v>
      </c>
      <c r="CN201" s="1">
        <v>93.939393939393895</v>
      </c>
      <c r="CO201" s="1">
        <v>37.037037037037003</v>
      </c>
      <c r="CP201" s="1">
        <v>65.2173913043478</v>
      </c>
      <c r="CQ201" s="1">
        <v>66.6666666666666</v>
      </c>
      <c r="CR201" s="1">
        <v>88.095238095238102</v>
      </c>
      <c r="CS201" s="1">
        <v>86.633663366336606</v>
      </c>
      <c r="CT201" s="1">
        <v>87.113402061855595</v>
      </c>
      <c r="CU201" s="1">
        <v>76.086956521739097</v>
      </c>
      <c r="CV201" s="1">
        <v>60.958904109589</v>
      </c>
      <c r="CW201" s="1">
        <v>50.961538461538403</v>
      </c>
      <c r="CX201" s="1">
        <v>41.1111111111111</v>
      </c>
      <c r="CY201" s="1">
        <v>54.761904761904702</v>
      </c>
      <c r="CZ201" s="1">
        <v>55</v>
      </c>
      <c r="DA201" s="1">
        <v>58.8888888888888</v>
      </c>
      <c r="DB201" s="1">
        <v>57.692307692307601</v>
      </c>
      <c r="DC201" s="1">
        <v>60.606060606060602</v>
      </c>
      <c r="DD201" s="1">
        <v>83.3333333333333</v>
      </c>
      <c r="DE201" s="1">
        <v>89.130434782608603</v>
      </c>
      <c r="DF201" s="1">
        <v>87.5</v>
      </c>
      <c r="DG201" s="1">
        <v>90.476190476190396</v>
      </c>
      <c r="DH201" s="1">
        <v>97.3286661753868</v>
      </c>
      <c r="DI201" s="1">
        <v>96.469081595316496</v>
      </c>
      <c r="DJ201" s="1">
        <v>97.827852212748596</v>
      </c>
      <c r="DK201" s="1">
        <v>96.949052132701397</v>
      </c>
      <c r="DL201" s="1">
        <v>96.953046953046893</v>
      </c>
      <c r="DM201" s="1">
        <v>26.4944275582573</v>
      </c>
      <c r="DN201" s="1">
        <v>63.155190133607398</v>
      </c>
      <c r="DO201" s="1">
        <v>69.518442622950801</v>
      </c>
      <c r="DP201" s="1">
        <v>82.742914979757103</v>
      </c>
      <c r="DQ201" s="1">
        <v>69.042663891779398</v>
      </c>
      <c r="DR201" s="1">
        <v>95.720984759671694</v>
      </c>
      <c r="DS201" s="1">
        <v>78.380386329866198</v>
      </c>
      <c r="DT201" s="1">
        <v>93.409090909090907</v>
      </c>
      <c r="DU201" s="1">
        <v>74.430955993930098</v>
      </c>
      <c r="DV201" s="1">
        <v>80.254237288135499</v>
      </c>
      <c r="DW201" s="1">
        <v>55.250552689756802</v>
      </c>
      <c r="DX201" s="1">
        <v>53.476033662641697</v>
      </c>
      <c r="DY201" s="1">
        <v>70.259845716605696</v>
      </c>
      <c r="DZ201" s="1">
        <v>65.787914691943101</v>
      </c>
      <c r="EA201" s="1">
        <v>68.481518481518407</v>
      </c>
      <c r="EB201" s="1">
        <v>58.713272543059702</v>
      </c>
      <c r="EC201" s="1">
        <v>79.393627954779006</v>
      </c>
      <c r="ED201" s="1">
        <v>84.989754098360606</v>
      </c>
      <c r="EE201" s="1">
        <v>93.066801619433207</v>
      </c>
      <c r="EF201" s="1">
        <v>95.161290322580598</v>
      </c>
      <c r="EG201" s="1">
        <v>83.528722157092602</v>
      </c>
      <c r="EH201" s="1">
        <v>91.604754829123294</v>
      </c>
      <c r="EI201" s="1">
        <v>34.469696969696898</v>
      </c>
      <c r="EJ201" s="1">
        <v>27.541729893778399</v>
      </c>
      <c r="EK201" s="1">
        <v>91.949152542372801</v>
      </c>
      <c r="EL201" s="1">
        <v>93.570375829034603</v>
      </c>
      <c r="EM201" s="1">
        <v>98.079034028540093</v>
      </c>
      <c r="EN201" s="1">
        <v>91.189606171335697</v>
      </c>
      <c r="EO201" s="1">
        <v>85.159952606635102</v>
      </c>
      <c r="EP201" s="1">
        <v>77.772227772227694</v>
      </c>
      <c r="EQ201" s="1">
        <v>77.304964539007102</v>
      </c>
      <c r="ER201" s="1">
        <v>80.626927029804705</v>
      </c>
      <c r="ES201" s="1">
        <v>89.4467213114754</v>
      </c>
      <c r="ET201" s="1">
        <v>70.647773279352194</v>
      </c>
      <c r="EU201" s="1">
        <v>85.431841831425601</v>
      </c>
      <c r="EV201" s="1">
        <v>9.3200468933177003</v>
      </c>
      <c r="EW201" s="1">
        <v>18.4992570579494</v>
      </c>
      <c r="EX201" s="1">
        <v>38.939393939393902</v>
      </c>
      <c r="EY201" s="1">
        <v>40.819423368740502</v>
      </c>
      <c r="EZ201" s="1">
        <v>41.610169491525397</v>
      </c>
    </row>
    <row r="202" spans="1:156" ht="15">
      <c r="A202" s="11" t="s">
        <v>263</v>
      </c>
      <c r="B202" s="1" t="s">
        <v>735</v>
      </c>
      <c r="C202" s="11" t="s">
        <v>535</v>
      </c>
      <c r="D202" s="1">
        <v>46.346409477926997</v>
      </c>
      <c r="E202" s="1">
        <v>47.546473077622402</v>
      </c>
      <c r="F202" s="1">
        <v>0</v>
      </c>
      <c r="G202" s="1">
        <v>95.370370370370296</v>
      </c>
      <c r="H202" s="1">
        <v>96.165644171779107</v>
      </c>
      <c r="I202" s="1">
        <v>94.642857142857096</v>
      </c>
      <c r="J202" s="1">
        <v>85.502958579881593</v>
      </c>
      <c r="K202" s="1">
        <v>91</v>
      </c>
      <c r="L202" s="1">
        <v>81.25</v>
      </c>
      <c r="M202" s="1">
        <v>88.846153846153797</v>
      </c>
      <c r="N202" s="1">
        <v>92.105263157894697</v>
      </c>
      <c r="O202" s="1">
        <v>84.322033898305094</v>
      </c>
      <c r="P202" s="1">
        <v>84.020618556700995</v>
      </c>
      <c r="Q202" s="1">
        <v>93.75</v>
      </c>
      <c r="R202" s="1">
        <v>88.953488372093005</v>
      </c>
      <c r="S202" s="1">
        <v>98.2558139534883</v>
      </c>
      <c r="T202" s="1">
        <v>99.206349206349202</v>
      </c>
      <c r="U202" s="1">
        <v>95.945945945945894</v>
      </c>
      <c r="V202" s="1">
        <v>98.280423280423193</v>
      </c>
      <c r="W202" s="1">
        <v>97.699386503067402</v>
      </c>
      <c r="X202" s="1">
        <v>93.452380952380906</v>
      </c>
      <c r="Y202" s="1">
        <v>92.011834319526599</v>
      </c>
      <c r="Z202" s="1">
        <v>87.6666666666666</v>
      </c>
      <c r="AA202" s="1">
        <v>88.602941176470495</v>
      </c>
      <c r="AB202" s="1">
        <v>94.230769230769198</v>
      </c>
      <c r="AC202" s="1">
        <v>95.864661654135304</v>
      </c>
      <c r="AD202" s="1">
        <v>92.796610169491501</v>
      </c>
      <c r="AE202" s="1">
        <v>92.268041237113394</v>
      </c>
      <c r="AF202" s="1">
        <v>93.75</v>
      </c>
      <c r="AG202" s="1">
        <v>99.418604651162696</v>
      </c>
      <c r="AH202" s="1">
        <v>98.2558139534883</v>
      </c>
      <c r="AI202" s="1">
        <v>97.619047619047606</v>
      </c>
      <c r="AJ202" s="1">
        <v>95.945945945945894</v>
      </c>
      <c r="AK202" s="1">
        <v>99.735449735449706</v>
      </c>
      <c r="AL202" s="1">
        <v>99.693251533742298</v>
      </c>
      <c r="AM202" s="1">
        <v>97.420634920634896</v>
      </c>
      <c r="AN202" s="1">
        <v>95.857988165680396</v>
      </c>
      <c r="AO202" s="1">
        <v>95</v>
      </c>
      <c r="AP202" s="1">
        <v>94.485294117647001</v>
      </c>
      <c r="AQ202" s="1">
        <v>98.461538461538396</v>
      </c>
      <c r="AR202" s="1">
        <v>98.120300751879697</v>
      </c>
      <c r="AS202" s="1">
        <v>98.305084745762699</v>
      </c>
      <c r="AT202" s="1">
        <v>98.9690721649484</v>
      </c>
      <c r="AU202" s="1">
        <v>99.431818181818102</v>
      </c>
      <c r="AV202" s="1">
        <v>50</v>
      </c>
      <c r="AW202" s="1">
        <v>98.837209302325505</v>
      </c>
      <c r="AX202" s="1">
        <v>49.206349206349202</v>
      </c>
      <c r="AY202" s="1">
        <v>47.297297297297199</v>
      </c>
      <c r="AZ202" s="1">
        <v>97.486772486772395</v>
      </c>
      <c r="BA202" s="1">
        <v>97.392638036809799</v>
      </c>
      <c r="BB202" s="1">
        <v>97.420634920634896</v>
      </c>
      <c r="BC202" s="1">
        <v>94.970414201183402</v>
      </c>
      <c r="BD202" s="1">
        <v>95.6666666666666</v>
      </c>
      <c r="BE202" s="1">
        <v>90.875912408759106</v>
      </c>
      <c r="BF202" s="1">
        <v>96.538461538461505</v>
      </c>
      <c r="BG202" s="1">
        <v>96.616541353383397</v>
      </c>
      <c r="BH202" s="1">
        <v>96.186440677966104</v>
      </c>
      <c r="BI202" s="1">
        <v>97.422680412371093</v>
      </c>
      <c r="BJ202" s="1">
        <v>99.431818181818102</v>
      </c>
      <c r="BK202" s="1">
        <v>99.418604651162696</v>
      </c>
      <c r="BL202" s="1">
        <v>99.418604651162696</v>
      </c>
      <c r="BM202" s="1">
        <v>97.619047619047606</v>
      </c>
      <c r="BN202" s="1">
        <v>77.027027027027003</v>
      </c>
      <c r="BO202" s="1">
        <v>92.460317460317398</v>
      </c>
      <c r="BP202" s="1">
        <v>94.171779141104295</v>
      </c>
      <c r="BQ202" s="1">
        <v>91.6666666666666</v>
      </c>
      <c r="BR202" s="1">
        <v>95.266272189349095</v>
      </c>
      <c r="BS202" s="1">
        <v>88</v>
      </c>
      <c r="BT202" s="1">
        <v>88.235294117647001</v>
      </c>
      <c r="BU202" s="1">
        <v>90.769230769230703</v>
      </c>
      <c r="BV202" s="1">
        <v>97.744360902255593</v>
      </c>
      <c r="BW202" s="1">
        <v>98.728813559322006</v>
      </c>
      <c r="BX202" s="1">
        <v>97.422680412371093</v>
      </c>
      <c r="BY202" s="1">
        <v>98.295454545454504</v>
      </c>
      <c r="BZ202" s="1">
        <v>99.418604651162696</v>
      </c>
      <c r="CA202" s="1">
        <v>99.418604651162696</v>
      </c>
      <c r="CB202" s="1">
        <v>96.825396825396794</v>
      </c>
      <c r="CC202" s="1">
        <v>45.945945945945901</v>
      </c>
      <c r="CD202" s="1">
        <v>98.015873015872998</v>
      </c>
      <c r="CE202" s="1">
        <v>97.392638036809799</v>
      </c>
      <c r="CF202" s="1">
        <v>96.626984126984098</v>
      </c>
      <c r="CG202" s="1">
        <v>97.337278106508805</v>
      </c>
      <c r="CH202" s="1">
        <v>93.6666666666666</v>
      </c>
      <c r="CI202" s="1">
        <v>96.691176470588204</v>
      </c>
      <c r="CJ202" s="1">
        <v>98.076923076923094</v>
      </c>
      <c r="CK202" s="1">
        <v>97.368421052631504</v>
      </c>
      <c r="CL202" s="1">
        <v>94.491525423728802</v>
      </c>
      <c r="CM202" s="1">
        <v>84.020618556700995</v>
      </c>
      <c r="CN202" s="1">
        <v>86.931818181818102</v>
      </c>
      <c r="CO202" s="1">
        <v>97.093023255813904</v>
      </c>
      <c r="CP202" s="1">
        <v>98.2558139534883</v>
      </c>
      <c r="CQ202" s="1">
        <v>89.682539682539598</v>
      </c>
      <c r="CR202" s="1">
        <v>89.189189189189094</v>
      </c>
      <c r="CS202" s="1">
        <v>99.470899470899397</v>
      </c>
      <c r="CT202" s="1">
        <v>99.233128834355796</v>
      </c>
      <c r="CU202" s="1">
        <v>99.404761904761898</v>
      </c>
      <c r="CV202" s="1">
        <v>99.4082840236686</v>
      </c>
      <c r="CW202" s="1">
        <v>97.3333333333333</v>
      </c>
      <c r="CX202" s="1">
        <v>97.426470588235205</v>
      </c>
      <c r="CY202" s="1">
        <v>98.461538461538396</v>
      </c>
      <c r="CZ202" s="1">
        <v>98.872180451127804</v>
      </c>
      <c r="DA202" s="1">
        <v>99.576271186440593</v>
      </c>
      <c r="DB202" s="1">
        <v>94.329896907216394</v>
      </c>
      <c r="DC202" s="1">
        <v>94.318181818181799</v>
      </c>
      <c r="DD202" s="1">
        <v>98.2558139534883</v>
      </c>
      <c r="DE202" s="1">
        <v>98.837209302325505</v>
      </c>
      <c r="DF202" s="1">
        <v>96.825396825396794</v>
      </c>
      <c r="DG202" s="1">
        <v>98.648648648648603</v>
      </c>
      <c r="DH202" s="1">
        <v>78.723015001829395</v>
      </c>
      <c r="DI202" s="1">
        <v>77.121396670726696</v>
      </c>
      <c r="DJ202" s="1">
        <v>88.832938388625493</v>
      </c>
      <c r="DK202" s="1">
        <v>62.487512487512397</v>
      </c>
      <c r="DL202" s="1">
        <v>57.497467071935098</v>
      </c>
      <c r="DM202" s="1">
        <v>34.480986639260003</v>
      </c>
      <c r="DN202" s="1">
        <v>36.424180327868797</v>
      </c>
      <c r="DO202" s="1">
        <v>43.0668016194332</v>
      </c>
      <c r="DP202" s="1">
        <v>54.578563995837598</v>
      </c>
      <c r="DQ202" s="1">
        <v>69.929660023446601</v>
      </c>
      <c r="DR202" s="1">
        <v>56.240713224368498</v>
      </c>
      <c r="DS202" s="1">
        <v>74.621212121212096</v>
      </c>
      <c r="DT202" s="1">
        <v>64.871016691957493</v>
      </c>
      <c r="DU202" s="1">
        <v>70.932203389830505</v>
      </c>
      <c r="DV202" s="1">
        <v>94.522144522144501</v>
      </c>
      <c r="DW202" s="1">
        <v>68.294914013904105</v>
      </c>
      <c r="DX202" s="1">
        <v>59.4600081201786</v>
      </c>
      <c r="DY202" s="1">
        <v>61.581753554502299</v>
      </c>
      <c r="DZ202" s="1">
        <v>66.483516483516397</v>
      </c>
      <c r="EA202" s="1">
        <v>57.700101317122602</v>
      </c>
      <c r="EB202" s="1">
        <v>70.3494347379239</v>
      </c>
      <c r="EC202" s="1">
        <v>57.6331967213114</v>
      </c>
      <c r="ED202" s="1">
        <v>72.317813765182095</v>
      </c>
      <c r="EE202" s="1">
        <v>53.537981269510901</v>
      </c>
      <c r="EF202" s="1">
        <v>44.2555685814771</v>
      </c>
      <c r="EG202" s="1">
        <v>24.2942050520059</v>
      </c>
      <c r="EH202" s="1">
        <v>37.196969696969603</v>
      </c>
      <c r="EI202" s="1">
        <v>43.626707132018197</v>
      </c>
      <c r="EJ202" s="1">
        <v>4.1525423728813502</v>
      </c>
      <c r="EK202" s="1">
        <v>68.881118881118795</v>
      </c>
      <c r="EL202" s="1">
        <v>85.400658616904494</v>
      </c>
      <c r="EM202" s="1">
        <v>85.891189606171295</v>
      </c>
      <c r="EN202" s="1">
        <v>85.159952606635102</v>
      </c>
      <c r="EO202" s="1">
        <v>77.772227772227694</v>
      </c>
      <c r="EP202" s="1">
        <v>77.304964539007102</v>
      </c>
      <c r="EQ202" s="1">
        <v>76.618705035971203</v>
      </c>
      <c r="ER202" s="1">
        <v>83.709016393442596</v>
      </c>
      <c r="ES202" s="1">
        <v>87.398785425101195</v>
      </c>
      <c r="ET202" s="1">
        <v>89.281997918834506</v>
      </c>
      <c r="EU202" s="1">
        <v>91.500586166471194</v>
      </c>
      <c r="EV202" s="1">
        <v>93.016344725111395</v>
      </c>
      <c r="EW202" s="1">
        <v>76.742424242424207</v>
      </c>
      <c r="EX202" s="1">
        <v>90.440060698027295</v>
      </c>
      <c r="EY202" s="1">
        <v>87.966101694915196</v>
      </c>
      <c r="EZ202" s="1">
        <v>93.939393939393895</v>
      </c>
    </row>
    <row r="203" spans="1:156" ht="15">
      <c r="A203" s="11" t="s">
        <v>264</v>
      </c>
      <c r="B203" s="1" t="s">
        <v>736</v>
      </c>
      <c r="C203" s="11" t="s">
        <v>535</v>
      </c>
      <c r="D203" s="1">
        <v>45.196786597542697</v>
      </c>
      <c r="E203" s="1">
        <v>39.336299840377301</v>
      </c>
      <c r="F203" s="1">
        <v>0</v>
      </c>
      <c r="G203" s="1">
        <v>19.578313253011999</v>
      </c>
      <c r="H203" s="1">
        <v>17.4657534246575</v>
      </c>
      <c r="I203" s="1">
        <v>19.6969696969696</v>
      </c>
      <c r="J203" s="1">
        <v>14.179104477611901</v>
      </c>
      <c r="K203" s="1">
        <v>13.28125</v>
      </c>
      <c r="L203" s="1">
        <v>16.40625</v>
      </c>
      <c r="M203" s="1">
        <v>17.692307692307601</v>
      </c>
      <c r="N203" s="1">
        <v>15.671641791044699</v>
      </c>
      <c r="O203" s="1">
        <v>17.692307692307601</v>
      </c>
      <c r="P203" s="1">
        <v>13.157894736842101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53.614457831325304</v>
      </c>
      <c r="W203" s="1">
        <v>57.534246575342401</v>
      </c>
      <c r="X203" s="1">
        <v>43.939393939393902</v>
      </c>
      <c r="Y203" s="1">
        <v>34.328358208955201</v>
      </c>
      <c r="Z203" s="1">
        <v>13.28125</v>
      </c>
      <c r="AA203" s="1">
        <v>13.28125</v>
      </c>
      <c r="AB203" s="1">
        <v>14.615384615384601</v>
      </c>
      <c r="AC203" s="1">
        <v>18.656716417910399</v>
      </c>
      <c r="AD203" s="1">
        <v>19.230769230769202</v>
      </c>
      <c r="AE203" s="1">
        <v>17.543859649122801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52.710843373493901</v>
      </c>
      <c r="AL203" s="1">
        <v>8.5616438356164295</v>
      </c>
      <c r="AM203" s="1">
        <v>6.0606060606060597</v>
      </c>
      <c r="AN203" s="1">
        <v>6.7164179104477597</v>
      </c>
      <c r="AO203" s="1">
        <v>7.8125</v>
      </c>
      <c r="AP203" s="1">
        <v>7.8125</v>
      </c>
      <c r="AQ203" s="1">
        <v>8.4615384615384599</v>
      </c>
      <c r="AR203" s="1">
        <v>9.7014925373134293</v>
      </c>
      <c r="AS203" s="1">
        <v>53.076923076923102</v>
      </c>
      <c r="AT203" s="1">
        <v>57.894736842105203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35.240963855421597</v>
      </c>
      <c r="BA203" s="1">
        <v>25</v>
      </c>
      <c r="BB203" s="1">
        <v>20.707070707070699</v>
      </c>
      <c r="BC203" s="1">
        <v>9.7014925373134293</v>
      </c>
      <c r="BD203" s="1">
        <v>8.59375</v>
      </c>
      <c r="BE203" s="1">
        <v>3.90625</v>
      </c>
      <c r="BF203" s="1">
        <v>2.3076923076923102</v>
      </c>
      <c r="BG203" s="1">
        <v>1.4925373134328299</v>
      </c>
      <c r="BH203" s="1">
        <v>8.4615384615384599</v>
      </c>
      <c r="BI203" s="1">
        <v>2.6315789473684199</v>
      </c>
      <c r="BJ203" s="1">
        <v>0</v>
      </c>
      <c r="BK203" s="1">
        <v>0</v>
      </c>
      <c r="BL203" s="1">
        <v>0</v>
      </c>
      <c r="BM203" s="1">
        <v>0</v>
      </c>
      <c r="BN203" s="1">
        <v>0</v>
      </c>
      <c r="BO203" s="1">
        <v>26.204819277108399</v>
      </c>
      <c r="BP203" s="1">
        <v>26.369863013698598</v>
      </c>
      <c r="BQ203" s="1">
        <v>23.737373737373701</v>
      </c>
      <c r="BR203" s="1">
        <v>20.8955223880597</v>
      </c>
      <c r="BS203" s="1">
        <v>23.4375</v>
      </c>
      <c r="BT203" s="1">
        <v>26.5625</v>
      </c>
      <c r="BU203" s="1">
        <v>30</v>
      </c>
      <c r="BV203" s="1">
        <v>35.074626865671597</v>
      </c>
      <c r="BW203" s="1">
        <v>36.923076923076898</v>
      </c>
      <c r="BX203" s="1">
        <v>37.719298245613999</v>
      </c>
      <c r="BY203" s="1">
        <v>0</v>
      </c>
      <c r="BZ203" s="1">
        <v>0</v>
      </c>
      <c r="CA203" s="1">
        <v>0</v>
      </c>
      <c r="CB203" s="1">
        <v>0</v>
      </c>
      <c r="CC203" s="1">
        <v>0</v>
      </c>
      <c r="CD203" s="1">
        <v>72.590361445783103</v>
      </c>
      <c r="CE203" s="1">
        <v>70.890410958904098</v>
      </c>
      <c r="CF203" s="1">
        <v>66.161616161616095</v>
      </c>
      <c r="CG203" s="1">
        <v>70.149253731343194</v>
      </c>
      <c r="CH203" s="1">
        <v>46.875</v>
      </c>
      <c r="CI203" s="1">
        <v>81.25</v>
      </c>
      <c r="CJ203" s="1">
        <v>33.846153846153797</v>
      </c>
      <c r="CK203" s="1">
        <v>29.8507462686567</v>
      </c>
      <c r="CL203" s="1">
        <v>30</v>
      </c>
      <c r="CM203" s="1">
        <v>28.070175438596401</v>
      </c>
      <c r="CN203" s="1">
        <v>0</v>
      </c>
      <c r="CO203" s="1">
        <v>0</v>
      </c>
      <c r="CP203" s="1">
        <v>0</v>
      </c>
      <c r="CQ203" s="1">
        <v>0</v>
      </c>
      <c r="CR203" s="1">
        <v>0</v>
      </c>
      <c r="CS203" s="1">
        <v>57.2289156626506</v>
      </c>
      <c r="CT203" s="1">
        <v>58.219178082191704</v>
      </c>
      <c r="CU203" s="1">
        <v>53.030303030303003</v>
      </c>
      <c r="CV203" s="1">
        <v>41.044776119402897</v>
      </c>
      <c r="CW203" s="1">
        <v>42.1875</v>
      </c>
      <c r="CX203" s="1">
        <v>41.40625</v>
      </c>
      <c r="CY203" s="1">
        <v>45.384615384615302</v>
      </c>
      <c r="CZ203" s="1">
        <v>44.0298507462686</v>
      </c>
      <c r="DA203" s="1">
        <v>23.846153846153801</v>
      </c>
      <c r="DB203" s="1">
        <v>22.807017543859601</v>
      </c>
      <c r="DC203" s="1">
        <v>0</v>
      </c>
      <c r="DD203" s="1">
        <v>0</v>
      </c>
      <c r="DE203" s="1">
        <v>0</v>
      </c>
      <c r="DF203" s="1">
        <v>0</v>
      </c>
      <c r="DG203" s="1">
        <v>0</v>
      </c>
      <c r="DH203" s="1">
        <v>53.512623490669597</v>
      </c>
      <c r="DI203" s="1">
        <v>59.866017052375099</v>
      </c>
      <c r="DJ203" s="1">
        <v>71.238151658767705</v>
      </c>
      <c r="DK203" s="1">
        <v>69.480519480519405</v>
      </c>
      <c r="DL203" s="1">
        <v>46.251266464032398</v>
      </c>
      <c r="DM203" s="1">
        <v>35.714285714285701</v>
      </c>
      <c r="DN203" s="1">
        <v>26.997950819672099</v>
      </c>
      <c r="DO203" s="1">
        <v>26.670040485829901</v>
      </c>
      <c r="DP203" s="1">
        <v>48.126951092611797</v>
      </c>
      <c r="DQ203" s="1">
        <v>53.399765533411397</v>
      </c>
      <c r="DR203" s="1">
        <v>0</v>
      </c>
      <c r="DS203" s="1">
        <v>0</v>
      </c>
      <c r="DT203" s="1">
        <v>0</v>
      </c>
      <c r="DU203" s="1">
        <v>0</v>
      </c>
      <c r="DV203" s="1">
        <v>0</v>
      </c>
      <c r="DW203" s="1">
        <v>38.913282107574098</v>
      </c>
      <c r="DX203" s="1">
        <v>29.334145351197702</v>
      </c>
      <c r="DY203" s="1">
        <v>28.584123222748801</v>
      </c>
      <c r="DZ203" s="1">
        <v>28.021978021978001</v>
      </c>
      <c r="EA203" s="1">
        <v>45.947315096251202</v>
      </c>
      <c r="EB203" s="1">
        <v>54.213771839671097</v>
      </c>
      <c r="EC203" s="1">
        <v>44.620901639344197</v>
      </c>
      <c r="ED203" s="1">
        <v>63.006072874493903</v>
      </c>
      <c r="EE203" s="1">
        <v>39.594172736732503</v>
      </c>
      <c r="EF203" s="1">
        <v>33.821805392731498</v>
      </c>
      <c r="EG203" s="1">
        <v>0</v>
      </c>
      <c r="EH203" s="1">
        <v>0</v>
      </c>
      <c r="EI203" s="1">
        <v>0</v>
      </c>
      <c r="EJ203" s="1">
        <v>0</v>
      </c>
      <c r="EK203" s="1">
        <v>0</v>
      </c>
      <c r="EL203" s="1">
        <v>36.2056348335162</v>
      </c>
      <c r="EM203" s="1">
        <v>35.749086479902502</v>
      </c>
      <c r="EN203" s="1">
        <v>30.924170616113699</v>
      </c>
      <c r="EO203" s="1">
        <v>22.0779220779221</v>
      </c>
      <c r="EP203" s="1">
        <v>21.681864235055698</v>
      </c>
      <c r="EQ203" s="1">
        <v>21.891058581706101</v>
      </c>
      <c r="ER203" s="1">
        <v>25.819672131147499</v>
      </c>
      <c r="ES203" s="1">
        <v>33.350202429149803</v>
      </c>
      <c r="ET203" s="1">
        <v>1.87304890738813</v>
      </c>
      <c r="EU203" s="1">
        <v>38.628370457209797</v>
      </c>
      <c r="EV203" s="1">
        <v>0</v>
      </c>
      <c r="EW203" s="1">
        <v>0</v>
      </c>
      <c r="EX203" s="1">
        <v>0</v>
      </c>
      <c r="EY203" s="1">
        <v>0</v>
      </c>
      <c r="EZ203" s="1">
        <v>0</v>
      </c>
    </row>
    <row r="204" spans="1:156" ht="15">
      <c r="A204" s="11" t="s">
        <v>265</v>
      </c>
      <c r="B204" s="1" t="s">
        <v>737</v>
      </c>
      <c r="C204" s="11" t="s">
        <v>528</v>
      </c>
      <c r="D204" s="1">
        <v>68.197442385813304</v>
      </c>
      <c r="E204" s="1">
        <v>25.4427920989577</v>
      </c>
      <c r="F204" s="1">
        <v>0</v>
      </c>
      <c r="G204" s="1">
        <v>60.306406685236702</v>
      </c>
      <c r="H204" s="1">
        <v>5.32258064516129</v>
      </c>
      <c r="I204" s="1">
        <v>4.4483985765124503</v>
      </c>
      <c r="J204" s="1">
        <v>26.734693877550999</v>
      </c>
      <c r="K204" s="1">
        <v>6.6831683168316802</v>
      </c>
      <c r="L204" s="1">
        <v>8.2914572864321592</v>
      </c>
      <c r="M204" s="1">
        <v>24.871794871794801</v>
      </c>
      <c r="N204" s="1">
        <v>16.321243523316099</v>
      </c>
      <c r="O204" s="1">
        <v>8.5492227979274595</v>
      </c>
      <c r="P204" s="1">
        <v>26.433121019108199</v>
      </c>
      <c r="Q204" s="1">
        <v>8.9928057553956808</v>
      </c>
      <c r="R204" s="1">
        <v>0</v>
      </c>
      <c r="S204" s="1">
        <v>0</v>
      </c>
      <c r="T204" s="1">
        <v>0</v>
      </c>
      <c r="U204" s="1">
        <v>0</v>
      </c>
      <c r="V204" s="1">
        <v>87.465181058495801</v>
      </c>
      <c r="W204" s="1">
        <v>11.6129032258064</v>
      </c>
      <c r="X204" s="1">
        <v>11.0320284697508</v>
      </c>
      <c r="Y204" s="1">
        <v>29.183673469387699</v>
      </c>
      <c r="Z204" s="1">
        <v>28.465346534653399</v>
      </c>
      <c r="AA204" s="1">
        <v>32.914572864321599</v>
      </c>
      <c r="AB204" s="1">
        <v>32.564102564102498</v>
      </c>
      <c r="AC204" s="1">
        <v>28.756476683937802</v>
      </c>
      <c r="AD204" s="1">
        <v>37.564766839378201</v>
      </c>
      <c r="AE204" s="1">
        <v>23.248407643312099</v>
      </c>
      <c r="AF204" s="1">
        <v>19.424460431654602</v>
      </c>
      <c r="AG204" s="1">
        <v>0</v>
      </c>
      <c r="AH204" s="1">
        <v>0</v>
      </c>
      <c r="AI204" s="1">
        <v>0</v>
      </c>
      <c r="AJ204" s="1">
        <v>0</v>
      </c>
      <c r="AK204" s="1">
        <v>62.116991643454</v>
      </c>
      <c r="AL204" s="1">
        <v>60</v>
      </c>
      <c r="AM204" s="1">
        <v>57.829181494661903</v>
      </c>
      <c r="AN204" s="1">
        <v>52.653061224489697</v>
      </c>
      <c r="AO204" s="1">
        <v>46.534653465346501</v>
      </c>
      <c r="AP204" s="1">
        <v>26.130653266331599</v>
      </c>
      <c r="AQ204" s="1">
        <v>24.871794871794801</v>
      </c>
      <c r="AR204" s="1">
        <v>29.015544041450699</v>
      </c>
      <c r="AS204" s="1">
        <v>30.8290155440414</v>
      </c>
      <c r="AT204" s="1">
        <v>31.8471337579617</v>
      </c>
      <c r="AU204" s="1">
        <v>18.3453237410071</v>
      </c>
      <c r="AV204" s="1">
        <v>0</v>
      </c>
      <c r="AW204" s="1">
        <v>0</v>
      </c>
      <c r="AX204" s="1">
        <v>0</v>
      </c>
      <c r="AY204" s="1">
        <v>0</v>
      </c>
      <c r="AZ204" s="1">
        <v>74.512534818941504</v>
      </c>
      <c r="BA204" s="1">
        <v>35.322580645161203</v>
      </c>
      <c r="BB204" s="1">
        <v>48.220640569395002</v>
      </c>
      <c r="BC204" s="1">
        <v>38.571428571428498</v>
      </c>
      <c r="BD204" s="1">
        <v>25.990099009900899</v>
      </c>
      <c r="BE204" s="1">
        <v>33.9195979899497</v>
      </c>
      <c r="BF204" s="1">
        <v>27.948717948717899</v>
      </c>
      <c r="BG204" s="1">
        <v>33.937823834196799</v>
      </c>
      <c r="BH204" s="1">
        <v>39.119170984455899</v>
      </c>
      <c r="BI204" s="1">
        <v>16.242038216560498</v>
      </c>
      <c r="BJ204" s="1">
        <v>32.014388489208599</v>
      </c>
      <c r="BK204" s="1">
        <v>0</v>
      </c>
      <c r="BL204" s="1">
        <v>0</v>
      </c>
      <c r="BM204" s="1">
        <v>0</v>
      </c>
      <c r="BN204" s="1">
        <v>0</v>
      </c>
      <c r="BO204" s="1">
        <v>58.495821727019496</v>
      </c>
      <c r="BP204" s="1">
        <v>16.7741935483871</v>
      </c>
      <c r="BQ204" s="1">
        <v>19.039145907473301</v>
      </c>
      <c r="BR204" s="1">
        <v>18.367346938775501</v>
      </c>
      <c r="BS204" s="1">
        <v>19.554455445544502</v>
      </c>
      <c r="BT204" s="1">
        <v>22.110552763819101</v>
      </c>
      <c r="BU204" s="1">
        <v>24.615384615384599</v>
      </c>
      <c r="BV204" s="1">
        <v>27.202072538860101</v>
      </c>
      <c r="BW204" s="1">
        <v>31.088082901554401</v>
      </c>
      <c r="BX204" s="1">
        <v>28.980891719745198</v>
      </c>
      <c r="BY204" s="1">
        <v>28.417266187050298</v>
      </c>
      <c r="BZ204" s="1">
        <v>0</v>
      </c>
      <c r="CA204" s="1">
        <v>0</v>
      </c>
      <c r="CB204" s="1">
        <v>0</v>
      </c>
      <c r="CC204" s="1">
        <v>0</v>
      </c>
      <c r="CD204" s="1">
        <v>56.128133704735298</v>
      </c>
      <c r="CE204" s="1">
        <v>56.612903225806399</v>
      </c>
      <c r="CF204" s="1">
        <v>57.473309608540902</v>
      </c>
      <c r="CG204" s="1">
        <v>67.551020408163197</v>
      </c>
      <c r="CH204" s="1">
        <v>77.970297029702905</v>
      </c>
      <c r="CI204" s="1">
        <v>63.065326633165803</v>
      </c>
      <c r="CJ204" s="1">
        <v>64.871794871794805</v>
      </c>
      <c r="CK204" s="1">
        <v>71.502590673575099</v>
      </c>
      <c r="CL204" s="1">
        <v>68.911917098445599</v>
      </c>
      <c r="CM204" s="1">
        <v>53.1847133757961</v>
      </c>
      <c r="CN204" s="1">
        <v>50.719424460431597</v>
      </c>
      <c r="CO204" s="1">
        <v>0</v>
      </c>
      <c r="CP204" s="1">
        <v>0</v>
      </c>
      <c r="CQ204" s="1">
        <v>0</v>
      </c>
      <c r="CR204" s="1">
        <v>0</v>
      </c>
      <c r="CS204" s="1">
        <v>50.696378830083503</v>
      </c>
      <c r="CT204" s="1">
        <v>54.354838709677402</v>
      </c>
      <c r="CU204" s="1">
        <v>55.8718861209964</v>
      </c>
      <c r="CV204" s="1">
        <v>52.653061224489697</v>
      </c>
      <c r="CW204" s="1">
        <v>54.950495049504902</v>
      </c>
      <c r="CX204" s="1">
        <v>54.2713567839196</v>
      </c>
      <c r="CY204" s="1">
        <v>55.6410256410256</v>
      </c>
      <c r="CZ204" s="1">
        <v>58.031088082901498</v>
      </c>
      <c r="DA204" s="1">
        <v>62.953367875647601</v>
      </c>
      <c r="DB204" s="1">
        <v>60.5095541401273</v>
      </c>
      <c r="DC204" s="1">
        <v>62.589928057553898</v>
      </c>
      <c r="DD204" s="1">
        <v>0</v>
      </c>
      <c r="DE204" s="1">
        <v>0</v>
      </c>
      <c r="DF204" s="1">
        <v>0</v>
      </c>
      <c r="DG204" s="1">
        <v>0</v>
      </c>
      <c r="DH204" s="1">
        <v>86.864406779660996</v>
      </c>
      <c r="DI204" s="1">
        <v>89.626783754116303</v>
      </c>
      <c r="DJ204" s="1">
        <v>81.749898497766907</v>
      </c>
      <c r="DK204" s="1">
        <v>93.1575829383886</v>
      </c>
      <c r="DL204" s="1">
        <v>60.9890109890109</v>
      </c>
      <c r="DM204" s="1">
        <v>60.942249240121498</v>
      </c>
      <c r="DN204" s="1">
        <v>74.049331963000995</v>
      </c>
      <c r="DO204" s="1">
        <v>49.436475409836099</v>
      </c>
      <c r="DP204" s="1">
        <v>80.111336032388607</v>
      </c>
      <c r="DQ204" s="1">
        <v>64.255983350676303</v>
      </c>
      <c r="DR204" s="1">
        <v>34.056271981242602</v>
      </c>
      <c r="DS204" s="1">
        <v>0</v>
      </c>
      <c r="DT204" s="1">
        <v>0</v>
      </c>
      <c r="DU204" s="1">
        <v>0</v>
      </c>
      <c r="DV204" s="1">
        <v>0</v>
      </c>
      <c r="DW204" s="1">
        <v>13.2829771554901</v>
      </c>
      <c r="DX204" s="1">
        <v>14.800585437248399</v>
      </c>
      <c r="DY204" s="1">
        <v>23.122208688591101</v>
      </c>
      <c r="DZ204" s="1">
        <v>20.290284360189499</v>
      </c>
      <c r="EA204" s="1">
        <v>23.7262737262737</v>
      </c>
      <c r="EB204" s="1">
        <v>26.089159067882399</v>
      </c>
      <c r="EC204" s="1">
        <v>34.378211716341198</v>
      </c>
      <c r="ED204" s="1">
        <v>62.346311475409799</v>
      </c>
      <c r="EE204" s="1">
        <v>80.010121457489802</v>
      </c>
      <c r="EF204" s="1">
        <v>54.3704474505723</v>
      </c>
      <c r="EG204" s="1">
        <v>9.7889800703399708</v>
      </c>
      <c r="EH204" s="1">
        <v>0</v>
      </c>
      <c r="EI204" s="1">
        <v>0</v>
      </c>
      <c r="EJ204" s="1">
        <v>0</v>
      </c>
      <c r="EK204" s="1">
        <v>0</v>
      </c>
      <c r="EL204" s="1">
        <v>99.539425202652893</v>
      </c>
      <c r="EM204" s="1">
        <v>90.669593852908804</v>
      </c>
      <c r="EN204" s="1">
        <v>78.177019894437606</v>
      </c>
      <c r="EO204" s="1">
        <v>70.853080568720301</v>
      </c>
      <c r="EP204" s="1">
        <v>58.791208791208703</v>
      </c>
      <c r="EQ204" s="1">
        <v>59.8277608915906</v>
      </c>
      <c r="ER204" s="1">
        <v>59.455292908530303</v>
      </c>
      <c r="ES204" s="1">
        <v>57.4282786885245</v>
      </c>
      <c r="ET204" s="1">
        <v>68.370445344129493</v>
      </c>
      <c r="EU204" s="1">
        <v>28.876170655567101</v>
      </c>
      <c r="EV204" s="1">
        <v>38.628370457209797</v>
      </c>
      <c r="EW204" s="1">
        <v>0</v>
      </c>
      <c r="EX204" s="1">
        <v>0</v>
      </c>
      <c r="EY204" s="1">
        <v>0</v>
      </c>
      <c r="EZ204" s="1">
        <v>0</v>
      </c>
    </row>
    <row r="205" spans="1:156" ht="15">
      <c r="A205" s="11" t="s">
        <v>266</v>
      </c>
      <c r="B205" s="1" t="s">
        <v>738</v>
      </c>
      <c r="C205" s="11" t="s">
        <v>528</v>
      </c>
      <c r="D205" s="1">
        <v>78.727357391003494</v>
      </c>
      <c r="E205" s="1">
        <v>77.775356493148394</v>
      </c>
      <c r="F205" s="1">
        <v>0</v>
      </c>
      <c r="G205" s="1">
        <v>54.4897959183673</v>
      </c>
      <c r="H205" s="1">
        <v>57.981220657276999</v>
      </c>
      <c r="I205" s="1">
        <v>51.785714285714199</v>
      </c>
      <c r="J205" s="1">
        <v>52.616279069767401</v>
      </c>
      <c r="K205" s="1">
        <v>52.5</v>
      </c>
      <c r="L205" s="1">
        <v>62.313432835820798</v>
      </c>
      <c r="M205" s="1">
        <v>57.086614173228298</v>
      </c>
      <c r="N205" s="1">
        <v>58.898305084745701</v>
      </c>
      <c r="O205" s="1">
        <v>45.495495495495398</v>
      </c>
      <c r="P205" s="1">
        <v>9.5</v>
      </c>
      <c r="Q205" s="1">
        <v>10.493827160493799</v>
      </c>
      <c r="R205" s="1">
        <v>22.463768115941999</v>
      </c>
      <c r="S205" s="1">
        <v>32.786885245901601</v>
      </c>
      <c r="T205" s="1">
        <v>30.327868852459002</v>
      </c>
      <c r="U205" s="1">
        <v>35.714285714285701</v>
      </c>
      <c r="V205" s="1">
        <v>93.265306122448905</v>
      </c>
      <c r="W205" s="1">
        <v>94.131455399060997</v>
      </c>
      <c r="X205" s="1">
        <v>92.602040816326493</v>
      </c>
      <c r="Y205" s="1">
        <v>77.034883720930196</v>
      </c>
      <c r="Z205" s="1">
        <v>78.214285714285694</v>
      </c>
      <c r="AA205" s="1">
        <v>68.283582089552198</v>
      </c>
      <c r="AB205" s="1">
        <v>70.472440944881797</v>
      </c>
      <c r="AC205" s="1">
        <v>73.305084745762699</v>
      </c>
      <c r="AD205" s="1">
        <v>75.225225225225202</v>
      </c>
      <c r="AE205" s="1">
        <v>8.5</v>
      </c>
      <c r="AF205" s="1">
        <v>11.7283950617283</v>
      </c>
      <c r="AG205" s="1">
        <v>18.115942028985501</v>
      </c>
      <c r="AH205" s="1">
        <v>35.245901639344197</v>
      </c>
      <c r="AI205" s="1">
        <v>33.6065573770491</v>
      </c>
      <c r="AJ205" s="1">
        <v>30.952380952380899</v>
      </c>
      <c r="AK205" s="1">
        <v>65.510204081632594</v>
      </c>
      <c r="AL205" s="1">
        <v>66.901408450704196</v>
      </c>
      <c r="AM205" s="1">
        <v>37.5</v>
      </c>
      <c r="AN205" s="1">
        <v>91.279069767441797</v>
      </c>
      <c r="AO205" s="1">
        <v>88.928571428571402</v>
      </c>
      <c r="AP205" s="1">
        <v>88.0597014925373</v>
      </c>
      <c r="AQ205" s="1">
        <v>87.007874015748001</v>
      </c>
      <c r="AR205" s="1">
        <v>71.186440677966104</v>
      </c>
      <c r="AS205" s="1">
        <v>91.891891891891902</v>
      </c>
      <c r="AT205" s="1">
        <v>36</v>
      </c>
      <c r="AU205" s="1">
        <v>41.975308641975303</v>
      </c>
      <c r="AV205" s="1">
        <v>48.5507246376811</v>
      </c>
      <c r="AW205" s="1">
        <v>59.016393442622899</v>
      </c>
      <c r="AX205" s="1">
        <v>50</v>
      </c>
      <c r="AY205" s="1">
        <v>52.380952380952301</v>
      </c>
      <c r="AZ205" s="1">
        <v>79.7959183673469</v>
      </c>
      <c r="BA205" s="1">
        <v>59.389671361502302</v>
      </c>
      <c r="BB205" s="1">
        <v>57.3979591836734</v>
      </c>
      <c r="BC205" s="1">
        <v>68.895348837209298</v>
      </c>
      <c r="BD205" s="1">
        <v>72.5</v>
      </c>
      <c r="BE205" s="1">
        <v>69.776119402985103</v>
      </c>
      <c r="BF205" s="1">
        <v>60.236220472440898</v>
      </c>
      <c r="BG205" s="1">
        <v>70.762711864406697</v>
      </c>
      <c r="BH205" s="1">
        <v>74.324324324324294</v>
      </c>
      <c r="BI205" s="1">
        <v>39.5</v>
      </c>
      <c r="BJ205" s="1">
        <v>42.592592592592503</v>
      </c>
      <c r="BK205" s="1">
        <v>47.101449275362299</v>
      </c>
      <c r="BL205" s="1">
        <v>15.5737704918032</v>
      </c>
      <c r="BM205" s="1">
        <v>30.327868852459002</v>
      </c>
      <c r="BN205" s="1">
        <v>1.19047619047619</v>
      </c>
      <c r="BO205" s="1">
        <v>95.306122448979494</v>
      </c>
      <c r="BP205" s="1">
        <v>95.539906103286299</v>
      </c>
      <c r="BQ205" s="1">
        <v>96.683673469387699</v>
      </c>
      <c r="BR205" s="1">
        <v>91.279069767441797</v>
      </c>
      <c r="BS205" s="1">
        <v>83.571428571428498</v>
      </c>
      <c r="BT205" s="1">
        <v>80.223880597014897</v>
      </c>
      <c r="BU205" s="1">
        <v>83.070866141732196</v>
      </c>
      <c r="BV205" s="1">
        <v>57.203389830508399</v>
      </c>
      <c r="BW205" s="1">
        <v>27.4774774774774</v>
      </c>
      <c r="BX205" s="1">
        <v>30.5</v>
      </c>
      <c r="BY205" s="1">
        <v>28.395061728395099</v>
      </c>
      <c r="BZ205" s="1">
        <v>28.260869565217298</v>
      </c>
      <c r="CA205" s="1">
        <v>36.065573770491802</v>
      </c>
      <c r="CB205" s="1">
        <v>34.426229508196698</v>
      </c>
      <c r="CC205" s="1">
        <v>36.904761904761898</v>
      </c>
      <c r="CD205" s="1">
        <v>88.367346938775498</v>
      </c>
      <c r="CE205" s="1">
        <v>87.793427230046902</v>
      </c>
      <c r="CF205" s="1">
        <v>68.622448979591795</v>
      </c>
      <c r="CG205" s="1">
        <v>69.476744186046503</v>
      </c>
      <c r="CH205" s="1">
        <v>88.928571428571402</v>
      </c>
      <c r="CI205" s="1">
        <v>79.850746268656707</v>
      </c>
      <c r="CJ205" s="1">
        <v>81.889763779527499</v>
      </c>
      <c r="CK205" s="1">
        <v>66.949152542372801</v>
      </c>
      <c r="CL205" s="1">
        <v>77.027027027027003</v>
      </c>
      <c r="CM205" s="1">
        <v>80</v>
      </c>
      <c r="CN205" s="1">
        <v>77.160493827160394</v>
      </c>
      <c r="CO205" s="1">
        <v>82.608695652173907</v>
      </c>
      <c r="CP205" s="1">
        <v>60.655737704918003</v>
      </c>
      <c r="CQ205" s="1">
        <v>20.491803278688501</v>
      </c>
      <c r="CR205" s="1">
        <v>19.047619047619001</v>
      </c>
      <c r="CS205" s="1">
        <v>50.816326530612201</v>
      </c>
      <c r="CT205" s="1">
        <v>61.7370892018779</v>
      </c>
      <c r="CU205" s="1">
        <v>62.755102040816297</v>
      </c>
      <c r="CV205" s="1">
        <v>66.279069767441797</v>
      </c>
      <c r="CW205" s="1">
        <v>63.214285714285701</v>
      </c>
      <c r="CX205" s="1">
        <v>73.507462686567095</v>
      </c>
      <c r="CY205" s="1">
        <v>53.1496062992126</v>
      </c>
      <c r="CZ205" s="1">
        <v>56.355932203389798</v>
      </c>
      <c r="DA205" s="1">
        <v>46.396396396396298</v>
      </c>
      <c r="DB205" s="1">
        <v>26</v>
      </c>
      <c r="DC205" s="1">
        <v>28.395061728395099</v>
      </c>
      <c r="DD205" s="1">
        <v>23.188405797101399</v>
      </c>
      <c r="DE205" s="1">
        <v>22.131147540983601</v>
      </c>
      <c r="DF205" s="1">
        <v>28.688524590163901</v>
      </c>
      <c r="DG205" s="1">
        <v>32.142857142857103</v>
      </c>
      <c r="DH205" s="1">
        <v>85.943257184966797</v>
      </c>
      <c r="DI205" s="1">
        <v>88.346139773143094</v>
      </c>
      <c r="DJ205" s="1">
        <v>79.192042224928898</v>
      </c>
      <c r="DK205" s="1">
        <v>93.927725118483394</v>
      </c>
      <c r="DL205" s="1">
        <v>81.968031968031895</v>
      </c>
      <c r="DM205" s="1">
        <v>86.170212765957402</v>
      </c>
      <c r="DN205" s="1">
        <v>88.540596094552896</v>
      </c>
      <c r="DO205" s="1">
        <v>90.420081967213093</v>
      </c>
      <c r="DP205" s="1">
        <v>78.795546558704402</v>
      </c>
      <c r="DQ205" s="1">
        <v>95.161290322580598</v>
      </c>
      <c r="DR205" s="1">
        <v>80.480656506447801</v>
      </c>
      <c r="DS205" s="1">
        <v>44.502228826151502</v>
      </c>
      <c r="DT205" s="1">
        <v>77.348484848484802</v>
      </c>
      <c r="DU205" s="1">
        <v>97.799696509863395</v>
      </c>
      <c r="DV205" s="1">
        <v>83.983050847457605</v>
      </c>
      <c r="DW205" s="1">
        <v>90.143699336772201</v>
      </c>
      <c r="DX205" s="1">
        <v>96.542261251372096</v>
      </c>
      <c r="DY205" s="1">
        <v>98.477466504263106</v>
      </c>
      <c r="DZ205" s="1">
        <v>93.216824644549703</v>
      </c>
      <c r="EA205" s="1">
        <v>50.999000999000998</v>
      </c>
      <c r="EB205" s="1">
        <v>48.784194528875297</v>
      </c>
      <c r="EC205" s="1">
        <v>48.458376156217803</v>
      </c>
      <c r="ED205" s="1">
        <v>46.362704918032698</v>
      </c>
      <c r="EE205" s="1">
        <v>42.257085020242897</v>
      </c>
      <c r="EF205" s="1">
        <v>46.045785639958297</v>
      </c>
      <c r="EG205" s="1">
        <v>62.6611957796014</v>
      </c>
      <c r="EH205" s="1">
        <v>35.1411589895988</v>
      </c>
      <c r="EI205" s="1">
        <v>24.318181818181799</v>
      </c>
      <c r="EJ205" s="1">
        <v>16.7678300455235</v>
      </c>
      <c r="EK205" s="1">
        <v>49.067796610169403</v>
      </c>
      <c r="EL205" s="1">
        <v>97.807663964627807</v>
      </c>
      <c r="EM205" s="1">
        <v>98.079034028540093</v>
      </c>
      <c r="EN205" s="1">
        <v>98.233861144945095</v>
      </c>
      <c r="EO205" s="1">
        <v>97.600710900473899</v>
      </c>
      <c r="EP205" s="1">
        <v>90.909090909090907</v>
      </c>
      <c r="EQ205" s="1">
        <v>90.2228976697061</v>
      </c>
      <c r="ER205" s="1">
        <v>90.339157245632094</v>
      </c>
      <c r="ES205" s="1">
        <v>94.620901639344197</v>
      </c>
      <c r="ET205" s="1">
        <v>87.398785425101195</v>
      </c>
      <c r="EU205" s="1">
        <v>28.876170655567101</v>
      </c>
      <c r="EV205" s="1">
        <v>38.628370457209797</v>
      </c>
      <c r="EW205" s="1">
        <v>47.696879643387803</v>
      </c>
      <c r="EX205" s="1">
        <v>38.939393939393902</v>
      </c>
      <c r="EY205" s="1">
        <v>40.819423368740502</v>
      </c>
      <c r="EZ205" s="1">
        <v>87.966101694915196</v>
      </c>
    </row>
    <row r="206" spans="1:156" ht="15">
      <c r="A206" s="11" t="s">
        <v>267</v>
      </c>
      <c r="B206" s="1" t="s">
        <v>739</v>
      </c>
      <c r="C206" s="11" t="s">
        <v>528</v>
      </c>
      <c r="D206" s="1">
        <v>33.791205919369297</v>
      </c>
      <c r="E206" s="1">
        <v>62.603057124215802</v>
      </c>
      <c r="F206" s="1">
        <v>0</v>
      </c>
      <c r="G206" s="1">
        <v>77.808988764044898</v>
      </c>
      <c r="H206" s="1">
        <v>84.036144578313198</v>
      </c>
      <c r="I206" s="1">
        <v>67.465753424657507</v>
      </c>
      <c r="J206" s="1">
        <v>48.989898989898897</v>
      </c>
      <c r="K206" s="1">
        <v>36.567164179104402</v>
      </c>
      <c r="L206" s="1">
        <v>28.90625</v>
      </c>
      <c r="M206" s="1">
        <v>25.78125</v>
      </c>
      <c r="N206" s="1">
        <v>28.4615384615384</v>
      </c>
      <c r="O206" s="1">
        <v>35.074626865671597</v>
      </c>
      <c r="P206" s="1">
        <v>37.692307692307601</v>
      </c>
      <c r="Q206" s="1">
        <v>39.473684210526301</v>
      </c>
      <c r="R206" s="1">
        <v>0</v>
      </c>
      <c r="S206" s="1">
        <v>0</v>
      </c>
      <c r="T206" s="1">
        <v>0</v>
      </c>
      <c r="U206" s="1">
        <v>0</v>
      </c>
      <c r="V206" s="1">
        <v>79.775280898876403</v>
      </c>
      <c r="W206" s="1">
        <v>64.759036144578303</v>
      </c>
      <c r="X206" s="1">
        <v>26.7123287671232</v>
      </c>
      <c r="Y206" s="1">
        <v>18.6868686868686</v>
      </c>
      <c r="Z206" s="1">
        <v>14.179104477611901</v>
      </c>
      <c r="AA206" s="1">
        <v>13.28125</v>
      </c>
      <c r="AB206" s="1">
        <v>13.28125</v>
      </c>
      <c r="AC206" s="1">
        <v>14.615384615384601</v>
      </c>
      <c r="AD206" s="1">
        <v>18.656716417910399</v>
      </c>
      <c r="AE206" s="1">
        <v>19.230769230769202</v>
      </c>
      <c r="AF206" s="1">
        <v>17.543859649122801</v>
      </c>
      <c r="AG206" s="1">
        <v>0</v>
      </c>
      <c r="AH206" s="1">
        <v>0</v>
      </c>
      <c r="AI206" s="1">
        <v>0</v>
      </c>
      <c r="AJ206" s="1">
        <v>0</v>
      </c>
      <c r="AK206" s="1">
        <v>52.247191011235898</v>
      </c>
      <c r="AL206" s="1">
        <v>52.710843373493901</v>
      </c>
      <c r="AM206" s="1">
        <v>51.369863013698598</v>
      </c>
      <c r="AN206" s="1">
        <v>48.484848484848399</v>
      </c>
      <c r="AO206" s="1">
        <v>46.268656716417901</v>
      </c>
      <c r="AP206" s="1">
        <v>46.09375</v>
      </c>
      <c r="AQ206" s="1">
        <v>44.53125</v>
      </c>
      <c r="AR206" s="1">
        <v>44.615384615384599</v>
      </c>
      <c r="AS206" s="1">
        <v>49.253731343283498</v>
      </c>
      <c r="AT206" s="1">
        <v>53.076923076923102</v>
      </c>
      <c r="AU206" s="1">
        <v>57.894736842105203</v>
      </c>
      <c r="AV206" s="1">
        <v>0</v>
      </c>
      <c r="AW206" s="1">
        <v>0</v>
      </c>
      <c r="AX206" s="1">
        <v>0</v>
      </c>
      <c r="AY206" s="1">
        <v>0</v>
      </c>
      <c r="AZ206" s="1">
        <v>87.921348314606703</v>
      </c>
      <c r="BA206" s="1">
        <v>80.421686746987902</v>
      </c>
      <c r="BB206" s="1">
        <v>16.095890410958901</v>
      </c>
      <c r="BC206" s="1">
        <v>12.6262626262626</v>
      </c>
      <c r="BD206" s="1">
        <v>12.686567164179101</v>
      </c>
      <c r="BE206" s="1">
        <v>25.78125</v>
      </c>
      <c r="BF206" s="1">
        <v>13.28125</v>
      </c>
      <c r="BG206" s="1">
        <v>3.84615384615384</v>
      </c>
      <c r="BH206" s="1">
        <v>33.582089552238799</v>
      </c>
      <c r="BI206" s="1">
        <v>36.153846153846096</v>
      </c>
      <c r="BJ206" s="1">
        <v>32.456140350877099</v>
      </c>
      <c r="BK206" s="1">
        <v>0</v>
      </c>
      <c r="BL206" s="1">
        <v>0</v>
      </c>
      <c r="BM206" s="1">
        <v>0</v>
      </c>
      <c r="BN206" s="1">
        <v>0</v>
      </c>
      <c r="BO206" s="1">
        <v>63.764044943820203</v>
      </c>
      <c r="BP206" s="1">
        <v>70.180722891566205</v>
      </c>
      <c r="BQ206" s="1">
        <v>75.684931506849296</v>
      </c>
      <c r="BR206" s="1">
        <v>73.737373737373701</v>
      </c>
      <c r="BS206" s="1">
        <v>61.194029850746197</v>
      </c>
      <c r="BT206" s="1">
        <v>66.40625</v>
      </c>
      <c r="BU206" s="1">
        <v>82.8125</v>
      </c>
      <c r="BV206" s="1">
        <v>30</v>
      </c>
      <c r="BW206" s="1">
        <v>35.074626865671597</v>
      </c>
      <c r="BX206" s="1">
        <v>36.923076923076898</v>
      </c>
      <c r="BY206" s="1">
        <v>37.719298245613999</v>
      </c>
      <c r="BZ206" s="1">
        <v>0</v>
      </c>
      <c r="CA206" s="1">
        <v>0</v>
      </c>
      <c r="CB206" s="1">
        <v>0</v>
      </c>
      <c r="CC206" s="1">
        <v>0</v>
      </c>
      <c r="CD206" s="1">
        <v>55.337078651685303</v>
      </c>
      <c r="CE206" s="1">
        <v>56.927710843373397</v>
      </c>
      <c r="CF206" s="1">
        <v>12.671232876712301</v>
      </c>
      <c r="CG206" s="1">
        <v>16.6666666666666</v>
      </c>
      <c r="CH206" s="1">
        <v>17.164179104477601</v>
      </c>
      <c r="CI206" s="1">
        <v>14.0625</v>
      </c>
      <c r="CJ206" s="1">
        <v>16.40625</v>
      </c>
      <c r="CK206" s="1">
        <v>33.846153846153797</v>
      </c>
      <c r="CL206" s="1">
        <v>19.402985074626798</v>
      </c>
      <c r="CM206" s="1">
        <v>20</v>
      </c>
      <c r="CN206" s="1">
        <v>16.6666666666666</v>
      </c>
      <c r="CO206" s="1">
        <v>0</v>
      </c>
      <c r="CP206" s="1">
        <v>0</v>
      </c>
      <c r="CQ206" s="1">
        <v>0</v>
      </c>
      <c r="CR206" s="1">
        <v>0</v>
      </c>
      <c r="CS206" s="1">
        <v>89.044943820224702</v>
      </c>
      <c r="CT206" s="1">
        <v>90.963855421686702</v>
      </c>
      <c r="CU206" s="1">
        <v>58.219178082191704</v>
      </c>
      <c r="CV206" s="1">
        <v>53.030303030303003</v>
      </c>
      <c r="CW206" s="1">
        <v>3.7313432835820799</v>
      </c>
      <c r="CX206" s="1">
        <v>21.09375</v>
      </c>
      <c r="CY206" s="1">
        <v>21.875</v>
      </c>
      <c r="CZ206" s="1">
        <v>4.6153846153846096</v>
      </c>
      <c r="DA206" s="1">
        <v>5.2238805970149196</v>
      </c>
      <c r="DB206" s="1">
        <v>4.6153846153846096</v>
      </c>
      <c r="DC206" s="1">
        <v>2.6315789473684199</v>
      </c>
      <c r="DD206" s="1">
        <v>0</v>
      </c>
      <c r="DE206" s="1">
        <v>0</v>
      </c>
      <c r="DF206" s="1">
        <v>0</v>
      </c>
      <c r="DG206" s="1">
        <v>0</v>
      </c>
      <c r="DH206" s="1">
        <v>24.852616064848899</v>
      </c>
      <c r="DI206" s="1">
        <v>32.949140139041297</v>
      </c>
      <c r="DJ206" s="1">
        <v>4.9736094194072198</v>
      </c>
      <c r="DK206" s="1">
        <v>12.8258293838862</v>
      </c>
      <c r="DL206" s="1">
        <v>3.0469530469530399</v>
      </c>
      <c r="DM206" s="1">
        <v>54.255319148936103</v>
      </c>
      <c r="DN206" s="1">
        <v>58.4275436793422</v>
      </c>
      <c r="DO206" s="1">
        <v>44.415983606557297</v>
      </c>
      <c r="DP206" s="1">
        <v>35.779352226720597</v>
      </c>
      <c r="DQ206" s="1">
        <v>63.215400624349599</v>
      </c>
      <c r="DR206" s="1">
        <v>39.214536928487597</v>
      </c>
      <c r="DS206" s="1">
        <v>0</v>
      </c>
      <c r="DT206" s="1">
        <v>0</v>
      </c>
      <c r="DU206" s="1">
        <v>0</v>
      </c>
      <c r="DV206" s="1">
        <v>0</v>
      </c>
      <c r="DW206" s="1">
        <v>63.8356669123065</v>
      </c>
      <c r="DX206" s="1">
        <v>68.002195389681603</v>
      </c>
      <c r="DY206" s="1">
        <v>71.437271619975604</v>
      </c>
      <c r="DZ206" s="1">
        <v>58.3234597156398</v>
      </c>
      <c r="EA206" s="1">
        <v>98.951048951048904</v>
      </c>
      <c r="EB206" s="1">
        <v>27.7102330293819</v>
      </c>
      <c r="EC206" s="1">
        <v>51.336073997944503</v>
      </c>
      <c r="ED206" s="1">
        <v>58.965163934426201</v>
      </c>
      <c r="EE206" s="1">
        <v>45.698380566801603</v>
      </c>
      <c r="EF206" s="1">
        <v>69.354838709677395</v>
      </c>
      <c r="EG206" s="1">
        <v>68.640093786635404</v>
      </c>
      <c r="EH206" s="1">
        <v>0</v>
      </c>
      <c r="EI206" s="1">
        <v>0</v>
      </c>
      <c r="EJ206" s="1">
        <v>0</v>
      </c>
      <c r="EK206" s="1">
        <v>0</v>
      </c>
      <c r="EL206" s="1">
        <v>35.519528371407503</v>
      </c>
      <c r="EM206" s="1">
        <v>36.2056348335162</v>
      </c>
      <c r="EN206" s="1">
        <v>35.749086479902502</v>
      </c>
      <c r="EO206" s="1">
        <v>30.924170616113699</v>
      </c>
      <c r="EP206" s="1">
        <v>22.0779220779221</v>
      </c>
      <c r="EQ206" s="1">
        <v>21.681864235055698</v>
      </c>
      <c r="ER206" s="1">
        <v>21.891058581706101</v>
      </c>
      <c r="ES206" s="1">
        <v>25.819672131147499</v>
      </c>
      <c r="ET206" s="1">
        <v>9.6659919028340102</v>
      </c>
      <c r="EU206" s="1">
        <v>28.876170655567101</v>
      </c>
      <c r="EV206" s="1">
        <v>38.628370457209797</v>
      </c>
      <c r="EW206" s="1">
        <v>0</v>
      </c>
      <c r="EX206" s="1">
        <v>0</v>
      </c>
      <c r="EY206" s="1">
        <v>0</v>
      </c>
      <c r="EZ206" s="1">
        <v>0</v>
      </c>
    </row>
    <row r="207" spans="1:156" ht="15">
      <c r="A207" s="11" t="s">
        <v>268</v>
      </c>
      <c r="B207" s="1" t="s">
        <v>740</v>
      </c>
      <c r="C207" s="11" t="s">
        <v>535</v>
      </c>
      <c r="D207" s="1">
        <v>76.8823370296288</v>
      </c>
      <c r="E207" s="1">
        <v>78.068475483994803</v>
      </c>
      <c r="F207" s="1">
        <v>0</v>
      </c>
      <c r="G207" s="1">
        <v>96.230158730158706</v>
      </c>
      <c r="H207" s="1">
        <v>96.188340807174797</v>
      </c>
      <c r="I207" s="1">
        <v>94.516129032258107</v>
      </c>
      <c r="J207" s="1">
        <v>74.342105263157904</v>
      </c>
      <c r="K207" s="1">
        <v>61.428571428571402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92.857142857142804</v>
      </c>
      <c r="W207" s="1">
        <v>91.704035874439398</v>
      </c>
      <c r="X207" s="1">
        <v>44.5161290322581</v>
      </c>
      <c r="Y207" s="1">
        <v>42.105263157894697</v>
      </c>
      <c r="Z207" s="1">
        <v>37.142857142857103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49.206349206349202</v>
      </c>
      <c r="AL207" s="1">
        <v>49.103139013452903</v>
      </c>
      <c r="AM207" s="1">
        <v>49.354838709677402</v>
      </c>
      <c r="AN207" s="1">
        <v>47.368421052631497</v>
      </c>
      <c r="AO207" s="1">
        <v>45.714285714285701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88.293650793650698</v>
      </c>
      <c r="BA207" s="1">
        <v>83.632286995515599</v>
      </c>
      <c r="BB207" s="1">
        <v>86.774193548387103</v>
      </c>
      <c r="BC207" s="1">
        <v>40.131578947368403</v>
      </c>
      <c r="BD207" s="1">
        <v>30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44.4444444444444</v>
      </c>
      <c r="BP207" s="1">
        <v>45.515695067264502</v>
      </c>
      <c r="BQ207" s="1">
        <v>44.838709677419303</v>
      </c>
      <c r="BR207" s="1">
        <v>41.447368421052602</v>
      </c>
      <c r="BS207" s="1">
        <v>38.571428571428498</v>
      </c>
      <c r="BT207" s="1">
        <v>0</v>
      </c>
      <c r="BU207" s="1">
        <v>0</v>
      </c>
      <c r="BV207" s="1">
        <v>0</v>
      </c>
      <c r="BW207" s="1">
        <v>0</v>
      </c>
      <c r="BX207" s="1">
        <v>0</v>
      </c>
      <c r="BY207" s="1">
        <v>0</v>
      </c>
      <c r="BZ207" s="1">
        <v>0</v>
      </c>
      <c r="CA207" s="1">
        <v>0</v>
      </c>
      <c r="CB207" s="1">
        <v>0</v>
      </c>
      <c r="CC207" s="1">
        <v>0</v>
      </c>
      <c r="CD207" s="1">
        <v>81.150793650793602</v>
      </c>
      <c r="CE207" s="1">
        <v>91.031390134529104</v>
      </c>
      <c r="CF207" s="1">
        <v>90</v>
      </c>
      <c r="CG207" s="1">
        <v>81.578947368421098</v>
      </c>
      <c r="CH207" s="1">
        <v>71.428571428571402</v>
      </c>
      <c r="CI207" s="1">
        <v>0</v>
      </c>
      <c r="CJ207" s="1">
        <v>0</v>
      </c>
      <c r="CK207" s="1">
        <v>0</v>
      </c>
      <c r="CL207" s="1">
        <v>0</v>
      </c>
      <c r="CM207" s="1">
        <v>0</v>
      </c>
      <c r="CN207" s="1">
        <v>0</v>
      </c>
      <c r="CO207" s="1">
        <v>0</v>
      </c>
      <c r="CP207" s="1">
        <v>0</v>
      </c>
      <c r="CQ207" s="1">
        <v>0</v>
      </c>
      <c r="CR207" s="1">
        <v>0</v>
      </c>
      <c r="CS207" s="1">
        <v>43.0555555555555</v>
      </c>
      <c r="CT207" s="1">
        <v>48.878923766816101</v>
      </c>
      <c r="CU207" s="1">
        <v>51.290322580645103</v>
      </c>
      <c r="CV207" s="1">
        <v>53.947368421052602</v>
      </c>
      <c r="CW207" s="1">
        <v>57.142857142857103</v>
      </c>
      <c r="CX207" s="1">
        <v>0</v>
      </c>
      <c r="CY207" s="1">
        <v>0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  <c r="DF207" s="1">
        <v>0</v>
      </c>
      <c r="DG207" s="1">
        <v>0</v>
      </c>
      <c r="DH207" s="1">
        <v>99.760501105379504</v>
      </c>
      <c r="DI207" s="1">
        <v>94.895718990120699</v>
      </c>
      <c r="DJ207" s="1">
        <v>49.1067803491676</v>
      </c>
      <c r="DK207" s="1">
        <v>18.394549763033101</v>
      </c>
      <c r="DL207" s="1">
        <v>9.0409590409590397</v>
      </c>
      <c r="DM207" s="1">
        <v>0</v>
      </c>
      <c r="DN207" s="1">
        <v>0</v>
      </c>
      <c r="DO207" s="1">
        <v>0</v>
      </c>
      <c r="DP207" s="1">
        <v>0</v>
      </c>
      <c r="DQ207" s="1">
        <v>0</v>
      </c>
      <c r="DR207" s="1">
        <v>0</v>
      </c>
      <c r="DS207" s="1">
        <v>0</v>
      </c>
      <c r="DT207" s="1">
        <v>0</v>
      </c>
      <c r="DU207" s="1">
        <v>0</v>
      </c>
      <c r="DV207" s="1">
        <v>0</v>
      </c>
      <c r="DW207" s="1">
        <v>50.313190862196002</v>
      </c>
      <c r="DX207" s="1">
        <v>74.917672886937396</v>
      </c>
      <c r="DY207" s="1">
        <v>52.720259845716598</v>
      </c>
      <c r="DZ207" s="1">
        <v>25.385071090047301</v>
      </c>
      <c r="EA207" s="1">
        <v>14.8351648351648</v>
      </c>
      <c r="EB207" s="1">
        <v>0</v>
      </c>
      <c r="EC207" s="1">
        <v>0</v>
      </c>
      <c r="ED207" s="1">
        <v>0</v>
      </c>
      <c r="EE207" s="1">
        <v>0</v>
      </c>
      <c r="EF207" s="1">
        <v>0</v>
      </c>
      <c r="EG207" s="1">
        <v>0</v>
      </c>
      <c r="EH207" s="1">
        <v>0</v>
      </c>
      <c r="EI207" s="1">
        <v>0</v>
      </c>
      <c r="EJ207" s="1">
        <v>0</v>
      </c>
      <c r="EK207" s="1">
        <v>0</v>
      </c>
      <c r="EL207" s="1">
        <v>35.519528371407503</v>
      </c>
      <c r="EM207" s="1">
        <v>36.2056348335162</v>
      </c>
      <c r="EN207" s="1">
        <v>35.749086479902502</v>
      </c>
      <c r="EO207" s="1">
        <v>30.924170616113699</v>
      </c>
      <c r="EP207" s="1">
        <v>50.799200799200698</v>
      </c>
      <c r="EQ207" s="1">
        <v>0</v>
      </c>
      <c r="ER207" s="1">
        <v>0</v>
      </c>
      <c r="ES207" s="1">
        <v>0</v>
      </c>
      <c r="ET207" s="1">
        <v>0</v>
      </c>
      <c r="EU207" s="1">
        <v>0</v>
      </c>
      <c r="EV207" s="1">
        <v>0</v>
      </c>
      <c r="EW207" s="1">
        <v>0</v>
      </c>
      <c r="EX207" s="1">
        <v>0</v>
      </c>
      <c r="EY207" s="1">
        <v>0</v>
      </c>
      <c r="EZ207" s="1">
        <v>0</v>
      </c>
    </row>
    <row r="208" spans="1:156" ht="15">
      <c r="A208" s="11" t="s">
        <v>269</v>
      </c>
      <c r="B208" s="1" t="s">
        <v>741</v>
      </c>
      <c r="C208" s="11" t="s">
        <v>535</v>
      </c>
      <c r="D208" s="1">
        <v>70.630683894111002</v>
      </c>
      <c r="E208" s="1">
        <v>69.235846438482895</v>
      </c>
      <c r="F208" s="1">
        <v>0</v>
      </c>
      <c r="G208" s="1">
        <v>82.015810276679801</v>
      </c>
      <c r="H208" s="1">
        <v>74.255319148936096</v>
      </c>
      <c r="I208" s="1">
        <v>57.834101382488399</v>
      </c>
      <c r="J208" s="1">
        <v>49.4350282485875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87.549407114624501</v>
      </c>
      <c r="W208" s="1">
        <v>89.148936170212707</v>
      </c>
      <c r="X208" s="1">
        <v>36.175115207373203</v>
      </c>
      <c r="Y208" s="1">
        <v>31.073446327683602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76.679841897233203</v>
      </c>
      <c r="AL208" s="1">
        <v>77.234042553191401</v>
      </c>
      <c r="AM208" s="1">
        <v>33.4101382488479</v>
      </c>
      <c r="AN208" s="1">
        <v>33.898305084745701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26.679841897233199</v>
      </c>
      <c r="BA208" s="1">
        <v>42.7659574468085</v>
      </c>
      <c r="BB208" s="1">
        <v>37.096774193548299</v>
      </c>
      <c r="BC208" s="1">
        <v>30.225988700564901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91.699604743083</v>
      </c>
      <c r="BP208" s="1">
        <v>94.468085106382901</v>
      </c>
      <c r="BQ208" s="1">
        <v>68.433179723502306</v>
      </c>
      <c r="BR208" s="1">
        <v>57.062146892655299</v>
      </c>
      <c r="BS208" s="1">
        <v>0</v>
      </c>
      <c r="BT208" s="1">
        <v>0</v>
      </c>
      <c r="BU208" s="1">
        <v>0</v>
      </c>
      <c r="BV208" s="1">
        <v>0</v>
      </c>
      <c r="BW208" s="1">
        <v>0</v>
      </c>
      <c r="BX208" s="1">
        <v>0</v>
      </c>
      <c r="BY208" s="1">
        <v>0</v>
      </c>
      <c r="BZ208" s="1">
        <v>0</v>
      </c>
      <c r="CA208" s="1">
        <v>0</v>
      </c>
      <c r="CB208" s="1">
        <v>0</v>
      </c>
      <c r="CC208" s="1">
        <v>0</v>
      </c>
      <c r="CD208" s="1">
        <v>84.387351778656097</v>
      </c>
      <c r="CE208" s="1">
        <v>83.617021276595693</v>
      </c>
      <c r="CF208" s="1">
        <v>64.055299539170505</v>
      </c>
      <c r="CG208" s="1">
        <v>63.559322033898297</v>
      </c>
      <c r="CH208" s="1">
        <v>0</v>
      </c>
      <c r="CI208" s="1">
        <v>0</v>
      </c>
      <c r="CJ208" s="1">
        <v>0</v>
      </c>
      <c r="CK208" s="1">
        <v>0</v>
      </c>
      <c r="CL208" s="1">
        <v>0</v>
      </c>
      <c r="CM208" s="1">
        <v>0</v>
      </c>
      <c r="CN208" s="1">
        <v>0</v>
      </c>
      <c r="CO208" s="1">
        <v>0</v>
      </c>
      <c r="CP208" s="1">
        <v>0</v>
      </c>
      <c r="CQ208" s="1">
        <v>0</v>
      </c>
      <c r="CR208" s="1">
        <v>0</v>
      </c>
      <c r="CS208" s="1">
        <v>36.7588932806324</v>
      </c>
      <c r="CT208" s="1">
        <v>39.361702127659498</v>
      </c>
      <c r="CU208" s="1">
        <v>38.940092165898598</v>
      </c>
      <c r="CV208" s="1">
        <v>5.9322033898305104</v>
      </c>
      <c r="CW208" s="1">
        <v>0</v>
      </c>
      <c r="CX208" s="1">
        <v>0</v>
      </c>
      <c r="CY208" s="1">
        <v>0</v>
      </c>
      <c r="CZ208" s="1">
        <v>0</v>
      </c>
      <c r="DA208" s="1">
        <v>0</v>
      </c>
      <c r="DB208" s="1">
        <v>0</v>
      </c>
      <c r="DC208" s="1">
        <v>0</v>
      </c>
      <c r="DD208" s="1">
        <v>0</v>
      </c>
      <c r="DE208" s="1">
        <v>0</v>
      </c>
      <c r="DF208" s="1">
        <v>0</v>
      </c>
      <c r="DG208" s="1">
        <v>0</v>
      </c>
      <c r="DH208" s="1">
        <v>83.613445378151198</v>
      </c>
      <c r="DI208" s="1">
        <v>63.043478260869499</v>
      </c>
      <c r="DJ208" s="1">
        <v>37.619047619047599</v>
      </c>
      <c r="DK208" s="1">
        <v>20.918367346938702</v>
      </c>
      <c r="DL208" s="1">
        <v>0</v>
      </c>
      <c r="DM208" s="1">
        <v>0</v>
      </c>
      <c r="DN208" s="1">
        <v>0</v>
      </c>
      <c r="DO208" s="1">
        <v>0</v>
      </c>
      <c r="DP208" s="1">
        <v>0</v>
      </c>
      <c r="DQ208" s="1">
        <v>0</v>
      </c>
      <c r="DR208" s="1">
        <v>0</v>
      </c>
      <c r="DS208" s="1">
        <v>0</v>
      </c>
      <c r="DT208" s="1">
        <v>0</v>
      </c>
      <c r="DU208" s="1">
        <v>0</v>
      </c>
      <c r="DV208" s="1">
        <v>0</v>
      </c>
      <c r="DW208" s="1">
        <v>96.218487394957904</v>
      </c>
      <c r="DX208" s="1">
        <v>96.956521739130395</v>
      </c>
      <c r="DY208" s="1">
        <v>98.571428571428498</v>
      </c>
      <c r="DZ208" s="1">
        <v>82.142857142857096</v>
      </c>
      <c r="EA208" s="1">
        <v>0</v>
      </c>
      <c r="EB208" s="1">
        <v>0</v>
      </c>
      <c r="EC208" s="1">
        <v>0</v>
      </c>
      <c r="ED208" s="1">
        <v>0</v>
      </c>
      <c r="EE208" s="1">
        <v>0</v>
      </c>
      <c r="EF208" s="1">
        <v>0</v>
      </c>
      <c r="EG208" s="1">
        <v>0</v>
      </c>
      <c r="EH208" s="1">
        <v>0</v>
      </c>
      <c r="EI208" s="1">
        <v>0</v>
      </c>
      <c r="EJ208" s="1">
        <v>0</v>
      </c>
      <c r="EK208" s="1">
        <v>0</v>
      </c>
      <c r="EL208" s="1">
        <v>52.941176470588204</v>
      </c>
      <c r="EM208" s="1">
        <v>60.434782608695599</v>
      </c>
      <c r="EN208" s="1">
        <v>23.8095238095238</v>
      </c>
      <c r="EO208" s="1">
        <v>27.5510204081632</v>
      </c>
      <c r="EP208" s="1">
        <v>0</v>
      </c>
      <c r="EQ208" s="1">
        <v>0</v>
      </c>
      <c r="ER208" s="1">
        <v>0</v>
      </c>
      <c r="ES208" s="1">
        <v>0</v>
      </c>
      <c r="ET208" s="1">
        <v>0</v>
      </c>
      <c r="EU208" s="1">
        <v>0</v>
      </c>
      <c r="EV208" s="1">
        <v>0</v>
      </c>
      <c r="EW208" s="1">
        <v>0</v>
      </c>
      <c r="EX208" s="1">
        <v>0</v>
      </c>
      <c r="EY208" s="1">
        <v>0</v>
      </c>
      <c r="EZ208" s="1">
        <v>0</v>
      </c>
    </row>
    <row r="209" spans="1:156" ht="15">
      <c r="A209" s="11" t="s">
        <v>270</v>
      </c>
      <c r="B209" s="1" t="s">
        <v>742</v>
      </c>
      <c r="C209" s="11" t="s">
        <v>528</v>
      </c>
      <c r="D209" s="1">
        <v>45.977854554264503</v>
      </c>
      <c r="E209" s="1">
        <v>45.516293751159097</v>
      </c>
      <c r="F209" s="1">
        <v>0</v>
      </c>
      <c r="G209" s="1">
        <v>98.972602739726</v>
      </c>
      <c r="H209" s="1">
        <v>98.972602739726</v>
      </c>
      <c r="I209" s="1">
        <v>99.606299212598401</v>
      </c>
      <c r="J209" s="1">
        <v>99.553571428571402</v>
      </c>
      <c r="K209" s="1">
        <v>99.473684210526301</v>
      </c>
      <c r="L209" s="1">
        <v>99.462365591397798</v>
      </c>
      <c r="M209" s="1">
        <v>99.456521739130395</v>
      </c>
      <c r="N209" s="1">
        <v>99.450549450549403</v>
      </c>
      <c r="O209" s="1">
        <v>99.468085106382901</v>
      </c>
      <c r="P209" s="1">
        <v>99.21875</v>
      </c>
      <c r="Q209" s="1">
        <v>99.107142857142804</v>
      </c>
      <c r="R209" s="1">
        <v>94.565217391304301</v>
      </c>
      <c r="S209" s="1">
        <v>98.9583333333333</v>
      </c>
      <c r="T209" s="1">
        <v>96.808510638297804</v>
      </c>
      <c r="U209" s="1">
        <v>97.142857142857096</v>
      </c>
      <c r="V209" s="1">
        <v>97.602739726027394</v>
      </c>
      <c r="W209" s="1">
        <v>98.287671232876704</v>
      </c>
      <c r="X209" s="1">
        <v>99.606299212598401</v>
      </c>
      <c r="Y209" s="1">
        <v>99.553571428571402</v>
      </c>
      <c r="Z209" s="1">
        <v>98.421052631578902</v>
      </c>
      <c r="AA209" s="1">
        <v>98.387096774193495</v>
      </c>
      <c r="AB209" s="1">
        <v>97.282608695652101</v>
      </c>
      <c r="AC209" s="1">
        <v>99.450549450549403</v>
      </c>
      <c r="AD209" s="1">
        <v>98.404255319148902</v>
      </c>
      <c r="AE209" s="1">
        <v>94.53125</v>
      </c>
      <c r="AF209" s="1">
        <v>95.535714285714207</v>
      </c>
      <c r="AG209" s="1">
        <v>98.913043478260803</v>
      </c>
      <c r="AH209" s="1">
        <v>92.7083333333333</v>
      </c>
      <c r="AI209" s="1">
        <v>94.680851063829707</v>
      </c>
      <c r="AJ209" s="1">
        <v>84.285714285714207</v>
      </c>
      <c r="AK209" s="1">
        <v>89.041095890410901</v>
      </c>
      <c r="AL209" s="1">
        <v>89.383561643835606</v>
      </c>
      <c r="AM209" s="1">
        <v>88.188976377952699</v>
      </c>
      <c r="AN209" s="1">
        <v>87.946428571428498</v>
      </c>
      <c r="AO209" s="1">
        <v>86.842105263157904</v>
      </c>
      <c r="AP209" s="1">
        <v>87.096774193548299</v>
      </c>
      <c r="AQ209" s="1">
        <v>86.956521739130395</v>
      </c>
      <c r="AR209" s="1">
        <v>86.813186813186803</v>
      </c>
      <c r="AS209" s="1">
        <v>92.021276595744595</v>
      </c>
      <c r="AT209" s="1">
        <v>91.40625</v>
      </c>
      <c r="AU209" s="1">
        <v>95.535714285714207</v>
      </c>
      <c r="AV209" s="1">
        <v>69.565217391304301</v>
      </c>
      <c r="AW209" s="1">
        <v>97.9166666666666</v>
      </c>
      <c r="AX209" s="1">
        <v>97.872340425531902</v>
      </c>
      <c r="AY209" s="1">
        <v>97.142857142857096</v>
      </c>
      <c r="AZ209" s="1">
        <v>94.178082191780803</v>
      </c>
      <c r="BA209" s="1">
        <v>94.863013698630098</v>
      </c>
      <c r="BB209" s="1">
        <v>96.456692913385794</v>
      </c>
      <c r="BC209" s="1">
        <v>98.660714285714207</v>
      </c>
      <c r="BD209" s="1">
        <v>96.315789473684205</v>
      </c>
      <c r="BE209" s="1">
        <v>99.462365591397798</v>
      </c>
      <c r="BF209" s="1">
        <v>99.456521739130395</v>
      </c>
      <c r="BG209" s="1">
        <v>99.450549450549403</v>
      </c>
      <c r="BH209" s="1">
        <v>99.468085106382901</v>
      </c>
      <c r="BI209" s="1">
        <v>99.21875</v>
      </c>
      <c r="BJ209" s="1">
        <v>99.107142857142804</v>
      </c>
      <c r="BK209" s="1">
        <v>98.913043478260803</v>
      </c>
      <c r="BL209" s="1">
        <v>94.7916666666666</v>
      </c>
      <c r="BM209" s="1">
        <v>96.808510638297804</v>
      </c>
      <c r="BN209" s="1">
        <v>98.571428571428498</v>
      </c>
      <c r="BO209" s="1">
        <v>97.602739726027394</v>
      </c>
      <c r="BP209" s="1">
        <v>98.630136986301295</v>
      </c>
      <c r="BQ209" s="1">
        <v>98.031496062992105</v>
      </c>
      <c r="BR209" s="1">
        <v>98.214285714285694</v>
      </c>
      <c r="BS209" s="1">
        <v>98.947368421052602</v>
      </c>
      <c r="BT209" s="1">
        <v>98.924731182795696</v>
      </c>
      <c r="BU209" s="1">
        <v>97.826086956521706</v>
      </c>
      <c r="BV209" s="1">
        <v>97.802197802197796</v>
      </c>
      <c r="BW209" s="1">
        <v>97.340425531914903</v>
      </c>
      <c r="BX209" s="1">
        <v>96.875</v>
      </c>
      <c r="BY209" s="1">
        <v>97.321428571428498</v>
      </c>
      <c r="BZ209" s="1">
        <v>97.826086956521706</v>
      </c>
      <c r="CA209" s="1">
        <v>96.875</v>
      </c>
      <c r="CB209" s="1">
        <v>97.872340425531902</v>
      </c>
      <c r="CC209" s="1">
        <v>45.714285714285701</v>
      </c>
      <c r="CD209" s="1">
        <v>95.547945205479394</v>
      </c>
      <c r="CE209" s="1">
        <v>95.205479452054803</v>
      </c>
      <c r="CF209" s="1">
        <v>94.881889763779498</v>
      </c>
      <c r="CG209" s="1">
        <v>95.089285714285694</v>
      </c>
      <c r="CH209" s="1">
        <v>83.684210526315695</v>
      </c>
      <c r="CI209" s="1">
        <v>89.784946236559094</v>
      </c>
      <c r="CJ209" s="1">
        <v>91.847826086956502</v>
      </c>
      <c r="CK209" s="1">
        <v>96.153846153846104</v>
      </c>
      <c r="CL209" s="1">
        <v>95.212765957446805</v>
      </c>
      <c r="CM209" s="1">
        <v>94.53125</v>
      </c>
      <c r="CN209" s="1">
        <v>95.535714285714207</v>
      </c>
      <c r="CO209" s="1">
        <v>96.739130434782595</v>
      </c>
      <c r="CP209" s="1">
        <v>90.625</v>
      </c>
      <c r="CQ209" s="1">
        <v>92.553191489361694</v>
      </c>
      <c r="CR209" s="1">
        <v>98.571428571428498</v>
      </c>
      <c r="CS209" s="1">
        <v>48.630136986301302</v>
      </c>
      <c r="CT209" s="1">
        <v>48.972602739726</v>
      </c>
      <c r="CU209" s="1">
        <v>72.834645669291305</v>
      </c>
      <c r="CV209" s="1">
        <v>71.428571428571402</v>
      </c>
      <c r="CW209" s="1">
        <v>90</v>
      </c>
      <c r="CX209" s="1">
        <v>89.784946236559094</v>
      </c>
      <c r="CY209" s="1">
        <v>89.673913043478194</v>
      </c>
      <c r="CZ209" s="1">
        <v>98.351648351648294</v>
      </c>
      <c r="DA209" s="1">
        <v>99.468085106382901</v>
      </c>
      <c r="DB209" s="1">
        <v>99.21875</v>
      </c>
      <c r="DC209" s="1">
        <v>98.214285714285694</v>
      </c>
      <c r="DD209" s="1">
        <v>38.043478260869499</v>
      </c>
      <c r="DE209" s="1">
        <v>19.7916666666666</v>
      </c>
      <c r="DF209" s="1">
        <v>24.468085106382901</v>
      </c>
      <c r="DG209" s="1">
        <v>32.857142857142797</v>
      </c>
      <c r="DH209" s="1">
        <v>98.949889462048603</v>
      </c>
      <c r="DI209" s="1">
        <v>88.309549945115194</v>
      </c>
      <c r="DJ209" s="1">
        <v>95.6760048721071</v>
      </c>
      <c r="DK209" s="1">
        <v>93.809241706161103</v>
      </c>
      <c r="DL209" s="1">
        <v>95.154845154845106</v>
      </c>
      <c r="DM209" s="1">
        <v>68.743667679837799</v>
      </c>
      <c r="DN209" s="1">
        <v>93.679342240493298</v>
      </c>
      <c r="DO209" s="1">
        <v>82.735655737704903</v>
      </c>
      <c r="DP209" s="1">
        <v>99.443319838056595</v>
      </c>
      <c r="DQ209" s="1">
        <v>99.635796045785597</v>
      </c>
      <c r="DR209" s="1">
        <v>68.288393903868595</v>
      </c>
      <c r="DS209" s="1">
        <v>59.0638930163447</v>
      </c>
      <c r="DT209" s="1">
        <v>78.560606060606105</v>
      </c>
      <c r="DU209" s="1">
        <v>75.493171471927099</v>
      </c>
      <c r="DV209" s="1">
        <v>40.762711864406697</v>
      </c>
      <c r="DW209" s="1">
        <v>58.9351510685335</v>
      </c>
      <c r="DX209" s="1">
        <v>65.770215879985301</v>
      </c>
      <c r="DY209" s="1">
        <v>60.678034916768098</v>
      </c>
      <c r="DZ209" s="1">
        <v>62.885071090047397</v>
      </c>
      <c r="EA209" s="1">
        <v>59.890109890109798</v>
      </c>
      <c r="EB209" s="1">
        <v>66.109422492401194</v>
      </c>
      <c r="EC209" s="1">
        <v>64.902363823227105</v>
      </c>
      <c r="ED209" s="1">
        <v>71.772540983606504</v>
      </c>
      <c r="EE209" s="1">
        <v>93.876518218623403</v>
      </c>
      <c r="EF209" s="1">
        <v>85.796045785639905</v>
      </c>
      <c r="EG209" s="1">
        <v>92.907385697538103</v>
      </c>
      <c r="EH209" s="1">
        <v>95.913818722139595</v>
      </c>
      <c r="EI209" s="1">
        <v>99.621212121212096</v>
      </c>
      <c r="EJ209" s="1">
        <v>44.9924127465857</v>
      </c>
      <c r="EK209" s="1">
        <v>66.355932203389798</v>
      </c>
      <c r="EL209" s="1">
        <v>97.807663964627807</v>
      </c>
      <c r="EM209" s="1">
        <v>98.079034028540093</v>
      </c>
      <c r="EN209" s="1">
        <v>98.233861144945095</v>
      </c>
      <c r="EO209" s="1">
        <v>97.600710900473899</v>
      </c>
      <c r="EP209" s="1">
        <v>97.852147852147795</v>
      </c>
      <c r="EQ209" s="1">
        <v>96.859169199594703</v>
      </c>
      <c r="ER209" s="1">
        <v>97.995889003083207</v>
      </c>
      <c r="ES209" s="1">
        <v>98.258196721311407</v>
      </c>
      <c r="ET209" s="1">
        <v>98.684210526315695</v>
      </c>
      <c r="EU209" s="1">
        <v>95.889698231009305</v>
      </c>
      <c r="EV209" s="1">
        <v>91.500586166471194</v>
      </c>
      <c r="EW209" s="1">
        <v>93.016344725111395</v>
      </c>
      <c r="EX209" s="1">
        <v>93.560606060606005</v>
      </c>
      <c r="EY209" s="1">
        <v>90.440060698027295</v>
      </c>
      <c r="EZ209" s="1">
        <v>96.864406779660996</v>
      </c>
    </row>
    <row r="210" spans="1:156" ht="15">
      <c r="A210" s="11" t="s">
        <v>271</v>
      </c>
      <c r="B210" s="1" t="s">
        <v>743</v>
      </c>
      <c r="C210" s="11" t="s">
        <v>537</v>
      </c>
      <c r="D210" s="1">
        <v>50.085224933486899</v>
      </c>
      <c r="E210" s="1">
        <v>85.420796816104101</v>
      </c>
      <c r="F210" s="1">
        <v>0</v>
      </c>
      <c r="G210" s="1">
        <v>99.413145539906097</v>
      </c>
      <c r="H210" s="1">
        <v>99.867724867724803</v>
      </c>
      <c r="I210" s="1">
        <v>99.846625766871099</v>
      </c>
      <c r="J210" s="1">
        <v>98.6111111111111</v>
      </c>
      <c r="K210" s="1">
        <v>99.112426035502907</v>
      </c>
      <c r="L210" s="1">
        <v>99</v>
      </c>
      <c r="M210" s="1">
        <v>98.897058823529406</v>
      </c>
      <c r="N210" s="1">
        <v>96.538461538461505</v>
      </c>
      <c r="O210" s="1">
        <v>95.112781954887197</v>
      </c>
      <c r="P210" s="1">
        <v>95.338983050847403</v>
      </c>
      <c r="Q210" s="1">
        <v>74.742268041237097</v>
      </c>
      <c r="R210" s="1">
        <v>21.022727272727199</v>
      </c>
      <c r="S210" s="1">
        <v>39.534883720930203</v>
      </c>
      <c r="T210" s="1">
        <v>44.1860465116279</v>
      </c>
      <c r="U210" s="1">
        <v>43.650793650793602</v>
      </c>
      <c r="V210" s="1">
        <v>98.826291079812194</v>
      </c>
      <c r="W210" s="1">
        <v>96.825396825396794</v>
      </c>
      <c r="X210" s="1">
        <v>95.398773006134903</v>
      </c>
      <c r="Y210" s="1">
        <v>95.039682539682502</v>
      </c>
      <c r="Z210" s="1">
        <v>94.378698224852101</v>
      </c>
      <c r="AA210" s="1">
        <v>96</v>
      </c>
      <c r="AB210" s="1">
        <v>95.220588235294102</v>
      </c>
      <c r="AC210" s="1">
        <v>95.769230769230703</v>
      </c>
      <c r="AD210" s="1">
        <v>84.586466165413498</v>
      </c>
      <c r="AE210" s="1">
        <v>87.711864406779597</v>
      </c>
      <c r="AF210" s="1">
        <v>70.103092783505105</v>
      </c>
      <c r="AG210" s="1">
        <v>26.7045454545454</v>
      </c>
      <c r="AH210" s="1">
        <v>39.534883720930203</v>
      </c>
      <c r="AI210" s="1">
        <v>40.697674418604599</v>
      </c>
      <c r="AJ210" s="1">
        <v>43.650793650793602</v>
      </c>
      <c r="AK210" s="1">
        <v>89.906103286384905</v>
      </c>
      <c r="AL210" s="1">
        <v>88.624338624338606</v>
      </c>
      <c r="AM210" s="1">
        <v>88.803680981595093</v>
      </c>
      <c r="AN210" s="1">
        <v>86.706349206349202</v>
      </c>
      <c r="AO210" s="1">
        <v>82.248520710059097</v>
      </c>
      <c r="AP210" s="1">
        <v>80.3333333333333</v>
      </c>
      <c r="AQ210" s="1">
        <v>78.308823529411697</v>
      </c>
      <c r="AR210" s="1">
        <v>80.769230769230703</v>
      </c>
      <c r="AS210" s="1">
        <v>81.954887218045101</v>
      </c>
      <c r="AT210" s="1">
        <v>82.627118644067806</v>
      </c>
      <c r="AU210" s="1">
        <v>32.989690721649403</v>
      </c>
      <c r="AV210" s="1">
        <v>42.613636363636303</v>
      </c>
      <c r="AW210" s="1">
        <v>50</v>
      </c>
      <c r="AX210" s="1">
        <v>48.2558139534883</v>
      </c>
      <c r="AY210" s="1">
        <v>49.206349206349202</v>
      </c>
      <c r="AZ210" s="1">
        <v>84.8591549295774</v>
      </c>
      <c r="BA210" s="1">
        <v>72.354497354497298</v>
      </c>
      <c r="BB210" s="1">
        <v>84.202453987730095</v>
      </c>
      <c r="BC210" s="1">
        <v>85.119047619047606</v>
      </c>
      <c r="BD210" s="1">
        <v>54.733727810650798</v>
      </c>
      <c r="BE210" s="1">
        <v>54.3333333333333</v>
      </c>
      <c r="BF210" s="1">
        <v>52.919708029197103</v>
      </c>
      <c r="BG210" s="1">
        <v>51.923076923076898</v>
      </c>
      <c r="BH210" s="1">
        <v>62.781954887217999</v>
      </c>
      <c r="BI210" s="1">
        <v>61.440677966101703</v>
      </c>
      <c r="BJ210" s="1">
        <v>50</v>
      </c>
      <c r="BK210" s="1">
        <v>59.659090909090899</v>
      </c>
      <c r="BL210" s="1">
        <v>12.2093023255813</v>
      </c>
      <c r="BM210" s="1">
        <v>11.0465116279069</v>
      </c>
      <c r="BN210" s="1">
        <v>15.873015873015801</v>
      </c>
      <c r="BO210" s="1">
        <v>92.136150234741706</v>
      </c>
      <c r="BP210" s="1">
        <v>79.232804232804199</v>
      </c>
      <c r="BQ210" s="1">
        <v>83.128834355828204</v>
      </c>
      <c r="BR210" s="1">
        <v>85.714285714285694</v>
      </c>
      <c r="BS210" s="1">
        <v>87.573964497041402</v>
      </c>
      <c r="BT210" s="1">
        <v>88</v>
      </c>
      <c r="BU210" s="1">
        <v>88.235294117647001</v>
      </c>
      <c r="BV210" s="1">
        <v>36.923076923076898</v>
      </c>
      <c r="BW210" s="1">
        <v>40.225563909774401</v>
      </c>
      <c r="BX210" s="1">
        <v>39.830508474576199</v>
      </c>
      <c r="BY210" s="1">
        <v>40.206185567010301</v>
      </c>
      <c r="BZ210" s="1">
        <v>40.340909090909101</v>
      </c>
      <c r="CA210" s="1">
        <v>46.511627906976699</v>
      </c>
      <c r="CB210" s="1">
        <v>47.093023255813897</v>
      </c>
      <c r="CC210" s="1">
        <v>46.031746031746003</v>
      </c>
      <c r="CD210" s="1">
        <v>98.239436619718305</v>
      </c>
      <c r="CE210" s="1">
        <v>93.121693121693099</v>
      </c>
      <c r="CF210" s="1">
        <v>92.791411042944702</v>
      </c>
      <c r="CG210" s="1">
        <v>72.420634920634896</v>
      </c>
      <c r="CH210" s="1">
        <v>76.627218934911198</v>
      </c>
      <c r="CI210" s="1">
        <v>56.3333333333333</v>
      </c>
      <c r="CJ210" s="1">
        <v>38.235294117647101</v>
      </c>
      <c r="CK210" s="1">
        <v>78.461538461538396</v>
      </c>
      <c r="CL210" s="1">
        <v>75.563909774436098</v>
      </c>
      <c r="CM210" s="1">
        <v>83.898305084745701</v>
      </c>
      <c r="CN210" s="1">
        <v>67.010309278350505</v>
      </c>
      <c r="CO210" s="1">
        <v>59.659090909090899</v>
      </c>
      <c r="CP210" s="1">
        <v>78.488372093023202</v>
      </c>
      <c r="CQ210" s="1">
        <v>86.046511627906895</v>
      </c>
      <c r="CR210" s="1">
        <v>76.984126984126902</v>
      </c>
      <c r="CS210" s="1">
        <v>83.3333333333333</v>
      </c>
      <c r="CT210" s="1">
        <v>84.920634920634896</v>
      </c>
      <c r="CU210" s="1">
        <v>84.202453987730095</v>
      </c>
      <c r="CV210" s="1">
        <v>84.325396825396794</v>
      </c>
      <c r="CW210" s="1">
        <v>79.289940828402294</v>
      </c>
      <c r="CX210" s="1">
        <v>76</v>
      </c>
      <c r="CY210" s="1">
        <v>75</v>
      </c>
      <c r="CZ210" s="1">
        <v>73.846153846153797</v>
      </c>
      <c r="DA210" s="1">
        <v>77.443609022556302</v>
      </c>
      <c r="DB210" s="1">
        <v>80.084745762711805</v>
      </c>
      <c r="DC210" s="1">
        <v>46.391752577319501</v>
      </c>
      <c r="DD210" s="1">
        <v>56.25</v>
      </c>
      <c r="DE210" s="1">
        <v>30.232558139534799</v>
      </c>
      <c r="DF210" s="1">
        <v>33.720930232558104</v>
      </c>
      <c r="DG210" s="1">
        <v>35.714285714285701</v>
      </c>
      <c r="DH210" s="1">
        <v>96.039056742815006</v>
      </c>
      <c r="DI210" s="1">
        <v>90.065861690450006</v>
      </c>
      <c r="DJ210" s="1">
        <v>98.924076329679195</v>
      </c>
      <c r="DK210" s="1">
        <v>98.785545023696599</v>
      </c>
      <c r="DL210" s="1">
        <v>97.652347652347601</v>
      </c>
      <c r="DM210" s="1">
        <v>90.932117527862204</v>
      </c>
      <c r="DN210" s="1">
        <v>93.576567317574501</v>
      </c>
      <c r="DO210" s="1">
        <v>92.674180327868797</v>
      </c>
      <c r="DP210" s="1">
        <v>63.4109311740891</v>
      </c>
      <c r="DQ210" s="1">
        <v>27.627471383974999</v>
      </c>
      <c r="DR210" s="1">
        <v>43.200468933177</v>
      </c>
      <c r="DS210" s="1">
        <v>65.156017830609201</v>
      </c>
      <c r="DT210" s="1">
        <v>52.954545454545404</v>
      </c>
      <c r="DU210" s="1">
        <v>51.820940819423299</v>
      </c>
      <c r="DV210" s="1">
        <v>65</v>
      </c>
      <c r="DW210" s="1">
        <v>74.447310243183495</v>
      </c>
      <c r="DX210" s="1">
        <v>82.272228320526906</v>
      </c>
      <c r="DY210" s="1">
        <v>90.438489646772197</v>
      </c>
      <c r="DZ210" s="1">
        <v>84.5082938388625</v>
      </c>
      <c r="EA210" s="1">
        <v>91.958041958041903</v>
      </c>
      <c r="EB210" s="1">
        <v>91.540020263424495</v>
      </c>
      <c r="EC210" s="1">
        <v>92.548818088386398</v>
      </c>
      <c r="ED210" s="1">
        <v>94.313524590163894</v>
      </c>
      <c r="EE210" s="1">
        <v>95.900809716599099</v>
      </c>
      <c r="EF210" s="1">
        <v>90.166493236212204</v>
      </c>
      <c r="EG210" s="1">
        <v>81.535756154747901</v>
      </c>
      <c r="EH210" s="1">
        <v>68.350668647845396</v>
      </c>
      <c r="EI210" s="1">
        <v>77.196969696969703</v>
      </c>
      <c r="EJ210" s="1">
        <v>64.415781487101597</v>
      </c>
      <c r="EK210" s="1">
        <v>21.1016949152542</v>
      </c>
      <c r="EL210" s="1">
        <v>71.4627855563743</v>
      </c>
      <c r="EM210" s="1">
        <v>36.2056348335162</v>
      </c>
      <c r="EN210" s="1">
        <v>35.749086479902502</v>
      </c>
      <c r="EO210" s="1">
        <v>30.924170616113699</v>
      </c>
      <c r="EP210" s="1">
        <v>50.799200799200698</v>
      </c>
      <c r="EQ210" s="1">
        <v>51.0131712259371</v>
      </c>
      <c r="ER210" s="1">
        <v>50.770811921891003</v>
      </c>
      <c r="ES210" s="1">
        <v>63.575819672131097</v>
      </c>
      <c r="ET210" s="1">
        <v>62.0445344129554</v>
      </c>
      <c r="EU210" s="1">
        <v>63.995837669094598</v>
      </c>
      <c r="EV210" s="1">
        <v>9.3200468933177003</v>
      </c>
      <c r="EW210" s="1">
        <v>18.4992570579494</v>
      </c>
      <c r="EX210" s="1">
        <v>38.939393939393902</v>
      </c>
      <c r="EY210" s="1">
        <v>40.819423368740502</v>
      </c>
      <c r="EZ210" s="1">
        <v>41.610169491525397</v>
      </c>
    </row>
    <row r="211" spans="1:156" ht="15">
      <c r="A211" s="11" t="s">
        <v>272</v>
      </c>
      <c r="B211" s="1" t="s">
        <v>744</v>
      </c>
      <c r="C211" s="11" t="s">
        <v>528</v>
      </c>
      <c r="D211" s="1">
        <v>74.906303407077502</v>
      </c>
      <c r="E211" s="1">
        <v>40.473642559926397</v>
      </c>
      <c r="F211" s="1">
        <v>0</v>
      </c>
      <c r="G211" s="1">
        <v>98.936170212765902</v>
      </c>
      <c r="H211" s="1">
        <v>98.837209302325505</v>
      </c>
      <c r="I211" s="1">
        <v>96.590909090909093</v>
      </c>
      <c r="J211" s="1">
        <v>98.837209302325505</v>
      </c>
      <c r="K211" s="1">
        <v>98.75</v>
      </c>
      <c r="L211" s="1">
        <v>95.945945945945894</v>
      </c>
      <c r="M211" s="1">
        <v>98.571428571428498</v>
      </c>
      <c r="N211" s="1">
        <v>98.4375</v>
      </c>
      <c r="O211" s="1">
        <v>87.931034482758605</v>
      </c>
      <c r="P211" s="1">
        <v>88.3333333333333</v>
      </c>
      <c r="Q211" s="1">
        <v>75</v>
      </c>
      <c r="R211" s="1">
        <v>93.181818181818102</v>
      </c>
      <c r="S211" s="1">
        <v>97.368421052631504</v>
      </c>
      <c r="T211" s="1">
        <v>97.368421052631504</v>
      </c>
      <c r="U211" s="1">
        <v>0</v>
      </c>
      <c r="V211" s="1">
        <v>94.680851063829707</v>
      </c>
      <c r="W211" s="1">
        <v>91.860465116279101</v>
      </c>
      <c r="X211" s="1">
        <v>80.681818181818102</v>
      </c>
      <c r="Y211" s="1">
        <v>84.883720930232499</v>
      </c>
      <c r="Z211" s="1">
        <v>86.25</v>
      </c>
      <c r="AA211" s="1">
        <v>87.837837837837796</v>
      </c>
      <c r="AB211" s="1">
        <v>95.714285714285694</v>
      </c>
      <c r="AC211" s="1">
        <v>82.8125</v>
      </c>
      <c r="AD211" s="1">
        <v>70.689655172413694</v>
      </c>
      <c r="AE211" s="1">
        <v>66.6666666666666</v>
      </c>
      <c r="AF211" s="1">
        <v>55.769230769230703</v>
      </c>
      <c r="AG211" s="1">
        <v>84.090909090909093</v>
      </c>
      <c r="AH211" s="1">
        <v>97.368421052631504</v>
      </c>
      <c r="AI211" s="1">
        <v>97.368421052631504</v>
      </c>
      <c r="AJ211" s="1">
        <v>0</v>
      </c>
      <c r="AK211" s="1">
        <v>56.3829787234042</v>
      </c>
      <c r="AL211" s="1">
        <v>58.139534883720899</v>
      </c>
      <c r="AM211" s="1">
        <v>61.363636363636303</v>
      </c>
      <c r="AN211" s="1">
        <v>60.465116279069697</v>
      </c>
      <c r="AO211" s="1">
        <v>62.5</v>
      </c>
      <c r="AP211" s="1">
        <v>59.459459459459403</v>
      </c>
      <c r="AQ211" s="1">
        <v>58.571428571428498</v>
      </c>
      <c r="AR211" s="1">
        <v>60.9375</v>
      </c>
      <c r="AS211" s="1">
        <v>29.310344827586199</v>
      </c>
      <c r="AT211" s="1">
        <v>15</v>
      </c>
      <c r="AU211" s="1">
        <v>17.307692307692299</v>
      </c>
      <c r="AV211" s="1">
        <v>34.090909090909101</v>
      </c>
      <c r="AW211" s="1">
        <v>50</v>
      </c>
      <c r="AX211" s="1">
        <v>50</v>
      </c>
      <c r="AY211" s="1">
        <v>0</v>
      </c>
      <c r="AZ211" s="1">
        <v>58.510638297872298</v>
      </c>
      <c r="BA211" s="1">
        <v>77.906976744186096</v>
      </c>
      <c r="BB211" s="1">
        <v>51.136363636363598</v>
      </c>
      <c r="BC211" s="1">
        <v>50</v>
      </c>
      <c r="BD211" s="1">
        <v>53.75</v>
      </c>
      <c r="BE211" s="1">
        <v>58.108108108108098</v>
      </c>
      <c r="BF211" s="1">
        <v>75.714285714285694</v>
      </c>
      <c r="BG211" s="1">
        <v>73.4375</v>
      </c>
      <c r="BH211" s="1">
        <v>81.034482758620598</v>
      </c>
      <c r="BI211" s="1">
        <v>15</v>
      </c>
      <c r="BJ211" s="1">
        <v>25</v>
      </c>
      <c r="BK211" s="1">
        <v>43.181818181818102</v>
      </c>
      <c r="BL211" s="1">
        <v>86.842105263157904</v>
      </c>
      <c r="BM211" s="1">
        <v>86.842105263157904</v>
      </c>
      <c r="BN211" s="1">
        <v>0</v>
      </c>
      <c r="BO211" s="1">
        <v>92.553191489361694</v>
      </c>
      <c r="BP211" s="1">
        <v>93.023255813953398</v>
      </c>
      <c r="BQ211" s="1">
        <v>73.863636363636303</v>
      </c>
      <c r="BR211" s="1">
        <v>75.581395348837205</v>
      </c>
      <c r="BS211" s="1">
        <v>83.75</v>
      </c>
      <c r="BT211" s="1">
        <v>66.216216216216196</v>
      </c>
      <c r="BU211" s="1">
        <v>62.857142857142797</v>
      </c>
      <c r="BV211" s="1">
        <v>54.6875</v>
      </c>
      <c r="BW211" s="1">
        <v>25.862068965517199</v>
      </c>
      <c r="BX211" s="1">
        <v>26.6666666666666</v>
      </c>
      <c r="BY211" s="1">
        <v>30.769230769230699</v>
      </c>
      <c r="BZ211" s="1">
        <v>38.636363636363598</v>
      </c>
      <c r="CA211" s="1">
        <v>44.736842105263101</v>
      </c>
      <c r="CB211" s="1">
        <v>42.105263157894697</v>
      </c>
      <c r="CC211" s="1">
        <v>0</v>
      </c>
      <c r="CD211" s="1">
        <v>92.553191489361694</v>
      </c>
      <c r="CE211" s="1">
        <v>96.511627906976699</v>
      </c>
      <c r="CF211" s="1">
        <v>96.590909090909093</v>
      </c>
      <c r="CG211" s="1">
        <v>94.186046511627893</v>
      </c>
      <c r="CH211" s="1">
        <v>82.5</v>
      </c>
      <c r="CI211" s="1">
        <v>68.918918918918905</v>
      </c>
      <c r="CJ211" s="1">
        <v>84.285714285714207</v>
      </c>
      <c r="CK211" s="1">
        <v>76.5625</v>
      </c>
      <c r="CL211" s="1">
        <v>82.758620689655103</v>
      </c>
      <c r="CM211" s="1">
        <v>81.6666666666666</v>
      </c>
      <c r="CN211" s="1">
        <v>42.307692307692299</v>
      </c>
      <c r="CO211" s="1">
        <v>97.727272727272705</v>
      </c>
      <c r="CP211" s="1">
        <v>86.842105263157904</v>
      </c>
      <c r="CQ211" s="1">
        <v>76.315789473684205</v>
      </c>
      <c r="CR211" s="1">
        <v>0</v>
      </c>
      <c r="CS211" s="1">
        <v>50</v>
      </c>
      <c r="CT211" s="1">
        <v>50</v>
      </c>
      <c r="CU211" s="1">
        <v>50</v>
      </c>
      <c r="CV211" s="1">
        <v>47.674418604651102</v>
      </c>
      <c r="CW211" s="1">
        <v>50</v>
      </c>
      <c r="CX211" s="1">
        <v>52.702702702702702</v>
      </c>
      <c r="CY211" s="1">
        <v>50</v>
      </c>
      <c r="CZ211" s="1">
        <v>26.5625</v>
      </c>
      <c r="DA211" s="1">
        <v>27.586206896551701</v>
      </c>
      <c r="DB211" s="1">
        <v>35</v>
      </c>
      <c r="DC211" s="1">
        <v>40.384615384615302</v>
      </c>
      <c r="DD211" s="1">
        <v>56.818181818181799</v>
      </c>
      <c r="DE211" s="1">
        <v>34.210526315789402</v>
      </c>
      <c r="DF211" s="1">
        <v>39.473684210526301</v>
      </c>
      <c r="DG211" s="1">
        <v>0</v>
      </c>
      <c r="DH211" s="1">
        <v>71.610169491525397</v>
      </c>
      <c r="DI211" s="1">
        <v>52.8905964141968</v>
      </c>
      <c r="DJ211" s="1">
        <v>86.500203004466101</v>
      </c>
      <c r="DK211" s="1">
        <v>77.399289099526101</v>
      </c>
      <c r="DL211" s="1">
        <v>44.805194805194802</v>
      </c>
      <c r="DM211" s="1">
        <v>82.522796352583498</v>
      </c>
      <c r="DN211" s="1">
        <v>91.623843782117106</v>
      </c>
      <c r="DO211" s="1">
        <v>72.899590163934405</v>
      </c>
      <c r="DP211" s="1">
        <v>74.139676113360295</v>
      </c>
      <c r="DQ211" s="1">
        <v>95.473465140478595</v>
      </c>
      <c r="DR211" s="1">
        <v>91.969519343493502</v>
      </c>
      <c r="DS211" s="1">
        <v>87.444279346211005</v>
      </c>
      <c r="DT211" s="1">
        <v>71.136363636363598</v>
      </c>
      <c r="DU211" s="1">
        <v>63.657056145675199</v>
      </c>
      <c r="DV211" s="1">
        <v>0</v>
      </c>
      <c r="DW211" s="1">
        <v>65.272660280029399</v>
      </c>
      <c r="DX211" s="1">
        <v>38.327844859129101</v>
      </c>
      <c r="DY211" s="1">
        <v>86.825010150223306</v>
      </c>
      <c r="DZ211" s="1">
        <v>72.956161137440702</v>
      </c>
      <c r="EA211" s="1">
        <v>74.475524475524395</v>
      </c>
      <c r="EB211" s="1">
        <v>82.320162107396101</v>
      </c>
      <c r="EC211" s="1">
        <v>88.335046248715301</v>
      </c>
      <c r="ED211" s="1">
        <v>74.026639344262193</v>
      </c>
      <c r="EE211" s="1">
        <v>78.694331983805597</v>
      </c>
      <c r="EF211" s="1">
        <v>95.785639958376606</v>
      </c>
      <c r="EG211" s="1">
        <v>79.425556858147701</v>
      </c>
      <c r="EH211" s="1">
        <v>93.164933135215406</v>
      </c>
      <c r="EI211" s="1">
        <v>95.075757575757507</v>
      </c>
      <c r="EJ211" s="1">
        <v>93.095599393019697</v>
      </c>
      <c r="EK211" s="1">
        <v>0</v>
      </c>
      <c r="EL211" s="1">
        <v>84.690493736182702</v>
      </c>
      <c r="EM211" s="1">
        <v>85.400658616904494</v>
      </c>
      <c r="EN211" s="1">
        <v>85.891189606171295</v>
      </c>
      <c r="EO211" s="1">
        <v>85.159952606635102</v>
      </c>
      <c r="EP211" s="1">
        <v>77.772227772227694</v>
      </c>
      <c r="EQ211" s="1">
        <v>77.304964539007102</v>
      </c>
      <c r="ER211" s="1">
        <v>84.840698869475801</v>
      </c>
      <c r="ES211" s="1">
        <v>83.709016393442596</v>
      </c>
      <c r="ET211" s="1">
        <v>87.398785425101195</v>
      </c>
      <c r="EU211" s="1">
        <v>63.995837669094598</v>
      </c>
      <c r="EV211" s="1">
        <v>69.929660023446601</v>
      </c>
      <c r="EW211" s="1">
        <v>73.625557206537906</v>
      </c>
      <c r="EX211" s="1">
        <v>89.393939393939306</v>
      </c>
      <c r="EY211" s="1">
        <v>89.605462822458193</v>
      </c>
      <c r="EZ211" s="1">
        <v>0</v>
      </c>
    </row>
    <row r="212" spans="1:156" ht="15">
      <c r="A212" s="11" t="s">
        <v>273</v>
      </c>
      <c r="B212" s="1" t="s">
        <v>745</v>
      </c>
      <c r="C212" s="11" t="s">
        <v>535</v>
      </c>
      <c r="D212" s="1">
        <v>43.979281600037702</v>
      </c>
      <c r="E212" s="1">
        <v>43.715240035280701</v>
      </c>
      <c r="F212" s="1">
        <v>0</v>
      </c>
      <c r="G212" s="1">
        <v>94.516129032258107</v>
      </c>
      <c r="H212" s="1">
        <v>89.310344827586206</v>
      </c>
      <c r="I212" s="1">
        <v>91.353383458646604</v>
      </c>
      <c r="J212" s="1">
        <v>85.5263157894736</v>
      </c>
      <c r="K212" s="1">
        <v>78.125</v>
      </c>
      <c r="L212" s="1">
        <v>70.560747663551396</v>
      </c>
      <c r="M212" s="1">
        <v>74.019607843137194</v>
      </c>
      <c r="N212" s="1">
        <v>58.5</v>
      </c>
      <c r="O212" s="1">
        <v>59.239130434782602</v>
      </c>
      <c r="P212" s="1">
        <v>45.061728395061699</v>
      </c>
      <c r="Q212" s="1">
        <v>48.0263157894736</v>
      </c>
      <c r="R212" s="1">
        <v>33.9743589743589</v>
      </c>
      <c r="S212" s="1">
        <v>39.743589743589702</v>
      </c>
      <c r="T212" s="1">
        <v>38.0597014925373</v>
      </c>
      <c r="U212" s="1">
        <v>38.095238095238102</v>
      </c>
      <c r="V212" s="1">
        <v>74.516129032258107</v>
      </c>
      <c r="W212" s="1">
        <v>74.137931034482705</v>
      </c>
      <c r="X212" s="1">
        <v>75.563909774436098</v>
      </c>
      <c r="Y212" s="1">
        <v>76.754385964912203</v>
      </c>
      <c r="Z212" s="1">
        <v>71.428571428571402</v>
      </c>
      <c r="AA212" s="1">
        <v>69.158878504672799</v>
      </c>
      <c r="AB212" s="1">
        <v>68.627450980392098</v>
      </c>
      <c r="AC212" s="1">
        <v>79.5</v>
      </c>
      <c r="AD212" s="1">
        <v>79.347826086956502</v>
      </c>
      <c r="AE212" s="1">
        <v>18.518518518518501</v>
      </c>
      <c r="AF212" s="1">
        <v>23.684210526315699</v>
      </c>
      <c r="AG212" s="1">
        <v>37.820512820512803</v>
      </c>
      <c r="AH212" s="1">
        <v>38.461538461538403</v>
      </c>
      <c r="AI212" s="1">
        <v>35.074626865671597</v>
      </c>
      <c r="AJ212" s="1">
        <v>32.142857142857103</v>
      </c>
      <c r="AK212" s="1">
        <v>40.967741935483801</v>
      </c>
      <c r="AL212" s="1">
        <v>41.034482758620598</v>
      </c>
      <c r="AM212" s="1">
        <v>40.601503759398398</v>
      </c>
      <c r="AN212" s="1">
        <v>42.105263157894697</v>
      </c>
      <c r="AO212" s="1">
        <v>43.303571428571402</v>
      </c>
      <c r="AP212" s="1">
        <v>42.990654205607399</v>
      </c>
      <c r="AQ212" s="1">
        <v>44.117647058823501</v>
      </c>
      <c r="AR212" s="1">
        <v>45.5</v>
      </c>
      <c r="AS212" s="1">
        <v>46.739130434782602</v>
      </c>
      <c r="AT212" s="1">
        <v>46.296296296296198</v>
      </c>
      <c r="AU212" s="1">
        <v>50</v>
      </c>
      <c r="AV212" s="1">
        <v>50</v>
      </c>
      <c r="AW212" s="1">
        <v>50</v>
      </c>
      <c r="AX212" s="1">
        <v>50</v>
      </c>
      <c r="AY212" s="1">
        <v>50</v>
      </c>
      <c r="AZ212" s="1">
        <v>66.774193548387103</v>
      </c>
      <c r="BA212" s="1">
        <v>67.241379310344797</v>
      </c>
      <c r="BB212" s="1">
        <v>71.804511278195406</v>
      </c>
      <c r="BC212" s="1">
        <v>81.140350877192901</v>
      </c>
      <c r="BD212" s="1">
        <v>44.196428571428498</v>
      </c>
      <c r="BE212" s="1">
        <v>56.5420560747663</v>
      </c>
      <c r="BF212" s="1">
        <v>58.3333333333333</v>
      </c>
      <c r="BG212" s="1">
        <v>76.5</v>
      </c>
      <c r="BH212" s="1">
        <v>50.543478260869499</v>
      </c>
      <c r="BI212" s="1">
        <v>66.049382716049294</v>
      </c>
      <c r="BJ212" s="1">
        <v>7.2368421052631504</v>
      </c>
      <c r="BK212" s="1">
        <v>4.4871794871794801</v>
      </c>
      <c r="BL212" s="1">
        <v>4.4871794871794801</v>
      </c>
      <c r="BM212" s="1">
        <v>5.2238805970149196</v>
      </c>
      <c r="BN212" s="1">
        <v>8.3333333333333304</v>
      </c>
      <c r="BO212" s="1">
        <v>82.580645161290306</v>
      </c>
      <c r="BP212" s="1">
        <v>85.172413793103402</v>
      </c>
      <c r="BQ212" s="1">
        <v>89.097744360902198</v>
      </c>
      <c r="BR212" s="1">
        <v>92.543859649122794</v>
      </c>
      <c r="BS212" s="1">
        <v>79.910714285714207</v>
      </c>
      <c r="BT212" s="1">
        <v>80.841121495327101</v>
      </c>
      <c r="BU212" s="1">
        <v>80.392156862745097</v>
      </c>
      <c r="BV212" s="1">
        <v>37</v>
      </c>
      <c r="BW212" s="1">
        <v>36.413043478260803</v>
      </c>
      <c r="BX212" s="1">
        <v>38.271604938271601</v>
      </c>
      <c r="BY212" s="1">
        <v>40.789473684210499</v>
      </c>
      <c r="BZ212" s="1">
        <v>46.153846153846096</v>
      </c>
      <c r="CA212" s="1">
        <v>46.153846153846096</v>
      </c>
      <c r="CB212" s="1">
        <v>47.014925373134297</v>
      </c>
      <c r="CC212" s="1">
        <v>41.6666666666666</v>
      </c>
      <c r="CD212" s="1">
        <v>74.193548387096698</v>
      </c>
      <c r="CE212" s="1">
        <v>72.068965517241296</v>
      </c>
      <c r="CF212" s="1">
        <v>90.977443609022501</v>
      </c>
      <c r="CG212" s="1">
        <v>75.438596491228097</v>
      </c>
      <c r="CH212" s="1">
        <v>58.482142857142797</v>
      </c>
      <c r="CI212" s="1">
        <v>77.570093457943898</v>
      </c>
      <c r="CJ212" s="1">
        <v>81.862745098039198</v>
      </c>
      <c r="CK212" s="1">
        <v>94.5</v>
      </c>
      <c r="CL212" s="1">
        <v>84.782608695652101</v>
      </c>
      <c r="CM212" s="1">
        <v>93.209876543209802</v>
      </c>
      <c r="CN212" s="1">
        <v>70.394736842105203</v>
      </c>
      <c r="CO212" s="1">
        <v>84.615384615384599</v>
      </c>
      <c r="CP212" s="1">
        <v>80.769230769230703</v>
      </c>
      <c r="CQ212" s="1">
        <v>79.850746268656707</v>
      </c>
      <c r="CR212" s="1">
        <v>88.095238095238102</v>
      </c>
      <c r="CS212" s="1">
        <v>45.806451612903203</v>
      </c>
      <c r="CT212" s="1">
        <v>44.827586206896498</v>
      </c>
      <c r="CU212" s="1">
        <v>47.368421052631497</v>
      </c>
      <c r="CV212" s="1">
        <v>49.561403508771903</v>
      </c>
      <c r="CW212" s="1">
        <v>52.232142857142797</v>
      </c>
      <c r="CX212" s="1">
        <v>51.401869158878498</v>
      </c>
      <c r="CY212" s="1">
        <v>52.450980392156801</v>
      </c>
      <c r="CZ212" s="1">
        <v>56.5</v>
      </c>
      <c r="DA212" s="1">
        <v>59.239130434782602</v>
      </c>
      <c r="DB212" s="1">
        <v>62.962962962962898</v>
      </c>
      <c r="DC212" s="1">
        <v>67.105263157894697</v>
      </c>
      <c r="DD212" s="1">
        <v>41.025641025641001</v>
      </c>
      <c r="DE212" s="1">
        <v>42.948717948717899</v>
      </c>
      <c r="DF212" s="1">
        <v>41.791044776119399</v>
      </c>
      <c r="DG212" s="1">
        <v>39.285714285714199</v>
      </c>
      <c r="DH212" s="1">
        <v>93.029637760702499</v>
      </c>
      <c r="DI212" s="1">
        <v>92.874543239951194</v>
      </c>
      <c r="DJ212" s="1">
        <v>92.031990521327003</v>
      </c>
      <c r="DK212" s="1">
        <v>72.077922077922096</v>
      </c>
      <c r="DL212" s="1">
        <v>97.922998986828702</v>
      </c>
      <c r="DM212" s="1">
        <v>84.121274409044105</v>
      </c>
      <c r="DN212" s="1">
        <v>86.526639344262193</v>
      </c>
      <c r="DO212" s="1">
        <v>80.516194331983797</v>
      </c>
      <c r="DP212" s="1">
        <v>61.446409989594102</v>
      </c>
      <c r="DQ212" s="1">
        <v>59.378663540445402</v>
      </c>
      <c r="DR212" s="1">
        <v>50.445765230311999</v>
      </c>
      <c r="DS212" s="1">
        <v>37.5</v>
      </c>
      <c r="DT212" s="1">
        <v>46.358118361153203</v>
      </c>
      <c r="DU212" s="1">
        <v>23.644067796610098</v>
      </c>
      <c r="DV212" s="1">
        <v>12.237762237762199</v>
      </c>
      <c r="DW212" s="1">
        <v>62.221002561287897</v>
      </c>
      <c r="DX212" s="1">
        <v>60.718635809987802</v>
      </c>
      <c r="DY212" s="1">
        <v>61.640995260663502</v>
      </c>
      <c r="DZ212" s="1">
        <v>66.3836163836163</v>
      </c>
      <c r="EA212" s="1">
        <v>61.7527862208713</v>
      </c>
      <c r="EB212" s="1">
        <v>73.124357656731704</v>
      </c>
      <c r="EC212" s="1">
        <v>77.817622950819597</v>
      </c>
      <c r="ED212" s="1">
        <v>60.9817813765182</v>
      </c>
      <c r="EE212" s="1">
        <v>72.788761706555604</v>
      </c>
      <c r="EF212" s="1">
        <v>40.504103165298901</v>
      </c>
      <c r="EG212" s="1">
        <v>92.942050520059396</v>
      </c>
      <c r="EH212" s="1">
        <v>69.1666666666666</v>
      </c>
      <c r="EI212" s="1">
        <v>71.851289833080401</v>
      </c>
      <c r="EJ212" s="1">
        <v>80.932203389830505</v>
      </c>
      <c r="EK212" s="1">
        <v>47.2027972027972</v>
      </c>
      <c r="EL212" s="1">
        <v>92.151481888035093</v>
      </c>
      <c r="EM212" s="1">
        <v>92.671538773853001</v>
      </c>
      <c r="EN212" s="1">
        <v>90.284360189573405</v>
      </c>
      <c r="EO212" s="1">
        <v>66.533466533466495</v>
      </c>
      <c r="EP212" s="1">
        <v>21.681864235055698</v>
      </c>
      <c r="EQ212" s="1">
        <v>21.891058581706101</v>
      </c>
      <c r="ER212" s="1">
        <v>25.819672131147499</v>
      </c>
      <c r="ES212" s="1">
        <v>1.16396761133603</v>
      </c>
      <c r="ET212" s="1">
        <v>28.876170655567101</v>
      </c>
      <c r="EU212" s="1">
        <v>61.957796014068002</v>
      </c>
      <c r="EV212" s="1">
        <v>62.3328380386329</v>
      </c>
      <c r="EW212" s="1">
        <v>38.939393939393902</v>
      </c>
      <c r="EX212" s="1">
        <v>40.819423368740502</v>
      </c>
      <c r="EY212" s="1">
        <v>41.610169491525397</v>
      </c>
      <c r="EZ212" s="1">
        <v>40.675990675990597</v>
      </c>
    </row>
    <row r="213" spans="1:156" ht="15">
      <c r="A213" s="11" t="s">
        <v>274</v>
      </c>
      <c r="B213" s="1" t="s">
        <v>746</v>
      </c>
      <c r="C213" s="11" t="s">
        <v>528</v>
      </c>
      <c r="D213" s="1">
        <v>41.076092899422299</v>
      </c>
      <c r="E213" s="1">
        <v>43.764511787151697</v>
      </c>
      <c r="F213" s="1">
        <v>0</v>
      </c>
      <c r="G213" s="1">
        <v>45.967741935483801</v>
      </c>
      <c r="H213" s="1">
        <v>50</v>
      </c>
      <c r="I213" s="1">
        <v>50</v>
      </c>
      <c r="J213" s="1">
        <v>43.0555555555555</v>
      </c>
      <c r="K213" s="1">
        <v>20.3125</v>
      </c>
      <c r="L213" s="1">
        <v>24.193548387096701</v>
      </c>
      <c r="M213" s="1">
        <v>15.517241379310301</v>
      </c>
      <c r="N213" s="1">
        <v>18.965517241379299</v>
      </c>
      <c r="O213" s="1">
        <v>13.4615384615384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17.7419354838709</v>
      </c>
      <c r="W213" s="1">
        <v>39.285714285714199</v>
      </c>
      <c r="X213" s="1">
        <v>40</v>
      </c>
      <c r="Y213" s="1">
        <v>41.6666666666666</v>
      </c>
      <c r="Z213" s="1">
        <v>28.125</v>
      </c>
      <c r="AA213" s="1">
        <v>30.645161290322498</v>
      </c>
      <c r="AB213" s="1">
        <v>29.310344827586199</v>
      </c>
      <c r="AC213" s="1">
        <v>29.310344827586199</v>
      </c>
      <c r="AD213" s="1">
        <v>25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93.548387096774107</v>
      </c>
      <c r="AL213" s="1">
        <v>92.857142857142804</v>
      </c>
      <c r="AM213" s="1">
        <v>23.3333333333333</v>
      </c>
      <c r="AN213" s="1">
        <v>22.2222222222222</v>
      </c>
      <c r="AO213" s="1">
        <v>15.625</v>
      </c>
      <c r="AP213" s="1">
        <v>16.129032258064498</v>
      </c>
      <c r="AQ213" s="1">
        <v>15.517241379310301</v>
      </c>
      <c r="AR213" s="1">
        <v>17.241379310344801</v>
      </c>
      <c r="AS213" s="1">
        <v>17.307692307692299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10.4838709677419</v>
      </c>
      <c r="BA213" s="1">
        <v>27.678571428571399</v>
      </c>
      <c r="BB213" s="1">
        <v>38.8888888888888</v>
      </c>
      <c r="BC213" s="1">
        <v>23.6111111111111</v>
      </c>
      <c r="BD213" s="1">
        <v>10.9375</v>
      </c>
      <c r="BE213" s="1">
        <v>8.0645161290322491</v>
      </c>
      <c r="BF213" s="1">
        <v>5.1724137931034404</v>
      </c>
      <c r="BG213" s="1">
        <v>5.1724137931034404</v>
      </c>
      <c r="BH213" s="1">
        <v>5.7692307692307603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41.935483870967701</v>
      </c>
      <c r="BP213" s="1">
        <v>48.214285714285701</v>
      </c>
      <c r="BQ213" s="1">
        <v>35.5555555555555</v>
      </c>
      <c r="BR213" s="1">
        <v>11.1111111111111</v>
      </c>
      <c r="BS213" s="1">
        <v>12.5</v>
      </c>
      <c r="BT213" s="1">
        <v>17.7419354838709</v>
      </c>
      <c r="BU213" s="1">
        <v>17.241379310344801</v>
      </c>
      <c r="BV213" s="1">
        <v>22.413793103448199</v>
      </c>
      <c r="BW213" s="1">
        <v>23.076923076923102</v>
      </c>
      <c r="BX213" s="1">
        <v>0</v>
      </c>
      <c r="BY213" s="1">
        <v>0</v>
      </c>
      <c r="BZ213" s="1">
        <v>0</v>
      </c>
      <c r="CA213" s="1">
        <v>0</v>
      </c>
      <c r="CB213" s="1">
        <v>0</v>
      </c>
      <c r="CC213" s="1">
        <v>0</v>
      </c>
      <c r="CD213" s="1">
        <v>70.967741935483801</v>
      </c>
      <c r="CE213" s="1">
        <v>73.214285714285694</v>
      </c>
      <c r="CF213" s="1">
        <v>72.2222222222222</v>
      </c>
      <c r="CG213" s="1">
        <v>72.2222222222222</v>
      </c>
      <c r="CH213" s="1">
        <v>42.1875</v>
      </c>
      <c r="CI213" s="1">
        <v>41.935483870967701</v>
      </c>
      <c r="CJ213" s="1">
        <v>65.517241379310306</v>
      </c>
      <c r="CK213" s="1">
        <v>67.241379310344797</v>
      </c>
      <c r="CL213" s="1">
        <v>59.615384615384599</v>
      </c>
      <c r="CM213" s="1">
        <v>0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1">
        <v>59.677419354838698</v>
      </c>
      <c r="CT213" s="1">
        <v>61.607142857142797</v>
      </c>
      <c r="CU213" s="1">
        <v>57.7777777777777</v>
      </c>
      <c r="CV213" s="1">
        <v>62.5</v>
      </c>
      <c r="CW213" s="1">
        <v>62.5</v>
      </c>
      <c r="CX213" s="1">
        <v>62.903225806451601</v>
      </c>
      <c r="CY213" s="1">
        <v>60.344827586206897</v>
      </c>
      <c r="CZ213" s="1">
        <v>67.241379310344797</v>
      </c>
      <c r="DA213" s="1">
        <v>73.076923076923094</v>
      </c>
      <c r="DB213" s="1">
        <v>0</v>
      </c>
      <c r="DC213" s="1">
        <v>0</v>
      </c>
      <c r="DD213" s="1">
        <v>0</v>
      </c>
      <c r="DE213" s="1">
        <v>0</v>
      </c>
      <c r="DF213" s="1">
        <v>0</v>
      </c>
      <c r="DG213" s="1">
        <v>0</v>
      </c>
      <c r="DH213" s="1">
        <v>36.6064848931466</v>
      </c>
      <c r="DI213" s="1">
        <v>17.1057446030003</v>
      </c>
      <c r="DJ213" s="1">
        <v>23.487616727568</v>
      </c>
      <c r="DK213" s="1">
        <v>43.868483412322199</v>
      </c>
      <c r="DL213" s="1">
        <v>25.324675324675301</v>
      </c>
      <c r="DM213" s="1">
        <v>11.1955420466058</v>
      </c>
      <c r="DN213" s="1">
        <v>12.178828365878701</v>
      </c>
      <c r="DO213" s="1">
        <v>2.2028688524590101</v>
      </c>
      <c r="DP213" s="1">
        <v>6.6295546558704403</v>
      </c>
      <c r="DQ213" s="1">
        <v>0</v>
      </c>
      <c r="DR213" s="1">
        <v>0</v>
      </c>
      <c r="DS213" s="1">
        <v>0</v>
      </c>
      <c r="DT213" s="1">
        <v>0</v>
      </c>
      <c r="DU213" s="1">
        <v>0</v>
      </c>
      <c r="DV213" s="1">
        <v>0</v>
      </c>
      <c r="DW213" s="1">
        <v>19.2151805453205</v>
      </c>
      <c r="DX213" s="1">
        <v>22.5942188071716</v>
      </c>
      <c r="DY213" s="1">
        <v>12.5659764514819</v>
      </c>
      <c r="DZ213" s="1">
        <v>31.368483412322199</v>
      </c>
      <c r="EA213" s="1">
        <v>18.831168831168799</v>
      </c>
      <c r="EB213" s="1">
        <v>22.3404255319148</v>
      </c>
      <c r="EC213" s="1">
        <v>53.8026721479958</v>
      </c>
      <c r="ED213" s="1">
        <v>66.700819672131104</v>
      </c>
      <c r="EE213" s="1">
        <v>91.649797570850197</v>
      </c>
      <c r="EF213" s="1">
        <v>0</v>
      </c>
      <c r="EG213" s="1">
        <v>0</v>
      </c>
      <c r="EH213" s="1">
        <v>0</v>
      </c>
      <c r="EI213" s="1">
        <v>0</v>
      </c>
      <c r="EJ213" s="1">
        <v>0</v>
      </c>
      <c r="EK213" s="1">
        <v>0</v>
      </c>
      <c r="EL213" s="1">
        <v>35.519528371407503</v>
      </c>
      <c r="EM213" s="1">
        <v>36.2056348335162</v>
      </c>
      <c r="EN213" s="1">
        <v>35.749086479902502</v>
      </c>
      <c r="EO213" s="1">
        <v>30.924170616113699</v>
      </c>
      <c r="EP213" s="1">
        <v>22.0779220779221</v>
      </c>
      <c r="EQ213" s="1">
        <v>21.681864235055698</v>
      </c>
      <c r="ER213" s="1">
        <v>21.891058581706101</v>
      </c>
      <c r="ES213" s="1">
        <v>25.819672131147499</v>
      </c>
      <c r="ET213" s="1">
        <v>9.6659919028340102</v>
      </c>
      <c r="EU213" s="1">
        <v>0</v>
      </c>
      <c r="EV213" s="1">
        <v>0</v>
      </c>
      <c r="EW213" s="1">
        <v>0</v>
      </c>
      <c r="EX213" s="1">
        <v>0</v>
      </c>
      <c r="EY213" s="1">
        <v>0</v>
      </c>
      <c r="EZ213" s="1">
        <v>0</v>
      </c>
    </row>
    <row r="214" spans="1:156" ht="15">
      <c r="A214" s="11" t="s">
        <v>275</v>
      </c>
      <c r="B214" s="1" t="s">
        <v>747</v>
      </c>
      <c r="C214" s="11" t="s">
        <v>535</v>
      </c>
      <c r="D214" s="1">
        <v>69.182247985168004</v>
      </c>
      <c r="E214" s="1">
        <v>69.666991134760394</v>
      </c>
      <c r="F214" s="1">
        <v>0</v>
      </c>
      <c r="G214" s="1">
        <v>97.023809523809504</v>
      </c>
      <c r="H214" s="1">
        <v>97.085201793721893</v>
      </c>
      <c r="I214" s="1">
        <v>96.451612903225794</v>
      </c>
      <c r="J214" s="1">
        <v>96.710526315789394</v>
      </c>
      <c r="K214" s="1">
        <v>78.571428571428498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96.031746031745996</v>
      </c>
      <c r="W214" s="1">
        <v>97.533632286995498</v>
      </c>
      <c r="X214" s="1">
        <v>95.806451612903203</v>
      </c>
      <c r="Y214" s="1">
        <v>90.131578947368396</v>
      </c>
      <c r="Z214" s="1">
        <v>84.285714285714207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49.206349206349202</v>
      </c>
      <c r="AL214" s="1">
        <v>49.103139013452903</v>
      </c>
      <c r="AM214" s="1">
        <v>49.354838709677402</v>
      </c>
      <c r="AN214" s="1">
        <v>47.368421052631497</v>
      </c>
      <c r="AO214" s="1">
        <v>45.714285714285701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93.452380952380906</v>
      </c>
      <c r="BA214" s="1">
        <v>97.533632286995498</v>
      </c>
      <c r="BB214" s="1">
        <v>94.516129032258107</v>
      </c>
      <c r="BC214" s="1">
        <v>86.184210526315695</v>
      </c>
      <c r="BD214" s="1">
        <v>92.857142857142804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95.039682539682502</v>
      </c>
      <c r="BP214" s="1">
        <v>99.327354260089606</v>
      </c>
      <c r="BQ214" s="1">
        <v>94.838709677419303</v>
      </c>
      <c r="BR214" s="1">
        <v>92.763157894736807</v>
      </c>
      <c r="BS214" s="1">
        <v>91.428571428571402</v>
      </c>
      <c r="BT214" s="1">
        <v>0</v>
      </c>
      <c r="BU214" s="1">
        <v>0</v>
      </c>
      <c r="BV214" s="1">
        <v>0</v>
      </c>
      <c r="BW214" s="1">
        <v>0</v>
      </c>
      <c r="BX214" s="1">
        <v>0</v>
      </c>
      <c r="BY214" s="1">
        <v>0</v>
      </c>
      <c r="BZ214" s="1">
        <v>0</v>
      </c>
      <c r="CA214" s="1">
        <v>0</v>
      </c>
      <c r="CB214" s="1">
        <v>0</v>
      </c>
      <c r="CC214" s="1">
        <v>0</v>
      </c>
      <c r="CD214" s="1">
        <v>89.682539682539598</v>
      </c>
      <c r="CE214" s="1">
        <v>91.031390134529104</v>
      </c>
      <c r="CF214" s="1">
        <v>90</v>
      </c>
      <c r="CG214" s="1">
        <v>92.763157894736807</v>
      </c>
      <c r="CH214" s="1">
        <v>30</v>
      </c>
      <c r="CI214" s="1">
        <v>0</v>
      </c>
      <c r="CJ214" s="1">
        <v>0</v>
      </c>
      <c r="CK214" s="1">
        <v>0</v>
      </c>
      <c r="CL214" s="1">
        <v>0</v>
      </c>
      <c r="CM214" s="1">
        <v>0</v>
      </c>
      <c r="CN214" s="1">
        <v>0</v>
      </c>
      <c r="CO214" s="1">
        <v>0</v>
      </c>
      <c r="CP214" s="1">
        <v>0</v>
      </c>
      <c r="CQ214" s="1">
        <v>0</v>
      </c>
      <c r="CR214" s="1">
        <v>0</v>
      </c>
      <c r="CS214" s="1">
        <v>43.0555555555555</v>
      </c>
      <c r="CT214" s="1">
        <v>48.878923766816101</v>
      </c>
      <c r="CU214" s="1">
        <v>51.290322580645103</v>
      </c>
      <c r="CV214" s="1">
        <v>53.947368421052602</v>
      </c>
      <c r="CW214" s="1">
        <v>57.142857142857103</v>
      </c>
      <c r="CX214" s="1">
        <v>0</v>
      </c>
      <c r="CY214" s="1">
        <v>0</v>
      </c>
      <c r="CZ214" s="1">
        <v>0</v>
      </c>
      <c r="DA214" s="1">
        <v>0</v>
      </c>
      <c r="DB214" s="1">
        <v>0</v>
      </c>
      <c r="DC214" s="1">
        <v>0</v>
      </c>
      <c r="DD214" s="1">
        <v>0</v>
      </c>
      <c r="DE214" s="1">
        <v>0</v>
      </c>
      <c r="DF214" s="1">
        <v>0</v>
      </c>
      <c r="DG214" s="1">
        <v>0</v>
      </c>
      <c r="DH214" s="1">
        <v>40.843773028739797</v>
      </c>
      <c r="DI214" s="1">
        <v>36.2788144895719</v>
      </c>
      <c r="DJ214" s="1">
        <v>5.3390174583840802</v>
      </c>
      <c r="DK214" s="1">
        <v>11.4632701421801</v>
      </c>
      <c r="DL214" s="1">
        <v>5.7442557442557396</v>
      </c>
      <c r="DM214" s="1">
        <v>0</v>
      </c>
      <c r="DN214" s="1">
        <v>0</v>
      </c>
      <c r="DO214" s="1">
        <v>0</v>
      </c>
      <c r="DP214" s="1">
        <v>0</v>
      </c>
      <c r="DQ214" s="1">
        <v>0</v>
      </c>
      <c r="DR214" s="1">
        <v>0</v>
      </c>
      <c r="DS214" s="1">
        <v>0</v>
      </c>
      <c r="DT214" s="1">
        <v>0</v>
      </c>
      <c r="DU214" s="1">
        <v>0</v>
      </c>
      <c r="DV214" s="1">
        <v>0</v>
      </c>
      <c r="DW214" s="1">
        <v>6.3190862196020596</v>
      </c>
      <c r="DX214" s="1">
        <v>9.4950603732162406</v>
      </c>
      <c r="DY214" s="1">
        <v>17.884693463256099</v>
      </c>
      <c r="DZ214" s="1">
        <v>23.9632701421801</v>
      </c>
      <c r="EA214" s="1">
        <v>4.44555444555444</v>
      </c>
      <c r="EB214" s="1">
        <v>0</v>
      </c>
      <c r="EC214" s="1">
        <v>0</v>
      </c>
      <c r="ED214" s="1">
        <v>0</v>
      </c>
      <c r="EE214" s="1">
        <v>0</v>
      </c>
      <c r="EF214" s="1">
        <v>0</v>
      </c>
      <c r="EG214" s="1">
        <v>0</v>
      </c>
      <c r="EH214" s="1">
        <v>0</v>
      </c>
      <c r="EI214" s="1">
        <v>0</v>
      </c>
      <c r="EJ214" s="1">
        <v>0</v>
      </c>
      <c r="EK214" s="1">
        <v>0</v>
      </c>
      <c r="EL214" s="1">
        <v>87.619749447310198</v>
      </c>
      <c r="EM214" s="1">
        <v>78.887669227954603</v>
      </c>
      <c r="EN214" s="1">
        <v>78.177019894437606</v>
      </c>
      <c r="EO214" s="1">
        <v>81.042654028436004</v>
      </c>
      <c r="EP214" s="1">
        <v>66.533466533466495</v>
      </c>
      <c r="EQ214" s="1">
        <v>0</v>
      </c>
      <c r="ER214" s="1">
        <v>0</v>
      </c>
      <c r="ES214" s="1">
        <v>0</v>
      </c>
      <c r="ET214" s="1">
        <v>0</v>
      </c>
      <c r="EU214" s="1">
        <v>0</v>
      </c>
      <c r="EV214" s="1">
        <v>0</v>
      </c>
      <c r="EW214" s="1">
        <v>0</v>
      </c>
      <c r="EX214" s="1">
        <v>0</v>
      </c>
      <c r="EY214" s="1">
        <v>0</v>
      </c>
      <c r="EZ214" s="1">
        <v>0</v>
      </c>
    </row>
    <row r="215" spans="1:156" ht="15">
      <c r="A215" s="11" t="s">
        <v>276</v>
      </c>
      <c r="B215" s="1" t="s">
        <v>748</v>
      </c>
      <c r="C215" s="11" t="s">
        <v>528</v>
      </c>
      <c r="D215" s="1">
        <v>79.969655662893302</v>
      </c>
      <c r="E215" s="1">
        <v>78.1380568356374</v>
      </c>
      <c r="F215" s="1">
        <v>0</v>
      </c>
      <c r="G215" s="1">
        <v>88.161559888579305</v>
      </c>
      <c r="H215" s="1">
        <v>72.419354838709594</v>
      </c>
      <c r="I215" s="1">
        <v>71.352313167259695</v>
      </c>
      <c r="J215" s="1">
        <v>65.510204081632594</v>
      </c>
      <c r="K215" s="1">
        <v>73.514851485148498</v>
      </c>
      <c r="L215" s="1">
        <v>74.623115577889394</v>
      </c>
      <c r="M215" s="1">
        <v>4.8717948717948696</v>
      </c>
      <c r="N215" s="1">
        <v>76.424870466321195</v>
      </c>
      <c r="O215" s="1">
        <v>77.979274611398907</v>
      </c>
      <c r="P215" s="1">
        <v>89.490445859872594</v>
      </c>
      <c r="Q215" s="1">
        <v>95.323741007194201</v>
      </c>
      <c r="R215" s="1">
        <v>71.4876033057851</v>
      </c>
      <c r="S215" s="1">
        <v>81.465517241379303</v>
      </c>
      <c r="T215" s="1">
        <v>64.957264957264897</v>
      </c>
      <c r="U215" s="1">
        <v>0</v>
      </c>
      <c r="V215" s="1">
        <v>99.860724233983206</v>
      </c>
      <c r="W215" s="1">
        <v>91.451612903225794</v>
      </c>
      <c r="X215" s="1">
        <v>91.637010676156507</v>
      </c>
      <c r="Y215" s="1">
        <v>83.469387755102005</v>
      </c>
      <c r="Z215" s="1">
        <v>79.950495049504894</v>
      </c>
      <c r="AA215" s="1">
        <v>79.648241206030093</v>
      </c>
      <c r="AB215" s="1">
        <v>8.4615384615384599</v>
      </c>
      <c r="AC215" s="1">
        <v>82.124352331606204</v>
      </c>
      <c r="AD215" s="1">
        <v>96.113989637305707</v>
      </c>
      <c r="AE215" s="1">
        <v>74.840764331210096</v>
      </c>
      <c r="AF215" s="1">
        <v>73.741007194244602</v>
      </c>
      <c r="AG215" s="1">
        <v>47.933884297520599</v>
      </c>
      <c r="AH215" s="1">
        <v>72.844827586206904</v>
      </c>
      <c r="AI215" s="1">
        <v>77.350427350427296</v>
      </c>
      <c r="AJ215" s="1">
        <v>0</v>
      </c>
      <c r="AK215" s="1">
        <v>52.228412256267397</v>
      </c>
      <c r="AL215" s="1">
        <v>60</v>
      </c>
      <c r="AM215" s="1">
        <v>57.829181494661903</v>
      </c>
      <c r="AN215" s="1">
        <v>52.653061224489697</v>
      </c>
      <c r="AO215" s="1">
        <v>46.534653465346501</v>
      </c>
      <c r="AP215" s="1">
        <v>46.482412060301499</v>
      </c>
      <c r="AQ215" s="1">
        <v>6.6666666666666599</v>
      </c>
      <c r="AR215" s="1">
        <v>93.264248704663203</v>
      </c>
      <c r="AS215" s="1">
        <v>93.264248704663203</v>
      </c>
      <c r="AT215" s="1">
        <v>75.796178343949094</v>
      </c>
      <c r="AU215" s="1">
        <v>80.935251798561097</v>
      </c>
      <c r="AV215" s="1">
        <v>85.950413223140501</v>
      </c>
      <c r="AW215" s="1">
        <v>97.844827586206904</v>
      </c>
      <c r="AX215" s="1">
        <v>85.042735042735004</v>
      </c>
      <c r="AY215" s="1">
        <v>0</v>
      </c>
      <c r="AZ215" s="1">
        <v>99.303621169916397</v>
      </c>
      <c r="BA215" s="1">
        <v>95.322580645161196</v>
      </c>
      <c r="BB215" s="1">
        <v>89.145907473309606</v>
      </c>
      <c r="BC215" s="1">
        <v>87.551020408163197</v>
      </c>
      <c r="BD215" s="1">
        <v>95.297029702970207</v>
      </c>
      <c r="BE215" s="1">
        <v>76.130653266331606</v>
      </c>
      <c r="BF215" s="1">
        <v>0.76923076923076905</v>
      </c>
      <c r="BG215" s="1">
        <v>88.860103626943001</v>
      </c>
      <c r="BH215" s="1">
        <v>82.124352331606204</v>
      </c>
      <c r="BI215" s="1">
        <v>86.942675159235606</v>
      </c>
      <c r="BJ215" s="1">
        <v>98.201438848920802</v>
      </c>
      <c r="BK215" s="1">
        <v>34.297520661157002</v>
      </c>
      <c r="BL215" s="1">
        <v>57.327586206896498</v>
      </c>
      <c r="BM215" s="1">
        <v>86.752136752136707</v>
      </c>
      <c r="BN215" s="1">
        <v>0</v>
      </c>
      <c r="BO215" s="1">
        <v>95.264623955431702</v>
      </c>
      <c r="BP215" s="1">
        <v>68.709677419354804</v>
      </c>
      <c r="BQ215" s="1">
        <v>74.021352313167199</v>
      </c>
      <c r="BR215" s="1">
        <v>78.163265306122398</v>
      </c>
      <c r="BS215" s="1">
        <v>63.861386138613803</v>
      </c>
      <c r="BT215" s="1">
        <v>68.090452261306496</v>
      </c>
      <c r="BU215" s="1">
        <v>24.615384615384599</v>
      </c>
      <c r="BV215" s="1">
        <v>78.497409326424801</v>
      </c>
      <c r="BW215" s="1">
        <v>81.606217616580295</v>
      </c>
      <c r="BX215" s="1">
        <v>90.764331210191102</v>
      </c>
      <c r="BY215" s="1">
        <v>91.366906474820098</v>
      </c>
      <c r="BZ215" s="1">
        <v>33.471074380165199</v>
      </c>
      <c r="CA215" s="1">
        <v>41.810344827586199</v>
      </c>
      <c r="CB215" s="1">
        <v>42.735042735042697</v>
      </c>
      <c r="CC215" s="1">
        <v>0</v>
      </c>
      <c r="CD215" s="1">
        <v>97.075208913649007</v>
      </c>
      <c r="CE215" s="1">
        <v>94.677419354838705</v>
      </c>
      <c r="CF215" s="1">
        <v>94.839857651245495</v>
      </c>
      <c r="CG215" s="1">
        <v>92.448979591836704</v>
      </c>
      <c r="CH215" s="1">
        <v>92.079207920792101</v>
      </c>
      <c r="CI215" s="1">
        <v>84.170854271356703</v>
      </c>
      <c r="CJ215" s="1">
        <v>2.3076923076923102</v>
      </c>
      <c r="CK215" s="1">
        <v>91.968911917098396</v>
      </c>
      <c r="CL215" s="1">
        <v>86.269430051813401</v>
      </c>
      <c r="CM215" s="1">
        <v>73.248407643312106</v>
      </c>
      <c r="CN215" s="1">
        <v>67.625899280575496</v>
      </c>
      <c r="CO215" s="1">
        <v>73.966942148760296</v>
      </c>
      <c r="CP215" s="1">
        <v>88.362068965517196</v>
      </c>
      <c r="CQ215" s="1">
        <v>45.726495726495699</v>
      </c>
      <c r="CR215" s="1">
        <v>0</v>
      </c>
      <c r="CS215" s="1">
        <v>50.696378830083503</v>
      </c>
      <c r="CT215" s="1">
        <v>54.354838709677402</v>
      </c>
      <c r="CU215" s="1">
        <v>55.8718861209964</v>
      </c>
      <c r="CV215" s="1">
        <v>52.653061224489697</v>
      </c>
      <c r="CW215" s="1">
        <v>54.950495049504902</v>
      </c>
      <c r="CX215" s="1">
        <v>54.2713567839196</v>
      </c>
      <c r="CY215" s="1">
        <v>4.6153846153846096</v>
      </c>
      <c r="CZ215" s="1">
        <v>58.031088082901498</v>
      </c>
      <c r="DA215" s="1">
        <v>83.419689119170897</v>
      </c>
      <c r="DB215" s="1">
        <v>84.076433121019093</v>
      </c>
      <c r="DC215" s="1">
        <v>84.8920863309352</v>
      </c>
      <c r="DD215" s="1">
        <v>78.925619834710702</v>
      </c>
      <c r="DE215" s="1">
        <v>93.534482758620598</v>
      </c>
      <c r="DF215" s="1">
        <v>95.726495726495699</v>
      </c>
      <c r="DG215" s="1">
        <v>0</v>
      </c>
      <c r="DH215" s="1">
        <v>90.425531914893597</v>
      </c>
      <c r="DI215" s="1">
        <v>98.809523809523796</v>
      </c>
      <c r="DJ215" s="1">
        <v>96.511627906976699</v>
      </c>
      <c r="DK215" s="1">
        <v>96.590909090909093</v>
      </c>
      <c r="DL215" s="1">
        <v>96.25</v>
      </c>
      <c r="DM215" s="1">
        <v>98.684210526315695</v>
      </c>
      <c r="DN215" s="1">
        <v>20.270270270270199</v>
      </c>
      <c r="DO215" s="1">
        <v>90</v>
      </c>
      <c r="DP215" s="1">
        <v>73.6111111111111</v>
      </c>
      <c r="DQ215" s="1">
        <v>92.857142857142804</v>
      </c>
      <c r="DR215" s="1">
        <v>59.7222222222222</v>
      </c>
      <c r="DS215" s="1">
        <v>88.709677419354804</v>
      </c>
      <c r="DT215" s="1">
        <v>82.8125</v>
      </c>
      <c r="DU215" s="1">
        <v>60.9375</v>
      </c>
      <c r="DV215" s="1">
        <v>0</v>
      </c>
      <c r="DW215" s="1">
        <v>15.9574468085106</v>
      </c>
      <c r="DX215" s="1">
        <v>13.0952380952381</v>
      </c>
      <c r="DY215" s="1">
        <v>12.790697674418601</v>
      </c>
      <c r="DZ215" s="1">
        <v>19.318181818181799</v>
      </c>
      <c r="EA215" s="1">
        <v>16.25</v>
      </c>
      <c r="EB215" s="1">
        <v>14.473684210526301</v>
      </c>
      <c r="EC215" s="1">
        <v>1.35135135135135</v>
      </c>
      <c r="ED215" s="1">
        <v>50</v>
      </c>
      <c r="EE215" s="1">
        <v>81.9444444444444</v>
      </c>
      <c r="EF215" s="1">
        <v>55.714285714285701</v>
      </c>
      <c r="EG215" s="1">
        <v>84.7222222222222</v>
      </c>
      <c r="EH215" s="1">
        <v>53.225806451612897</v>
      </c>
      <c r="EI215" s="1">
        <v>35.9375</v>
      </c>
      <c r="EJ215" s="1">
        <v>42.1875</v>
      </c>
      <c r="EK215" s="1">
        <v>0</v>
      </c>
      <c r="EL215" s="1">
        <v>63.829787234042499</v>
      </c>
      <c r="EM215" s="1">
        <v>75</v>
      </c>
      <c r="EN215" s="1">
        <v>79.069767441860407</v>
      </c>
      <c r="EO215" s="1">
        <v>80.681818181818102</v>
      </c>
      <c r="EP215" s="1">
        <v>77.5</v>
      </c>
      <c r="EQ215" s="1">
        <v>81.578947368421098</v>
      </c>
      <c r="ER215" s="1">
        <v>14.864864864864799</v>
      </c>
      <c r="ES215" s="1">
        <v>85.714285714285694</v>
      </c>
      <c r="ET215" s="1">
        <v>87.5</v>
      </c>
      <c r="EU215" s="1">
        <v>81.428571428571402</v>
      </c>
      <c r="EV215" s="1">
        <v>83.3333333333333</v>
      </c>
      <c r="EW215" s="1">
        <v>82.258064516128997</v>
      </c>
      <c r="EX215" s="1">
        <v>76.5625</v>
      </c>
      <c r="EY215" s="1">
        <v>78.125</v>
      </c>
      <c r="EZ215" s="1">
        <v>0</v>
      </c>
    </row>
    <row r="216" spans="1:156" ht="15">
      <c r="A216" s="11" t="s">
        <v>277</v>
      </c>
      <c r="B216" s="1" t="s">
        <v>749</v>
      </c>
      <c r="C216" s="11" t="s">
        <v>548</v>
      </c>
      <c r="D216" s="1">
        <v>67.405305292269105</v>
      </c>
      <c r="E216" s="1">
        <v>70.276197497692607</v>
      </c>
      <c r="F216" s="1">
        <v>0</v>
      </c>
      <c r="G216" s="1">
        <v>75.862068965517196</v>
      </c>
      <c r="H216" s="1">
        <v>89.104477611940297</v>
      </c>
      <c r="I216" s="1">
        <v>80.793650793650798</v>
      </c>
      <c r="J216" s="1">
        <v>92.911877394635994</v>
      </c>
      <c r="K216" s="1">
        <v>73.899371069182294</v>
      </c>
      <c r="L216" s="1">
        <v>83.3333333333333</v>
      </c>
      <c r="M216" s="1">
        <v>71.376811594202806</v>
      </c>
      <c r="N216" s="1">
        <v>24.045801526717501</v>
      </c>
      <c r="O216" s="1">
        <v>24.193548387096701</v>
      </c>
      <c r="P216" s="1">
        <v>2.9914529914529902</v>
      </c>
      <c r="Q216" s="1">
        <v>2.4271844660194102</v>
      </c>
      <c r="R216" s="1">
        <v>1.80722891566265</v>
      </c>
      <c r="S216" s="1">
        <v>35.616438356164302</v>
      </c>
      <c r="T216" s="1">
        <v>35.616438356164302</v>
      </c>
      <c r="U216" s="1">
        <v>40</v>
      </c>
      <c r="V216" s="1">
        <v>90.948275862068897</v>
      </c>
      <c r="W216" s="1">
        <v>90.597014925373102</v>
      </c>
      <c r="X216" s="1">
        <v>95.079365079365104</v>
      </c>
      <c r="Y216" s="1">
        <v>92.911877394635994</v>
      </c>
      <c r="Z216" s="1">
        <v>92.767295597484207</v>
      </c>
      <c r="AA216" s="1">
        <v>88.095238095238102</v>
      </c>
      <c r="AB216" s="1">
        <v>75.724637681159393</v>
      </c>
      <c r="AC216" s="1">
        <v>56.488549618320597</v>
      </c>
      <c r="AD216" s="1">
        <v>61.693548387096698</v>
      </c>
      <c r="AE216" s="1">
        <v>23.9316239316239</v>
      </c>
      <c r="AF216" s="1">
        <v>22.330097087378601</v>
      </c>
      <c r="AG216" s="1">
        <v>25.3012048192771</v>
      </c>
      <c r="AH216" s="1">
        <v>32.191780821917803</v>
      </c>
      <c r="AI216" s="1">
        <v>32.191780821917803</v>
      </c>
      <c r="AJ216" s="1">
        <v>36.6666666666666</v>
      </c>
      <c r="AK216" s="1">
        <v>29.8850574712643</v>
      </c>
      <c r="AL216" s="1">
        <v>32.089552238805901</v>
      </c>
      <c r="AM216" s="1">
        <v>33.650793650793602</v>
      </c>
      <c r="AN216" s="1">
        <v>32.758620689655103</v>
      </c>
      <c r="AO216" s="1">
        <v>26.729559748427601</v>
      </c>
      <c r="AP216" s="1">
        <v>25.850340136054399</v>
      </c>
      <c r="AQ216" s="1">
        <v>24.2753623188405</v>
      </c>
      <c r="AR216" s="1">
        <v>26.7175572519083</v>
      </c>
      <c r="AS216" s="1">
        <v>33.870967741935402</v>
      </c>
      <c r="AT216" s="1">
        <v>34.615384615384599</v>
      </c>
      <c r="AU216" s="1">
        <v>38.349514563106702</v>
      </c>
      <c r="AV216" s="1">
        <v>46.385542168674696</v>
      </c>
      <c r="AW216" s="1">
        <v>50</v>
      </c>
      <c r="AX216" s="1">
        <v>50</v>
      </c>
      <c r="AY216" s="1">
        <v>50</v>
      </c>
      <c r="AZ216" s="1">
        <v>82.902298850574695</v>
      </c>
      <c r="BA216" s="1">
        <v>78.0597014925373</v>
      </c>
      <c r="BB216" s="1">
        <v>76.031746031745996</v>
      </c>
      <c r="BC216" s="1">
        <v>80.268199233716402</v>
      </c>
      <c r="BD216" s="1">
        <v>70.754716981132106</v>
      </c>
      <c r="BE216" s="1">
        <v>82.653061224489804</v>
      </c>
      <c r="BF216" s="1">
        <v>79.347826086956502</v>
      </c>
      <c r="BG216" s="1">
        <v>60.687022900763303</v>
      </c>
      <c r="BH216" s="1">
        <v>81.854838709677395</v>
      </c>
      <c r="BI216" s="1">
        <v>58.547008547008502</v>
      </c>
      <c r="BJ216" s="1">
        <v>44.174757281553397</v>
      </c>
      <c r="BK216" s="1">
        <v>41.566265060240902</v>
      </c>
      <c r="BL216" s="1">
        <v>50</v>
      </c>
      <c r="BM216" s="1">
        <v>45.890410958904098</v>
      </c>
      <c r="BN216" s="1">
        <v>52.5</v>
      </c>
      <c r="BO216" s="1">
        <v>90.3735632183908</v>
      </c>
      <c r="BP216" s="1">
        <v>94.925373134328296</v>
      </c>
      <c r="BQ216" s="1">
        <v>91.587301587301496</v>
      </c>
      <c r="BR216" s="1">
        <v>94.252873563218301</v>
      </c>
      <c r="BS216" s="1">
        <v>94.025157232704402</v>
      </c>
      <c r="BT216" s="1">
        <v>92.176870748299294</v>
      </c>
      <c r="BU216" s="1">
        <v>93.478260869565204</v>
      </c>
      <c r="BV216" s="1">
        <v>46.564885496183201</v>
      </c>
      <c r="BW216" s="1">
        <v>47.177419354838698</v>
      </c>
      <c r="BX216" s="1">
        <v>47.8632478632478</v>
      </c>
      <c r="BY216" s="1">
        <v>47.572815533980503</v>
      </c>
      <c r="BZ216" s="1">
        <v>46.987951807228903</v>
      </c>
      <c r="CA216" s="1">
        <v>49.315068493150598</v>
      </c>
      <c r="CB216" s="1">
        <v>49.315068493150598</v>
      </c>
      <c r="CC216" s="1">
        <v>50</v>
      </c>
      <c r="CD216" s="1">
        <v>62.212643678160902</v>
      </c>
      <c r="CE216" s="1">
        <v>67.313432835820905</v>
      </c>
      <c r="CF216" s="1">
        <v>72.857142857142804</v>
      </c>
      <c r="CG216" s="1">
        <v>70.306513409961596</v>
      </c>
      <c r="CH216" s="1">
        <v>90.880503144654099</v>
      </c>
      <c r="CI216" s="1">
        <v>97.619047619047606</v>
      </c>
      <c r="CJ216" s="1">
        <v>97.101449275362299</v>
      </c>
      <c r="CK216" s="1">
        <v>57.633587786259497</v>
      </c>
      <c r="CL216" s="1">
        <v>82.258064516128997</v>
      </c>
      <c r="CM216" s="1">
        <v>87.179487179487097</v>
      </c>
      <c r="CN216" s="1">
        <v>95.631067961165002</v>
      </c>
      <c r="CO216" s="1">
        <v>74.096385542168605</v>
      </c>
      <c r="CP216" s="1">
        <v>89.726027397260196</v>
      </c>
      <c r="CQ216" s="1">
        <v>94.520547945205394</v>
      </c>
      <c r="CR216" s="1">
        <v>99.1666666666666</v>
      </c>
      <c r="CS216" s="1">
        <v>50.718390804597703</v>
      </c>
      <c r="CT216" s="1">
        <v>53.134328358208897</v>
      </c>
      <c r="CU216" s="1">
        <v>56.031746031746003</v>
      </c>
      <c r="CV216" s="1">
        <v>58.620689655172399</v>
      </c>
      <c r="CW216" s="1">
        <v>61.635220125786098</v>
      </c>
      <c r="CX216" s="1">
        <v>65.306122448979494</v>
      </c>
      <c r="CY216" s="1">
        <v>65.579710144927503</v>
      </c>
      <c r="CZ216" s="1">
        <v>67.557251908396907</v>
      </c>
      <c r="DA216" s="1">
        <v>66.129032258064498</v>
      </c>
      <c r="DB216" s="1">
        <v>63.675213675213598</v>
      </c>
      <c r="DC216" s="1">
        <v>65.048543689320297</v>
      </c>
      <c r="DD216" s="1">
        <v>31.927710843373401</v>
      </c>
      <c r="DE216" s="1">
        <v>41.780821917808197</v>
      </c>
      <c r="DF216" s="1">
        <v>43.835616438356098</v>
      </c>
      <c r="DG216" s="1">
        <v>47.5</v>
      </c>
      <c r="DH216" s="1">
        <v>66.046425939572501</v>
      </c>
      <c r="DI216" s="1">
        <v>71.587998536406801</v>
      </c>
      <c r="DJ216" s="1">
        <v>64.859926918392205</v>
      </c>
      <c r="DK216" s="1">
        <v>47.186018957345901</v>
      </c>
      <c r="DL216" s="1">
        <v>36.013986013985999</v>
      </c>
      <c r="DM216" s="1">
        <v>13.525835866261399</v>
      </c>
      <c r="DN216" s="1">
        <v>14.439876670092399</v>
      </c>
      <c r="DO216" s="1">
        <v>7.3258196721311402</v>
      </c>
      <c r="DP216" s="1">
        <v>7.5404858299595103</v>
      </c>
      <c r="DQ216" s="1">
        <v>34.495317377731503</v>
      </c>
      <c r="DR216" s="1">
        <v>27.6084407971864</v>
      </c>
      <c r="DS216" s="1">
        <v>30.534918276374398</v>
      </c>
      <c r="DT216" s="1">
        <v>5.5303030303030303</v>
      </c>
      <c r="DU216" s="1">
        <v>22.2306525037936</v>
      </c>
      <c r="DV216" s="1">
        <v>22.796610169491501</v>
      </c>
      <c r="DW216" s="1">
        <v>34.174649963154003</v>
      </c>
      <c r="DX216" s="1">
        <v>39.681668496158103</v>
      </c>
      <c r="DY216" s="1">
        <v>39.443767762890701</v>
      </c>
      <c r="DZ216" s="1">
        <v>34.034360189573398</v>
      </c>
      <c r="EA216" s="1">
        <v>49.000999000999002</v>
      </c>
      <c r="EB216" s="1">
        <v>38.449848024316097</v>
      </c>
      <c r="EC216" s="1">
        <v>40.750256937307199</v>
      </c>
      <c r="ED216" s="1">
        <v>72.2848360655737</v>
      </c>
      <c r="EE216" s="1">
        <v>88.714574898785401</v>
      </c>
      <c r="EF216" s="1">
        <v>79.240374609781398</v>
      </c>
      <c r="EG216" s="1">
        <v>84.466588511137104</v>
      </c>
      <c r="EH216" s="1">
        <v>38.112927191678999</v>
      </c>
      <c r="EI216" s="1">
        <v>55.8333333333333</v>
      </c>
      <c r="EJ216" s="1">
        <v>55.159332321699502</v>
      </c>
      <c r="EK216" s="1">
        <v>61.271186440677901</v>
      </c>
      <c r="EL216" s="1">
        <v>93.570375829034603</v>
      </c>
      <c r="EM216" s="1">
        <v>85.400658616904494</v>
      </c>
      <c r="EN216" s="1">
        <v>81.831100284206201</v>
      </c>
      <c r="EO216" s="1">
        <v>75.740521327014207</v>
      </c>
      <c r="EP216" s="1">
        <v>66.533466533466495</v>
      </c>
      <c r="EQ216" s="1">
        <v>66.6666666666666</v>
      </c>
      <c r="ER216" s="1">
        <v>80.626927029804705</v>
      </c>
      <c r="ES216" s="1">
        <v>25.819672131147499</v>
      </c>
      <c r="ET216" s="1">
        <v>16.8522267206477</v>
      </c>
      <c r="EU216" s="1">
        <v>28.876170655567101</v>
      </c>
      <c r="EV216" s="1">
        <v>38.628370457209797</v>
      </c>
      <c r="EW216" s="1">
        <v>18.4992570579494</v>
      </c>
      <c r="EX216" s="1">
        <v>38.939393939393902</v>
      </c>
      <c r="EY216" s="1">
        <v>40.819423368740502</v>
      </c>
      <c r="EZ216" s="1">
        <v>41.610169491525397</v>
      </c>
    </row>
    <row r="217" spans="1:156" ht="15">
      <c r="A217" s="11" t="s">
        <v>278</v>
      </c>
      <c r="B217" s="1" t="s">
        <v>750</v>
      </c>
      <c r="C217" s="11" t="s">
        <v>528</v>
      </c>
      <c r="D217" s="1">
        <v>39.612878085333598</v>
      </c>
      <c r="E217" s="1">
        <v>63.157627766830203</v>
      </c>
      <c r="F217" s="1">
        <v>0</v>
      </c>
      <c r="G217" s="1">
        <v>62.078651685393197</v>
      </c>
      <c r="H217" s="1">
        <v>69.578313253011999</v>
      </c>
      <c r="I217" s="1">
        <v>70.205479452054803</v>
      </c>
      <c r="J217" s="1">
        <v>53.030303030303003</v>
      </c>
      <c r="K217" s="1">
        <v>38.0597014925373</v>
      </c>
      <c r="L217" s="1">
        <v>33.59375</v>
      </c>
      <c r="M217" s="1">
        <v>32.03125</v>
      </c>
      <c r="N217" s="1">
        <v>33.076923076923102</v>
      </c>
      <c r="O217" s="1">
        <v>41.044776119402897</v>
      </c>
      <c r="P217" s="1">
        <v>43.846153846153797</v>
      </c>
      <c r="Q217" s="1">
        <v>46.491228070175403</v>
      </c>
      <c r="R217" s="1">
        <v>40</v>
      </c>
      <c r="S217" s="1">
        <v>0</v>
      </c>
      <c r="T217" s="1">
        <v>0</v>
      </c>
      <c r="U217" s="1">
        <v>0</v>
      </c>
      <c r="V217" s="1">
        <v>56.179775280898802</v>
      </c>
      <c r="W217" s="1">
        <v>61.746987951807199</v>
      </c>
      <c r="X217" s="1">
        <v>64.726027397260196</v>
      </c>
      <c r="Y217" s="1">
        <v>54.040404040403999</v>
      </c>
      <c r="Z217" s="1">
        <v>14.179104477611901</v>
      </c>
      <c r="AA217" s="1">
        <v>13.28125</v>
      </c>
      <c r="AB217" s="1">
        <v>13.28125</v>
      </c>
      <c r="AC217" s="1">
        <v>14.615384615384601</v>
      </c>
      <c r="AD217" s="1">
        <v>18.656716417910399</v>
      </c>
      <c r="AE217" s="1">
        <v>19.230769230769202</v>
      </c>
      <c r="AF217" s="1">
        <v>17.543859649122801</v>
      </c>
      <c r="AG217" s="1">
        <v>20</v>
      </c>
      <c r="AH217" s="1">
        <v>0</v>
      </c>
      <c r="AI217" s="1">
        <v>0</v>
      </c>
      <c r="AJ217" s="1">
        <v>0</v>
      </c>
      <c r="AK217" s="1">
        <v>52.247191011235898</v>
      </c>
      <c r="AL217" s="1">
        <v>52.710843373493901</v>
      </c>
      <c r="AM217" s="1">
        <v>51.369863013698598</v>
      </c>
      <c r="AN217" s="1">
        <v>48.484848484848399</v>
      </c>
      <c r="AO217" s="1">
        <v>46.268656716417901</v>
      </c>
      <c r="AP217" s="1">
        <v>46.09375</v>
      </c>
      <c r="AQ217" s="1">
        <v>44.53125</v>
      </c>
      <c r="AR217" s="1">
        <v>44.615384615384599</v>
      </c>
      <c r="AS217" s="1">
        <v>49.253731343283498</v>
      </c>
      <c r="AT217" s="1">
        <v>53.076923076923102</v>
      </c>
      <c r="AU217" s="1">
        <v>57.894736842105203</v>
      </c>
      <c r="AV217" s="1">
        <v>63</v>
      </c>
      <c r="AW217" s="1">
        <v>0</v>
      </c>
      <c r="AX217" s="1">
        <v>0</v>
      </c>
      <c r="AY217" s="1">
        <v>0</v>
      </c>
      <c r="AZ217" s="1">
        <v>62.078651685393197</v>
      </c>
      <c r="BA217" s="1">
        <v>52.108433734939702</v>
      </c>
      <c r="BB217" s="1">
        <v>35.958904109589</v>
      </c>
      <c r="BC217" s="1">
        <v>21.717171717171698</v>
      </c>
      <c r="BD217" s="1">
        <v>14.179104477611901</v>
      </c>
      <c r="BE217" s="1">
        <v>22.65625</v>
      </c>
      <c r="BF217" s="1">
        <v>22.65625</v>
      </c>
      <c r="BG217" s="1">
        <v>23.846153846153801</v>
      </c>
      <c r="BH217" s="1">
        <v>36.567164179104402</v>
      </c>
      <c r="BI217" s="1">
        <v>39.230769230769198</v>
      </c>
      <c r="BJ217" s="1">
        <v>30.7017543859649</v>
      </c>
      <c r="BK217" s="1">
        <v>27</v>
      </c>
      <c r="BL217" s="1">
        <v>0</v>
      </c>
      <c r="BM217" s="1">
        <v>0</v>
      </c>
      <c r="BN217" s="1">
        <v>0</v>
      </c>
      <c r="BO217" s="1">
        <v>56.741573033707802</v>
      </c>
      <c r="BP217" s="1">
        <v>56.325301204819198</v>
      </c>
      <c r="BQ217" s="1">
        <v>57.534246575342401</v>
      </c>
      <c r="BR217" s="1">
        <v>54.040404040403999</v>
      </c>
      <c r="BS217" s="1">
        <v>47.761194029850699</v>
      </c>
      <c r="BT217" s="1">
        <v>53.90625</v>
      </c>
      <c r="BU217" s="1">
        <v>58.59375</v>
      </c>
      <c r="BV217" s="1">
        <v>30</v>
      </c>
      <c r="BW217" s="1">
        <v>35.074626865671597</v>
      </c>
      <c r="BX217" s="1">
        <v>36.923076923076898</v>
      </c>
      <c r="BY217" s="1">
        <v>37.719298245613999</v>
      </c>
      <c r="BZ217" s="1">
        <v>37</v>
      </c>
      <c r="CA217" s="1">
        <v>0</v>
      </c>
      <c r="CB217" s="1">
        <v>0</v>
      </c>
      <c r="CC217" s="1">
        <v>0</v>
      </c>
      <c r="CD217" s="1">
        <v>34.550561797752799</v>
      </c>
      <c r="CE217" s="1">
        <v>72.590361445783103</v>
      </c>
      <c r="CF217" s="1">
        <v>70.890410958904098</v>
      </c>
      <c r="CG217" s="1">
        <v>66.161616161616095</v>
      </c>
      <c r="CH217" s="1">
        <v>70.149253731343194</v>
      </c>
      <c r="CI217" s="1">
        <v>75.78125</v>
      </c>
      <c r="CJ217" s="1">
        <v>81.25</v>
      </c>
      <c r="CK217" s="1">
        <v>79.230769230769198</v>
      </c>
      <c r="CL217" s="1">
        <v>71.641791044776099</v>
      </c>
      <c r="CM217" s="1">
        <v>55.384615384615302</v>
      </c>
      <c r="CN217" s="1">
        <v>48.245614035087698</v>
      </c>
      <c r="CO217" s="1">
        <v>52</v>
      </c>
      <c r="CP217" s="1">
        <v>0</v>
      </c>
      <c r="CQ217" s="1">
        <v>0</v>
      </c>
      <c r="CR217" s="1">
        <v>0</v>
      </c>
      <c r="CS217" s="1">
        <v>19.101123595505602</v>
      </c>
      <c r="CT217" s="1">
        <v>22.891566265060199</v>
      </c>
      <c r="CU217" s="1">
        <v>25</v>
      </c>
      <c r="CV217" s="1">
        <v>53.030303030303003</v>
      </c>
      <c r="CW217" s="1">
        <v>20.149253731343201</v>
      </c>
      <c r="CX217" s="1">
        <v>21.09375</v>
      </c>
      <c r="CY217" s="1">
        <v>21.875</v>
      </c>
      <c r="CZ217" s="1">
        <v>24.615384615384599</v>
      </c>
      <c r="DA217" s="1">
        <v>22.388059701492502</v>
      </c>
      <c r="DB217" s="1">
        <v>23.846153846153801</v>
      </c>
      <c r="DC217" s="1">
        <v>22.807017543859601</v>
      </c>
      <c r="DD217" s="1">
        <v>85</v>
      </c>
      <c r="DE217" s="1">
        <v>0</v>
      </c>
      <c r="DF217" s="1">
        <v>0</v>
      </c>
      <c r="DG217" s="1">
        <v>0</v>
      </c>
      <c r="DH217" s="1">
        <v>90.659543109801007</v>
      </c>
      <c r="DI217" s="1">
        <v>87.431394072447802</v>
      </c>
      <c r="DJ217" s="1">
        <v>89.748274462038097</v>
      </c>
      <c r="DK217" s="1">
        <v>92.683649289099506</v>
      </c>
      <c r="DL217" s="1">
        <v>73.276723276723203</v>
      </c>
      <c r="DM217" s="1">
        <v>38.044579533941203</v>
      </c>
      <c r="DN217" s="1">
        <v>46.8139773895169</v>
      </c>
      <c r="DO217" s="1">
        <v>23.206967213114702</v>
      </c>
      <c r="DP217" s="1">
        <v>42.257085020242897</v>
      </c>
      <c r="DQ217" s="1">
        <v>48.5431841831425</v>
      </c>
      <c r="DR217" s="1">
        <v>41.207502930832298</v>
      </c>
      <c r="DS217" s="1">
        <v>26.671619613670099</v>
      </c>
      <c r="DT217" s="1">
        <v>0</v>
      </c>
      <c r="DU217" s="1">
        <v>0</v>
      </c>
      <c r="DV217" s="1">
        <v>0</v>
      </c>
      <c r="DW217" s="1">
        <v>72.236551215917402</v>
      </c>
      <c r="DX217" s="1">
        <v>81.3574826198316</v>
      </c>
      <c r="DY217" s="1">
        <v>75.903369874137198</v>
      </c>
      <c r="DZ217" s="1">
        <v>69.401658767772503</v>
      </c>
      <c r="EA217" s="1">
        <v>22.827172827172799</v>
      </c>
      <c r="EB217" s="1">
        <v>60.536980749746697</v>
      </c>
      <c r="EC217" s="1">
        <v>57.605344295991699</v>
      </c>
      <c r="ED217" s="1">
        <v>50.256147540983598</v>
      </c>
      <c r="EE217" s="1">
        <v>74.949392712550605</v>
      </c>
      <c r="EF217" s="1">
        <v>17.221644120707499</v>
      </c>
      <c r="EG217" s="1">
        <v>48.827667057444302</v>
      </c>
      <c r="EH217" s="1">
        <v>25.780089153046099</v>
      </c>
      <c r="EI217" s="1">
        <v>0</v>
      </c>
      <c r="EJ217" s="1">
        <v>0</v>
      </c>
      <c r="EK217" s="1">
        <v>0</v>
      </c>
      <c r="EL217" s="1">
        <v>35.519528371407503</v>
      </c>
      <c r="EM217" s="1">
        <v>36.2056348335162</v>
      </c>
      <c r="EN217" s="1">
        <v>35.749086479902502</v>
      </c>
      <c r="EO217" s="1">
        <v>30.924170616113699</v>
      </c>
      <c r="EP217" s="1">
        <v>22.0779220779221</v>
      </c>
      <c r="EQ217" s="1">
        <v>21.681864235055698</v>
      </c>
      <c r="ER217" s="1">
        <v>21.891058581706101</v>
      </c>
      <c r="ES217" s="1">
        <v>25.819672131147499</v>
      </c>
      <c r="ET217" s="1">
        <v>33.350202429149803</v>
      </c>
      <c r="EU217" s="1">
        <v>28.876170655567101</v>
      </c>
      <c r="EV217" s="1">
        <v>38.628370457209797</v>
      </c>
      <c r="EW217" s="1">
        <v>47.696879643387803</v>
      </c>
      <c r="EX217" s="1">
        <v>0</v>
      </c>
      <c r="EY217" s="1">
        <v>0</v>
      </c>
      <c r="EZ217" s="1">
        <v>0</v>
      </c>
    </row>
    <row r="218" spans="1:156" ht="15">
      <c r="A218" s="11" t="s">
        <v>279</v>
      </c>
      <c r="B218" s="1" t="s">
        <v>751</v>
      </c>
      <c r="C218" s="11" t="s">
        <v>588</v>
      </c>
      <c r="D218" s="1">
        <v>50.222506809773499</v>
      </c>
      <c r="E218" s="1">
        <v>50.105970199442503</v>
      </c>
      <c r="F218" s="1">
        <v>0</v>
      </c>
      <c r="G218" s="1">
        <v>43.518518518518498</v>
      </c>
      <c r="H218" s="1">
        <v>45.245398773006102</v>
      </c>
      <c r="I218" s="1">
        <v>43.849206349206298</v>
      </c>
      <c r="J218" s="1">
        <v>35.7988165680473</v>
      </c>
      <c r="K218" s="1">
        <v>29</v>
      </c>
      <c r="L218" s="1">
        <v>23.161764705882302</v>
      </c>
      <c r="M218" s="1">
        <v>31.923076923076898</v>
      </c>
      <c r="N218" s="1">
        <v>29.699248120300702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29.3650793650793</v>
      </c>
      <c r="W218" s="1">
        <v>28.0674846625766</v>
      </c>
      <c r="X218" s="1">
        <v>25.198412698412699</v>
      </c>
      <c r="Y218" s="1">
        <v>21.0059171597633</v>
      </c>
      <c r="Z218" s="1">
        <v>19</v>
      </c>
      <c r="AA218" s="1">
        <v>17.279411764705799</v>
      </c>
      <c r="AB218" s="1">
        <v>20</v>
      </c>
      <c r="AC218" s="1">
        <v>20.300751879699199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39.153439153439102</v>
      </c>
      <c r="AL218" s="1">
        <v>39.110429447852702</v>
      </c>
      <c r="AM218" s="1">
        <v>36.706349206349202</v>
      </c>
      <c r="AN218" s="1">
        <v>32.840236686390497</v>
      </c>
      <c r="AO218" s="1">
        <v>30</v>
      </c>
      <c r="AP218" s="1">
        <v>27.573529411764699</v>
      </c>
      <c r="AQ218" s="1">
        <v>26.1538461538461</v>
      </c>
      <c r="AR218" s="1">
        <v>26.691729323308198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48.809523809523803</v>
      </c>
      <c r="BA218" s="1">
        <v>46.779141104294403</v>
      </c>
      <c r="BB218" s="1">
        <v>30.357142857142801</v>
      </c>
      <c r="BC218" s="1">
        <v>33.431952662721798</v>
      </c>
      <c r="BD218" s="1">
        <v>26.3333333333333</v>
      </c>
      <c r="BE218" s="1">
        <v>10.583941605839399</v>
      </c>
      <c r="BF218" s="1">
        <v>27.307692307692299</v>
      </c>
      <c r="BG218" s="1">
        <v>16.917293233082699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0</v>
      </c>
      <c r="BO218" s="1">
        <v>32.804232804232797</v>
      </c>
      <c r="BP218" s="1">
        <v>34.662576687116498</v>
      </c>
      <c r="BQ218" s="1">
        <v>35.714285714285701</v>
      </c>
      <c r="BR218" s="1">
        <v>33.727810650887498</v>
      </c>
      <c r="BS218" s="1">
        <v>34</v>
      </c>
      <c r="BT218" s="1">
        <v>34.191176470588204</v>
      </c>
      <c r="BU218" s="1">
        <v>36.923076923076898</v>
      </c>
      <c r="BV218" s="1">
        <v>40.225563909774401</v>
      </c>
      <c r="BW218" s="1">
        <v>0</v>
      </c>
      <c r="BX218" s="1">
        <v>0</v>
      </c>
      <c r="BY218" s="1">
        <v>0</v>
      </c>
      <c r="BZ218" s="1">
        <v>0</v>
      </c>
      <c r="CA218" s="1">
        <v>0</v>
      </c>
      <c r="CB218" s="1">
        <v>0</v>
      </c>
      <c r="CC218" s="1">
        <v>0</v>
      </c>
      <c r="CD218" s="1">
        <v>43.650793650793602</v>
      </c>
      <c r="CE218" s="1">
        <v>41.871165644171697</v>
      </c>
      <c r="CF218" s="1">
        <v>26.785714285714199</v>
      </c>
      <c r="CG218" s="1">
        <v>50.887573964497001</v>
      </c>
      <c r="CH218" s="1">
        <v>37.6666666666666</v>
      </c>
      <c r="CI218" s="1">
        <v>38.235294117647101</v>
      </c>
      <c r="CJ218" s="1">
        <v>23.076923076923102</v>
      </c>
      <c r="CK218" s="1">
        <v>32.706766917293201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1">
        <v>41.402116402116398</v>
      </c>
      <c r="CT218" s="1">
        <v>42.791411042944702</v>
      </c>
      <c r="CU218" s="1">
        <v>43.253968253968203</v>
      </c>
      <c r="CV218" s="1">
        <v>40.532544378698198</v>
      </c>
      <c r="CW218" s="1">
        <v>40</v>
      </c>
      <c r="CX218" s="1">
        <v>37.5</v>
      </c>
      <c r="CY218" s="1">
        <v>38.846153846153797</v>
      </c>
      <c r="CZ218" s="1">
        <v>43.984962406015001</v>
      </c>
      <c r="DA218" s="1">
        <v>0</v>
      </c>
      <c r="DB218" s="1">
        <v>0</v>
      </c>
      <c r="DC218" s="1">
        <v>0</v>
      </c>
      <c r="DD218" s="1">
        <v>0</v>
      </c>
      <c r="DE218" s="1">
        <v>0</v>
      </c>
      <c r="DF218" s="1">
        <v>0</v>
      </c>
      <c r="DG218" s="1">
        <v>0</v>
      </c>
      <c r="DH218" s="1">
        <v>81.284302963776099</v>
      </c>
      <c r="DI218" s="1">
        <v>82.886723507917097</v>
      </c>
      <c r="DJ218" s="1">
        <v>80.835308056871995</v>
      </c>
      <c r="DK218" s="1">
        <v>78.171828171828096</v>
      </c>
      <c r="DL218" s="1">
        <v>93.262411347517698</v>
      </c>
      <c r="DM218" s="1">
        <v>93.371017471736906</v>
      </c>
      <c r="DN218" s="1">
        <v>93.596311475409806</v>
      </c>
      <c r="DO218" s="1">
        <v>97.419028340080899</v>
      </c>
      <c r="DP218" s="1">
        <v>0</v>
      </c>
      <c r="DQ218" s="1">
        <v>0</v>
      </c>
      <c r="DR218" s="1">
        <v>0</v>
      </c>
      <c r="DS218" s="1">
        <v>0</v>
      </c>
      <c r="DT218" s="1">
        <v>0</v>
      </c>
      <c r="DU218" s="1">
        <v>0</v>
      </c>
      <c r="DV218" s="1">
        <v>0</v>
      </c>
      <c r="DW218" s="1">
        <v>67.343578485181098</v>
      </c>
      <c r="DX218" s="1">
        <v>64.859926918392205</v>
      </c>
      <c r="DY218" s="1">
        <v>70.053317535545006</v>
      </c>
      <c r="DZ218" s="1">
        <v>72.377622377622302</v>
      </c>
      <c r="EA218" s="1">
        <v>70.770010131712198</v>
      </c>
      <c r="EB218" s="1">
        <v>85.149023638232194</v>
      </c>
      <c r="EC218" s="1">
        <v>87.858606557377001</v>
      </c>
      <c r="ED218" s="1">
        <v>94.989878542510098</v>
      </c>
      <c r="EE218" s="1">
        <v>0</v>
      </c>
      <c r="EF218" s="1">
        <v>0</v>
      </c>
      <c r="EG218" s="1">
        <v>0</v>
      </c>
      <c r="EH218" s="1">
        <v>0</v>
      </c>
      <c r="EI218" s="1">
        <v>0</v>
      </c>
      <c r="EJ218" s="1">
        <v>0</v>
      </c>
      <c r="EK218" s="1">
        <v>0</v>
      </c>
      <c r="EL218" s="1">
        <v>36.2056348335162</v>
      </c>
      <c r="EM218" s="1">
        <v>35.749086479902502</v>
      </c>
      <c r="EN218" s="1">
        <v>30.924170616113699</v>
      </c>
      <c r="EO218" s="1">
        <v>22.0779220779221</v>
      </c>
      <c r="EP218" s="1">
        <v>21.681864235055698</v>
      </c>
      <c r="EQ218" s="1">
        <v>21.891058581706101</v>
      </c>
      <c r="ER218" s="1">
        <v>25.819672131147499</v>
      </c>
      <c r="ES218" s="1">
        <v>9.6659919028340102</v>
      </c>
      <c r="ET218" s="1">
        <v>0</v>
      </c>
      <c r="EU218" s="1">
        <v>0</v>
      </c>
      <c r="EV218" s="1">
        <v>0</v>
      </c>
      <c r="EW218" s="1">
        <v>0</v>
      </c>
      <c r="EX218" s="1">
        <v>0</v>
      </c>
      <c r="EY218" s="1">
        <v>0</v>
      </c>
      <c r="EZ218" s="1">
        <v>0</v>
      </c>
    </row>
    <row r="219" spans="1:156" ht="15">
      <c r="A219" s="11" t="s">
        <v>280</v>
      </c>
      <c r="B219" s="1" t="s">
        <v>752</v>
      </c>
      <c r="C219" s="11" t="s">
        <v>528</v>
      </c>
      <c r="D219" s="1">
        <v>50.007925724637602</v>
      </c>
      <c r="E219" s="1">
        <v>54.062538114404198</v>
      </c>
      <c r="F219" s="1">
        <v>0</v>
      </c>
      <c r="G219" s="1">
        <v>3.125</v>
      </c>
      <c r="H219" s="1">
        <v>16.6666666666666</v>
      </c>
      <c r="I219" s="1">
        <v>22.0930232558139</v>
      </c>
      <c r="J219" s="1">
        <v>24.418604651162699</v>
      </c>
      <c r="K219" s="1">
        <v>20.731707317073099</v>
      </c>
      <c r="L219" s="1">
        <v>30.487804878048699</v>
      </c>
      <c r="M219" s="1">
        <v>35.365853658536501</v>
      </c>
      <c r="N219" s="1">
        <v>47.435897435897402</v>
      </c>
      <c r="O219" s="1">
        <v>54.1666666666666</v>
      </c>
      <c r="P219" s="1">
        <v>37.5</v>
      </c>
      <c r="Q219" s="1">
        <v>30.357142857142801</v>
      </c>
      <c r="R219" s="1">
        <v>21.428571428571399</v>
      </c>
      <c r="S219" s="1">
        <v>11.9047619047619</v>
      </c>
      <c r="T219" s="1">
        <v>9.5238095238095202</v>
      </c>
      <c r="U219" s="1">
        <v>6.6666666666666599</v>
      </c>
      <c r="V219" s="1">
        <v>46.875</v>
      </c>
      <c r="W219" s="1">
        <v>54.4444444444444</v>
      </c>
      <c r="X219" s="1">
        <v>56.976744186046503</v>
      </c>
      <c r="Y219" s="1">
        <v>50</v>
      </c>
      <c r="Z219" s="1">
        <v>54.878048780487802</v>
      </c>
      <c r="AA219" s="1">
        <v>62.195121951219498</v>
      </c>
      <c r="AB219" s="1">
        <v>57.317073170731703</v>
      </c>
      <c r="AC219" s="1">
        <v>55.128205128205103</v>
      </c>
      <c r="AD219" s="1">
        <v>54.1666666666666</v>
      </c>
      <c r="AE219" s="1">
        <v>33.928571428571402</v>
      </c>
      <c r="AF219" s="1">
        <v>33.928571428571402</v>
      </c>
      <c r="AG219" s="1">
        <v>45.238095238095198</v>
      </c>
      <c r="AH219" s="1">
        <v>16.6666666666666</v>
      </c>
      <c r="AI219" s="1">
        <v>16.6666666666666</v>
      </c>
      <c r="AJ219" s="1">
        <v>13.3333333333333</v>
      </c>
      <c r="AK219" s="1">
        <v>35.4166666666666</v>
      </c>
      <c r="AL219" s="1">
        <v>35.5555555555555</v>
      </c>
      <c r="AM219" s="1">
        <v>39.534883720930203</v>
      </c>
      <c r="AN219" s="1">
        <v>37.209302325581298</v>
      </c>
      <c r="AO219" s="1">
        <v>34.146341463414601</v>
      </c>
      <c r="AP219" s="1">
        <v>34.146341463414601</v>
      </c>
      <c r="AQ219" s="1">
        <v>34.146341463414601</v>
      </c>
      <c r="AR219" s="1">
        <v>37.179487179487097</v>
      </c>
      <c r="AS219" s="1">
        <v>51.3888888888888</v>
      </c>
      <c r="AT219" s="1">
        <v>48.214285714285701</v>
      </c>
      <c r="AU219" s="1">
        <v>66.071428571428498</v>
      </c>
      <c r="AV219" s="1">
        <v>42.857142857142797</v>
      </c>
      <c r="AW219" s="1">
        <v>26.190476190476101</v>
      </c>
      <c r="AX219" s="1">
        <v>33.3333333333333</v>
      </c>
      <c r="AY219" s="1">
        <v>40</v>
      </c>
      <c r="AZ219" s="1">
        <v>28.125</v>
      </c>
      <c r="BA219" s="1">
        <v>32.2222222222222</v>
      </c>
      <c r="BB219" s="1">
        <v>36.046511627906902</v>
      </c>
      <c r="BC219" s="1">
        <v>29.0697674418604</v>
      </c>
      <c r="BD219" s="1">
        <v>30.487804878048699</v>
      </c>
      <c r="BE219" s="1">
        <v>28.048780487804802</v>
      </c>
      <c r="BF219" s="1">
        <v>42.682926829268197</v>
      </c>
      <c r="BG219" s="1">
        <v>65.384615384615302</v>
      </c>
      <c r="BH219" s="1">
        <v>70.8333333333333</v>
      </c>
      <c r="BI219" s="1">
        <v>44.642857142857103</v>
      </c>
      <c r="BJ219" s="1">
        <v>51.785714285714199</v>
      </c>
      <c r="BK219" s="1">
        <v>69.047619047618994</v>
      </c>
      <c r="BL219" s="1">
        <v>73.809523809523796</v>
      </c>
      <c r="BM219" s="1">
        <v>26.190476190476101</v>
      </c>
      <c r="BN219" s="1">
        <v>36.6666666666666</v>
      </c>
      <c r="BO219" s="1">
        <v>48.9583333333333</v>
      </c>
      <c r="BP219" s="1">
        <v>47.7777777777777</v>
      </c>
      <c r="BQ219" s="1">
        <v>50</v>
      </c>
      <c r="BR219" s="1">
        <v>60.465116279069697</v>
      </c>
      <c r="BS219" s="1">
        <v>62.195121951219498</v>
      </c>
      <c r="BT219" s="1">
        <v>62.195121951219498</v>
      </c>
      <c r="BU219" s="1">
        <v>67.073170731707293</v>
      </c>
      <c r="BV219" s="1">
        <v>60.256410256410199</v>
      </c>
      <c r="BW219" s="1">
        <v>27.7777777777777</v>
      </c>
      <c r="BX219" s="1">
        <v>25</v>
      </c>
      <c r="BY219" s="1">
        <v>25</v>
      </c>
      <c r="BZ219" s="1">
        <v>21.428571428571399</v>
      </c>
      <c r="CA219" s="1">
        <v>26.190476190476101</v>
      </c>
      <c r="CB219" s="1">
        <v>35.714285714285701</v>
      </c>
      <c r="CC219" s="1">
        <v>36.6666666666666</v>
      </c>
      <c r="CD219" s="1">
        <v>71.875</v>
      </c>
      <c r="CE219" s="1">
        <v>94.4444444444444</v>
      </c>
      <c r="CF219" s="1">
        <v>91.860465116279101</v>
      </c>
      <c r="CG219" s="1">
        <v>94.186046511627893</v>
      </c>
      <c r="CH219" s="1">
        <v>76.829268292682897</v>
      </c>
      <c r="CI219" s="1">
        <v>89.024390243902403</v>
      </c>
      <c r="CJ219" s="1">
        <v>89.024390243902403</v>
      </c>
      <c r="CK219" s="1">
        <v>78.205128205128204</v>
      </c>
      <c r="CL219" s="1">
        <v>68.0555555555555</v>
      </c>
      <c r="CM219" s="1">
        <v>64.285714285714207</v>
      </c>
      <c r="CN219" s="1">
        <v>76.785714285714207</v>
      </c>
      <c r="CO219" s="1">
        <v>54.761904761904702</v>
      </c>
      <c r="CP219" s="1">
        <v>57.142857142857103</v>
      </c>
      <c r="CQ219" s="1">
        <v>45.238095238095198</v>
      </c>
      <c r="CR219" s="1">
        <v>30</v>
      </c>
      <c r="CS219" s="1">
        <v>43.75</v>
      </c>
      <c r="CT219" s="1">
        <v>46.6666666666666</v>
      </c>
      <c r="CU219" s="1">
        <v>50</v>
      </c>
      <c r="CV219" s="1">
        <v>55.8139534883721</v>
      </c>
      <c r="CW219" s="1">
        <v>56.097560975609703</v>
      </c>
      <c r="CX219" s="1">
        <v>57.317073170731703</v>
      </c>
      <c r="CY219" s="1">
        <v>53.658536585365802</v>
      </c>
      <c r="CZ219" s="1">
        <v>55.128205128205103</v>
      </c>
      <c r="DA219" s="1">
        <v>34.7222222222222</v>
      </c>
      <c r="DB219" s="1">
        <v>26.785714285714199</v>
      </c>
      <c r="DC219" s="1">
        <v>30.357142857142801</v>
      </c>
      <c r="DD219" s="1">
        <v>38.095238095238102</v>
      </c>
      <c r="DE219" s="1">
        <v>45.238095238095198</v>
      </c>
      <c r="DF219" s="1">
        <v>21.428571428571399</v>
      </c>
      <c r="DG219" s="1">
        <v>30</v>
      </c>
      <c r="DH219" s="1">
        <v>89.443625644804698</v>
      </c>
      <c r="DI219" s="1">
        <v>81.137943651664798</v>
      </c>
      <c r="DJ219" s="1">
        <v>82.967925294356405</v>
      </c>
      <c r="DK219" s="1">
        <v>69.816350710900394</v>
      </c>
      <c r="DL219" s="1">
        <v>32.217782217782201</v>
      </c>
      <c r="DM219" s="1">
        <v>70.5673758865248</v>
      </c>
      <c r="DN219" s="1">
        <v>47.636176772867401</v>
      </c>
      <c r="DO219" s="1">
        <v>89.088114754098299</v>
      </c>
      <c r="DP219" s="1">
        <v>73.431174089068804</v>
      </c>
      <c r="DQ219" s="1">
        <v>53.433922996878202</v>
      </c>
      <c r="DR219" s="1">
        <v>93.1418522860492</v>
      </c>
      <c r="DS219" s="1">
        <v>76.448736998514093</v>
      </c>
      <c r="DT219" s="1">
        <v>63.106060606060602</v>
      </c>
      <c r="DU219" s="1">
        <v>51.517450682852797</v>
      </c>
      <c r="DV219" s="1">
        <v>89.406779661016898</v>
      </c>
      <c r="DW219" s="1">
        <v>58.971997052321299</v>
      </c>
      <c r="DX219" s="1">
        <v>75.137211855104198</v>
      </c>
      <c r="DY219" s="1">
        <v>62.708079577750702</v>
      </c>
      <c r="DZ219" s="1">
        <v>45.2310426540284</v>
      </c>
      <c r="EA219" s="1">
        <v>49.200799200799203</v>
      </c>
      <c r="EB219" s="1">
        <v>42.806484295845998</v>
      </c>
      <c r="EC219" s="1">
        <v>47.430626927029799</v>
      </c>
      <c r="ED219" s="1">
        <v>53.637295081967203</v>
      </c>
      <c r="EE219" s="1">
        <v>40.637651821862299</v>
      </c>
      <c r="EF219" s="1">
        <v>53.017689906347499</v>
      </c>
      <c r="EG219" s="1">
        <v>62.778429073856898</v>
      </c>
      <c r="EH219" s="1">
        <v>65.898959881129201</v>
      </c>
      <c r="EI219" s="1">
        <v>62.954545454545404</v>
      </c>
      <c r="EJ219" s="1">
        <v>26.934749620637302</v>
      </c>
      <c r="EK219" s="1">
        <v>47.881355932203299</v>
      </c>
      <c r="EL219" s="1">
        <v>87.619749447310198</v>
      </c>
      <c r="EM219" s="1">
        <v>74.643249176728801</v>
      </c>
      <c r="EN219" s="1">
        <v>73.771822980105497</v>
      </c>
      <c r="EO219" s="1">
        <v>64.810426540284297</v>
      </c>
      <c r="EP219" s="1">
        <v>58.791208791208703</v>
      </c>
      <c r="EQ219" s="1">
        <v>59.8277608915906</v>
      </c>
      <c r="ER219" s="1">
        <v>59.455292908530303</v>
      </c>
      <c r="ES219" s="1">
        <v>65.983606557377001</v>
      </c>
      <c r="ET219" s="1">
        <v>68.370445344129493</v>
      </c>
      <c r="EU219" s="1">
        <v>74.401664932362095</v>
      </c>
      <c r="EV219" s="1">
        <v>0.52754982415005802</v>
      </c>
      <c r="EW219" s="1">
        <v>0.668647845468053</v>
      </c>
      <c r="EX219" s="1">
        <v>38.939393939393902</v>
      </c>
      <c r="EY219" s="1">
        <v>40.819423368740502</v>
      </c>
      <c r="EZ219" s="1">
        <v>41.610169491525397</v>
      </c>
    </row>
    <row r="220" spans="1:156" ht="15">
      <c r="A220" s="11" t="s">
        <v>281</v>
      </c>
      <c r="B220" s="1" t="s">
        <v>753</v>
      </c>
      <c r="C220" s="11" t="s">
        <v>535</v>
      </c>
      <c r="D220" s="1">
        <v>54.4976691943803</v>
      </c>
      <c r="E220" s="1">
        <v>68.021969027948501</v>
      </c>
      <c r="F220" s="1">
        <v>0</v>
      </c>
      <c r="G220" s="1">
        <v>43.5483870967741</v>
      </c>
      <c r="H220" s="1">
        <v>77.819548872180405</v>
      </c>
      <c r="I220" s="1">
        <v>75.619834710743802</v>
      </c>
      <c r="J220" s="1">
        <v>83.3333333333333</v>
      </c>
      <c r="K220" s="1">
        <v>75</v>
      </c>
      <c r="L220" s="1">
        <v>79.702970297029694</v>
      </c>
      <c r="M220" s="1">
        <v>74.742268041237097</v>
      </c>
      <c r="N220" s="1">
        <v>79.0322580645161</v>
      </c>
      <c r="O220" s="1">
        <v>71.022727272727195</v>
      </c>
      <c r="P220" s="1">
        <v>64.492753623188406</v>
      </c>
      <c r="Q220" s="1">
        <v>9.3220338983050794</v>
      </c>
      <c r="R220" s="1">
        <v>6.86274509803921</v>
      </c>
      <c r="S220" s="1">
        <v>21.590909090909101</v>
      </c>
      <c r="T220" s="1">
        <v>21.590909090909101</v>
      </c>
      <c r="U220" s="1">
        <v>30.8823529411764</v>
      </c>
      <c r="V220" s="1">
        <v>43.5483870967741</v>
      </c>
      <c r="W220" s="1">
        <v>62.781954887217999</v>
      </c>
      <c r="X220" s="1">
        <v>62.396694214876</v>
      </c>
      <c r="Y220" s="1">
        <v>50.900900900900901</v>
      </c>
      <c r="Z220" s="1">
        <v>47.5490196078431</v>
      </c>
      <c r="AA220" s="1">
        <v>48.019801980197997</v>
      </c>
      <c r="AB220" s="1">
        <v>52.0618556701031</v>
      </c>
      <c r="AC220" s="1">
        <v>56.451612903225801</v>
      </c>
      <c r="AD220" s="1">
        <v>52.272727272727202</v>
      </c>
      <c r="AE220" s="1">
        <v>47.826086956521699</v>
      </c>
      <c r="AF220" s="1">
        <v>27.966101694915199</v>
      </c>
      <c r="AG220" s="1">
        <v>36.274509803921497</v>
      </c>
      <c r="AH220" s="1">
        <v>25</v>
      </c>
      <c r="AI220" s="1">
        <v>31.818181818181799</v>
      </c>
      <c r="AJ220" s="1">
        <v>29.411764705882302</v>
      </c>
      <c r="AK220" s="1">
        <v>10.6451612903225</v>
      </c>
      <c r="AL220" s="1">
        <v>91.353383458646604</v>
      </c>
      <c r="AM220" s="1">
        <v>91.322314049586694</v>
      </c>
      <c r="AN220" s="1">
        <v>90.990990990990895</v>
      </c>
      <c r="AO220" s="1">
        <v>90.196078431372499</v>
      </c>
      <c r="AP220" s="1">
        <v>89.603960396039597</v>
      </c>
      <c r="AQ220" s="1">
        <v>89.175257731958695</v>
      </c>
      <c r="AR220" s="1">
        <v>93.010752688172005</v>
      </c>
      <c r="AS220" s="1">
        <v>70.454545454545396</v>
      </c>
      <c r="AT220" s="1">
        <v>69.565217391304301</v>
      </c>
      <c r="AU220" s="1">
        <v>77.966101694915196</v>
      </c>
      <c r="AV220" s="1">
        <v>72.549019607843107</v>
      </c>
      <c r="AW220" s="1">
        <v>46.590909090909101</v>
      </c>
      <c r="AX220" s="1">
        <v>50</v>
      </c>
      <c r="AY220" s="1">
        <v>50</v>
      </c>
      <c r="AZ220" s="1">
        <v>48.709677419354797</v>
      </c>
      <c r="BA220" s="1">
        <v>22.180451127819499</v>
      </c>
      <c r="BB220" s="1">
        <v>27.6859504132231</v>
      </c>
      <c r="BC220" s="1">
        <v>31.081081081081098</v>
      </c>
      <c r="BD220" s="1">
        <v>56.372549019607803</v>
      </c>
      <c r="BE220" s="1">
        <v>72.772277227722697</v>
      </c>
      <c r="BF220" s="1">
        <v>63.402061855670098</v>
      </c>
      <c r="BG220" s="1">
        <v>65.053763440860195</v>
      </c>
      <c r="BH220" s="1">
        <v>65.340909090909093</v>
      </c>
      <c r="BI220" s="1">
        <v>50</v>
      </c>
      <c r="BJ220" s="1">
        <v>70.338983050847403</v>
      </c>
      <c r="BK220" s="1">
        <v>46.078431372548998</v>
      </c>
      <c r="BL220" s="1">
        <v>51.136363636363598</v>
      </c>
      <c r="BM220" s="1">
        <v>71.590909090909093</v>
      </c>
      <c r="BN220" s="1">
        <v>66.176470588235205</v>
      </c>
      <c r="BO220" s="1">
        <v>60.645161290322498</v>
      </c>
      <c r="BP220" s="1">
        <v>69.924812030075103</v>
      </c>
      <c r="BQ220" s="1">
        <v>73.553719008264395</v>
      </c>
      <c r="BR220" s="1">
        <v>76.126126126126096</v>
      </c>
      <c r="BS220" s="1">
        <v>80.392156862745097</v>
      </c>
      <c r="BT220" s="1">
        <v>82.178217821782098</v>
      </c>
      <c r="BU220" s="1">
        <v>86.082474226804095</v>
      </c>
      <c r="BV220" s="1">
        <v>89.784946236559094</v>
      </c>
      <c r="BW220" s="1">
        <v>82.954545454545396</v>
      </c>
      <c r="BX220" s="1">
        <v>78.260869565217405</v>
      </c>
      <c r="BY220" s="1">
        <v>32.203389830508399</v>
      </c>
      <c r="BZ220" s="1">
        <v>34.313725490196099</v>
      </c>
      <c r="CA220" s="1">
        <v>38.636363636363598</v>
      </c>
      <c r="CB220" s="1">
        <v>39.772727272727202</v>
      </c>
      <c r="CC220" s="1">
        <v>42.647058823529399</v>
      </c>
      <c r="CD220" s="1">
        <v>67.096774193548299</v>
      </c>
      <c r="CE220" s="1">
        <v>69.172932330827095</v>
      </c>
      <c r="CF220" s="1">
        <v>68.595041322314103</v>
      </c>
      <c r="CG220" s="1">
        <v>88.2882882882882</v>
      </c>
      <c r="CH220" s="1">
        <v>90.686274509803894</v>
      </c>
      <c r="CI220" s="1">
        <v>66.8316831683168</v>
      </c>
      <c r="CJ220" s="1">
        <v>63.917525773195798</v>
      </c>
      <c r="CK220" s="1">
        <v>68.817204301075193</v>
      </c>
      <c r="CL220" s="1">
        <v>81.818181818181799</v>
      </c>
      <c r="CM220" s="1">
        <v>80.434782608695599</v>
      </c>
      <c r="CN220" s="1">
        <v>81.355932203389798</v>
      </c>
      <c r="CO220" s="1">
        <v>70.588235294117595</v>
      </c>
      <c r="CP220" s="1">
        <v>87.5</v>
      </c>
      <c r="CQ220" s="1">
        <v>94.318181818181799</v>
      </c>
      <c r="CR220" s="1">
        <v>95.588235294117595</v>
      </c>
      <c r="CS220" s="1">
        <v>64.838709677419303</v>
      </c>
      <c r="CT220" s="1">
        <v>90.977443609022501</v>
      </c>
      <c r="CU220" s="1">
        <v>88.429752066115697</v>
      </c>
      <c r="CV220" s="1">
        <v>95.945945945945894</v>
      </c>
      <c r="CW220" s="1">
        <v>96.568627450980301</v>
      </c>
      <c r="CX220" s="1">
        <v>95.544554455445507</v>
      </c>
      <c r="CY220" s="1">
        <v>96.391752577319494</v>
      </c>
      <c r="CZ220" s="1">
        <v>91.935483870967701</v>
      </c>
      <c r="DA220" s="1">
        <v>92.613636363636303</v>
      </c>
      <c r="DB220" s="1">
        <v>92.028985507246304</v>
      </c>
      <c r="DC220" s="1">
        <v>94.915254237288096</v>
      </c>
      <c r="DD220" s="1">
        <v>34.313725490196099</v>
      </c>
      <c r="DE220" s="1">
        <v>48.863636363636303</v>
      </c>
      <c r="DF220" s="1">
        <v>60.227272727272698</v>
      </c>
      <c r="DG220" s="1">
        <v>66.176470588235205</v>
      </c>
      <c r="DH220" s="1">
        <v>91.433308769344094</v>
      </c>
      <c r="DI220" s="1">
        <v>97.457006952067303</v>
      </c>
      <c r="DJ220" s="1">
        <v>82.399512789281303</v>
      </c>
      <c r="DK220" s="1">
        <v>36.107819905213198</v>
      </c>
      <c r="DL220" s="1">
        <v>44.705294705294698</v>
      </c>
      <c r="DM220" s="1">
        <v>46.859169199594703</v>
      </c>
      <c r="DN220" s="1">
        <v>48.458376156217803</v>
      </c>
      <c r="DO220" s="1">
        <v>35.092213114754102</v>
      </c>
      <c r="DP220" s="1">
        <v>17.054655870445298</v>
      </c>
      <c r="DQ220" s="1">
        <v>22.840790842872</v>
      </c>
      <c r="DR220" s="1">
        <v>29.132473622508702</v>
      </c>
      <c r="DS220" s="1">
        <v>43.759286775631502</v>
      </c>
      <c r="DT220" s="1">
        <v>20.8333333333333</v>
      </c>
      <c r="DU220" s="1">
        <v>11.1532625189681</v>
      </c>
      <c r="DV220" s="1">
        <v>11.779661016949101</v>
      </c>
      <c r="DW220" s="1">
        <v>28.79513633014</v>
      </c>
      <c r="DX220" s="1">
        <v>15.2030735455543</v>
      </c>
      <c r="DY220" s="1">
        <v>14.1088103938286</v>
      </c>
      <c r="DZ220" s="1">
        <v>10.989336492890899</v>
      </c>
      <c r="EA220" s="1">
        <v>9.7402597402597397</v>
      </c>
      <c r="EB220" s="1">
        <v>22.239108409321101</v>
      </c>
      <c r="EC220" s="1">
        <v>21.839671120246599</v>
      </c>
      <c r="ED220" s="1">
        <v>29.969262295081901</v>
      </c>
      <c r="EE220" s="1">
        <v>2.2773279352226701</v>
      </c>
      <c r="EF220" s="1">
        <v>6.5036420395421404</v>
      </c>
      <c r="EG220" s="1">
        <v>6.1547479484173504</v>
      </c>
      <c r="EH220" s="1">
        <v>7.05794947994056</v>
      </c>
      <c r="EI220" s="1">
        <v>14.0151515151515</v>
      </c>
      <c r="EJ220" s="1">
        <v>22.382397572078901</v>
      </c>
      <c r="EK220" s="1">
        <v>30.593220338983102</v>
      </c>
      <c r="EL220" s="1">
        <v>77.634487840825301</v>
      </c>
      <c r="EM220" s="1">
        <v>78.887669227954603</v>
      </c>
      <c r="EN220" s="1">
        <v>78.177019894437606</v>
      </c>
      <c r="EO220" s="1">
        <v>75.740521327014207</v>
      </c>
      <c r="EP220" s="1">
        <v>63.136863136863099</v>
      </c>
      <c r="EQ220" s="1">
        <v>77.304964539007102</v>
      </c>
      <c r="ER220" s="1">
        <v>76.618705035971203</v>
      </c>
      <c r="ES220" s="1">
        <v>83.709016393442596</v>
      </c>
      <c r="ET220" s="1">
        <v>87.398785425101195</v>
      </c>
      <c r="EU220" s="1">
        <v>89.281997918834506</v>
      </c>
      <c r="EV220" s="1">
        <v>38.628370457209797</v>
      </c>
      <c r="EW220" s="1">
        <v>47.696879643387803</v>
      </c>
      <c r="EX220" s="1">
        <v>38.939393939393902</v>
      </c>
      <c r="EY220" s="1">
        <v>40.819423368740502</v>
      </c>
      <c r="EZ220" s="1">
        <v>41.610169491525397</v>
      </c>
    </row>
    <row r="221" spans="1:156" ht="15">
      <c r="A221" s="11" t="s">
        <v>282</v>
      </c>
      <c r="B221" s="1" t="s">
        <v>754</v>
      </c>
      <c r="C221" s="11" t="s">
        <v>553</v>
      </c>
      <c r="D221" s="1">
        <v>36.796544822981801</v>
      </c>
      <c r="E221" s="1">
        <v>60.507995857508703</v>
      </c>
      <c r="F221" s="1">
        <v>0</v>
      </c>
      <c r="G221" s="1">
        <v>46.581196581196501</v>
      </c>
      <c r="H221" s="1">
        <v>36.160714285714199</v>
      </c>
      <c r="I221" s="1">
        <v>35.5</v>
      </c>
      <c r="J221" s="1">
        <v>27.647058823529399</v>
      </c>
      <c r="K221" s="1">
        <v>19.841269841269799</v>
      </c>
      <c r="L221" s="1">
        <v>18.8524590163934</v>
      </c>
      <c r="M221" s="1">
        <v>17.213114754098299</v>
      </c>
      <c r="N221" s="1">
        <v>45.8333333333333</v>
      </c>
      <c r="O221" s="1">
        <v>44.736842105263101</v>
      </c>
      <c r="P221" s="1">
        <v>40.2173913043478</v>
      </c>
      <c r="Q221" s="1">
        <v>45.348837209302303</v>
      </c>
      <c r="R221" s="1">
        <v>0</v>
      </c>
      <c r="S221" s="1">
        <v>0</v>
      </c>
      <c r="T221" s="1">
        <v>0</v>
      </c>
      <c r="U221" s="1">
        <v>0</v>
      </c>
      <c r="V221" s="1">
        <v>31.6239316239316</v>
      </c>
      <c r="W221" s="1">
        <v>33.928571428571402</v>
      </c>
      <c r="X221" s="1">
        <v>31</v>
      </c>
      <c r="Y221" s="1">
        <v>26.470588235294102</v>
      </c>
      <c r="Z221" s="1">
        <v>14.285714285714199</v>
      </c>
      <c r="AA221" s="1">
        <v>18.032786885245901</v>
      </c>
      <c r="AB221" s="1">
        <v>18.8524590163934</v>
      </c>
      <c r="AC221" s="1">
        <v>20</v>
      </c>
      <c r="AD221" s="1">
        <v>22.807017543859601</v>
      </c>
      <c r="AE221" s="1">
        <v>28.260869565217298</v>
      </c>
      <c r="AF221" s="1">
        <v>33.720930232558104</v>
      </c>
      <c r="AG221" s="1">
        <v>0</v>
      </c>
      <c r="AH221" s="1">
        <v>0</v>
      </c>
      <c r="AI221" s="1">
        <v>0</v>
      </c>
      <c r="AJ221" s="1">
        <v>0</v>
      </c>
      <c r="AK221" s="1">
        <v>84.188034188034095</v>
      </c>
      <c r="AL221" s="1">
        <v>83.928571428571402</v>
      </c>
      <c r="AM221" s="1">
        <v>83</v>
      </c>
      <c r="AN221" s="1">
        <v>82.941176470588204</v>
      </c>
      <c r="AO221" s="1">
        <v>77.7777777777777</v>
      </c>
      <c r="AP221" s="1">
        <v>79.508196721311407</v>
      </c>
      <c r="AQ221" s="1">
        <v>79.508196721311407</v>
      </c>
      <c r="AR221" s="1">
        <v>85.8333333333333</v>
      </c>
      <c r="AS221" s="1">
        <v>91.228070175438503</v>
      </c>
      <c r="AT221" s="1">
        <v>90.2173913043478</v>
      </c>
      <c r="AU221" s="1">
        <v>91.860465116279101</v>
      </c>
      <c r="AV221" s="1">
        <v>0</v>
      </c>
      <c r="AW221" s="1">
        <v>0</v>
      </c>
      <c r="AX221" s="1">
        <v>0</v>
      </c>
      <c r="AY221" s="1">
        <v>0</v>
      </c>
      <c r="AZ221" s="1">
        <v>53.4188034188034</v>
      </c>
      <c r="BA221" s="1">
        <v>79.017857142857096</v>
      </c>
      <c r="BB221" s="1">
        <v>72.5</v>
      </c>
      <c r="BC221" s="1">
        <v>67.647058823529406</v>
      </c>
      <c r="BD221" s="1">
        <v>38.8888888888888</v>
      </c>
      <c r="BE221" s="1">
        <v>45.081967213114702</v>
      </c>
      <c r="BF221" s="1">
        <v>40.163934426229503</v>
      </c>
      <c r="BG221" s="1">
        <v>25.8333333333333</v>
      </c>
      <c r="BH221" s="1">
        <v>39.473684210526301</v>
      </c>
      <c r="BI221" s="1">
        <v>35.869565217391298</v>
      </c>
      <c r="BJ221" s="1">
        <v>22.0930232558139</v>
      </c>
      <c r="BK221" s="1">
        <v>0</v>
      </c>
      <c r="BL221" s="1">
        <v>0</v>
      </c>
      <c r="BM221" s="1">
        <v>0</v>
      </c>
      <c r="BN221" s="1">
        <v>0</v>
      </c>
      <c r="BO221" s="1">
        <v>22.649572649572601</v>
      </c>
      <c r="BP221" s="1">
        <v>26.785714285714199</v>
      </c>
      <c r="BQ221" s="1">
        <v>27.5</v>
      </c>
      <c r="BR221" s="1">
        <v>29.411764705882302</v>
      </c>
      <c r="BS221" s="1">
        <v>27.7777777777777</v>
      </c>
      <c r="BT221" s="1">
        <v>29.5081967213114</v>
      </c>
      <c r="BU221" s="1">
        <v>31.967213114754099</v>
      </c>
      <c r="BV221" s="1">
        <v>34.1666666666666</v>
      </c>
      <c r="BW221" s="1">
        <v>36.842105263157798</v>
      </c>
      <c r="BX221" s="1">
        <v>36.956521739130402</v>
      </c>
      <c r="BY221" s="1">
        <v>38.3720930232558</v>
      </c>
      <c r="BZ221" s="1">
        <v>0</v>
      </c>
      <c r="CA221" s="1">
        <v>0</v>
      </c>
      <c r="CB221" s="1">
        <v>0</v>
      </c>
      <c r="CC221" s="1">
        <v>0</v>
      </c>
      <c r="CD221" s="1">
        <v>67.094017094017104</v>
      </c>
      <c r="CE221" s="1">
        <v>89.285714285714207</v>
      </c>
      <c r="CF221" s="1">
        <v>88.5</v>
      </c>
      <c r="CG221" s="1">
        <v>87.058823529411697</v>
      </c>
      <c r="CH221" s="1">
        <v>92.063492063492006</v>
      </c>
      <c r="CI221" s="1">
        <v>91.8032786885245</v>
      </c>
      <c r="CJ221" s="1">
        <v>76.229508196721298</v>
      </c>
      <c r="CK221" s="1">
        <v>65.8333333333333</v>
      </c>
      <c r="CL221" s="1">
        <v>97.368421052631504</v>
      </c>
      <c r="CM221" s="1">
        <v>79.347826086956502</v>
      </c>
      <c r="CN221" s="1">
        <v>73.2558139534883</v>
      </c>
      <c r="CO221" s="1">
        <v>0</v>
      </c>
      <c r="CP221" s="1">
        <v>0</v>
      </c>
      <c r="CQ221" s="1">
        <v>0</v>
      </c>
      <c r="CR221" s="1">
        <v>0</v>
      </c>
      <c r="CS221" s="1">
        <v>73.931623931623903</v>
      </c>
      <c r="CT221" s="1">
        <v>38.839285714285701</v>
      </c>
      <c r="CU221" s="1">
        <v>41</v>
      </c>
      <c r="CV221" s="1">
        <v>41.764705882352899</v>
      </c>
      <c r="CW221" s="1">
        <v>34.920634920634903</v>
      </c>
      <c r="CX221" s="1">
        <v>8.1967213114754092</v>
      </c>
      <c r="CY221" s="1">
        <v>9.8360655737704903</v>
      </c>
      <c r="CZ221" s="1">
        <v>10</v>
      </c>
      <c r="DA221" s="1">
        <v>12.2807017543859</v>
      </c>
      <c r="DB221" s="1">
        <v>15.2173913043478</v>
      </c>
      <c r="DC221" s="1">
        <v>15.116279069767399</v>
      </c>
      <c r="DD221" s="1">
        <v>0</v>
      </c>
      <c r="DE221" s="1">
        <v>0</v>
      </c>
      <c r="DF221" s="1">
        <v>0</v>
      </c>
      <c r="DG221" s="1">
        <v>0</v>
      </c>
      <c r="DH221" s="1">
        <v>57.203389830508399</v>
      </c>
      <c r="DI221" s="1">
        <v>69.904866447127702</v>
      </c>
      <c r="DJ221" s="1">
        <v>66.402760860738894</v>
      </c>
      <c r="DK221" s="1">
        <v>49.911137440758203</v>
      </c>
      <c r="DL221" s="1">
        <v>39.910089910089901</v>
      </c>
      <c r="DM221" s="1">
        <v>68.6423505572441</v>
      </c>
      <c r="DN221" s="1">
        <v>19.373072970195199</v>
      </c>
      <c r="DO221" s="1">
        <v>19.9282786885245</v>
      </c>
      <c r="DP221" s="1">
        <v>14.929149797570799</v>
      </c>
      <c r="DQ221" s="1">
        <v>29.916753381893798</v>
      </c>
      <c r="DR221" s="1">
        <v>26.787807737397401</v>
      </c>
      <c r="DS221" s="1">
        <v>0</v>
      </c>
      <c r="DT221" s="1">
        <v>0</v>
      </c>
      <c r="DU221" s="1">
        <v>0</v>
      </c>
      <c r="DV221" s="1">
        <v>0</v>
      </c>
      <c r="DW221" s="1">
        <v>67.704495210022102</v>
      </c>
      <c r="DX221" s="1">
        <v>65.477497255762898</v>
      </c>
      <c r="DY221" s="1">
        <v>61.774259033698698</v>
      </c>
      <c r="DZ221" s="1">
        <v>98.489336492890999</v>
      </c>
      <c r="EA221" s="1">
        <v>98.551448551448502</v>
      </c>
      <c r="EB221" s="1">
        <v>95.491388044579494</v>
      </c>
      <c r="EC221" s="1">
        <v>86.587872559095501</v>
      </c>
      <c r="ED221" s="1">
        <v>99.2315573770491</v>
      </c>
      <c r="EE221" s="1">
        <v>97.722672064777299</v>
      </c>
      <c r="EF221" s="1">
        <v>92.559833506763695</v>
      </c>
      <c r="EG221" s="1">
        <v>74.267291910902699</v>
      </c>
      <c r="EH221" s="1">
        <v>0</v>
      </c>
      <c r="EI221" s="1">
        <v>0</v>
      </c>
      <c r="EJ221" s="1">
        <v>0</v>
      </c>
      <c r="EK221" s="1">
        <v>0</v>
      </c>
      <c r="EL221" s="1">
        <v>35.519528371407503</v>
      </c>
      <c r="EM221" s="1">
        <v>36.2056348335162</v>
      </c>
      <c r="EN221" s="1">
        <v>35.749086479902502</v>
      </c>
      <c r="EO221" s="1">
        <v>30.924170616113699</v>
      </c>
      <c r="EP221" s="1">
        <v>50.799200799200698</v>
      </c>
      <c r="EQ221" s="1">
        <v>51.0131712259371</v>
      </c>
      <c r="ER221" s="1">
        <v>50.770811921891003</v>
      </c>
      <c r="ES221" s="1">
        <v>25.819672131147499</v>
      </c>
      <c r="ET221" s="1">
        <v>33.350202429149803</v>
      </c>
      <c r="EU221" s="1">
        <v>28.876170655567101</v>
      </c>
      <c r="EV221" s="1">
        <v>38.628370457209797</v>
      </c>
      <c r="EW221" s="1">
        <v>0</v>
      </c>
      <c r="EX221" s="1">
        <v>0</v>
      </c>
      <c r="EY221" s="1">
        <v>0</v>
      </c>
      <c r="EZ221" s="1">
        <v>0</v>
      </c>
    </row>
    <row r="222" spans="1:156" ht="15">
      <c r="A222" s="11" t="s">
        <v>283</v>
      </c>
      <c r="B222" s="1" t="s">
        <v>755</v>
      </c>
      <c r="C222" s="11" t="s">
        <v>528</v>
      </c>
      <c r="D222" s="1">
        <v>72.254339477726504</v>
      </c>
      <c r="E222" s="1">
        <v>42.260303732516697</v>
      </c>
      <c r="F222" s="1">
        <v>0</v>
      </c>
      <c r="G222" s="1">
        <v>63.709677419354797</v>
      </c>
      <c r="H222" s="1">
        <v>68.861209964412794</v>
      </c>
      <c r="I222" s="1">
        <v>73.673469387755105</v>
      </c>
      <c r="J222" s="1">
        <v>84.900990099009903</v>
      </c>
      <c r="K222" s="1">
        <v>84.673366834170807</v>
      </c>
      <c r="L222" s="1">
        <v>81.282051282051199</v>
      </c>
      <c r="M222" s="1">
        <v>68.652849740932595</v>
      </c>
      <c r="N222" s="1">
        <v>83.160621761658007</v>
      </c>
      <c r="O222" s="1">
        <v>87.579617834394895</v>
      </c>
      <c r="P222" s="1">
        <v>97.482014388489205</v>
      </c>
      <c r="Q222" s="1">
        <v>98.760330578512395</v>
      </c>
      <c r="R222" s="1">
        <v>97.844827586206904</v>
      </c>
      <c r="S222" s="1">
        <v>95.299145299145195</v>
      </c>
      <c r="T222" s="1">
        <v>97.340425531914903</v>
      </c>
      <c r="U222" s="1">
        <v>94.047619047618994</v>
      </c>
      <c r="V222" s="1">
        <v>89.516129032258107</v>
      </c>
      <c r="W222" s="1">
        <v>89.145907473309606</v>
      </c>
      <c r="X222" s="1">
        <v>90</v>
      </c>
      <c r="Y222" s="1">
        <v>86.386138613861306</v>
      </c>
      <c r="Z222" s="1">
        <v>83.668341708542698</v>
      </c>
      <c r="AA222" s="1">
        <v>87.435897435897402</v>
      </c>
      <c r="AB222" s="1">
        <v>90.414507772020698</v>
      </c>
      <c r="AC222" s="1">
        <v>97.150259067357496</v>
      </c>
      <c r="AD222" s="1">
        <v>99.681528662420305</v>
      </c>
      <c r="AE222" s="1">
        <v>98.920863309352498</v>
      </c>
      <c r="AF222" s="1">
        <v>98.760330578512395</v>
      </c>
      <c r="AG222" s="1">
        <v>71.120689655172399</v>
      </c>
      <c r="AH222" s="1">
        <v>89.316239316239304</v>
      </c>
      <c r="AI222" s="1">
        <v>92.021276595744595</v>
      </c>
      <c r="AJ222" s="1">
        <v>84.523809523809504</v>
      </c>
      <c r="AK222" s="1">
        <v>98.870967741935402</v>
      </c>
      <c r="AL222" s="1">
        <v>98.7544483985765</v>
      </c>
      <c r="AM222" s="1">
        <v>98.775510204081598</v>
      </c>
      <c r="AN222" s="1">
        <v>99.009900990098998</v>
      </c>
      <c r="AO222" s="1">
        <v>99.246231155778901</v>
      </c>
      <c r="AP222" s="1">
        <v>99.230769230769198</v>
      </c>
      <c r="AQ222" s="1">
        <v>99.481865284974106</v>
      </c>
      <c r="AR222" s="1">
        <v>93.264248704663203</v>
      </c>
      <c r="AS222" s="1">
        <v>75.796178343949094</v>
      </c>
      <c r="AT222" s="1">
        <v>80.935251798561097</v>
      </c>
      <c r="AU222" s="1">
        <v>95.867768595041298</v>
      </c>
      <c r="AV222" s="1">
        <v>85.775862068965495</v>
      </c>
      <c r="AW222" s="1">
        <v>85.042735042735004</v>
      </c>
      <c r="AX222" s="1">
        <v>40.957446808510603</v>
      </c>
      <c r="AY222" s="1">
        <v>38.095238095238102</v>
      </c>
      <c r="AZ222" s="1">
        <v>82.096774193548299</v>
      </c>
      <c r="BA222" s="1">
        <v>96.975088967971502</v>
      </c>
      <c r="BB222" s="1">
        <v>98.571428571428498</v>
      </c>
      <c r="BC222" s="1">
        <v>99.7524752475247</v>
      </c>
      <c r="BD222" s="1">
        <v>98.241206030150707</v>
      </c>
      <c r="BE222" s="1">
        <v>95.128205128205096</v>
      </c>
      <c r="BF222" s="1">
        <v>98.186528497409299</v>
      </c>
      <c r="BG222" s="1">
        <v>96.113989637305707</v>
      </c>
      <c r="BH222" s="1">
        <v>93.312101910828005</v>
      </c>
      <c r="BI222" s="1">
        <v>83.812949640287698</v>
      </c>
      <c r="BJ222" s="1">
        <v>98.760330578512395</v>
      </c>
      <c r="BK222" s="1">
        <v>96.982758620689594</v>
      </c>
      <c r="BL222" s="1">
        <v>99.572649572649496</v>
      </c>
      <c r="BM222" s="1">
        <v>95.212765957446805</v>
      </c>
      <c r="BN222" s="1">
        <v>86.904761904761898</v>
      </c>
      <c r="BO222" s="1">
        <v>90.645161290322505</v>
      </c>
      <c r="BP222" s="1">
        <v>93.594306049822094</v>
      </c>
      <c r="BQ222" s="1">
        <v>94.897959183673393</v>
      </c>
      <c r="BR222" s="1">
        <v>95.792079207920693</v>
      </c>
      <c r="BS222" s="1">
        <v>98.241206030150707</v>
      </c>
      <c r="BT222" s="1">
        <v>98.717948717948701</v>
      </c>
      <c r="BU222" s="1">
        <v>97.4093264248704</v>
      </c>
      <c r="BV222" s="1">
        <v>95.336787564766794</v>
      </c>
      <c r="BW222" s="1">
        <v>96.178343949044503</v>
      </c>
      <c r="BX222" s="1">
        <v>98.920863309352498</v>
      </c>
      <c r="BY222" s="1">
        <v>99.586776859504099</v>
      </c>
      <c r="BZ222" s="1">
        <v>41.810344827586199</v>
      </c>
      <c r="CA222" s="1">
        <v>42.735042735042697</v>
      </c>
      <c r="CB222" s="1">
        <v>44.680851063829699</v>
      </c>
      <c r="CC222" s="1">
        <v>44.047619047619001</v>
      </c>
      <c r="CD222" s="1">
        <v>99.193548387096698</v>
      </c>
      <c r="CE222" s="1">
        <v>98.7544483985765</v>
      </c>
      <c r="CF222" s="1">
        <v>96.530612244897895</v>
      </c>
      <c r="CG222" s="1">
        <v>87.376237623762293</v>
      </c>
      <c r="CH222" s="1">
        <v>92.211055276381899</v>
      </c>
      <c r="CI222" s="1">
        <v>91.538461538461505</v>
      </c>
      <c r="CJ222" s="1">
        <v>95.077720207253805</v>
      </c>
      <c r="CK222" s="1">
        <v>91.968911917098396</v>
      </c>
      <c r="CL222" s="1">
        <v>83.121019108280194</v>
      </c>
      <c r="CM222" s="1">
        <v>90.287769784172596</v>
      </c>
      <c r="CN222" s="1">
        <v>90.495867768595005</v>
      </c>
      <c r="CO222" s="1">
        <v>98.7068965517241</v>
      </c>
      <c r="CP222" s="1">
        <v>99.145299145299106</v>
      </c>
      <c r="CQ222" s="1">
        <v>63.297872340425499</v>
      </c>
      <c r="CR222" s="1">
        <v>70.238095238095198</v>
      </c>
      <c r="CS222" s="1">
        <v>92.580645161290306</v>
      </c>
      <c r="CT222" s="1">
        <v>91.637010676156507</v>
      </c>
      <c r="CU222" s="1">
        <v>98.775510204081598</v>
      </c>
      <c r="CV222" s="1">
        <v>99.257425742574199</v>
      </c>
      <c r="CW222" s="1">
        <v>99.497487437185896</v>
      </c>
      <c r="CX222" s="1">
        <v>98.974358974358907</v>
      </c>
      <c r="CY222" s="1">
        <v>99.481865284974106</v>
      </c>
      <c r="CZ222" s="1">
        <v>94.8186528497409</v>
      </c>
      <c r="DA222" s="1">
        <v>84.076433121019093</v>
      </c>
      <c r="DB222" s="1">
        <v>84.8920863309352</v>
      </c>
      <c r="DC222" s="1">
        <v>95.041322314049495</v>
      </c>
      <c r="DD222" s="1">
        <v>68.534482758620598</v>
      </c>
      <c r="DE222" s="1">
        <v>76.068376068376097</v>
      </c>
      <c r="DF222" s="1">
        <v>84.042553191489304</v>
      </c>
      <c r="DG222" s="1">
        <v>72.619047619047606</v>
      </c>
      <c r="DH222" s="1">
        <v>13.0952380952381</v>
      </c>
      <c r="DI222" s="1">
        <v>24.418604651162699</v>
      </c>
      <c r="DJ222" s="1">
        <v>85.227272727272705</v>
      </c>
      <c r="DK222" s="1">
        <v>78.75</v>
      </c>
      <c r="DL222" s="1">
        <v>67.105263157894697</v>
      </c>
      <c r="DM222" s="1">
        <v>87.837837837837796</v>
      </c>
      <c r="DN222" s="1">
        <v>92.857142857142804</v>
      </c>
      <c r="DO222" s="1">
        <v>90.2777777777777</v>
      </c>
      <c r="DP222" s="1">
        <v>50</v>
      </c>
      <c r="DQ222" s="1">
        <v>79.1666666666666</v>
      </c>
      <c r="DR222" s="1">
        <v>62.903225806451601</v>
      </c>
      <c r="DS222" s="1">
        <v>39.0625</v>
      </c>
      <c r="DT222" s="1">
        <v>82.8125</v>
      </c>
      <c r="DU222" s="1">
        <v>79.545454545454504</v>
      </c>
      <c r="DV222" s="1">
        <v>89.285714285714207</v>
      </c>
      <c r="DW222" s="1">
        <v>82.142857142857096</v>
      </c>
      <c r="DX222" s="1">
        <v>66.279069767441797</v>
      </c>
      <c r="DY222" s="1">
        <v>87.5</v>
      </c>
      <c r="DZ222" s="1">
        <v>63.75</v>
      </c>
      <c r="EA222" s="1">
        <v>40.789473684210499</v>
      </c>
      <c r="EB222" s="1">
        <v>60.8108108108108</v>
      </c>
      <c r="EC222" s="1">
        <v>81.428571428571402</v>
      </c>
      <c r="ED222" s="1">
        <v>95.8333333333333</v>
      </c>
      <c r="EE222" s="1">
        <v>87.142857142857096</v>
      </c>
      <c r="EF222" s="1">
        <v>87.5</v>
      </c>
      <c r="EG222" s="1">
        <v>75.806451612903203</v>
      </c>
      <c r="EH222" s="1">
        <v>89.0625</v>
      </c>
      <c r="EI222" s="1">
        <v>95.3125</v>
      </c>
      <c r="EJ222" s="1">
        <v>52.272727272727202</v>
      </c>
      <c r="EK222" s="1">
        <v>75</v>
      </c>
      <c r="EL222" s="1">
        <v>89.285714285714207</v>
      </c>
      <c r="EM222" s="1">
        <v>90.697674418604606</v>
      </c>
      <c r="EN222" s="1">
        <v>90.909090909090907</v>
      </c>
      <c r="EO222" s="1">
        <v>90</v>
      </c>
      <c r="EP222" s="1">
        <v>88.157894736842096</v>
      </c>
      <c r="EQ222" s="1">
        <v>90.540540540540505</v>
      </c>
      <c r="ER222" s="1">
        <v>97.142857142857096</v>
      </c>
      <c r="ES222" s="1">
        <v>98.6111111111111</v>
      </c>
      <c r="ET222" s="1">
        <v>98.571428571428498</v>
      </c>
      <c r="EU222" s="1">
        <v>97.2222222222222</v>
      </c>
      <c r="EV222" s="1">
        <v>98.387096774193495</v>
      </c>
      <c r="EW222" s="1">
        <v>98.4375</v>
      </c>
      <c r="EX222" s="1">
        <v>98.4375</v>
      </c>
      <c r="EY222" s="1">
        <v>97.727272727272705</v>
      </c>
      <c r="EZ222" s="1">
        <v>96.428571428571402</v>
      </c>
    </row>
    <row r="223" spans="1:156" ht="15">
      <c r="A223" s="11" t="s">
        <v>284</v>
      </c>
      <c r="B223" s="1" t="s">
        <v>756</v>
      </c>
      <c r="C223" s="11" t="s">
        <v>535</v>
      </c>
      <c r="D223" s="1">
        <v>28.250664159670301</v>
      </c>
      <c r="E223" s="1">
        <v>34.975275998906703</v>
      </c>
      <c r="F223" s="1">
        <v>0</v>
      </c>
      <c r="G223" s="1">
        <v>42.910447761194</v>
      </c>
      <c r="H223" s="1">
        <v>43.5446009389671</v>
      </c>
      <c r="I223" s="1">
        <v>44.841269841269799</v>
      </c>
      <c r="J223" s="1">
        <v>39.723926380368098</v>
      </c>
      <c r="K223" s="1">
        <v>34.523809523809497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27.238805970149201</v>
      </c>
      <c r="W223" s="1">
        <v>28.0516431924882</v>
      </c>
      <c r="X223" s="1">
        <v>29.3650793650793</v>
      </c>
      <c r="Y223" s="1">
        <v>28.0674846625766</v>
      </c>
      <c r="Z223" s="1">
        <v>25.198412698412699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40.049751243781103</v>
      </c>
      <c r="AL223" s="1">
        <v>40.1408450704225</v>
      </c>
      <c r="AM223" s="1">
        <v>39.153439153439102</v>
      </c>
      <c r="AN223" s="1">
        <v>39.110429447852702</v>
      </c>
      <c r="AO223" s="1">
        <v>36.706349206349202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11.0696517412935</v>
      </c>
      <c r="BA223" s="1">
        <v>14.2018779342723</v>
      </c>
      <c r="BB223" s="1">
        <v>15.2116402116402</v>
      </c>
      <c r="BC223" s="1">
        <v>13.0368098159509</v>
      </c>
      <c r="BD223" s="1">
        <v>19.246031746031701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28.358208955223802</v>
      </c>
      <c r="BP223" s="1">
        <v>29.3427230046948</v>
      </c>
      <c r="BQ223" s="1">
        <v>32.804232804232797</v>
      </c>
      <c r="BR223" s="1">
        <v>34.662576687116498</v>
      </c>
      <c r="BS223" s="1">
        <v>35.714285714285701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0</v>
      </c>
      <c r="BZ223" s="1">
        <v>0</v>
      </c>
      <c r="CA223" s="1">
        <v>0</v>
      </c>
      <c r="CB223" s="1">
        <v>0</v>
      </c>
      <c r="CC223" s="1">
        <v>0</v>
      </c>
      <c r="CD223" s="1">
        <v>46.144278606965102</v>
      </c>
      <c r="CE223" s="1">
        <v>46.361502347417797</v>
      </c>
      <c r="CF223" s="1">
        <v>43.650793650793602</v>
      </c>
      <c r="CG223" s="1">
        <v>41.871165644171697</v>
      </c>
      <c r="CH223" s="1">
        <v>44.841269841269799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1">
        <v>41.044776119402897</v>
      </c>
      <c r="CT223" s="1">
        <v>40.727699530516396</v>
      </c>
      <c r="CU223" s="1">
        <v>41.402116402116398</v>
      </c>
      <c r="CV223" s="1">
        <v>42.791411042944702</v>
      </c>
      <c r="CW223" s="1">
        <v>43.253968253968203</v>
      </c>
      <c r="CX223" s="1">
        <v>0</v>
      </c>
      <c r="CY223" s="1">
        <v>0</v>
      </c>
      <c r="CZ223" s="1">
        <v>0</v>
      </c>
      <c r="DA223" s="1">
        <v>0</v>
      </c>
      <c r="DB223" s="1">
        <v>0</v>
      </c>
      <c r="DC223" s="1">
        <v>0</v>
      </c>
      <c r="DD223" s="1">
        <v>0</v>
      </c>
      <c r="DE223" s="1">
        <v>0</v>
      </c>
      <c r="DF223" s="1">
        <v>0</v>
      </c>
      <c r="DG223" s="1">
        <v>0</v>
      </c>
      <c r="DH223" s="1">
        <v>39.04296875</v>
      </c>
      <c r="DI223" s="1">
        <v>19.067796610169399</v>
      </c>
      <c r="DJ223" s="1">
        <v>8.5803146725210304</v>
      </c>
      <c r="DK223" s="1">
        <v>11.713357693869201</v>
      </c>
      <c r="DL223" s="1">
        <v>0.97748815165876701</v>
      </c>
      <c r="DM223" s="1">
        <v>0</v>
      </c>
      <c r="DN223" s="1">
        <v>0</v>
      </c>
      <c r="DO223" s="1">
        <v>0</v>
      </c>
      <c r="DP223" s="1">
        <v>0</v>
      </c>
      <c r="DQ223" s="1">
        <v>0</v>
      </c>
      <c r="DR223" s="1">
        <v>0</v>
      </c>
      <c r="DS223" s="1">
        <v>0</v>
      </c>
      <c r="DT223" s="1">
        <v>0</v>
      </c>
      <c r="DU223" s="1">
        <v>0</v>
      </c>
      <c r="DV223" s="1">
        <v>0</v>
      </c>
      <c r="DW223" s="1">
        <v>97.40234375</v>
      </c>
      <c r="DX223" s="1">
        <v>98.212969786293201</v>
      </c>
      <c r="DY223" s="1">
        <v>79.710940358580302</v>
      </c>
      <c r="DZ223" s="1">
        <v>87.007714169711704</v>
      </c>
      <c r="EA223" s="1">
        <v>62.825829383886202</v>
      </c>
      <c r="EB223" s="1">
        <v>0</v>
      </c>
      <c r="EC223" s="1">
        <v>0</v>
      </c>
      <c r="ED223" s="1">
        <v>0</v>
      </c>
      <c r="EE223" s="1">
        <v>0</v>
      </c>
      <c r="EF223" s="1">
        <v>0</v>
      </c>
      <c r="EG223" s="1">
        <v>0</v>
      </c>
      <c r="EH223" s="1">
        <v>0</v>
      </c>
      <c r="EI223" s="1">
        <v>0</v>
      </c>
      <c r="EJ223" s="1">
        <v>0</v>
      </c>
      <c r="EK223" s="1">
        <v>0</v>
      </c>
      <c r="EL223" s="1">
        <v>34.8828125</v>
      </c>
      <c r="EM223" s="1">
        <v>35.519528371407503</v>
      </c>
      <c r="EN223" s="1">
        <v>36.2056348335162</v>
      </c>
      <c r="EO223" s="1">
        <v>35.749086479902502</v>
      </c>
      <c r="EP223" s="1">
        <v>30.924170616113699</v>
      </c>
      <c r="EQ223" s="1">
        <v>0</v>
      </c>
      <c r="ER223" s="1">
        <v>0</v>
      </c>
      <c r="ES223" s="1">
        <v>0</v>
      </c>
      <c r="ET223" s="1">
        <v>0</v>
      </c>
      <c r="EU223" s="1">
        <v>0</v>
      </c>
      <c r="EV223" s="1">
        <v>0</v>
      </c>
      <c r="EW223" s="1">
        <v>0</v>
      </c>
      <c r="EX223" s="1">
        <v>0</v>
      </c>
      <c r="EY223" s="1">
        <v>0</v>
      </c>
      <c r="EZ223" s="1">
        <v>0</v>
      </c>
    </row>
    <row r="224" spans="1:156" ht="15">
      <c r="A224" s="11" t="s">
        <v>285</v>
      </c>
      <c r="B224" s="1" t="s">
        <v>757</v>
      </c>
      <c r="C224" s="11" t="s">
        <v>528</v>
      </c>
      <c r="D224" s="1">
        <v>44.885285210943202</v>
      </c>
      <c r="E224" s="1">
        <v>45.5473732097119</v>
      </c>
      <c r="F224" s="1">
        <v>0</v>
      </c>
      <c r="G224" s="1">
        <v>92.4479166666666</v>
      </c>
      <c r="H224" s="1">
        <v>94.940476190476105</v>
      </c>
      <c r="I224" s="1">
        <v>93.609022556390897</v>
      </c>
      <c r="J224" s="1">
        <v>92.796610169491501</v>
      </c>
      <c r="K224" s="1">
        <v>90.404040404040401</v>
      </c>
      <c r="L224" s="1">
        <v>96.195652173913004</v>
      </c>
      <c r="M224" s="1">
        <v>92.441860465116207</v>
      </c>
      <c r="N224" s="1">
        <v>98.214285714285694</v>
      </c>
      <c r="O224" s="1">
        <v>92.948717948717899</v>
      </c>
      <c r="P224" s="1">
        <v>93.571428571428498</v>
      </c>
      <c r="Q224" s="1">
        <v>99.193548387096698</v>
      </c>
      <c r="R224" s="1">
        <v>99.137931034482705</v>
      </c>
      <c r="S224" s="1">
        <v>97.272727272727195</v>
      </c>
      <c r="T224" s="1">
        <v>97.169811320754704</v>
      </c>
      <c r="U224" s="1">
        <v>92.553191489361694</v>
      </c>
      <c r="V224" s="1">
        <v>98.1770833333333</v>
      </c>
      <c r="W224" s="1">
        <v>97.9166666666666</v>
      </c>
      <c r="X224" s="1">
        <v>95.864661654135304</v>
      </c>
      <c r="Y224" s="1">
        <v>95.338983050847403</v>
      </c>
      <c r="Z224" s="1">
        <v>96.464646464646407</v>
      </c>
      <c r="AA224" s="1">
        <v>97.282608695652101</v>
      </c>
      <c r="AB224" s="1">
        <v>99.418604651162696</v>
      </c>
      <c r="AC224" s="1">
        <v>99.404761904761898</v>
      </c>
      <c r="AD224" s="1">
        <v>99.358974358974294</v>
      </c>
      <c r="AE224" s="1">
        <v>99.285714285714207</v>
      </c>
      <c r="AF224" s="1">
        <v>97.580645161290306</v>
      </c>
      <c r="AG224" s="1">
        <v>99.137931034482705</v>
      </c>
      <c r="AH224" s="1">
        <v>99.090909090909093</v>
      </c>
      <c r="AI224" s="1">
        <v>97.169811320754704</v>
      </c>
      <c r="AJ224" s="1">
        <v>98.936170212765902</v>
      </c>
      <c r="AK224" s="1">
        <v>96.09375</v>
      </c>
      <c r="AL224" s="1">
        <v>96.130952380952294</v>
      </c>
      <c r="AM224" s="1">
        <v>94.736842105263094</v>
      </c>
      <c r="AN224" s="1">
        <v>67.372881355932194</v>
      </c>
      <c r="AO224" s="1">
        <v>66.6666666666666</v>
      </c>
      <c r="AP224" s="1">
        <v>66.304347826086897</v>
      </c>
      <c r="AQ224" s="1">
        <v>66.860465116279101</v>
      </c>
      <c r="AR224" s="1">
        <v>69.642857142857096</v>
      </c>
      <c r="AS224" s="1">
        <v>68.589743589743506</v>
      </c>
      <c r="AT224" s="1">
        <v>71.428571428571402</v>
      </c>
      <c r="AU224" s="1">
        <v>76.612903225806406</v>
      </c>
      <c r="AV224" s="1">
        <v>83.620689655172399</v>
      </c>
      <c r="AW224" s="1">
        <v>87.272727272727195</v>
      </c>
      <c r="AX224" s="1">
        <v>23.584905660377299</v>
      </c>
      <c r="AY224" s="1">
        <v>22.3404255319148</v>
      </c>
      <c r="AZ224" s="1">
        <v>99.7395833333333</v>
      </c>
      <c r="BA224" s="1">
        <v>99.702380952380906</v>
      </c>
      <c r="BB224" s="1">
        <v>98.120300751879697</v>
      </c>
      <c r="BC224" s="1">
        <v>97.033898305084705</v>
      </c>
      <c r="BD224" s="1">
        <v>98.484848484848399</v>
      </c>
      <c r="BE224" s="1">
        <v>98.369565217391298</v>
      </c>
      <c r="BF224" s="1">
        <v>99.418604651162696</v>
      </c>
      <c r="BG224" s="1">
        <v>95.8333333333333</v>
      </c>
      <c r="BH224" s="1">
        <v>94.230769230769198</v>
      </c>
      <c r="BI224" s="1">
        <v>77.857142857142804</v>
      </c>
      <c r="BJ224" s="1">
        <v>99.193548387096698</v>
      </c>
      <c r="BK224" s="1">
        <v>90.517241379310306</v>
      </c>
      <c r="BL224" s="1">
        <v>99.090909090909093</v>
      </c>
      <c r="BM224" s="1">
        <v>99.056603773584897</v>
      </c>
      <c r="BN224" s="1">
        <v>92.553191489361694</v>
      </c>
      <c r="BO224" s="1">
        <v>96.3541666666666</v>
      </c>
      <c r="BP224" s="1">
        <v>96.726190476190396</v>
      </c>
      <c r="BQ224" s="1">
        <v>96.9924812030075</v>
      </c>
      <c r="BR224" s="1">
        <v>97.457627118644098</v>
      </c>
      <c r="BS224" s="1">
        <v>97.474747474747403</v>
      </c>
      <c r="BT224" s="1">
        <v>94.565217391304301</v>
      </c>
      <c r="BU224" s="1">
        <v>93.604651162790702</v>
      </c>
      <c r="BV224" s="1">
        <v>94.642857142857096</v>
      </c>
      <c r="BW224" s="1">
        <v>97.435897435897402</v>
      </c>
      <c r="BX224" s="1">
        <v>97.142857142857096</v>
      </c>
      <c r="BY224" s="1">
        <v>97.580645161290306</v>
      </c>
      <c r="BZ224" s="1">
        <v>98.275862068965495</v>
      </c>
      <c r="CA224" s="1">
        <v>98.181818181818102</v>
      </c>
      <c r="CB224" s="1">
        <v>43.396226415094297</v>
      </c>
      <c r="CC224" s="1">
        <v>42.553191489361701</v>
      </c>
      <c r="CD224" s="1">
        <v>98.6979166666666</v>
      </c>
      <c r="CE224" s="1">
        <v>96.130952380952294</v>
      </c>
      <c r="CF224" s="1">
        <v>91.353383458646604</v>
      </c>
      <c r="CG224" s="1">
        <v>95.338983050847403</v>
      </c>
      <c r="CH224" s="1">
        <v>92.424242424242394</v>
      </c>
      <c r="CI224" s="1">
        <v>79.891304347826093</v>
      </c>
      <c r="CJ224" s="1">
        <v>77.325581395348806</v>
      </c>
      <c r="CK224" s="1">
        <v>88.690476190476105</v>
      </c>
      <c r="CL224" s="1">
        <v>77.564102564102498</v>
      </c>
      <c r="CM224" s="1">
        <v>73.571428571428498</v>
      </c>
      <c r="CN224" s="1">
        <v>63.709677419354797</v>
      </c>
      <c r="CO224" s="1">
        <v>52.586206896551701</v>
      </c>
      <c r="CP224" s="1">
        <v>89.090909090909093</v>
      </c>
      <c r="CQ224" s="1">
        <v>87.735849056603698</v>
      </c>
      <c r="CR224" s="1">
        <v>96.808510638297804</v>
      </c>
      <c r="CS224" s="1">
        <v>96.875</v>
      </c>
      <c r="CT224" s="1">
        <v>97.619047619047606</v>
      </c>
      <c r="CU224" s="1">
        <v>97.368421052631504</v>
      </c>
      <c r="CV224" s="1">
        <v>97.033898305084705</v>
      </c>
      <c r="CW224" s="1">
        <v>96.969696969696898</v>
      </c>
      <c r="CX224" s="1">
        <v>97.282608695652101</v>
      </c>
      <c r="CY224" s="1">
        <v>95.348837209302303</v>
      </c>
      <c r="CZ224" s="1">
        <v>95.8333333333333</v>
      </c>
      <c r="DA224" s="1">
        <v>97.435897435897402</v>
      </c>
      <c r="DB224" s="1">
        <v>82.857142857142804</v>
      </c>
      <c r="DC224" s="1">
        <v>77.419354838709594</v>
      </c>
      <c r="DD224" s="1">
        <v>76.724137931034406</v>
      </c>
      <c r="DE224" s="1">
        <v>90.909090909090907</v>
      </c>
      <c r="DF224" s="1">
        <v>88.679245283018801</v>
      </c>
      <c r="DG224" s="1">
        <v>75.531914893617</v>
      </c>
      <c r="DH224" s="1">
        <v>78.352984524686804</v>
      </c>
      <c r="DI224" s="1">
        <v>80.918404683497897</v>
      </c>
      <c r="DJ224" s="1">
        <v>89.220462850182699</v>
      </c>
      <c r="DK224" s="1">
        <v>89.425355450236907</v>
      </c>
      <c r="DL224" s="1">
        <v>89.160839160839103</v>
      </c>
      <c r="DM224" s="1">
        <v>85.764944275582494</v>
      </c>
      <c r="DN224" s="1">
        <v>57.194244604316502</v>
      </c>
      <c r="DO224" s="1">
        <v>87.756147540983605</v>
      </c>
      <c r="DP224" s="1">
        <v>92.560728744939198</v>
      </c>
      <c r="DQ224" s="1">
        <v>92.247658688865698</v>
      </c>
      <c r="DR224" s="1">
        <v>84.935521688159398</v>
      </c>
      <c r="DS224" s="1">
        <v>36.775631500742897</v>
      </c>
      <c r="DT224" s="1">
        <v>54.469696969696898</v>
      </c>
      <c r="DU224" s="1">
        <v>86.722306525037894</v>
      </c>
      <c r="DV224" s="1">
        <v>60.254237288135499</v>
      </c>
      <c r="DW224" s="1">
        <v>39.812085482682299</v>
      </c>
      <c r="DX224" s="1">
        <v>40.669593852908797</v>
      </c>
      <c r="DY224" s="1">
        <v>37.251319529029601</v>
      </c>
      <c r="DZ224" s="1">
        <v>84.982227488151594</v>
      </c>
      <c r="EA224" s="1">
        <v>44.905094905094899</v>
      </c>
      <c r="EB224" s="1">
        <v>40.476190476190403</v>
      </c>
      <c r="EC224" s="1">
        <v>39.414182939362703</v>
      </c>
      <c r="ED224" s="1">
        <v>48.514344262295097</v>
      </c>
      <c r="EE224" s="1">
        <v>96.811740890688199</v>
      </c>
      <c r="EF224" s="1">
        <v>86.836628511966694</v>
      </c>
      <c r="EG224" s="1">
        <v>22.567409144196901</v>
      </c>
      <c r="EH224" s="1">
        <v>41.084695393759198</v>
      </c>
      <c r="EI224" s="1">
        <v>50.227272727272698</v>
      </c>
      <c r="EJ224" s="1">
        <v>60.622154779969598</v>
      </c>
      <c r="EK224" s="1">
        <v>80.084745762711805</v>
      </c>
      <c r="EL224" s="1">
        <v>97.807663964627807</v>
      </c>
      <c r="EM224" s="1">
        <v>98.079034028540093</v>
      </c>
      <c r="EN224" s="1">
        <v>98.233861144945095</v>
      </c>
      <c r="EO224" s="1">
        <v>97.600710900473899</v>
      </c>
      <c r="EP224" s="1">
        <v>97.852147852147795</v>
      </c>
      <c r="EQ224" s="1">
        <v>98.226950354609897</v>
      </c>
      <c r="ER224" s="1">
        <v>84.840698869475801</v>
      </c>
      <c r="ES224" s="1">
        <v>83.709016393442596</v>
      </c>
      <c r="ET224" s="1">
        <v>87.398785425101195</v>
      </c>
      <c r="EU224" s="1">
        <v>89.281997918834506</v>
      </c>
      <c r="EV224" s="1">
        <v>91.500586166471194</v>
      </c>
      <c r="EW224" s="1">
        <v>93.016344725111395</v>
      </c>
      <c r="EX224" s="1">
        <v>93.560606060606005</v>
      </c>
      <c r="EY224" s="1">
        <v>96.509863429438496</v>
      </c>
      <c r="EZ224" s="1">
        <v>98.559322033898297</v>
      </c>
    </row>
    <row r="225" spans="1:156" ht="15">
      <c r="A225" s="11" t="s">
        <v>286</v>
      </c>
      <c r="B225" s="1" t="s">
        <v>758</v>
      </c>
      <c r="C225" s="11" t="s">
        <v>528</v>
      </c>
      <c r="D225" s="1">
        <v>42.2243006348846</v>
      </c>
      <c r="E225" s="1">
        <v>39.611328977963403</v>
      </c>
      <c r="F225" s="1">
        <v>0</v>
      </c>
      <c r="G225" s="1">
        <v>83.846153846153797</v>
      </c>
      <c r="H225" s="1">
        <v>81.451612903225794</v>
      </c>
      <c r="I225" s="1">
        <v>80.5555555555555</v>
      </c>
      <c r="J225" s="1">
        <v>77.380952380952294</v>
      </c>
      <c r="K225" s="1">
        <v>81.034482758620598</v>
      </c>
      <c r="L225" s="1">
        <v>63.793103448275801</v>
      </c>
      <c r="M225" s="1">
        <v>66.071428571428498</v>
      </c>
      <c r="N225" s="1">
        <v>59.615384615384599</v>
      </c>
      <c r="O225" s="1">
        <v>75</v>
      </c>
      <c r="P225" s="1">
        <v>80.434782608695599</v>
      </c>
      <c r="Q225" s="1">
        <v>55.2631578947368</v>
      </c>
      <c r="R225" s="1">
        <v>69.4444444444444</v>
      </c>
      <c r="S225" s="1">
        <v>30</v>
      </c>
      <c r="T225" s="1">
        <v>27.5</v>
      </c>
      <c r="U225" s="1">
        <v>38.235294117647101</v>
      </c>
      <c r="V225" s="1">
        <v>93.076923076923094</v>
      </c>
      <c r="W225" s="1">
        <v>92.741935483870904</v>
      </c>
      <c r="X225" s="1">
        <v>91.6666666666666</v>
      </c>
      <c r="Y225" s="1">
        <v>94.047619047618994</v>
      </c>
      <c r="Z225" s="1">
        <v>87.931034482758605</v>
      </c>
      <c r="AA225" s="1">
        <v>87.931034482758605</v>
      </c>
      <c r="AB225" s="1">
        <v>83.928571428571402</v>
      </c>
      <c r="AC225" s="1">
        <v>86.538461538461505</v>
      </c>
      <c r="AD225" s="1">
        <v>61.538461538461497</v>
      </c>
      <c r="AE225" s="1">
        <v>50</v>
      </c>
      <c r="AF225" s="1">
        <v>47.368421052631497</v>
      </c>
      <c r="AG225" s="1">
        <v>52.7777777777777</v>
      </c>
      <c r="AH225" s="1">
        <v>67.5</v>
      </c>
      <c r="AI225" s="1">
        <v>27.5</v>
      </c>
      <c r="AJ225" s="1">
        <v>38.235294117647101</v>
      </c>
      <c r="AK225" s="1">
        <v>71.538461538461505</v>
      </c>
      <c r="AL225" s="1">
        <v>70.161290322580598</v>
      </c>
      <c r="AM225" s="1">
        <v>71.296296296296205</v>
      </c>
      <c r="AN225" s="1">
        <v>69.047619047618994</v>
      </c>
      <c r="AO225" s="1">
        <v>60.344827586206897</v>
      </c>
      <c r="AP225" s="1">
        <v>60.344827586206897</v>
      </c>
      <c r="AQ225" s="1">
        <v>57.142857142857103</v>
      </c>
      <c r="AR225" s="1">
        <v>59.615384615384599</v>
      </c>
      <c r="AS225" s="1">
        <v>67.307692307692307</v>
      </c>
      <c r="AT225" s="1">
        <v>69.565217391304301</v>
      </c>
      <c r="AU225" s="1">
        <v>44.736842105263101</v>
      </c>
      <c r="AV225" s="1">
        <v>63.8888888888888</v>
      </c>
      <c r="AW225" s="1">
        <v>30</v>
      </c>
      <c r="AX225" s="1">
        <v>27.5</v>
      </c>
      <c r="AY225" s="1">
        <v>41.176470588235198</v>
      </c>
      <c r="AZ225" s="1">
        <v>88.461538461538396</v>
      </c>
      <c r="BA225" s="1">
        <v>79.838709677419303</v>
      </c>
      <c r="BB225" s="1">
        <v>87.962962962962905</v>
      </c>
      <c r="BC225" s="1">
        <v>86.904761904761898</v>
      </c>
      <c r="BD225" s="1">
        <v>63.793103448275801</v>
      </c>
      <c r="BE225" s="1">
        <v>67.241379310344797</v>
      </c>
      <c r="BF225" s="1">
        <v>76.785714285714207</v>
      </c>
      <c r="BG225" s="1">
        <v>75</v>
      </c>
      <c r="BH225" s="1">
        <v>78.846153846153797</v>
      </c>
      <c r="BI225" s="1">
        <v>63.043478260869499</v>
      </c>
      <c r="BJ225" s="1">
        <v>50</v>
      </c>
      <c r="BK225" s="1">
        <v>30.5555555555555</v>
      </c>
      <c r="BL225" s="1">
        <v>57.5</v>
      </c>
      <c r="BM225" s="1">
        <v>57.5</v>
      </c>
      <c r="BN225" s="1">
        <v>50</v>
      </c>
      <c r="BO225" s="1">
        <v>59.230769230769198</v>
      </c>
      <c r="BP225" s="1">
        <v>58.064516129032199</v>
      </c>
      <c r="BQ225" s="1">
        <v>60.185185185185098</v>
      </c>
      <c r="BR225" s="1">
        <v>35.714285714285701</v>
      </c>
      <c r="BS225" s="1">
        <v>56.8965517241379</v>
      </c>
      <c r="BT225" s="1">
        <v>62.068965517241303</v>
      </c>
      <c r="BU225" s="1">
        <v>62.5</v>
      </c>
      <c r="BV225" s="1">
        <v>57.692307692307601</v>
      </c>
      <c r="BW225" s="1">
        <v>32.692307692307601</v>
      </c>
      <c r="BX225" s="1">
        <v>30.434782608695599</v>
      </c>
      <c r="BY225" s="1">
        <v>31.578947368421101</v>
      </c>
      <c r="BZ225" s="1">
        <v>33.3333333333333</v>
      </c>
      <c r="CA225" s="1">
        <v>37.5</v>
      </c>
      <c r="CB225" s="1">
        <v>37.5</v>
      </c>
      <c r="CC225" s="1">
        <v>38.235294117647101</v>
      </c>
      <c r="CD225" s="1">
        <v>90.769230769230703</v>
      </c>
      <c r="CE225" s="1">
        <v>90.322580645161196</v>
      </c>
      <c r="CF225" s="1">
        <v>88.8888888888888</v>
      </c>
      <c r="CG225" s="1">
        <v>88.095238095238102</v>
      </c>
      <c r="CH225" s="1">
        <v>81.034482758620598</v>
      </c>
      <c r="CI225" s="1">
        <v>74.137931034482705</v>
      </c>
      <c r="CJ225" s="1">
        <v>55.357142857142797</v>
      </c>
      <c r="CK225" s="1">
        <v>63.461538461538403</v>
      </c>
      <c r="CL225" s="1">
        <v>63.461538461538403</v>
      </c>
      <c r="CM225" s="1">
        <v>41.304347826086897</v>
      </c>
      <c r="CN225" s="1">
        <v>44.736842105263101</v>
      </c>
      <c r="CO225" s="1">
        <v>75</v>
      </c>
      <c r="CP225" s="1">
        <v>62.5</v>
      </c>
      <c r="CQ225" s="1">
        <v>82.5</v>
      </c>
      <c r="CR225" s="1">
        <v>67.647058823529406</v>
      </c>
      <c r="CS225" s="1">
        <v>54.615384615384599</v>
      </c>
      <c r="CT225" s="1">
        <v>65.322580645161196</v>
      </c>
      <c r="CU225" s="1">
        <v>45.370370370370303</v>
      </c>
      <c r="CV225" s="1">
        <v>53.571428571428498</v>
      </c>
      <c r="CW225" s="1">
        <v>77.586206896551701</v>
      </c>
      <c r="CX225" s="1">
        <v>81.034482758620598</v>
      </c>
      <c r="CY225" s="1">
        <v>80.357142857142804</v>
      </c>
      <c r="CZ225" s="1">
        <v>86.538461538461505</v>
      </c>
      <c r="DA225" s="1">
        <v>51.923076923076898</v>
      </c>
      <c r="DB225" s="1">
        <v>63.043478260869499</v>
      </c>
      <c r="DC225" s="1">
        <v>42.105263157894697</v>
      </c>
      <c r="DD225" s="1">
        <v>58.3333333333333</v>
      </c>
      <c r="DE225" s="1">
        <v>65</v>
      </c>
      <c r="DF225" s="1">
        <v>77.5</v>
      </c>
      <c r="DG225" s="1">
        <v>67.647058823529406</v>
      </c>
      <c r="DH225" s="1">
        <v>78.979366249078794</v>
      </c>
      <c r="DI225" s="1">
        <v>75.173801683132098</v>
      </c>
      <c r="DJ225" s="1">
        <v>44.762484774664998</v>
      </c>
      <c r="DK225" s="1">
        <v>45.8234597156398</v>
      </c>
      <c r="DL225" s="1">
        <v>25.424575424575401</v>
      </c>
      <c r="DM225" s="1">
        <v>51.621073961499498</v>
      </c>
      <c r="DN225" s="1">
        <v>53.288797533401798</v>
      </c>
      <c r="DO225" s="1">
        <v>60.399590163934398</v>
      </c>
      <c r="DP225" s="1">
        <v>31.0222672064777</v>
      </c>
      <c r="DQ225" s="1">
        <v>57.596253902185197</v>
      </c>
      <c r="DR225" s="1">
        <v>16.940211019929599</v>
      </c>
      <c r="DS225" s="1">
        <v>22.362555720653699</v>
      </c>
      <c r="DT225" s="1">
        <v>39.318181818181799</v>
      </c>
      <c r="DU225" s="1">
        <v>24.962063732928598</v>
      </c>
      <c r="DV225" s="1">
        <v>56.355932203389798</v>
      </c>
      <c r="DW225" s="1">
        <v>26.658069270449499</v>
      </c>
      <c r="DX225" s="1">
        <v>39.352360043907701</v>
      </c>
      <c r="DY225" s="1">
        <v>35.789687373122199</v>
      </c>
      <c r="DZ225" s="1">
        <v>28.821090047393302</v>
      </c>
      <c r="EA225" s="1">
        <v>27.2227772227772</v>
      </c>
      <c r="EB225" s="1">
        <v>27.304964539007099</v>
      </c>
      <c r="EC225" s="1">
        <v>53.083247687564203</v>
      </c>
      <c r="ED225" s="1">
        <v>32.4282786885245</v>
      </c>
      <c r="EE225" s="1">
        <v>20.799595141700401</v>
      </c>
      <c r="EF225" s="1">
        <v>8.7929240374609705</v>
      </c>
      <c r="EG225" s="1">
        <v>51.524032825322401</v>
      </c>
      <c r="EH225" s="1">
        <v>41.381872213967299</v>
      </c>
      <c r="EI225" s="1">
        <v>23.560606060606101</v>
      </c>
      <c r="EJ225" s="1">
        <v>19.8027314112291</v>
      </c>
      <c r="EK225" s="1">
        <v>6.5254237288135499</v>
      </c>
      <c r="EL225" s="1">
        <v>84.690493736182702</v>
      </c>
      <c r="EM225" s="1">
        <v>90.669593852908804</v>
      </c>
      <c r="EN225" s="1">
        <v>90.357287860332903</v>
      </c>
      <c r="EO225" s="1">
        <v>88.270142180094695</v>
      </c>
      <c r="EP225" s="1">
        <v>81.868131868131798</v>
      </c>
      <c r="EQ225" s="1">
        <v>80.952380952380906</v>
      </c>
      <c r="ER225" s="1">
        <v>84.840698869475801</v>
      </c>
      <c r="ES225" s="1">
        <v>73.0532786885245</v>
      </c>
      <c r="ET225" s="1">
        <v>87.398785425101195</v>
      </c>
      <c r="EU225" s="1">
        <v>89.281997918834506</v>
      </c>
      <c r="EV225" s="1">
        <v>38.628370457209797</v>
      </c>
      <c r="EW225" s="1">
        <v>47.696879643387803</v>
      </c>
      <c r="EX225" s="1">
        <v>38.939393939393902</v>
      </c>
      <c r="EY225" s="1">
        <v>40.819423368740502</v>
      </c>
      <c r="EZ225" s="1">
        <v>41.610169491525397</v>
      </c>
    </row>
    <row r="226" spans="1:156" ht="15">
      <c r="A226" s="11" t="s">
        <v>287</v>
      </c>
      <c r="B226" s="1" t="s">
        <v>759</v>
      </c>
      <c r="C226" s="11" t="s">
        <v>563</v>
      </c>
      <c r="D226" s="1">
        <v>84.766621093750004</v>
      </c>
      <c r="E226" s="1">
        <v>78.881063053870704</v>
      </c>
      <c r="F226" s="1">
        <v>0</v>
      </c>
      <c r="G226" s="1">
        <v>68.6666666666666</v>
      </c>
      <c r="H226" s="1">
        <v>68.589743589743506</v>
      </c>
      <c r="I226" s="1">
        <v>70.547945205479394</v>
      </c>
      <c r="J226" s="1">
        <v>68.840579710144894</v>
      </c>
      <c r="K226" s="1">
        <v>78.985507246376798</v>
      </c>
      <c r="L226" s="1">
        <v>70.535714285714207</v>
      </c>
      <c r="M226" s="1">
        <v>71.052631578947299</v>
      </c>
      <c r="N226" s="1">
        <v>74.528301886792406</v>
      </c>
      <c r="O226" s="1">
        <v>66.346153846153797</v>
      </c>
      <c r="P226" s="1">
        <v>71.428571428571402</v>
      </c>
      <c r="Q226" s="1">
        <v>66.216216216216196</v>
      </c>
      <c r="R226" s="1">
        <v>84.285714285714207</v>
      </c>
      <c r="S226" s="1">
        <v>46.774193548387103</v>
      </c>
      <c r="T226" s="1">
        <v>41.071428571428498</v>
      </c>
      <c r="U226" s="1">
        <v>42.592592592592503</v>
      </c>
      <c r="V226" s="1">
        <v>99.3333333333333</v>
      </c>
      <c r="W226" s="1">
        <v>99.358974358974294</v>
      </c>
      <c r="X226" s="1">
        <v>99.315068493150605</v>
      </c>
      <c r="Y226" s="1">
        <v>99.275362318840493</v>
      </c>
      <c r="Z226" s="1">
        <v>98.5507246376811</v>
      </c>
      <c r="AA226" s="1">
        <v>98.214285714285694</v>
      </c>
      <c r="AB226" s="1">
        <v>97.368421052631504</v>
      </c>
      <c r="AC226" s="1">
        <v>96.2264150943396</v>
      </c>
      <c r="AD226" s="1">
        <v>95.192307692307594</v>
      </c>
      <c r="AE226" s="1">
        <v>96.938775510204096</v>
      </c>
      <c r="AF226" s="1">
        <v>97.297297297297305</v>
      </c>
      <c r="AG226" s="1">
        <v>88.571428571428498</v>
      </c>
      <c r="AH226" s="1">
        <v>61.290322580645103</v>
      </c>
      <c r="AI226" s="1">
        <v>64.285714285714207</v>
      </c>
      <c r="AJ226" s="1">
        <v>37.037037037037003</v>
      </c>
      <c r="AK226" s="1">
        <v>94.6666666666666</v>
      </c>
      <c r="AL226" s="1">
        <v>94.230769230769198</v>
      </c>
      <c r="AM226" s="1">
        <v>94.520547945205394</v>
      </c>
      <c r="AN226" s="1">
        <v>94.927536231884005</v>
      </c>
      <c r="AO226" s="1">
        <v>94.927536231884005</v>
      </c>
      <c r="AP226" s="1">
        <v>94.642857142857096</v>
      </c>
      <c r="AQ226" s="1">
        <v>93.859649122806999</v>
      </c>
      <c r="AR226" s="1">
        <v>92.452830188679201</v>
      </c>
      <c r="AS226" s="1">
        <v>92.307692307692307</v>
      </c>
      <c r="AT226" s="1">
        <v>94.897959183673393</v>
      </c>
      <c r="AU226" s="1">
        <v>94.594594594594497</v>
      </c>
      <c r="AV226" s="1">
        <v>87.142857142857096</v>
      </c>
      <c r="AW226" s="1">
        <v>79.0322580645161</v>
      </c>
      <c r="AX226" s="1">
        <v>44.642857142857103</v>
      </c>
      <c r="AY226" s="1">
        <v>48.148148148148103</v>
      </c>
      <c r="AZ226" s="1">
        <v>96.6666666666666</v>
      </c>
      <c r="BA226" s="1">
        <v>89.102564102564102</v>
      </c>
      <c r="BB226" s="1">
        <v>93.835616438356098</v>
      </c>
      <c r="BC226" s="1">
        <v>94.927536231884005</v>
      </c>
      <c r="BD226" s="1">
        <v>90.579710144927503</v>
      </c>
      <c r="BE226" s="1">
        <v>81.25</v>
      </c>
      <c r="BF226" s="1">
        <v>69.298245614035096</v>
      </c>
      <c r="BG226" s="1">
        <v>72.641509433962199</v>
      </c>
      <c r="BH226" s="1">
        <v>74.038461538461505</v>
      </c>
      <c r="BI226" s="1">
        <v>80.612244897959101</v>
      </c>
      <c r="BJ226" s="1">
        <v>87.837837837837796</v>
      </c>
      <c r="BK226" s="1">
        <v>61.428571428571402</v>
      </c>
      <c r="BL226" s="1">
        <v>40.322580645161203</v>
      </c>
      <c r="BM226" s="1">
        <v>55.357142857142797</v>
      </c>
      <c r="BN226" s="1">
        <v>46.296296296296198</v>
      </c>
      <c r="BO226" s="1">
        <v>92</v>
      </c>
      <c r="BP226" s="1">
        <v>93.589743589743506</v>
      </c>
      <c r="BQ226" s="1">
        <v>95.890410958904098</v>
      </c>
      <c r="BR226" s="1">
        <v>95.652173913043399</v>
      </c>
      <c r="BS226" s="1">
        <v>95.652173913043399</v>
      </c>
      <c r="BT226" s="1">
        <v>94.642857142857096</v>
      </c>
      <c r="BU226" s="1">
        <v>97.368421052631504</v>
      </c>
      <c r="BV226" s="1">
        <v>97.169811320754704</v>
      </c>
      <c r="BW226" s="1">
        <v>90.384615384615302</v>
      </c>
      <c r="BX226" s="1">
        <v>90.816326530612201</v>
      </c>
      <c r="BY226" s="1">
        <v>90.540540540540505</v>
      </c>
      <c r="BZ226" s="1">
        <v>82.857142857142804</v>
      </c>
      <c r="CA226" s="1">
        <v>79.0322580645161</v>
      </c>
      <c r="CB226" s="1">
        <v>83.928571428571402</v>
      </c>
      <c r="CC226" s="1">
        <v>42.592592592592503</v>
      </c>
      <c r="CD226" s="1">
        <v>83.3333333333333</v>
      </c>
      <c r="CE226" s="1">
        <v>71.794871794871796</v>
      </c>
      <c r="CF226" s="1">
        <v>70.547945205479394</v>
      </c>
      <c r="CG226" s="1">
        <v>71.739130434782595</v>
      </c>
      <c r="CH226" s="1">
        <v>71.739130434782595</v>
      </c>
      <c r="CI226" s="1">
        <v>75</v>
      </c>
      <c r="CJ226" s="1">
        <v>75.438596491228097</v>
      </c>
      <c r="CK226" s="1">
        <v>91.509433962264097</v>
      </c>
      <c r="CL226" s="1">
        <v>91.346153846153797</v>
      </c>
      <c r="CM226" s="1">
        <v>90.816326530612201</v>
      </c>
      <c r="CN226" s="1">
        <v>72.972972972972897</v>
      </c>
      <c r="CO226" s="1">
        <v>90</v>
      </c>
      <c r="CP226" s="1">
        <v>95.161290322580598</v>
      </c>
      <c r="CQ226" s="1">
        <v>66.071428571428498</v>
      </c>
      <c r="CR226" s="1">
        <v>20.370370370370299</v>
      </c>
      <c r="CS226" s="1">
        <v>74.6666666666666</v>
      </c>
      <c r="CT226" s="1">
        <v>75</v>
      </c>
      <c r="CU226" s="1">
        <v>80.136986301369802</v>
      </c>
      <c r="CV226" s="1">
        <v>81.8840579710144</v>
      </c>
      <c r="CW226" s="1">
        <v>85.507246376811594</v>
      </c>
      <c r="CX226" s="1">
        <v>83.035714285714207</v>
      </c>
      <c r="CY226" s="1">
        <v>82.456140350877106</v>
      </c>
      <c r="CZ226" s="1">
        <v>83.018867924528294</v>
      </c>
      <c r="DA226" s="1">
        <v>70.192307692307594</v>
      </c>
      <c r="DB226" s="1">
        <v>72.448979591836704</v>
      </c>
      <c r="DC226" s="1">
        <v>67.567567567567494</v>
      </c>
      <c r="DD226" s="1">
        <v>67.142857142857096</v>
      </c>
      <c r="DE226" s="1">
        <v>53.225806451612897</v>
      </c>
      <c r="DF226" s="1">
        <v>35.714285714285701</v>
      </c>
      <c r="DG226" s="1">
        <v>40.740740740740698</v>
      </c>
      <c r="DH226" s="1">
        <v>76.97265625</v>
      </c>
      <c r="DI226" s="1">
        <v>67.262343404568895</v>
      </c>
      <c r="DJ226" s="1">
        <v>64.892060007317895</v>
      </c>
      <c r="DK226" s="1">
        <v>58.810393828664203</v>
      </c>
      <c r="DL226" s="1">
        <v>44.283175355450197</v>
      </c>
      <c r="DM226" s="1">
        <v>28.121878121878101</v>
      </c>
      <c r="DN226" s="1">
        <v>46.555217831813501</v>
      </c>
      <c r="DO226" s="1">
        <v>51.541623843782098</v>
      </c>
      <c r="DP226" s="1">
        <v>64.088114754098299</v>
      </c>
      <c r="DQ226" s="1">
        <v>90.840080971659901</v>
      </c>
      <c r="DR226" s="1">
        <v>88.605619146722105</v>
      </c>
      <c r="DS226" s="1">
        <v>96.424384525205099</v>
      </c>
      <c r="DT226" s="1">
        <v>81.054977711738402</v>
      </c>
      <c r="DU226" s="1">
        <v>76.893939393939306</v>
      </c>
      <c r="DV226" s="1">
        <v>91.426403641881606</v>
      </c>
      <c r="DW226" s="1">
        <v>73.41796875</v>
      </c>
      <c r="DX226" s="1">
        <v>45.302137067059597</v>
      </c>
      <c r="DY226" s="1">
        <v>88.638858397365496</v>
      </c>
      <c r="DZ226" s="1">
        <v>85.688185140073102</v>
      </c>
      <c r="EA226" s="1">
        <v>82.612559241706094</v>
      </c>
      <c r="EB226" s="1">
        <v>82.067932067932105</v>
      </c>
      <c r="EC226" s="1">
        <v>78.672745694022296</v>
      </c>
      <c r="ED226" s="1">
        <v>72.404933196300107</v>
      </c>
      <c r="EE226" s="1">
        <v>84.170081967213093</v>
      </c>
      <c r="EF226" s="1">
        <v>66.751012145748902</v>
      </c>
      <c r="EG226" s="1">
        <v>39.1779396462018</v>
      </c>
      <c r="EH226" s="1">
        <v>34.173505275498201</v>
      </c>
      <c r="EI226" s="1">
        <v>24.888558692421899</v>
      </c>
      <c r="EJ226" s="1">
        <v>53.257575757575701</v>
      </c>
      <c r="EK226" s="1">
        <v>61.684370257966599</v>
      </c>
      <c r="EL226" s="1">
        <v>87.16796875</v>
      </c>
      <c r="EM226" s="1">
        <v>87.619749447310198</v>
      </c>
      <c r="EN226" s="1">
        <v>88.144895718990099</v>
      </c>
      <c r="EO226" s="1">
        <v>88.834754364595995</v>
      </c>
      <c r="EP226" s="1">
        <v>81.042654028436004</v>
      </c>
      <c r="EQ226" s="1">
        <v>71.678321678321595</v>
      </c>
      <c r="ER226" s="1">
        <v>71.428571428571402</v>
      </c>
      <c r="ES226" s="1">
        <v>70.657759506680307</v>
      </c>
      <c r="ET226" s="1">
        <v>57.4282786885245</v>
      </c>
      <c r="EU226" s="1">
        <v>50.202429149797503</v>
      </c>
      <c r="EV226" s="1">
        <v>63.995837669094598</v>
      </c>
      <c r="EW226" s="1">
        <v>69.929660023446601</v>
      </c>
      <c r="EX226" s="1">
        <v>73.625557206537906</v>
      </c>
      <c r="EY226" s="1">
        <v>38.939393939393902</v>
      </c>
      <c r="EZ226" s="1">
        <v>40.819423368740502</v>
      </c>
    </row>
    <row r="227" spans="1:156" ht="15">
      <c r="A227" s="11" t="s">
        <v>288</v>
      </c>
      <c r="B227" s="1" t="s">
        <v>760</v>
      </c>
      <c r="C227" s="11" t="s">
        <v>528</v>
      </c>
      <c r="D227" s="1">
        <v>47.713690726843403</v>
      </c>
      <c r="E227" s="1">
        <v>42.899049437495798</v>
      </c>
      <c r="F227" s="1">
        <v>0</v>
      </c>
      <c r="G227" s="1">
        <v>74.081632653061206</v>
      </c>
      <c r="H227" s="1">
        <v>70.187793427230005</v>
      </c>
      <c r="I227" s="1">
        <v>65.561224489795904</v>
      </c>
      <c r="J227" s="1">
        <v>67.732558139534802</v>
      </c>
      <c r="K227" s="1">
        <v>90.357142857142804</v>
      </c>
      <c r="L227" s="1">
        <v>74.253731343283505</v>
      </c>
      <c r="M227" s="1">
        <v>66.535433070866105</v>
      </c>
      <c r="N227" s="1">
        <v>79.237288135593204</v>
      </c>
      <c r="O227" s="1">
        <v>72.522522522522493</v>
      </c>
      <c r="P227" s="1">
        <v>69.5</v>
      </c>
      <c r="Q227" s="1">
        <v>80.864197530864203</v>
      </c>
      <c r="R227" s="1">
        <v>90.579710144927503</v>
      </c>
      <c r="S227" s="1">
        <v>0.81967213114754101</v>
      </c>
      <c r="T227" s="1">
        <v>0.81967213114754101</v>
      </c>
      <c r="U227" s="1">
        <v>35.714285714285701</v>
      </c>
      <c r="V227" s="1">
        <v>97.755102040816297</v>
      </c>
      <c r="W227" s="1">
        <v>97.417840375586806</v>
      </c>
      <c r="X227" s="1">
        <v>98.724489795918302</v>
      </c>
      <c r="Y227" s="1">
        <v>96.802325581395294</v>
      </c>
      <c r="Z227" s="1">
        <v>92.5</v>
      </c>
      <c r="AA227" s="1">
        <v>92.164179104477597</v>
      </c>
      <c r="AB227" s="1">
        <v>92.519685039370103</v>
      </c>
      <c r="AC227" s="1">
        <v>96.186440677966104</v>
      </c>
      <c r="AD227" s="1">
        <v>98.648648648648603</v>
      </c>
      <c r="AE227" s="1">
        <v>94.5</v>
      </c>
      <c r="AF227" s="1">
        <v>94.4444444444444</v>
      </c>
      <c r="AG227" s="1">
        <v>93.478260869565204</v>
      </c>
      <c r="AH227" s="1">
        <v>4.0983606557377001</v>
      </c>
      <c r="AI227" s="1">
        <v>4.0983606557377001</v>
      </c>
      <c r="AJ227" s="1">
        <v>30.952380952380899</v>
      </c>
      <c r="AK227" s="1">
        <v>36.734693877551003</v>
      </c>
      <c r="AL227" s="1">
        <v>37.793427230046902</v>
      </c>
      <c r="AM227" s="1">
        <v>37.5</v>
      </c>
      <c r="AN227" s="1">
        <v>38.3720930232558</v>
      </c>
      <c r="AO227" s="1">
        <v>34.642857142857103</v>
      </c>
      <c r="AP227" s="1">
        <v>33.955223880597003</v>
      </c>
      <c r="AQ227" s="1">
        <v>32.677165354330697</v>
      </c>
      <c r="AR227" s="1">
        <v>33.4745762711864</v>
      </c>
      <c r="AS227" s="1">
        <v>33.783783783783697</v>
      </c>
      <c r="AT227" s="1">
        <v>36</v>
      </c>
      <c r="AU227" s="1">
        <v>41.975308641975303</v>
      </c>
      <c r="AV227" s="1">
        <v>48.5507246376811</v>
      </c>
      <c r="AW227" s="1">
        <v>13.114754098360599</v>
      </c>
      <c r="AX227" s="1">
        <v>50</v>
      </c>
      <c r="AY227" s="1">
        <v>52.380952380952301</v>
      </c>
      <c r="AZ227" s="1">
        <v>87.551020408163197</v>
      </c>
      <c r="BA227" s="1">
        <v>68.309859154929498</v>
      </c>
      <c r="BB227" s="1">
        <v>89.540816326530603</v>
      </c>
      <c r="BC227" s="1">
        <v>98.546511627906895</v>
      </c>
      <c r="BD227" s="1">
        <v>87.5</v>
      </c>
      <c r="BE227" s="1">
        <v>87.686567164179095</v>
      </c>
      <c r="BF227" s="1">
        <v>96.456692913385794</v>
      </c>
      <c r="BG227" s="1">
        <v>94.491525423728802</v>
      </c>
      <c r="BH227" s="1">
        <v>81.531531531531499</v>
      </c>
      <c r="BI227" s="1">
        <v>78.5</v>
      </c>
      <c r="BJ227" s="1">
        <v>87.037037037036995</v>
      </c>
      <c r="BK227" s="1">
        <v>44.202898550724598</v>
      </c>
      <c r="BL227" s="1">
        <v>64.754098360655703</v>
      </c>
      <c r="BM227" s="1">
        <v>41.8032786885245</v>
      </c>
      <c r="BN227" s="1">
        <v>15.4761904761904</v>
      </c>
      <c r="BO227" s="1">
        <v>85.102040816326493</v>
      </c>
      <c r="BP227" s="1">
        <v>86.150234741784004</v>
      </c>
      <c r="BQ227" s="1">
        <v>87.755102040816297</v>
      </c>
      <c r="BR227" s="1">
        <v>64.244186046511601</v>
      </c>
      <c r="BS227" s="1">
        <v>64.642857142857096</v>
      </c>
      <c r="BT227" s="1">
        <v>59.701492537313399</v>
      </c>
      <c r="BU227" s="1">
        <v>62.5984251968503</v>
      </c>
      <c r="BV227" s="1">
        <v>67.372881355932194</v>
      </c>
      <c r="BW227" s="1">
        <v>71.171171171171096</v>
      </c>
      <c r="BX227" s="1">
        <v>71.5</v>
      </c>
      <c r="BY227" s="1">
        <v>74.691358024691297</v>
      </c>
      <c r="BZ227" s="1">
        <v>66.6666666666666</v>
      </c>
      <c r="CA227" s="1">
        <v>36.065573770491802</v>
      </c>
      <c r="CB227" s="1">
        <v>34.426229508196698</v>
      </c>
      <c r="CC227" s="1">
        <v>36.904761904761898</v>
      </c>
      <c r="CD227" s="1">
        <v>98.571428571428498</v>
      </c>
      <c r="CE227" s="1">
        <v>98.826291079812194</v>
      </c>
      <c r="CF227" s="1">
        <v>99.234693877550995</v>
      </c>
      <c r="CG227" s="1">
        <v>95.639534883720899</v>
      </c>
      <c r="CH227" s="1">
        <v>94.642857142857096</v>
      </c>
      <c r="CI227" s="1">
        <v>89.179104477611901</v>
      </c>
      <c r="CJ227" s="1">
        <v>87.7952755905511</v>
      </c>
      <c r="CK227" s="1">
        <v>86.864406779660996</v>
      </c>
      <c r="CL227" s="1">
        <v>86.036036036035995</v>
      </c>
      <c r="CM227" s="1">
        <v>68.5</v>
      </c>
      <c r="CN227" s="1">
        <v>87.037037037036995</v>
      </c>
      <c r="CO227" s="1">
        <v>93.478260869565204</v>
      </c>
      <c r="CP227" s="1">
        <v>33.6065573770491</v>
      </c>
      <c r="CQ227" s="1">
        <v>41.8032786885245</v>
      </c>
      <c r="CR227" s="1">
        <v>19.047619047619001</v>
      </c>
      <c r="CS227" s="1">
        <v>94.693877551020407</v>
      </c>
      <c r="CT227" s="1">
        <v>94.131455399060997</v>
      </c>
      <c r="CU227" s="1">
        <v>94.642857142857096</v>
      </c>
      <c r="CV227" s="1">
        <v>94.476744186046503</v>
      </c>
      <c r="CW227" s="1">
        <v>93.928571428571402</v>
      </c>
      <c r="CX227" s="1">
        <v>95.522388059701399</v>
      </c>
      <c r="CY227" s="1">
        <v>94.881889763779498</v>
      </c>
      <c r="CZ227" s="1">
        <v>94.491525423728802</v>
      </c>
      <c r="DA227" s="1">
        <v>95.495495495495504</v>
      </c>
      <c r="DB227" s="1">
        <v>95</v>
      </c>
      <c r="DC227" s="1">
        <v>95.679012345678998</v>
      </c>
      <c r="DD227" s="1">
        <v>86.231884057971001</v>
      </c>
      <c r="DE227" s="1">
        <v>59.016393442622899</v>
      </c>
      <c r="DF227" s="1">
        <v>28.688524590163901</v>
      </c>
      <c r="DG227" s="1">
        <v>32.142857142857103</v>
      </c>
      <c r="DH227" s="1">
        <v>78.316138540899004</v>
      </c>
      <c r="DI227" s="1">
        <v>74.844493230881795</v>
      </c>
      <c r="DJ227" s="1">
        <v>73.832724319934997</v>
      </c>
      <c r="DK227" s="1">
        <v>60.100710900473899</v>
      </c>
      <c r="DL227" s="1">
        <v>31.518481518481501</v>
      </c>
      <c r="DM227" s="1">
        <v>42.299898682877398</v>
      </c>
      <c r="DN227" s="1">
        <v>27.9033915724563</v>
      </c>
      <c r="DO227" s="1">
        <v>23.104508196721302</v>
      </c>
      <c r="DP227" s="1">
        <v>17.257085020242901</v>
      </c>
      <c r="DQ227" s="1">
        <v>23.465140478668101</v>
      </c>
      <c r="DR227" s="1">
        <v>38.159437280187497</v>
      </c>
      <c r="DS227" s="1">
        <v>44.9479940564635</v>
      </c>
      <c r="DT227" s="1">
        <v>60.530303030303003</v>
      </c>
      <c r="DU227" s="1">
        <v>83.839150227617594</v>
      </c>
      <c r="DV227" s="1">
        <v>58.728813559321999</v>
      </c>
      <c r="DW227" s="1">
        <v>19.067796610169399</v>
      </c>
      <c r="DX227" s="1">
        <v>23.655323819978001</v>
      </c>
      <c r="DY227" s="1">
        <v>14.2306130734876</v>
      </c>
      <c r="DZ227" s="1">
        <v>71.178909952606602</v>
      </c>
      <c r="EA227" s="1">
        <v>20.429570429570401</v>
      </c>
      <c r="EB227" s="1">
        <v>28.2168186423505</v>
      </c>
      <c r="EC227" s="1">
        <v>28.5200411099691</v>
      </c>
      <c r="ED227" s="1">
        <v>26.0758196721311</v>
      </c>
      <c r="EE227" s="1">
        <v>6.7307692307692299</v>
      </c>
      <c r="EF227" s="1">
        <v>11.6024973985431</v>
      </c>
      <c r="EG227" s="1">
        <v>12.602579132473601</v>
      </c>
      <c r="EH227" s="1">
        <v>27.265973254086099</v>
      </c>
      <c r="EI227" s="1">
        <v>25.378787878787801</v>
      </c>
      <c r="EJ227" s="1">
        <v>31.942336874051499</v>
      </c>
      <c r="EK227" s="1">
        <v>36.5254237288135</v>
      </c>
      <c r="EL227" s="1">
        <v>97.807663964627807</v>
      </c>
      <c r="EM227" s="1">
        <v>98.079034028540093</v>
      </c>
      <c r="EN227" s="1">
        <v>98.233861144945095</v>
      </c>
      <c r="EO227" s="1">
        <v>93.246445497630305</v>
      </c>
      <c r="EP227" s="1">
        <v>77.772227772227694</v>
      </c>
      <c r="EQ227" s="1">
        <v>94.478216818642295</v>
      </c>
      <c r="ER227" s="1">
        <v>76.618705035971203</v>
      </c>
      <c r="ES227" s="1">
        <v>83.709016393442596</v>
      </c>
      <c r="ET227" s="1">
        <v>87.398785425101195</v>
      </c>
      <c r="EU227" s="1">
        <v>89.281997918834506</v>
      </c>
      <c r="EV227" s="1">
        <v>91.500586166471194</v>
      </c>
      <c r="EW227" s="1">
        <v>81.277860326894498</v>
      </c>
      <c r="EX227" s="1">
        <v>83.030303030303003</v>
      </c>
      <c r="EY227" s="1">
        <v>84.977238239757199</v>
      </c>
      <c r="EZ227" s="1">
        <v>87.966101694915196</v>
      </c>
    </row>
    <row r="228" spans="1:156" ht="15">
      <c r="A228" s="11" t="s">
        <v>289</v>
      </c>
      <c r="B228" s="1" t="s">
        <v>761</v>
      </c>
      <c r="C228" s="11" t="s">
        <v>528</v>
      </c>
      <c r="D228" s="1">
        <v>74.703588685922298</v>
      </c>
      <c r="E228" s="1">
        <v>78.3906397908478</v>
      </c>
      <c r="F228" s="1">
        <v>0</v>
      </c>
      <c r="G228" s="1">
        <v>92.339832869080695</v>
      </c>
      <c r="H228" s="1">
        <v>94.677419354838705</v>
      </c>
      <c r="I228" s="1">
        <v>90.569395017793596</v>
      </c>
      <c r="J228" s="1">
        <v>66.326530612244795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88.718662952646199</v>
      </c>
      <c r="W228" s="1">
        <v>90.806451612903203</v>
      </c>
      <c r="X228" s="1">
        <v>91.281138790035499</v>
      </c>
      <c r="Y228" s="1">
        <v>61.428571428571402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82.172701949860695</v>
      </c>
      <c r="AL228" s="1">
        <v>80.161290322580598</v>
      </c>
      <c r="AM228" s="1">
        <v>78.647686832740206</v>
      </c>
      <c r="AN228" s="1">
        <v>75.714285714285694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94.568245125348099</v>
      </c>
      <c r="BA228" s="1">
        <v>93.709677419354804</v>
      </c>
      <c r="BB228" s="1">
        <v>87.722419928825602</v>
      </c>
      <c r="BC228" s="1">
        <v>85.918367346938695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O228" s="1">
        <v>95.264623955431702</v>
      </c>
      <c r="BP228" s="1">
        <v>96.935483870967701</v>
      </c>
      <c r="BQ228" s="1">
        <v>98.220640569395002</v>
      </c>
      <c r="BR228" s="1">
        <v>98.367346938775498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89.693593314763206</v>
      </c>
      <c r="CE228" s="1">
        <v>90.967741935483801</v>
      </c>
      <c r="CF228" s="1">
        <v>90.569395017793596</v>
      </c>
      <c r="CG228" s="1">
        <v>67.551020408163197</v>
      </c>
      <c r="CH228" s="1">
        <v>0</v>
      </c>
      <c r="CI228" s="1">
        <v>0</v>
      </c>
      <c r="CJ228" s="1">
        <v>0</v>
      </c>
      <c r="CK228" s="1">
        <v>0</v>
      </c>
      <c r="CL228" s="1">
        <v>0</v>
      </c>
      <c r="CM228" s="1">
        <v>0</v>
      </c>
      <c r="CN228" s="1">
        <v>0</v>
      </c>
      <c r="CO228" s="1">
        <v>0</v>
      </c>
      <c r="CP228" s="1">
        <v>0</v>
      </c>
      <c r="CQ228" s="1">
        <v>0</v>
      </c>
      <c r="CR228" s="1">
        <v>0</v>
      </c>
      <c r="CS228" s="1">
        <v>96.935933147632298</v>
      </c>
      <c r="CT228" s="1">
        <v>96.612903225806406</v>
      </c>
      <c r="CU228" s="1">
        <v>96.441281138790004</v>
      </c>
      <c r="CV228" s="1">
        <v>95.918367346938695</v>
      </c>
      <c r="CW228" s="1">
        <v>0</v>
      </c>
      <c r="CX228" s="1">
        <v>0</v>
      </c>
      <c r="CY228" s="1">
        <v>0</v>
      </c>
      <c r="CZ228" s="1">
        <v>0</v>
      </c>
      <c r="DA228" s="1">
        <v>0</v>
      </c>
      <c r="DB228" s="1">
        <v>0</v>
      </c>
      <c r="DC228" s="1">
        <v>0</v>
      </c>
      <c r="DD228" s="1">
        <v>0</v>
      </c>
      <c r="DE228" s="1">
        <v>0</v>
      </c>
      <c r="DF228" s="1">
        <v>0</v>
      </c>
      <c r="DG228" s="1">
        <v>0</v>
      </c>
      <c r="DH228" s="1">
        <v>21.131171702284401</v>
      </c>
      <c r="DI228" s="1">
        <v>28.3754116355653</v>
      </c>
      <c r="DJ228" s="1">
        <v>40.702395452699903</v>
      </c>
      <c r="DK228" s="1">
        <v>24.0225118483412</v>
      </c>
      <c r="DL228" s="1">
        <v>0</v>
      </c>
      <c r="DM228" s="1">
        <v>0</v>
      </c>
      <c r="DN228" s="1">
        <v>0</v>
      </c>
      <c r="DO228" s="1">
        <v>0</v>
      </c>
      <c r="DP228" s="1">
        <v>0</v>
      </c>
      <c r="DQ228" s="1">
        <v>0</v>
      </c>
      <c r="DR228" s="1">
        <v>0</v>
      </c>
      <c r="DS228" s="1">
        <v>0</v>
      </c>
      <c r="DT228" s="1">
        <v>0</v>
      </c>
      <c r="DU228" s="1">
        <v>0</v>
      </c>
      <c r="DV228" s="1">
        <v>0</v>
      </c>
      <c r="DW228" s="1">
        <v>51.713338246131102</v>
      </c>
      <c r="DX228" s="1">
        <v>79.893889498719304</v>
      </c>
      <c r="DY228" s="1">
        <v>49.228583028826598</v>
      </c>
      <c r="DZ228" s="1">
        <v>73.904028436018905</v>
      </c>
      <c r="EA228" s="1">
        <v>0</v>
      </c>
      <c r="EB228" s="1">
        <v>0</v>
      </c>
      <c r="EC228" s="1">
        <v>0</v>
      </c>
      <c r="ED228" s="1">
        <v>0</v>
      </c>
      <c r="EE228" s="1">
        <v>0</v>
      </c>
      <c r="EF228" s="1">
        <v>0</v>
      </c>
      <c r="EG228" s="1">
        <v>0</v>
      </c>
      <c r="EH228" s="1">
        <v>0</v>
      </c>
      <c r="EI228" s="1">
        <v>0</v>
      </c>
      <c r="EJ228" s="1">
        <v>0</v>
      </c>
      <c r="EK228" s="1">
        <v>0</v>
      </c>
      <c r="EL228" s="1">
        <v>84.690493736182702</v>
      </c>
      <c r="EM228" s="1">
        <v>85.400658616904494</v>
      </c>
      <c r="EN228" s="1">
        <v>85.891189606171295</v>
      </c>
      <c r="EO228" s="1">
        <v>85.159952606635102</v>
      </c>
      <c r="EP228" s="1">
        <v>0</v>
      </c>
      <c r="EQ228" s="1">
        <v>0</v>
      </c>
      <c r="ER228" s="1">
        <v>0</v>
      </c>
      <c r="ES228" s="1">
        <v>0</v>
      </c>
      <c r="ET228" s="1">
        <v>0</v>
      </c>
      <c r="EU228" s="1">
        <v>0</v>
      </c>
      <c r="EV228" s="1">
        <v>0</v>
      </c>
      <c r="EW228" s="1">
        <v>0</v>
      </c>
      <c r="EX228" s="1">
        <v>0</v>
      </c>
      <c r="EY228" s="1">
        <v>0</v>
      </c>
      <c r="EZ228" s="1">
        <v>0</v>
      </c>
    </row>
    <row r="229" spans="1:156" ht="15">
      <c r="A229" s="11" t="s">
        <v>290</v>
      </c>
      <c r="B229" s="1" t="s">
        <v>762</v>
      </c>
      <c r="C229" s="11" t="s">
        <v>528</v>
      </c>
      <c r="D229" s="1">
        <v>32.048601340939797</v>
      </c>
      <c r="E229" s="1">
        <v>38.712323769337203</v>
      </c>
      <c r="F229" s="1">
        <v>0</v>
      </c>
      <c r="G229" s="1">
        <v>75.352112676056294</v>
      </c>
      <c r="H229" s="1">
        <v>78.316326530612201</v>
      </c>
      <c r="I229" s="1">
        <v>11.918604651162701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89.4366197183098</v>
      </c>
      <c r="W229" s="1">
        <v>91.581632653061206</v>
      </c>
      <c r="X229" s="1">
        <v>10.1744186046511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91.314553990610307</v>
      </c>
      <c r="AL229" s="1">
        <v>91.071428571428498</v>
      </c>
      <c r="AM229" s="1">
        <v>38.3720930232558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32.629107981220599</v>
      </c>
      <c r="BA229" s="1">
        <v>53.316326530612201</v>
      </c>
      <c r="BB229" s="1">
        <v>24.709302325581302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0</v>
      </c>
      <c r="BO229" s="1">
        <v>56.572769953051598</v>
      </c>
      <c r="BP229" s="1">
        <v>60.459183673469298</v>
      </c>
      <c r="BQ229" s="1">
        <v>55.232558139534802</v>
      </c>
      <c r="BR229" s="1">
        <v>0</v>
      </c>
      <c r="BS229" s="1">
        <v>0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0</v>
      </c>
      <c r="BZ229" s="1">
        <v>0</v>
      </c>
      <c r="CA229" s="1">
        <v>0</v>
      </c>
      <c r="CB229" s="1">
        <v>0</v>
      </c>
      <c r="CC229" s="1">
        <v>0</v>
      </c>
      <c r="CD229" s="1">
        <v>66.901408450704196</v>
      </c>
      <c r="CE229" s="1">
        <v>68.622448979591795</v>
      </c>
      <c r="CF229" s="1">
        <v>34.883720930232499</v>
      </c>
      <c r="CG229" s="1">
        <v>0</v>
      </c>
      <c r="CH229" s="1">
        <v>0</v>
      </c>
      <c r="CI229" s="1">
        <v>0</v>
      </c>
      <c r="CJ229" s="1">
        <v>0</v>
      </c>
      <c r="CK229" s="1">
        <v>0</v>
      </c>
      <c r="CL229" s="1">
        <v>0</v>
      </c>
      <c r="CM229" s="1">
        <v>0</v>
      </c>
      <c r="CN229" s="1">
        <v>0</v>
      </c>
      <c r="CO229" s="1">
        <v>0</v>
      </c>
      <c r="CP229" s="1">
        <v>0</v>
      </c>
      <c r="CQ229" s="1">
        <v>0</v>
      </c>
      <c r="CR229" s="1">
        <v>0</v>
      </c>
      <c r="CS229" s="1">
        <v>61.7370892018779</v>
      </c>
      <c r="CT229" s="1">
        <v>62.755102040816297</v>
      </c>
      <c r="CU229" s="1">
        <v>66.279069767441797</v>
      </c>
      <c r="CV229" s="1">
        <v>0</v>
      </c>
      <c r="CW229" s="1">
        <v>0</v>
      </c>
      <c r="CX229" s="1">
        <v>0</v>
      </c>
      <c r="CY229" s="1">
        <v>0</v>
      </c>
      <c r="CZ229" s="1">
        <v>0</v>
      </c>
      <c r="DA229" s="1">
        <v>0</v>
      </c>
      <c r="DB229" s="1">
        <v>0</v>
      </c>
      <c r="DC229" s="1">
        <v>0</v>
      </c>
      <c r="DD229" s="1">
        <v>0</v>
      </c>
      <c r="DE229" s="1">
        <v>0</v>
      </c>
      <c r="DF229" s="1">
        <v>0</v>
      </c>
      <c r="DG229" s="1">
        <v>0</v>
      </c>
      <c r="DH229" s="1">
        <v>46.853274789608399</v>
      </c>
      <c r="DI229" s="1">
        <v>50.487210718635801</v>
      </c>
      <c r="DJ229" s="1">
        <v>40.787914691943101</v>
      </c>
      <c r="DK229" s="1">
        <v>0</v>
      </c>
      <c r="DL229" s="1">
        <v>0</v>
      </c>
      <c r="DM229" s="1">
        <v>0</v>
      </c>
      <c r="DN229" s="1">
        <v>0</v>
      </c>
      <c r="DO229" s="1">
        <v>0</v>
      </c>
      <c r="DP229" s="1">
        <v>0</v>
      </c>
      <c r="DQ229" s="1">
        <v>0</v>
      </c>
      <c r="DR229" s="1">
        <v>0</v>
      </c>
      <c r="DS229" s="1">
        <v>0</v>
      </c>
      <c r="DT229" s="1">
        <v>0</v>
      </c>
      <c r="DU229" s="1">
        <v>0</v>
      </c>
      <c r="DV229" s="1">
        <v>0</v>
      </c>
      <c r="DW229" s="1">
        <v>82.747896084888396</v>
      </c>
      <c r="DX229" s="1">
        <v>86.459602111246397</v>
      </c>
      <c r="DY229" s="1">
        <v>79.591232227488106</v>
      </c>
      <c r="DZ229" s="1">
        <v>0</v>
      </c>
      <c r="EA229" s="1">
        <v>0</v>
      </c>
      <c r="EB229" s="1">
        <v>0</v>
      </c>
      <c r="EC229" s="1">
        <v>0</v>
      </c>
      <c r="ED229" s="1">
        <v>0</v>
      </c>
      <c r="EE229" s="1">
        <v>0</v>
      </c>
      <c r="EF229" s="1">
        <v>0</v>
      </c>
      <c r="EG229" s="1">
        <v>0</v>
      </c>
      <c r="EH229" s="1">
        <v>0</v>
      </c>
      <c r="EI229" s="1">
        <v>0</v>
      </c>
      <c r="EJ229" s="1">
        <v>0</v>
      </c>
      <c r="EK229" s="1">
        <v>0</v>
      </c>
      <c r="EL229" s="1">
        <v>36.2056348335162</v>
      </c>
      <c r="EM229" s="1">
        <v>83.516037352821698</v>
      </c>
      <c r="EN229" s="1">
        <v>30.924170616113699</v>
      </c>
      <c r="EO229" s="1">
        <v>0</v>
      </c>
      <c r="EP229" s="1">
        <v>0</v>
      </c>
      <c r="EQ229" s="1">
        <v>0</v>
      </c>
      <c r="ER229" s="1">
        <v>0</v>
      </c>
      <c r="ES229" s="1">
        <v>0</v>
      </c>
      <c r="ET229" s="1">
        <v>0</v>
      </c>
      <c r="EU229" s="1">
        <v>0</v>
      </c>
      <c r="EV229" s="1">
        <v>0</v>
      </c>
      <c r="EW229" s="1">
        <v>0</v>
      </c>
      <c r="EX229" s="1">
        <v>0</v>
      </c>
      <c r="EY229" s="1">
        <v>0</v>
      </c>
      <c r="EZ229" s="1">
        <v>0</v>
      </c>
    </row>
    <row r="230" spans="1:156" ht="15">
      <c r="A230" s="11" t="s">
        <v>291</v>
      </c>
      <c r="B230" s="1" t="s">
        <v>763</v>
      </c>
      <c r="C230" s="11" t="s">
        <v>548</v>
      </c>
      <c r="D230" s="1">
        <v>88.623723625475407</v>
      </c>
      <c r="E230" s="1">
        <v>83.735578419647098</v>
      </c>
      <c r="F230" s="1">
        <v>0</v>
      </c>
      <c r="G230" s="1">
        <v>90.3735632183908</v>
      </c>
      <c r="H230" s="1">
        <v>89.402985074626798</v>
      </c>
      <c r="I230" s="1">
        <v>90.634920634920604</v>
      </c>
      <c r="J230" s="1">
        <v>88.314176245210703</v>
      </c>
      <c r="K230" s="1">
        <v>85.220125786163507</v>
      </c>
      <c r="L230" s="1">
        <v>68.367346938775498</v>
      </c>
      <c r="M230" s="1">
        <v>72.101449275362299</v>
      </c>
      <c r="N230" s="1">
        <v>59.541984732824403</v>
      </c>
      <c r="O230" s="1">
        <v>64.919354838709594</v>
      </c>
      <c r="P230" s="1">
        <v>23.504273504273499</v>
      </c>
      <c r="Q230" s="1">
        <v>26.6990291262135</v>
      </c>
      <c r="R230" s="1">
        <v>25.903614457831299</v>
      </c>
      <c r="S230" s="1">
        <v>35.616438356164302</v>
      </c>
      <c r="T230" s="1">
        <v>35.616438356164302</v>
      </c>
      <c r="U230" s="1">
        <v>40</v>
      </c>
      <c r="V230" s="1">
        <v>73.419540229885101</v>
      </c>
      <c r="W230" s="1">
        <v>77.462686567164099</v>
      </c>
      <c r="X230" s="1">
        <v>77.619047619047606</v>
      </c>
      <c r="Y230" s="1">
        <v>77.203065134099603</v>
      </c>
      <c r="Z230" s="1">
        <v>57.5471698113207</v>
      </c>
      <c r="AA230" s="1">
        <v>37.074829931972701</v>
      </c>
      <c r="AB230" s="1">
        <v>43.840579710144901</v>
      </c>
      <c r="AC230" s="1">
        <v>49.236641221374001</v>
      </c>
      <c r="AD230" s="1">
        <v>20.967741935483801</v>
      </c>
      <c r="AE230" s="1">
        <v>23.9316239316239</v>
      </c>
      <c r="AF230" s="1">
        <v>22.330097087378601</v>
      </c>
      <c r="AG230" s="1">
        <v>25.3012048192771</v>
      </c>
      <c r="AH230" s="1">
        <v>32.191780821917803</v>
      </c>
      <c r="AI230" s="1">
        <v>32.191780821917803</v>
      </c>
      <c r="AJ230" s="1">
        <v>36.6666666666666</v>
      </c>
      <c r="AK230" s="1">
        <v>98.275862068965495</v>
      </c>
      <c r="AL230" s="1">
        <v>98.805970149253696</v>
      </c>
      <c r="AM230" s="1">
        <v>99.047619047618994</v>
      </c>
      <c r="AN230" s="1">
        <v>98.467432950191494</v>
      </c>
      <c r="AO230" s="1">
        <v>90.251572327044002</v>
      </c>
      <c r="AP230" s="1">
        <v>25.850340136054399</v>
      </c>
      <c r="AQ230" s="1">
        <v>24.2753623188405</v>
      </c>
      <c r="AR230" s="1">
        <v>26.7175572519083</v>
      </c>
      <c r="AS230" s="1">
        <v>33.870967741935402</v>
      </c>
      <c r="AT230" s="1">
        <v>34.615384615384599</v>
      </c>
      <c r="AU230" s="1">
        <v>38.349514563106702</v>
      </c>
      <c r="AV230" s="1">
        <v>46.385542168674696</v>
      </c>
      <c r="AW230" s="1">
        <v>50</v>
      </c>
      <c r="AX230" s="1">
        <v>50</v>
      </c>
      <c r="AY230" s="1">
        <v>50</v>
      </c>
      <c r="AZ230" s="1">
        <v>90.660919540229798</v>
      </c>
      <c r="BA230" s="1">
        <v>92.089552238805894</v>
      </c>
      <c r="BB230" s="1">
        <v>86.825396825396794</v>
      </c>
      <c r="BC230" s="1">
        <v>74.137931034482705</v>
      </c>
      <c r="BD230" s="1">
        <v>62.578616352201202</v>
      </c>
      <c r="BE230" s="1">
        <v>45.238095238095198</v>
      </c>
      <c r="BF230" s="1">
        <v>16.3043478260869</v>
      </c>
      <c r="BG230" s="1">
        <v>33.5877862595419</v>
      </c>
      <c r="BH230" s="1">
        <v>47.177419354838698</v>
      </c>
      <c r="BI230" s="1">
        <v>30.341880341880302</v>
      </c>
      <c r="BJ230" s="1">
        <v>39.320388349514502</v>
      </c>
      <c r="BK230" s="1">
        <v>24.698795180722801</v>
      </c>
      <c r="BL230" s="1">
        <v>51.369863013698598</v>
      </c>
      <c r="BM230" s="1">
        <v>41.780821917808197</v>
      </c>
      <c r="BN230" s="1">
        <v>54.1666666666666</v>
      </c>
      <c r="BO230" s="1">
        <v>90.3735632183908</v>
      </c>
      <c r="BP230" s="1">
        <v>40.746268656716403</v>
      </c>
      <c r="BQ230" s="1">
        <v>42.2222222222222</v>
      </c>
      <c r="BR230" s="1">
        <v>43.295019157088099</v>
      </c>
      <c r="BS230" s="1">
        <v>41.823899371069103</v>
      </c>
      <c r="BT230" s="1">
        <v>44.557823129251702</v>
      </c>
      <c r="BU230" s="1">
        <v>44.927536231884098</v>
      </c>
      <c r="BV230" s="1">
        <v>46.564885496183201</v>
      </c>
      <c r="BW230" s="1">
        <v>47.177419354838698</v>
      </c>
      <c r="BX230" s="1">
        <v>47.8632478632478</v>
      </c>
      <c r="BY230" s="1">
        <v>47.572815533980503</v>
      </c>
      <c r="BZ230" s="1">
        <v>46.987951807228903</v>
      </c>
      <c r="CA230" s="1">
        <v>49.315068493150598</v>
      </c>
      <c r="CB230" s="1">
        <v>49.315068493150598</v>
      </c>
      <c r="CC230" s="1">
        <v>50</v>
      </c>
      <c r="CD230" s="1">
        <v>96.695402298850496</v>
      </c>
      <c r="CE230" s="1">
        <v>97.313432835820805</v>
      </c>
      <c r="CF230" s="1">
        <v>97.936507936507894</v>
      </c>
      <c r="CG230" s="1">
        <v>97.892720306513397</v>
      </c>
      <c r="CH230" s="1">
        <v>96.855345911949598</v>
      </c>
      <c r="CI230" s="1">
        <v>81.632653061224403</v>
      </c>
      <c r="CJ230" s="1">
        <v>53.985507246376798</v>
      </c>
      <c r="CK230" s="1">
        <v>57.633587786259497</v>
      </c>
      <c r="CL230" s="1">
        <v>58.467741935483801</v>
      </c>
      <c r="CM230" s="1">
        <v>61.965811965811902</v>
      </c>
      <c r="CN230" s="1">
        <v>59.223300970873701</v>
      </c>
      <c r="CO230" s="1">
        <v>74.096385542168605</v>
      </c>
      <c r="CP230" s="1">
        <v>61.643835616438302</v>
      </c>
      <c r="CQ230" s="1">
        <v>56.849315068493098</v>
      </c>
      <c r="CR230" s="1">
        <v>14.1666666666666</v>
      </c>
      <c r="CS230" s="1">
        <v>89.224137931034406</v>
      </c>
      <c r="CT230" s="1">
        <v>53.134328358208897</v>
      </c>
      <c r="CU230" s="1">
        <v>56.031746031746003</v>
      </c>
      <c r="CV230" s="1">
        <v>58.620689655172399</v>
      </c>
      <c r="CW230" s="1">
        <v>61.635220125786098</v>
      </c>
      <c r="CX230" s="1">
        <v>65.306122448979494</v>
      </c>
      <c r="CY230" s="1">
        <v>65.579710144927503</v>
      </c>
      <c r="CZ230" s="1">
        <v>67.557251908396907</v>
      </c>
      <c r="DA230" s="1">
        <v>66.129032258064498</v>
      </c>
      <c r="DB230" s="1">
        <v>63.675213675213598</v>
      </c>
      <c r="DC230" s="1">
        <v>65.048543689320297</v>
      </c>
      <c r="DD230" s="1">
        <v>78.9156626506024</v>
      </c>
      <c r="DE230" s="1">
        <v>91.095890410958901</v>
      </c>
      <c r="DF230" s="1">
        <v>43.835616438356098</v>
      </c>
      <c r="DG230" s="1">
        <v>47.5</v>
      </c>
      <c r="DH230" s="1">
        <v>85.980103168754596</v>
      </c>
      <c r="DI230" s="1">
        <v>79.308452250274399</v>
      </c>
      <c r="DJ230" s="1">
        <v>61.611855460820102</v>
      </c>
      <c r="DK230" s="1">
        <v>71.889810426540194</v>
      </c>
      <c r="DL230" s="1">
        <v>55.094905094905101</v>
      </c>
      <c r="DM230" s="1">
        <v>42.7051671732522</v>
      </c>
      <c r="DN230" s="1">
        <v>49.588900308324703</v>
      </c>
      <c r="DO230" s="1">
        <v>83.862704918032705</v>
      </c>
      <c r="DP230" s="1">
        <v>66.548582995951406</v>
      </c>
      <c r="DQ230" s="1">
        <v>20.551508844953101</v>
      </c>
      <c r="DR230" s="1">
        <v>12.0164126611957</v>
      </c>
      <c r="DS230" s="1">
        <v>53.417533432392197</v>
      </c>
      <c r="DT230" s="1">
        <v>45.530303030303003</v>
      </c>
      <c r="DU230" s="1">
        <v>61.077389984825402</v>
      </c>
      <c r="DV230" s="1">
        <v>80.762711864406697</v>
      </c>
      <c r="DW230" s="1">
        <v>82.737656595431105</v>
      </c>
      <c r="DX230" s="1">
        <v>88.968166849615798</v>
      </c>
      <c r="DY230" s="1">
        <v>84.997969955339002</v>
      </c>
      <c r="DZ230" s="1">
        <v>87.233412322274802</v>
      </c>
      <c r="EA230" s="1">
        <v>85.764235764235707</v>
      </c>
      <c r="EB230" s="1">
        <v>78.166160081053604</v>
      </c>
      <c r="EC230" s="1">
        <v>66.443987667009196</v>
      </c>
      <c r="ED230" s="1">
        <v>70.747950819672099</v>
      </c>
      <c r="EE230" s="1">
        <v>68.471659919028298</v>
      </c>
      <c r="EF230" s="1">
        <v>95.265348595213297</v>
      </c>
      <c r="EG230" s="1">
        <v>89.859320046893302</v>
      </c>
      <c r="EH230" s="1">
        <v>66.790490341753298</v>
      </c>
      <c r="EI230" s="1">
        <v>30.984848484848399</v>
      </c>
      <c r="EJ230" s="1">
        <v>74.430955993930098</v>
      </c>
      <c r="EK230" s="1">
        <v>70.932203389830505</v>
      </c>
      <c r="EL230" s="1">
        <v>93.570375829034603</v>
      </c>
      <c r="EM230" s="1">
        <v>94.420051225759195</v>
      </c>
      <c r="EN230" s="1">
        <v>94.904587900933805</v>
      </c>
      <c r="EO230" s="1">
        <v>93.246445497630305</v>
      </c>
      <c r="EP230" s="1">
        <v>90.909090909090907</v>
      </c>
      <c r="EQ230" s="1">
        <v>77.304964539007102</v>
      </c>
      <c r="ER230" s="1">
        <v>70.657759506680307</v>
      </c>
      <c r="ES230" s="1">
        <v>78.278688524590095</v>
      </c>
      <c r="ET230" s="1">
        <v>51.012145748987798</v>
      </c>
      <c r="EU230" s="1">
        <v>28.876170655567101</v>
      </c>
      <c r="EV230" s="1">
        <v>38.628370457209797</v>
      </c>
      <c r="EW230" s="1">
        <v>47.696879643387803</v>
      </c>
      <c r="EX230" s="1">
        <v>38.939393939393902</v>
      </c>
      <c r="EY230" s="1">
        <v>40.819423368740502</v>
      </c>
      <c r="EZ230" s="1">
        <v>41.610169491525397</v>
      </c>
    </row>
    <row r="231" spans="1:156" ht="15">
      <c r="A231" s="11" t="s">
        <v>292</v>
      </c>
      <c r="B231" s="1" t="s">
        <v>764</v>
      </c>
      <c r="C231" s="11" t="s">
        <v>528</v>
      </c>
      <c r="D231" s="1">
        <v>54.593206458646698</v>
      </c>
      <c r="E231" s="1">
        <v>58.703839801713201</v>
      </c>
      <c r="F231" s="1">
        <v>0</v>
      </c>
      <c r="G231" s="1">
        <v>83.219178082191704</v>
      </c>
      <c r="H231" s="1">
        <v>88.698630136986296</v>
      </c>
      <c r="I231" s="1">
        <v>83.858267716535394</v>
      </c>
      <c r="J231" s="1">
        <v>74.553571428571402</v>
      </c>
      <c r="K231" s="1">
        <v>70</v>
      </c>
      <c r="L231" s="1">
        <v>72.580645161290306</v>
      </c>
      <c r="M231" s="1">
        <v>69.021739130434696</v>
      </c>
      <c r="N231" s="1">
        <v>76.373626373626294</v>
      </c>
      <c r="O231" s="1">
        <v>73.936170212765902</v>
      </c>
      <c r="P231" s="1">
        <v>50.78125</v>
      </c>
      <c r="Q231" s="1">
        <v>50.892857142857103</v>
      </c>
      <c r="R231" s="1">
        <v>40.2173913043478</v>
      </c>
      <c r="S231" s="1">
        <v>27.0833333333333</v>
      </c>
      <c r="T231" s="1">
        <v>26.595744680851102</v>
      </c>
      <c r="U231" s="1">
        <v>34.285714285714199</v>
      </c>
      <c r="V231" s="1">
        <v>60.616438356164302</v>
      </c>
      <c r="W231" s="1">
        <v>60.616438356164302</v>
      </c>
      <c r="X231" s="1">
        <v>64.173228346456597</v>
      </c>
      <c r="Y231" s="1">
        <v>73.660714285714207</v>
      </c>
      <c r="Z231" s="1">
        <v>56.315789473684198</v>
      </c>
      <c r="AA231" s="1">
        <v>47.8494623655914</v>
      </c>
      <c r="AB231" s="1">
        <v>48.369565217391298</v>
      </c>
      <c r="AC231" s="1">
        <v>50</v>
      </c>
      <c r="AD231" s="1">
        <v>54.787234042553102</v>
      </c>
      <c r="AE231" s="1">
        <v>53.90625</v>
      </c>
      <c r="AF231" s="1">
        <v>54.464285714285701</v>
      </c>
      <c r="AG231" s="1">
        <v>51.086956521739097</v>
      </c>
      <c r="AH231" s="1">
        <v>58.3333333333333</v>
      </c>
      <c r="AI231" s="1">
        <v>55.319148936170201</v>
      </c>
      <c r="AJ231" s="1">
        <v>65.714285714285694</v>
      </c>
      <c r="AK231" s="1">
        <v>59.246575342465697</v>
      </c>
      <c r="AL231" s="1">
        <v>63.013698630136901</v>
      </c>
      <c r="AM231" s="1">
        <v>59.842519685039299</v>
      </c>
      <c r="AN231" s="1">
        <v>56.696428571428498</v>
      </c>
      <c r="AO231" s="1">
        <v>55.2631578947368</v>
      </c>
      <c r="AP231" s="1">
        <v>87.096774193548299</v>
      </c>
      <c r="AQ231" s="1">
        <v>86.956521739130395</v>
      </c>
      <c r="AR231" s="1">
        <v>86.813186813186803</v>
      </c>
      <c r="AS231" s="1">
        <v>92.021276595744595</v>
      </c>
      <c r="AT231" s="1">
        <v>13.28125</v>
      </c>
      <c r="AU231" s="1">
        <v>16.964285714285701</v>
      </c>
      <c r="AV231" s="1">
        <v>26.086956521739101</v>
      </c>
      <c r="AW231" s="1">
        <v>47.9166666666666</v>
      </c>
      <c r="AX231" s="1">
        <v>47.872340425531902</v>
      </c>
      <c r="AY231" s="1">
        <v>45.714285714285701</v>
      </c>
      <c r="AZ231" s="1">
        <v>40.068493150684901</v>
      </c>
      <c r="BA231" s="1">
        <v>40.753424657534197</v>
      </c>
      <c r="BB231" s="1">
        <v>42.125984251968497</v>
      </c>
      <c r="BC231" s="1">
        <v>41.517857142857103</v>
      </c>
      <c r="BD231" s="1">
        <v>36.315789473684198</v>
      </c>
      <c r="BE231" s="1">
        <v>34.946236559139699</v>
      </c>
      <c r="BF231" s="1">
        <v>28.8043478260869</v>
      </c>
      <c r="BG231" s="1">
        <v>51.098901098901102</v>
      </c>
      <c r="BH231" s="1">
        <v>25</v>
      </c>
      <c r="BI231" s="1">
        <v>42.96875</v>
      </c>
      <c r="BJ231" s="1">
        <v>49.107142857142797</v>
      </c>
      <c r="BK231" s="1">
        <v>66.304347826086897</v>
      </c>
      <c r="BL231" s="1">
        <v>46.875</v>
      </c>
      <c r="BM231" s="1">
        <v>62.7659574468085</v>
      </c>
      <c r="BN231" s="1">
        <v>78.571428571428498</v>
      </c>
      <c r="BO231" s="1">
        <v>86.986301369863</v>
      </c>
      <c r="BP231" s="1">
        <v>80.479452054794507</v>
      </c>
      <c r="BQ231" s="1">
        <v>81.4960629921259</v>
      </c>
      <c r="BR231" s="1">
        <v>82.142857142857096</v>
      </c>
      <c r="BS231" s="1">
        <v>87.368421052631504</v>
      </c>
      <c r="BT231" s="1">
        <v>85.483870967741893</v>
      </c>
      <c r="BU231" s="1">
        <v>90.2173913043478</v>
      </c>
      <c r="BV231" s="1">
        <v>74.725274725274701</v>
      </c>
      <c r="BW231" s="1">
        <v>31.9148936170212</v>
      </c>
      <c r="BX231" s="1">
        <v>33.59375</v>
      </c>
      <c r="BY231" s="1">
        <v>36.607142857142797</v>
      </c>
      <c r="BZ231" s="1">
        <v>38.043478260869499</v>
      </c>
      <c r="CA231" s="1">
        <v>42.7083333333333</v>
      </c>
      <c r="CB231" s="1">
        <v>44.680851063829699</v>
      </c>
      <c r="CC231" s="1">
        <v>45.714285714285701</v>
      </c>
      <c r="CD231" s="1">
        <v>60.616438356164302</v>
      </c>
      <c r="CE231" s="1">
        <v>63.698630136986303</v>
      </c>
      <c r="CF231" s="1">
        <v>62.204724409448801</v>
      </c>
      <c r="CG231" s="1">
        <v>84.821428571428498</v>
      </c>
      <c r="CH231" s="1">
        <v>73.684210526315695</v>
      </c>
      <c r="CI231" s="1">
        <v>79.569892473118202</v>
      </c>
      <c r="CJ231" s="1">
        <v>82.065217391304301</v>
      </c>
      <c r="CK231" s="1">
        <v>83.516483516483504</v>
      </c>
      <c r="CL231" s="1">
        <v>82.446808510638306</v>
      </c>
      <c r="CM231" s="1">
        <v>82.8125</v>
      </c>
      <c r="CN231" s="1">
        <v>72.321428571428498</v>
      </c>
      <c r="CO231" s="1">
        <v>77.173913043478194</v>
      </c>
      <c r="CP231" s="1">
        <v>64.5833333333333</v>
      </c>
      <c r="CQ231" s="1">
        <v>74.468085106382901</v>
      </c>
      <c r="CR231" s="1">
        <v>82.857142857142804</v>
      </c>
      <c r="CS231" s="1">
        <v>13.698630136986299</v>
      </c>
      <c r="CT231" s="1">
        <v>16.438356164383499</v>
      </c>
      <c r="CU231" s="1">
        <v>15.354330708661401</v>
      </c>
      <c r="CV231" s="1">
        <v>16.964285714285701</v>
      </c>
      <c r="CW231" s="1">
        <v>20</v>
      </c>
      <c r="CX231" s="1">
        <v>21.505376344085999</v>
      </c>
      <c r="CY231" s="1">
        <v>21.739130434782599</v>
      </c>
      <c r="CZ231" s="1">
        <v>27.4725274725274</v>
      </c>
      <c r="DA231" s="1">
        <v>26.063829787233999</v>
      </c>
      <c r="DB231" s="1">
        <v>24.21875</v>
      </c>
      <c r="DC231" s="1">
        <v>25</v>
      </c>
      <c r="DD231" s="1">
        <v>6.5217391304347796</v>
      </c>
      <c r="DE231" s="1">
        <v>19.7916666666666</v>
      </c>
      <c r="DF231" s="1">
        <v>24.468085106382901</v>
      </c>
      <c r="DG231" s="1">
        <v>32.857142857142797</v>
      </c>
      <c r="DH231" s="1">
        <v>54.845246868091301</v>
      </c>
      <c r="DI231" s="1">
        <v>70.124405415294504</v>
      </c>
      <c r="DJ231" s="1">
        <v>87.474624441737703</v>
      </c>
      <c r="DK231" s="1">
        <v>41.498815165876699</v>
      </c>
      <c r="DL231" s="1">
        <v>41.708291708291704</v>
      </c>
      <c r="DM231" s="1">
        <v>66.008105369807495</v>
      </c>
      <c r="DN231" s="1">
        <v>34.789311408016403</v>
      </c>
      <c r="DO231" s="1">
        <v>34.682377049180303</v>
      </c>
      <c r="DP231" s="1">
        <v>48.9372469635627</v>
      </c>
      <c r="DQ231" s="1">
        <v>46.774193548387103</v>
      </c>
      <c r="DR231" s="1">
        <v>71.922626025791303</v>
      </c>
      <c r="DS231" s="1">
        <v>51.485884101040099</v>
      </c>
      <c r="DT231" s="1">
        <v>4.7727272727272698</v>
      </c>
      <c r="DU231" s="1">
        <v>68.209408194233603</v>
      </c>
      <c r="DV231" s="1">
        <v>38.0508474576271</v>
      </c>
      <c r="DW231" s="1">
        <v>23.599852616064801</v>
      </c>
      <c r="DX231" s="1">
        <v>20.801317233809002</v>
      </c>
      <c r="DY231" s="1">
        <v>16.747868453105902</v>
      </c>
      <c r="DZ231" s="1">
        <v>19.6978672985781</v>
      </c>
      <c r="EA231" s="1">
        <v>24.725274725274701</v>
      </c>
      <c r="EB231" s="1">
        <v>11.702127659574399</v>
      </c>
      <c r="EC231" s="1">
        <v>8.1706063720452207</v>
      </c>
      <c r="ED231" s="1">
        <v>2.7151639344262199</v>
      </c>
      <c r="EE231" s="1">
        <v>7.6417004048582999</v>
      </c>
      <c r="EF231" s="1">
        <v>14.203954214359999</v>
      </c>
      <c r="EG231" s="1">
        <v>31.5943728018757</v>
      </c>
      <c r="EH231" s="1">
        <v>59.509658246656699</v>
      </c>
      <c r="EI231" s="1">
        <v>45.378787878787797</v>
      </c>
      <c r="EJ231" s="1">
        <v>28.300455235204801</v>
      </c>
      <c r="EK231" s="1">
        <v>12.457627118644099</v>
      </c>
      <c r="EL231" s="1">
        <v>71.4627855563743</v>
      </c>
      <c r="EM231" s="1">
        <v>73.161361141602598</v>
      </c>
      <c r="EN231" s="1">
        <v>83.516037352821698</v>
      </c>
      <c r="EO231" s="1">
        <v>77.784360189573405</v>
      </c>
      <c r="EP231" s="1">
        <v>66.533466533466495</v>
      </c>
      <c r="EQ231" s="1">
        <v>66.6666666666666</v>
      </c>
      <c r="ER231" s="1">
        <v>59.455292908530303</v>
      </c>
      <c r="ES231" s="1">
        <v>2.4590163934426199</v>
      </c>
      <c r="ET231" s="1">
        <v>33.350202429149803</v>
      </c>
      <c r="EU231" s="1">
        <v>63.995837669094598</v>
      </c>
      <c r="EV231" s="1">
        <v>69.929660023446601</v>
      </c>
      <c r="EW231" s="1">
        <v>73.625557206537906</v>
      </c>
      <c r="EX231" s="1">
        <v>38.939393939393902</v>
      </c>
      <c r="EY231" s="1">
        <v>40.819423368740502</v>
      </c>
      <c r="EZ231" s="1">
        <v>41.610169491525397</v>
      </c>
    </row>
    <row r="232" spans="1:156" ht="15">
      <c r="A232" s="11" t="s">
        <v>293</v>
      </c>
      <c r="B232" s="1" t="s">
        <v>765</v>
      </c>
      <c r="C232" s="11" t="s">
        <v>528</v>
      </c>
      <c r="D232" s="1">
        <v>42.032526001540802</v>
      </c>
      <c r="E232" s="1">
        <v>66.519421612986704</v>
      </c>
      <c r="F232" s="1">
        <v>0</v>
      </c>
      <c r="G232" s="1">
        <v>72.159090909090907</v>
      </c>
      <c r="H232" s="1">
        <v>71.341463414634106</v>
      </c>
      <c r="I232" s="1">
        <v>73.717948717948701</v>
      </c>
      <c r="J232" s="1">
        <v>65.441176470588204</v>
      </c>
      <c r="K232" s="1">
        <v>66.964285714285694</v>
      </c>
      <c r="L232" s="1">
        <v>64.545454545454504</v>
      </c>
      <c r="M232" s="1">
        <v>62.5</v>
      </c>
      <c r="N232" s="1">
        <v>72.448979591836704</v>
      </c>
      <c r="O232" s="1">
        <v>63.5416666666666</v>
      </c>
      <c r="P232" s="1">
        <v>82.558139534883693</v>
      </c>
      <c r="Q232" s="1">
        <v>79.1666666666666</v>
      </c>
      <c r="R232" s="1">
        <v>78.3333333333333</v>
      </c>
      <c r="S232" s="1">
        <v>91.071428571428498</v>
      </c>
      <c r="T232" s="1">
        <v>94.642857142857096</v>
      </c>
      <c r="U232" s="1">
        <v>83.3333333333333</v>
      </c>
      <c r="V232" s="1">
        <v>68.75</v>
      </c>
      <c r="W232" s="1">
        <v>68.902439024390205</v>
      </c>
      <c r="X232" s="1">
        <v>60.897435897435798</v>
      </c>
      <c r="Y232" s="1">
        <v>56.617647058823501</v>
      </c>
      <c r="Z232" s="1">
        <v>45.535714285714199</v>
      </c>
      <c r="AA232" s="1">
        <v>66.363636363636303</v>
      </c>
      <c r="AB232" s="1">
        <v>64.423076923076906</v>
      </c>
      <c r="AC232" s="1">
        <v>72.448979591836704</v>
      </c>
      <c r="AD232" s="1">
        <v>76.0416666666666</v>
      </c>
      <c r="AE232" s="1">
        <v>70.930232558139494</v>
      </c>
      <c r="AF232" s="1">
        <v>70.8333333333333</v>
      </c>
      <c r="AG232" s="1">
        <v>85</v>
      </c>
      <c r="AH232" s="1">
        <v>87.5</v>
      </c>
      <c r="AI232" s="1">
        <v>91.071428571428498</v>
      </c>
      <c r="AJ232" s="1">
        <v>73.809523809523796</v>
      </c>
      <c r="AK232" s="1">
        <v>2.8409090909090899</v>
      </c>
      <c r="AL232" s="1">
        <v>1.82926829268292</v>
      </c>
      <c r="AM232" s="1">
        <v>1.92307692307692</v>
      </c>
      <c r="AN232" s="1">
        <v>2.20588235294117</v>
      </c>
      <c r="AO232" s="1">
        <v>2.6785714285714199</v>
      </c>
      <c r="AP232" s="1">
        <v>29.090909090909101</v>
      </c>
      <c r="AQ232" s="1">
        <v>28.846153846153801</v>
      </c>
      <c r="AR232" s="1">
        <v>89.7959183673469</v>
      </c>
      <c r="AS232" s="1">
        <v>88.5416666666666</v>
      </c>
      <c r="AT232" s="1">
        <v>87.209302325581405</v>
      </c>
      <c r="AU232" s="1">
        <v>34.7222222222222</v>
      </c>
      <c r="AV232" s="1">
        <v>11.6666666666666</v>
      </c>
      <c r="AW232" s="1">
        <v>21.428571428571399</v>
      </c>
      <c r="AX232" s="1">
        <v>94.642857142857096</v>
      </c>
      <c r="AY232" s="1">
        <v>64.285714285714207</v>
      </c>
      <c r="AZ232" s="1">
        <v>57.386363636363598</v>
      </c>
      <c r="BA232" s="1">
        <v>60.365853658536501</v>
      </c>
      <c r="BB232" s="1">
        <v>60.897435897435798</v>
      </c>
      <c r="BC232" s="1">
        <v>59.558823529411697</v>
      </c>
      <c r="BD232" s="1">
        <v>47.321428571428498</v>
      </c>
      <c r="BE232" s="1">
        <v>60.909090909090899</v>
      </c>
      <c r="BF232" s="1">
        <v>60.576923076923102</v>
      </c>
      <c r="BG232" s="1">
        <v>78.571428571428498</v>
      </c>
      <c r="BH232" s="1">
        <v>76.0416666666666</v>
      </c>
      <c r="BI232" s="1">
        <v>73.2558139534883</v>
      </c>
      <c r="BJ232" s="1">
        <v>62.5</v>
      </c>
      <c r="BK232" s="1">
        <v>68.3333333333333</v>
      </c>
      <c r="BL232" s="1">
        <v>83.928571428571402</v>
      </c>
      <c r="BM232" s="1">
        <v>80.357142857142804</v>
      </c>
      <c r="BN232" s="1">
        <v>97.619047619047606</v>
      </c>
      <c r="BO232" s="1">
        <v>94.886363636363598</v>
      </c>
      <c r="BP232" s="1">
        <v>95.121951219512098</v>
      </c>
      <c r="BQ232" s="1">
        <v>97.435897435897402</v>
      </c>
      <c r="BR232" s="1">
        <v>97.794117647058798</v>
      </c>
      <c r="BS232" s="1">
        <v>95.535714285714207</v>
      </c>
      <c r="BT232" s="1">
        <v>96.363636363636303</v>
      </c>
      <c r="BU232" s="1">
        <v>96.153846153846104</v>
      </c>
      <c r="BV232" s="1">
        <v>96.938775510204096</v>
      </c>
      <c r="BW232" s="1">
        <v>94.7916666666666</v>
      </c>
      <c r="BX232" s="1">
        <v>94.186046511627893</v>
      </c>
      <c r="BY232" s="1">
        <v>88.8888888888888</v>
      </c>
      <c r="BZ232" s="1">
        <v>95</v>
      </c>
      <c r="CA232" s="1">
        <v>96.428571428571402</v>
      </c>
      <c r="CB232" s="1">
        <v>98.214285714285694</v>
      </c>
      <c r="CC232" s="1">
        <v>97.619047619047606</v>
      </c>
      <c r="CD232" s="1">
        <v>89.204545454545396</v>
      </c>
      <c r="CE232" s="1">
        <v>76.219512195121894</v>
      </c>
      <c r="CF232" s="1">
        <v>78.846153846153797</v>
      </c>
      <c r="CG232" s="1">
        <v>72.794117647058798</v>
      </c>
      <c r="CH232" s="1">
        <v>81.25</v>
      </c>
      <c r="CI232" s="1">
        <v>75.454545454545396</v>
      </c>
      <c r="CJ232" s="1">
        <v>81.730769230769198</v>
      </c>
      <c r="CK232" s="1">
        <v>78.571428571428498</v>
      </c>
      <c r="CL232" s="1">
        <v>59.375</v>
      </c>
      <c r="CM232" s="1">
        <v>40.697674418604599</v>
      </c>
      <c r="CN232" s="1">
        <v>59.7222222222222</v>
      </c>
      <c r="CO232" s="1">
        <v>91.6666666666666</v>
      </c>
      <c r="CP232" s="1">
        <v>69.642857142857096</v>
      </c>
      <c r="CQ232" s="1">
        <v>62.5</v>
      </c>
      <c r="CR232" s="1">
        <v>59.523809523809497</v>
      </c>
      <c r="CS232" s="1">
        <v>75.568181818181799</v>
      </c>
      <c r="CT232" s="1">
        <v>80.487804878048706</v>
      </c>
      <c r="CU232" s="1">
        <v>81.410256410256395</v>
      </c>
      <c r="CV232" s="1">
        <v>59.558823529411697</v>
      </c>
      <c r="CW232" s="1">
        <v>59.821428571428498</v>
      </c>
      <c r="CX232" s="1">
        <v>53.636363636363598</v>
      </c>
      <c r="CY232" s="1">
        <v>57.692307692307601</v>
      </c>
      <c r="CZ232" s="1">
        <v>84.693877551020407</v>
      </c>
      <c r="DA232" s="1">
        <v>79.1666666666666</v>
      </c>
      <c r="DB232" s="1">
        <v>79.069767441860407</v>
      </c>
      <c r="DC232" s="1">
        <v>70.8333333333333</v>
      </c>
      <c r="DD232" s="1">
        <v>71.6666666666666</v>
      </c>
      <c r="DE232" s="1">
        <v>58.928571428571402</v>
      </c>
      <c r="DF232" s="1">
        <v>62.5</v>
      </c>
      <c r="DG232" s="1">
        <v>23.8095238095238</v>
      </c>
      <c r="DH232" s="1">
        <v>95.486366985998501</v>
      </c>
      <c r="DI232" s="1">
        <v>93.212586900841501</v>
      </c>
      <c r="DJ232" s="1">
        <v>93.848964677222895</v>
      </c>
      <c r="DK232" s="1">
        <v>93.75</v>
      </c>
      <c r="DL232" s="1">
        <v>90.759240759240697</v>
      </c>
      <c r="DM232" s="1">
        <v>82.117527862208703</v>
      </c>
      <c r="DN232" s="1">
        <v>81.038026721479895</v>
      </c>
      <c r="DO232" s="1">
        <v>81.506147540983605</v>
      </c>
      <c r="DP232" s="1">
        <v>68.775303643724698</v>
      </c>
      <c r="DQ232" s="1">
        <v>47.0863683662851</v>
      </c>
      <c r="DR232" s="1">
        <v>44.138335287221501</v>
      </c>
      <c r="DS232" s="1">
        <v>27.265973254086099</v>
      </c>
      <c r="DT232" s="1">
        <v>22.803030303030301</v>
      </c>
      <c r="DU232" s="1">
        <v>80.804248861911901</v>
      </c>
      <c r="DV232" s="1">
        <v>87.203389830508399</v>
      </c>
      <c r="DW232" s="1">
        <v>37.601326455416299</v>
      </c>
      <c r="DX232" s="1">
        <v>34.046834979875499</v>
      </c>
      <c r="DY232" s="1">
        <v>33.353633779943102</v>
      </c>
      <c r="DZ232" s="1">
        <v>27.577014218009399</v>
      </c>
      <c r="EA232" s="1">
        <v>28.6213786213786</v>
      </c>
      <c r="EB232" s="1">
        <v>22.036474164133701</v>
      </c>
      <c r="EC232" s="1">
        <v>28.314491264131501</v>
      </c>
      <c r="ED232" s="1">
        <v>33.145491803278603</v>
      </c>
      <c r="EE232" s="1">
        <v>20.495951417004001</v>
      </c>
      <c r="EF232" s="1">
        <v>49.687825182101903</v>
      </c>
      <c r="EG232" s="1">
        <v>40.855803048065603</v>
      </c>
      <c r="EH232" s="1">
        <v>52.5260029717682</v>
      </c>
      <c r="EI232" s="1">
        <v>61.287878787878697</v>
      </c>
      <c r="EJ232" s="1">
        <v>65.933232169954394</v>
      </c>
      <c r="EK232" s="1">
        <v>40.254237288135499</v>
      </c>
      <c r="EL232" s="1">
        <v>97.807663964627807</v>
      </c>
      <c r="EM232" s="1">
        <v>98.079034028540093</v>
      </c>
      <c r="EN232" s="1">
        <v>98.233861144945095</v>
      </c>
      <c r="EO232" s="1">
        <v>97.600710900473899</v>
      </c>
      <c r="EP232" s="1">
        <v>90.909090909090907</v>
      </c>
      <c r="EQ232" s="1">
        <v>96.859169199594703</v>
      </c>
      <c r="ER232" s="1">
        <v>97.995889003083207</v>
      </c>
      <c r="ES232" s="1">
        <v>98.258196721311407</v>
      </c>
      <c r="ET232" s="1">
        <v>98.684210526315695</v>
      </c>
      <c r="EU232" s="1">
        <v>95.889698231009305</v>
      </c>
      <c r="EV232" s="1">
        <v>91.500586166471194</v>
      </c>
      <c r="EW232" s="1">
        <v>94.9479940564635</v>
      </c>
      <c r="EX232" s="1">
        <v>91.818181818181799</v>
      </c>
      <c r="EY232" s="1">
        <v>97.723823975720705</v>
      </c>
      <c r="EZ232" s="1">
        <v>87.966101694915196</v>
      </c>
    </row>
    <row r="233" spans="1:156" ht="15">
      <c r="A233" s="11" t="s">
        <v>294</v>
      </c>
      <c r="B233" s="1" t="s">
        <v>766</v>
      </c>
      <c r="C233" s="11" t="s">
        <v>553</v>
      </c>
      <c r="D233" s="1">
        <v>37.412989329602198</v>
      </c>
      <c r="E233" s="1">
        <v>31.456930510031501</v>
      </c>
      <c r="F233" s="1">
        <v>0</v>
      </c>
      <c r="G233" s="1">
        <v>95.608108108108098</v>
      </c>
      <c r="H233" s="1">
        <v>87.062937062937095</v>
      </c>
      <c r="I233" s="1">
        <v>45.703125</v>
      </c>
      <c r="J233" s="1">
        <v>45.652173913043399</v>
      </c>
      <c r="K233" s="1">
        <v>23.039215686274499</v>
      </c>
      <c r="L233" s="1">
        <v>46.428571428571402</v>
      </c>
      <c r="M233" s="1">
        <v>76.315789473684205</v>
      </c>
      <c r="N233" s="1">
        <v>78.6458333333333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68.918918918918905</v>
      </c>
      <c r="W233" s="1">
        <v>61.888111888111801</v>
      </c>
      <c r="X233" s="1">
        <v>19.921875</v>
      </c>
      <c r="Y233" s="1">
        <v>17.826086956521699</v>
      </c>
      <c r="Z233" s="1">
        <v>17.156862745098</v>
      </c>
      <c r="AA233" s="1">
        <v>15.8163265306122</v>
      </c>
      <c r="AB233" s="1">
        <v>14.736842105263101</v>
      </c>
      <c r="AC233" s="1">
        <v>16.6666666666666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38.175675675675599</v>
      </c>
      <c r="AL233" s="1">
        <v>37.412587412587399</v>
      </c>
      <c r="AM233" s="1">
        <v>38.28125</v>
      </c>
      <c r="AN233" s="1">
        <v>37.3913043478261</v>
      </c>
      <c r="AO233" s="1">
        <v>36.764705882352899</v>
      </c>
      <c r="AP233" s="1">
        <v>36.224489795918302</v>
      </c>
      <c r="AQ233" s="1">
        <v>34.210526315789402</v>
      </c>
      <c r="AR233" s="1">
        <v>36.4583333333333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48.986486486486399</v>
      </c>
      <c r="BA233" s="1">
        <v>25.524475524475498</v>
      </c>
      <c r="BB233" s="1">
        <v>35.546875</v>
      </c>
      <c r="BC233" s="1">
        <v>36.956521739130402</v>
      </c>
      <c r="BD233" s="1">
        <v>18.137254901960699</v>
      </c>
      <c r="BE233" s="1">
        <v>22.959183673469301</v>
      </c>
      <c r="BF233" s="1">
        <v>55.2631578947368</v>
      </c>
      <c r="BG233" s="1">
        <v>31.7708333333333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0</v>
      </c>
      <c r="BO233" s="1">
        <v>63.175675675675599</v>
      </c>
      <c r="BP233" s="1">
        <v>27.972027972027899</v>
      </c>
      <c r="BQ233" s="1">
        <v>32.03125</v>
      </c>
      <c r="BR233" s="1">
        <v>31.3043478260869</v>
      </c>
      <c r="BS233" s="1">
        <v>33.3333333333333</v>
      </c>
      <c r="BT233" s="1">
        <v>33.673469387755098</v>
      </c>
      <c r="BU233" s="1">
        <v>33.157894736842103</v>
      </c>
      <c r="BV233" s="1">
        <v>35.9375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66.891891891891902</v>
      </c>
      <c r="CE233" s="1">
        <v>88.811188811188799</v>
      </c>
      <c r="CF233" s="1">
        <v>87.890625</v>
      </c>
      <c r="CG233" s="1">
        <v>30.434782608695599</v>
      </c>
      <c r="CH233" s="1">
        <v>41.6666666666666</v>
      </c>
      <c r="CI233" s="1">
        <v>56.632653061224403</v>
      </c>
      <c r="CJ233" s="1">
        <v>80.5263157894736</v>
      </c>
      <c r="CK233" s="1">
        <v>96.3541666666666</v>
      </c>
      <c r="CL233" s="1">
        <v>0</v>
      </c>
      <c r="CM233" s="1">
        <v>0</v>
      </c>
      <c r="CN233" s="1">
        <v>0</v>
      </c>
      <c r="CO233" s="1">
        <v>0</v>
      </c>
      <c r="CP233" s="1">
        <v>0</v>
      </c>
      <c r="CQ233" s="1">
        <v>0</v>
      </c>
      <c r="CR233" s="1">
        <v>0</v>
      </c>
      <c r="CS233" s="1">
        <v>79.054054054054006</v>
      </c>
      <c r="CT233" s="1">
        <v>80.419580419580399</v>
      </c>
      <c r="CU233" s="1">
        <v>40.234375</v>
      </c>
      <c r="CV233" s="1">
        <v>34.782608695652101</v>
      </c>
      <c r="CW233" s="1">
        <v>38.235294117647101</v>
      </c>
      <c r="CX233" s="1">
        <v>39.7959183673469</v>
      </c>
      <c r="CY233" s="1">
        <v>36.842105263157798</v>
      </c>
      <c r="CZ233" s="1">
        <v>40.625</v>
      </c>
      <c r="DA233" s="1">
        <v>0</v>
      </c>
      <c r="DB233" s="1">
        <v>0</v>
      </c>
      <c r="DC233" s="1">
        <v>0</v>
      </c>
      <c r="DD233" s="1">
        <v>0</v>
      </c>
      <c r="DE233" s="1">
        <v>0</v>
      </c>
      <c r="DF233" s="1">
        <v>0</v>
      </c>
      <c r="DG233" s="1">
        <v>0</v>
      </c>
      <c r="DH233" s="1">
        <v>41.764922623434003</v>
      </c>
      <c r="DI233" s="1">
        <v>49.597511891694097</v>
      </c>
      <c r="DJ233" s="1">
        <v>48.335363377994298</v>
      </c>
      <c r="DK233" s="1">
        <v>31.960900473933599</v>
      </c>
      <c r="DL233" s="1">
        <v>18.631368631368598</v>
      </c>
      <c r="DM233" s="1">
        <v>11.2968591691995</v>
      </c>
      <c r="DN233" s="1">
        <v>27.286742034943401</v>
      </c>
      <c r="DO233" s="1">
        <v>13.370901639344201</v>
      </c>
      <c r="DP233" s="1">
        <v>0</v>
      </c>
      <c r="DQ233" s="1">
        <v>0</v>
      </c>
      <c r="DR233" s="1">
        <v>0</v>
      </c>
      <c r="DS233" s="1">
        <v>0</v>
      </c>
      <c r="DT233" s="1">
        <v>0</v>
      </c>
      <c r="DU233" s="1">
        <v>0</v>
      </c>
      <c r="DV233" s="1">
        <v>0</v>
      </c>
      <c r="DW233" s="1">
        <v>49.797347089167197</v>
      </c>
      <c r="DX233" s="1">
        <v>38.693743139407196</v>
      </c>
      <c r="DY233" s="1">
        <v>51.339829476248397</v>
      </c>
      <c r="DZ233" s="1">
        <v>19.164691943127899</v>
      </c>
      <c r="EA233" s="1">
        <v>15.5344655344655</v>
      </c>
      <c r="EB233" s="1">
        <v>1.8743667679837801</v>
      </c>
      <c r="EC233" s="1">
        <v>5.2929085303186003</v>
      </c>
      <c r="ED233" s="1">
        <v>7.4282786885245899</v>
      </c>
      <c r="EE233" s="1">
        <v>0</v>
      </c>
      <c r="EF233" s="1">
        <v>0</v>
      </c>
      <c r="EG233" s="1">
        <v>0</v>
      </c>
      <c r="EH233" s="1">
        <v>0</v>
      </c>
      <c r="EI233" s="1">
        <v>0</v>
      </c>
      <c r="EJ233" s="1">
        <v>0</v>
      </c>
      <c r="EK233" s="1">
        <v>0</v>
      </c>
      <c r="EL233" s="1">
        <v>82.682387619749406</v>
      </c>
      <c r="EM233" s="1">
        <v>73.161361141602598</v>
      </c>
      <c r="EN233" s="1">
        <v>35.749086479902502</v>
      </c>
      <c r="EO233" s="1">
        <v>30.924170616113699</v>
      </c>
      <c r="EP233" s="1">
        <v>22.0779220779221</v>
      </c>
      <c r="EQ233" s="1">
        <v>21.681864235055698</v>
      </c>
      <c r="ER233" s="1">
        <v>21.891058581706101</v>
      </c>
      <c r="ES233" s="1">
        <v>25.819672131147499</v>
      </c>
      <c r="ET233" s="1">
        <v>0</v>
      </c>
      <c r="EU233" s="1">
        <v>0</v>
      </c>
      <c r="EV233" s="1">
        <v>0</v>
      </c>
      <c r="EW233" s="1">
        <v>0</v>
      </c>
      <c r="EX233" s="1">
        <v>0</v>
      </c>
      <c r="EY233" s="1">
        <v>0</v>
      </c>
      <c r="EZ233" s="1">
        <v>0</v>
      </c>
    </row>
    <row r="234" spans="1:156" ht="15">
      <c r="A234" s="11" t="s">
        <v>295</v>
      </c>
      <c r="B234" s="1" t="s">
        <v>767</v>
      </c>
      <c r="C234" s="11" t="s">
        <v>563</v>
      </c>
      <c r="D234" s="1">
        <v>50.853108990778701</v>
      </c>
      <c r="E234" s="1">
        <v>54.950050542658303</v>
      </c>
      <c r="F234" s="1">
        <v>0</v>
      </c>
      <c r="G234" s="1">
        <v>48.360655737704903</v>
      </c>
      <c r="H234" s="1">
        <v>50</v>
      </c>
      <c r="I234" s="1">
        <v>57.8212290502793</v>
      </c>
      <c r="J234" s="1">
        <v>57.784431137724503</v>
      </c>
      <c r="K234" s="1">
        <v>21.5328467153284</v>
      </c>
      <c r="L234" s="1">
        <v>21.074380165289199</v>
      </c>
      <c r="M234" s="1">
        <v>19.915254237288099</v>
      </c>
      <c r="N234" s="1">
        <v>22.566371681415902</v>
      </c>
      <c r="O234" s="1">
        <v>23.8317757009345</v>
      </c>
      <c r="P234" s="1">
        <v>23.786407766990202</v>
      </c>
      <c r="Q234" s="1">
        <v>24.157303370786501</v>
      </c>
      <c r="R234" s="1">
        <v>32.278481012658197</v>
      </c>
      <c r="S234" s="1">
        <v>28.571428571428498</v>
      </c>
      <c r="T234" s="1">
        <v>37.313432835820898</v>
      </c>
      <c r="U234" s="1">
        <v>40</v>
      </c>
      <c r="V234" s="1">
        <v>45.081967213114702</v>
      </c>
      <c r="W234" s="1">
        <v>45.811518324607299</v>
      </c>
      <c r="X234" s="1">
        <v>46.927374301675897</v>
      </c>
      <c r="Y234" s="1">
        <v>47.305389221556801</v>
      </c>
      <c r="Z234" s="1">
        <v>43.0656934306569</v>
      </c>
      <c r="AA234" s="1">
        <v>52.066115702479301</v>
      </c>
      <c r="AB234" s="1">
        <v>31.779661016949099</v>
      </c>
      <c r="AC234" s="1">
        <v>32.300884955752203</v>
      </c>
      <c r="AD234" s="1">
        <v>36.448598130841098</v>
      </c>
      <c r="AE234" s="1">
        <v>16.990291262135901</v>
      </c>
      <c r="AF234" s="1">
        <v>17.4157303370786</v>
      </c>
      <c r="AG234" s="1">
        <v>18.9873417721519</v>
      </c>
      <c r="AH234" s="1">
        <v>21.428571428571399</v>
      </c>
      <c r="AI234" s="1">
        <v>30.597014925373099</v>
      </c>
      <c r="AJ234" s="1">
        <v>34.615384615384599</v>
      </c>
      <c r="AK234" s="1">
        <v>34.426229508196698</v>
      </c>
      <c r="AL234" s="1">
        <v>35.078534031413596</v>
      </c>
      <c r="AM234" s="1">
        <v>34.636871508379798</v>
      </c>
      <c r="AN234" s="1">
        <v>32.934131736526901</v>
      </c>
      <c r="AO234" s="1">
        <v>32.846715328467099</v>
      </c>
      <c r="AP234" s="1">
        <v>28.925619834710702</v>
      </c>
      <c r="AQ234" s="1">
        <v>29.2372881355932</v>
      </c>
      <c r="AR234" s="1">
        <v>28.318584070796401</v>
      </c>
      <c r="AS234" s="1">
        <v>29.906542056074699</v>
      </c>
      <c r="AT234" s="1">
        <v>31.067961165048501</v>
      </c>
      <c r="AU234" s="1">
        <v>30.337078651685299</v>
      </c>
      <c r="AV234" s="1">
        <v>32.911392405063197</v>
      </c>
      <c r="AW234" s="1">
        <v>33.571428571428498</v>
      </c>
      <c r="AX234" s="1">
        <v>47.014925373134297</v>
      </c>
      <c r="AY234" s="1">
        <v>46.153846153846096</v>
      </c>
      <c r="AZ234" s="1">
        <v>48.360655737704903</v>
      </c>
      <c r="BA234" s="1">
        <v>50.523560209424097</v>
      </c>
      <c r="BB234" s="1">
        <v>51.6759776536312</v>
      </c>
      <c r="BC234" s="1">
        <v>43.413173652694603</v>
      </c>
      <c r="BD234" s="1">
        <v>45.620437956204299</v>
      </c>
      <c r="BE234" s="1">
        <v>63.223140495867703</v>
      </c>
      <c r="BF234" s="1">
        <v>68.220338983050794</v>
      </c>
      <c r="BG234" s="1">
        <v>67.699115044247705</v>
      </c>
      <c r="BH234" s="1">
        <v>78.037383177570106</v>
      </c>
      <c r="BI234" s="1">
        <v>70.388349514563103</v>
      </c>
      <c r="BJ234" s="1">
        <v>57.865168539325801</v>
      </c>
      <c r="BK234" s="1">
        <v>56.329113924050603</v>
      </c>
      <c r="BL234" s="1">
        <v>42.142857142857103</v>
      </c>
      <c r="BM234" s="1">
        <v>48.507462686567102</v>
      </c>
      <c r="BN234" s="1">
        <v>45.384615384615302</v>
      </c>
      <c r="BO234" s="1">
        <v>16.6666666666666</v>
      </c>
      <c r="BP234" s="1">
        <v>17.015706806282701</v>
      </c>
      <c r="BQ234" s="1">
        <v>18.435754189944099</v>
      </c>
      <c r="BR234" s="1">
        <v>20.359281437125698</v>
      </c>
      <c r="BS234" s="1">
        <v>21.167883211678799</v>
      </c>
      <c r="BT234" s="1">
        <v>20.661157024793301</v>
      </c>
      <c r="BU234" s="1">
        <v>22.033898305084701</v>
      </c>
      <c r="BV234" s="1">
        <v>22.566371681415902</v>
      </c>
      <c r="BW234" s="1">
        <v>24.766355140186899</v>
      </c>
      <c r="BX234" s="1">
        <v>25.242718446601899</v>
      </c>
      <c r="BY234" s="1">
        <v>26.404494382022399</v>
      </c>
      <c r="BZ234" s="1">
        <v>27.848101265822699</v>
      </c>
      <c r="CA234" s="1">
        <v>28.571428571428498</v>
      </c>
      <c r="CB234" s="1">
        <v>36.567164179104402</v>
      </c>
      <c r="CC234" s="1">
        <v>37.692307692307601</v>
      </c>
      <c r="CD234" s="1">
        <v>69.945355191256795</v>
      </c>
      <c r="CE234" s="1">
        <v>71.989528795811495</v>
      </c>
      <c r="CF234" s="1">
        <v>58.3798882681564</v>
      </c>
      <c r="CG234" s="1">
        <v>92.514970059880199</v>
      </c>
      <c r="CH234" s="1">
        <v>64.598540145985396</v>
      </c>
      <c r="CI234" s="1">
        <v>69.008264462809905</v>
      </c>
      <c r="CJ234" s="1">
        <v>72.457627118644098</v>
      </c>
      <c r="CK234" s="1">
        <v>96.017699115044195</v>
      </c>
      <c r="CL234" s="1">
        <v>95.794392523364394</v>
      </c>
      <c r="CM234" s="1">
        <v>94.660194174757194</v>
      </c>
      <c r="CN234" s="1">
        <v>97.191011235955102</v>
      </c>
      <c r="CO234" s="1">
        <v>95.569620253164501</v>
      </c>
      <c r="CP234" s="1">
        <v>86.428571428571402</v>
      </c>
      <c r="CQ234" s="1">
        <v>91.791044776119406</v>
      </c>
      <c r="CR234" s="1">
        <v>95.384615384615302</v>
      </c>
      <c r="CS234" s="1">
        <v>41.256830601092901</v>
      </c>
      <c r="CT234" s="1">
        <v>43.455497382198899</v>
      </c>
      <c r="CU234" s="1">
        <v>44.134078212290497</v>
      </c>
      <c r="CV234" s="1">
        <v>45.508982035928099</v>
      </c>
      <c r="CW234" s="1">
        <v>47.445255474452502</v>
      </c>
      <c r="CX234" s="1">
        <v>75.206611570247901</v>
      </c>
      <c r="CY234" s="1">
        <v>77.118644067796595</v>
      </c>
      <c r="CZ234" s="1">
        <v>76.106194690265397</v>
      </c>
      <c r="DA234" s="1">
        <v>80.373831775700907</v>
      </c>
      <c r="DB234" s="1">
        <v>51.456310679611597</v>
      </c>
      <c r="DC234" s="1">
        <v>53.932584269662897</v>
      </c>
      <c r="DD234" s="1">
        <v>56.962025316455701</v>
      </c>
      <c r="DE234" s="1">
        <v>23.571428571428498</v>
      </c>
      <c r="DF234" s="1">
        <v>38.0597014925373</v>
      </c>
      <c r="DG234" s="1">
        <v>40.769230769230703</v>
      </c>
      <c r="DH234" s="1">
        <v>57.67578125</v>
      </c>
      <c r="DI234" s="1">
        <v>73.931466470154703</v>
      </c>
      <c r="DJ234" s="1">
        <v>44.694474935967797</v>
      </c>
      <c r="DK234" s="1">
        <v>90.032480714575698</v>
      </c>
      <c r="DL234" s="1">
        <v>75.207345971563896</v>
      </c>
      <c r="DM234" s="1">
        <v>67.982017982017894</v>
      </c>
      <c r="DN234" s="1">
        <v>76.747720364741596</v>
      </c>
      <c r="DO234" s="1">
        <v>43.3196300102774</v>
      </c>
      <c r="DP234" s="1">
        <v>42.366803278688501</v>
      </c>
      <c r="DQ234" s="1">
        <v>45.900809716599099</v>
      </c>
      <c r="DR234" s="1">
        <v>28.980228928199701</v>
      </c>
      <c r="DS234" s="1">
        <v>14.712778429073801</v>
      </c>
      <c r="DT234" s="1">
        <v>43.313521545319396</v>
      </c>
      <c r="DU234" s="1">
        <v>70.075757575757507</v>
      </c>
      <c r="DV234" s="1">
        <v>4.7799696509863399</v>
      </c>
      <c r="DW234" s="1">
        <v>97.20703125</v>
      </c>
      <c r="DX234" s="1">
        <v>96.518054532055999</v>
      </c>
      <c r="DY234" s="1">
        <v>97.0545188437614</v>
      </c>
      <c r="DZ234" s="1">
        <v>95.594803085667806</v>
      </c>
      <c r="EA234" s="1">
        <v>89.069905213270104</v>
      </c>
      <c r="EB234" s="1">
        <v>97.952047952047906</v>
      </c>
      <c r="EC234" s="1">
        <v>84.143870314083102</v>
      </c>
      <c r="ED234" s="1">
        <v>74.460431654676199</v>
      </c>
      <c r="EE234" s="1">
        <v>93.801229508196698</v>
      </c>
      <c r="EF234" s="1">
        <v>44.180161943319803</v>
      </c>
      <c r="EG234" s="1">
        <v>89.958376690946906</v>
      </c>
      <c r="EH234" s="1">
        <v>23.739742086752599</v>
      </c>
      <c r="EI234" s="1">
        <v>23.105497771173798</v>
      </c>
      <c r="EJ234" s="1">
        <v>39.621212121212103</v>
      </c>
      <c r="EK234" s="1">
        <v>62.7465857359635</v>
      </c>
      <c r="EL234" s="1">
        <v>34.8828125</v>
      </c>
      <c r="EM234" s="1">
        <v>35.519528371407503</v>
      </c>
      <c r="EN234" s="1">
        <v>36.2056348335162</v>
      </c>
      <c r="EO234" s="1">
        <v>35.749086479902502</v>
      </c>
      <c r="EP234" s="1">
        <v>30.924170616113699</v>
      </c>
      <c r="EQ234" s="1">
        <v>22.0779220779221</v>
      </c>
      <c r="ER234" s="1">
        <v>21.681864235055698</v>
      </c>
      <c r="ES234" s="1">
        <v>21.891058581706101</v>
      </c>
      <c r="ET234" s="1">
        <v>25.819672131147499</v>
      </c>
      <c r="EU234" s="1">
        <v>33.350202429149803</v>
      </c>
      <c r="EV234" s="1">
        <v>28.876170655567101</v>
      </c>
      <c r="EW234" s="1">
        <v>9.3200468933177003</v>
      </c>
      <c r="EX234" s="1">
        <v>18.4992570579494</v>
      </c>
      <c r="EY234" s="1">
        <v>38.939393939393902</v>
      </c>
      <c r="EZ234" s="1">
        <v>40.819423368740502</v>
      </c>
    </row>
    <row r="235" spans="1:156" ht="15">
      <c r="A235" s="11" t="s">
        <v>296</v>
      </c>
      <c r="B235" s="1" t="s">
        <v>768</v>
      </c>
      <c r="C235" s="11" t="s">
        <v>528</v>
      </c>
      <c r="D235" s="1">
        <v>40.025110537951299</v>
      </c>
      <c r="E235" s="1">
        <v>39.433561212629897</v>
      </c>
      <c r="F235" s="1">
        <v>0</v>
      </c>
      <c r="G235" s="1">
        <v>67.857142857142804</v>
      </c>
      <c r="H235" s="1">
        <v>56.617647058823501</v>
      </c>
      <c r="I235" s="1">
        <v>50.892857142857103</v>
      </c>
      <c r="J235" s="1">
        <v>60.909090909090899</v>
      </c>
      <c r="K235" s="1">
        <v>49.038461538461497</v>
      </c>
      <c r="L235" s="1">
        <v>46.2264150943396</v>
      </c>
      <c r="M235" s="1">
        <v>55</v>
      </c>
      <c r="N235" s="1">
        <v>63.5416666666666</v>
      </c>
      <c r="O235" s="1">
        <v>63.3333333333333</v>
      </c>
      <c r="P235" s="1">
        <v>80.769230769230703</v>
      </c>
      <c r="Q235" s="1">
        <v>48.6111111111111</v>
      </c>
      <c r="R235" s="1">
        <v>62.903225806451601</v>
      </c>
      <c r="S235" s="1">
        <v>89.655172413793096</v>
      </c>
      <c r="T235" s="1">
        <v>87.5</v>
      </c>
      <c r="U235" s="1">
        <v>69.565217391304301</v>
      </c>
      <c r="V235" s="1">
        <v>82.142857142857096</v>
      </c>
      <c r="W235" s="1">
        <v>80.147058823529406</v>
      </c>
      <c r="X235" s="1">
        <v>86.607142857142804</v>
      </c>
      <c r="Y235" s="1">
        <v>57.272727272727202</v>
      </c>
      <c r="Z235" s="1">
        <v>60.576923076923102</v>
      </c>
      <c r="AA235" s="1">
        <v>55.6603773584905</v>
      </c>
      <c r="AB235" s="1">
        <v>55</v>
      </c>
      <c r="AC235" s="1">
        <v>71.875</v>
      </c>
      <c r="AD235" s="1">
        <v>78.8888888888888</v>
      </c>
      <c r="AE235" s="1">
        <v>85.897435897435798</v>
      </c>
      <c r="AF235" s="1">
        <v>90.2777777777777</v>
      </c>
      <c r="AG235" s="1">
        <v>75.806451612903203</v>
      </c>
      <c r="AH235" s="1">
        <v>91.379310344827502</v>
      </c>
      <c r="AI235" s="1">
        <v>83.928571428571402</v>
      </c>
      <c r="AJ235" s="1">
        <v>84.782608695652101</v>
      </c>
      <c r="AK235" s="1">
        <v>81.428571428571402</v>
      </c>
      <c r="AL235" s="1">
        <v>81.617647058823493</v>
      </c>
      <c r="AM235" s="1">
        <v>80.357142857142804</v>
      </c>
      <c r="AN235" s="1">
        <v>80</v>
      </c>
      <c r="AO235" s="1">
        <v>83.653846153846104</v>
      </c>
      <c r="AP235" s="1">
        <v>82.075471698113205</v>
      </c>
      <c r="AQ235" s="1">
        <v>84</v>
      </c>
      <c r="AR235" s="1">
        <v>83.3333333333333</v>
      </c>
      <c r="AS235" s="1">
        <v>83.3333333333333</v>
      </c>
      <c r="AT235" s="1">
        <v>87.179487179487097</v>
      </c>
      <c r="AU235" s="1">
        <v>91.6666666666666</v>
      </c>
      <c r="AV235" s="1">
        <v>75.806451612903203</v>
      </c>
      <c r="AW235" s="1">
        <v>91.379310344827502</v>
      </c>
      <c r="AX235" s="1">
        <v>91.071428571428498</v>
      </c>
      <c r="AY235" s="1">
        <v>43.478260869565197</v>
      </c>
      <c r="AZ235" s="1">
        <v>97.857142857142804</v>
      </c>
      <c r="BA235" s="1">
        <v>97.794117647058798</v>
      </c>
      <c r="BB235" s="1">
        <v>83.035714285714207</v>
      </c>
      <c r="BC235" s="1">
        <v>59.090909090909101</v>
      </c>
      <c r="BD235" s="1">
        <v>72.115384615384599</v>
      </c>
      <c r="BE235" s="1">
        <v>63.207547169811299</v>
      </c>
      <c r="BF235" s="1">
        <v>95</v>
      </c>
      <c r="BG235" s="1">
        <v>90.625</v>
      </c>
      <c r="BH235" s="1">
        <v>83.3333333333333</v>
      </c>
      <c r="BI235" s="1">
        <v>85.897435897435798</v>
      </c>
      <c r="BJ235" s="1">
        <v>81.9444444444444</v>
      </c>
      <c r="BK235" s="1">
        <v>91.935483870967701</v>
      </c>
      <c r="BL235" s="1">
        <v>94.827586206896498</v>
      </c>
      <c r="BM235" s="1">
        <v>94.642857142857096</v>
      </c>
      <c r="BN235" s="1">
        <v>76.086956521739097</v>
      </c>
      <c r="BO235" s="1">
        <v>90.714285714285694</v>
      </c>
      <c r="BP235" s="1">
        <v>91.176470588235205</v>
      </c>
      <c r="BQ235" s="1">
        <v>91.071428571428498</v>
      </c>
      <c r="BR235" s="1">
        <v>93.636363636363598</v>
      </c>
      <c r="BS235" s="1">
        <v>94.230769230769198</v>
      </c>
      <c r="BT235" s="1">
        <v>97.169811320754704</v>
      </c>
      <c r="BU235" s="1">
        <v>97</v>
      </c>
      <c r="BV235" s="1">
        <v>97.9166666666666</v>
      </c>
      <c r="BW235" s="1">
        <v>98.8888888888888</v>
      </c>
      <c r="BX235" s="1">
        <v>98.717948717948701</v>
      </c>
      <c r="BY235" s="1">
        <v>98.6111111111111</v>
      </c>
      <c r="BZ235" s="1">
        <v>98.387096774193495</v>
      </c>
      <c r="CA235" s="1">
        <v>98.275862068965495</v>
      </c>
      <c r="CB235" s="1">
        <v>98.214285714285694</v>
      </c>
      <c r="CC235" s="1">
        <v>43.478260869565197</v>
      </c>
      <c r="CD235" s="1">
        <v>52.857142857142797</v>
      </c>
      <c r="CE235" s="1">
        <v>52.205882352941103</v>
      </c>
      <c r="CF235" s="1">
        <v>56.25</v>
      </c>
      <c r="CG235" s="1">
        <v>70</v>
      </c>
      <c r="CH235" s="1">
        <v>95.192307692307594</v>
      </c>
      <c r="CI235" s="1">
        <v>76.415094339622598</v>
      </c>
      <c r="CJ235" s="1">
        <v>77</v>
      </c>
      <c r="CK235" s="1">
        <v>88.5416666666666</v>
      </c>
      <c r="CL235" s="1">
        <v>90</v>
      </c>
      <c r="CM235" s="1">
        <v>85.897435897435798</v>
      </c>
      <c r="CN235" s="1">
        <v>72.2222222222222</v>
      </c>
      <c r="CO235" s="1">
        <v>98.387096774193495</v>
      </c>
      <c r="CP235" s="1">
        <v>98.275862068965495</v>
      </c>
      <c r="CQ235" s="1">
        <v>98.214285714285694</v>
      </c>
      <c r="CR235" s="1">
        <v>84.782608695652101</v>
      </c>
      <c r="CS235" s="1">
        <v>73.571428571428498</v>
      </c>
      <c r="CT235" s="1">
        <v>93.382352941176407</v>
      </c>
      <c r="CU235" s="1">
        <v>93.75</v>
      </c>
      <c r="CV235" s="1">
        <v>92.727272727272705</v>
      </c>
      <c r="CW235" s="1">
        <v>93.269230769230703</v>
      </c>
      <c r="CX235" s="1">
        <v>91.509433962264097</v>
      </c>
      <c r="CY235" s="1">
        <v>93</v>
      </c>
      <c r="CZ235" s="1">
        <v>94.7916666666666</v>
      </c>
      <c r="DA235" s="1">
        <v>94.4444444444444</v>
      </c>
      <c r="DB235" s="1">
        <v>96.153846153846104</v>
      </c>
      <c r="DC235" s="1">
        <v>97.2222222222222</v>
      </c>
      <c r="DD235" s="1">
        <v>96.774193548387103</v>
      </c>
      <c r="DE235" s="1">
        <v>96.551724137931004</v>
      </c>
      <c r="DF235" s="1">
        <v>96.428571428571402</v>
      </c>
      <c r="DG235" s="1">
        <v>34.782608695652101</v>
      </c>
      <c r="DH235" s="1">
        <v>72.199705232129702</v>
      </c>
      <c r="DI235" s="1">
        <v>73.893157702158803</v>
      </c>
      <c r="DJ235" s="1">
        <v>92.671538773853001</v>
      </c>
      <c r="DK235" s="1">
        <v>96.830568720379105</v>
      </c>
      <c r="DL235" s="1">
        <v>82.367632367632297</v>
      </c>
      <c r="DM235" s="1">
        <v>86.2715298885511</v>
      </c>
      <c r="DN235" s="1">
        <v>45.683453237410099</v>
      </c>
      <c r="DO235" s="1">
        <v>53.022540983606497</v>
      </c>
      <c r="DP235" s="1">
        <v>89.929149797570801</v>
      </c>
      <c r="DQ235" s="1">
        <v>81.529656607700304</v>
      </c>
      <c r="DR235" s="1">
        <v>93.610785463071494</v>
      </c>
      <c r="DS235" s="1">
        <v>96.508172362555698</v>
      </c>
      <c r="DT235" s="1">
        <v>99.924242424242394</v>
      </c>
      <c r="DU235" s="1">
        <v>98.103186646433898</v>
      </c>
      <c r="DV235" s="1">
        <v>83.305084745762699</v>
      </c>
      <c r="DW235" s="1">
        <v>43.091378039793597</v>
      </c>
      <c r="DX235" s="1">
        <v>43.999268203439399</v>
      </c>
      <c r="DY235" s="1">
        <v>44.9248883475436</v>
      </c>
      <c r="DZ235" s="1">
        <v>41.972748815165801</v>
      </c>
      <c r="EA235" s="1">
        <v>46.703296703296701</v>
      </c>
      <c r="EB235" s="1">
        <v>57.294832826747701</v>
      </c>
      <c r="EC235" s="1">
        <v>61.202466598150103</v>
      </c>
      <c r="ED235" s="1">
        <v>66.854508196721298</v>
      </c>
      <c r="EE235" s="1">
        <v>83.046558704453403</v>
      </c>
      <c r="EF235" s="1">
        <v>85.483870967741893</v>
      </c>
      <c r="EG235" s="1">
        <v>66.8815943728018</v>
      </c>
      <c r="EH235" s="1">
        <v>86.552748885586894</v>
      </c>
      <c r="EI235" s="1">
        <v>90.378787878787804</v>
      </c>
      <c r="EJ235" s="1">
        <v>75.037936267071302</v>
      </c>
      <c r="EK235" s="1">
        <v>52.6271186440677</v>
      </c>
      <c r="EL235" s="1">
        <v>99.797347089167204</v>
      </c>
      <c r="EM235" s="1">
        <v>99.780461031833099</v>
      </c>
      <c r="EN235" s="1">
        <v>99.756394640682103</v>
      </c>
      <c r="EO235" s="1">
        <v>99.674170616113699</v>
      </c>
      <c r="EP235" s="1">
        <v>99.500499500499501</v>
      </c>
      <c r="EQ235" s="1">
        <v>99.442755825734494</v>
      </c>
      <c r="ER235" s="1">
        <v>99.537512846865297</v>
      </c>
      <c r="ES235" s="1">
        <v>99.692622950819597</v>
      </c>
      <c r="ET235" s="1">
        <v>99.645748987854205</v>
      </c>
      <c r="EU235" s="1">
        <v>99.531737773152898</v>
      </c>
      <c r="EV235" s="1">
        <v>99.706916764361097</v>
      </c>
      <c r="EW235" s="1">
        <v>99.925705794947902</v>
      </c>
      <c r="EX235" s="1">
        <v>99.696969696969703</v>
      </c>
      <c r="EY235" s="1">
        <v>99.924127465857296</v>
      </c>
      <c r="EZ235" s="1">
        <v>98.559322033898297</v>
      </c>
    </row>
    <row r="236" spans="1:156" ht="15">
      <c r="A236" s="11" t="s">
        <v>297</v>
      </c>
      <c r="B236" s="1" t="s">
        <v>769</v>
      </c>
      <c r="C236" s="11" t="s">
        <v>563</v>
      </c>
      <c r="D236" s="1">
        <v>41.951526988636303</v>
      </c>
      <c r="E236" s="1">
        <v>49.582298907234403</v>
      </c>
      <c r="F236" s="1">
        <v>0</v>
      </c>
      <c r="G236" s="1">
        <v>80.454545454545396</v>
      </c>
      <c r="H236" s="1">
        <v>75.225225225225202</v>
      </c>
      <c r="I236" s="1">
        <v>37.745098039215598</v>
      </c>
      <c r="J236" s="1">
        <v>60.9890109890109</v>
      </c>
      <c r="K236" s="1">
        <v>60.119047619047599</v>
      </c>
      <c r="L236" s="1">
        <v>61.8055555555555</v>
      </c>
      <c r="M236" s="1">
        <v>63.1944444444444</v>
      </c>
      <c r="N236" s="1">
        <v>61.594202898550698</v>
      </c>
      <c r="O236" s="1">
        <v>68.382352941176407</v>
      </c>
      <c r="P236" s="1">
        <v>67.460317460317398</v>
      </c>
      <c r="Q236" s="1">
        <v>65.178571428571402</v>
      </c>
      <c r="R236" s="1">
        <v>74.489795918367307</v>
      </c>
      <c r="S236" s="1">
        <v>86.904761904761898</v>
      </c>
      <c r="T236" s="1">
        <v>29.761904761904699</v>
      </c>
      <c r="U236" s="1">
        <v>28.205128205128201</v>
      </c>
      <c r="V236" s="1">
        <v>99.545454545454504</v>
      </c>
      <c r="W236" s="1">
        <v>99.549549549549496</v>
      </c>
      <c r="X236" s="1">
        <v>92.647058823529406</v>
      </c>
      <c r="Y236" s="1">
        <v>87.362637362637301</v>
      </c>
      <c r="Z236" s="1">
        <v>69.642857142857096</v>
      </c>
      <c r="AA236" s="1">
        <v>74.3055555555555</v>
      </c>
      <c r="AB236" s="1">
        <v>82.6388888888888</v>
      </c>
      <c r="AC236" s="1">
        <v>81.8840579710144</v>
      </c>
      <c r="AD236" s="1">
        <v>78.676470588235205</v>
      </c>
      <c r="AE236" s="1">
        <v>84.126984126984098</v>
      </c>
      <c r="AF236" s="1">
        <v>82.142857142857096</v>
      </c>
      <c r="AG236" s="1">
        <v>50</v>
      </c>
      <c r="AH236" s="1">
        <v>52.380952380952301</v>
      </c>
      <c r="AI236" s="1">
        <v>72.619047619047606</v>
      </c>
      <c r="AJ236" s="1">
        <v>73.076923076923094</v>
      </c>
      <c r="AK236" s="1">
        <v>55.909090909090899</v>
      </c>
      <c r="AL236" s="1">
        <v>71.171171171171096</v>
      </c>
      <c r="AM236" s="1">
        <v>93.627450980392098</v>
      </c>
      <c r="AN236" s="1">
        <v>91.758241758241695</v>
      </c>
      <c r="AO236" s="1">
        <v>70.238095238095198</v>
      </c>
      <c r="AP236" s="1">
        <v>93.75</v>
      </c>
      <c r="AQ236" s="1">
        <v>91.6666666666666</v>
      </c>
      <c r="AR236" s="1">
        <v>90.579710144927503</v>
      </c>
      <c r="AS236" s="1">
        <v>90.441176470588204</v>
      </c>
      <c r="AT236" s="1">
        <v>89.682539682539598</v>
      </c>
      <c r="AU236" s="1">
        <v>89.285714285714207</v>
      </c>
      <c r="AV236" s="1">
        <v>91.836734693877503</v>
      </c>
      <c r="AW236" s="1">
        <v>67.857142857142804</v>
      </c>
      <c r="AX236" s="1">
        <v>90.476190476190396</v>
      </c>
      <c r="AY236" s="1">
        <v>85.897435897435798</v>
      </c>
      <c r="AZ236" s="1">
        <v>70.454545454545396</v>
      </c>
      <c r="BA236" s="1">
        <v>63.513513513513502</v>
      </c>
      <c r="BB236" s="1">
        <v>31.862745098039198</v>
      </c>
      <c r="BC236" s="1">
        <v>44.505494505494497</v>
      </c>
      <c r="BD236" s="1">
        <v>45.8333333333333</v>
      </c>
      <c r="BE236" s="1">
        <v>53.4722222222222</v>
      </c>
      <c r="BF236" s="1">
        <v>59.0277777777777</v>
      </c>
      <c r="BG236" s="1">
        <v>64.492753623188406</v>
      </c>
      <c r="BH236" s="1">
        <v>53.676470588235198</v>
      </c>
      <c r="BI236" s="1">
        <v>53.174603174603099</v>
      </c>
      <c r="BJ236" s="1">
        <v>63.392857142857103</v>
      </c>
      <c r="BK236" s="1">
        <v>74.489795918367307</v>
      </c>
      <c r="BL236" s="1">
        <v>58.3333333333333</v>
      </c>
      <c r="BM236" s="1">
        <v>77.380952380952294</v>
      </c>
      <c r="BN236" s="1">
        <v>78.205128205128204</v>
      </c>
      <c r="BO236" s="1">
        <v>90</v>
      </c>
      <c r="BP236" s="1">
        <v>91.891891891891902</v>
      </c>
      <c r="BQ236" s="1">
        <v>81.372549019607803</v>
      </c>
      <c r="BR236" s="1">
        <v>83.516483516483504</v>
      </c>
      <c r="BS236" s="1">
        <v>87.5</v>
      </c>
      <c r="BT236" s="1">
        <v>88.1944444444444</v>
      </c>
      <c r="BU236" s="1">
        <v>89.5833333333333</v>
      </c>
      <c r="BV236" s="1">
        <v>67.391304347826093</v>
      </c>
      <c r="BW236" s="1">
        <v>68.382352941176407</v>
      </c>
      <c r="BX236" s="1">
        <v>69.047619047618994</v>
      </c>
      <c r="BY236" s="1">
        <v>91.071428571428498</v>
      </c>
      <c r="BZ236" s="1">
        <v>85.714285714285694</v>
      </c>
      <c r="CA236" s="1">
        <v>78.571428571428498</v>
      </c>
      <c r="CB236" s="1">
        <v>89.285714285714207</v>
      </c>
      <c r="CC236" s="1">
        <v>88.461538461538396</v>
      </c>
      <c r="CD236" s="1">
        <v>95</v>
      </c>
      <c r="CE236" s="1">
        <v>96.846846846846802</v>
      </c>
      <c r="CF236" s="1">
        <v>91.6666666666666</v>
      </c>
      <c r="CG236" s="1">
        <v>91.208791208791197</v>
      </c>
      <c r="CH236" s="1">
        <v>98.214285714285694</v>
      </c>
      <c r="CI236" s="1">
        <v>99.3055555555555</v>
      </c>
      <c r="CJ236" s="1">
        <v>97.9166666666666</v>
      </c>
      <c r="CK236" s="1">
        <v>93.478260869565204</v>
      </c>
      <c r="CL236" s="1">
        <v>91.911764705882305</v>
      </c>
      <c r="CM236" s="1">
        <v>93.650793650793602</v>
      </c>
      <c r="CN236" s="1">
        <v>94.642857142857096</v>
      </c>
      <c r="CO236" s="1">
        <v>90.816326530612201</v>
      </c>
      <c r="CP236" s="1">
        <v>89.285714285714207</v>
      </c>
      <c r="CQ236" s="1">
        <v>98.809523809523796</v>
      </c>
      <c r="CR236" s="1">
        <v>88.461538461538396</v>
      </c>
      <c r="CS236" s="1">
        <v>95</v>
      </c>
      <c r="CT236" s="1">
        <v>95.045045045045001</v>
      </c>
      <c r="CU236" s="1">
        <v>61.274509803921497</v>
      </c>
      <c r="CV236" s="1">
        <v>61.538461538461497</v>
      </c>
      <c r="CW236" s="1">
        <v>86.904761904761898</v>
      </c>
      <c r="CX236" s="1">
        <v>84.7222222222222</v>
      </c>
      <c r="CY236" s="1">
        <v>84.7222222222222</v>
      </c>
      <c r="CZ236" s="1">
        <v>73.188405797101396</v>
      </c>
      <c r="DA236" s="1">
        <v>88.970588235294102</v>
      </c>
      <c r="DB236" s="1">
        <v>88.095238095238102</v>
      </c>
      <c r="DC236" s="1">
        <v>86.607142857142804</v>
      </c>
      <c r="DD236" s="1">
        <v>78.571428571428498</v>
      </c>
      <c r="DE236" s="1">
        <v>47.619047619047599</v>
      </c>
      <c r="DF236" s="1">
        <v>78.571428571428498</v>
      </c>
      <c r="DG236" s="1">
        <v>83.3333333333333</v>
      </c>
      <c r="DH236" s="1">
        <v>67.55859375</v>
      </c>
      <c r="DI236" s="1">
        <v>94.270449521002206</v>
      </c>
      <c r="DJ236" s="1">
        <v>94.493230881814796</v>
      </c>
      <c r="DK236" s="1">
        <v>93.970767356881794</v>
      </c>
      <c r="DL236" s="1">
        <v>69.520142180094695</v>
      </c>
      <c r="DM236" s="1">
        <v>40.909090909090899</v>
      </c>
      <c r="DN236" s="1">
        <v>58.206686930091102</v>
      </c>
      <c r="DO236" s="1">
        <v>72.816032887975297</v>
      </c>
      <c r="DP236" s="1">
        <v>30.4815573770491</v>
      </c>
      <c r="DQ236" s="1">
        <v>35.374493927125499</v>
      </c>
      <c r="DR236" s="1">
        <v>44.276795005202899</v>
      </c>
      <c r="DS236" s="1">
        <v>8.1477139507620109</v>
      </c>
      <c r="DT236" s="1">
        <v>11.664190193164901</v>
      </c>
      <c r="DU236" s="1">
        <v>14.4696969696969</v>
      </c>
      <c r="DV236" s="1">
        <v>51.365705614567503</v>
      </c>
      <c r="DW236" s="1">
        <v>85.09765625</v>
      </c>
      <c r="DX236" s="1">
        <v>86.753868828297698</v>
      </c>
      <c r="DY236" s="1">
        <v>83.882180753750404</v>
      </c>
      <c r="DZ236" s="1">
        <v>90.560292326431096</v>
      </c>
      <c r="EA236" s="1">
        <v>72.186018957345894</v>
      </c>
      <c r="EB236" s="1">
        <v>85.264735264735194</v>
      </c>
      <c r="EC236" s="1">
        <v>93.161094224924</v>
      </c>
      <c r="ED236" s="1">
        <v>90.493319630010205</v>
      </c>
      <c r="EE236" s="1">
        <v>88.883196721311407</v>
      </c>
      <c r="EF236" s="1">
        <v>64.625506072874501</v>
      </c>
      <c r="EG236" s="1">
        <v>75.286160249739794</v>
      </c>
      <c r="EH236" s="1">
        <v>55.041031652989403</v>
      </c>
      <c r="EI236" s="1">
        <v>53.714710252600298</v>
      </c>
      <c r="EJ236" s="1">
        <v>37.651515151515099</v>
      </c>
      <c r="EK236" s="1">
        <v>48.0273141122913</v>
      </c>
      <c r="EL236" s="1">
        <v>84.0625</v>
      </c>
      <c r="EM236" s="1">
        <v>84.690493736182702</v>
      </c>
      <c r="EN236" s="1">
        <v>92.151481888035093</v>
      </c>
      <c r="EO236" s="1">
        <v>92.671538773853001</v>
      </c>
      <c r="EP236" s="1">
        <v>90.284360189573405</v>
      </c>
      <c r="EQ236" s="1">
        <v>85.714285714285694</v>
      </c>
      <c r="ER236" s="1">
        <v>84.903748733535906</v>
      </c>
      <c r="ES236" s="1">
        <v>84.840698869475801</v>
      </c>
      <c r="ET236" s="1">
        <v>75.051229508196698</v>
      </c>
      <c r="EU236" s="1">
        <v>73.582995951417004</v>
      </c>
      <c r="EV236" s="1">
        <v>80.957336108220602</v>
      </c>
      <c r="EW236" s="1">
        <v>79.777256740914396</v>
      </c>
      <c r="EX236" s="1">
        <v>78.603268945022194</v>
      </c>
      <c r="EY236" s="1">
        <v>83.030303030303003</v>
      </c>
      <c r="EZ236" s="1">
        <v>84.977238239757199</v>
      </c>
    </row>
    <row r="237" spans="1:156" ht="15">
      <c r="A237" s="11" t="s">
        <v>298</v>
      </c>
      <c r="B237" s="1" t="s">
        <v>770</v>
      </c>
      <c r="C237" s="11" t="s">
        <v>563</v>
      </c>
      <c r="D237" s="1">
        <v>77.486555989583294</v>
      </c>
      <c r="E237" s="1">
        <v>80.362838463428005</v>
      </c>
      <c r="F237" s="1">
        <v>0</v>
      </c>
      <c r="G237" s="1">
        <v>74</v>
      </c>
      <c r="H237" s="1">
        <v>71.153846153846104</v>
      </c>
      <c r="I237" s="1">
        <v>66.438356164383507</v>
      </c>
      <c r="J237" s="1">
        <v>80.434782608695599</v>
      </c>
      <c r="K237" s="1">
        <v>89.130434782608603</v>
      </c>
      <c r="L237" s="1">
        <v>83.035714285714207</v>
      </c>
      <c r="M237" s="1">
        <v>86.842105263157904</v>
      </c>
      <c r="N237" s="1">
        <v>83.962264150943398</v>
      </c>
      <c r="O237" s="1">
        <v>75.961538461538396</v>
      </c>
      <c r="P237" s="1">
        <v>80.612244897959101</v>
      </c>
      <c r="Q237" s="1">
        <v>82.432432432432407</v>
      </c>
      <c r="R237" s="1">
        <v>62.857142857142797</v>
      </c>
      <c r="S237" s="1">
        <v>75.806451612903203</v>
      </c>
      <c r="T237" s="1">
        <v>41.071428571428498</v>
      </c>
      <c r="U237" s="1">
        <v>42.592592592592503</v>
      </c>
      <c r="V237" s="1">
        <v>86</v>
      </c>
      <c r="W237" s="1">
        <v>86.538461538461505</v>
      </c>
      <c r="X237" s="1">
        <v>87.671232876712295</v>
      </c>
      <c r="Y237" s="1">
        <v>85.507246376811594</v>
      </c>
      <c r="Z237" s="1">
        <v>98.5507246376811</v>
      </c>
      <c r="AA237" s="1">
        <v>78.571428571428498</v>
      </c>
      <c r="AB237" s="1">
        <v>97.368421052631504</v>
      </c>
      <c r="AC237" s="1">
        <v>99.056603773584897</v>
      </c>
      <c r="AD237" s="1">
        <v>99.038461538461505</v>
      </c>
      <c r="AE237" s="1">
        <v>90.816326530612201</v>
      </c>
      <c r="AF237" s="1">
        <v>86.486486486486399</v>
      </c>
      <c r="AG237" s="1">
        <v>72.857142857142804</v>
      </c>
      <c r="AH237" s="1">
        <v>61.290322580645103</v>
      </c>
      <c r="AI237" s="1">
        <v>64.285714285714207</v>
      </c>
      <c r="AJ237" s="1">
        <v>37.037037037037003</v>
      </c>
      <c r="AK237" s="1">
        <v>68</v>
      </c>
      <c r="AL237" s="1">
        <v>67.948717948717899</v>
      </c>
      <c r="AM237" s="1">
        <v>34.246575342465697</v>
      </c>
      <c r="AN237" s="1">
        <v>34.782608695652101</v>
      </c>
      <c r="AO237" s="1">
        <v>39.855072463768103</v>
      </c>
      <c r="AP237" s="1">
        <v>34.821428571428498</v>
      </c>
      <c r="AQ237" s="1">
        <v>71.052631578947299</v>
      </c>
      <c r="AR237" s="1">
        <v>68.867924528301799</v>
      </c>
      <c r="AS237" s="1">
        <v>69.230769230769198</v>
      </c>
      <c r="AT237" s="1">
        <v>71.428571428571402</v>
      </c>
      <c r="AU237" s="1">
        <v>68.918918918918905</v>
      </c>
      <c r="AV237" s="1">
        <v>32.857142857142797</v>
      </c>
      <c r="AW237" s="1">
        <v>35.4838709677419</v>
      </c>
      <c r="AX237" s="1">
        <v>44.642857142857103</v>
      </c>
      <c r="AY237" s="1">
        <v>48.148148148148103</v>
      </c>
      <c r="AZ237" s="1">
        <v>84.6666666666666</v>
      </c>
      <c r="BA237" s="1">
        <v>90.384615384615302</v>
      </c>
      <c r="BB237" s="1">
        <v>91.095890410958901</v>
      </c>
      <c r="BC237" s="1">
        <v>68.840579710144894</v>
      </c>
      <c r="BD237" s="1">
        <v>58.695652173912997</v>
      </c>
      <c r="BE237" s="1">
        <v>58.035714285714199</v>
      </c>
      <c r="BF237" s="1">
        <v>76.315789473684205</v>
      </c>
      <c r="BG237" s="1">
        <v>85.849056603773505</v>
      </c>
      <c r="BH237" s="1">
        <v>79.807692307692307</v>
      </c>
      <c r="BI237" s="1">
        <v>90.816326530612201</v>
      </c>
      <c r="BJ237" s="1">
        <v>85.135135135135101</v>
      </c>
      <c r="BK237" s="1">
        <v>52.857142857142797</v>
      </c>
      <c r="BL237" s="1">
        <v>53.225806451612897</v>
      </c>
      <c r="BM237" s="1">
        <v>26.785714285714199</v>
      </c>
      <c r="BN237" s="1">
        <v>50</v>
      </c>
      <c r="BO237" s="1">
        <v>67.3333333333333</v>
      </c>
      <c r="BP237" s="1">
        <v>68.589743589743506</v>
      </c>
      <c r="BQ237" s="1">
        <v>74.657534246575295</v>
      </c>
      <c r="BR237" s="1">
        <v>76.811594202898505</v>
      </c>
      <c r="BS237" s="1">
        <v>84.782608695652101</v>
      </c>
      <c r="BT237" s="1">
        <v>82.142857142857096</v>
      </c>
      <c r="BU237" s="1">
        <v>86.842105263157904</v>
      </c>
      <c r="BV237" s="1">
        <v>87.735849056603698</v>
      </c>
      <c r="BW237" s="1">
        <v>90.384615384615302</v>
      </c>
      <c r="BX237" s="1">
        <v>96.938775510204096</v>
      </c>
      <c r="BY237" s="1">
        <v>90.540540540540505</v>
      </c>
      <c r="BZ237" s="1">
        <v>64.285714285714207</v>
      </c>
      <c r="CA237" s="1">
        <v>79.0322580645161</v>
      </c>
      <c r="CB237" s="1">
        <v>83.928571428571402</v>
      </c>
      <c r="CC237" s="1">
        <v>94.4444444444444</v>
      </c>
      <c r="CD237" s="1">
        <v>92</v>
      </c>
      <c r="CE237" s="1">
        <v>92.948717948717899</v>
      </c>
      <c r="CF237" s="1">
        <v>93.835616438356098</v>
      </c>
      <c r="CG237" s="1">
        <v>92.028985507246304</v>
      </c>
      <c r="CH237" s="1">
        <v>92.028985507246304</v>
      </c>
      <c r="CI237" s="1">
        <v>90.178571428571402</v>
      </c>
      <c r="CJ237" s="1">
        <v>88.596491228070093</v>
      </c>
      <c r="CK237" s="1">
        <v>91.509433962264097</v>
      </c>
      <c r="CL237" s="1">
        <v>91.346153846153797</v>
      </c>
      <c r="CM237" s="1">
        <v>90.816326530612201</v>
      </c>
      <c r="CN237" s="1">
        <v>93.243243243243199</v>
      </c>
      <c r="CO237" s="1">
        <v>90</v>
      </c>
      <c r="CP237" s="1">
        <v>95.161290322580598</v>
      </c>
      <c r="CQ237" s="1">
        <v>91.071428571428498</v>
      </c>
      <c r="CR237" s="1">
        <v>94.4444444444444</v>
      </c>
      <c r="CS237" s="1">
        <v>74.6666666666666</v>
      </c>
      <c r="CT237" s="1">
        <v>75</v>
      </c>
      <c r="CU237" s="1">
        <v>80.136986301369802</v>
      </c>
      <c r="CV237" s="1">
        <v>81.8840579710144</v>
      </c>
      <c r="CW237" s="1">
        <v>94.202898550724598</v>
      </c>
      <c r="CX237" s="1">
        <v>83.035714285714207</v>
      </c>
      <c r="CY237" s="1">
        <v>96.491228070175396</v>
      </c>
      <c r="CZ237" s="1">
        <v>94.339622641509393</v>
      </c>
      <c r="DA237" s="1">
        <v>88.461538461538396</v>
      </c>
      <c r="DB237" s="1">
        <v>88.775510204081598</v>
      </c>
      <c r="DC237" s="1">
        <v>67.567567567567494</v>
      </c>
      <c r="DD237" s="1">
        <v>85.714285714285694</v>
      </c>
      <c r="DE237" s="1">
        <v>79.0322580645161</v>
      </c>
      <c r="DF237" s="1">
        <v>82.142857142857096</v>
      </c>
      <c r="DG237" s="1">
        <v>40.740740740740698</v>
      </c>
      <c r="DH237" s="1">
        <v>88.69140625</v>
      </c>
      <c r="DI237" s="1">
        <v>99.207811348562998</v>
      </c>
      <c r="DJ237" s="1">
        <v>99.615806805708004</v>
      </c>
      <c r="DK237" s="1">
        <v>98.964677222898899</v>
      </c>
      <c r="DL237" s="1">
        <v>98.844786729857802</v>
      </c>
      <c r="DM237" s="1">
        <v>97.452547452547407</v>
      </c>
      <c r="DN237" s="1">
        <v>63.373860182370798</v>
      </c>
      <c r="DO237" s="1">
        <v>66.443987667009196</v>
      </c>
      <c r="DP237" s="1">
        <v>72.182377049180303</v>
      </c>
      <c r="DQ237" s="1">
        <v>53.188259109311701</v>
      </c>
      <c r="DR237" s="1">
        <v>21.3839750260145</v>
      </c>
      <c r="DS237" s="1">
        <v>19.167643610785401</v>
      </c>
      <c r="DT237" s="1">
        <v>15.9732540861812</v>
      </c>
      <c r="DU237" s="1">
        <v>17.5</v>
      </c>
      <c r="DV237" s="1">
        <v>22.837632776934701</v>
      </c>
      <c r="DW237" s="1">
        <v>19.00390625</v>
      </c>
      <c r="DX237" s="1">
        <v>20.246868091378001</v>
      </c>
      <c r="DY237" s="1">
        <v>20.215879985364101</v>
      </c>
      <c r="DZ237" s="1">
        <v>18.0064961429151</v>
      </c>
      <c r="EA237" s="1">
        <v>18.986966824644501</v>
      </c>
      <c r="EB237" s="1">
        <v>17.332667332667299</v>
      </c>
      <c r="EC237" s="1">
        <v>21.1246200607902</v>
      </c>
      <c r="ED237" s="1">
        <v>52.363823227132499</v>
      </c>
      <c r="EE237" s="1">
        <v>66.239754098360606</v>
      </c>
      <c r="EF237" s="1">
        <v>26.062753036437201</v>
      </c>
      <c r="EG237" s="1">
        <v>67.898022892819895</v>
      </c>
      <c r="EH237" s="1">
        <v>72.977725674091403</v>
      </c>
      <c r="EI237" s="1">
        <v>60.846953937592801</v>
      </c>
      <c r="EJ237" s="1">
        <v>35.378787878787797</v>
      </c>
      <c r="EK237" s="1">
        <v>44.688922610015098</v>
      </c>
      <c r="EL237" s="1">
        <v>96.03515625</v>
      </c>
      <c r="EM237" s="1">
        <v>96.223286661753804</v>
      </c>
      <c r="EN237" s="1">
        <v>96.523966337358203</v>
      </c>
      <c r="EO237" s="1">
        <v>96.711327649208201</v>
      </c>
      <c r="EP237" s="1">
        <v>90.284360189573405</v>
      </c>
      <c r="EQ237" s="1">
        <v>85.714285714285694</v>
      </c>
      <c r="ER237" s="1">
        <v>84.903748733535906</v>
      </c>
      <c r="ES237" s="1">
        <v>84.840698869475801</v>
      </c>
      <c r="ET237" s="1">
        <v>91.649590163934405</v>
      </c>
      <c r="EU237" s="1">
        <v>81.022267206477693</v>
      </c>
      <c r="EV237" s="1">
        <v>80.957336108220602</v>
      </c>
      <c r="EW237" s="1">
        <v>74.736225087924893</v>
      </c>
      <c r="EX237" s="1">
        <v>18.4992570579494</v>
      </c>
      <c r="EY237" s="1">
        <v>38.939393939393902</v>
      </c>
      <c r="EZ237" s="1">
        <v>40.819423368740502</v>
      </c>
    </row>
    <row r="238" spans="1:156" ht="15">
      <c r="A238" s="11" t="s">
        <v>299</v>
      </c>
      <c r="B238" s="1" t="s">
        <v>771</v>
      </c>
      <c r="C238" s="11" t="s">
        <v>553</v>
      </c>
      <c r="D238" s="1">
        <v>60.785829570004204</v>
      </c>
      <c r="E238" s="1">
        <v>63.901771013015498</v>
      </c>
      <c r="F238" s="1">
        <v>0</v>
      </c>
      <c r="G238" s="1">
        <v>71.367521367521306</v>
      </c>
      <c r="H238" s="1">
        <v>79.910714285714207</v>
      </c>
      <c r="I238" s="1">
        <v>67.5</v>
      </c>
      <c r="J238" s="1">
        <v>62.941176470588204</v>
      </c>
      <c r="K238" s="1">
        <v>45.238095238095198</v>
      </c>
      <c r="L238" s="1">
        <v>38.524590163934398</v>
      </c>
      <c r="M238" s="1">
        <v>45.081967213114702</v>
      </c>
      <c r="N238" s="1">
        <v>47.5</v>
      </c>
      <c r="O238" s="1">
        <v>64.035087719298204</v>
      </c>
      <c r="P238" s="1">
        <v>42.3913043478261</v>
      </c>
      <c r="Q238" s="1">
        <v>47.674418604651102</v>
      </c>
      <c r="R238" s="1">
        <v>0</v>
      </c>
      <c r="S238" s="1">
        <v>0</v>
      </c>
      <c r="T238" s="1">
        <v>0</v>
      </c>
      <c r="U238" s="1">
        <v>0</v>
      </c>
      <c r="V238" s="1">
        <v>76.495726495726402</v>
      </c>
      <c r="W238" s="1">
        <v>77.232142857142804</v>
      </c>
      <c r="X238" s="1">
        <v>71.5</v>
      </c>
      <c r="Y238" s="1">
        <v>84.705882352941103</v>
      </c>
      <c r="Z238" s="1">
        <v>80.952380952380906</v>
      </c>
      <c r="AA238" s="1">
        <v>74.590163934426201</v>
      </c>
      <c r="AB238" s="1">
        <v>77.868852459016296</v>
      </c>
      <c r="AC238" s="1">
        <v>45.8333333333333</v>
      </c>
      <c r="AD238" s="1">
        <v>53.508771929824498</v>
      </c>
      <c r="AE238" s="1">
        <v>57.6086956521739</v>
      </c>
      <c r="AF238" s="1">
        <v>61.6279069767441</v>
      </c>
      <c r="AG238" s="1">
        <v>0</v>
      </c>
      <c r="AH238" s="1">
        <v>0</v>
      </c>
      <c r="AI238" s="1">
        <v>0</v>
      </c>
      <c r="AJ238" s="1">
        <v>0</v>
      </c>
      <c r="AK238" s="1">
        <v>32.051282051282101</v>
      </c>
      <c r="AL238" s="1">
        <v>32.589285714285701</v>
      </c>
      <c r="AM238" s="1">
        <v>33</v>
      </c>
      <c r="AN238" s="1">
        <v>82.941176470588204</v>
      </c>
      <c r="AO238" s="1">
        <v>77.7777777777777</v>
      </c>
      <c r="AP238" s="1">
        <v>30.327868852459002</v>
      </c>
      <c r="AQ238" s="1">
        <v>29.5081967213114</v>
      </c>
      <c r="AR238" s="1">
        <v>36.6666666666666</v>
      </c>
      <c r="AS238" s="1">
        <v>39.473684210526301</v>
      </c>
      <c r="AT238" s="1">
        <v>40.2173913043478</v>
      </c>
      <c r="AU238" s="1">
        <v>41.860465116279101</v>
      </c>
      <c r="AV238" s="1">
        <v>0</v>
      </c>
      <c r="AW238" s="1">
        <v>0</v>
      </c>
      <c r="AX238" s="1">
        <v>0</v>
      </c>
      <c r="AY238" s="1">
        <v>0</v>
      </c>
      <c r="AZ238" s="1">
        <v>63.675213675213598</v>
      </c>
      <c r="BA238" s="1">
        <v>78.125</v>
      </c>
      <c r="BB238" s="1">
        <v>92.5</v>
      </c>
      <c r="BC238" s="1">
        <v>52.352941176470502</v>
      </c>
      <c r="BD238" s="1">
        <v>26.190476190476101</v>
      </c>
      <c r="BE238" s="1">
        <v>27.0491803278688</v>
      </c>
      <c r="BF238" s="1">
        <v>23.770491803278599</v>
      </c>
      <c r="BG238" s="1">
        <v>40.8333333333333</v>
      </c>
      <c r="BH238" s="1">
        <v>51.754385964912203</v>
      </c>
      <c r="BI238" s="1">
        <v>53.260869565217398</v>
      </c>
      <c r="BJ238" s="1">
        <v>40.697674418604599</v>
      </c>
      <c r="BK238" s="1">
        <v>0</v>
      </c>
      <c r="BL238" s="1">
        <v>0</v>
      </c>
      <c r="BM238" s="1">
        <v>0</v>
      </c>
      <c r="BN238" s="1">
        <v>0</v>
      </c>
      <c r="BO238" s="1">
        <v>22.649572649572601</v>
      </c>
      <c r="BP238" s="1">
        <v>26.785714285714199</v>
      </c>
      <c r="BQ238" s="1">
        <v>27.5</v>
      </c>
      <c r="BR238" s="1">
        <v>29.411764705882302</v>
      </c>
      <c r="BS238" s="1">
        <v>27.7777777777777</v>
      </c>
      <c r="BT238" s="1">
        <v>29.5081967213114</v>
      </c>
      <c r="BU238" s="1">
        <v>31.967213114754099</v>
      </c>
      <c r="BV238" s="1">
        <v>34.1666666666666</v>
      </c>
      <c r="BW238" s="1">
        <v>36.842105263157798</v>
      </c>
      <c r="BX238" s="1">
        <v>36.956521739130402</v>
      </c>
      <c r="BY238" s="1">
        <v>38.3720930232558</v>
      </c>
      <c r="BZ238" s="1">
        <v>0</v>
      </c>
      <c r="CA238" s="1">
        <v>0</v>
      </c>
      <c r="CB238" s="1">
        <v>0</v>
      </c>
      <c r="CC238" s="1">
        <v>0</v>
      </c>
      <c r="CD238" s="1">
        <v>88.461538461538396</v>
      </c>
      <c r="CE238" s="1">
        <v>82.589285714285694</v>
      </c>
      <c r="CF238" s="1">
        <v>62.5</v>
      </c>
      <c r="CG238" s="1">
        <v>66.470588235294102</v>
      </c>
      <c r="CH238" s="1">
        <v>68.253968253968196</v>
      </c>
      <c r="CI238" s="1">
        <v>71.311475409836007</v>
      </c>
      <c r="CJ238" s="1">
        <v>76.229508196721298</v>
      </c>
      <c r="CK238" s="1">
        <v>78.3333333333333</v>
      </c>
      <c r="CL238" s="1">
        <v>77.1929824561403</v>
      </c>
      <c r="CM238" s="1">
        <v>79.347826086956502</v>
      </c>
      <c r="CN238" s="1">
        <v>90.697674418604606</v>
      </c>
      <c r="CO238" s="1">
        <v>0</v>
      </c>
      <c r="CP238" s="1">
        <v>0</v>
      </c>
      <c r="CQ238" s="1">
        <v>0</v>
      </c>
      <c r="CR238" s="1">
        <v>0</v>
      </c>
      <c r="CS238" s="1">
        <v>35.470085470085401</v>
      </c>
      <c r="CT238" s="1">
        <v>38.839285714285701</v>
      </c>
      <c r="CU238" s="1">
        <v>41</v>
      </c>
      <c r="CV238" s="1">
        <v>41.764705882352899</v>
      </c>
      <c r="CW238" s="1">
        <v>34.920634920634903</v>
      </c>
      <c r="CX238" s="1">
        <v>36.885245901639301</v>
      </c>
      <c r="CY238" s="1">
        <v>39.344262295081897</v>
      </c>
      <c r="CZ238" s="1">
        <v>37.5</v>
      </c>
      <c r="DA238" s="1">
        <v>40.350877192982402</v>
      </c>
      <c r="DB238" s="1">
        <v>42.3913043478261</v>
      </c>
      <c r="DC238" s="1">
        <v>46.511627906976699</v>
      </c>
      <c r="DD238" s="1">
        <v>0</v>
      </c>
      <c r="DE238" s="1">
        <v>0</v>
      </c>
      <c r="DF238" s="1">
        <v>0</v>
      </c>
      <c r="DG238" s="1">
        <v>0</v>
      </c>
      <c r="DH238" s="1">
        <v>54.624170965364698</v>
      </c>
      <c r="DI238" s="1">
        <v>52.744237102085599</v>
      </c>
      <c r="DJ238" s="1">
        <v>54.669102720259801</v>
      </c>
      <c r="DK238" s="1">
        <v>29.591232227488099</v>
      </c>
      <c r="DL238" s="1">
        <v>54.495504495504498</v>
      </c>
      <c r="DM238" s="1">
        <v>20.415400202634199</v>
      </c>
      <c r="DN238" s="1">
        <v>18.242548818088299</v>
      </c>
      <c r="DO238" s="1">
        <v>13.268442622950801</v>
      </c>
      <c r="DP238" s="1">
        <v>24.949392712550601</v>
      </c>
      <c r="DQ238" s="1">
        <v>27.419354838709602</v>
      </c>
      <c r="DR238" s="1">
        <v>15.2989449003517</v>
      </c>
      <c r="DS238" s="1">
        <v>0</v>
      </c>
      <c r="DT238" s="1">
        <v>0</v>
      </c>
      <c r="DU238" s="1">
        <v>0</v>
      </c>
      <c r="DV238" s="1">
        <v>0</v>
      </c>
      <c r="DW238" s="1">
        <v>76.068533529845197</v>
      </c>
      <c r="DX238" s="1">
        <v>76.234906695938506</v>
      </c>
      <c r="DY238" s="1">
        <v>71.071863580998695</v>
      </c>
      <c r="DZ238" s="1">
        <v>65.550947867298504</v>
      </c>
      <c r="EA238" s="1">
        <v>71.178821178821096</v>
      </c>
      <c r="EB238" s="1">
        <v>75.025329280648407</v>
      </c>
      <c r="EC238" s="1">
        <v>76.413155190133594</v>
      </c>
      <c r="ED238" s="1">
        <v>61.219262295081897</v>
      </c>
      <c r="EE238" s="1">
        <v>81.427125506072798</v>
      </c>
      <c r="EF238" s="1">
        <v>66.337148803329796</v>
      </c>
      <c r="EG238" s="1">
        <v>69.929660023446601</v>
      </c>
      <c r="EH238" s="1">
        <v>0</v>
      </c>
      <c r="EI238" s="1">
        <v>0</v>
      </c>
      <c r="EJ238" s="1">
        <v>0</v>
      </c>
      <c r="EK238" s="1">
        <v>0</v>
      </c>
      <c r="EL238" s="1">
        <v>84.690493736182702</v>
      </c>
      <c r="EM238" s="1">
        <v>85.400658616904494</v>
      </c>
      <c r="EN238" s="1">
        <v>85.891189606171295</v>
      </c>
      <c r="EO238" s="1">
        <v>62.707345971563903</v>
      </c>
      <c r="EP238" s="1">
        <v>61.738261738261698</v>
      </c>
      <c r="EQ238" s="1">
        <v>21.681864235055698</v>
      </c>
      <c r="ER238" s="1">
        <v>21.891058581706101</v>
      </c>
      <c r="ES238" s="1">
        <v>48.155737704918003</v>
      </c>
      <c r="ET238" s="1">
        <v>57.692307692307601</v>
      </c>
      <c r="EU238" s="1">
        <v>63.995837669094598</v>
      </c>
      <c r="EV238" s="1">
        <v>63.599062133645901</v>
      </c>
      <c r="EW238" s="1">
        <v>0</v>
      </c>
      <c r="EX238" s="1">
        <v>0</v>
      </c>
      <c r="EY238" s="1">
        <v>0</v>
      </c>
      <c r="EZ238" s="1">
        <v>0</v>
      </c>
    </row>
    <row r="239" spans="1:156" ht="15">
      <c r="A239" s="11" t="s">
        <v>300</v>
      </c>
      <c r="B239" s="1" t="s">
        <v>772</v>
      </c>
      <c r="C239" s="11" t="s">
        <v>563</v>
      </c>
      <c r="D239" s="1">
        <v>69.952919014685804</v>
      </c>
      <c r="E239" s="1">
        <v>66.704130608402394</v>
      </c>
      <c r="F239" s="1">
        <v>0</v>
      </c>
      <c r="G239" s="1">
        <v>80.054644808743106</v>
      </c>
      <c r="H239" s="1">
        <v>81.413612565445007</v>
      </c>
      <c r="I239" s="1">
        <v>84.636871508379798</v>
      </c>
      <c r="J239" s="1">
        <v>85.928143712574794</v>
      </c>
      <c r="K239" s="1">
        <v>93.795620437956202</v>
      </c>
      <c r="L239" s="1">
        <v>95.454545454545396</v>
      </c>
      <c r="M239" s="1">
        <v>91.949152542372801</v>
      </c>
      <c r="N239" s="1">
        <v>96.902654867256601</v>
      </c>
      <c r="O239" s="1">
        <v>74.299065420560694</v>
      </c>
      <c r="P239" s="1">
        <v>83.980582524271796</v>
      </c>
      <c r="Q239" s="1">
        <v>85.955056179775198</v>
      </c>
      <c r="R239" s="1">
        <v>77.848101265822706</v>
      </c>
      <c r="S239" s="1">
        <v>82.142857142857096</v>
      </c>
      <c r="T239" s="1">
        <v>88.0597014925373</v>
      </c>
      <c r="U239" s="1">
        <v>88.461538461538396</v>
      </c>
      <c r="V239" s="1">
        <v>92.076502732240399</v>
      </c>
      <c r="W239" s="1">
        <v>91.361256544502595</v>
      </c>
      <c r="X239" s="1">
        <v>92.458100558659197</v>
      </c>
      <c r="Y239" s="1">
        <v>93.413173652694596</v>
      </c>
      <c r="Z239" s="1">
        <v>91.605839416058402</v>
      </c>
      <c r="AA239" s="1">
        <v>89.669421487603302</v>
      </c>
      <c r="AB239" s="1">
        <v>87.288135593220304</v>
      </c>
      <c r="AC239" s="1">
        <v>87.168141592920307</v>
      </c>
      <c r="AD239" s="1">
        <v>86.9158878504672</v>
      </c>
      <c r="AE239" s="1">
        <v>86.407766990291194</v>
      </c>
      <c r="AF239" s="1">
        <v>87.078651685393197</v>
      </c>
      <c r="AG239" s="1">
        <v>87.341772151898695</v>
      </c>
      <c r="AH239" s="1">
        <v>93.571428571428498</v>
      </c>
      <c r="AI239" s="1">
        <v>96.268656716417894</v>
      </c>
      <c r="AJ239" s="1">
        <v>97.692307692307594</v>
      </c>
      <c r="AK239" s="1">
        <v>34.426229508196698</v>
      </c>
      <c r="AL239" s="1">
        <v>35.078534031413596</v>
      </c>
      <c r="AM239" s="1">
        <v>34.636871508379798</v>
      </c>
      <c r="AN239" s="1">
        <v>32.934131736526901</v>
      </c>
      <c r="AO239" s="1">
        <v>32.846715328467099</v>
      </c>
      <c r="AP239" s="1">
        <v>28.925619834710702</v>
      </c>
      <c r="AQ239" s="1">
        <v>29.2372881355932</v>
      </c>
      <c r="AR239" s="1">
        <v>28.318584070796401</v>
      </c>
      <c r="AS239" s="1">
        <v>29.906542056074699</v>
      </c>
      <c r="AT239" s="1">
        <v>71.844660194174693</v>
      </c>
      <c r="AU239" s="1">
        <v>71.348314606741496</v>
      </c>
      <c r="AV239" s="1">
        <v>74.683544303797404</v>
      </c>
      <c r="AW239" s="1">
        <v>79.285714285714207</v>
      </c>
      <c r="AX239" s="1">
        <v>97.014925373134304</v>
      </c>
      <c r="AY239" s="1">
        <v>95.384615384615302</v>
      </c>
      <c r="AZ239" s="1">
        <v>84.972677595628397</v>
      </c>
      <c r="BA239" s="1">
        <v>86.125654450261706</v>
      </c>
      <c r="BB239" s="1">
        <v>81.284916201117298</v>
      </c>
      <c r="BC239" s="1">
        <v>91.916167664670596</v>
      </c>
      <c r="BD239" s="1">
        <v>84.306569343065703</v>
      </c>
      <c r="BE239" s="1">
        <v>68.181818181818102</v>
      </c>
      <c r="BF239" s="1">
        <v>93.644067796610102</v>
      </c>
      <c r="BG239" s="1">
        <v>83.628318584070698</v>
      </c>
      <c r="BH239" s="1">
        <v>52.803738317757002</v>
      </c>
      <c r="BI239" s="1">
        <v>40.291262135922302</v>
      </c>
      <c r="BJ239" s="1">
        <v>41.011235955056101</v>
      </c>
      <c r="BK239" s="1">
        <v>28.481012658227801</v>
      </c>
      <c r="BL239" s="1">
        <v>47.857142857142797</v>
      </c>
      <c r="BM239" s="1">
        <v>5.2238805970149196</v>
      </c>
      <c r="BN239" s="1">
        <v>3.84615384615384</v>
      </c>
      <c r="BO239" s="1">
        <v>69.125683060109196</v>
      </c>
      <c r="BP239" s="1">
        <v>70.680628272251298</v>
      </c>
      <c r="BQ239" s="1">
        <v>74.581005586592099</v>
      </c>
      <c r="BR239" s="1">
        <v>76.047904191616695</v>
      </c>
      <c r="BS239" s="1">
        <v>78.832116788321102</v>
      </c>
      <c r="BT239" s="1">
        <v>67.355371900826398</v>
      </c>
      <c r="BU239" s="1">
        <v>61.016949152542303</v>
      </c>
      <c r="BV239" s="1">
        <v>64.601769911504405</v>
      </c>
      <c r="BW239" s="1">
        <v>70.560747663551396</v>
      </c>
      <c r="BX239" s="1">
        <v>73.786407766990195</v>
      </c>
      <c r="BY239" s="1">
        <v>77.528089887640405</v>
      </c>
      <c r="BZ239" s="1">
        <v>64.556962025316395</v>
      </c>
      <c r="CA239" s="1">
        <v>65.714285714285694</v>
      </c>
      <c r="CB239" s="1">
        <v>36.567164179104402</v>
      </c>
      <c r="CC239" s="1">
        <v>37.692307692307601</v>
      </c>
      <c r="CD239" s="1">
        <v>43.169398907103798</v>
      </c>
      <c r="CE239" s="1">
        <v>44.764397905759097</v>
      </c>
      <c r="CF239" s="1">
        <v>74.581005586592099</v>
      </c>
      <c r="CG239" s="1">
        <v>76.646706586826298</v>
      </c>
      <c r="CH239" s="1">
        <v>78.102189781021906</v>
      </c>
      <c r="CI239" s="1">
        <v>59.917355371900797</v>
      </c>
      <c r="CJ239" s="1">
        <v>84.745762711864401</v>
      </c>
      <c r="CK239" s="1">
        <v>63.274336283185797</v>
      </c>
      <c r="CL239" s="1">
        <v>82.242990654205599</v>
      </c>
      <c r="CM239" s="1">
        <v>99.514563106796103</v>
      </c>
      <c r="CN239" s="1">
        <v>99.438202247191001</v>
      </c>
      <c r="CO239" s="1">
        <v>91.772151898734094</v>
      </c>
      <c r="CP239" s="1">
        <v>90.714285714285694</v>
      </c>
      <c r="CQ239" s="1">
        <v>87.313432835820805</v>
      </c>
      <c r="CR239" s="1">
        <v>77.692307692307594</v>
      </c>
      <c r="CS239" s="1">
        <v>86.885245901639294</v>
      </c>
      <c r="CT239" s="1">
        <v>89.005235602094203</v>
      </c>
      <c r="CU239" s="1">
        <v>89.385474860335094</v>
      </c>
      <c r="CV239" s="1">
        <v>91.317365269461106</v>
      </c>
      <c r="CW239" s="1">
        <v>90.510948905109402</v>
      </c>
      <c r="CX239" s="1">
        <v>91.322314049586694</v>
      </c>
      <c r="CY239" s="1">
        <v>77.118644067796595</v>
      </c>
      <c r="CZ239" s="1">
        <v>76.106194690265397</v>
      </c>
      <c r="DA239" s="1">
        <v>80.373831775700907</v>
      </c>
      <c r="DB239" s="1">
        <v>81.553398058252398</v>
      </c>
      <c r="DC239" s="1">
        <v>80.337078651685303</v>
      </c>
      <c r="DD239" s="1">
        <v>82.911392405063197</v>
      </c>
      <c r="DE239" s="1">
        <v>65</v>
      </c>
      <c r="DF239" s="1">
        <v>86.567164179104395</v>
      </c>
      <c r="DG239" s="1">
        <v>40.769230769230703</v>
      </c>
      <c r="DH239" s="1">
        <v>76.50390625</v>
      </c>
      <c r="DI239" s="1">
        <v>58.529845246868099</v>
      </c>
      <c r="DJ239" s="1">
        <v>58.964507866813001</v>
      </c>
      <c r="DK239" s="1">
        <v>64.616321559074294</v>
      </c>
      <c r="DL239" s="1">
        <v>37.529620853080502</v>
      </c>
      <c r="DM239" s="1">
        <v>52.197802197802197</v>
      </c>
      <c r="DN239" s="1">
        <v>47.5683890577507</v>
      </c>
      <c r="DO239" s="1">
        <v>40.4419321685508</v>
      </c>
      <c r="DP239" s="1">
        <v>52.510245901639301</v>
      </c>
      <c r="DQ239" s="1">
        <v>68.674089068825893</v>
      </c>
      <c r="DR239" s="1">
        <v>74.141519250780405</v>
      </c>
      <c r="DS239" s="1">
        <v>38.862837045720902</v>
      </c>
      <c r="DT239" s="1">
        <v>48.662704309063798</v>
      </c>
      <c r="DU239" s="1">
        <v>66.439393939393895</v>
      </c>
      <c r="DV239" s="1">
        <v>19.499241274658502</v>
      </c>
      <c r="DW239" s="1">
        <v>58.33984375</v>
      </c>
      <c r="DX239" s="1">
        <v>50.497420781134799</v>
      </c>
      <c r="DY239" s="1">
        <v>60.464690815953098</v>
      </c>
      <c r="DZ239" s="1">
        <v>45.046691027202598</v>
      </c>
      <c r="EA239" s="1">
        <v>68.098341232227398</v>
      </c>
      <c r="EB239" s="1">
        <v>47.302697302697297</v>
      </c>
      <c r="EC239" s="1">
        <v>44.326241134751697</v>
      </c>
      <c r="ED239" s="1">
        <v>47.841726618705003</v>
      </c>
      <c r="EE239" s="1">
        <v>44.825819672131097</v>
      </c>
      <c r="EF239" s="1">
        <v>72.925101214574894</v>
      </c>
      <c r="EG239" s="1">
        <v>89.750260145681494</v>
      </c>
      <c r="EH239" s="1">
        <v>88.218053927315296</v>
      </c>
      <c r="EI239" s="1">
        <v>73.1797919762258</v>
      </c>
      <c r="EJ239" s="1">
        <v>95.227272727272705</v>
      </c>
      <c r="EK239" s="1">
        <v>95.220030349013598</v>
      </c>
      <c r="EL239" s="1">
        <v>34.8828125</v>
      </c>
      <c r="EM239" s="1">
        <v>35.519528371407503</v>
      </c>
      <c r="EN239" s="1">
        <v>36.2056348335162</v>
      </c>
      <c r="EO239" s="1">
        <v>78.177019894437606</v>
      </c>
      <c r="EP239" s="1">
        <v>30.924170616113699</v>
      </c>
      <c r="EQ239" s="1">
        <v>50.799200799200698</v>
      </c>
      <c r="ER239" s="1">
        <v>51.0131712259371</v>
      </c>
      <c r="ES239" s="1">
        <v>50.770811921891003</v>
      </c>
      <c r="ET239" s="1">
        <v>57.4282786885245</v>
      </c>
      <c r="EU239" s="1">
        <v>62.0445344129554</v>
      </c>
      <c r="EV239" s="1">
        <v>63.995837669094598</v>
      </c>
      <c r="EW239" s="1">
        <v>38.628370457209797</v>
      </c>
      <c r="EX239" s="1">
        <v>47.696879643387803</v>
      </c>
      <c r="EY239" s="1">
        <v>38.939393939393902</v>
      </c>
      <c r="EZ239" s="1">
        <v>1.0622154779969599</v>
      </c>
    </row>
    <row r="240" spans="1:156" ht="15">
      <c r="A240" s="11" t="s">
        <v>301</v>
      </c>
      <c r="B240" s="1" t="s">
        <v>773</v>
      </c>
      <c r="C240" s="11" t="s">
        <v>535</v>
      </c>
      <c r="D240" s="1">
        <v>47.7466680750846</v>
      </c>
      <c r="E240" s="1">
        <v>50.122173193945201</v>
      </c>
      <c r="F240" s="1">
        <v>0</v>
      </c>
      <c r="G240" s="1">
        <v>95.899470899470899</v>
      </c>
      <c r="H240" s="1">
        <v>89.723926380368098</v>
      </c>
      <c r="I240" s="1">
        <v>86.706349206349202</v>
      </c>
      <c r="J240" s="1">
        <v>90.828402366863898</v>
      </c>
      <c r="K240" s="1">
        <v>89</v>
      </c>
      <c r="L240" s="1">
        <v>84.926470588235205</v>
      </c>
      <c r="M240" s="1">
        <v>81.153846153846104</v>
      </c>
      <c r="N240" s="1">
        <v>83.082706766917198</v>
      </c>
      <c r="O240" s="1">
        <v>81.779661016949106</v>
      </c>
      <c r="P240" s="1">
        <v>54.1237113402061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85.317460317460302</v>
      </c>
      <c r="W240" s="1">
        <v>84.202453987730095</v>
      </c>
      <c r="X240" s="1">
        <v>83.134920634920604</v>
      </c>
      <c r="Y240" s="1">
        <v>84.911242603550306</v>
      </c>
      <c r="Z240" s="1">
        <v>92.3333333333333</v>
      </c>
      <c r="AA240" s="1">
        <v>84.926470588235205</v>
      </c>
      <c r="AB240" s="1">
        <v>78.846153846153797</v>
      </c>
      <c r="AC240" s="1">
        <v>77.819548872180405</v>
      </c>
      <c r="AD240" s="1">
        <v>79.237288135593204</v>
      </c>
      <c r="AE240" s="1">
        <v>64.432989690721598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99.735449735449706</v>
      </c>
      <c r="AL240" s="1">
        <v>99.693251533742298</v>
      </c>
      <c r="AM240" s="1">
        <v>99.801587301587304</v>
      </c>
      <c r="AN240" s="1">
        <v>99.4082840236686</v>
      </c>
      <c r="AO240" s="1">
        <v>99</v>
      </c>
      <c r="AP240" s="1">
        <v>98.897058823529406</v>
      </c>
      <c r="AQ240" s="1">
        <v>98.461538461538396</v>
      </c>
      <c r="AR240" s="1">
        <v>98.120300751879697</v>
      </c>
      <c r="AS240" s="1">
        <v>98.305084745762699</v>
      </c>
      <c r="AT240" s="1">
        <v>94.845360824742201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91.931216931216895</v>
      </c>
      <c r="BA240" s="1">
        <v>97.699386503067402</v>
      </c>
      <c r="BB240" s="1">
        <v>88.690476190476105</v>
      </c>
      <c r="BC240" s="1">
        <v>76.035502958579798</v>
      </c>
      <c r="BD240" s="1">
        <v>73</v>
      </c>
      <c r="BE240" s="1">
        <v>74.087591240875895</v>
      </c>
      <c r="BF240" s="1">
        <v>68.846153846153797</v>
      </c>
      <c r="BG240" s="1">
        <v>80.827067669172905</v>
      </c>
      <c r="BH240" s="1">
        <v>94.491525423728802</v>
      </c>
      <c r="BI240" s="1">
        <v>86.082474226804095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79.232804232804199</v>
      </c>
      <c r="BP240" s="1">
        <v>83.128834355828204</v>
      </c>
      <c r="BQ240" s="1">
        <v>85.714285714285694</v>
      </c>
      <c r="BR240" s="1">
        <v>87.573964497041402</v>
      </c>
      <c r="BS240" s="1">
        <v>88</v>
      </c>
      <c r="BT240" s="1">
        <v>88.235294117647001</v>
      </c>
      <c r="BU240" s="1">
        <v>84.230769230769198</v>
      </c>
      <c r="BV240" s="1">
        <v>86.842105263157904</v>
      </c>
      <c r="BW240" s="1">
        <v>39.830508474576199</v>
      </c>
      <c r="BX240" s="1">
        <v>40.206185567010301</v>
      </c>
      <c r="BY240" s="1">
        <v>0</v>
      </c>
      <c r="BZ240" s="1">
        <v>0</v>
      </c>
      <c r="CA240" s="1">
        <v>0</v>
      </c>
      <c r="CB240" s="1">
        <v>0</v>
      </c>
      <c r="CC240" s="1">
        <v>0</v>
      </c>
      <c r="CD240" s="1">
        <v>88.492063492063394</v>
      </c>
      <c r="CE240" s="1">
        <v>87.116564417177898</v>
      </c>
      <c r="CF240" s="1">
        <v>88.293650793650698</v>
      </c>
      <c r="CG240" s="1">
        <v>65.384615384615302</v>
      </c>
      <c r="CH240" s="1">
        <v>70.3333333333333</v>
      </c>
      <c r="CI240" s="1">
        <v>81.25</v>
      </c>
      <c r="CJ240" s="1">
        <v>93.846153846153797</v>
      </c>
      <c r="CK240" s="1">
        <v>93.609022556390897</v>
      </c>
      <c r="CL240" s="1">
        <v>99.1525423728813</v>
      </c>
      <c r="CM240" s="1">
        <v>67.010309278350505</v>
      </c>
      <c r="CN240" s="1">
        <v>0</v>
      </c>
      <c r="CO240" s="1">
        <v>0</v>
      </c>
      <c r="CP240" s="1">
        <v>0</v>
      </c>
      <c r="CQ240" s="1">
        <v>0</v>
      </c>
      <c r="CR240" s="1">
        <v>0</v>
      </c>
      <c r="CS240" s="1">
        <v>96.957671957671906</v>
      </c>
      <c r="CT240" s="1">
        <v>95.858895705521405</v>
      </c>
      <c r="CU240" s="1">
        <v>95.634920634920604</v>
      </c>
      <c r="CV240" s="1">
        <v>79.289940828402294</v>
      </c>
      <c r="CW240" s="1">
        <v>76</v>
      </c>
      <c r="CX240" s="1">
        <v>75</v>
      </c>
      <c r="CY240" s="1">
        <v>73.846153846153797</v>
      </c>
      <c r="CZ240" s="1">
        <v>77.443609022556302</v>
      </c>
      <c r="DA240" s="1">
        <v>80.084745762711805</v>
      </c>
      <c r="DB240" s="1">
        <v>46.391752577319501</v>
      </c>
      <c r="DC240" s="1">
        <v>0</v>
      </c>
      <c r="DD240" s="1">
        <v>0</v>
      </c>
      <c r="DE240" s="1">
        <v>0</v>
      </c>
      <c r="DF240" s="1">
        <v>0</v>
      </c>
      <c r="DG240" s="1">
        <v>0</v>
      </c>
      <c r="DH240" s="1">
        <v>65.038419319429195</v>
      </c>
      <c r="DI240" s="1">
        <v>91.453511977263503</v>
      </c>
      <c r="DJ240" s="1">
        <v>56.131516587677702</v>
      </c>
      <c r="DK240" s="1">
        <v>85.964035964035901</v>
      </c>
      <c r="DL240" s="1">
        <v>43.110435663627101</v>
      </c>
      <c r="DM240" s="1">
        <v>71.685508735868396</v>
      </c>
      <c r="DN240" s="1">
        <v>58.043032786885199</v>
      </c>
      <c r="DO240" s="1">
        <v>65.334008097166006</v>
      </c>
      <c r="DP240" s="1">
        <v>59.261186264308002</v>
      </c>
      <c r="DQ240" s="1">
        <v>70.633059788980106</v>
      </c>
      <c r="DR240" s="1">
        <v>0</v>
      </c>
      <c r="DS240" s="1">
        <v>0</v>
      </c>
      <c r="DT240" s="1">
        <v>0</v>
      </c>
      <c r="DU240" s="1">
        <v>0</v>
      </c>
      <c r="DV240" s="1">
        <v>0</v>
      </c>
      <c r="DW240" s="1">
        <v>67.233809001097697</v>
      </c>
      <c r="DX240" s="1">
        <v>66.849370686155098</v>
      </c>
      <c r="DY240" s="1">
        <v>55.420616113744103</v>
      </c>
      <c r="DZ240" s="1">
        <v>45.604395604395599</v>
      </c>
      <c r="EA240" s="1">
        <v>62.2593718338399</v>
      </c>
      <c r="EB240" s="1">
        <v>41.161356628982503</v>
      </c>
      <c r="EC240" s="1">
        <v>71.362704918032705</v>
      </c>
      <c r="ED240" s="1">
        <v>24.645748987854201</v>
      </c>
      <c r="EE240" s="1">
        <v>45.213319458896898</v>
      </c>
      <c r="EF240" s="1">
        <v>69.109026963657598</v>
      </c>
      <c r="EG240" s="1">
        <v>0</v>
      </c>
      <c r="EH240" s="1">
        <v>0</v>
      </c>
      <c r="EI240" s="1">
        <v>0</v>
      </c>
      <c r="EJ240" s="1">
        <v>0</v>
      </c>
      <c r="EK240" s="1">
        <v>0</v>
      </c>
      <c r="EL240" s="1">
        <v>85.400658616904494</v>
      </c>
      <c r="EM240" s="1">
        <v>85.891189606171295</v>
      </c>
      <c r="EN240" s="1">
        <v>85.159952606635102</v>
      </c>
      <c r="EO240" s="1">
        <v>63.136863136863099</v>
      </c>
      <c r="EP240" s="1">
        <v>63.931104356636197</v>
      </c>
      <c r="EQ240" s="1">
        <v>63.514902363823197</v>
      </c>
      <c r="ER240" s="1">
        <v>70.645491803278603</v>
      </c>
      <c r="ES240" s="1">
        <v>76.720647773279296</v>
      </c>
      <c r="ET240" s="1">
        <v>77.263267429760603</v>
      </c>
      <c r="EU240" s="1">
        <v>69.929660023446601</v>
      </c>
      <c r="EV240" s="1">
        <v>0</v>
      </c>
      <c r="EW240" s="1">
        <v>0</v>
      </c>
      <c r="EX240" s="1">
        <v>0</v>
      </c>
      <c r="EY240" s="1">
        <v>0</v>
      </c>
      <c r="EZ240" s="1">
        <v>0</v>
      </c>
    </row>
    <row r="241" spans="1:156" ht="15">
      <c r="A241" s="11" t="s">
        <v>302</v>
      </c>
      <c r="B241" s="1" t="s">
        <v>774</v>
      </c>
      <c r="C241" s="11" t="s">
        <v>528</v>
      </c>
      <c r="D241" s="1">
        <v>55.7932040581995</v>
      </c>
      <c r="E241" s="1">
        <v>57.186031129499803</v>
      </c>
      <c r="F241" s="1">
        <v>0</v>
      </c>
      <c r="G241" s="1">
        <v>31.395348837209301</v>
      </c>
      <c r="H241" s="1">
        <v>32.051282051282101</v>
      </c>
      <c r="I241" s="1">
        <v>29.411764705882302</v>
      </c>
      <c r="J241" s="1">
        <v>57.142857142857103</v>
      </c>
      <c r="K241" s="1">
        <v>56.818181818181799</v>
      </c>
      <c r="L241" s="1">
        <v>21.428571428571399</v>
      </c>
      <c r="M241" s="1">
        <v>21.428571428571399</v>
      </c>
      <c r="N241" s="1">
        <v>50</v>
      </c>
      <c r="O241" s="1">
        <v>32.5</v>
      </c>
      <c r="P241" s="1">
        <v>39.473684210526301</v>
      </c>
      <c r="Q241" s="1">
        <v>50</v>
      </c>
      <c r="R241" s="1">
        <v>39.285714285714199</v>
      </c>
      <c r="S241" s="1">
        <v>42.857142857142797</v>
      </c>
      <c r="T241" s="1">
        <v>19.230769230769202</v>
      </c>
      <c r="U241" s="1">
        <v>30</v>
      </c>
      <c r="V241" s="1">
        <v>66.279069767441797</v>
      </c>
      <c r="W241" s="1">
        <v>65.384615384615302</v>
      </c>
      <c r="X241" s="1">
        <v>60.294117647058798</v>
      </c>
      <c r="Y241" s="1">
        <v>44.642857142857103</v>
      </c>
      <c r="Z241" s="1">
        <v>34.090909090909101</v>
      </c>
      <c r="AA241" s="1">
        <v>30.952380952380899</v>
      </c>
      <c r="AB241" s="1">
        <v>30.952380952380899</v>
      </c>
      <c r="AC241" s="1">
        <v>28.571428571428498</v>
      </c>
      <c r="AD241" s="1">
        <v>27.5</v>
      </c>
      <c r="AE241" s="1">
        <v>36.842105263157798</v>
      </c>
      <c r="AF241" s="1">
        <v>8.8235294117647101</v>
      </c>
      <c r="AG241" s="1">
        <v>7.1428571428571397</v>
      </c>
      <c r="AH241" s="1">
        <v>50</v>
      </c>
      <c r="AI241" s="1">
        <v>23.076923076923102</v>
      </c>
      <c r="AJ241" s="1">
        <v>20</v>
      </c>
      <c r="AK241" s="1">
        <v>87.209302325581405</v>
      </c>
      <c r="AL241" s="1">
        <v>89.743589743589695</v>
      </c>
      <c r="AM241" s="1">
        <v>86.764705882352899</v>
      </c>
      <c r="AN241" s="1">
        <v>83.928571428571402</v>
      </c>
      <c r="AO241" s="1">
        <v>81.818181818181799</v>
      </c>
      <c r="AP241" s="1">
        <v>78.571428571428498</v>
      </c>
      <c r="AQ241" s="1">
        <v>76.190476190476105</v>
      </c>
      <c r="AR241" s="1">
        <v>80.952380952380906</v>
      </c>
      <c r="AS241" s="1">
        <v>17.5</v>
      </c>
      <c r="AT241" s="1">
        <v>15.789473684210501</v>
      </c>
      <c r="AU241" s="1">
        <v>14.705882352941099</v>
      </c>
      <c r="AV241" s="1">
        <v>32.142857142857103</v>
      </c>
      <c r="AW241" s="1">
        <v>50</v>
      </c>
      <c r="AX241" s="1">
        <v>42.307692307692299</v>
      </c>
      <c r="AY241" s="1">
        <v>50</v>
      </c>
      <c r="AZ241" s="1">
        <v>45.348837209302303</v>
      </c>
      <c r="BA241" s="1">
        <v>57.692307692307601</v>
      </c>
      <c r="BB241" s="1">
        <v>42.647058823529399</v>
      </c>
      <c r="BC241" s="1">
        <v>37.5</v>
      </c>
      <c r="BD241" s="1">
        <v>29.545454545454501</v>
      </c>
      <c r="BE241" s="1">
        <v>21.428571428571399</v>
      </c>
      <c r="BF241" s="1">
        <v>26.190476190476101</v>
      </c>
      <c r="BG241" s="1">
        <v>16.6666666666666</v>
      </c>
      <c r="BH241" s="1">
        <v>2.5</v>
      </c>
      <c r="BI241" s="1">
        <v>2.6315789473684199</v>
      </c>
      <c r="BJ241" s="1">
        <v>8.8235294117647101</v>
      </c>
      <c r="BK241" s="1">
        <v>3.5714285714285698</v>
      </c>
      <c r="BL241" s="1">
        <v>39.285714285714199</v>
      </c>
      <c r="BM241" s="1">
        <v>19.230769230769202</v>
      </c>
      <c r="BN241" s="1">
        <v>45</v>
      </c>
      <c r="BO241" s="1">
        <v>70.930232558139494</v>
      </c>
      <c r="BP241" s="1">
        <v>70.512820512820497</v>
      </c>
      <c r="BQ241" s="1">
        <v>70.588235294117595</v>
      </c>
      <c r="BR241" s="1">
        <v>67.857142857142804</v>
      </c>
      <c r="BS241" s="1">
        <v>68.181818181818102</v>
      </c>
      <c r="BT241" s="1">
        <v>66.6666666666666</v>
      </c>
      <c r="BU241" s="1">
        <v>54.761904761904702</v>
      </c>
      <c r="BV241" s="1">
        <v>54.761904761904702</v>
      </c>
      <c r="BW241" s="1">
        <v>25</v>
      </c>
      <c r="BX241" s="1">
        <v>21.052631578947299</v>
      </c>
      <c r="BY241" s="1">
        <v>17.647058823529399</v>
      </c>
      <c r="BZ241" s="1">
        <v>28.571428571428498</v>
      </c>
      <c r="CA241" s="1">
        <v>35.714285714285701</v>
      </c>
      <c r="CB241" s="1">
        <v>42.307692307692299</v>
      </c>
      <c r="CC241" s="1">
        <v>45</v>
      </c>
      <c r="CD241" s="1">
        <v>53.488372093023202</v>
      </c>
      <c r="CE241" s="1">
        <v>52.564102564102498</v>
      </c>
      <c r="CF241" s="1">
        <v>45.588235294117602</v>
      </c>
      <c r="CG241" s="1">
        <v>66.071428571428498</v>
      </c>
      <c r="CH241" s="1">
        <v>59.090909090909101</v>
      </c>
      <c r="CI241" s="1">
        <v>73.809523809523796</v>
      </c>
      <c r="CJ241" s="1">
        <v>45.238095238095198</v>
      </c>
      <c r="CK241" s="1">
        <v>54.761904761904702</v>
      </c>
      <c r="CL241" s="1">
        <v>52.5</v>
      </c>
      <c r="CM241" s="1">
        <v>50</v>
      </c>
      <c r="CN241" s="1">
        <v>38.235294117647101</v>
      </c>
      <c r="CO241" s="1">
        <v>32.142857142857103</v>
      </c>
      <c r="CP241" s="1">
        <v>60.714285714285701</v>
      </c>
      <c r="CQ241" s="1">
        <v>38.461538461538403</v>
      </c>
      <c r="CR241" s="1">
        <v>35</v>
      </c>
      <c r="CS241" s="1">
        <v>36.046511627906902</v>
      </c>
      <c r="CT241" s="1">
        <v>41.025641025641001</v>
      </c>
      <c r="CU241" s="1">
        <v>51.470588235294102</v>
      </c>
      <c r="CV241" s="1">
        <v>75</v>
      </c>
      <c r="CW241" s="1">
        <v>70.454545454545396</v>
      </c>
      <c r="CX241" s="1">
        <v>66.6666666666666</v>
      </c>
      <c r="CY241" s="1">
        <v>59.523809523809497</v>
      </c>
      <c r="CZ241" s="1">
        <v>54.761904761904702</v>
      </c>
      <c r="DA241" s="1">
        <v>62.5</v>
      </c>
      <c r="DB241" s="1">
        <v>55.2631578947368</v>
      </c>
      <c r="DC241" s="1">
        <v>55.8823529411764</v>
      </c>
      <c r="DD241" s="1">
        <v>21.428571428571399</v>
      </c>
      <c r="DE241" s="1">
        <v>32.142857142857103</v>
      </c>
      <c r="DF241" s="1">
        <v>38.461538461538403</v>
      </c>
      <c r="DG241" s="1">
        <v>35</v>
      </c>
      <c r="DH241" s="1">
        <v>74.631540162122306</v>
      </c>
      <c r="DI241" s="1">
        <v>68.624222466154393</v>
      </c>
      <c r="DJ241" s="1">
        <v>64.535119772634999</v>
      </c>
      <c r="DK241" s="1">
        <v>34.686018957345901</v>
      </c>
      <c r="DL241" s="1">
        <v>28.6213786213786</v>
      </c>
      <c r="DM241" s="1">
        <v>36.828774062816599</v>
      </c>
      <c r="DN241" s="1">
        <v>52.672147995888999</v>
      </c>
      <c r="DO241" s="1">
        <v>65.010245901639294</v>
      </c>
      <c r="DP241" s="1">
        <v>57.135627530364303</v>
      </c>
      <c r="DQ241" s="1">
        <v>68.522372528616003</v>
      </c>
      <c r="DR241" s="1">
        <v>51.0550996483001</v>
      </c>
      <c r="DS241" s="1">
        <v>14.190193164933101</v>
      </c>
      <c r="DT241" s="1">
        <v>3.2575757575757498</v>
      </c>
      <c r="DU241" s="1">
        <v>51.213960546282202</v>
      </c>
      <c r="DV241" s="1">
        <v>64.491525423728802</v>
      </c>
      <c r="DW241" s="1">
        <v>30.195283714075099</v>
      </c>
      <c r="DX241" s="1">
        <v>30.3878521770947</v>
      </c>
      <c r="DY241" s="1">
        <v>29.8619569630531</v>
      </c>
      <c r="DZ241" s="1">
        <v>35.041469194312697</v>
      </c>
      <c r="EA241" s="1">
        <v>30.119880119880101</v>
      </c>
      <c r="EB241" s="1">
        <v>31.053698074974601</v>
      </c>
      <c r="EC241" s="1">
        <v>32.939362795477898</v>
      </c>
      <c r="ED241" s="1">
        <v>29.354508196721302</v>
      </c>
      <c r="EE241" s="1">
        <v>22.419028340080899</v>
      </c>
      <c r="EF241" s="1">
        <v>34.8074921956295</v>
      </c>
      <c r="EG241" s="1">
        <v>18.464243845252099</v>
      </c>
      <c r="EH241" s="1">
        <v>7.8008915304606203</v>
      </c>
      <c r="EI241" s="1">
        <v>15.2272727272727</v>
      </c>
      <c r="EJ241" s="1">
        <v>56.676783004552298</v>
      </c>
      <c r="EK241" s="1">
        <v>25.3389830508474</v>
      </c>
      <c r="EL241" s="1">
        <v>35.519528371407503</v>
      </c>
      <c r="EM241" s="1">
        <v>36.2056348335162</v>
      </c>
      <c r="EN241" s="1">
        <v>35.749086479902502</v>
      </c>
      <c r="EO241" s="1">
        <v>30.924170616113699</v>
      </c>
      <c r="EP241" s="1">
        <v>22.0779220779221</v>
      </c>
      <c r="EQ241" s="1">
        <v>21.681864235055698</v>
      </c>
      <c r="ER241" s="1">
        <v>21.891058581706101</v>
      </c>
      <c r="ES241" s="1">
        <v>25.819672131147499</v>
      </c>
      <c r="ET241" s="1">
        <v>33.350202429149803</v>
      </c>
      <c r="EU241" s="1">
        <v>28.876170655567101</v>
      </c>
      <c r="EV241" s="1">
        <v>9.3200468933177003</v>
      </c>
      <c r="EW241" s="1">
        <v>18.4992570579494</v>
      </c>
      <c r="EX241" s="1">
        <v>38.939393939393902</v>
      </c>
      <c r="EY241" s="1">
        <v>40.819423368740502</v>
      </c>
      <c r="EZ241" s="1">
        <v>41.610169491525397</v>
      </c>
    </row>
    <row r="242" spans="1:156" ht="15">
      <c r="A242" s="11" t="s">
        <v>303</v>
      </c>
      <c r="B242" s="1" t="s">
        <v>775</v>
      </c>
      <c r="C242" s="11" t="s">
        <v>647</v>
      </c>
      <c r="D242" s="1">
        <v>33.4792387052888</v>
      </c>
      <c r="E242" s="1">
        <v>43.6226304193817</v>
      </c>
      <c r="F242" s="1">
        <v>0</v>
      </c>
      <c r="G242" s="1">
        <v>47.596153846153797</v>
      </c>
      <c r="H242" s="1">
        <v>49.468085106382901</v>
      </c>
      <c r="I242" s="1">
        <v>50</v>
      </c>
      <c r="J242" s="1">
        <v>37.5</v>
      </c>
      <c r="K242" s="1">
        <v>22.5490196078431</v>
      </c>
      <c r="L242" s="1">
        <v>14.705882352941099</v>
      </c>
      <c r="M242" s="1">
        <v>10.784313725490099</v>
      </c>
      <c r="N242" s="1">
        <v>11.2244897959183</v>
      </c>
      <c r="O242" s="1">
        <v>13.2653061224489</v>
      </c>
      <c r="P242" s="1">
        <v>7.6086956521739104</v>
      </c>
      <c r="Q242" s="1">
        <v>1.2195121951219501</v>
      </c>
      <c r="R242" s="1">
        <v>14.864864864864799</v>
      </c>
      <c r="S242" s="1">
        <v>31.578947368421101</v>
      </c>
      <c r="T242" s="1">
        <v>22.5</v>
      </c>
      <c r="U242" s="1">
        <v>22.857142857142801</v>
      </c>
      <c r="V242" s="1">
        <v>18.75</v>
      </c>
      <c r="W242" s="1">
        <v>20.744680851063801</v>
      </c>
      <c r="X242" s="1">
        <v>20.879120879120801</v>
      </c>
      <c r="Y242" s="1">
        <v>16.911764705882302</v>
      </c>
      <c r="Z242" s="1">
        <v>9.8039215686274499</v>
      </c>
      <c r="AA242" s="1">
        <v>9.8039215686274499</v>
      </c>
      <c r="AB242" s="1">
        <v>6.86274509803921</v>
      </c>
      <c r="AC242" s="1">
        <v>6.1224489795918302</v>
      </c>
      <c r="AD242" s="1">
        <v>6.1224489795918302</v>
      </c>
      <c r="AE242" s="1">
        <v>5.4347826086956497</v>
      </c>
      <c r="AF242" s="1">
        <v>6.09756097560975</v>
      </c>
      <c r="AG242" s="1">
        <v>10.8108108108108</v>
      </c>
      <c r="AH242" s="1">
        <v>21.052631578947299</v>
      </c>
      <c r="AI242" s="1">
        <v>26.25</v>
      </c>
      <c r="AJ242" s="1">
        <v>22.857142857142801</v>
      </c>
      <c r="AK242" s="1">
        <v>32.211538461538403</v>
      </c>
      <c r="AL242" s="1">
        <v>32.978723404255298</v>
      </c>
      <c r="AM242" s="1">
        <v>32.417582417582402</v>
      </c>
      <c r="AN242" s="1">
        <v>33.088235294117602</v>
      </c>
      <c r="AO242" s="1">
        <v>25.4901960784313</v>
      </c>
      <c r="AP242" s="1">
        <v>24.509803921568601</v>
      </c>
      <c r="AQ242" s="1">
        <v>27.450980392156801</v>
      </c>
      <c r="AR242" s="1">
        <v>29.5918367346938</v>
      </c>
      <c r="AS242" s="1">
        <v>5.1020408163265296</v>
      </c>
      <c r="AT242" s="1">
        <v>5.4347826086956497</v>
      </c>
      <c r="AU242" s="1">
        <v>7.3170731707317103</v>
      </c>
      <c r="AV242" s="1">
        <v>16.2162162162162</v>
      </c>
      <c r="AW242" s="1">
        <v>43.421052631578902</v>
      </c>
      <c r="AX242" s="1">
        <v>42.5</v>
      </c>
      <c r="AY242" s="1">
        <v>44.285714285714199</v>
      </c>
      <c r="AZ242" s="1">
        <v>32.211538461538403</v>
      </c>
      <c r="BA242" s="1">
        <v>33.510638297872298</v>
      </c>
      <c r="BB242" s="1">
        <v>26.923076923076898</v>
      </c>
      <c r="BC242" s="1">
        <v>28.676470588235201</v>
      </c>
      <c r="BD242" s="1">
        <v>16.6666666666666</v>
      </c>
      <c r="BE242" s="1">
        <v>16.6666666666666</v>
      </c>
      <c r="BF242" s="1">
        <v>12.7450980392156</v>
      </c>
      <c r="BG242" s="1">
        <v>7.1428571428571397</v>
      </c>
      <c r="BH242" s="1">
        <v>17.3469387755102</v>
      </c>
      <c r="BI242" s="1">
        <v>1.0869565217391299</v>
      </c>
      <c r="BJ242" s="1">
        <v>1.2195121951219501</v>
      </c>
      <c r="BK242" s="1">
        <v>1.35135135135135</v>
      </c>
      <c r="BL242" s="1">
        <v>6.5789473684210504</v>
      </c>
      <c r="BM242" s="1">
        <v>30</v>
      </c>
      <c r="BN242" s="1">
        <v>67.142857142857096</v>
      </c>
      <c r="BO242" s="1">
        <v>25</v>
      </c>
      <c r="BP242" s="1">
        <v>27.659574468085101</v>
      </c>
      <c r="BQ242" s="1">
        <v>29.120879120879099</v>
      </c>
      <c r="BR242" s="1">
        <v>30.147058823529399</v>
      </c>
      <c r="BS242" s="1">
        <v>24.509803921568601</v>
      </c>
      <c r="BT242" s="1">
        <v>23.529411764705799</v>
      </c>
      <c r="BU242" s="1">
        <v>23.529411764705799</v>
      </c>
      <c r="BV242" s="1">
        <v>28.571428571428498</v>
      </c>
      <c r="BW242" s="1">
        <v>30.612244897959101</v>
      </c>
      <c r="BX242" s="1">
        <v>31.5217391304347</v>
      </c>
      <c r="BY242" s="1">
        <v>32.9268292682926</v>
      </c>
      <c r="BZ242" s="1">
        <v>39.189189189189101</v>
      </c>
      <c r="CA242" s="1">
        <v>46.052631578947299</v>
      </c>
      <c r="CB242" s="1">
        <v>48.75</v>
      </c>
      <c r="CC242" s="1">
        <v>50</v>
      </c>
      <c r="CD242" s="1">
        <v>70.192307692307594</v>
      </c>
      <c r="CE242" s="1">
        <v>72.340425531914903</v>
      </c>
      <c r="CF242" s="1">
        <v>69.780219780219696</v>
      </c>
      <c r="CG242" s="1">
        <v>67.647058823529406</v>
      </c>
      <c r="CH242" s="1">
        <v>70.588235294117595</v>
      </c>
      <c r="CI242" s="1">
        <v>81.372549019607803</v>
      </c>
      <c r="CJ242" s="1">
        <v>80.392156862745097</v>
      </c>
      <c r="CK242" s="1">
        <v>76.530612244897895</v>
      </c>
      <c r="CL242" s="1">
        <v>82.653061224489804</v>
      </c>
      <c r="CM242" s="1">
        <v>81.521739130434696</v>
      </c>
      <c r="CN242" s="1">
        <v>78.048780487804805</v>
      </c>
      <c r="CO242" s="1">
        <v>55.405405405405403</v>
      </c>
      <c r="CP242" s="1">
        <v>81.578947368421098</v>
      </c>
      <c r="CQ242" s="1">
        <v>45</v>
      </c>
      <c r="CR242" s="1">
        <v>67.142857142857096</v>
      </c>
      <c r="CS242" s="1">
        <v>30.769230769230699</v>
      </c>
      <c r="CT242" s="1">
        <v>36.170212765957402</v>
      </c>
      <c r="CU242" s="1">
        <v>34.615384615384599</v>
      </c>
      <c r="CV242" s="1">
        <v>36.764705882352899</v>
      </c>
      <c r="CW242" s="1">
        <v>33.3333333333333</v>
      </c>
      <c r="CX242" s="1">
        <v>36.274509803921497</v>
      </c>
      <c r="CY242" s="1">
        <v>38.235294117647101</v>
      </c>
      <c r="CZ242" s="1">
        <v>42.857142857142797</v>
      </c>
      <c r="DA242" s="1">
        <v>16.326530612244799</v>
      </c>
      <c r="DB242" s="1">
        <v>9.7826086956521703</v>
      </c>
      <c r="DC242" s="1">
        <v>10.9756097560975</v>
      </c>
      <c r="DD242" s="1">
        <v>21.6216216216216</v>
      </c>
      <c r="DE242" s="1">
        <v>31.578947368421101</v>
      </c>
      <c r="DF242" s="1">
        <v>35</v>
      </c>
      <c r="DG242" s="1">
        <v>37.142857142857103</v>
      </c>
      <c r="DH242" s="1">
        <v>32.737656595431098</v>
      </c>
      <c r="DI242" s="1">
        <v>79.637760702524702</v>
      </c>
      <c r="DJ242" s="1">
        <v>63.276492082825797</v>
      </c>
      <c r="DK242" s="1">
        <v>68.276066350710906</v>
      </c>
      <c r="DL242" s="1">
        <v>66.883116883116799</v>
      </c>
      <c r="DM242" s="1">
        <v>37.031408308004004</v>
      </c>
      <c r="DN242" s="1">
        <v>43.114080164439798</v>
      </c>
      <c r="DO242" s="1">
        <v>57.120901639344197</v>
      </c>
      <c r="DP242" s="1">
        <v>77.074898785425106</v>
      </c>
      <c r="DQ242" s="1">
        <v>82.674297606659707</v>
      </c>
      <c r="DR242" s="1">
        <v>59.144196951934298</v>
      </c>
      <c r="DS242" s="1">
        <v>58.320950965824601</v>
      </c>
      <c r="DT242" s="1">
        <v>41.893939393939299</v>
      </c>
      <c r="DU242" s="1">
        <v>47.268588770864902</v>
      </c>
      <c r="DV242" s="1">
        <v>18.3898305084745</v>
      </c>
      <c r="DW242" s="1">
        <v>4.2188651436993299</v>
      </c>
      <c r="DX242" s="1">
        <v>1.2989388949871901</v>
      </c>
      <c r="DY242" s="1">
        <v>3.6337799431587401</v>
      </c>
      <c r="DZ242" s="1">
        <v>2.22156398104265</v>
      </c>
      <c r="EA242" s="1">
        <v>3.6463536463536399</v>
      </c>
      <c r="EB242" s="1">
        <v>8.5612968591692002</v>
      </c>
      <c r="EC242" s="1">
        <v>21.325796505652601</v>
      </c>
      <c r="ED242" s="1">
        <v>24.743852459016299</v>
      </c>
      <c r="EE242" s="1">
        <v>7.2368421052631504</v>
      </c>
      <c r="EF242" s="1">
        <v>6.2955254942767898</v>
      </c>
      <c r="EG242" s="1">
        <v>4.9824150058616601</v>
      </c>
      <c r="EH242" s="1">
        <v>2.15453194650817</v>
      </c>
      <c r="EI242" s="1">
        <v>2.5</v>
      </c>
      <c r="EJ242" s="1">
        <v>1.44157814871016</v>
      </c>
      <c r="EK242" s="1">
        <v>1.44067796610169</v>
      </c>
      <c r="EL242" s="1">
        <v>35.519528371407503</v>
      </c>
      <c r="EM242" s="1">
        <v>36.2056348335162</v>
      </c>
      <c r="EN242" s="1">
        <v>35.749086479902502</v>
      </c>
      <c r="EO242" s="1">
        <v>30.924170616113699</v>
      </c>
      <c r="EP242" s="1">
        <v>22.0779220779221</v>
      </c>
      <c r="EQ242" s="1">
        <v>21.681864235055698</v>
      </c>
      <c r="ER242" s="1">
        <v>21.891058581706101</v>
      </c>
      <c r="ES242" s="1">
        <v>25.819672131147499</v>
      </c>
      <c r="ET242" s="1">
        <v>33.350202429149803</v>
      </c>
      <c r="EU242" s="1">
        <v>28.876170655567101</v>
      </c>
      <c r="EV242" s="1">
        <v>9.3200468933177003</v>
      </c>
      <c r="EW242" s="1">
        <v>18.4992570579494</v>
      </c>
      <c r="EX242" s="1">
        <v>38.939393939393902</v>
      </c>
      <c r="EY242" s="1">
        <v>40.819423368740502</v>
      </c>
      <c r="EZ242" s="1">
        <v>41.610169491525397</v>
      </c>
    </row>
    <row r="243" spans="1:156" ht="15">
      <c r="A243" s="11" t="s">
        <v>304</v>
      </c>
      <c r="B243" s="1" t="s">
        <v>776</v>
      </c>
      <c r="C243" s="11" t="s">
        <v>618</v>
      </c>
      <c r="D243" s="1">
        <v>33.827477801206797</v>
      </c>
      <c r="E243" s="1">
        <v>62.861872456158203</v>
      </c>
      <c r="F243" s="1">
        <v>0</v>
      </c>
      <c r="G243" s="1">
        <v>43.069306930693102</v>
      </c>
      <c r="H243" s="1">
        <v>42.783505154639101</v>
      </c>
      <c r="I243" s="1">
        <v>41.304347826086897</v>
      </c>
      <c r="J243" s="1">
        <v>33.561643835616401</v>
      </c>
      <c r="K243" s="1">
        <v>31.730769230769202</v>
      </c>
      <c r="L243" s="1">
        <v>30</v>
      </c>
      <c r="M243" s="1">
        <v>25</v>
      </c>
      <c r="N243" s="1">
        <v>23.75</v>
      </c>
      <c r="O243" s="1">
        <v>23.3333333333333</v>
      </c>
      <c r="P243" s="1">
        <v>32.051282051282101</v>
      </c>
      <c r="Q243" s="1">
        <v>19.6969696969696</v>
      </c>
      <c r="R243" s="1">
        <v>24.074074074074101</v>
      </c>
      <c r="S243" s="1">
        <v>43.478260869565197</v>
      </c>
      <c r="T243" s="1">
        <v>43.75</v>
      </c>
      <c r="U243" s="1">
        <v>50</v>
      </c>
      <c r="V243" s="1">
        <v>22.7722772277227</v>
      </c>
      <c r="W243" s="1">
        <v>26.2886597938144</v>
      </c>
      <c r="X243" s="1">
        <v>28.260869565217298</v>
      </c>
      <c r="Y243" s="1">
        <v>22.602739726027298</v>
      </c>
      <c r="Z243" s="1">
        <v>19.230769230769202</v>
      </c>
      <c r="AA243" s="1">
        <v>21.1111111111111</v>
      </c>
      <c r="AB243" s="1">
        <v>21.428571428571399</v>
      </c>
      <c r="AC243" s="1">
        <v>21.25</v>
      </c>
      <c r="AD243" s="1">
        <v>23.3333333333333</v>
      </c>
      <c r="AE243" s="1">
        <v>29.4871794871794</v>
      </c>
      <c r="AF243" s="1">
        <v>30.303030303030301</v>
      </c>
      <c r="AG243" s="1">
        <v>27.7777777777777</v>
      </c>
      <c r="AH243" s="1">
        <v>41.304347826086897</v>
      </c>
      <c r="AI243" s="1">
        <v>43.75</v>
      </c>
      <c r="AJ243" s="1">
        <v>47.619047619047599</v>
      </c>
      <c r="AK243" s="1">
        <v>47.029702970297002</v>
      </c>
      <c r="AL243" s="1">
        <v>48.453608247422601</v>
      </c>
      <c r="AM243" s="1">
        <v>49.456521739130402</v>
      </c>
      <c r="AN243" s="1">
        <v>50</v>
      </c>
      <c r="AO243" s="1">
        <v>49.038461538461497</v>
      </c>
      <c r="AP243" s="1">
        <v>48.8888888888888</v>
      </c>
      <c r="AQ243" s="1">
        <v>48.809523809523803</v>
      </c>
      <c r="AR243" s="1">
        <v>48.75</v>
      </c>
      <c r="AS243" s="1">
        <v>45.5555555555555</v>
      </c>
      <c r="AT243" s="1">
        <v>47.435897435897402</v>
      </c>
      <c r="AU243" s="1">
        <v>46.969696969696898</v>
      </c>
      <c r="AV243" s="1">
        <v>48.148148148148103</v>
      </c>
      <c r="AW243" s="1">
        <v>50</v>
      </c>
      <c r="AX243" s="1">
        <v>50</v>
      </c>
      <c r="AY243" s="1">
        <v>50</v>
      </c>
      <c r="AZ243" s="1">
        <v>66.8316831683168</v>
      </c>
      <c r="BA243" s="1">
        <v>69.587628865979298</v>
      </c>
      <c r="BB243" s="1">
        <v>64.673913043478194</v>
      </c>
      <c r="BC243" s="1">
        <v>81.506849315068493</v>
      </c>
      <c r="BD243" s="1">
        <v>81.730769230769198</v>
      </c>
      <c r="BE243" s="1">
        <v>72.2222222222222</v>
      </c>
      <c r="BF243" s="1">
        <v>84.523809523809504</v>
      </c>
      <c r="BG243" s="1">
        <v>76.25</v>
      </c>
      <c r="BH243" s="1">
        <v>83.3333333333333</v>
      </c>
      <c r="BI243" s="1">
        <v>78.205128205128204</v>
      </c>
      <c r="BJ243" s="1">
        <v>80.303030303030297</v>
      </c>
      <c r="BK243" s="1">
        <v>38.8888888888888</v>
      </c>
      <c r="BL243" s="1">
        <v>63.043478260869499</v>
      </c>
      <c r="BM243" s="1">
        <v>54.1666666666666</v>
      </c>
      <c r="BN243" s="1">
        <v>64.285714285714207</v>
      </c>
      <c r="BO243" s="1">
        <v>96.534653465346494</v>
      </c>
      <c r="BP243" s="1">
        <v>97.9381443298969</v>
      </c>
      <c r="BQ243" s="1">
        <v>42.3913043478261</v>
      </c>
      <c r="BR243" s="1">
        <v>43.150684931506802</v>
      </c>
      <c r="BS243" s="1">
        <v>41.346153846153797</v>
      </c>
      <c r="BT243" s="1">
        <v>42.2222222222222</v>
      </c>
      <c r="BU243" s="1">
        <v>42.857142857142797</v>
      </c>
      <c r="BV243" s="1">
        <v>43.75</v>
      </c>
      <c r="BW243" s="1">
        <v>44.4444444444444</v>
      </c>
      <c r="BX243" s="1">
        <v>47.435897435897402</v>
      </c>
      <c r="BY243" s="1">
        <v>46.969696969696898</v>
      </c>
      <c r="BZ243" s="1">
        <v>46.296296296296198</v>
      </c>
      <c r="CA243" s="1">
        <v>47.826086956521699</v>
      </c>
      <c r="CB243" s="1">
        <v>47.9166666666666</v>
      </c>
      <c r="CC243" s="1">
        <v>45.238095238095198</v>
      </c>
      <c r="CD243" s="1">
        <v>67.326732673267301</v>
      </c>
      <c r="CE243" s="1">
        <v>67.525773195876198</v>
      </c>
      <c r="CF243" s="1">
        <v>72.282608695652101</v>
      </c>
      <c r="CG243" s="1">
        <v>65.753424657534197</v>
      </c>
      <c r="CH243" s="1">
        <v>62.5</v>
      </c>
      <c r="CI243" s="1">
        <v>66.6666666666666</v>
      </c>
      <c r="CJ243" s="1">
        <v>66.6666666666666</v>
      </c>
      <c r="CK243" s="1">
        <v>71.25</v>
      </c>
      <c r="CL243" s="1">
        <v>72.2222222222222</v>
      </c>
      <c r="CM243" s="1">
        <v>82.051282051282001</v>
      </c>
      <c r="CN243" s="1">
        <v>69.696969696969703</v>
      </c>
      <c r="CO243" s="1">
        <v>72.2222222222222</v>
      </c>
      <c r="CP243" s="1">
        <v>36.956521739130402</v>
      </c>
      <c r="CQ243" s="1">
        <v>33.3333333333333</v>
      </c>
      <c r="CR243" s="1">
        <v>50</v>
      </c>
      <c r="CS243" s="1">
        <v>86.633663366336606</v>
      </c>
      <c r="CT243" s="1">
        <v>87.113402061855595</v>
      </c>
      <c r="CU243" s="1">
        <v>88.043478260869506</v>
      </c>
      <c r="CV243" s="1">
        <v>86.986301369863</v>
      </c>
      <c r="CW243" s="1">
        <v>81.730769230769198</v>
      </c>
      <c r="CX243" s="1">
        <v>80</v>
      </c>
      <c r="CY243" s="1">
        <v>79.761904761904702</v>
      </c>
      <c r="CZ243" s="1">
        <v>78.75</v>
      </c>
      <c r="DA243" s="1">
        <v>82.2222222222222</v>
      </c>
      <c r="DB243" s="1">
        <v>82.051282051282001</v>
      </c>
      <c r="DC243" s="1">
        <v>30.303030303030301</v>
      </c>
      <c r="DD243" s="1">
        <v>11.1111111111111</v>
      </c>
      <c r="DE243" s="1">
        <v>32.6086956521739</v>
      </c>
      <c r="DF243" s="1">
        <v>35.4166666666666</v>
      </c>
      <c r="DG243" s="1">
        <v>35.714285714285701</v>
      </c>
      <c r="DH243" s="1">
        <v>94.491525423728802</v>
      </c>
      <c r="DI243" s="1">
        <v>91.968532747896106</v>
      </c>
      <c r="DJ243" s="1">
        <v>92.630937880633297</v>
      </c>
      <c r="DK243" s="1">
        <v>90.847156398104204</v>
      </c>
      <c r="DL243" s="1">
        <v>93.656343656343594</v>
      </c>
      <c r="DM243" s="1">
        <v>80.699088145896596</v>
      </c>
      <c r="DN243" s="1">
        <v>89.671120246659797</v>
      </c>
      <c r="DO243" s="1">
        <v>96.977459016393396</v>
      </c>
      <c r="DP243" s="1">
        <v>94.180161943319803</v>
      </c>
      <c r="DQ243" s="1">
        <v>77.991675338189296</v>
      </c>
      <c r="DR243" s="1">
        <v>74.736225087924893</v>
      </c>
      <c r="DS243" s="1">
        <v>88.484398216939098</v>
      </c>
      <c r="DT243" s="1">
        <v>99.1666666666666</v>
      </c>
      <c r="DU243" s="1">
        <v>83.232169954476404</v>
      </c>
      <c r="DV243" s="1">
        <v>93.305084745762699</v>
      </c>
      <c r="DW243" s="1">
        <v>54.550478997789199</v>
      </c>
      <c r="DX243" s="1">
        <v>48.0241492864983</v>
      </c>
      <c r="DY243" s="1">
        <v>48.335363377994298</v>
      </c>
      <c r="DZ243" s="1">
        <v>44.3424170616113</v>
      </c>
      <c r="EA243" s="1">
        <v>82.2677322677322</v>
      </c>
      <c r="EB243" s="1">
        <v>92.451874366767896</v>
      </c>
      <c r="EC243" s="1">
        <v>81.449126413155099</v>
      </c>
      <c r="ED243" s="1">
        <v>93.288934426229503</v>
      </c>
      <c r="EE243" s="1">
        <v>82.338056680161898</v>
      </c>
      <c r="EF243" s="1">
        <v>83.194588969823101</v>
      </c>
      <c r="EG243" s="1">
        <v>81.301289566236804</v>
      </c>
      <c r="EH243" s="1">
        <v>68.870728083209499</v>
      </c>
      <c r="EI243" s="1">
        <v>64.469696969696898</v>
      </c>
      <c r="EJ243" s="1">
        <v>84.749620637329201</v>
      </c>
      <c r="EK243" s="1">
        <v>82.288135593220304</v>
      </c>
      <c r="EL243" s="1">
        <v>35.519528371407503</v>
      </c>
      <c r="EM243" s="1">
        <v>36.2056348335162</v>
      </c>
      <c r="EN243" s="1">
        <v>35.749086479902502</v>
      </c>
      <c r="EO243" s="1">
        <v>30.924170616113699</v>
      </c>
      <c r="EP243" s="1">
        <v>22.0779220779221</v>
      </c>
      <c r="EQ243" s="1">
        <v>21.681864235055698</v>
      </c>
      <c r="ER243" s="1">
        <v>21.891058581706101</v>
      </c>
      <c r="ES243" s="1">
        <v>25.819672131147499</v>
      </c>
      <c r="ET243" s="1">
        <v>33.350202429149803</v>
      </c>
      <c r="EU243" s="1">
        <v>28.876170655567101</v>
      </c>
      <c r="EV243" s="1">
        <v>38.628370457209797</v>
      </c>
      <c r="EW243" s="1">
        <v>47.696879643387803</v>
      </c>
      <c r="EX243" s="1">
        <v>38.939393939393902</v>
      </c>
      <c r="EY243" s="1">
        <v>40.819423368740502</v>
      </c>
      <c r="EZ243" s="1">
        <v>41.610169491525397</v>
      </c>
    </row>
    <row r="244" spans="1:156" ht="15">
      <c r="A244" s="11" t="s">
        <v>305</v>
      </c>
      <c r="B244" s="1" t="s">
        <v>777</v>
      </c>
      <c r="C244" s="11" t="s">
        <v>528</v>
      </c>
      <c r="D244" s="1">
        <v>65.438841770119794</v>
      </c>
      <c r="E244" s="1">
        <v>60.523021370670598</v>
      </c>
      <c r="F244" s="1">
        <v>0</v>
      </c>
      <c r="G244" s="1">
        <v>82.876712328767098</v>
      </c>
      <c r="H244" s="1">
        <v>64.6666666666666</v>
      </c>
      <c r="I244" s="1">
        <v>70.1388888888888</v>
      </c>
      <c r="J244" s="1">
        <v>63.28125</v>
      </c>
      <c r="K244" s="1">
        <v>55.454545454545404</v>
      </c>
      <c r="L244" s="1">
        <v>50</v>
      </c>
      <c r="M244" s="1">
        <v>52.439024390243901</v>
      </c>
      <c r="N244" s="1">
        <v>45.121951219512098</v>
      </c>
      <c r="O244" s="1">
        <v>47.560975609756099</v>
      </c>
      <c r="P244" s="1">
        <v>35.5263157894736</v>
      </c>
      <c r="Q244" s="1">
        <v>52.857142857142797</v>
      </c>
      <c r="R244" s="1">
        <v>46.774193548387103</v>
      </c>
      <c r="S244" s="1">
        <v>67.241379310344797</v>
      </c>
      <c r="T244" s="1">
        <v>20.689655172413701</v>
      </c>
      <c r="U244" s="1">
        <v>25</v>
      </c>
      <c r="V244" s="1">
        <v>73.287671232876704</v>
      </c>
      <c r="W244" s="1">
        <v>72.6666666666666</v>
      </c>
      <c r="X244" s="1">
        <v>80.5555555555555</v>
      </c>
      <c r="Y244" s="1">
        <v>72.65625</v>
      </c>
      <c r="Z244" s="1">
        <v>70</v>
      </c>
      <c r="AA244" s="1">
        <v>60.975609756097498</v>
      </c>
      <c r="AB244" s="1">
        <v>86.585365853658502</v>
      </c>
      <c r="AC244" s="1">
        <v>81.707317073170699</v>
      </c>
      <c r="AD244" s="1">
        <v>81.707317073170699</v>
      </c>
      <c r="AE244" s="1">
        <v>85.5263157894736</v>
      </c>
      <c r="AF244" s="1">
        <v>81.428571428571402</v>
      </c>
      <c r="AG244" s="1">
        <v>87.096774193548299</v>
      </c>
      <c r="AH244" s="1">
        <v>87.931034482758605</v>
      </c>
      <c r="AI244" s="1">
        <v>70.689655172413694</v>
      </c>
      <c r="AJ244" s="1">
        <v>28.571428571428498</v>
      </c>
      <c r="AK244" s="1">
        <v>50.684931506849303</v>
      </c>
      <c r="AL244" s="1">
        <v>50</v>
      </c>
      <c r="AM244" s="1">
        <v>50.6944444444444</v>
      </c>
      <c r="AN244" s="1">
        <v>47.65625</v>
      </c>
      <c r="AO244" s="1">
        <v>42.727272727272698</v>
      </c>
      <c r="AP244" s="1">
        <v>12.1951219512195</v>
      </c>
      <c r="AQ244" s="1">
        <v>14.634146341463399</v>
      </c>
      <c r="AR244" s="1">
        <v>15.8536585365853</v>
      </c>
      <c r="AS244" s="1">
        <v>17.0731707317073</v>
      </c>
      <c r="AT244" s="1">
        <v>13.157894736842101</v>
      </c>
      <c r="AU244" s="1">
        <v>17.1428571428571</v>
      </c>
      <c r="AV244" s="1">
        <v>22.580645161290299</v>
      </c>
      <c r="AW244" s="1">
        <v>31.034482758620602</v>
      </c>
      <c r="AX244" s="1">
        <v>39.655172413793103</v>
      </c>
      <c r="AY244" s="1">
        <v>41.071428571428498</v>
      </c>
      <c r="AZ244" s="1">
        <v>55.4794520547945</v>
      </c>
      <c r="BA244" s="1">
        <v>44.6666666666666</v>
      </c>
      <c r="BB244" s="1">
        <v>56.25</v>
      </c>
      <c r="BC244" s="1">
        <v>58.59375</v>
      </c>
      <c r="BD244" s="1">
        <v>77.272727272727195</v>
      </c>
      <c r="BE244" s="1">
        <v>28.048780487804802</v>
      </c>
      <c r="BF244" s="1">
        <v>28.048780487804802</v>
      </c>
      <c r="BG244" s="1">
        <v>54.878048780487802</v>
      </c>
      <c r="BH244" s="1">
        <v>37.804878048780402</v>
      </c>
      <c r="BI244" s="1">
        <v>72.368421052631504</v>
      </c>
      <c r="BJ244" s="1">
        <v>47.142857142857103</v>
      </c>
      <c r="BK244" s="1">
        <v>62.903225806451601</v>
      </c>
      <c r="BL244" s="1">
        <v>67.241379310344797</v>
      </c>
      <c r="BM244" s="1">
        <v>56.8965517241379</v>
      </c>
      <c r="BN244" s="1">
        <v>62.5</v>
      </c>
      <c r="BO244" s="1">
        <v>80.821917808219098</v>
      </c>
      <c r="BP244" s="1">
        <v>70</v>
      </c>
      <c r="BQ244" s="1">
        <v>81.9444444444444</v>
      </c>
      <c r="BR244" s="1">
        <v>84.375</v>
      </c>
      <c r="BS244" s="1">
        <v>54.545454545454497</v>
      </c>
      <c r="BT244" s="1">
        <v>43.902439024390198</v>
      </c>
      <c r="BU244" s="1">
        <v>53.658536585365802</v>
      </c>
      <c r="BV244" s="1">
        <v>60.975609756097498</v>
      </c>
      <c r="BW244" s="1">
        <v>65.8536585365853</v>
      </c>
      <c r="BX244" s="1">
        <v>76.315789473684205</v>
      </c>
      <c r="BY244" s="1">
        <v>80</v>
      </c>
      <c r="BZ244" s="1">
        <v>40.322580645161203</v>
      </c>
      <c r="CA244" s="1">
        <v>44.827586206896498</v>
      </c>
      <c r="CB244" s="1">
        <v>46.551724137930997</v>
      </c>
      <c r="CC244" s="1">
        <v>44.642857142857103</v>
      </c>
      <c r="CD244" s="1">
        <v>64.383561643835606</v>
      </c>
      <c r="CE244" s="1">
        <v>64</v>
      </c>
      <c r="CF244" s="1">
        <v>62.5</v>
      </c>
      <c r="CG244" s="1">
        <v>59.375</v>
      </c>
      <c r="CH244" s="1">
        <v>80</v>
      </c>
      <c r="CI244" s="1">
        <v>21.951219512195099</v>
      </c>
      <c r="CJ244" s="1">
        <v>31.707317073170699</v>
      </c>
      <c r="CK244" s="1">
        <v>14.634146341463399</v>
      </c>
      <c r="CL244" s="1">
        <v>35.365853658536501</v>
      </c>
      <c r="CM244" s="1">
        <v>72.368421052631504</v>
      </c>
      <c r="CN244" s="1">
        <v>84.285714285714207</v>
      </c>
      <c r="CO244" s="1">
        <v>64.516129032258107</v>
      </c>
      <c r="CP244" s="1">
        <v>58.620689655172399</v>
      </c>
      <c r="CQ244" s="1">
        <v>43.1034482758621</v>
      </c>
      <c r="CR244" s="1">
        <v>66.071428571428498</v>
      </c>
      <c r="CS244" s="1">
        <v>19.863013698630098</v>
      </c>
      <c r="CT244" s="1">
        <v>20</v>
      </c>
      <c r="CU244" s="1">
        <v>21.5277777777777</v>
      </c>
      <c r="CV244" s="1">
        <v>17.96875</v>
      </c>
      <c r="CW244" s="1">
        <v>20</v>
      </c>
      <c r="CX244" s="1">
        <v>21.951219512195099</v>
      </c>
      <c r="CY244" s="1">
        <v>21.951219512195099</v>
      </c>
      <c r="CZ244" s="1">
        <v>23.170731707317099</v>
      </c>
      <c r="DA244" s="1">
        <v>23.170731707317099</v>
      </c>
      <c r="DB244" s="1">
        <v>23.684210526315699</v>
      </c>
      <c r="DC244" s="1">
        <v>57.142857142857103</v>
      </c>
      <c r="DD244" s="1">
        <v>30.645161290322498</v>
      </c>
      <c r="DE244" s="1">
        <v>58.620689655172399</v>
      </c>
      <c r="DF244" s="1">
        <v>31.034482758620602</v>
      </c>
      <c r="DG244" s="1">
        <v>33.928571428571402</v>
      </c>
      <c r="DH244" s="1">
        <v>84.98046875</v>
      </c>
      <c r="DI244" s="1">
        <v>88.485630066322699</v>
      </c>
      <c r="DJ244" s="1">
        <v>80.698865715331095</v>
      </c>
      <c r="DK244" s="1">
        <v>86.378400324807103</v>
      </c>
      <c r="DL244" s="1">
        <v>82.849526066350705</v>
      </c>
      <c r="DM244" s="1">
        <v>63.886113886113797</v>
      </c>
      <c r="DN244" s="1">
        <v>72.796352583586597</v>
      </c>
      <c r="DO244" s="1">
        <v>43.422404933196297</v>
      </c>
      <c r="DP244" s="1">
        <v>71.875</v>
      </c>
      <c r="DQ244" s="1">
        <v>65.232793522267201</v>
      </c>
      <c r="DR244" s="1">
        <v>69.771071800208105</v>
      </c>
      <c r="DS244" s="1">
        <v>61.137162954278999</v>
      </c>
      <c r="DT244" s="1">
        <v>85.066864784546794</v>
      </c>
      <c r="DU244" s="1">
        <v>41.590909090909101</v>
      </c>
      <c r="DV244" s="1">
        <v>41.350531107738902</v>
      </c>
      <c r="DW244" s="1">
        <v>39.04296875</v>
      </c>
      <c r="DX244" s="1">
        <v>30.674281503316099</v>
      </c>
      <c r="DY244" s="1">
        <v>21.899012074643199</v>
      </c>
      <c r="DZ244" s="1">
        <v>18.4125050751116</v>
      </c>
      <c r="EA244" s="1">
        <v>36.818720379146903</v>
      </c>
      <c r="EB244" s="1">
        <v>52.547452547452501</v>
      </c>
      <c r="EC244" s="1">
        <v>25.683890577507601</v>
      </c>
      <c r="ED244" s="1">
        <v>75.436793422404904</v>
      </c>
      <c r="EE244" s="1">
        <v>56.915983606557297</v>
      </c>
      <c r="EF244" s="1">
        <v>54.301619433198297</v>
      </c>
      <c r="EG244" s="1">
        <v>64.776274713839697</v>
      </c>
      <c r="EH244" s="1">
        <v>84.583821805392702</v>
      </c>
      <c r="EI244" s="1">
        <v>91.010401188707206</v>
      </c>
      <c r="EJ244" s="1">
        <v>66.363636363636303</v>
      </c>
      <c r="EK244" s="1">
        <v>44.537177541729797</v>
      </c>
      <c r="EL244" s="1">
        <v>87.16796875</v>
      </c>
      <c r="EM244" s="1">
        <v>77.634487840825301</v>
      </c>
      <c r="EN244" s="1">
        <v>78.887669227954603</v>
      </c>
      <c r="EO244" s="1">
        <v>78.177019894437606</v>
      </c>
      <c r="EP244" s="1">
        <v>70.853080568720301</v>
      </c>
      <c r="EQ244" s="1">
        <v>50.799200799200698</v>
      </c>
      <c r="ER244" s="1">
        <v>51.0131712259371</v>
      </c>
      <c r="ES244" s="1">
        <v>50.770811921891003</v>
      </c>
      <c r="ET244" s="1">
        <v>57.4282786885245</v>
      </c>
      <c r="EU244" s="1">
        <v>73.582995951417004</v>
      </c>
      <c r="EV244" s="1">
        <v>80.957336108220602</v>
      </c>
      <c r="EW244" s="1">
        <v>85.228604923798301</v>
      </c>
      <c r="EX244" s="1">
        <v>78.603268945022194</v>
      </c>
      <c r="EY244" s="1">
        <v>38.939393939393902</v>
      </c>
      <c r="EZ244" s="1">
        <v>40.819423368740502</v>
      </c>
    </row>
    <row r="245" spans="1:156" ht="15">
      <c r="A245" s="11" t="s">
        <v>306</v>
      </c>
      <c r="B245" s="1" t="s">
        <v>778</v>
      </c>
      <c r="C245" s="11" t="s">
        <v>528</v>
      </c>
      <c r="D245" s="1">
        <v>52.352782517061399</v>
      </c>
      <c r="E245" s="1">
        <v>84.780505952380906</v>
      </c>
      <c r="F245" s="1">
        <v>0</v>
      </c>
      <c r="G245" s="1">
        <v>97.877358490565996</v>
      </c>
      <c r="H245" s="1">
        <v>96.09375</v>
      </c>
      <c r="I245" s="1">
        <v>96.994535519125606</v>
      </c>
      <c r="J245" s="1">
        <v>96.153846153846104</v>
      </c>
      <c r="K245" s="1">
        <v>94.827586206896498</v>
      </c>
      <c r="L245" s="1">
        <v>94.7183098591549</v>
      </c>
      <c r="M245" s="1">
        <v>98.188405797101396</v>
      </c>
      <c r="N245" s="1">
        <v>98.872180451127804</v>
      </c>
      <c r="O245" s="1">
        <v>96.484375</v>
      </c>
      <c r="P245" s="1">
        <v>99.519230769230703</v>
      </c>
      <c r="Q245" s="1">
        <v>97.282608695652101</v>
      </c>
      <c r="R245" s="1">
        <v>93.604651162790702</v>
      </c>
      <c r="S245" s="1">
        <v>99.390243902438996</v>
      </c>
      <c r="T245" s="1">
        <v>96.987951807228896</v>
      </c>
      <c r="U245" s="1">
        <v>0</v>
      </c>
      <c r="V245" s="1">
        <v>95.990566037735803</v>
      </c>
      <c r="W245" s="1">
        <v>94.53125</v>
      </c>
      <c r="X245" s="1">
        <v>84.972677595628397</v>
      </c>
      <c r="Y245" s="1">
        <v>83.136094674556205</v>
      </c>
      <c r="Z245" s="1">
        <v>86.551724137931004</v>
      </c>
      <c r="AA245" s="1">
        <v>76.408450704225302</v>
      </c>
      <c r="AB245" s="1">
        <v>71.376811594202806</v>
      </c>
      <c r="AC245" s="1">
        <v>68.045112781954799</v>
      </c>
      <c r="AD245" s="1">
        <v>80.078125</v>
      </c>
      <c r="AE245" s="1">
        <v>78.365384615384599</v>
      </c>
      <c r="AF245" s="1">
        <v>89.673913043478194</v>
      </c>
      <c r="AG245" s="1">
        <v>85.465116279069704</v>
      </c>
      <c r="AH245" s="1">
        <v>94.512195121951194</v>
      </c>
      <c r="AI245" s="1">
        <v>77.710843373493901</v>
      </c>
      <c r="AJ245" s="1">
        <v>0</v>
      </c>
      <c r="AK245" s="1">
        <v>94.575471698113205</v>
      </c>
      <c r="AL245" s="1">
        <v>94.53125</v>
      </c>
      <c r="AM245" s="1">
        <v>93.169398907103798</v>
      </c>
      <c r="AN245" s="1">
        <v>93.195266272189301</v>
      </c>
      <c r="AO245" s="1">
        <v>92.758620689655103</v>
      </c>
      <c r="AP245" s="1">
        <v>93.309859154929498</v>
      </c>
      <c r="AQ245" s="1">
        <v>93.478260869565204</v>
      </c>
      <c r="AR245" s="1">
        <v>95.488721804511201</v>
      </c>
      <c r="AS245" s="1">
        <v>98.828125</v>
      </c>
      <c r="AT245" s="1">
        <v>97.596153846153797</v>
      </c>
      <c r="AU245" s="1">
        <v>98.913043478260803</v>
      </c>
      <c r="AV245" s="1">
        <v>79.069767441860407</v>
      </c>
      <c r="AW245" s="1">
        <v>65.8536585365853</v>
      </c>
      <c r="AX245" s="1">
        <v>63.253012048192701</v>
      </c>
      <c r="AY245" s="1">
        <v>0</v>
      </c>
      <c r="AZ245" s="1">
        <v>98.820754716981099</v>
      </c>
      <c r="BA245" s="1">
        <v>97.65625</v>
      </c>
      <c r="BB245" s="1">
        <v>99.180327868852402</v>
      </c>
      <c r="BC245" s="1">
        <v>93.195266272189301</v>
      </c>
      <c r="BD245" s="1">
        <v>96.2068965517241</v>
      </c>
      <c r="BE245" s="1">
        <v>97.535211267605604</v>
      </c>
      <c r="BF245" s="1">
        <v>95.289855072463695</v>
      </c>
      <c r="BG245" s="1">
        <v>89.097744360902198</v>
      </c>
      <c r="BH245" s="1">
        <v>70.703125</v>
      </c>
      <c r="BI245" s="1">
        <v>65.865384615384599</v>
      </c>
      <c r="BJ245" s="1">
        <v>35.326086956521699</v>
      </c>
      <c r="BK245" s="1">
        <v>33.139534883720899</v>
      </c>
      <c r="BL245" s="1">
        <v>67.682926829268297</v>
      </c>
      <c r="BM245" s="1">
        <v>24.698795180722801</v>
      </c>
      <c r="BN245" s="1">
        <v>0</v>
      </c>
      <c r="BO245" s="1">
        <v>95.0471698113207</v>
      </c>
      <c r="BP245" s="1">
        <v>94.7916666666666</v>
      </c>
      <c r="BQ245" s="1">
        <v>89.890710382513603</v>
      </c>
      <c r="BR245" s="1">
        <v>80.473372781065095</v>
      </c>
      <c r="BS245" s="1">
        <v>82.413793103448199</v>
      </c>
      <c r="BT245" s="1">
        <v>84.507042253521107</v>
      </c>
      <c r="BU245" s="1">
        <v>92.391304347826093</v>
      </c>
      <c r="BV245" s="1">
        <v>93.233082706766893</v>
      </c>
      <c r="BW245" s="1">
        <v>91.796875</v>
      </c>
      <c r="BX245" s="1">
        <v>91.826923076923094</v>
      </c>
      <c r="BY245" s="1">
        <v>78.260869565217405</v>
      </c>
      <c r="BZ245" s="1">
        <v>71.511627906976699</v>
      </c>
      <c r="CA245" s="1">
        <v>36.585365853658502</v>
      </c>
      <c r="CB245" s="1">
        <v>36.746987951807199</v>
      </c>
      <c r="CC245" s="1">
        <v>0</v>
      </c>
      <c r="CD245" s="1">
        <v>97.877358490565996</v>
      </c>
      <c r="CE245" s="1">
        <v>97.1354166666666</v>
      </c>
      <c r="CF245" s="1">
        <v>83.879781420764999</v>
      </c>
      <c r="CG245" s="1">
        <v>92.011834319526599</v>
      </c>
      <c r="CH245" s="1">
        <v>85.862068965517196</v>
      </c>
      <c r="CI245" s="1">
        <v>82.746478873239397</v>
      </c>
      <c r="CJ245" s="1">
        <v>82.246376811594203</v>
      </c>
      <c r="CK245" s="1">
        <v>80.827067669172905</v>
      </c>
      <c r="CL245" s="1">
        <v>66.015625</v>
      </c>
      <c r="CM245" s="1">
        <v>50.480769230769198</v>
      </c>
      <c r="CN245" s="1">
        <v>71.195652173913004</v>
      </c>
      <c r="CO245" s="1">
        <v>79.651162790697597</v>
      </c>
      <c r="CP245" s="1">
        <v>88.414634146341399</v>
      </c>
      <c r="CQ245" s="1">
        <v>33.132530120481903</v>
      </c>
      <c r="CR245" s="1">
        <v>0</v>
      </c>
      <c r="CS245" s="1">
        <v>91.981132075471606</v>
      </c>
      <c r="CT245" s="1">
        <v>82.8125</v>
      </c>
      <c r="CU245" s="1">
        <v>91.5300546448087</v>
      </c>
      <c r="CV245" s="1">
        <v>81.952662721893404</v>
      </c>
      <c r="CW245" s="1">
        <v>81.034482758620598</v>
      </c>
      <c r="CX245" s="1">
        <v>91.197183098591495</v>
      </c>
      <c r="CY245" s="1">
        <v>95.289855072463695</v>
      </c>
      <c r="CZ245" s="1">
        <v>95.112781954887197</v>
      </c>
      <c r="DA245" s="1">
        <v>98.828125</v>
      </c>
      <c r="DB245" s="1">
        <v>99.038461538461505</v>
      </c>
      <c r="DC245" s="1">
        <v>98.913043478260803</v>
      </c>
      <c r="DD245" s="1">
        <v>66.860465116279101</v>
      </c>
      <c r="DE245" s="1">
        <v>84.146341463414601</v>
      </c>
      <c r="DF245" s="1">
        <v>64.4578313253012</v>
      </c>
      <c r="DG245" s="1">
        <v>0</v>
      </c>
      <c r="DH245" s="1">
        <v>86.170212765957402</v>
      </c>
      <c r="DI245" s="1">
        <v>67.857142857142804</v>
      </c>
      <c r="DJ245" s="1">
        <v>63.953488372092998</v>
      </c>
      <c r="DK245" s="1">
        <v>73.863636363636303</v>
      </c>
      <c r="DL245" s="1">
        <v>71.25</v>
      </c>
      <c r="DM245" s="1">
        <v>64.473684210526301</v>
      </c>
      <c r="DN245" s="1">
        <v>74.324324324324294</v>
      </c>
      <c r="DO245" s="1">
        <v>75.714285714285694</v>
      </c>
      <c r="DP245" s="1">
        <v>87.5</v>
      </c>
      <c r="DQ245" s="1">
        <v>95.714285714285694</v>
      </c>
      <c r="DR245" s="1">
        <v>98.6111111111111</v>
      </c>
      <c r="DS245" s="1">
        <v>75.806451612903203</v>
      </c>
      <c r="DT245" s="1">
        <v>85.9375</v>
      </c>
      <c r="DU245" s="1">
        <v>89.0625</v>
      </c>
      <c r="DV245" s="1">
        <v>0</v>
      </c>
      <c r="DW245" s="1">
        <v>20.212765957446798</v>
      </c>
      <c r="DX245" s="1">
        <v>29.761904761904699</v>
      </c>
      <c r="DY245" s="1">
        <v>31.395348837209301</v>
      </c>
      <c r="DZ245" s="1">
        <v>42.045454545454497</v>
      </c>
      <c r="EA245" s="1">
        <v>33.75</v>
      </c>
      <c r="EB245" s="1">
        <v>32.894736842105203</v>
      </c>
      <c r="EC245" s="1">
        <v>41.891891891891802</v>
      </c>
      <c r="ED245" s="1">
        <v>64.285714285714207</v>
      </c>
      <c r="EE245" s="1">
        <v>51.3888888888888</v>
      </c>
      <c r="EF245" s="1">
        <v>58.571428571428498</v>
      </c>
      <c r="EG245" s="1">
        <v>68.0555555555555</v>
      </c>
      <c r="EH245" s="1">
        <v>37.096774193548299</v>
      </c>
      <c r="EI245" s="1">
        <v>64.0625</v>
      </c>
      <c r="EJ245" s="1">
        <v>67.1875</v>
      </c>
      <c r="EK245" s="1">
        <v>0</v>
      </c>
      <c r="EL245" s="1">
        <v>63.829787234042499</v>
      </c>
      <c r="EM245" s="1">
        <v>89.285714285714207</v>
      </c>
      <c r="EN245" s="1">
        <v>90.697674418604606</v>
      </c>
      <c r="EO245" s="1">
        <v>90.909090909090907</v>
      </c>
      <c r="EP245" s="1">
        <v>90</v>
      </c>
      <c r="EQ245" s="1">
        <v>88.157894736842096</v>
      </c>
      <c r="ER245" s="1">
        <v>90.540540540540505</v>
      </c>
      <c r="ES245" s="1">
        <v>97.142857142857096</v>
      </c>
      <c r="ET245" s="1">
        <v>87.5</v>
      </c>
      <c r="EU245" s="1">
        <v>81.428571428571402</v>
      </c>
      <c r="EV245" s="1">
        <v>90.2777777777777</v>
      </c>
      <c r="EW245" s="1">
        <v>74.193548387096698</v>
      </c>
      <c r="EX245" s="1">
        <v>89.0625</v>
      </c>
      <c r="EY245" s="1">
        <v>73.4375</v>
      </c>
      <c r="EZ245" s="1">
        <v>0</v>
      </c>
    </row>
    <row r="246" spans="1:156" ht="15">
      <c r="A246" s="11" t="s">
        <v>307</v>
      </c>
      <c r="B246" s="1" t="s">
        <v>779</v>
      </c>
      <c r="C246" s="11" t="s">
        <v>531</v>
      </c>
      <c r="D246" s="1">
        <v>26.986497160432201</v>
      </c>
      <c r="E246" s="1">
        <v>22.218287596048199</v>
      </c>
      <c r="F246" s="1">
        <v>0</v>
      </c>
      <c r="G246" s="1">
        <v>21.257485029940099</v>
      </c>
      <c r="H246" s="1">
        <v>38.3333333333333</v>
      </c>
      <c r="I246" s="1">
        <v>39.179104477611901</v>
      </c>
      <c r="J246" s="1">
        <v>31.779661016949099</v>
      </c>
      <c r="K246" s="1">
        <v>29.047619047619101</v>
      </c>
      <c r="L246" s="1">
        <v>30.198019801980099</v>
      </c>
      <c r="M246" s="1">
        <v>30.808080808080799</v>
      </c>
      <c r="N246" s="1">
        <v>35.858585858585798</v>
      </c>
      <c r="O246" s="1">
        <v>34.210526315789402</v>
      </c>
      <c r="P246" s="1">
        <v>29.054054054054099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3.2934131736526902</v>
      </c>
      <c r="W246" s="1">
        <v>12.6666666666666</v>
      </c>
      <c r="X246" s="1">
        <v>16.044776119402901</v>
      </c>
      <c r="Y246" s="1">
        <v>17.372881355932201</v>
      </c>
      <c r="Z246" s="1">
        <v>20.952380952380899</v>
      </c>
      <c r="AA246" s="1">
        <v>22.7722772277227</v>
      </c>
      <c r="AB246" s="1">
        <v>21.2121212121212</v>
      </c>
      <c r="AC246" s="1">
        <v>22.727272727272702</v>
      </c>
      <c r="AD246" s="1">
        <v>25.2631578947368</v>
      </c>
      <c r="AE246" s="1">
        <v>19.594594594594501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8.3832335329341294</v>
      </c>
      <c r="AL246" s="1">
        <v>10</v>
      </c>
      <c r="AM246" s="1">
        <v>8.9552238805970106</v>
      </c>
      <c r="AN246" s="1">
        <v>7.2033898305084696</v>
      </c>
      <c r="AO246" s="1">
        <v>10</v>
      </c>
      <c r="AP246" s="1">
        <v>8.9108910891089099</v>
      </c>
      <c r="AQ246" s="1">
        <v>8.0808080808080796</v>
      </c>
      <c r="AR246" s="1">
        <v>9.0909090909090899</v>
      </c>
      <c r="AS246" s="1">
        <v>10</v>
      </c>
      <c r="AT246" s="1">
        <v>9.4594594594594597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12.874251497005901</v>
      </c>
      <c r="BA246" s="1">
        <v>1.6666666666666601</v>
      </c>
      <c r="BB246" s="1">
        <v>6.3432835820895503</v>
      </c>
      <c r="BC246" s="1">
        <v>15.677966101694899</v>
      </c>
      <c r="BD246" s="1">
        <v>29.047619047619101</v>
      </c>
      <c r="BE246" s="1">
        <v>25.247524752475201</v>
      </c>
      <c r="BF246" s="1">
        <v>21.717171717171698</v>
      </c>
      <c r="BG246" s="1">
        <v>26.767676767676701</v>
      </c>
      <c r="BH246" s="1">
        <v>17.368421052631501</v>
      </c>
      <c r="BI246" s="1">
        <v>15.540540540540499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10.778443113772401</v>
      </c>
      <c r="BP246" s="1">
        <v>14.6666666666666</v>
      </c>
      <c r="BQ246" s="1">
        <v>17.164179104477601</v>
      </c>
      <c r="BR246" s="1">
        <v>20.7627118644067</v>
      </c>
      <c r="BS246" s="1">
        <v>20.952380952380899</v>
      </c>
      <c r="BT246" s="1">
        <v>22.277227722772199</v>
      </c>
      <c r="BU246" s="1">
        <v>22.727272727272702</v>
      </c>
      <c r="BV246" s="1">
        <v>26.767676767676701</v>
      </c>
      <c r="BW246" s="1">
        <v>28.947368421052602</v>
      </c>
      <c r="BX246" s="1">
        <v>25</v>
      </c>
      <c r="BY246" s="1">
        <v>0</v>
      </c>
      <c r="BZ246" s="1">
        <v>0</v>
      </c>
      <c r="CA246" s="1">
        <v>0</v>
      </c>
      <c r="CB246" s="1">
        <v>0</v>
      </c>
      <c r="CC246" s="1">
        <v>0</v>
      </c>
      <c r="CD246" s="1">
        <v>43.712574850299397</v>
      </c>
      <c r="CE246" s="1">
        <v>49</v>
      </c>
      <c r="CF246" s="1">
        <v>50</v>
      </c>
      <c r="CG246" s="1">
        <v>65.254237288135599</v>
      </c>
      <c r="CH246" s="1">
        <v>75.714285714285694</v>
      </c>
      <c r="CI246" s="1">
        <v>62.871287128712801</v>
      </c>
      <c r="CJ246" s="1">
        <v>64.646464646464594</v>
      </c>
      <c r="CK246" s="1">
        <v>67.676767676767597</v>
      </c>
      <c r="CL246" s="1">
        <v>41.578947368420998</v>
      </c>
      <c r="CM246" s="1">
        <v>41.216216216216203</v>
      </c>
      <c r="CN246" s="1">
        <v>0</v>
      </c>
      <c r="CO246" s="1">
        <v>0</v>
      </c>
      <c r="CP246" s="1">
        <v>0</v>
      </c>
      <c r="CQ246" s="1">
        <v>0</v>
      </c>
      <c r="CR246" s="1">
        <v>0</v>
      </c>
      <c r="CS246" s="1">
        <v>36.227544910179603</v>
      </c>
      <c r="CT246" s="1">
        <v>17.6666666666666</v>
      </c>
      <c r="CU246" s="1">
        <v>18.656716417910399</v>
      </c>
      <c r="CV246" s="1">
        <v>22.033898305084701</v>
      </c>
      <c r="CW246" s="1">
        <v>21.904761904761902</v>
      </c>
      <c r="CX246" s="1">
        <v>23.762376237623702</v>
      </c>
      <c r="CY246" s="1">
        <v>22.2222222222222</v>
      </c>
      <c r="CZ246" s="1">
        <v>25.252525252525199</v>
      </c>
      <c r="DA246" s="1">
        <v>8.4210526315789398</v>
      </c>
      <c r="DB246" s="1">
        <v>8.1081081081081106</v>
      </c>
      <c r="DC246" s="1">
        <v>0</v>
      </c>
      <c r="DD246" s="1">
        <v>0</v>
      </c>
      <c r="DE246" s="1">
        <v>0</v>
      </c>
      <c r="DF246" s="1">
        <v>0</v>
      </c>
      <c r="DG246" s="1">
        <v>0</v>
      </c>
      <c r="DH246" s="1">
        <v>49.834193072955003</v>
      </c>
      <c r="DI246" s="1">
        <v>31.119648737650898</v>
      </c>
      <c r="DJ246" s="1">
        <v>55.684125050751099</v>
      </c>
      <c r="DK246" s="1">
        <v>33.264218009478597</v>
      </c>
      <c r="DL246" s="1">
        <v>27.2227772227772</v>
      </c>
      <c r="DM246" s="1">
        <v>50.202634245187397</v>
      </c>
      <c r="DN246" s="1">
        <v>37.667009249743103</v>
      </c>
      <c r="DO246" s="1">
        <v>25.051229508196698</v>
      </c>
      <c r="DP246" s="1">
        <v>57.945344129554599</v>
      </c>
      <c r="DQ246" s="1">
        <v>55.411030176899096</v>
      </c>
      <c r="DR246" s="1">
        <v>0</v>
      </c>
      <c r="DS246" s="1">
        <v>0</v>
      </c>
      <c r="DT246" s="1">
        <v>0</v>
      </c>
      <c r="DU246" s="1">
        <v>0</v>
      </c>
      <c r="DV246" s="1">
        <v>0</v>
      </c>
      <c r="DW246" s="1">
        <v>50.092114959469399</v>
      </c>
      <c r="DX246" s="1">
        <v>21.423344310281699</v>
      </c>
      <c r="DY246" s="1">
        <v>25.2740560292326</v>
      </c>
      <c r="DZ246" s="1">
        <v>31.486966824644501</v>
      </c>
      <c r="EA246" s="1">
        <v>30.6193806193806</v>
      </c>
      <c r="EB246" s="1">
        <v>43.110435663627101</v>
      </c>
      <c r="EC246" s="1">
        <v>39.003083247687499</v>
      </c>
      <c r="ED246" s="1">
        <v>46.567622950819597</v>
      </c>
      <c r="EE246" s="1">
        <v>21.912955465587</v>
      </c>
      <c r="EF246" s="1">
        <v>28.355879292403699</v>
      </c>
      <c r="EG246" s="1">
        <v>0</v>
      </c>
      <c r="EH246" s="1">
        <v>0</v>
      </c>
      <c r="EI246" s="1">
        <v>0</v>
      </c>
      <c r="EJ246" s="1">
        <v>0</v>
      </c>
      <c r="EK246" s="1">
        <v>0</v>
      </c>
      <c r="EL246" s="1">
        <v>35.519528371407503</v>
      </c>
      <c r="EM246" s="1">
        <v>36.2056348335162</v>
      </c>
      <c r="EN246" s="1">
        <v>35.749086479902502</v>
      </c>
      <c r="EO246" s="1">
        <v>30.924170616113699</v>
      </c>
      <c r="EP246" s="1">
        <v>22.0779220779221</v>
      </c>
      <c r="EQ246" s="1">
        <v>21.681864235055698</v>
      </c>
      <c r="ER246" s="1">
        <v>21.891058581706101</v>
      </c>
      <c r="ES246" s="1">
        <v>25.819672131147499</v>
      </c>
      <c r="ET246" s="1">
        <v>9.6659919028340102</v>
      </c>
      <c r="EU246" s="1">
        <v>1.87304890738813</v>
      </c>
      <c r="EV246" s="1">
        <v>0</v>
      </c>
      <c r="EW246" s="1">
        <v>0</v>
      </c>
      <c r="EX246" s="1">
        <v>0</v>
      </c>
      <c r="EY246" s="1">
        <v>0</v>
      </c>
      <c r="EZ246" s="1">
        <v>0</v>
      </c>
    </row>
    <row r="247" spans="1:156" ht="15">
      <c r="A247" s="11" t="s">
        <v>308</v>
      </c>
      <c r="B247" s="1" t="s">
        <v>780</v>
      </c>
      <c r="C247" s="11" t="s">
        <v>528</v>
      </c>
      <c r="D247" s="1">
        <v>45.5830756993061</v>
      </c>
      <c r="E247" s="1">
        <v>42.159166568658101</v>
      </c>
      <c r="F247" s="1">
        <v>0</v>
      </c>
      <c r="G247" s="1">
        <v>80.46875</v>
      </c>
      <c r="H247" s="1">
        <v>93.75</v>
      </c>
      <c r="I247" s="1">
        <v>92.105263157894697</v>
      </c>
      <c r="J247" s="1">
        <v>83.474576271186393</v>
      </c>
      <c r="K247" s="1">
        <v>86.363636363636303</v>
      </c>
      <c r="L247" s="1">
        <v>85.326086956521706</v>
      </c>
      <c r="M247" s="1">
        <v>79.651162790697597</v>
      </c>
      <c r="N247" s="1">
        <v>87.5</v>
      </c>
      <c r="O247" s="1">
        <v>85.256410256410206</v>
      </c>
      <c r="P247" s="1">
        <v>90.714285714285694</v>
      </c>
      <c r="Q247" s="1">
        <v>83.064516129032199</v>
      </c>
      <c r="R247" s="1">
        <v>56.034482758620598</v>
      </c>
      <c r="S247" s="1">
        <v>59.090909090909101</v>
      </c>
      <c r="T247" s="1">
        <v>99.056603773584897</v>
      </c>
      <c r="U247" s="1">
        <v>3.1914893617021201</v>
      </c>
      <c r="V247" s="1">
        <v>87.7604166666666</v>
      </c>
      <c r="W247" s="1">
        <v>86.011904761904702</v>
      </c>
      <c r="X247" s="1">
        <v>87.593984962405997</v>
      </c>
      <c r="Y247" s="1">
        <v>80.932203389830505</v>
      </c>
      <c r="Z247" s="1">
        <v>82.323232323232304</v>
      </c>
      <c r="AA247" s="1">
        <v>83.152173913043399</v>
      </c>
      <c r="AB247" s="1">
        <v>87.790697674418595</v>
      </c>
      <c r="AC247" s="1">
        <v>87.5</v>
      </c>
      <c r="AD247" s="1">
        <v>90.384615384615302</v>
      </c>
      <c r="AE247" s="1">
        <v>86.428571428571402</v>
      </c>
      <c r="AF247" s="1">
        <v>84.677419354838705</v>
      </c>
      <c r="AG247" s="1">
        <v>76.724137931034406</v>
      </c>
      <c r="AH247" s="1">
        <v>70</v>
      </c>
      <c r="AI247" s="1">
        <v>72.641509433962199</v>
      </c>
      <c r="AJ247" s="1">
        <v>1.0638297872340401</v>
      </c>
      <c r="AK247" s="1">
        <v>94.0104166666666</v>
      </c>
      <c r="AL247" s="1">
        <v>66.964285714285694</v>
      </c>
      <c r="AM247" s="1">
        <v>65.789473684210506</v>
      </c>
      <c r="AN247" s="1">
        <v>21.1864406779661</v>
      </c>
      <c r="AO247" s="1">
        <v>66.6666666666666</v>
      </c>
      <c r="AP247" s="1">
        <v>66.304347826086897</v>
      </c>
      <c r="AQ247" s="1">
        <v>66.860465116279101</v>
      </c>
      <c r="AR247" s="1">
        <v>26.785714285714199</v>
      </c>
      <c r="AS247" s="1">
        <v>24.358974358974301</v>
      </c>
      <c r="AT247" s="1">
        <v>26.428571428571399</v>
      </c>
      <c r="AU247" s="1">
        <v>26.612903225806399</v>
      </c>
      <c r="AV247" s="1">
        <v>34.482758620689602</v>
      </c>
      <c r="AW247" s="1">
        <v>37.272727272727202</v>
      </c>
      <c r="AX247" s="1">
        <v>44.339622641509401</v>
      </c>
      <c r="AY247" s="1">
        <v>72.340425531914903</v>
      </c>
      <c r="AZ247" s="1">
        <v>94.53125</v>
      </c>
      <c r="BA247" s="1">
        <v>88.392857142857096</v>
      </c>
      <c r="BB247" s="1">
        <v>92.857142857142804</v>
      </c>
      <c r="BC247" s="1">
        <v>91.1016949152542</v>
      </c>
      <c r="BD247" s="1">
        <v>93.434343434343404</v>
      </c>
      <c r="BE247" s="1">
        <v>86.413043478260803</v>
      </c>
      <c r="BF247" s="1">
        <v>70.348837209302303</v>
      </c>
      <c r="BG247" s="1">
        <v>88.690476190476105</v>
      </c>
      <c r="BH247" s="1">
        <v>81.410256410256395</v>
      </c>
      <c r="BI247" s="1">
        <v>82.142857142857096</v>
      </c>
      <c r="BJ247" s="1">
        <v>81.451612903225794</v>
      </c>
      <c r="BK247" s="1">
        <v>57.758620689655103</v>
      </c>
      <c r="BL247" s="1">
        <v>79.090909090909093</v>
      </c>
      <c r="BM247" s="1">
        <v>83.962264150943398</v>
      </c>
      <c r="BN247" s="1">
        <v>50</v>
      </c>
      <c r="BO247" s="1">
        <v>83.0729166666666</v>
      </c>
      <c r="BP247" s="1">
        <v>84.226190476190396</v>
      </c>
      <c r="BQ247" s="1">
        <v>83.458646616541301</v>
      </c>
      <c r="BR247" s="1">
        <v>65.677966101694906</v>
      </c>
      <c r="BS247" s="1">
        <v>61.616161616161598</v>
      </c>
      <c r="BT247" s="1">
        <v>63.043478260869499</v>
      </c>
      <c r="BU247" s="1">
        <v>65.697674418604606</v>
      </c>
      <c r="BV247" s="1">
        <v>67.857142857142804</v>
      </c>
      <c r="BW247" s="1">
        <v>72.435897435897402</v>
      </c>
      <c r="BX247" s="1">
        <v>75.714285714285694</v>
      </c>
      <c r="BY247" s="1">
        <v>66.129032258064498</v>
      </c>
      <c r="BZ247" s="1">
        <v>36.2068965517241</v>
      </c>
      <c r="CA247" s="1">
        <v>40.909090909090899</v>
      </c>
      <c r="CB247" s="1">
        <v>43.396226415094297</v>
      </c>
      <c r="CC247" s="1">
        <v>89.361702127659498</v>
      </c>
      <c r="CD247" s="1">
        <v>93.4895833333333</v>
      </c>
      <c r="CE247" s="1">
        <v>92.559523809523796</v>
      </c>
      <c r="CF247" s="1">
        <v>92.857142857142804</v>
      </c>
      <c r="CG247" s="1">
        <v>96.186440677966104</v>
      </c>
      <c r="CH247" s="1">
        <v>95.454545454545396</v>
      </c>
      <c r="CI247" s="1">
        <v>88.586956521739097</v>
      </c>
      <c r="CJ247" s="1">
        <v>92.441860465116207</v>
      </c>
      <c r="CK247" s="1">
        <v>89.880952380952294</v>
      </c>
      <c r="CL247" s="1">
        <v>90.384615384615302</v>
      </c>
      <c r="CM247" s="1">
        <v>96.428571428571402</v>
      </c>
      <c r="CN247" s="1">
        <v>94.354838709677395</v>
      </c>
      <c r="CO247" s="1">
        <v>97.413793103448199</v>
      </c>
      <c r="CP247" s="1">
        <v>93.636363636363598</v>
      </c>
      <c r="CQ247" s="1">
        <v>95.283018867924497</v>
      </c>
      <c r="CR247" s="1">
        <v>73.404255319148902</v>
      </c>
      <c r="CS247" s="1">
        <v>96.875</v>
      </c>
      <c r="CT247" s="1">
        <v>97.619047619047606</v>
      </c>
      <c r="CU247" s="1">
        <v>97.368421052631504</v>
      </c>
      <c r="CV247" s="1">
        <v>86.864406779660996</v>
      </c>
      <c r="CW247" s="1">
        <v>85.353535353535307</v>
      </c>
      <c r="CX247" s="1">
        <v>83.695652173913004</v>
      </c>
      <c r="CY247" s="1">
        <v>95.348837209302303</v>
      </c>
      <c r="CZ247" s="1">
        <v>95.8333333333333</v>
      </c>
      <c r="DA247" s="1">
        <v>97.435897435897402</v>
      </c>
      <c r="DB247" s="1">
        <v>95</v>
      </c>
      <c r="DC247" s="1">
        <v>91.129032258064498</v>
      </c>
      <c r="DD247" s="1">
        <v>87.931034482758605</v>
      </c>
      <c r="DE247" s="1">
        <v>90.909090909090907</v>
      </c>
      <c r="DF247" s="1">
        <v>95.283018867924497</v>
      </c>
      <c r="DG247" s="1">
        <v>88.297872340425499</v>
      </c>
      <c r="DH247" s="1">
        <v>66.414885777450195</v>
      </c>
      <c r="DI247" s="1">
        <v>62.038053421148902</v>
      </c>
      <c r="DJ247" s="1">
        <v>82.034104750304493</v>
      </c>
      <c r="DK247" s="1">
        <v>86.877962085307999</v>
      </c>
      <c r="DL247" s="1">
        <v>82.767232767232699</v>
      </c>
      <c r="DM247" s="1">
        <v>82.016210739614905</v>
      </c>
      <c r="DN247" s="1">
        <v>91.315519013360699</v>
      </c>
      <c r="DO247" s="1">
        <v>79.047131147540895</v>
      </c>
      <c r="DP247" s="1">
        <v>82.338056680161898</v>
      </c>
      <c r="DQ247" s="1">
        <v>92.455775234131096</v>
      </c>
      <c r="DR247" s="1">
        <v>54.2203985932004</v>
      </c>
      <c r="DS247" s="1">
        <v>68.1277860326894</v>
      </c>
      <c r="DT247" s="1">
        <v>75.8333333333333</v>
      </c>
      <c r="DU247" s="1">
        <v>55.766312594840599</v>
      </c>
      <c r="DV247" s="1">
        <v>59.067796610169403</v>
      </c>
      <c r="DW247" s="1">
        <v>22.605011053795099</v>
      </c>
      <c r="DX247" s="1">
        <v>5.2872301500182903</v>
      </c>
      <c r="DY247" s="1">
        <v>10.089321965083199</v>
      </c>
      <c r="DZ247" s="1">
        <v>9.8637440758293806</v>
      </c>
      <c r="EA247" s="1">
        <v>13.4365634365634</v>
      </c>
      <c r="EB247" s="1">
        <v>21.529888551165101</v>
      </c>
      <c r="EC247" s="1">
        <v>20.400822199383299</v>
      </c>
      <c r="ED247" s="1">
        <v>12.5512295081967</v>
      </c>
      <c r="EE247" s="1">
        <v>36.791497975708502</v>
      </c>
      <c r="EF247" s="1">
        <v>18.1581685744016</v>
      </c>
      <c r="EG247" s="1">
        <v>11.4302461899179</v>
      </c>
      <c r="EH247" s="1">
        <v>10.3268945022288</v>
      </c>
      <c r="EI247" s="1">
        <v>7.0454545454545396</v>
      </c>
      <c r="EJ247" s="1">
        <v>16.3125948406676</v>
      </c>
      <c r="EK247" s="1">
        <v>17.203389830508399</v>
      </c>
      <c r="EL247" s="1">
        <v>95.431098010316802</v>
      </c>
      <c r="EM247" s="1">
        <v>99.377972923527196</v>
      </c>
      <c r="EN247" s="1">
        <v>99.390986601705194</v>
      </c>
      <c r="EO247" s="1">
        <v>99.229857819905206</v>
      </c>
      <c r="EP247" s="1">
        <v>98.951048951048904</v>
      </c>
      <c r="EQ247" s="1">
        <v>98.834853090172203</v>
      </c>
      <c r="ER247" s="1">
        <v>97.995889003083207</v>
      </c>
      <c r="ES247" s="1">
        <v>94.620901639344197</v>
      </c>
      <c r="ET247" s="1">
        <v>95.850202429149803</v>
      </c>
      <c r="EU247" s="1">
        <v>97.970863683662799</v>
      </c>
      <c r="EV247" s="1">
        <v>94.255568581477107</v>
      </c>
      <c r="EW247" s="1">
        <v>94.9479940564635</v>
      </c>
      <c r="EX247" s="1">
        <v>83.030303030303003</v>
      </c>
      <c r="EY247" s="1">
        <v>95.5235204855842</v>
      </c>
      <c r="EZ247" s="1">
        <v>87.966101694915196</v>
      </c>
    </row>
    <row r="248" spans="1:156" ht="15">
      <c r="A248" s="11" t="s">
        <v>309</v>
      </c>
      <c r="B248" s="1" t="s">
        <v>781</v>
      </c>
      <c r="C248" s="11" t="s">
        <v>528</v>
      </c>
      <c r="D248" s="1">
        <v>47.512076271186402</v>
      </c>
      <c r="E248" s="1">
        <v>90.593044883522296</v>
      </c>
      <c r="F248" s="1">
        <v>0</v>
      </c>
      <c r="G248" s="1">
        <v>98</v>
      </c>
      <c r="H248" s="1">
        <v>97.9166666666666</v>
      </c>
      <c r="I248" s="1">
        <v>97.65625</v>
      </c>
      <c r="J248" s="1">
        <v>93.636363636363598</v>
      </c>
      <c r="K248" s="1">
        <v>91.463414634146304</v>
      </c>
      <c r="L248" s="1">
        <v>86.585365853658502</v>
      </c>
      <c r="M248" s="1">
        <v>79.268292682926798</v>
      </c>
      <c r="N248" s="1">
        <v>74.390243902438996</v>
      </c>
      <c r="O248" s="1">
        <v>93.421052631578902</v>
      </c>
      <c r="P248" s="1">
        <v>95.714285714285694</v>
      </c>
      <c r="Q248" s="1">
        <v>98.387096774193495</v>
      </c>
      <c r="R248" s="1">
        <v>70.689655172413694</v>
      </c>
      <c r="S248" s="1">
        <v>94.827586206896498</v>
      </c>
      <c r="T248" s="1">
        <v>94.642857142857096</v>
      </c>
      <c r="U248" s="1">
        <v>82</v>
      </c>
      <c r="V248" s="1">
        <v>99.3333333333333</v>
      </c>
      <c r="W248" s="1">
        <v>99.3055555555555</v>
      </c>
      <c r="X248" s="1">
        <v>99.21875</v>
      </c>
      <c r="Y248" s="1">
        <v>99.090909090909093</v>
      </c>
      <c r="Z248" s="1">
        <v>98.780487804878007</v>
      </c>
      <c r="AA248" s="1">
        <v>91.463414634146304</v>
      </c>
      <c r="AB248" s="1">
        <v>93.902439024390205</v>
      </c>
      <c r="AC248" s="1">
        <v>91.463414634146304</v>
      </c>
      <c r="AD248" s="1">
        <v>93.421052631578902</v>
      </c>
      <c r="AE248" s="1">
        <v>92.857142857142804</v>
      </c>
      <c r="AF248" s="1">
        <v>98.387096774193495</v>
      </c>
      <c r="AG248" s="1">
        <v>84.482758620689594</v>
      </c>
      <c r="AH248" s="1">
        <v>86.2068965517241</v>
      </c>
      <c r="AI248" s="1">
        <v>91.071428571428498</v>
      </c>
      <c r="AJ248" s="1">
        <v>86</v>
      </c>
      <c r="AK248" s="1">
        <v>93.3333333333333</v>
      </c>
      <c r="AL248" s="1">
        <v>94.4444444444444</v>
      </c>
      <c r="AM248" s="1">
        <v>92.1875</v>
      </c>
      <c r="AN248" s="1">
        <v>89.090909090909093</v>
      </c>
      <c r="AO248" s="1">
        <v>86.585365853658502</v>
      </c>
      <c r="AP248" s="1">
        <v>41.463414634146297</v>
      </c>
      <c r="AQ248" s="1">
        <v>15.8536585365853</v>
      </c>
      <c r="AR248" s="1">
        <v>17.0731707317073</v>
      </c>
      <c r="AS248" s="1">
        <v>13.157894736842101</v>
      </c>
      <c r="AT248" s="1">
        <v>17.1428571428571</v>
      </c>
      <c r="AU248" s="1">
        <v>22.580645161290299</v>
      </c>
      <c r="AV248" s="1">
        <v>31.034482758620602</v>
      </c>
      <c r="AW248" s="1">
        <v>39.655172413793103</v>
      </c>
      <c r="AX248" s="1">
        <v>41.071428571428498</v>
      </c>
      <c r="AY248" s="1">
        <v>50</v>
      </c>
      <c r="AZ248" s="1">
        <v>87.3333333333333</v>
      </c>
      <c r="BA248" s="1">
        <v>90.9722222222222</v>
      </c>
      <c r="BB248" s="1">
        <v>80.46875</v>
      </c>
      <c r="BC248" s="1">
        <v>86.363636363636303</v>
      </c>
      <c r="BD248" s="1">
        <v>50</v>
      </c>
      <c r="BE248" s="1">
        <v>30.487804878048699</v>
      </c>
      <c r="BF248" s="1">
        <v>35.365853658536501</v>
      </c>
      <c r="BG248" s="1">
        <v>62.195121951219498</v>
      </c>
      <c r="BH248" s="1">
        <v>56.578947368420998</v>
      </c>
      <c r="BI248" s="1">
        <v>84.285714285714207</v>
      </c>
      <c r="BJ248" s="1">
        <v>91.935483870967701</v>
      </c>
      <c r="BK248" s="1">
        <v>94.827586206896498</v>
      </c>
      <c r="BL248" s="1">
        <v>98.275862068965495</v>
      </c>
      <c r="BM248" s="1">
        <v>83.928571428571402</v>
      </c>
      <c r="BN248" s="1">
        <v>78</v>
      </c>
      <c r="BO248" s="1">
        <v>70</v>
      </c>
      <c r="BP248" s="1">
        <v>81.9444444444444</v>
      </c>
      <c r="BQ248" s="1">
        <v>84.375</v>
      </c>
      <c r="BR248" s="1">
        <v>54.545454545454497</v>
      </c>
      <c r="BS248" s="1">
        <v>65.8536585365853</v>
      </c>
      <c r="BT248" s="1">
        <v>53.658536585365802</v>
      </c>
      <c r="BU248" s="1">
        <v>60.975609756097498</v>
      </c>
      <c r="BV248" s="1">
        <v>65.8536585365853</v>
      </c>
      <c r="BW248" s="1">
        <v>34.210526315789402</v>
      </c>
      <c r="BX248" s="1">
        <v>35.714285714285701</v>
      </c>
      <c r="BY248" s="1">
        <v>40.322580645161203</v>
      </c>
      <c r="BZ248" s="1">
        <v>44.827586206896498</v>
      </c>
      <c r="CA248" s="1">
        <v>46.551724137930997</v>
      </c>
      <c r="CB248" s="1">
        <v>44.642857142857103</v>
      </c>
      <c r="CC248" s="1">
        <v>44</v>
      </c>
      <c r="CD248" s="1">
        <v>96.6666666666666</v>
      </c>
      <c r="CE248" s="1">
        <v>79.8611111111111</v>
      </c>
      <c r="CF248" s="1">
        <v>75.78125</v>
      </c>
      <c r="CG248" s="1">
        <v>91.818181818181799</v>
      </c>
      <c r="CH248" s="1">
        <v>80.487804878048706</v>
      </c>
      <c r="CI248" s="1">
        <v>59.756097560975597</v>
      </c>
      <c r="CJ248" s="1">
        <v>71.951219512195095</v>
      </c>
      <c r="CK248" s="1">
        <v>79.268292682926798</v>
      </c>
      <c r="CL248" s="1">
        <v>80.263157894736807</v>
      </c>
      <c r="CM248" s="1">
        <v>90</v>
      </c>
      <c r="CN248" s="1">
        <v>98.387096774193495</v>
      </c>
      <c r="CO248" s="1">
        <v>98.275862068965495</v>
      </c>
      <c r="CP248" s="1">
        <v>72.413793103448199</v>
      </c>
      <c r="CQ248" s="1">
        <v>42.857142857142797</v>
      </c>
      <c r="CR248" s="1">
        <v>66</v>
      </c>
      <c r="CS248" s="1">
        <v>85.3333333333333</v>
      </c>
      <c r="CT248" s="1">
        <v>87.5</v>
      </c>
      <c r="CU248" s="1">
        <v>85.9375</v>
      </c>
      <c r="CV248" s="1">
        <v>82.727272727272705</v>
      </c>
      <c r="CW248" s="1">
        <v>76.829268292682897</v>
      </c>
      <c r="CX248" s="1">
        <v>78.048780487804805</v>
      </c>
      <c r="CY248" s="1">
        <v>76.829268292682897</v>
      </c>
      <c r="CZ248" s="1">
        <v>76.829268292682897</v>
      </c>
      <c r="DA248" s="1">
        <v>81.578947368421098</v>
      </c>
      <c r="DB248" s="1">
        <v>84.285714285714207</v>
      </c>
      <c r="DC248" s="1">
        <v>30.645161290322498</v>
      </c>
      <c r="DD248" s="1">
        <v>17.241379310344801</v>
      </c>
      <c r="DE248" s="1">
        <v>31.034482758620602</v>
      </c>
      <c r="DF248" s="1">
        <v>33.928571428571402</v>
      </c>
      <c r="DG248" s="1">
        <v>36</v>
      </c>
      <c r="DH248" s="1">
        <v>85.7221812822402</v>
      </c>
      <c r="DI248" s="1">
        <v>96.176362971093994</v>
      </c>
      <c r="DJ248" s="1">
        <v>92.143727161997504</v>
      </c>
      <c r="DK248" s="1">
        <v>92.505924170616098</v>
      </c>
      <c r="DL248" s="1">
        <v>92.757242757242693</v>
      </c>
      <c r="DM248" s="1">
        <v>23.5562310030395</v>
      </c>
      <c r="DN248" s="1">
        <v>40.853031860226103</v>
      </c>
      <c r="DO248" s="1">
        <v>80.4815573770491</v>
      </c>
      <c r="DP248" s="1">
        <v>91.143724696356202</v>
      </c>
      <c r="DQ248" s="1">
        <v>89.646201873048895</v>
      </c>
      <c r="DR248" s="1">
        <v>92.672919109026907</v>
      </c>
      <c r="DS248" s="1">
        <v>58.915304606240703</v>
      </c>
      <c r="DT248" s="1">
        <v>62.5</v>
      </c>
      <c r="DU248" s="1">
        <v>38.1638846737481</v>
      </c>
      <c r="DV248" s="1">
        <v>0.25423728813559299</v>
      </c>
      <c r="DW248" s="1">
        <v>55.508474576271098</v>
      </c>
      <c r="DX248" s="1">
        <v>58.379070618368097</v>
      </c>
      <c r="DY248" s="1">
        <v>53.857084855866802</v>
      </c>
      <c r="DZ248" s="1">
        <v>46.475118483412302</v>
      </c>
      <c r="EA248" s="1">
        <v>47.602397602397602</v>
      </c>
      <c r="EB248" s="1">
        <v>56.990881458966498</v>
      </c>
      <c r="EC248" s="1">
        <v>57.194244604316502</v>
      </c>
      <c r="ED248" s="1">
        <v>65.522540983606504</v>
      </c>
      <c r="EE248" s="1">
        <v>44.989878542510098</v>
      </c>
      <c r="EF248" s="1">
        <v>37.7211238293444</v>
      </c>
      <c r="EG248" s="1">
        <v>36.283704572098401</v>
      </c>
      <c r="EH248" s="1">
        <v>13.447251114413101</v>
      </c>
      <c r="EI248" s="1">
        <v>14.1666666666666</v>
      </c>
      <c r="EJ248" s="1">
        <v>59.559939301972598</v>
      </c>
      <c r="EK248" s="1">
        <v>13.9830508474576</v>
      </c>
      <c r="EL248" s="1">
        <v>97.807663964627807</v>
      </c>
      <c r="EM248" s="1">
        <v>98.079034028540093</v>
      </c>
      <c r="EN248" s="1">
        <v>98.233861144945095</v>
      </c>
      <c r="EO248" s="1">
        <v>97.600710900473899</v>
      </c>
      <c r="EP248" s="1">
        <v>97.852147852147795</v>
      </c>
      <c r="EQ248" s="1">
        <v>90.2228976697061</v>
      </c>
      <c r="ER248" s="1">
        <v>90.339157245632094</v>
      </c>
      <c r="ES248" s="1">
        <v>87.448770491803202</v>
      </c>
      <c r="ET248" s="1">
        <v>87.398785425101195</v>
      </c>
      <c r="EU248" s="1">
        <v>97.970863683662799</v>
      </c>
      <c r="EV248" s="1">
        <v>94.255568581477107</v>
      </c>
      <c r="EW248" s="1">
        <v>93.016344725111395</v>
      </c>
      <c r="EX248" s="1">
        <v>96.818181818181799</v>
      </c>
      <c r="EY248" s="1">
        <v>96.509863429438496</v>
      </c>
      <c r="EZ248" s="1">
        <v>87.966101694915196</v>
      </c>
    </row>
    <row r="249" spans="1:156" ht="15">
      <c r="A249" s="11" t="s">
        <v>310</v>
      </c>
      <c r="B249" s="1" t="s">
        <v>782</v>
      </c>
      <c r="C249" s="11" t="s">
        <v>543</v>
      </c>
      <c r="D249" s="1">
        <v>63.7014820164013</v>
      </c>
      <c r="E249" s="1">
        <v>66.462984661050697</v>
      </c>
      <c r="F249" s="1">
        <v>0</v>
      </c>
      <c r="G249" s="1">
        <v>89.037433155080194</v>
      </c>
      <c r="H249" s="1">
        <v>83.988764044943807</v>
      </c>
      <c r="I249" s="1">
        <v>83.136094674556205</v>
      </c>
      <c r="J249" s="1">
        <v>66.993464052287493</v>
      </c>
      <c r="K249" s="1">
        <v>59.615384615384599</v>
      </c>
      <c r="L249" s="1">
        <v>38.306451612903203</v>
      </c>
      <c r="M249" s="1">
        <v>43.75</v>
      </c>
      <c r="N249" s="1">
        <v>47.131147540983598</v>
      </c>
      <c r="O249" s="1">
        <v>84.645669291338507</v>
      </c>
      <c r="P249" s="1">
        <v>77.102803738317704</v>
      </c>
      <c r="Q249" s="1">
        <v>80.319148936170194</v>
      </c>
      <c r="R249" s="1">
        <v>82.575757575757507</v>
      </c>
      <c r="S249" s="1">
        <v>89.1666666666666</v>
      </c>
      <c r="T249" s="1">
        <v>84.745762711864401</v>
      </c>
      <c r="U249" s="1">
        <v>83.3333333333333</v>
      </c>
      <c r="V249" s="1">
        <v>81.016042780748606</v>
      </c>
      <c r="W249" s="1">
        <v>81.179775280898795</v>
      </c>
      <c r="X249" s="1">
        <v>70.118343195266206</v>
      </c>
      <c r="Y249" s="1">
        <v>71.568627450980301</v>
      </c>
      <c r="Z249" s="1">
        <v>55</v>
      </c>
      <c r="AA249" s="1">
        <v>53.629032258064498</v>
      </c>
      <c r="AB249" s="1">
        <v>59.5833333333333</v>
      </c>
      <c r="AC249" s="1">
        <v>64.344262295081904</v>
      </c>
      <c r="AD249" s="1">
        <v>60.236220472440898</v>
      </c>
      <c r="AE249" s="1">
        <v>64.018691588785003</v>
      </c>
      <c r="AF249" s="1">
        <v>66.489361702127596</v>
      </c>
      <c r="AG249" s="1">
        <v>50.757575757575701</v>
      </c>
      <c r="AH249" s="1">
        <v>42.5</v>
      </c>
      <c r="AI249" s="1">
        <v>61.864406779661003</v>
      </c>
      <c r="AJ249" s="1">
        <v>68.75</v>
      </c>
      <c r="AK249" s="1">
        <v>39.839572192513302</v>
      </c>
      <c r="AL249" s="1">
        <v>43.539325842696599</v>
      </c>
      <c r="AM249" s="1">
        <v>49.4082840236686</v>
      </c>
      <c r="AN249" s="1">
        <v>29.084967320261399</v>
      </c>
      <c r="AO249" s="1">
        <v>30.769230769230699</v>
      </c>
      <c r="AP249" s="1">
        <v>31.854838709677399</v>
      </c>
      <c r="AQ249" s="1">
        <v>32.9166666666666</v>
      </c>
      <c r="AR249" s="1">
        <v>38.934426229508098</v>
      </c>
      <c r="AS249" s="1">
        <v>42.913385826771602</v>
      </c>
      <c r="AT249" s="1">
        <v>47.196261682242898</v>
      </c>
      <c r="AU249" s="1">
        <v>47.340425531914804</v>
      </c>
      <c r="AV249" s="1">
        <v>5.3030303030303001</v>
      </c>
      <c r="AW249" s="1">
        <v>50</v>
      </c>
      <c r="AX249" s="1">
        <v>50</v>
      </c>
      <c r="AY249" s="1">
        <v>1.0416666666666601</v>
      </c>
      <c r="AZ249" s="1">
        <v>38.235294117647101</v>
      </c>
      <c r="BA249" s="1">
        <v>35.674157303370698</v>
      </c>
      <c r="BB249" s="1">
        <v>38.165680473372703</v>
      </c>
      <c r="BC249" s="1">
        <v>20.588235294117599</v>
      </c>
      <c r="BD249" s="1">
        <v>35.769230769230703</v>
      </c>
      <c r="BE249" s="1">
        <v>27.0161290322581</v>
      </c>
      <c r="BF249" s="1">
        <v>22.0833333333333</v>
      </c>
      <c r="BG249" s="1">
        <v>12.7049180327868</v>
      </c>
      <c r="BH249" s="1">
        <v>24.015748031496098</v>
      </c>
      <c r="BI249" s="1">
        <v>29.439252336448501</v>
      </c>
      <c r="BJ249" s="1">
        <v>39.893617021276498</v>
      </c>
      <c r="BK249" s="1">
        <v>40.151515151515099</v>
      </c>
      <c r="BL249" s="1">
        <v>65.8333333333333</v>
      </c>
      <c r="BM249" s="1">
        <v>55.084745762711798</v>
      </c>
      <c r="BN249" s="1">
        <v>40.625</v>
      </c>
      <c r="BO249" s="1">
        <v>18.181818181818102</v>
      </c>
      <c r="BP249" s="1">
        <v>24.157303370786501</v>
      </c>
      <c r="BQ249" s="1">
        <v>26.331360946745502</v>
      </c>
      <c r="BR249" s="1">
        <v>28.1045751633986</v>
      </c>
      <c r="BS249" s="1">
        <v>26.923076923076898</v>
      </c>
      <c r="BT249" s="1">
        <v>27.419354838709602</v>
      </c>
      <c r="BU249" s="1">
        <v>27.0833333333333</v>
      </c>
      <c r="BV249" s="1">
        <v>28.278688524590098</v>
      </c>
      <c r="BW249" s="1">
        <v>29.9212598425196</v>
      </c>
      <c r="BX249" s="1">
        <v>34.5794392523364</v>
      </c>
      <c r="BY249" s="1">
        <v>33.510638297872298</v>
      </c>
      <c r="BZ249" s="1">
        <v>34.848484848484802</v>
      </c>
      <c r="CA249" s="1">
        <v>40</v>
      </c>
      <c r="CB249" s="1">
        <v>44.067796610169403</v>
      </c>
      <c r="CC249" s="1">
        <v>45.8333333333333</v>
      </c>
      <c r="CD249" s="1">
        <v>75.133689839572099</v>
      </c>
      <c r="CE249" s="1">
        <v>71.067415730337103</v>
      </c>
      <c r="CF249" s="1">
        <v>70.118343195266206</v>
      </c>
      <c r="CG249" s="1">
        <v>66.993464052287493</v>
      </c>
      <c r="CH249" s="1">
        <v>62.692307692307601</v>
      </c>
      <c r="CI249" s="1">
        <v>53.629032258064498</v>
      </c>
      <c r="CJ249" s="1">
        <v>40.4166666666666</v>
      </c>
      <c r="CK249" s="1">
        <v>54.5081967213114</v>
      </c>
      <c r="CL249" s="1">
        <v>55.511811023622002</v>
      </c>
      <c r="CM249" s="1">
        <v>62.149532710280297</v>
      </c>
      <c r="CN249" s="1">
        <v>79.255319148936096</v>
      </c>
      <c r="CO249" s="1">
        <v>62.878787878787797</v>
      </c>
      <c r="CP249" s="1">
        <v>50.8333333333333</v>
      </c>
      <c r="CQ249" s="1">
        <v>72.881355932203306</v>
      </c>
      <c r="CR249" s="1">
        <v>70.8333333333333</v>
      </c>
      <c r="CS249" s="1">
        <v>70.0534759358288</v>
      </c>
      <c r="CT249" s="1">
        <v>73.314606741573002</v>
      </c>
      <c r="CU249" s="1">
        <v>75.147928994082804</v>
      </c>
      <c r="CV249" s="1">
        <v>73.202614379084906</v>
      </c>
      <c r="CW249" s="1">
        <v>67.692307692307693</v>
      </c>
      <c r="CX249" s="1">
        <v>66.129032258064498</v>
      </c>
      <c r="CY249" s="1">
        <v>59.5833333333333</v>
      </c>
      <c r="CZ249" s="1">
        <v>62.7049180327868</v>
      </c>
      <c r="DA249" s="1">
        <v>64.960629921259795</v>
      </c>
      <c r="DB249" s="1">
        <v>68.691588785046704</v>
      </c>
      <c r="DC249" s="1">
        <v>72.872340425531902</v>
      </c>
      <c r="DD249" s="1">
        <v>77.272727272727195</v>
      </c>
      <c r="DE249" s="1">
        <v>72.5</v>
      </c>
      <c r="DF249" s="1">
        <v>83.0508474576271</v>
      </c>
      <c r="DG249" s="1">
        <v>83.3333333333333</v>
      </c>
      <c r="DH249" s="1">
        <v>78.868828297715496</v>
      </c>
      <c r="DI249" s="1">
        <v>95.700695206732505</v>
      </c>
      <c r="DJ249" s="1">
        <v>95.391798619569599</v>
      </c>
      <c r="DK249" s="1">
        <v>84.745260663507096</v>
      </c>
      <c r="DL249" s="1">
        <v>87.562437562437495</v>
      </c>
      <c r="DM249" s="1">
        <v>81.914893617021207</v>
      </c>
      <c r="DN249" s="1">
        <v>72.507708119218904</v>
      </c>
      <c r="DO249" s="1">
        <v>77.612704918032705</v>
      </c>
      <c r="DP249" s="1">
        <v>73.532388663967595</v>
      </c>
      <c r="DQ249" s="1">
        <v>87.981269510926097</v>
      </c>
      <c r="DR249" s="1">
        <v>61.488862837045701</v>
      </c>
      <c r="DS249" s="1">
        <v>60.995542347696798</v>
      </c>
      <c r="DT249" s="1">
        <v>16.7424242424242</v>
      </c>
      <c r="DU249" s="1">
        <v>27.6934749620637</v>
      </c>
      <c r="DV249" s="1">
        <v>58.389830508474503</v>
      </c>
      <c r="DW249" s="1">
        <v>40.917464996315402</v>
      </c>
      <c r="DX249" s="1">
        <v>41.474570069520603</v>
      </c>
      <c r="DY249" s="1">
        <v>51.177425903369802</v>
      </c>
      <c r="DZ249" s="1">
        <v>56.427725118483401</v>
      </c>
      <c r="EA249" s="1">
        <v>64.085914085914098</v>
      </c>
      <c r="EB249" s="1">
        <v>66.717325227963499</v>
      </c>
      <c r="EC249" s="1">
        <v>77.749229188078104</v>
      </c>
      <c r="ED249" s="1">
        <v>83.657786885245898</v>
      </c>
      <c r="EE249" s="1">
        <v>49.746963562753002</v>
      </c>
      <c r="EF249" s="1">
        <v>41.675338189386103</v>
      </c>
      <c r="EG249" s="1">
        <v>65.357561547479406</v>
      </c>
      <c r="EH249" s="1">
        <v>49.702823179791899</v>
      </c>
      <c r="EI249" s="1">
        <v>42.5</v>
      </c>
      <c r="EJ249" s="1">
        <v>64.946889226100097</v>
      </c>
      <c r="EK249" s="1">
        <v>61.779661016949099</v>
      </c>
      <c r="EL249" s="1">
        <v>89.406779661016898</v>
      </c>
      <c r="EM249" s="1">
        <v>88.144895718990099</v>
      </c>
      <c r="EN249" s="1">
        <v>88.834754364595995</v>
      </c>
      <c r="EO249" s="1">
        <v>81.042654028436004</v>
      </c>
      <c r="EP249" s="1">
        <v>71.678321678321595</v>
      </c>
      <c r="EQ249" s="1">
        <v>71.428571428571402</v>
      </c>
      <c r="ER249" s="1">
        <v>70.657759506680307</v>
      </c>
      <c r="ES249" s="1">
        <v>78.278688524590095</v>
      </c>
      <c r="ET249" s="1">
        <v>81.022267206477693</v>
      </c>
      <c r="EU249" s="1">
        <v>85.431841831425601</v>
      </c>
      <c r="EV249" s="1">
        <v>85.228604923798301</v>
      </c>
      <c r="EW249" s="1">
        <v>82.763744427934597</v>
      </c>
      <c r="EX249" s="1">
        <v>38.939393939393902</v>
      </c>
      <c r="EY249" s="1">
        <v>40.819423368740502</v>
      </c>
      <c r="EZ249" s="1">
        <v>41.610169491525397</v>
      </c>
    </row>
    <row r="250" spans="1:156" ht="15">
      <c r="A250" s="11" t="s">
        <v>311</v>
      </c>
      <c r="B250" s="1" t="s">
        <v>783</v>
      </c>
      <c r="C250" s="11" t="s">
        <v>563</v>
      </c>
      <c r="D250" s="1">
        <v>52.1493470447977</v>
      </c>
      <c r="E250" s="1">
        <v>86.472427827075194</v>
      </c>
      <c r="F250" s="1">
        <v>0</v>
      </c>
      <c r="G250" s="1">
        <v>91.361256544502595</v>
      </c>
      <c r="H250" s="1">
        <v>92.458100558659197</v>
      </c>
      <c r="I250" s="1">
        <v>85.329341317365206</v>
      </c>
      <c r="J250" s="1">
        <v>82.846715328467099</v>
      </c>
      <c r="K250" s="1">
        <v>97.107438016528903</v>
      </c>
      <c r="L250" s="1">
        <v>96.186440677966104</v>
      </c>
      <c r="M250" s="1">
        <v>95.132743362831803</v>
      </c>
      <c r="N250" s="1">
        <v>94.859813084112105</v>
      </c>
      <c r="O250" s="1">
        <v>94.660194174757194</v>
      </c>
      <c r="P250" s="1">
        <v>93.820224719101105</v>
      </c>
      <c r="Q250" s="1">
        <v>96.835443037974599</v>
      </c>
      <c r="R250" s="1">
        <v>93.571428571428498</v>
      </c>
      <c r="S250" s="1">
        <v>37.313432835820898</v>
      </c>
      <c r="T250" s="1">
        <v>40</v>
      </c>
      <c r="U250" s="1">
        <v>77.551020408163197</v>
      </c>
      <c r="V250" s="1">
        <v>81.937172774869097</v>
      </c>
      <c r="W250" s="1">
        <v>83.519553072625698</v>
      </c>
      <c r="X250" s="1">
        <v>79.341317365269404</v>
      </c>
      <c r="Y250" s="1">
        <v>77.737226277372201</v>
      </c>
      <c r="Z250" s="1">
        <v>80.991735537190095</v>
      </c>
      <c r="AA250" s="1">
        <v>75.423728813559293</v>
      </c>
      <c r="AB250" s="1">
        <v>72.123893805309706</v>
      </c>
      <c r="AC250" s="1">
        <v>86.9158878504672</v>
      </c>
      <c r="AD250" s="1">
        <v>86.407766990291194</v>
      </c>
      <c r="AE250" s="1">
        <v>87.078651685393197</v>
      </c>
      <c r="AF250" s="1">
        <v>87.341772151898695</v>
      </c>
      <c r="AG250" s="1">
        <v>85.714285714285694</v>
      </c>
      <c r="AH250" s="1">
        <v>30.597014925373099</v>
      </c>
      <c r="AI250" s="1">
        <v>76.153846153846104</v>
      </c>
      <c r="AJ250" s="1">
        <v>87.755102040816297</v>
      </c>
      <c r="AK250" s="1">
        <v>84.031413612565402</v>
      </c>
      <c r="AL250" s="1">
        <v>84.078212290502805</v>
      </c>
      <c r="AM250" s="1">
        <v>83.832335329341305</v>
      </c>
      <c r="AN250" s="1">
        <v>86.1313868613138</v>
      </c>
      <c r="AO250" s="1">
        <v>84.297520661156994</v>
      </c>
      <c r="AP250" s="1">
        <v>86.864406779660996</v>
      </c>
      <c r="AQ250" s="1">
        <v>87.168141592920307</v>
      </c>
      <c r="AR250" s="1">
        <v>88.785046728971906</v>
      </c>
      <c r="AS250" s="1">
        <v>88.349514563106794</v>
      </c>
      <c r="AT250" s="1">
        <v>87.078651685393197</v>
      </c>
      <c r="AU250" s="1">
        <v>88.607594936708793</v>
      </c>
      <c r="AV250" s="1">
        <v>79.285714285714207</v>
      </c>
      <c r="AW250" s="1">
        <v>47.014925373134297</v>
      </c>
      <c r="AX250" s="1">
        <v>46.153846153846096</v>
      </c>
      <c r="AY250" s="1">
        <v>46.938775510204103</v>
      </c>
      <c r="AZ250" s="1">
        <v>86.649214659685796</v>
      </c>
      <c r="BA250" s="1">
        <v>84.636871508379798</v>
      </c>
      <c r="BB250" s="1">
        <v>84.730538922155603</v>
      </c>
      <c r="BC250" s="1">
        <v>79.197080291970806</v>
      </c>
      <c r="BD250" s="1">
        <v>78.925619834710702</v>
      </c>
      <c r="BE250" s="1">
        <v>44.491525423728802</v>
      </c>
      <c r="BF250" s="1">
        <v>62.389380530973398</v>
      </c>
      <c r="BG250" s="1">
        <v>71.495327102803699</v>
      </c>
      <c r="BH250" s="1">
        <v>89.805825242718399</v>
      </c>
      <c r="BI250" s="1">
        <v>94.943820224719104</v>
      </c>
      <c r="BJ250" s="1">
        <v>57.5949367088607</v>
      </c>
      <c r="BK250" s="1">
        <v>69.285714285714207</v>
      </c>
      <c r="BL250" s="1">
        <v>60.447761194029802</v>
      </c>
      <c r="BM250" s="1">
        <v>57.692307692307601</v>
      </c>
      <c r="BN250" s="1">
        <v>29.5918367346938</v>
      </c>
      <c r="BO250" s="1">
        <v>84.816753926701494</v>
      </c>
      <c r="BP250" s="1">
        <v>74.581005586592099</v>
      </c>
      <c r="BQ250" s="1">
        <v>76.047904191616695</v>
      </c>
      <c r="BR250" s="1">
        <v>78.832116788321102</v>
      </c>
      <c r="BS250" s="1">
        <v>79.338842975206603</v>
      </c>
      <c r="BT250" s="1">
        <v>61.016949152542303</v>
      </c>
      <c r="BU250" s="1">
        <v>64.601769911504405</v>
      </c>
      <c r="BV250" s="1">
        <v>24.766355140186899</v>
      </c>
      <c r="BW250" s="1">
        <v>25.242718446601899</v>
      </c>
      <c r="BX250" s="1">
        <v>26.404494382022399</v>
      </c>
      <c r="BY250" s="1">
        <v>27.848101265822699</v>
      </c>
      <c r="BZ250" s="1">
        <v>28.571428571428498</v>
      </c>
      <c r="CA250" s="1">
        <v>36.567164179104402</v>
      </c>
      <c r="CB250" s="1">
        <v>37.692307692307601</v>
      </c>
      <c r="CC250" s="1">
        <v>41.836734693877503</v>
      </c>
      <c r="CD250" s="1">
        <v>94.764397905759097</v>
      </c>
      <c r="CE250" s="1">
        <v>95.251396648044704</v>
      </c>
      <c r="CF250" s="1">
        <v>96.407185628742496</v>
      </c>
      <c r="CG250" s="1">
        <v>95.255474452554694</v>
      </c>
      <c r="CH250" s="1">
        <v>80.991735537190095</v>
      </c>
      <c r="CI250" s="1">
        <v>73.305084745762699</v>
      </c>
      <c r="CJ250" s="1">
        <v>93.362831858407105</v>
      </c>
      <c r="CK250" s="1">
        <v>99.532710280373806</v>
      </c>
      <c r="CL250" s="1">
        <v>98.543689320388296</v>
      </c>
      <c r="CM250" s="1">
        <v>89.325842696629195</v>
      </c>
      <c r="CN250" s="1">
        <v>96.835443037974599</v>
      </c>
      <c r="CO250" s="1">
        <v>96.428571428571402</v>
      </c>
      <c r="CP250" s="1">
        <v>99.253731343283505</v>
      </c>
      <c r="CQ250" s="1">
        <v>95.384615384615302</v>
      </c>
      <c r="CR250" s="1">
        <v>81.632653061224403</v>
      </c>
      <c r="CS250" s="1">
        <v>95.549738219895204</v>
      </c>
      <c r="CT250" s="1">
        <v>96.368715083798804</v>
      </c>
      <c r="CU250" s="1">
        <v>96.706586826347305</v>
      </c>
      <c r="CV250" s="1">
        <v>97.080291970802904</v>
      </c>
      <c r="CW250" s="1">
        <v>96.694214876033001</v>
      </c>
      <c r="CX250" s="1">
        <v>77.118644067796595</v>
      </c>
      <c r="CY250" s="1">
        <v>90.707964601769902</v>
      </c>
      <c r="CZ250" s="1">
        <v>50</v>
      </c>
      <c r="DA250" s="1">
        <v>51.456310679611597</v>
      </c>
      <c r="DB250" s="1">
        <v>53.932584269662897</v>
      </c>
      <c r="DC250" s="1">
        <v>18.354430379746798</v>
      </c>
      <c r="DD250" s="1">
        <v>23.571428571428498</v>
      </c>
      <c r="DE250" s="1">
        <v>38.0597014925373</v>
      </c>
      <c r="DF250" s="1">
        <v>40.769230769230703</v>
      </c>
      <c r="DG250" s="1">
        <v>92.857142857142804</v>
      </c>
      <c r="DH250" s="1">
        <v>87.269712601326404</v>
      </c>
      <c r="DI250" s="1">
        <v>87.028905964141899</v>
      </c>
      <c r="DJ250" s="1">
        <v>81.831100284206201</v>
      </c>
      <c r="DK250" s="1">
        <v>90.965639810426495</v>
      </c>
      <c r="DL250" s="1">
        <v>76.473526473526405</v>
      </c>
      <c r="DM250" s="1">
        <v>49.290780141843904</v>
      </c>
      <c r="DN250" s="1">
        <v>66.135662898252804</v>
      </c>
      <c r="DO250" s="1">
        <v>33.043032786885199</v>
      </c>
      <c r="DP250" s="1">
        <v>39.423076923076898</v>
      </c>
      <c r="DQ250" s="1">
        <v>23.5691987513007</v>
      </c>
      <c r="DR250" s="1">
        <v>33.118405627198101</v>
      </c>
      <c r="DS250" s="1">
        <v>51.188707280832098</v>
      </c>
      <c r="DT250" s="1">
        <v>20.378787878787801</v>
      </c>
      <c r="DU250" s="1">
        <v>33.763277693474897</v>
      </c>
      <c r="DV250" s="1">
        <v>15.847457627118599</v>
      </c>
      <c r="DW250" s="1">
        <v>72.273397199705201</v>
      </c>
      <c r="DX250" s="1">
        <v>69.904866447127702</v>
      </c>
      <c r="DY250" s="1">
        <v>20.1989443767762</v>
      </c>
      <c r="DZ250" s="1">
        <v>30.6575829383886</v>
      </c>
      <c r="EA250" s="1">
        <v>55.994005994005903</v>
      </c>
      <c r="EB250" s="1">
        <v>83.130699088145903</v>
      </c>
      <c r="EC250" s="1">
        <v>84.172661870503603</v>
      </c>
      <c r="ED250" s="1">
        <v>77.407786885245898</v>
      </c>
      <c r="EE250" s="1">
        <v>68.775303643724698</v>
      </c>
      <c r="EF250" s="1">
        <v>81.945889698230999</v>
      </c>
      <c r="EG250" s="1">
        <v>63.071512309495802</v>
      </c>
      <c r="EH250" s="1">
        <v>83.283803863298601</v>
      </c>
      <c r="EI250" s="1">
        <v>78.3333333333333</v>
      </c>
      <c r="EJ250" s="1">
        <v>36.191198786039401</v>
      </c>
      <c r="EK250" s="1">
        <v>47.288135593220296</v>
      </c>
      <c r="EL250" s="1">
        <v>93.570375829034603</v>
      </c>
      <c r="EM250" s="1">
        <v>94.420051225759195</v>
      </c>
      <c r="EN250" s="1">
        <v>92.671538773853001</v>
      </c>
      <c r="EO250" s="1">
        <v>90.284360189573405</v>
      </c>
      <c r="EP250" s="1">
        <v>66.533466533466495</v>
      </c>
      <c r="EQ250" s="1">
        <v>71.428571428571402</v>
      </c>
      <c r="ER250" s="1">
        <v>70.657759506680307</v>
      </c>
      <c r="ES250" s="1">
        <v>65.983606557377001</v>
      </c>
      <c r="ET250" s="1">
        <v>68.370445344129493</v>
      </c>
      <c r="EU250" s="1">
        <v>71.383975026014497</v>
      </c>
      <c r="EV250" s="1">
        <v>74.736225087924893</v>
      </c>
      <c r="EW250" s="1">
        <v>78.603268945022194</v>
      </c>
      <c r="EX250" s="1">
        <v>83.030303030303003</v>
      </c>
      <c r="EY250" s="1">
        <v>40.819423368740502</v>
      </c>
      <c r="EZ250" s="1">
        <v>41.610169491525397</v>
      </c>
    </row>
    <row r="251" spans="1:156" ht="15">
      <c r="A251" s="11" t="s">
        <v>312</v>
      </c>
      <c r="B251" s="1" t="s">
        <v>784</v>
      </c>
      <c r="C251" s="11" t="s">
        <v>528</v>
      </c>
      <c r="D251" s="1">
        <v>78.135340850586999</v>
      </c>
      <c r="E251" s="1">
        <v>72.972618403179794</v>
      </c>
      <c r="F251" s="1">
        <v>0</v>
      </c>
      <c r="G251" s="1">
        <v>94.863013698630098</v>
      </c>
      <c r="H251" s="1">
        <v>94.178082191780803</v>
      </c>
      <c r="I251" s="1">
        <v>94.881889763779498</v>
      </c>
      <c r="J251" s="1">
        <v>86.160714285714207</v>
      </c>
      <c r="K251" s="1">
        <v>71.052631578947299</v>
      </c>
      <c r="L251" s="1">
        <v>70.430107526881699</v>
      </c>
      <c r="M251" s="1">
        <v>63.586956521739097</v>
      </c>
      <c r="N251" s="1">
        <v>66.483516483516397</v>
      </c>
      <c r="O251" s="1">
        <v>49.468085106382901</v>
      </c>
      <c r="P251" s="1">
        <v>41.40625</v>
      </c>
      <c r="Q251" s="1">
        <v>54.464285714285701</v>
      </c>
      <c r="R251" s="1">
        <v>59.782608695652101</v>
      </c>
      <c r="S251" s="1">
        <v>27.0833333333333</v>
      </c>
      <c r="T251" s="1">
        <v>26.595744680851102</v>
      </c>
      <c r="U251" s="1">
        <v>0</v>
      </c>
      <c r="V251" s="1">
        <v>99.657534246575295</v>
      </c>
      <c r="W251" s="1">
        <v>90.753424657534197</v>
      </c>
      <c r="X251" s="1">
        <v>84.645669291338507</v>
      </c>
      <c r="Y251" s="1">
        <v>72.767857142857096</v>
      </c>
      <c r="Z251" s="1">
        <v>81.578947368421098</v>
      </c>
      <c r="AA251" s="1">
        <v>61.827956989247298</v>
      </c>
      <c r="AB251" s="1">
        <v>53.804347826086897</v>
      </c>
      <c r="AC251" s="1">
        <v>53.296703296703299</v>
      </c>
      <c r="AD251" s="1">
        <v>32.446808510638299</v>
      </c>
      <c r="AE251" s="1">
        <v>30.46875</v>
      </c>
      <c r="AF251" s="1">
        <v>29.464285714285701</v>
      </c>
      <c r="AG251" s="1">
        <v>38.043478260869499</v>
      </c>
      <c r="AH251" s="1">
        <v>23.9583333333333</v>
      </c>
      <c r="AI251" s="1">
        <v>25.531914893617</v>
      </c>
      <c r="AJ251" s="1">
        <v>0</v>
      </c>
      <c r="AK251" s="1">
        <v>59.246575342465697</v>
      </c>
      <c r="AL251" s="1">
        <v>63.013698630136901</v>
      </c>
      <c r="AM251" s="1">
        <v>59.842519685039299</v>
      </c>
      <c r="AN251" s="1">
        <v>56.696428571428498</v>
      </c>
      <c r="AO251" s="1">
        <v>55.2631578947368</v>
      </c>
      <c r="AP251" s="1">
        <v>54.3010752688172</v>
      </c>
      <c r="AQ251" s="1">
        <v>13.586956521739101</v>
      </c>
      <c r="AR251" s="1">
        <v>15.3846153846153</v>
      </c>
      <c r="AS251" s="1">
        <v>14.8936170212765</v>
      </c>
      <c r="AT251" s="1">
        <v>13.28125</v>
      </c>
      <c r="AU251" s="1">
        <v>16.964285714285701</v>
      </c>
      <c r="AV251" s="1">
        <v>26.086956521739101</v>
      </c>
      <c r="AW251" s="1">
        <v>47.9166666666666</v>
      </c>
      <c r="AX251" s="1">
        <v>47.872340425531902</v>
      </c>
      <c r="AY251" s="1">
        <v>0</v>
      </c>
      <c r="AZ251" s="1">
        <v>80.479452054794507</v>
      </c>
      <c r="BA251" s="1">
        <v>72.945205479452</v>
      </c>
      <c r="BB251" s="1">
        <v>68.110236220472402</v>
      </c>
      <c r="BC251" s="1">
        <v>73.660714285714207</v>
      </c>
      <c r="BD251" s="1">
        <v>50</v>
      </c>
      <c r="BE251" s="1">
        <v>58.602150537634401</v>
      </c>
      <c r="BF251" s="1">
        <v>53.804347826086897</v>
      </c>
      <c r="BG251" s="1">
        <v>37.912087912087898</v>
      </c>
      <c r="BH251" s="1">
        <v>30.319148936170201</v>
      </c>
      <c r="BI251" s="1">
        <v>7.03125</v>
      </c>
      <c r="BJ251" s="1">
        <v>22.321428571428498</v>
      </c>
      <c r="BK251" s="1">
        <v>22.826086956521699</v>
      </c>
      <c r="BL251" s="1">
        <v>30.2083333333333</v>
      </c>
      <c r="BM251" s="1">
        <v>20.212765957446798</v>
      </c>
      <c r="BN251" s="1">
        <v>0</v>
      </c>
      <c r="BO251" s="1">
        <v>53.767123287671197</v>
      </c>
      <c r="BP251" s="1">
        <v>64.041095890410901</v>
      </c>
      <c r="BQ251" s="1">
        <v>64.960629921259795</v>
      </c>
      <c r="BR251" s="1">
        <v>58.482142857142797</v>
      </c>
      <c r="BS251" s="1">
        <v>63.684210526315702</v>
      </c>
      <c r="BT251" s="1">
        <v>73.655913978494596</v>
      </c>
      <c r="BU251" s="1">
        <v>80.978260869565204</v>
      </c>
      <c r="BV251" s="1">
        <v>87.362637362637301</v>
      </c>
      <c r="BW251" s="1">
        <v>31.9148936170212</v>
      </c>
      <c r="BX251" s="1">
        <v>33.59375</v>
      </c>
      <c r="BY251" s="1">
        <v>36.607142857142797</v>
      </c>
      <c r="BZ251" s="1">
        <v>38.043478260869499</v>
      </c>
      <c r="CA251" s="1">
        <v>42.7083333333333</v>
      </c>
      <c r="CB251" s="1">
        <v>44.680851063829699</v>
      </c>
      <c r="CC251" s="1">
        <v>0</v>
      </c>
      <c r="CD251" s="1">
        <v>77.739726027397197</v>
      </c>
      <c r="CE251" s="1">
        <v>24.315068493150601</v>
      </c>
      <c r="CF251" s="1">
        <v>23.228346456692901</v>
      </c>
      <c r="CG251" s="1">
        <v>47.767857142857103</v>
      </c>
      <c r="CH251" s="1">
        <v>22.6315789473684</v>
      </c>
      <c r="CI251" s="1">
        <v>40.322580645161203</v>
      </c>
      <c r="CJ251" s="1">
        <v>26.630434782608699</v>
      </c>
      <c r="CK251" s="1">
        <v>24.175824175824101</v>
      </c>
      <c r="CL251" s="1">
        <v>35.638297872340402</v>
      </c>
      <c r="CM251" s="1">
        <v>16.40625</v>
      </c>
      <c r="CN251" s="1">
        <v>22.321428571428498</v>
      </c>
      <c r="CO251" s="1">
        <v>22.826086956521699</v>
      </c>
      <c r="CP251" s="1">
        <v>51.0416666666666</v>
      </c>
      <c r="CQ251" s="1">
        <v>88.297872340425499</v>
      </c>
      <c r="CR251" s="1">
        <v>0</v>
      </c>
      <c r="CS251" s="1">
        <v>91.780821917808197</v>
      </c>
      <c r="CT251" s="1">
        <v>93.835616438356098</v>
      </c>
      <c r="CU251" s="1">
        <v>94.0944881889763</v>
      </c>
      <c r="CV251" s="1">
        <v>92.410714285714207</v>
      </c>
      <c r="CW251" s="1">
        <v>92.631578947368396</v>
      </c>
      <c r="CX251" s="1">
        <v>91.935483870967701</v>
      </c>
      <c r="CY251" s="1">
        <v>36.413043478260803</v>
      </c>
      <c r="CZ251" s="1">
        <v>27.4725274725274</v>
      </c>
      <c r="DA251" s="1">
        <v>26.063829787233999</v>
      </c>
      <c r="DB251" s="1">
        <v>24.21875</v>
      </c>
      <c r="DC251" s="1">
        <v>25</v>
      </c>
      <c r="DD251" s="1">
        <v>38.043478260869499</v>
      </c>
      <c r="DE251" s="1">
        <v>59.375</v>
      </c>
      <c r="DF251" s="1">
        <v>24.468085106382901</v>
      </c>
      <c r="DG251" s="1">
        <v>0</v>
      </c>
      <c r="DH251" s="1">
        <v>62.5092114959469</v>
      </c>
      <c r="DI251" s="1">
        <v>67.489937797292299</v>
      </c>
      <c r="DJ251" s="1">
        <v>75.537961835160303</v>
      </c>
      <c r="DK251" s="1">
        <v>34.745260663507104</v>
      </c>
      <c r="DL251" s="1">
        <v>29.020979020978999</v>
      </c>
      <c r="DM251" s="1">
        <v>16.1600810536981</v>
      </c>
      <c r="DN251" s="1">
        <v>11.253854059609401</v>
      </c>
      <c r="DO251" s="1">
        <v>44.108606557377101</v>
      </c>
      <c r="DP251" s="1">
        <v>30.1113360323886</v>
      </c>
      <c r="DQ251" s="1">
        <v>42.0915712799167</v>
      </c>
      <c r="DR251" s="1">
        <v>47.772567409144102</v>
      </c>
      <c r="DS251" s="1">
        <v>52.5260029717682</v>
      </c>
      <c r="DT251" s="1">
        <v>36.590909090909101</v>
      </c>
      <c r="DU251" s="1">
        <v>17.830045523520401</v>
      </c>
      <c r="DV251" s="1">
        <v>0</v>
      </c>
      <c r="DW251" s="1">
        <v>74.926308032424402</v>
      </c>
      <c r="DX251" s="1">
        <v>71.770947676545902</v>
      </c>
      <c r="DY251" s="1">
        <v>60.921640276086102</v>
      </c>
      <c r="DZ251" s="1">
        <v>72.837677725118397</v>
      </c>
      <c r="EA251" s="1">
        <v>71.578421578421498</v>
      </c>
      <c r="EB251" s="1">
        <v>69.148936170212707</v>
      </c>
      <c r="EC251" s="1">
        <v>59.763617677286703</v>
      </c>
      <c r="ED251" s="1">
        <v>75.973360655737693</v>
      </c>
      <c r="EE251" s="1">
        <v>71.204453441295499</v>
      </c>
      <c r="EF251" s="1">
        <v>48.855359001040497</v>
      </c>
      <c r="EG251" s="1">
        <v>79.191090269636504</v>
      </c>
      <c r="EH251" s="1">
        <v>87.592867756315002</v>
      </c>
      <c r="EI251" s="1">
        <v>92.196969696969703</v>
      </c>
      <c r="EJ251" s="1">
        <v>98.103186646433898</v>
      </c>
      <c r="EK251" s="1">
        <v>0</v>
      </c>
      <c r="EL251" s="1">
        <v>93.570375829034603</v>
      </c>
      <c r="EM251" s="1">
        <v>85.400658616904494</v>
      </c>
      <c r="EN251" s="1">
        <v>85.891189606171295</v>
      </c>
      <c r="EO251" s="1">
        <v>85.159952606635102</v>
      </c>
      <c r="EP251" s="1">
        <v>66.533466533466495</v>
      </c>
      <c r="EQ251" s="1">
        <v>66.6666666666666</v>
      </c>
      <c r="ER251" s="1">
        <v>59.455292908530303</v>
      </c>
      <c r="ES251" s="1">
        <v>65.983606557377001</v>
      </c>
      <c r="ET251" s="1">
        <v>33.350202429149803</v>
      </c>
      <c r="EU251" s="1">
        <v>28.876170655567101</v>
      </c>
      <c r="EV251" s="1">
        <v>38.628370457209797</v>
      </c>
      <c r="EW251" s="1">
        <v>18.4992570579494</v>
      </c>
      <c r="EX251" s="1">
        <v>38.939393939393902</v>
      </c>
      <c r="EY251" s="1">
        <v>40.819423368740502</v>
      </c>
      <c r="EZ251" s="1">
        <v>0</v>
      </c>
    </row>
    <row r="252" spans="1:156" ht="15">
      <c r="A252" s="11" t="s">
        <v>313</v>
      </c>
      <c r="B252" s="1" t="s">
        <v>785</v>
      </c>
      <c r="C252" s="11" t="s">
        <v>553</v>
      </c>
      <c r="D252" s="1">
        <v>40.6454355966478</v>
      </c>
      <c r="E252" s="1">
        <v>73.687209400908401</v>
      </c>
      <c r="F252" s="1">
        <v>0</v>
      </c>
      <c r="G252" s="1">
        <v>88.953488372093005</v>
      </c>
      <c r="H252" s="1">
        <v>87.195121951219505</v>
      </c>
      <c r="I252" s="1">
        <v>77.702702702702695</v>
      </c>
      <c r="J252" s="1">
        <v>81.8840579710144</v>
      </c>
      <c r="K252" s="1">
        <v>83.3333333333333</v>
      </c>
      <c r="L252" s="1">
        <v>88.392857142857096</v>
      </c>
      <c r="M252" s="1">
        <v>82.407407407407405</v>
      </c>
      <c r="N252" s="1">
        <v>93.518518518518505</v>
      </c>
      <c r="O252" s="1">
        <v>83.962264150943398</v>
      </c>
      <c r="P252" s="1">
        <v>68.75</v>
      </c>
      <c r="Q252" s="1">
        <v>68.0555555555555</v>
      </c>
      <c r="R252" s="1">
        <v>55</v>
      </c>
      <c r="S252" s="1">
        <v>67.741935483870904</v>
      </c>
      <c r="T252" s="1">
        <v>25.862068965517199</v>
      </c>
      <c r="U252" s="1">
        <v>31.818181818181799</v>
      </c>
      <c r="V252" s="1">
        <v>88.953488372093005</v>
      </c>
      <c r="W252" s="1">
        <v>92.073170731707293</v>
      </c>
      <c r="X252" s="1">
        <v>92.567567567567494</v>
      </c>
      <c r="Y252" s="1">
        <v>92.028985507246304</v>
      </c>
      <c r="Z252" s="1">
        <v>88.596491228070093</v>
      </c>
      <c r="AA252" s="1">
        <v>90.178571428571402</v>
      </c>
      <c r="AB252" s="1">
        <v>87.962962962962905</v>
      </c>
      <c r="AC252" s="1">
        <v>86.1111111111111</v>
      </c>
      <c r="AD252" s="1">
        <v>97.169811320754704</v>
      </c>
      <c r="AE252" s="1">
        <v>98.75</v>
      </c>
      <c r="AF252" s="1">
        <v>95.8333333333333</v>
      </c>
      <c r="AG252" s="1">
        <v>91.6666666666666</v>
      </c>
      <c r="AH252" s="1">
        <v>24.193548387096701</v>
      </c>
      <c r="AI252" s="1">
        <v>25.862068965517199</v>
      </c>
      <c r="AJ252" s="1">
        <v>27.272727272727199</v>
      </c>
      <c r="AK252" s="1">
        <v>73.837209302325505</v>
      </c>
      <c r="AL252" s="1">
        <v>75</v>
      </c>
      <c r="AM252" s="1">
        <v>27.702702702702702</v>
      </c>
      <c r="AN252" s="1">
        <v>29.710144927536199</v>
      </c>
      <c r="AO252" s="1">
        <v>30.7017543859649</v>
      </c>
      <c r="AP252" s="1">
        <v>33.928571428571402</v>
      </c>
      <c r="AQ252" s="1">
        <v>37.037037037037003</v>
      </c>
      <c r="AR252" s="1">
        <v>42.592592592592503</v>
      </c>
      <c r="AS252" s="1">
        <v>43.396226415094297</v>
      </c>
      <c r="AT252" s="1">
        <v>47.5</v>
      </c>
      <c r="AU252" s="1">
        <v>45.8333333333333</v>
      </c>
      <c r="AV252" s="1">
        <v>46.6666666666666</v>
      </c>
      <c r="AW252" s="1">
        <v>50</v>
      </c>
      <c r="AX252" s="1">
        <v>50</v>
      </c>
      <c r="AY252" s="1">
        <v>50</v>
      </c>
      <c r="AZ252" s="1">
        <v>66.860465116279101</v>
      </c>
      <c r="BA252" s="1">
        <v>85.975609756097498</v>
      </c>
      <c r="BB252" s="1">
        <v>96.6216216216216</v>
      </c>
      <c r="BC252" s="1">
        <v>87.681159420289802</v>
      </c>
      <c r="BD252" s="1">
        <v>88.596491228070093</v>
      </c>
      <c r="BE252" s="1">
        <v>88.392857142857096</v>
      </c>
      <c r="BF252" s="1">
        <v>87.962962962962905</v>
      </c>
      <c r="BG252" s="1">
        <v>95.370370370370296</v>
      </c>
      <c r="BH252" s="1">
        <v>76.415094339622598</v>
      </c>
      <c r="BI252" s="1">
        <v>83.75</v>
      </c>
      <c r="BJ252" s="1">
        <v>93.0555555555555</v>
      </c>
      <c r="BK252" s="1">
        <v>95</v>
      </c>
      <c r="BL252" s="1">
        <v>53.225806451612897</v>
      </c>
      <c r="BM252" s="1">
        <v>50</v>
      </c>
      <c r="BN252" s="1">
        <v>15.909090909090899</v>
      </c>
      <c r="BO252" s="1">
        <v>84.883720930232499</v>
      </c>
      <c r="BP252" s="1">
        <v>61.585365853658502</v>
      </c>
      <c r="BQ252" s="1">
        <v>69.594594594594497</v>
      </c>
      <c r="BR252" s="1">
        <v>75.362318840579704</v>
      </c>
      <c r="BS252" s="1">
        <v>76.315789473684205</v>
      </c>
      <c r="BT252" s="1">
        <v>80.357142857142804</v>
      </c>
      <c r="BU252" s="1">
        <v>83.3333333333333</v>
      </c>
      <c r="BV252" s="1">
        <v>87.037037037036995</v>
      </c>
      <c r="BW252" s="1">
        <v>75.471698113207495</v>
      </c>
      <c r="BX252" s="1">
        <v>36.25</v>
      </c>
      <c r="BY252" s="1">
        <v>36.1111111111111</v>
      </c>
      <c r="BZ252" s="1">
        <v>35</v>
      </c>
      <c r="CA252" s="1">
        <v>41.935483870967701</v>
      </c>
      <c r="CB252" s="1">
        <v>43.1034482758621</v>
      </c>
      <c r="CC252" s="1">
        <v>47.727272727272698</v>
      </c>
      <c r="CD252" s="1">
        <v>93.604651162790702</v>
      </c>
      <c r="CE252" s="1">
        <v>98.170731707317103</v>
      </c>
      <c r="CF252" s="1">
        <v>96.6216216216216</v>
      </c>
      <c r="CG252" s="1">
        <v>94.927536231884005</v>
      </c>
      <c r="CH252" s="1">
        <v>97.368421052631504</v>
      </c>
      <c r="CI252" s="1">
        <v>99.107142857142804</v>
      </c>
      <c r="CJ252" s="1">
        <v>97.2222222222222</v>
      </c>
      <c r="CK252" s="1">
        <v>99.074074074074105</v>
      </c>
      <c r="CL252" s="1">
        <v>97.169811320754704</v>
      </c>
      <c r="CM252" s="1">
        <v>88.75</v>
      </c>
      <c r="CN252" s="1">
        <v>98.6111111111111</v>
      </c>
      <c r="CO252" s="1">
        <v>71.6666666666666</v>
      </c>
      <c r="CP252" s="1">
        <v>56.451612903225801</v>
      </c>
      <c r="CQ252" s="1">
        <v>18.965517241379299</v>
      </c>
      <c r="CR252" s="1">
        <v>25</v>
      </c>
      <c r="CS252" s="1">
        <v>63.953488372092998</v>
      </c>
      <c r="CT252" s="1">
        <v>33.536585365853597</v>
      </c>
      <c r="CU252" s="1">
        <v>37.162162162162097</v>
      </c>
      <c r="CV252" s="1">
        <v>39.855072463768103</v>
      </c>
      <c r="CW252" s="1">
        <v>30.7017543859649</v>
      </c>
      <c r="CX252" s="1">
        <v>31.25</v>
      </c>
      <c r="CY252" s="1">
        <v>21.296296296296202</v>
      </c>
      <c r="CZ252" s="1">
        <v>60.185185185185098</v>
      </c>
      <c r="DA252" s="1">
        <v>61.320754716981099</v>
      </c>
      <c r="DB252" s="1">
        <v>38.75</v>
      </c>
      <c r="DC252" s="1">
        <v>62.5</v>
      </c>
      <c r="DD252" s="1">
        <v>75</v>
      </c>
      <c r="DE252" s="1">
        <v>32.258064516128997</v>
      </c>
      <c r="DF252" s="1">
        <v>29.310344827586199</v>
      </c>
      <c r="DG252" s="1">
        <v>36.363636363636303</v>
      </c>
      <c r="DH252" s="1">
        <v>45.560058953574099</v>
      </c>
      <c r="DI252" s="1">
        <v>46.743505305525098</v>
      </c>
      <c r="DJ252" s="1">
        <v>52.679658952496901</v>
      </c>
      <c r="DK252" s="1">
        <v>31.25</v>
      </c>
      <c r="DL252" s="1">
        <v>68.681318681318601</v>
      </c>
      <c r="DM252" s="1">
        <v>47.872340425531902</v>
      </c>
      <c r="DN252" s="1">
        <v>52.877697841726601</v>
      </c>
      <c r="DO252" s="1">
        <v>69.9282786885245</v>
      </c>
      <c r="DP252" s="1">
        <v>63.1072874493927</v>
      </c>
      <c r="DQ252" s="1">
        <v>22.944849115504599</v>
      </c>
      <c r="DR252" s="1">
        <v>12.2508792497069</v>
      </c>
      <c r="DS252" s="1">
        <v>45.988112927191601</v>
      </c>
      <c r="DT252" s="1">
        <v>31.7424242424242</v>
      </c>
      <c r="DU252" s="1">
        <v>31.335356600910401</v>
      </c>
      <c r="DV252" s="1">
        <v>30.254237288135499</v>
      </c>
      <c r="DW252" s="1">
        <v>71.978629329403105</v>
      </c>
      <c r="DX252" s="1">
        <v>77.039882912550297</v>
      </c>
      <c r="DY252" s="1">
        <v>75.416159155501404</v>
      </c>
      <c r="DZ252" s="1">
        <v>76.273696682464404</v>
      </c>
      <c r="EA252" s="1">
        <v>81.668331668331604</v>
      </c>
      <c r="EB252" s="1">
        <v>79.078014184397105</v>
      </c>
      <c r="EC252" s="1">
        <v>67.471736896197299</v>
      </c>
      <c r="ED252" s="1">
        <v>40.8299180327868</v>
      </c>
      <c r="EE252" s="1">
        <v>12.8036437246963</v>
      </c>
      <c r="EF252" s="1">
        <v>24.713839750260099</v>
      </c>
      <c r="EG252" s="1">
        <v>29.2497069167643</v>
      </c>
      <c r="EH252" s="1">
        <v>31.8722139673105</v>
      </c>
      <c r="EI252" s="1">
        <v>63.409090909090899</v>
      </c>
      <c r="EJ252" s="1">
        <v>46.813353566009098</v>
      </c>
      <c r="EK252" s="1">
        <v>54.830508474576199</v>
      </c>
      <c r="EL252" s="1">
        <v>84.690493736182702</v>
      </c>
      <c r="EM252" s="1">
        <v>85.400658616904494</v>
      </c>
      <c r="EN252" s="1">
        <v>85.891189606171295</v>
      </c>
      <c r="EO252" s="1">
        <v>85.159952606635102</v>
      </c>
      <c r="EP252" s="1">
        <v>90.909090909090907</v>
      </c>
      <c r="EQ252" s="1">
        <v>90.2228976697061</v>
      </c>
      <c r="ER252" s="1">
        <v>90.339157245632094</v>
      </c>
      <c r="ES252" s="1">
        <v>94.620901639344197</v>
      </c>
      <c r="ET252" s="1">
        <v>87.398785425101195</v>
      </c>
      <c r="EU252" s="1">
        <v>89.281997918834506</v>
      </c>
      <c r="EV252" s="1">
        <v>77.373974208675193</v>
      </c>
      <c r="EW252" s="1">
        <v>81.277860326894498</v>
      </c>
      <c r="EX252" s="1">
        <v>38.939393939393902</v>
      </c>
      <c r="EY252" s="1">
        <v>40.819423368740502</v>
      </c>
      <c r="EZ252" s="1">
        <v>41.610169491525397</v>
      </c>
    </row>
    <row r="253" spans="1:156" ht="15">
      <c r="A253" s="11" t="s">
        <v>314</v>
      </c>
      <c r="B253" s="1" t="s">
        <v>786</v>
      </c>
      <c r="C253" s="11" t="s">
        <v>614</v>
      </c>
      <c r="D253" s="1">
        <v>63.726830302822499</v>
      </c>
      <c r="E253" s="1">
        <v>35.078142387241101</v>
      </c>
      <c r="F253" s="1">
        <v>0</v>
      </c>
      <c r="G253" s="1">
        <v>75.116279069767401</v>
      </c>
      <c r="H253" s="1">
        <v>78.608247422680407</v>
      </c>
      <c r="I253" s="1">
        <v>63.315217391304301</v>
      </c>
      <c r="J253" s="1">
        <v>72.2222222222222</v>
      </c>
      <c r="K253" s="1">
        <v>87.280701754385902</v>
      </c>
      <c r="L253" s="1">
        <v>92.990654205607399</v>
      </c>
      <c r="M253" s="1">
        <v>85.922330097087297</v>
      </c>
      <c r="N253" s="1">
        <v>75.5208333333333</v>
      </c>
      <c r="O253" s="1">
        <v>25.8241758241758</v>
      </c>
      <c r="P253" s="1">
        <v>31.097560975609699</v>
      </c>
      <c r="Q253" s="1">
        <v>24.285714285714199</v>
      </c>
      <c r="R253" s="1">
        <v>16.1016949152542</v>
      </c>
      <c r="S253" s="1">
        <v>32.142857142857103</v>
      </c>
      <c r="T253" s="1">
        <v>33.3333333333333</v>
      </c>
      <c r="U253" s="1">
        <v>37.5</v>
      </c>
      <c r="V253" s="1">
        <v>90.465116279069704</v>
      </c>
      <c r="W253" s="1">
        <v>88.917525773195806</v>
      </c>
      <c r="X253" s="1">
        <v>75.271739130434696</v>
      </c>
      <c r="Y253" s="1">
        <v>72.875816993463999</v>
      </c>
      <c r="Z253" s="1">
        <v>67.105263157894697</v>
      </c>
      <c r="AA253" s="1">
        <v>59.345794392523302</v>
      </c>
      <c r="AB253" s="1">
        <v>52.912621359223301</v>
      </c>
      <c r="AC253" s="1">
        <v>58.8541666666666</v>
      </c>
      <c r="AD253" s="1">
        <v>45.604395604395599</v>
      </c>
      <c r="AE253" s="1">
        <v>14.634146341463399</v>
      </c>
      <c r="AF253" s="1">
        <v>14.285714285714199</v>
      </c>
      <c r="AG253" s="1">
        <v>11.016949152542299</v>
      </c>
      <c r="AH253" s="1">
        <v>29.464285714285701</v>
      </c>
      <c r="AI253" s="1">
        <v>29.629629629629601</v>
      </c>
      <c r="AJ253" s="1">
        <v>35.227272727272698</v>
      </c>
      <c r="AK253" s="1">
        <v>85.348837209302303</v>
      </c>
      <c r="AL253" s="1">
        <v>87.113402061855595</v>
      </c>
      <c r="AM253" s="1">
        <v>91.847826086956502</v>
      </c>
      <c r="AN253" s="1">
        <v>91.176470588235205</v>
      </c>
      <c r="AO253" s="1">
        <v>88.157894736842096</v>
      </c>
      <c r="AP253" s="1">
        <v>88.785046728971906</v>
      </c>
      <c r="AQ253" s="1">
        <v>90.291262135922295</v>
      </c>
      <c r="AR253" s="1">
        <v>90.625</v>
      </c>
      <c r="AS253" s="1">
        <v>90.6593406593406</v>
      </c>
      <c r="AT253" s="1">
        <v>42.0731707317073</v>
      </c>
      <c r="AU253" s="1">
        <v>41.428571428571402</v>
      </c>
      <c r="AV253" s="1">
        <v>45.762711864406697</v>
      </c>
      <c r="AW253" s="1">
        <v>49.107142857142797</v>
      </c>
      <c r="AX253" s="1">
        <v>50</v>
      </c>
      <c r="AY253" s="1">
        <v>48.863636363636303</v>
      </c>
      <c r="AZ253" s="1">
        <v>69.069767441860407</v>
      </c>
      <c r="BA253" s="1">
        <v>76.546391752577307</v>
      </c>
      <c r="BB253" s="1">
        <v>67.663043478260803</v>
      </c>
      <c r="BC253" s="1">
        <v>53.267973856209103</v>
      </c>
      <c r="BD253" s="1">
        <v>46.052631578947299</v>
      </c>
      <c r="BE253" s="1">
        <v>45.327102803738299</v>
      </c>
      <c r="BF253" s="1">
        <v>44.174757281553397</v>
      </c>
      <c r="BG253" s="1">
        <v>52.6041666666666</v>
      </c>
      <c r="BH253" s="1">
        <v>40.109890109890102</v>
      </c>
      <c r="BI253" s="1">
        <v>23.780487804878</v>
      </c>
      <c r="BJ253" s="1">
        <v>30.714285714285701</v>
      </c>
      <c r="BK253" s="1">
        <v>48.305084745762699</v>
      </c>
      <c r="BL253" s="1">
        <v>31.25</v>
      </c>
      <c r="BM253" s="1">
        <v>28.703703703703699</v>
      </c>
      <c r="BN253" s="1">
        <v>14.772727272727201</v>
      </c>
      <c r="BO253" s="1">
        <v>67.674418604651095</v>
      </c>
      <c r="BP253" s="1">
        <v>59.278350515463899</v>
      </c>
      <c r="BQ253" s="1">
        <v>60.869565217391298</v>
      </c>
      <c r="BR253" s="1">
        <v>65.032679738562095</v>
      </c>
      <c r="BS253" s="1">
        <v>60.087719298245602</v>
      </c>
      <c r="BT253" s="1">
        <v>64.018691588785003</v>
      </c>
      <c r="BU253" s="1">
        <v>63.106796116504803</v>
      </c>
      <c r="BV253" s="1">
        <v>31.25</v>
      </c>
      <c r="BW253" s="1">
        <v>34.065934065934101</v>
      </c>
      <c r="BX253" s="1">
        <v>35.975609756097498</v>
      </c>
      <c r="BY253" s="1">
        <v>35</v>
      </c>
      <c r="BZ253" s="1">
        <v>36.440677966101603</v>
      </c>
      <c r="CA253" s="1">
        <v>43.75</v>
      </c>
      <c r="CB253" s="1">
        <v>45.370370370370303</v>
      </c>
      <c r="CC253" s="1">
        <v>44.318181818181799</v>
      </c>
      <c r="CD253" s="1">
        <v>94.186046511627893</v>
      </c>
      <c r="CE253" s="1">
        <v>93.298969072164894</v>
      </c>
      <c r="CF253" s="1">
        <v>93.75</v>
      </c>
      <c r="CG253" s="1">
        <v>92.810457516339795</v>
      </c>
      <c r="CH253" s="1">
        <v>64.473684210526301</v>
      </c>
      <c r="CI253" s="1">
        <v>95.794392523364394</v>
      </c>
      <c r="CJ253" s="1">
        <v>77.669902912621296</v>
      </c>
      <c r="CK253" s="1">
        <v>80.2083333333333</v>
      </c>
      <c r="CL253" s="1">
        <v>63.736263736263702</v>
      </c>
      <c r="CM253" s="1">
        <v>89.024390243902403</v>
      </c>
      <c r="CN253" s="1">
        <v>97.857142857142804</v>
      </c>
      <c r="CO253" s="1">
        <v>88.983050847457605</v>
      </c>
      <c r="CP253" s="1">
        <v>83.035714285714207</v>
      </c>
      <c r="CQ253" s="1">
        <v>87.962962962962905</v>
      </c>
      <c r="CR253" s="1">
        <v>72.727272727272705</v>
      </c>
      <c r="CS253" s="1">
        <v>8.8372093023255793</v>
      </c>
      <c r="CT253" s="1">
        <v>10.309278350515401</v>
      </c>
      <c r="CU253" s="1">
        <v>10.326086956521699</v>
      </c>
      <c r="CV253" s="1">
        <v>11.437908496732</v>
      </c>
      <c r="CW253" s="1">
        <v>8.7719298245614006</v>
      </c>
      <c r="CX253" s="1">
        <v>34.112149532710198</v>
      </c>
      <c r="CY253" s="1">
        <v>9.7087378640776691</v>
      </c>
      <c r="CZ253" s="1">
        <v>36.9791666666666</v>
      </c>
      <c r="DA253" s="1">
        <v>38.461538461538403</v>
      </c>
      <c r="DB253" s="1">
        <v>8.5365853658536501</v>
      </c>
      <c r="DC253" s="1">
        <v>7.8571428571428497</v>
      </c>
      <c r="DD253" s="1">
        <v>32.203389830508399</v>
      </c>
      <c r="DE253" s="1">
        <v>31.25</v>
      </c>
      <c r="DF253" s="1">
        <v>32.407407407407398</v>
      </c>
      <c r="DG253" s="1">
        <v>35.227272727272698</v>
      </c>
      <c r="DH253" s="1">
        <v>26.105379513633</v>
      </c>
      <c r="DI253" s="1">
        <v>26.4361507500914</v>
      </c>
      <c r="DJ253" s="1">
        <v>49.350385708485497</v>
      </c>
      <c r="DK253" s="1">
        <v>27.695497630331701</v>
      </c>
      <c r="DL253" s="1">
        <v>23.326673326673301</v>
      </c>
      <c r="DM253" s="1">
        <v>17.071935157041501</v>
      </c>
      <c r="DN253" s="1">
        <v>8.9928057553956808</v>
      </c>
      <c r="DO253" s="1">
        <v>3.125</v>
      </c>
      <c r="DP253" s="1">
        <v>1.3663967611336001</v>
      </c>
      <c r="DQ253" s="1">
        <v>0.36420395421436003</v>
      </c>
      <c r="DR253" s="1">
        <v>0.175849941383352</v>
      </c>
      <c r="DS253" s="1">
        <v>0.52005943536404098</v>
      </c>
      <c r="DT253" s="1">
        <v>1.4393939393939299</v>
      </c>
      <c r="DU253" s="1">
        <v>0.22761760242792101</v>
      </c>
      <c r="DV253" s="1">
        <v>0.084745762711864001</v>
      </c>
      <c r="DW253" s="1">
        <v>56.466470154753097</v>
      </c>
      <c r="DX253" s="1">
        <v>54.756677643615099</v>
      </c>
      <c r="DY253" s="1">
        <v>57.592367032074698</v>
      </c>
      <c r="DZ253" s="1">
        <v>59.152843601895697</v>
      </c>
      <c r="EA253" s="1">
        <v>32.117882117882097</v>
      </c>
      <c r="EB253" s="1">
        <v>7.0415400202634197</v>
      </c>
      <c r="EC253" s="1">
        <v>4.1623843782117103</v>
      </c>
      <c r="ED253" s="1">
        <v>13.6782786885245</v>
      </c>
      <c r="EE253" s="1">
        <v>52.580971659919001</v>
      </c>
      <c r="EF253" s="1">
        <v>8.1685744016649302</v>
      </c>
      <c r="EG253" s="1">
        <v>7.2098475967174602</v>
      </c>
      <c r="EH253" s="1">
        <v>5.2748885586924201</v>
      </c>
      <c r="EI253" s="1">
        <v>42.045454545454497</v>
      </c>
      <c r="EJ253" s="1">
        <v>62.139605462822402</v>
      </c>
      <c r="EK253" s="1">
        <v>72.627118644067806</v>
      </c>
      <c r="EL253" s="1">
        <v>93.570375829034603</v>
      </c>
      <c r="EM253" s="1">
        <v>94.420051225759195</v>
      </c>
      <c r="EN253" s="1">
        <v>94.904587900933805</v>
      </c>
      <c r="EO253" s="1">
        <v>93.246445497630305</v>
      </c>
      <c r="EP253" s="1">
        <v>90.909090909090907</v>
      </c>
      <c r="EQ253" s="1">
        <v>90.2228976697061</v>
      </c>
      <c r="ER253" s="1">
        <v>84.840698869475801</v>
      </c>
      <c r="ES253" s="1">
        <v>83.709016393442596</v>
      </c>
      <c r="ET253" s="1">
        <v>68.370445344129493</v>
      </c>
      <c r="EU253" s="1">
        <v>28.876170655567101</v>
      </c>
      <c r="EV253" s="1">
        <v>38.628370457209797</v>
      </c>
      <c r="EW253" s="1">
        <v>18.4992570579494</v>
      </c>
      <c r="EX253" s="1">
        <v>38.939393939393902</v>
      </c>
      <c r="EY253" s="1">
        <v>40.819423368740502</v>
      </c>
      <c r="EZ253" s="1">
        <v>41.610169491525397</v>
      </c>
    </row>
    <row r="254" spans="1:156" ht="15">
      <c r="A254" s="11" t="s">
        <v>315</v>
      </c>
      <c r="B254" s="1" t="s">
        <v>787</v>
      </c>
      <c r="C254" s="11" t="s">
        <v>531</v>
      </c>
      <c r="D254" s="1">
        <v>42.639859082910903</v>
      </c>
      <c r="E254" s="1">
        <v>39.086363589513603</v>
      </c>
      <c r="F254" s="1">
        <v>0</v>
      </c>
      <c r="G254" s="1">
        <v>31.224489795918299</v>
      </c>
      <c r="H254" s="1">
        <v>33.098591549295698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27.3469387755102</v>
      </c>
      <c r="W254" s="1">
        <v>34.272300469483497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36.734693877551003</v>
      </c>
      <c r="AL254" s="1">
        <v>37.793427230046902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14.8979591836734</v>
      </c>
      <c r="BA254" s="1">
        <v>7.7464788732394299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O254" s="1">
        <v>35.714285714285701</v>
      </c>
      <c r="BP254" s="1">
        <v>40.375586854460103</v>
      </c>
      <c r="BQ254" s="1">
        <v>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46.734693877551003</v>
      </c>
      <c r="CE254" s="1">
        <v>43.661971830985898</v>
      </c>
      <c r="CF254" s="1">
        <v>0</v>
      </c>
      <c r="CG254" s="1">
        <v>0</v>
      </c>
      <c r="CH254" s="1">
        <v>0</v>
      </c>
      <c r="CI254" s="1">
        <v>0</v>
      </c>
      <c r="CJ254" s="1">
        <v>0</v>
      </c>
      <c r="CK254" s="1">
        <v>0</v>
      </c>
      <c r="CL254" s="1">
        <v>0</v>
      </c>
      <c r="CM254" s="1">
        <v>0</v>
      </c>
      <c r="CN254" s="1">
        <v>0</v>
      </c>
      <c r="CO254" s="1">
        <v>0</v>
      </c>
      <c r="CP254" s="1">
        <v>0</v>
      </c>
      <c r="CQ254" s="1">
        <v>0</v>
      </c>
      <c r="CR254" s="1">
        <v>0</v>
      </c>
      <c r="CS254" s="1">
        <v>60.408163265306101</v>
      </c>
      <c r="CT254" s="1">
        <v>61.7370892018779</v>
      </c>
      <c r="CU254" s="1">
        <v>0</v>
      </c>
      <c r="CV254" s="1">
        <v>0</v>
      </c>
      <c r="CW254" s="1">
        <v>0</v>
      </c>
      <c r="CX254" s="1">
        <v>0</v>
      </c>
      <c r="CY254" s="1">
        <v>0</v>
      </c>
      <c r="CZ254" s="1">
        <v>0</v>
      </c>
      <c r="DA254" s="1">
        <v>0</v>
      </c>
      <c r="DB254" s="1">
        <v>0</v>
      </c>
      <c r="DC254" s="1">
        <v>0</v>
      </c>
      <c r="DD254" s="1">
        <v>0</v>
      </c>
      <c r="DE254" s="1">
        <v>0</v>
      </c>
      <c r="DF254" s="1">
        <v>0</v>
      </c>
      <c r="DG254" s="1">
        <v>0</v>
      </c>
      <c r="DH254" s="1">
        <v>60.187914517317601</v>
      </c>
      <c r="DI254" s="1">
        <v>41.0720819612147</v>
      </c>
      <c r="DJ254" s="1">
        <v>0</v>
      </c>
      <c r="DK254" s="1">
        <v>0</v>
      </c>
      <c r="DL254" s="1">
        <v>0</v>
      </c>
      <c r="DM254" s="1">
        <v>0</v>
      </c>
      <c r="DN254" s="1">
        <v>0</v>
      </c>
      <c r="DO254" s="1">
        <v>0</v>
      </c>
      <c r="DP254" s="1">
        <v>0</v>
      </c>
      <c r="DQ254" s="1">
        <v>0</v>
      </c>
      <c r="DR254" s="1">
        <v>0</v>
      </c>
      <c r="DS254" s="1">
        <v>0</v>
      </c>
      <c r="DT254" s="1">
        <v>0</v>
      </c>
      <c r="DU254" s="1">
        <v>0</v>
      </c>
      <c r="DV254" s="1">
        <v>0</v>
      </c>
      <c r="DW254" s="1">
        <v>97.881355932203306</v>
      </c>
      <c r="DX254" s="1">
        <v>98.335162824734695</v>
      </c>
      <c r="DY254" s="1">
        <v>0</v>
      </c>
      <c r="DZ254" s="1">
        <v>0</v>
      </c>
      <c r="EA254" s="1">
        <v>0</v>
      </c>
      <c r="EB254" s="1">
        <v>0</v>
      </c>
      <c r="EC254" s="1">
        <v>0</v>
      </c>
      <c r="ED254" s="1">
        <v>0</v>
      </c>
      <c r="EE254" s="1">
        <v>0</v>
      </c>
      <c r="EF254" s="1">
        <v>0</v>
      </c>
      <c r="EG254" s="1">
        <v>0</v>
      </c>
      <c r="EH254" s="1">
        <v>0</v>
      </c>
      <c r="EI254" s="1">
        <v>0</v>
      </c>
      <c r="EJ254" s="1">
        <v>0</v>
      </c>
      <c r="EK254" s="1">
        <v>0</v>
      </c>
      <c r="EL254" s="1">
        <v>35.519528371407503</v>
      </c>
      <c r="EM254" s="1">
        <v>36.2056348335162</v>
      </c>
      <c r="EN254" s="1">
        <v>0</v>
      </c>
      <c r="EO254" s="1">
        <v>0</v>
      </c>
      <c r="EP254" s="1">
        <v>0</v>
      </c>
      <c r="EQ254" s="1">
        <v>0</v>
      </c>
      <c r="ER254" s="1">
        <v>0</v>
      </c>
      <c r="ES254" s="1">
        <v>0</v>
      </c>
      <c r="ET254" s="1">
        <v>0</v>
      </c>
      <c r="EU254" s="1">
        <v>0</v>
      </c>
      <c r="EV254" s="1">
        <v>0</v>
      </c>
      <c r="EW254" s="1">
        <v>0</v>
      </c>
      <c r="EX254" s="1">
        <v>0</v>
      </c>
      <c r="EY254" s="1">
        <v>0</v>
      </c>
      <c r="EZ254" s="1">
        <v>0</v>
      </c>
    </row>
    <row r="255" spans="1:156" ht="15">
      <c r="A255" s="11" t="s">
        <v>316</v>
      </c>
      <c r="B255" s="1" t="s">
        <v>788</v>
      </c>
      <c r="C255" s="11" t="s">
        <v>528</v>
      </c>
      <c r="D255" s="1">
        <v>41.361382524707899</v>
      </c>
      <c r="E255" s="1">
        <v>66.824837773224004</v>
      </c>
      <c r="F255" s="1">
        <v>0</v>
      </c>
      <c r="G255" s="1">
        <v>77.594339622641499</v>
      </c>
      <c r="H255" s="1">
        <v>69.0104166666666</v>
      </c>
      <c r="I255" s="1">
        <v>66.9398907103825</v>
      </c>
      <c r="J255" s="1">
        <v>67.159763313609403</v>
      </c>
      <c r="K255" s="1">
        <v>60.344827586206897</v>
      </c>
      <c r="L255" s="1">
        <v>56.690140845070403</v>
      </c>
      <c r="M255" s="1">
        <v>56.8840579710144</v>
      </c>
      <c r="N255" s="1">
        <v>40.977443609022501</v>
      </c>
      <c r="O255" s="1">
        <v>41.796875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31.839622641509401</v>
      </c>
      <c r="W255" s="1">
        <v>31.5104166666666</v>
      </c>
      <c r="X255" s="1">
        <v>29.781420765027299</v>
      </c>
      <c r="Y255" s="1">
        <v>26.923076923076898</v>
      </c>
      <c r="Z255" s="1">
        <v>27.241379310344801</v>
      </c>
      <c r="AA255" s="1">
        <v>25</v>
      </c>
      <c r="AB255" s="1">
        <v>30.797101449275299</v>
      </c>
      <c r="AC255" s="1">
        <v>27.443609022556299</v>
      </c>
      <c r="AD255" s="1">
        <v>26.953125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79.952830188679201</v>
      </c>
      <c r="AL255" s="1">
        <v>79.6875</v>
      </c>
      <c r="AM255" s="1">
        <v>80.601092896174805</v>
      </c>
      <c r="AN255" s="1">
        <v>80.177514792899402</v>
      </c>
      <c r="AO255" s="1">
        <v>74.827586206896498</v>
      </c>
      <c r="AP255" s="1">
        <v>75.704225352112601</v>
      </c>
      <c r="AQ255" s="1">
        <v>77.536231884057898</v>
      </c>
      <c r="AR255" s="1">
        <v>80.827067669172905</v>
      </c>
      <c r="AS255" s="1">
        <v>93.75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71.933962264150907</v>
      </c>
      <c r="BA255" s="1">
        <v>60.6770833333333</v>
      </c>
      <c r="BB255" s="1">
        <v>73.497267759562803</v>
      </c>
      <c r="BC255" s="1">
        <v>69.526627218934905</v>
      </c>
      <c r="BD255" s="1">
        <v>62.413793103448199</v>
      </c>
      <c r="BE255" s="1">
        <v>61.619718309859103</v>
      </c>
      <c r="BF255" s="1">
        <v>59.057971014492701</v>
      </c>
      <c r="BG255" s="1">
        <v>43.984962406015001</v>
      </c>
      <c r="BH255" s="1">
        <v>58.203125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52.122641509433898</v>
      </c>
      <c r="BP255" s="1">
        <v>60.4166666666666</v>
      </c>
      <c r="BQ255" s="1">
        <v>71.311475409836007</v>
      </c>
      <c r="BR255" s="1">
        <v>46.153846153846096</v>
      </c>
      <c r="BS255" s="1">
        <v>49.655172413793103</v>
      </c>
      <c r="BT255" s="1">
        <v>53.169014084506998</v>
      </c>
      <c r="BU255" s="1">
        <v>53.985507246376798</v>
      </c>
      <c r="BV255" s="1">
        <v>57.894736842105203</v>
      </c>
      <c r="BW255" s="1">
        <v>62.5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0</v>
      </c>
      <c r="CD255" s="1">
        <v>85.613207547169793</v>
      </c>
      <c r="CE255" s="1">
        <v>85.9375</v>
      </c>
      <c r="CF255" s="1">
        <v>57.377049180327802</v>
      </c>
      <c r="CG255" s="1">
        <v>60.946745562130097</v>
      </c>
      <c r="CH255" s="1">
        <v>49.655172413793103</v>
      </c>
      <c r="CI255" s="1">
        <v>78.873239436619698</v>
      </c>
      <c r="CJ255" s="1">
        <v>76.449275362318801</v>
      </c>
      <c r="CK255" s="1">
        <v>73.308270676691706</v>
      </c>
      <c r="CL255" s="1">
        <v>94.921875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0</v>
      </c>
      <c r="CS255" s="1">
        <v>75.943396226415103</v>
      </c>
      <c r="CT255" s="1">
        <v>78.125</v>
      </c>
      <c r="CU255" s="1">
        <v>78.961748633879694</v>
      </c>
      <c r="CV255" s="1">
        <v>78.106508875739607</v>
      </c>
      <c r="CW255" s="1">
        <v>76.551724137931004</v>
      </c>
      <c r="CX255" s="1">
        <v>78.521126760563305</v>
      </c>
      <c r="CY255" s="1">
        <v>79.347826086956502</v>
      </c>
      <c r="CZ255" s="1">
        <v>22.556390977443598</v>
      </c>
      <c r="DA255" s="1">
        <v>26.5625</v>
      </c>
      <c r="DB255" s="1">
        <v>0</v>
      </c>
      <c r="DC255" s="1">
        <v>0</v>
      </c>
      <c r="DD255" s="1">
        <v>0</v>
      </c>
      <c r="DE255" s="1">
        <v>0</v>
      </c>
      <c r="DF255" s="1">
        <v>0</v>
      </c>
      <c r="DG255" s="1">
        <v>0</v>
      </c>
      <c r="DH255" s="1">
        <v>67.261904761904702</v>
      </c>
      <c r="DI255" s="1">
        <v>77.868852459016296</v>
      </c>
      <c r="DJ255" s="1">
        <v>68.032786885245898</v>
      </c>
      <c r="DK255" s="1">
        <v>51.694915254237202</v>
      </c>
      <c r="DL255" s="1">
        <v>58.3333333333333</v>
      </c>
      <c r="DM255" s="1">
        <v>59.4339622641509</v>
      </c>
      <c r="DN255" s="1">
        <v>53</v>
      </c>
      <c r="DO255" s="1">
        <v>58.510638297872298</v>
      </c>
      <c r="DP255" s="1">
        <v>40.2173913043478</v>
      </c>
      <c r="DQ255" s="1">
        <v>0</v>
      </c>
      <c r="DR255" s="1">
        <v>0</v>
      </c>
      <c r="DS255" s="1">
        <v>0</v>
      </c>
      <c r="DT255" s="1">
        <v>0</v>
      </c>
      <c r="DU255" s="1">
        <v>0</v>
      </c>
      <c r="DV255" s="1">
        <v>0</v>
      </c>
      <c r="DW255" s="1">
        <v>38.690476190476097</v>
      </c>
      <c r="DX255" s="1">
        <v>64.754098360655703</v>
      </c>
      <c r="DY255" s="1">
        <v>71.311475409836007</v>
      </c>
      <c r="DZ255" s="1">
        <v>85.593220338983002</v>
      </c>
      <c r="EA255" s="1">
        <v>87.962962962962905</v>
      </c>
      <c r="EB255" s="1">
        <v>93.396226415094304</v>
      </c>
      <c r="EC255" s="1">
        <v>93</v>
      </c>
      <c r="ED255" s="1">
        <v>96.808510638297804</v>
      </c>
      <c r="EE255" s="1">
        <v>85.869565217391298</v>
      </c>
      <c r="EF255" s="1">
        <v>0</v>
      </c>
      <c r="EG255" s="1">
        <v>0</v>
      </c>
      <c r="EH255" s="1">
        <v>0</v>
      </c>
      <c r="EI255" s="1">
        <v>0</v>
      </c>
      <c r="EJ255" s="1">
        <v>0</v>
      </c>
      <c r="EK255" s="1">
        <v>0</v>
      </c>
      <c r="EL255" s="1">
        <v>58.3333333333333</v>
      </c>
      <c r="EM255" s="1">
        <v>49.180327868852402</v>
      </c>
      <c r="EN255" s="1">
        <v>47.540983606557297</v>
      </c>
      <c r="EO255" s="1">
        <v>62.711864406779597</v>
      </c>
      <c r="EP255" s="1">
        <v>60.185185185185098</v>
      </c>
      <c r="EQ255" s="1">
        <v>39.622641509433898</v>
      </c>
      <c r="ER255" s="1">
        <v>57</v>
      </c>
      <c r="ES255" s="1">
        <v>32.978723404255298</v>
      </c>
      <c r="ET255" s="1">
        <v>44.565217391304301</v>
      </c>
      <c r="EU255" s="1">
        <v>0</v>
      </c>
      <c r="EV255" s="1">
        <v>0</v>
      </c>
      <c r="EW255" s="1">
        <v>0</v>
      </c>
      <c r="EX255" s="1">
        <v>0</v>
      </c>
      <c r="EY255" s="1">
        <v>0</v>
      </c>
      <c r="EZ255" s="1">
        <v>0</v>
      </c>
    </row>
    <row r="256" spans="1:156" ht="15">
      <c r="A256" s="11" t="s">
        <v>317</v>
      </c>
      <c r="B256" s="1" t="s">
        <v>789</v>
      </c>
      <c r="C256" s="11" t="s">
        <v>790</v>
      </c>
      <c r="D256" s="1">
        <v>25.0704446237512</v>
      </c>
      <c r="E256" s="1">
        <v>25.595636958086899</v>
      </c>
      <c r="F256" s="1">
        <v>0</v>
      </c>
      <c r="G256" s="1">
        <v>13.6075949367088</v>
      </c>
      <c r="H256" s="1">
        <v>14.5161290322581</v>
      </c>
      <c r="I256" s="1">
        <v>11.3793103448275</v>
      </c>
      <c r="J256" s="1">
        <v>9.3984962406014994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20.253164556961998</v>
      </c>
      <c r="W256" s="1">
        <v>22.258064516129</v>
      </c>
      <c r="X256" s="1">
        <v>21.034482758620602</v>
      </c>
      <c r="Y256" s="1">
        <v>19.172932330827098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40.8227848101265</v>
      </c>
      <c r="AL256" s="1">
        <v>40.967741935483801</v>
      </c>
      <c r="AM256" s="1">
        <v>41.034482758620598</v>
      </c>
      <c r="AN256" s="1">
        <v>40.601503759398398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48.4177215189873</v>
      </c>
      <c r="BA256" s="1">
        <v>40.967741935483801</v>
      </c>
      <c r="BB256" s="1">
        <v>43.793103448275801</v>
      </c>
      <c r="BC256" s="1">
        <v>26.691729323308198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26.582278481012601</v>
      </c>
      <c r="BP256" s="1">
        <v>30</v>
      </c>
      <c r="BQ256" s="1">
        <v>30.344827586206801</v>
      </c>
      <c r="BR256" s="1">
        <v>30.827067669172902</v>
      </c>
      <c r="BS256" s="1">
        <v>0</v>
      </c>
      <c r="BT256" s="1">
        <v>0</v>
      </c>
      <c r="BU256" s="1">
        <v>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0</v>
      </c>
      <c r="CC256" s="1">
        <v>0</v>
      </c>
      <c r="CD256" s="1">
        <v>43.9873417721519</v>
      </c>
      <c r="CE256" s="1">
        <v>45.4838709677419</v>
      </c>
      <c r="CF256" s="1">
        <v>44.137931034482698</v>
      </c>
      <c r="CG256" s="1">
        <v>46.2406015037594</v>
      </c>
      <c r="CH256" s="1">
        <v>0</v>
      </c>
      <c r="CI256" s="1">
        <v>0</v>
      </c>
      <c r="CJ256" s="1">
        <v>0</v>
      </c>
      <c r="CK256" s="1">
        <v>0</v>
      </c>
      <c r="CL256" s="1">
        <v>0</v>
      </c>
      <c r="CM256" s="1">
        <v>0</v>
      </c>
      <c r="CN256" s="1">
        <v>0</v>
      </c>
      <c r="CO256" s="1">
        <v>0</v>
      </c>
      <c r="CP256" s="1">
        <v>0</v>
      </c>
      <c r="CQ256" s="1">
        <v>0</v>
      </c>
      <c r="CR256" s="1">
        <v>0</v>
      </c>
      <c r="CS256" s="1">
        <v>44.303797468354396</v>
      </c>
      <c r="CT256" s="1">
        <v>45.806451612903203</v>
      </c>
      <c r="CU256" s="1">
        <v>44.827586206896498</v>
      </c>
      <c r="CV256" s="1">
        <v>47.368421052631497</v>
      </c>
      <c r="CW256" s="1">
        <v>0</v>
      </c>
      <c r="CX256" s="1">
        <v>0</v>
      </c>
      <c r="CY256" s="1">
        <v>0</v>
      </c>
      <c r="CZ256" s="1">
        <v>0</v>
      </c>
      <c r="DA256" s="1">
        <v>0</v>
      </c>
      <c r="DB256" s="1">
        <v>0</v>
      </c>
      <c r="DC256" s="1">
        <v>0</v>
      </c>
      <c r="DD256" s="1">
        <v>0</v>
      </c>
      <c r="DE256" s="1">
        <v>0</v>
      </c>
      <c r="DF256" s="1">
        <v>0</v>
      </c>
      <c r="DG256" s="1">
        <v>0</v>
      </c>
      <c r="DH256" s="1">
        <v>62.288135593220296</v>
      </c>
      <c r="DI256" s="1">
        <v>50.256128796194602</v>
      </c>
      <c r="DJ256" s="1">
        <v>52.923264311814798</v>
      </c>
      <c r="DK256" s="1">
        <v>45.349526066350698</v>
      </c>
      <c r="DL256" s="1">
        <v>0</v>
      </c>
      <c r="DM256" s="1">
        <v>0</v>
      </c>
      <c r="DN256" s="1">
        <v>0</v>
      </c>
      <c r="DO256" s="1">
        <v>0</v>
      </c>
      <c r="DP256" s="1">
        <v>0</v>
      </c>
      <c r="DQ256" s="1">
        <v>0</v>
      </c>
      <c r="DR256" s="1">
        <v>0</v>
      </c>
      <c r="DS256" s="1">
        <v>0</v>
      </c>
      <c r="DT256" s="1">
        <v>0</v>
      </c>
      <c r="DU256" s="1">
        <v>0</v>
      </c>
      <c r="DV256" s="1">
        <v>0</v>
      </c>
      <c r="DW256" s="1">
        <v>29.0530582166543</v>
      </c>
      <c r="DX256" s="1">
        <v>33.900475667764297</v>
      </c>
      <c r="DY256" s="1">
        <v>37.576126674786799</v>
      </c>
      <c r="DZ256" s="1">
        <v>35.989336492890899</v>
      </c>
      <c r="EA256" s="1">
        <v>0</v>
      </c>
      <c r="EB256" s="1">
        <v>0</v>
      </c>
      <c r="EC256" s="1">
        <v>0</v>
      </c>
      <c r="ED256" s="1">
        <v>0</v>
      </c>
      <c r="EE256" s="1">
        <v>0</v>
      </c>
      <c r="EF256" s="1">
        <v>0</v>
      </c>
      <c r="EG256" s="1">
        <v>0</v>
      </c>
      <c r="EH256" s="1">
        <v>0</v>
      </c>
      <c r="EI256" s="1">
        <v>0</v>
      </c>
      <c r="EJ256" s="1">
        <v>0</v>
      </c>
      <c r="EK256" s="1">
        <v>0</v>
      </c>
      <c r="EL256" s="1">
        <v>35.519528371407503</v>
      </c>
      <c r="EM256" s="1">
        <v>36.2056348335162</v>
      </c>
      <c r="EN256" s="1">
        <v>35.749086479902502</v>
      </c>
      <c r="EO256" s="1">
        <v>30.924170616113699</v>
      </c>
      <c r="EP256" s="1">
        <v>0</v>
      </c>
      <c r="EQ256" s="1">
        <v>0</v>
      </c>
      <c r="ER256" s="1">
        <v>0</v>
      </c>
      <c r="ES256" s="1">
        <v>0</v>
      </c>
      <c r="ET256" s="1">
        <v>0</v>
      </c>
      <c r="EU256" s="1">
        <v>0</v>
      </c>
      <c r="EV256" s="1">
        <v>0</v>
      </c>
      <c r="EW256" s="1">
        <v>0</v>
      </c>
      <c r="EX256" s="1">
        <v>0</v>
      </c>
      <c r="EY256" s="1">
        <v>0</v>
      </c>
      <c r="EZ256" s="1">
        <v>0</v>
      </c>
    </row>
    <row r="257" spans="1:156" ht="15">
      <c r="A257" s="11" t="s">
        <v>318</v>
      </c>
      <c r="B257" s="1" t="s">
        <v>791</v>
      </c>
      <c r="C257" s="11" t="s">
        <v>563</v>
      </c>
      <c r="D257" s="1">
        <v>38.389805708293103</v>
      </c>
      <c r="E257" s="1">
        <v>43.865908931426603</v>
      </c>
      <c r="F257" s="1">
        <v>0</v>
      </c>
      <c r="G257" s="1">
        <v>60.897435897435798</v>
      </c>
      <c r="H257" s="1">
        <v>74.657534246575295</v>
      </c>
      <c r="I257" s="1">
        <v>71.739130434782595</v>
      </c>
      <c r="J257" s="1">
        <v>68.840579710144894</v>
      </c>
      <c r="K257" s="1">
        <v>51.785714285714199</v>
      </c>
      <c r="L257" s="1">
        <v>62.280701754385902</v>
      </c>
      <c r="M257" s="1">
        <v>59.4339622641509</v>
      </c>
      <c r="N257" s="1">
        <v>47.115384615384599</v>
      </c>
      <c r="O257" s="1">
        <v>51.020408163265301</v>
      </c>
      <c r="P257" s="1">
        <v>58.108108108108098</v>
      </c>
      <c r="Q257" s="1">
        <v>28.571428571428498</v>
      </c>
      <c r="R257" s="1">
        <v>1.61290322580645</v>
      </c>
      <c r="S257" s="1">
        <v>41.071428571428498</v>
      </c>
      <c r="T257" s="1">
        <v>42.592592592592503</v>
      </c>
      <c r="U257" s="1">
        <v>43.181818181818102</v>
      </c>
      <c r="V257" s="1">
        <v>92.948717948717899</v>
      </c>
      <c r="W257" s="1">
        <v>87.671232876712295</v>
      </c>
      <c r="X257" s="1">
        <v>85.507246376811594</v>
      </c>
      <c r="Y257" s="1">
        <v>88.405797101449195</v>
      </c>
      <c r="Z257" s="1">
        <v>92.857142857142804</v>
      </c>
      <c r="AA257" s="1">
        <v>75.438596491228097</v>
      </c>
      <c r="AB257" s="1">
        <v>74.528301886792406</v>
      </c>
      <c r="AC257" s="1">
        <v>78.846153846153797</v>
      </c>
      <c r="AD257" s="1">
        <v>82.653061224489804</v>
      </c>
      <c r="AE257" s="1">
        <v>77.027027027027003</v>
      </c>
      <c r="AF257" s="1">
        <v>78.571428571428498</v>
      </c>
      <c r="AG257" s="1">
        <v>61.290322580645103</v>
      </c>
      <c r="AH257" s="1">
        <v>64.285714285714207</v>
      </c>
      <c r="AI257" s="1">
        <v>37.037037037037003</v>
      </c>
      <c r="AJ257" s="1">
        <v>34.090909090909101</v>
      </c>
      <c r="AK257" s="1">
        <v>32.692307692307601</v>
      </c>
      <c r="AL257" s="1">
        <v>34.246575342465697</v>
      </c>
      <c r="AM257" s="1">
        <v>34.782608695652101</v>
      </c>
      <c r="AN257" s="1">
        <v>39.855072463768103</v>
      </c>
      <c r="AO257" s="1">
        <v>34.821428571428498</v>
      </c>
      <c r="AP257" s="1">
        <v>32.456140350877099</v>
      </c>
      <c r="AQ257" s="1">
        <v>30.188679245283002</v>
      </c>
      <c r="AR257" s="1">
        <v>29.807692307692299</v>
      </c>
      <c r="AS257" s="1">
        <v>32.653061224489697</v>
      </c>
      <c r="AT257" s="1">
        <v>68.918918918918905</v>
      </c>
      <c r="AU257" s="1">
        <v>72.857142857142804</v>
      </c>
      <c r="AV257" s="1">
        <v>35.4838709677419</v>
      </c>
      <c r="AW257" s="1">
        <v>44.642857142857103</v>
      </c>
      <c r="AX257" s="1">
        <v>48.148148148148103</v>
      </c>
      <c r="AY257" s="1">
        <v>45.454545454545404</v>
      </c>
      <c r="AZ257" s="1">
        <v>85.256410256410206</v>
      </c>
      <c r="BA257" s="1">
        <v>84.246575342465704</v>
      </c>
      <c r="BB257" s="1">
        <v>90.579710144927503</v>
      </c>
      <c r="BC257" s="1">
        <v>99.275362318840493</v>
      </c>
      <c r="BD257" s="1">
        <v>74.107142857142804</v>
      </c>
      <c r="BE257" s="1">
        <v>88.596491228070093</v>
      </c>
      <c r="BF257" s="1">
        <v>91.509433962264097</v>
      </c>
      <c r="BG257" s="1">
        <v>81.730769230769198</v>
      </c>
      <c r="BH257" s="1">
        <v>74.489795918367307</v>
      </c>
      <c r="BI257" s="1">
        <v>82.432432432432407</v>
      </c>
      <c r="BJ257" s="1">
        <v>84.285714285714207</v>
      </c>
      <c r="BK257" s="1">
        <v>69.354838709677395</v>
      </c>
      <c r="BL257" s="1">
        <v>94.642857142857096</v>
      </c>
      <c r="BM257" s="1">
        <v>57.407407407407398</v>
      </c>
      <c r="BN257" s="1">
        <v>61.363636363636303</v>
      </c>
      <c r="BO257" s="1">
        <v>68.589743589743506</v>
      </c>
      <c r="BP257" s="1">
        <v>74.657534246575295</v>
      </c>
      <c r="BQ257" s="1">
        <v>76.811594202898505</v>
      </c>
      <c r="BR257" s="1">
        <v>84.782608695652101</v>
      </c>
      <c r="BS257" s="1">
        <v>82.142857142857096</v>
      </c>
      <c r="BT257" s="1">
        <v>86.842105263157904</v>
      </c>
      <c r="BU257" s="1">
        <v>87.735849056603698</v>
      </c>
      <c r="BV257" s="1">
        <v>90.384615384615302</v>
      </c>
      <c r="BW257" s="1">
        <v>90.816326530612201</v>
      </c>
      <c r="BX257" s="1">
        <v>90.540540540540505</v>
      </c>
      <c r="BY257" s="1">
        <v>94.285714285714207</v>
      </c>
      <c r="BZ257" s="1">
        <v>79.0322580645161</v>
      </c>
      <c r="CA257" s="1">
        <v>83.928571428571402</v>
      </c>
      <c r="CB257" s="1">
        <v>94.4444444444444</v>
      </c>
      <c r="CC257" s="1">
        <v>45.454545454545404</v>
      </c>
      <c r="CD257" s="1">
        <v>85.256410256410206</v>
      </c>
      <c r="CE257" s="1">
        <v>88.356164383561605</v>
      </c>
      <c r="CF257" s="1">
        <v>96.376811594202806</v>
      </c>
      <c r="CG257" s="1">
        <v>96.376811594202806</v>
      </c>
      <c r="CH257" s="1">
        <v>95.535714285714207</v>
      </c>
      <c r="CI257" s="1">
        <v>71.052631578947299</v>
      </c>
      <c r="CJ257" s="1">
        <v>99.056603773584897</v>
      </c>
      <c r="CK257" s="1">
        <v>81.730769230769198</v>
      </c>
      <c r="CL257" s="1">
        <v>82.653061224489804</v>
      </c>
      <c r="CM257" s="1">
        <v>85.135135135135101</v>
      </c>
      <c r="CN257" s="1">
        <v>98.571428571428498</v>
      </c>
      <c r="CO257" s="1">
        <v>85.483870967741893</v>
      </c>
      <c r="CP257" s="1">
        <v>58.928571428571402</v>
      </c>
      <c r="CQ257" s="1">
        <v>61.1111111111111</v>
      </c>
      <c r="CR257" s="1">
        <v>43.181818181818102</v>
      </c>
      <c r="CS257" s="1">
        <v>34.615384615384599</v>
      </c>
      <c r="CT257" s="1">
        <v>43.150684931506802</v>
      </c>
      <c r="CU257" s="1">
        <v>44.202898550724598</v>
      </c>
      <c r="CV257" s="1">
        <v>49.2753623188405</v>
      </c>
      <c r="CW257" s="1">
        <v>47.321428571428498</v>
      </c>
      <c r="CX257" s="1">
        <v>45.614035087719202</v>
      </c>
      <c r="CY257" s="1">
        <v>45.283018867924497</v>
      </c>
      <c r="CZ257" s="1">
        <v>48.076923076923102</v>
      </c>
      <c r="DA257" s="1">
        <v>48.979591836734599</v>
      </c>
      <c r="DB257" s="1">
        <v>67.567567567567494</v>
      </c>
      <c r="DC257" s="1">
        <v>67.142857142857096</v>
      </c>
      <c r="DD257" s="1">
        <v>20.967741935483801</v>
      </c>
      <c r="DE257" s="1">
        <v>35.714285714285701</v>
      </c>
      <c r="DF257" s="1">
        <v>40.740740740740698</v>
      </c>
      <c r="DG257" s="1">
        <v>50</v>
      </c>
      <c r="DH257" s="1">
        <v>91.949152542372801</v>
      </c>
      <c r="DI257" s="1">
        <v>89.736553238199704</v>
      </c>
      <c r="DJ257" s="1">
        <v>81.100284206252496</v>
      </c>
      <c r="DK257" s="1">
        <v>73.726303317535496</v>
      </c>
      <c r="DL257" s="1">
        <v>64.785214785214706</v>
      </c>
      <c r="DM257" s="1">
        <v>57.801418439716301</v>
      </c>
      <c r="DN257" s="1">
        <v>53.597122302158198</v>
      </c>
      <c r="DO257" s="1">
        <v>62.961065573770398</v>
      </c>
      <c r="DP257" s="1">
        <v>81.022267206477693</v>
      </c>
      <c r="DQ257" s="1">
        <v>80.176899063475503</v>
      </c>
      <c r="DR257" s="1">
        <v>96.072684642438404</v>
      </c>
      <c r="DS257" s="1">
        <v>86.552748885586894</v>
      </c>
      <c r="DT257" s="1">
        <v>98.257575757575694</v>
      </c>
      <c r="DU257" s="1">
        <v>85.508345978755699</v>
      </c>
      <c r="DV257" s="1">
        <v>88.0508474576271</v>
      </c>
      <c r="DW257" s="1">
        <v>53.9977892409727</v>
      </c>
      <c r="DX257" s="1">
        <v>43.340651298938802</v>
      </c>
      <c r="DY257" s="1">
        <v>45.290296386520502</v>
      </c>
      <c r="DZ257" s="1">
        <v>37.9443127962085</v>
      </c>
      <c r="EA257" s="1">
        <v>49.100899100899099</v>
      </c>
      <c r="EB257" s="1">
        <v>56.180344478216803</v>
      </c>
      <c r="EC257" s="1">
        <v>30.472764645426501</v>
      </c>
      <c r="ED257" s="1">
        <v>56.813524590163901</v>
      </c>
      <c r="EE257" s="1">
        <v>41.751012145748902</v>
      </c>
      <c r="EF257" s="1">
        <v>41.9875130072841</v>
      </c>
      <c r="EG257" s="1">
        <v>19.5193434935521</v>
      </c>
      <c r="EH257" s="1">
        <v>28.306092124814199</v>
      </c>
      <c r="EI257" s="1">
        <v>42.651515151515099</v>
      </c>
      <c r="EJ257" s="1">
        <v>3.56600910470409</v>
      </c>
      <c r="EK257" s="1">
        <v>75.508474576271098</v>
      </c>
      <c r="EL257" s="1">
        <v>87.619749447310198</v>
      </c>
      <c r="EM257" s="1">
        <v>88.144895718990099</v>
      </c>
      <c r="EN257" s="1">
        <v>88.834754364595995</v>
      </c>
      <c r="EO257" s="1">
        <v>81.042654028436004</v>
      </c>
      <c r="EP257" s="1">
        <v>71.678321678321595</v>
      </c>
      <c r="EQ257" s="1">
        <v>71.428571428571402</v>
      </c>
      <c r="ER257" s="1">
        <v>70.657759506680307</v>
      </c>
      <c r="ES257" s="1">
        <v>78.278688524590095</v>
      </c>
      <c r="ET257" s="1">
        <v>66.042510121457397</v>
      </c>
      <c r="EU257" s="1">
        <v>63.995837669094598</v>
      </c>
      <c r="EV257" s="1">
        <v>38.628370457209797</v>
      </c>
      <c r="EW257" s="1">
        <v>18.4992570579494</v>
      </c>
      <c r="EX257" s="1">
        <v>38.939393939393902</v>
      </c>
      <c r="EY257" s="1">
        <v>1.0622154779969599</v>
      </c>
      <c r="EZ257" s="1">
        <v>41.610169491525397</v>
      </c>
    </row>
    <row r="258" spans="1:156" ht="15">
      <c r="A258" s="11" t="s">
        <v>320</v>
      </c>
      <c r="B258" s="1" t="s">
        <v>792</v>
      </c>
      <c r="C258" s="11" t="s">
        <v>614</v>
      </c>
      <c r="D258" s="1">
        <v>39.306773877054297</v>
      </c>
      <c r="E258" s="1">
        <v>76.416863289840407</v>
      </c>
      <c r="F258" s="1">
        <v>0</v>
      </c>
      <c r="G258" s="1">
        <v>98.837209302325505</v>
      </c>
      <c r="H258" s="1">
        <v>99.226804123711304</v>
      </c>
      <c r="I258" s="1">
        <v>97.554347826086897</v>
      </c>
      <c r="J258" s="1">
        <v>89.869281045751606</v>
      </c>
      <c r="K258" s="1">
        <v>84.649122807017505</v>
      </c>
      <c r="L258" s="1">
        <v>79.906542056074699</v>
      </c>
      <c r="M258" s="1">
        <v>83.009708737864102</v>
      </c>
      <c r="N258" s="1">
        <v>90.1041666666666</v>
      </c>
      <c r="O258" s="1">
        <v>88.461538461538396</v>
      </c>
      <c r="P258" s="1">
        <v>87.195121951219505</v>
      </c>
      <c r="Q258" s="1">
        <v>82.142857142857096</v>
      </c>
      <c r="R258" s="1">
        <v>85.593220338983002</v>
      </c>
      <c r="S258" s="1">
        <v>92.857142857142804</v>
      </c>
      <c r="T258" s="1">
        <v>93.518518518518505</v>
      </c>
      <c r="U258" s="1">
        <v>78.409090909090907</v>
      </c>
      <c r="V258" s="1">
        <v>82.093023255813904</v>
      </c>
      <c r="W258" s="1">
        <v>84.278350515463899</v>
      </c>
      <c r="X258" s="1">
        <v>83.423913043478194</v>
      </c>
      <c r="Y258" s="1">
        <v>83.986928104575099</v>
      </c>
      <c r="Z258" s="1">
        <v>82.894736842105203</v>
      </c>
      <c r="AA258" s="1">
        <v>89.252336448598101</v>
      </c>
      <c r="AB258" s="1">
        <v>89.805825242718399</v>
      </c>
      <c r="AC258" s="1">
        <v>89.0625</v>
      </c>
      <c r="AD258" s="1">
        <v>89.560439560439505</v>
      </c>
      <c r="AE258" s="1">
        <v>88.414634146341399</v>
      </c>
      <c r="AF258" s="1">
        <v>87.857142857142804</v>
      </c>
      <c r="AG258" s="1">
        <v>88.983050847457605</v>
      </c>
      <c r="AH258" s="1">
        <v>29.464285714285701</v>
      </c>
      <c r="AI258" s="1">
        <v>29.629629629629601</v>
      </c>
      <c r="AJ258" s="1">
        <v>35.227272727272698</v>
      </c>
      <c r="AK258" s="1">
        <v>43.023255813953398</v>
      </c>
      <c r="AL258" s="1">
        <v>43.556701030927798</v>
      </c>
      <c r="AM258" s="1">
        <v>43.478260869565197</v>
      </c>
      <c r="AN258" s="1">
        <v>42.810457516339802</v>
      </c>
      <c r="AO258" s="1">
        <v>40.350877192982402</v>
      </c>
      <c r="AP258" s="1">
        <v>40.654205607476598</v>
      </c>
      <c r="AQ258" s="1">
        <v>41.7475728155339</v>
      </c>
      <c r="AR258" s="1">
        <v>42.1875</v>
      </c>
      <c r="AS258" s="1">
        <v>41.758241758241702</v>
      </c>
      <c r="AT258" s="1">
        <v>42.0731707317073</v>
      </c>
      <c r="AU258" s="1">
        <v>41.428571428571402</v>
      </c>
      <c r="AV258" s="1">
        <v>45.762711864406697</v>
      </c>
      <c r="AW258" s="1">
        <v>49.107142857142797</v>
      </c>
      <c r="AX258" s="1">
        <v>50</v>
      </c>
      <c r="AY258" s="1">
        <v>48.863636363636303</v>
      </c>
      <c r="AZ258" s="1">
        <v>95.581395348837205</v>
      </c>
      <c r="BA258" s="1">
        <v>86.855670103092706</v>
      </c>
      <c r="BB258" s="1">
        <v>97.010869565217405</v>
      </c>
      <c r="BC258" s="1">
        <v>91.176470588235205</v>
      </c>
      <c r="BD258" s="1">
        <v>90.789473684210506</v>
      </c>
      <c r="BE258" s="1">
        <v>74.299065420560694</v>
      </c>
      <c r="BF258" s="1">
        <v>96.601941747572795</v>
      </c>
      <c r="BG258" s="1">
        <v>92.1875</v>
      </c>
      <c r="BH258" s="1">
        <v>81.868131868131798</v>
      </c>
      <c r="BI258" s="1">
        <v>83.536585365853597</v>
      </c>
      <c r="BJ258" s="1">
        <v>49.285714285714199</v>
      </c>
      <c r="BK258" s="1">
        <v>43.220338983050802</v>
      </c>
      <c r="BL258" s="1">
        <v>68.75</v>
      </c>
      <c r="BM258" s="1">
        <v>71.296296296296205</v>
      </c>
      <c r="BN258" s="1">
        <v>78.409090909090907</v>
      </c>
      <c r="BO258" s="1">
        <v>99.069767441860407</v>
      </c>
      <c r="BP258" s="1">
        <v>99.226804123711304</v>
      </c>
      <c r="BQ258" s="1">
        <v>99.456521739130395</v>
      </c>
      <c r="BR258" s="1">
        <v>93.464052287581694</v>
      </c>
      <c r="BS258" s="1">
        <v>96.052631578947299</v>
      </c>
      <c r="BT258" s="1">
        <v>95.794392523364394</v>
      </c>
      <c r="BU258" s="1">
        <v>93.203883495145604</v>
      </c>
      <c r="BV258" s="1">
        <v>95.3125</v>
      </c>
      <c r="BW258" s="1">
        <v>96.153846153846104</v>
      </c>
      <c r="BX258" s="1">
        <v>97.560975609756099</v>
      </c>
      <c r="BY258" s="1">
        <v>97.857142857142804</v>
      </c>
      <c r="BZ258" s="1">
        <v>98.305084745762699</v>
      </c>
      <c r="CA258" s="1">
        <v>99.107142857142804</v>
      </c>
      <c r="CB258" s="1">
        <v>45.370370370370303</v>
      </c>
      <c r="CC258" s="1">
        <v>44.318181818181799</v>
      </c>
      <c r="CD258" s="1">
        <v>97.906976744185997</v>
      </c>
      <c r="CE258" s="1">
        <v>97.680412371133997</v>
      </c>
      <c r="CF258" s="1">
        <v>97.554347826086897</v>
      </c>
      <c r="CG258" s="1">
        <v>97.058823529411697</v>
      </c>
      <c r="CH258" s="1">
        <v>97.807017543859601</v>
      </c>
      <c r="CI258" s="1">
        <v>85.514018691588703</v>
      </c>
      <c r="CJ258" s="1">
        <v>86.893203883495104</v>
      </c>
      <c r="CK258" s="1">
        <v>90.1041666666666</v>
      </c>
      <c r="CL258" s="1">
        <v>74.725274725274701</v>
      </c>
      <c r="CM258" s="1">
        <v>78.658536585365795</v>
      </c>
      <c r="CN258" s="1">
        <v>75</v>
      </c>
      <c r="CO258" s="1">
        <v>64.406779661016898</v>
      </c>
      <c r="CP258" s="1">
        <v>83.035714285714207</v>
      </c>
      <c r="CQ258" s="1">
        <v>87.962962962962905</v>
      </c>
      <c r="CR258" s="1">
        <v>60.227272727272698</v>
      </c>
      <c r="CS258" s="1">
        <v>63.488372093023202</v>
      </c>
      <c r="CT258" s="1">
        <v>63.917525773195798</v>
      </c>
      <c r="CU258" s="1">
        <v>63.043478260869499</v>
      </c>
      <c r="CV258" s="1">
        <v>36.928104575163403</v>
      </c>
      <c r="CW258" s="1">
        <v>32.456140350877099</v>
      </c>
      <c r="CX258" s="1">
        <v>50</v>
      </c>
      <c r="CY258" s="1">
        <v>53.883495145631102</v>
      </c>
      <c r="CZ258" s="1">
        <v>52.6041666666666</v>
      </c>
      <c r="DA258" s="1">
        <v>21.428571428571399</v>
      </c>
      <c r="DB258" s="1">
        <v>17.682926829268201</v>
      </c>
      <c r="DC258" s="1">
        <v>45</v>
      </c>
      <c r="DD258" s="1">
        <v>32.203389830508399</v>
      </c>
      <c r="DE258" s="1">
        <v>75</v>
      </c>
      <c r="DF258" s="1">
        <v>75.925925925925895</v>
      </c>
      <c r="DG258" s="1">
        <v>35.227272727272698</v>
      </c>
      <c r="DH258" s="1">
        <v>74.447310243183495</v>
      </c>
      <c r="DI258" s="1">
        <v>72.941822173435696</v>
      </c>
      <c r="DJ258" s="1">
        <v>80.694275274055997</v>
      </c>
      <c r="DK258" s="1">
        <v>88.299763033175296</v>
      </c>
      <c r="DL258" s="1">
        <v>77.5724275724275</v>
      </c>
      <c r="DM258" s="1">
        <v>52.228976697061803</v>
      </c>
      <c r="DN258" s="1">
        <v>58.633093525179802</v>
      </c>
      <c r="DO258" s="1">
        <v>67.9815573770491</v>
      </c>
      <c r="DP258" s="1">
        <v>64.929149797570801</v>
      </c>
      <c r="DQ258" s="1">
        <v>83.506763787721098</v>
      </c>
      <c r="DR258" s="1">
        <v>81.652989449003499</v>
      </c>
      <c r="DS258" s="1">
        <v>82.540861812778601</v>
      </c>
      <c r="DT258" s="1">
        <v>67.5</v>
      </c>
      <c r="DU258" s="1">
        <v>74.886191198785994</v>
      </c>
      <c r="DV258" s="1">
        <v>53.135593220338897</v>
      </c>
      <c r="DW258" s="1">
        <v>33.9167280766396</v>
      </c>
      <c r="DX258" s="1">
        <v>24.130991584339501</v>
      </c>
      <c r="DY258" s="1">
        <v>39.890377588306897</v>
      </c>
      <c r="DZ258" s="1">
        <v>39.306872037914601</v>
      </c>
      <c r="EA258" s="1">
        <v>47.502497502497498</v>
      </c>
      <c r="EB258" s="1">
        <v>11.094224924012099</v>
      </c>
      <c r="EC258" s="1">
        <v>14.5426515930113</v>
      </c>
      <c r="ED258" s="1">
        <v>25.665983606557301</v>
      </c>
      <c r="EE258" s="1">
        <v>44.686234817813698</v>
      </c>
      <c r="EF258" s="1">
        <v>59.157127991675303</v>
      </c>
      <c r="EG258" s="1">
        <v>60.082063305978799</v>
      </c>
      <c r="EH258" s="1">
        <v>60.549777117384799</v>
      </c>
      <c r="EI258" s="1">
        <v>69.924242424242394</v>
      </c>
      <c r="EJ258" s="1">
        <v>80.500758725341399</v>
      </c>
      <c r="EK258" s="1">
        <v>80.593220338983002</v>
      </c>
      <c r="EL258" s="1">
        <v>93.570375829034603</v>
      </c>
      <c r="EM258" s="1">
        <v>94.420051225759195</v>
      </c>
      <c r="EN258" s="1">
        <v>94.904587900933805</v>
      </c>
      <c r="EO258" s="1">
        <v>99.229857819905206</v>
      </c>
      <c r="EP258" s="1">
        <v>90.909090909090907</v>
      </c>
      <c r="EQ258" s="1">
        <v>77.304964539007102</v>
      </c>
      <c r="ER258" s="1">
        <v>94.655704008222003</v>
      </c>
      <c r="ES258" s="1">
        <v>89.4467213114754</v>
      </c>
      <c r="ET258" s="1">
        <v>76.720647773279296</v>
      </c>
      <c r="EU258" s="1">
        <v>77.263267429760603</v>
      </c>
      <c r="EV258" s="1">
        <v>66.647127784290703</v>
      </c>
      <c r="EW258" s="1">
        <v>65.824665676077203</v>
      </c>
      <c r="EX258" s="1">
        <v>38.939393939393902</v>
      </c>
      <c r="EY258" s="1">
        <v>40.819423368740502</v>
      </c>
      <c r="EZ258" s="1">
        <v>41.610169491525397</v>
      </c>
    </row>
    <row r="259" spans="1:156" ht="15">
      <c r="A259" s="11" t="s">
        <v>321</v>
      </c>
      <c r="B259" s="1" t="s">
        <v>793</v>
      </c>
      <c r="C259" s="11" t="s">
        <v>528</v>
      </c>
      <c r="D259" s="1">
        <v>61.649853324641398</v>
      </c>
      <c r="E259" s="1">
        <v>66.517748985994601</v>
      </c>
      <c r="F259" s="1">
        <v>0</v>
      </c>
      <c r="G259" s="1">
        <v>63.942307692307601</v>
      </c>
      <c r="H259" s="1">
        <v>67.553191489361694</v>
      </c>
      <c r="I259" s="1">
        <v>69.780219780219696</v>
      </c>
      <c r="J259" s="1">
        <v>59.558823529411697</v>
      </c>
      <c r="K259" s="1">
        <v>32.352941176470502</v>
      </c>
      <c r="L259" s="1">
        <v>97.058823529411697</v>
      </c>
      <c r="M259" s="1">
        <v>81.372549019607803</v>
      </c>
      <c r="N259" s="1">
        <v>96.938775510204096</v>
      </c>
      <c r="O259" s="1">
        <v>92.857142857142804</v>
      </c>
      <c r="P259" s="1">
        <v>94.565217391304301</v>
      </c>
      <c r="Q259" s="1">
        <v>81.707317073170699</v>
      </c>
      <c r="R259" s="1">
        <v>90.540540540540505</v>
      </c>
      <c r="S259" s="1">
        <v>80.263157894736807</v>
      </c>
      <c r="T259" s="1">
        <v>83.75</v>
      </c>
      <c r="U259" s="1">
        <v>81.428571428571402</v>
      </c>
      <c r="V259" s="1">
        <v>64.903846153846104</v>
      </c>
      <c r="W259" s="1">
        <v>69.680851063829707</v>
      </c>
      <c r="X259" s="1">
        <v>66.483516483516397</v>
      </c>
      <c r="Y259" s="1">
        <v>53.676470588235198</v>
      </c>
      <c r="Z259" s="1">
        <v>36.274509803921497</v>
      </c>
      <c r="AA259" s="1">
        <v>95.0980392156862</v>
      </c>
      <c r="AB259" s="1">
        <v>95.0980392156862</v>
      </c>
      <c r="AC259" s="1">
        <v>94.897959183673393</v>
      </c>
      <c r="AD259" s="1">
        <v>86.734693877550995</v>
      </c>
      <c r="AE259" s="1">
        <v>85.869565217391298</v>
      </c>
      <c r="AF259" s="1">
        <v>69.512195121951194</v>
      </c>
      <c r="AG259" s="1">
        <v>60.8108108108108</v>
      </c>
      <c r="AH259" s="1">
        <v>59.210526315789402</v>
      </c>
      <c r="AI259" s="1">
        <v>68.75</v>
      </c>
      <c r="AJ259" s="1">
        <v>94.285714285714207</v>
      </c>
      <c r="AK259" s="1">
        <v>87.5</v>
      </c>
      <c r="AL259" s="1">
        <v>87.234042553191401</v>
      </c>
      <c r="AM259" s="1">
        <v>60.9890109890109</v>
      </c>
      <c r="AN259" s="1">
        <v>58.823529411764703</v>
      </c>
      <c r="AO259" s="1">
        <v>5.8823529411764701</v>
      </c>
      <c r="AP259" s="1">
        <v>81.372549019607803</v>
      </c>
      <c r="AQ259" s="1">
        <v>78.431372549019599</v>
      </c>
      <c r="AR259" s="1">
        <v>80.612244897959101</v>
      </c>
      <c r="AS259" s="1">
        <v>77.551020408163197</v>
      </c>
      <c r="AT259" s="1">
        <v>83.695652173913004</v>
      </c>
      <c r="AU259" s="1">
        <v>84.146341463414601</v>
      </c>
      <c r="AV259" s="1">
        <v>72.972972972972897</v>
      </c>
      <c r="AW259" s="1">
        <v>43.421052631578902</v>
      </c>
      <c r="AX259" s="1">
        <v>42.5</v>
      </c>
      <c r="AY259" s="1">
        <v>44.285714285714199</v>
      </c>
      <c r="AZ259" s="1">
        <v>17.788461538461501</v>
      </c>
      <c r="BA259" s="1">
        <v>19.680851063829699</v>
      </c>
      <c r="BB259" s="1">
        <v>23.626373626373599</v>
      </c>
      <c r="BC259" s="1">
        <v>8.0882352941176396</v>
      </c>
      <c r="BD259" s="1">
        <v>10.784313725490099</v>
      </c>
      <c r="BE259" s="1">
        <v>75.490196078431296</v>
      </c>
      <c r="BF259" s="1">
        <v>55.8823529411764</v>
      </c>
      <c r="BG259" s="1">
        <v>66.326530612244795</v>
      </c>
      <c r="BH259" s="1">
        <v>70.408163265306101</v>
      </c>
      <c r="BI259" s="1">
        <v>72.826086956521706</v>
      </c>
      <c r="BJ259" s="1">
        <v>59.756097560975597</v>
      </c>
      <c r="BK259" s="1">
        <v>44.594594594594497</v>
      </c>
      <c r="BL259" s="1">
        <v>38.157894736842103</v>
      </c>
      <c r="BM259" s="1">
        <v>33.75</v>
      </c>
      <c r="BN259" s="1">
        <v>92.857142857142804</v>
      </c>
      <c r="BO259" s="1">
        <v>63.461538461538403</v>
      </c>
      <c r="BP259" s="1">
        <v>72.872340425531902</v>
      </c>
      <c r="BQ259" s="1">
        <v>76.923076923076906</v>
      </c>
      <c r="BR259" s="1">
        <v>30.147058823529399</v>
      </c>
      <c r="BS259" s="1">
        <v>24.509803921568601</v>
      </c>
      <c r="BT259" s="1">
        <v>91.176470588235205</v>
      </c>
      <c r="BU259" s="1">
        <v>93.137254901960702</v>
      </c>
      <c r="BV259" s="1">
        <v>92.857142857142804</v>
      </c>
      <c r="BW259" s="1">
        <v>93.877551020408106</v>
      </c>
      <c r="BX259" s="1">
        <v>93.478260869565204</v>
      </c>
      <c r="BY259" s="1">
        <v>75.609756097560904</v>
      </c>
      <c r="BZ259" s="1">
        <v>86.486486486486399</v>
      </c>
      <c r="CA259" s="1">
        <v>46.052631578947299</v>
      </c>
      <c r="CB259" s="1">
        <v>48.75</v>
      </c>
      <c r="CC259" s="1">
        <v>50</v>
      </c>
      <c r="CD259" s="1">
        <v>70.192307692307594</v>
      </c>
      <c r="CE259" s="1">
        <v>93.617021276595693</v>
      </c>
      <c r="CF259" s="1">
        <v>91.758241758241695</v>
      </c>
      <c r="CG259" s="1">
        <v>91.176470588235205</v>
      </c>
      <c r="CH259" s="1">
        <v>70.588235294117595</v>
      </c>
      <c r="CI259" s="1">
        <v>53.921568627450903</v>
      </c>
      <c r="CJ259" s="1">
        <v>55.8823529411764</v>
      </c>
      <c r="CK259" s="1">
        <v>60.2040816326531</v>
      </c>
      <c r="CL259" s="1">
        <v>71.428571428571402</v>
      </c>
      <c r="CM259" s="1">
        <v>81.521739130434696</v>
      </c>
      <c r="CN259" s="1">
        <v>56.097560975609703</v>
      </c>
      <c r="CO259" s="1">
        <v>72.972972972972897</v>
      </c>
      <c r="CP259" s="1">
        <v>81.578947368421098</v>
      </c>
      <c r="CQ259" s="1">
        <v>83.75</v>
      </c>
      <c r="CR259" s="1">
        <v>92.857142857142804</v>
      </c>
      <c r="CS259" s="1">
        <v>85.576923076923094</v>
      </c>
      <c r="CT259" s="1">
        <v>88.297872340425499</v>
      </c>
      <c r="CU259" s="1">
        <v>68.681318681318601</v>
      </c>
      <c r="CV259" s="1">
        <v>67.647058823529406</v>
      </c>
      <c r="CW259" s="1">
        <v>63.725490196078397</v>
      </c>
      <c r="CX259" s="1">
        <v>86.274509803921504</v>
      </c>
      <c r="CY259" s="1">
        <v>84.313725490196106</v>
      </c>
      <c r="CZ259" s="1">
        <v>83.673469387755105</v>
      </c>
      <c r="DA259" s="1">
        <v>84.693877551020407</v>
      </c>
      <c r="DB259" s="1">
        <v>89.130434782608603</v>
      </c>
      <c r="DC259" s="1">
        <v>70.731707317073102</v>
      </c>
      <c r="DD259" s="1">
        <v>64.864864864864799</v>
      </c>
      <c r="DE259" s="1">
        <v>31.578947368421101</v>
      </c>
      <c r="DF259" s="1">
        <v>35</v>
      </c>
      <c r="DG259" s="1">
        <v>84.285714285714207</v>
      </c>
      <c r="DH259" s="1">
        <v>77.800294767870298</v>
      </c>
      <c r="DI259" s="1">
        <v>81.833150384193203</v>
      </c>
      <c r="DJ259" s="1">
        <v>76.268777913114107</v>
      </c>
      <c r="DK259" s="1">
        <v>39.306872037914601</v>
      </c>
      <c r="DL259" s="1">
        <v>50.999000999000998</v>
      </c>
      <c r="DM259" s="1">
        <v>44.528875379939201</v>
      </c>
      <c r="DN259" s="1">
        <v>63.463514902363798</v>
      </c>
      <c r="DO259" s="1">
        <v>79.661885245901601</v>
      </c>
      <c r="DP259" s="1">
        <v>80.921052631578902</v>
      </c>
      <c r="DQ259" s="1">
        <v>76.222684703433899</v>
      </c>
      <c r="DR259" s="1">
        <v>29.601406799531102</v>
      </c>
      <c r="DS259" s="1">
        <v>38.112927191678999</v>
      </c>
      <c r="DT259" s="1">
        <v>72.5</v>
      </c>
      <c r="DU259" s="1">
        <v>42.261001517450602</v>
      </c>
      <c r="DV259" s="1">
        <v>51.1016949152542</v>
      </c>
      <c r="DW259" s="1">
        <v>18.736182756079501</v>
      </c>
      <c r="DX259" s="1">
        <v>23.728503476033602</v>
      </c>
      <c r="DY259" s="1">
        <v>60.596833130328797</v>
      </c>
      <c r="DZ259" s="1">
        <v>41.735781990521303</v>
      </c>
      <c r="EA259" s="1">
        <v>54.595404595404602</v>
      </c>
      <c r="EB259" s="1">
        <v>45.339412360688897</v>
      </c>
      <c r="EC259" s="1">
        <v>17.0092497430626</v>
      </c>
      <c r="ED259" s="1">
        <v>26.1782786885245</v>
      </c>
      <c r="EE259" s="1">
        <v>32.439271255060703</v>
      </c>
      <c r="EF259" s="1">
        <v>34.495317377731503</v>
      </c>
      <c r="EG259" s="1">
        <v>68.053927315357498</v>
      </c>
      <c r="EH259" s="1">
        <v>85.958395245170806</v>
      </c>
      <c r="EI259" s="1">
        <v>75.530303030303003</v>
      </c>
      <c r="EJ259" s="1">
        <v>92.033383915022696</v>
      </c>
      <c r="EK259" s="1">
        <v>56.5254237288135</v>
      </c>
      <c r="EL259" s="1">
        <v>84.690493736182702</v>
      </c>
      <c r="EM259" s="1">
        <v>85.400658616904494</v>
      </c>
      <c r="EN259" s="1">
        <v>85.891189606171295</v>
      </c>
      <c r="EO259" s="1">
        <v>85.159952606635102</v>
      </c>
      <c r="EP259" s="1">
        <v>81.868131868131798</v>
      </c>
      <c r="EQ259" s="1">
        <v>80.952380952380906</v>
      </c>
      <c r="ER259" s="1">
        <v>80.626927029804705</v>
      </c>
      <c r="ES259" s="1">
        <v>91.649590163934405</v>
      </c>
      <c r="ET259" s="1">
        <v>68.370445344129493</v>
      </c>
      <c r="EU259" s="1">
        <v>89.281997918834506</v>
      </c>
      <c r="EV259" s="1">
        <v>69.929660023446601</v>
      </c>
      <c r="EW259" s="1">
        <v>70.950965824665602</v>
      </c>
      <c r="EX259" s="1">
        <v>83.030303030303003</v>
      </c>
      <c r="EY259" s="1">
        <v>40.819423368740502</v>
      </c>
      <c r="EZ259" s="1">
        <v>82.118644067796595</v>
      </c>
    </row>
    <row r="260" spans="1:156" ht="15">
      <c r="A260" s="11" t="s">
        <v>322</v>
      </c>
      <c r="B260" s="1" t="s">
        <v>794</v>
      </c>
      <c r="C260" s="11" t="s">
        <v>614</v>
      </c>
      <c r="D260" s="1">
        <v>39.413712839634698</v>
      </c>
      <c r="E260" s="1">
        <v>40.4030375094882</v>
      </c>
      <c r="F260" s="1">
        <v>0</v>
      </c>
      <c r="G260" s="1">
        <v>86.855670103092706</v>
      </c>
      <c r="H260" s="1">
        <v>71.4673913043478</v>
      </c>
      <c r="I260" s="1">
        <v>64.379084967320196</v>
      </c>
      <c r="J260" s="1">
        <v>61.842105263157897</v>
      </c>
      <c r="K260" s="1">
        <v>54.672897196261601</v>
      </c>
      <c r="L260" s="1">
        <v>66.504854368932001</v>
      </c>
      <c r="M260" s="1">
        <v>70.3125</v>
      </c>
      <c r="N260" s="1">
        <v>70.879120879120805</v>
      </c>
      <c r="O260" s="1">
        <v>73.780487804878007</v>
      </c>
      <c r="P260" s="1">
        <v>79.285714285714207</v>
      </c>
      <c r="Q260" s="1">
        <v>60.169491525423702</v>
      </c>
      <c r="R260" s="1">
        <v>84.821428571428498</v>
      </c>
      <c r="S260" s="1">
        <v>83.3333333333333</v>
      </c>
      <c r="T260" s="1">
        <v>78.409090909090907</v>
      </c>
      <c r="U260" s="1">
        <v>38.461538461538403</v>
      </c>
      <c r="V260" s="1">
        <v>96.134020618556704</v>
      </c>
      <c r="W260" s="1">
        <v>89.402173913043399</v>
      </c>
      <c r="X260" s="1">
        <v>87.908496732026094</v>
      </c>
      <c r="Y260" s="1">
        <v>94.298245614035096</v>
      </c>
      <c r="Z260" s="1">
        <v>95.794392523364394</v>
      </c>
      <c r="AA260" s="1">
        <v>96.601941747572795</v>
      </c>
      <c r="AB260" s="1">
        <v>97.3958333333333</v>
      </c>
      <c r="AC260" s="1">
        <v>95.604395604395606</v>
      </c>
      <c r="AD260" s="1">
        <v>96.951219512195095</v>
      </c>
      <c r="AE260" s="1">
        <v>96.428571428571402</v>
      </c>
      <c r="AF260" s="1">
        <v>97.457627118644098</v>
      </c>
      <c r="AG260" s="1">
        <v>97.321428571428498</v>
      </c>
      <c r="AH260" s="1">
        <v>97.2222222222222</v>
      </c>
      <c r="AI260" s="1">
        <v>84.090909090909093</v>
      </c>
      <c r="AJ260" s="1">
        <v>84.615384615384599</v>
      </c>
      <c r="AK260" s="1">
        <v>92.525773195876198</v>
      </c>
      <c r="AL260" s="1">
        <v>91.847826086956502</v>
      </c>
      <c r="AM260" s="1">
        <v>91.176470588235205</v>
      </c>
      <c r="AN260" s="1">
        <v>40.350877192982402</v>
      </c>
      <c r="AO260" s="1">
        <v>40.654205607476598</v>
      </c>
      <c r="AP260" s="1">
        <v>41.7475728155339</v>
      </c>
      <c r="AQ260" s="1">
        <v>42.1875</v>
      </c>
      <c r="AR260" s="1">
        <v>41.758241758241702</v>
      </c>
      <c r="AS260" s="1">
        <v>42.0731707317073</v>
      </c>
      <c r="AT260" s="1">
        <v>41.428571428571402</v>
      </c>
      <c r="AU260" s="1">
        <v>45.762711864406697</v>
      </c>
      <c r="AV260" s="1">
        <v>0.89285714285714202</v>
      </c>
      <c r="AW260" s="1">
        <v>0.92592592592592504</v>
      </c>
      <c r="AX260" s="1">
        <v>48.863636363636303</v>
      </c>
      <c r="AY260" s="1">
        <v>48.076923076923102</v>
      </c>
      <c r="AZ260" s="1">
        <v>56.958762886597903</v>
      </c>
      <c r="BA260" s="1">
        <v>74.728260869565204</v>
      </c>
      <c r="BB260" s="1">
        <v>65.686274509803894</v>
      </c>
      <c r="BC260" s="1">
        <v>58.3333333333333</v>
      </c>
      <c r="BD260" s="1">
        <v>46.261682242990602</v>
      </c>
      <c r="BE260" s="1">
        <v>50.970873786407701</v>
      </c>
      <c r="BF260" s="1">
        <v>90.1041666666666</v>
      </c>
      <c r="BG260" s="1">
        <v>90.6593406593406</v>
      </c>
      <c r="BH260" s="1">
        <v>88.414634146341399</v>
      </c>
      <c r="BI260" s="1">
        <v>80.714285714285694</v>
      </c>
      <c r="BJ260" s="1">
        <v>77.118644067796595</v>
      </c>
      <c r="BK260" s="1">
        <v>95.535714285714207</v>
      </c>
      <c r="BL260" s="1">
        <v>84.259259259259196</v>
      </c>
      <c r="BM260" s="1">
        <v>73.863636363636303</v>
      </c>
      <c r="BN260" s="1">
        <v>86.538461538461505</v>
      </c>
      <c r="BO260" s="1">
        <v>89.432989690721598</v>
      </c>
      <c r="BP260" s="1">
        <v>91.032608695652101</v>
      </c>
      <c r="BQ260" s="1">
        <v>84.967320261437905</v>
      </c>
      <c r="BR260" s="1">
        <v>89.912280701754298</v>
      </c>
      <c r="BS260" s="1">
        <v>91.588785046728901</v>
      </c>
      <c r="BT260" s="1">
        <v>93.203883495145604</v>
      </c>
      <c r="BU260" s="1">
        <v>95.3125</v>
      </c>
      <c r="BV260" s="1">
        <v>96.153846153846104</v>
      </c>
      <c r="BW260" s="1">
        <v>85.365853658536494</v>
      </c>
      <c r="BX260" s="1">
        <v>84.285714285714207</v>
      </c>
      <c r="BY260" s="1">
        <v>79.661016949152497</v>
      </c>
      <c r="BZ260" s="1">
        <v>92.857142857142804</v>
      </c>
      <c r="CA260" s="1">
        <v>45.370370370370303</v>
      </c>
      <c r="CB260" s="1">
        <v>44.318181818181799</v>
      </c>
      <c r="CC260" s="1">
        <v>40.384615384615302</v>
      </c>
      <c r="CD260" s="1">
        <v>72.680412371133997</v>
      </c>
      <c r="CE260" s="1">
        <v>72.554347826086897</v>
      </c>
      <c r="CF260" s="1">
        <v>62.418300653594699</v>
      </c>
      <c r="CG260" s="1">
        <v>91.6666666666666</v>
      </c>
      <c r="CH260" s="1">
        <v>92.990654205607399</v>
      </c>
      <c r="CI260" s="1">
        <v>83.980582524271796</v>
      </c>
      <c r="CJ260" s="1">
        <v>73.4375</v>
      </c>
      <c r="CK260" s="1">
        <v>88.461538461538396</v>
      </c>
      <c r="CL260" s="1">
        <v>83.536585365853597</v>
      </c>
      <c r="CM260" s="1">
        <v>82.142857142857096</v>
      </c>
      <c r="CN260" s="1">
        <v>94.067796610169495</v>
      </c>
      <c r="CO260" s="1">
        <v>99.107142857142804</v>
      </c>
      <c r="CP260" s="1">
        <v>99.074074074074105</v>
      </c>
      <c r="CQ260" s="1">
        <v>96.590909090909093</v>
      </c>
      <c r="CR260" s="1">
        <v>98.076923076923094</v>
      </c>
      <c r="CS260" s="1">
        <v>80.927835051546296</v>
      </c>
      <c r="CT260" s="1">
        <v>91.847826086956502</v>
      </c>
      <c r="CU260" s="1">
        <v>96.405228758169898</v>
      </c>
      <c r="CV260" s="1">
        <v>95.175438596491205</v>
      </c>
      <c r="CW260" s="1">
        <v>95.794392523364394</v>
      </c>
      <c r="CX260" s="1">
        <v>96.116504854368898</v>
      </c>
      <c r="CY260" s="1">
        <v>98.4375</v>
      </c>
      <c r="CZ260" s="1">
        <v>98.901098901098905</v>
      </c>
      <c r="DA260" s="1">
        <v>98.780487804878007</v>
      </c>
      <c r="DB260" s="1">
        <v>99.285714285714207</v>
      </c>
      <c r="DC260" s="1">
        <v>99.1525423728813</v>
      </c>
      <c r="DD260" s="1">
        <v>99.107142857142804</v>
      </c>
      <c r="DE260" s="1">
        <v>98.148148148148096</v>
      </c>
      <c r="DF260" s="1">
        <v>90.909090909090907</v>
      </c>
      <c r="DG260" s="1">
        <v>90.384615384615302</v>
      </c>
      <c r="DH260" s="1">
        <v>90.029271862422206</v>
      </c>
      <c r="DI260" s="1">
        <v>89.707673568818507</v>
      </c>
      <c r="DJ260" s="1">
        <v>66.854265402843595</v>
      </c>
      <c r="DK260" s="1">
        <v>79.070929070929097</v>
      </c>
      <c r="DL260" s="1">
        <v>85.460992907801398</v>
      </c>
      <c r="DM260" s="1">
        <v>56.474820143884898</v>
      </c>
      <c r="DN260" s="1">
        <v>80.174180327868797</v>
      </c>
      <c r="DO260" s="1">
        <v>96.002024291497904</v>
      </c>
      <c r="DP260" s="1">
        <v>69.667013527575406</v>
      </c>
      <c r="DQ260" s="1">
        <v>68.053927315357498</v>
      </c>
      <c r="DR260" s="1">
        <v>77.191679049034093</v>
      </c>
      <c r="DS260" s="1">
        <v>88.409090909090907</v>
      </c>
      <c r="DT260" s="1">
        <v>51.9726858877086</v>
      </c>
      <c r="DU260" s="1">
        <v>25</v>
      </c>
      <c r="DV260" s="1">
        <v>47.9020979020979</v>
      </c>
      <c r="DW260" s="1">
        <v>18.971825832418499</v>
      </c>
      <c r="DX260" s="1">
        <v>33.394234673162799</v>
      </c>
      <c r="DY260" s="1">
        <v>27.043838862559198</v>
      </c>
      <c r="DZ260" s="1">
        <v>26.5234765234765</v>
      </c>
      <c r="EA260" s="1">
        <v>34.701114488348502</v>
      </c>
      <c r="EB260" s="1">
        <v>18.3453237410071</v>
      </c>
      <c r="EC260" s="1">
        <v>31.096311475409799</v>
      </c>
      <c r="ED260" s="1">
        <v>35.273279352226702</v>
      </c>
      <c r="EE260" s="1">
        <v>35.5359001040582</v>
      </c>
      <c r="EF260" s="1">
        <v>50.820633059788904</v>
      </c>
      <c r="EG260" s="1">
        <v>20.1337295690936</v>
      </c>
      <c r="EH260" s="1">
        <v>29.924242424242401</v>
      </c>
      <c r="EI260" s="1">
        <v>34.522003034901303</v>
      </c>
      <c r="EJ260" s="1">
        <v>58.728813559321999</v>
      </c>
      <c r="EK260" s="1">
        <v>69.930069930069905</v>
      </c>
      <c r="EL260" s="1">
        <v>96.523966337358203</v>
      </c>
      <c r="EM260" s="1">
        <v>96.711327649208201</v>
      </c>
      <c r="EN260" s="1">
        <v>95.734597156398095</v>
      </c>
      <c r="EO260" s="1">
        <v>77.772227772227694</v>
      </c>
      <c r="EP260" s="1">
        <v>77.304964539007102</v>
      </c>
      <c r="EQ260" s="1">
        <v>76.618705035971203</v>
      </c>
      <c r="ER260" s="1">
        <v>75.051229508196698</v>
      </c>
      <c r="ES260" s="1">
        <v>76.720647773279296</v>
      </c>
      <c r="ET260" s="1">
        <v>77.263267429760603</v>
      </c>
      <c r="EU260" s="1">
        <v>81.770222743259097</v>
      </c>
      <c r="EV260" s="1">
        <v>87.147102526002897</v>
      </c>
      <c r="EW260" s="1">
        <v>91.818181818181799</v>
      </c>
      <c r="EX260" s="1">
        <v>93.171471927162301</v>
      </c>
      <c r="EY260" s="1">
        <v>87.966101694915196</v>
      </c>
      <c r="EZ260" s="1">
        <v>86.829836829836793</v>
      </c>
    </row>
    <row r="261" spans="1:156" ht="15">
      <c r="A261" s="11" t="s">
        <v>323</v>
      </c>
      <c r="B261" s="1" t="s">
        <v>795</v>
      </c>
      <c r="C261" s="11" t="s">
        <v>528</v>
      </c>
      <c r="D261" s="1">
        <v>66.751589929437401</v>
      </c>
      <c r="E261" s="1">
        <v>63.477563042268699</v>
      </c>
      <c r="F261" s="1">
        <v>0</v>
      </c>
      <c r="G261" s="1">
        <v>65.410958904109506</v>
      </c>
      <c r="H261" s="1">
        <v>52.739726027397197</v>
      </c>
      <c r="I261" s="1">
        <v>55.511811023622002</v>
      </c>
      <c r="J261" s="1">
        <v>54.910714285714199</v>
      </c>
      <c r="K261" s="1">
        <v>72.105263157894697</v>
      </c>
      <c r="L261" s="1">
        <v>95.161290322580598</v>
      </c>
      <c r="M261" s="1">
        <v>92.934782608695599</v>
      </c>
      <c r="N261" s="1">
        <v>92.857142857142804</v>
      </c>
      <c r="O261" s="1">
        <v>68.617021276595693</v>
      </c>
      <c r="P261" s="1">
        <v>44.53125</v>
      </c>
      <c r="Q261" s="1">
        <v>4.46428571428571</v>
      </c>
      <c r="R261" s="1">
        <v>9.7826086956521703</v>
      </c>
      <c r="S261" s="1">
        <v>27.0833333333333</v>
      </c>
      <c r="T261" s="1">
        <v>26.595744680851102</v>
      </c>
      <c r="U261" s="1">
        <v>34.285714285714199</v>
      </c>
      <c r="V261" s="1">
        <v>35.273972602739697</v>
      </c>
      <c r="W261" s="1">
        <v>33.219178082191704</v>
      </c>
      <c r="X261" s="1">
        <v>46.062992125984202</v>
      </c>
      <c r="Y261" s="1">
        <v>36.160714285714199</v>
      </c>
      <c r="Z261" s="1">
        <v>35.2631578947368</v>
      </c>
      <c r="AA261" s="1">
        <v>55.376344086021497</v>
      </c>
      <c r="AB261" s="1">
        <v>54.8913043478261</v>
      </c>
      <c r="AC261" s="1">
        <v>76.373626373626294</v>
      </c>
      <c r="AD261" s="1">
        <v>24.468085106382901</v>
      </c>
      <c r="AE261" s="1">
        <v>21.875</v>
      </c>
      <c r="AF261" s="1">
        <v>8.0357142857142794</v>
      </c>
      <c r="AG261" s="1">
        <v>11.9565217391304</v>
      </c>
      <c r="AH261" s="1">
        <v>23.9583333333333</v>
      </c>
      <c r="AI261" s="1">
        <v>25.531914893617</v>
      </c>
      <c r="AJ261" s="1">
        <v>28.571428571428498</v>
      </c>
      <c r="AK261" s="1">
        <v>59.246575342465697</v>
      </c>
      <c r="AL261" s="1">
        <v>63.013698630136901</v>
      </c>
      <c r="AM261" s="1">
        <v>59.842519685039299</v>
      </c>
      <c r="AN261" s="1">
        <v>56.696428571428498</v>
      </c>
      <c r="AO261" s="1">
        <v>55.2631578947368</v>
      </c>
      <c r="AP261" s="1">
        <v>54.3010752688172</v>
      </c>
      <c r="AQ261" s="1">
        <v>56.521739130434703</v>
      </c>
      <c r="AR261" s="1">
        <v>60.9890109890109</v>
      </c>
      <c r="AS261" s="1">
        <v>35.638297872340402</v>
      </c>
      <c r="AT261" s="1">
        <v>13.28125</v>
      </c>
      <c r="AU261" s="1">
        <v>16.964285714285701</v>
      </c>
      <c r="AV261" s="1">
        <v>26.086956521739101</v>
      </c>
      <c r="AW261" s="1">
        <v>47.9166666666666</v>
      </c>
      <c r="AX261" s="1">
        <v>47.872340425531902</v>
      </c>
      <c r="AY261" s="1">
        <v>45.714285714285701</v>
      </c>
      <c r="AZ261" s="1">
        <v>86.643835616438295</v>
      </c>
      <c r="BA261" s="1">
        <v>89.383561643835606</v>
      </c>
      <c r="BB261" s="1">
        <v>83.070866141732196</v>
      </c>
      <c r="BC261" s="1">
        <v>84.375</v>
      </c>
      <c r="BD261" s="1">
        <v>60.5263157894736</v>
      </c>
      <c r="BE261" s="1">
        <v>74.731182795698899</v>
      </c>
      <c r="BF261" s="1">
        <v>57.065217391304301</v>
      </c>
      <c r="BG261" s="1">
        <v>71.9780219780219</v>
      </c>
      <c r="BH261" s="1">
        <v>44.1489361702127</v>
      </c>
      <c r="BI261" s="1">
        <v>50.78125</v>
      </c>
      <c r="BJ261" s="1">
        <v>40.178571428571402</v>
      </c>
      <c r="BK261" s="1">
        <v>25</v>
      </c>
      <c r="BL261" s="1">
        <v>28.125</v>
      </c>
      <c r="BM261" s="1">
        <v>35.106382978723403</v>
      </c>
      <c r="BN261" s="1">
        <v>41.428571428571402</v>
      </c>
      <c r="BO261" s="1">
        <v>70.547945205479394</v>
      </c>
      <c r="BP261" s="1">
        <v>80.479452054794507</v>
      </c>
      <c r="BQ261" s="1">
        <v>81.4960629921259</v>
      </c>
      <c r="BR261" s="1">
        <v>82.142857142857096</v>
      </c>
      <c r="BS261" s="1">
        <v>77.368421052631504</v>
      </c>
      <c r="BT261" s="1">
        <v>85.483870967741893</v>
      </c>
      <c r="BU261" s="1">
        <v>65.2173913043478</v>
      </c>
      <c r="BV261" s="1">
        <v>74.725274725274701</v>
      </c>
      <c r="BW261" s="1">
        <v>31.9148936170212</v>
      </c>
      <c r="BX261" s="1">
        <v>33.59375</v>
      </c>
      <c r="BY261" s="1">
        <v>36.607142857142797</v>
      </c>
      <c r="BZ261" s="1">
        <v>38.043478260869499</v>
      </c>
      <c r="CA261" s="1">
        <v>42.7083333333333</v>
      </c>
      <c r="CB261" s="1">
        <v>44.680851063829699</v>
      </c>
      <c r="CC261" s="1">
        <v>45.714285714285701</v>
      </c>
      <c r="CD261" s="1">
        <v>84.246575342465704</v>
      </c>
      <c r="CE261" s="1">
        <v>87.328767123287605</v>
      </c>
      <c r="CF261" s="1">
        <v>84.645669291338507</v>
      </c>
      <c r="CG261" s="1">
        <v>84.821428571428498</v>
      </c>
      <c r="CH261" s="1">
        <v>90.5263157894736</v>
      </c>
      <c r="CI261" s="1">
        <v>60.752688172043001</v>
      </c>
      <c r="CJ261" s="1">
        <v>42.934782608695599</v>
      </c>
      <c r="CK261" s="1">
        <v>47.802197802197803</v>
      </c>
      <c r="CL261" s="1">
        <v>35.638297872340402</v>
      </c>
      <c r="CM261" s="1">
        <v>24.21875</v>
      </c>
      <c r="CN261" s="1">
        <v>52.678571428571402</v>
      </c>
      <c r="CO261" s="1">
        <v>31.5217391304347</v>
      </c>
      <c r="CP261" s="1">
        <v>41.6666666666666</v>
      </c>
      <c r="CQ261" s="1">
        <v>54.255319148936103</v>
      </c>
      <c r="CR261" s="1">
        <v>40</v>
      </c>
      <c r="CS261" s="1">
        <v>48.630136986301302</v>
      </c>
      <c r="CT261" s="1">
        <v>48.972602739726</v>
      </c>
      <c r="CU261" s="1">
        <v>44.881889763779498</v>
      </c>
      <c r="CV261" s="1">
        <v>45.089285714285701</v>
      </c>
      <c r="CW261" s="1">
        <v>78.421052631578902</v>
      </c>
      <c r="CX261" s="1">
        <v>77.419354838709594</v>
      </c>
      <c r="CY261" s="1">
        <v>74.456521739130395</v>
      </c>
      <c r="CZ261" s="1">
        <v>86.263736263736206</v>
      </c>
      <c r="DA261" s="1">
        <v>84.042553191489304</v>
      </c>
      <c r="DB261" s="1">
        <v>83.59375</v>
      </c>
      <c r="DC261" s="1">
        <v>61.607142857142797</v>
      </c>
      <c r="DD261" s="1">
        <v>78.260869565217405</v>
      </c>
      <c r="DE261" s="1">
        <v>59.375</v>
      </c>
      <c r="DF261" s="1">
        <v>68.085106382978694</v>
      </c>
      <c r="DG261" s="1">
        <v>78.571428571428498</v>
      </c>
      <c r="DH261" s="1">
        <v>58.898305084745701</v>
      </c>
      <c r="DI261" s="1">
        <v>47.731430662275798</v>
      </c>
      <c r="DJ261" s="1">
        <v>49.025578562728299</v>
      </c>
      <c r="DK261" s="1">
        <v>26.392180094786699</v>
      </c>
      <c r="DL261" s="1">
        <v>21.128871128871101</v>
      </c>
      <c r="DM261" s="1">
        <v>25.379939209726398</v>
      </c>
      <c r="DN261" s="1">
        <v>27.492291880781099</v>
      </c>
      <c r="DO261" s="1">
        <v>30.993852459016299</v>
      </c>
      <c r="DP261" s="1">
        <v>14.018218623481699</v>
      </c>
      <c r="DQ261" s="1">
        <v>32.726326742976099</v>
      </c>
      <c r="DR261" s="1">
        <v>46.3657678780773</v>
      </c>
      <c r="DS261" s="1">
        <v>61.292719167904899</v>
      </c>
      <c r="DT261" s="1">
        <v>47.651515151515099</v>
      </c>
      <c r="DU261" s="1">
        <v>33.308042488619101</v>
      </c>
      <c r="DV261" s="1">
        <v>55.847457627118601</v>
      </c>
      <c r="DW261" s="1">
        <v>83.548268238761906</v>
      </c>
      <c r="DX261" s="1">
        <v>75.100622027076398</v>
      </c>
      <c r="DY261" s="1">
        <v>79.516849370686103</v>
      </c>
      <c r="DZ261" s="1">
        <v>81.427725118483394</v>
      </c>
      <c r="EA261" s="1">
        <v>82.167832167832103</v>
      </c>
      <c r="EB261" s="1">
        <v>48.0749746707193</v>
      </c>
      <c r="EC261" s="1">
        <v>75.179856115107896</v>
      </c>
      <c r="ED261" s="1">
        <v>86.014344262295097</v>
      </c>
      <c r="EE261" s="1">
        <v>70.698380566801603</v>
      </c>
      <c r="EF261" s="1">
        <v>75.806451612903203</v>
      </c>
      <c r="EG261" s="1">
        <v>34.290738569753799</v>
      </c>
      <c r="EH261" s="1">
        <v>29.3462109955423</v>
      </c>
      <c r="EI261" s="1">
        <v>65.8333333333333</v>
      </c>
      <c r="EJ261" s="1">
        <v>80.955993930197195</v>
      </c>
      <c r="EK261" s="1">
        <v>79.576271186440593</v>
      </c>
      <c r="EL261" s="1">
        <v>95.210022107590206</v>
      </c>
      <c r="EM261" s="1">
        <v>86.663007683863796</v>
      </c>
      <c r="EN261" s="1">
        <v>84.409257003654105</v>
      </c>
      <c r="EO261" s="1">
        <v>78.998815165876707</v>
      </c>
      <c r="EP261" s="1">
        <v>61.738261738261698</v>
      </c>
      <c r="EQ261" s="1">
        <v>80.952380952380906</v>
      </c>
      <c r="ER261" s="1">
        <v>80.626927029804705</v>
      </c>
      <c r="ES261" s="1">
        <v>51.690573770491802</v>
      </c>
      <c r="ET261" s="1">
        <v>57.692307692307601</v>
      </c>
      <c r="EU261" s="1">
        <v>28.876170655567101</v>
      </c>
      <c r="EV261" s="1">
        <v>9.3200468933177003</v>
      </c>
      <c r="EW261" s="1">
        <v>18.4992570579494</v>
      </c>
      <c r="EX261" s="1">
        <v>38.939393939393902</v>
      </c>
      <c r="EY261" s="1">
        <v>40.819423368740502</v>
      </c>
      <c r="EZ261" s="1">
        <v>41.610169491525397</v>
      </c>
    </row>
    <row r="262" spans="1:156" ht="15">
      <c r="A262" s="11" t="s">
        <v>324</v>
      </c>
      <c r="B262" s="1" t="s">
        <v>796</v>
      </c>
      <c r="C262" s="11" t="s">
        <v>531</v>
      </c>
      <c r="D262" s="1">
        <v>38.826611015953297</v>
      </c>
      <c r="E262" s="1">
        <v>43.874617959148502</v>
      </c>
      <c r="F262" s="1">
        <v>0</v>
      </c>
      <c r="G262" s="1">
        <v>87.837837837837796</v>
      </c>
      <c r="H262" s="1">
        <v>79.901960784313701</v>
      </c>
      <c r="I262" s="1">
        <v>70.879120879120805</v>
      </c>
      <c r="J262" s="1">
        <v>74.404761904761898</v>
      </c>
      <c r="K262" s="1">
        <v>67.3611111111111</v>
      </c>
      <c r="L262" s="1">
        <v>67.3611111111111</v>
      </c>
      <c r="M262" s="1">
        <v>64.492753623188406</v>
      </c>
      <c r="N262" s="1">
        <v>72.794117647058798</v>
      </c>
      <c r="O262" s="1">
        <v>65.873015873015802</v>
      </c>
      <c r="P262" s="1">
        <v>61.607142857142797</v>
      </c>
      <c r="Q262" s="1">
        <v>56.122448979591802</v>
      </c>
      <c r="R262" s="1">
        <v>29.761904761904699</v>
      </c>
      <c r="S262" s="1">
        <v>29.761904761904699</v>
      </c>
      <c r="T262" s="1">
        <v>28.205128205128201</v>
      </c>
      <c r="U262" s="1">
        <v>0</v>
      </c>
      <c r="V262" s="1">
        <v>89.639639639639597</v>
      </c>
      <c r="W262" s="1">
        <v>94.607843137254903</v>
      </c>
      <c r="X262" s="1">
        <v>89.560439560439505</v>
      </c>
      <c r="Y262" s="1">
        <v>86.904761904761898</v>
      </c>
      <c r="Z262" s="1">
        <v>81.25</v>
      </c>
      <c r="AA262" s="1">
        <v>71.5277777777777</v>
      </c>
      <c r="AB262" s="1">
        <v>70.289855072463695</v>
      </c>
      <c r="AC262" s="1">
        <v>74.264705882352899</v>
      </c>
      <c r="AD262" s="1">
        <v>96.031746031745996</v>
      </c>
      <c r="AE262" s="1">
        <v>93.75</v>
      </c>
      <c r="AF262" s="1">
        <v>72.448979591836704</v>
      </c>
      <c r="AG262" s="1">
        <v>70.238095238095198</v>
      </c>
      <c r="AH262" s="1">
        <v>67.857142857142804</v>
      </c>
      <c r="AI262" s="1">
        <v>83.3333333333333</v>
      </c>
      <c r="AJ262" s="1">
        <v>0</v>
      </c>
      <c r="AK262" s="1">
        <v>55.405405405405403</v>
      </c>
      <c r="AL262" s="1">
        <v>57.352941176470502</v>
      </c>
      <c r="AM262" s="1">
        <v>27.4725274725274</v>
      </c>
      <c r="AN262" s="1">
        <v>26.190476190476101</v>
      </c>
      <c r="AO262" s="1">
        <v>30.5555555555555</v>
      </c>
      <c r="AP262" s="1">
        <v>22.9166666666666</v>
      </c>
      <c r="AQ262" s="1">
        <v>23.188405797101399</v>
      </c>
      <c r="AR262" s="1">
        <v>22.794117647058801</v>
      </c>
      <c r="AS262" s="1">
        <v>23.015873015873002</v>
      </c>
      <c r="AT262" s="1">
        <v>24.107142857142801</v>
      </c>
      <c r="AU262" s="1">
        <v>23.469387755102002</v>
      </c>
      <c r="AV262" s="1">
        <v>25</v>
      </c>
      <c r="AW262" s="1">
        <v>38.095238095238102</v>
      </c>
      <c r="AX262" s="1">
        <v>35.897435897435898</v>
      </c>
      <c r="AY262" s="1">
        <v>0</v>
      </c>
      <c r="AZ262" s="1">
        <v>66.216216216216196</v>
      </c>
      <c r="BA262" s="1">
        <v>79.901960784313701</v>
      </c>
      <c r="BB262" s="1">
        <v>58.791208791208703</v>
      </c>
      <c r="BC262" s="1">
        <v>87.5</v>
      </c>
      <c r="BD262" s="1">
        <v>68.75</v>
      </c>
      <c r="BE262" s="1">
        <v>78.4722222222222</v>
      </c>
      <c r="BF262" s="1">
        <v>73.188405797101396</v>
      </c>
      <c r="BG262" s="1">
        <v>88.970588235294102</v>
      </c>
      <c r="BH262" s="1">
        <v>78.571428571428498</v>
      </c>
      <c r="BI262" s="1">
        <v>84.821428571428498</v>
      </c>
      <c r="BJ262" s="1">
        <v>76.530612244897895</v>
      </c>
      <c r="BK262" s="1">
        <v>86.904761904761898</v>
      </c>
      <c r="BL262" s="1">
        <v>70.238095238095198</v>
      </c>
      <c r="BM262" s="1">
        <v>70.512820512820497</v>
      </c>
      <c r="BN262" s="1">
        <v>0</v>
      </c>
      <c r="BO262" s="1">
        <v>56.756756756756701</v>
      </c>
      <c r="BP262" s="1">
        <v>25.4901960784313</v>
      </c>
      <c r="BQ262" s="1">
        <v>26.923076923076898</v>
      </c>
      <c r="BR262" s="1">
        <v>27.9761904761904</v>
      </c>
      <c r="BS262" s="1">
        <v>26.3888888888888</v>
      </c>
      <c r="BT262" s="1">
        <v>29.1666666666666</v>
      </c>
      <c r="BU262" s="1">
        <v>30.434782608695599</v>
      </c>
      <c r="BV262" s="1">
        <v>30.8823529411764</v>
      </c>
      <c r="BW262" s="1">
        <v>32.539682539682502</v>
      </c>
      <c r="BX262" s="1">
        <v>33.035714285714199</v>
      </c>
      <c r="BY262" s="1">
        <v>31.632653061224399</v>
      </c>
      <c r="BZ262" s="1">
        <v>32.142857142857103</v>
      </c>
      <c r="CA262" s="1">
        <v>38.095238095238102</v>
      </c>
      <c r="CB262" s="1">
        <v>35.897435897435898</v>
      </c>
      <c r="CC262" s="1">
        <v>0</v>
      </c>
      <c r="CD262" s="1">
        <v>83.3333333333333</v>
      </c>
      <c r="CE262" s="1">
        <v>83.823529411764696</v>
      </c>
      <c r="CF262" s="1">
        <v>79.670329670329593</v>
      </c>
      <c r="CG262" s="1">
        <v>79.1666666666666</v>
      </c>
      <c r="CH262" s="1">
        <v>82.6388888888888</v>
      </c>
      <c r="CI262" s="1">
        <v>75.6944444444444</v>
      </c>
      <c r="CJ262" s="1">
        <v>77.536231884057898</v>
      </c>
      <c r="CK262" s="1">
        <v>91.911764705882305</v>
      </c>
      <c r="CL262" s="1">
        <v>93.650793650793602</v>
      </c>
      <c r="CM262" s="1">
        <v>94.642857142857096</v>
      </c>
      <c r="CN262" s="1">
        <v>92.857142857142804</v>
      </c>
      <c r="CO262" s="1">
        <v>92.857142857142804</v>
      </c>
      <c r="CP262" s="1">
        <v>79.761904761904702</v>
      </c>
      <c r="CQ262" s="1">
        <v>79.487179487179404</v>
      </c>
      <c r="CR262" s="1">
        <v>0</v>
      </c>
      <c r="CS262" s="1">
        <v>59.009009009008999</v>
      </c>
      <c r="CT262" s="1">
        <v>61.274509803921497</v>
      </c>
      <c r="CU262" s="1">
        <v>61.538461538461497</v>
      </c>
      <c r="CV262" s="1">
        <v>66.6666666666666</v>
      </c>
      <c r="CW262" s="1">
        <v>61.8055555555555</v>
      </c>
      <c r="CX262" s="1">
        <v>61.1111111111111</v>
      </c>
      <c r="CY262" s="1">
        <v>50.7246376811594</v>
      </c>
      <c r="CZ262" s="1">
        <v>52.205882352941103</v>
      </c>
      <c r="DA262" s="1">
        <v>51.587301587301504</v>
      </c>
      <c r="DB262" s="1">
        <v>52.678571428571402</v>
      </c>
      <c r="DC262" s="1">
        <v>58.163265306122398</v>
      </c>
      <c r="DD262" s="1">
        <v>47.619047619047599</v>
      </c>
      <c r="DE262" s="1">
        <v>60.714285714285701</v>
      </c>
      <c r="DF262" s="1">
        <v>30.769230769230699</v>
      </c>
      <c r="DG262" s="1">
        <v>0</v>
      </c>
      <c r="DH262" s="1">
        <v>94.123065585851094</v>
      </c>
      <c r="DI262" s="1">
        <v>95.1518477863154</v>
      </c>
      <c r="DJ262" s="1">
        <v>88.976857490864802</v>
      </c>
      <c r="DK262" s="1">
        <v>75.266587677725099</v>
      </c>
      <c r="DL262" s="1">
        <v>85.564435564435499</v>
      </c>
      <c r="DM262" s="1">
        <v>86.778115501519693</v>
      </c>
      <c r="DN262" s="1">
        <v>85.251798561151105</v>
      </c>
      <c r="DO262" s="1">
        <v>86.424180327868797</v>
      </c>
      <c r="DP262" s="1">
        <v>93.066801619433207</v>
      </c>
      <c r="DQ262" s="1">
        <v>94.432882414151905</v>
      </c>
      <c r="DR262" s="1">
        <v>77.784290738569695</v>
      </c>
      <c r="DS262" s="1">
        <v>64.858841010401093</v>
      </c>
      <c r="DT262" s="1">
        <v>94.1666666666666</v>
      </c>
      <c r="DU262" s="1">
        <v>89.605462822458193</v>
      </c>
      <c r="DV262" s="1">
        <v>0</v>
      </c>
      <c r="DW262" s="1">
        <v>72.383935151068499</v>
      </c>
      <c r="DX262" s="1">
        <v>89.480424442005102</v>
      </c>
      <c r="DY262" s="1">
        <v>79.476248477466498</v>
      </c>
      <c r="DZ262" s="1">
        <v>76.095971563980996</v>
      </c>
      <c r="EA262" s="1">
        <v>64.4855144855144</v>
      </c>
      <c r="EB262" s="1">
        <v>83.3333333333333</v>
      </c>
      <c r="EC262" s="1">
        <v>51.952723535457302</v>
      </c>
      <c r="ED262" s="1">
        <v>69.006147540983605</v>
      </c>
      <c r="EE262" s="1">
        <v>84.463562753036399</v>
      </c>
      <c r="EF262" s="1">
        <v>41.571279916753298</v>
      </c>
      <c r="EG262" s="1">
        <v>52.227432590855798</v>
      </c>
      <c r="EH262" s="1">
        <v>84.472511144130706</v>
      </c>
      <c r="EI262" s="1">
        <v>79.621212121212096</v>
      </c>
      <c r="EJ262" s="1">
        <v>39.9848254931714</v>
      </c>
      <c r="EK262" s="1">
        <v>0</v>
      </c>
      <c r="EL262" s="1">
        <v>84.690493736182702</v>
      </c>
      <c r="EM262" s="1">
        <v>85.400658616904494</v>
      </c>
      <c r="EN262" s="1">
        <v>85.891189606171295</v>
      </c>
      <c r="EO262" s="1">
        <v>90.284360189573405</v>
      </c>
      <c r="EP262" s="1">
        <v>66.533466533466495</v>
      </c>
      <c r="EQ262" s="1">
        <v>66.6666666666666</v>
      </c>
      <c r="ER262" s="1">
        <v>66.187050359712202</v>
      </c>
      <c r="ES262" s="1">
        <v>70.645491803278603</v>
      </c>
      <c r="ET262" s="1">
        <v>76.720647773279296</v>
      </c>
      <c r="EU262" s="1">
        <v>77.263267429760603</v>
      </c>
      <c r="EV262" s="1">
        <v>74.736225087924893</v>
      </c>
      <c r="EW262" s="1">
        <v>63.001485884101001</v>
      </c>
      <c r="EX262" s="1">
        <v>0.45454545454545398</v>
      </c>
      <c r="EY262" s="1">
        <v>40.819423368740502</v>
      </c>
      <c r="EZ262" s="1">
        <v>0</v>
      </c>
    </row>
    <row r="263" spans="1:156" ht="15">
      <c r="A263" s="11" t="s">
        <v>325</v>
      </c>
      <c r="B263" s="1" t="s">
        <v>797</v>
      </c>
      <c r="C263" s="11" t="s">
        <v>588</v>
      </c>
      <c r="D263" s="1">
        <v>41.002901621223202</v>
      </c>
      <c r="E263" s="1">
        <v>38.413739869677897</v>
      </c>
      <c r="F263" s="1">
        <v>0</v>
      </c>
      <c r="G263" s="1">
        <v>87.549407114624501</v>
      </c>
      <c r="H263" s="1">
        <v>79.361702127659498</v>
      </c>
      <c r="I263" s="1">
        <v>68.433179723502306</v>
      </c>
      <c r="J263" s="1">
        <v>48.305084745762699</v>
      </c>
      <c r="K263" s="1">
        <v>39.781021897810199</v>
      </c>
      <c r="L263" s="1">
        <v>35.826771653543297</v>
      </c>
      <c r="M263" s="1">
        <v>32.352941176470502</v>
      </c>
      <c r="N263" s="1">
        <v>32.627118644067799</v>
      </c>
      <c r="O263" s="1">
        <v>51.315789473684198</v>
      </c>
      <c r="P263" s="1">
        <v>38.785046728971899</v>
      </c>
      <c r="Q263" s="1">
        <v>39.4444444444444</v>
      </c>
      <c r="R263" s="1">
        <v>28.313253012048101</v>
      </c>
      <c r="S263" s="1">
        <v>31.410256410256402</v>
      </c>
      <c r="T263" s="1">
        <v>33.552631578947299</v>
      </c>
      <c r="U263" s="1">
        <v>39.830508474576199</v>
      </c>
      <c r="V263" s="1">
        <v>89.130434782608603</v>
      </c>
      <c r="W263" s="1">
        <v>90</v>
      </c>
      <c r="X263" s="1">
        <v>72.119815668202705</v>
      </c>
      <c r="Y263" s="1">
        <v>65.819209039547999</v>
      </c>
      <c r="Z263" s="1">
        <v>59.854014598540097</v>
      </c>
      <c r="AA263" s="1">
        <v>53.1496062992126</v>
      </c>
      <c r="AB263" s="1">
        <v>52.5210084033613</v>
      </c>
      <c r="AC263" s="1">
        <v>30.508474576271102</v>
      </c>
      <c r="AD263" s="1">
        <v>36.403508771929801</v>
      </c>
      <c r="AE263" s="1">
        <v>16.355140186915801</v>
      </c>
      <c r="AF263" s="1">
        <v>16.1111111111111</v>
      </c>
      <c r="AG263" s="1">
        <v>19.277108433734899</v>
      </c>
      <c r="AH263" s="1">
        <v>32.692307692307601</v>
      </c>
      <c r="AI263" s="1">
        <v>38.815789473684198</v>
      </c>
      <c r="AJ263" s="1">
        <v>38.135593220338897</v>
      </c>
      <c r="AK263" s="1">
        <v>33.399209486166001</v>
      </c>
      <c r="AL263" s="1">
        <v>32.978723404255298</v>
      </c>
      <c r="AM263" s="1">
        <v>33.4101382488479</v>
      </c>
      <c r="AN263" s="1">
        <v>33.898305084745701</v>
      </c>
      <c r="AO263" s="1">
        <v>31.751824817518202</v>
      </c>
      <c r="AP263" s="1">
        <v>31.1023622047244</v>
      </c>
      <c r="AQ263" s="1">
        <v>29.831932773109202</v>
      </c>
      <c r="AR263" s="1">
        <v>32.203389830508399</v>
      </c>
      <c r="AS263" s="1">
        <v>30.7017543859649</v>
      </c>
      <c r="AT263" s="1">
        <v>30.3738317757009</v>
      </c>
      <c r="AU263" s="1">
        <v>34.4444444444444</v>
      </c>
      <c r="AV263" s="1">
        <v>42.168674698795101</v>
      </c>
      <c r="AW263" s="1">
        <v>50</v>
      </c>
      <c r="AX263" s="1">
        <v>50.657894736842103</v>
      </c>
      <c r="AY263" s="1">
        <v>48.305084745762699</v>
      </c>
      <c r="AZ263" s="1">
        <v>69.367588932806299</v>
      </c>
      <c r="BA263" s="1">
        <v>75.957446808510596</v>
      </c>
      <c r="BB263" s="1">
        <v>81.797235023041395</v>
      </c>
      <c r="BC263" s="1">
        <v>61.864406779661003</v>
      </c>
      <c r="BD263" s="1">
        <v>80.656934306569298</v>
      </c>
      <c r="BE263" s="1">
        <v>83.070866141732196</v>
      </c>
      <c r="BF263" s="1">
        <v>56.7226890756302</v>
      </c>
      <c r="BG263" s="1">
        <v>63.983050847457598</v>
      </c>
      <c r="BH263" s="1">
        <v>67.982456140350806</v>
      </c>
      <c r="BI263" s="1">
        <v>35.046728971962601</v>
      </c>
      <c r="BJ263" s="1">
        <v>38.3333333333333</v>
      </c>
      <c r="BK263" s="1">
        <v>16.265060240963798</v>
      </c>
      <c r="BL263" s="1">
        <v>59.615384615384599</v>
      </c>
      <c r="BM263" s="1">
        <v>45.394736842105203</v>
      </c>
      <c r="BN263" s="1">
        <v>41.5254237288135</v>
      </c>
      <c r="BO263" s="1">
        <v>45.059288537549399</v>
      </c>
      <c r="BP263" s="1">
        <v>54.893617021276597</v>
      </c>
      <c r="BQ263" s="1">
        <v>27.1889400921659</v>
      </c>
      <c r="BR263" s="1">
        <v>25.1412429378531</v>
      </c>
      <c r="BS263" s="1">
        <v>24.817518248175102</v>
      </c>
      <c r="BT263" s="1">
        <v>26.3779527559055</v>
      </c>
      <c r="BU263" s="1">
        <v>26.890756302521002</v>
      </c>
      <c r="BV263" s="1">
        <v>29.2372881355932</v>
      </c>
      <c r="BW263" s="1">
        <v>32.894736842105203</v>
      </c>
      <c r="BX263" s="1">
        <v>36.9158878504672</v>
      </c>
      <c r="BY263" s="1">
        <v>35.5555555555555</v>
      </c>
      <c r="BZ263" s="1">
        <v>37.349397590361399</v>
      </c>
      <c r="CA263" s="1">
        <v>88.461538461538396</v>
      </c>
      <c r="CB263" s="1">
        <v>43.421052631578902</v>
      </c>
      <c r="CC263" s="1">
        <v>46.610169491525397</v>
      </c>
      <c r="CD263" s="1">
        <v>97.430830039525702</v>
      </c>
      <c r="CE263" s="1">
        <v>94.680851063829707</v>
      </c>
      <c r="CF263" s="1">
        <v>97.004608294930804</v>
      </c>
      <c r="CG263" s="1">
        <v>97.457627118644098</v>
      </c>
      <c r="CH263" s="1">
        <v>84.306569343065703</v>
      </c>
      <c r="CI263" s="1">
        <v>89.370078740157396</v>
      </c>
      <c r="CJ263" s="1">
        <v>69.327731092436906</v>
      </c>
      <c r="CK263" s="1">
        <v>72.457627118644098</v>
      </c>
      <c r="CL263" s="1">
        <v>81.140350877192901</v>
      </c>
      <c r="CM263" s="1">
        <v>85.514018691588703</v>
      </c>
      <c r="CN263" s="1">
        <v>98.3333333333333</v>
      </c>
      <c r="CO263" s="1">
        <v>89.759036144578303</v>
      </c>
      <c r="CP263" s="1">
        <v>94.230769230769198</v>
      </c>
      <c r="CQ263" s="1">
        <v>37.5</v>
      </c>
      <c r="CR263" s="1">
        <v>50</v>
      </c>
      <c r="CS263" s="1">
        <v>36.7588932806324</v>
      </c>
      <c r="CT263" s="1">
        <v>39.361702127659498</v>
      </c>
      <c r="CU263" s="1">
        <v>38.940092165898598</v>
      </c>
      <c r="CV263" s="1">
        <v>38.700564971751398</v>
      </c>
      <c r="CW263" s="1">
        <v>40.875912408759099</v>
      </c>
      <c r="CX263" s="1">
        <v>41.732283464566898</v>
      </c>
      <c r="CY263" s="1">
        <v>39.915966386554601</v>
      </c>
      <c r="CZ263" s="1">
        <v>41.1016949152542</v>
      </c>
      <c r="DA263" s="1">
        <v>43.859649122806999</v>
      </c>
      <c r="DB263" s="1">
        <v>42.990654205607399</v>
      </c>
      <c r="DC263" s="1">
        <v>48.3333333333333</v>
      </c>
      <c r="DD263" s="1">
        <v>58.433734939758999</v>
      </c>
      <c r="DE263" s="1">
        <v>32.051282051282101</v>
      </c>
      <c r="DF263" s="1">
        <v>35.5263157894736</v>
      </c>
      <c r="DG263" s="1">
        <v>35.593220338983102</v>
      </c>
      <c r="DH263" s="1">
        <v>96.186440677966104</v>
      </c>
      <c r="DI263" s="1">
        <v>86.297109403585793</v>
      </c>
      <c r="DJ263" s="1">
        <v>86.581404790905395</v>
      </c>
      <c r="DK263" s="1">
        <v>81.8424170616113</v>
      </c>
      <c r="DL263" s="1">
        <v>86.163836163836095</v>
      </c>
      <c r="DM263" s="1">
        <v>83.029381965552105</v>
      </c>
      <c r="DN263" s="1">
        <v>57.2970195272353</v>
      </c>
      <c r="DO263" s="1">
        <v>78.739754098360606</v>
      </c>
      <c r="DP263" s="1">
        <v>90.131578947368396</v>
      </c>
      <c r="DQ263" s="1">
        <v>79.0322580645161</v>
      </c>
      <c r="DR263" s="1">
        <v>82.825322391559197</v>
      </c>
      <c r="DS263" s="1">
        <v>95.319465081723607</v>
      </c>
      <c r="DT263" s="1">
        <v>84.924242424242394</v>
      </c>
      <c r="DU263" s="1">
        <v>88.543247344461307</v>
      </c>
      <c r="DV263" s="1">
        <v>84.830508474576206</v>
      </c>
      <c r="DW263" s="1">
        <v>84.561532792925505</v>
      </c>
      <c r="DX263" s="1">
        <v>86.150750091474507</v>
      </c>
      <c r="DY263" s="1">
        <v>92.529435647584194</v>
      </c>
      <c r="DZ263" s="1">
        <v>91.113744075829302</v>
      </c>
      <c r="EA263" s="1">
        <v>91.658341658341598</v>
      </c>
      <c r="EB263" s="1">
        <v>92.1479229989868</v>
      </c>
      <c r="EC263" s="1">
        <v>84.840698869475801</v>
      </c>
      <c r="ED263" s="1">
        <v>95.543032786885206</v>
      </c>
      <c r="EE263" s="1">
        <v>97.014170040485794</v>
      </c>
      <c r="EF263" s="1">
        <v>97.8668054110301</v>
      </c>
      <c r="EG263" s="1">
        <v>90.679953106682305</v>
      </c>
      <c r="EH263" s="1">
        <v>40.490341753343202</v>
      </c>
      <c r="EI263" s="1">
        <v>2.65151515151515</v>
      </c>
      <c r="EJ263" s="1">
        <v>6.2974203338391499</v>
      </c>
      <c r="EK263" s="1">
        <v>49.915254237288103</v>
      </c>
      <c r="EL263" s="1">
        <v>84.690493736182702</v>
      </c>
      <c r="EM263" s="1">
        <v>85.400658616904494</v>
      </c>
      <c r="EN263" s="1">
        <v>83.516037352821698</v>
      </c>
      <c r="EO263" s="1">
        <v>90.284360189573405</v>
      </c>
      <c r="EP263" s="1">
        <v>77.772227772227694</v>
      </c>
      <c r="EQ263" s="1">
        <v>77.304964539007102</v>
      </c>
      <c r="ER263" s="1">
        <v>76.618705035971203</v>
      </c>
      <c r="ES263" s="1">
        <v>75.051229508196698</v>
      </c>
      <c r="ET263" s="1">
        <v>72.267206477732699</v>
      </c>
      <c r="EU263" s="1">
        <v>63.995837669094598</v>
      </c>
      <c r="EV263" s="1">
        <v>9.3200468933177003</v>
      </c>
      <c r="EW263" s="1">
        <v>18.4992570579494</v>
      </c>
      <c r="EX263" s="1">
        <v>83.030303030303003</v>
      </c>
      <c r="EY263" s="1">
        <v>84.977238239757199</v>
      </c>
      <c r="EZ263" s="1">
        <v>87.966101694915196</v>
      </c>
    </row>
    <row r="264" spans="1:156" ht="15">
      <c r="A264" s="11" t="s">
        <v>326</v>
      </c>
      <c r="B264" s="1" t="s">
        <v>798</v>
      </c>
      <c r="C264" s="11" t="s">
        <v>528</v>
      </c>
      <c r="D264" s="1">
        <v>43.933864466936299</v>
      </c>
      <c r="E264" s="1">
        <v>44.971018021778598</v>
      </c>
      <c r="F264" s="1">
        <v>0</v>
      </c>
      <c r="G264" s="1">
        <v>94.897959183673393</v>
      </c>
      <c r="H264" s="1">
        <v>96.948356807511701</v>
      </c>
      <c r="I264" s="1">
        <v>97.193877551020407</v>
      </c>
      <c r="J264" s="1">
        <v>96.220930232558104</v>
      </c>
      <c r="K264" s="1">
        <v>93.928571428571402</v>
      </c>
      <c r="L264" s="1">
        <v>89.179104477611901</v>
      </c>
      <c r="M264" s="1">
        <v>86.220472440944803</v>
      </c>
      <c r="N264" s="1">
        <v>81.779661016949106</v>
      </c>
      <c r="O264" s="1">
        <v>85.135135135135101</v>
      </c>
      <c r="P264" s="1">
        <v>87.5</v>
      </c>
      <c r="Q264" s="1">
        <v>91.975308641975303</v>
      </c>
      <c r="R264" s="1">
        <v>70.289855072463695</v>
      </c>
      <c r="S264" s="1">
        <v>88.524590163934405</v>
      </c>
      <c r="T264" s="1">
        <v>82.786885245901601</v>
      </c>
      <c r="U264" s="1">
        <v>35.714285714285701</v>
      </c>
      <c r="V264" s="1">
        <v>94.081632653061206</v>
      </c>
      <c r="W264" s="1">
        <v>95.070422535211193</v>
      </c>
      <c r="X264" s="1">
        <v>96.683673469387699</v>
      </c>
      <c r="Y264" s="1">
        <v>97.383720930232499</v>
      </c>
      <c r="Z264" s="1">
        <v>96.071428571428498</v>
      </c>
      <c r="AA264" s="1">
        <v>95.895522388059703</v>
      </c>
      <c r="AB264" s="1">
        <v>97.244094488188907</v>
      </c>
      <c r="AC264" s="1">
        <v>98.728813559322006</v>
      </c>
      <c r="AD264" s="1">
        <v>99.549549549549496</v>
      </c>
      <c r="AE264" s="1">
        <v>97.5</v>
      </c>
      <c r="AF264" s="1">
        <v>95.679012345678998</v>
      </c>
      <c r="AG264" s="1">
        <v>89.130434782608603</v>
      </c>
      <c r="AH264" s="1">
        <v>94.262295081967196</v>
      </c>
      <c r="AI264" s="1">
        <v>84.426229508196698</v>
      </c>
      <c r="AJ264" s="1">
        <v>30.952380952380899</v>
      </c>
      <c r="AK264" s="1">
        <v>75.102040816326493</v>
      </c>
      <c r="AL264" s="1">
        <v>76.995305164319205</v>
      </c>
      <c r="AM264" s="1">
        <v>76.785714285714207</v>
      </c>
      <c r="AN264" s="1">
        <v>77.906976744186096</v>
      </c>
      <c r="AO264" s="1">
        <v>71.785714285714207</v>
      </c>
      <c r="AP264" s="1">
        <v>69.776119402985103</v>
      </c>
      <c r="AQ264" s="1">
        <v>32.677165354330697</v>
      </c>
      <c r="AR264" s="1">
        <v>33.4745762711864</v>
      </c>
      <c r="AS264" s="1">
        <v>33.783783783783697</v>
      </c>
      <c r="AT264" s="1">
        <v>36</v>
      </c>
      <c r="AU264" s="1">
        <v>6.7901234567901199</v>
      </c>
      <c r="AV264" s="1">
        <v>48.5507246376811</v>
      </c>
      <c r="AW264" s="1">
        <v>59.016393442622899</v>
      </c>
      <c r="AX264" s="1">
        <v>50</v>
      </c>
      <c r="AY264" s="1">
        <v>52.380952380952301</v>
      </c>
      <c r="AZ264" s="1">
        <v>94.081632653061206</v>
      </c>
      <c r="BA264" s="1">
        <v>96.948356807511701</v>
      </c>
      <c r="BB264" s="1">
        <v>81.377551020408106</v>
      </c>
      <c r="BC264" s="1">
        <v>93.313953488372107</v>
      </c>
      <c r="BD264" s="1">
        <v>71.785714285714207</v>
      </c>
      <c r="BE264" s="1">
        <v>97.388059701492494</v>
      </c>
      <c r="BF264" s="1">
        <v>83.858267716535394</v>
      </c>
      <c r="BG264" s="1">
        <v>96.186440677966104</v>
      </c>
      <c r="BH264" s="1">
        <v>99.549549549549496</v>
      </c>
      <c r="BI264" s="1">
        <v>96.5</v>
      </c>
      <c r="BJ264" s="1">
        <v>98.148148148148096</v>
      </c>
      <c r="BK264" s="1">
        <v>96.376811594202806</v>
      </c>
      <c r="BL264" s="1">
        <v>95.901639344262193</v>
      </c>
      <c r="BM264" s="1">
        <v>90.983606557377001</v>
      </c>
      <c r="BN264" s="1">
        <v>72.619047619047606</v>
      </c>
      <c r="BO264" s="1">
        <v>73.877551020408106</v>
      </c>
      <c r="BP264" s="1">
        <v>77.464788732394297</v>
      </c>
      <c r="BQ264" s="1">
        <v>78.826530612244795</v>
      </c>
      <c r="BR264" s="1">
        <v>82.558139534883693</v>
      </c>
      <c r="BS264" s="1">
        <v>83.571428571428498</v>
      </c>
      <c r="BT264" s="1">
        <v>86.9402985074626</v>
      </c>
      <c r="BU264" s="1">
        <v>90.551181102362193</v>
      </c>
      <c r="BV264" s="1">
        <v>91.949152542372801</v>
      </c>
      <c r="BW264" s="1">
        <v>93.693693693693604</v>
      </c>
      <c r="BX264" s="1">
        <v>93</v>
      </c>
      <c r="BY264" s="1">
        <v>92.592592592592496</v>
      </c>
      <c r="BZ264" s="1">
        <v>94.202898550724598</v>
      </c>
      <c r="CA264" s="1">
        <v>95.901639344262193</v>
      </c>
      <c r="CB264" s="1">
        <v>95.081967213114694</v>
      </c>
      <c r="CC264" s="1">
        <v>91.6666666666666</v>
      </c>
      <c r="CD264" s="1">
        <v>68.979591836734699</v>
      </c>
      <c r="CE264" s="1">
        <v>66.901408450704196</v>
      </c>
      <c r="CF264" s="1">
        <v>68.622448979591795</v>
      </c>
      <c r="CG264" s="1">
        <v>87.790697674418595</v>
      </c>
      <c r="CH264" s="1">
        <v>88.928571428571402</v>
      </c>
      <c r="CI264" s="1">
        <v>60.074626865671597</v>
      </c>
      <c r="CJ264" s="1">
        <v>66.141732283464506</v>
      </c>
      <c r="CK264" s="1">
        <v>97.033898305084705</v>
      </c>
      <c r="CL264" s="1">
        <v>77.027027027027003</v>
      </c>
      <c r="CM264" s="1">
        <v>80</v>
      </c>
      <c r="CN264" s="1">
        <v>85.802469135802397</v>
      </c>
      <c r="CO264" s="1">
        <v>97.101449275362299</v>
      </c>
      <c r="CP264" s="1">
        <v>95.081967213114694</v>
      </c>
      <c r="CQ264" s="1">
        <v>99.180327868852402</v>
      </c>
      <c r="CR264" s="1">
        <v>95.238095238095198</v>
      </c>
      <c r="CS264" s="1">
        <v>97.346938775510196</v>
      </c>
      <c r="CT264" s="1">
        <v>98.122065727699507</v>
      </c>
      <c r="CU264" s="1">
        <v>97.193877551020407</v>
      </c>
      <c r="CV264" s="1">
        <v>97.383720930232499</v>
      </c>
      <c r="CW264" s="1">
        <v>98.928571428571402</v>
      </c>
      <c r="CX264" s="1">
        <v>99.253731343283505</v>
      </c>
      <c r="CY264" s="1">
        <v>99.212598425196802</v>
      </c>
      <c r="CZ264" s="1">
        <v>99.1525423728813</v>
      </c>
      <c r="DA264" s="1">
        <v>99.549549549549496</v>
      </c>
      <c r="DB264" s="1">
        <v>99.5</v>
      </c>
      <c r="DC264" s="1">
        <v>95.679012345678998</v>
      </c>
      <c r="DD264" s="1">
        <v>97.826086956521706</v>
      </c>
      <c r="DE264" s="1">
        <v>96.721311475409806</v>
      </c>
      <c r="DF264" s="1">
        <v>95.901639344262193</v>
      </c>
      <c r="DG264" s="1">
        <v>91.6666666666666</v>
      </c>
      <c r="DH264" s="1">
        <v>62.656595431097998</v>
      </c>
      <c r="DI264" s="1">
        <v>79.38163190633</v>
      </c>
      <c r="DJ264" s="1">
        <v>77.689809175801798</v>
      </c>
      <c r="DK264" s="1">
        <v>68.690758293838797</v>
      </c>
      <c r="DL264" s="1">
        <v>92.457542457542402</v>
      </c>
      <c r="DM264" s="1">
        <v>94.782168186423505</v>
      </c>
      <c r="DN264" s="1">
        <v>97.482014388489205</v>
      </c>
      <c r="DO264" s="1">
        <v>98.8217213114754</v>
      </c>
      <c r="DP264" s="1">
        <v>92.763157894736807</v>
      </c>
      <c r="DQ264" s="1">
        <v>99.739854318418296</v>
      </c>
      <c r="DR264" s="1">
        <v>85.990621336459498</v>
      </c>
      <c r="DS264" s="1">
        <v>41.976225854383301</v>
      </c>
      <c r="DT264" s="1">
        <v>85.378787878787804</v>
      </c>
      <c r="DU264" s="1">
        <v>73.823975720789093</v>
      </c>
      <c r="DV264" s="1">
        <v>74.491525423728802</v>
      </c>
      <c r="DW264" s="1">
        <v>86.6064848931466</v>
      </c>
      <c r="DX264" s="1">
        <v>81.613611416026302</v>
      </c>
      <c r="DY264" s="1">
        <v>74.888347543645907</v>
      </c>
      <c r="DZ264" s="1">
        <v>76.629146919431193</v>
      </c>
      <c r="EA264" s="1">
        <v>73.676323676323605</v>
      </c>
      <c r="EB264" s="1">
        <v>55.572441742654497</v>
      </c>
      <c r="EC264" s="1">
        <v>50.924974306269199</v>
      </c>
      <c r="ED264" s="1">
        <v>50.358606557377101</v>
      </c>
      <c r="EE264" s="1">
        <v>36.184210526315702</v>
      </c>
      <c r="EF264" s="1">
        <v>63.631633714880302</v>
      </c>
      <c r="EG264" s="1">
        <v>45.662368112543902</v>
      </c>
      <c r="EH264" s="1">
        <v>31.277860326894501</v>
      </c>
      <c r="EI264" s="1">
        <v>15.530303030302999</v>
      </c>
      <c r="EJ264" s="1">
        <v>5.6904400606980197</v>
      </c>
      <c r="EK264" s="1">
        <v>5.6779661016949099</v>
      </c>
      <c r="EL264" s="1">
        <v>95.431098010316802</v>
      </c>
      <c r="EM264" s="1">
        <v>95.901939260885399</v>
      </c>
      <c r="EN264" s="1">
        <v>97.239139261063698</v>
      </c>
      <c r="EO264" s="1">
        <v>95.734597156398095</v>
      </c>
      <c r="EP264" s="1">
        <v>94.755244755244703</v>
      </c>
      <c r="EQ264" s="1">
        <v>71.428571428571402</v>
      </c>
      <c r="ER264" s="1">
        <v>80.626927029804705</v>
      </c>
      <c r="ES264" s="1">
        <v>63.575819672131097</v>
      </c>
      <c r="ET264" s="1">
        <v>87.398785425101195</v>
      </c>
      <c r="EU264" s="1">
        <v>97.970863683662799</v>
      </c>
      <c r="EV264" s="1">
        <v>85.228604923798301</v>
      </c>
      <c r="EW264" s="1">
        <v>65.824665676077203</v>
      </c>
      <c r="EX264" s="1">
        <v>83.030303030303003</v>
      </c>
      <c r="EY264" s="1">
        <v>93.171471927162301</v>
      </c>
      <c r="EZ264" s="1">
        <v>41.610169491525397</v>
      </c>
    </row>
    <row r="265" spans="1:156" ht="15">
      <c r="A265" s="11" t="s">
        <v>327</v>
      </c>
      <c r="B265" s="1" t="s">
        <v>799</v>
      </c>
      <c r="C265" s="11" t="s">
        <v>528</v>
      </c>
      <c r="D265" s="1">
        <v>40.410082476691301</v>
      </c>
      <c r="E265" s="1">
        <v>40.584839357429701</v>
      </c>
      <c r="F265" s="1">
        <v>0</v>
      </c>
      <c r="G265" s="1">
        <v>95.224719101123597</v>
      </c>
      <c r="H265" s="1">
        <v>96.686746987951807</v>
      </c>
      <c r="I265" s="1">
        <v>96.917808219178099</v>
      </c>
      <c r="J265" s="1">
        <v>96.464646464646407</v>
      </c>
      <c r="K265" s="1">
        <v>96.268656716417894</v>
      </c>
      <c r="L265" s="1">
        <v>92.96875</v>
      </c>
      <c r="M265" s="1">
        <v>92.96875</v>
      </c>
      <c r="N265" s="1">
        <v>90</v>
      </c>
      <c r="O265" s="1">
        <v>93.283582089552198</v>
      </c>
      <c r="P265" s="1">
        <v>93.076923076923094</v>
      </c>
      <c r="Q265" s="1">
        <v>93.859649122806999</v>
      </c>
      <c r="R265" s="1">
        <v>87</v>
      </c>
      <c r="S265" s="1">
        <v>92.7083333333333</v>
      </c>
      <c r="T265" s="1">
        <v>0.98039215686274495</v>
      </c>
      <c r="U265" s="1">
        <v>1.16279069767441</v>
      </c>
      <c r="V265" s="1">
        <v>99.157303370786494</v>
      </c>
      <c r="W265" s="1">
        <v>99.698795180722797</v>
      </c>
      <c r="X265" s="1">
        <v>94.863013698630098</v>
      </c>
      <c r="Y265" s="1">
        <v>99.494949494949395</v>
      </c>
      <c r="Z265" s="1">
        <v>94.776119402985103</v>
      </c>
      <c r="AA265" s="1">
        <v>97.65625</v>
      </c>
      <c r="AB265" s="1">
        <v>97.65625</v>
      </c>
      <c r="AC265" s="1">
        <v>99.230769230769198</v>
      </c>
      <c r="AD265" s="1">
        <v>99.253731343283505</v>
      </c>
      <c r="AE265" s="1">
        <v>93.076923076923094</v>
      </c>
      <c r="AF265" s="1">
        <v>86.842105263157904</v>
      </c>
      <c r="AG265" s="1">
        <v>83</v>
      </c>
      <c r="AH265" s="1">
        <v>86.4583333333333</v>
      </c>
      <c r="AI265" s="1">
        <v>61.764705882352899</v>
      </c>
      <c r="AJ265" s="1">
        <v>70.930232558139494</v>
      </c>
      <c r="AK265" s="1">
        <v>52.247191011235898</v>
      </c>
      <c r="AL265" s="1">
        <v>52.710843373493901</v>
      </c>
      <c r="AM265" s="1">
        <v>51.369863013698598</v>
      </c>
      <c r="AN265" s="1">
        <v>48.484848484848399</v>
      </c>
      <c r="AO265" s="1">
        <v>46.268656716417901</v>
      </c>
      <c r="AP265" s="1">
        <v>46.09375</v>
      </c>
      <c r="AQ265" s="1">
        <v>44.53125</v>
      </c>
      <c r="AR265" s="1">
        <v>8.4615384615384599</v>
      </c>
      <c r="AS265" s="1">
        <v>9.7014925373134293</v>
      </c>
      <c r="AT265" s="1">
        <v>11.538461538461499</v>
      </c>
      <c r="AU265" s="1">
        <v>14.0350877192982</v>
      </c>
      <c r="AV265" s="1">
        <v>14</v>
      </c>
      <c r="AW265" s="1">
        <v>13.5416666666666</v>
      </c>
      <c r="AX265" s="1">
        <v>5.8823529411764701</v>
      </c>
      <c r="AY265" s="1">
        <v>51.162790697674403</v>
      </c>
      <c r="AZ265" s="1">
        <v>94.101123595505598</v>
      </c>
      <c r="BA265" s="1">
        <v>97.289156626505999</v>
      </c>
      <c r="BB265" s="1">
        <v>98.287671232876704</v>
      </c>
      <c r="BC265" s="1">
        <v>99.494949494949395</v>
      </c>
      <c r="BD265" s="1">
        <v>91.791044776119406</v>
      </c>
      <c r="BE265" s="1">
        <v>94.53125</v>
      </c>
      <c r="BF265" s="1">
        <v>96.09375</v>
      </c>
      <c r="BG265" s="1">
        <v>97.692307692307594</v>
      </c>
      <c r="BH265" s="1">
        <v>99.253731343283505</v>
      </c>
      <c r="BI265" s="1">
        <v>97.692307692307594</v>
      </c>
      <c r="BJ265" s="1">
        <v>95.614035087719301</v>
      </c>
      <c r="BK265" s="1">
        <v>83</v>
      </c>
      <c r="BL265" s="1">
        <v>92.7083333333333</v>
      </c>
      <c r="BM265" s="1">
        <v>93.137254901960702</v>
      </c>
      <c r="BN265" s="1">
        <v>98.837209302325505</v>
      </c>
      <c r="BO265" s="1">
        <v>97.191011235955102</v>
      </c>
      <c r="BP265" s="1">
        <v>98.192771084337295</v>
      </c>
      <c r="BQ265" s="1">
        <v>84.931506849315099</v>
      </c>
      <c r="BR265" s="1">
        <v>73.737373737373701</v>
      </c>
      <c r="BS265" s="1">
        <v>76.119402985074601</v>
      </c>
      <c r="BT265" s="1">
        <v>79.6875</v>
      </c>
      <c r="BU265" s="1">
        <v>82.8125</v>
      </c>
      <c r="BV265" s="1">
        <v>30</v>
      </c>
      <c r="BW265" s="1">
        <v>35.074626865671597</v>
      </c>
      <c r="BX265" s="1">
        <v>36.923076923076898</v>
      </c>
      <c r="BY265" s="1">
        <v>37.719298245613999</v>
      </c>
      <c r="BZ265" s="1">
        <v>37</v>
      </c>
      <c r="CA265" s="1">
        <v>43.75</v>
      </c>
      <c r="CB265" s="1">
        <v>43.137254901960702</v>
      </c>
      <c r="CC265" s="1">
        <v>45.348837209302303</v>
      </c>
      <c r="CD265" s="1">
        <v>99.719101123595493</v>
      </c>
      <c r="CE265" s="1">
        <v>98.493975903614398</v>
      </c>
      <c r="CF265" s="1">
        <v>98.287671232876704</v>
      </c>
      <c r="CG265" s="1">
        <v>99.494949494949395</v>
      </c>
      <c r="CH265" s="1">
        <v>96.268656716417894</v>
      </c>
      <c r="CI265" s="1">
        <v>94.53125</v>
      </c>
      <c r="CJ265" s="1">
        <v>92.96875</v>
      </c>
      <c r="CK265" s="1">
        <v>94.615384615384599</v>
      </c>
      <c r="CL265" s="1">
        <v>93.283582089552198</v>
      </c>
      <c r="CM265" s="1">
        <v>94.615384615384599</v>
      </c>
      <c r="CN265" s="1">
        <v>95.614035087719301</v>
      </c>
      <c r="CO265" s="1">
        <v>93</v>
      </c>
      <c r="CP265" s="1">
        <v>93.75</v>
      </c>
      <c r="CQ265" s="1">
        <v>97.058823529411697</v>
      </c>
      <c r="CR265" s="1">
        <v>96.511627906976699</v>
      </c>
      <c r="CS265" s="1">
        <v>89.044943820224702</v>
      </c>
      <c r="CT265" s="1">
        <v>90.963855421686702</v>
      </c>
      <c r="CU265" s="1">
        <v>90.753424657534197</v>
      </c>
      <c r="CV265" s="1">
        <v>87.373737373737299</v>
      </c>
      <c r="CW265" s="1">
        <v>87.313432835820805</v>
      </c>
      <c r="CX265" s="1">
        <v>89.0625</v>
      </c>
      <c r="CY265" s="1">
        <v>85.15625</v>
      </c>
      <c r="CZ265" s="1">
        <v>85.384615384615302</v>
      </c>
      <c r="DA265" s="1">
        <v>85.820895522388099</v>
      </c>
      <c r="DB265" s="1">
        <v>98.461538461538396</v>
      </c>
      <c r="DC265" s="1">
        <v>96.491228070175396</v>
      </c>
      <c r="DD265" s="1">
        <v>37</v>
      </c>
      <c r="DE265" s="1">
        <v>25</v>
      </c>
      <c r="DF265" s="1">
        <v>29.411764705882302</v>
      </c>
      <c r="DG265" s="1">
        <v>34.883720930232499</v>
      </c>
      <c r="DH265" s="1">
        <v>64.893617021276597</v>
      </c>
      <c r="DI265" s="1">
        <v>72.619047619047606</v>
      </c>
      <c r="DJ265" s="1">
        <v>47.674418604651102</v>
      </c>
      <c r="DK265" s="1">
        <v>53.409090909090899</v>
      </c>
      <c r="DL265" s="1">
        <v>88.75</v>
      </c>
      <c r="DM265" s="1">
        <v>82.894736842105203</v>
      </c>
      <c r="DN265" s="1">
        <v>60.8108108108108</v>
      </c>
      <c r="DO265" s="1">
        <v>95.714285714285694</v>
      </c>
      <c r="DP265" s="1">
        <v>98.6111111111111</v>
      </c>
      <c r="DQ265" s="1">
        <v>98.571428571428498</v>
      </c>
      <c r="DR265" s="1">
        <v>84.7222222222222</v>
      </c>
      <c r="DS265" s="1">
        <v>72.580645161290306</v>
      </c>
      <c r="DT265" s="1">
        <v>95.3125</v>
      </c>
      <c r="DU265" s="1">
        <v>98.4375</v>
      </c>
      <c r="DV265" s="1">
        <v>97.727272727272705</v>
      </c>
      <c r="DW265" s="1">
        <v>18.085106382978701</v>
      </c>
      <c r="DX265" s="1">
        <v>15.4761904761904</v>
      </c>
      <c r="DY265" s="1">
        <v>15.116279069767399</v>
      </c>
      <c r="DZ265" s="1">
        <v>12.5</v>
      </c>
      <c r="EA265" s="1">
        <v>1.25</v>
      </c>
      <c r="EB265" s="1">
        <v>1.31578947368421</v>
      </c>
      <c r="EC265" s="1">
        <v>9.4594594594594597</v>
      </c>
      <c r="ED265" s="1">
        <v>1.4285714285714199</v>
      </c>
      <c r="EE265" s="1">
        <v>18.0555555555555</v>
      </c>
      <c r="EF265" s="1">
        <v>15.714285714285699</v>
      </c>
      <c r="EG265" s="1">
        <v>29.1666666666666</v>
      </c>
      <c r="EH265" s="1">
        <v>43.5483870967741</v>
      </c>
      <c r="EI265" s="1">
        <v>67.1875</v>
      </c>
      <c r="EJ265" s="1">
        <v>45.3125</v>
      </c>
      <c r="EK265" s="1">
        <v>61.363636363636303</v>
      </c>
      <c r="EL265" s="1">
        <v>72.340425531914903</v>
      </c>
      <c r="EM265" s="1">
        <v>61.904761904761898</v>
      </c>
      <c r="EN265" s="1">
        <v>69.767441860465098</v>
      </c>
      <c r="EO265" s="1">
        <v>70.454545454545396</v>
      </c>
      <c r="EP265" s="1">
        <v>68.75</v>
      </c>
      <c r="EQ265" s="1">
        <v>61.842105263157897</v>
      </c>
      <c r="ER265" s="1">
        <v>63.513513513513502</v>
      </c>
      <c r="ES265" s="1">
        <v>74.285714285714207</v>
      </c>
      <c r="ET265" s="1">
        <v>79.1666666666666</v>
      </c>
      <c r="EU265" s="1">
        <v>81.428571428571402</v>
      </c>
      <c r="EV265" s="1">
        <v>83.3333333333333</v>
      </c>
      <c r="EW265" s="1">
        <v>58.064516129032199</v>
      </c>
      <c r="EX265" s="1">
        <v>34.375</v>
      </c>
      <c r="EY265" s="1">
        <v>35.9375</v>
      </c>
      <c r="EZ265" s="1">
        <v>40.909090909090899</v>
      </c>
    </row>
    <row r="266" spans="1:156" ht="15">
      <c r="A266" s="11" t="s">
        <v>328</v>
      </c>
      <c r="B266" s="1" t="s">
        <v>800</v>
      </c>
      <c r="C266" s="11" t="s">
        <v>614</v>
      </c>
      <c r="D266" s="1">
        <v>45.128914545776901</v>
      </c>
      <c r="E266" s="1">
        <v>75.760752065349706</v>
      </c>
      <c r="F266" s="1">
        <v>0</v>
      </c>
      <c r="G266" s="1">
        <v>93.556701030927798</v>
      </c>
      <c r="H266" s="1">
        <v>74.728260869565204</v>
      </c>
      <c r="I266" s="1">
        <v>70.915032679738502</v>
      </c>
      <c r="J266" s="1">
        <v>53.070175438596401</v>
      </c>
      <c r="K266" s="1">
        <v>68.691588785046704</v>
      </c>
      <c r="L266" s="1">
        <v>65.533980582524194</v>
      </c>
      <c r="M266" s="1">
        <v>71.3541666666666</v>
      </c>
      <c r="N266" s="1">
        <v>32.417582417582402</v>
      </c>
      <c r="O266" s="1">
        <v>37.195121951219498</v>
      </c>
      <c r="P266" s="1">
        <v>46.428571428571402</v>
      </c>
      <c r="Q266" s="1">
        <v>21.1864406779661</v>
      </c>
      <c r="R266" s="1">
        <v>32.142857142857103</v>
      </c>
      <c r="S266" s="1">
        <v>33.3333333333333</v>
      </c>
      <c r="T266" s="1">
        <v>37.5</v>
      </c>
      <c r="U266" s="1">
        <v>38.461538461538403</v>
      </c>
      <c r="V266" s="1">
        <v>97.9381443298969</v>
      </c>
      <c r="W266" s="1">
        <v>82.336956521739097</v>
      </c>
      <c r="X266" s="1">
        <v>91.830065359477103</v>
      </c>
      <c r="Y266" s="1">
        <v>89.912280701754298</v>
      </c>
      <c r="Z266" s="1">
        <v>81.775700934579405</v>
      </c>
      <c r="AA266" s="1">
        <v>81.067961165048501</v>
      </c>
      <c r="AB266" s="1">
        <v>88.0208333333333</v>
      </c>
      <c r="AC266" s="1">
        <v>78.571428571428498</v>
      </c>
      <c r="AD266" s="1">
        <v>76.219512195121894</v>
      </c>
      <c r="AE266" s="1">
        <v>46.428571428571402</v>
      </c>
      <c r="AF266" s="1">
        <v>24.5762711864406</v>
      </c>
      <c r="AG266" s="1">
        <v>29.464285714285701</v>
      </c>
      <c r="AH266" s="1">
        <v>29.629629629629601</v>
      </c>
      <c r="AI266" s="1">
        <v>35.227272727272698</v>
      </c>
      <c r="AJ266" s="1">
        <v>30.769230769230699</v>
      </c>
      <c r="AK266" s="1">
        <v>92.525773195876198</v>
      </c>
      <c r="AL266" s="1">
        <v>91.847826086956502</v>
      </c>
      <c r="AM266" s="1">
        <v>91.176470588235205</v>
      </c>
      <c r="AN266" s="1">
        <v>88.157894736842096</v>
      </c>
      <c r="AO266" s="1">
        <v>88.785046728971906</v>
      </c>
      <c r="AP266" s="1">
        <v>41.7475728155339</v>
      </c>
      <c r="AQ266" s="1">
        <v>42.1875</v>
      </c>
      <c r="AR266" s="1">
        <v>41.758241758241702</v>
      </c>
      <c r="AS266" s="1">
        <v>42.0731707317073</v>
      </c>
      <c r="AT266" s="1">
        <v>41.428571428571402</v>
      </c>
      <c r="AU266" s="1">
        <v>45.762711864406697</v>
      </c>
      <c r="AV266" s="1">
        <v>49.107142857142797</v>
      </c>
      <c r="AW266" s="1">
        <v>50</v>
      </c>
      <c r="AX266" s="1">
        <v>48.863636363636303</v>
      </c>
      <c r="AY266" s="1">
        <v>48.076923076923102</v>
      </c>
      <c r="AZ266" s="1">
        <v>85.824742268041206</v>
      </c>
      <c r="BA266" s="1">
        <v>92.663043478260803</v>
      </c>
      <c r="BB266" s="1">
        <v>74.183006535947698</v>
      </c>
      <c r="BC266" s="1">
        <v>74.122807017543806</v>
      </c>
      <c r="BD266" s="1">
        <v>62.149532710280297</v>
      </c>
      <c r="BE266" s="1">
        <v>52.912621359223301</v>
      </c>
      <c r="BF266" s="1">
        <v>55.7291666666666</v>
      </c>
      <c r="BG266" s="1">
        <v>44.505494505494497</v>
      </c>
      <c r="BH266" s="1">
        <v>49.390243902439003</v>
      </c>
      <c r="BI266" s="1">
        <v>60.714285714285701</v>
      </c>
      <c r="BJ266" s="1">
        <v>41.5254237288135</v>
      </c>
      <c r="BK266" s="1">
        <v>63.392857142857103</v>
      </c>
      <c r="BL266" s="1">
        <v>86.1111111111111</v>
      </c>
      <c r="BM266" s="1">
        <v>35.227272727272698</v>
      </c>
      <c r="BN266" s="1">
        <v>63.461538461538403</v>
      </c>
      <c r="BO266" s="1">
        <v>27.8350515463917</v>
      </c>
      <c r="BP266" s="1">
        <v>28.532608695652101</v>
      </c>
      <c r="BQ266" s="1">
        <v>30.3921568627451</v>
      </c>
      <c r="BR266" s="1">
        <v>27.6315789473684</v>
      </c>
      <c r="BS266" s="1">
        <v>29.906542056074699</v>
      </c>
      <c r="BT266" s="1">
        <v>28.6407766990291</v>
      </c>
      <c r="BU266" s="1">
        <v>31.25</v>
      </c>
      <c r="BV266" s="1">
        <v>34.065934065934101</v>
      </c>
      <c r="BW266" s="1">
        <v>35.975609756097498</v>
      </c>
      <c r="BX266" s="1">
        <v>35</v>
      </c>
      <c r="BY266" s="1">
        <v>36.440677966101603</v>
      </c>
      <c r="BZ266" s="1">
        <v>43.75</v>
      </c>
      <c r="CA266" s="1">
        <v>45.370370370370303</v>
      </c>
      <c r="CB266" s="1">
        <v>44.318181818181799</v>
      </c>
      <c r="CC266" s="1">
        <v>40.384615384615302</v>
      </c>
      <c r="CD266" s="1">
        <v>97.164948453608204</v>
      </c>
      <c r="CE266" s="1">
        <v>90.489130434782595</v>
      </c>
      <c r="CF266" s="1">
        <v>85.294117647058798</v>
      </c>
      <c r="CG266" s="1">
        <v>88.157894736842096</v>
      </c>
      <c r="CH266" s="1">
        <v>91.121495327102807</v>
      </c>
      <c r="CI266" s="1">
        <v>99.514563106796103</v>
      </c>
      <c r="CJ266" s="1">
        <v>80.2083333333333</v>
      </c>
      <c r="CK266" s="1">
        <v>87.362637362637301</v>
      </c>
      <c r="CL266" s="1">
        <v>89.024390243902403</v>
      </c>
      <c r="CM266" s="1">
        <v>97.857142857142804</v>
      </c>
      <c r="CN266" s="1">
        <v>88.983050847457605</v>
      </c>
      <c r="CO266" s="1">
        <v>94.642857142857096</v>
      </c>
      <c r="CP266" s="1">
        <v>96.296296296296205</v>
      </c>
      <c r="CQ266" s="1">
        <v>72.727272727272705</v>
      </c>
      <c r="CR266" s="1">
        <v>17.307692307692299</v>
      </c>
      <c r="CS266" s="1">
        <v>36.597938144329802</v>
      </c>
      <c r="CT266" s="1">
        <v>36.1413043478261</v>
      </c>
      <c r="CU266" s="1">
        <v>36.928104575163403</v>
      </c>
      <c r="CV266" s="1">
        <v>32.456140350877099</v>
      </c>
      <c r="CW266" s="1">
        <v>34.112149532710198</v>
      </c>
      <c r="CX266" s="1">
        <v>35.4368932038834</v>
      </c>
      <c r="CY266" s="1">
        <v>36.9791666666666</v>
      </c>
      <c r="CZ266" s="1">
        <v>38.461538461538403</v>
      </c>
      <c r="DA266" s="1">
        <v>33.536585365853597</v>
      </c>
      <c r="DB266" s="1">
        <v>30</v>
      </c>
      <c r="DC266" s="1">
        <v>32.203389830508399</v>
      </c>
      <c r="DD266" s="1">
        <v>75</v>
      </c>
      <c r="DE266" s="1">
        <v>75.925925925925895</v>
      </c>
      <c r="DF266" s="1">
        <v>35.227272727272698</v>
      </c>
      <c r="DG266" s="1">
        <v>30.769230769230699</v>
      </c>
      <c r="DH266" s="1">
        <v>74.112696670325604</v>
      </c>
      <c r="DI266" s="1">
        <v>69.813235891189606</v>
      </c>
      <c r="DJ266" s="1">
        <v>62.6481042654028</v>
      </c>
      <c r="DK266" s="1">
        <v>52.997002997003001</v>
      </c>
      <c r="DL266" s="1">
        <v>36.524822695035397</v>
      </c>
      <c r="DM266" s="1">
        <v>76.618705035971203</v>
      </c>
      <c r="DN266" s="1">
        <v>65.420081967213093</v>
      </c>
      <c r="DO266" s="1">
        <v>22.520242914979701</v>
      </c>
      <c r="DP266" s="1">
        <v>18.054110301768901</v>
      </c>
      <c r="DQ266" s="1">
        <v>35.580304806565103</v>
      </c>
      <c r="DR266" s="1">
        <v>15.081723625557199</v>
      </c>
      <c r="DS266" s="1">
        <v>3.10606060606061</v>
      </c>
      <c r="DT266" s="1">
        <v>20.7132018209408</v>
      </c>
      <c r="DU266" s="1">
        <v>17.542372881355899</v>
      </c>
      <c r="DV266" s="1">
        <v>1.98135198135198</v>
      </c>
      <c r="DW266" s="1">
        <v>29.765825100621999</v>
      </c>
      <c r="DX266" s="1">
        <v>64.169711733658104</v>
      </c>
      <c r="DY266" s="1">
        <v>67.268957345971501</v>
      </c>
      <c r="DZ266" s="1">
        <v>49.700299700299702</v>
      </c>
      <c r="EA266" s="1">
        <v>71.985815602836794</v>
      </c>
      <c r="EB266" s="1">
        <v>64.594039054470699</v>
      </c>
      <c r="EC266" s="1">
        <v>78.842213114754102</v>
      </c>
      <c r="ED266" s="1">
        <v>63.309716599190203</v>
      </c>
      <c r="EE266" s="1">
        <v>71.227887617065505</v>
      </c>
      <c r="EF266" s="1">
        <v>10.726846424384499</v>
      </c>
      <c r="EG266" s="1">
        <v>28.157503714710199</v>
      </c>
      <c r="EH266" s="1">
        <v>80.530303030303003</v>
      </c>
      <c r="EI266" s="1">
        <v>69.119878603945295</v>
      </c>
      <c r="EJ266" s="1">
        <v>67.203389830508399</v>
      </c>
      <c r="EK266" s="1">
        <v>67.482517482517395</v>
      </c>
      <c r="EL266" s="1">
        <v>88.144895718990099</v>
      </c>
      <c r="EM266" s="1">
        <v>88.834754364595995</v>
      </c>
      <c r="EN266" s="1">
        <v>81.042654028436004</v>
      </c>
      <c r="EO266" s="1">
        <v>71.678321678321595</v>
      </c>
      <c r="EP266" s="1">
        <v>71.428571428571402</v>
      </c>
      <c r="EQ266" s="1">
        <v>70.657759506680307</v>
      </c>
      <c r="ER266" s="1">
        <v>68.084016393442596</v>
      </c>
      <c r="ES266" s="1">
        <v>1.16396761133603</v>
      </c>
      <c r="ET266" s="1">
        <v>28.876170655567101</v>
      </c>
      <c r="EU266" s="1">
        <v>1.7584994138335199</v>
      </c>
      <c r="EV266" s="1">
        <v>2.4517087667161901</v>
      </c>
      <c r="EW266" s="1">
        <v>38.939393939393902</v>
      </c>
      <c r="EX266" s="1">
        <v>40.819423368740502</v>
      </c>
      <c r="EY266" s="1">
        <v>87.966101694915196</v>
      </c>
      <c r="EZ266" s="1">
        <v>40.675990675990597</v>
      </c>
    </row>
    <row r="267" spans="1:156" ht="15">
      <c r="A267" s="11" t="s">
        <v>329</v>
      </c>
      <c r="B267" s="1" t="s">
        <v>801</v>
      </c>
      <c r="C267" s="11" t="s">
        <v>528</v>
      </c>
      <c r="D267" s="1">
        <v>63.409768041678802</v>
      </c>
      <c r="E267" s="1">
        <v>72.885403473219</v>
      </c>
      <c r="F267" s="1">
        <v>0</v>
      </c>
      <c r="G267" s="1">
        <v>68.604651162790702</v>
      </c>
      <c r="H267" s="1">
        <v>83.3333333333333</v>
      </c>
      <c r="I267" s="1">
        <v>69.117647058823493</v>
      </c>
      <c r="J267" s="1">
        <v>69.642857142857096</v>
      </c>
      <c r="K267" s="1">
        <v>61.363636363636303</v>
      </c>
      <c r="L267" s="1">
        <v>64.285714285714207</v>
      </c>
      <c r="M267" s="1">
        <v>45.238095238095198</v>
      </c>
      <c r="N267" s="1">
        <v>64.285714285714207</v>
      </c>
      <c r="O267" s="1">
        <v>47.5</v>
      </c>
      <c r="P267" s="1">
        <v>81.578947368421098</v>
      </c>
      <c r="Q267" s="1">
        <v>85.294117647058798</v>
      </c>
      <c r="R267" s="1">
        <v>75</v>
      </c>
      <c r="S267" s="1">
        <v>17.857142857142801</v>
      </c>
      <c r="T267" s="1">
        <v>19.230769230769202</v>
      </c>
      <c r="U267" s="1">
        <v>30</v>
      </c>
      <c r="V267" s="1">
        <v>98.837209302325505</v>
      </c>
      <c r="W267" s="1">
        <v>98.717948717948701</v>
      </c>
      <c r="X267" s="1">
        <v>80.882352941176407</v>
      </c>
      <c r="Y267" s="1">
        <v>76.785714285714207</v>
      </c>
      <c r="Z267" s="1">
        <v>56.818181818181799</v>
      </c>
      <c r="AA267" s="1">
        <v>69.047619047618994</v>
      </c>
      <c r="AB267" s="1">
        <v>59.523809523809497</v>
      </c>
      <c r="AC267" s="1">
        <v>64.285714285714207</v>
      </c>
      <c r="AD267" s="1">
        <v>72.5</v>
      </c>
      <c r="AE267" s="1">
        <v>86.842105263157904</v>
      </c>
      <c r="AF267" s="1">
        <v>76.470588235294102</v>
      </c>
      <c r="AG267" s="1">
        <v>64.285714285714207</v>
      </c>
      <c r="AH267" s="1">
        <v>14.285714285714199</v>
      </c>
      <c r="AI267" s="1">
        <v>23.076923076923102</v>
      </c>
      <c r="AJ267" s="1">
        <v>20</v>
      </c>
      <c r="AK267" s="1">
        <v>50</v>
      </c>
      <c r="AL267" s="1">
        <v>58.9743589743589</v>
      </c>
      <c r="AM267" s="1">
        <v>57.352941176470502</v>
      </c>
      <c r="AN267" s="1">
        <v>48.214285714285701</v>
      </c>
      <c r="AO267" s="1">
        <v>40.909090909090899</v>
      </c>
      <c r="AP267" s="1">
        <v>38.095238095238102</v>
      </c>
      <c r="AQ267" s="1">
        <v>42.857142857142797</v>
      </c>
      <c r="AR267" s="1">
        <v>42.857142857142797</v>
      </c>
      <c r="AS267" s="1">
        <v>50</v>
      </c>
      <c r="AT267" s="1">
        <v>47.368421052631497</v>
      </c>
      <c r="AU267" s="1">
        <v>44.117647058823501</v>
      </c>
      <c r="AV267" s="1">
        <v>32.142857142857103</v>
      </c>
      <c r="AW267" s="1">
        <v>50</v>
      </c>
      <c r="AX267" s="1">
        <v>42.307692307692299</v>
      </c>
      <c r="AY267" s="1">
        <v>50</v>
      </c>
      <c r="AZ267" s="1">
        <v>38.3720930232558</v>
      </c>
      <c r="BA267" s="1">
        <v>83.3333333333333</v>
      </c>
      <c r="BB267" s="1">
        <v>63.235294117647001</v>
      </c>
      <c r="BC267" s="1">
        <v>76.785714285714207</v>
      </c>
      <c r="BD267" s="1">
        <v>61.363636363636303</v>
      </c>
      <c r="BE267" s="1">
        <v>59.523809523809497</v>
      </c>
      <c r="BF267" s="1">
        <v>50</v>
      </c>
      <c r="BG267" s="1">
        <v>40.476190476190403</v>
      </c>
      <c r="BH267" s="1">
        <v>52.5</v>
      </c>
      <c r="BI267" s="1">
        <v>39.473684210526301</v>
      </c>
      <c r="BJ267" s="1">
        <v>32.352941176470502</v>
      </c>
      <c r="BK267" s="1">
        <v>25</v>
      </c>
      <c r="BL267" s="1">
        <v>10.714285714285699</v>
      </c>
      <c r="BM267" s="1">
        <v>42.307692307692299</v>
      </c>
      <c r="BN267" s="1">
        <v>5</v>
      </c>
      <c r="BO267" s="1">
        <v>70.930232558139494</v>
      </c>
      <c r="BP267" s="1">
        <v>89.743589743589695</v>
      </c>
      <c r="BQ267" s="1">
        <v>88.235294117647001</v>
      </c>
      <c r="BR267" s="1">
        <v>94.642857142857096</v>
      </c>
      <c r="BS267" s="1">
        <v>90.909090909090907</v>
      </c>
      <c r="BT267" s="1">
        <v>95.238095238095198</v>
      </c>
      <c r="BU267" s="1">
        <v>85.714285714285694</v>
      </c>
      <c r="BV267" s="1">
        <v>85.714285714285694</v>
      </c>
      <c r="BW267" s="1">
        <v>70</v>
      </c>
      <c r="BX267" s="1">
        <v>47.368421052631497</v>
      </c>
      <c r="BY267" s="1">
        <v>47.058823529411697</v>
      </c>
      <c r="BZ267" s="1">
        <v>28.571428571428498</v>
      </c>
      <c r="CA267" s="1">
        <v>35.714285714285701</v>
      </c>
      <c r="CB267" s="1">
        <v>42.307692307692299</v>
      </c>
      <c r="CC267" s="1">
        <v>45</v>
      </c>
      <c r="CD267" s="1">
        <v>75.581395348837205</v>
      </c>
      <c r="CE267" s="1">
        <v>74.358974358974294</v>
      </c>
      <c r="CF267" s="1">
        <v>72.058823529411697</v>
      </c>
      <c r="CG267" s="1">
        <v>89.285714285714207</v>
      </c>
      <c r="CH267" s="1">
        <v>90.909090909090907</v>
      </c>
      <c r="CI267" s="1">
        <v>95.238095238095198</v>
      </c>
      <c r="CJ267" s="1">
        <v>92.857142857142804</v>
      </c>
      <c r="CK267" s="1">
        <v>97.619047619047606</v>
      </c>
      <c r="CL267" s="1">
        <v>97.5</v>
      </c>
      <c r="CM267" s="1">
        <v>92.105263157894697</v>
      </c>
      <c r="CN267" s="1">
        <v>94.117647058823493</v>
      </c>
      <c r="CO267" s="1">
        <v>96.428571428571402</v>
      </c>
      <c r="CP267" s="1">
        <v>60.714285714285701</v>
      </c>
      <c r="CQ267" s="1">
        <v>57.692307692307601</v>
      </c>
      <c r="CR267" s="1">
        <v>90</v>
      </c>
      <c r="CS267" s="1">
        <v>66.279069767441797</v>
      </c>
      <c r="CT267" s="1">
        <v>70.512820512820497</v>
      </c>
      <c r="CU267" s="1">
        <v>73.529411764705799</v>
      </c>
      <c r="CV267" s="1">
        <v>50</v>
      </c>
      <c r="CW267" s="1">
        <v>45.454545454545404</v>
      </c>
      <c r="CX267" s="1">
        <v>40.476190476190403</v>
      </c>
      <c r="CY267" s="1">
        <v>38.095238095238102</v>
      </c>
      <c r="CZ267" s="1">
        <v>54.761904761904702</v>
      </c>
      <c r="DA267" s="1">
        <v>62.5</v>
      </c>
      <c r="DB267" s="1">
        <v>55.2631578947368</v>
      </c>
      <c r="DC267" s="1">
        <v>55.8823529411764</v>
      </c>
      <c r="DD267" s="1">
        <v>67.857142857142804</v>
      </c>
      <c r="DE267" s="1">
        <v>32.142857142857103</v>
      </c>
      <c r="DF267" s="1">
        <v>38.461538461538403</v>
      </c>
      <c r="DG267" s="1">
        <v>35</v>
      </c>
      <c r="DH267" s="1">
        <v>52.302873986735399</v>
      </c>
      <c r="DI267" s="1">
        <v>40.998902305159099</v>
      </c>
      <c r="DJ267" s="1">
        <v>48.132358911896098</v>
      </c>
      <c r="DK267" s="1">
        <v>38.003554502369603</v>
      </c>
      <c r="DL267" s="1">
        <v>38.3116883116883</v>
      </c>
      <c r="DM267" s="1">
        <v>24.366767983789199</v>
      </c>
      <c r="DN267" s="1">
        <v>36.536485097636103</v>
      </c>
      <c r="DO267" s="1">
        <v>28.4323770491803</v>
      </c>
      <c r="DP267" s="1">
        <v>18.471659919028301</v>
      </c>
      <c r="DQ267" s="1">
        <v>14.099895941727301</v>
      </c>
      <c r="DR267" s="1">
        <v>24.7948417350527</v>
      </c>
      <c r="DS267" s="1">
        <v>25.631500742941999</v>
      </c>
      <c r="DT267" s="1">
        <v>21.2878787878787</v>
      </c>
      <c r="DU267" s="1">
        <v>14.491654021244299</v>
      </c>
      <c r="DV267" s="1">
        <v>54.661016949152497</v>
      </c>
      <c r="DW267" s="1">
        <v>64.572586588061895</v>
      </c>
      <c r="DX267" s="1">
        <v>73.5638492499085</v>
      </c>
      <c r="DY267" s="1">
        <v>58.810393828664203</v>
      </c>
      <c r="DZ267" s="1">
        <v>84.745260663507096</v>
      </c>
      <c r="EA267" s="1">
        <v>67.582417582417506</v>
      </c>
      <c r="EB267" s="1">
        <v>67.527862208713202</v>
      </c>
      <c r="EC267" s="1">
        <v>72.713257965056499</v>
      </c>
      <c r="ED267" s="1">
        <v>63.268442622950801</v>
      </c>
      <c r="EE267" s="1">
        <v>73.431174089068804</v>
      </c>
      <c r="EF267" s="1">
        <v>50.520291363163302</v>
      </c>
      <c r="EG267" s="1">
        <v>70.867526377491203</v>
      </c>
      <c r="EH267" s="1">
        <v>56.612184249628498</v>
      </c>
      <c r="EI267" s="1">
        <v>38.560606060606098</v>
      </c>
      <c r="EJ267" s="1">
        <v>69.878603945371694</v>
      </c>
      <c r="EK267" s="1">
        <v>91.610169491525397</v>
      </c>
      <c r="EL267" s="1">
        <v>96.223286661753804</v>
      </c>
      <c r="EM267" s="1">
        <v>96.523966337358203</v>
      </c>
      <c r="EN267" s="1">
        <v>94.904587900933805</v>
      </c>
      <c r="EO267" s="1">
        <v>93.246445497630305</v>
      </c>
      <c r="EP267" s="1">
        <v>90.909090909090907</v>
      </c>
      <c r="EQ267" s="1">
        <v>90.2228976697061</v>
      </c>
      <c r="ER267" s="1">
        <v>90.339157245632094</v>
      </c>
      <c r="ES267" s="1">
        <v>94.620901639344197</v>
      </c>
      <c r="ET267" s="1">
        <v>95.850202429149803</v>
      </c>
      <c r="EU267" s="1">
        <v>92.8199791883454</v>
      </c>
      <c r="EV267" s="1">
        <v>87.690504103165296</v>
      </c>
      <c r="EW267" s="1">
        <v>18.4992570579494</v>
      </c>
      <c r="EX267" s="1">
        <v>38.939393939393902</v>
      </c>
      <c r="EY267" s="1">
        <v>40.819423368740502</v>
      </c>
      <c r="EZ267" s="1">
        <v>41.610169491525397</v>
      </c>
    </row>
    <row r="268" spans="1:156" ht="15">
      <c r="A268" s="11" t="s">
        <v>330</v>
      </c>
      <c r="B268" s="1" t="s">
        <v>802</v>
      </c>
      <c r="C268" s="11" t="s">
        <v>528</v>
      </c>
      <c r="D268" s="1">
        <v>60.582632457754201</v>
      </c>
      <c r="E268" s="1">
        <v>38.814326522326297</v>
      </c>
      <c r="F268" s="1">
        <v>0</v>
      </c>
      <c r="G268" s="1">
        <v>63.6150234741784</v>
      </c>
      <c r="H268" s="1">
        <v>72.193877551020407</v>
      </c>
      <c r="I268" s="1">
        <v>57.267441860465098</v>
      </c>
      <c r="J268" s="1">
        <v>59.642857142857103</v>
      </c>
      <c r="K268" s="1">
        <v>66.044776119402897</v>
      </c>
      <c r="L268" s="1">
        <v>51.574803149606304</v>
      </c>
      <c r="M268" s="1">
        <v>52.966101694915203</v>
      </c>
      <c r="N268" s="1">
        <v>51.801801801801801</v>
      </c>
      <c r="O268" s="1">
        <v>73.5</v>
      </c>
      <c r="P268" s="1">
        <v>26.543209876543202</v>
      </c>
      <c r="Q268" s="1">
        <v>18.115942028985501</v>
      </c>
      <c r="R268" s="1">
        <v>32.786885245901601</v>
      </c>
      <c r="S268" s="1">
        <v>30.327868852459002</v>
      </c>
      <c r="T268" s="1">
        <v>35.714285714285701</v>
      </c>
      <c r="U268" s="1">
        <v>44.4444444444444</v>
      </c>
      <c r="V268" s="1">
        <v>74.882629107981202</v>
      </c>
      <c r="W268" s="1">
        <v>78.826530612244795</v>
      </c>
      <c r="X268" s="1">
        <v>80.232558139534802</v>
      </c>
      <c r="Y268" s="1">
        <v>84.642857142857096</v>
      </c>
      <c r="Z268" s="1">
        <v>82.462686567164099</v>
      </c>
      <c r="AA268" s="1">
        <v>82.283464566929098</v>
      </c>
      <c r="AB268" s="1">
        <v>69.067796610169495</v>
      </c>
      <c r="AC268" s="1">
        <v>55.405405405405403</v>
      </c>
      <c r="AD268" s="1">
        <v>51.5</v>
      </c>
      <c r="AE268" s="1">
        <v>54.938271604938201</v>
      </c>
      <c r="AF268" s="1">
        <v>41.304347826086897</v>
      </c>
      <c r="AG268" s="1">
        <v>35.245901639344197</v>
      </c>
      <c r="AH268" s="1">
        <v>33.6065573770491</v>
      </c>
      <c r="AI268" s="1">
        <v>30.952380952380899</v>
      </c>
      <c r="AJ268" s="1">
        <v>40.740740740740698</v>
      </c>
      <c r="AK268" s="1">
        <v>37.793427230046902</v>
      </c>
      <c r="AL268" s="1">
        <v>37.5</v>
      </c>
      <c r="AM268" s="1">
        <v>38.3720930232558</v>
      </c>
      <c r="AN268" s="1">
        <v>71.785714285714207</v>
      </c>
      <c r="AO268" s="1">
        <v>69.776119402985103</v>
      </c>
      <c r="AP268" s="1">
        <v>66.929133858267704</v>
      </c>
      <c r="AQ268" s="1">
        <v>71.186440677966104</v>
      </c>
      <c r="AR268" s="1">
        <v>33.783783783783697</v>
      </c>
      <c r="AS268" s="1">
        <v>36</v>
      </c>
      <c r="AT268" s="1">
        <v>41.975308641975303</v>
      </c>
      <c r="AU268" s="1">
        <v>48.5507246376811</v>
      </c>
      <c r="AV268" s="1">
        <v>59.016393442622899</v>
      </c>
      <c r="AW268" s="1">
        <v>50</v>
      </c>
      <c r="AX268" s="1">
        <v>52.380952380952301</v>
      </c>
      <c r="AY268" s="1">
        <v>50</v>
      </c>
      <c r="AZ268" s="1">
        <v>63.145539906103203</v>
      </c>
      <c r="BA268" s="1">
        <v>72.7040816326531</v>
      </c>
      <c r="BB268" s="1">
        <v>49.1279069767441</v>
      </c>
      <c r="BC268" s="1">
        <v>39.642857142857103</v>
      </c>
      <c r="BD268" s="1">
        <v>39.925373134328296</v>
      </c>
      <c r="BE268" s="1">
        <v>27.9527559055118</v>
      </c>
      <c r="BF268" s="1">
        <v>33.4745762711864</v>
      </c>
      <c r="BG268" s="1">
        <v>25.675675675675599</v>
      </c>
      <c r="BH268" s="1">
        <v>31.5</v>
      </c>
      <c r="BI268" s="1">
        <v>38.8888888888888</v>
      </c>
      <c r="BJ268" s="1">
        <v>31.159420289855099</v>
      </c>
      <c r="BK268" s="1">
        <v>2.4590163934426199</v>
      </c>
      <c r="BL268" s="1">
        <v>32.786885245901601</v>
      </c>
      <c r="BM268" s="1">
        <v>17.857142857142801</v>
      </c>
      <c r="BN268" s="1">
        <v>5.55555555555555</v>
      </c>
      <c r="BO268" s="1">
        <v>67.136150234741706</v>
      </c>
      <c r="BP268" s="1">
        <v>70.408163265306101</v>
      </c>
      <c r="BQ268" s="1">
        <v>55.232558139534802</v>
      </c>
      <c r="BR268" s="1">
        <v>54.642857142857103</v>
      </c>
      <c r="BS268" s="1">
        <v>59.701492537313399</v>
      </c>
      <c r="BT268" s="1">
        <v>62.5984251968503</v>
      </c>
      <c r="BU268" s="1">
        <v>67.372881355932194</v>
      </c>
      <c r="BV268" s="1">
        <v>27.4774774774774</v>
      </c>
      <c r="BW268" s="1">
        <v>30.5</v>
      </c>
      <c r="BX268" s="1">
        <v>28.395061728395099</v>
      </c>
      <c r="BY268" s="1">
        <v>28.260869565217298</v>
      </c>
      <c r="BZ268" s="1">
        <v>36.065573770491802</v>
      </c>
      <c r="CA268" s="1">
        <v>34.426229508196698</v>
      </c>
      <c r="CB268" s="1">
        <v>36.904761904761898</v>
      </c>
      <c r="CC268" s="1">
        <v>38.8888888888888</v>
      </c>
      <c r="CD268" s="1">
        <v>87.793427230046902</v>
      </c>
      <c r="CE268" s="1">
        <v>93.622448979591795</v>
      </c>
      <c r="CF268" s="1">
        <v>87.790697674418595</v>
      </c>
      <c r="CG268" s="1">
        <v>83.214285714285694</v>
      </c>
      <c r="CH268" s="1">
        <v>87.686567164179095</v>
      </c>
      <c r="CI268" s="1">
        <v>75.1968503937007</v>
      </c>
      <c r="CJ268" s="1">
        <v>76.694915254237202</v>
      </c>
      <c r="CK268" s="1">
        <v>83.3333333333333</v>
      </c>
      <c r="CL268" s="1">
        <v>93.5</v>
      </c>
      <c r="CM268" s="1">
        <v>91.975308641975303</v>
      </c>
      <c r="CN268" s="1">
        <v>82.608695652173907</v>
      </c>
      <c r="CO268" s="1">
        <v>74.590163934426201</v>
      </c>
      <c r="CP268" s="1">
        <v>67.213114754098299</v>
      </c>
      <c r="CQ268" s="1">
        <v>19.047619047619001</v>
      </c>
      <c r="CR268" s="1">
        <v>64.814814814814795</v>
      </c>
      <c r="CS268" s="1">
        <v>61.7370892018779</v>
      </c>
      <c r="CT268" s="1">
        <v>62.755102040816297</v>
      </c>
      <c r="CU268" s="1">
        <v>66.279069767441797</v>
      </c>
      <c r="CV268" s="1">
        <v>63.214285714285701</v>
      </c>
      <c r="CW268" s="1">
        <v>63.0597014925373</v>
      </c>
      <c r="CX268" s="1">
        <v>62.992125984251899</v>
      </c>
      <c r="CY268" s="1">
        <v>43.644067796610102</v>
      </c>
      <c r="CZ268" s="1">
        <v>46.396396396396298</v>
      </c>
      <c r="DA268" s="1">
        <v>48.5</v>
      </c>
      <c r="DB268" s="1">
        <v>54.320987654320902</v>
      </c>
      <c r="DC268" s="1">
        <v>47.101449275362299</v>
      </c>
      <c r="DD268" s="1">
        <v>22.131147540983601</v>
      </c>
      <c r="DE268" s="1">
        <v>28.688524590163901</v>
      </c>
      <c r="DF268" s="1">
        <v>32.142857142857103</v>
      </c>
      <c r="DG268" s="1">
        <v>35.185185185185098</v>
      </c>
      <c r="DH268" s="1">
        <v>54.683497987559399</v>
      </c>
      <c r="DI268" s="1">
        <v>54.060089321965101</v>
      </c>
      <c r="DJ268" s="1">
        <v>63.5367298578199</v>
      </c>
      <c r="DK268" s="1">
        <v>60.889110889110803</v>
      </c>
      <c r="DL268" s="1">
        <v>62.056737588652403</v>
      </c>
      <c r="DM268" s="1">
        <v>48.663926002055398</v>
      </c>
      <c r="DN268" s="1">
        <v>58.862704918032698</v>
      </c>
      <c r="DO268" s="1">
        <v>84.159919028340099</v>
      </c>
      <c r="DP268" s="1">
        <v>62.278876170655501</v>
      </c>
      <c r="DQ268" s="1">
        <v>18.229777256740899</v>
      </c>
      <c r="DR268" s="1">
        <v>11.218424962852801</v>
      </c>
      <c r="DS268" s="1">
        <v>62.045454545454497</v>
      </c>
      <c r="DT268" s="1">
        <v>45.751138088012098</v>
      </c>
      <c r="DU268" s="1">
        <v>35</v>
      </c>
      <c r="DV268" s="1">
        <v>23.426573426573398</v>
      </c>
      <c r="DW268" s="1">
        <v>22.1185510428101</v>
      </c>
      <c r="DX268" s="1">
        <v>26.1266747868453</v>
      </c>
      <c r="DY268" s="1">
        <v>23.904028436018901</v>
      </c>
      <c r="DZ268" s="1">
        <v>34.515484515484502</v>
      </c>
      <c r="EA268" s="1">
        <v>25.177304964539001</v>
      </c>
      <c r="EB268" s="1">
        <v>12.384378211716299</v>
      </c>
      <c r="EC268" s="1">
        <v>24.948770491803199</v>
      </c>
      <c r="ED268" s="1">
        <v>16.6497975708502</v>
      </c>
      <c r="EE268" s="1">
        <v>33.246618106139401</v>
      </c>
      <c r="EF268" s="1">
        <v>21.0433763188745</v>
      </c>
      <c r="EG268" s="1">
        <v>21.9167904903417</v>
      </c>
      <c r="EH268" s="1">
        <v>19.924242424242401</v>
      </c>
      <c r="EI268" s="1">
        <v>5.53869499241274</v>
      </c>
      <c r="EJ268" s="1">
        <v>13.135593220338899</v>
      </c>
      <c r="EK268" s="1">
        <v>22.261072261072201</v>
      </c>
      <c r="EL268" s="1">
        <v>92.151481888035093</v>
      </c>
      <c r="EM268" s="1">
        <v>85.891189606171295</v>
      </c>
      <c r="EN268" s="1">
        <v>70.853080568720301</v>
      </c>
      <c r="EO268" s="1">
        <v>66.533466533466495</v>
      </c>
      <c r="EP268" s="1">
        <v>51.0131712259371</v>
      </c>
      <c r="EQ268" s="1">
        <v>66.187050359712202</v>
      </c>
      <c r="ER268" s="1">
        <v>57.4282786885245</v>
      </c>
      <c r="ES268" s="1">
        <v>62.0445344129554</v>
      </c>
      <c r="ET268" s="1">
        <v>63.995837669094598</v>
      </c>
      <c r="EU268" s="1">
        <v>38.628370457209797</v>
      </c>
      <c r="EV268" s="1">
        <v>47.696879643387803</v>
      </c>
      <c r="EW268" s="1">
        <v>38.939393939393902</v>
      </c>
      <c r="EX268" s="1">
        <v>40.819423368740502</v>
      </c>
      <c r="EY268" s="1">
        <v>41.610169491525397</v>
      </c>
      <c r="EZ268" s="1">
        <v>40.675990675990597</v>
      </c>
    </row>
    <row r="269" spans="1:156" ht="15">
      <c r="A269" s="11" t="s">
        <v>331</v>
      </c>
      <c r="B269" s="1" t="s">
        <v>803</v>
      </c>
      <c r="C269" s="11" t="s">
        <v>568</v>
      </c>
      <c r="D269" s="1">
        <v>52.755829561006401</v>
      </c>
      <c r="E269" s="1">
        <v>52.317469472300203</v>
      </c>
      <c r="F269" s="1">
        <v>0</v>
      </c>
      <c r="G269" s="1">
        <v>57.936507936507901</v>
      </c>
      <c r="H269" s="1">
        <v>39.830508474576199</v>
      </c>
      <c r="I269" s="1">
        <v>30</v>
      </c>
      <c r="J269" s="1">
        <v>19.387755102040799</v>
      </c>
      <c r="K269" s="1">
        <v>12.790697674418601</v>
      </c>
      <c r="L269" s="1">
        <v>17.857142857142801</v>
      </c>
      <c r="M269" s="1">
        <v>15.8536585365853</v>
      </c>
      <c r="N269" s="1">
        <v>18.292682926829201</v>
      </c>
      <c r="O269" s="1">
        <v>25</v>
      </c>
      <c r="P269" s="1">
        <v>19.6428571428571</v>
      </c>
      <c r="Q269" s="1">
        <v>6.5217391304347796</v>
      </c>
      <c r="R269" s="1">
        <v>32.5</v>
      </c>
      <c r="S269" s="1">
        <v>10</v>
      </c>
      <c r="T269" s="1">
        <v>17.5</v>
      </c>
      <c r="U269" s="1">
        <v>15.3846153846153</v>
      </c>
      <c r="V269" s="1">
        <v>32.539682539682502</v>
      </c>
      <c r="W269" s="1">
        <v>32.203389830508399</v>
      </c>
      <c r="X269" s="1">
        <v>39.090909090909101</v>
      </c>
      <c r="Y269" s="1">
        <v>23.469387755102002</v>
      </c>
      <c r="Z269" s="1">
        <v>12.790697674418601</v>
      </c>
      <c r="AA269" s="1">
        <v>15.4761904761904</v>
      </c>
      <c r="AB269" s="1">
        <v>14.634146341463399</v>
      </c>
      <c r="AC269" s="1">
        <v>17.0731707317073</v>
      </c>
      <c r="AD269" s="1">
        <v>21.428571428571399</v>
      </c>
      <c r="AE269" s="1">
        <v>19.6428571428571</v>
      </c>
      <c r="AF269" s="1">
        <v>13.043478260869501</v>
      </c>
      <c r="AG269" s="1">
        <v>20</v>
      </c>
      <c r="AH269" s="1">
        <v>40</v>
      </c>
      <c r="AI269" s="1">
        <v>50</v>
      </c>
      <c r="AJ269" s="1">
        <v>34.615384615384599</v>
      </c>
      <c r="AK269" s="1">
        <v>17.460317460317398</v>
      </c>
      <c r="AL269" s="1">
        <v>20.3389830508474</v>
      </c>
      <c r="AM269" s="1">
        <v>20</v>
      </c>
      <c r="AN269" s="1">
        <v>20.408163265306101</v>
      </c>
      <c r="AO269" s="1">
        <v>18.604651162790599</v>
      </c>
      <c r="AP269" s="1">
        <v>17.857142857142801</v>
      </c>
      <c r="AQ269" s="1">
        <v>18.292682926829201</v>
      </c>
      <c r="AR269" s="1">
        <v>19.512195121951201</v>
      </c>
      <c r="AS269" s="1">
        <v>25</v>
      </c>
      <c r="AT269" s="1">
        <v>21.428571428571399</v>
      </c>
      <c r="AU269" s="1">
        <v>15.2173913043478</v>
      </c>
      <c r="AV269" s="1">
        <v>25</v>
      </c>
      <c r="AW269" s="1">
        <v>42.5</v>
      </c>
      <c r="AX269" s="1">
        <v>47.5</v>
      </c>
      <c r="AY269" s="1">
        <v>50</v>
      </c>
      <c r="AZ269" s="1">
        <v>15.0793650793651</v>
      </c>
      <c r="BA269" s="1">
        <v>14.4067796610169</v>
      </c>
      <c r="BB269" s="1">
        <v>17.272727272727199</v>
      </c>
      <c r="BC269" s="1">
        <v>15.306122448979499</v>
      </c>
      <c r="BD269" s="1">
        <v>26.744186046511601</v>
      </c>
      <c r="BE269" s="1">
        <v>13.0952380952381</v>
      </c>
      <c r="BF269" s="1">
        <v>18.292682926829201</v>
      </c>
      <c r="BG269" s="1">
        <v>15.8536585365853</v>
      </c>
      <c r="BH269" s="1">
        <v>15.4761904761904</v>
      </c>
      <c r="BI269" s="1">
        <v>16.071428571428498</v>
      </c>
      <c r="BJ269" s="1">
        <v>6.5217391304347796</v>
      </c>
      <c r="BK269" s="1">
        <v>12.5</v>
      </c>
      <c r="BL269" s="1">
        <v>2.5</v>
      </c>
      <c r="BM269" s="1">
        <v>7.5</v>
      </c>
      <c r="BN269" s="1">
        <v>11.538461538461499</v>
      </c>
      <c r="BO269" s="1">
        <v>53.968253968253897</v>
      </c>
      <c r="BP269" s="1">
        <v>20.3389830508474</v>
      </c>
      <c r="BQ269" s="1">
        <v>24.545454545454501</v>
      </c>
      <c r="BR269" s="1">
        <v>26.530612244897899</v>
      </c>
      <c r="BS269" s="1">
        <v>25.581395348837201</v>
      </c>
      <c r="BT269" s="1">
        <v>27.380952380952301</v>
      </c>
      <c r="BU269" s="1">
        <v>28.048780487804802</v>
      </c>
      <c r="BV269" s="1">
        <v>28.048780487804802</v>
      </c>
      <c r="BW269" s="1">
        <v>29.761904761904699</v>
      </c>
      <c r="BX269" s="1">
        <v>28.571428571428498</v>
      </c>
      <c r="BY269" s="1">
        <v>26.086956521739101</v>
      </c>
      <c r="BZ269" s="1">
        <v>27.5</v>
      </c>
      <c r="CA269" s="1">
        <v>32.5</v>
      </c>
      <c r="CB269" s="1">
        <v>35</v>
      </c>
      <c r="CC269" s="1">
        <v>34.615384615384599</v>
      </c>
      <c r="CD269" s="1">
        <v>64.285714285714207</v>
      </c>
      <c r="CE269" s="1">
        <v>88.983050847457605</v>
      </c>
      <c r="CF269" s="1">
        <v>87.272727272727195</v>
      </c>
      <c r="CG269" s="1">
        <v>81.632653061224403</v>
      </c>
      <c r="CH269" s="1">
        <v>84.883720930232499</v>
      </c>
      <c r="CI269" s="1">
        <v>89.285714285714207</v>
      </c>
      <c r="CJ269" s="1">
        <v>87.804878048780395</v>
      </c>
      <c r="CK269" s="1">
        <v>85.365853658536494</v>
      </c>
      <c r="CL269" s="1">
        <v>79.761904761904702</v>
      </c>
      <c r="CM269" s="1">
        <v>89.285714285714207</v>
      </c>
      <c r="CN269" s="1">
        <v>78.260869565217405</v>
      </c>
      <c r="CO269" s="1">
        <v>97.5</v>
      </c>
      <c r="CP269" s="1">
        <v>42.5</v>
      </c>
      <c r="CQ269" s="1">
        <v>75</v>
      </c>
      <c r="CR269" s="1">
        <v>46.153846153846096</v>
      </c>
      <c r="CS269" s="1">
        <v>25.396825396825299</v>
      </c>
      <c r="CT269" s="1">
        <v>30.508474576271102</v>
      </c>
      <c r="CU269" s="1">
        <v>38.181818181818102</v>
      </c>
      <c r="CV269" s="1">
        <v>34.6938775510204</v>
      </c>
      <c r="CW269" s="1">
        <v>34.883720930232499</v>
      </c>
      <c r="CX269" s="1">
        <v>32.142857142857103</v>
      </c>
      <c r="CY269" s="1">
        <v>32.9268292682926</v>
      </c>
      <c r="CZ269" s="1">
        <v>40.243902439024303</v>
      </c>
      <c r="DA269" s="1">
        <v>48.809523809523803</v>
      </c>
      <c r="DB269" s="1">
        <v>12.5</v>
      </c>
      <c r="DC269" s="1">
        <v>15.2173913043478</v>
      </c>
      <c r="DD269" s="1">
        <v>20</v>
      </c>
      <c r="DE269" s="1">
        <v>27.5</v>
      </c>
      <c r="DF269" s="1">
        <v>37.5</v>
      </c>
      <c r="DG269" s="1">
        <v>26.923076923076898</v>
      </c>
      <c r="DH269" s="1">
        <v>91.543846720707407</v>
      </c>
      <c r="DI269" s="1">
        <v>95.115257958287501</v>
      </c>
      <c r="DJ269" s="1">
        <v>94.336175395858703</v>
      </c>
      <c r="DK269" s="1">
        <v>83.382701421800903</v>
      </c>
      <c r="DL269" s="1">
        <v>69.580419580419502</v>
      </c>
      <c r="DM269" s="1">
        <v>48.176291793313098</v>
      </c>
      <c r="DN269" s="1">
        <v>89.362795477903305</v>
      </c>
      <c r="DO269" s="1">
        <v>89.600409836065495</v>
      </c>
      <c r="DP269" s="1">
        <v>83.755060728744894</v>
      </c>
      <c r="DQ269" s="1">
        <v>88.085327783558796</v>
      </c>
      <c r="DR269" s="1">
        <v>71.1019929660023</v>
      </c>
      <c r="DS269" s="1">
        <v>88.187221396731005</v>
      </c>
      <c r="DT269" s="1">
        <v>91.136363636363598</v>
      </c>
      <c r="DU269" s="1">
        <v>94.4613050075872</v>
      </c>
      <c r="DV269" s="1">
        <v>79.067796610169395</v>
      </c>
      <c r="DW269" s="1">
        <v>97.402358142962399</v>
      </c>
      <c r="DX269" s="1">
        <v>98.115623856567794</v>
      </c>
      <c r="DY269" s="1">
        <v>65.468940316686897</v>
      </c>
      <c r="DZ269" s="1">
        <v>21.593601895734501</v>
      </c>
      <c r="EA269" s="1">
        <v>17.832167832167801</v>
      </c>
      <c r="EB269" s="1">
        <v>38.652482269503501</v>
      </c>
      <c r="EC269" s="1">
        <v>25.231243576567302</v>
      </c>
      <c r="ED269" s="1">
        <v>22.2848360655737</v>
      </c>
      <c r="EE269" s="1">
        <v>17.864372469635601</v>
      </c>
      <c r="EF269" s="1">
        <v>35.223725286160203</v>
      </c>
      <c r="EG269" s="1">
        <v>24.677608440797101</v>
      </c>
      <c r="EH269" s="1">
        <v>26.523031203566099</v>
      </c>
      <c r="EI269" s="1">
        <v>21.136363636363601</v>
      </c>
      <c r="EJ269" s="1">
        <v>41.502276176024203</v>
      </c>
      <c r="EK269" s="1">
        <v>55.338983050847403</v>
      </c>
      <c r="EL269" s="1">
        <v>96.223286661753804</v>
      </c>
      <c r="EM269" s="1">
        <v>96.523966337358203</v>
      </c>
      <c r="EN269" s="1">
        <v>96.711327649208201</v>
      </c>
      <c r="EO269" s="1">
        <v>95.734597156398095</v>
      </c>
      <c r="EP269" s="1">
        <v>81.868131868131798</v>
      </c>
      <c r="EQ269" s="1">
        <v>80.952380952380906</v>
      </c>
      <c r="ER269" s="1">
        <v>80.626927029804705</v>
      </c>
      <c r="ES269" s="1">
        <v>73.0532786885245</v>
      </c>
      <c r="ET269" s="1">
        <v>79.504048582995907</v>
      </c>
      <c r="EU269" s="1">
        <v>63.995837669094598</v>
      </c>
      <c r="EV269" s="1">
        <v>63.599062133645901</v>
      </c>
      <c r="EW269" s="1">
        <v>65.824665676077203</v>
      </c>
      <c r="EX269" s="1">
        <v>38.939393939393902</v>
      </c>
      <c r="EY269" s="1">
        <v>40.819423368740502</v>
      </c>
      <c r="EZ269" s="1">
        <v>41.610169491525397</v>
      </c>
    </row>
    <row r="270" spans="1:156" ht="15">
      <c r="A270" s="11" t="s">
        <v>332</v>
      </c>
      <c r="B270" s="11" t="s">
        <v>804</v>
      </c>
      <c r="C270" s="11" t="s">
        <v>528</v>
      </c>
      <c r="D270" s="1">
        <v>44.357956813436502</v>
      </c>
      <c r="E270" s="1">
        <v>85.683754116355601</v>
      </c>
      <c r="F270" s="1">
        <v>0</v>
      </c>
      <c r="G270" s="1">
        <v>73.9583333333333</v>
      </c>
      <c r="H270" s="1">
        <v>67.7777777777777</v>
      </c>
      <c r="I270" s="1">
        <v>82.558139534883693</v>
      </c>
      <c r="J270" s="1">
        <v>73.2558139534883</v>
      </c>
      <c r="K270" s="1">
        <v>69.512195121951194</v>
      </c>
      <c r="L270" s="1">
        <v>64.634146341463406</v>
      </c>
      <c r="M270" s="1">
        <v>71.951219512195095</v>
      </c>
      <c r="N270" s="1">
        <v>73.076923076923094</v>
      </c>
      <c r="O270" s="1">
        <v>68.0555555555555</v>
      </c>
      <c r="P270" s="1">
        <v>73.214285714285694</v>
      </c>
      <c r="Q270" s="1">
        <v>73.214285714285694</v>
      </c>
      <c r="R270" s="1">
        <v>69.047619047618994</v>
      </c>
      <c r="S270" s="1">
        <v>69.047619047618994</v>
      </c>
      <c r="T270" s="1">
        <v>78.571428571428498</v>
      </c>
      <c r="U270" s="1">
        <v>83.3333333333333</v>
      </c>
      <c r="V270" s="1">
        <v>92.7083333333333</v>
      </c>
      <c r="W270" s="1">
        <v>94.4444444444444</v>
      </c>
      <c r="X270" s="1">
        <v>98.837209302325505</v>
      </c>
      <c r="Y270" s="1">
        <v>98.837209302325505</v>
      </c>
      <c r="Z270" s="1">
        <v>98.780487804878007</v>
      </c>
      <c r="AA270" s="1">
        <v>96.341463414634106</v>
      </c>
      <c r="AB270" s="1">
        <v>96.341463414634106</v>
      </c>
      <c r="AC270" s="1">
        <v>98.717948717948701</v>
      </c>
      <c r="AD270" s="1">
        <v>95.8333333333333</v>
      </c>
      <c r="AE270" s="1">
        <v>80.357142857142804</v>
      </c>
      <c r="AF270" s="1">
        <v>80.357142857142804</v>
      </c>
      <c r="AG270" s="1">
        <v>78.571428571428498</v>
      </c>
      <c r="AH270" s="1">
        <v>78.571428571428498</v>
      </c>
      <c r="AI270" s="1">
        <v>83.3333333333333</v>
      </c>
      <c r="AJ270" s="1">
        <v>70</v>
      </c>
      <c r="AK270" s="1">
        <v>91.6666666666666</v>
      </c>
      <c r="AL270" s="1">
        <v>91.1111111111111</v>
      </c>
      <c r="AM270" s="1">
        <v>90.697674418604606</v>
      </c>
      <c r="AN270" s="1">
        <v>86.046511627906895</v>
      </c>
      <c r="AO270" s="1">
        <v>89.024390243902403</v>
      </c>
      <c r="AP270" s="1">
        <v>87.804878048780395</v>
      </c>
      <c r="AQ270" s="1">
        <v>90.243902439024296</v>
      </c>
      <c r="AR270" s="1">
        <v>91.025641025640994</v>
      </c>
      <c r="AS270" s="1">
        <v>87.5</v>
      </c>
      <c r="AT270" s="1">
        <v>87.5</v>
      </c>
      <c r="AU270" s="1">
        <v>87.5</v>
      </c>
      <c r="AV270" s="1">
        <v>66.6666666666666</v>
      </c>
      <c r="AW270" s="1">
        <v>78.571428571428498</v>
      </c>
      <c r="AX270" s="1">
        <v>80.952380952380906</v>
      </c>
      <c r="AY270" s="1">
        <v>40</v>
      </c>
      <c r="AZ270" s="1">
        <v>86.4583333333333</v>
      </c>
      <c r="BA270" s="1">
        <v>83.3333333333333</v>
      </c>
      <c r="BB270" s="1">
        <v>82.558139534883693</v>
      </c>
      <c r="BC270" s="1">
        <v>82.558139534883693</v>
      </c>
      <c r="BD270" s="1">
        <v>86.585365853658502</v>
      </c>
      <c r="BE270" s="1">
        <v>93.902439024390205</v>
      </c>
      <c r="BF270" s="1">
        <v>93.902439024390205</v>
      </c>
      <c r="BG270" s="1">
        <v>83.3333333333333</v>
      </c>
      <c r="BH270" s="1">
        <v>81.9444444444444</v>
      </c>
      <c r="BI270" s="1">
        <v>69.642857142857096</v>
      </c>
      <c r="BJ270" s="1">
        <v>83.928571428571402</v>
      </c>
      <c r="BK270" s="1">
        <v>40.476190476190403</v>
      </c>
      <c r="BL270" s="1">
        <v>83.3333333333333</v>
      </c>
      <c r="BM270" s="1">
        <v>59.523809523809497</v>
      </c>
      <c r="BN270" s="1">
        <v>63.3333333333333</v>
      </c>
      <c r="BO270" s="1">
        <v>96.875</v>
      </c>
      <c r="BP270" s="1">
        <v>96.6666666666666</v>
      </c>
      <c r="BQ270" s="1">
        <v>95.348837209302303</v>
      </c>
      <c r="BR270" s="1">
        <v>97.674418604651095</v>
      </c>
      <c r="BS270" s="1">
        <v>96.341463414634106</v>
      </c>
      <c r="BT270" s="1">
        <v>89.024390243902403</v>
      </c>
      <c r="BU270" s="1">
        <v>90.243902439024296</v>
      </c>
      <c r="BV270" s="1">
        <v>91.025641025640994</v>
      </c>
      <c r="BW270" s="1">
        <v>83.3333333333333</v>
      </c>
      <c r="BX270" s="1">
        <v>78.571428571428498</v>
      </c>
      <c r="BY270" s="1">
        <v>82.142857142857096</v>
      </c>
      <c r="BZ270" s="1">
        <v>80.952380952380906</v>
      </c>
      <c r="CA270" s="1">
        <v>83.3333333333333</v>
      </c>
      <c r="CB270" s="1">
        <v>92.857142857142804</v>
      </c>
      <c r="CC270" s="1">
        <v>80</v>
      </c>
      <c r="CD270" s="1">
        <v>98.9583333333333</v>
      </c>
      <c r="CE270" s="1">
        <v>98.8888888888888</v>
      </c>
      <c r="CF270" s="1">
        <v>96.511627906976699</v>
      </c>
      <c r="CG270" s="1">
        <v>96.511627906976699</v>
      </c>
      <c r="CH270" s="1">
        <v>96.341463414634106</v>
      </c>
      <c r="CI270" s="1">
        <v>98.780487804878007</v>
      </c>
      <c r="CJ270" s="1">
        <v>96.341463414634106</v>
      </c>
      <c r="CK270" s="1">
        <v>91.025641025640994</v>
      </c>
      <c r="CL270" s="1">
        <v>98.6111111111111</v>
      </c>
      <c r="CM270" s="1">
        <v>98.214285714285694</v>
      </c>
      <c r="CN270" s="1">
        <v>94.642857142857096</v>
      </c>
      <c r="CO270" s="1">
        <v>97.619047619047606</v>
      </c>
      <c r="CP270" s="1">
        <v>88.095238095238102</v>
      </c>
      <c r="CQ270" s="1">
        <v>92.857142857142804</v>
      </c>
      <c r="CR270" s="1">
        <v>83.3333333333333</v>
      </c>
      <c r="CS270" s="1">
        <v>95.8333333333333</v>
      </c>
      <c r="CT270" s="1">
        <v>97.7777777777777</v>
      </c>
      <c r="CU270" s="1">
        <v>97.674418604651095</v>
      </c>
      <c r="CV270" s="1">
        <v>97.674418604651095</v>
      </c>
      <c r="CW270" s="1">
        <v>97.560975609756099</v>
      </c>
      <c r="CX270" s="1">
        <v>97.560975609756099</v>
      </c>
      <c r="CY270" s="1">
        <v>96.341463414634106</v>
      </c>
      <c r="CZ270" s="1">
        <v>78.205128205128204</v>
      </c>
      <c r="DA270" s="1">
        <v>87.5</v>
      </c>
      <c r="DB270" s="1">
        <v>69.642857142857096</v>
      </c>
      <c r="DC270" s="1">
        <v>76.785714285714207</v>
      </c>
      <c r="DD270" s="1">
        <v>85.714285714285694</v>
      </c>
      <c r="DE270" s="1">
        <v>76.190476190476105</v>
      </c>
      <c r="DF270" s="1">
        <v>85.714285714285694</v>
      </c>
      <c r="DG270" s="1">
        <v>83.3333333333333</v>
      </c>
      <c r="DH270" s="1">
        <v>71.904937361827507</v>
      </c>
      <c r="DI270" s="1">
        <v>88.419319429198595</v>
      </c>
      <c r="DJ270" s="1">
        <v>95.757206658546394</v>
      </c>
      <c r="DK270" s="1">
        <v>90.787914691943101</v>
      </c>
      <c r="DL270" s="1">
        <v>96.353646353646297</v>
      </c>
      <c r="DM270" s="1">
        <v>91.843971631205605</v>
      </c>
      <c r="DN270" s="1">
        <v>94.912641315518997</v>
      </c>
      <c r="DO270" s="1">
        <v>98.309426229508205</v>
      </c>
      <c r="DP270" s="1">
        <v>97.317813765182095</v>
      </c>
      <c r="DQ270" s="1">
        <v>91.727367325702303</v>
      </c>
      <c r="DR270" s="1">
        <v>96.3071512309496</v>
      </c>
      <c r="DS270" s="1">
        <v>97.399702823179695</v>
      </c>
      <c r="DT270" s="1">
        <v>86.136363636363598</v>
      </c>
      <c r="DU270" s="1">
        <v>91.5781487101669</v>
      </c>
      <c r="DV270" s="1">
        <v>95</v>
      </c>
      <c r="DW270" s="1">
        <v>49.5762711864406</v>
      </c>
      <c r="DX270" s="1">
        <v>49.817050859860899</v>
      </c>
      <c r="DY270" s="1">
        <v>43.300852618757602</v>
      </c>
      <c r="DZ270" s="1">
        <v>39.366113744075797</v>
      </c>
      <c r="EA270" s="1">
        <v>60.2897102897102</v>
      </c>
      <c r="EB270" s="1">
        <v>59.929078014184398</v>
      </c>
      <c r="EC270" s="1">
        <v>52.672147995888999</v>
      </c>
      <c r="ED270" s="1">
        <v>58.760245901639301</v>
      </c>
      <c r="EE270" s="1">
        <v>74.443319838056595</v>
      </c>
      <c r="EF270" s="1">
        <v>57.804370447450502</v>
      </c>
      <c r="EG270" s="1">
        <v>61.137162954278999</v>
      </c>
      <c r="EH270" s="1">
        <v>81.203566121842499</v>
      </c>
      <c r="EI270" s="1">
        <v>84.924242424242394</v>
      </c>
      <c r="EJ270" s="1">
        <v>51.365705614567503</v>
      </c>
      <c r="EK270" s="1">
        <v>96.864406779660996</v>
      </c>
      <c r="EL270" s="1">
        <v>97.807663964627807</v>
      </c>
      <c r="EM270" s="1">
        <v>98.079034028540093</v>
      </c>
      <c r="EN270" s="1">
        <v>98.233861144945095</v>
      </c>
      <c r="EO270" s="1">
        <v>97.600710900473899</v>
      </c>
      <c r="EP270" s="1">
        <v>97.852147852147795</v>
      </c>
      <c r="EQ270" s="1">
        <v>90.2228976697061</v>
      </c>
      <c r="ER270" s="1">
        <v>90.339157245632094</v>
      </c>
      <c r="ES270" s="1">
        <v>94.620901639344197</v>
      </c>
      <c r="ET270" s="1">
        <v>95.850202429149803</v>
      </c>
      <c r="EU270" s="1">
        <v>95.889698231009305</v>
      </c>
      <c r="EV270" s="1">
        <v>97.069167643610697</v>
      </c>
      <c r="EW270" s="1">
        <v>87.147102526002897</v>
      </c>
      <c r="EX270" s="1">
        <v>83.030303030303003</v>
      </c>
      <c r="EY270" s="1">
        <v>90.440060698027295</v>
      </c>
      <c r="EZ270" s="1">
        <v>99.915254237288096</v>
      </c>
    </row>
    <row r="271" spans="1:156" ht="15">
      <c r="A271" s="11" t="s">
        <v>333</v>
      </c>
      <c r="B271" s="1" t="s">
        <v>805</v>
      </c>
      <c r="C271" s="11" t="s">
        <v>528</v>
      </c>
      <c r="D271" s="1">
        <v>33.212461838088203</v>
      </c>
      <c r="E271" s="1">
        <v>31.591158444717099</v>
      </c>
      <c r="F271" s="1">
        <v>0</v>
      </c>
      <c r="G271" s="1">
        <v>27.857142857142801</v>
      </c>
      <c r="H271" s="1">
        <v>25.735294117647101</v>
      </c>
      <c r="I271" s="1">
        <v>18.75</v>
      </c>
      <c r="J271" s="1">
        <v>22.727272727272702</v>
      </c>
      <c r="K271" s="1">
        <v>18.269230769230699</v>
      </c>
      <c r="L271" s="1">
        <v>21.698113207547099</v>
      </c>
      <c r="M271" s="1">
        <v>25</v>
      </c>
      <c r="N271" s="1">
        <v>17.7083333333333</v>
      </c>
      <c r="O271" s="1">
        <v>23.3333333333333</v>
      </c>
      <c r="P271" s="1">
        <v>16.6666666666666</v>
      </c>
      <c r="Q271" s="1">
        <v>18.0555555555555</v>
      </c>
      <c r="R271" s="1">
        <v>24.193548387096701</v>
      </c>
      <c r="S271" s="1">
        <v>0</v>
      </c>
      <c r="T271" s="1">
        <v>0</v>
      </c>
      <c r="U271" s="1">
        <v>0</v>
      </c>
      <c r="V271" s="1">
        <v>29.285714285714199</v>
      </c>
      <c r="W271" s="1">
        <v>33.823529411764703</v>
      </c>
      <c r="X271" s="1">
        <v>31.25</v>
      </c>
      <c r="Y271" s="1">
        <v>12.7272727272727</v>
      </c>
      <c r="Z271" s="1">
        <v>4.8076923076923102</v>
      </c>
      <c r="AA271" s="1">
        <v>4.7169811320754702</v>
      </c>
      <c r="AB271" s="1">
        <v>7</v>
      </c>
      <c r="AC271" s="1">
        <v>6.25</v>
      </c>
      <c r="AD271" s="1">
        <v>6.6666666666666599</v>
      </c>
      <c r="AE271" s="1">
        <v>7.6923076923076898</v>
      </c>
      <c r="AF271" s="1">
        <v>5.55555555555555</v>
      </c>
      <c r="AG271" s="1">
        <v>11.2903225806451</v>
      </c>
      <c r="AH271" s="1">
        <v>0</v>
      </c>
      <c r="AI271" s="1">
        <v>0</v>
      </c>
      <c r="AJ271" s="1">
        <v>0</v>
      </c>
      <c r="AK271" s="1">
        <v>21.428571428571399</v>
      </c>
      <c r="AL271" s="1">
        <v>19.852941176470502</v>
      </c>
      <c r="AM271" s="1">
        <v>18.75</v>
      </c>
      <c r="AN271" s="1">
        <v>19.090909090909101</v>
      </c>
      <c r="AO271" s="1">
        <v>53.846153846153797</v>
      </c>
      <c r="AP271" s="1">
        <v>53.7735849056603</v>
      </c>
      <c r="AQ271" s="1">
        <v>56</v>
      </c>
      <c r="AR271" s="1">
        <v>56.25</v>
      </c>
      <c r="AS271" s="1">
        <v>57.7777777777777</v>
      </c>
      <c r="AT271" s="1">
        <v>56.410256410256402</v>
      </c>
      <c r="AU271" s="1">
        <v>63.8888888888888</v>
      </c>
      <c r="AV271" s="1">
        <v>25.806451612903199</v>
      </c>
      <c r="AW271" s="1">
        <v>0</v>
      </c>
      <c r="AX271" s="1">
        <v>0</v>
      </c>
      <c r="AY271" s="1">
        <v>0</v>
      </c>
      <c r="AZ271" s="1">
        <v>20.714285714285701</v>
      </c>
      <c r="BA271" s="1">
        <v>22.794117647058801</v>
      </c>
      <c r="BB271" s="1">
        <v>29.464285714285701</v>
      </c>
      <c r="BC271" s="1">
        <v>24.545454545454501</v>
      </c>
      <c r="BD271" s="1">
        <v>16.346153846153801</v>
      </c>
      <c r="BE271" s="1">
        <v>14.150943396226401</v>
      </c>
      <c r="BF271" s="1">
        <v>15</v>
      </c>
      <c r="BG271" s="1">
        <v>1.0416666666666601</v>
      </c>
      <c r="BH271" s="1">
        <v>12.2222222222222</v>
      </c>
      <c r="BI271" s="1">
        <v>14.1025641025641</v>
      </c>
      <c r="BJ271" s="1">
        <v>12.5</v>
      </c>
      <c r="BK271" s="1">
        <v>14.5161290322581</v>
      </c>
      <c r="BL271" s="1">
        <v>0</v>
      </c>
      <c r="BM271" s="1">
        <v>0</v>
      </c>
      <c r="BN271" s="1">
        <v>0</v>
      </c>
      <c r="BO271" s="1">
        <v>90.714285714285694</v>
      </c>
      <c r="BP271" s="1">
        <v>62.5</v>
      </c>
      <c r="BQ271" s="1">
        <v>44.642857142857103</v>
      </c>
      <c r="BR271" s="1">
        <v>17.272727272727199</v>
      </c>
      <c r="BS271" s="1">
        <v>19.230769230769202</v>
      </c>
      <c r="BT271" s="1">
        <v>21.698113207547099</v>
      </c>
      <c r="BU271" s="1">
        <v>22</v>
      </c>
      <c r="BV271" s="1">
        <v>25</v>
      </c>
      <c r="BW271" s="1">
        <v>25.5555555555555</v>
      </c>
      <c r="BX271" s="1">
        <v>24.358974358974301</v>
      </c>
      <c r="BY271" s="1">
        <v>23.6111111111111</v>
      </c>
      <c r="BZ271" s="1">
        <v>25.806451612903199</v>
      </c>
      <c r="CA271" s="1">
        <v>0</v>
      </c>
      <c r="CB271" s="1">
        <v>0</v>
      </c>
      <c r="CC271" s="1">
        <v>0</v>
      </c>
      <c r="CD271" s="1">
        <v>37.142857142857103</v>
      </c>
      <c r="CE271" s="1">
        <v>36.764705882352899</v>
      </c>
      <c r="CF271" s="1">
        <v>34.821428571428498</v>
      </c>
      <c r="CG271" s="1">
        <v>30</v>
      </c>
      <c r="CH271" s="1">
        <v>31.730769230769202</v>
      </c>
      <c r="CI271" s="1">
        <v>32.075471698113198</v>
      </c>
      <c r="CJ271" s="1">
        <v>30</v>
      </c>
      <c r="CK271" s="1">
        <v>36.4583333333333</v>
      </c>
      <c r="CL271" s="1">
        <v>36.6666666666666</v>
      </c>
      <c r="CM271" s="1">
        <v>39.743589743589702</v>
      </c>
      <c r="CN271" s="1">
        <v>30.5555555555555</v>
      </c>
      <c r="CO271" s="1">
        <v>33.870967741935402</v>
      </c>
      <c r="CP271" s="1">
        <v>0</v>
      </c>
      <c r="CQ271" s="1">
        <v>0</v>
      </c>
      <c r="CR271" s="1">
        <v>0</v>
      </c>
      <c r="CS271" s="1">
        <v>32.142857142857103</v>
      </c>
      <c r="CT271" s="1">
        <v>31.617647058823501</v>
      </c>
      <c r="CU271" s="1">
        <v>32.142857142857103</v>
      </c>
      <c r="CV271" s="1">
        <v>30.909090909090899</v>
      </c>
      <c r="CW271" s="1">
        <v>31.730769230769202</v>
      </c>
      <c r="CX271" s="1">
        <v>33.018867924528301</v>
      </c>
      <c r="CY271" s="1">
        <v>29</v>
      </c>
      <c r="CZ271" s="1">
        <v>14.5833333333333</v>
      </c>
      <c r="DA271" s="1">
        <v>13.3333333333333</v>
      </c>
      <c r="DB271" s="1">
        <v>12.8205128205128</v>
      </c>
      <c r="DC271" s="1">
        <v>6.9444444444444402</v>
      </c>
      <c r="DD271" s="1">
        <v>19.354838709677399</v>
      </c>
      <c r="DE271" s="1">
        <v>0</v>
      </c>
      <c r="DF271" s="1">
        <v>0</v>
      </c>
      <c r="DG271" s="1">
        <v>0</v>
      </c>
      <c r="DH271" s="1">
        <v>47.181282240235802</v>
      </c>
      <c r="DI271" s="1">
        <v>43.0845225027442</v>
      </c>
      <c r="DJ271" s="1">
        <v>34.043848964677203</v>
      </c>
      <c r="DK271" s="1">
        <v>16.1433649289099</v>
      </c>
      <c r="DL271" s="1">
        <v>2.8471528471528398</v>
      </c>
      <c r="DM271" s="1">
        <v>3.69807497467071</v>
      </c>
      <c r="DN271" s="1">
        <v>5.4984583761562096</v>
      </c>
      <c r="DO271" s="1">
        <v>3.9446721311475401</v>
      </c>
      <c r="DP271" s="1">
        <v>4.0991902834008096</v>
      </c>
      <c r="DQ271" s="1">
        <v>12.955254942767899</v>
      </c>
      <c r="DR271" s="1">
        <v>36.049237983587297</v>
      </c>
      <c r="DS271" s="1">
        <v>10.475482912332801</v>
      </c>
      <c r="DT271" s="1">
        <v>0</v>
      </c>
      <c r="DU271" s="1">
        <v>0</v>
      </c>
      <c r="DV271" s="1">
        <v>0</v>
      </c>
      <c r="DW271" s="1">
        <v>15.8621960206337</v>
      </c>
      <c r="DX271" s="1">
        <v>16.703256494694401</v>
      </c>
      <c r="DY271" s="1">
        <v>16.910272025984501</v>
      </c>
      <c r="DZ271" s="1">
        <v>15.373222748815101</v>
      </c>
      <c r="EA271" s="1">
        <v>13.936063936063899</v>
      </c>
      <c r="EB271" s="1">
        <v>18.1864235055724</v>
      </c>
      <c r="EC271" s="1">
        <v>18.961973278519999</v>
      </c>
      <c r="ED271" s="1">
        <v>27.817622950819601</v>
      </c>
      <c r="EE271" s="1">
        <v>40.131578947368403</v>
      </c>
      <c r="EF271" s="1">
        <v>23.777315296566101</v>
      </c>
      <c r="EG271" s="1">
        <v>20.5744431418522</v>
      </c>
      <c r="EH271" s="1">
        <v>25.928677563150099</v>
      </c>
      <c r="EI271" s="1">
        <v>0</v>
      </c>
      <c r="EJ271" s="1">
        <v>0</v>
      </c>
      <c r="EK271" s="1">
        <v>0</v>
      </c>
      <c r="EL271" s="1">
        <v>35.519528371407503</v>
      </c>
      <c r="EM271" s="1">
        <v>36.2056348335162</v>
      </c>
      <c r="EN271" s="1">
        <v>35.749086479902502</v>
      </c>
      <c r="EO271" s="1">
        <v>30.924170616113699</v>
      </c>
      <c r="EP271" s="1">
        <v>22.0779220779221</v>
      </c>
      <c r="EQ271" s="1">
        <v>21.681864235055698</v>
      </c>
      <c r="ER271" s="1">
        <v>21.891058581706101</v>
      </c>
      <c r="ES271" s="1">
        <v>25.819672131147499</v>
      </c>
      <c r="ET271" s="1">
        <v>33.350202429149803</v>
      </c>
      <c r="EU271" s="1">
        <v>28.876170655567101</v>
      </c>
      <c r="EV271" s="1">
        <v>38.628370457209797</v>
      </c>
      <c r="EW271" s="1">
        <v>47.696879643387803</v>
      </c>
      <c r="EX271" s="1">
        <v>0</v>
      </c>
      <c r="EY271" s="1">
        <v>0</v>
      </c>
      <c r="EZ271" s="1">
        <v>0</v>
      </c>
    </row>
    <row r="272" spans="1:156" ht="15">
      <c r="A272" s="11" t="s">
        <v>334</v>
      </c>
      <c r="B272" s="1" t="s">
        <v>806</v>
      </c>
      <c r="C272" s="11" t="s">
        <v>528</v>
      </c>
      <c r="D272" s="1">
        <v>38.427076722361697</v>
      </c>
      <c r="E272" s="1">
        <v>46.110809202084099</v>
      </c>
      <c r="F272" s="1">
        <v>0</v>
      </c>
      <c r="G272" s="1">
        <v>99.7959183673469</v>
      </c>
      <c r="H272" s="1">
        <v>98.826291079812194</v>
      </c>
      <c r="I272" s="1">
        <v>98.214285714285694</v>
      </c>
      <c r="J272" s="1">
        <v>99.1279069767441</v>
      </c>
      <c r="K272" s="1">
        <v>99.642857142857096</v>
      </c>
      <c r="L272" s="1">
        <v>98.8805970149253</v>
      </c>
      <c r="M272" s="1">
        <v>98.818897637795203</v>
      </c>
      <c r="N272" s="1">
        <v>99.576271186440593</v>
      </c>
      <c r="O272" s="1">
        <v>95.945945945945894</v>
      </c>
      <c r="P272" s="1">
        <v>85.5</v>
      </c>
      <c r="Q272" s="1">
        <v>68.518518518518505</v>
      </c>
      <c r="R272" s="1">
        <v>52.898550724637602</v>
      </c>
      <c r="S272" s="1">
        <v>32.786885245901601</v>
      </c>
      <c r="T272" s="1">
        <v>30.327868852459002</v>
      </c>
      <c r="U272" s="1">
        <v>35.714285714285701</v>
      </c>
      <c r="V272" s="1">
        <v>85.102040816326493</v>
      </c>
      <c r="W272" s="1">
        <v>75.821596244131399</v>
      </c>
      <c r="X272" s="1">
        <v>77.806122448979494</v>
      </c>
      <c r="Y272" s="1">
        <v>94.476744186046503</v>
      </c>
      <c r="Z272" s="1">
        <v>97.5</v>
      </c>
      <c r="AA272" s="1">
        <v>98.8805970149253</v>
      </c>
      <c r="AB272" s="1">
        <v>98.818897637795203</v>
      </c>
      <c r="AC272" s="1">
        <v>99.576271186440593</v>
      </c>
      <c r="AD272" s="1">
        <v>95.045045045045001</v>
      </c>
      <c r="AE272" s="1">
        <v>59.5</v>
      </c>
      <c r="AF272" s="1">
        <v>58.024691358024597</v>
      </c>
      <c r="AG272" s="1">
        <v>52.173913043478201</v>
      </c>
      <c r="AH272" s="1">
        <v>35.245901639344197</v>
      </c>
      <c r="AI272" s="1">
        <v>33.6065573770491</v>
      </c>
      <c r="AJ272" s="1">
        <v>30.952380952380899</v>
      </c>
      <c r="AK272" s="1">
        <v>8.3673469387755102</v>
      </c>
      <c r="AL272" s="1">
        <v>37.793427230046902</v>
      </c>
      <c r="AM272" s="1">
        <v>37.5</v>
      </c>
      <c r="AN272" s="1">
        <v>38.3720930232558</v>
      </c>
      <c r="AO272" s="1">
        <v>4.2857142857142803</v>
      </c>
      <c r="AP272" s="1">
        <v>4.4776119402985097</v>
      </c>
      <c r="AQ272" s="1">
        <v>4.7244094488188901</v>
      </c>
      <c r="AR272" s="1">
        <v>5.5084745762711798</v>
      </c>
      <c r="AS272" s="1">
        <v>4.5045045045045002</v>
      </c>
      <c r="AT272" s="1">
        <v>4.5</v>
      </c>
      <c r="AU272" s="1">
        <v>6.7901234567901199</v>
      </c>
      <c r="AV272" s="1">
        <v>9.4202898550724594</v>
      </c>
      <c r="AW272" s="1">
        <v>13.114754098360599</v>
      </c>
      <c r="AX272" s="1">
        <v>50</v>
      </c>
      <c r="AY272" s="1">
        <v>52.380952380952301</v>
      </c>
      <c r="AZ272" s="1">
        <v>95.306122448979494</v>
      </c>
      <c r="BA272" s="1">
        <v>84.741784037558602</v>
      </c>
      <c r="BB272" s="1">
        <v>78.826530612244795</v>
      </c>
      <c r="BC272" s="1">
        <v>72.965116279069704</v>
      </c>
      <c r="BD272" s="1">
        <v>48.214285714285701</v>
      </c>
      <c r="BE272" s="1">
        <v>55.597014925373102</v>
      </c>
      <c r="BF272" s="1">
        <v>53.1496062992126</v>
      </c>
      <c r="BG272" s="1">
        <v>61.440677966101703</v>
      </c>
      <c r="BH272" s="1">
        <v>68.918918918918905</v>
      </c>
      <c r="BI272" s="1">
        <v>37.5</v>
      </c>
      <c r="BJ272" s="1">
        <v>37.654320987654302</v>
      </c>
      <c r="BK272" s="1">
        <v>61.594202898550698</v>
      </c>
      <c r="BL272" s="1">
        <v>71.311475409836007</v>
      </c>
      <c r="BM272" s="1">
        <v>77.868852459016296</v>
      </c>
      <c r="BN272" s="1">
        <v>53.571428571428498</v>
      </c>
      <c r="BO272" s="1">
        <v>95.306122448979494</v>
      </c>
      <c r="BP272" s="1">
        <v>95.539906103286299</v>
      </c>
      <c r="BQ272" s="1">
        <v>96.683673469387699</v>
      </c>
      <c r="BR272" s="1">
        <v>91.279069767441797</v>
      </c>
      <c r="BS272" s="1">
        <v>91.785714285714207</v>
      </c>
      <c r="BT272" s="1">
        <v>93.283582089552198</v>
      </c>
      <c r="BU272" s="1">
        <v>94.488188976377899</v>
      </c>
      <c r="BV272" s="1">
        <v>94.915254237288096</v>
      </c>
      <c r="BW272" s="1">
        <v>93.693693693693604</v>
      </c>
      <c r="BX272" s="1">
        <v>81</v>
      </c>
      <c r="BY272" s="1">
        <v>74.691358024691297</v>
      </c>
      <c r="BZ272" s="1">
        <v>78.985507246376798</v>
      </c>
      <c r="CA272" s="1">
        <v>90.983606557377001</v>
      </c>
      <c r="CB272" s="1">
        <v>90.983606557377001</v>
      </c>
      <c r="CC272" s="1">
        <v>91.6666666666666</v>
      </c>
      <c r="CD272" s="1">
        <v>95.306122448979494</v>
      </c>
      <c r="CE272" s="1">
        <v>78.638497652582103</v>
      </c>
      <c r="CF272" s="1">
        <v>82.397959183673393</v>
      </c>
      <c r="CG272" s="1">
        <v>93.895348837209298</v>
      </c>
      <c r="CH272" s="1">
        <v>83.928571428571402</v>
      </c>
      <c r="CI272" s="1">
        <v>95.895522388059703</v>
      </c>
      <c r="CJ272" s="1">
        <v>94.881889763779498</v>
      </c>
      <c r="CK272" s="1">
        <v>86.016949152542296</v>
      </c>
      <c r="CL272" s="1">
        <v>95.945945945945894</v>
      </c>
      <c r="CM272" s="1">
        <v>96.5</v>
      </c>
      <c r="CN272" s="1">
        <v>88.271604938271594</v>
      </c>
      <c r="CO272" s="1">
        <v>82.608695652173907</v>
      </c>
      <c r="CP272" s="1">
        <v>99.180327868852402</v>
      </c>
      <c r="CQ272" s="1">
        <v>95.081967213114694</v>
      </c>
      <c r="CR272" s="1">
        <v>95.238095238095198</v>
      </c>
      <c r="CS272" s="1">
        <v>81.632653061224403</v>
      </c>
      <c r="CT272" s="1">
        <v>82.863849765258195</v>
      </c>
      <c r="CU272" s="1">
        <v>73.724489795918302</v>
      </c>
      <c r="CV272" s="1">
        <v>51.162790697674403</v>
      </c>
      <c r="CW272" s="1">
        <v>76.785714285714207</v>
      </c>
      <c r="CX272" s="1">
        <v>86.9402985074626</v>
      </c>
      <c r="CY272" s="1">
        <v>94.881889763779498</v>
      </c>
      <c r="CZ272" s="1">
        <v>94.491525423728802</v>
      </c>
      <c r="DA272" s="1">
        <v>88.2882882882882</v>
      </c>
      <c r="DB272" s="1">
        <v>48.5</v>
      </c>
      <c r="DC272" s="1">
        <v>54.320987654320902</v>
      </c>
      <c r="DD272" s="1">
        <v>47.101449275362299</v>
      </c>
      <c r="DE272" s="1">
        <v>81.967213114754102</v>
      </c>
      <c r="DF272" s="1">
        <v>95.901639344262193</v>
      </c>
      <c r="DG272" s="1">
        <v>32.142857142857103</v>
      </c>
      <c r="DH272" s="1">
        <v>66.746499631540104</v>
      </c>
      <c r="DI272" s="1">
        <v>82.016099524332205</v>
      </c>
      <c r="DJ272" s="1">
        <v>80.816077953714895</v>
      </c>
      <c r="DK272" s="1">
        <v>75.444312796208493</v>
      </c>
      <c r="DL272" s="1">
        <v>73.776223776223702</v>
      </c>
      <c r="DM272" s="1">
        <v>83.637284701114396</v>
      </c>
      <c r="DN272" s="1">
        <v>55.2415210688592</v>
      </c>
      <c r="DO272" s="1">
        <v>83.043032786885206</v>
      </c>
      <c r="DP272" s="1">
        <v>57.439271255060703</v>
      </c>
      <c r="DQ272" s="1">
        <v>46.3579604578564</v>
      </c>
      <c r="DR272" s="1">
        <v>71.453692848768995</v>
      </c>
      <c r="DS272" s="1">
        <v>67.682020802377394</v>
      </c>
      <c r="DT272" s="1">
        <v>95.075757575757507</v>
      </c>
      <c r="DU272" s="1">
        <v>85.963581183611495</v>
      </c>
      <c r="DV272" s="1">
        <v>66.694915254237202</v>
      </c>
      <c r="DW272" s="1">
        <v>60.224760501105301</v>
      </c>
      <c r="DX272" s="1">
        <v>73.893157702158803</v>
      </c>
      <c r="DY272" s="1">
        <v>48.294762484774601</v>
      </c>
      <c r="DZ272" s="1">
        <v>48.607819905213198</v>
      </c>
      <c r="EA272" s="1">
        <v>68.881118881118795</v>
      </c>
      <c r="EB272" s="1">
        <v>76.443768996960401</v>
      </c>
      <c r="EC272" s="1">
        <v>74.871531346351404</v>
      </c>
      <c r="ED272" s="1">
        <v>74.436475409836007</v>
      </c>
      <c r="EE272" s="1">
        <v>86.082995951417004</v>
      </c>
      <c r="EF272" s="1">
        <v>93.184183142559803</v>
      </c>
      <c r="EG272" s="1">
        <v>88.804220398593202</v>
      </c>
      <c r="EH272" s="1">
        <v>48.365527488855797</v>
      </c>
      <c r="EI272" s="1">
        <v>69.621212121212096</v>
      </c>
      <c r="EJ272" s="1">
        <v>57.587253414263998</v>
      </c>
      <c r="EK272" s="1">
        <v>74.322033898305094</v>
      </c>
      <c r="EL272" s="1">
        <v>93.570375829034603</v>
      </c>
      <c r="EM272" s="1">
        <v>94.420051225759195</v>
      </c>
      <c r="EN272" s="1">
        <v>94.904587900933805</v>
      </c>
      <c r="EO272" s="1">
        <v>93.246445497630305</v>
      </c>
      <c r="EP272" s="1">
        <v>90.909090909090907</v>
      </c>
      <c r="EQ272" s="1">
        <v>90.2228976697061</v>
      </c>
      <c r="ER272" s="1">
        <v>84.840698869475801</v>
      </c>
      <c r="ES272" s="1">
        <v>89.4467213114754</v>
      </c>
      <c r="ET272" s="1">
        <v>92.257085020242897</v>
      </c>
      <c r="EU272" s="1">
        <v>83.870967741935402</v>
      </c>
      <c r="EV272" s="1">
        <v>87.690504103165296</v>
      </c>
      <c r="EW272" s="1">
        <v>78.603268945022194</v>
      </c>
      <c r="EX272" s="1">
        <v>91.818181818181799</v>
      </c>
      <c r="EY272" s="1">
        <v>93.171471927162301</v>
      </c>
      <c r="EZ272" s="1">
        <v>87.966101694915196</v>
      </c>
    </row>
    <row r="273" spans="1:156" ht="15">
      <c r="A273" s="11" t="s">
        <v>335</v>
      </c>
      <c r="B273" s="1" t="s">
        <v>807</v>
      </c>
      <c r="C273" s="11" t="s">
        <v>528</v>
      </c>
      <c r="D273" s="1">
        <v>66.2504336355167</v>
      </c>
      <c r="E273" s="1">
        <v>63.615558109220601</v>
      </c>
      <c r="F273" s="1">
        <v>0</v>
      </c>
      <c r="G273" s="1">
        <v>54.009433962264097</v>
      </c>
      <c r="H273" s="1">
        <v>58.0729166666666</v>
      </c>
      <c r="I273" s="1">
        <v>58.1967213114754</v>
      </c>
      <c r="J273" s="1">
        <v>77.218934911242599</v>
      </c>
      <c r="K273" s="1">
        <v>87.931034482758605</v>
      </c>
      <c r="L273" s="1">
        <v>75.704225352112601</v>
      </c>
      <c r="M273" s="1">
        <v>75.724637681159393</v>
      </c>
      <c r="N273" s="1">
        <v>69.548872180451099</v>
      </c>
      <c r="O273" s="1">
        <v>86.328125</v>
      </c>
      <c r="P273" s="1">
        <v>38.942307692307601</v>
      </c>
      <c r="Q273" s="1">
        <v>19.0217391304347</v>
      </c>
      <c r="R273" s="1">
        <v>36.6279069767441</v>
      </c>
      <c r="S273" s="1">
        <v>27.439024390243901</v>
      </c>
      <c r="T273" s="1">
        <v>33.132530120481903</v>
      </c>
      <c r="U273" s="1">
        <v>0</v>
      </c>
      <c r="V273" s="1">
        <v>59.669811320754697</v>
      </c>
      <c r="W273" s="1">
        <v>62.2395833333333</v>
      </c>
      <c r="X273" s="1">
        <v>64.207650273224004</v>
      </c>
      <c r="Y273" s="1">
        <v>67.159763313609403</v>
      </c>
      <c r="Z273" s="1">
        <v>65.862068965517196</v>
      </c>
      <c r="AA273" s="1">
        <v>54.577464788732399</v>
      </c>
      <c r="AB273" s="1">
        <v>43.115942028985501</v>
      </c>
      <c r="AC273" s="1">
        <v>56.0150375939849</v>
      </c>
      <c r="AD273" s="1">
        <v>62.890625</v>
      </c>
      <c r="AE273" s="1">
        <v>45.673076923076898</v>
      </c>
      <c r="AF273" s="1">
        <v>26.630434782608699</v>
      </c>
      <c r="AG273" s="1">
        <v>9.8837209302325508</v>
      </c>
      <c r="AH273" s="1">
        <v>22.560975609756099</v>
      </c>
      <c r="AI273" s="1">
        <v>40.963855421686702</v>
      </c>
      <c r="AJ273" s="1">
        <v>0</v>
      </c>
      <c r="AK273" s="1">
        <v>9.1981132075471592</v>
      </c>
      <c r="AL273" s="1">
        <v>12.2395833333333</v>
      </c>
      <c r="AM273" s="1">
        <v>25.683060109289599</v>
      </c>
      <c r="AN273" s="1">
        <v>24.5562130177514</v>
      </c>
      <c r="AO273" s="1">
        <v>22.068965517241299</v>
      </c>
      <c r="AP273" s="1">
        <v>21.478873239436599</v>
      </c>
      <c r="AQ273" s="1">
        <v>21.739130434782599</v>
      </c>
      <c r="AR273" s="1">
        <v>22.556390977443598</v>
      </c>
      <c r="AS273" s="1">
        <v>24.609375</v>
      </c>
      <c r="AT273" s="1">
        <v>6.7307692307692299</v>
      </c>
      <c r="AU273" s="1">
        <v>8.1521739130434696</v>
      </c>
      <c r="AV273" s="1">
        <v>44.767441860465098</v>
      </c>
      <c r="AW273" s="1">
        <v>65.8536585365853</v>
      </c>
      <c r="AX273" s="1">
        <v>63.253012048192701</v>
      </c>
      <c r="AY273" s="1">
        <v>0</v>
      </c>
      <c r="AZ273" s="1">
        <v>66.2735849056603</v>
      </c>
      <c r="BA273" s="1">
        <v>41.40625</v>
      </c>
      <c r="BB273" s="1">
        <v>61.475409836065502</v>
      </c>
      <c r="BC273" s="1">
        <v>74.852071005917097</v>
      </c>
      <c r="BD273" s="1">
        <v>54.137931034482698</v>
      </c>
      <c r="BE273" s="1">
        <v>75</v>
      </c>
      <c r="BF273" s="1">
        <v>58.3333333333333</v>
      </c>
      <c r="BG273" s="1">
        <v>28.947368421052602</v>
      </c>
      <c r="BH273" s="1">
        <v>38.671875</v>
      </c>
      <c r="BI273" s="1">
        <v>59.134615384615302</v>
      </c>
      <c r="BJ273" s="1">
        <v>8.1521739130434696</v>
      </c>
      <c r="BK273" s="1">
        <v>6.3953488372093004</v>
      </c>
      <c r="BL273" s="1">
        <v>3.0487804878048701</v>
      </c>
      <c r="BM273" s="1">
        <v>25.903614457831299</v>
      </c>
      <c r="BN273" s="1">
        <v>0</v>
      </c>
      <c r="BO273" s="1">
        <v>82.311320754716903</v>
      </c>
      <c r="BP273" s="1">
        <v>83.8541666666666</v>
      </c>
      <c r="BQ273" s="1">
        <v>89.890710382513603</v>
      </c>
      <c r="BR273" s="1">
        <v>86.686390532544294</v>
      </c>
      <c r="BS273" s="1">
        <v>89.655172413793096</v>
      </c>
      <c r="BT273" s="1">
        <v>84.507042253521107</v>
      </c>
      <c r="BU273" s="1">
        <v>69.565217391304301</v>
      </c>
      <c r="BV273" s="1">
        <v>24.436090225563898</v>
      </c>
      <c r="BW273" s="1">
        <v>26.5625</v>
      </c>
      <c r="BX273" s="1">
        <v>26.923076923076898</v>
      </c>
      <c r="BY273" s="1">
        <v>26.630434782608699</v>
      </c>
      <c r="BZ273" s="1">
        <v>30.232558139534799</v>
      </c>
      <c r="CA273" s="1">
        <v>36.585365853658502</v>
      </c>
      <c r="CB273" s="1">
        <v>36.746987951807199</v>
      </c>
      <c r="CC273" s="1">
        <v>0</v>
      </c>
      <c r="CD273" s="1">
        <v>99.764150943396203</v>
      </c>
      <c r="CE273" s="1">
        <v>99.7395833333333</v>
      </c>
      <c r="CF273" s="1">
        <v>96.448087431693907</v>
      </c>
      <c r="CG273" s="1">
        <v>97.337278106508805</v>
      </c>
      <c r="CH273" s="1">
        <v>97.586206896551701</v>
      </c>
      <c r="CI273" s="1">
        <v>98.943661971830906</v>
      </c>
      <c r="CJ273" s="1">
        <v>92.391304347826093</v>
      </c>
      <c r="CK273" s="1">
        <v>90.601503759398398</v>
      </c>
      <c r="CL273" s="1">
        <v>87.109375</v>
      </c>
      <c r="CM273" s="1">
        <v>46.153846153846096</v>
      </c>
      <c r="CN273" s="1">
        <v>33.152173913043399</v>
      </c>
      <c r="CO273" s="1">
        <v>29.0697674418604</v>
      </c>
      <c r="CP273" s="1">
        <v>58.536585365853597</v>
      </c>
      <c r="CQ273" s="1">
        <v>60.240963855421597</v>
      </c>
      <c r="CR273" s="1">
        <v>0</v>
      </c>
      <c r="CS273" s="1">
        <v>67.452830188679201</v>
      </c>
      <c r="CT273" s="1">
        <v>68.75</v>
      </c>
      <c r="CU273" s="1">
        <v>60.382513661202097</v>
      </c>
      <c r="CV273" s="1">
        <v>76.035502958579798</v>
      </c>
      <c r="CW273" s="1">
        <v>51.034482758620598</v>
      </c>
      <c r="CX273" s="1">
        <v>60.915492957746402</v>
      </c>
      <c r="CY273" s="1">
        <v>68.478260869565204</v>
      </c>
      <c r="CZ273" s="1">
        <v>70.676691729323295</v>
      </c>
      <c r="DA273" s="1">
        <v>75.78125</v>
      </c>
      <c r="DB273" s="1">
        <v>74.038461538461505</v>
      </c>
      <c r="DC273" s="1">
        <v>52.173913043478201</v>
      </c>
      <c r="DD273" s="1">
        <v>31.395348837209301</v>
      </c>
      <c r="DE273" s="1">
        <v>57.9268292682926</v>
      </c>
      <c r="DF273" s="1">
        <v>64.4578313253012</v>
      </c>
      <c r="DG273" s="1">
        <v>0</v>
      </c>
      <c r="DH273" s="1">
        <v>86.569638909358801</v>
      </c>
      <c r="DI273" s="1">
        <v>88.785217709476697</v>
      </c>
      <c r="DJ273" s="1">
        <v>80.775477060495305</v>
      </c>
      <c r="DK273" s="1">
        <v>85.752369668246402</v>
      </c>
      <c r="DL273" s="1">
        <v>91.658341658341598</v>
      </c>
      <c r="DM273" s="1">
        <v>76.443768996960401</v>
      </c>
      <c r="DN273" s="1">
        <v>82.579650565262099</v>
      </c>
      <c r="DO273" s="1">
        <v>41.956967213114702</v>
      </c>
      <c r="DP273" s="1">
        <v>48.0263157894736</v>
      </c>
      <c r="DQ273" s="1">
        <v>10.8740894901144</v>
      </c>
      <c r="DR273" s="1">
        <v>31.5943728018757</v>
      </c>
      <c r="DS273" s="1">
        <v>13.7444279346211</v>
      </c>
      <c r="DT273" s="1">
        <v>5.8333333333333304</v>
      </c>
      <c r="DU273" s="1">
        <v>0.83459787556904397</v>
      </c>
      <c r="DV273" s="1">
        <v>0</v>
      </c>
      <c r="DW273" s="1">
        <v>60.630066322770801</v>
      </c>
      <c r="DX273" s="1">
        <v>55.781192828393699</v>
      </c>
      <c r="DY273" s="1">
        <v>50.933820544051898</v>
      </c>
      <c r="DZ273" s="1">
        <v>75.266587677725099</v>
      </c>
      <c r="EA273" s="1">
        <v>86.163836163836095</v>
      </c>
      <c r="EB273" s="1">
        <v>43.009118541033402</v>
      </c>
      <c r="EC273" s="1">
        <v>42.600205549845803</v>
      </c>
      <c r="ED273" s="1">
        <v>2.8176229508196702</v>
      </c>
      <c r="EE273" s="1">
        <v>5.0101214574898698</v>
      </c>
      <c r="EF273" s="1">
        <v>7.23204994797086</v>
      </c>
      <c r="EG273" s="1">
        <v>0.52754982415005802</v>
      </c>
      <c r="EH273" s="1">
        <v>1.2630014858841001</v>
      </c>
      <c r="EI273" s="1">
        <v>4.9242424242424203</v>
      </c>
      <c r="EJ273" s="1">
        <v>35.432473444613102</v>
      </c>
      <c r="EK273" s="1">
        <v>0</v>
      </c>
      <c r="EL273" s="1">
        <v>99.797347089167204</v>
      </c>
      <c r="EM273" s="1">
        <v>99.780461031833099</v>
      </c>
      <c r="EN273" s="1">
        <v>99.756394640682103</v>
      </c>
      <c r="EO273" s="1">
        <v>99.674170616113699</v>
      </c>
      <c r="EP273" s="1">
        <v>99.500499500499501</v>
      </c>
      <c r="EQ273" s="1">
        <v>99.442755825734494</v>
      </c>
      <c r="ER273" s="1">
        <v>99.537512846865297</v>
      </c>
      <c r="ES273" s="1">
        <v>83.709016393442596</v>
      </c>
      <c r="ET273" s="1">
        <v>87.398785425101195</v>
      </c>
      <c r="EU273" s="1">
        <v>89.281997918834506</v>
      </c>
      <c r="EV273" s="1">
        <v>74.736225087924893</v>
      </c>
      <c r="EW273" s="1">
        <v>78.603268945022194</v>
      </c>
      <c r="EX273" s="1">
        <v>91.818181818181799</v>
      </c>
      <c r="EY273" s="1">
        <v>93.171471927162301</v>
      </c>
      <c r="EZ273" s="1">
        <v>0</v>
      </c>
    </row>
    <row r="274" spans="1:156" ht="15">
      <c r="A274" s="11" t="s">
        <v>336</v>
      </c>
      <c r="B274" s="1" t="s">
        <v>808</v>
      </c>
      <c r="C274" s="11" t="s">
        <v>528</v>
      </c>
      <c r="D274" s="1">
        <v>49.444273554519597</v>
      </c>
      <c r="E274" s="1">
        <v>41.591693974019798</v>
      </c>
      <c r="F274" s="1">
        <v>0</v>
      </c>
      <c r="G274" s="1">
        <v>75.842696629213407</v>
      </c>
      <c r="H274" s="1">
        <v>42.250922509225099</v>
      </c>
      <c r="I274" s="1">
        <v>44.807692307692299</v>
      </c>
      <c r="J274" s="1">
        <v>45.435684647302899</v>
      </c>
      <c r="K274" s="1">
        <v>55.275229357798104</v>
      </c>
      <c r="L274" s="1">
        <v>60.047846889952098</v>
      </c>
      <c r="M274" s="1">
        <v>54.568527918781697</v>
      </c>
      <c r="N274" s="1">
        <v>52.319587628865897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66.479400749063601</v>
      </c>
      <c r="W274" s="1">
        <v>58.487084870848697</v>
      </c>
      <c r="X274" s="1">
        <v>54.423076923076898</v>
      </c>
      <c r="Y274" s="1">
        <v>54.979253112033199</v>
      </c>
      <c r="Z274" s="1">
        <v>55.733944954128397</v>
      </c>
      <c r="AA274" s="1">
        <v>55.741626794258302</v>
      </c>
      <c r="AB274" s="1">
        <v>66.243654822335003</v>
      </c>
      <c r="AC274" s="1">
        <v>69.845360824742201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86.142322097378198</v>
      </c>
      <c r="AL274" s="1">
        <v>87.638376383763799</v>
      </c>
      <c r="AM274" s="1">
        <v>87.884615384615302</v>
      </c>
      <c r="AN274" s="1">
        <v>87.136929460580902</v>
      </c>
      <c r="AO274" s="1">
        <v>85.321100917431096</v>
      </c>
      <c r="AP274" s="1">
        <v>84.210526315789394</v>
      </c>
      <c r="AQ274" s="1">
        <v>82.487309644670006</v>
      </c>
      <c r="AR274" s="1">
        <v>83.247422680412299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78.838951310861404</v>
      </c>
      <c r="BA274" s="1">
        <v>52.214022140221402</v>
      </c>
      <c r="BB274" s="1">
        <v>57.115384615384599</v>
      </c>
      <c r="BC274" s="1">
        <v>36.721991701244797</v>
      </c>
      <c r="BD274" s="1">
        <v>67.201834862385297</v>
      </c>
      <c r="BE274" s="1">
        <v>59.090909090909101</v>
      </c>
      <c r="BF274" s="1">
        <v>69.289340101522797</v>
      </c>
      <c r="BG274" s="1">
        <v>66.237113402061794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73.782771535580494</v>
      </c>
      <c r="BP274" s="1">
        <v>79.704797047970402</v>
      </c>
      <c r="BQ274" s="1">
        <v>89.615384615384599</v>
      </c>
      <c r="BR274" s="1">
        <v>82.157676348547696</v>
      </c>
      <c r="BS274" s="1">
        <v>80.963302752293501</v>
      </c>
      <c r="BT274" s="1">
        <v>83.253588516746404</v>
      </c>
      <c r="BU274" s="1">
        <v>84.771573604060904</v>
      </c>
      <c r="BV274" s="1">
        <v>86.855670103092706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0</v>
      </c>
      <c r="CC274" s="1">
        <v>0</v>
      </c>
      <c r="CD274" s="1">
        <v>90.074906367041194</v>
      </c>
      <c r="CE274" s="1">
        <v>90.959409594095902</v>
      </c>
      <c r="CF274" s="1">
        <v>89.807692307692307</v>
      </c>
      <c r="CG274" s="1">
        <v>87.759336099585099</v>
      </c>
      <c r="CH274" s="1">
        <v>90.366972477064195</v>
      </c>
      <c r="CI274" s="1">
        <v>91.626794258373195</v>
      </c>
      <c r="CJ274" s="1">
        <v>90.609137055837493</v>
      </c>
      <c r="CK274" s="1">
        <v>92.783505154639101</v>
      </c>
      <c r="CL274" s="1">
        <v>0</v>
      </c>
      <c r="CM274" s="1">
        <v>0</v>
      </c>
      <c r="CN274" s="1">
        <v>0</v>
      </c>
      <c r="CO274" s="1">
        <v>0</v>
      </c>
      <c r="CP274" s="1">
        <v>0</v>
      </c>
      <c r="CQ274" s="1">
        <v>0</v>
      </c>
      <c r="CR274" s="1">
        <v>0</v>
      </c>
      <c r="CS274" s="1">
        <v>80.711610486891303</v>
      </c>
      <c r="CT274" s="1">
        <v>82.6568265682656</v>
      </c>
      <c r="CU274" s="1">
        <v>84.038461538461505</v>
      </c>
      <c r="CV274" s="1">
        <v>82.365145228215695</v>
      </c>
      <c r="CW274" s="1">
        <v>82.568807339449506</v>
      </c>
      <c r="CX274" s="1">
        <v>82.0574162679425</v>
      </c>
      <c r="CY274" s="1">
        <v>80.710659898477104</v>
      </c>
      <c r="CZ274" s="1">
        <v>81.958762886597896</v>
      </c>
      <c r="DA274" s="1">
        <v>0</v>
      </c>
      <c r="DB274" s="1">
        <v>0</v>
      </c>
      <c r="DC274" s="1">
        <v>0</v>
      </c>
      <c r="DD274" s="1">
        <v>0</v>
      </c>
      <c r="DE274" s="1">
        <v>0</v>
      </c>
      <c r="DF274" s="1">
        <v>0</v>
      </c>
      <c r="DG274" s="1">
        <v>0</v>
      </c>
      <c r="DH274" s="1">
        <v>83.511422254974207</v>
      </c>
      <c r="DI274" s="1">
        <v>80.735455543358896</v>
      </c>
      <c r="DJ274" s="1">
        <v>75.578562728380007</v>
      </c>
      <c r="DK274" s="1">
        <v>79.472748815165801</v>
      </c>
      <c r="DL274" s="1">
        <v>64.185814185814095</v>
      </c>
      <c r="DM274" s="1">
        <v>74.620060790273499</v>
      </c>
      <c r="DN274" s="1">
        <v>84.018499486125293</v>
      </c>
      <c r="DO274" s="1">
        <v>88.268442622950801</v>
      </c>
      <c r="DP274" s="1">
        <v>0</v>
      </c>
      <c r="DQ274" s="1">
        <v>0</v>
      </c>
      <c r="DR274" s="1">
        <v>0</v>
      </c>
      <c r="DS274" s="1">
        <v>0</v>
      </c>
      <c r="DT274" s="1">
        <v>0</v>
      </c>
      <c r="DU274" s="1">
        <v>0</v>
      </c>
      <c r="DV274" s="1">
        <v>0</v>
      </c>
      <c r="DW274" s="1">
        <v>44.307295504789899</v>
      </c>
      <c r="DX274" s="1">
        <v>66.026344676180003</v>
      </c>
      <c r="DY274" s="1">
        <v>76.877791311408799</v>
      </c>
      <c r="DZ274" s="1">
        <v>49.377962085308098</v>
      </c>
      <c r="EA274" s="1">
        <v>51.798201798201703</v>
      </c>
      <c r="EB274" s="1">
        <v>55.471124620060699</v>
      </c>
      <c r="EC274" s="1">
        <v>45.0668036998972</v>
      </c>
      <c r="ED274" s="1">
        <v>77.100409836065495</v>
      </c>
      <c r="EE274" s="1">
        <v>0</v>
      </c>
      <c r="EF274" s="1">
        <v>0</v>
      </c>
      <c r="EG274" s="1">
        <v>0</v>
      </c>
      <c r="EH274" s="1">
        <v>0</v>
      </c>
      <c r="EI274" s="1">
        <v>0</v>
      </c>
      <c r="EJ274" s="1">
        <v>0</v>
      </c>
      <c r="EK274" s="1">
        <v>0</v>
      </c>
      <c r="EL274" s="1">
        <v>98.968312453942502</v>
      </c>
      <c r="EM274" s="1">
        <v>96.523966337358203</v>
      </c>
      <c r="EN274" s="1">
        <v>96.711327649208201</v>
      </c>
      <c r="EO274" s="1">
        <v>95.734597156398095</v>
      </c>
      <c r="EP274" s="1">
        <v>71.678321678321595</v>
      </c>
      <c r="EQ274" s="1">
        <v>59.8277608915906</v>
      </c>
      <c r="ER274" s="1">
        <v>59.455292908530303</v>
      </c>
      <c r="ES274" s="1">
        <v>50.2049180327868</v>
      </c>
      <c r="ET274" s="1">
        <v>0</v>
      </c>
      <c r="EU274" s="1">
        <v>0</v>
      </c>
      <c r="EV274" s="1">
        <v>0</v>
      </c>
      <c r="EW274" s="1">
        <v>0</v>
      </c>
      <c r="EX274" s="1">
        <v>0</v>
      </c>
      <c r="EY274" s="1">
        <v>0</v>
      </c>
      <c r="EZ274" s="1">
        <v>0</v>
      </c>
    </row>
    <row r="275" spans="1:156" ht="15">
      <c r="A275" s="11" t="s">
        <v>337</v>
      </c>
      <c r="B275" s="1" t="s">
        <v>809</v>
      </c>
      <c r="C275" s="11" t="s">
        <v>528</v>
      </c>
      <c r="D275" s="1">
        <v>43.111773347304101</v>
      </c>
      <c r="E275" s="1">
        <v>42.788607985729897</v>
      </c>
      <c r="F275" s="1">
        <v>0</v>
      </c>
      <c r="G275" s="1">
        <v>97.65625</v>
      </c>
      <c r="H275" s="1">
        <v>96.130952380952294</v>
      </c>
      <c r="I275" s="1">
        <v>90.601503759398398</v>
      </c>
      <c r="J275" s="1">
        <v>91.949152542372801</v>
      </c>
      <c r="K275" s="1">
        <v>91.414141414141397</v>
      </c>
      <c r="L275" s="1">
        <v>86.413043478260803</v>
      </c>
      <c r="M275" s="1">
        <v>83.139534883720899</v>
      </c>
      <c r="N275" s="1">
        <v>83.928571428571402</v>
      </c>
      <c r="O275" s="1">
        <v>81.410256410256395</v>
      </c>
      <c r="P275" s="1">
        <v>86.428571428571402</v>
      </c>
      <c r="Q275" s="1">
        <v>94.354838709677395</v>
      </c>
      <c r="R275" s="1">
        <v>76.724137931034406</v>
      </c>
      <c r="S275" s="1">
        <v>90</v>
      </c>
      <c r="T275" s="1">
        <v>72.641509433962199</v>
      </c>
      <c r="U275" s="1">
        <v>81.914893617021207</v>
      </c>
      <c r="V275" s="1">
        <v>92.96875</v>
      </c>
      <c r="W275" s="1">
        <v>93.154761904761898</v>
      </c>
      <c r="X275" s="1">
        <v>86.090225563909698</v>
      </c>
      <c r="Y275" s="1">
        <v>83.474576271186393</v>
      </c>
      <c r="Z275" s="1">
        <v>85.353535353535307</v>
      </c>
      <c r="AA275" s="1">
        <v>79.891304347826093</v>
      </c>
      <c r="AB275" s="1">
        <v>85.465116279069704</v>
      </c>
      <c r="AC275" s="1">
        <v>86.309523809523796</v>
      </c>
      <c r="AD275" s="1">
        <v>89.102564102564102</v>
      </c>
      <c r="AE275" s="1">
        <v>87.857142857142804</v>
      </c>
      <c r="AF275" s="1">
        <v>95.967741935483801</v>
      </c>
      <c r="AG275" s="1">
        <v>59.482758620689602</v>
      </c>
      <c r="AH275" s="1">
        <v>80.909090909090907</v>
      </c>
      <c r="AI275" s="1">
        <v>82.075471698113205</v>
      </c>
      <c r="AJ275" s="1">
        <v>84.042553191489304</v>
      </c>
      <c r="AK275" s="1">
        <v>2.8645833333333299</v>
      </c>
      <c r="AL275" s="1">
        <v>1.4880952380952299</v>
      </c>
      <c r="AM275" s="1">
        <v>21.052631578947299</v>
      </c>
      <c r="AN275" s="1">
        <v>21.1864406779661</v>
      </c>
      <c r="AO275" s="1">
        <v>22.2222222222222</v>
      </c>
      <c r="AP275" s="1">
        <v>66.304347826086897</v>
      </c>
      <c r="AQ275" s="1">
        <v>66.860465116279101</v>
      </c>
      <c r="AR275" s="1">
        <v>69.642857142857096</v>
      </c>
      <c r="AS275" s="1">
        <v>68.589743589743506</v>
      </c>
      <c r="AT275" s="1">
        <v>71.428571428571402</v>
      </c>
      <c r="AU275" s="1">
        <v>76.612903225806406</v>
      </c>
      <c r="AV275" s="1">
        <v>34.482758620689602</v>
      </c>
      <c r="AW275" s="1">
        <v>37.272727272727202</v>
      </c>
      <c r="AX275" s="1">
        <v>23.584905660377299</v>
      </c>
      <c r="AY275" s="1">
        <v>22.3404255319148</v>
      </c>
      <c r="AZ275" s="1">
        <v>96.09375</v>
      </c>
      <c r="BA275" s="1">
        <v>95.535714285714207</v>
      </c>
      <c r="BB275" s="1">
        <v>89.097744360902198</v>
      </c>
      <c r="BC275" s="1">
        <v>86.016949152542296</v>
      </c>
      <c r="BD275" s="1">
        <v>81.313131313131294</v>
      </c>
      <c r="BE275" s="1">
        <v>71.195652173913004</v>
      </c>
      <c r="BF275" s="1">
        <v>73.837209302325505</v>
      </c>
      <c r="BG275" s="1">
        <v>77.976190476190396</v>
      </c>
      <c r="BH275" s="1">
        <v>73.717948717948701</v>
      </c>
      <c r="BI275" s="1">
        <v>99.285714285714207</v>
      </c>
      <c r="BJ275" s="1">
        <v>65.322580645161196</v>
      </c>
      <c r="BK275" s="1">
        <v>88.793103448275801</v>
      </c>
      <c r="BL275" s="1">
        <v>88.181818181818102</v>
      </c>
      <c r="BM275" s="1">
        <v>91.509433962264097</v>
      </c>
      <c r="BN275" s="1">
        <v>90.425531914893597</v>
      </c>
      <c r="BO275" s="1">
        <v>89.84375</v>
      </c>
      <c r="BP275" s="1">
        <v>90.773809523809504</v>
      </c>
      <c r="BQ275" s="1">
        <v>90.225563909774394</v>
      </c>
      <c r="BR275" s="1">
        <v>74.576271186440593</v>
      </c>
      <c r="BS275" s="1">
        <v>72.2222222222222</v>
      </c>
      <c r="BT275" s="1">
        <v>74.456521739130395</v>
      </c>
      <c r="BU275" s="1">
        <v>76.744186046511601</v>
      </c>
      <c r="BV275" s="1">
        <v>85.714285714285694</v>
      </c>
      <c r="BW275" s="1">
        <v>88.461538461538396</v>
      </c>
      <c r="BX275" s="1">
        <v>87.142857142857096</v>
      </c>
      <c r="BY275" s="1">
        <v>89.516129032258107</v>
      </c>
      <c r="BZ275" s="1">
        <v>82.758620689655103</v>
      </c>
      <c r="CA275" s="1">
        <v>40.909090909090899</v>
      </c>
      <c r="CB275" s="1">
        <v>43.396226415094297</v>
      </c>
      <c r="CC275" s="1">
        <v>42.553191489361701</v>
      </c>
      <c r="CD275" s="1">
        <v>99.21875</v>
      </c>
      <c r="CE275" s="1">
        <v>99.107142857142804</v>
      </c>
      <c r="CF275" s="1">
        <v>99.624060150375897</v>
      </c>
      <c r="CG275" s="1">
        <v>99.576271186440593</v>
      </c>
      <c r="CH275" s="1">
        <v>98.484848484848399</v>
      </c>
      <c r="CI275" s="1">
        <v>97.282608695652101</v>
      </c>
      <c r="CJ275" s="1">
        <v>98.2558139534883</v>
      </c>
      <c r="CK275" s="1">
        <v>98.214285714285694</v>
      </c>
      <c r="CL275" s="1">
        <v>99.358974358974294</v>
      </c>
      <c r="CM275" s="1">
        <v>99.285714285714207</v>
      </c>
      <c r="CN275" s="1">
        <v>99.193548387096698</v>
      </c>
      <c r="CO275" s="1">
        <v>95.689655172413694</v>
      </c>
      <c r="CP275" s="1">
        <v>89.090909090909093</v>
      </c>
      <c r="CQ275" s="1">
        <v>78.301886792452805</v>
      </c>
      <c r="CR275" s="1">
        <v>94.680851063829707</v>
      </c>
      <c r="CS275" s="1">
        <v>88.28125</v>
      </c>
      <c r="CT275" s="1">
        <v>88.690476190476105</v>
      </c>
      <c r="CU275" s="1">
        <v>87.593984962405997</v>
      </c>
      <c r="CV275" s="1">
        <v>86.864406779660996</v>
      </c>
      <c r="CW275" s="1">
        <v>85.353535353535307</v>
      </c>
      <c r="CX275" s="1">
        <v>83.695652173913004</v>
      </c>
      <c r="CY275" s="1">
        <v>80.813953488372107</v>
      </c>
      <c r="CZ275" s="1">
        <v>85.119047619047606</v>
      </c>
      <c r="DA275" s="1">
        <v>87.179487179487097</v>
      </c>
      <c r="DB275" s="1">
        <v>95</v>
      </c>
      <c r="DC275" s="1">
        <v>91.129032258064498</v>
      </c>
      <c r="DD275" s="1">
        <v>95.689655172413694</v>
      </c>
      <c r="DE275" s="1">
        <v>94.545454545454504</v>
      </c>
      <c r="DF275" s="1">
        <v>88.679245283018801</v>
      </c>
      <c r="DG275" s="1">
        <v>88.297872340425499</v>
      </c>
      <c r="DH275" s="1">
        <v>83.474576271186393</v>
      </c>
      <c r="DI275" s="1">
        <v>79.4182217343578</v>
      </c>
      <c r="DJ275" s="1">
        <v>80.491270807957704</v>
      </c>
      <c r="DK275" s="1">
        <v>70.941943127962105</v>
      </c>
      <c r="DL275" s="1">
        <v>63.186813186813097</v>
      </c>
      <c r="DM275" s="1">
        <v>66.818642350557198</v>
      </c>
      <c r="DN275" s="1">
        <v>76.310380267214796</v>
      </c>
      <c r="DO275" s="1">
        <v>43.801229508196698</v>
      </c>
      <c r="DP275" s="1">
        <v>71.811740890688199</v>
      </c>
      <c r="DQ275" s="1">
        <v>50.416233090530604</v>
      </c>
      <c r="DR275" s="1">
        <v>70.0468933177022</v>
      </c>
      <c r="DS275" s="1">
        <v>52.823179791976202</v>
      </c>
      <c r="DT275" s="1">
        <v>68.560606060606105</v>
      </c>
      <c r="DU275" s="1">
        <v>90.971168437025796</v>
      </c>
      <c r="DV275" s="1">
        <v>73.135593220338905</v>
      </c>
      <c r="DW275" s="1">
        <v>52.2291820191599</v>
      </c>
      <c r="DX275" s="1">
        <v>66.684961580680493</v>
      </c>
      <c r="DY275" s="1">
        <v>32.582216808769701</v>
      </c>
      <c r="DZ275" s="1">
        <v>33.0272511848341</v>
      </c>
      <c r="EA275" s="1">
        <v>82.767232767232699</v>
      </c>
      <c r="EB275" s="1">
        <v>88.500506585612897</v>
      </c>
      <c r="EC275" s="1">
        <v>39.722507708119203</v>
      </c>
      <c r="ED275" s="1">
        <v>64.293032786885206</v>
      </c>
      <c r="EE275" s="1">
        <v>65.030364372469606</v>
      </c>
      <c r="EF275" s="1">
        <v>54.058272632674303</v>
      </c>
      <c r="EG275" s="1">
        <v>46.951934349355199</v>
      </c>
      <c r="EH275" s="1">
        <v>49.257057949479901</v>
      </c>
      <c r="EI275" s="1">
        <v>48.409090909090899</v>
      </c>
      <c r="EJ275" s="1">
        <v>69.575113808801206</v>
      </c>
      <c r="EK275" s="1">
        <v>97.203389830508399</v>
      </c>
      <c r="EL275" s="1">
        <v>97.807663964627807</v>
      </c>
      <c r="EM275" s="1">
        <v>98.079034028540093</v>
      </c>
      <c r="EN275" s="1">
        <v>98.233861144945095</v>
      </c>
      <c r="EO275" s="1">
        <v>97.600710900473899</v>
      </c>
      <c r="EP275" s="1">
        <v>97.852147852147795</v>
      </c>
      <c r="EQ275" s="1">
        <v>96.859169199594703</v>
      </c>
      <c r="ER275" s="1">
        <v>90.339157245632094</v>
      </c>
      <c r="ES275" s="1">
        <v>94.620901639344197</v>
      </c>
      <c r="ET275" s="1">
        <v>95.850202429149803</v>
      </c>
      <c r="EU275" s="1">
        <v>95.889698231009305</v>
      </c>
      <c r="EV275" s="1">
        <v>91.500586166471194</v>
      </c>
      <c r="EW275" s="1">
        <v>93.016344725111395</v>
      </c>
      <c r="EX275" s="1">
        <v>90</v>
      </c>
      <c r="EY275" s="1">
        <v>90.440060698027295</v>
      </c>
      <c r="EZ275" s="1">
        <v>95.084745762711805</v>
      </c>
    </row>
    <row r="276" spans="1:156" ht="15">
      <c r="A276" s="11" t="s">
        <v>338</v>
      </c>
      <c r="B276" s="1" t="s">
        <v>810</v>
      </c>
      <c r="C276" s="11" t="s">
        <v>568</v>
      </c>
      <c r="D276" s="1">
        <v>48.157735310596401</v>
      </c>
      <c r="E276" s="1">
        <v>76.210343917379902</v>
      </c>
      <c r="F276" s="1">
        <v>0</v>
      </c>
      <c r="G276" s="1">
        <v>50.3745318352059</v>
      </c>
      <c r="H276" s="1">
        <v>57.011070110701098</v>
      </c>
      <c r="I276" s="1">
        <v>61.730769230769198</v>
      </c>
      <c r="J276" s="1">
        <v>72.406639004149298</v>
      </c>
      <c r="K276" s="1">
        <v>56.192660550458697</v>
      </c>
      <c r="L276" s="1">
        <v>84.928229665071697</v>
      </c>
      <c r="M276" s="1">
        <v>88.578680203045593</v>
      </c>
      <c r="N276" s="1">
        <v>89.948453608247405</v>
      </c>
      <c r="O276" s="1">
        <v>98.232323232323196</v>
      </c>
      <c r="P276" s="1">
        <v>90.988372093023202</v>
      </c>
      <c r="Q276" s="1">
        <v>93.870967741935402</v>
      </c>
      <c r="R276" s="1">
        <v>86.160714285714207</v>
      </c>
      <c r="S276" s="1">
        <v>63.793103448275801</v>
      </c>
      <c r="T276" s="1">
        <v>99.390243902438996</v>
      </c>
      <c r="U276" s="1">
        <v>99.3055555555555</v>
      </c>
      <c r="V276" s="1">
        <v>82.584269662921301</v>
      </c>
      <c r="W276" s="1">
        <v>83.948339483394804</v>
      </c>
      <c r="X276" s="1">
        <v>77.115384615384599</v>
      </c>
      <c r="Y276" s="1">
        <v>84.854771784232298</v>
      </c>
      <c r="Z276" s="1">
        <v>86.926605504587101</v>
      </c>
      <c r="AA276" s="1">
        <v>86.842105263157904</v>
      </c>
      <c r="AB276" s="1">
        <v>83.502538071065899</v>
      </c>
      <c r="AC276" s="1">
        <v>90.979381443298905</v>
      </c>
      <c r="AD276" s="1">
        <v>90.151515151515099</v>
      </c>
      <c r="AE276" s="1">
        <v>86.337209302325505</v>
      </c>
      <c r="AF276" s="1">
        <v>93.225806451612897</v>
      </c>
      <c r="AG276" s="1">
        <v>88.839285714285694</v>
      </c>
      <c r="AH276" s="1">
        <v>23.563218390804501</v>
      </c>
      <c r="AI276" s="1">
        <v>85.365853658536494</v>
      </c>
      <c r="AJ276" s="1">
        <v>97.2222222222222</v>
      </c>
      <c r="AK276" s="1">
        <v>38.576779026217203</v>
      </c>
      <c r="AL276" s="1">
        <v>40.405904059040502</v>
      </c>
      <c r="AM276" s="1">
        <v>39.807692307692299</v>
      </c>
      <c r="AN276" s="1">
        <v>40.248962655601602</v>
      </c>
      <c r="AO276" s="1">
        <v>39.220183486238497</v>
      </c>
      <c r="AP276" s="1">
        <v>38.038277511961702</v>
      </c>
      <c r="AQ276" s="1">
        <v>36.548223350253799</v>
      </c>
      <c r="AR276" s="1">
        <v>37.371134020618499</v>
      </c>
      <c r="AS276" s="1">
        <v>85.858585858585798</v>
      </c>
      <c r="AT276" s="1">
        <v>85.174418604651095</v>
      </c>
      <c r="AU276" s="1">
        <v>85.806451612903203</v>
      </c>
      <c r="AV276" s="1">
        <v>90.625</v>
      </c>
      <c r="AW276" s="1">
        <v>50</v>
      </c>
      <c r="AX276" s="1">
        <v>98.170731707317103</v>
      </c>
      <c r="AY276" s="1">
        <v>50</v>
      </c>
      <c r="AZ276" s="1">
        <v>85.205992509363199</v>
      </c>
      <c r="BA276" s="1">
        <v>79.151291512915094</v>
      </c>
      <c r="BB276" s="1">
        <v>82.5</v>
      </c>
      <c r="BC276" s="1">
        <v>78.2157676348547</v>
      </c>
      <c r="BD276" s="1">
        <v>79.128440366972399</v>
      </c>
      <c r="BE276" s="1">
        <v>86.363636363636303</v>
      </c>
      <c r="BF276" s="1">
        <v>85.025380710659903</v>
      </c>
      <c r="BG276" s="1">
        <v>67.268041237113394</v>
      </c>
      <c r="BH276" s="1">
        <v>98.737373737373701</v>
      </c>
      <c r="BI276" s="1">
        <v>99.1279069767441</v>
      </c>
      <c r="BJ276" s="1">
        <v>99.0322580645161</v>
      </c>
      <c r="BK276" s="1">
        <v>91.517857142857096</v>
      </c>
      <c r="BL276" s="1">
        <v>53.448275862068897</v>
      </c>
      <c r="BM276" s="1">
        <v>96.951219512195095</v>
      </c>
      <c r="BN276" s="1">
        <v>96.5277777777777</v>
      </c>
      <c r="BO276" s="1">
        <v>73.782771535580494</v>
      </c>
      <c r="BP276" s="1">
        <v>79.704797047970402</v>
      </c>
      <c r="BQ276" s="1">
        <v>89.615384615384599</v>
      </c>
      <c r="BR276" s="1">
        <v>82.157676348547696</v>
      </c>
      <c r="BS276" s="1">
        <v>80.963302752293501</v>
      </c>
      <c r="BT276" s="1">
        <v>83.253588516746404</v>
      </c>
      <c r="BU276" s="1">
        <v>91.370558375634502</v>
      </c>
      <c r="BV276" s="1">
        <v>93.041237113402104</v>
      </c>
      <c r="BW276" s="1">
        <v>95.202020202020194</v>
      </c>
      <c r="BX276" s="1">
        <v>96.511627906976699</v>
      </c>
      <c r="BY276" s="1">
        <v>97.741935483870904</v>
      </c>
      <c r="BZ276" s="1">
        <v>96.428571428571402</v>
      </c>
      <c r="CA276" s="1">
        <v>81.609195402298795</v>
      </c>
      <c r="CB276" s="1">
        <v>40.243902439024303</v>
      </c>
      <c r="CC276" s="1">
        <v>43.0555555555555</v>
      </c>
      <c r="CD276" s="1">
        <v>83.7078651685393</v>
      </c>
      <c r="CE276" s="1">
        <v>84.132841328413207</v>
      </c>
      <c r="CF276" s="1">
        <v>95.576923076923094</v>
      </c>
      <c r="CG276" s="1">
        <v>94.398340248962597</v>
      </c>
      <c r="CH276" s="1">
        <v>94.724770642201804</v>
      </c>
      <c r="CI276" s="1">
        <v>83.492822966507106</v>
      </c>
      <c r="CJ276" s="1">
        <v>82.994923857868002</v>
      </c>
      <c r="CK276" s="1">
        <v>82.216494845360799</v>
      </c>
      <c r="CL276" s="1">
        <v>35.606060606060602</v>
      </c>
      <c r="CM276" s="1">
        <v>41.5697674418604</v>
      </c>
      <c r="CN276" s="1">
        <v>84.838709677419303</v>
      </c>
      <c r="CO276" s="1">
        <v>87.946428571428498</v>
      </c>
      <c r="CP276" s="1">
        <v>56.321839080459696</v>
      </c>
      <c r="CQ276" s="1">
        <v>99.390243902438996</v>
      </c>
      <c r="CR276" s="1">
        <v>96.5277777777777</v>
      </c>
      <c r="CS276" s="1">
        <v>80.711610486891303</v>
      </c>
      <c r="CT276" s="1">
        <v>82.6568265682656</v>
      </c>
      <c r="CU276" s="1">
        <v>84.038461538461505</v>
      </c>
      <c r="CV276" s="1">
        <v>82.365145228215695</v>
      </c>
      <c r="CW276" s="1">
        <v>82.568807339449506</v>
      </c>
      <c r="CX276" s="1">
        <v>91.626794258373195</v>
      </c>
      <c r="CY276" s="1">
        <v>91.6243654822335</v>
      </c>
      <c r="CZ276" s="1">
        <v>91.494845360824698</v>
      </c>
      <c r="DA276" s="1">
        <v>90.909090909090907</v>
      </c>
      <c r="DB276" s="1">
        <v>92.441860465116207</v>
      </c>
      <c r="DC276" s="1">
        <v>97.419354838709594</v>
      </c>
      <c r="DD276" s="1">
        <v>69.642857142857096</v>
      </c>
      <c r="DE276" s="1">
        <v>39.080459770114899</v>
      </c>
      <c r="DF276" s="1">
        <v>89.024390243902403</v>
      </c>
      <c r="DG276" s="1">
        <v>95.8333333333333</v>
      </c>
      <c r="DH276" s="1">
        <v>95.044215180545294</v>
      </c>
      <c r="DI276" s="1">
        <v>98.042444200512193</v>
      </c>
      <c r="DJ276" s="1">
        <v>99.289484368656105</v>
      </c>
      <c r="DK276" s="1">
        <v>99.911137440758196</v>
      </c>
      <c r="DL276" s="1">
        <v>99.950049950049902</v>
      </c>
      <c r="DM276" s="1">
        <v>89.412360688956397</v>
      </c>
      <c r="DN276" s="1">
        <v>97.790339157245597</v>
      </c>
      <c r="DO276" s="1">
        <v>99.334016393442596</v>
      </c>
      <c r="DP276" s="1">
        <v>96.710526315789394</v>
      </c>
      <c r="DQ276" s="1">
        <v>97.242455775234106</v>
      </c>
      <c r="DR276" s="1">
        <v>99.706916764361097</v>
      </c>
      <c r="DS276" s="1">
        <v>99.925705794947902</v>
      </c>
      <c r="DT276" s="1">
        <v>99.772727272727195</v>
      </c>
      <c r="DU276" s="1">
        <v>97.951441578148703</v>
      </c>
      <c r="DV276" s="1">
        <v>99.915254237288096</v>
      </c>
      <c r="DW276" s="1">
        <v>62.0670596904937</v>
      </c>
      <c r="DX276" s="1">
        <v>57.7936333699231</v>
      </c>
      <c r="DY276" s="1">
        <v>46.670726755988603</v>
      </c>
      <c r="DZ276" s="1">
        <v>50.799763033175303</v>
      </c>
      <c r="EA276" s="1">
        <v>52.397602397602299</v>
      </c>
      <c r="EB276" s="1">
        <v>65.7041540020263</v>
      </c>
      <c r="EC276" s="1">
        <v>55.960945529290797</v>
      </c>
      <c r="ED276" s="1">
        <v>71.465163934426201</v>
      </c>
      <c r="EE276" s="1">
        <v>67.560728744939198</v>
      </c>
      <c r="EF276" s="1">
        <v>74.037460978147706</v>
      </c>
      <c r="EG276" s="1">
        <v>59.378663540445402</v>
      </c>
      <c r="EH276" s="1">
        <v>64.115898959881093</v>
      </c>
      <c r="EI276" s="1">
        <v>95.8333333333333</v>
      </c>
      <c r="EJ276" s="1">
        <v>54.248861911987802</v>
      </c>
      <c r="EK276" s="1">
        <v>62.288135593220296</v>
      </c>
      <c r="EL276" s="1">
        <v>98.968312453942502</v>
      </c>
      <c r="EM276" s="1">
        <v>94.420051225759195</v>
      </c>
      <c r="EN276" s="1">
        <v>94.904587900933805</v>
      </c>
      <c r="EO276" s="1">
        <v>93.246445497630305</v>
      </c>
      <c r="EP276" s="1">
        <v>77.772227772227694</v>
      </c>
      <c r="EQ276" s="1">
        <v>77.304964539007102</v>
      </c>
      <c r="ER276" s="1">
        <v>76.618705035971203</v>
      </c>
      <c r="ES276" s="1">
        <v>83.709016393442596</v>
      </c>
      <c r="ET276" s="1">
        <v>87.398785425101195</v>
      </c>
      <c r="EU276" s="1">
        <v>89.281997918834506</v>
      </c>
      <c r="EV276" s="1">
        <v>91.500586166471194</v>
      </c>
      <c r="EW276" s="1">
        <v>89.227340267459098</v>
      </c>
      <c r="EX276" s="1">
        <v>0.45454545454545398</v>
      </c>
      <c r="EY276" s="1">
        <v>93.171471927162301</v>
      </c>
      <c r="EZ276" s="1">
        <v>99.661016949152497</v>
      </c>
    </row>
    <row r="277" spans="1:156" ht="15">
      <c r="A277" s="11" t="s">
        <v>339</v>
      </c>
      <c r="B277" s="1" t="s">
        <v>811</v>
      </c>
      <c r="C277" s="11" t="s">
        <v>537</v>
      </c>
      <c r="D277" s="1">
        <v>38.253877202384899</v>
      </c>
      <c r="E277" s="1">
        <v>64.105907310959097</v>
      </c>
      <c r="F277" s="1">
        <v>0</v>
      </c>
      <c r="G277" s="1">
        <v>47.628458498023697</v>
      </c>
      <c r="H277" s="1">
        <v>19.361702127659498</v>
      </c>
      <c r="I277" s="1">
        <v>17.281105990783399</v>
      </c>
      <c r="J277" s="1">
        <v>21.1864406779661</v>
      </c>
      <c r="K277" s="1">
        <v>16.4233576642335</v>
      </c>
      <c r="L277" s="1">
        <v>10.629921259842501</v>
      </c>
      <c r="M277" s="1">
        <v>7.98319327731092</v>
      </c>
      <c r="N277" s="1">
        <v>13.9830508474576</v>
      </c>
      <c r="O277" s="1">
        <v>2.1929824561403501</v>
      </c>
      <c r="P277" s="1">
        <v>16.355140186915801</v>
      </c>
      <c r="Q277" s="1">
        <v>15</v>
      </c>
      <c r="R277" s="1">
        <v>0</v>
      </c>
      <c r="S277" s="1">
        <v>0</v>
      </c>
      <c r="T277" s="1">
        <v>0</v>
      </c>
      <c r="U277" s="1">
        <v>0</v>
      </c>
      <c r="V277" s="1">
        <v>75.889328063241095</v>
      </c>
      <c r="W277" s="1">
        <v>69.148936170212707</v>
      </c>
      <c r="X277" s="1">
        <v>67.281105990783402</v>
      </c>
      <c r="Y277" s="1">
        <v>37.288135593220296</v>
      </c>
      <c r="Z277" s="1">
        <v>32.846715328467099</v>
      </c>
      <c r="AA277" s="1">
        <v>12.5984251968503</v>
      </c>
      <c r="AB277" s="1">
        <v>10.0840336134453</v>
      </c>
      <c r="AC277" s="1">
        <v>12.2881355932203</v>
      </c>
      <c r="AD277" s="1">
        <v>14.9122807017543</v>
      </c>
      <c r="AE277" s="1">
        <v>16.355140186915801</v>
      </c>
      <c r="AF277" s="1">
        <v>16.1111111111111</v>
      </c>
      <c r="AG277" s="1">
        <v>0</v>
      </c>
      <c r="AH277" s="1">
        <v>0</v>
      </c>
      <c r="AI277" s="1">
        <v>0</v>
      </c>
      <c r="AJ277" s="1">
        <v>0</v>
      </c>
      <c r="AK277" s="1">
        <v>76.679841897233203</v>
      </c>
      <c r="AL277" s="1">
        <v>77.234042553191401</v>
      </c>
      <c r="AM277" s="1">
        <v>78.801843317972299</v>
      </c>
      <c r="AN277" s="1">
        <v>78.248587570621396</v>
      </c>
      <c r="AO277" s="1">
        <v>74.817518248175105</v>
      </c>
      <c r="AP277" s="1">
        <v>31.1023622047244</v>
      </c>
      <c r="AQ277" s="1">
        <v>29.831932773109202</v>
      </c>
      <c r="AR277" s="1">
        <v>32.203389830508399</v>
      </c>
      <c r="AS277" s="1">
        <v>30.7017543859649</v>
      </c>
      <c r="AT277" s="1">
        <v>30.3738317757009</v>
      </c>
      <c r="AU277" s="1">
        <v>34.4444444444444</v>
      </c>
      <c r="AV277" s="1">
        <v>0</v>
      </c>
      <c r="AW277" s="1">
        <v>0</v>
      </c>
      <c r="AX277" s="1">
        <v>0</v>
      </c>
      <c r="AY277" s="1">
        <v>0</v>
      </c>
      <c r="AZ277" s="1">
        <v>38.1422924901185</v>
      </c>
      <c r="BA277" s="1">
        <v>64.468085106382901</v>
      </c>
      <c r="BB277" s="1">
        <v>46.313364055299502</v>
      </c>
      <c r="BC277" s="1">
        <v>17.796610169491501</v>
      </c>
      <c r="BD277" s="1">
        <v>14.2335766423357</v>
      </c>
      <c r="BE277" s="1">
        <v>18.503937007874001</v>
      </c>
      <c r="BF277" s="1">
        <v>12.184873949579799</v>
      </c>
      <c r="BG277" s="1">
        <v>17.372881355932201</v>
      </c>
      <c r="BH277" s="1">
        <v>10.087719298245601</v>
      </c>
      <c r="BI277" s="1">
        <v>14.485981308411199</v>
      </c>
      <c r="BJ277" s="1">
        <v>25</v>
      </c>
      <c r="BK277" s="1">
        <v>0</v>
      </c>
      <c r="BL277" s="1">
        <v>0</v>
      </c>
      <c r="BM277" s="1">
        <v>0</v>
      </c>
      <c r="BN277" s="1">
        <v>0</v>
      </c>
      <c r="BO277" s="1">
        <v>91.699604743083</v>
      </c>
      <c r="BP277" s="1">
        <v>94.468085106382901</v>
      </c>
      <c r="BQ277" s="1">
        <v>96.543778801843303</v>
      </c>
      <c r="BR277" s="1">
        <v>25.1412429378531</v>
      </c>
      <c r="BS277" s="1">
        <v>24.817518248175102</v>
      </c>
      <c r="BT277" s="1">
        <v>26.3779527559055</v>
      </c>
      <c r="BU277" s="1">
        <v>26.890756302521002</v>
      </c>
      <c r="BV277" s="1">
        <v>29.2372881355932</v>
      </c>
      <c r="BW277" s="1">
        <v>32.894736842105203</v>
      </c>
      <c r="BX277" s="1">
        <v>36.9158878504672</v>
      </c>
      <c r="BY277" s="1">
        <v>35.5555555555555</v>
      </c>
      <c r="BZ277" s="1">
        <v>0</v>
      </c>
      <c r="CA277" s="1">
        <v>0</v>
      </c>
      <c r="CB277" s="1">
        <v>0</v>
      </c>
      <c r="CC277" s="1">
        <v>0</v>
      </c>
      <c r="CD277" s="1">
        <v>65.019762845849797</v>
      </c>
      <c r="CE277" s="1">
        <v>65.744680851063805</v>
      </c>
      <c r="CF277" s="1">
        <v>64.055299539170505</v>
      </c>
      <c r="CG277" s="1">
        <v>63.559322033898297</v>
      </c>
      <c r="CH277" s="1">
        <v>69.708029197080194</v>
      </c>
      <c r="CI277" s="1">
        <v>13.779527559055101</v>
      </c>
      <c r="CJ277" s="1">
        <v>14.705882352941099</v>
      </c>
      <c r="CK277" s="1">
        <v>18.220338983050802</v>
      </c>
      <c r="CL277" s="1">
        <v>25.877192982456101</v>
      </c>
      <c r="CM277" s="1">
        <v>32.710280373831701</v>
      </c>
      <c r="CN277" s="1">
        <v>23.3333333333333</v>
      </c>
      <c r="CO277" s="1">
        <v>0</v>
      </c>
      <c r="CP277" s="1">
        <v>0</v>
      </c>
      <c r="CQ277" s="1">
        <v>0</v>
      </c>
      <c r="CR277" s="1">
        <v>0</v>
      </c>
      <c r="CS277" s="1">
        <v>36.7588932806324</v>
      </c>
      <c r="CT277" s="1">
        <v>39.361702127659498</v>
      </c>
      <c r="CU277" s="1">
        <v>38.940092165898598</v>
      </c>
      <c r="CV277" s="1">
        <v>38.700564971751398</v>
      </c>
      <c r="CW277" s="1">
        <v>40.875912408759099</v>
      </c>
      <c r="CX277" s="1">
        <v>41.732283464566898</v>
      </c>
      <c r="CY277" s="1">
        <v>39.915966386554601</v>
      </c>
      <c r="CZ277" s="1">
        <v>41.1016949152542</v>
      </c>
      <c r="DA277" s="1">
        <v>43.859649122806999</v>
      </c>
      <c r="DB277" s="1">
        <v>42.990654205607399</v>
      </c>
      <c r="DC277" s="1">
        <v>48.3333333333333</v>
      </c>
      <c r="DD277" s="1">
        <v>0</v>
      </c>
      <c r="DE277" s="1">
        <v>0</v>
      </c>
      <c r="DF277" s="1">
        <v>0</v>
      </c>
      <c r="DG277" s="1">
        <v>0</v>
      </c>
      <c r="DH277" s="1">
        <v>74.078850405305801</v>
      </c>
      <c r="DI277" s="1">
        <v>79.052323454079698</v>
      </c>
      <c r="DJ277" s="1">
        <v>57.632967925294302</v>
      </c>
      <c r="DK277" s="1">
        <v>38.595971563981003</v>
      </c>
      <c r="DL277" s="1">
        <v>16.733266733266699</v>
      </c>
      <c r="DM277" s="1">
        <v>27.0010131712259</v>
      </c>
      <c r="DN277" s="1">
        <v>24.203494347379198</v>
      </c>
      <c r="DO277" s="1">
        <v>10.6045081967213</v>
      </c>
      <c r="DP277" s="1">
        <v>11.5890688259109</v>
      </c>
      <c r="DQ277" s="1">
        <v>2.3413111342351698</v>
      </c>
      <c r="DR277" s="1">
        <v>0.41031652989449002</v>
      </c>
      <c r="DS277" s="1">
        <v>0</v>
      </c>
      <c r="DT277" s="1">
        <v>0</v>
      </c>
      <c r="DU277" s="1">
        <v>0</v>
      </c>
      <c r="DV277" s="1">
        <v>0</v>
      </c>
      <c r="DW277" s="1">
        <v>60.114222549742102</v>
      </c>
      <c r="DX277" s="1">
        <v>64.709110867178893</v>
      </c>
      <c r="DY277" s="1">
        <v>62.017864393016602</v>
      </c>
      <c r="DZ277" s="1">
        <v>62.6481042654028</v>
      </c>
      <c r="EA277" s="1">
        <v>62.887112887112799</v>
      </c>
      <c r="EB277" s="1">
        <v>79.584599797365698</v>
      </c>
      <c r="EC277" s="1">
        <v>75.796505652620695</v>
      </c>
      <c r="ED277" s="1">
        <v>96.567622950819597</v>
      </c>
      <c r="EE277" s="1">
        <v>97.419028340080899</v>
      </c>
      <c r="EF277" s="1">
        <v>16.2851196670135</v>
      </c>
      <c r="EG277" s="1">
        <v>29.835873388042199</v>
      </c>
      <c r="EH277" s="1">
        <v>0</v>
      </c>
      <c r="EI277" s="1">
        <v>0</v>
      </c>
      <c r="EJ277" s="1">
        <v>0</v>
      </c>
      <c r="EK277" s="1">
        <v>0</v>
      </c>
      <c r="EL277" s="1">
        <v>77.634487840825301</v>
      </c>
      <c r="EM277" s="1">
        <v>78.887669227954603</v>
      </c>
      <c r="EN277" s="1">
        <v>78.177019894437606</v>
      </c>
      <c r="EO277" s="1">
        <v>70.853080568720301</v>
      </c>
      <c r="EP277" s="1">
        <v>50.799200799200698</v>
      </c>
      <c r="EQ277" s="1">
        <v>21.681864235055698</v>
      </c>
      <c r="ER277" s="1">
        <v>21.891058581706101</v>
      </c>
      <c r="ES277" s="1">
        <v>25.819672131147499</v>
      </c>
      <c r="ET277" s="1">
        <v>33.350202429149803</v>
      </c>
      <c r="EU277" s="1">
        <v>28.876170655567101</v>
      </c>
      <c r="EV277" s="1">
        <v>38.628370457209797</v>
      </c>
      <c r="EW277" s="1">
        <v>0</v>
      </c>
      <c r="EX277" s="1">
        <v>0</v>
      </c>
      <c r="EY277" s="1">
        <v>0</v>
      </c>
      <c r="EZ277" s="1">
        <v>0</v>
      </c>
    </row>
    <row r="278" spans="1:156" ht="15">
      <c r="A278" s="11" t="s">
        <v>340</v>
      </c>
      <c r="B278" s="1" t="s">
        <v>812</v>
      </c>
      <c r="C278" s="11" t="s">
        <v>537</v>
      </c>
      <c r="D278" s="1">
        <v>48.218312237710201</v>
      </c>
      <c r="E278" s="1">
        <v>46.962408670627603</v>
      </c>
      <c r="F278" s="1">
        <v>0</v>
      </c>
      <c r="G278" s="1">
        <v>85.093896713614996</v>
      </c>
      <c r="H278" s="1">
        <v>85.052910052910093</v>
      </c>
      <c r="I278" s="1">
        <v>84.815950920245399</v>
      </c>
      <c r="J278" s="1">
        <v>85.912698412698404</v>
      </c>
      <c r="K278" s="1">
        <v>78.994082840236601</v>
      </c>
      <c r="L278" s="1">
        <v>89.6666666666666</v>
      </c>
      <c r="M278" s="1">
        <v>89.338235294117595</v>
      </c>
      <c r="N278" s="1">
        <v>89.615384615384599</v>
      </c>
      <c r="O278" s="1">
        <v>86.842105263157904</v>
      </c>
      <c r="P278" s="1">
        <v>89.406779661016898</v>
      </c>
      <c r="Q278" s="1">
        <v>87.113402061855595</v>
      </c>
      <c r="R278" s="1">
        <v>99.431818181818102</v>
      </c>
      <c r="S278" s="1">
        <v>97.093023255813904</v>
      </c>
      <c r="T278" s="1">
        <v>95.930232558139494</v>
      </c>
      <c r="U278" s="1">
        <v>96.031746031745996</v>
      </c>
      <c r="V278" s="1">
        <v>99.178403755868501</v>
      </c>
      <c r="W278" s="1">
        <v>99.603174603174594</v>
      </c>
      <c r="X278" s="1">
        <v>99.846625766871099</v>
      </c>
      <c r="Y278" s="1">
        <v>99.007936507936506</v>
      </c>
      <c r="Z278" s="1">
        <v>98.520710059171606</v>
      </c>
      <c r="AA278" s="1">
        <v>97.6666666666666</v>
      </c>
      <c r="AB278" s="1">
        <v>98.897058823529406</v>
      </c>
      <c r="AC278" s="1">
        <v>99.615384615384599</v>
      </c>
      <c r="AD278" s="1">
        <v>99.624060150375897</v>
      </c>
      <c r="AE278" s="1">
        <v>97.881355932203306</v>
      </c>
      <c r="AF278" s="1">
        <v>98.453608247422594</v>
      </c>
      <c r="AG278" s="1">
        <v>99.431818181818102</v>
      </c>
      <c r="AH278" s="1">
        <v>83.720930232558104</v>
      </c>
      <c r="AI278" s="1">
        <v>40.697674418604599</v>
      </c>
      <c r="AJ278" s="1">
        <v>43.650793650793602</v>
      </c>
      <c r="AK278" s="1">
        <v>96.596244131455407</v>
      </c>
      <c r="AL278" s="1">
        <v>81.878306878306802</v>
      </c>
      <c r="AM278" s="1">
        <v>88.803680981595093</v>
      </c>
      <c r="AN278" s="1">
        <v>86.706349206349202</v>
      </c>
      <c r="AO278" s="1">
        <v>82.248520710059097</v>
      </c>
      <c r="AP278" s="1">
        <v>80.3333333333333</v>
      </c>
      <c r="AQ278" s="1">
        <v>78.308823529411697</v>
      </c>
      <c r="AR278" s="1">
        <v>80.769230769230703</v>
      </c>
      <c r="AS278" s="1">
        <v>81.954887218045101</v>
      </c>
      <c r="AT278" s="1">
        <v>82.627118644067806</v>
      </c>
      <c r="AU278" s="1">
        <v>86.597938144329902</v>
      </c>
      <c r="AV278" s="1">
        <v>97.727272727272705</v>
      </c>
      <c r="AW278" s="1">
        <v>50</v>
      </c>
      <c r="AX278" s="1">
        <v>48.2558139534883</v>
      </c>
      <c r="AY278" s="1">
        <v>49.206349206349202</v>
      </c>
      <c r="AZ278" s="1">
        <v>98.708920187793396</v>
      </c>
      <c r="BA278" s="1">
        <v>99.074074074074105</v>
      </c>
      <c r="BB278" s="1">
        <v>98.926380368098094</v>
      </c>
      <c r="BC278" s="1">
        <v>91.468253968253904</v>
      </c>
      <c r="BD278" s="1">
        <v>99.704142011834307</v>
      </c>
      <c r="BE278" s="1">
        <v>99</v>
      </c>
      <c r="BF278" s="1">
        <v>96.715328467153199</v>
      </c>
      <c r="BG278" s="1">
        <v>92.692307692307693</v>
      </c>
      <c r="BH278" s="1">
        <v>95.864661654135304</v>
      </c>
      <c r="BI278" s="1">
        <v>97.881355932203306</v>
      </c>
      <c r="BJ278" s="1">
        <v>93.298969072164894</v>
      </c>
      <c r="BK278" s="1">
        <v>96.022727272727195</v>
      </c>
      <c r="BL278" s="1">
        <v>98.2558139534883</v>
      </c>
      <c r="BM278" s="1">
        <v>90.116279069767401</v>
      </c>
      <c r="BN278" s="1">
        <v>92.857142857142804</v>
      </c>
      <c r="BO278" s="1">
        <v>99.178403755868501</v>
      </c>
      <c r="BP278" s="1">
        <v>96.693121693121697</v>
      </c>
      <c r="BQ278" s="1">
        <v>97.852760736196302</v>
      </c>
      <c r="BR278" s="1">
        <v>98.214285714285694</v>
      </c>
      <c r="BS278" s="1">
        <v>98.224852071005898</v>
      </c>
      <c r="BT278" s="1">
        <v>98.6666666666666</v>
      </c>
      <c r="BU278" s="1">
        <v>99.264705882352899</v>
      </c>
      <c r="BV278" s="1">
        <v>98.846153846153797</v>
      </c>
      <c r="BW278" s="1">
        <v>99.248120300751793</v>
      </c>
      <c r="BX278" s="1">
        <v>97.033898305084705</v>
      </c>
      <c r="BY278" s="1">
        <v>94.329896907216394</v>
      </c>
      <c r="BZ278" s="1">
        <v>84.659090909090907</v>
      </c>
      <c r="CA278" s="1">
        <v>46.511627906976699</v>
      </c>
      <c r="CB278" s="1">
        <v>47.093023255813897</v>
      </c>
      <c r="CC278" s="1">
        <v>46.031746031746003</v>
      </c>
      <c r="CD278" s="1">
        <v>98.474178403755801</v>
      </c>
      <c r="CE278" s="1">
        <v>88.227513227513199</v>
      </c>
      <c r="CF278" s="1">
        <v>87.883435582822102</v>
      </c>
      <c r="CG278" s="1">
        <v>99.801587301587304</v>
      </c>
      <c r="CH278" s="1">
        <v>99.112426035502907</v>
      </c>
      <c r="CI278" s="1">
        <v>98.3333333333333</v>
      </c>
      <c r="CJ278" s="1">
        <v>98.897058823529406</v>
      </c>
      <c r="CK278" s="1">
        <v>89.615384615384599</v>
      </c>
      <c r="CL278" s="1">
        <v>87.593984962405997</v>
      </c>
      <c r="CM278" s="1">
        <v>71.610169491525397</v>
      </c>
      <c r="CN278" s="1">
        <v>85.051546391752495</v>
      </c>
      <c r="CO278" s="1">
        <v>89.204545454545396</v>
      </c>
      <c r="CP278" s="1">
        <v>89.534883720930196</v>
      </c>
      <c r="CQ278" s="1">
        <v>91.279069767441797</v>
      </c>
      <c r="CR278" s="1">
        <v>94.4444444444444</v>
      </c>
      <c r="CS278" s="1">
        <v>99.413145539906097</v>
      </c>
      <c r="CT278" s="1">
        <v>99.470899470899397</v>
      </c>
      <c r="CU278" s="1">
        <v>99.233128834355796</v>
      </c>
      <c r="CV278" s="1">
        <v>95.634920634920604</v>
      </c>
      <c r="CW278" s="1">
        <v>94.378698224852101</v>
      </c>
      <c r="CX278" s="1">
        <v>97.3333333333333</v>
      </c>
      <c r="CY278" s="1">
        <v>97.426470588235205</v>
      </c>
      <c r="CZ278" s="1">
        <v>98.461538461538396</v>
      </c>
      <c r="DA278" s="1">
        <v>98.872180451127804</v>
      </c>
      <c r="DB278" s="1">
        <v>95.338983050847403</v>
      </c>
      <c r="DC278" s="1">
        <v>94.329896907216394</v>
      </c>
      <c r="DD278" s="1">
        <v>94.318181818181799</v>
      </c>
      <c r="DE278" s="1">
        <v>76.744186046511601</v>
      </c>
      <c r="DF278" s="1">
        <v>33.720930232558104</v>
      </c>
      <c r="DG278" s="1">
        <v>35.714285714285701</v>
      </c>
      <c r="DH278" s="1">
        <v>99.060427413411901</v>
      </c>
      <c r="DI278" s="1">
        <v>98.847420417123999</v>
      </c>
      <c r="DJ278" s="1">
        <v>99.411287048315103</v>
      </c>
      <c r="DK278" s="1">
        <v>93.513033175355403</v>
      </c>
      <c r="DL278" s="1">
        <v>92.857142857142804</v>
      </c>
      <c r="DM278" s="1">
        <v>90.425531914893597</v>
      </c>
      <c r="DN278" s="1">
        <v>63.566289825282603</v>
      </c>
      <c r="DO278" s="1">
        <v>86.014344262295097</v>
      </c>
      <c r="DP278" s="1">
        <v>89.726720647773206</v>
      </c>
      <c r="DQ278" s="1">
        <v>90.270551508844903</v>
      </c>
      <c r="DR278" s="1">
        <v>74.501758499413796</v>
      </c>
      <c r="DS278" s="1">
        <v>68.870728083209499</v>
      </c>
      <c r="DT278" s="1">
        <v>33.560606060606098</v>
      </c>
      <c r="DU278" s="1">
        <v>60.318664643399103</v>
      </c>
      <c r="DV278" s="1">
        <v>56.694915254237202</v>
      </c>
      <c r="DW278" s="1">
        <v>78.5740604274134</v>
      </c>
      <c r="DX278" s="1">
        <v>80.406147091108593</v>
      </c>
      <c r="DY278" s="1">
        <v>81.262687779131099</v>
      </c>
      <c r="DZ278" s="1">
        <v>82.020142180094695</v>
      </c>
      <c r="EA278" s="1">
        <v>89.560439560439505</v>
      </c>
      <c r="EB278" s="1">
        <v>86.575481256332296</v>
      </c>
      <c r="EC278" s="1">
        <v>90.596094552929102</v>
      </c>
      <c r="ED278" s="1">
        <v>91.547131147540895</v>
      </c>
      <c r="EE278" s="1">
        <v>92.155870445344107</v>
      </c>
      <c r="EF278" s="1">
        <v>94.432882414151905</v>
      </c>
      <c r="EG278" s="1">
        <v>48.475967174677599</v>
      </c>
      <c r="EH278" s="1">
        <v>58.766716196136699</v>
      </c>
      <c r="EI278" s="1">
        <v>81.742424242424207</v>
      </c>
      <c r="EJ278" s="1">
        <v>75.644916540212407</v>
      </c>
      <c r="EK278" s="1">
        <v>36.694915254237202</v>
      </c>
      <c r="EL278" s="1">
        <v>98.968312453942502</v>
      </c>
      <c r="EM278" s="1">
        <v>99.121844127332594</v>
      </c>
      <c r="EN278" s="1">
        <v>99.187982135606902</v>
      </c>
      <c r="EO278" s="1">
        <v>98.815165876777201</v>
      </c>
      <c r="EP278" s="1">
        <v>96.503496503496507</v>
      </c>
      <c r="EQ278" s="1">
        <v>90.2228976697061</v>
      </c>
      <c r="ER278" s="1">
        <v>90.339157245632094</v>
      </c>
      <c r="ES278" s="1">
        <v>83.709016393442596</v>
      </c>
      <c r="ET278" s="1">
        <v>87.398785425101195</v>
      </c>
      <c r="EU278" s="1">
        <v>95.889698231009305</v>
      </c>
      <c r="EV278" s="1">
        <v>91.500586166471194</v>
      </c>
      <c r="EW278" s="1">
        <v>93.016344725111395</v>
      </c>
      <c r="EX278" s="1">
        <v>95.075757575757507</v>
      </c>
      <c r="EY278" s="1">
        <v>96.509863429438496</v>
      </c>
      <c r="EZ278" s="1">
        <v>87.966101694915196</v>
      </c>
    </row>
    <row r="279" spans="1:156" ht="15">
      <c r="A279" s="11" t="s">
        <v>341</v>
      </c>
      <c r="B279" s="1" t="s">
        <v>813</v>
      </c>
      <c r="C279" s="11" t="s">
        <v>528</v>
      </c>
      <c r="D279" s="1">
        <v>52.880299444475902</v>
      </c>
      <c r="E279" s="1">
        <v>46.210934456995098</v>
      </c>
      <c r="F279" s="1">
        <v>0</v>
      </c>
      <c r="G279" s="1">
        <v>80.769230769230703</v>
      </c>
      <c r="H279" s="1">
        <v>73.387096774193495</v>
      </c>
      <c r="I279" s="1">
        <v>93.518518518518505</v>
      </c>
      <c r="J279" s="1">
        <v>94.047619047618994</v>
      </c>
      <c r="K279" s="1">
        <v>91.379310344827502</v>
      </c>
      <c r="L279" s="1">
        <v>70.689655172413694</v>
      </c>
      <c r="M279" s="1">
        <v>73.214285714285694</v>
      </c>
      <c r="N279" s="1">
        <v>86.538461538461505</v>
      </c>
      <c r="O279" s="1">
        <v>78.846153846153797</v>
      </c>
      <c r="P279" s="1">
        <v>76.086956521739097</v>
      </c>
      <c r="Q279" s="1">
        <v>81.578947368421098</v>
      </c>
      <c r="R279" s="1">
        <v>80.5555555555555</v>
      </c>
      <c r="S279" s="1">
        <v>92.5</v>
      </c>
      <c r="T279" s="1">
        <v>97.5</v>
      </c>
      <c r="U279" s="1">
        <v>85.294117647058798</v>
      </c>
      <c r="V279" s="1">
        <v>97.692307692307594</v>
      </c>
      <c r="W279" s="1">
        <v>97.580645161290306</v>
      </c>
      <c r="X279" s="1">
        <v>93.518518518518505</v>
      </c>
      <c r="Y279" s="1">
        <v>91.6666666666666</v>
      </c>
      <c r="Z279" s="1">
        <v>91.379310344827502</v>
      </c>
      <c r="AA279" s="1">
        <v>91.379310344827502</v>
      </c>
      <c r="AB279" s="1">
        <v>91.071428571428498</v>
      </c>
      <c r="AC279" s="1">
        <v>94.230769230769198</v>
      </c>
      <c r="AD279" s="1">
        <v>90.384615384615302</v>
      </c>
      <c r="AE279" s="1">
        <v>89.130434782608603</v>
      </c>
      <c r="AF279" s="1">
        <v>86.842105263157904</v>
      </c>
      <c r="AG279" s="1">
        <v>69.4444444444444</v>
      </c>
      <c r="AH279" s="1">
        <v>82.5</v>
      </c>
      <c r="AI279" s="1">
        <v>92.5</v>
      </c>
      <c r="AJ279" s="1">
        <v>91.176470588235205</v>
      </c>
      <c r="AK279" s="1">
        <v>71.538461538461505</v>
      </c>
      <c r="AL279" s="1">
        <v>70.161290322580598</v>
      </c>
      <c r="AM279" s="1">
        <v>71.296296296296205</v>
      </c>
      <c r="AN279" s="1">
        <v>69.047619047618994</v>
      </c>
      <c r="AO279" s="1">
        <v>60.344827586206897</v>
      </c>
      <c r="AP279" s="1">
        <v>60.344827586206897</v>
      </c>
      <c r="AQ279" s="1">
        <v>57.142857142857103</v>
      </c>
      <c r="AR279" s="1">
        <v>59.615384615384599</v>
      </c>
      <c r="AS279" s="1">
        <v>67.307692307692307</v>
      </c>
      <c r="AT279" s="1">
        <v>69.565217391304301</v>
      </c>
      <c r="AU279" s="1">
        <v>81.578947368421098</v>
      </c>
      <c r="AV279" s="1">
        <v>97.2222222222222</v>
      </c>
      <c r="AW279" s="1">
        <v>82.5</v>
      </c>
      <c r="AX279" s="1">
        <v>80</v>
      </c>
      <c r="AY279" s="1">
        <v>41.176470588235198</v>
      </c>
      <c r="AZ279" s="1">
        <v>73.076923076923094</v>
      </c>
      <c r="BA279" s="1">
        <v>68.548387096774107</v>
      </c>
      <c r="BB279" s="1">
        <v>86.1111111111111</v>
      </c>
      <c r="BC279" s="1">
        <v>79.761904761904702</v>
      </c>
      <c r="BD279" s="1">
        <v>74.137931034482705</v>
      </c>
      <c r="BE279" s="1">
        <v>60.344827586206897</v>
      </c>
      <c r="BF279" s="1">
        <v>83.928571428571402</v>
      </c>
      <c r="BG279" s="1">
        <v>82.692307692307594</v>
      </c>
      <c r="BH279" s="1">
        <v>98.076923076923094</v>
      </c>
      <c r="BI279" s="1">
        <v>84.782608695652101</v>
      </c>
      <c r="BJ279" s="1">
        <v>81.578947368421098</v>
      </c>
      <c r="BK279" s="1">
        <v>91.6666666666666</v>
      </c>
      <c r="BL279" s="1">
        <v>92.5</v>
      </c>
      <c r="BM279" s="1">
        <v>67.5</v>
      </c>
      <c r="BN279" s="1">
        <v>97.058823529411697</v>
      </c>
      <c r="BO279" s="1">
        <v>96.923076923076906</v>
      </c>
      <c r="BP279" s="1">
        <v>96.774193548387103</v>
      </c>
      <c r="BQ279" s="1">
        <v>96.296296296296205</v>
      </c>
      <c r="BR279" s="1">
        <v>95.238095238095198</v>
      </c>
      <c r="BS279" s="1">
        <v>93.103448275862107</v>
      </c>
      <c r="BT279" s="1">
        <v>93.103448275862107</v>
      </c>
      <c r="BU279" s="1">
        <v>89.285714285714207</v>
      </c>
      <c r="BV279" s="1">
        <v>88.461538461538396</v>
      </c>
      <c r="BW279" s="1">
        <v>94.230769230769198</v>
      </c>
      <c r="BX279" s="1">
        <v>89.130434782608603</v>
      </c>
      <c r="BY279" s="1">
        <v>84.210526315789394</v>
      </c>
      <c r="BZ279" s="1">
        <v>94.4444444444444</v>
      </c>
      <c r="CA279" s="1">
        <v>85</v>
      </c>
      <c r="CB279" s="1">
        <v>97.5</v>
      </c>
      <c r="CC279" s="1">
        <v>94.117647058823493</v>
      </c>
      <c r="CD279" s="1">
        <v>97.692307692307594</v>
      </c>
      <c r="CE279" s="1">
        <v>97.580645161290306</v>
      </c>
      <c r="CF279" s="1">
        <v>95.370370370370296</v>
      </c>
      <c r="CG279" s="1">
        <v>94.047619047618994</v>
      </c>
      <c r="CH279" s="1">
        <v>91.379310344827502</v>
      </c>
      <c r="CI279" s="1">
        <v>87.931034482758605</v>
      </c>
      <c r="CJ279" s="1">
        <v>87.5</v>
      </c>
      <c r="CK279" s="1">
        <v>82.692307692307594</v>
      </c>
      <c r="CL279" s="1">
        <v>90.384615384615302</v>
      </c>
      <c r="CM279" s="1">
        <v>93.478260869565204</v>
      </c>
      <c r="CN279" s="1">
        <v>97.368421052631504</v>
      </c>
      <c r="CO279" s="1">
        <v>97.2222222222222</v>
      </c>
      <c r="CP279" s="1">
        <v>72.5</v>
      </c>
      <c r="CQ279" s="1">
        <v>47.5</v>
      </c>
      <c r="CR279" s="1">
        <v>85.294117647058798</v>
      </c>
      <c r="CS279" s="1">
        <v>65.384615384615302</v>
      </c>
      <c r="CT279" s="1">
        <v>65.322580645161196</v>
      </c>
      <c r="CU279" s="1">
        <v>66.6666666666666</v>
      </c>
      <c r="CV279" s="1">
        <v>85.714285714285694</v>
      </c>
      <c r="CW279" s="1">
        <v>55.172413793103402</v>
      </c>
      <c r="CX279" s="1">
        <v>96.551724137931004</v>
      </c>
      <c r="CY279" s="1">
        <v>96.428571428571402</v>
      </c>
      <c r="CZ279" s="1">
        <v>96.153846153846104</v>
      </c>
      <c r="DA279" s="1">
        <v>94.230769230769198</v>
      </c>
      <c r="DB279" s="1">
        <v>95.652173913043399</v>
      </c>
      <c r="DC279" s="1">
        <v>94.736842105263094</v>
      </c>
      <c r="DD279" s="1">
        <v>86.1111111111111</v>
      </c>
      <c r="DE279" s="1">
        <v>80</v>
      </c>
      <c r="DF279" s="1">
        <v>77.5</v>
      </c>
      <c r="DG279" s="1">
        <v>91.176470588235205</v>
      </c>
      <c r="DH279" s="1">
        <v>91.875460574797302</v>
      </c>
      <c r="DI279" s="1">
        <v>90.578119282839296</v>
      </c>
      <c r="DJ279" s="1">
        <v>90.560292326431096</v>
      </c>
      <c r="DK279" s="1">
        <v>84.567535545023702</v>
      </c>
      <c r="DL279" s="1">
        <v>80.969030969030896</v>
      </c>
      <c r="DM279" s="1">
        <v>85.562310030395096</v>
      </c>
      <c r="DN279" s="1">
        <v>69.116135662898202</v>
      </c>
      <c r="DO279" s="1">
        <v>50.358606557377101</v>
      </c>
      <c r="DP279" s="1">
        <v>74.645748987854205</v>
      </c>
      <c r="DQ279" s="1">
        <v>63.527575442247603</v>
      </c>
      <c r="DR279" s="1">
        <v>53.1652989449003</v>
      </c>
      <c r="DS279" s="1">
        <v>57.578008915304601</v>
      </c>
      <c r="DT279" s="1">
        <v>62.803030303030297</v>
      </c>
      <c r="DU279" s="1">
        <v>55.311077389984803</v>
      </c>
      <c r="DV279" s="1">
        <v>39.915254237288103</v>
      </c>
      <c r="DW279" s="1">
        <v>79.679439941046397</v>
      </c>
      <c r="DX279" s="1">
        <v>86.589828027808196</v>
      </c>
      <c r="DY279" s="1">
        <v>93.524157531465605</v>
      </c>
      <c r="DZ279" s="1">
        <v>79.413507109004698</v>
      </c>
      <c r="EA279" s="1">
        <v>80.069930069930095</v>
      </c>
      <c r="EB279" s="1">
        <v>87.588652482269495</v>
      </c>
      <c r="EC279" s="1">
        <v>88.9516957862281</v>
      </c>
      <c r="ED279" s="1">
        <v>45.235655737704903</v>
      </c>
      <c r="EE279" s="1">
        <v>94.585020242914894</v>
      </c>
      <c r="EF279" s="1">
        <v>97.970863683662799</v>
      </c>
      <c r="EG279" s="1">
        <v>64.888628370457198</v>
      </c>
      <c r="EH279" s="1">
        <v>51.485884101040099</v>
      </c>
      <c r="EI279" s="1">
        <v>66.893939393939405</v>
      </c>
      <c r="EJ279" s="1">
        <v>33.763277693474897</v>
      </c>
      <c r="EK279" s="1">
        <v>5</v>
      </c>
      <c r="EL279" s="1">
        <v>81.448047162859197</v>
      </c>
      <c r="EM279" s="1">
        <v>82.381997804610293</v>
      </c>
      <c r="EN279" s="1">
        <v>85.891189606171295</v>
      </c>
      <c r="EO279" s="1">
        <v>85.159952606635102</v>
      </c>
      <c r="EP279" s="1">
        <v>90.909090909090907</v>
      </c>
      <c r="EQ279" s="1">
        <v>90.2228976697061</v>
      </c>
      <c r="ER279" s="1">
        <v>90.339157245632094</v>
      </c>
      <c r="ES279" s="1">
        <v>89.4467213114754</v>
      </c>
      <c r="ET279" s="1">
        <v>87.398785425101195</v>
      </c>
      <c r="EU279" s="1">
        <v>89.281997918834506</v>
      </c>
      <c r="EV279" s="1">
        <v>91.500586166471194</v>
      </c>
      <c r="EW279" s="1">
        <v>95.765230312035598</v>
      </c>
      <c r="EX279" s="1">
        <v>93.560606060606005</v>
      </c>
      <c r="EY279" s="1">
        <v>40.819423368740502</v>
      </c>
      <c r="EZ279" s="1">
        <v>95.084745762711805</v>
      </c>
    </row>
    <row r="280" spans="1:156" ht="15">
      <c r="A280" s="11" t="s">
        <v>342</v>
      </c>
      <c r="B280" s="1" t="s">
        <v>814</v>
      </c>
      <c r="C280" s="11" t="s">
        <v>528</v>
      </c>
      <c r="D280" s="1">
        <v>68.961836951903095</v>
      </c>
      <c r="E280" s="1">
        <v>70.983490315498699</v>
      </c>
      <c r="F280" s="1">
        <v>0</v>
      </c>
      <c r="G280" s="1">
        <v>70.334261838440099</v>
      </c>
      <c r="H280" s="1">
        <v>75.967741935483801</v>
      </c>
      <c r="I280" s="1">
        <v>88.434163701067604</v>
      </c>
      <c r="J280" s="1">
        <v>86.326530612244895</v>
      </c>
      <c r="K280" s="1">
        <v>80.940594059405896</v>
      </c>
      <c r="L280" s="1">
        <v>74.120603015075304</v>
      </c>
      <c r="M280" s="1">
        <v>71.025641025640994</v>
      </c>
      <c r="N280" s="1">
        <v>70.207253886010307</v>
      </c>
      <c r="O280" s="1">
        <v>70.207253886010307</v>
      </c>
      <c r="P280" s="1">
        <v>33.439490445859803</v>
      </c>
      <c r="Q280" s="1">
        <v>29.856115107913599</v>
      </c>
      <c r="R280" s="1">
        <v>0</v>
      </c>
      <c r="S280" s="1">
        <v>0</v>
      </c>
      <c r="T280" s="1">
        <v>0</v>
      </c>
      <c r="U280" s="1">
        <v>0</v>
      </c>
      <c r="V280" s="1">
        <v>72.284122562674099</v>
      </c>
      <c r="W280" s="1">
        <v>75</v>
      </c>
      <c r="X280" s="1">
        <v>74.199288256227703</v>
      </c>
      <c r="Y280" s="1">
        <v>70.408163265306101</v>
      </c>
      <c r="Z280" s="1">
        <v>68.069306930693102</v>
      </c>
      <c r="AA280" s="1">
        <v>61.557788944723598</v>
      </c>
      <c r="AB280" s="1">
        <v>61.794871794871803</v>
      </c>
      <c r="AC280" s="1">
        <v>68.134715025906701</v>
      </c>
      <c r="AD280" s="1">
        <v>71.243523316062095</v>
      </c>
      <c r="AE280" s="1">
        <v>36.624203821656003</v>
      </c>
      <c r="AF280" s="1">
        <v>32.374100719424398</v>
      </c>
      <c r="AG280" s="1">
        <v>0</v>
      </c>
      <c r="AH280" s="1">
        <v>0</v>
      </c>
      <c r="AI280" s="1">
        <v>0</v>
      </c>
      <c r="AJ280" s="1">
        <v>0</v>
      </c>
      <c r="AK280" s="1">
        <v>82.172701949860695</v>
      </c>
      <c r="AL280" s="1">
        <v>80.161290322580598</v>
      </c>
      <c r="AM280" s="1">
        <v>78.647686832740206</v>
      </c>
      <c r="AN280" s="1">
        <v>75.714285714285694</v>
      </c>
      <c r="AO280" s="1">
        <v>73.019801980197997</v>
      </c>
      <c r="AP280" s="1">
        <v>73.618090452261299</v>
      </c>
      <c r="AQ280" s="1">
        <v>44.102564102564102</v>
      </c>
      <c r="AR280" s="1">
        <v>47.927461139896302</v>
      </c>
      <c r="AS280" s="1">
        <v>51.554404145077697</v>
      </c>
      <c r="AT280" s="1">
        <v>51.592356687898103</v>
      </c>
      <c r="AU280" s="1">
        <v>56.834532374100696</v>
      </c>
      <c r="AV280" s="1">
        <v>0</v>
      </c>
      <c r="AW280" s="1">
        <v>0</v>
      </c>
      <c r="AX280" s="1">
        <v>0</v>
      </c>
      <c r="AY280" s="1">
        <v>0</v>
      </c>
      <c r="AZ280" s="1">
        <v>57.799442896935901</v>
      </c>
      <c r="BA280" s="1">
        <v>62.741935483870897</v>
      </c>
      <c r="BB280" s="1">
        <v>62.811387900355797</v>
      </c>
      <c r="BC280" s="1">
        <v>51.224489795918302</v>
      </c>
      <c r="BD280" s="1">
        <v>53.712871287128699</v>
      </c>
      <c r="BE280" s="1">
        <v>52.010050251256203</v>
      </c>
      <c r="BF280" s="1">
        <v>23.3333333333333</v>
      </c>
      <c r="BG280" s="1">
        <v>28.756476683937802</v>
      </c>
      <c r="BH280" s="1">
        <v>33.419689119170897</v>
      </c>
      <c r="BI280" s="1">
        <v>37.261146496815201</v>
      </c>
      <c r="BJ280" s="1">
        <v>23.381294964028701</v>
      </c>
      <c r="BK280" s="1">
        <v>0</v>
      </c>
      <c r="BL280" s="1">
        <v>0</v>
      </c>
      <c r="BM280" s="1">
        <v>0</v>
      </c>
      <c r="BN280" s="1">
        <v>0</v>
      </c>
      <c r="BO280" s="1">
        <v>58.495821727019496</v>
      </c>
      <c r="BP280" s="1">
        <v>49.0322580645161</v>
      </c>
      <c r="BQ280" s="1">
        <v>54.270462633451899</v>
      </c>
      <c r="BR280" s="1">
        <v>55.306122448979501</v>
      </c>
      <c r="BS280" s="1">
        <v>63.861386138613803</v>
      </c>
      <c r="BT280" s="1">
        <v>68.090452261306496</v>
      </c>
      <c r="BU280" s="1">
        <v>24.615384615384599</v>
      </c>
      <c r="BV280" s="1">
        <v>27.202072538860101</v>
      </c>
      <c r="BW280" s="1">
        <v>31.088082901554401</v>
      </c>
      <c r="BX280" s="1">
        <v>28.980891719745198</v>
      </c>
      <c r="BY280" s="1">
        <v>28.417266187050298</v>
      </c>
      <c r="BZ280" s="1">
        <v>0</v>
      </c>
      <c r="CA280" s="1">
        <v>0</v>
      </c>
      <c r="CB280" s="1">
        <v>0</v>
      </c>
      <c r="CC280" s="1">
        <v>0</v>
      </c>
      <c r="CD280" s="1">
        <v>41.364902506963702</v>
      </c>
      <c r="CE280" s="1">
        <v>41.451612903225801</v>
      </c>
      <c r="CF280" s="1">
        <v>43.060498220640497</v>
      </c>
      <c r="CG280" s="1">
        <v>42.857142857142797</v>
      </c>
      <c r="CH280" s="1">
        <v>57.178217821782098</v>
      </c>
      <c r="CI280" s="1">
        <v>63.065326633165803</v>
      </c>
      <c r="CJ280" s="1">
        <v>64.871794871794805</v>
      </c>
      <c r="CK280" s="1">
        <v>53.626943005181303</v>
      </c>
      <c r="CL280" s="1">
        <v>68.911917098445599</v>
      </c>
      <c r="CM280" s="1">
        <v>53.1847133757961</v>
      </c>
      <c r="CN280" s="1">
        <v>50.719424460431597</v>
      </c>
      <c r="CO280" s="1">
        <v>0</v>
      </c>
      <c r="CP280" s="1">
        <v>0</v>
      </c>
      <c r="CQ280" s="1">
        <v>0</v>
      </c>
      <c r="CR280" s="1">
        <v>0</v>
      </c>
      <c r="CS280" s="1">
        <v>92.757660167130894</v>
      </c>
      <c r="CT280" s="1">
        <v>92.580645161290306</v>
      </c>
      <c r="CU280" s="1">
        <v>91.637010676156507</v>
      </c>
      <c r="CV280" s="1">
        <v>90.612244897959101</v>
      </c>
      <c r="CW280" s="1">
        <v>92.079207920792101</v>
      </c>
      <c r="CX280" s="1">
        <v>95.226130653266296</v>
      </c>
      <c r="CY280" s="1">
        <v>55.6410256410256</v>
      </c>
      <c r="CZ280" s="1">
        <v>58.031088082901498</v>
      </c>
      <c r="DA280" s="1">
        <v>62.953367875647601</v>
      </c>
      <c r="DB280" s="1">
        <v>60.5095541401273</v>
      </c>
      <c r="DC280" s="1">
        <v>62.589928057553898</v>
      </c>
      <c r="DD280" s="1">
        <v>0</v>
      </c>
      <c r="DE280" s="1">
        <v>0</v>
      </c>
      <c r="DF280" s="1">
        <v>0</v>
      </c>
      <c r="DG280" s="1">
        <v>0</v>
      </c>
      <c r="DH280" s="1">
        <v>75.552689756816505</v>
      </c>
      <c r="DI280" s="1">
        <v>75.832418587632603</v>
      </c>
      <c r="DJ280" s="1">
        <v>68.432805521721406</v>
      </c>
      <c r="DK280" s="1">
        <v>68.4537914691943</v>
      </c>
      <c r="DL280" s="1">
        <v>48.6013986013986</v>
      </c>
      <c r="DM280" s="1">
        <v>49.392097264437602</v>
      </c>
      <c r="DN280" s="1">
        <v>36.947584789311399</v>
      </c>
      <c r="DO280" s="1">
        <v>27.715163934426201</v>
      </c>
      <c r="DP280" s="1">
        <v>37.904858299595098</v>
      </c>
      <c r="DQ280" s="1">
        <v>33.454734651404699</v>
      </c>
      <c r="DR280" s="1">
        <v>26.9050410316529</v>
      </c>
      <c r="DS280" s="1">
        <v>0</v>
      </c>
      <c r="DT280" s="1">
        <v>0</v>
      </c>
      <c r="DU280" s="1">
        <v>0</v>
      </c>
      <c r="DV280" s="1">
        <v>0</v>
      </c>
      <c r="DW280" s="1">
        <v>54.697862932940303</v>
      </c>
      <c r="DX280" s="1">
        <v>66.319063300402405</v>
      </c>
      <c r="DY280" s="1">
        <v>75.172553796183493</v>
      </c>
      <c r="DZ280" s="1">
        <v>57.020142180094702</v>
      </c>
      <c r="EA280" s="1">
        <v>63.386613386613298</v>
      </c>
      <c r="EB280" s="1">
        <v>73.708206686930097</v>
      </c>
      <c r="EC280" s="1">
        <v>74.049331963000995</v>
      </c>
      <c r="ED280" s="1">
        <v>68.801229508196698</v>
      </c>
      <c r="EE280" s="1">
        <v>83.350202429149803</v>
      </c>
      <c r="EF280" s="1">
        <v>73.517169614984297</v>
      </c>
      <c r="EG280" s="1">
        <v>67.702227432590803</v>
      </c>
      <c r="EH280" s="1">
        <v>0</v>
      </c>
      <c r="EI280" s="1">
        <v>0</v>
      </c>
      <c r="EJ280" s="1">
        <v>0</v>
      </c>
      <c r="EK280" s="1">
        <v>0</v>
      </c>
      <c r="EL280" s="1">
        <v>81.448047162859197</v>
      </c>
      <c r="EM280" s="1">
        <v>82.381997804610293</v>
      </c>
      <c r="EN280" s="1">
        <v>81.831100284206201</v>
      </c>
      <c r="EO280" s="1">
        <v>62.174170616113699</v>
      </c>
      <c r="EP280" s="1">
        <v>44.755244755244703</v>
      </c>
      <c r="EQ280" s="1">
        <v>44.1236068895643</v>
      </c>
      <c r="ER280" s="1">
        <v>21.891058581706101</v>
      </c>
      <c r="ES280" s="1">
        <v>25.819672131147499</v>
      </c>
      <c r="ET280" s="1">
        <v>72.267206477732699</v>
      </c>
      <c r="EU280" s="1">
        <v>28.876170655567101</v>
      </c>
      <c r="EV280" s="1">
        <v>38.628370457209797</v>
      </c>
      <c r="EW280" s="1">
        <v>0</v>
      </c>
      <c r="EX280" s="1">
        <v>0</v>
      </c>
      <c r="EY280" s="1">
        <v>0</v>
      </c>
      <c r="EZ280" s="1">
        <v>0</v>
      </c>
    </row>
    <row r="281" spans="1:156" ht="15">
      <c r="A281" s="11" t="s">
        <v>343</v>
      </c>
      <c r="B281" s="1" t="s">
        <v>815</v>
      </c>
      <c r="C281" s="11" t="s">
        <v>528</v>
      </c>
      <c r="D281" s="1">
        <v>39.200290729954197</v>
      </c>
      <c r="E281" s="1">
        <v>64.905696610177898</v>
      </c>
      <c r="F281" s="1">
        <v>0</v>
      </c>
      <c r="G281" s="1">
        <v>62.671232876712303</v>
      </c>
      <c r="H281" s="1">
        <v>33.219178082191704</v>
      </c>
      <c r="I281" s="1">
        <v>34.251968503937</v>
      </c>
      <c r="J281" s="1">
        <v>43.303571428571402</v>
      </c>
      <c r="K281" s="1">
        <v>40.5263157894736</v>
      </c>
      <c r="L281" s="1">
        <v>48.924731182795703</v>
      </c>
      <c r="M281" s="1">
        <v>50.543478260869499</v>
      </c>
      <c r="N281" s="1">
        <v>50</v>
      </c>
      <c r="O281" s="1">
        <v>59.042553191489297</v>
      </c>
      <c r="P281" s="1">
        <v>57.03125</v>
      </c>
      <c r="Q281" s="1">
        <v>58.035714285714199</v>
      </c>
      <c r="R281" s="1">
        <v>66.304347826086897</v>
      </c>
      <c r="S281" s="1">
        <v>64.5833333333333</v>
      </c>
      <c r="T281" s="1">
        <v>84.042553191489304</v>
      </c>
      <c r="U281" s="1">
        <v>78.571428571428498</v>
      </c>
      <c r="V281" s="1">
        <v>88.698630136986296</v>
      </c>
      <c r="W281" s="1">
        <v>85.958904109589</v>
      </c>
      <c r="X281" s="1">
        <v>79.921259842519603</v>
      </c>
      <c r="Y281" s="1">
        <v>68.303571428571402</v>
      </c>
      <c r="Z281" s="1">
        <v>22.6315789473684</v>
      </c>
      <c r="AA281" s="1">
        <v>23.655913978494599</v>
      </c>
      <c r="AB281" s="1">
        <v>27.173913043478201</v>
      </c>
      <c r="AC281" s="1">
        <v>34.065934065934101</v>
      </c>
      <c r="AD281" s="1">
        <v>37.7659574468085</v>
      </c>
      <c r="AE281" s="1">
        <v>35.9375</v>
      </c>
      <c r="AF281" s="1">
        <v>34.821428571428498</v>
      </c>
      <c r="AG281" s="1">
        <v>43.478260869565197</v>
      </c>
      <c r="AH281" s="1">
        <v>58.3333333333333</v>
      </c>
      <c r="AI281" s="1">
        <v>55.319148936170201</v>
      </c>
      <c r="AJ281" s="1">
        <v>65.714285714285694</v>
      </c>
      <c r="AK281" s="1">
        <v>59.246575342465697</v>
      </c>
      <c r="AL281" s="1">
        <v>63.013698630136901</v>
      </c>
      <c r="AM281" s="1">
        <v>59.842519685039299</v>
      </c>
      <c r="AN281" s="1">
        <v>56.696428571428498</v>
      </c>
      <c r="AO281" s="1">
        <v>55.2631578947368</v>
      </c>
      <c r="AP281" s="1">
        <v>54.3010752688172</v>
      </c>
      <c r="AQ281" s="1">
        <v>56.521739130434703</v>
      </c>
      <c r="AR281" s="1">
        <v>36.263736263736199</v>
      </c>
      <c r="AS281" s="1">
        <v>63.297872340425499</v>
      </c>
      <c r="AT281" s="1">
        <v>61.71875</v>
      </c>
      <c r="AU281" s="1">
        <v>44.642857142857103</v>
      </c>
      <c r="AV281" s="1">
        <v>26.086956521739101</v>
      </c>
      <c r="AW281" s="1">
        <v>47.9166666666666</v>
      </c>
      <c r="AX281" s="1">
        <v>47.872340425531902</v>
      </c>
      <c r="AY281" s="1">
        <v>45.714285714285701</v>
      </c>
      <c r="AZ281" s="1">
        <v>90.753424657534197</v>
      </c>
      <c r="BA281" s="1">
        <v>74.315068493150605</v>
      </c>
      <c r="BB281" s="1">
        <v>77.559055118110194</v>
      </c>
      <c r="BC281" s="1">
        <v>76.339285714285694</v>
      </c>
      <c r="BD281" s="1">
        <v>23.684210526315699</v>
      </c>
      <c r="BE281" s="1">
        <v>45.6989247311827</v>
      </c>
      <c r="BF281" s="1">
        <v>50.543478260869499</v>
      </c>
      <c r="BG281" s="1">
        <v>33.516483516483497</v>
      </c>
      <c r="BH281" s="1">
        <v>71.808510638297804</v>
      </c>
      <c r="BI281" s="1">
        <v>49.21875</v>
      </c>
      <c r="BJ281" s="1">
        <v>27.678571428571399</v>
      </c>
      <c r="BK281" s="1">
        <v>40.2173913043478</v>
      </c>
      <c r="BL281" s="1">
        <v>76.0416666666666</v>
      </c>
      <c r="BM281" s="1">
        <v>67.021276595744595</v>
      </c>
      <c r="BN281" s="1">
        <v>70</v>
      </c>
      <c r="BO281" s="1">
        <v>97.602739726027394</v>
      </c>
      <c r="BP281" s="1">
        <v>64.041095890410901</v>
      </c>
      <c r="BQ281" s="1">
        <v>64.960629921259795</v>
      </c>
      <c r="BR281" s="1">
        <v>31.696428571428498</v>
      </c>
      <c r="BS281" s="1">
        <v>14.736842105263101</v>
      </c>
      <c r="BT281" s="1">
        <v>16.6666666666666</v>
      </c>
      <c r="BU281" s="1">
        <v>20.652173913043399</v>
      </c>
      <c r="BV281" s="1">
        <v>27.4725274725274</v>
      </c>
      <c r="BW281" s="1">
        <v>31.9148936170212</v>
      </c>
      <c r="BX281" s="1">
        <v>33.59375</v>
      </c>
      <c r="BY281" s="1">
        <v>36.607142857142797</v>
      </c>
      <c r="BZ281" s="1">
        <v>38.043478260869499</v>
      </c>
      <c r="CA281" s="1">
        <v>42.7083333333333</v>
      </c>
      <c r="CB281" s="1">
        <v>44.680851063829699</v>
      </c>
      <c r="CC281" s="1">
        <v>45.714285714285701</v>
      </c>
      <c r="CD281" s="1">
        <v>90.753424657534197</v>
      </c>
      <c r="CE281" s="1">
        <v>82.534246575342394</v>
      </c>
      <c r="CF281" s="1">
        <v>90.944881889763707</v>
      </c>
      <c r="CG281" s="1">
        <v>74.553571428571402</v>
      </c>
      <c r="CH281" s="1">
        <v>90.5263157894736</v>
      </c>
      <c r="CI281" s="1">
        <v>79.569892473118202</v>
      </c>
      <c r="CJ281" s="1">
        <v>82.065217391304301</v>
      </c>
      <c r="CK281" s="1">
        <v>83.516483516483504</v>
      </c>
      <c r="CL281" s="1">
        <v>97.340425531914903</v>
      </c>
      <c r="CM281" s="1">
        <v>99.21875</v>
      </c>
      <c r="CN281" s="1">
        <v>72.321428571428498</v>
      </c>
      <c r="CO281" s="1">
        <v>77.173913043478194</v>
      </c>
      <c r="CP281" s="1">
        <v>94.7916666666666</v>
      </c>
      <c r="CQ281" s="1">
        <v>54.255319148936103</v>
      </c>
      <c r="CR281" s="1">
        <v>67.142857142857096</v>
      </c>
      <c r="CS281" s="1">
        <v>48.630136986301302</v>
      </c>
      <c r="CT281" s="1">
        <v>48.972602739726</v>
      </c>
      <c r="CU281" s="1">
        <v>44.881889763779498</v>
      </c>
      <c r="CV281" s="1">
        <v>45.089285714285701</v>
      </c>
      <c r="CW281" s="1">
        <v>46.315789473684198</v>
      </c>
      <c r="CX281" s="1">
        <v>48.387096774193502</v>
      </c>
      <c r="CY281" s="1">
        <v>46.195652173912997</v>
      </c>
      <c r="CZ281" s="1">
        <v>56.593406593406499</v>
      </c>
      <c r="DA281" s="1">
        <v>59.574468085106297</v>
      </c>
      <c r="DB281" s="1">
        <v>57.03125</v>
      </c>
      <c r="DC281" s="1">
        <v>25</v>
      </c>
      <c r="DD281" s="1">
        <v>38.043478260869499</v>
      </c>
      <c r="DE281" s="1">
        <v>19.7916666666666</v>
      </c>
      <c r="DF281" s="1">
        <v>68.085106382978694</v>
      </c>
      <c r="DG281" s="1">
        <v>32.857142857142797</v>
      </c>
      <c r="DH281" s="1">
        <v>72.457627118644098</v>
      </c>
      <c r="DI281" s="1">
        <v>62.7698499817051</v>
      </c>
      <c r="DJ281" s="1">
        <v>80.125862768980895</v>
      </c>
      <c r="DK281" s="1">
        <v>67.328199052132703</v>
      </c>
      <c r="DL281" s="1">
        <v>72.877122877122801</v>
      </c>
      <c r="DM281" s="1">
        <v>83.535967578520697</v>
      </c>
      <c r="DN281" s="1">
        <v>41.983556012332897</v>
      </c>
      <c r="DO281" s="1">
        <v>60.706967213114702</v>
      </c>
      <c r="DP281" s="1">
        <v>28.289473684210499</v>
      </c>
      <c r="DQ281" s="1">
        <v>44.172736732570201</v>
      </c>
      <c r="DR281" s="1">
        <v>39.917936694021101</v>
      </c>
      <c r="DS281" s="1">
        <v>55.0520059435364</v>
      </c>
      <c r="DT281" s="1">
        <v>42.5</v>
      </c>
      <c r="DU281" s="1">
        <v>18.7405159332321</v>
      </c>
      <c r="DV281" s="1">
        <v>23.983050847457601</v>
      </c>
      <c r="DW281" s="1">
        <v>48.434045689019797</v>
      </c>
      <c r="DX281" s="1">
        <v>52.231979509696302</v>
      </c>
      <c r="DY281" s="1">
        <v>58.038976857490802</v>
      </c>
      <c r="DZ281" s="1">
        <v>86.996445497630305</v>
      </c>
      <c r="EA281" s="1">
        <v>96.953046953046893</v>
      </c>
      <c r="EB281" s="1">
        <v>97.517730496453893</v>
      </c>
      <c r="EC281" s="1">
        <v>88.129496402877606</v>
      </c>
      <c r="ED281" s="1">
        <v>98.514344262295097</v>
      </c>
      <c r="EE281" s="1">
        <v>91.042510121457397</v>
      </c>
      <c r="EF281" s="1">
        <v>96.618106139438098</v>
      </c>
      <c r="EG281" s="1">
        <v>79.894490035169895</v>
      </c>
      <c r="EH281" s="1">
        <v>3.6404160475482898</v>
      </c>
      <c r="EI281" s="1">
        <v>69.469696969696898</v>
      </c>
      <c r="EJ281" s="1">
        <v>45.295902883156202</v>
      </c>
      <c r="EK281" s="1">
        <v>45.338983050847403</v>
      </c>
      <c r="EL281" s="1">
        <v>91.212232866617498</v>
      </c>
      <c r="EM281" s="1">
        <v>92.151481888035093</v>
      </c>
      <c r="EN281" s="1">
        <v>83.516037352821698</v>
      </c>
      <c r="EO281" s="1">
        <v>77.784360189573405</v>
      </c>
      <c r="EP281" s="1">
        <v>22.0779220779221</v>
      </c>
      <c r="EQ281" s="1">
        <v>21.681864235055698</v>
      </c>
      <c r="ER281" s="1">
        <v>21.891058581706101</v>
      </c>
      <c r="ES281" s="1">
        <v>25.819672131147499</v>
      </c>
      <c r="ET281" s="1">
        <v>2.6821862348178098</v>
      </c>
      <c r="EU281" s="1">
        <v>28.876170655567101</v>
      </c>
      <c r="EV281" s="1">
        <v>9.3200468933177003</v>
      </c>
      <c r="EW281" s="1">
        <v>2.4517087667161901</v>
      </c>
      <c r="EX281" s="1">
        <v>38.939393939393902</v>
      </c>
      <c r="EY281" s="1">
        <v>40.819423368740502</v>
      </c>
      <c r="EZ281" s="1">
        <v>41.610169491525397</v>
      </c>
    </row>
    <row r="282" spans="1:156" ht="15">
      <c r="A282" s="11" t="s">
        <v>344</v>
      </c>
      <c r="B282" s="1" t="s">
        <v>816</v>
      </c>
      <c r="C282" s="11" t="s">
        <v>528</v>
      </c>
      <c r="D282" s="1">
        <v>84.218991268382297</v>
      </c>
      <c r="E282" s="1">
        <v>81.638997688293102</v>
      </c>
      <c r="F282" s="1">
        <v>0</v>
      </c>
      <c r="G282" s="1">
        <v>74.632352941176407</v>
      </c>
      <c r="H282" s="1">
        <v>77.739726027397197</v>
      </c>
      <c r="I282" s="1">
        <v>79.109589041095902</v>
      </c>
      <c r="J282" s="1">
        <v>66.535433070866105</v>
      </c>
      <c r="K282" s="1">
        <v>64.732142857142804</v>
      </c>
      <c r="L282" s="1">
        <v>46.842105263157798</v>
      </c>
      <c r="M282" s="1">
        <v>31.720430107526798</v>
      </c>
      <c r="N282" s="1">
        <v>26.630434782608699</v>
      </c>
      <c r="O282" s="1">
        <v>30.219780219780201</v>
      </c>
      <c r="P282" s="1">
        <v>32.978723404255298</v>
      </c>
      <c r="Q282" s="1">
        <v>33.59375</v>
      </c>
      <c r="R282" s="1">
        <v>2.6785714285714199</v>
      </c>
      <c r="S282" s="1">
        <v>7.6086956521739104</v>
      </c>
      <c r="T282" s="1">
        <v>27.0833333333333</v>
      </c>
      <c r="U282" s="1">
        <v>26.595744680851102</v>
      </c>
      <c r="V282" s="1">
        <v>90.441176470588204</v>
      </c>
      <c r="W282" s="1">
        <v>66.095890410958901</v>
      </c>
      <c r="X282" s="1">
        <v>65.410958904109506</v>
      </c>
      <c r="Y282" s="1">
        <v>61.811023622047202</v>
      </c>
      <c r="Z282" s="1">
        <v>58.035714285714199</v>
      </c>
      <c r="AA282" s="1">
        <v>45.789473684210499</v>
      </c>
      <c r="AB282" s="1">
        <v>27.9569892473118</v>
      </c>
      <c r="AC282" s="1">
        <v>34.239130434782602</v>
      </c>
      <c r="AD282" s="1">
        <v>39.560439560439498</v>
      </c>
      <c r="AE282" s="1">
        <v>45.744680851063798</v>
      </c>
      <c r="AF282" s="1">
        <v>42.96875</v>
      </c>
      <c r="AG282" s="1">
        <v>24.107142857142801</v>
      </c>
      <c r="AH282" s="1">
        <v>31.5217391304347</v>
      </c>
      <c r="AI282" s="1">
        <v>58.3333333333333</v>
      </c>
      <c r="AJ282" s="1">
        <v>25.531914893617</v>
      </c>
      <c r="AK282" s="1">
        <v>96.691176470588204</v>
      </c>
      <c r="AL282" s="1">
        <v>96.917808219178099</v>
      </c>
      <c r="AM282" s="1">
        <v>97.260273972602704</v>
      </c>
      <c r="AN282" s="1">
        <v>98.031496062992105</v>
      </c>
      <c r="AO282" s="1">
        <v>87.946428571428498</v>
      </c>
      <c r="AP282" s="1">
        <v>86.842105263157904</v>
      </c>
      <c r="AQ282" s="1">
        <v>54.3010752688172</v>
      </c>
      <c r="AR282" s="1">
        <v>56.521739130434703</v>
      </c>
      <c r="AS282" s="1">
        <v>60.9890109890109</v>
      </c>
      <c r="AT282" s="1">
        <v>63.297872340425499</v>
      </c>
      <c r="AU282" s="1">
        <v>61.71875</v>
      </c>
      <c r="AV282" s="1">
        <v>16.964285714285701</v>
      </c>
      <c r="AW282" s="1">
        <v>26.086956521739101</v>
      </c>
      <c r="AX282" s="1">
        <v>47.9166666666666</v>
      </c>
      <c r="AY282" s="1">
        <v>47.872340425531902</v>
      </c>
      <c r="AZ282" s="1">
        <v>95.220588235294102</v>
      </c>
      <c r="BA282" s="1">
        <v>96.917808219178099</v>
      </c>
      <c r="BB282" s="1">
        <v>96.232876712328704</v>
      </c>
      <c r="BC282" s="1">
        <v>46.8503937007874</v>
      </c>
      <c r="BD282" s="1">
        <v>49.553571428571402</v>
      </c>
      <c r="BE282" s="1">
        <v>56.315789473684198</v>
      </c>
      <c r="BF282" s="1">
        <v>24.193548387096701</v>
      </c>
      <c r="BG282" s="1">
        <v>25.543478260869499</v>
      </c>
      <c r="BH282" s="1">
        <v>35.714285714285701</v>
      </c>
      <c r="BI282" s="1">
        <v>42.021276595744602</v>
      </c>
      <c r="BJ282" s="1">
        <v>44.53125</v>
      </c>
      <c r="BK282" s="1">
        <v>11.607142857142801</v>
      </c>
      <c r="BL282" s="1">
        <v>27.173913043478201</v>
      </c>
      <c r="BM282" s="1">
        <v>61.4583333333333</v>
      </c>
      <c r="BN282" s="1">
        <v>64.893617021276597</v>
      </c>
      <c r="BO282" s="1">
        <v>86.764705882352899</v>
      </c>
      <c r="BP282" s="1">
        <v>70.547945205479394</v>
      </c>
      <c r="BQ282" s="1">
        <v>80.479452054794507</v>
      </c>
      <c r="BR282" s="1">
        <v>81.4960629921259</v>
      </c>
      <c r="BS282" s="1">
        <v>82.142857142857096</v>
      </c>
      <c r="BT282" s="1">
        <v>77.368421052631504</v>
      </c>
      <c r="BU282" s="1">
        <v>57.526881720430097</v>
      </c>
      <c r="BV282" s="1">
        <v>48.913043478260803</v>
      </c>
      <c r="BW282" s="1">
        <v>61.538461538461497</v>
      </c>
      <c r="BX282" s="1">
        <v>71.276595744680805</v>
      </c>
      <c r="BY282" s="1">
        <v>74.21875</v>
      </c>
      <c r="BZ282" s="1">
        <v>36.607142857142797</v>
      </c>
      <c r="CA282" s="1">
        <v>38.043478260869499</v>
      </c>
      <c r="CB282" s="1">
        <v>42.7083333333333</v>
      </c>
      <c r="CC282" s="1">
        <v>44.680851063829699</v>
      </c>
      <c r="CD282" s="1">
        <v>98.161764705882305</v>
      </c>
      <c r="CE282" s="1">
        <v>84.246575342465704</v>
      </c>
      <c r="CF282" s="1">
        <v>87.328767123287605</v>
      </c>
      <c r="CG282" s="1">
        <v>84.645669291338507</v>
      </c>
      <c r="CH282" s="1">
        <v>84.821428571428498</v>
      </c>
      <c r="CI282" s="1">
        <v>73.684210526315695</v>
      </c>
      <c r="CJ282" s="1">
        <v>60.752688172043001</v>
      </c>
      <c r="CK282" s="1">
        <v>42.934782608695599</v>
      </c>
      <c r="CL282" s="1">
        <v>83.516483516483504</v>
      </c>
      <c r="CM282" s="1">
        <v>62.234042553191401</v>
      </c>
      <c r="CN282" s="1">
        <v>57.03125</v>
      </c>
      <c r="CO282" s="1">
        <v>52.678571428571402</v>
      </c>
      <c r="CP282" s="1">
        <v>48.913043478260803</v>
      </c>
      <c r="CQ282" s="1">
        <v>82.2916666666666</v>
      </c>
      <c r="CR282" s="1">
        <v>39.361702127659498</v>
      </c>
      <c r="CS282" s="1">
        <v>95.588235294117595</v>
      </c>
      <c r="CT282" s="1">
        <v>97.945205479452</v>
      </c>
      <c r="CU282" s="1">
        <v>93.835616438356098</v>
      </c>
      <c r="CV282" s="1">
        <v>94.0944881889763</v>
      </c>
      <c r="CW282" s="1">
        <v>92.410714285714207</v>
      </c>
      <c r="CX282" s="1">
        <v>85.263157894736807</v>
      </c>
      <c r="CY282" s="1">
        <v>59.677419354838698</v>
      </c>
      <c r="CZ282" s="1">
        <v>60.326086956521699</v>
      </c>
      <c r="DA282" s="1">
        <v>76.373626373626294</v>
      </c>
      <c r="DB282" s="1">
        <v>84.042553191489304</v>
      </c>
      <c r="DC282" s="1">
        <v>83.59375</v>
      </c>
      <c r="DD282" s="1">
        <v>61.607142857142797</v>
      </c>
      <c r="DE282" s="1">
        <v>78.260869565217405</v>
      </c>
      <c r="DF282" s="1">
        <v>87.5</v>
      </c>
      <c r="DG282" s="1">
        <v>68.085106382978694</v>
      </c>
      <c r="DH282" s="1">
        <v>61.69921875</v>
      </c>
      <c r="DI282" s="1">
        <v>80.047899778924105</v>
      </c>
      <c r="DJ282" s="1">
        <v>82.601536772777095</v>
      </c>
      <c r="DK282" s="1">
        <v>52.354851806739703</v>
      </c>
      <c r="DL282" s="1">
        <v>46.7120853080568</v>
      </c>
      <c r="DM282" s="1">
        <v>42.507492507492501</v>
      </c>
      <c r="DN282" s="1">
        <v>22.3404255319148</v>
      </c>
      <c r="DO282" s="1">
        <v>19.578622816032802</v>
      </c>
      <c r="DP282" s="1">
        <v>13.063524590163899</v>
      </c>
      <c r="DQ282" s="1">
        <v>19.989878542510102</v>
      </c>
      <c r="DR282" s="1">
        <v>20.759625390218499</v>
      </c>
      <c r="DS282" s="1">
        <v>24.443141852286001</v>
      </c>
      <c r="DT282" s="1">
        <v>59.212481426448697</v>
      </c>
      <c r="DU282" s="1">
        <v>34.1666666666666</v>
      </c>
      <c r="DV282" s="1">
        <v>22.534142640364099</v>
      </c>
      <c r="DW282" s="1">
        <v>87.48046875</v>
      </c>
      <c r="DX282" s="1">
        <v>75.626381724392004</v>
      </c>
      <c r="DY282" s="1">
        <v>77.991218441273304</v>
      </c>
      <c r="DZ282" s="1">
        <v>56.252537555826201</v>
      </c>
      <c r="EA282" s="1">
        <v>72.719194312796205</v>
      </c>
      <c r="EB282" s="1">
        <v>64.885114885114803</v>
      </c>
      <c r="EC282" s="1">
        <v>39.361702127659498</v>
      </c>
      <c r="ED282" s="1">
        <v>86.176772867420297</v>
      </c>
      <c r="EE282" s="1">
        <v>57.940573770491802</v>
      </c>
      <c r="EF282" s="1">
        <v>50.657894736842103</v>
      </c>
      <c r="EG282" s="1">
        <v>95.993756503642004</v>
      </c>
      <c r="EH282" s="1">
        <v>96.893317702227407</v>
      </c>
      <c r="EI282" s="1">
        <v>93.387815750371402</v>
      </c>
      <c r="EJ282" s="1">
        <v>99.772727272727195</v>
      </c>
      <c r="EK282" s="1">
        <v>99.4688922610015</v>
      </c>
      <c r="EL282" s="1">
        <v>69.9609375</v>
      </c>
      <c r="EM282" s="1">
        <v>35.519528371407503</v>
      </c>
      <c r="EN282" s="1">
        <v>36.2056348335162</v>
      </c>
      <c r="EO282" s="1">
        <v>35.749086479902502</v>
      </c>
      <c r="EP282" s="1">
        <v>30.924170616113699</v>
      </c>
      <c r="EQ282" s="1">
        <v>22.0779220779221</v>
      </c>
      <c r="ER282" s="1">
        <v>21.681864235055698</v>
      </c>
      <c r="ES282" s="1">
        <v>21.891058581706101</v>
      </c>
      <c r="ET282" s="1">
        <v>2.4590163934426199</v>
      </c>
      <c r="EU282" s="1">
        <v>33.350202429149803</v>
      </c>
      <c r="EV282" s="1">
        <v>28.876170655567101</v>
      </c>
      <c r="EW282" s="1">
        <v>38.628370457209797</v>
      </c>
      <c r="EX282" s="1">
        <v>47.696879643387803</v>
      </c>
      <c r="EY282" s="1">
        <v>1.13636363636363</v>
      </c>
      <c r="EZ282" s="1">
        <v>40.819423368740502</v>
      </c>
    </row>
    <row r="283" spans="1:156" ht="15">
      <c r="A283" s="11" t="s">
        <v>345</v>
      </c>
      <c r="B283" s="1" t="s">
        <v>817</v>
      </c>
      <c r="C283" s="11" t="s">
        <v>528</v>
      </c>
      <c r="D283" s="1">
        <v>32.380394345238102</v>
      </c>
      <c r="E283" s="1">
        <v>31.436743754879</v>
      </c>
      <c r="F283" s="1">
        <v>0</v>
      </c>
      <c r="G283" s="1">
        <v>71.6145833333333</v>
      </c>
      <c r="H283" s="1">
        <v>67.559523809523796</v>
      </c>
      <c r="I283" s="1">
        <v>62.781954887217999</v>
      </c>
      <c r="J283" s="1">
        <v>54.661016949152497</v>
      </c>
      <c r="K283" s="1">
        <v>48.989898989898897</v>
      </c>
      <c r="L283" s="1">
        <v>15.7608695652173</v>
      </c>
      <c r="M283" s="1">
        <v>12.2093023255813</v>
      </c>
      <c r="N283" s="1">
        <v>13.690476190476099</v>
      </c>
      <c r="O283" s="1">
        <v>17.307692307692299</v>
      </c>
      <c r="P283" s="1">
        <v>10.714285714285699</v>
      </c>
      <c r="Q283" s="1">
        <v>12.096774193548301</v>
      </c>
      <c r="R283" s="1">
        <v>2.5862068965517202</v>
      </c>
      <c r="S283" s="1">
        <v>21.818181818181799</v>
      </c>
      <c r="T283" s="1">
        <v>22.641509433962199</v>
      </c>
      <c r="U283" s="1">
        <v>26.595744680851102</v>
      </c>
      <c r="V283" s="1">
        <v>65.3645833333333</v>
      </c>
      <c r="W283" s="1">
        <v>63.988095238095198</v>
      </c>
      <c r="X283" s="1">
        <v>58.2706766917293</v>
      </c>
      <c r="Y283" s="1">
        <v>50.4237288135593</v>
      </c>
      <c r="Z283" s="1">
        <v>42.424242424242401</v>
      </c>
      <c r="AA283" s="1">
        <v>9.2391304347826093</v>
      </c>
      <c r="AB283" s="1">
        <v>8.7209302325581408</v>
      </c>
      <c r="AC283" s="1">
        <v>9.5238095238095202</v>
      </c>
      <c r="AD283" s="1">
        <v>12.179487179487101</v>
      </c>
      <c r="AE283" s="1">
        <v>15</v>
      </c>
      <c r="AF283" s="1">
        <v>12.9032258064516</v>
      </c>
      <c r="AG283" s="1">
        <v>16.379310344827498</v>
      </c>
      <c r="AH283" s="1">
        <v>26.363636363636299</v>
      </c>
      <c r="AI283" s="1">
        <v>30.188679245283002</v>
      </c>
      <c r="AJ283" s="1">
        <v>27.659574468085101</v>
      </c>
      <c r="AK283" s="1">
        <v>21.3541666666666</v>
      </c>
      <c r="AL283" s="1">
        <v>20.535714285714199</v>
      </c>
      <c r="AM283" s="1">
        <v>65.789473684210506</v>
      </c>
      <c r="AN283" s="1">
        <v>67.372881355932194</v>
      </c>
      <c r="AO283" s="1">
        <v>66.6666666666666</v>
      </c>
      <c r="AP283" s="1">
        <v>66.304347826086897</v>
      </c>
      <c r="AQ283" s="1">
        <v>66.860465116279101</v>
      </c>
      <c r="AR283" s="1">
        <v>69.642857142857096</v>
      </c>
      <c r="AS283" s="1">
        <v>68.589743589743506</v>
      </c>
      <c r="AT283" s="1">
        <v>71.428571428571402</v>
      </c>
      <c r="AU283" s="1">
        <v>76.612903225806406</v>
      </c>
      <c r="AV283" s="1">
        <v>83.620689655172399</v>
      </c>
      <c r="AW283" s="1">
        <v>87.272727272727195</v>
      </c>
      <c r="AX283" s="1">
        <v>73.584905660377302</v>
      </c>
      <c r="AY283" s="1">
        <v>72.340425531914903</v>
      </c>
      <c r="AZ283" s="1">
        <v>56.5104166666666</v>
      </c>
      <c r="BA283" s="1">
        <v>61.607142857142797</v>
      </c>
      <c r="BB283" s="1">
        <v>74.060150375939799</v>
      </c>
      <c r="BC283" s="1">
        <v>68.220338983050794</v>
      </c>
      <c r="BD283" s="1">
        <v>59.090909090909101</v>
      </c>
      <c r="BE283" s="1">
        <v>40.760869565217298</v>
      </c>
      <c r="BF283" s="1">
        <v>41.279069767441797</v>
      </c>
      <c r="BG283" s="1">
        <v>45.8333333333333</v>
      </c>
      <c r="BH283" s="1">
        <v>35.256410256410199</v>
      </c>
      <c r="BI283" s="1">
        <v>40.714285714285701</v>
      </c>
      <c r="BJ283" s="1">
        <v>25</v>
      </c>
      <c r="BK283" s="1">
        <v>14.6551724137931</v>
      </c>
      <c r="BL283" s="1">
        <v>2.72727272727272</v>
      </c>
      <c r="BM283" s="1">
        <v>34.905660377358402</v>
      </c>
      <c r="BN283" s="1">
        <v>56.3829787234042</v>
      </c>
      <c r="BO283" s="1">
        <v>74.4791666666666</v>
      </c>
      <c r="BP283" s="1">
        <v>77.380952380952294</v>
      </c>
      <c r="BQ283" s="1">
        <v>22.180451127819499</v>
      </c>
      <c r="BR283" s="1">
        <v>22.457627118644101</v>
      </c>
      <c r="BS283" s="1">
        <v>21.717171717171698</v>
      </c>
      <c r="BT283" s="1">
        <v>22.826086956521699</v>
      </c>
      <c r="BU283" s="1">
        <v>24.418604651162699</v>
      </c>
      <c r="BV283" s="1">
        <v>27.380952380952301</v>
      </c>
      <c r="BW283" s="1">
        <v>26.923076923076898</v>
      </c>
      <c r="BX283" s="1">
        <v>30</v>
      </c>
      <c r="BY283" s="1">
        <v>29.0322580645161</v>
      </c>
      <c r="BZ283" s="1">
        <v>36.2068965517241</v>
      </c>
      <c r="CA283" s="1">
        <v>40.909090909090899</v>
      </c>
      <c r="CB283" s="1">
        <v>43.396226415094297</v>
      </c>
      <c r="CC283" s="1">
        <v>42.553191489361701</v>
      </c>
      <c r="CD283" s="1">
        <v>84.375</v>
      </c>
      <c r="CE283" s="1">
        <v>83.928571428571402</v>
      </c>
      <c r="CF283" s="1">
        <v>87.969924812030101</v>
      </c>
      <c r="CG283" s="1">
        <v>86.864406779660996</v>
      </c>
      <c r="CH283" s="1">
        <v>87.373737373737299</v>
      </c>
      <c r="CI283" s="1">
        <v>55.434782608695599</v>
      </c>
      <c r="CJ283" s="1">
        <v>51.162790697674403</v>
      </c>
      <c r="CK283" s="1">
        <v>45.8333333333333</v>
      </c>
      <c r="CL283" s="1">
        <v>55.769230769230703</v>
      </c>
      <c r="CM283" s="1">
        <v>55</v>
      </c>
      <c r="CN283" s="1">
        <v>41.129032258064498</v>
      </c>
      <c r="CO283" s="1">
        <v>37.068965517241303</v>
      </c>
      <c r="CP283" s="1">
        <v>52.727272727272698</v>
      </c>
      <c r="CQ283" s="1">
        <v>67.924528301886696</v>
      </c>
      <c r="CR283" s="1">
        <v>65.957446808510596</v>
      </c>
      <c r="CS283" s="1">
        <v>51.8229166666666</v>
      </c>
      <c r="CT283" s="1">
        <v>53.273809523809497</v>
      </c>
      <c r="CU283" s="1">
        <v>51.5037593984962</v>
      </c>
      <c r="CV283" s="1">
        <v>51.271186440677901</v>
      </c>
      <c r="CW283" s="1">
        <v>45.959595959595902</v>
      </c>
      <c r="CX283" s="1">
        <v>46.739130434782602</v>
      </c>
      <c r="CY283" s="1">
        <v>41.860465116279101</v>
      </c>
      <c r="CZ283" s="1">
        <v>46.428571428571402</v>
      </c>
      <c r="DA283" s="1">
        <v>24.358974358974301</v>
      </c>
      <c r="DB283" s="1">
        <v>27.857142857142801</v>
      </c>
      <c r="DC283" s="1">
        <v>6.4516129032258096</v>
      </c>
      <c r="DD283" s="1">
        <v>11.2068965517241</v>
      </c>
      <c r="DE283" s="1">
        <v>76.363636363636303</v>
      </c>
      <c r="DF283" s="1">
        <v>38.679245283018801</v>
      </c>
      <c r="DG283" s="1">
        <v>36.170212765957402</v>
      </c>
      <c r="DH283" s="1">
        <v>66.071428571428498</v>
      </c>
      <c r="DI283" s="1">
        <v>43.442622950819597</v>
      </c>
      <c r="DJ283" s="1">
        <v>53.278688524590102</v>
      </c>
      <c r="DK283" s="1">
        <v>43.220338983050802</v>
      </c>
      <c r="DL283" s="1">
        <v>49.074074074074097</v>
      </c>
      <c r="DM283" s="1">
        <v>42.452830188679201</v>
      </c>
      <c r="DN283" s="1">
        <v>43</v>
      </c>
      <c r="DO283" s="1">
        <v>54.255319148936103</v>
      </c>
      <c r="DP283" s="1">
        <v>66.304347826086897</v>
      </c>
      <c r="DQ283" s="1">
        <v>58.75</v>
      </c>
      <c r="DR283" s="1">
        <v>42.307692307692299</v>
      </c>
      <c r="DS283" s="1">
        <v>46.052631578947299</v>
      </c>
      <c r="DT283" s="1">
        <v>60.256410256410199</v>
      </c>
      <c r="DU283" s="1">
        <v>68.75</v>
      </c>
      <c r="DV283" s="1">
        <v>92.647058823529406</v>
      </c>
      <c r="DW283" s="1">
        <v>32.738095238095198</v>
      </c>
      <c r="DX283" s="1">
        <v>77.868852459016296</v>
      </c>
      <c r="DY283" s="1">
        <v>10.655737704918</v>
      </c>
      <c r="DZ283" s="1">
        <v>55.084745762711798</v>
      </c>
      <c r="EA283" s="1">
        <v>17.592592592592499</v>
      </c>
      <c r="EB283" s="1">
        <v>48.1132075471698</v>
      </c>
      <c r="EC283" s="1">
        <v>67</v>
      </c>
      <c r="ED283" s="1">
        <v>26.595744680851102</v>
      </c>
      <c r="EE283" s="1">
        <v>14.130434782608599</v>
      </c>
      <c r="EF283" s="1">
        <v>23.75</v>
      </c>
      <c r="EG283" s="1">
        <v>55.128205128205103</v>
      </c>
      <c r="EH283" s="1">
        <v>72.368421052631504</v>
      </c>
      <c r="EI283" s="1">
        <v>14.1025641025641</v>
      </c>
      <c r="EJ283" s="1">
        <v>76.25</v>
      </c>
      <c r="EK283" s="1">
        <v>66.176470588235205</v>
      </c>
      <c r="EL283" s="1">
        <v>84.523809523809504</v>
      </c>
      <c r="EM283" s="1">
        <v>45.081967213114702</v>
      </c>
      <c r="EN283" s="1">
        <v>26.229508196721302</v>
      </c>
      <c r="EO283" s="1">
        <v>20.3389830508474</v>
      </c>
      <c r="EP283" s="1">
        <v>18.518518518518501</v>
      </c>
      <c r="EQ283" s="1">
        <v>6.6037735849056602</v>
      </c>
      <c r="ER283" s="1">
        <v>7</v>
      </c>
      <c r="ES283" s="1">
        <v>9.5744680851063801</v>
      </c>
      <c r="ET283" s="1">
        <v>7.6086956521739104</v>
      </c>
      <c r="EU283" s="1">
        <v>3.75</v>
      </c>
      <c r="EV283" s="1">
        <v>12.8205128205128</v>
      </c>
      <c r="EW283" s="1">
        <v>19.736842105263101</v>
      </c>
      <c r="EX283" s="1">
        <v>23.076923076923102</v>
      </c>
      <c r="EY283" s="1">
        <v>25</v>
      </c>
      <c r="EZ283" s="1">
        <v>20.588235294117599</v>
      </c>
    </row>
    <row r="284" spans="1:156" ht="15">
      <c r="A284" s="11" t="s">
        <v>346</v>
      </c>
      <c r="B284" s="1" t="s">
        <v>818</v>
      </c>
      <c r="C284" s="11" t="s">
        <v>548</v>
      </c>
      <c r="D284" s="1">
        <v>54.9160737427896</v>
      </c>
      <c r="E284" s="1">
        <v>42.079485121046702</v>
      </c>
      <c r="F284" s="1">
        <v>0</v>
      </c>
      <c r="G284" s="1">
        <v>59.913793103448199</v>
      </c>
      <c r="H284" s="1">
        <v>7.6119402985074602</v>
      </c>
      <c r="I284" s="1">
        <v>6.1904761904761898</v>
      </c>
      <c r="J284" s="1">
        <v>9.3869731800766196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21.551724137931</v>
      </c>
      <c r="W284" s="1">
        <v>24.477611940298502</v>
      </c>
      <c r="X284" s="1">
        <v>25.5555555555555</v>
      </c>
      <c r="Y284" s="1">
        <v>24.3295019157088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29.8850574712643</v>
      </c>
      <c r="AL284" s="1">
        <v>32.089552238805901</v>
      </c>
      <c r="AM284" s="1">
        <v>33.650793650793602</v>
      </c>
      <c r="AN284" s="1">
        <v>32.758620689655103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71.408045977011398</v>
      </c>
      <c r="BA284" s="1">
        <v>50.597014925373102</v>
      </c>
      <c r="BB284" s="1">
        <v>44.920634920634903</v>
      </c>
      <c r="BC284" s="1">
        <v>15.517241379310301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37.643678160919499</v>
      </c>
      <c r="BP284" s="1">
        <v>40.746268656716403</v>
      </c>
      <c r="BQ284" s="1">
        <v>42.2222222222222</v>
      </c>
      <c r="BR284" s="1">
        <v>43.295019157088099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77.155172413793096</v>
      </c>
      <c r="CE284" s="1">
        <v>45.9701492537313</v>
      </c>
      <c r="CF284" s="1">
        <v>49.365079365079303</v>
      </c>
      <c r="CG284" s="1">
        <v>49.616858237547802</v>
      </c>
      <c r="CH284" s="1">
        <v>0</v>
      </c>
      <c r="CI284" s="1">
        <v>0</v>
      </c>
      <c r="CJ284" s="1">
        <v>0</v>
      </c>
      <c r="CK284" s="1">
        <v>0</v>
      </c>
      <c r="CL284" s="1">
        <v>0</v>
      </c>
      <c r="CM284" s="1">
        <v>0</v>
      </c>
      <c r="CN284" s="1">
        <v>0</v>
      </c>
      <c r="CO284" s="1">
        <v>0</v>
      </c>
      <c r="CP284" s="1">
        <v>0</v>
      </c>
      <c r="CQ284" s="1">
        <v>0</v>
      </c>
      <c r="CR284" s="1">
        <v>0</v>
      </c>
      <c r="CS284" s="1">
        <v>50.718390804597703</v>
      </c>
      <c r="CT284" s="1">
        <v>53.134328358208897</v>
      </c>
      <c r="CU284" s="1">
        <v>56.031746031746003</v>
      </c>
      <c r="CV284" s="1">
        <v>58.620689655172399</v>
      </c>
      <c r="CW284" s="1">
        <v>0</v>
      </c>
      <c r="CX284" s="1">
        <v>0</v>
      </c>
      <c r="CY284" s="1">
        <v>0</v>
      </c>
      <c r="CZ284" s="1">
        <v>0</v>
      </c>
      <c r="DA284" s="1">
        <v>0</v>
      </c>
      <c r="DB284" s="1">
        <v>0</v>
      </c>
      <c r="DC284" s="1">
        <v>0</v>
      </c>
      <c r="DD284" s="1">
        <v>0</v>
      </c>
      <c r="DE284" s="1">
        <v>0</v>
      </c>
      <c r="DF284" s="1">
        <v>0</v>
      </c>
      <c r="DG284" s="1">
        <v>0</v>
      </c>
      <c r="DH284" s="1">
        <v>58.0508474576271</v>
      </c>
      <c r="DI284" s="1">
        <v>58.7449688986461</v>
      </c>
      <c r="DJ284" s="1">
        <v>69.366626065773403</v>
      </c>
      <c r="DK284" s="1">
        <v>69.0462085308056</v>
      </c>
      <c r="DL284" s="1">
        <v>0</v>
      </c>
      <c r="DM284" s="1">
        <v>0</v>
      </c>
      <c r="DN284" s="1">
        <v>0</v>
      </c>
      <c r="DO284" s="1">
        <v>0</v>
      </c>
      <c r="DP284" s="1">
        <v>0</v>
      </c>
      <c r="DQ284" s="1">
        <v>0</v>
      </c>
      <c r="DR284" s="1">
        <v>0</v>
      </c>
      <c r="DS284" s="1">
        <v>0</v>
      </c>
      <c r="DT284" s="1">
        <v>0</v>
      </c>
      <c r="DU284" s="1">
        <v>0</v>
      </c>
      <c r="DV284" s="1">
        <v>0</v>
      </c>
      <c r="DW284" s="1">
        <v>67.188651436993297</v>
      </c>
      <c r="DX284" s="1">
        <v>68.953530918404596</v>
      </c>
      <c r="DY284" s="1">
        <v>64.007308160779502</v>
      </c>
      <c r="DZ284" s="1">
        <v>78.821090047393298</v>
      </c>
      <c r="EA284" s="1">
        <v>0</v>
      </c>
      <c r="EB284" s="1">
        <v>0</v>
      </c>
      <c r="EC284" s="1">
        <v>0</v>
      </c>
      <c r="ED284" s="1">
        <v>0</v>
      </c>
      <c r="EE284" s="1">
        <v>0</v>
      </c>
      <c r="EF284" s="1">
        <v>0</v>
      </c>
      <c r="EG284" s="1">
        <v>0</v>
      </c>
      <c r="EH284" s="1">
        <v>0</v>
      </c>
      <c r="EI284" s="1">
        <v>0</v>
      </c>
      <c r="EJ284" s="1">
        <v>0</v>
      </c>
      <c r="EK284" s="1">
        <v>0</v>
      </c>
      <c r="EL284" s="1">
        <v>77.634487840825301</v>
      </c>
      <c r="EM284" s="1">
        <v>36.2056348335162</v>
      </c>
      <c r="EN284" s="1">
        <v>35.749086479902502</v>
      </c>
      <c r="EO284" s="1">
        <v>30.924170616113699</v>
      </c>
      <c r="EP284" s="1">
        <v>0</v>
      </c>
      <c r="EQ284" s="1">
        <v>0</v>
      </c>
      <c r="ER284" s="1">
        <v>0</v>
      </c>
      <c r="ES284" s="1">
        <v>0</v>
      </c>
      <c r="ET284" s="1">
        <v>0</v>
      </c>
      <c r="EU284" s="1">
        <v>0</v>
      </c>
      <c r="EV284" s="1">
        <v>0</v>
      </c>
      <c r="EW284" s="1">
        <v>0</v>
      </c>
      <c r="EX284" s="1">
        <v>0</v>
      </c>
      <c r="EY284" s="1">
        <v>0</v>
      </c>
      <c r="EZ284" s="1">
        <v>0</v>
      </c>
    </row>
    <row r="285" spans="1:156" ht="15">
      <c r="A285" s="11" t="s">
        <v>347</v>
      </c>
      <c r="B285" s="1" t="s">
        <v>819</v>
      </c>
      <c r="C285" s="11" t="s">
        <v>568</v>
      </c>
      <c r="D285" s="1">
        <v>44.681534952624602</v>
      </c>
      <c r="E285" s="1">
        <v>60.157167150705497</v>
      </c>
      <c r="F285" s="1">
        <v>0</v>
      </c>
      <c r="G285" s="1">
        <v>89.700374531835195</v>
      </c>
      <c r="H285" s="1">
        <v>79.889298892988904</v>
      </c>
      <c r="I285" s="1">
        <v>75.576923076923094</v>
      </c>
      <c r="J285" s="1">
        <v>79.460580912863094</v>
      </c>
      <c r="K285" s="1">
        <v>84.174311926605498</v>
      </c>
      <c r="L285" s="1">
        <v>77.751196172248797</v>
      </c>
      <c r="M285" s="1">
        <v>81.472081218274099</v>
      </c>
      <c r="N285" s="1">
        <v>70.360824742267994</v>
      </c>
      <c r="O285" s="1">
        <v>65.404040404040401</v>
      </c>
      <c r="P285" s="1">
        <v>54.9418604651162</v>
      </c>
      <c r="Q285" s="1">
        <v>60.967741935483801</v>
      </c>
      <c r="R285" s="1">
        <v>14.732142857142801</v>
      </c>
      <c r="S285" s="1">
        <v>17.816091954022902</v>
      </c>
      <c r="T285" s="1">
        <v>23.780487804878</v>
      </c>
      <c r="U285" s="1">
        <v>25.6944444444444</v>
      </c>
      <c r="V285" s="1">
        <v>58.2397003745318</v>
      </c>
      <c r="W285" s="1">
        <v>42.988929889298802</v>
      </c>
      <c r="X285" s="1">
        <v>42.884615384615302</v>
      </c>
      <c r="Y285" s="1">
        <v>42.531120331950198</v>
      </c>
      <c r="Z285" s="1">
        <v>45.183486238532097</v>
      </c>
      <c r="AA285" s="1">
        <v>44.258373205741599</v>
      </c>
      <c r="AB285" s="1">
        <v>43.908629441624299</v>
      </c>
      <c r="AC285" s="1">
        <v>51.288659793814404</v>
      </c>
      <c r="AD285" s="1">
        <v>54.040404040403999</v>
      </c>
      <c r="AE285" s="1">
        <v>38.3720930232558</v>
      </c>
      <c r="AF285" s="1">
        <v>36.129032258064498</v>
      </c>
      <c r="AG285" s="1">
        <v>17.410714285714199</v>
      </c>
      <c r="AH285" s="1">
        <v>23.563218390804501</v>
      </c>
      <c r="AI285" s="1">
        <v>30.487804878048699</v>
      </c>
      <c r="AJ285" s="1">
        <v>31.9444444444444</v>
      </c>
      <c r="AK285" s="1">
        <v>38.576779026217203</v>
      </c>
      <c r="AL285" s="1">
        <v>40.405904059040502</v>
      </c>
      <c r="AM285" s="1">
        <v>39.807692307692299</v>
      </c>
      <c r="AN285" s="1">
        <v>40.248962655601602</v>
      </c>
      <c r="AO285" s="1">
        <v>39.220183486238497</v>
      </c>
      <c r="AP285" s="1">
        <v>38.038277511961702</v>
      </c>
      <c r="AQ285" s="1">
        <v>36.548223350253799</v>
      </c>
      <c r="AR285" s="1">
        <v>37.371134020618499</v>
      </c>
      <c r="AS285" s="1">
        <v>39.646464646464601</v>
      </c>
      <c r="AT285" s="1">
        <v>40.406976744185997</v>
      </c>
      <c r="AU285" s="1">
        <v>39.677419354838698</v>
      </c>
      <c r="AV285" s="1">
        <v>41.517857142857103</v>
      </c>
      <c r="AW285" s="1">
        <v>50</v>
      </c>
      <c r="AX285" s="1">
        <v>50</v>
      </c>
      <c r="AY285" s="1">
        <v>50</v>
      </c>
      <c r="AZ285" s="1">
        <v>38.389513108614203</v>
      </c>
      <c r="BA285" s="1">
        <v>48.154981549815403</v>
      </c>
      <c r="BB285" s="1">
        <v>46.730769230769198</v>
      </c>
      <c r="BC285" s="1">
        <v>50.829875518672203</v>
      </c>
      <c r="BD285" s="1">
        <v>60.321100917431103</v>
      </c>
      <c r="BE285" s="1">
        <v>56.698564593301398</v>
      </c>
      <c r="BF285" s="1">
        <v>56.091370558375601</v>
      </c>
      <c r="BG285" s="1">
        <v>71.391752577319494</v>
      </c>
      <c r="BH285" s="1">
        <v>81.060606060606105</v>
      </c>
      <c r="BI285" s="1">
        <v>49.709302325581298</v>
      </c>
      <c r="BJ285" s="1">
        <v>52.580645161290299</v>
      </c>
      <c r="BK285" s="1">
        <v>20.089285714285701</v>
      </c>
      <c r="BL285" s="1">
        <v>39.080459770114899</v>
      </c>
      <c r="BM285" s="1">
        <v>45.731707317073102</v>
      </c>
      <c r="BN285" s="1">
        <v>7.6388888888888902</v>
      </c>
      <c r="BO285" s="1">
        <v>90.636704119850094</v>
      </c>
      <c r="BP285" s="1">
        <v>92.066420664206603</v>
      </c>
      <c r="BQ285" s="1">
        <v>80.769230769230703</v>
      </c>
      <c r="BR285" s="1">
        <v>82.157676348547696</v>
      </c>
      <c r="BS285" s="1">
        <v>72.935779816513701</v>
      </c>
      <c r="BT285" s="1">
        <v>75.598086124401902</v>
      </c>
      <c r="BU285" s="1">
        <v>77.1573604060913</v>
      </c>
      <c r="BV285" s="1">
        <v>78.350515463917503</v>
      </c>
      <c r="BW285" s="1">
        <v>80.808080808080803</v>
      </c>
      <c r="BX285" s="1">
        <v>33.430232558139501</v>
      </c>
      <c r="BY285" s="1">
        <v>33.225806451612897</v>
      </c>
      <c r="BZ285" s="1">
        <v>33.482142857142797</v>
      </c>
      <c r="CA285" s="1">
        <v>36.781609195402297</v>
      </c>
      <c r="CB285" s="1">
        <v>40.243902439024303</v>
      </c>
      <c r="CC285" s="1">
        <v>43.0555555555555</v>
      </c>
      <c r="CD285" s="1">
        <v>96.067415730337103</v>
      </c>
      <c r="CE285" s="1">
        <v>96.125461254612503</v>
      </c>
      <c r="CF285" s="1">
        <v>94.807692307692307</v>
      </c>
      <c r="CG285" s="1">
        <v>92.738589211618205</v>
      </c>
      <c r="CH285" s="1">
        <v>82.110091743119199</v>
      </c>
      <c r="CI285" s="1">
        <v>58.373205741626798</v>
      </c>
      <c r="CJ285" s="1">
        <v>57.3604060913705</v>
      </c>
      <c r="CK285" s="1">
        <v>84.020618556700995</v>
      </c>
      <c r="CL285" s="1">
        <v>73.484848484848399</v>
      </c>
      <c r="CM285" s="1">
        <v>83.139534883720899</v>
      </c>
      <c r="CN285" s="1">
        <v>71.290322580645096</v>
      </c>
      <c r="CO285" s="1">
        <v>32.589285714285701</v>
      </c>
      <c r="CP285" s="1">
        <v>37.356321839080401</v>
      </c>
      <c r="CQ285" s="1">
        <v>14.024390243902401</v>
      </c>
      <c r="CR285" s="1">
        <v>17.3611111111111</v>
      </c>
      <c r="CS285" s="1">
        <v>47.378277153558102</v>
      </c>
      <c r="CT285" s="1">
        <v>13.4686346863468</v>
      </c>
      <c r="CU285" s="1">
        <v>14.807692307692299</v>
      </c>
      <c r="CV285" s="1">
        <v>16.5975103734439</v>
      </c>
      <c r="CW285" s="1">
        <v>18.8073394495412</v>
      </c>
      <c r="CX285" s="1">
        <v>20.813397129186601</v>
      </c>
      <c r="CY285" s="1">
        <v>19.2893401015228</v>
      </c>
      <c r="CZ285" s="1">
        <v>20.360824742268001</v>
      </c>
      <c r="DA285" s="1">
        <v>20.4545454545454</v>
      </c>
      <c r="DB285" s="1">
        <v>20.639534883720899</v>
      </c>
      <c r="DC285" s="1">
        <v>19.677419354838701</v>
      </c>
      <c r="DD285" s="1">
        <v>25.8928571428571</v>
      </c>
      <c r="DE285" s="1">
        <v>39.080459770114899</v>
      </c>
      <c r="DF285" s="1">
        <v>40.8536585365853</v>
      </c>
      <c r="DG285" s="1">
        <v>42.3611111111111</v>
      </c>
      <c r="DH285" s="1">
        <v>84.579955784819404</v>
      </c>
      <c r="DI285" s="1">
        <v>57.317965605561596</v>
      </c>
      <c r="DJ285" s="1">
        <v>58.850994721883801</v>
      </c>
      <c r="DK285" s="1">
        <v>33.975118483412302</v>
      </c>
      <c r="DL285" s="1">
        <v>36.9130869130869</v>
      </c>
      <c r="DM285" s="1">
        <v>66.717325227963499</v>
      </c>
      <c r="DN285" s="1">
        <v>64.594039054470699</v>
      </c>
      <c r="DO285" s="1">
        <v>69.415983606557305</v>
      </c>
      <c r="DP285" s="1">
        <v>81.427125506072798</v>
      </c>
      <c r="DQ285" s="1">
        <v>41.9875130072841</v>
      </c>
      <c r="DR285" s="1">
        <v>60.433763188745601</v>
      </c>
      <c r="DS285" s="1">
        <v>46.879643387815698</v>
      </c>
      <c r="DT285" s="1">
        <v>68.863636363636303</v>
      </c>
      <c r="DU285" s="1">
        <v>55.007587253414201</v>
      </c>
      <c r="DV285" s="1">
        <v>18.0508474576271</v>
      </c>
      <c r="DW285" s="1">
        <v>86.551215917465001</v>
      </c>
      <c r="DX285" s="1">
        <v>88.327844859129101</v>
      </c>
      <c r="DY285" s="1">
        <v>69.569630531871695</v>
      </c>
      <c r="DZ285" s="1">
        <v>47.245260663507104</v>
      </c>
      <c r="EA285" s="1">
        <v>92.807192807192806</v>
      </c>
      <c r="EB285" s="1">
        <v>89.209726443769</v>
      </c>
      <c r="EC285" s="1">
        <v>73.638232271325805</v>
      </c>
      <c r="ED285" s="1">
        <v>83.247950819672099</v>
      </c>
      <c r="EE285" s="1">
        <v>98.886639676113305</v>
      </c>
      <c r="EF285" s="1">
        <v>67.273673257023901</v>
      </c>
      <c r="EG285" s="1">
        <v>86.459554513481805</v>
      </c>
      <c r="EH285" s="1">
        <v>95.616641901931601</v>
      </c>
      <c r="EI285" s="1">
        <v>65.075757575757507</v>
      </c>
      <c r="EJ285" s="1">
        <v>70.030349013657002</v>
      </c>
      <c r="EK285" s="1">
        <v>61.610169491525397</v>
      </c>
      <c r="EL285" s="1">
        <v>84.690493736182702</v>
      </c>
      <c r="EM285" s="1">
        <v>85.400658616904494</v>
      </c>
      <c r="EN285" s="1">
        <v>85.891189606171295</v>
      </c>
      <c r="EO285" s="1">
        <v>85.159952606635102</v>
      </c>
      <c r="EP285" s="1">
        <v>77.772227772227694</v>
      </c>
      <c r="EQ285" s="1">
        <v>77.304964539007102</v>
      </c>
      <c r="ER285" s="1">
        <v>90.339157245632094</v>
      </c>
      <c r="ES285" s="1">
        <v>70.645491803278603</v>
      </c>
      <c r="ET285" s="1">
        <v>49.797570850202398</v>
      </c>
      <c r="EU285" s="1">
        <v>63.995837669094598</v>
      </c>
      <c r="EV285" s="1">
        <v>69.929660023446601</v>
      </c>
      <c r="EW285" s="1">
        <v>73.625557206537906</v>
      </c>
      <c r="EX285" s="1">
        <v>83.030303030303003</v>
      </c>
      <c r="EY285" s="1">
        <v>84.977238239757199</v>
      </c>
      <c r="EZ285" s="1">
        <v>87.966101694915196</v>
      </c>
    </row>
    <row r="286" spans="1:156" ht="15">
      <c r="A286" s="11" t="s">
        <v>348</v>
      </c>
      <c r="B286" s="1" t="s">
        <v>820</v>
      </c>
      <c r="C286" s="11" t="s">
        <v>553</v>
      </c>
      <c r="D286" s="1">
        <v>29.0499071721711</v>
      </c>
      <c r="E286" s="1">
        <v>43.213536530703699</v>
      </c>
      <c r="F286" s="1">
        <v>0</v>
      </c>
      <c r="G286" s="1">
        <v>4.8837209302325499</v>
      </c>
      <c r="H286" s="1">
        <v>5.9278350515463902</v>
      </c>
      <c r="I286" s="1">
        <v>31.793478260869499</v>
      </c>
      <c r="J286" s="1">
        <v>54.248366013071802</v>
      </c>
      <c r="K286" s="1">
        <v>27.1929824561403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19.5348837209302</v>
      </c>
      <c r="W286" s="1">
        <v>20.103092783505101</v>
      </c>
      <c r="X286" s="1">
        <v>39.945652173912997</v>
      </c>
      <c r="Y286" s="1">
        <v>34.967320261437898</v>
      </c>
      <c r="Z286" s="1">
        <v>28.070175438596401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43.023255813953398</v>
      </c>
      <c r="AL286" s="1">
        <v>43.556701030927798</v>
      </c>
      <c r="AM286" s="1">
        <v>43.478260869565197</v>
      </c>
      <c r="AN286" s="1">
        <v>42.810457516339802</v>
      </c>
      <c r="AO286" s="1">
        <v>40.350877192982402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40.232558139534802</v>
      </c>
      <c r="BA286" s="1">
        <v>43.556701030927798</v>
      </c>
      <c r="BB286" s="1">
        <v>50.815217391304301</v>
      </c>
      <c r="BC286" s="1">
        <v>47.385620915032597</v>
      </c>
      <c r="BD286" s="1">
        <v>26.754385964912199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67.674418604651095</v>
      </c>
      <c r="BP286" s="1">
        <v>71.649484536082397</v>
      </c>
      <c r="BQ286" s="1">
        <v>28.532608695652101</v>
      </c>
      <c r="BR286" s="1">
        <v>30.3921568627451</v>
      </c>
      <c r="BS286" s="1">
        <v>27.6315789473684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49.0697674418604</v>
      </c>
      <c r="CE286" s="1">
        <v>45.618556701030897</v>
      </c>
      <c r="CF286" s="1">
        <v>46.739130434782602</v>
      </c>
      <c r="CG286" s="1">
        <v>50.980392156862699</v>
      </c>
      <c r="CH286" s="1">
        <v>54.385964912280699</v>
      </c>
      <c r="CI286" s="1">
        <v>0</v>
      </c>
      <c r="CJ286" s="1">
        <v>0</v>
      </c>
      <c r="CK286" s="1">
        <v>0</v>
      </c>
      <c r="CL286" s="1">
        <v>0</v>
      </c>
      <c r="CM286" s="1">
        <v>0</v>
      </c>
      <c r="CN286" s="1">
        <v>0</v>
      </c>
      <c r="CO286" s="1">
        <v>0</v>
      </c>
      <c r="CP286" s="1">
        <v>0</v>
      </c>
      <c r="CQ286" s="1">
        <v>0</v>
      </c>
      <c r="CR286" s="1">
        <v>0</v>
      </c>
      <c r="CS286" s="1">
        <v>63.488372093023202</v>
      </c>
      <c r="CT286" s="1">
        <v>63.917525773195798</v>
      </c>
      <c r="CU286" s="1">
        <v>63.043478260869499</v>
      </c>
      <c r="CV286" s="1">
        <v>61.1111111111111</v>
      </c>
      <c r="CW286" s="1">
        <v>58.3333333333333</v>
      </c>
      <c r="CX286" s="1">
        <v>0</v>
      </c>
      <c r="CY286" s="1">
        <v>0</v>
      </c>
      <c r="CZ286" s="1">
        <v>0</v>
      </c>
      <c r="DA286" s="1">
        <v>0</v>
      </c>
      <c r="DB286" s="1">
        <v>0</v>
      </c>
      <c r="DC286" s="1">
        <v>0</v>
      </c>
      <c r="DD286" s="1">
        <v>0</v>
      </c>
      <c r="DE286" s="1">
        <v>0</v>
      </c>
      <c r="DF286" s="1">
        <v>0</v>
      </c>
      <c r="DG286" s="1">
        <v>0</v>
      </c>
      <c r="DH286" s="1">
        <v>34.033613445378101</v>
      </c>
      <c r="DI286" s="1">
        <v>56.086956521739097</v>
      </c>
      <c r="DJ286" s="1">
        <v>42.380952380952301</v>
      </c>
      <c r="DK286" s="1">
        <v>10.714285714285699</v>
      </c>
      <c r="DL286" s="1">
        <v>14.024390243902401</v>
      </c>
      <c r="DM286" s="1">
        <v>0</v>
      </c>
      <c r="DN286" s="1">
        <v>0</v>
      </c>
      <c r="DO286" s="1">
        <v>0</v>
      </c>
      <c r="DP286" s="1">
        <v>0</v>
      </c>
      <c r="DQ286" s="1">
        <v>0</v>
      </c>
      <c r="DR286" s="1">
        <v>0</v>
      </c>
      <c r="DS286" s="1">
        <v>0</v>
      </c>
      <c r="DT286" s="1">
        <v>0</v>
      </c>
      <c r="DU286" s="1">
        <v>0</v>
      </c>
      <c r="DV286" s="1">
        <v>0</v>
      </c>
      <c r="DW286" s="1">
        <v>81.092436974789905</v>
      </c>
      <c r="DX286" s="1">
        <v>78.695652173913004</v>
      </c>
      <c r="DY286" s="1">
        <v>82.380952380952294</v>
      </c>
      <c r="DZ286" s="1">
        <v>81.122448979591795</v>
      </c>
      <c r="EA286" s="1">
        <v>72.560975609756099</v>
      </c>
      <c r="EB286" s="1">
        <v>0</v>
      </c>
      <c r="EC286" s="1">
        <v>0</v>
      </c>
      <c r="ED286" s="1">
        <v>0</v>
      </c>
      <c r="EE286" s="1">
        <v>0</v>
      </c>
      <c r="EF286" s="1">
        <v>0</v>
      </c>
      <c r="EG286" s="1">
        <v>0</v>
      </c>
      <c r="EH286" s="1">
        <v>0</v>
      </c>
      <c r="EI286" s="1">
        <v>0</v>
      </c>
      <c r="EJ286" s="1">
        <v>0</v>
      </c>
      <c r="EK286" s="1">
        <v>0</v>
      </c>
      <c r="EL286" s="1">
        <v>19.327731092436899</v>
      </c>
      <c r="EM286" s="1">
        <v>22.6086956521739</v>
      </c>
      <c r="EN286" s="1">
        <v>23.8095238095238</v>
      </c>
      <c r="EO286" s="1">
        <v>27.5510204081632</v>
      </c>
      <c r="EP286" s="1">
        <v>27.439024390243901</v>
      </c>
      <c r="EQ286" s="1">
        <v>0</v>
      </c>
      <c r="ER286" s="1">
        <v>0</v>
      </c>
      <c r="ES286" s="1">
        <v>0</v>
      </c>
      <c r="ET286" s="1">
        <v>0</v>
      </c>
      <c r="EU286" s="1">
        <v>0</v>
      </c>
      <c r="EV286" s="1">
        <v>0</v>
      </c>
      <c r="EW286" s="1">
        <v>0</v>
      </c>
      <c r="EX286" s="1">
        <v>0</v>
      </c>
      <c r="EY286" s="1">
        <v>0</v>
      </c>
      <c r="EZ286" s="1">
        <v>0</v>
      </c>
    </row>
    <row r="287" spans="1:156" ht="15">
      <c r="A287" s="11" t="s">
        <v>349</v>
      </c>
      <c r="B287" s="1" t="s">
        <v>821</v>
      </c>
      <c r="C287" s="11" t="s">
        <v>543</v>
      </c>
      <c r="D287" s="1">
        <v>68.673415031585094</v>
      </c>
      <c r="E287" s="1">
        <v>73.452948153447096</v>
      </c>
      <c r="F287" s="1">
        <v>0</v>
      </c>
      <c r="G287" s="1">
        <v>83.155080213903702</v>
      </c>
      <c r="H287" s="1">
        <v>90.168539325842701</v>
      </c>
      <c r="I287" s="1">
        <v>77.8106508875739</v>
      </c>
      <c r="J287" s="1">
        <v>62.418300653594699</v>
      </c>
      <c r="K287" s="1">
        <v>61.923076923076898</v>
      </c>
      <c r="L287" s="1">
        <v>88.306451612903203</v>
      </c>
      <c r="M287" s="1">
        <v>91.25</v>
      </c>
      <c r="N287" s="1">
        <v>79.098360655737693</v>
      </c>
      <c r="O287" s="1">
        <v>81.4960629921259</v>
      </c>
      <c r="P287" s="1">
        <v>79.906542056074699</v>
      </c>
      <c r="Q287" s="1">
        <v>54.787234042553102</v>
      </c>
      <c r="R287" s="1">
        <v>76.515151515151501</v>
      </c>
      <c r="S287" s="1">
        <v>79.1666666666666</v>
      </c>
      <c r="T287" s="1">
        <v>84.745762711864401</v>
      </c>
      <c r="U287" s="1">
        <v>25</v>
      </c>
      <c r="V287" s="1">
        <v>64.438502673796705</v>
      </c>
      <c r="W287" s="1">
        <v>66.011235955056094</v>
      </c>
      <c r="X287" s="1">
        <v>68.934911242603505</v>
      </c>
      <c r="Y287" s="1">
        <v>61.1111111111111</v>
      </c>
      <c r="Z287" s="1">
        <v>63.461538461538403</v>
      </c>
      <c r="AA287" s="1">
        <v>69.758064516128997</v>
      </c>
      <c r="AB287" s="1">
        <v>81.25</v>
      </c>
      <c r="AC287" s="1">
        <v>75</v>
      </c>
      <c r="AD287" s="1">
        <v>83.070866141732196</v>
      </c>
      <c r="AE287" s="1">
        <v>68.691588785046704</v>
      </c>
      <c r="AF287" s="1">
        <v>75</v>
      </c>
      <c r="AG287" s="1">
        <v>65.151515151515099</v>
      </c>
      <c r="AH287" s="1">
        <v>85.8333333333333</v>
      </c>
      <c r="AI287" s="1">
        <v>81.355932203389798</v>
      </c>
      <c r="AJ287" s="1">
        <v>44.7916666666666</v>
      </c>
      <c r="AK287" s="1">
        <v>47.860962566844897</v>
      </c>
      <c r="AL287" s="1">
        <v>45.786516853932497</v>
      </c>
      <c r="AM287" s="1">
        <v>51.479289940828401</v>
      </c>
      <c r="AN287" s="1">
        <v>60.457516339869201</v>
      </c>
      <c r="AO287" s="1">
        <v>65.769230769230703</v>
      </c>
      <c r="AP287" s="1">
        <v>69.758064516128997</v>
      </c>
      <c r="AQ287" s="1">
        <v>75.4166666666666</v>
      </c>
      <c r="AR287" s="1">
        <v>83.1967213114754</v>
      </c>
      <c r="AS287" s="1">
        <v>86.220472440944803</v>
      </c>
      <c r="AT287" s="1">
        <v>59.345794392523302</v>
      </c>
      <c r="AU287" s="1">
        <v>64.361702127659498</v>
      </c>
      <c r="AV287" s="1">
        <v>97.727272727272705</v>
      </c>
      <c r="AW287" s="1">
        <v>50</v>
      </c>
      <c r="AX287" s="1">
        <v>50</v>
      </c>
      <c r="AY287" s="1">
        <v>50</v>
      </c>
      <c r="AZ287" s="1">
        <v>66.042780748663105</v>
      </c>
      <c r="BA287" s="1">
        <v>81.179775280898795</v>
      </c>
      <c r="BB287" s="1">
        <v>75.443786982248497</v>
      </c>
      <c r="BC287" s="1">
        <v>78.104575163398593</v>
      </c>
      <c r="BD287" s="1">
        <v>75</v>
      </c>
      <c r="BE287" s="1">
        <v>66.5322580645161</v>
      </c>
      <c r="BF287" s="1">
        <v>31.25</v>
      </c>
      <c r="BG287" s="1">
        <v>43.852459016393396</v>
      </c>
      <c r="BH287" s="1">
        <v>26.3779527559055</v>
      </c>
      <c r="BI287" s="1">
        <v>33.177570093457902</v>
      </c>
      <c r="BJ287" s="1">
        <v>27.127659574468101</v>
      </c>
      <c r="BK287" s="1">
        <v>28.030303030302999</v>
      </c>
      <c r="BL287" s="1">
        <v>62.5</v>
      </c>
      <c r="BM287" s="1">
        <v>73.728813559322006</v>
      </c>
      <c r="BN287" s="1">
        <v>71.875</v>
      </c>
      <c r="BO287" s="1">
        <v>70.588235294117595</v>
      </c>
      <c r="BP287" s="1">
        <v>79.213483146067404</v>
      </c>
      <c r="BQ287" s="1">
        <v>84.319526627218906</v>
      </c>
      <c r="BR287" s="1">
        <v>85.947712418300597</v>
      </c>
      <c r="BS287" s="1">
        <v>88.076923076923094</v>
      </c>
      <c r="BT287" s="1">
        <v>87.5</v>
      </c>
      <c r="BU287" s="1">
        <v>88.75</v>
      </c>
      <c r="BV287" s="1">
        <v>75.819672131147499</v>
      </c>
      <c r="BW287" s="1">
        <v>77.952755905511793</v>
      </c>
      <c r="BX287" s="1">
        <v>34.5794392523364</v>
      </c>
      <c r="BY287" s="1">
        <v>33.510638297872298</v>
      </c>
      <c r="BZ287" s="1">
        <v>34.848484848484802</v>
      </c>
      <c r="CA287" s="1">
        <v>40</v>
      </c>
      <c r="CB287" s="1">
        <v>44.067796610169403</v>
      </c>
      <c r="CC287" s="1">
        <v>45.8333333333333</v>
      </c>
      <c r="CD287" s="1">
        <v>84.759358288770002</v>
      </c>
      <c r="CE287" s="1">
        <v>86.516853932584198</v>
      </c>
      <c r="CF287" s="1">
        <v>73.668639053254395</v>
      </c>
      <c r="CG287" s="1">
        <v>74.836601307189497</v>
      </c>
      <c r="CH287" s="1">
        <v>73.461538461538396</v>
      </c>
      <c r="CI287" s="1">
        <v>78.225806451612897</v>
      </c>
      <c r="CJ287" s="1">
        <v>74.5833333333333</v>
      </c>
      <c r="CK287" s="1">
        <v>77.459016393442596</v>
      </c>
      <c r="CL287" s="1">
        <v>72.047244094488093</v>
      </c>
      <c r="CM287" s="1">
        <v>89.252336448598101</v>
      </c>
      <c r="CN287" s="1">
        <v>87.7659574468085</v>
      </c>
      <c r="CO287" s="1">
        <v>88.636363636363598</v>
      </c>
      <c r="CP287" s="1">
        <v>68.3333333333333</v>
      </c>
      <c r="CQ287" s="1">
        <v>93.220338983050794</v>
      </c>
      <c r="CR287" s="1">
        <v>98.9583333333333</v>
      </c>
      <c r="CS287" s="1">
        <v>70.0534759358288</v>
      </c>
      <c r="CT287" s="1">
        <v>73.314606741573002</v>
      </c>
      <c r="CU287" s="1">
        <v>75.147928994082804</v>
      </c>
      <c r="CV287" s="1">
        <v>73.202614379084906</v>
      </c>
      <c r="CW287" s="1">
        <v>67.692307692307693</v>
      </c>
      <c r="CX287" s="1">
        <v>66.129032258064498</v>
      </c>
      <c r="CY287" s="1">
        <v>95.4166666666666</v>
      </c>
      <c r="CZ287" s="1">
        <v>91.8032786885245</v>
      </c>
      <c r="DA287" s="1">
        <v>91.338582677165306</v>
      </c>
      <c r="DB287" s="1">
        <v>85.514018691588703</v>
      </c>
      <c r="DC287" s="1">
        <v>87.7659574468085</v>
      </c>
      <c r="DD287" s="1">
        <v>94.696969696969703</v>
      </c>
      <c r="DE287" s="1">
        <v>92.5</v>
      </c>
      <c r="DF287" s="1">
        <v>93.220338983050794</v>
      </c>
      <c r="DG287" s="1">
        <v>83.3333333333333</v>
      </c>
      <c r="DH287" s="1">
        <v>85.464259395725804</v>
      </c>
      <c r="DI287" s="1">
        <v>87.943651664837105</v>
      </c>
      <c r="DJ287" s="1">
        <v>97.421843280552096</v>
      </c>
      <c r="DK287" s="1">
        <v>92.624407582938304</v>
      </c>
      <c r="DL287" s="1">
        <v>69.880119880119807</v>
      </c>
      <c r="DM287" s="1">
        <v>48.480243161094201</v>
      </c>
      <c r="DN287" s="1">
        <v>44.861253854059598</v>
      </c>
      <c r="DO287" s="1">
        <v>56.403688524590102</v>
      </c>
      <c r="DP287" s="1">
        <v>69.382591093117398</v>
      </c>
      <c r="DQ287" s="1">
        <v>92.767950052029093</v>
      </c>
      <c r="DR287" s="1">
        <v>73.681125439624793</v>
      </c>
      <c r="DS287" s="1">
        <v>59.361069836552701</v>
      </c>
      <c r="DT287" s="1">
        <v>55.227272727272698</v>
      </c>
      <c r="DU287" s="1">
        <v>55.9180576631259</v>
      </c>
      <c r="DV287" s="1">
        <v>77.711864406779597</v>
      </c>
      <c r="DW287" s="1">
        <v>8.1613854089904194</v>
      </c>
      <c r="DX287" s="1">
        <v>12.4588364434687</v>
      </c>
      <c r="DY287" s="1">
        <v>11.7945594803085</v>
      </c>
      <c r="DZ287" s="1">
        <v>14.6623222748815</v>
      </c>
      <c r="EA287" s="1">
        <v>17.132867132867101</v>
      </c>
      <c r="EB287" s="1">
        <v>19.908814589665599</v>
      </c>
      <c r="EC287" s="1">
        <v>21.017471736896098</v>
      </c>
      <c r="ED287" s="1">
        <v>17.469262295081901</v>
      </c>
      <c r="EE287" s="1">
        <v>27.682186234817799</v>
      </c>
      <c r="EF287" s="1">
        <v>29.188345473465098</v>
      </c>
      <c r="EG287" s="1">
        <v>60.492379835873301</v>
      </c>
      <c r="EH287" s="1">
        <v>56.612184249628498</v>
      </c>
      <c r="EI287" s="1">
        <v>87.575757575757507</v>
      </c>
      <c r="EJ287" s="1">
        <v>82.852807283763198</v>
      </c>
      <c r="EK287" s="1">
        <v>78.898305084745701</v>
      </c>
      <c r="EL287" s="1">
        <v>91.212232866617498</v>
      </c>
      <c r="EM287" s="1">
        <v>92.151481888035093</v>
      </c>
      <c r="EN287" s="1">
        <v>83.516037352821698</v>
      </c>
      <c r="EO287" s="1">
        <v>85.159952606635102</v>
      </c>
      <c r="EP287" s="1">
        <v>77.772227772227694</v>
      </c>
      <c r="EQ287" s="1">
        <v>63.931104356636197</v>
      </c>
      <c r="ER287" s="1">
        <v>63.514902363823197</v>
      </c>
      <c r="ES287" s="1">
        <v>70.645491803278603</v>
      </c>
      <c r="ET287" s="1">
        <v>76.720647773279296</v>
      </c>
      <c r="EU287" s="1">
        <v>89.281997918834506</v>
      </c>
      <c r="EV287" s="1">
        <v>81.770222743259097</v>
      </c>
      <c r="EW287" s="1">
        <v>78.603268945022194</v>
      </c>
      <c r="EX287" s="1">
        <v>83.030303030303003</v>
      </c>
      <c r="EY287" s="1">
        <v>40.819423368740502</v>
      </c>
      <c r="EZ287" s="1">
        <v>41.610169491525397</v>
      </c>
    </row>
    <row r="288" spans="1:156" ht="15">
      <c r="A288" s="11" t="s">
        <v>350</v>
      </c>
      <c r="B288" s="1" t="s">
        <v>822</v>
      </c>
      <c r="C288" s="11" t="s">
        <v>568</v>
      </c>
      <c r="D288" s="1">
        <v>88.547059907234797</v>
      </c>
      <c r="E288" s="1">
        <v>81.082427002207297</v>
      </c>
      <c r="F288" s="1">
        <v>0</v>
      </c>
      <c r="G288" s="1">
        <v>77.5</v>
      </c>
      <c r="H288" s="1">
        <v>72.255192878338207</v>
      </c>
      <c r="I288" s="1">
        <v>70.884146341463406</v>
      </c>
      <c r="J288" s="1">
        <v>68.566775244299606</v>
      </c>
      <c r="K288" s="1">
        <v>64.814814814814795</v>
      </c>
      <c r="L288" s="1">
        <v>62.4579124579124</v>
      </c>
      <c r="M288" s="1">
        <v>62.157534246575302</v>
      </c>
      <c r="N288" s="1">
        <v>67.314487632508801</v>
      </c>
      <c r="O288" s="1">
        <v>66.360294117647001</v>
      </c>
      <c r="P288" s="1">
        <v>55.303030303030297</v>
      </c>
      <c r="Q288" s="1">
        <v>51.273885350318402</v>
      </c>
      <c r="R288" s="1">
        <v>57.368421052631497</v>
      </c>
      <c r="S288" s="1">
        <v>73.3333333333333</v>
      </c>
      <c r="T288" s="1">
        <v>84.459459459459396</v>
      </c>
      <c r="U288" s="1">
        <v>0</v>
      </c>
      <c r="V288" s="1">
        <v>99.558823529411697</v>
      </c>
      <c r="W288" s="1">
        <v>97.477744807121596</v>
      </c>
      <c r="X288" s="1">
        <v>97.713414634146304</v>
      </c>
      <c r="Y288" s="1">
        <v>95.928338762214906</v>
      </c>
      <c r="Z288" s="1">
        <v>91.077441077441094</v>
      </c>
      <c r="AA288" s="1">
        <v>89.730639730639695</v>
      </c>
      <c r="AB288" s="1">
        <v>89.212328767123196</v>
      </c>
      <c r="AC288" s="1">
        <v>90.282685512367394</v>
      </c>
      <c r="AD288" s="1">
        <v>87.316176470588204</v>
      </c>
      <c r="AE288" s="1">
        <v>81.565656565656496</v>
      </c>
      <c r="AF288" s="1">
        <v>95.222929936305704</v>
      </c>
      <c r="AG288" s="1">
        <v>85.789473684210506</v>
      </c>
      <c r="AH288" s="1">
        <v>76.6666666666666</v>
      </c>
      <c r="AI288" s="1">
        <v>93.918918918918905</v>
      </c>
      <c r="AJ288" s="1">
        <v>0</v>
      </c>
      <c r="AK288" s="1">
        <v>81.323529411764696</v>
      </c>
      <c r="AL288" s="1">
        <v>42.729970326409401</v>
      </c>
      <c r="AM288" s="1">
        <v>42.682926829268197</v>
      </c>
      <c r="AN288" s="1">
        <v>42.182410423452701</v>
      </c>
      <c r="AO288" s="1">
        <v>88.552188552188497</v>
      </c>
      <c r="AP288" s="1">
        <v>42.760942760942697</v>
      </c>
      <c r="AQ288" s="1">
        <v>42.4657534246575</v>
      </c>
      <c r="AR288" s="1">
        <v>42.226148409893902</v>
      </c>
      <c r="AS288" s="1">
        <v>42.279411764705799</v>
      </c>
      <c r="AT288" s="1">
        <v>39.393939393939299</v>
      </c>
      <c r="AU288" s="1">
        <v>38.535031847133702</v>
      </c>
      <c r="AV288" s="1">
        <v>42.631578947368403</v>
      </c>
      <c r="AW288" s="1">
        <v>48.6666666666666</v>
      </c>
      <c r="AX288" s="1">
        <v>0.67567567567567499</v>
      </c>
      <c r="AY288" s="1">
        <v>0</v>
      </c>
      <c r="AZ288" s="1">
        <v>89.264705882352899</v>
      </c>
      <c r="BA288" s="1">
        <v>96.884272997032596</v>
      </c>
      <c r="BB288" s="1">
        <v>98.323170731707293</v>
      </c>
      <c r="BC288" s="1">
        <v>97.231270358306105</v>
      </c>
      <c r="BD288" s="1">
        <v>85.016835016835003</v>
      </c>
      <c r="BE288" s="1">
        <v>77.609427609427598</v>
      </c>
      <c r="BF288" s="1">
        <v>82.705479452054803</v>
      </c>
      <c r="BG288" s="1">
        <v>86.395759717314405</v>
      </c>
      <c r="BH288" s="1">
        <v>85.110294117647001</v>
      </c>
      <c r="BI288" s="1">
        <v>98.232323232323196</v>
      </c>
      <c r="BJ288" s="1">
        <v>92.675159235668701</v>
      </c>
      <c r="BK288" s="1">
        <v>84.736842105263094</v>
      </c>
      <c r="BL288" s="1">
        <v>94</v>
      </c>
      <c r="BM288" s="1">
        <v>97.972972972972897</v>
      </c>
      <c r="BN288" s="1">
        <v>0</v>
      </c>
      <c r="BO288" s="1">
        <v>85.882352941176407</v>
      </c>
      <c r="BP288" s="1">
        <v>72.700296735904999</v>
      </c>
      <c r="BQ288" s="1">
        <v>81.097560975609696</v>
      </c>
      <c r="BR288" s="1">
        <v>78.827361563517897</v>
      </c>
      <c r="BS288" s="1">
        <v>83.501683501683502</v>
      </c>
      <c r="BT288" s="1">
        <v>84.175084175084095</v>
      </c>
      <c r="BU288" s="1">
        <v>85.102739726027394</v>
      </c>
      <c r="BV288" s="1">
        <v>87.632508833922202</v>
      </c>
      <c r="BW288" s="1">
        <v>90.073529411764696</v>
      </c>
      <c r="BX288" s="1">
        <v>88.131313131313107</v>
      </c>
      <c r="BY288" s="1">
        <v>86.624203821656096</v>
      </c>
      <c r="BZ288" s="1">
        <v>89.473684210526301</v>
      </c>
      <c r="CA288" s="1">
        <v>91.3333333333333</v>
      </c>
      <c r="CB288" s="1">
        <v>94.594594594594497</v>
      </c>
      <c r="CC288" s="1">
        <v>0</v>
      </c>
      <c r="CD288" s="1">
        <v>99.117647058823493</v>
      </c>
      <c r="CE288" s="1">
        <v>87.388724035608305</v>
      </c>
      <c r="CF288" s="1">
        <v>88.262195121951194</v>
      </c>
      <c r="CG288" s="1">
        <v>90.716612377850097</v>
      </c>
      <c r="CH288" s="1">
        <v>98.148148148148096</v>
      </c>
      <c r="CI288" s="1">
        <v>99.158249158249106</v>
      </c>
      <c r="CJ288" s="1">
        <v>99.143835616438295</v>
      </c>
      <c r="CK288" s="1">
        <v>99.469964664310893</v>
      </c>
      <c r="CL288" s="1">
        <v>98.713235294117595</v>
      </c>
      <c r="CM288" s="1">
        <v>98.737373737373701</v>
      </c>
      <c r="CN288" s="1">
        <v>98.407643312101897</v>
      </c>
      <c r="CO288" s="1">
        <v>98.421052631578902</v>
      </c>
      <c r="CP288" s="1">
        <v>84.6666666666666</v>
      </c>
      <c r="CQ288" s="1">
        <v>69.594594594594497</v>
      </c>
      <c r="CR288" s="1">
        <v>0</v>
      </c>
      <c r="CS288" s="1">
        <v>47.352941176470502</v>
      </c>
      <c r="CT288" s="1">
        <v>14.6884272997032</v>
      </c>
      <c r="CU288" s="1">
        <v>15.8536585365853</v>
      </c>
      <c r="CV288" s="1">
        <v>54.234527687296399</v>
      </c>
      <c r="CW288" s="1">
        <v>58.080808080808097</v>
      </c>
      <c r="CX288" s="1">
        <v>83.3333333333333</v>
      </c>
      <c r="CY288" s="1">
        <v>83.732876712328704</v>
      </c>
      <c r="CZ288" s="1">
        <v>85.689045936395701</v>
      </c>
      <c r="DA288" s="1">
        <v>87.132352941176407</v>
      </c>
      <c r="DB288" s="1">
        <v>86.616161616161605</v>
      </c>
      <c r="DC288" s="1">
        <v>59.872611464968102</v>
      </c>
      <c r="DD288" s="1">
        <v>62.631578947368403</v>
      </c>
      <c r="DE288" s="1">
        <v>74.6666666666666</v>
      </c>
      <c r="DF288" s="1">
        <v>31.756756756756701</v>
      </c>
      <c r="DG288" s="1">
        <v>0</v>
      </c>
      <c r="DH288" s="1">
        <v>98.618275607958694</v>
      </c>
      <c r="DI288" s="1">
        <v>99.432857665568903</v>
      </c>
      <c r="DJ288" s="1">
        <v>99.045879009338194</v>
      </c>
      <c r="DK288" s="1">
        <v>99.022511848341196</v>
      </c>
      <c r="DL288" s="1">
        <v>97.952047952047906</v>
      </c>
      <c r="DM288" s="1">
        <v>92.350557244174198</v>
      </c>
      <c r="DN288" s="1">
        <v>78.674203494347296</v>
      </c>
      <c r="DO288" s="1">
        <v>88.473360655737693</v>
      </c>
      <c r="DP288" s="1">
        <v>89.321862348178101</v>
      </c>
      <c r="DQ288" s="1">
        <v>98.595213319458907</v>
      </c>
      <c r="DR288" s="1">
        <v>92.203985932004599</v>
      </c>
      <c r="DS288" s="1">
        <v>49.851411589895903</v>
      </c>
      <c r="DT288" s="1">
        <v>31.136363636363601</v>
      </c>
      <c r="DU288" s="1">
        <v>38.619119878603897</v>
      </c>
      <c r="DV288" s="1">
        <v>0</v>
      </c>
      <c r="DW288" s="1">
        <v>96.149594694178305</v>
      </c>
      <c r="DX288" s="1">
        <v>97.347237467983902</v>
      </c>
      <c r="DY288" s="1">
        <v>72.817701989443705</v>
      </c>
      <c r="DZ288" s="1">
        <v>82.197867298578203</v>
      </c>
      <c r="EA288" s="1">
        <v>94.955044955044897</v>
      </c>
      <c r="EB288" s="1">
        <v>92.654508611955407</v>
      </c>
      <c r="EC288" s="1">
        <v>92.4460431654676</v>
      </c>
      <c r="ED288" s="1">
        <v>94.415983606557305</v>
      </c>
      <c r="EE288" s="1">
        <v>77.985829959514106</v>
      </c>
      <c r="EF288" s="1">
        <v>96.514047866805399</v>
      </c>
      <c r="EG288" s="1">
        <v>53.634232121922601</v>
      </c>
      <c r="EH288" s="1">
        <v>78.083209509658204</v>
      </c>
      <c r="EI288" s="1">
        <v>92.954545454545396</v>
      </c>
      <c r="EJ288" s="1">
        <v>99.924127465857296</v>
      </c>
      <c r="EK288" s="1">
        <v>0</v>
      </c>
      <c r="EL288" s="1">
        <v>99.797347089167204</v>
      </c>
      <c r="EM288" s="1">
        <v>99.780461031833099</v>
      </c>
      <c r="EN288" s="1">
        <v>99.756394640682103</v>
      </c>
      <c r="EO288" s="1">
        <v>99.674170616113699</v>
      </c>
      <c r="EP288" s="1">
        <v>99.500499500499501</v>
      </c>
      <c r="EQ288" s="1">
        <v>99.442755825734494</v>
      </c>
      <c r="ER288" s="1">
        <v>99.537512846865297</v>
      </c>
      <c r="ES288" s="1">
        <v>99.692622950819597</v>
      </c>
      <c r="ET288" s="1">
        <v>99.645748987854205</v>
      </c>
      <c r="EU288" s="1">
        <v>99.531737773152898</v>
      </c>
      <c r="EV288" s="1">
        <v>99.706916764361097</v>
      </c>
      <c r="EW288" s="1">
        <v>99.479940564635896</v>
      </c>
      <c r="EX288" s="1">
        <v>99.318181818181799</v>
      </c>
      <c r="EY288" s="1">
        <v>99.013657056145604</v>
      </c>
      <c r="EZ288" s="1">
        <v>0</v>
      </c>
    </row>
    <row r="289" spans="1:156" ht="15">
      <c r="A289" s="11" t="s">
        <v>351</v>
      </c>
      <c r="B289" s="1" t="s">
        <v>823</v>
      </c>
      <c r="C289" s="11" t="s">
        <v>537</v>
      </c>
      <c r="D289" s="1">
        <v>18.681846606536698</v>
      </c>
      <c r="E289" s="1">
        <v>43.4675076519203</v>
      </c>
      <c r="F289" s="1">
        <v>0</v>
      </c>
      <c r="G289" s="1">
        <v>64.4366197183098</v>
      </c>
      <c r="H289" s="1">
        <v>64.947089947089907</v>
      </c>
      <c r="I289" s="1">
        <v>64.570552147239198</v>
      </c>
      <c r="J289" s="1">
        <v>58.928571428571402</v>
      </c>
      <c r="K289" s="1">
        <v>48.816568047337199</v>
      </c>
      <c r="L289" s="1">
        <v>47.6666666666666</v>
      </c>
      <c r="M289" s="1">
        <v>44.117647058823501</v>
      </c>
      <c r="N289" s="1">
        <v>44.230769230769198</v>
      </c>
      <c r="O289" s="1">
        <v>47.7443609022556</v>
      </c>
      <c r="P289" s="1">
        <v>48.728813559321999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28.0516431924882</v>
      </c>
      <c r="W289" s="1">
        <v>29.3650793650793</v>
      </c>
      <c r="X289" s="1">
        <v>28.0674846625766</v>
      </c>
      <c r="Y289" s="1">
        <v>25.198412698412699</v>
      </c>
      <c r="Z289" s="1">
        <v>21.0059171597633</v>
      </c>
      <c r="AA289" s="1">
        <v>19</v>
      </c>
      <c r="AB289" s="1">
        <v>17.279411764705799</v>
      </c>
      <c r="AC289" s="1">
        <v>20</v>
      </c>
      <c r="AD289" s="1">
        <v>20.300751879699199</v>
      </c>
      <c r="AE289" s="1">
        <v>22.457627118644101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40.1408450704225</v>
      </c>
      <c r="AL289" s="1">
        <v>39.153439153439102</v>
      </c>
      <c r="AM289" s="1">
        <v>39.110429447852702</v>
      </c>
      <c r="AN289" s="1">
        <v>36.706349206349202</v>
      </c>
      <c r="AO289" s="1">
        <v>32.840236686390497</v>
      </c>
      <c r="AP289" s="1">
        <v>30</v>
      </c>
      <c r="AQ289" s="1">
        <v>27.573529411764699</v>
      </c>
      <c r="AR289" s="1">
        <v>26.1538461538461</v>
      </c>
      <c r="AS289" s="1">
        <v>26.691729323308198</v>
      </c>
      <c r="AT289" s="1">
        <v>27.966101694915199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20.774647887323901</v>
      </c>
      <c r="BA289" s="1">
        <v>23.148148148148099</v>
      </c>
      <c r="BB289" s="1">
        <v>15.797546012269899</v>
      </c>
      <c r="BC289" s="1">
        <v>23.6111111111111</v>
      </c>
      <c r="BD289" s="1">
        <v>9.1715976331360896</v>
      </c>
      <c r="BE289" s="1">
        <v>4.3333333333333304</v>
      </c>
      <c r="BF289" s="1">
        <v>3.2846715328467102</v>
      </c>
      <c r="BG289" s="1">
        <v>13.4615384615384</v>
      </c>
      <c r="BH289" s="1">
        <v>7.1428571428571397</v>
      </c>
      <c r="BI289" s="1">
        <v>12.2881355932203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29.3427230046948</v>
      </c>
      <c r="BP289" s="1">
        <v>32.804232804232797</v>
      </c>
      <c r="BQ289" s="1">
        <v>34.662576687116498</v>
      </c>
      <c r="BR289" s="1">
        <v>35.714285714285701</v>
      </c>
      <c r="BS289" s="1">
        <v>33.727810650887498</v>
      </c>
      <c r="BT289" s="1">
        <v>34</v>
      </c>
      <c r="BU289" s="1">
        <v>34.191176470588204</v>
      </c>
      <c r="BV289" s="1">
        <v>36.923076923076898</v>
      </c>
      <c r="BW289" s="1">
        <v>40.225563909774401</v>
      </c>
      <c r="BX289" s="1">
        <v>39.830508474576199</v>
      </c>
      <c r="BY289" s="1">
        <v>0</v>
      </c>
      <c r="BZ289" s="1">
        <v>0</v>
      </c>
      <c r="CA289" s="1">
        <v>0</v>
      </c>
      <c r="CB289" s="1">
        <v>0</v>
      </c>
      <c r="CC289" s="1">
        <v>0</v>
      </c>
      <c r="CD289" s="1">
        <v>19.131455399061</v>
      </c>
      <c r="CE289" s="1">
        <v>18.518518518518501</v>
      </c>
      <c r="CF289" s="1">
        <v>17.177914110429398</v>
      </c>
      <c r="CG289" s="1">
        <v>20.8333333333333</v>
      </c>
      <c r="CH289" s="1">
        <v>27.514792899408199</v>
      </c>
      <c r="CI289" s="1">
        <v>28.6666666666666</v>
      </c>
      <c r="CJ289" s="1">
        <v>29.044117647058801</v>
      </c>
      <c r="CK289" s="1">
        <v>29.230769230769202</v>
      </c>
      <c r="CL289" s="1">
        <v>32.706766917293201</v>
      </c>
      <c r="CM289" s="1">
        <v>30.932203389830502</v>
      </c>
      <c r="CN289" s="1">
        <v>0</v>
      </c>
      <c r="CO289" s="1">
        <v>0</v>
      </c>
      <c r="CP289" s="1">
        <v>0</v>
      </c>
      <c r="CQ289" s="1">
        <v>0</v>
      </c>
      <c r="CR289" s="1">
        <v>0</v>
      </c>
      <c r="CS289" s="1">
        <v>40.727699530516396</v>
      </c>
      <c r="CT289" s="1">
        <v>41.402116402116398</v>
      </c>
      <c r="CU289" s="1">
        <v>42.791411042944702</v>
      </c>
      <c r="CV289" s="1">
        <v>43.253968253968203</v>
      </c>
      <c r="CW289" s="1">
        <v>40.532544378698198</v>
      </c>
      <c r="CX289" s="1">
        <v>10</v>
      </c>
      <c r="CY289" s="1">
        <v>8.4558823529411704</v>
      </c>
      <c r="CZ289" s="1">
        <v>9.6153846153846096</v>
      </c>
      <c r="DA289" s="1">
        <v>9.77443609022556</v>
      </c>
      <c r="DB289" s="1">
        <v>11.016949152542299</v>
      </c>
      <c r="DC289" s="1">
        <v>0</v>
      </c>
      <c r="DD289" s="1">
        <v>0</v>
      </c>
      <c r="DE289" s="1">
        <v>0</v>
      </c>
      <c r="DF289" s="1">
        <v>0</v>
      </c>
      <c r="DG289" s="1">
        <v>0</v>
      </c>
      <c r="DH289" s="1">
        <v>40.696389093588799</v>
      </c>
      <c r="DI289" s="1">
        <v>55.964141968532701</v>
      </c>
      <c r="DJ289" s="1">
        <v>43.503857084855802</v>
      </c>
      <c r="DK289" s="1">
        <v>34.330568720379098</v>
      </c>
      <c r="DL289" s="1">
        <v>14.1358641358641</v>
      </c>
      <c r="DM289" s="1">
        <v>5.5217831813576401</v>
      </c>
      <c r="DN289" s="1">
        <v>8.27338129496402</v>
      </c>
      <c r="DO289" s="1">
        <v>8.8627049180327795</v>
      </c>
      <c r="DP289" s="1">
        <v>24.139676113360299</v>
      </c>
      <c r="DQ289" s="1">
        <v>47.502601456815803</v>
      </c>
      <c r="DR289" s="1">
        <v>0</v>
      </c>
      <c r="DS289" s="1">
        <v>0</v>
      </c>
      <c r="DT289" s="1">
        <v>0</v>
      </c>
      <c r="DU289" s="1">
        <v>0</v>
      </c>
      <c r="DV289" s="1">
        <v>0</v>
      </c>
      <c r="DW289" s="1">
        <v>32.1112748710391</v>
      </c>
      <c r="DX289" s="1">
        <v>90.212221002561193</v>
      </c>
      <c r="DY289" s="1">
        <v>37.088915956150998</v>
      </c>
      <c r="DZ289" s="1">
        <v>36.107819905213198</v>
      </c>
      <c r="EA289" s="1">
        <v>58.1918081918081</v>
      </c>
      <c r="EB289" s="1">
        <v>15.146909827760799</v>
      </c>
      <c r="EC289" s="1">
        <v>12.178828365878701</v>
      </c>
      <c r="ED289" s="1">
        <v>37.346311475409799</v>
      </c>
      <c r="EE289" s="1">
        <v>39.524291497975703</v>
      </c>
      <c r="EF289" s="1">
        <v>48.335067637877202</v>
      </c>
      <c r="EG289" s="1">
        <v>0</v>
      </c>
      <c r="EH289" s="1">
        <v>0</v>
      </c>
      <c r="EI289" s="1">
        <v>0</v>
      </c>
      <c r="EJ289" s="1">
        <v>0</v>
      </c>
      <c r="EK289" s="1">
        <v>0</v>
      </c>
      <c r="EL289" s="1">
        <v>35.519528371407503</v>
      </c>
      <c r="EM289" s="1">
        <v>36.2056348335162</v>
      </c>
      <c r="EN289" s="1">
        <v>35.749086479902502</v>
      </c>
      <c r="EO289" s="1">
        <v>30.924170616113699</v>
      </c>
      <c r="EP289" s="1">
        <v>22.0779220779221</v>
      </c>
      <c r="EQ289" s="1">
        <v>21.681864235055698</v>
      </c>
      <c r="ER289" s="1">
        <v>21.891058581706101</v>
      </c>
      <c r="ES289" s="1">
        <v>25.819672131147499</v>
      </c>
      <c r="ET289" s="1">
        <v>33.350202429149803</v>
      </c>
      <c r="EU289" s="1">
        <v>28.876170655567101</v>
      </c>
      <c r="EV289" s="1">
        <v>0</v>
      </c>
      <c r="EW289" s="1">
        <v>0</v>
      </c>
      <c r="EX289" s="1">
        <v>0</v>
      </c>
      <c r="EY289" s="1">
        <v>0</v>
      </c>
      <c r="EZ289" s="1">
        <v>0</v>
      </c>
    </row>
    <row r="290" spans="1:156" ht="15">
      <c r="A290" s="11" t="s">
        <v>352</v>
      </c>
      <c r="B290" s="1" t="s">
        <v>824</v>
      </c>
      <c r="C290" s="11" t="s">
        <v>543</v>
      </c>
      <c r="D290" s="1">
        <v>35.541579436591398</v>
      </c>
      <c r="E290" s="1">
        <v>74.375316183839999</v>
      </c>
      <c r="F290" s="1">
        <v>0</v>
      </c>
      <c r="G290" s="1">
        <v>55.681818181818102</v>
      </c>
      <c r="H290" s="1">
        <v>68.478260869565204</v>
      </c>
      <c r="I290" s="1">
        <v>64.772727272727195</v>
      </c>
      <c r="J290" s="1">
        <v>67.857142857142804</v>
      </c>
      <c r="K290" s="1">
        <v>55.714285714285701</v>
      </c>
      <c r="L290" s="1">
        <v>63.235294117647001</v>
      </c>
      <c r="M290" s="1">
        <v>57.8125</v>
      </c>
      <c r="N290" s="1">
        <v>79.0322580645161</v>
      </c>
      <c r="O290" s="1">
        <v>85.483870967741893</v>
      </c>
      <c r="P290" s="1">
        <v>81.034482758620598</v>
      </c>
      <c r="Q290" s="1">
        <v>66.071428571428498</v>
      </c>
      <c r="R290" s="1">
        <v>71.153846153846104</v>
      </c>
      <c r="S290" s="1">
        <v>93.181818181818102</v>
      </c>
      <c r="T290" s="1">
        <v>34.782608695652101</v>
      </c>
      <c r="U290" s="1">
        <v>42.5</v>
      </c>
      <c r="V290" s="1">
        <v>92.045454545454504</v>
      </c>
      <c r="W290" s="1">
        <v>72.826086956521706</v>
      </c>
      <c r="X290" s="1">
        <v>73.863636363636303</v>
      </c>
      <c r="Y290" s="1">
        <v>70.238095238095198</v>
      </c>
      <c r="Z290" s="1">
        <v>72.857142857142804</v>
      </c>
      <c r="AA290" s="1">
        <v>51.470588235294102</v>
      </c>
      <c r="AB290" s="1">
        <v>48.4375</v>
      </c>
      <c r="AC290" s="1">
        <v>53.225806451612897</v>
      </c>
      <c r="AD290" s="1">
        <v>59.677419354838698</v>
      </c>
      <c r="AE290" s="1">
        <v>43.1034482758621</v>
      </c>
      <c r="AF290" s="1">
        <v>48.214285714285701</v>
      </c>
      <c r="AG290" s="1">
        <v>17.307692307692299</v>
      </c>
      <c r="AH290" s="1">
        <v>29.545454545454501</v>
      </c>
      <c r="AI290" s="1">
        <v>36.956521739130402</v>
      </c>
      <c r="AJ290" s="1">
        <v>55</v>
      </c>
      <c r="AK290" s="1">
        <v>35.227272727272698</v>
      </c>
      <c r="AL290" s="1">
        <v>48.913043478260803</v>
      </c>
      <c r="AM290" s="1">
        <v>75</v>
      </c>
      <c r="AN290" s="1">
        <v>79.761904761904702</v>
      </c>
      <c r="AO290" s="1">
        <v>78.571428571428498</v>
      </c>
      <c r="AP290" s="1">
        <v>47.058823529411697</v>
      </c>
      <c r="AQ290" s="1">
        <v>46.875</v>
      </c>
      <c r="AR290" s="1">
        <v>51.612903225806399</v>
      </c>
      <c r="AS290" s="1">
        <v>20.967741935483801</v>
      </c>
      <c r="AT290" s="1">
        <v>20.689655172413701</v>
      </c>
      <c r="AU290" s="1">
        <v>25</v>
      </c>
      <c r="AV290" s="1">
        <v>40.384615384615302</v>
      </c>
      <c r="AW290" s="1">
        <v>50</v>
      </c>
      <c r="AX290" s="1">
        <v>50</v>
      </c>
      <c r="AY290" s="1">
        <v>50</v>
      </c>
      <c r="AZ290" s="1">
        <v>57.954545454545404</v>
      </c>
      <c r="BA290" s="1">
        <v>57.6086956521739</v>
      </c>
      <c r="BB290" s="1">
        <v>69.318181818181799</v>
      </c>
      <c r="BC290" s="1">
        <v>39.285714285714199</v>
      </c>
      <c r="BD290" s="1">
        <v>58.571428571428498</v>
      </c>
      <c r="BE290" s="1">
        <v>48.529411764705799</v>
      </c>
      <c r="BF290" s="1">
        <v>48.4375</v>
      </c>
      <c r="BG290" s="1">
        <v>59.677419354838698</v>
      </c>
      <c r="BH290" s="1">
        <v>62.903225806451601</v>
      </c>
      <c r="BI290" s="1">
        <v>46.551724137930997</v>
      </c>
      <c r="BJ290" s="1">
        <v>19.6428571428571</v>
      </c>
      <c r="BK290" s="1">
        <v>1.92307692307692</v>
      </c>
      <c r="BL290" s="1">
        <v>6.8181818181818103</v>
      </c>
      <c r="BM290" s="1">
        <v>2.1739130434782599</v>
      </c>
      <c r="BN290" s="1">
        <v>52.5</v>
      </c>
      <c r="BO290" s="1">
        <v>64.772727272727195</v>
      </c>
      <c r="BP290" s="1">
        <v>73.913043478260803</v>
      </c>
      <c r="BQ290" s="1">
        <v>59.090909090909101</v>
      </c>
      <c r="BR290" s="1">
        <v>63.095238095238102</v>
      </c>
      <c r="BS290" s="1">
        <v>64.285714285714207</v>
      </c>
      <c r="BT290" s="1">
        <v>64.705882352941103</v>
      </c>
      <c r="BU290" s="1">
        <v>64.0625</v>
      </c>
      <c r="BV290" s="1">
        <v>67.741935483870904</v>
      </c>
      <c r="BW290" s="1">
        <v>32.258064516128997</v>
      </c>
      <c r="BX290" s="1">
        <v>31.034482758620602</v>
      </c>
      <c r="BY290" s="1">
        <v>32.142857142857103</v>
      </c>
      <c r="BZ290" s="1">
        <v>30.769230769230699</v>
      </c>
      <c r="CA290" s="1">
        <v>36.363636363636303</v>
      </c>
      <c r="CB290" s="1">
        <v>36.956521739130402</v>
      </c>
      <c r="CC290" s="1">
        <v>47.5</v>
      </c>
      <c r="CD290" s="1">
        <v>94.318181818181799</v>
      </c>
      <c r="CE290" s="1">
        <v>83.695652173913004</v>
      </c>
      <c r="CF290" s="1">
        <v>80.681818181818102</v>
      </c>
      <c r="CG290" s="1">
        <v>79.761904761904702</v>
      </c>
      <c r="CH290" s="1">
        <v>81.428571428571402</v>
      </c>
      <c r="CI290" s="1">
        <v>77.941176470588204</v>
      </c>
      <c r="CJ290" s="1">
        <v>67.1875</v>
      </c>
      <c r="CK290" s="1">
        <v>82.258064516128997</v>
      </c>
      <c r="CL290" s="1">
        <v>85.483870967741893</v>
      </c>
      <c r="CM290" s="1">
        <v>67.241379310344797</v>
      </c>
      <c r="CN290" s="1">
        <v>64.285714285714207</v>
      </c>
      <c r="CO290" s="1">
        <v>40.384615384615302</v>
      </c>
      <c r="CP290" s="1">
        <v>54.545454545454497</v>
      </c>
      <c r="CQ290" s="1">
        <v>8.6956521739130395</v>
      </c>
      <c r="CR290" s="1">
        <v>12.5</v>
      </c>
      <c r="CS290" s="1">
        <v>92.045454545454504</v>
      </c>
      <c r="CT290" s="1">
        <v>92.391304347826093</v>
      </c>
      <c r="CU290" s="1">
        <v>87.5</v>
      </c>
      <c r="CV290" s="1">
        <v>91.6666666666666</v>
      </c>
      <c r="CW290" s="1">
        <v>72.857142857142804</v>
      </c>
      <c r="CX290" s="1">
        <v>69.117647058823493</v>
      </c>
      <c r="CY290" s="1">
        <v>64.0625</v>
      </c>
      <c r="CZ290" s="1">
        <v>66.129032258064498</v>
      </c>
      <c r="DA290" s="1">
        <v>45.161290322580598</v>
      </c>
      <c r="DB290" s="1">
        <v>56.8965517241379</v>
      </c>
      <c r="DC290" s="1">
        <v>73.214285714285694</v>
      </c>
      <c r="DD290" s="1">
        <v>42.307692307692299</v>
      </c>
      <c r="DE290" s="1">
        <v>29.545454545454501</v>
      </c>
      <c r="DF290" s="1">
        <v>30.434782608695599</v>
      </c>
      <c r="DG290" s="1">
        <v>32.5</v>
      </c>
      <c r="DH290" s="1">
        <v>49.392041267501803</v>
      </c>
      <c r="DI290" s="1">
        <v>93.468715697036203</v>
      </c>
      <c r="DJ290" s="1">
        <v>96.7722289890377</v>
      </c>
      <c r="DK290" s="1">
        <v>84.449052132701397</v>
      </c>
      <c r="DL290" s="1">
        <v>92.057942057942</v>
      </c>
      <c r="DM290" s="1">
        <v>98.226950354609897</v>
      </c>
      <c r="DN290" s="1">
        <v>98.715313463514903</v>
      </c>
      <c r="DO290" s="1">
        <v>98.104508196721298</v>
      </c>
      <c r="DP290" s="1">
        <v>79.402834008097102</v>
      </c>
      <c r="DQ290" s="1">
        <v>93.288241415192502</v>
      </c>
      <c r="DR290" s="1">
        <v>96.893317702227407</v>
      </c>
      <c r="DS290" s="1">
        <v>99.331352154531899</v>
      </c>
      <c r="DT290" s="1">
        <v>54.621212121212103</v>
      </c>
      <c r="DU290" s="1">
        <v>39.529590288315603</v>
      </c>
      <c r="DV290" s="1">
        <v>76.525423728813493</v>
      </c>
      <c r="DW290" s="1">
        <v>70.689019896831198</v>
      </c>
      <c r="DX290" s="1">
        <v>72.173435784851804</v>
      </c>
      <c r="DY290" s="1">
        <v>66.808769792935394</v>
      </c>
      <c r="DZ290" s="1">
        <v>56.131516587677702</v>
      </c>
      <c r="EA290" s="1">
        <v>66.283716283716203</v>
      </c>
      <c r="EB290" s="1">
        <v>63.576494427558202</v>
      </c>
      <c r="EC290" s="1">
        <v>84.326824254881799</v>
      </c>
      <c r="ED290" s="1">
        <v>89.497950819672099</v>
      </c>
      <c r="EE290" s="1">
        <v>38.714574898785401</v>
      </c>
      <c r="EF290" s="1">
        <v>55.931321540062399</v>
      </c>
      <c r="EG290" s="1">
        <v>79.542790152403199</v>
      </c>
      <c r="EH290" s="1">
        <v>73.031203566121803</v>
      </c>
      <c r="EI290" s="1">
        <v>91.287878787878697</v>
      </c>
      <c r="EJ290" s="1">
        <v>70.333839150227604</v>
      </c>
      <c r="EK290" s="1">
        <v>89.745762711864401</v>
      </c>
      <c r="EL290" s="1">
        <v>93.570375829034603</v>
      </c>
      <c r="EM290" s="1">
        <v>94.420051225759195</v>
      </c>
      <c r="EN290" s="1">
        <v>94.904587900933805</v>
      </c>
      <c r="EO290" s="1">
        <v>93.246445497630305</v>
      </c>
      <c r="EP290" s="1">
        <v>90.909090909090907</v>
      </c>
      <c r="EQ290" s="1">
        <v>90.2228976697061</v>
      </c>
      <c r="ER290" s="1">
        <v>90.339157245632094</v>
      </c>
      <c r="ES290" s="1">
        <v>94.620901639344197</v>
      </c>
      <c r="ET290" s="1">
        <v>87.398785425101195</v>
      </c>
      <c r="EU290" s="1">
        <v>77.263267429760603</v>
      </c>
      <c r="EV290" s="1">
        <v>61.313012895662297</v>
      </c>
      <c r="EW290" s="1">
        <v>63.001485884101001</v>
      </c>
      <c r="EX290" s="1">
        <v>83.030303030303003</v>
      </c>
      <c r="EY290" s="1">
        <v>84.977238239757199</v>
      </c>
      <c r="EZ290" s="1">
        <v>87.966101694915196</v>
      </c>
    </row>
    <row r="291" spans="1:156" ht="15">
      <c r="A291" s="11" t="s">
        <v>353</v>
      </c>
      <c r="B291" s="1" t="s">
        <v>825</v>
      </c>
      <c r="C291" s="11" t="s">
        <v>528</v>
      </c>
      <c r="D291" s="1">
        <v>34.6804780057819</v>
      </c>
      <c r="E291" s="1">
        <v>67.339462129527902</v>
      </c>
      <c r="F291" s="1">
        <v>0</v>
      </c>
      <c r="G291" s="1">
        <v>75</v>
      </c>
      <c r="H291" s="1">
        <v>64.393939393939306</v>
      </c>
      <c r="I291" s="1">
        <v>65.789473684210506</v>
      </c>
      <c r="J291" s="1">
        <v>86.1111111111111</v>
      </c>
      <c r="K291" s="1">
        <v>90.816326530612201</v>
      </c>
      <c r="L291" s="1">
        <v>90.425531914893597</v>
      </c>
      <c r="M291" s="1">
        <v>85.227272727272705</v>
      </c>
      <c r="N291" s="1">
        <v>96.590909090909093</v>
      </c>
      <c r="O291" s="1">
        <v>93.902439024390205</v>
      </c>
      <c r="P291" s="1">
        <v>88.3333333333333</v>
      </c>
      <c r="Q291" s="1">
        <v>87.5</v>
      </c>
      <c r="R291" s="1">
        <v>83.3333333333333</v>
      </c>
      <c r="S291" s="1">
        <v>94.230769230769198</v>
      </c>
      <c r="T291" s="1">
        <v>34</v>
      </c>
      <c r="U291" s="1">
        <v>0</v>
      </c>
      <c r="V291" s="1">
        <v>68.589743589743506</v>
      </c>
      <c r="W291" s="1">
        <v>71.969696969696898</v>
      </c>
      <c r="X291" s="1">
        <v>69.298245614035096</v>
      </c>
      <c r="Y291" s="1">
        <v>89.814814814814795</v>
      </c>
      <c r="Z291" s="1">
        <v>88.775510204081598</v>
      </c>
      <c r="AA291" s="1">
        <v>77.659574468085097</v>
      </c>
      <c r="AB291" s="1">
        <v>82.954545454545396</v>
      </c>
      <c r="AC291" s="1">
        <v>94.318181818181799</v>
      </c>
      <c r="AD291" s="1">
        <v>89.024390243902403</v>
      </c>
      <c r="AE291" s="1">
        <v>88.3333333333333</v>
      </c>
      <c r="AF291" s="1">
        <v>80.357142857142804</v>
      </c>
      <c r="AG291" s="1">
        <v>83.3333333333333</v>
      </c>
      <c r="AH291" s="1">
        <v>90.384615384615302</v>
      </c>
      <c r="AI291" s="1">
        <v>68</v>
      </c>
      <c r="AJ291" s="1">
        <v>0</v>
      </c>
      <c r="AK291" s="1">
        <v>89.102564102564102</v>
      </c>
      <c r="AL291" s="1">
        <v>89.393939393939306</v>
      </c>
      <c r="AM291" s="1">
        <v>91.228070175438503</v>
      </c>
      <c r="AN291" s="1">
        <v>93.518518518518505</v>
      </c>
      <c r="AO291" s="1">
        <v>92.857142857142804</v>
      </c>
      <c r="AP291" s="1">
        <v>94.680851063829707</v>
      </c>
      <c r="AQ291" s="1">
        <v>93.181818181818102</v>
      </c>
      <c r="AR291" s="1">
        <v>95.454545454545396</v>
      </c>
      <c r="AS291" s="1">
        <v>93.902439024390205</v>
      </c>
      <c r="AT291" s="1">
        <v>95</v>
      </c>
      <c r="AU291" s="1">
        <v>98.214285714285694</v>
      </c>
      <c r="AV291" s="1">
        <v>90.740740740740705</v>
      </c>
      <c r="AW291" s="1">
        <v>98.076923076923094</v>
      </c>
      <c r="AX291" s="1">
        <v>50</v>
      </c>
      <c r="AY291" s="1">
        <v>0</v>
      </c>
      <c r="AZ291" s="1">
        <v>62.179487179487097</v>
      </c>
      <c r="BA291" s="1">
        <v>71.969696969696898</v>
      </c>
      <c r="BB291" s="1">
        <v>65.789473684210506</v>
      </c>
      <c r="BC291" s="1">
        <v>87.962962962962905</v>
      </c>
      <c r="BD291" s="1">
        <v>86.734693877550995</v>
      </c>
      <c r="BE291" s="1">
        <v>96.808510638297804</v>
      </c>
      <c r="BF291" s="1">
        <v>96.590909090909093</v>
      </c>
      <c r="BG291" s="1">
        <v>96.590909090909093</v>
      </c>
      <c r="BH291" s="1">
        <v>96.341463414634106</v>
      </c>
      <c r="BI291" s="1">
        <v>95</v>
      </c>
      <c r="BJ291" s="1">
        <v>87.5</v>
      </c>
      <c r="BK291" s="1">
        <v>50</v>
      </c>
      <c r="BL291" s="1">
        <v>82.692307692307594</v>
      </c>
      <c r="BM291" s="1">
        <v>70</v>
      </c>
      <c r="BN291" s="1">
        <v>0</v>
      </c>
      <c r="BO291" s="1">
        <v>93.589743589743506</v>
      </c>
      <c r="BP291" s="1">
        <v>93.939393939393895</v>
      </c>
      <c r="BQ291" s="1">
        <v>59.649122807017498</v>
      </c>
      <c r="BR291" s="1">
        <v>62.962962962962898</v>
      </c>
      <c r="BS291" s="1">
        <v>60.2040816326531</v>
      </c>
      <c r="BT291" s="1">
        <v>65.957446808510596</v>
      </c>
      <c r="BU291" s="1">
        <v>54.545454545454497</v>
      </c>
      <c r="BV291" s="1">
        <v>56.818181818181799</v>
      </c>
      <c r="BW291" s="1">
        <v>41.463414634146297</v>
      </c>
      <c r="BX291" s="1">
        <v>35</v>
      </c>
      <c r="BY291" s="1">
        <v>57.142857142857103</v>
      </c>
      <c r="BZ291" s="1">
        <v>68.518518518518505</v>
      </c>
      <c r="CA291" s="1">
        <v>92.307692307692307</v>
      </c>
      <c r="CB291" s="1">
        <v>82</v>
      </c>
      <c r="CC291" s="1">
        <v>0</v>
      </c>
      <c r="CD291" s="1">
        <v>71.794871794871796</v>
      </c>
      <c r="CE291" s="1">
        <v>68.939393939393895</v>
      </c>
      <c r="CF291" s="1">
        <v>75.438596491228097</v>
      </c>
      <c r="CG291" s="1">
        <v>60.185185185185098</v>
      </c>
      <c r="CH291" s="1">
        <v>92.857142857142804</v>
      </c>
      <c r="CI291" s="1">
        <v>94.680851063829707</v>
      </c>
      <c r="CJ291" s="1">
        <v>73.863636363636303</v>
      </c>
      <c r="CK291" s="1">
        <v>94.318181818181799</v>
      </c>
      <c r="CL291" s="1">
        <v>93.902439024390205</v>
      </c>
      <c r="CM291" s="1">
        <v>95</v>
      </c>
      <c r="CN291" s="1">
        <v>98.214285714285694</v>
      </c>
      <c r="CO291" s="1">
        <v>64.814814814814795</v>
      </c>
      <c r="CP291" s="1">
        <v>90.384615384615302</v>
      </c>
      <c r="CQ291" s="1">
        <v>42</v>
      </c>
      <c r="CR291" s="1">
        <v>0</v>
      </c>
      <c r="CS291" s="1">
        <v>87.820512820512803</v>
      </c>
      <c r="CT291" s="1">
        <v>87.121212121212096</v>
      </c>
      <c r="CU291" s="1">
        <v>87.719298245613999</v>
      </c>
      <c r="CV291" s="1">
        <v>89.814814814814795</v>
      </c>
      <c r="CW291" s="1">
        <v>91.836734693877503</v>
      </c>
      <c r="CX291" s="1">
        <v>94.680851063829707</v>
      </c>
      <c r="CY291" s="1">
        <v>94.318181818181799</v>
      </c>
      <c r="CZ291" s="1">
        <v>93.181818181818102</v>
      </c>
      <c r="DA291" s="1">
        <v>84.146341463414601</v>
      </c>
      <c r="DB291" s="1">
        <v>78.3333333333333</v>
      </c>
      <c r="DC291" s="1">
        <v>78.571428571428498</v>
      </c>
      <c r="DD291" s="1">
        <v>83.3333333333333</v>
      </c>
      <c r="DE291" s="1">
        <v>32.692307692307601</v>
      </c>
      <c r="DF291" s="1">
        <v>34</v>
      </c>
      <c r="DG291" s="1">
        <v>0</v>
      </c>
      <c r="DH291" s="1">
        <v>45.523212969786201</v>
      </c>
      <c r="DI291" s="1">
        <v>37.047200878155799</v>
      </c>
      <c r="DJ291" s="1">
        <v>48.619569630531799</v>
      </c>
      <c r="DK291" s="1">
        <v>48.252369668246402</v>
      </c>
      <c r="DL291" s="1">
        <v>20.9290709290709</v>
      </c>
      <c r="DM291" s="1">
        <v>25.2786220871327</v>
      </c>
      <c r="DN291" s="1">
        <v>22.867420349434699</v>
      </c>
      <c r="DO291" s="1">
        <v>32.325819672131097</v>
      </c>
      <c r="DP291" s="1">
        <v>32.540485829959501</v>
      </c>
      <c r="DQ291" s="1">
        <v>42.403746097814697</v>
      </c>
      <c r="DR291" s="1">
        <v>25.615474794841699</v>
      </c>
      <c r="DS291" s="1">
        <v>41.381872213967299</v>
      </c>
      <c r="DT291" s="1">
        <v>61.893939393939299</v>
      </c>
      <c r="DU291" s="1">
        <v>50.9104704097116</v>
      </c>
      <c r="DV291" s="1">
        <v>0</v>
      </c>
      <c r="DW291" s="1">
        <v>46.739130434782602</v>
      </c>
      <c r="DX291" s="1">
        <v>45.975118916941099</v>
      </c>
      <c r="DY291" s="1">
        <v>47.1173365814047</v>
      </c>
      <c r="DZ291" s="1">
        <v>44.0462085308056</v>
      </c>
      <c r="EA291" s="1">
        <v>39.7102897102897</v>
      </c>
      <c r="EB291" s="1">
        <v>41.6919959473151</v>
      </c>
      <c r="EC291" s="1">
        <v>16.187050359712199</v>
      </c>
      <c r="ED291" s="1">
        <v>2.2028688524590101</v>
      </c>
      <c r="EE291" s="1">
        <v>4.0991902834008096</v>
      </c>
      <c r="EF291" s="1">
        <v>6.39958376690947</v>
      </c>
      <c r="EG291" s="1">
        <v>7.0926143024619002</v>
      </c>
      <c r="EH291" s="1">
        <v>3.9375928677563099</v>
      </c>
      <c r="EI291" s="1">
        <v>10.2272727272727</v>
      </c>
      <c r="EJ291" s="1">
        <v>12.8224582701062</v>
      </c>
      <c r="EK291" s="1">
        <v>0</v>
      </c>
      <c r="EL291" s="1">
        <v>97.807663964627807</v>
      </c>
      <c r="EM291" s="1">
        <v>94.420051225759195</v>
      </c>
      <c r="EN291" s="1">
        <v>97.360941940722697</v>
      </c>
      <c r="EO291" s="1">
        <v>98.815165876777201</v>
      </c>
      <c r="EP291" s="1">
        <v>96.103896103896105</v>
      </c>
      <c r="EQ291" s="1">
        <v>90.2228976697061</v>
      </c>
      <c r="ER291" s="1">
        <v>94.655704008222003</v>
      </c>
      <c r="ES291" s="1">
        <v>94.620901639344197</v>
      </c>
      <c r="ET291" s="1">
        <v>93.016194331983797</v>
      </c>
      <c r="EU291" s="1">
        <v>95.889698231009305</v>
      </c>
      <c r="EV291" s="1">
        <v>95.603751465416096</v>
      </c>
      <c r="EW291" s="1">
        <v>95.765230312035598</v>
      </c>
      <c r="EX291" s="1">
        <v>98.030303030303003</v>
      </c>
      <c r="EY291" s="1">
        <v>99.013657056145604</v>
      </c>
      <c r="EZ291" s="1">
        <v>0</v>
      </c>
    </row>
    <row r="292" spans="1:156" ht="15">
      <c r="A292" s="11" t="s">
        <v>354</v>
      </c>
      <c r="B292" s="1" t="s">
        <v>826</v>
      </c>
      <c r="C292" s="11" t="s">
        <v>535</v>
      </c>
      <c r="D292" s="1">
        <v>43.875403057005698</v>
      </c>
      <c r="E292" s="1">
        <v>40.6116418088152</v>
      </c>
      <c r="F292" s="1">
        <v>0</v>
      </c>
      <c r="G292" s="1">
        <v>85.798122065727696</v>
      </c>
      <c r="H292" s="1">
        <v>83.994708994709001</v>
      </c>
      <c r="I292" s="1">
        <v>83.282208588957005</v>
      </c>
      <c r="J292" s="1">
        <v>86.309523809523796</v>
      </c>
      <c r="K292" s="1">
        <v>88.461538461538396</v>
      </c>
      <c r="L292" s="1">
        <v>85.6666666666666</v>
      </c>
      <c r="M292" s="1">
        <v>87.867647058823493</v>
      </c>
      <c r="N292" s="1">
        <v>90.384615384615302</v>
      </c>
      <c r="O292" s="1">
        <v>97.368421052631504</v>
      </c>
      <c r="P292" s="1">
        <v>82.627118644067806</v>
      </c>
      <c r="Q292" s="1">
        <v>85.051546391752495</v>
      </c>
      <c r="R292" s="1">
        <v>96.022727272727195</v>
      </c>
      <c r="S292" s="1">
        <v>91.279069767441797</v>
      </c>
      <c r="T292" s="1">
        <v>44.1860465116279</v>
      </c>
      <c r="U292" s="1">
        <v>43.650793650793602</v>
      </c>
      <c r="V292" s="1">
        <v>94.014084507042199</v>
      </c>
      <c r="W292" s="1">
        <v>93.253968253968196</v>
      </c>
      <c r="X292" s="1">
        <v>94.631901840490798</v>
      </c>
      <c r="Y292" s="1">
        <v>90.674603174603106</v>
      </c>
      <c r="Z292" s="1">
        <v>91.420118343195199</v>
      </c>
      <c r="AA292" s="1">
        <v>93</v>
      </c>
      <c r="AB292" s="1">
        <v>93.014705882352899</v>
      </c>
      <c r="AC292" s="1">
        <v>85.769230769230703</v>
      </c>
      <c r="AD292" s="1">
        <v>94.360902255639104</v>
      </c>
      <c r="AE292" s="1">
        <v>98.728813559322006</v>
      </c>
      <c r="AF292" s="1">
        <v>91.237113402061794</v>
      </c>
      <c r="AG292" s="1">
        <v>94.886363636363598</v>
      </c>
      <c r="AH292" s="1">
        <v>39.534883720930203</v>
      </c>
      <c r="AI292" s="1">
        <v>40.697674418604599</v>
      </c>
      <c r="AJ292" s="1">
        <v>43.650793650793602</v>
      </c>
      <c r="AK292" s="1">
        <v>89.906103286384905</v>
      </c>
      <c r="AL292" s="1">
        <v>88.624338624338606</v>
      </c>
      <c r="AM292" s="1">
        <v>88.803680981595093</v>
      </c>
      <c r="AN292" s="1">
        <v>86.706349206349202</v>
      </c>
      <c r="AO292" s="1">
        <v>82.248520710059097</v>
      </c>
      <c r="AP292" s="1">
        <v>80.3333333333333</v>
      </c>
      <c r="AQ292" s="1">
        <v>78.308823529411697</v>
      </c>
      <c r="AR292" s="1">
        <v>80.769230769230703</v>
      </c>
      <c r="AS292" s="1">
        <v>81.954887218045101</v>
      </c>
      <c r="AT292" s="1">
        <v>82.627118644067806</v>
      </c>
      <c r="AU292" s="1">
        <v>73.711340206185497</v>
      </c>
      <c r="AV292" s="1">
        <v>42.613636363636303</v>
      </c>
      <c r="AW292" s="1">
        <v>50</v>
      </c>
      <c r="AX292" s="1">
        <v>48.2558139534883</v>
      </c>
      <c r="AY292" s="1">
        <v>49.206349206349202</v>
      </c>
      <c r="AZ292" s="1">
        <v>88.380281690140805</v>
      </c>
      <c r="BA292" s="1">
        <v>94.047619047618994</v>
      </c>
      <c r="BB292" s="1">
        <v>94.9386503067484</v>
      </c>
      <c r="BC292" s="1">
        <v>87.5</v>
      </c>
      <c r="BD292" s="1">
        <v>80.177514792899402</v>
      </c>
      <c r="BE292" s="1">
        <v>89</v>
      </c>
      <c r="BF292" s="1">
        <v>91.605839416058402</v>
      </c>
      <c r="BG292" s="1">
        <v>97.307692307692307</v>
      </c>
      <c r="BH292" s="1">
        <v>94.360902255639104</v>
      </c>
      <c r="BI292" s="1">
        <v>91.949152542372801</v>
      </c>
      <c r="BJ292" s="1">
        <v>92.268041237113394</v>
      </c>
      <c r="BK292" s="1">
        <v>84.659090909090907</v>
      </c>
      <c r="BL292" s="1">
        <v>76.744186046511601</v>
      </c>
      <c r="BM292" s="1">
        <v>44.767441860465098</v>
      </c>
      <c r="BN292" s="1">
        <v>54.761904761904702</v>
      </c>
      <c r="BO292" s="1">
        <v>85.328638497652506</v>
      </c>
      <c r="BP292" s="1">
        <v>86.772486772486701</v>
      </c>
      <c r="BQ292" s="1">
        <v>89.417177914110397</v>
      </c>
      <c r="BR292" s="1">
        <v>91.6666666666666</v>
      </c>
      <c r="BS292" s="1">
        <v>92.899408284023593</v>
      </c>
      <c r="BT292" s="1">
        <v>93.6666666666666</v>
      </c>
      <c r="BU292" s="1">
        <v>93.75</v>
      </c>
      <c r="BV292" s="1">
        <v>90.769230769230703</v>
      </c>
      <c r="BW292" s="1">
        <v>92.481203007518801</v>
      </c>
      <c r="BX292" s="1">
        <v>87.711864406779597</v>
      </c>
      <c r="BY292" s="1">
        <v>84.536082474226802</v>
      </c>
      <c r="BZ292" s="1">
        <v>96.590909090909093</v>
      </c>
      <c r="CA292" s="1">
        <v>46.511627906976699</v>
      </c>
      <c r="CB292" s="1">
        <v>47.093023255813897</v>
      </c>
      <c r="CC292" s="1">
        <v>46.031746031746003</v>
      </c>
      <c r="CD292" s="1">
        <v>97.7699530516431</v>
      </c>
      <c r="CE292" s="1">
        <v>98.544973544973502</v>
      </c>
      <c r="CF292" s="1">
        <v>98.312883435582805</v>
      </c>
      <c r="CG292" s="1">
        <v>97.817460317460302</v>
      </c>
      <c r="CH292" s="1">
        <v>97.928994082840205</v>
      </c>
      <c r="CI292" s="1">
        <v>97.6666666666666</v>
      </c>
      <c r="CJ292" s="1">
        <v>97.426470588235205</v>
      </c>
      <c r="CK292" s="1">
        <v>98.846153846153797</v>
      </c>
      <c r="CL292" s="1">
        <v>98.872180451127804</v>
      </c>
      <c r="CM292" s="1">
        <v>95.338983050847403</v>
      </c>
      <c r="CN292" s="1">
        <v>98.453608247422594</v>
      </c>
      <c r="CO292" s="1">
        <v>88.068181818181799</v>
      </c>
      <c r="CP292" s="1">
        <v>31.395348837209301</v>
      </c>
      <c r="CQ292" s="1">
        <v>16.279069767441801</v>
      </c>
      <c r="CR292" s="1">
        <v>21.428571428571399</v>
      </c>
      <c r="CS292" s="1">
        <v>40.727699530516396</v>
      </c>
      <c r="CT292" s="1">
        <v>41.402116402116398</v>
      </c>
      <c r="CU292" s="1">
        <v>42.791411042944702</v>
      </c>
      <c r="CV292" s="1">
        <v>43.253968253968203</v>
      </c>
      <c r="CW292" s="1">
        <v>40.532544378698198</v>
      </c>
      <c r="CX292" s="1">
        <v>40</v>
      </c>
      <c r="CY292" s="1">
        <v>37.5</v>
      </c>
      <c r="CZ292" s="1">
        <v>91.923076923076906</v>
      </c>
      <c r="DA292" s="1">
        <v>91.729323308270594</v>
      </c>
      <c r="DB292" s="1">
        <v>80.084745762711805</v>
      </c>
      <c r="DC292" s="1">
        <v>46.391752577319501</v>
      </c>
      <c r="DD292" s="1">
        <v>15.909090909090899</v>
      </c>
      <c r="DE292" s="1">
        <v>30.232558139534799</v>
      </c>
      <c r="DF292" s="1">
        <v>33.720930232558104</v>
      </c>
      <c r="DG292" s="1">
        <v>35.714285714285701</v>
      </c>
      <c r="DH292" s="1">
        <v>77.616064848931401</v>
      </c>
      <c r="DI292" s="1">
        <v>51.170874496889802</v>
      </c>
      <c r="DJ292" s="1">
        <v>64.210312626877794</v>
      </c>
      <c r="DK292" s="1">
        <v>43.1575829383886</v>
      </c>
      <c r="DL292" s="1">
        <v>23.1268731268731</v>
      </c>
      <c r="DM292" s="1">
        <v>64.792299898682799</v>
      </c>
      <c r="DN292" s="1">
        <v>91.109969167523104</v>
      </c>
      <c r="DO292" s="1">
        <v>79.456967213114694</v>
      </c>
      <c r="DP292" s="1">
        <v>60.576923076923102</v>
      </c>
      <c r="DQ292" s="1">
        <v>84.651404786680502</v>
      </c>
      <c r="DR292" s="1">
        <v>93.024618991793602</v>
      </c>
      <c r="DS292" s="1">
        <v>83.878157503714704</v>
      </c>
      <c r="DT292" s="1">
        <v>46.7424242424242</v>
      </c>
      <c r="DU292" s="1">
        <v>89.150227617602397</v>
      </c>
      <c r="DV292" s="1">
        <v>86.186440677966104</v>
      </c>
      <c r="DW292" s="1">
        <v>83.511422254974207</v>
      </c>
      <c r="DX292" s="1">
        <v>75.5031101353823</v>
      </c>
      <c r="DY292" s="1">
        <v>93.930166463662204</v>
      </c>
      <c r="DZ292" s="1">
        <v>92.209715639810398</v>
      </c>
      <c r="EA292" s="1">
        <v>97.852147852147795</v>
      </c>
      <c r="EB292" s="1">
        <v>98.834853090172203</v>
      </c>
      <c r="EC292" s="1">
        <v>98.509763617677194</v>
      </c>
      <c r="ED292" s="1">
        <v>93.084016393442596</v>
      </c>
      <c r="EE292" s="1">
        <v>89.321862348178101</v>
      </c>
      <c r="EF292" s="1">
        <v>98.699271592091506</v>
      </c>
      <c r="EG292" s="1">
        <v>86.694021101992902</v>
      </c>
      <c r="EH292" s="1">
        <v>67.533432392273397</v>
      </c>
      <c r="EI292" s="1">
        <v>87.954545454545396</v>
      </c>
      <c r="EJ292" s="1">
        <v>58.345978755690403</v>
      </c>
      <c r="EK292" s="1">
        <v>37.372881355932201</v>
      </c>
      <c r="EL292" s="1">
        <v>91.212232866617498</v>
      </c>
      <c r="EM292" s="1">
        <v>92.151481888035093</v>
      </c>
      <c r="EN292" s="1">
        <v>99.187982135606902</v>
      </c>
      <c r="EO292" s="1">
        <v>98.815165876777201</v>
      </c>
      <c r="EP292" s="1">
        <v>96.503496503496507</v>
      </c>
      <c r="EQ292" s="1">
        <v>98.226950354609897</v>
      </c>
      <c r="ER292" s="1">
        <v>97.995889003083207</v>
      </c>
      <c r="ES292" s="1">
        <v>94.620901639344197</v>
      </c>
      <c r="ET292" s="1">
        <v>95.850202429149803</v>
      </c>
      <c r="EU292" s="1">
        <v>93.4963579604578</v>
      </c>
      <c r="EV292" s="1">
        <v>95.838218053927307</v>
      </c>
      <c r="EW292" s="1">
        <v>87.147102526002897</v>
      </c>
      <c r="EX292" s="1">
        <v>83.030303030303003</v>
      </c>
      <c r="EY292" s="1">
        <v>40.819423368740502</v>
      </c>
      <c r="EZ292" s="1">
        <v>41.610169491525397</v>
      </c>
    </row>
    <row r="293" spans="1:156" ht="15">
      <c r="A293" s="11" t="s">
        <v>355</v>
      </c>
      <c r="B293" s="1" t="s">
        <v>827</v>
      </c>
      <c r="C293" s="11" t="s">
        <v>535</v>
      </c>
      <c r="D293" s="1">
        <v>73.0552561669829</v>
      </c>
      <c r="E293" s="1">
        <v>66.875916870415594</v>
      </c>
      <c r="F293" s="1">
        <v>0</v>
      </c>
      <c r="G293" s="1">
        <v>91.935483870967701</v>
      </c>
      <c r="H293" s="1">
        <v>92.758620689655103</v>
      </c>
      <c r="I293" s="1">
        <v>93.609022556390897</v>
      </c>
      <c r="J293" s="1">
        <v>60.087719298245602</v>
      </c>
      <c r="K293" s="1">
        <v>60.267857142857103</v>
      </c>
      <c r="L293" s="1">
        <v>56.5420560747663</v>
      </c>
      <c r="M293" s="1">
        <v>25.4901960784313</v>
      </c>
      <c r="N293" s="1">
        <v>28.5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95.161290322580598</v>
      </c>
      <c r="W293" s="1">
        <v>96.2068965517241</v>
      </c>
      <c r="X293" s="1">
        <v>89.473684210526301</v>
      </c>
      <c r="Y293" s="1">
        <v>43.859649122806999</v>
      </c>
      <c r="Z293" s="1">
        <v>40.178571428571402</v>
      </c>
      <c r="AA293" s="1">
        <v>37.850467289719603</v>
      </c>
      <c r="AB293" s="1">
        <v>15.1960784313725</v>
      </c>
      <c r="AC293" s="1">
        <v>17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40.967741935483801</v>
      </c>
      <c r="AL293" s="1">
        <v>41.034482758620598</v>
      </c>
      <c r="AM293" s="1">
        <v>40.601503759398398</v>
      </c>
      <c r="AN293" s="1">
        <v>42.105263157894697</v>
      </c>
      <c r="AO293" s="1">
        <v>43.303571428571402</v>
      </c>
      <c r="AP293" s="1">
        <v>42.990654205607399</v>
      </c>
      <c r="AQ293" s="1">
        <v>44.117647058823501</v>
      </c>
      <c r="AR293" s="1">
        <v>45.5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91.290322580645096</v>
      </c>
      <c r="BA293" s="1">
        <v>90</v>
      </c>
      <c r="BB293" s="1">
        <v>81.578947368421098</v>
      </c>
      <c r="BC293" s="1">
        <v>67.105263157894697</v>
      </c>
      <c r="BD293" s="1">
        <v>62.053571428571402</v>
      </c>
      <c r="BE293" s="1">
        <v>53.738317757009298</v>
      </c>
      <c r="BF293" s="1">
        <v>51.470588235294102</v>
      </c>
      <c r="BG293" s="1">
        <v>54.5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95.161290322580598</v>
      </c>
      <c r="BP293" s="1">
        <v>94.827586206896498</v>
      </c>
      <c r="BQ293" s="1">
        <v>94.360902255639104</v>
      </c>
      <c r="BR293" s="1">
        <v>30.2631578947368</v>
      </c>
      <c r="BS293" s="1">
        <v>32.142857142857103</v>
      </c>
      <c r="BT293" s="1">
        <v>32.710280373831701</v>
      </c>
      <c r="BU293" s="1">
        <v>33.823529411764703</v>
      </c>
      <c r="BV293" s="1">
        <v>37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94.516129032258107</v>
      </c>
      <c r="CE293" s="1">
        <v>58.965517241379303</v>
      </c>
      <c r="CF293" s="1">
        <v>87.593984962405997</v>
      </c>
      <c r="CG293" s="1">
        <v>75.438596491228097</v>
      </c>
      <c r="CH293" s="1">
        <v>58.482142857142797</v>
      </c>
      <c r="CI293" s="1">
        <v>92.990654205607399</v>
      </c>
      <c r="CJ293" s="1">
        <v>81.862745098039198</v>
      </c>
      <c r="CK293" s="1">
        <v>78</v>
      </c>
      <c r="CL293" s="1">
        <v>0</v>
      </c>
      <c r="CM293" s="1">
        <v>0</v>
      </c>
      <c r="CN293" s="1">
        <v>0</v>
      </c>
      <c r="CO293" s="1">
        <v>0</v>
      </c>
      <c r="CP293" s="1">
        <v>0</v>
      </c>
      <c r="CQ293" s="1">
        <v>0</v>
      </c>
      <c r="CR293" s="1">
        <v>0</v>
      </c>
      <c r="CS293" s="1">
        <v>45.806451612903203</v>
      </c>
      <c r="CT293" s="1">
        <v>44.827586206896498</v>
      </c>
      <c r="CU293" s="1">
        <v>47.368421052631497</v>
      </c>
      <c r="CV293" s="1">
        <v>49.561403508771903</v>
      </c>
      <c r="CW293" s="1">
        <v>52.232142857142797</v>
      </c>
      <c r="CX293" s="1">
        <v>51.401869158878498</v>
      </c>
      <c r="CY293" s="1">
        <v>52.450980392156801</v>
      </c>
      <c r="CZ293" s="1">
        <v>56.5</v>
      </c>
      <c r="DA293" s="1">
        <v>0</v>
      </c>
      <c r="DB293" s="1">
        <v>0</v>
      </c>
      <c r="DC293" s="1">
        <v>0</v>
      </c>
      <c r="DD293" s="1">
        <v>0</v>
      </c>
      <c r="DE293" s="1">
        <v>0</v>
      </c>
      <c r="DF293" s="1">
        <v>0</v>
      </c>
      <c r="DG293" s="1">
        <v>0</v>
      </c>
      <c r="DH293" s="1">
        <v>66.235294117647001</v>
      </c>
      <c r="DI293" s="1">
        <v>45.843520782396098</v>
      </c>
      <c r="DJ293" s="1">
        <v>46.163366336633601</v>
      </c>
      <c r="DK293" s="1">
        <v>37.03125</v>
      </c>
      <c r="DL293" s="1">
        <v>30.757097791798099</v>
      </c>
      <c r="DM293" s="1">
        <v>32.643312101910801</v>
      </c>
      <c r="DN293" s="1">
        <v>44.006309148264897</v>
      </c>
      <c r="DO293" s="1">
        <v>28.135048231511199</v>
      </c>
      <c r="DP293" s="1">
        <v>0</v>
      </c>
      <c r="DQ293" s="1">
        <v>0</v>
      </c>
      <c r="DR293" s="1">
        <v>0</v>
      </c>
      <c r="DS293" s="1">
        <v>0</v>
      </c>
      <c r="DT293" s="1">
        <v>0</v>
      </c>
      <c r="DU293" s="1">
        <v>0</v>
      </c>
      <c r="DV293" s="1">
        <v>0</v>
      </c>
      <c r="DW293" s="1">
        <v>39.411764705882298</v>
      </c>
      <c r="DX293" s="1">
        <v>48.288508557457199</v>
      </c>
      <c r="DY293" s="1">
        <v>49.8762376237623</v>
      </c>
      <c r="DZ293" s="1">
        <v>23.90625</v>
      </c>
      <c r="EA293" s="1">
        <v>66.719242902208194</v>
      </c>
      <c r="EB293" s="1">
        <v>19.267515923566801</v>
      </c>
      <c r="EC293" s="1">
        <v>27.602523659305898</v>
      </c>
      <c r="ED293" s="1">
        <v>49.035369774919602</v>
      </c>
      <c r="EE293" s="1">
        <v>0</v>
      </c>
      <c r="EF293" s="1">
        <v>0</v>
      </c>
      <c r="EG293" s="1">
        <v>0</v>
      </c>
      <c r="EH293" s="1">
        <v>0</v>
      </c>
      <c r="EI293" s="1">
        <v>0</v>
      </c>
      <c r="EJ293" s="1">
        <v>0</v>
      </c>
      <c r="EK293" s="1">
        <v>0</v>
      </c>
      <c r="EL293" s="1">
        <v>45.529411764705799</v>
      </c>
      <c r="EM293" s="1">
        <v>45.232273838630803</v>
      </c>
      <c r="EN293" s="1">
        <v>48.638613861386098</v>
      </c>
      <c r="EO293" s="1">
        <v>1.5625</v>
      </c>
      <c r="EP293" s="1">
        <v>3.1545741324921099</v>
      </c>
      <c r="EQ293" s="1">
        <v>4.1401273885350296</v>
      </c>
      <c r="ER293" s="1">
        <v>7.0977917981072496</v>
      </c>
      <c r="ES293" s="1">
        <v>6.1093247588424404</v>
      </c>
      <c r="ET293" s="1">
        <v>0</v>
      </c>
      <c r="EU293" s="1">
        <v>0</v>
      </c>
      <c r="EV293" s="1">
        <v>0</v>
      </c>
      <c r="EW293" s="1">
        <v>0</v>
      </c>
      <c r="EX293" s="1">
        <v>0</v>
      </c>
      <c r="EY293" s="1">
        <v>0</v>
      </c>
      <c r="EZ293" s="1">
        <v>0</v>
      </c>
    </row>
    <row r="294" spans="1:156" ht="15">
      <c r="A294" s="11" t="s">
        <v>356</v>
      </c>
      <c r="B294" s="1" t="s">
        <v>828</v>
      </c>
      <c r="C294" s="11" t="s">
        <v>528</v>
      </c>
      <c r="D294" s="1">
        <v>46.547186809137798</v>
      </c>
      <c r="E294" s="1">
        <v>84.071750365898197</v>
      </c>
      <c r="F294" s="1">
        <v>0</v>
      </c>
      <c r="G294" s="1">
        <v>94</v>
      </c>
      <c r="H294" s="1">
        <v>86.8055555555555</v>
      </c>
      <c r="I294" s="1">
        <v>86.71875</v>
      </c>
      <c r="J294" s="1">
        <v>80.909090909090907</v>
      </c>
      <c r="K294" s="1">
        <v>89.024390243902403</v>
      </c>
      <c r="L294" s="1">
        <v>98.780487804878007</v>
      </c>
      <c r="M294" s="1">
        <v>96.341463414634106</v>
      </c>
      <c r="N294" s="1">
        <v>96.341463414634106</v>
      </c>
      <c r="O294" s="1">
        <v>80.263157894736807</v>
      </c>
      <c r="P294" s="1">
        <v>75.714285714285694</v>
      </c>
      <c r="Q294" s="1">
        <v>79.0322580645161</v>
      </c>
      <c r="R294" s="1">
        <v>63.793103448275801</v>
      </c>
      <c r="S294" s="1">
        <v>56.8965517241379</v>
      </c>
      <c r="T294" s="1">
        <v>55.357142857142797</v>
      </c>
      <c r="U294" s="1">
        <v>36</v>
      </c>
      <c r="V294" s="1">
        <v>96.6666666666666</v>
      </c>
      <c r="W294" s="1">
        <v>84.7222222222222</v>
      </c>
      <c r="X294" s="1">
        <v>83.59375</v>
      </c>
      <c r="Y294" s="1">
        <v>75.454545454545396</v>
      </c>
      <c r="Z294" s="1">
        <v>71.951219512195095</v>
      </c>
      <c r="AA294" s="1">
        <v>62.195121951219498</v>
      </c>
      <c r="AB294" s="1">
        <v>64.634146341463406</v>
      </c>
      <c r="AC294" s="1">
        <v>59.756097560975597</v>
      </c>
      <c r="AD294" s="1">
        <v>73.684210526315695</v>
      </c>
      <c r="AE294" s="1">
        <v>67.142857142857096</v>
      </c>
      <c r="AF294" s="1">
        <v>87.096774193548299</v>
      </c>
      <c r="AG294" s="1">
        <v>56.8965517241379</v>
      </c>
      <c r="AH294" s="1">
        <v>29.310344827586199</v>
      </c>
      <c r="AI294" s="1">
        <v>28.571428571428498</v>
      </c>
      <c r="AJ294" s="1">
        <v>38</v>
      </c>
      <c r="AK294" s="1">
        <v>58</v>
      </c>
      <c r="AL294" s="1">
        <v>59.0277777777777</v>
      </c>
      <c r="AM294" s="1">
        <v>71.09375</v>
      </c>
      <c r="AN294" s="1">
        <v>67.272727272727195</v>
      </c>
      <c r="AO294" s="1">
        <v>60.975609756097498</v>
      </c>
      <c r="AP294" s="1">
        <v>41.463414634146297</v>
      </c>
      <c r="AQ294" s="1">
        <v>42.682926829268197</v>
      </c>
      <c r="AR294" s="1">
        <v>47.560975609756099</v>
      </c>
      <c r="AS294" s="1">
        <v>69.736842105263094</v>
      </c>
      <c r="AT294" s="1">
        <v>71.428571428571402</v>
      </c>
      <c r="AU294" s="1">
        <v>22.580645161290299</v>
      </c>
      <c r="AV294" s="1">
        <v>31.034482758620602</v>
      </c>
      <c r="AW294" s="1">
        <v>39.655172413793103</v>
      </c>
      <c r="AX294" s="1">
        <v>41.071428571428498</v>
      </c>
      <c r="AY294" s="1">
        <v>50</v>
      </c>
      <c r="AZ294" s="1">
        <v>94</v>
      </c>
      <c r="BA294" s="1">
        <v>95.1388888888888</v>
      </c>
      <c r="BB294" s="1">
        <v>94.53125</v>
      </c>
      <c r="BC294" s="1">
        <v>84.545454545454504</v>
      </c>
      <c r="BD294" s="1">
        <v>69.512195121951194</v>
      </c>
      <c r="BE294" s="1">
        <v>62.195121951219498</v>
      </c>
      <c r="BF294" s="1">
        <v>45.121951219512098</v>
      </c>
      <c r="BG294" s="1">
        <v>47.560975609756099</v>
      </c>
      <c r="BH294" s="1">
        <v>93.421052631578902</v>
      </c>
      <c r="BI294" s="1">
        <v>98.571428571428498</v>
      </c>
      <c r="BJ294" s="1">
        <v>98.387096774193495</v>
      </c>
      <c r="BK294" s="1">
        <v>84.482758620689594</v>
      </c>
      <c r="BL294" s="1">
        <v>46.551724137930997</v>
      </c>
      <c r="BM294" s="1">
        <v>48.214285714285701</v>
      </c>
      <c r="BN294" s="1">
        <v>6</v>
      </c>
      <c r="BO294" s="1">
        <v>90</v>
      </c>
      <c r="BP294" s="1">
        <v>95.1388888888888</v>
      </c>
      <c r="BQ294" s="1">
        <v>97.65625</v>
      </c>
      <c r="BR294" s="1">
        <v>97.272727272727195</v>
      </c>
      <c r="BS294" s="1">
        <v>97.560975609756099</v>
      </c>
      <c r="BT294" s="1">
        <v>97.560975609756099</v>
      </c>
      <c r="BU294" s="1">
        <v>97.560975609756099</v>
      </c>
      <c r="BV294" s="1">
        <v>82.926829268292593</v>
      </c>
      <c r="BW294" s="1">
        <v>88.157894736842096</v>
      </c>
      <c r="BX294" s="1">
        <v>91.428571428571402</v>
      </c>
      <c r="BY294" s="1">
        <v>95.161290322580598</v>
      </c>
      <c r="BZ294" s="1">
        <v>44.827586206896498</v>
      </c>
      <c r="CA294" s="1">
        <v>46.551724137930997</v>
      </c>
      <c r="CB294" s="1">
        <v>44.642857142857103</v>
      </c>
      <c r="CC294" s="1">
        <v>44</v>
      </c>
      <c r="CD294" s="1">
        <v>98</v>
      </c>
      <c r="CE294" s="1">
        <v>97.9166666666666</v>
      </c>
      <c r="CF294" s="1">
        <v>97.65625</v>
      </c>
      <c r="CG294" s="1">
        <v>70</v>
      </c>
      <c r="CH294" s="1">
        <v>69.512195121951194</v>
      </c>
      <c r="CI294" s="1">
        <v>91.463414634146304</v>
      </c>
      <c r="CJ294" s="1">
        <v>84.146341463414601</v>
      </c>
      <c r="CK294" s="1">
        <v>89.024390243902403</v>
      </c>
      <c r="CL294" s="1">
        <v>93.421052631578902</v>
      </c>
      <c r="CM294" s="1">
        <v>95.714285714285694</v>
      </c>
      <c r="CN294" s="1">
        <v>79.0322580645161</v>
      </c>
      <c r="CO294" s="1">
        <v>74.137931034482705</v>
      </c>
      <c r="CP294" s="1">
        <v>72.413793103448199</v>
      </c>
      <c r="CQ294" s="1">
        <v>73.214285714285694</v>
      </c>
      <c r="CR294" s="1">
        <v>86</v>
      </c>
      <c r="CS294" s="1">
        <v>54</v>
      </c>
      <c r="CT294" s="1">
        <v>56.9444444444444</v>
      </c>
      <c r="CU294" s="1">
        <v>54.6875</v>
      </c>
      <c r="CV294" s="1">
        <v>20</v>
      </c>
      <c r="CW294" s="1">
        <v>21.951219512195099</v>
      </c>
      <c r="CX294" s="1">
        <v>21.951219512195099</v>
      </c>
      <c r="CY294" s="1">
        <v>23.170731707317099</v>
      </c>
      <c r="CZ294" s="1">
        <v>23.170731707317099</v>
      </c>
      <c r="DA294" s="1">
        <v>23.684210526315699</v>
      </c>
      <c r="DB294" s="1">
        <v>22.857142857142801</v>
      </c>
      <c r="DC294" s="1">
        <v>30.645161290322498</v>
      </c>
      <c r="DD294" s="1">
        <v>58.620689655172399</v>
      </c>
      <c r="DE294" s="1">
        <v>77.586206896551701</v>
      </c>
      <c r="DF294" s="1">
        <v>83.928571428571402</v>
      </c>
      <c r="DG294" s="1">
        <v>36</v>
      </c>
      <c r="DH294" s="1">
        <v>86.422254974207803</v>
      </c>
      <c r="DI294" s="1">
        <v>92.956458104646899</v>
      </c>
      <c r="DJ294" s="1">
        <v>90.966301258627595</v>
      </c>
      <c r="DK294" s="1">
        <v>90.906398104265406</v>
      </c>
      <c r="DL294" s="1">
        <v>43.606393606393603</v>
      </c>
      <c r="DM294" s="1">
        <v>76.849037487335295</v>
      </c>
      <c r="DN294" s="1">
        <v>89.568345323740999</v>
      </c>
      <c r="DO294" s="1">
        <v>93.084016393442596</v>
      </c>
      <c r="DP294" s="1">
        <v>98.228744939271195</v>
      </c>
      <c r="DQ294" s="1">
        <v>68.314255983350606</v>
      </c>
      <c r="DR294" s="1">
        <v>87.045720984759598</v>
      </c>
      <c r="DS294" s="1">
        <v>95.170876671619595</v>
      </c>
      <c r="DT294" s="1">
        <v>79.469696969696898</v>
      </c>
      <c r="DU294" s="1">
        <v>76.100151745068203</v>
      </c>
      <c r="DV294" s="1">
        <v>87.711864406779597</v>
      </c>
      <c r="DW294" s="1">
        <v>68.478260869565204</v>
      </c>
      <c r="DX294" s="1">
        <v>65.843395536040902</v>
      </c>
      <c r="DY294" s="1">
        <v>68.148599269183904</v>
      </c>
      <c r="DZ294" s="1">
        <v>65.847156398104204</v>
      </c>
      <c r="EA294" s="1">
        <v>70.279720279720195</v>
      </c>
      <c r="EB294" s="1">
        <v>32.370820668693</v>
      </c>
      <c r="EC294" s="1">
        <v>43.6279547790339</v>
      </c>
      <c r="ED294" s="1">
        <v>34.989754098360599</v>
      </c>
      <c r="EE294" s="1">
        <v>48.734817813765098</v>
      </c>
      <c r="EF294" s="1">
        <v>45.421436004162302</v>
      </c>
      <c r="EG294" s="1">
        <v>40.973036342321201</v>
      </c>
      <c r="EH294" s="1">
        <v>25.631500742941999</v>
      </c>
      <c r="EI294" s="1">
        <v>12.9545454545454</v>
      </c>
      <c r="EJ294" s="1">
        <v>12.0637329286798</v>
      </c>
      <c r="EK294" s="1">
        <v>25.847457627118601</v>
      </c>
      <c r="EL294" s="1">
        <v>93.570375829034603</v>
      </c>
      <c r="EM294" s="1">
        <v>94.420051225759195</v>
      </c>
      <c r="EN294" s="1">
        <v>94.904587900933805</v>
      </c>
      <c r="EO294" s="1">
        <v>93.246445497630305</v>
      </c>
      <c r="EP294" s="1">
        <v>90.909090909090907</v>
      </c>
      <c r="EQ294" s="1">
        <v>77.304964539007102</v>
      </c>
      <c r="ER294" s="1">
        <v>76.618705035971203</v>
      </c>
      <c r="ES294" s="1">
        <v>83.709016393442596</v>
      </c>
      <c r="ET294" s="1">
        <v>76.720647773279296</v>
      </c>
      <c r="EU294" s="1">
        <v>77.263267429760603</v>
      </c>
      <c r="EV294" s="1">
        <v>81.770222743259097</v>
      </c>
      <c r="EW294" s="1">
        <v>73.625557206537906</v>
      </c>
      <c r="EX294" s="1">
        <v>83.030303030303003</v>
      </c>
      <c r="EY294" s="1">
        <v>84.977238239757199</v>
      </c>
      <c r="EZ294" s="1">
        <v>87.966101694915196</v>
      </c>
    </row>
    <row r="295" spans="1:156" ht="15">
      <c r="A295" s="11" t="s">
        <v>357</v>
      </c>
      <c r="B295" s="1" t="s">
        <v>829</v>
      </c>
      <c r="C295" s="11" t="s">
        <v>528</v>
      </c>
      <c r="D295" s="1">
        <v>72.857508116074797</v>
      </c>
      <c r="E295" s="1">
        <v>71.466884926270197</v>
      </c>
      <c r="F295" s="1">
        <v>0</v>
      </c>
      <c r="G295" s="1">
        <v>78.040540540540505</v>
      </c>
      <c r="H295" s="1">
        <v>80.769230769230703</v>
      </c>
      <c r="I295" s="1">
        <v>79.296875</v>
      </c>
      <c r="J295" s="1">
        <v>76.086956521739097</v>
      </c>
      <c r="K295" s="1">
        <v>74.019607843137194</v>
      </c>
      <c r="L295" s="1">
        <v>70.918367346938695</v>
      </c>
      <c r="M295" s="1">
        <v>67.894736842105203</v>
      </c>
      <c r="N295" s="1">
        <v>68.2291666666666</v>
      </c>
      <c r="O295" s="1">
        <v>41.6666666666666</v>
      </c>
      <c r="P295" s="1">
        <v>19.1860465116279</v>
      </c>
      <c r="Q295" s="1">
        <v>17.901234567901199</v>
      </c>
      <c r="R295" s="1">
        <v>21.7741935483871</v>
      </c>
      <c r="S295" s="1">
        <v>36.1111111111111</v>
      </c>
      <c r="T295" s="1">
        <v>41.6666666666666</v>
      </c>
      <c r="U295" s="1">
        <v>36.274509803921497</v>
      </c>
      <c r="V295" s="1">
        <v>68.918918918918905</v>
      </c>
      <c r="W295" s="1">
        <v>74.125874125874105</v>
      </c>
      <c r="X295" s="1">
        <v>75</v>
      </c>
      <c r="Y295" s="1">
        <v>74.347826086956502</v>
      </c>
      <c r="Z295" s="1">
        <v>74.019607843137194</v>
      </c>
      <c r="AA295" s="1">
        <v>81.122448979591795</v>
      </c>
      <c r="AB295" s="1">
        <v>82.631578947368396</v>
      </c>
      <c r="AC295" s="1">
        <v>83.8541666666666</v>
      </c>
      <c r="AD295" s="1">
        <v>86.6666666666666</v>
      </c>
      <c r="AE295" s="1">
        <v>52.325581395348799</v>
      </c>
      <c r="AF295" s="1">
        <v>25.3086419753086</v>
      </c>
      <c r="AG295" s="1">
        <v>31.451612903225801</v>
      </c>
      <c r="AH295" s="1">
        <v>39.814814814814802</v>
      </c>
      <c r="AI295" s="1">
        <v>39.814814814814802</v>
      </c>
      <c r="AJ295" s="1">
        <v>42.156862745098003</v>
      </c>
      <c r="AK295" s="1">
        <v>92.229729729729698</v>
      </c>
      <c r="AL295" s="1">
        <v>91.958041958041903</v>
      </c>
      <c r="AM295" s="1">
        <v>91.015625</v>
      </c>
      <c r="AN295" s="1">
        <v>90.434782608695599</v>
      </c>
      <c r="AO295" s="1">
        <v>89.215686274509807</v>
      </c>
      <c r="AP295" s="1">
        <v>88.775510204081598</v>
      </c>
      <c r="AQ295" s="1">
        <v>89.473684210526301</v>
      </c>
      <c r="AR295" s="1">
        <v>93.2291666666666</v>
      </c>
      <c r="AS295" s="1">
        <v>85</v>
      </c>
      <c r="AT295" s="1">
        <v>40.116279069767401</v>
      </c>
      <c r="AU295" s="1">
        <v>40.123456790123399</v>
      </c>
      <c r="AV295" s="1">
        <v>44.354838709677402</v>
      </c>
      <c r="AW295" s="1">
        <v>50</v>
      </c>
      <c r="AX295" s="1">
        <v>50</v>
      </c>
      <c r="AY295" s="1">
        <v>50</v>
      </c>
      <c r="AZ295" s="1">
        <v>71.283783783783704</v>
      </c>
      <c r="BA295" s="1">
        <v>48.6013986013986</v>
      </c>
      <c r="BB295" s="1">
        <v>48.046875</v>
      </c>
      <c r="BC295" s="1">
        <v>74.347826086956502</v>
      </c>
      <c r="BD295" s="1">
        <v>52.450980392156801</v>
      </c>
      <c r="BE295" s="1">
        <v>63.775510204081598</v>
      </c>
      <c r="BF295" s="1">
        <v>80.5263157894736</v>
      </c>
      <c r="BG295" s="1">
        <v>57.8125</v>
      </c>
      <c r="BH295" s="1">
        <v>60.5555555555555</v>
      </c>
      <c r="BI295" s="1">
        <v>34.302325581395301</v>
      </c>
      <c r="BJ295" s="1">
        <v>21.604938271604901</v>
      </c>
      <c r="BK295" s="1">
        <v>13.709677419354801</v>
      </c>
      <c r="BL295" s="1">
        <v>37.962962962962898</v>
      </c>
      <c r="BM295" s="1">
        <v>50</v>
      </c>
      <c r="BN295" s="1">
        <v>14.705882352941099</v>
      </c>
      <c r="BO295" s="1">
        <v>22.972972972972901</v>
      </c>
      <c r="BP295" s="1">
        <v>27.972027972027899</v>
      </c>
      <c r="BQ295" s="1">
        <v>32.03125</v>
      </c>
      <c r="BR295" s="1">
        <v>31.3043478260869</v>
      </c>
      <c r="BS295" s="1">
        <v>33.3333333333333</v>
      </c>
      <c r="BT295" s="1">
        <v>80.102040816326493</v>
      </c>
      <c r="BU295" s="1">
        <v>82.631578947368396</v>
      </c>
      <c r="BV295" s="1">
        <v>86.4583333333333</v>
      </c>
      <c r="BW295" s="1">
        <v>90</v>
      </c>
      <c r="BX295" s="1">
        <v>38.953488372092998</v>
      </c>
      <c r="BY295" s="1">
        <v>38.271604938271601</v>
      </c>
      <c r="BZ295" s="1">
        <v>35.4838709677419</v>
      </c>
      <c r="CA295" s="1">
        <v>43.518518518518498</v>
      </c>
      <c r="CB295" s="1">
        <v>42.592592592592503</v>
      </c>
      <c r="CC295" s="1">
        <v>46.078431372548998</v>
      </c>
      <c r="CD295" s="1">
        <v>66.891891891891902</v>
      </c>
      <c r="CE295" s="1">
        <v>66.783216783216702</v>
      </c>
      <c r="CF295" s="1">
        <v>66.015625</v>
      </c>
      <c r="CG295" s="1">
        <v>61.304347826086897</v>
      </c>
      <c r="CH295" s="1">
        <v>73.039215686274503</v>
      </c>
      <c r="CI295" s="1">
        <v>79.5918367346938</v>
      </c>
      <c r="CJ295" s="1">
        <v>80.5263157894736</v>
      </c>
      <c r="CK295" s="1">
        <v>60.4166666666666</v>
      </c>
      <c r="CL295" s="1">
        <v>54.4444444444444</v>
      </c>
      <c r="CM295" s="1">
        <v>37.790697674418603</v>
      </c>
      <c r="CN295" s="1">
        <v>54.938271604938201</v>
      </c>
      <c r="CO295" s="1">
        <v>28.2258064516129</v>
      </c>
      <c r="CP295" s="1">
        <v>29.629629629629601</v>
      </c>
      <c r="CQ295" s="1">
        <v>40.740740740740698</v>
      </c>
      <c r="CR295" s="1">
        <v>18.627450980392101</v>
      </c>
      <c r="CS295" s="1">
        <v>79.054054054054006</v>
      </c>
      <c r="CT295" s="1">
        <v>80.419580419580399</v>
      </c>
      <c r="CU295" s="1">
        <v>78.515625</v>
      </c>
      <c r="CV295" s="1">
        <v>75.2173913043478</v>
      </c>
      <c r="CW295" s="1">
        <v>74.509803921568604</v>
      </c>
      <c r="CX295" s="1">
        <v>75</v>
      </c>
      <c r="CY295" s="1">
        <v>75.263157894736807</v>
      </c>
      <c r="CZ295" s="1">
        <v>79.6875</v>
      </c>
      <c r="DA295" s="1">
        <v>78.3333333333333</v>
      </c>
      <c r="DB295" s="1">
        <v>76.744186046511601</v>
      </c>
      <c r="DC295" s="1">
        <v>77.7777777777777</v>
      </c>
      <c r="DD295" s="1">
        <v>87.096774193548299</v>
      </c>
      <c r="DE295" s="1">
        <v>79.629629629629605</v>
      </c>
      <c r="DF295" s="1">
        <v>87.962962962962905</v>
      </c>
      <c r="DG295" s="1">
        <v>37.254901960784302</v>
      </c>
      <c r="DH295" s="1">
        <v>92.133382461311697</v>
      </c>
      <c r="DI295" s="1">
        <v>97.274057811928202</v>
      </c>
      <c r="DJ295" s="1">
        <v>90.276086073893595</v>
      </c>
      <c r="DK295" s="1">
        <v>89.069905213270104</v>
      </c>
      <c r="DL295" s="1">
        <v>65.284715284715205</v>
      </c>
      <c r="DM295" s="1">
        <v>54.052684903748698</v>
      </c>
      <c r="DN295" s="1">
        <v>74.460431654676199</v>
      </c>
      <c r="DO295" s="1">
        <v>78.842213114754102</v>
      </c>
      <c r="DP295" s="1">
        <v>44.989878542510098</v>
      </c>
      <c r="DQ295" s="1">
        <v>7.9604578563995796</v>
      </c>
      <c r="DR295" s="1">
        <v>21.0433763188745</v>
      </c>
      <c r="DS295" s="1">
        <v>6.4635958395245101</v>
      </c>
      <c r="DT295" s="1">
        <v>6.1363636363636296</v>
      </c>
      <c r="DU295" s="1">
        <v>12.215477996965101</v>
      </c>
      <c r="DV295" s="1">
        <v>9.2372881355932197</v>
      </c>
      <c r="DW295" s="1">
        <v>20.615327929255699</v>
      </c>
      <c r="DX295" s="1">
        <v>20.947676545920199</v>
      </c>
      <c r="DY295" s="1">
        <v>26.532683719041799</v>
      </c>
      <c r="DZ295" s="1">
        <v>16.972748815165801</v>
      </c>
      <c r="EA295" s="1">
        <v>18.031968031967999</v>
      </c>
      <c r="EB295" s="1">
        <v>15.3495440729483</v>
      </c>
      <c r="EC295" s="1">
        <v>15.3648509763617</v>
      </c>
      <c r="ED295" s="1">
        <v>28.739754098360599</v>
      </c>
      <c r="EE295" s="1">
        <v>13.006072874493899</v>
      </c>
      <c r="EF295" s="1">
        <v>21.8002081165452</v>
      </c>
      <c r="EG295" s="1">
        <v>26.553341148886201</v>
      </c>
      <c r="EH295" s="1">
        <v>23.254086181277799</v>
      </c>
      <c r="EI295" s="1">
        <v>41.590909090909101</v>
      </c>
      <c r="EJ295" s="1">
        <v>51.517450682852797</v>
      </c>
      <c r="EK295" s="1">
        <v>81.440677966101603</v>
      </c>
      <c r="EL295" s="1">
        <v>77.634487840825301</v>
      </c>
      <c r="EM295" s="1">
        <v>78.887669227954603</v>
      </c>
      <c r="EN295" s="1">
        <v>78.177019894437606</v>
      </c>
      <c r="EO295" s="1">
        <v>30.924170616113699</v>
      </c>
      <c r="EP295" s="1">
        <v>61.738261738261698</v>
      </c>
      <c r="EQ295" s="1">
        <v>51.0131712259371</v>
      </c>
      <c r="ER295" s="1">
        <v>66.187050359712202</v>
      </c>
      <c r="ES295" s="1">
        <v>78.278688524590095</v>
      </c>
      <c r="ET295" s="1">
        <v>68.370445344129493</v>
      </c>
      <c r="EU295" s="1">
        <v>28.876170655567101</v>
      </c>
      <c r="EV295" s="1">
        <v>38.628370457209797</v>
      </c>
      <c r="EW295" s="1">
        <v>47.696879643387803</v>
      </c>
      <c r="EX295" s="1">
        <v>38.939393939393902</v>
      </c>
      <c r="EY295" s="1">
        <v>40.819423368740502</v>
      </c>
      <c r="EZ295" s="1">
        <v>41.610169491525397</v>
      </c>
    </row>
    <row r="296" spans="1:156" ht="15">
      <c r="A296" s="11" t="s">
        <v>358</v>
      </c>
      <c r="B296" s="1" t="s">
        <v>830</v>
      </c>
      <c r="C296" s="11" t="s">
        <v>535</v>
      </c>
      <c r="D296" s="1">
        <v>43.641994561325198</v>
      </c>
      <c r="E296" s="1">
        <v>41.7820814385029</v>
      </c>
      <c r="F296" s="1">
        <v>0</v>
      </c>
      <c r="G296" s="1">
        <v>27.112676056338</v>
      </c>
      <c r="H296" s="1">
        <v>27.380952380952301</v>
      </c>
      <c r="I296" s="1">
        <v>25</v>
      </c>
      <c r="J296" s="1">
        <v>18.849206349206298</v>
      </c>
      <c r="K296" s="1">
        <v>12.721893491124201</v>
      </c>
      <c r="L296" s="1">
        <v>9.6666666666666607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28.0516431924882</v>
      </c>
      <c r="W296" s="1">
        <v>29.3650793650793</v>
      </c>
      <c r="X296" s="1">
        <v>28.0674846625766</v>
      </c>
      <c r="Y296" s="1">
        <v>25.198412698412699</v>
      </c>
      <c r="Z296" s="1">
        <v>21.0059171597633</v>
      </c>
      <c r="AA296" s="1">
        <v>19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40.1408450704225</v>
      </c>
      <c r="AL296" s="1">
        <v>39.153439153439102</v>
      </c>
      <c r="AM296" s="1">
        <v>39.110429447852702</v>
      </c>
      <c r="AN296" s="1">
        <v>36.706349206349202</v>
      </c>
      <c r="AO296" s="1">
        <v>32.840236686390497</v>
      </c>
      <c r="AP296" s="1">
        <v>30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53.4037558685446</v>
      </c>
      <c r="BA296" s="1">
        <v>56.481481481481403</v>
      </c>
      <c r="BB296" s="1">
        <v>36.656441717791402</v>
      </c>
      <c r="BC296" s="1">
        <v>35.119047619047599</v>
      </c>
      <c r="BD296" s="1">
        <v>23.372781065088699</v>
      </c>
      <c r="BE296" s="1">
        <v>21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29.3427230046948</v>
      </c>
      <c r="BP296" s="1">
        <v>32.804232804232797</v>
      </c>
      <c r="BQ296" s="1">
        <v>34.662576687116498</v>
      </c>
      <c r="BR296" s="1">
        <v>35.714285714285701</v>
      </c>
      <c r="BS296" s="1">
        <v>33.727810650887498</v>
      </c>
      <c r="BT296" s="1">
        <v>34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D296" s="1">
        <v>46.361502347417797</v>
      </c>
      <c r="CE296" s="1">
        <v>43.650793650793602</v>
      </c>
      <c r="CF296" s="1">
        <v>41.871165644171697</v>
      </c>
      <c r="CG296" s="1">
        <v>44.841269841269799</v>
      </c>
      <c r="CH296" s="1">
        <v>50.887573964497001</v>
      </c>
      <c r="CI296" s="1">
        <v>56.3333333333333</v>
      </c>
      <c r="CJ296" s="1">
        <v>0</v>
      </c>
      <c r="CK296" s="1">
        <v>0</v>
      </c>
      <c r="CL296" s="1">
        <v>0</v>
      </c>
      <c r="CM296" s="1">
        <v>0</v>
      </c>
      <c r="CN296" s="1">
        <v>0</v>
      </c>
      <c r="CO296" s="1">
        <v>0</v>
      </c>
      <c r="CP296" s="1">
        <v>0</v>
      </c>
      <c r="CQ296" s="1">
        <v>0</v>
      </c>
      <c r="CR296" s="1">
        <v>0</v>
      </c>
      <c r="CS296" s="1">
        <v>40.727699530516396</v>
      </c>
      <c r="CT296" s="1">
        <v>41.402116402116398</v>
      </c>
      <c r="CU296" s="1">
        <v>42.791411042944702</v>
      </c>
      <c r="CV296" s="1">
        <v>43.253968253968203</v>
      </c>
      <c r="CW296" s="1">
        <v>40.532544378698198</v>
      </c>
      <c r="CX296" s="1">
        <v>10</v>
      </c>
      <c r="CY296" s="1">
        <v>0</v>
      </c>
      <c r="CZ296" s="1">
        <v>0</v>
      </c>
      <c r="DA296" s="1">
        <v>0</v>
      </c>
      <c r="DB296" s="1">
        <v>0</v>
      </c>
      <c r="DC296" s="1">
        <v>0</v>
      </c>
      <c r="DD296" s="1">
        <v>0</v>
      </c>
      <c r="DE296" s="1">
        <v>0</v>
      </c>
      <c r="DF296" s="1">
        <v>0</v>
      </c>
      <c r="DG296" s="1">
        <v>0</v>
      </c>
      <c r="DH296" s="1">
        <v>50.939572586588099</v>
      </c>
      <c r="DI296" s="1">
        <v>38.327844859129101</v>
      </c>
      <c r="DJ296" s="1">
        <v>26.451481932602501</v>
      </c>
      <c r="DK296" s="1">
        <v>22.778436018957301</v>
      </c>
      <c r="DL296" s="1">
        <v>21.528471528471499</v>
      </c>
      <c r="DM296" s="1">
        <v>2.88753799392097</v>
      </c>
      <c r="DN296" s="1">
        <v>0</v>
      </c>
      <c r="DO296" s="1">
        <v>0</v>
      </c>
      <c r="DP296" s="1">
        <v>0</v>
      </c>
      <c r="DQ296" s="1">
        <v>0</v>
      </c>
      <c r="DR296" s="1">
        <v>0</v>
      </c>
      <c r="DS296" s="1">
        <v>0</v>
      </c>
      <c r="DT296" s="1">
        <v>0</v>
      </c>
      <c r="DU296" s="1">
        <v>0</v>
      </c>
      <c r="DV296" s="1">
        <v>0</v>
      </c>
      <c r="DW296" s="1">
        <v>74.078850405305801</v>
      </c>
      <c r="DX296" s="1">
        <v>73.4906695938529</v>
      </c>
      <c r="DY296" s="1">
        <v>34.7746650426309</v>
      </c>
      <c r="DZ296" s="1">
        <v>77.103080568720301</v>
      </c>
      <c r="EA296" s="1">
        <v>80.669330669330606</v>
      </c>
      <c r="EB296" s="1">
        <v>48.378926038500502</v>
      </c>
      <c r="EC296" s="1">
        <v>0</v>
      </c>
      <c r="ED296" s="1">
        <v>0</v>
      </c>
      <c r="EE296" s="1">
        <v>0</v>
      </c>
      <c r="EF296" s="1">
        <v>0</v>
      </c>
      <c r="EG296" s="1">
        <v>0</v>
      </c>
      <c r="EH296" s="1">
        <v>0</v>
      </c>
      <c r="EI296" s="1">
        <v>0</v>
      </c>
      <c r="EJ296" s="1">
        <v>0</v>
      </c>
      <c r="EK296" s="1">
        <v>0</v>
      </c>
      <c r="EL296" s="1">
        <v>35.519528371407503</v>
      </c>
      <c r="EM296" s="1">
        <v>36.2056348335162</v>
      </c>
      <c r="EN296" s="1">
        <v>35.749086479902502</v>
      </c>
      <c r="EO296" s="1">
        <v>30.924170616113699</v>
      </c>
      <c r="EP296" s="1">
        <v>22.0779220779221</v>
      </c>
      <c r="EQ296" s="1">
        <v>21.681864235055698</v>
      </c>
      <c r="ER296" s="1">
        <v>0</v>
      </c>
      <c r="ES296" s="1">
        <v>0</v>
      </c>
      <c r="ET296" s="1">
        <v>0</v>
      </c>
      <c r="EU296" s="1">
        <v>0</v>
      </c>
      <c r="EV296" s="1">
        <v>0</v>
      </c>
      <c r="EW296" s="1">
        <v>0</v>
      </c>
      <c r="EX296" s="1">
        <v>0</v>
      </c>
      <c r="EY296" s="1">
        <v>0</v>
      </c>
      <c r="EZ296" s="1">
        <v>0</v>
      </c>
    </row>
    <row r="297" spans="1:156" ht="15">
      <c r="A297" s="11" t="s">
        <v>359</v>
      </c>
      <c r="B297" s="1" t="s">
        <v>831</v>
      </c>
      <c r="C297" s="11" t="s">
        <v>543</v>
      </c>
      <c r="D297" s="1">
        <v>72.290267044715605</v>
      </c>
      <c r="E297" s="1">
        <v>71.122231095598096</v>
      </c>
      <c r="F297" s="1">
        <v>0</v>
      </c>
      <c r="G297" s="1">
        <v>91.711229946524099</v>
      </c>
      <c r="H297" s="1">
        <v>94.101123595505598</v>
      </c>
      <c r="I297" s="1">
        <v>98.520710059171606</v>
      </c>
      <c r="J297" s="1">
        <v>97.058823529411697</v>
      </c>
      <c r="K297" s="1">
        <v>96.538461538461505</v>
      </c>
      <c r="L297" s="1">
        <v>93.951612903225794</v>
      </c>
      <c r="M297" s="1">
        <v>96.25</v>
      </c>
      <c r="N297" s="1">
        <v>65.163934426229503</v>
      </c>
      <c r="O297" s="1">
        <v>57.874015748031397</v>
      </c>
      <c r="P297" s="1">
        <v>53.738317757009298</v>
      </c>
      <c r="Q297" s="1">
        <v>59.042553191489297</v>
      </c>
      <c r="R297" s="1">
        <v>25</v>
      </c>
      <c r="S297" s="1">
        <v>0</v>
      </c>
      <c r="T297" s="1">
        <v>0</v>
      </c>
      <c r="U297" s="1">
        <v>0</v>
      </c>
      <c r="V297" s="1">
        <v>96.524064171122902</v>
      </c>
      <c r="W297" s="1">
        <v>99.719101123595493</v>
      </c>
      <c r="X297" s="1">
        <v>97.928994082840205</v>
      </c>
      <c r="Y297" s="1">
        <v>90.522875816993405</v>
      </c>
      <c r="Z297" s="1">
        <v>90.384615384615302</v>
      </c>
      <c r="AA297" s="1">
        <v>84.274193548387103</v>
      </c>
      <c r="AB297" s="1">
        <v>82.0833333333333</v>
      </c>
      <c r="AC297" s="1">
        <v>20.9016393442622</v>
      </c>
      <c r="AD297" s="1">
        <v>31.1023622047244</v>
      </c>
      <c r="AE297" s="1">
        <v>25.700934579439199</v>
      </c>
      <c r="AF297" s="1">
        <v>16.489361702127599</v>
      </c>
      <c r="AG297" s="1">
        <v>17.424242424242401</v>
      </c>
      <c r="AH297" s="1">
        <v>0</v>
      </c>
      <c r="AI297" s="1">
        <v>0</v>
      </c>
      <c r="AJ297" s="1">
        <v>0</v>
      </c>
      <c r="AK297" s="1">
        <v>46.256684491978604</v>
      </c>
      <c r="AL297" s="1">
        <v>46.910112359550503</v>
      </c>
      <c r="AM297" s="1">
        <v>95.562130177514703</v>
      </c>
      <c r="AN297" s="1">
        <v>68.954248366013104</v>
      </c>
      <c r="AO297" s="1">
        <v>76.538461538461505</v>
      </c>
      <c r="AP297" s="1">
        <v>77.016129032258107</v>
      </c>
      <c r="AQ297" s="1">
        <v>81.25</v>
      </c>
      <c r="AR297" s="1">
        <v>46.311475409836099</v>
      </c>
      <c r="AS297" s="1">
        <v>56.2992125984252</v>
      </c>
      <c r="AT297" s="1">
        <v>50</v>
      </c>
      <c r="AU297" s="1">
        <v>49.468085106382901</v>
      </c>
      <c r="AV297" s="1">
        <v>62.878787878787797</v>
      </c>
      <c r="AW297" s="1">
        <v>0</v>
      </c>
      <c r="AX297" s="1">
        <v>0</v>
      </c>
      <c r="AY297" s="1">
        <v>0</v>
      </c>
      <c r="AZ297" s="1">
        <v>56.417112299465202</v>
      </c>
      <c r="BA297" s="1">
        <v>59.831460674157299</v>
      </c>
      <c r="BB297" s="1">
        <v>60.059171597633103</v>
      </c>
      <c r="BC297" s="1">
        <v>68.954248366013104</v>
      </c>
      <c r="BD297" s="1">
        <v>75.769230769230703</v>
      </c>
      <c r="BE297" s="1">
        <v>46.370967741935402</v>
      </c>
      <c r="BF297" s="1">
        <v>53.75</v>
      </c>
      <c r="BG297" s="1">
        <v>25</v>
      </c>
      <c r="BH297" s="1">
        <v>32.677165354330697</v>
      </c>
      <c r="BI297" s="1">
        <v>35.981308411214897</v>
      </c>
      <c r="BJ297" s="1">
        <v>40.957446808510603</v>
      </c>
      <c r="BK297" s="1">
        <v>23.484848484848399</v>
      </c>
      <c r="BL297" s="1">
        <v>0</v>
      </c>
      <c r="BM297" s="1">
        <v>0</v>
      </c>
      <c r="BN297" s="1">
        <v>0</v>
      </c>
      <c r="BO297" s="1">
        <v>78.877005347593496</v>
      </c>
      <c r="BP297" s="1">
        <v>86.235955056179705</v>
      </c>
      <c r="BQ297" s="1">
        <v>84.319526627218906</v>
      </c>
      <c r="BR297" s="1">
        <v>85.947712418300597</v>
      </c>
      <c r="BS297" s="1">
        <v>81.538461538461505</v>
      </c>
      <c r="BT297" s="1">
        <v>81.048387096774107</v>
      </c>
      <c r="BU297" s="1">
        <v>73.75</v>
      </c>
      <c r="BV297" s="1">
        <v>28.278688524590098</v>
      </c>
      <c r="BW297" s="1">
        <v>29.9212598425196</v>
      </c>
      <c r="BX297" s="1">
        <v>34.5794392523364</v>
      </c>
      <c r="BY297" s="1">
        <v>33.510638297872298</v>
      </c>
      <c r="BZ297" s="1">
        <v>34.848484848484802</v>
      </c>
      <c r="CA297" s="1">
        <v>0</v>
      </c>
      <c r="CB297" s="1">
        <v>0</v>
      </c>
      <c r="CC297" s="1">
        <v>0</v>
      </c>
      <c r="CD297" s="1">
        <v>77.807486631016005</v>
      </c>
      <c r="CE297" s="1">
        <v>80.056179775280896</v>
      </c>
      <c r="CF297" s="1">
        <v>77.8106508875739</v>
      </c>
      <c r="CG297" s="1">
        <v>85.620915032679704</v>
      </c>
      <c r="CH297" s="1">
        <v>82.692307692307594</v>
      </c>
      <c r="CI297" s="1">
        <v>72.177419354838705</v>
      </c>
      <c r="CJ297" s="1">
        <v>73.75</v>
      </c>
      <c r="CK297" s="1">
        <v>48.770491803278603</v>
      </c>
      <c r="CL297" s="1">
        <v>74.409448818897602</v>
      </c>
      <c r="CM297" s="1">
        <v>78.037383177570106</v>
      </c>
      <c r="CN297" s="1">
        <v>64.361702127659498</v>
      </c>
      <c r="CO297" s="1">
        <v>73.484848484848399</v>
      </c>
      <c r="CP297" s="1">
        <v>0</v>
      </c>
      <c r="CQ297" s="1">
        <v>0</v>
      </c>
      <c r="CR297" s="1">
        <v>0</v>
      </c>
      <c r="CS297" s="1">
        <v>35.0267379679144</v>
      </c>
      <c r="CT297" s="1">
        <v>38.764044943820203</v>
      </c>
      <c r="CU297" s="1">
        <v>39.644970414201097</v>
      </c>
      <c r="CV297" s="1">
        <v>40.196078431372499</v>
      </c>
      <c r="CW297" s="1">
        <v>25</v>
      </c>
      <c r="CX297" s="1">
        <v>36.693548387096698</v>
      </c>
      <c r="CY297" s="1">
        <v>32.9166666666666</v>
      </c>
      <c r="CZ297" s="1">
        <v>36.475409836065502</v>
      </c>
      <c r="DA297" s="1">
        <v>38.188976377952699</v>
      </c>
      <c r="DB297" s="1">
        <v>38.785046728971899</v>
      </c>
      <c r="DC297" s="1">
        <v>40.957446808510603</v>
      </c>
      <c r="DD297" s="1">
        <v>47.727272727272698</v>
      </c>
      <c r="DE297" s="1">
        <v>0</v>
      </c>
      <c r="DF297" s="1">
        <v>0</v>
      </c>
      <c r="DG297" s="1">
        <v>0</v>
      </c>
      <c r="DH297" s="1">
        <v>92.059690493736099</v>
      </c>
      <c r="DI297" s="1">
        <v>73.307720453713799</v>
      </c>
      <c r="DJ297" s="1">
        <v>82.074705643524098</v>
      </c>
      <c r="DK297" s="1">
        <v>59.745260663507104</v>
      </c>
      <c r="DL297" s="1">
        <v>55.994005994005903</v>
      </c>
      <c r="DM297" s="1">
        <v>41.995947315096203</v>
      </c>
      <c r="DN297" s="1">
        <v>51.952723535457302</v>
      </c>
      <c r="DO297" s="1">
        <v>41.854508196721298</v>
      </c>
      <c r="DP297" s="1">
        <v>52.479757085020204</v>
      </c>
      <c r="DQ297" s="1">
        <v>62.486992715920898</v>
      </c>
      <c r="DR297" s="1">
        <v>48.593200468933098</v>
      </c>
      <c r="DS297" s="1">
        <v>69.019316493313497</v>
      </c>
      <c r="DT297" s="1">
        <v>0</v>
      </c>
      <c r="DU297" s="1">
        <v>0</v>
      </c>
      <c r="DV297" s="1">
        <v>0</v>
      </c>
      <c r="DW297" s="1">
        <v>37.4907885040531</v>
      </c>
      <c r="DX297" s="1">
        <v>42.169776802049</v>
      </c>
      <c r="DY297" s="1">
        <v>51.745838408444897</v>
      </c>
      <c r="DZ297" s="1">
        <v>58.441943127962098</v>
      </c>
      <c r="EA297" s="1">
        <v>68.581418581418504</v>
      </c>
      <c r="EB297" s="1">
        <v>69.250253292806406</v>
      </c>
      <c r="EC297" s="1">
        <v>48.972250770811897</v>
      </c>
      <c r="ED297" s="1">
        <v>41.854508196721298</v>
      </c>
      <c r="EE297" s="1">
        <v>54.807692307692299</v>
      </c>
      <c r="EF297" s="1">
        <v>33.3506763787721</v>
      </c>
      <c r="EG297" s="1">
        <v>77.784290738569695</v>
      </c>
      <c r="EH297" s="1">
        <v>73.9227340267459</v>
      </c>
      <c r="EI297" s="1">
        <v>0</v>
      </c>
      <c r="EJ297" s="1">
        <v>0</v>
      </c>
      <c r="EK297" s="1">
        <v>0</v>
      </c>
      <c r="EL297" s="1">
        <v>93.570375829034603</v>
      </c>
      <c r="EM297" s="1">
        <v>94.420051225759195</v>
      </c>
      <c r="EN297" s="1">
        <v>94.904587900933805</v>
      </c>
      <c r="EO297" s="1">
        <v>93.246445497630305</v>
      </c>
      <c r="EP297" s="1">
        <v>90.909090909090907</v>
      </c>
      <c r="EQ297" s="1">
        <v>90.2228976697061</v>
      </c>
      <c r="ER297" s="1">
        <v>90.339157245632094</v>
      </c>
      <c r="ES297" s="1">
        <v>83.709016393442596</v>
      </c>
      <c r="ET297" s="1">
        <v>70.647773279352194</v>
      </c>
      <c r="EU297" s="1">
        <v>83.870967741935402</v>
      </c>
      <c r="EV297" s="1">
        <v>69.929660023446601</v>
      </c>
      <c r="EW297" s="1">
        <v>47.696879643387803</v>
      </c>
      <c r="EX297" s="1">
        <v>0</v>
      </c>
      <c r="EY297" s="1">
        <v>0</v>
      </c>
      <c r="EZ297" s="1">
        <v>0</v>
      </c>
    </row>
    <row r="298" spans="1:156" ht="15">
      <c r="A298" s="11" t="s">
        <v>360</v>
      </c>
      <c r="B298" s="1" t="s">
        <v>832</v>
      </c>
      <c r="C298" s="11" t="s">
        <v>553</v>
      </c>
      <c r="D298" s="1">
        <v>47.014251443921601</v>
      </c>
      <c r="E298" s="1">
        <v>79.831554479640303</v>
      </c>
      <c r="F298" s="1">
        <v>0</v>
      </c>
      <c r="G298" s="1">
        <v>91.025641025640994</v>
      </c>
      <c r="H298" s="1">
        <v>98.660714285714207</v>
      </c>
      <c r="I298" s="1">
        <v>99.5</v>
      </c>
      <c r="J298" s="1">
        <v>99.411764705882305</v>
      </c>
      <c r="K298" s="1">
        <v>99.206349206349202</v>
      </c>
      <c r="L298" s="1">
        <v>99.180327868852402</v>
      </c>
      <c r="M298" s="1">
        <v>99.180327868852402</v>
      </c>
      <c r="N298" s="1">
        <v>99.1666666666666</v>
      </c>
      <c r="O298" s="1">
        <v>99.122807017543806</v>
      </c>
      <c r="P298" s="1">
        <v>96.739130434782595</v>
      </c>
      <c r="Q298" s="1">
        <v>98.837209302325505</v>
      </c>
      <c r="R298" s="1">
        <v>79.729729729729698</v>
      </c>
      <c r="S298" s="1">
        <v>68.75</v>
      </c>
      <c r="T298" s="1">
        <v>60.9375</v>
      </c>
      <c r="U298" s="1">
        <v>0</v>
      </c>
      <c r="V298" s="1">
        <v>78.205128205128204</v>
      </c>
      <c r="W298" s="1">
        <v>87.946428571428498</v>
      </c>
      <c r="X298" s="1">
        <v>90.5</v>
      </c>
      <c r="Y298" s="1">
        <v>88.235294117647001</v>
      </c>
      <c r="Z298" s="1">
        <v>65.873015873015802</v>
      </c>
      <c r="AA298" s="1">
        <v>45.081967213114702</v>
      </c>
      <c r="AB298" s="1">
        <v>48.360655737704903</v>
      </c>
      <c r="AC298" s="1">
        <v>54.1666666666666</v>
      </c>
      <c r="AD298" s="1">
        <v>71.052631578947299</v>
      </c>
      <c r="AE298" s="1">
        <v>72.826086956521706</v>
      </c>
      <c r="AF298" s="1">
        <v>80.232558139534802</v>
      </c>
      <c r="AG298" s="1">
        <v>79.729729729729698</v>
      </c>
      <c r="AH298" s="1">
        <v>68.75</v>
      </c>
      <c r="AI298" s="1">
        <v>28.125</v>
      </c>
      <c r="AJ298" s="1">
        <v>0</v>
      </c>
      <c r="AK298" s="1">
        <v>97.863247863247807</v>
      </c>
      <c r="AL298" s="1">
        <v>97.767857142857096</v>
      </c>
      <c r="AM298" s="1">
        <v>83</v>
      </c>
      <c r="AN298" s="1">
        <v>82.941176470588204</v>
      </c>
      <c r="AO298" s="1">
        <v>77.7777777777777</v>
      </c>
      <c r="AP298" s="1">
        <v>79.508196721311407</v>
      </c>
      <c r="AQ298" s="1">
        <v>79.508196721311407</v>
      </c>
      <c r="AR298" s="1">
        <v>85.8333333333333</v>
      </c>
      <c r="AS298" s="1">
        <v>91.228070175438503</v>
      </c>
      <c r="AT298" s="1">
        <v>90.2173913043478</v>
      </c>
      <c r="AU298" s="1">
        <v>41.860465116279101</v>
      </c>
      <c r="AV298" s="1">
        <v>95.945945945945894</v>
      </c>
      <c r="AW298" s="1">
        <v>50</v>
      </c>
      <c r="AX298" s="1">
        <v>50</v>
      </c>
      <c r="AY298" s="1">
        <v>0</v>
      </c>
      <c r="AZ298" s="1">
        <v>58.547008547008502</v>
      </c>
      <c r="BA298" s="1">
        <v>56.696428571428498</v>
      </c>
      <c r="BB298" s="1">
        <v>51.5</v>
      </c>
      <c r="BC298" s="1">
        <v>71.176470588235304</v>
      </c>
      <c r="BD298" s="1">
        <v>56.349206349206298</v>
      </c>
      <c r="BE298" s="1">
        <v>59.836065573770398</v>
      </c>
      <c r="BF298" s="1">
        <v>43.442622950819597</v>
      </c>
      <c r="BG298" s="1">
        <v>60.8333333333333</v>
      </c>
      <c r="BH298" s="1">
        <v>71.052631578947299</v>
      </c>
      <c r="BI298" s="1">
        <v>64.130434782608603</v>
      </c>
      <c r="BJ298" s="1">
        <v>80.232558139534802</v>
      </c>
      <c r="BK298" s="1">
        <v>71.6216216216216</v>
      </c>
      <c r="BL298" s="1">
        <v>57.8125</v>
      </c>
      <c r="BM298" s="1">
        <v>60.9375</v>
      </c>
      <c r="BN298" s="1">
        <v>0</v>
      </c>
      <c r="BO298" s="1">
        <v>22.649572649572601</v>
      </c>
      <c r="BP298" s="1">
        <v>26.785714285714199</v>
      </c>
      <c r="BQ298" s="1">
        <v>27.5</v>
      </c>
      <c r="BR298" s="1">
        <v>29.411764705882302</v>
      </c>
      <c r="BS298" s="1">
        <v>27.7777777777777</v>
      </c>
      <c r="BT298" s="1">
        <v>29.5081967213114</v>
      </c>
      <c r="BU298" s="1">
        <v>31.967213114754099</v>
      </c>
      <c r="BV298" s="1">
        <v>34.1666666666666</v>
      </c>
      <c r="BW298" s="1">
        <v>36.842105263157798</v>
      </c>
      <c r="BX298" s="1">
        <v>36.956521739130402</v>
      </c>
      <c r="BY298" s="1">
        <v>38.3720930232558</v>
      </c>
      <c r="BZ298" s="1">
        <v>41.891891891891802</v>
      </c>
      <c r="CA298" s="1">
        <v>46.875</v>
      </c>
      <c r="CB298" s="1">
        <v>46.875</v>
      </c>
      <c r="CC298" s="1">
        <v>0</v>
      </c>
      <c r="CD298" s="1">
        <v>95.299145299145195</v>
      </c>
      <c r="CE298" s="1">
        <v>95.982142857142804</v>
      </c>
      <c r="CF298" s="1">
        <v>93.5</v>
      </c>
      <c r="CG298" s="1">
        <v>94.705882352941103</v>
      </c>
      <c r="CH298" s="1">
        <v>96.031746031745996</v>
      </c>
      <c r="CI298" s="1">
        <v>95.901639344262193</v>
      </c>
      <c r="CJ298" s="1">
        <v>95.901639344262193</v>
      </c>
      <c r="CK298" s="1">
        <v>94.1666666666666</v>
      </c>
      <c r="CL298" s="1">
        <v>93.859649122806999</v>
      </c>
      <c r="CM298" s="1">
        <v>94.565217391304301</v>
      </c>
      <c r="CN298" s="1">
        <v>96.511627906976699</v>
      </c>
      <c r="CO298" s="1">
        <v>95.945945945945894</v>
      </c>
      <c r="CP298" s="1">
        <v>78.125</v>
      </c>
      <c r="CQ298" s="1">
        <v>85.9375</v>
      </c>
      <c r="CR298" s="1">
        <v>0</v>
      </c>
      <c r="CS298" s="1">
        <v>35.470085470085401</v>
      </c>
      <c r="CT298" s="1">
        <v>38.839285714285701</v>
      </c>
      <c r="CU298" s="1">
        <v>41</v>
      </c>
      <c r="CV298" s="1">
        <v>41.764705882352899</v>
      </c>
      <c r="CW298" s="1">
        <v>34.920634920634903</v>
      </c>
      <c r="CX298" s="1">
        <v>36.885245901639301</v>
      </c>
      <c r="CY298" s="1">
        <v>68.852459016393396</v>
      </c>
      <c r="CZ298" s="1">
        <v>65.8333333333333</v>
      </c>
      <c r="DA298" s="1">
        <v>68.421052631578902</v>
      </c>
      <c r="DB298" s="1">
        <v>67.391304347826093</v>
      </c>
      <c r="DC298" s="1">
        <v>75.581395348837205</v>
      </c>
      <c r="DD298" s="1">
        <v>83.783783783783704</v>
      </c>
      <c r="DE298" s="1">
        <v>32.8125</v>
      </c>
      <c r="DF298" s="1">
        <v>29.6875</v>
      </c>
      <c r="DG298" s="1">
        <v>0</v>
      </c>
      <c r="DH298" s="1">
        <v>84.727339719970502</v>
      </c>
      <c r="DI298" s="1">
        <v>90.761068422978397</v>
      </c>
      <c r="DJ298" s="1">
        <v>82.440113682501007</v>
      </c>
      <c r="DK298" s="1">
        <v>66.558056872037895</v>
      </c>
      <c r="DL298" s="1">
        <v>49.700299700299702</v>
      </c>
      <c r="DM298" s="1">
        <v>68.844984802431597</v>
      </c>
      <c r="DN298" s="1">
        <v>61.9218910585817</v>
      </c>
      <c r="DO298" s="1">
        <v>70.747950819672099</v>
      </c>
      <c r="DP298" s="1">
        <v>52.176113360323797</v>
      </c>
      <c r="DQ298" s="1">
        <v>37.7211238293444</v>
      </c>
      <c r="DR298" s="1">
        <v>45.545134818288297</v>
      </c>
      <c r="DS298" s="1">
        <v>45.096582466567597</v>
      </c>
      <c r="DT298" s="1">
        <v>75.530303030303003</v>
      </c>
      <c r="DU298" s="1">
        <v>67.450682852807205</v>
      </c>
      <c r="DV298" s="1">
        <v>0</v>
      </c>
      <c r="DW298" s="1">
        <v>68.515106853352904</v>
      </c>
      <c r="DX298" s="1">
        <v>74.734723746798295</v>
      </c>
      <c r="DY298" s="1">
        <v>79.232643118148602</v>
      </c>
      <c r="DZ298" s="1">
        <v>50.681279620853097</v>
      </c>
      <c r="EA298" s="1">
        <v>64.685314685314594</v>
      </c>
      <c r="EB298" s="1">
        <v>76.342451874366702</v>
      </c>
      <c r="EC298" s="1">
        <v>73.432682425488096</v>
      </c>
      <c r="ED298" s="1">
        <v>48.924180327868797</v>
      </c>
      <c r="EE298" s="1">
        <v>36.336032388663902</v>
      </c>
      <c r="EF298" s="1">
        <v>68.938605619146699</v>
      </c>
      <c r="EG298" s="1">
        <v>63.071512309495802</v>
      </c>
      <c r="EH298" s="1">
        <v>32.169390787518502</v>
      </c>
      <c r="EI298" s="1">
        <v>83.560606060606005</v>
      </c>
      <c r="EJ298" s="1">
        <v>81.259484066767797</v>
      </c>
      <c r="EK298" s="1">
        <v>0</v>
      </c>
      <c r="EL298" s="1">
        <v>97.807663964627807</v>
      </c>
      <c r="EM298" s="1">
        <v>98.079034028540093</v>
      </c>
      <c r="EN298" s="1">
        <v>98.233861144945095</v>
      </c>
      <c r="EO298" s="1">
        <v>97.600710900473899</v>
      </c>
      <c r="EP298" s="1">
        <v>97.852147852147795</v>
      </c>
      <c r="EQ298" s="1">
        <v>90.2228976697061</v>
      </c>
      <c r="ER298" s="1">
        <v>90.339157245632094</v>
      </c>
      <c r="ES298" s="1">
        <v>94.620901639344197</v>
      </c>
      <c r="ET298" s="1">
        <v>76.720647773279296</v>
      </c>
      <c r="EU298" s="1">
        <v>74.973985431841797</v>
      </c>
      <c r="EV298" s="1">
        <v>79.601406799531105</v>
      </c>
      <c r="EW298" s="1">
        <v>84.101040118870699</v>
      </c>
      <c r="EX298" s="1">
        <v>38.939393939393902</v>
      </c>
      <c r="EY298" s="1">
        <v>40.819423368740502</v>
      </c>
      <c r="EZ298" s="1">
        <v>0</v>
      </c>
    </row>
    <row r="299" spans="1:156" ht="15">
      <c r="A299" s="11" t="s">
        <v>361</v>
      </c>
      <c r="B299" s="1" t="s">
        <v>833</v>
      </c>
      <c r="C299" s="11" t="s">
        <v>528</v>
      </c>
      <c r="D299" s="1">
        <v>61.0143522677946</v>
      </c>
      <c r="E299" s="1">
        <v>60.065096263532801</v>
      </c>
      <c r="F299" s="1">
        <v>0</v>
      </c>
      <c r="G299" s="1">
        <v>50</v>
      </c>
      <c r="H299" s="1">
        <v>47.794117647058798</v>
      </c>
      <c r="I299" s="1">
        <v>46.721311475409799</v>
      </c>
      <c r="J299" s="1">
        <v>42.156862745098003</v>
      </c>
      <c r="K299" s="1">
        <v>48.863636363636303</v>
      </c>
      <c r="L299" s="1">
        <v>41.1111111111111</v>
      </c>
      <c r="M299" s="1">
        <v>46.590909090909101</v>
      </c>
      <c r="N299" s="1">
        <v>48.863636363636303</v>
      </c>
      <c r="O299" s="1">
        <v>46.428571428571402</v>
      </c>
      <c r="P299" s="1">
        <v>16.071428571428498</v>
      </c>
      <c r="Q299" s="1">
        <v>38</v>
      </c>
      <c r="R299" s="1">
        <v>18.421052631578899</v>
      </c>
      <c r="S299" s="1">
        <v>21.052631578947299</v>
      </c>
      <c r="T299" s="1">
        <v>27.5</v>
      </c>
      <c r="U299" s="1">
        <v>25</v>
      </c>
      <c r="V299" s="1">
        <v>56.164383561643803</v>
      </c>
      <c r="W299" s="1">
        <v>50</v>
      </c>
      <c r="X299" s="1">
        <v>45.081967213114702</v>
      </c>
      <c r="Y299" s="1">
        <v>47.058823529411697</v>
      </c>
      <c r="Z299" s="1">
        <v>32.954545454545404</v>
      </c>
      <c r="AA299" s="1">
        <v>33.3333333333333</v>
      </c>
      <c r="AB299" s="1">
        <v>30.681818181818102</v>
      </c>
      <c r="AC299" s="1">
        <v>35.227272727272698</v>
      </c>
      <c r="AD299" s="1">
        <v>30.952380952380899</v>
      </c>
      <c r="AE299" s="1">
        <v>17.857142857142801</v>
      </c>
      <c r="AF299" s="1">
        <v>18</v>
      </c>
      <c r="AG299" s="1">
        <v>21.052631578947299</v>
      </c>
      <c r="AH299" s="1">
        <v>18.421052631578899</v>
      </c>
      <c r="AI299" s="1">
        <v>20</v>
      </c>
      <c r="AJ299" s="1">
        <v>25</v>
      </c>
      <c r="AK299" s="1">
        <v>60.958904109589</v>
      </c>
      <c r="AL299" s="1">
        <v>63.235294117647001</v>
      </c>
      <c r="AM299" s="1">
        <v>28.688524590163901</v>
      </c>
      <c r="AN299" s="1">
        <v>24.509803921568601</v>
      </c>
      <c r="AO299" s="1">
        <v>22.727272727272702</v>
      </c>
      <c r="AP299" s="1">
        <v>24.4444444444444</v>
      </c>
      <c r="AQ299" s="1">
        <v>23.863636363636299</v>
      </c>
      <c r="AR299" s="1">
        <v>28.409090909090899</v>
      </c>
      <c r="AS299" s="1">
        <v>29.761904761904699</v>
      </c>
      <c r="AT299" s="1">
        <v>32.142857142857103</v>
      </c>
      <c r="AU299" s="1">
        <v>16</v>
      </c>
      <c r="AV299" s="1">
        <v>15.789473684210501</v>
      </c>
      <c r="AW299" s="1">
        <v>26.315789473684202</v>
      </c>
      <c r="AX299" s="1">
        <v>22.5</v>
      </c>
      <c r="AY299" s="1">
        <v>37.5</v>
      </c>
      <c r="AZ299" s="1">
        <v>39.041095890410901</v>
      </c>
      <c r="BA299" s="1">
        <v>36.029411764705799</v>
      </c>
      <c r="BB299" s="1">
        <v>40.163934426229503</v>
      </c>
      <c r="BC299" s="1">
        <v>38.235294117647101</v>
      </c>
      <c r="BD299" s="1">
        <v>19.318181818181799</v>
      </c>
      <c r="BE299" s="1">
        <v>36.6666666666666</v>
      </c>
      <c r="BF299" s="1">
        <v>42.045454545454497</v>
      </c>
      <c r="BG299" s="1">
        <v>64.772727272727195</v>
      </c>
      <c r="BH299" s="1">
        <v>48.809523809523803</v>
      </c>
      <c r="BI299" s="1">
        <v>26.785714285714199</v>
      </c>
      <c r="BJ299" s="1">
        <v>34</v>
      </c>
      <c r="BK299" s="1">
        <v>23.684210526315699</v>
      </c>
      <c r="BL299" s="1">
        <v>34.210526315789402</v>
      </c>
      <c r="BM299" s="1">
        <v>32.5</v>
      </c>
      <c r="BN299" s="1">
        <v>50</v>
      </c>
      <c r="BO299" s="1">
        <v>67.123287671232802</v>
      </c>
      <c r="BP299" s="1">
        <v>65.441176470588204</v>
      </c>
      <c r="BQ299" s="1">
        <v>69.672131147540895</v>
      </c>
      <c r="BR299" s="1">
        <v>70.588235294117595</v>
      </c>
      <c r="BS299" s="1">
        <v>10.2272727272727</v>
      </c>
      <c r="BT299" s="1">
        <v>10</v>
      </c>
      <c r="BU299" s="1">
        <v>11.363636363636299</v>
      </c>
      <c r="BV299" s="1">
        <v>14.772727272727201</v>
      </c>
      <c r="BW299" s="1">
        <v>16.6666666666666</v>
      </c>
      <c r="BX299" s="1">
        <v>10.714285714285699</v>
      </c>
      <c r="BY299" s="1">
        <v>18</v>
      </c>
      <c r="BZ299" s="1">
        <v>28.947368421052602</v>
      </c>
      <c r="CA299" s="1">
        <v>34.210526315789402</v>
      </c>
      <c r="CB299" s="1">
        <v>37.5</v>
      </c>
      <c r="CC299" s="1">
        <v>40.625</v>
      </c>
      <c r="CD299" s="1">
        <v>83.561643835616394</v>
      </c>
      <c r="CE299" s="1">
        <v>82.352941176470495</v>
      </c>
      <c r="CF299" s="1">
        <v>54.918032786885199</v>
      </c>
      <c r="CG299" s="1">
        <v>80.392156862745097</v>
      </c>
      <c r="CH299" s="1">
        <v>84.090909090909093</v>
      </c>
      <c r="CI299" s="1">
        <v>96.6666666666666</v>
      </c>
      <c r="CJ299" s="1">
        <v>89.772727272727195</v>
      </c>
      <c r="CK299" s="1">
        <v>95.454545454545396</v>
      </c>
      <c r="CL299" s="1">
        <v>98.809523809523796</v>
      </c>
      <c r="CM299" s="1">
        <v>91.071428571428498</v>
      </c>
      <c r="CN299" s="1">
        <v>94</v>
      </c>
      <c r="CO299" s="1">
        <v>39.473684210526301</v>
      </c>
      <c r="CP299" s="1">
        <v>28.947368421052602</v>
      </c>
      <c r="CQ299" s="1">
        <v>20</v>
      </c>
      <c r="CR299" s="1">
        <v>12.5</v>
      </c>
      <c r="CS299" s="1">
        <v>64.383561643835606</v>
      </c>
      <c r="CT299" s="1">
        <v>65.441176470588204</v>
      </c>
      <c r="CU299" s="1">
        <v>58.1967213114754</v>
      </c>
      <c r="CV299" s="1">
        <v>56.862745098039198</v>
      </c>
      <c r="CW299" s="1">
        <v>28.409090909090899</v>
      </c>
      <c r="CX299" s="1">
        <v>30</v>
      </c>
      <c r="CY299" s="1">
        <v>30.681818181818102</v>
      </c>
      <c r="CZ299" s="1">
        <v>55.681818181818102</v>
      </c>
      <c r="DA299" s="1">
        <v>46.428571428571402</v>
      </c>
      <c r="DB299" s="1">
        <v>33.928571428571402</v>
      </c>
      <c r="DC299" s="1">
        <v>44</v>
      </c>
      <c r="DD299" s="1">
        <v>44.736842105263101</v>
      </c>
      <c r="DE299" s="1">
        <v>47.368421052631497</v>
      </c>
      <c r="DF299" s="1">
        <v>57.5</v>
      </c>
      <c r="DG299" s="1">
        <v>62.5</v>
      </c>
      <c r="DH299" s="1">
        <v>83.695652173913004</v>
      </c>
      <c r="DI299" s="1">
        <v>84.833516282473397</v>
      </c>
      <c r="DJ299" s="1">
        <v>59.703613479496497</v>
      </c>
      <c r="DK299" s="1">
        <v>77.695497630331701</v>
      </c>
      <c r="DL299" s="1">
        <v>26.423576423576399</v>
      </c>
      <c r="DM299" s="1">
        <v>37.234042553191401</v>
      </c>
      <c r="DN299" s="1">
        <v>37.461459403905401</v>
      </c>
      <c r="DO299" s="1">
        <v>45.850409836065502</v>
      </c>
      <c r="DP299" s="1">
        <v>31.6295546558704</v>
      </c>
      <c r="DQ299" s="1">
        <v>62.695109261186197</v>
      </c>
      <c r="DR299" s="1">
        <v>55.861664712778399</v>
      </c>
      <c r="DS299" s="1">
        <v>85.215453194650806</v>
      </c>
      <c r="DT299" s="1">
        <v>49.924242424242401</v>
      </c>
      <c r="DU299" s="1">
        <v>31.790591805766301</v>
      </c>
      <c r="DV299" s="1">
        <v>45.338983050847403</v>
      </c>
      <c r="DW299" s="1">
        <v>32.516580692704402</v>
      </c>
      <c r="DX299" s="1">
        <v>33.241858763263799</v>
      </c>
      <c r="DY299" s="1">
        <v>24.949248883475398</v>
      </c>
      <c r="DZ299" s="1">
        <v>27.1623222748815</v>
      </c>
      <c r="EA299" s="1">
        <v>16.533466533466498</v>
      </c>
      <c r="EB299" s="1">
        <v>9.77710233029382</v>
      </c>
      <c r="EC299" s="1">
        <v>9.9177800616649492</v>
      </c>
      <c r="ED299" s="1">
        <v>12.858606557377099</v>
      </c>
      <c r="EE299" s="1">
        <v>27.277327935222601</v>
      </c>
      <c r="EF299" s="1">
        <v>32.830385015608698</v>
      </c>
      <c r="EG299" s="1">
        <v>23.856975381008201</v>
      </c>
      <c r="EH299" s="1">
        <v>17.607726597325399</v>
      </c>
      <c r="EI299" s="1">
        <v>14.4696969696969</v>
      </c>
      <c r="EJ299" s="1">
        <v>11.1532625189681</v>
      </c>
      <c r="EK299" s="1">
        <v>10.254237288135499</v>
      </c>
      <c r="EL299" s="1">
        <v>77.634487840825301</v>
      </c>
      <c r="EM299" s="1">
        <v>78.887669227954603</v>
      </c>
      <c r="EN299" s="1">
        <v>78.177019894437606</v>
      </c>
      <c r="EO299" s="1">
        <v>70.853080568720301</v>
      </c>
      <c r="EP299" s="1">
        <v>50.799200799200698</v>
      </c>
      <c r="EQ299" s="1">
        <v>51.0131712259371</v>
      </c>
      <c r="ER299" s="1">
        <v>50.770811921891003</v>
      </c>
      <c r="ES299" s="1">
        <v>46.823770491803202</v>
      </c>
      <c r="ET299" s="1">
        <v>62.0445344129554</v>
      </c>
      <c r="EU299" s="1">
        <v>28.876170655567101</v>
      </c>
      <c r="EV299" s="1">
        <v>9.3200468933177003</v>
      </c>
      <c r="EW299" s="1">
        <v>18.4992570579494</v>
      </c>
      <c r="EX299" s="1">
        <v>38.939393939393902</v>
      </c>
      <c r="EY299" s="1">
        <v>40.819423368740502</v>
      </c>
      <c r="EZ299" s="1">
        <v>41.610169491525397</v>
      </c>
    </row>
    <row r="300" spans="1:156" ht="15">
      <c r="A300" s="11" t="s">
        <v>362</v>
      </c>
      <c r="B300" s="1" t="s">
        <v>834</v>
      </c>
      <c r="C300" s="11" t="s">
        <v>528</v>
      </c>
      <c r="D300" s="1">
        <v>51.668108717326199</v>
      </c>
      <c r="E300" s="1">
        <v>61.408047427800199</v>
      </c>
      <c r="F300" s="1">
        <v>0</v>
      </c>
      <c r="G300" s="1">
        <v>52.794117647058798</v>
      </c>
      <c r="H300" s="1">
        <v>55.637982195845602</v>
      </c>
      <c r="I300" s="1">
        <v>50.762195121951201</v>
      </c>
      <c r="J300" s="1">
        <v>50.651465798045599</v>
      </c>
      <c r="K300" s="1">
        <v>50.336700336700297</v>
      </c>
      <c r="L300" s="1">
        <v>76.599326599326602</v>
      </c>
      <c r="M300" s="1">
        <v>66.267123287671197</v>
      </c>
      <c r="N300" s="1">
        <v>72.614840989399298</v>
      </c>
      <c r="O300" s="1">
        <v>68.933823529411697</v>
      </c>
      <c r="P300" s="1">
        <v>56.313131313131301</v>
      </c>
      <c r="Q300" s="1">
        <v>51.910828025477699</v>
      </c>
      <c r="R300" s="1">
        <v>44.736842105263101</v>
      </c>
      <c r="S300" s="1">
        <v>2</v>
      </c>
      <c r="T300" s="1">
        <v>19.594594594594501</v>
      </c>
      <c r="U300" s="1">
        <v>26.724137931034399</v>
      </c>
      <c r="V300" s="1">
        <v>76.323529411764696</v>
      </c>
      <c r="W300" s="1">
        <v>79.376854599406499</v>
      </c>
      <c r="X300" s="1">
        <v>82.164634146341399</v>
      </c>
      <c r="Y300" s="1">
        <v>84.201954397394104</v>
      </c>
      <c r="Z300" s="1">
        <v>87.037037037036995</v>
      </c>
      <c r="AA300" s="1">
        <v>90.404040404040401</v>
      </c>
      <c r="AB300" s="1">
        <v>91.952054794520507</v>
      </c>
      <c r="AC300" s="1">
        <v>88.869257950529999</v>
      </c>
      <c r="AD300" s="1">
        <v>85.845588235294102</v>
      </c>
      <c r="AE300" s="1">
        <v>83.585858585858503</v>
      </c>
      <c r="AF300" s="1">
        <v>63.375796178343897</v>
      </c>
      <c r="AG300" s="1">
        <v>61.578947368421098</v>
      </c>
      <c r="AH300" s="1">
        <v>24.6666666666666</v>
      </c>
      <c r="AI300" s="1">
        <v>26.351351351351301</v>
      </c>
      <c r="AJ300" s="1">
        <v>26.724137931034399</v>
      </c>
      <c r="AK300" s="1">
        <v>41.911764705882298</v>
      </c>
      <c r="AL300" s="1">
        <v>42.729970326409401</v>
      </c>
      <c r="AM300" s="1">
        <v>42.682926829268197</v>
      </c>
      <c r="AN300" s="1">
        <v>42.182410423452701</v>
      </c>
      <c r="AO300" s="1">
        <v>42.592592592592503</v>
      </c>
      <c r="AP300" s="1">
        <v>42.760942760942697</v>
      </c>
      <c r="AQ300" s="1">
        <v>42.4657534246575</v>
      </c>
      <c r="AR300" s="1">
        <v>87.632508833922202</v>
      </c>
      <c r="AS300" s="1">
        <v>87.867647058823493</v>
      </c>
      <c r="AT300" s="1">
        <v>85.353535353535307</v>
      </c>
      <c r="AU300" s="1">
        <v>85.668789808917197</v>
      </c>
      <c r="AV300" s="1">
        <v>42.631578947368403</v>
      </c>
      <c r="AW300" s="1">
        <v>48.6666666666666</v>
      </c>
      <c r="AX300" s="1">
        <v>49.324324324324301</v>
      </c>
      <c r="AY300" s="1">
        <v>48.275862068965502</v>
      </c>
      <c r="AZ300" s="1">
        <v>38.3823529411764</v>
      </c>
      <c r="BA300" s="1">
        <v>45.252225519287798</v>
      </c>
      <c r="BB300" s="1">
        <v>30.640243902439</v>
      </c>
      <c r="BC300" s="1">
        <v>27.198697068403899</v>
      </c>
      <c r="BD300" s="1">
        <v>42.255892255892199</v>
      </c>
      <c r="BE300" s="1">
        <v>56.397306397306401</v>
      </c>
      <c r="BF300" s="1">
        <v>58.390410958904098</v>
      </c>
      <c r="BG300" s="1">
        <v>68.3745583038869</v>
      </c>
      <c r="BH300" s="1">
        <v>76.654411764705799</v>
      </c>
      <c r="BI300" s="1">
        <v>75.505050505050505</v>
      </c>
      <c r="BJ300" s="1">
        <v>81.210191082802496</v>
      </c>
      <c r="BK300" s="1">
        <v>90</v>
      </c>
      <c r="BL300" s="1">
        <v>22</v>
      </c>
      <c r="BM300" s="1">
        <v>37.162162162162097</v>
      </c>
      <c r="BN300" s="1">
        <v>12.9310344827586</v>
      </c>
      <c r="BO300" s="1">
        <v>64.705882352941103</v>
      </c>
      <c r="BP300" s="1">
        <v>72.700296735904999</v>
      </c>
      <c r="BQ300" s="1">
        <v>81.097560975609696</v>
      </c>
      <c r="BR300" s="1">
        <v>85.993485342019497</v>
      </c>
      <c r="BS300" s="1">
        <v>74.579124579124496</v>
      </c>
      <c r="BT300" s="1">
        <v>76.430976430976401</v>
      </c>
      <c r="BU300" s="1">
        <v>77.910958904109506</v>
      </c>
      <c r="BV300" s="1">
        <v>80.388692579505303</v>
      </c>
      <c r="BW300" s="1">
        <v>82.720588235294102</v>
      </c>
      <c r="BX300" s="1">
        <v>80.303030303030297</v>
      </c>
      <c r="BY300" s="1">
        <v>78.980891719745202</v>
      </c>
      <c r="BZ300" s="1">
        <v>81.578947368421098</v>
      </c>
      <c r="CA300" s="1">
        <v>38.6666666666666</v>
      </c>
      <c r="CB300" s="1">
        <v>39.864864864864799</v>
      </c>
      <c r="CC300" s="1">
        <v>41.379310344827502</v>
      </c>
      <c r="CD300" s="1">
        <v>79.264705882352899</v>
      </c>
      <c r="CE300" s="1">
        <v>81.157270029673498</v>
      </c>
      <c r="CF300" s="1">
        <v>90.548780487804805</v>
      </c>
      <c r="CG300" s="1">
        <v>87.947882736156302</v>
      </c>
      <c r="CH300" s="1">
        <v>63.1313131313131</v>
      </c>
      <c r="CI300" s="1">
        <v>66.6666666666666</v>
      </c>
      <c r="CJ300" s="1">
        <v>65.239726027397197</v>
      </c>
      <c r="CK300" s="1">
        <v>52.826855123674903</v>
      </c>
      <c r="CL300" s="1">
        <v>78.125</v>
      </c>
      <c r="CM300" s="1">
        <v>85.606060606060595</v>
      </c>
      <c r="CN300" s="1">
        <v>76.751592356687894</v>
      </c>
      <c r="CO300" s="1">
        <v>80.5263157894736</v>
      </c>
      <c r="CP300" s="1">
        <v>76.6666666666666</v>
      </c>
      <c r="CQ300" s="1">
        <v>83.108108108108098</v>
      </c>
      <c r="CR300" s="1">
        <v>49.137931034482698</v>
      </c>
      <c r="CS300" s="1">
        <v>81.764705882352899</v>
      </c>
      <c r="CT300" s="1">
        <v>82.344213649851596</v>
      </c>
      <c r="CU300" s="1">
        <v>83.536585365853597</v>
      </c>
      <c r="CV300" s="1">
        <v>83.061889250814303</v>
      </c>
      <c r="CW300" s="1">
        <v>83.838383838383805</v>
      </c>
      <c r="CX300" s="1">
        <v>83.3333333333333</v>
      </c>
      <c r="CY300" s="1">
        <v>83.732876712328704</v>
      </c>
      <c r="CZ300" s="1">
        <v>85.689045936395701</v>
      </c>
      <c r="DA300" s="1">
        <v>87.132352941176407</v>
      </c>
      <c r="DB300" s="1">
        <v>86.616161616161605</v>
      </c>
      <c r="DC300" s="1">
        <v>21.019108280254699</v>
      </c>
      <c r="DD300" s="1">
        <v>21.052631578947299</v>
      </c>
      <c r="DE300" s="1">
        <v>28</v>
      </c>
      <c r="DF300" s="1">
        <v>31.756756756756701</v>
      </c>
      <c r="DG300" s="1">
        <v>35.344827586206797</v>
      </c>
      <c r="DH300" s="1">
        <v>33.621960206337498</v>
      </c>
      <c r="DI300" s="1">
        <v>63.172338090010903</v>
      </c>
      <c r="DJ300" s="1">
        <v>83.901745838408402</v>
      </c>
      <c r="DK300" s="1">
        <v>86.285545023696599</v>
      </c>
      <c r="DL300" s="1">
        <v>48.101898101898101</v>
      </c>
      <c r="DM300" s="1">
        <v>8.1560283687943205</v>
      </c>
      <c r="DN300" s="1">
        <v>2.5179856115107899</v>
      </c>
      <c r="DO300" s="1">
        <v>1.8954918032786801</v>
      </c>
      <c r="DP300" s="1">
        <v>16.548582995951399</v>
      </c>
      <c r="DQ300" s="1">
        <v>43.132154006243397</v>
      </c>
      <c r="DR300" s="1">
        <v>29.4841735052754</v>
      </c>
      <c r="DS300" s="1">
        <v>27.860326894502201</v>
      </c>
      <c r="DT300" s="1">
        <v>15.984848484848399</v>
      </c>
      <c r="DU300" s="1">
        <v>32.245827010622101</v>
      </c>
      <c r="DV300" s="1">
        <v>29.5762711864406</v>
      </c>
      <c r="DW300" s="1">
        <v>46.039056742814999</v>
      </c>
      <c r="DX300" s="1">
        <v>46.231247713135701</v>
      </c>
      <c r="DY300" s="1">
        <v>44.762484774664998</v>
      </c>
      <c r="DZ300" s="1">
        <v>46.7120853080568</v>
      </c>
      <c r="EA300" s="1">
        <v>41.608391608391599</v>
      </c>
      <c r="EB300" s="1">
        <v>44.528875379939201</v>
      </c>
      <c r="EC300" s="1">
        <v>44.244604316546699</v>
      </c>
      <c r="ED300" s="1">
        <v>48.411885245901601</v>
      </c>
      <c r="EE300" s="1">
        <v>53.997975708501997</v>
      </c>
      <c r="EF300" s="1">
        <v>65.192507804370393</v>
      </c>
      <c r="EG300" s="1">
        <v>63.7162954279015</v>
      </c>
      <c r="EH300" s="1">
        <v>45.988112927191601</v>
      </c>
      <c r="EI300" s="1">
        <v>21.2878787878787</v>
      </c>
      <c r="EJ300" s="1">
        <v>41.198786039453701</v>
      </c>
      <c r="EK300" s="1">
        <v>46.186440677966097</v>
      </c>
      <c r="EL300" s="1">
        <v>35.519528371407503</v>
      </c>
      <c r="EM300" s="1">
        <v>73.161361141602598</v>
      </c>
      <c r="EN300" s="1">
        <v>35.749086479902502</v>
      </c>
      <c r="EO300" s="1">
        <v>62.707345971563903</v>
      </c>
      <c r="EP300" s="1">
        <v>22.0779220779221</v>
      </c>
      <c r="EQ300" s="1">
        <v>62.411347517730498</v>
      </c>
      <c r="ER300" s="1">
        <v>50.770811921891003</v>
      </c>
      <c r="ES300" s="1">
        <v>75.051229508196698</v>
      </c>
      <c r="ET300" s="1">
        <v>53.289473684210499</v>
      </c>
      <c r="EU300" s="1">
        <v>77.263267429760603</v>
      </c>
      <c r="EV300" s="1">
        <v>63.599062133645901</v>
      </c>
      <c r="EW300" s="1">
        <v>18.4992570579494</v>
      </c>
      <c r="EX300" s="1">
        <v>38.939393939393902</v>
      </c>
      <c r="EY300" s="1">
        <v>40.819423368740502</v>
      </c>
      <c r="EZ300" s="1">
        <v>41.610169491525397</v>
      </c>
    </row>
    <row r="301" spans="1:156" ht="15">
      <c r="A301" s="11" t="s">
        <v>363</v>
      </c>
      <c r="B301" s="1" t="s">
        <v>835</v>
      </c>
      <c r="C301" s="11" t="s">
        <v>528</v>
      </c>
      <c r="D301" s="1">
        <v>45.581256750890802</v>
      </c>
      <c r="E301" s="1">
        <v>85.7109873489416</v>
      </c>
      <c r="F301" s="1">
        <v>0</v>
      </c>
      <c r="G301" s="1">
        <v>91.438356164383507</v>
      </c>
      <c r="H301" s="1">
        <v>90.068493150684901</v>
      </c>
      <c r="I301" s="1">
        <v>93.307086614173201</v>
      </c>
      <c r="J301" s="1">
        <v>92.410714285714207</v>
      </c>
      <c r="K301" s="1">
        <v>85.789473684210506</v>
      </c>
      <c r="L301" s="1">
        <v>83.3333333333333</v>
      </c>
      <c r="M301" s="1">
        <v>85.326086956521706</v>
      </c>
      <c r="N301" s="1">
        <v>88.461538461538396</v>
      </c>
      <c r="O301" s="1">
        <v>85.638297872340402</v>
      </c>
      <c r="P301" s="1">
        <v>83.59375</v>
      </c>
      <c r="Q301" s="1">
        <v>75.892857142857096</v>
      </c>
      <c r="R301" s="1">
        <v>61.956521739130402</v>
      </c>
      <c r="S301" s="1">
        <v>27.0833333333333</v>
      </c>
      <c r="T301" s="1">
        <v>26.595744680851102</v>
      </c>
      <c r="U301" s="1">
        <v>34.285714285714199</v>
      </c>
      <c r="V301" s="1">
        <v>92.123287671232802</v>
      </c>
      <c r="W301" s="1">
        <v>91.438356164383507</v>
      </c>
      <c r="X301" s="1">
        <v>90.944881889763707</v>
      </c>
      <c r="Y301" s="1">
        <v>89.732142857142804</v>
      </c>
      <c r="Z301" s="1">
        <v>92.105263157894697</v>
      </c>
      <c r="AA301" s="1">
        <v>95.161290322580598</v>
      </c>
      <c r="AB301" s="1">
        <v>98.369565217391298</v>
      </c>
      <c r="AC301" s="1">
        <v>95.054945054944994</v>
      </c>
      <c r="AD301" s="1">
        <v>96.276595744680805</v>
      </c>
      <c r="AE301" s="1">
        <v>91.40625</v>
      </c>
      <c r="AF301" s="1">
        <v>83.928571428571402</v>
      </c>
      <c r="AG301" s="1">
        <v>11.9565217391304</v>
      </c>
      <c r="AH301" s="1">
        <v>23.9583333333333</v>
      </c>
      <c r="AI301" s="1">
        <v>25.531914893617</v>
      </c>
      <c r="AJ301" s="1">
        <v>28.571428571428498</v>
      </c>
      <c r="AK301" s="1">
        <v>82.534246575342394</v>
      </c>
      <c r="AL301" s="1">
        <v>63.013698630136901</v>
      </c>
      <c r="AM301" s="1">
        <v>59.842519685039299</v>
      </c>
      <c r="AN301" s="1">
        <v>56.696428571428498</v>
      </c>
      <c r="AO301" s="1">
        <v>55.2631578947368</v>
      </c>
      <c r="AP301" s="1">
        <v>54.3010752688172</v>
      </c>
      <c r="AQ301" s="1">
        <v>56.521739130434703</v>
      </c>
      <c r="AR301" s="1">
        <v>60.9890109890109</v>
      </c>
      <c r="AS301" s="1">
        <v>63.297872340425499</v>
      </c>
      <c r="AT301" s="1">
        <v>61.71875</v>
      </c>
      <c r="AU301" s="1">
        <v>74.107142857142804</v>
      </c>
      <c r="AV301" s="1">
        <v>69.565217391304301</v>
      </c>
      <c r="AW301" s="1">
        <v>47.9166666666666</v>
      </c>
      <c r="AX301" s="1">
        <v>47.872340425531902</v>
      </c>
      <c r="AY301" s="1">
        <v>45.714285714285701</v>
      </c>
      <c r="AZ301" s="1">
        <v>98.287671232876704</v>
      </c>
      <c r="BA301" s="1">
        <v>98.287671232876704</v>
      </c>
      <c r="BB301" s="1">
        <v>92.519685039370103</v>
      </c>
      <c r="BC301" s="1">
        <v>85.267857142857096</v>
      </c>
      <c r="BD301" s="1">
        <v>99.473684210526301</v>
      </c>
      <c r="BE301" s="1">
        <v>75.806451612903203</v>
      </c>
      <c r="BF301" s="1">
        <v>73.369565217391298</v>
      </c>
      <c r="BG301" s="1">
        <v>59.890109890109798</v>
      </c>
      <c r="BH301" s="1">
        <v>75</v>
      </c>
      <c r="BI301" s="1">
        <v>85.15625</v>
      </c>
      <c r="BJ301" s="1">
        <v>65.178571428571402</v>
      </c>
      <c r="BK301" s="1">
        <v>64.130434782608603</v>
      </c>
      <c r="BL301" s="1">
        <v>69.7916666666666</v>
      </c>
      <c r="BM301" s="1">
        <v>45.744680851063798</v>
      </c>
      <c r="BN301" s="1">
        <v>55.714285714285701</v>
      </c>
      <c r="BO301" s="1">
        <v>53.767123287671197</v>
      </c>
      <c r="BP301" s="1">
        <v>64.041095890410901</v>
      </c>
      <c r="BQ301" s="1">
        <v>49.212598425196802</v>
      </c>
      <c r="BR301" s="1">
        <v>58.482142857142797</v>
      </c>
      <c r="BS301" s="1">
        <v>77.368421052631504</v>
      </c>
      <c r="BT301" s="1">
        <v>85.483870967741893</v>
      </c>
      <c r="BU301" s="1">
        <v>48.913043478260803</v>
      </c>
      <c r="BV301" s="1">
        <v>61.538461538461497</v>
      </c>
      <c r="BW301" s="1">
        <v>71.276595744680805</v>
      </c>
      <c r="BX301" s="1">
        <v>33.59375</v>
      </c>
      <c r="BY301" s="1">
        <v>36.607142857142797</v>
      </c>
      <c r="BZ301" s="1">
        <v>38.043478260869499</v>
      </c>
      <c r="CA301" s="1">
        <v>42.7083333333333</v>
      </c>
      <c r="CB301" s="1">
        <v>44.680851063829699</v>
      </c>
      <c r="CC301" s="1">
        <v>45.714285714285701</v>
      </c>
      <c r="CD301" s="1">
        <v>75</v>
      </c>
      <c r="CE301" s="1">
        <v>80.821917808219098</v>
      </c>
      <c r="CF301" s="1">
        <v>91.732283464566905</v>
      </c>
      <c r="CG301" s="1">
        <v>91.517857142857096</v>
      </c>
      <c r="CH301" s="1">
        <v>63.157894736842103</v>
      </c>
      <c r="CI301" s="1">
        <v>93.010752688172005</v>
      </c>
      <c r="CJ301" s="1">
        <v>89.673913043478194</v>
      </c>
      <c r="CK301" s="1">
        <v>76.373626373626294</v>
      </c>
      <c r="CL301" s="1">
        <v>73.936170212765902</v>
      </c>
      <c r="CM301" s="1">
        <v>82.8125</v>
      </c>
      <c r="CN301" s="1">
        <v>91.964285714285694</v>
      </c>
      <c r="CO301" s="1">
        <v>91.304347826086897</v>
      </c>
      <c r="CP301" s="1">
        <v>82.2916666666666</v>
      </c>
      <c r="CQ301" s="1">
        <v>54.255319148936103</v>
      </c>
      <c r="CR301" s="1">
        <v>67.142857142857096</v>
      </c>
      <c r="CS301" s="1">
        <v>96.232876712328704</v>
      </c>
      <c r="CT301" s="1">
        <v>97.260273972602704</v>
      </c>
      <c r="CU301" s="1">
        <v>96.456692913385794</v>
      </c>
      <c r="CV301" s="1">
        <v>77.232142857142804</v>
      </c>
      <c r="CW301" s="1">
        <v>73.157894736842096</v>
      </c>
      <c r="CX301" s="1">
        <v>32.795698924731099</v>
      </c>
      <c r="CY301" s="1">
        <v>33.152173913043399</v>
      </c>
      <c r="CZ301" s="1">
        <v>4.3956043956043898</v>
      </c>
      <c r="DA301" s="1">
        <v>4.7872340425531901</v>
      </c>
      <c r="DB301" s="1">
        <v>24.21875</v>
      </c>
      <c r="DC301" s="1">
        <v>25</v>
      </c>
      <c r="DD301" s="1">
        <v>38.043478260869499</v>
      </c>
      <c r="DE301" s="1">
        <v>19.7916666666666</v>
      </c>
      <c r="DF301" s="1">
        <v>24.468085106382901</v>
      </c>
      <c r="DG301" s="1">
        <v>32.857142857142797</v>
      </c>
      <c r="DH301" s="1">
        <v>99.170965364775199</v>
      </c>
      <c r="DI301" s="1">
        <v>95.737285034760305</v>
      </c>
      <c r="DJ301" s="1">
        <v>96.122614697523304</v>
      </c>
      <c r="DK301" s="1">
        <v>97.778436018957294</v>
      </c>
      <c r="DL301" s="1">
        <v>98.1518481518481</v>
      </c>
      <c r="DM301" s="1">
        <v>96.909827760891503</v>
      </c>
      <c r="DN301" s="1">
        <v>82.168550873586796</v>
      </c>
      <c r="DO301" s="1">
        <v>55.174180327868797</v>
      </c>
      <c r="DP301" s="1">
        <v>77.277327935222601</v>
      </c>
      <c r="DQ301" s="1">
        <v>46.253902185223701</v>
      </c>
      <c r="DR301" s="1">
        <v>63.481828839390303</v>
      </c>
      <c r="DS301" s="1">
        <v>69.613670133729499</v>
      </c>
      <c r="DT301" s="1">
        <v>49.772727272727202</v>
      </c>
      <c r="DU301" s="1">
        <v>36.798179059180498</v>
      </c>
      <c r="DV301" s="1">
        <v>37.033898305084698</v>
      </c>
      <c r="DW301" s="1">
        <v>56.577008106116402</v>
      </c>
      <c r="DX301" s="1">
        <v>51.317233809001102</v>
      </c>
      <c r="DY301" s="1">
        <v>55.196914332115298</v>
      </c>
      <c r="DZ301" s="1">
        <v>63.951421800947799</v>
      </c>
      <c r="EA301" s="1">
        <v>74.375624375624298</v>
      </c>
      <c r="EB301" s="1">
        <v>78.368794326241101</v>
      </c>
      <c r="EC301" s="1">
        <v>85.560123329907498</v>
      </c>
      <c r="ED301" s="1">
        <v>95.850409836065495</v>
      </c>
      <c r="EE301" s="1">
        <v>76.670040485829901</v>
      </c>
      <c r="EF301" s="1">
        <v>88.709677419354804</v>
      </c>
      <c r="EG301" s="1">
        <v>74.150058616647101</v>
      </c>
      <c r="EH301" s="1">
        <v>89.375928677563095</v>
      </c>
      <c r="EI301" s="1">
        <v>58.863636363636303</v>
      </c>
      <c r="EJ301" s="1">
        <v>60.318664643399103</v>
      </c>
      <c r="EK301" s="1">
        <v>68.389830508474503</v>
      </c>
      <c r="EL301" s="1">
        <v>93.570375829034603</v>
      </c>
      <c r="EM301" s="1">
        <v>94.420051225759195</v>
      </c>
      <c r="EN301" s="1">
        <v>94.904587900933805</v>
      </c>
      <c r="EO301" s="1">
        <v>93.246445497630305</v>
      </c>
      <c r="EP301" s="1">
        <v>90.909090909090907</v>
      </c>
      <c r="EQ301" s="1">
        <v>90.2228976697061</v>
      </c>
      <c r="ER301" s="1">
        <v>90.339157245632094</v>
      </c>
      <c r="ES301" s="1">
        <v>70.645491803278603</v>
      </c>
      <c r="ET301" s="1">
        <v>76.720647773279296</v>
      </c>
      <c r="EU301" s="1">
        <v>63.995837669094598</v>
      </c>
      <c r="EV301" s="1">
        <v>9.3200468933177003</v>
      </c>
      <c r="EW301" s="1">
        <v>18.4992570579494</v>
      </c>
      <c r="EX301" s="1">
        <v>38.939393939393902</v>
      </c>
      <c r="EY301" s="1">
        <v>40.819423368740502</v>
      </c>
      <c r="EZ301" s="1">
        <v>41.610169491525397</v>
      </c>
    </row>
    <row r="302" spans="1:156" ht="15">
      <c r="A302" s="11" t="s">
        <v>364</v>
      </c>
      <c r="B302" s="1" t="s">
        <v>836</v>
      </c>
      <c r="C302" s="11" t="s">
        <v>647</v>
      </c>
      <c r="D302" s="1">
        <v>40.9720714528654</v>
      </c>
      <c r="E302" s="1">
        <v>44.008234657573702</v>
      </c>
      <c r="F302" s="1">
        <v>0</v>
      </c>
      <c r="G302" s="1">
        <v>24.519230769230699</v>
      </c>
      <c r="H302" s="1">
        <v>31.3829787234042</v>
      </c>
      <c r="I302" s="1">
        <v>33.516483516483497</v>
      </c>
      <c r="J302" s="1">
        <v>26.470588235294102</v>
      </c>
      <c r="K302" s="1">
        <v>20.588235294117599</v>
      </c>
      <c r="L302" s="1">
        <v>16.6666666666666</v>
      </c>
      <c r="M302" s="1">
        <v>12.7450980392156</v>
      </c>
      <c r="N302" s="1">
        <v>15.306122448979499</v>
      </c>
      <c r="O302" s="1">
        <v>15.306122448979499</v>
      </c>
      <c r="P302" s="1">
        <v>9.7826086956521703</v>
      </c>
      <c r="Q302" s="1">
        <v>8.5365853658536501</v>
      </c>
      <c r="R302" s="1">
        <v>12.162162162162099</v>
      </c>
      <c r="S302" s="1">
        <v>31.578947368421101</v>
      </c>
      <c r="T302" s="1">
        <v>22.5</v>
      </c>
      <c r="U302" s="1">
        <v>22.857142857142801</v>
      </c>
      <c r="V302" s="1">
        <v>18.75</v>
      </c>
      <c r="W302" s="1">
        <v>20.744680851063801</v>
      </c>
      <c r="X302" s="1">
        <v>20.879120879120801</v>
      </c>
      <c r="Y302" s="1">
        <v>16.911764705882302</v>
      </c>
      <c r="Z302" s="1">
        <v>9.8039215686274499</v>
      </c>
      <c r="AA302" s="1">
        <v>9.8039215686274499</v>
      </c>
      <c r="AB302" s="1">
        <v>6.86274509803921</v>
      </c>
      <c r="AC302" s="1">
        <v>6.1224489795918302</v>
      </c>
      <c r="AD302" s="1">
        <v>6.1224489795918302</v>
      </c>
      <c r="AE302" s="1">
        <v>5.4347826086956497</v>
      </c>
      <c r="AF302" s="1">
        <v>6.09756097560975</v>
      </c>
      <c r="AG302" s="1">
        <v>10.8108108108108</v>
      </c>
      <c r="AH302" s="1">
        <v>21.052631578947299</v>
      </c>
      <c r="AI302" s="1">
        <v>26.25</v>
      </c>
      <c r="AJ302" s="1">
        <v>22.857142857142801</v>
      </c>
      <c r="AK302" s="1">
        <v>10.5769230769231</v>
      </c>
      <c r="AL302" s="1">
        <v>10.106382978723399</v>
      </c>
      <c r="AM302" s="1">
        <v>8.7912087912087902</v>
      </c>
      <c r="AN302" s="1">
        <v>7.3529411764705799</v>
      </c>
      <c r="AO302" s="1">
        <v>5.8823529411764701</v>
      </c>
      <c r="AP302" s="1">
        <v>3.9215686274509798</v>
      </c>
      <c r="AQ302" s="1">
        <v>3.9215686274509798</v>
      </c>
      <c r="AR302" s="1">
        <v>4.0816326530612201</v>
      </c>
      <c r="AS302" s="1">
        <v>5.1020408163265296</v>
      </c>
      <c r="AT302" s="1">
        <v>5.4347826086956497</v>
      </c>
      <c r="AU302" s="1">
        <v>7.3170731707317103</v>
      </c>
      <c r="AV302" s="1">
        <v>16.2162162162162</v>
      </c>
      <c r="AW302" s="1">
        <v>43.421052631578902</v>
      </c>
      <c r="AX302" s="1">
        <v>42.5</v>
      </c>
      <c r="AY302" s="1">
        <v>44.285714285714199</v>
      </c>
      <c r="AZ302" s="1">
        <v>37.019230769230703</v>
      </c>
      <c r="BA302" s="1">
        <v>40.957446808510603</v>
      </c>
      <c r="BB302" s="1">
        <v>52.197802197802197</v>
      </c>
      <c r="BC302" s="1">
        <v>41.911764705882298</v>
      </c>
      <c r="BD302" s="1">
        <v>28.431372549019599</v>
      </c>
      <c r="BE302" s="1">
        <v>28.431372549019599</v>
      </c>
      <c r="BF302" s="1">
        <v>30.3921568627451</v>
      </c>
      <c r="BG302" s="1">
        <v>19.387755102040799</v>
      </c>
      <c r="BH302" s="1">
        <v>25.510204081632601</v>
      </c>
      <c r="BI302" s="1">
        <v>18.478260869565201</v>
      </c>
      <c r="BJ302" s="1">
        <v>10.9756097560975</v>
      </c>
      <c r="BK302" s="1">
        <v>14.864864864864799</v>
      </c>
      <c r="BL302" s="1">
        <v>1.31578947368421</v>
      </c>
      <c r="BM302" s="1">
        <v>36.25</v>
      </c>
      <c r="BN302" s="1">
        <v>15.714285714285699</v>
      </c>
      <c r="BO302" s="1">
        <v>25</v>
      </c>
      <c r="BP302" s="1">
        <v>27.659574468085101</v>
      </c>
      <c r="BQ302" s="1">
        <v>29.120879120879099</v>
      </c>
      <c r="BR302" s="1">
        <v>30.147058823529399</v>
      </c>
      <c r="BS302" s="1">
        <v>24.509803921568601</v>
      </c>
      <c r="BT302" s="1">
        <v>23.529411764705799</v>
      </c>
      <c r="BU302" s="1">
        <v>23.529411764705799</v>
      </c>
      <c r="BV302" s="1">
        <v>28.571428571428498</v>
      </c>
      <c r="BW302" s="1">
        <v>30.612244897959101</v>
      </c>
      <c r="BX302" s="1">
        <v>31.5217391304347</v>
      </c>
      <c r="BY302" s="1">
        <v>32.9268292682926</v>
      </c>
      <c r="BZ302" s="1">
        <v>39.189189189189101</v>
      </c>
      <c r="CA302" s="1">
        <v>46.052631578947299</v>
      </c>
      <c r="CB302" s="1">
        <v>48.75</v>
      </c>
      <c r="CC302" s="1">
        <v>50</v>
      </c>
      <c r="CD302" s="1">
        <v>18.75</v>
      </c>
      <c r="CE302" s="1">
        <v>17.553191489361701</v>
      </c>
      <c r="CF302" s="1">
        <v>18.681318681318601</v>
      </c>
      <c r="CG302" s="1">
        <v>22.058823529411701</v>
      </c>
      <c r="CH302" s="1">
        <v>31.372549019607799</v>
      </c>
      <c r="CI302" s="1">
        <v>32.352941176470502</v>
      </c>
      <c r="CJ302" s="1">
        <v>32.352941176470502</v>
      </c>
      <c r="CK302" s="1">
        <v>31.632653061224399</v>
      </c>
      <c r="CL302" s="1">
        <v>32.653061224489697</v>
      </c>
      <c r="CM302" s="1">
        <v>50</v>
      </c>
      <c r="CN302" s="1">
        <v>43.902439024390198</v>
      </c>
      <c r="CO302" s="1">
        <v>35.135135135135101</v>
      </c>
      <c r="CP302" s="1">
        <v>31.578947368421101</v>
      </c>
      <c r="CQ302" s="1">
        <v>67.5</v>
      </c>
      <c r="CR302" s="1">
        <v>51.428571428571402</v>
      </c>
      <c r="CS302" s="1">
        <v>30.769230769230699</v>
      </c>
      <c r="CT302" s="1">
        <v>36.170212765957402</v>
      </c>
      <c r="CU302" s="1">
        <v>34.615384615384599</v>
      </c>
      <c r="CV302" s="1">
        <v>36.764705882352899</v>
      </c>
      <c r="CW302" s="1">
        <v>33.3333333333333</v>
      </c>
      <c r="CX302" s="1">
        <v>36.274509803921497</v>
      </c>
      <c r="CY302" s="1">
        <v>38.235294117647101</v>
      </c>
      <c r="CZ302" s="1">
        <v>42.857142857142797</v>
      </c>
      <c r="DA302" s="1">
        <v>38.775510204081598</v>
      </c>
      <c r="DB302" s="1">
        <v>35.869565217391298</v>
      </c>
      <c r="DC302" s="1">
        <v>36.585365853658502</v>
      </c>
      <c r="DD302" s="1">
        <v>64.864864864864799</v>
      </c>
      <c r="DE302" s="1">
        <v>31.578947368421101</v>
      </c>
      <c r="DF302" s="1">
        <v>35</v>
      </c>
      <c r="DG302" s="1">
        <v>37.142857142857103</v>
      </c>
      <c r="DH302" s="1">
        <v>87.638172439204098</v>
      </c>
      <c r="DI302" s="1">
        <v>92.480790340285395</v>
      </c>
      <c r="DJ302" s="1">
        <v>70.381648396264694</v>
      </c>
      <c r="DK302" s="1">
        <v>61.226303317535503</v>
      </c>
      <c r="DL302" s="1">
        <v>38.511488511488501</v>
      </c>
      <c r="DM302" s="1">
        <v>16.058763931104298</v>
      </c>
      <c r="DN302" s="1">
        <v>30.781089414182901</v>
      </c>
      <c r="DO302" s="1">
        <v>53.432377049180303</v>
      </c>
      <c r="DP302" s="1">
        <v>48.734817813765098</v>
      </c>
      <c r="DQ302" s="1">
        <v>13.163371488033199</v>
      </c>
      <c r="DR302" s="1">
        <v>28.077373974208601</v>
      </c>
      <c r="DS302" s="1">
        <v>32.020802377414498</v>
      </c>
      <c r="DT302" s="1">
        <v>33.712121212121197</v>
      </c>
      <c r="DU302" s="1">
        <v>50.606980273141097</v>
      </c>
      <c r="DV302" s="1">
        <v>7.71186440677966</v>
      </c>
      <c r="DW302" s="1">
        <v>83.603537214443605</v>
      </c>
      <c r="DX302" s="1">
        <v>84.485912916209202</v>
      </c>
      <c r="DY302" s="1">
        <v>88.124238733252099</v>
      </c>
      <c r="DZ302" s="1">
        <v>83.293838862559198</v>
      </c>
      <c r="EA302" s="1">
        <v>83.766233766233697</v>
      </c>
      <c r="EB302" s="1">
        <v>75.683890577507597</v>
      </c>
      <c r="EC302" s="1">
        <v>75.436793422404904</v>
      </c>
      <c r="ED302" s="1">
        <v>85.655737704917996</v>
      </c>
      <c r="EE302" s="1">
        <v>88.006072874493896</v>
      </c>
      <c r="EF302" s="1">
        <v>74.869927159209098</v>
      </c>
      <c r="EG302" s="1">
        <v>62.075029308323501</v>
      </c>
      <c r="EH302" s="1">
        <v>70.728083209509606</v>
      </c>
      <c r="EI302" s="1">
        <v>42.954545454545404</v>
      </c>
      <c r="EJ302" s="1">
        <v>50</v>
      </c>
      <c r="EK302" s="1">
        <v>47.288135593220296</v>
      </c>
      <c r="EL302" s="1">
        <v>35.519528371407503</v>
      </c>
      <c r="EM302" s="1">
        <v>36.2056348335162</v>
      </c>
      <c r="EN302" s="1">
        <v>35.749086479902502</v>
      </c>
      <c r="EO302" s="1">
        <v>30.924170616113699</v>
      </c>
      <c r="EP302" s="1">
        <v>22.0779220779221</v>
      </c>
      <c r="EQ302" s="1">
        <v>21.681864235055698</v>
      </c>
      <c r="ER302" s="1">
        <v>21.891058581706101</v>
      </c>
      <c r="ES302" s="1">
        <v>25.819672131147499</v>
      </c>
      <c r="ET302" s="1">
        <v>33.350202429149803</v>
      </c>
      <c r="EU302" s="1">
        <v>28.876170655567101</v>
      </c>
      <c r="EV302" s="1">
        <v>38.628370457209797</v>
      </c>
      <c r="EW302" s="1">
        <v>18.4992570579494</v>
      </c>
      <c r="EX302" s="1">
        <v>38.939393939393902</v>
      </c>
      <c r="EY302" s="1">
        <v>40.819423368740502</v>
      </c>
      <c r="EZ302" s="1">
        <v>41.610169491525397</v>
      </c>
    </row>
    <row r="303" spans="1:156" ht="15">
      <c r="A303" s="11" t="s">
        <v>365</v>
      </c>
      <c r="B303" s="1" t="s">
        <v>837</v>
      </c>
      <c r="C303" s="11" t="s">
        <v>528</v>
      </c>
      <c r="D303" s="1">
        <v>35.481701256190902</v>
      </c>
      <c r="E303" s="1">
        <v>62.9854414703481</v>
      </c>
      <c r="F303" s="1">
        <v>0</v>
      </c>
      <c r="G303" s="1">
        <v>54.651162790697597</v>
      </c>
      <c r="H303" s="1">
        <v>55.128205128205103</v>
      </c>
      <c r="I303" s="1">
        <v>63.235294117647001</v>
      </c>
      <c r="J303" s="1">
        <v>51.785714285714199</v>
      </c>
      <c r="K303" s="1">
        <v>38.636363636363598</v>
      </c>
      <c r="L303" s="1">
        <v>45.238095238095198</v>
      </c>
      <c r="M303" s="1">
        <v>30.952380952380899</v>
      </c>
      <c r="N303" s="1">
        <v>21.428571428571399</v>
      </c>
      <c r="O303" s="1">
        <v>17.5</v>
      </c>
      <c r="P303" s="1">
        <v>18.421052631578899</v>
      </c>
      <c r="Q303" s="1">
        <v>20.588235294117599</v>
      </c>
      <c r="R303" s="1">
        <v>17.857142857142801</v>
      </c>
      <c r="S303" s="1">
        <v>17.857142857142801</v>
      </c>
      <c r="T303" s="1">
        <v>19.230769230769202</v>
      </c>
      <c r="U303" s="1">
        <v>30</v>
      </c>
      <c r="V303" s="1">
        <v>81.395348837209298</v>
      </c>
      <c r="W303" s="1">
        <v>76.923076923076906</v>
      </c>
      <c r="X303" s="1">
        <v>72.058823529411697</v>
      </c>
      <c r="Y303" s="1">
        <v>48.214285714285701</v>
      </c>
      <c r="Z303" s="1">
        <v>38.636363636363598</v>
      </c>
      <c r="AA303" s="1">
        <v>45.238095238095198</v>
      </c>
      <c r="AB303" s="1">
        <v>35.714285714285701</v>
      </c>
      <c r="AC303" s="1">
        <v>40.476190476190403</v>
      </c>
      <c r="AD303" s="1">
        <v>67.5</v>
      </c>
      <c r="AE303" s="1">
        <v>65.789473684210506</v>
      </c>
      <c r="AF303" s="1">
        <v>61.764705882352899</v>
      </c>
      <c r="AG303" s="1">
        <v>7.1428571428571397</v>
      </c>
      <c r="AH303" s="1">
        <v>14.285714285714199</v>
      </c>
      <c r="AI303" s="1">
        <v>23.076923076923102</v>
      </c>
      <c r="AJ303" s="1">
        <v>20</v>
      </c>
      <c r="AK303" s="1">
        <v>50</v>
      </c>
      <c r="AL303" s="1">
        <v>58.9743589743589</v>
      </c>
      <c r="AM303" s="1">
        <v>57.352941176470502</v>
      </c>
      <c r="AN303" s="1">
        <v>48.214285714285701</v>
      </c>
      <c r="AO303" s="1">
        <v>40.909090909090899</v>
      </c>
      <c r="AP303" s="1">
        <v>78.571428571428498</v>
      </c>
      <c r="AQ303" s="1">
        <v>76.190476190476105</v>
      </c>
      <c r="AR303" s="1">
        <v>80.952380952380906</v>
      </c>
      <c r="AS303" s="1">
        <v>82.5</v>
      </c>
      <c r="AT303" s="1">
        <v>81.578947368421098</v>
      </c>
      <c r="AU303" s="1">
        <v>44.117647058823501</v>
      </c>
      <c r="AV303" s="1">
        <v>32.142857142857103</v>
      </c>
      <c r="AW303" s="1">
        <v>50</v>
      </c>
      <c r="AX303" s="1">
        <v>42.307692307692299</v>
      </c>
      <c r="AY303" s="1">
        <v>50</v>
      </c>
      <c r="AZ303" s="1">
        <v>22.0930232558139</v>
      </c>
      <c r="BA303" s="1">
        <v>42.307692307692299</v>
      </c>
      <c r="BB303" s="1">
        <v>69.117647058823493</v>
      </c>
      <c r="BC303" s="1">
        <v>44.642857142857103</v>
      </c>
      <c r="BD303" s="1">
        <v>34.090909090909101</v>
      </c>
      <c r="BE303" s="1">
        <v>40.476190476190403</v>
      </c>
      <c r="BF303" s="1">
        <v>35.714285714285701</v>
      </c>
      <c r="BG303" s="1">
        <v>45.238095238095198</v>
      </c>
      <c r="BH303" s="1">
        <v>47.5</v>
      </c>
      <c r="BI303" s="1">
        <v>55.2631578947368</v>
      </c>
      <c r="BJ303" s="1">
        <v>38.235294117647101</v>
      </c>
      <c r="BK303" s="1">
        <v>60.714285714285701</v>
      </c>
      <c r="BL303" s="1">
        <v>3.5714285714285698</v>
      </c>
      <c r="BM303" s="1">
        <v>3.84615384615384</v>
      </c>
      <c r="BN303" s="1">
        <v>15</v>
      </c>
      <c r="BO303" s="1">
        <v>84.883720930232499</v>
      </c>
      <c r="BP303" s="1">
        <v>83.3333333333333</v>
      </c>
      <c r="BQ303" s="1">
        <v>77.941176470588204</v>
      </c>
      <c r="BR303" s="1">
        <v>76.785714285714207</v>
      </c>
      <c r="BS303" s="1">
        <v>79.545454545454504</v>
      </c>
      <c r="BT303" s="1">
        <v>80.952380952380906</v>
      </c>
      <c r="BU303" s="1">
        <v>73.809523809523796</v>
      </c>
      <c r="BV303" s="1">
        <v>64.285714285714207</v>
      </c>
      <c r="BW303" s="1">
        <v>70</v>
      </c>
      <c r="BX303" s="1">
        <v>68.421052631578902</v>
      </c>
      <c r="BY303" s="1">
        <v>73.529411764705799</v>
      </c>
      <c r="BZ303" s="1">
        <v>28.571428571428498</v>
      </c>
      <c r="CA303" s="1">
        <v>35.714285714285701</v>
      </c>
      <c r="CB303" s="1">
        <v>42.307692307692299</v>
      </c>
      <c r="CC303" s="1">
        <v>45</v>
      </c>
      <c r="CD303" s="1">
        <v>61.6279069767441</v>
      </c>
      <c r="CE303" s="1">
        <v>74.358974358974294</v>
      </c>
      <c r="CF303" s="1">
        <v>72.058823529411697</v>
      </c>
      <c r="CG303" s="1">
        <v>66.071428571428498</v>
      </c>
      <c r="CH303" s="1">
        <v>47.727272727272698</v>
      </c>
      <c r="CI303" s="1">
        <v>42.857142857142797</v>
      </c>
      <c r="CJ303" s="1">
        <v>54.761904761904702</v>
      </c>
      <c r="CK303" s="1">
        <v>88.095238095238102</v>
      </c>
      <c r="CL303" s="1">
        <v>60</v>
      </c>
      <c r="CM303" s="1">
        <v>71.052631578947299</v>
      </c>
      <c r="CN303" s="1">
        <v>50</v>
      </c>
      <c r="CO303" s="1">
        <v>67.857142857142804</v>
      </c>
      <c r="CP303" s="1">
        <v>75</v>
      </c>
      <c r="CQ303" s="1">
        <v>96.153846153846104</v>
      </c>
      <c r="CR303" s="1">
        <v>35</v>
      </c>
      <c r="CS303" s="1">
        <v>36.046511627906902</v>
      </c>
      <c r="CT303" s="1">
        <v>41.025641025641001</v>
      </c>
      <c r="CU303" s="1">
        <v>51.470588235294102</v>
      </c>
      <c r="CV303" s="1">
        <v>50</v>
      </c>
      <c r="CW303" s="1">
        <v>45.454545454545404</v>
      </c>
      <c r="CX303" s="1">
        <v>66.6666666666666</v>
      </c>
      <c r="CY303" s="1">
        <v>59.523809523809497</v>
      </c>
      <c r="CZ303" s="1">
        <v>54.761904761904702</v>
      </c>
      <c r="DA303" s="1">
        <v>62.5</v>
      </c>
      <c r="DB303" s="1">
        <v>55.2631578947368</v>
      </c>
      <c r="DC303" s="1">
        <v>55.8823529411764</v>
      </c>
      <c r="DD303" s="1">
        <v>21.428571428571399</v>
      </c>
      <c r="DE303" s="1">
        <v>32.142857142857103</v>
      </c>
      <c r="DF303" s="1">
        <v>88.461538461538396</v>
      </c>
      <c r="DG303" s="1">
        <v>85</v>
      </c>
      <c r="DH303" s="1">
        <v>78.058216654384594</v>
      </c>
      <c r="DI303" s="1">
        <v>64.379802414928605</v>
      </c>
      <c r="DJ303" s="1">
        <v>72.655298416565103</v>
      </c>
      <c r="DK303" s="1">
        <v>79.531990521327003</v>
      </c>
      <c r="DL303" s="1">
        <v>71.578421578421498</v>
      </c>
      <c r="DM303" s="1">
        <v>62.867274569402198</v>
      </c>
      <c r="DN303" s="1">
        <v>56.577595066803703</v>
      </c>
      <c r="DO303" s="1">
        <v>31.403688524590098</v>
      </c>
      <c r="DP303" s="1">
        <v>64.119433198380506</v>
      </c>
      <c r="DQ303" s="1">
        <v>69.875130072840705</v>
      </c>
      <c r="DR303" s="1">
        <v>63.599062133645901</v>
      </c>
      <c r="DS303" s="1">
        <v>61.441307578008903</v>
      </c>
      <c r="DT303" s="1">
        <v>67.196969696969703</v>
      </c>
      <c r="DU303" s="1">
        <v>87.6327769347496</v>
      </c>
      <c r="DV303" s="1">
        <v>96.016949152542296</v>
      </c>
      <c r="DW303" s="1">
        <v>90.770081061164305</v>
      </c>
      <c r="DX303" s="1">
        <v>89.992682034394406</v>
      </c>
      <c r="DY303" s="1">
        <v>96.7722289890377</v>
      </c>
      <c r="DZ303" s="1">
        <v>87.648104265402793</v>
      </c>
      <c r="EA303" s="1">
        <v>96.053946053946007</v>
      </c>
      <c r="EB303" s="1">
        <v>84.701114488348495</v>
      </c>
      <c r="EC303" s="1">
        <v>94.809866392600199</v>
      </c>
      <c r="ED303" s="1">
        <v>90.881147540983605</v>
      </c>
      <c r="EE303" s="1">
        <v>76.366396761133601</v>
      </c>
      <c r="EF303" s="1">
        <v>96.201873048907302</v>
      </c>
      <c r="EG303" s="1">
        <v>98.827667057444302</v>
      </c>
      <c r="EH303" s="1">
        <v>93.164933135215406</v>
      </c>
      <c r="EI303" s="1">
        <v>42.348484848484802</v>
      </c>
      <c r="EJ303" s="1">
        <v>26.6312594840667</v>
      </c>
      <c r="EK303" s="1">
        <v>59.406779661016898</v>
      </c>
      <c r="EL303" s="1">
        <v>77.634487840825301</v>
      </c>
      <c r="EM303" s="1">
        <v>78.887669227954603</v>
      </c>
      <c r="EN303" s="1">
        <v>91.189606171335697</v>
      </c>
      <c r="EO303" s="1">
        <v>88.270142180094695</v>
      </c>
      <c r="EP303" s="1">
        <v>94.755244755244703</v>
      </c>
      <c r="EQ303" s="1">
        <v>94.478216818642295</v>
      </c>
      <c r="ER303" s="1">
        <v>94.655704008222003</v>
      </c>
      <c r="ES303" s="1">
        <v>78.278688524590095</v>
      </c>
      <c r="ET303" s="1">
        <v>93.421052631578902</v>
      </c>
      <c r="EU303" s="1">
        <v>94.016649323621195</v>
      </c>
      <c r="EV303" s="1">
        <v>87.690504103165296</v>
      </c>
      <c r="EW303" s="1">
        <v>47.696879643387803</v>
      </c>
      <c r="EX303" s="1">
        <v>38.939393939393902</v>
      </c>
      <c r="EY303" s="1">
        <v>40.819423368740502</v>
      </c>
      <c r="EZ303" s="1">
        <v>41.610169491525397</v>
      </c>
    </row>
    <row r="304" spans="1:156" ht="15">
      <c r="A304" s="11" t="s">
        <v>366</v>
      </c>
      <c r="B304" s="1" t="s">
        <v>838</v>
      </c>
      <c r="C304" s="11" t="s">
        <v>537</v>
      </c>
      <c r="D304" s="1">
        <v>34.002899872205099</v>
      </c>
      <c r="E304" s="1">
        <v>34.398066640699597</v>
      </c>
      <c r="F304" s="1">
        <v>0</v>
      </c>
      <c r="G304" s="1">
        <v>79.430379746835399</v>
      </c>
      <c r="H304" s="1">
        <v>80.967741935483801</v>
      </c>
      <c r="I304" s="1">
        <v>3.1034482758620601</v>
      </c>
      <c r="J304" s="1">
        <v>2.6315789473684199</v>
      </c>
      <c r="K304" s="1">
        <v>4.8245614035087696</v>
      </c>
      <c r="L304" s="1">
        <v>4.0178571428571397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60.443037974683499</v>
      </c>
      <c r="W304" s="1">
        <v>62.258064516128997</v>
      </c>
      <c r="X304" s="1">
        <v>21.034482758620602</v>
      </c>
      <c r="Y304" s="1">
        <v>19.172932330827098</v>
      </c>
      <c r="Z304" s="1">
        <v>20.175438596491201</v>
      </c>
      <c r="AA304" s="1">
        <v>18.303571428571399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91.772151898734094</v>
      </c>
      <c r="AL304" s="1">
        <v>91.612903225806406</v>
      </c>
      <c r="AM304" s="1">
        <v>41.034482758620598</v>
      </c>
      <c r="AN304" s="1">
        <v>40.601503759398398</v>
      </c>
      <c r="AO304" s="1">
        <v>42.105263157894697</v>
      </c>
      <c r="AP304" s="1">
        <v>43.303571428571402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23.1012658227848</v>
      </c>
      <c r="BA304" s="1">
        <v>37.741935483870897</v>
      </c>
      <c r="BB304" s="1">
        <v>21.034482758620602</v>
      </c>
      <c r="BC304" s="1">
        <v>28.195488721804502</v>
      </c>
      <c r="BD304" s="1">
        <v>11.8421052631578</v>
      </c>
      <c r="BE304" s="1">
        <v>20.982142857142801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0</v>
      </c>
      <c r="BO304" s="1">
        <v>26.582278481012601</v>
      </c>
      <c r="BP304" s="1">
        <v>30</v>
      </c>
      <c r="BQ304" s="1">
        <v>30.344827586206801</v>
      </c>
      <c r="BR304" s="1">
        <v>30.827067669172902</v>
      </c>
      <c r="BS304" s="1">
        <v>30.2631578947368</v>
      </c>
      <c r="BT304" s="1">
        <v>32.142857142857103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0</v>
      </c>
      <c r="CB304" s="1">
        <v>0</v>
      </c>
      <c r="CC304" s="1">
        <v>0</v>
      </c>
      <c r="CD304" s="1">
        <v>72.468354430379705</v>
      </c>
      <c r="CE304" s="1">
        <v>74.193548387096698</v>
      </c>
      <c r="CF304" s="1">
        <v>72.068965517241296</v>
      </c>
      <c r="CG304" s="1">
        <v>69.924812030075103</v>
      </c>
      <c r="CH304" s="1">
        <v>75.438596491228097</v>
      </c>
      <c r="CI304" s="1">
        <v>81.25</v>
      </c>
      <c r="CJ304" s="1">
        <v>0</v>
      </c>
      <c r="CK304" s="1">
        <v>0</v>
      </c>
      <c r="CL304" s="1">
        <v>0</v>
      </c>
      <c r="CM304" s="1">
        <v>0</v>
      </c>
      <c r="CN304" s="1">
        <v>0</v>
      </c>
      <c r="CO304" s="1">
        <v>0</v>
      </c>
      <c r="CP304" s="1">
        <v>0</v>
      </c>
      <c r="CQ304" s="1">
        <v>0</v>
      </c>
      <c r="CR304" s="1">
        <v>0</v>
      </c>
      <c r="CS304" s="1">
        <v>44.303797468354396</v>
      </c>
      <c r="CT304" s="1">
        <v>45.806451612903203</v>
      </c>
      <c r="CU304" s="1">
        <v>44.827586206896498</v>
      </c>
      <c r="CV304" s="1">
        <v>47.368421052631497</v>
      </c>
      <c r="CW304" s="1">
        <v>49.561403508771903</v>
      </c>
      <c r="CX304" s="1">
        <v>15.1785714285714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>
        <v>0</v>
      </c>
      <c r="DF304" s="1">
        <v>0</v>
      </c>
      <c r="DG304" s="1">
        <v>0</v>
      </c>
      <c r="DH304" s="1">
        <v>85.280029476787007</v>
      </c>
      <c r="DI304" s="1">
        <v>89.260885473838201</v>
      </c>
      <c r="DJ304" s="1">
        <v>74.116930572472597</v>
      </c>
      <c r="DK304" s="1">
        <v>64.069905213270104</v>
      </c>
      <c r="DL304" s="1">
        <v>36.413586413586401</v>
      </c>
      <c r="DM304" s="1">
        <v>29.837892603850101</v>
      </c>
      <c r="DN304" s="1">
        <v>0</v>
      </c>
      <c r="DO304" s="1">
        <v>0</v>
      </c>
      <c r="DP304" s="1">
        <v>0</v>
      </c>
      <c r="DQ304" s="1">
        <v>0</v>
      </c>
      <c r="DR304" s="1">
        <v>0</v>
      </c>
      <c r="DS304" s="1">
        <v>0</v>
      </c>
      <c r="DT304" s="1">
        <v>0</v>
      </c>
      <c r="DU304" s="1">
        <v>0</v>
      </c>
      <c r="DV304" s="1">
        <v>0</v>
      </c>
      <c r="DW304" s="1">
        <v>27.284450994841499</v>
      </c>
      <c r="DX304" s="1">
        <v>22.155140870837901</v>
      </c>
      <c r="DY304" s="1">
        <v>0.58871295168493698</v>
      </c>
      <c r="DZ304" s="1">
        <v>3.2286729857819898</v>
      </c>
      <c r="EA304" s="1">
        <v>3.3466533466533401</v>
      </c>
      <c r="EB304" s="1">
        <v>4.2046605876393102</v>
      </c>
      <c r="EC304" s="1">
        <v>0</v>
      </c>
      <c r="ED304" s="1">
        <v>0</v>
      </c>
      <c r="EE304" s="1">
        <v>0</v>
      </c>
      <c r="EF304" s="1">
        <v>0</v>
      </c>
      <c r="EG304" s="1">
        <v>0</v>
      </c>
      <c r="EH304" s="1">
        <v>0</v>
      </c>
      <c r="EI304" s="1">
        <v>0</v>
      </c>
      <c r="EJ304" s="1">
        <v>0</v>
      </c>
      <c r="EK304" s="1">
        <v>0</v>
      </c>
      <c r="EL304" s="1">
        <v>35.519528371407503</v>
      </c>
      <c r="EM304" s="1">
        <v>36.2056348335162</v>
      </c>
      <c r="EN304" s="1">
        <v>35.749086479902502</v>
      </c>
      <c r="EO304" s="1">
        <v>30.924170616113699</v>
      </c>
      <c r="EP304" s="1">
        <v>22.0779220779221</v>
      </c>
      <c r="EQ304" s="1">
        <v>51.0131712259371</v>
      </c>
      <c r="ER304" s="1">
        <v>0</v>
      </c>
      <c r="ES304" s="1">
        <v>0</v>
      </c>
      <c r="ET304" s="1">
        <v>0</v>
      </c>
      <c r="EU304" s="1">
        <v>0</v>
      </c>
      <c r="EV304" s="1">
        <v>0</v>
      </c>
      <c r="EW304" s="1">
        <v>0</v>
      </c>
      <c r="EX304" s="1">
        <v>0</v>
      </c>
      <c r="EY304" s="1">
        <v>0</v>
      </c>
      <c r="EZ304" s="1">
        <v>0</v>
      </c>
    </row>
    <row r="305" spans="1:156" ht="15">
      <c r="A305" s="11" t="s">
        <v>367</v>
      </c>
      <c r="B305" s="1" t="s">
        <v>838</v>
      </c>
      <c r="C305" s="11" t="s">
        <v>537</v>
      </c>
      <c r="D305" s="1">
        <v>34.002899872205099</v>
      </c>
      <c r="E305" s="1">
        <v>34.398066640699597</v>
      </c>
      <c r="F305" s="1">
        <v>0</v>
      </c>
      <c r="G305" s="1">
        <v>79.430379746835399</v>
      </c>
      <c r="H305" s="1">
        <v>80.967741935483801</v>
      </c>
      <c r="I305" s="1">
        <v>3.1034482758620601</v>
      </c>
      <c r="J305" s="1">
        <v>2.6315789473684199</v>
      </c>
      <c r="K305" s="1">
        <v>4.8245614035087696</v>
      </c>
      <c r="L305" s="1">
        <v>4.0178571428571397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60.443037974683499</v>
      </c>
      <c r="W305" s="1">
        <v>62.258064516128997</v>
      </c>
      <c r="X305" s="1">
        <v>21.034482758620602</v>
      </c>
      <c r="Y305" s="1">
        <v>19.172932330827098</v>
      </c>
      <c r="Z305" s="1">
        <v>20.175438596491201</v>
      </c>
      <c r="AA305" s="1">
        <v>18.303571428571399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91.772151898734094</v>
      </c>
      <c r="AL305" s="1">
        <v>91.612903225806406</v>
      </c>
      <c r="AM305" s="1">
        <v>41.034482758620598</v>
      </c>
      <c r="AN305" s="1">
        <v>40.601503759398398</v>
      </c>
      <c r="AO305" s="1">
        <v>42.105263157894697</v>
      </c>
      <c r="AP305" s="1">
        <v>43.303571428571402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23.1012658227848</v>
      </c>
      <c r="BA305" s="1">
        <v>37.741935483870897</v>
      </c>
      <c r="BB305" s="1">
        <v>21.034482758620602</v>
      </c>
      <c r="BC305" s="1">
        <v>28.195488721804502</v>
      </c>
      <c r="BD305" s="1">
        <v>11.8421052631578</v>
      </c>
      <c r="BE305" s="1">
        <v>20.982142857142801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26.582278481012601</v>
      </c>
      <c r="BP305" s="1">
        <v>30</v>
      </c>
      <c r="BQ305" s="1">
        <v>30.344827586206801</v>
      </c>
      <c r="BR305" s="1">
        <v>30.827067669172902</v>
      </c>
      <c r="BS305" s="1">
        <v>30.2631578947368</v>
      </c>
      <c r="BT305" s="1">
        <v>32.142857142857103</v>
      </c>
      <c r="BU305" s="1">
        <v>0</v>
      </c>
      <c r="BV305" s="1">
        <v>0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D305" s="1">
        <v>72.468354430379705</v>
      </c>
      <c r="CE305" s="1">
        <v>74.193548387096698</v>
      </c>
      <c r="CF305" s="1">
        <v>72.068965517241296</v>
      </c>
      <c r="CG305" s="1">
        <v>69.924812030075103</v>
      </c>
      <c r="CH305" s="1">
        <v>75.438596491228097</v>
      </c>
      <c r="CI305" s="1">
        <v>81.25</v>
      </c>
      <c r="CJ305" s="1">
        <v>0</v>
      </c>
      <c r="CK305" s="1">
        <v>0</v>
      </c>
      <c r="CL305" s="1">
        <v>0</v>
      </c>
      <c r="CM305" s="1">
        <v>0</v>
      </c>
      <c r="CN305" s="1">
        <v>0</v>
      </c>
      <c r="CO305" s="1">
        <v>0</v>
      </c>
      <c r="CP305" s="1">
        <v>0</v>
      </c>
      <c r="CQ305" s="1">
        <v>0</v>
      </c>
      <c r="CR305" s="1">
        <v>0</v>
      </c>
      <c r="CS305" s="1">
        <v>44.303797468354396</v>
      </c>
      <c r="CT305" s="1">
        <v>45.806451612903203</v>
      </c>
      <c r="CU305" s="1">
        <v>44.827586206896498</v>
      </c>
      <c r="CV305" s="1">
        <v>47.368421052631497</v>
      </c>
      <c r="CW305" s="1">
        <v>49.561403508771903</v>
      </c>
      <c r="CX305" s="1">
        <v>15.1785714285714</v>
      </c>
      <c r="CY305" s="1">
        <v>0</v>
      </c>
      <c r="CZ305" s="1">
        <v>0</v>
      </c>
      <c r="DA305" s="1">
        <v>0</v>
      </c>
      <c r="DB305" s="1">
        <v>0</v>
      </c>
      <c r="DC305" s="1">
        <v>0</v>
      </c>
      <c r="DD305" s="1">
        <v>0</v>
      </c>
      <c r="DE305" s="1">
        <v>0</v>
      </c>
      <c r="DF305" s="1">
        <v>0</v>
      </c>
      <c r="DG305" s="1">
        <v>0</v>
      </c>
      <c r="DH305" s="1">
        <v>85.280029476787007</v>
      </c>
      <c r="DI305" s="1">
        <v>89.260885473838201</v>
      </c>
      <c r="DJ305" s="1">
        <v>74.116930572472597</v>
      </c>
      <c r="DK305" s="1">
        <v>64.069905213270104</v>
      </c>
      <c r="DL305" s="1">
        <v>36.413586413586401</v>
      </c>
      <c r="DM305" s="1">
        <v>29.837892603850101</v>
      </c>
      <c r="DN305" s="1">
        <v>0</v>
      </c>
      <c r="DO305" s="1">
        <v>0</v>
      </c>
      <c r="DP305" s="1">
        <v>0</v>
      </c>
      <c r="DQ305" s="1">
        <v>0</v>
      </c>
      <c r="DR305" s="1">
        <v>0</v>
      </c>
      <c r="DS305" s="1">
        <v>0</v>
      </c>
      <c r="DT305" s="1">
        <v>0</v>
      </c>
      <c r="DU305" s="1">
        <v>0</v>
      </c>
      <c r="DV305" s="1">
        <v>0</v>
      </c>
      <c r="DW305" s="1">
        <v>27.284450994841499</v>
      </c>
      <c r="DX305" s="1">
        <v>22.155140870837901</v>
      </c>
      <c r="DY305" s="1">
        <v>0.58871295168493698</v>
      </c>
      <c r="DZ305" s="1">
        <v>3.2286729857819898</v>
      </c>
      <c r="EA305" s="1">
        <v>3.3466533466533401</v>
      </c>
      <c r="EB305" s="1">
        <v>4.2046605876393102</v>
      </c>
      <c r="EC305" s="1">
        <v>0</v>
      </c>
      <c r="ED305" s="1">
        <v>0</v>
      </c>
      <c r="EE305" s="1">
        <v>0</v>
      </c>
      <c r="EF305" s="1">
        <v>0</v>
      </c>
      <c r="EG305" s="1">
        <v>0</v>
      </c>
      <c r="EH305" s="1">
        <v>0</v>
      </c>
      <c r="EI305" s="1">
        <v>0</v>
      </c>
      <c r="EJ305" s="1">
        <v>0</v>
      </c>
      <c r="EK305" s="1">
        <v>0</v>
      </c>
      <c r="EL305" s="1">
        <v>35.519528371407503</v>
      </c>
      <c r="EM305" s="1">
        <v>36.2056348335162</v>
      </c>
      <c r="EN305" s="1">
        <v>35.749086479902502</v>
      </c>
      <c r="EO305" s="1">
        <v>30.924170616113699</v>
      </c>
      <c r="EP305" s="1">
        <v>22.0779220779221</v>
      </c>
      <c r="EQ305" s="1">
        <v>51.0131712259371</v>
      </c>
      <c r="ER305" s="1">
        <v>0</v>
      </c>
      <c r="ES305" s="1">
        <v>0</v>
      </c>
      <c r="ET305" s="1">
        <v>0</v>
      </c>
      <c r="EU305" s="1">
        <v>0</v>
      </c>
      <c r="EV305" s="1">
        <v>0</v>
      </c>
      <c r="EW305" s="1">
        <v>0</v>
      </c>
      <c r="EX305" s="1">
        <v>0</v>
      </c>
      <c r="EY305" s="1">
        <v>0</v>
      </c>
      <c r="EZ305" s="1">
        <v>0</v>
      </c>
    </row>
    <row r="306" spans="1:156" ht="15">
      <c r="A306" s="11" t="s">
        <v>368</v>
      </c>
      <c r="B306" s="1" t="s">
        <v>839</v>
      </c>
      <c r="C306" s="11" t="s">
        <v>548</v>
      </c>
      <c r="D306" s="1">
        <v>67.338706705969003</v>
      </c>
      <c r="E306" s="1">
        <v>67.412975736028898</v>
      </c>
      <c r="F306" s="1">
        <v>0</v>
      </c>
      <c r="G306" s="1">
        <v>77.729885057471193</v>
      </c>
      <c r="H306" s="1">
        <v>80.447761194029795</v>
      </c>
      <c r="I306" s="1">
        <v>83.968253968253904</v>
      </c>
      <c r="J306" s="1">
        <v>82.950191570881202</v>
      </c>
      <c r="K306" s="1">
        <v>63.207547169811299</v>
      </c>
      <c r="L306" s="1">
        <v>61.5646258503401</v>
      </c>
      <c r="M306" s="1">
        <v>58.3333333333333</v>
      </c>
      <c r="N306" s="1">
        <v>58.396946564885504</v>
      </c>
      <c r="O306" s="1">
        <v>43.145161290322498</v>
      </c>
      <c r="P306" s="1">
        <v>48.290598290598197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69.396551724137893</v>
      </c>
      <c r="W306" s="1">
        <v>72.238805970149201</v>
      </c>
      <c r="X306" s="1">
        <v>63.809523809523803</v>
      </c>
      <c r="Y306" s="1">
        <v>61.685823754789197</v>
      </c>
      <c r="Z306" s="1">
        <v>49.685534591194902</v>
      </c>
      <c r="AA306" s="1">
        <v>54.761904761904702</v>
      </c>
      <c r="AB306" s="1">
        <v>50.362318840579697</v>
      </c>
      <c r="AC306" s="1">
        <v>56.488549618320597</v>
      </c>
      <c r="AD306" s="1">
        <v>20.967741935483801</v>
      </c>
      <c r="AE306" s="1">
        <v>23.9316239316239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29.8850574712643</v>
      </c>
      <c r="AL306" s="1">
        <v>32.089552238805901</v>
      </c>
      <c r="AM306" s="1">
        <v>33.650793650793602</v>
      </c>
      <c r="AN306" s="1">
        <v>32.758620689655103</v>
      </c>
      <c r="AO306" s="1">
        <v>26.729559748427601</v>
      </c>
      <c r="AP306" s="1">
        <v>25.850340136054399</v>
      </c>
      <c r="AQ306" s="1">
        <v>24.2753623188405</v>
      </c>
      <c r="AR306" s="1">
        <v>26.7175572519083</v>
      </c>
      <c r="AS306" s="1">
        <v>33.870967741935402</v>
      </c>
      <c r="AT306" s="1">
        <v>34.615384615384599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90.3735632183908</v>
      </c>
      <c r="BA306" s="1">
        <v>71.194029850746205</v>
      </c>
      <c r="BB306" s="1">
        <v>57.936507936507901</v>
      </c>
      <c r="BC306" s="1">
        <v>45.7854406130268</v>
      </c>
      <c r="BD306" s="1">
        <v>36.163522012578603</v>
      </c>
      <c r="BE306" s="1">
        <v>47.278911564625801</v>
      </c>
      <c r="BF306" s="1">
        <v>42.3913043478261</v>
      </c>
      <c r="BG306" s="1">
        <v>37.786259541984698</v>
      </c>
      <c r="BH306" s="1">
        <v>49.596774193548299</v>
      </c>
      <c r="BI306" s="1">
        <v>53.4188034188034</v>
      </c>
      <c r="BJ306" s="1">
        <v>0</v>
      </c>
      <c r="BK306" s="1">
        <v>0</v>
      </c>
      <c r="BL306" s="1">
        <v>0</v>
      </c>
      <c r="BM306" s="1">
        <v>0</v>
      </c>
      <c r="BN306" s="1">
        <v>0</v>
      </c>
      <c r="BO306" s="1">
        <v>37.643678160919499</v>
      </c>
      <c r="BP306" s="1">
        <v>40.746268656716403</v>
      </c>
      <c r="BQ306" s="1">
        <v>42.2222222222222</v>
      </c>
      <c r="BR306" s="1">
        <v>43.295019157088099</v>
      </c>
      <c r="BS306" s="1">
        <v>41.823899371069103</v>
      </c>
      <c r="BT306" s="1">
        <v>44.557823129251702</v>
      </c>
      <c r="BU306" s="1">
        <v>44.927536231884098</v>
      </c>
      <c r="BV306" s="1">
        <v>46.564885496183201</v>
      </c>
      <c r="BW306" s="1">
        <v>47.177419354838698</v>
      </c>
      <c r="BX306" s="1">
        <v>47.8632478632478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D306" s="1">
        <v>77.155172413793096</v>
      </c>
      <c r="CE306" s="1">
        <v>80.895522388059703</v>
      </c>
      <c r="CF306" s="1">
        <v>84.126984126984098</v>
      </c>
      <c r="CG306" s="1">
        <v>49.616858237547802</v>
      </c>
      <c r="CH306" s="1">
        <v>53.144654088050302</v>
      </c>
      <c r="CI306" s="1">
        <v>54.081632653061199</v>
      </c>
      <c r="CJ306" s="1">
        <v>53.985507246376798</v>
      </c>
      <c r="CK306" s="1">
        <v>37.404580152671699</v>
      </c>
      <c r="CL306" s="1">
        <v>37.096774193548299</v>
      </c>
      <c r="CM306" s="1">
        <v>39.316239316239297</v>
      </c>
      <c r="CN306" s="1">
        <v>0</v>
      </c>
      <c r="CO306" s="1">
        <v>0</v>
      </c>
      <c r="CP306" s="1">
        <v>0</v>
      </c>
      <c r="CQ306" s="1">
        <v>0</v>
      </c>
      <c r="CR306" s="1">
        <v>0</v>
      </c>
      <c r="CS306" s="1">
        <v>50.718390804597703</v>
      </c>
      <c r="CT306" s="1">
        <v>53.134328358208897</v>
      </c>
      <c r="CU306" s="1">
        <v>56.031746031746003</v>
      </c>
      <c r="CV306" s="1">
        <v>58.620689655172399</v>
      </c>
      <c r="CW306" s="1">
        <v>61.635220125786098</v>
      </c>
      <c r="CX306" s="1">
        <v>21.088435374149601</v>
      </c>
      <c r="CY306" s="1">
        <v>20.289855072463698</v>
      </c>
      <c r="CZ306" s="1">
        <v>21.374045801526702</v>
      </c>
      <c r="DA306" s="1">
        <v>20.161290322580601</v>
      </c>
      <c r="DB306" s="1">
        <v>19.230769230769202</v>
      </c>
      <c r="DC306" s="1">
        <v>0</v>
      </c>
      <c r="DD306" s="1">
        <v>0</v>
      </c>
      <c r="DE306" s="1">
        <v>0</v>
      </c>
      <c r="DF306" s="1">
        <v>0</v>
      </c>
      <c r="DG306" s="1">
        <v>0</v>
      </c>
      <c r="DH306" s="1">
        <v>86.643330876934399</v>
      </c>
      <c r="DI306" s="1">
        <v>94.383461397731395</v>
      </c>
      <c r="DJ306" s="1">
        <v>96.488022736500199</v>
      </c>
      <c r="DK306" s="1">
        <v>96.297393364928894</v>
      </c>
      <c r="DL306" s="1">
        <v>92.157842157842097</v>
      </c>
      <c r="DM306" s="1">
        <v>80.496453900709199</v>
      </c>
      <c r="DN306" s="1">
        <v>89.876670092497406</v>
      </c>
      <c r="DO306" s="1">
        <v>89.907786885245898</v>
      </c>
      <c r="DP306" s="1">
        <v>89.423076923076906</v>
      </c>
      <c r="DQ306" s="1">
        <v>87.460978147762702</v>
      </c>
      <c r="DR306" s="1">
        <v>0</v>
      </c>
      <c r="DS306" s="1">
        <v>0</v>
      </c>
      <c r="DT306" s="1">
        <v>0</v>
      </c>
      <c r="DU306" s="1">
        <v>0</v>
      </c>
      <c r="DV306" s="1">
        <v>0</v>
      </c>
      <c r="DW306" s="1">
        <v>45.044215180545301</v>
      </c>
      <c r="DX306" s="1">
        <v>47.219173069886502</v>
      </c>
      <c r="DY306" s="1">
        <v>39.768574908647899</v>
      </c>
      <c r="DZ306" s="1">
        <v>31.960900473933599</v>
      </c>
      <c r="EA306" s="1">
        <v>30.419580419580399</v>
      </c>
      <c r="EB306" s="1">
        <v>30.4457953394123</v>
      </c>
      <c r="EC306" s="1">
        <v>37.255909558067799</v>
      </c>
      <c r="ED306" s="1">
        <v>55.174180327868797</v>
      </c>
      <c r="EE306" s="1">
        <v>19.585020242914901</v>
      </c>
      <c r="EF306" s="1">
        <v>30.8532778355879</v>
      </c>
      <c r="EG306" s="1">
        <v>0</v>
      </c>
      <c r="EH306" s="1">
        <v>0</v>
      </c>
      <c r="EI306" s="1">
        <v>0</v>
      </c>
      <c r="EJ306" s="1">
        <v>0</v>
      </c>
      <c r="EK306" s="1">
        <v>0</v>
      </c>
      <c r="EL306" s="1">
        <v>35.519528371407503</v>
      </c>
      <c r="EM306" s="1">
        <v>36.2056348335162</v>
      </c>
      <c r="EN306" s="1">
        <v>35.749086479902502</v>
      </c>
      <c r="EO306" s="1">
        <v>30.924170616113699</v>
      </c>
      <c r="EP306" s="1">
        <v>22.0779220779221</v>
      </c>
      <c r="EQ306" s="1">
        <v>21.681864235055698</v>
      </c>
      <c r="ER306" s="1">
        <v>21.891058581706101</v>
      </c>
      <c r="ES306" s="1">
        <v>25.819672131147499</v>
      </c>
      <c r="ET306" s="1">
        <v>9.6659919028340102</v>
      </c>
      <c r="EU306" s="1">
        <v>28.876170655567101</v>
      </c>
      <c r="EV306" s="1">
        <v>0</v>
      </c>
      <c r="EW306" s="1">
        <v>0</v>
      </c>
      <c r="EX306" s="1">
        <v>0</v>
      </c>
      <c r="EY306" s="1">
        <v>0</v>
      </c>
      <c r="EZ306" s="1">
        <v>0</v>
      </c>
    </row>
    <row r="307" spans="1:156" ht="15">
      <c r="A307" s="11" t="s">
        <v>369</v>
      </c>
      <c r="B307" s="1" t="s">
        <v>840</v>
      </c>
      <c r="C307" s="11" t="s">
        <v>553</v>
      </c>
      <c r="D307" s="1">
        <v>50.136130163948799</v>
      </c>
      <c r="E307" s="1">
        <v>34.4257259160524</v>
      </c>
      <c r="F307" s="1">
        <v>0</v>
      </c>
      <c r="G307" s="1">
        <v>63.675213675213598</v>
      </c>
      <c r="H307" s="1">
        <v>37.946428571428498</v>
      </c>
      <c r="I307" s="1">
        <v>5.5</v>
      </c>
      <c r="J307" s="1">
        <v>4.1176470588235201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52.564102564102498</v>
      </c>
      <c r="W307" s="1">
        <v>33.928571428571402</v>
      </c>
      <c r="X307" s="1">
        <v>12.5</v>
      </c>
      <c r="Y307" s="1">
        <v>10.588235294117601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32.051282051282101</v>
      </c>
      <c r="AL307" s="1">
        <v>32.589285714285701</v>
      </c>
      <c r="AM307" s="1">
        <v>33</v>
      </c>
      <c r="AN307" s="1">
        <v>33.529411764705799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43.162393162393101</v>
      </c>
      <c r="BA307" s="1">
        <v>15.625</v>
      </c>
      <c r="BB307" s="1">
        <v>6.5</v>
      </c>
      <c r="BC307" s="1">
        <v>14.705882352941099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70.940170940170901</v>
      </c>
      <c r="BP307" s="1">
        <v>26.785714285714199</v>
      </c>
      <c r="BQ307" s="1">
        <v>27.5</v>
      </c>
      <c r="BR307" s="1">
        <v>29.411764705882302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88.461538461538396</v>
      </c>
      <c r="CE307" s="1">
        <v>68.75</v>
      </c>
      <c r="CF307" s="1">
        <v>71</v>
      </c>
      <c r="CG307" s="1">
        <v>66.470588235294102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0</v>
      </c>
      <c r="CS307" s="1">
        <v>35.470085470085401</v>
      </c>
      <c r="CT307" s="1">
        <v>38.839285714285701</v>
      </c>
      <c r="CU307" s="1">
        <v>41</v>
      </c>
      <c r="CV307" s="1">
        <v>41.764705882352899</v>
      </c>
      <c r="CW307" s="1">
        <v>0</v>
      </c>
      <c r="CX307" s="1">
        <v>0</v>
      </c>
      <c r="CY307" s="1">
        <v>0</v>
      </c>
      <c r="CZ307" s="1">
        <v>0</v>
      </c>
      <c r="DA307" s="1">
        <v>0</v>
      </c>
      <c r="DB307" s="1">
        <v>0</v>
      </c>
      <c r="DC307" s="1">
        <v>0</v>
      </c>
      <c r="DD307" s="1">
        <v>0</v>
      </c>
      <c r="DE307" s="1">
        <v>0</v>
      </c>
      <c r="DF307" s="1">
        <v>0</v>
      </c>
      <c r="DG307" s="1">
        <v>0</v>
      </c>
      <c r="DH307" s="1">
        <v>40.070007369196702</v>
      </c>
      <c r="DI307" s="1">
        <v>27.4606659348701</v>
      </c>
      <c r="DJ307" s="1">
        <v>30.024360535931699</v>
      </c>
      <c r="DK307" s="1">
        <v>14.069905213270101</v>
      </c>
      <c r="DL307" s="1">
        <v>0</v>
      </c>
      <c r="DM307" s="1">
        <v>0</v>
      </c>
      <c r="DN307" s="1">
        <v>0</v>
      </c>
      <c r="DO307" s="1">
        <v>0</v>
      </c>
      <c r="DP307" s="1">
        <v>0</v>
      </c>
      <c r="DQ307" s="1">
        <v>0</v>
      </c>
      <c r="DR307" s="1">
        <v>0</v>
      </c>
      <c r="DS307" s="1">
        <v>0</v>
      </c>
      <c r="DT307" s="1">
        <v>0</v>
      </c>
      <c r="DU307" s="1">
        <v>0</v>
      </c>
      <c r="DV307" s="1">
        <v>0</v>
      </c>
      <c r="DW307" s="1">
        <v>61.680176860722099</v>
      </c>
      <c r="DX307" s="1">
        <v>54.061470911086701</v>
      </c>
      <c r="DY307" s="1">
        <v>52.314250913520098</v>
      </c>
      <c r="DZ307" s="1">
        <v>29.739336492890899</v>
      </c>
      <c r="EA307" s="1">
        <v>0</v>
      </c>
      <c r="EB307" s="1">
        <v>0</v>
      </c>
      <c r="EC307" s="1">
        <v>0</v>
      </c>
      <c r="ED307" s="1">
        <v>0</v>
      </c>
      <c r="EE307" s="1">
        <v>0</v>
      </c>
      <c r="EF307" s="1">
        <v>0</v>
      </c>
      <c r="EG307" s="1">
        <v>0</v>
      </c>
      <c r="EH307" s="1">
        <v>0</v>
      </c>
      <c r="EI307" s="1">
        <v>0</v>
      </c>
      <c r="EJ307" s="1">
        <v>0</v>
      </c>
      <c r="EK307" s="1">
        <v>0</v>
      </c>
      <c r="EL307" s="1">
        <v>35.519528371407503</v>
      </c>
      <c r="EM307" s="1">
        <v>36.2056348335162</v>
      </c>
      <c r="EN307" s="1">
        <v>35.749086479902502</v>
      </c>
      <c r="EO307" s="1">
        <v>30.924170616113699</v>
      </c>
      <c r="EP307" s="1">
        <v>0</v>
      </c>
      <c r="EQ307" s="1">
        <v>0</v>
      </c>
      <c r="ER307" s="1">
        <v>0</v>
      </c>
      <c r="ES307" s="1">
        <v>0</v>
      </c>
      <c r="ET307" s="1">
        <v>0</v>
      </c>
      <c r="EU307" s="1">
        <v>0</v>
      </c>
      <c r="EV307" s="1">
        <v>0</v>
      </c>
      <c r="EW307" s="1">
        <v>0</v>
      </c>
      <c r="EX307" s="1">
        <v>0</v>
      </c>
      <c r="EY307" s="1">
        <v>0</v>
      </c>
      <c r="EZ307" s="1">
        <v>0</v>
      </c>
    </row>
    <row r="308" spans="1:156" ht="15">
      <c r="A308" s="11" t="s">
        <v>370</v>
      </c>
      <c r="B308" s="1" t="s">
        <v>841</v>
      </c>
      <c r="C308" s="11" t="s">
        <v>568</v>
      </c>
      <c r="D308" s="1">
        <v>70.467001682965204</v>
      </c>
      <c r="E308" s="1">
        <v>67.897439735529701</v>
      </c>
      <c r="F308" s="1">
        <v>0</v>
      </c>
      <c r="G308" s="1">
        <v>91.554054054054006</v>
      </c>
      <c r="H308" s="1">
        <v>89.860139860139796</v>
      </c>
      <c r="I308" s="1">
        <v>93.359375</v>
      </c>
      <c r="J308" s="1">
        <v>93.478260869565204</v>
      </c>
      <c r="K308" s="1">
        <v>85.784313725490094</v>
      </c>
      <c r="L308" s="1">
        <v>66.836734693877503</v>
      </c>
      <c r="M308" s="1">
        <v>64.736842105263094</v>
      </c>
      <c r="N308" s="1">
        <v>64.0625</v>
      </c>
      <c r="O308" s="1">
        <v>71.6666666666666</v>
      </c>
      <c r="P308" s="1">
        <v>49.418604651162703</v>
      </c>
      <c r="Q308" s="1">
        <v>63.580246913580197</v>
      </c>
      <c r="R308" s="1">
        <v>57.258064516128997</v>
      </c>
      <c r="S308" s="1">
        <v>0</v>
      </c>
      <c r="T308" s="1">
        <v>0</v>
      </c>
      <c r="U308" s="1">
        <v>0</v>
      </c>
      <c r="V308" s="1">
        <v>82.770270270270203</v>
      </c>
      <c r="W308" s="1">
        <v>74.125874125874105</v>
      </c>
      <c r="X308" s="1">
        <v>75</v>
      </c>
      <c r="Y308" s="1">
        <v>74.347826086956502</v>
      </c>
      <c r="Z308" s="1">
        <v>74.019607843137194</v>
      </c>
      <c r="AA308" s="1">
        <v>74.489795918367307</v>
      </c>
      <c r="AB308" s="1">
        <v>71.578947368421098</v>
      </c>
      <c r="AC308" s="1">
        <v>75.5208333333333</v>
      </c>
      <c r="AD308" s="1">
        <v>77.7777777777777</v>
      </c>
      <c r="AE308" s="1">
        <v>22.0930232558139</v>
      </c>
      <c r="AF308" s="1">
        <v>25.3086419753086</v>
      </c>
      <c r="AG308" s="1">
        <v>31.451612903225801</v>
      </c>
      <c r="AH308" s="1">
        <v>0</v>
      </c>
      <c r="AI308" s="1">
        <v>0</v>
      </c>
      <c r="AJ308" s="1">
        <v>0</v>
      </c>
      <c r="AK308" s="1">
        <v>38.175675675675599</v>
      </c>
      <c r="AL308" s="1">
        <v>37.412587412587399</v>
      </c>
      <c r="AM308" s="1">
        <v>38.28125</v>
      </c>
      <c r="AN308" s="1">
        <v>37.3913043478261</v>
      </c>
      <c r="AO308" s="1">
        <v>36.764705882352899</v>
      </c>
      <c r="AP308" s="1">
        <v>36.224489795918302</v>
      </c>
      <c r="AQ308" s="1">
        <v>34.210526315789402</v>
      </c>
      <c r="AR308" s="1">
        <v>36.4583333333333</v>
      </c>
      <c r="AS308" s="1">
        <v>38.8888888888888</v>
      </c>
      <c r="AT308" s="1">
        <v>40.116279069767401</v>
      </c>
      <c r="AU308" s="1">
        <v>40.123456790123399</v>
      </c>
      <c r="AV308" s="1">
        <v>44.354838709677402</v>
      </c>
      <c r="AW308" s="1">
        <v>0</v>
      </c>
      <c r="AX308" s="1">
        <v>0</v>
      </c>
      <c r="AY308" s="1">
        <v>0</v>
      </c>
      <c r="AZ308" s="1">
        <v>65.878378378378301</v>
      </c>
      <c r="BA308" s="1">
        <v>66.783216783216702</v>
      </c>
      <c r="BB308" s="1">
        <v>70.703125</v>
      </c>
      <c r="BC308" s="1">
        <v>76.956521739130395</v>
      </c>
      <c r="BD308" s="1">
        <v>56.372549019607803</v>
      </c>
      <c r="BE308" s="1">
        <v>31.122448979591798</v>
      </c>
      <c r="BF308" s="1">
        <v>23.684210526315699</v>
      </c>
      <c r="BG308" s="1">
        <v>15.1041666666666</v>
      </c>
      <c r="BH308" s="1">
        <v>21.6666666666666</v>
      </c>
      <c r="BI308" s="1">
        <v>11.0465116279069</v>
      </c>
      <c r="BJ308" s="1">
        <v>14.1975308641975</v>
      </c>
      <c r="BK308" s="1">
        <v>25</v>
      </c>
      <c r="BL308" s="1">
        <v>0</v>
      </c>
      <c r="BM308" s="1">
        <v>0</v>
      </c>
      <c r="BN308" s="1">
        <v>0</v>
      </c>
      <c r="BO308" s="1">
        <v>52.364864864864799</v>
      </c>
      <c r="BP308" s="1">
        <v>27.972027972027899</v>
      </c>
      <c r="BQ308" s="1">
        <v>32.03125</v>
      </c>
      <c r="BR308" s="1">
        <v>31.3043478260869</v>
      </c>
      <c r="BS308" s="1">
        <v>33.3333333333333</v>
      </c>
      <c r="BT308" s="1">
        <v>33.673469387755098</v>
      </c>
      <c r="BU308" s="1">
        <v>33.157894736842103</v>
      </c>
      <c r="BV308" s="1">
        <v>35.9375</v>
      </c>
      <c r="BW308" s="1">
        <v>36.6666666666666</v>
      </c>
      <c r="BX308" s="1">
        <v>38.953488372092998</v>
      </c>
      <c r="BY308" s="1">
        <v>38.271604938271601</v>
      </c>
      <c r="BZ308" s="1">
        <v>35.4838709677419</v>
      </c>
      <c r="CA308" s="1">
        <v>0</v>
      </c>
      <c r="CB308" s="1">
        <v>0</v>
      </c>
      <c r="CC308" s="1">
        <v>0</v>
      </c>
      <c r="CD308" s="1">
        <v>86.824324324324294</v>
      </c>
      <c r="CE308" s="1">
        <v>83.566433566433503</v>
      </c>
      <c r="CF308" s="1">
        <v>91.796875</v>
      </c>
      <c r="CG308" s="1">
        <v>90.869565217391298</v>
      </c>
      <c r="CH308" s="1">
        <v>96.568627450980301</v>
      </c>
      <c r="CI308" s="1">
        <v>98.469387755102005</v>
      </c>
      <c r="CJ308" s="1">
        <v>98.421052631578902</v>
      </c>
      <c r="CK308" s="1">
        <v>94.2708333333333</v>
      </c>
      <c r="CL308" s="1">
        <v>89.4444444444444</v>
      </c>
      <c r="CM308" s="1">
        <v>91.279069767441797</v>
      </c>
      <c r="CN308" s="1">
        <v>87.037037037036995</v>
      </c>
      <c r="CO308" s="1">
        <v>79.838709677419303</v>
      </c>
      <c r="CP308" s="1">
        <v>0</v>
      </c>
      <c r="CQ308" s="1">
        <v>0</v>
      </c>
      <c r="CR308" s="1">
        <v>0</v>
      </c>
      <c r="CS308" s="1">
        <v>36.148648648648603</v>
      </c>
      <c r="CT308" s="1">
        <v>37.762237762237703</v>
      </c>
      <c r="CU308" s="1">
        <v>40.234375</v>
      </c>
      <c r="CV308" s="1">
        <v>34.782608695652101</v>
      </c>
      <c r="CW308" s="1">
        <v>38.235294117647101</v>
      </c>
      <c r="CX308" s="1">
        <v>39.7959183673469</v>
      </c>
      <c r="CY308" s="1">
        <v>36.842105263157798</v>
      </c>
      <c r="CZ308" s="1">
        <v>40.625</v>
      </c>
      <c r="DA308" s="1">
        <v>42.2222222222222</v>
      </c>
      <c r="DB308" s="1">
        <v>42.4418604651162</v>
      </c>
      <c r="DC308" s="1">
        <v>44.4444444444444</v>
      </c>
      <c r="DD308" s="1">
        <v>58.870967741935402</v>
      </c>
      <c r="DE308" s="1">
        <v>0</v>
      </c>
      <c r="DF308" s="1">
        <v>0</v>
      </c>
      <c r="DG308" s="1">
        <v>0</v>
      </c>
      <c r="DH308" s="1">
        <v>73.968312453942502</v>
      </c>
      <c r="DI308" s="1">
        <v>88.492499085254295</v>
      </c>
      <c r="DJ308" s="1">
        <v>73.507917174177805</v>
      </c>
      <c r="DK308" s="1">
        <v>57.790284360189503</v>
      </c>
      <c r="DL308" s="1">
        <v>59.490509490509403</v>
      </c>
      <c r="DM308" s="1">
        <v>95.896656534954403</v>
      </c>
      <c r="DN308" s="1">
        <v>92.754367934224007</v>
      </c>
      <c r="DO308" s="1">
        <v>89.702868852459005</v>
      </c>
      <c r="DP308" s="1">
        <v>82.439271255060703</v>
      </c>
      <c r="DQ308" s="1">
        <v>85.796045785639905</v>
      </c>
      <c r="DR308" s="1">
        <v>91.617819460726807</v>
      </c>
      <c r="DS308" s="1">
        <v>82.838038632986596</v>
      </c>
      <c r="DT308" s="1">
        <v>0</v>
      </c>
      <c r="DU308" s="1">
        <v>0</v>
      </c>
      <c r="DV308" s="1">
        <v>0</v>
      </c>
      <c r="DW308" s="1">
        <v>80.637435519528296</v>
      </c>
      <c r="DX308" s="1">
        <v>42.828393706549498</v>
      </c>
      <c r="DY308" s="1">
        <v>63.520097442143701</v>
      </c>
      <c r="DZ308" s="1">
        <v>86.226303317535496</v>
      </c>
      <c r="EA308" s="1">
        <v>92.557442557442499</v>
      </c>
      <c r="EB308" s="1">
        <v>93.262411347517698</v>
      </c>
      <c r="EC308" s="1">
        <v>87.512846865364807</v>
      </c>
      <c r="ED308" s="1">
        <v>97.489754098360606</v>
      </c>
      <c r="EE308" s="1">
        <v>98.32995951417</v>
      </c>
      <c r="EF308" s="1">
        <v>95.473465140478595</v>
      </c>
      <c r="EG308" s="1">
        <v>94.1969519343493</v>
      </c>
      <c r="EH308" s="1">
        <v>50.891530460624097</v>
      </c>
      <c r="EI308" s="1">
        <v>0</v>
      </c>
      <c r="EJ308" s="1">
        <v>0</v>
      </c>
      <c r="EK308" s="1">
        <v>0</v>
      </c>
      <c r="EL308" s="1">
        <v>91.212232866617498</v>
      </c>
      <c r="EM308" s="1">
        <v>83.571167215514095</v>
      </c>
      <c r="EN308" s="1">
        <v>83.516037352821698</v>
      </c>
      <c r="EO308" s="1">
        <v>77.784360189573405</v>
      </c>
      <c r="EP308" s="1">
        <v>66.533466533466495</v>
      </c>
      <c r="EQ308" s="1">
        <v>66.6666666666666</v>
      </c>
      <c r="ER308" s="1">
        <v>66.187050359712202</v>
      </c>
      <c r="ES308" s="1">
        <v>75.051229508196698</v>
      </c>
      <c r="ET308" s="1">
        <v>82.995951417004093</v>
      </c>
      <c r="EU308" s="1">
        <v>77.263267429760603</v>
      </c>
      <c r="EV308" s="1">
        <v>85.228604923798301</v>
      </c>
      <c r="EW308" s="1">
        <v>73.625557206537906</v>
      </c>
      <c r="EX308" s="1">
        <v>0</v>
      </c>
      <c r="EY308" s="1">
        <v>0</v>
      </c>
      <c r="EZ308" s="1">
        <v>0</v>
      </c>
    </row>
    <row r="309" spans="1:156" ht="15">
      <c r="A309" s="11" t="s">
        <v>371</v>
      </c>
      <c r="B309" s="1" t="s">
        <v>842</v>
      </c>
      <c r="C309" s="11" t="s">
        <v>535</v>
      </c>
      <c r="D309" s="1">
        <v>68.719892400399203</v>
      </c>
      <c r="E309" s="1">
        <v>68.869419756146499</v>
      </c>
      <c r="F309" s="1">
        <v>0</v>
      </c>
      <c r="G309" s="1">
        <v>90.506329113923996</v>
      </c>
      <c r="H309" s="1">
        <v>86.774193548387103</v>
      </c>
      <c r="I309" s="1">
        <v>87.241379310344797</v>
      </c>
      <c r="J309" s="1">
        <v>86.090225563909698</v>
      </c>
      <c r="K309" s="1">
        <v>68.859649122806999</v>
      </c>
      <c r="L309" s="1">
        <v>62.946428571428498</v>
      </c>
      <c r="M309" s="1">
        <v>69.626168224299093</v>
      </c>
      <c r="N309" s="1">
        <v>84.803921568627402</v>
      </c>
      <c r="O309" s="1">
        <v>89.5</v>
      </c>
      <c r="P309" s="1">
        <v>82.065217391304301</v>
      </c>
      <c r="Q309" s="1">
        <v>12.9629629629629</v>
      </c>
      <c r="R309" s="1">
        <v>51.973684210526301</v>
      </c>
      <c r="S309" s="1">
        <v>33.9743589743589</v>
      </c>
      <c r="T309" s="1">
        <v>39.743589743589702</v>
      </c>
      <c r="U309" s="1">
        <v>0</v>
      </c>
      <c r="V309" s="1">
        <v>57.911392405063197</v>
      </c>
      <c r="W309" s="1">
        <v>55.806451612903203</v>
      </c>
      <c r="X309" s="1">
        <v>54.137931034482698</v>
      </c>
      <c r="Y309" s="1">
        <v>53.0075187969924</v>
      </c>
      <c r="Z309" s="1">
        <v>43.859649122806999</v>
      </c>
      <c r="AA309" s="1">
        <v>40.178571428571402</v>
      </c>
      <c r="AB309" s="1">
        <v>57.009345794392502</v>
      </c>
      <c r="AC309" s="1">
        <v>68.627450980392098</v>
      </c>
      <c r="AD309" s="1">
        <v>69</v>
      </c>
      <c r="AE309" s="1">
        <v>70.108695652173907</v>
      </c>
      <c r="AF309" s="1">
        <v>54.320987654320902</v>
      </c>
      <c r="AG309" s="1">
        <v>53.947368421052602</v>
      </c>
      <c r="AH309" s="1">
        <v>37.820512820512803</v>
      </c>
      <c r="AI309" s="1">
        <v>38.461538461538403</v>
      </c>
      <c r="AJ309" s="1">
        <v>0</v>
      </c>
      <c r="AK309" s="1">
        <v>40.8227848101265</v>
      </c>
      <c r="AL309" s="1">
        <v>40.967741935483801</v>
      </c>
      <c r="AM309" s="1">
        <v>41.034482758620598</v>
      </c>
      <c r="AN309" s="1">
        <v>40.601503759398398</v>
      </c>
      <c r="AO309" s="1">
        <v>42.105263157894697</v>
      </c>
      <c r="AP309" s="1">
        <v>43.303571428571402</v>
      </c>
      <c r="AQ309" s="1">
        <v>42.990654205607399</v>
      </c>
      <c r="AR309" s="1">
        <v>44.117647058823501</v>
      </c>
      <c r="AS309" s="1">
        <v>45.5</v>
      </c>
      <c r="AT309" s="1">
        <v>46.739130434782602</v>
      </c>
      <c r="AU309" s="1">
        <v>46.296296296296198</v>
      </c>
      <c r="AV309" s="1">
        <v>50</v>
      </c>
      <c r="AW309" s="1">
        <v>50</v>
      </c>
      <c r="AX309" s="1">
        <v>50</v>
      </c>
      <c r="AY309" s="1">
        <v>0</v>
      </c>
      <c r="AZ309" s="1">
        <v>38.924050632911303</v>
      </c>
      <c r="BA309" s="1">
        <v>60.967741935483801</v>
      </c>
      <c r="BB309" s="1">
        <v>56.2068965517241</v>
      </c>
      <c r="BC309" s="1">
        <v>53.0075187969924</v>
      </c>
      <c r="BD309" s="1">
        <v>45.175438596491198</v>
      </c>
      <c r="BE309" s="1">
        <v>27.232142857142801</v>
      </c>
      <c r="BF309" s="1">
        <v>39.719626168224302</v>
      </c>
      <c r="BG309" s="1">
        <v>75.980392156862706</v>
      </c>
      <c r="BH309" s="1">
        <v>70.5</v>
      </c>
      <c r="BI309" s="1">
        <v>71.195652173913004</v>
      </c>
      <c r="BJ309" s="1">
        <v>54.938271604938201</v>
      </c>
      <c r="BK309" s="1">
        <v>26.973684210526301</v>
      </c>
      <c r="BL309" s="1">
        <v>5.7692307692307603</v>
      </c>
      <c r="BM309" s="1">
        <v>9.6153846153846096</v>
      </c>
      <c r="BN309" s="1">
        <v>0</v>
      </c>
      <c r="BO309" s="1">
        <v>77.2151898734177</v>
      </c>
      <c r="BP309" s="1">
        <v>30</v>
      </c>
      <c r="BQ309" s="1">
        <v>30.344827586206801</v>
      </c>
      <c r="BR309" s="1">
        <v>30.827067669172902</v>
      </c>
      <c r="BS309" s="1">
        <v>30.2631578947368</v>
      </c>
      <c r="BT309" s="1">
        <v>32.142857142857103</v>
      </c>
      <c r="BU309" s="1">
        <v>32.710280373831701</v>
      </c>
      <c r="BV309" s="1">
        <v>33.823529411764703</v>
      </c>
      <c r="BW309" s="1">
        <v>37</v>
      </c>
      <c r="BX309" s="1">
        <v>36.413043478260803</v>
      </c>
      <c r="BY309" s="1">
        <v>38.271604938271601</v>
      </c>
      <c r="BZ309" s="1">
        <v>40.789473684210499</v>
      </c>
      <c r="CA309" s="1">
        <v>46.153846153846096</v>
      </c>
      <c r="CB309" s="1">
        <v>46.153846153846096</v>
      </c>
      <c r="CC309" s="1">
        <v>0</v>
      </c>
      <c r="CD309" s="1">
        <v>72.468354430379705</v>
      </c>
      <c r="CE309" s="1">
        <v>74.193548387096698</v>
      </c>
      <c r="CF309" s="1">
        <v>72.068965517241296</v>
      </c>
      <c r="CG309" s="1">
        <v>69.924812030075103</v>
      </c>
      <c r="CH309" s="1">
        <v>75.438596491228097</v>
      </c>
      <c r="CI309" s="1">
        <v>58.482142857142797</v>
      </c>
      <c r="CJ309" s="1">
        <v>24.766355140186899</v>
      </c>
      <c r="CK309" s="1">
        <v>39.2156862745098</v>
      </c>
      <c r="CL309" s="1">
        <v>32.5</v>
      </c>
      <c r="CM309" s="1">
        <v>36.413043478260803</v>
      </c>
      <c r="CN309" s="1">
        <v>35.185185185185098</v>
      </c>
      <c r="CO309" s="1">
        <v>54.605263157894697</v>
      </c>
      <c r="CP309" s="1">
        <v>52.564102564102498</v>
      </c>
      <c r="CQ309" s="1">
        <v>47.435897435897402</v>
      </c>
      <c r="CR309" s="1">
        <v>0</v>
      </c>
      <c r="CS309" s="1">
        <v>44.303797468354396</v>
      </c>
      <c r="CT309" s="1">
        <v>45.806451612903203</v>
      </c>
      <c r="CU309" s="1">
        <v>44.827586206896498</v>
      </c>
      <c r="CV309" s="1">
        <v>47.368421052631497</v>
      </c>
      <c r="CW309" s="1">
        <v>49.561403508771903</v>
      </c>
      <c r="CX309" s="1">
        <v>52.232142857142797</v>
      </c>
      <c r="CY309" s="1">
        <v>51.401869158878498</v>
      </c>
      <c r="CZ309" s="1">
        <v>52.450980392156801</v>
      </c>
      <c r="DA309" s="1">
        <v>56.5</v>
      </c>
      <c r="DB309" s="1">
        <v>59.239130434782602</v>
      </c>
      <c r="DC309" s="1">
        <v>62.962962962962898</v>
      </c>
      <c r="DD309" s="1">
        <v>67.105263157894697</v>
      </c>
      <c r="DE309" s="1">
        <v>41.025641025641001</v>
      </c>
      <c r="DF309" s="1">
        <v>42.948717948717899</v>
      </c>
      <c r="DG309" s="1">
        <v>0</v>
      </c>
      <c r="DH309" s="1">
        <v>97.807663964627807</v>
      </c>
      <c r="DI309" s="1">
        <v>94.420051225759195</v>
      </c>
      <c r="DJ309" s="1">
        <v>88.692651238327201</v>
      </c>
      <c r="DK309" s="1">
        <v>94.105450236966803</v>
      </c>
      <c r="DL309" s="1">
        <v>78.071928071928099</v>
      </c>
      <c r="DM309" s="1">
        <v>84.042553191489304</v>
      </c>
      <c r="DN309" s="1">
        <v>81.757451181911605</v>
      </c>
      <c r="DO309" s="1">
        <v>68.698770491803202</v>
      </c>
      <c r="DP309" s="1">
        <v>61.8927125506072</v>
      </c>
      <c r="DQ309" s="1">
        <v>54.3704474505723</v>
      </c>
      <c r="DR309" s="1">
        <v>97.010550996483005</v>
      </c>
      <c r="DS309" s="1">
        <v>89.078751857355101</v>
      </c>
      <c r="DT309" s="1">
        <v>82.5</v>
      </c>
      <c r="DU309" s="1">
        <v>82.473444613050106</v>
      </c>
      <c r="DV309" s="1">
        <v>0</v>
      </c>
      <c r="DW309" s="1">
        <v>81.558585114222495</v>
      </c>
      <c r="DX309" s="1">
        <v>83.772411269667003</v>
      </c>
      <c r="DY309" s="1">
        <v>82.358911896061699</v>
      </c>
      <c r="DZ309" s="1">
        <v>86.344786729857802</v>
      </c>
      <c r="EA309" s="1">
        <v>89.360639360639297</v>
      </c>
      <c r="EB309" s="1">
        <v>91.641337386018193</v>
      </c>
      <c r="EC309" s="1">
        <v>41.469681397738903</v>
      </c>
      <c r="ED309" s="1">
        <v>35.092213114754102</v>
      </c>
      <c r="EE309" s="1">
        <v>49.139676113360302</v>
      </c>
      <c r="EF309" s="1">
        <v>61.134235171696098</v>
      </c>
      <c r="EG309" s="1">
        <v>76.611957796014096</v>
      </c>
      <c r="EH309" s="1">
        <v>58.469539375928598</v>
      </c>
      <c r="EI309" s="1">
        <v>52.045454545454497</v>
      </c>
      <c r="EJ309" s="1">
        <v>68.816388467374793</v>
      </c>
      <c r="EK309" s="1">
        <v>0</v>
      </c>
      <c r="EL309" s="1">
        <v>91.212232866617498</v>
      </c>
      <c r="EM309" s="1">
        <v>83.571167215514095</v>
      </c>
      <c r="EN309" s="1">
        <v>83.516037352821698</v>
      </c>
      <c r="EO309" s="1">
        <v>90.284360189573405</v>
      </c>
      <c r="EP309" s="1">
        <v>22.0779220779221</v>
      </c>
      <c r="EQ309" s="1">
        <v>21.681864235055698</v>
      </c>
      <c r="ER309" s="1">
        <v>80.626927029804705</v>
      </c>
      <c r="ES309" s="1">
        <v>78.278688524590095</v>
      </c>
      <c r="ET309" s="1">
        <v>70.647773279352194</v>
      </c>
      <c r="EU309" s="1">
        <v>80.957336108220602</v>
      </c>
      <c r="EV309" s="1">
        <v>38.628370457209797</v>
      </c>
      <c r="EW309" s="1">
        <v>47.696879643387803</v>
      </c>
      <c r="EX309" s="1">
        <v>38.939393939393902</v>
      </c>
      <c r="EY309" s="1">
        <v>40.819423368740502</v>
      </c>
      <c r="EZ309" s="1">
        <v>0</v>
      </c>
    </row>
    <row r="310" spans="1:156" ht="15">
      <c r="A310" s="11" t="s">
        <v>372</v>
      </c>
      <c r="B310" s="1" t="s">
        <v>843</v>
      </c>
      <c r="C310" s="11" t="s">
        <v>537</v>
      </c>
      <c r="D310" s="1">
        <v>40.026990548053703</v>
      </c>
      <c r="E310" s="1">
        <v>39.514664244768497</v>
      </c>
      <c r="F310" s="1">
        <v>0</v>
      </c>
      <c r="G310" s="1">
        <v>95.187793427230005</v>
      </c>
      <c r="H310" s="1">
        <v>99.603174603174594</v>
      </c>
      <c r="I310" s="1">
        <v>99.539877300613497</v>
      </c>
      <c r="J310" s="1">
        <v>97.420634920634896</v>
      </c>
      <c r="K310" s="1">
        <v>94.970414201183402</v>
      </c>
      <c r="L310" s="1">
        <v>91.6666666666666</v>
      </c>
      <c r="M310" s="1">
        <v>92.279411764705799</v>
      </c>
      <c r="N310" s="1">
        <v>91.923076923076906</v>
      </c>
      <c r="O310" s="1">
        <v>89.097744360902198</v>
      </c>
      <c r="P310" s="1">
        <v>80.084745762711805</v>
      </c>
      <c r="Q310" s="1">
        <v>93.298969072164894</v>
      </c>
      <c r="R310" s="1">
        <v>91.477272727272705</v>
      </c>
      <c r="S310" s="1">
        <v>95.348837209302303</v>
      </c>
      <c r="T310" s="1">
        <v>95.930232558139494</v>
      </c>
      <c r="U310" s="1">
        <v>43.650793650793602</v>
      </c>
      <c r="V310" s="1">
        <v>99.413145539906097</v>
      </c>
      <c r="W310" s="1">
        <v>99.867724867724803</v>
      </c>
      <c r="X310" s="1">
        <v>98.926380368098094</v>
      </c>
      <c r="Y310" s="1">
        <v>99.801587301587304</v>
      </c>
      <c r="Z310" s="1">
        <v>99.704142011834307</v>
      </c>
      <c r="AA310" s="1">
        <v>99.6666666666666</v>
      </c>
      <c r="AB310" s="1">
        <v>99.632352941176407</v>
      </c>
      <c r="AC310" s="1">
        <v>98.846153846153797</v>
      </c>
      <c r="AD310" s="1">
        <v>91.353383458646604</v>
      </c>
      <c r="AE310" s="1">
        <v>91.949152542372801</v>
      </c>
      <c r="AF310" s="1">
        <v>97.422680412371093</v>
      </c>
      <c r="AG310" s="1">
        <v>97.159090909090907</v>
      </c>
      <c r="AH310" s="1">
        <v>95.930232558139494</v>
      </c>
      <c r="AI310" s="1">
        <v>97.093023255813904</v>
      </c>
      <c r="AJ310" s="1">
        <v>43.650793650793602</v>
      </c>
      <c r="AK310" s="1">
        <v>89.906103286384905</v>
      </c>
      <c r="AL310" s="1">
        <v>97.751322751322704</v>
      </c>
      <c r="AM310" s="1">
        <v>97.699386503067402</v>
      </c>
      <c r="AN310" s="1">
        <v>97.420634920634896</v>
      </c>
      <c r="AO310" s="1">
        <v>95.857988165680396</v>
      </c>
      <c r="AP310" s="1">
        <v>95</v>
      </c>
      <c r="AQ310" s="1">
        <v>94.485294117647001</v>
      </c>
      <c r="AR310" s="1">
        <v>95</v>
      </c>
      <c r="AS310" s="1">
        <v>94.360902255639104</v>
      </c>
      <c r="AT310" s="1">
        <v>94.067796610169495</v>
      </c>
      <c r="AU310" s="1">
        <v>94.845360824742201</v>
      </c>
      <c r="AV310" s="1">
        <v>42.613636363636303</v>
      </c>
      <c r="AW310" s="1">
        <v>50</v>
      </c>
      <c r="AX310" s="1">
        <v>48.2558139534883</v>
      </c>
      <c r="AY310" s="1">
        <v>49.206349206349202</v>
      </c>
      <c r="AZ310" s="1">
        <v>95.657276995305097</v>
      </c>
      <c r="BA310" s="1">
        <v>96.957671957671906</v>
      </c>
      <c r="BB310" s="1">
        <v>86.349693251533694</v>
      </c>
      <c r="BC310" s="1">
        <v>93.452380952380906</v>
      </c>
      <c r="BD310" s="1">
        <v>74.852071005917097</v>
      </c>
      <c r="BE310" s="1">
        <v>75.6666666666666</v>
      </c>
      <c r="BF310" s="1">
        <v>89.416058394160501</v>
      </c>
      <c r="BG310" s="1">
        <v>89.615384615384599</v>
      </c>
      <c r="BH310" s="1">
        <v>85.338345864661605</v>
      </c>
      <c r="BI310" s="1">
        <v>68.220338983050794</v>
      </c>
      <c r="BJ310" s="1">
        <v>68.556701030927798</v>
      </c>
      <c r="BK310" s="1">
        <v>83.522727272727195</v>
      </c>
      <c r="BL310" s="1">
        <v>72.674418604651095</v>
      </c>
      <c r="BM310" s="1">
        <v>72.674418604651095</v>
      </c>
      <c r="BN310" s="1">
        <v>34.126984126984098</v>
      </c>
      <c r="BO310" s="1">
        <v>96.713615023474105</v>
      </c>
      <c r="BP310" s="1">
        <v>86.772486772486701</v>
      </c>
      <c r="BQ310" s="1">
        <v>76.533742331288295</v>
      </c>
      <c r="BR310" s="1">
        <v>73.809523809523796</v>
      </c>
      <c r="BS310" s="1">
        <v>71.597633136094601</v>
      </c>
      <c r="BT310" s="1">
        <v>71.3333333333333</v>
      </c>
      <c r="BU310" s="1">
        <v>72.058823529411697</v>
      </c>
      <c r="BV310" s="1">
        <v>76.923076923076906</v>
      </c>
      <c r="BW310" s="1">
        <v>40.225563909774401</v>
      </c>
      <c r="BX310" s="1">
        <v>39.830508474576199</v>
      </c>
      <c r="BY310" s="1">
        <v>40.206185567010301</v>
      </c>
      <c r="BZ310" s="1">
        <v>40.340909090909101</v>
      </c>
      <c r="CA310" s="1">
        <v>46.511627906976699</v>
      </c>
      <c r="CB310" s="1">
        <v>47.093023255813897</v>
      </c>
      <c r="CC310" s="1">
        <v>46.031746031746003</v>
      </c>
      <c r="CD310" s="1">
        <v>89.553990610328597</v>
      </c>
      <c r="CE310" s="1">
        <v>59.3915343915344</v>
      </c>
      <c r="CF310" s="1">
        <v>87.576687116564401</v>
      </c>
      <c r="CG310" s="1">
        <v>87.5</v>
      </c>
      <c r="CH310" s="1">
        <v>92.6035502958579</v>
      </c>
      <c r="CI310" s="1">
        <v>81.3333333333333</v>
      </c>
      <c r="CJ310" s="1">
        <v>81.25</v>
      </c>
      <c r="CK310" s="1">
        <v>90.384615384615302</v>
      </c>
      <c r="CL310" s="1">
        <v>65.037593984962399</v>
      </c>
      <c r="CM310" s="1">
        <v>73.305084745762699</v>
      </c>
      <c r="CN310" s="1">
        <v>54.1237113402061</v>
      </c>
      <c r="CO310" s="1">
        <v>69.886363636363598</v>
      </c>
      <c r="CP310" s="1">
        <v>94.767441860465098</v>
      </c>
      <c r="CQ310" s="1">
        <v>95.348837209302303</v>
      </c>
      <c r="CR310" s="1">
        <v>63.492063492063401</v>
      </c>
      <c r="CS310" s="1">
        <v>40.727699530516396</v>
      </c>
      <c r="CT310" s="1">
        <v>41.402116402116398</v>
      </c>
      <c r="CU310" s="1">
        <v>42.791411042944702</v>
      </c>
      <c r="CV310" s="1">
        <v>43.253968253968203</v>
      </c>
      <c r="CW310" s="1">
        <v>40.532544378698198</v>
      </c>
      <c r="CX310" s="1">
        <v>40</v>
      </c>
      <c r="CY310" s="1">
        <v>37.5</v>
      </c>
      <c r="CZ310" s="1">
        <v>38.846153846153797</v>
      </c>
      <c r="DA310" s="1">
        <v>43.984962406015001</v>
      </c>
      <c r="DB310" s="1">
        <v>47.033898305084698</v>
      </c>
      <c r="DC310" s="1">
        <v>46.391752577319501</v>
      </c>
      <c r="DD310" s="1">
        <v>56.25</v>
      </c>
      <c r="DE310" s="1">
        <v>76.744186046511601</v>
      </c>
      <c r="DF310" s="1">
        <v>80.813953488372107</v>
      </c>
      <c r="DG310" s="1">
        <v>35.714285714285701</v>
      </c>
      <c r="DH310" s="1">
        <v>47.254974207811301</v>
      </c>
      <c r="DI310" s="1">
        <v>35.876326381265997</v>
      </c>
      <c r="DJ310" s="1">
        <v>30.267965895249599</v>
      </c>
      <c r="DK310" s="1">
        <v>27.873222748815099</v>
      </c>
      <c r="DL310" s="1">
        <v>41.408591408591398</v>
      </c>
      <c r="DM310" s="1">
        <v>55.167173252279603</v>
      </c>
      <c r="DN310" s="1">
        <v>46.197327852004101</v>
      </c>
      <c r="DO310" s="1">
        <v>54.559426229508198</v>
      </c>
      <c r="DP310" s="1">
        <v>56.528340080971603</v>
      </c>
      <c r="DQ310" s="1">
        <v>72.060353798126897</v>
      </c>
      <c r="DR310" s="1">
        <v>63.012895662368102</v>
      </c>
      <c r="DS310" s="1">
        <v>53.120356612184203</v>
      </c>
      <c r="DT310" s="1">
        <v>71.590909090909093</v>
      </c>
      <c r="DU310" s="1">
        <v>63.201820940819402</v>
      </c>
      <c r="DV310" s="1">
        <v>46.186440677966097</v>
      </c>
      <c r="DW310" s="1">
        <v>38.964627855563698</v>
      </c>
      <c r="DX310" s="1">
        <v>57.720453713867499</v>
      </c>
      <c r="DY310" s="1">
        <v>56.455542021924401</v>
      </c>
      <c r="DZ310" s="1">
        <v>48.015402843601798</v>
      </c>
      <c r="EA310" s="1">
        <v>67.282717282717201</v>
      </c>
      <c r="EB310" s="1">
        <v>72.391084093211703</v>
      </c>
      <c r="EC310" s="1">
        <v>72.0966084275436</v>
      </c>
      <c r="ED310" s="1">
        <v>85.809426229508205</v>
      </c>
      <c r="EE310" s="1">
        <v>71.811740890688199</v>
      </c>
      <c r="EF310" s="1">
        <v>77.679500520291299</v>
      </c>
      <c r="EG310" s="1">
        <v>85.580304806565096</v>
      </c>
      <c r="EH310" s="1">
        <v>47.176820208023699</v>
      </c>
      <c r="EI310" s="1">
        <v>46.590909090909101</v>
      </c>
      <c r="EJ310" s="1">
        <v>80.804248861911901</v>
      </c>
      <c r="EK310" s="1">
        <v>49.745762711864401</v>
      </c>
      <c r="EL310" s="1">
        <v>77.634487840825301</v>
      </c>
      <c r="EM310" s="1">
        <v>85.400658616904494</v>
      </c>
      <c r="EN310" s="1">
        <v>78.177019894437606</v>
      </c>
      <c r="EO310" s="1">
        <v>70.853080568720301</v>
      </c>
      <c r="EP310" s="1">
        <v>66.533466533466495</v>
      </c>
      <c r="EQ310" s="1">
        <v>51.0131712259371</v>
      </c>
      <c r="ER310" s="1">
        <v>66.187050359712202</v>
      </c>
      <c r="ES310" s="1">
        <v>78.278688524590095</v>
      </c>
      <c r="ET310" s="1">
        <v>82.995951417004093</v>
      </c>
      <c r="EU310" s="1">
        <v>83.870967741935402</v>
      </c>
      <c r="EV310" s="1">
        <v>87.690504103165296</v>
      </c>
      <c r="EW310" s="1">
        <v>18.4992570579494</v>
      </c>
      <c r="EX310" s="1">
        <v>38.939393939393902</v>
      </c>
      <c r="EY310" s="1">
        <v>40.819423368740502</v>
      </c>
      <c r="EZ310" s="1">
        <v>41.610169491525397</v>
      </c>
    </row>
    <row r="311" spans="1:156" ht="15">
      <c r="A311" s="11" t="s">
        <v>373</v>
      </c>
      <c r="B311" s="1" t="s">
        <v>844</v>
      </c>
      <c r="C311" s="11" t="s">
        <v>563</v>
      </c>
      <c r="D311" s="1">
        <v>50.718160054323697</v>
      </c>
      <c r="E311" s="1">
        <v>46.921755003505602</v>
      </c>
      <c r="F311" s="1">
        <v>0</v>
      </c>
      <c r="G311" s="1">
        <v>35.340314136125599</v>
      </c>
      <c r="H311" s="1">
        <v>40.502793296089301</v>
      </c>
      <c r="I311" s="1">
        <v>17.065868263473099</v>
      </c>
      <c r="J311" s="1">
        <v>9.8540145985401395</v>
      </c>
      <c r="K311" s="1">
        <v>7.8512396694214797</v>
      </c>
      <c r="L311" s="1">
        <v>8.0508474576271105</v>
      </c>
      <c r="M311" s="1">
        <v>5.7522123893805297</v>
      </c>
      <c r="N311" s="1">
        <v>4.2056074766355103</v>
      </c>
      <c r="O311" s="1">
        <v>5.3398058252427099</v>
      </c>
      <c r="P311" s="1">
        <v>3.9325842696629199</v>
      </c>
      <c r="Q311" s="1">
        <v>3.1645569620253098</v>
      </c>
      <c r="R311" s="1">
        <v>0</v>
      </c>
      <c r="S311" s="1">
        <v>0</v>
      </c>
      <c r="T311" s="1">
        <v>0</v>
      </c>
      <c r="U311" s="1">
        <v>0</v>
      </c>
      <c r="V311" s="1">
        <v>17.2774869109947</v>
      </c>
      <c r="W311" s="1">
        <v>17.877094972066999</v>
      </c>
      <c r="X311" s="1">
        <v>16.766467065868198</v>
      </c>
      <c r="Y311" s="1">
        <v>14.2335766423357</v>
      </c>
      <c r="Z311" s="1">
        <v>14.049586776859501</v>
      </c>
      <c r="AA311" s="1">
        <v>13.559322033898299</v>
      </c>
      <c r="AB311" s="1">
        <v>15.044247787610599</v>
      </c>
      <c r="AC311" s="1">
        <v>16.355140186915801</v>
      </c>
      <c r="AD311" s="1">
        <v>16.990291262135901</v>
      </c>
      <c r="AE311" s="1">
        <v>17.4157303370786</v>
      </c>
      <c r="AF311" s="1">
        <v>18.9873417721519</v>
      </c>
      <c r="AG311" s="1">
        <v>0</v>
      </c>
      <c r="AH311" s="1">
        <v>0</v>
      </c>
      <c r="AI311" s="1">
        <v>0</v>
      </c>
      <c r="AJ311" s="1">
        <v>0</v>
      </c>
      <c r="AK311" s="1">
        <v>35.078534031413596</v>
      </c>
      <c r="AL311" s="1">
        <v>34.636871508379798</v>
      </c>
      <c r="AM311" s="1">
        <v>32.934131736526901</v>
      </c>
      <c r="AN311" s="1">
        <v>32.846715328467099</v>
      </c>
      <c r="AO311" s="1">
        <v>28.925619834710702</v>
      </c>
      <c r="AP311" s="1">
        <v>29.2372881355932</v>
      </c>
      <c r="AQ311" s="1">
        <v>28.318584070796401</v>
      </c>
      <c r="AR311" s="1">
        <v>29.906542056074699</v>
      </c>
      <c r="AS311" s="1">
        <v>31.067961165048501</v>
      </c>
      <c r="AT311" s="1">
        <v>30.337078651685299</v>
      </c>
      <c r="AU311" s="1">
        <v>32.911392405063197</v>
      </c>
      <c r="AV311" s="1">
        <v>0</v>
      </c>
      <c r="AW311" s="1">
        <v>0</v>
      </c>
      <c r="AX311" s="1">
        <v>0</v>
      </c>
      <c r="AY311" s="1">
        <v>0</v>
      </c>
      <c r="AZ311" s="1">
        <v>69.895287958115105</v>
      </c>
      <c r="BA311" s="1">
        <v>70.670391061452506</v>
      </c>
      <c r="BB311" s="1">
        <v>64.970059880239504</v>
      </c>
      <c r="BC311" s="1">
        <v>64.598540145985396</v>
      </c>
      <c r="BD311" s="1">
        <v>58.264462809917298</v>
      </c>
      <c r="BE311" s="1">
        <v>43.644067796610102</v>
      </c>
      <c r="BF311" s="1">
        <v>55.3097345132743</v>
      </c>
      <c r="BG311" s="1">
        <v>67.757009345794401</v>
      </c>
      <c r="BH311" s="1">
        <v>73.300970873786397</v>
      </c>
      <c r="BI311" s="1">
        <v>46.629213483146103</v>
      </c>
      <c r="BJ311" s="1">
        <v>61.3924050632911</v>
      </c>
      <c r="BK311" s="1">
        <v>0</v>
      </c>
      <c r="BL311" s="1">
        <v>0</v>
      </c>
      <c r="BM311" s="1">
        <v>0</v>
      </c>
      <c r="BN311" s="1">
        <v>0</v>
      </c>
      <c r="BO311" s="1">
        <v>42.408376963350698</v>
      </c>
      <c r="BP311" s="1">
        <v>45.530726256983201</v>
      </c>
      <c r="BQ311" s="1">
        <v>20.359281437125698</v>
      </c>
      <c r="BR311" s="1">
        <v>21.167883211678799</v>
      </c>
      <c r="BS311" s="1">
        <v>20.661157024793301</v>
      </c>
      <c r="BT311" s="1">
        <v>22.033898305084701</v>
      </c>
      <c r="BU311" s="1">
        <v>22.566371681415902</v>
      </c>
      <c r="BV311" s="1">
        <v>24.766355140186899</v>
      </c>
      <c r="BW311" s="1">
        <v>25.242718446601899</v>
      </c>
      <c r="BX311" s="1">
        <v>26.404494382022399</v>
      </c>
      <c r="BY311" s="1">
        <v>27.848101265822699</v>
      </c>
      <c r="BZ311" s="1">
        <v>0</v>
      </c>
      <c r="CA311" s="1">
        <v>0</v>
      </c>
      <c r="CB311" s="1">
        <v>0</v>
      </c>
      <c r="CC311" s="1">
        <v>0</v>
      </c>
      <c r="CD311" s="1">
        <v>44.764397905759097</v>
      </c>
      <c r="CE311" s="1">
        <v>46.927374301675897</v>
      </c>
      <c r="CF311" s="1">
        <v>47.904191616766397</v>
      </c>
      <c r="CG311" s="1">
        <v>40.145985401459797</v>
      </c>
      <c r="CH311" s="1">
        <v>48.347107438016501</v>
      </c>
      <c r="CI311" s="1">
        <v>50.4237288135593</v>
      </c>
      <c r="CJ311" s="1">
        <v>63.274336283185797</v>
      </c>
      <c r="CK311" s="1">
        <v>61.214953271028001</v>
      </c>
      <c r="CL311" s="1">
        <v>61.650485436893199</v>
      </c>
      <c r="CM311" s="1">
        <v>33.7078651685393</v>
      </c>
      <c r="CN311" s="1">
        <v>32.278481012658197</v>
      </c>
      <c r="CO311" s="1">
        <v>0</v>
      </c>
      <c r="CP311" s="1">
        <v>0</v>
      </c>
      <c r="CQ311" s="1">
        <v>0</v>
      </c>
      <c r="CR311" s="1">
        <v>0</v>
      </c>
      <c r="CS311" s="1">
        <v>43.455497382198899</v>
      </c>
      <c r="CT311" s="1">
        <v>44.134078212290497</v>
      </c>
      <c r="CU311" s="1">
        <v>45.508982035928099</v>
      </c>
      <c r="CV311" s="1">
        <v>47.445255474452502</v>
      </c>
      <c r="CW311" s="1">
        <v>44.6280991735537</v>
      </c>
      <c r="CX311" s="1">
        <v>46.186440677966097</v>
      </c>
      <c r="CY311" s="1">
        <v>46.902654867256601</v>
      </c>
      <c r="CZ311" s="1">
        <v>50</v>
      </c>
      <c r="DA311" s="1">
        <v>51.456310679611597</v>
      </c>
      <c r="DB311" s="1">
        <v>53.932584269662897</v>
      </c>
      <c r="DC311" s="1">
        <v>56.962025316455701</v>
      </c>
      <c r="DD311" s="1">
        <v>0</v>
      </c>
      <c r="DE311" s="1">
        <v>0</v>
      </c>
      <c r="DF311" s="1">
        <v>0</v>
      </c>
      <c r="DG311" s="1">
        <v>0</v>
      </c>
      <c r="DH311" s="1">
        <v>74.299926308032397</v>
      </c>
      <c r="DI311" s="1">
        <v>53.402854006586097</v>
      </c>
      <c r="DJ311" s="1">
        <v>48.781973203410402</v>
      </c>
      <c r="DK311" s="1">
        <v>49.674170616113699</v>
      </c>
      <c r="DL311" s="1">
        <v>76.673326673326599</v>
      </c>
      <c r="DM311" s="1">
        <v>70.263424518743605</v>
      </c>
      <c r="DN311" s="1">
        <v>55.138746145940303</v>
      </c>
      <c r="DO311" s="1">
        <v>57.6331967213114</v>
      </c>
      <c r="DP311" s="1">
        <v>64.726720647773206</v>
      </c>
      <c r="DQ311" s="1">
        <v>17.845993756503599</v>
      </c>
      <c r="DR311" s="1">
        <v>58.323563892145302</v>
      </c>
      <c r="DS311" s="1">
        <v>0</v>
      </c>
      <c r="DT311" s="1">
        <v>0</v>
      </c>
      <c r="DU311" s="1">
        <v>0</v>
      </c>
      <c r="DV311" s="1">
        <v>0</v>
      </c>
      <c r="DW311" s="1">
        <v>48.470891672807603</v>
      </c>
      <c r="DX311" s="1">
        <v>61.562385656787399</v>
      </c>
      <c r="DY311" s="1">
        <v>54.263093788063301</v>
      </c>
      <c r="DZ311" s="1">
        <v>37.3518957345971</v>
      </c>
      <c r="EA311" s="1">
        <v>45.304695304695301</v>
      </c>
      <c r="EB311" s="1">
        <v>41.489361702127603</v>
      </c>
      <c r="EC311" s="1">
        <v>45.3751284686536</v>
      </c>
      <c r="ED311" s="1">
        <v>31.915983606557301</v>
      </c>
      <c r="EE311" s="1">
        <v>35.475708502024197</v>
      </c>
      <c r="EF311" s="1">
        <v>11.186264308012399</v>
      </c>
      <c r="EG311" s="1">
        <v>23.9742086752637</v>
      </c>
      <c r="EH311" s="1">
        <v>0</v>
      </c>
      <c r="EI311" s="1">
        <v>0</v>
      </c>
      <c r="EJ311" s="1">
        <v>0</v>
      </c>
      <c r="EK311" s="1">
        <v>0</v>
      </c>
      <c r="EL311" s="1">
        <v>77.634487840825301</v>
      </c>
      <c r="EM311" s="1">
        <v>36.2056348335162</v>
      </c>
      <c r="EN311" s="1">
        <v>35.749086479902502</v>
      </c>
      <c r="EO311" s="1">
        <v>30.924170616113699</v>
      </c>
      <c r="EP311" s="1">
        <v>22.0779220779221</v>
      </c>
      <c r="EQ311" s="1">
        <v>21.681864235055698</v>
      </c>
      <c r="ER311" s="1">
        <v>21.891058581706101</v>
      </c>
      <c r="ES311" s="1">
        <v>25.819672131147499</v>
      </c>
      <c r="ET311" s="1">
        <v>33.350202429149803</v>
      </c>
      <c r="EU311" s="1">
        <v>28.876170655567101</v>
      </c>
      <c r="EV311" s="1">
        <v>38.628370457209797</v>
      </c>
      <c r="EW311" s="1">
        <v>0</v>
      </c>
      <c r="EX311" s="1">
        <v>0</v>
      </c>
      <c r="EY311" s="1">
        <v>0</v>
      </c>
      <c r="EZ311" s="1">
        <v>0</v>
      </c>
    </row>
    <row r="312" spans="1:156" ht="15">
      <c r="A312" s="11" t="s">
        <v>375</v>
      </c>
      <c r="B312" s="1" t="s">
        <v>845</v>
      </c>
      <c r="C312" s="11" t="s">
        <v>568</v>
      </c>
      <c r="D312" s="1">
        <v>46.029436939547701</v>
      </c>
      <c r="E312" s="1">
        <v>77.138357481269594</v>
      </c>
      <c r="F312" s="1">
        <v>0</v>
      </c>
      <c r="G312" s="1">
        <v>83.7078651685393</v>
      </c>
      <c r="H312" s="1">
        <v>68.081180811808096</v>
      </c>
      <c r="I312" s="1">
        <v>70.576923076923094</v>
      </c>
      <c r="J312" s="1">
        <v>73.236514522821494</v>
      </c>
      <c r="K312" s="1">
        <v>70.412844036697194</v>
      </c>
      <c r="L312" s="1">
        <v>83.971291866028693</v>
      </c>
      <c r="M312" s="1">
        <v>78.934010152284202</v>
      </c>
      <c r="N312" s="1">
        <v>77.577319587628807</v>
      </c>
      <c r="O312" s="1">
        <v>72.979797979797894</v>
      </c>
      <c r="P312" s="1">
        <v>75.8720930232558</v>
      </c>
      <c r="Q312" s="1">
        <v>78.387096774193495</v>
      </c>
      <c r="R312" s="1">
        <v>69.196428571428498</v>
      </c>
      <c r="S312" s="1">
        <v>84.482758620689594</v>
      </c>
      <c r="T312" s="1">
        <v>77.439024390243901</v>
      </c>
      <c r="U312" s="1">
        <v>85.4166666666666</v>
      </c>
      <c r="V312" s="1">
        <v>81.460674157303302</v>
      </c>
      <c r="W312" s="1">
        <v>75.461254612546099</v>
      </c>
      <c r="X312" s="1">
        <v>79.038461538461505</v>
      </c>
      <c r="Y312" s="1">
        <v>74.066390041493705</v>
      </c>
      <c r="Z312" s="1">
        <v>83.256880733944897</v>
      </c>
      <c r="AA312" s="1">
        <v>83.971291866028693</v>
      </c>
      <c r="AB312" s="1">
        <v>80.456852791878106</v>
      </c>
      <c r="AC312" s="1">
        <v>83.247422680412299</v>
      </c>
      <c r="AD312" s="1">
        <v>86.616161616161605</v>
      </c>
      <c r="AE312" s="1">
        <v>87.5</v>
      </c>
      <c r="AF312" s="1">
        <v>56.451612903225801</v>
      </c>
      <c r="AG312" s="1">
        <v>35.267857142857103</v>
      </c>
      <c r="AH312" s="1">
        <v>74.137931034482705</v>
      </c>
      <c r="AI312" s="1">
        <v>85.365853658536494</v>
      </c>
      <c r="AJ312" s="1">
        <v>69.4444444444444</v>
      </c>
      <c r="AK312" s="1">
        <v>38.576779026217203</v>
      </c>
      <c r="AL312" s="1">
        <v>40.405904059040502</v>
      </c>
      <c r="AM312" s="1">
        <v>39.807692307692299</v>
      </c>
      <c r="AN312" s="1">
        <v>40.248962655601602</v>
      </c>
      <c r="AO312" s="1">
        <v>39.220183486238497</v>
      </c>
      <c r="AP312" s="1">
        <v>38.038277511961702</v>
      </c>
      <c r="AQ312" s="1">
        <v>82.487309644670006</v>
      </c>
      <c r="AR312" s="1">
        <v>83.247422680412299</v>
      </c>
      <c r="AS312" s="1">
        <v>39.646464646464601</v>
      </c>
      <c r="AT312" s="1">
        <v>40.406976744185997</v>
      </c>
      <c r="AU312" s="1">
        <v>39.677419354838698</v>
      </c>
      <c r="AV312" s="1">
        <v>41.517857142857103</v>
      </c>
      <c r="AW312" s="1">
        <v>50</v>
      </c>
      <c r="AX312" s="1">
        <v>96.951219512195095</v>
      </c>
      <c r="AY312" s="1">
        <v>50</v>
      </c>
      <c r="AZ312" s="1">
        <v>68.726591760299598</v>
      </c>
      <c r="BA312" s="1">
        <v>75.830258302583005</v>
      </c>
      <c r="BB312" s="1">
        <v>74.038461538461505</v>
      </c>
      <c r="BC312" s="1">
        <v>74.481327800829803</v>
      </c>
      <c r="BD312" s="1">
        <v>57.110091743119199</v>
      </c>
      <c r="BE312" s="1">
        <v>81.578947368421098</v>
      </c>
      <c r="BF312" s="1">
        <v>82.487309644670006</v>
      </c>
      <c r="BG312" s="1">
        <v>87.371134020618499</v>
      </c>
      <c r="BH312" s="1">
        <v>67.424242424242394</v>
      </c>
      <c r="BI312" s="1">
        <v>77.616279069767401</v>
      </c>
      <c r="BJ312" s="1">
        <v>73.870967741935402</v>
      </c>
      <c r="BK312" s="1">
        <v>84.375</v>
      </c>
      <c r="BL312" s="1">
        <v>98.275862068965495</v>
      </c>
      <c r="BM312" s="1">
        <v>95.731707317073102</v>
      </c>
      <c r="BN312" s="1">
        <v>88.1944444444444</v>
      </c>
      <c r="BO312" s="1">
        <v>97.752808988764002</v>
      </c>
      <c r="BP312" s="1">
        <v>92.066420664206603</v>
      </c>
      <c r="BQ312" s="1">
        <v>89.615384615384599</v>
      </c>
      <c r="BR312" s="1">
        <v>89.834024896265504</v>
      </c>
      <c r="BS312" s="1">
        <v>89.220183486238497</v>
      </c>
      <c r="BT312" s="1">
        <v>89.952153110047803</v>
      </c>
      <c r="BU312" s="1">
        <v>91.370558375634502</v>
      </c>
      <c r="BV312" s="1">
        <v>93.041237113402104</v>
      </c>
      <c r="BW312" s="1">
        <v>89.646464646464594</v>
      </c>
      <c r="BX312" s="1">
        <v>91.860465116279101</v>
      </c>
      <c r="BY312" s="1">
        <v>89.677419354838705</v>
      </c>
      <c r="BZ312" s="1">
        <v>91.517857142857096</v>
      </c>
      <c r="CA312" s="1">
        <v>94.252873563218301</v>
      </c>
      <c r="CB312" s="1">
        <v>93.902439024390205</v>
      </c>
      <c r="CC312" s="1">
        <v>98.6111111111111</v>
      </c>
      <c r="CD312" s="1">
        <v>90.074906367041194</v>
      </c>
      <c r="CE312" s="1">
        <v>90.959409594095902</v>
      </c>
      <c r="CF312" s="1">
        <v>87.115384615384599</v>
      </c>
      <c r="CG312" s="1">
        <v>84.854771784232298</v>
      </c>
      <c r="CH312" s="1">
        <v>61.0091743119266</v>
      </c>
      <c r="CI312" s="1">
        <v>80.622009569377994</v>
      </c>
      <c r="CJ312" s="1">
        <v>66.497461928934001</v>
      </c>
      <c r="CK312" s="1">
        <v>60.309278350515399</v>
      </c>
      <c r="CL312" s="1">
        <v>73.484848484848399</v>
      </c>
      <c r="CM312" s="1">
        <v>55.8139534883721</v>
      </c>
      <c r="CN312" s="1">
        <v>71.290322580645096</v>
      </c>
      <c r="CO312" s="1">
        <v>56.696428571428498</v>
      </c>
      <c r="CP312" s="1">
        <v>81.034482758620598</v>
      </c>
      <c r="CQ312" s="1">
        <v>84.756097560975604</v>
      </c>
      <c r="CR312" s="1">
        <v>79.1666666666666</v>
      </c>
      <c r="CS312" s="1">
        <v>98.689138576779001</v>
      </c>
      <c r="CT312" s="1">
        <v>98.523985239852394</v>
      </c>
      <c r="CU312" s="1">
        <v>98.461538461538396</v>
      </c>
      <c r="CV312" s="1">
        <v>91.908713692945994</v>
      </c>
      <c r="CW312" s="1">
        <v>92.201834862385297</v>
      </c>
      <c r="CX312" s="1">
        <v>91.626794258373195</v>
      </c>
      <c r="CY312" s="1">
        <v>91.6243654822335</v>
      </c>
      <c r="CZ312" s="1">
        <v>91.494845360824698</v>
      </c>
      <c r="DA312" s="1">
        <v>61.1111111111111</v>
      </c>
      <c r="DB312" s="1">
        <v>63.3720930232558</v>
      </c>
      <c r="DC312" s="1">
        <v>62.903225806451601</v>
      </c>
      <c r="DD312" s="1">
        <v>25.8928571428571</v>
      </c>
      <c r="DE312" s="1">
        <v>39.080459770114899</v>
      </c>
      <c r="DF312" s="1">
        <v>40.8536585365853</v>
      </c>
      <c r="DG312" s="1">
        <v>42.3611111111111</v>
      </c>
      <c r="DH312" s="1">
        <v>93.459837877671305</v>
      </c>
      <c r="DI312" s="1">
        <v>84.540797658250995</v>
      </c>
      <c r="DJ312" s="1">
        <v>63.4388956557044</v>
      </c>
      <c r="DK312" s="1">
        <v>80.6575829383886</v>
      </c>
      <c r="DL312" s="1">
        <v>95.654345654345605</v>
      </c>
      <c r="DM312" s="1">
        <v>91.134751773049601</v>
      </c>
      <c r="DN312" s="1">
        <v>79.188078108941397</v>
      </c>
      <c r="DO312" s="1">
        <v>59.887295081967203</v>
      </c>
      <c r="DP312" s="1">
        <v>53.593117408906799</v>
      </c>
      <c r="DQ312" s="1">
        <v>68.106139438085293</v>
      </c>
      <c r="DR312" s="1">
        <v>77.080890973036304</v>
      </c>
      <c r="DS312" s="1">
        <v>37.667161961367</v>
      </c>
      <c r="DT312" s="1">
        <v>71.742424242424207</v>
      </c>
      <c r="DU312" s="1">
        <v>70.7890743550834</v>
      </c>
      <c r="DV312" s="1">
        <v>27.711864406779601</v>
      </c>
      <c r="DW312" s="1">
        <v>95.117907148120807</v>
      </c>
      <c r="DX312" s="1">
        <v>79.491401390413401</v>
      </c>
      <c r="DY312" s="1">
        <v>92.630937880633297</v>
      </c>
      <c r="DZ312" s="1">
        <v>94.845971563980996</v>
      </c>
      <c r="EA312" s="1">
        <v>75.774225774225698</v>
      </c>
      <c r="EB312" s="1">
        <v>96.504559270516694</v>
      </c>
      <c r="EC312" s="1">
        <v>77.543679342240395</v>
      </c>
      <c r="ED312" s="1">
        <v>84.887295081967196</v>
      </c>
      <c r="EE312" s="1">
        <v>73.32995951417</v>
      </c>
      <c r="EF312" s="1">
        <v>83.038501560874096</v>
      </c>
      <c r="EG312" s="1">
        <v>85.580304806565096</v>
      </c>
      <c r="EH312" s="1">
        <v>92.570579494799404</v>
      </c>
      <c r="EI312" s="1">
        <v>83.3333333333333</v>
      </c>
      <c r="EJ312" s="1">
        <v>88.770864946889205</v>
      </c>
      <c r="EK312" s="1">
        <v>98.559322033898297</v>
      </c>
      <c r="EL312" s="1">
        <v>93.570375829034603</v>
      </c>
      <c r="EM312" s="1">
        <v>92.151481888035093</v>
      </c>
      <c r="EN312" s="1">
        <v>85.891189606171295</v>
      </c>
      <c r="EO312" s="1">
        <v>90.284360189573405</v>
      </c>
      <c r="EP312" s="1">
        <v>85.714285714285694</v>
      </c>
      <c r="EQ312" s="1">
        <v>84.903748733535906</v>
      </c>
      <c r="ER312" s="1">
        <v>90.339157245632094</v>
      </c>
      <c r="ES312" s="1">
        <v>94.620901639344197</v>
      </c>
      <c r="ET312" s="1">
        <v>95.850202429149803</v>
      </c>
      <c r="EU312" s="1">
        <v>89.281997918834506</v>
      </c>
      <c r="EV312" s="1">
        <v>91.500586166471194</v>
      </c>
      <c r="EW312" s="1">
        <v>95.765230312035598</v>
      </c>
      <c r="EX312" s="1">
        <v>91.818181818181799</v>
      </c>
      <c r="EY312" s="1">
        <v>93.171471927162301</v>
      </c>
      <c r="EZ312" s="1">
        <v>97.711864406779597</v>
      </c>
    </row>
    <row r="313" spans="1:156" ht="15">
      <c r="A313" s="11" t="s">
        <v>376</v>
      </c>
      <c r="B313" s="1" t="s">
        <v>846</v>
      </c>
      <c r="C313" s="11" t="s">
        <v>528</v>
      </c>
      <c r="D313" s="1">
        <v>37.756316577924899</v>
      </c>
      <c r="E313" s="1">
        <v>38.365086624965798</v>
      </c>
      <c r="F313" s="1">
        <v>0</v>
      </c>
      <c r="G313" s="1">
        <v>9.9765258215962405</v>
      </c>
      <c r="H313" s="1">
        <v>6.4814814814814801</v>
      </c>
      <c r="I313" s="1">
        <v>6.28834355828221</v>
      </c>
      <c r="J313" s="1">
        <v>4.1666666666666599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28.0516431924882</v>
      </c>
      <c r="W313" s="1">
        <v>29.3650793650793</v>
      </c>
      <c r="X313" s="1">
        <v>28.0674846625766</v>
      </c>
      <c r="Y313" s="1">
        <v>25.198412698412699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40.1408450704225</v>
      </c>
      <c r="AL313" s="1">
        <v>39.153439153439102</v>
      </c>
      <c r="AM313" s="1">
        <v>39.110429447852702</v>
      </c>
      <c r="AN313" s="1">
        <v>36.706349206349202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75</v>
      </c>
      <c r="BA313" s="1">
        <v>78.968253968253904</v>
      </c>
      <c r="BB313" s="1">
        <v>73.773006134969293</v>
      </c>
      <c r="BC313" s="1">
        <v>69.642857142857096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29.3427230046948</v>
      </c>
      <c r="BP313" s="1">
        <v>32.804232804232797</v>
      </c>
      <c r="BQ313" s="1">
        <v>34.662576687116498</v>
      </c>
      <c r="BR313" s="1">
        <v>35.714285714285701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46.361502347417797</v>
      </c>
      <c r="CE313" s="1">
        <v>43.650793650793602</v>
      </c>
      <c r="CF313" s="1">
        <v>41.871165644171697</v>
      </c>
      <c r="CG313" s="1">
        <v>44.841269841269799</v>
      </c>
      <c r="CH313" s="1">
        <v>0</v>
      </c>
      <c r="CI313" s="1">
        <v>0</v>
      </c>
      <c r="CJ313" s="1">
        <v>0</v>
      </c>
      <c r="CK313" s="1">
        <v>0</v>
      </c>
      <c r="CL313" s="1">
        <v>0</v>
      </c>
      <c r="CM313" s="1">
        <v>0</v>
      </c>
      <c r="CN313" s="1">
        <v>0</v>
      </c>
      <c r="CO313" s="1">
        <v>0</v>
      </c>
      <c r="CP313" s="1">
        <v>0</v>
      </c>
      <c r="CQ313" s="1">
        <v>0</v>
      </c>
      <c r="CR313" s="1">
        <v>0</v>
      </c>
      <c r="CS313" s="1">
        <v>83.3333333333333</v>
      </c>
      <c r="CT313" s="1">
        <v>84.920634920634896</v>
      </c>
      <c r="CU313" s="1">
        <v>84.202453987730095</v>
      </c>
      <c r="CV313" s="1">
        <v>84.325396825396794</v>
      </c>
      <c r="CW313" s="1">
        <v>0</v>
      </c>
      <c r="CX313" s="1">
        <v>0</v>
      </c>
      <c r="CY313" s="1">
        <v>0</v>
      </c>
      <c r="CZ313" s="1">
        <v>0</v>
      </c>
      <c r="DA313" s="1">
        <v>0</v>
      </c>
      <c r="DB313" s="1">
        <v>0</v>
      </c>
      <c r="DC313" s="1">
        <v>0</v>
      </c>
      <c r="DD313" s="1">
        <v>0</v>
      </c>
      <c r="DE313" s="1">
        <v>0</v>
      </c>
      <c r="DF313" s="1">
        <v>0</v>
      </c>
      <c r="DG313" s="1">
        <v>0</v>
      </c>
      <c r="DH313" s="1">
        <v>16.341193809874699</v>
      </c>
      <c r="DI313" s="1">
        <v>16.044639590193899</v>
      </c>
      <c r="DJ313" s="1">
        <v>14.1088103938286</v>
      </c>
      <c r="DK313" s="1">
        <v>10.5154028436018</v>
      </c>
      <c r="DL313" s="1">
        <v>0</v>
      </c>
      <c r="DM313" s="1">
        <v>0</v>
      </c>
      <c r="DN313" s="1">
        <v>0</v>
      </c>
      <c r="DO313" s="1">
        <v>0</v>
      </c>
      <c r="DP313" s="1">
        <v>0</v>
      </c>
      <c r="DQ313" s="1">
        <v>0</v>
      </c>
      <c r="DR313" s="1">
        <v>0</v>
      </c>
      <c r="DS313" s="1">
        <v>0</v>
      </c>
      <c r="DT313" s="1">
        <v>0</v>
      </c>
      <c r="DU313" s="1">
        <v>0</v>
      </c>
      <c r="DV313" s="1">
        <v>0</v>
      </c>
      <c r="DW313" s="1">
        <v>21.315401621223199</v>
      </c>
      <c r="DX313" s="1">
        <v>26.070252469813301</v>
      </c>
      <c r="DY313" s="1">
        <v>35.140073081607802</v>
      </c>
      <c r="DZ313" s="1">
        <v>42.742890995260602</v>
      </c>
      <c r="EA313" s="1">
        <v>0</v>
      </c>
      <c r="EB313" s="1">
        <v>0</v>
      </c>
      <c r="EC313" s="1">
        <v>0</v>
      </c>
      <c r="ED313" s="1">
        <v>0</v>
      </c>
      <c r="EE313" s="1">
        <v>0</v>
      </c>
      <c r="EF313" s="1">
        <v>0</v>
      </c>
      <c r="EG313" s="1">
        <v>0</v>
      </c>
      <c r="EH313" s="1">
        <v>0</v>
      </c>
      <c r="EI313" s="1">
        <v>0</v>
      </c>
      <c r="EJ313" s="1">
        <v>0</v>
      </c>
      <c r="EK313" s="1">
        <v>0</v>
      </c>
      <c r="EL313" s="1">
        <v>35.519528371407503</v>
      </c>
      <c r="EM313" s="1">
        <v>36.2056348335162</v>
      </c>
      <c r="EN313" s="1">
        <v>35.749086479902502</v>
      </c>
      <c r="EO313" s="1">
        <v>30.924170616113699</v>
      </c>
      <c r="EP313" s="1">
        <v>0</v>
      </c>
      <c r="EQ313" s="1">
        <v>0</v>
      </c>
      <c r="ER313" s="1">
        <v>0</v>
      </c>
      <c r="ES313" s="1">
        <v>0</v>
      </c>
      <c r="ET313" s="1">
        <v>0</v>
      </c>
      <c r="EU313" s="1">
        <v>0</v>
      </c>
      <c r="EV313" s="1">
        <v>0</v>
      </c>
      <c r="EW313" s="1">
        <v>0</v>
      </c>
      <c r="EX313" s="1">
        <v>0</v>
      </c>
      <c r="EY313" s="1">
        <v>0</v>
      </c>
      <c r="EZ313" s="1">
        <v>0</v>
      </c>
    </row>
    <row r="314" spans="1:156" ht="15">
      <c r="A314" s="11" t="s">
        <v>377</v>
      </c>
      <c r="B314" s="1" t="s">
        <v>847</v>
      </c>
      <c r="C314" s="11" t="s">
        <v>535</v>
      </c>
      <c r="D314" s="1">
        <v>48.589385007034203</v>
      </c>
      <c r="E314" s="1">
        <v>49.323069886571503</v>
      </c>
      <c r="F314" s="1">
        <v>0</v>
      </c>
      <c r="G314" s="1">
        <v>38.932806324110601</v>
      </c>
      <c r="H314" s="1">
        <v>43.191489361702097</v>
      </c>
      <c r="I314" s="1">
        <v>43.087557603686598</v>
      </c>
      <c r="J314" s="1">
        <v>38.700564971751398</v>
      </c>
      <c r="K314" s="1">
        <v>30.2919708029197</v>
      </c>
      <c r="L314" s="1">
        <v>25.590551181102299</v>
      </c>
      <c r="M314" s="1">
        <v>23.949579831932699</v>
      </c>
      <c r="N314" s="1">
        <v>24.5762711864406</v>
      </c>
      <c r="O314" s="1">
        <v>26.315789473684202</v>
      </c>
      <c r="P314" s="1">
        <v>30.3738317757009</v>
      </c>
      <c r="Q314" s="1">
        <v>31.6666666666666</v>
      </c>
      <c r="R314" s="1">
        <v>41.566265060240902</v>
      </c>
      <c r="S314" s="1">
        <v>31.410256410256402</v>
      </c>
      <c r="T314" s="1">
        <v>33.552631578947299</v>
      </c>
      <c r="U314" s="1">
        <v>39.830508474576199</v>
      </c>
      <c r="V314" s="1">
        <v>16.99604743083</v>
      </c>
      <c r="W314" s="1">
        <v>18.297872340425499</v>
      </c>
      <c r="X314" s="1">
        <v>18.202764976958498</v>
      </c>
      <c r="Y314" s="1">
        <v>15.254237288135499</v>
      </c>
      <c r="Z314" s="1">
        <v>13.1386861313868</v>
      </c>
      <c r="AA314" s="1">
        <v>12.5984251968503</v>
      </c>
      <c r="AB314" s="1">
        <v>10.0840336134453</v>
      </c>
      <c r="AC314" s="1">
        <v>12.2881355932203</v>
      </c>
      <c r="AD314" s="1">
        <v>14.9122807017543</v>
      </c>
      <c r="AE314" s="1">
        <v>16.355140186915801</v>
      </c>
      <c r="AF314" s="1">
        <v>16.1111111111111</v>
      </c>
      <c r="AG314" s="1">
        <v>19.277108433734899</v>
      </c>
      <c r="AH314" s="1">
        <v>32.692307692307601</v>
      </c>
      <c r="AI314" s="1">
        <v>38.815789473684198</v>
      </c>
      <c r="AJ314" s="1">
        <v>38.135593220338897</v>
      </c>
      <c r="AK314" s="1">
        <v>33.399209486166001</v>
      </c>
      <c r="AL314" s="1">
        <v>32.978723404255298</v>
      </c>
      <c r="AM314" s="1">
        <v>33.4101382488479</v>
      </c>
      <c r="AN314" s="1">
        <v>33.898305084745701</v>
      </c>
      <c r="AO314" s="1">
        <v>31.751824817518202</v>
      </c>
      <c r="AP314" s="1">
        <v>31.1023622047244</v>
      </c>
      <c r="AQ314" s="1">
        <v>29.831932773109202</v>
      </c>
      <c r="AR314" s="1">
        <v>32.203389830508399</v>
      </c>
      <c r="AS314" s="1">
        <v>30.7017543859649</v>
      </c>
      <c r="AT314" s="1">
        <v>30.3738317757009</v>
      </c>
      <c r="AU314" s="1">
        <v>34.4444444444444</v>
      </c>
      <c r="AV314" s="1">
        <v>42.168674698795101</v>
      </c>
      <c r="AW314" s="1">
        <v>50</v>
      </c>
      <c r="AX314" s="1">
        <v>50.657894736842103</v>
      </c>
      <c r="AY314" s="1">
        <v>48.305084745762699</v>
      </c>
      <c r="AZ314" s="1">
        <v>35.770750988142197</v>
      </c>
      <c r="BA314" s="1">
        <v>33.829787234042499</v>
      </c>
      <c r="BB314" s="1">
        <v>55.069124423963103</v>
      </c>
      <c r="BC314" s="1">
        <v>53.954802259887003</v>
      </c>
      <c r="BD314" s="1">
        <v>50.729927007299203</v>
      </c>
      <c r="BE314" s="1">
        <v>21.653543307086601</v>
      </c>
      <c r="BF314" s="1">
        <v>21.428571428571399</v>
      </c>
      <c r="BG314" s="1">
        <v>26.694915254237198</v>
      </c>
      <c r="BH314" s="1">
        <v>28.508771929824501</v>
      </c>
      <c r="BI314" s="1">
        <v>36.9158878504672</v>
      </c>
      <c r="BJ314" s="1">
        <v>17.2222222222222</v>
      </c>
      <c r="BK314" s="1">
        <v>11.445783132530099</v>
      </c>
      <c r="BL314" s="1">
        <v>13.4615384615384</v>
      </c>
      <c r="BM314" s="1">
        <v>11.184210526315701</v>
      </c>
      <c r="BN314" s="1">
        <v>17.796610169491501</v>
      </c>
      <c r="BO314" s="1">
        <v>20.7509881422924</v>
      </c>
      <c r="BP314" s="1">
        <v>25.531914893617</v>
      </c>
      <c r="BQ314" s="1">
        <v>27.1889400921659</v>
      </c>
      <c r="BR314" s="1">
        <v>25.1412429378531</v>
      </c>
      <c r="BS314" s="1">
        <v>24.817518248175102</v>
      </c>
      <c r="BT314" s="1">
        <v>26.3779527559055</v>
      </c>
      <c r="BU314" s="1">
        <v>26.890756302521002</v>
      </c>
      <c r="BV314" s="1">
        <v>29.2372881355932</v>
      </c>
      <c r="BW314" s="1">
        <v>32.894736842105203</v>
      </c>
      <c r="BX314" s="1">
        <v>36.9158878504672</v>
      </c>
      <c r="BY314" s="1">
        <v>35.5555555555555</v>
      </c>
      <c r="BZ314" s="1">
        <v>37.349397590361399</v>
      </c>
      <c r="CA314" s="1">
        <v>42.948717948717899</v>
      </c>
      <c r="CB314" s="1">
        <v>43.421052631578902</v>
      </c>
      <c r="CC314" s="1">
        <v>46.610169491525397</v>
      </c>
      <c r="CD314" s="1">
        <v>65.019762845849797</v>
      </c>
      <c r="CE314" s="1">
        <v>65.744680851063805</v>
      </c>
      <c r="CF314" s="1">
        <v>90.092165898617495</v>
      </c>
      <c r="CG314" s="1">
        <v>89.548022598870006</v>
      </c>
      <c r="CH314" s="1">
        <v>90.875912408759106</v>
      </c>
      <c r="CI314" s="1">
        <v>92.125984251968504</v>
      </c>
      <c r="CJ314" s="1">
        <v>94.537815126050404</v>
      </c>
      <c r="CK314" s="1">
        <v>95.338983050847403</v>
      </c>
      <c r="CL314" s="1">
        <v>81.140350877192901</v>
      </c>
      <c r="CM314" s="1">
        <v>95.794392523364394</v>
      </c>
      <c r="CN314" s="1">
        <v>80.5555555555555</v>
      </c>
      <c r="CO314" s="1">
        <v>57.2289156626506</v>
      </c>
      <c r="CP314" s="1">
        <v>80.769230769230703</v>
      </c>
      <c r="CQ314" s="1">
        <v>65.789473684210506</v>
      </c>
      <c r="CR314" s="1">
        <v>73.728813559322006</v>
      </c>
      <c r="CS314" s="1">
        <v>36.7588932806324</v>
      </c>
      <c r="CT314" s="1">
        <v>39.361702127659498</v>
      </c>
      <c r="CU314" s="1">
        <v>38.940092165898598</v>
      </c>
      <c r="CV314" s="1">
        <v>38.700564971751398</v>
      </c>
      <c r="CW314" s="1">
        <v>40.875912408759099</v>
      </c>
      <c r="CX314" s="1">
        <v>41.732283464566898</v>
      </c>
      <c r="CY314" s="1">
        <v>39.915966386554601</v>
      </c>
      <c r="CZ314" s="1">
        <v>41.1016949152542</v>
      </c>
      <c r="DA314" s="1">
        <v>43.859649122806999</v>
      </c>
      <c r="DB314" s="1">
        <v>42.990654205607399</v>
      </c>
      <c r="DC314" s="1">
        <v>48.3333333333333</v>
      </c>
      <c r="DD314" s="1">
        <v>20.481927710843301</v>
      </c>
      <c r="DE314" s="1">
        <v>32.051282051282101</v>
      </c>
      <c r="DF314" s="1">
        <v>35.5263157894736</v>
      </c>
      <c r="DG314" s="1">
        <v>35.593220338983102</v>
      </c>
      <c r="DH314" s="1">
        <v>82.663964627855506</v>
      </c>
      <c r="DI314" s="1">
        <v>83.223563849249899</v>
      </c>
      <c r="DJ314" s="1">
        <v>68.798213560698301</v>
      </c>
      <c r="DK314" s="1">
        <v>55.420616113744103</v>
      </c>
      <c r="DL314" s="1">
        <v>31.918081918081899</v>
      </c>
      <c r="DM314" s="1">
        <v>52.735562310030303</v>
      </c>
      <c r="DN314" s="1">
        <v>73.432682425488096</v>
      </c>
      <c r="DO314" s="1">
        <v>66.239754098360606</v>
      </c>
      <c r="DP314" s="1">
        <v>77.176113360323797</v>
      </c>
      <c r="DQ314" s="1">
        <v>72.164412070759596</v>
      </c>
      <c r="DR314" s="1">
        <v>80.597889800703399</v>
      </c>
      <c r="DS314" s="1">
        <v>21.619613670133699</v>
      </c>
      <c r="DT314" s="1">
        <v>50.8333333333333</v>
      </c>
      <c r="DU314" s="1">
        <v>71.244309559939296</v>
      </c>
      <c r="DV314" s="1">
        <v>44.1525423728813</v>
      </c>
      <c r="DW314" s="1">
        <v>94.823139277818697</v>
      </c>
      <c r="DX314" s="1">
        <v>92.590559824368796</v>
      </c>
      <c r="DY314" s="1">
        <v>87.637028014616305</v>
      </c>
      <c r="DZ314" s="1">
        <v>94.0462085308056</v>
      </c>
      <c r="EA314" s="1">
        <v>94.055944055943996</v>
      </c>
      <c r="EB314" s="1">
        <v>65.096251266463995</v>
      </c>
      <c r="EC314" s="1">
        <v>93.216855087358596</v>
      </c>
      <c r="ED314" s="1">
        <v>49.948770491803202</v>
      </c>
      <c r="EE314" s="1">
        <v>67.661943319838002</v>
      </c>
      <c r="EF314" s="1">
        <v>90.998959417273596</v>
      </c>
      <c r="EG314" s="1">
        <v>89.566236811254399</v>
      </c>
      <c r="EH314" s="1">
        <v>75.111441307578005</v>
      </c>
      <c r="EI314" s="1">
        <v>94.393939393939405</v>
      </c>
      <c r="EJ314" s="1">
        <v>66.691957511380807</v>
      </c>
      <c r="EK314" s="1">
        <v>55</v>
      </c>
      <c r="EL314" s="1">
        <v>35.519528371407503</v>
      </c>
      <c r="EM314" s="1">
        <v>36.2056348335162</v>
      </c>
      <c r="EN314" s="1">
        <v>35.749086479902502</v>
      </c>
      <c r="EO314" s="1">
        <v>30.924170616113699</v>
      </c>
      <c r="EP314" s="1">
        <v>22.0779220779221</v>
      </c>
      <c r="EQ314" s="1">
        <v>21.681864235055698</v>
      </c>
      <c r="ER314" s="1">
        <v>21.891058581706101</v>
      </c>
      <c r="ES314" s="1">
        <v>2.4590163934426199</v>
      </c>
      <c r="ET314" s="1">
        <v>33.350202429149803</v>
      </c>
      <c r="EU314" s="1">
        <v>28.876170655567101</v>
      </c>
      <c r="EV314" s="1">
        <v>9.3200468933177003</v>
      </c>
      <c r="EW314" s="1">
        <v>18.4992570579494</v>
      </c>
      <c r="EX314" s="1">
        <v>38.939393939393902</v>
      </c>
      <c r="EY314" s="1">
        <v>40.819423368740502</v>
      </c>
      <c r="EZ314" s="1">
        <v>41.610169491525397</v>
      </c>
    </row>
    <row r="315" spans="1:156" ht="15">
      <c r="A315" s="11" t="s">
        <v>378</v>
      </c>
      <c r="B315" s="1" t="s">
        <v>848</v>
      </c>
      <c r="C315" s="11" t="s">
        <v>528</v>
      </c>
      <c r="D315" s="1">
        <v>68.721419216976599</v>
      </c>
      <c r="E315" s="1">
        <v>68.517406725446406</v>
      </c>
      <c r="F315" s="1">
        <v>0</v>
      </c>
      <c r="G315" s="1">
        <v>98.189415041782695</v>
      </c>
      <c r="H315" s="1">
        <v>98.870967741935402</v>
      </c>
      <c r="I315" s="1">
        <v>95.907473309608505</v>
      </c>
      <c r="J315" s="1">
        <v>97.346938775510196</v>
      </c>
      <c r="K315" s="1">
        <v>92.821782178217802</v>
      </c>
      <c r="L315" s="1">
        <v>82.663316582914504</v>
      </c>
      <c r="M315" s="1">
        <v>81.794871794871696</v>
      </c>
      <c r="N315" s="1">
        <v>85.233160621761598</v>
      </c>
      <c r="O315" s="1">
        <v>70.725388601036201</v>
      </c>
      <c r="P315" s="1">
        <v>67.197452229299302</v>
      </c>
      <c r="Q315" s="1">
        <v>50.719424460431597</v>
      </c>
      <c r="R315" s="1">
        <v>51.6528925619834</v>
      </c>
      <c r="S315" s="1">
        <v>25</v>
      </c>
      <c r="T315" s="1">
        <v>28.632478632478598</v>
      </c>
      <c r="U315" s="1">
        <v>29.255319148936099</v>
      </c>
      <c r="V315" s="1">
        <v>83.704735376044496</v>
      </c>
      <c r="W315" s="1">
        <v>84.677419354838705</v>
      </c>
      <c r="X315" s="1">
        <v>84.875444839857593</v>
      </c>
      <c r="Y315" s="1">
        <v>84.285714285714207</v>
      </c>
      <c r="Z315" s="1">
        <v>29.455445544554401</v>
      </c>
      <c r="AA315" s="1">
        <v>25.3768844221105</v>
      </c>
      <c r="AB315" s="1">
        <v>35.128205128205103</v>
      </c>
      <c r="AC315" s="1">
        <v>38.860103626943001</v>
      </c>
      <c r="AD315" s="1">
        <v>33.160621761658</v>
      </c>
      <c r="AE315" s="1">
        <v>32.165605095541402</v>
      </c>
      <c r="AF315" s="1">
        <v>19.424460431654602</v>
      </c>
      <c r="AG315" s="1">
        <v>34.710743801652796</v>
      </c>
      <c r="AH315" s="1">
        <v>18.534482758620602</v>
      </c>
      <c r="AI315" s="1">
        <v>24.358974358974301</v>
      </c>
      <c r="AJ315" s="1">
        <v>26.063829787233999</v>
      </c>
      <c r="AK315" s="1">
        <v>82.172701949860695</v>
      </c>
      <c r="AL315" s="1">
        <v>80.161290322580598</v>
      </c>
      <c r="AM315" s="1">
        <v>78.647686832740206</v>
      </c>
      <c r="AN315" s="1">
        <v>75.714285714285694</v>
      </c>
      <c r="AO315" s="1">
        <v>73.019801980197997</v>
      </c>
      <c r="AP315" s="1">
        <v>73.618090452261299</v>
      </c>
      <c r="AQ315" s="1">
        <v>71.282051282051199</v>
      </c>
      <c r="AR315" s="1">
        <v>74.611398963730494</v>
      </c>
      <c r="AS315" s="1">
        <v>51.554404145077697</v>
      </c>
      <c r="AT315" s="1">
        <v>51.592356687898103</v>
      </c>
      <c r="AU315" s="1">
        <v>56.834532374100696</v>
      </c>
      <c r="AV315" s="1">
        <v>68.595041322314103</v>
      </c>
      <c r="AW315" s="1">
        <v>36.637931034482698</v>
      </c>
      <c r="AX315" s="1">
        <v>37.179487179487097</v>
      </c>
      <c r="AY315" s="1">
        <v>40.957446808510603</v>
      </c>
      <c r="AZ315" s="1">
        <v>42.200557103064099</v>
      </c>
      <c r="BA315" s="1">
        <v>40.806451612903203</v>
      </c>
      <c r="BB315" s="1">
        <v>35.409252669039098</v>
      </c>
      <c r="BC315" s="1">
        <v>27.959183673469301</v>
      </c>
      <c r="BD315" s="1">
        <v>33.910891089108901</v>
      </c>
      <c r="BE315" s="1">
        <v>13.3165829145728</v>
      </c>
      <c r="BF315" s="1">
        <v>10.5128205128205</v>
      </c>
      <c r="BG315" s="1">
        <v>19.948186528497398</v>
      </c>
      <c r="BH315" s="1">
        <v>36.528497409326398</v>
      </c>
      <c r="BI315" s="1">
        <v>17.5159235668789</v>
      </c>
      <c r="BJ315" s="1">
        <v>14.0287769784172</v>
      </c>
      <c r="BK315" s="1">
        <v>3.71900826446281</v>
      </c>
      <c r="BL315" s="1">
        <v>4.7413793103448203</v>
      </c>
      <c r="BM315" s="1">
        <v>32.905982905982903</v>
      </c>
      <c r="BN315" s="1">
        <v>51.063829787233999</v>
      </c>
      <c r="BO315" s="1">
        <v>58.495821727019496</v>
      </c>
      <c r="BP315" s="1">
        <v>49.0322580645161</v>
      </c>
      <c r="BQ315" s="1">
        <v>54.270462633451899</v>
      </c>
      <c r="BR315" s="1">
        <v>55.306122448979501</v>
      </c>
      <c r="BS315" s="1">
        <v>63.861386138613803</v>
      </c>
      <c r="BT315" s="1">
        <v>22.110552763819101</v>
      </c>
      <c r="BU315" s="1">
        <v>24.615384615384599</v>
      </c>
      <c r="BV315" s="1">
        <v>27.202072538860101</v>
      </c>
      <c r="BW315" s="1">
        <v>31.088082901554401</v>
      </c>
      <c r="BX315" s="1">
        <v>28.980891719745198</v>
      </c>
      <c r="BY315" s="1">
        <v>28.417266187050298</v>
      </c>
      <c r="BZ315" s="1">
        <v>33.471074380165199</v>
      </c>
      <c r="CA315" s="1">
        <v>41.810344827586199</v>
      </c>
      <c r="CB315" s="1">
        <v>42.735042735042697</v>
      </c>
      <c r="CC315" s="1">
        <v>44.680851063829699</v>
      </c>
      <c r="CD315" s="1">
        <v>96.796657381615603</v>
      </c>
      <c r="CE315" s="1">
        <v>90.967741935483801</v>
      </c>
      <c r="CF315" s="1">
        <v>90.569395017793596</v>
      </c>
      <c r="CG315" s="1">
        <v>88.775510204081598</v>
      </c>
      <c r="CH315" s="1">
        <v>86.881188118811806</v>
      </c>
      <c r="CI315" s="1">
        <v>92.713567839195903</v>
      </c>
      <c r="CJ315" s="1">
        <v>76.6666666666666</v>
      </c>
      <c r="CK315" s="1">
        <v>97.668393782383404</v>
      </c>
      <c r="CL315" s="1">
        <v>90.673575129533603</v>
      </c>
      <c r="CM315" s="1">
        <v>73.248407643312106</v>
      </c>
      <c r="CN315" s="1">
        <v>83.093525179856101</v>
      </c>
      <c r="CO315" s="1">
        <v>73.966942148760296</v>
      </c>
      <c r="CP315" s="1">
        <v>76.724137931034406</v>
      </c>
      <c r="CQ315" s="1">
        <v>66.239316239316196</v>
      </c>
      <c r="CR315" s="1">
        <v>20.744680851063801</v>
      </c>
      <c r="CS315" s="1">
        <v>50.696378830083503</v>
      </c>
      <c r="CT315" s="1">
        <v>54.354838709677402</v>
      </c>
      <c r="CU315" s="1">
        <v>55.8718861209964</v>
      </c>
      <c r="CV315" s="1">
        <v>52.653061224489697</v>
      </c>
      <c r="CW315" s="1">
        <v>54.950495049504902</v>
      </c>
      <c r="CX315" s="1">
        <v>54.2713567839196</v>
      </c>
      <c r="CY315" s="1">
        <v>55.6410256410256</v>
      </c>
      <c r="CZ315" s="1">
        <v>58.031088082901498</v>
      </c>
      <c r="DA315" s="1">
        <v>62.953367875647601</v>
      </c>
      <c r="DB315" s="1">
        <v>60.5095541401273</v>
      </c>
      <c r="DC315" s="1">
        <v>62.589928057553898</v>
      </c>
      <c r="DD315" s="1">
        <v>45.454545454545404</v>
      </c>
      <c r="DE315" s="1">
        <v>68.534482758620598</v>
      </c>
      <c r="DF315" s="1">
        <v>76.068376068376097</v>
      </c>
      <c r="DG315" s="1">
        <v>84.042553191489304</v>
      </c>
      <c r="DH315" s="1">
        <v>71.020633750921107</v>
      </c>
      <c r="DI315" s="1">
        <v>72.649103549213294</v>
      </c>
      <c r="DJ315" s="1">
        <v>64.941128704831499</v>
      </c>
      <c r="DK315" s="1">
        <v>41.261848341232202</v>
      </c>
      <c r="DL315" s="1">
        <v>22.827172827172799</v>
      </c>
      <c r="DM315" s="1">
        <v>34.093211752786203</v>
      </c>
      <c r="DN315" s="1">
        <v>50.924974306269199</v>
      </c>
      <c r="DO315" s="1">
        <v>32.838114754098299</v>
      </c>
      <c r="DP315" s="1">
        <v>2.17611336032388</v>
      </c>
      <c r="DQ315" s="1">
        <v>1.7169614984391199</v>
      </c>
      <c r="DR315" s="1">
        <v>8.4994138335287204</v>
      </c>
      <c r="DS315" s="1">
        <v>35.1411589895988</v>
      </c>
      <c r="DT315" s="1">
        <v>70.8333333333333</v>
      </c>
      <c r="DU315" s="1">
        <v>22.6858877086494</v>
      </c>
      <c r="DV315" s="1">
        <v>15.5084745762711</v>
      </c>
      <c r="DW315" s="1">
        <v>17.6676492262343</v>
      </c>
      <c r="DX315" s="1">
        <v>22.0087815587266</v>
      </c>
      <c r="DY315" s="1">
        <v>20.929760454730001</v>
      </c>
      <c r="DZ315" s="1">
        <v>17.742890995260598</v>
      </c>
      <c r="EA315" s="1">
        <v>20.629370629370602</v>
      </c>
      <c r="EB315" s="1">
        <v>4.7112462006079001</v>
      </c>
      <c r="EC315" s="1">
        <v>8.0678314491264107</v>
      </c>
      <c r="ED315" s="1">
        <v>5.2766393442622901</v>
      </c>
      <c r="EE315" s="1">
        <v>5.6174089068825896</v>
      </c>
      <c r="EF315" s="1">
        <v>15.4526534859521</v>
      </c>
      <c r="EG315" s="1">
        <v>8.6166471277842902</v>
      </c>
      <c r="EH315" s="1">
        <v>17.459138187221299</v>
      </c>
      <c r="EI315" s="1">
        <v>31.136363636363601</v>
      </c>
      <c r="EJ315" s="1">
        <v>6.7526555386949898</v>
      </c>
      <c r="EK315" s="1">
        <v>25.677966101694899</v>
      </c>
      <c r="EL315" s="1">
        <v>72.991893883566604</v>
      </c>
      <c r="EM315" s="1">
        <v>74.643249176728801</v>
      </c>
      <c r="EN315" s="1">
        <v>35.749086479902502</v>
      </c>
      <c r="EO315" s="1">
        <v>30.924170616113699</v>
      </c>
      <c r="EP315" s="1">
        <v>22.0779220779221</v>
      </c>
      <c r="EQ315" s="1">
        <v>21.681864235055698</v>
      </c>
      <c r="ER315" s="1">
        <v>21.891058581706101</v>
      </c>
      <c r="ES315" s="1">
        <v>25.819672131147499</v>
      </c>
      <c r="ET315" s="1">
        <v>33.350202429149803</v>
      </c>
      <c r="EU315" s="1">
        <v>28.876170655567101</v>
      </c>
      <c r="EV315" s="1">
        <v>9.3200468933177003</v>
      </c>
      <c r="EW315" s="1">
        <v>18.4992570579494</v>
      </c>
      <c r="EX315" s="1">
        <v>38.939393939393902</v>
      </c>
      <c r="EY315" s="1">
        <v>40.819423368740502</v>
      </c>
      <c r="EZ315" s="1">
        <v>41.610169491525397</v>
      </c>
    </row>
    <row r="316" spans="1:156" ht="15">
      <c r="A316" s="11" t="s">
        <v>379</v>
      </c>
      <c r="B316" s="1" t="s">
        <v>849</v>
      </c>
      <c r="C316" s="11" t="s">
        <v>548</v>
      </c>
      <c r="D316" s="1">
        <v>80.684172214740101</v>
      </c>
      <c r="E316" s="1">
        <v>75.4653013745761</v>
      </c>
      <c r="F316" s="1">
        <v>0</v>
      </c>
      <c r="G316" s="1">
        <v>85.488505747126396</v>
      </c>
      <c r="H316" s="1">
        <v>82.238805970149201</v>
      </c>
      <c r="I316" s="1">
        <v>90</v>
      </c>
      <c r="J316" s="1">
        <v>89.080459770114899</v>
      </c>
      <c r="K316" s="1">
        <v>82.704402515723203</v>
      </c>
      <c r="L316" s="1">
        <v>79.931972789115605</v>
      </c>
      <c r="M316" s="1">
        <v>75</v>
      </c>
      <c r="N316" s="1">
        <v>70.610687022900706</v>
      </c>
      <c r="O316" s="1">
        <v>46.370967741935402</v>
      </c>
      <c r="P316" s="1">
        <v>50</v>
      </c>
      <c r="Q316" s="1">
        <v>52.912621359223301</v>
      </c>
      <c r="R316" s="1">
        <v>51.204819277108399</v>
      </c>
      <c r="S316" s="1">
        <v>35.616438356164302</v>
      </c>
      <c r="T316" s="1">
        <v>35.616438356164302</v>
      </c>
      <c r="U316" s="1">
        <v>40</v>
      </c>
      <c r="V316" s="1">
        <v>84.339080459770102</v>
      </c>
      <c r="W316" s="1">
        <v>88.805970149253696</v>
      </c>
      <c r="X316" s="1">
        <v>89.047619047618994</v>
      </c>
      <c r="Y316" s="1">
        <v>88.697318007662801</v>
      </c>
      <c r="Z316" s="1">
        <v>70.125786163521994</v>
      </c>
      <c r="AA316" s="1">
        <v>73.1292517006802</v>
      </c>
      <c r="AB316" s="1">
        <v>61.231884057971001</v>
      </c>
      <c r="AC316" s="1">
        <v>48.473282442748101</v>
      </c>
      <c r="AD316" s="1">
        <v>50.403225806451601</v>
      </c>
      <c r="AE316" s="1">
        <v>23.9316239316239</v>
      </c>
      <c r="AF316" s="1">
        <v>22.330097087378601</v>
      </c>
      <c r="AG316" s="1">
        <v>25.3012048192771</v>
      </c>
      <c r="AH316" s="1">
        <v>32.191780821917803</v>
      </c>
      <c r="AI316" s="1">
        <v>32.191780821917803</v>
      </c>
      <c r="AJ316" s="1">
        <v>36.6666666666666</v>
      </c>
      <c r="AK316" s="1">
        <v>91.091954022988503</v>
      </c>
      <c r="AL316" s="1">
        <v>92.985074626865597</v>
      </c>
      <c r="AM316" s="1">
        <v>78.095238095238102</v>
      </c>
      <c r="AN316" s="1">
        <v>76.628352490421406</v>
      </c>
      <c r="AO316" s="1">
        <v>68.867924528301799</v>
      </c>
      <c r="AP316" s="1">
        <v>68.027210884353707</v>
      </c>
      <c r="AQ316" s="1">
        <v>65.579710144927503</v>
      </c>
      <c r="AR316" s="1">
        <v>68.320610687022906</v>
      </c>
      <c r="AS316" s="1">
        <v>77.016129032258107</v>
      </c>
      <c r="AT316" s="1">
        <v>34.615384615384599</v>
      </c>
      <c r="AU316" s="1">
        <v>38.349514563106702</v>
      </c>
      <c r="AV316" s="1">
        <v>46.385542168674696</v>
      </c>
      <c r="AW316" s="1">
        <v>50</v>
      </c>
      <c r="AX316" s="1">
        <v>50</v>
      </c>
      <c r="AY316" s="1">
        <v>50</v>
      </c>
      <c r="AZ316" s="1">
        <v>73.419540229885101</v>
      </c>
      <c r="BA316" s="1">
        <v>69.701492537313399</v>
      </c>
      <c r="BB316" s="1">
        <v>67.7777777777777</v>
      </c>
      <c r="BC316" s="1">
        <v>80.6513409961685</v>
      </c>
      <c r="BD316" s="1">
        <v>81.446540880503093</v>
      </c>
      <c r="BE316" s="1">
        <v>60.2040816326531</v>
      </c>
      <c r="BF316" s="1">
        <v>69.202898550724598</v>
      </c>
      <c r="BG316" s="1">
        <v>24.045801526717501</v>
      </c>
      <c r="BH316" s="1">
        <v>29.435483870967701</v>
      </c>
      <c r="BI316" s="1">
        <v>32.051282051282101</v>
      </c>
      <c r="BJ316" s="1">
        <v>27.6699029126213</v>
      </c>
      <c r="BK316" s="1">
        <v>1.80722891566265</v>
      </c>
      <c r="BL316" s="1">
        <v>56.849315068493098</v>
      </c>
      <c r="BM316" s="1">
        <v>52.739726027397197</v>
      </c>
      <c r="BN316" s="1">
        <v>72.5</v>
      </c>
      <c r="BO316" s="1">
        <v>97.270114942528707</v>
      </c>
      <c r="BP316" s="1">
        <v>97.164179104477597</v>
      </c>
      <c r="BQ316" s="1">
        <v>95.238095238095198</v>
      </c>
      <c r="BR316" s="1">
        <v>97.126436781609101</v>
      </c>
      <c r="BS316" s="1">
        <v>97.169811320754704</v>
      </c>
      <c r="BT316" s="1">
        <v>96.598639455782305</v>
      </c>
      <c r="BU316" s="1">
        <v>44.927536231884098</v>
      </c>
      <c r="BV316" s="1">
        <v>46.564885496183201</v>
      </c>
      <c r="BW316" s="1">
        <v>47.177419354838698</v>
      </c>
      <c r="BX316" s="1">
        <v>47.8632478632478</v>
      </c>
      <c r="BY316" s="1">
        <v>47.572815533980503</v>
      </c>
      <c r="BZ316" s="1">
        <v>46.987951807228903</v>
      </c>
      <c r="CA316" s="1">
        <v>49.315068493150598</v>
      </c>
      <c r="CB316" s="1">
        <v>49.315068493150598</v>
      </c>
      <c r="CC316" s="1">
        <v>50</v>
      </c>
      <c r="CD316" s="1">
        <v>90.948275862068897</v>
      </c>
      <c r="CE316" s="1">
        <v>92.388059701492494</v>
      </c>
      <c r="CF316" s="1">
        <v>93.3333333333333</v>
      </c>
      <c r="CG316" s="1">
        <v>90.613026819923306</v>
      </c>
      <c r="CH316" s="1">
        <v>96.855345911949598</v>
      </c>
      <c r="CI316" s="1">
        <v>97.619047619047606</v>
      </c>
      <c r="CJ316" s="1">
        <v>97.101449275362299</v>
      </c>
      <c r="CK316" s="1">
        <v>81.679389312977094</v>
      </c>
      <c r="CL316" s="1">
        <v>82.258064516128997</v>
      </c>
      <c r="CM316" s="1">
        <v>61.965811965811902</v>
      </c>
      <c r="CN316" s="1">
        <v>59.223300970873701</v>
      </c>
      <c r="CO316" s="1">
        <v>51.807228915662598</v>
      </c>
      <c r="CP316" s="1">
        <v>45.890410958904098</v>
      </c>
      <c r="CQ316" s="1">
        <v>56.849315068493098</v>
      </c>
      <c r="CR316" s="1">
        <v>74.1666666666666</v>
      </c>
      <c r="CS316" s="1">
        <v>88.362068965517196</v>
      </c>
      <c r="CT316" s="1">
        <v>90.298507462686501</v>
      </c>
      <c r="CU316" s="1">
        <v>92.2222222222222</v>
      </c>
      <c r="CV316" s="1">
        <v>90.804597701149405</v>
      </c>
      <c r="CW316" s="1">
        <v>87.1069182389937</v>
      </c>
      <c r="CX316" s="1">
        <v>88.095238095238102</v>
      </c>
      <c r="CY316" s="1">
        <v>44.202898550724598</v>
      </c>
      <c r="CZ316" s="1">
        <v>67.557251908396907</v>
      </c>
      <c r="DA316" s="1">
        <v>66.129032258064498</v>
      </c>
      <c r="DB316" s="1">
        <v>63.675213675213598</v>
      </c>
      <c r="DC316" s="1">
        <v>65.048543689320297</v>
      </c>
      <c r="DD316" s="1">
        <v>31.927710843373401</v>
      </c>
      <c r="DE316" s="1">
        <v>41.780821917808197</v>
      </c>
      <c r="DF316" s="1">
        <v>43.835616438356098</v>
      </c>
      <c r="DG316" s="1">
        <v>47.5</v>
      </c>
      <c r="DH316" s="1">
        <v>70.946941783345594</v>
      </c>
      <c r="DI316" s="1">
        <v>50.622027076472698</v>
      </c>
      <c r="DJ316" s="1">
        <v>37.779131140885099</v>
      </c>
      <c r="DK316" s="1">
        <v>76.392180094786696</v>
      </c>
      <c r="DL316" s="1">
        <v>72.677322677322607</v>
      </c>
      <c r="DM316" s="1">
        <v>92.451874366767896</v>
      </c>
      <c r="DN316" s="1">
        <v>98.509763617677194</v>
      </c>
      <c r="DO316" s="1">
        <v>99.743852459016296</v>
      </c>
      <c r="DP316" s="1">
        <v>98.633603238866399</v>
      </c>
      <c r="DQ316" s="1">
        <v>97.554630593132103</v>
      </c>
      <c r="DR316" s="1">
        <v>85.404454865181705</v>
      </c>
      <c r="DS316" s="1">
        <v>96.062407132243607</v>
      </c>
      <c r="DT316" s="1">
        <v>11.8939393939393</v>
      </c>
      <c r="DU316" s="1">
        <v>46.661608497723797</v>
      </c>
      <c r="DV316" s="1">
        <v>73.983050847457605</v>
      </c>
      <c r="DW316" s="1">
        <v>55.029476787030198</v>
      </c>
      <c r="DX316" s="1">
        <v>35.656787413099103</v>
      </c>
      <c r="DY316" s="1">
        <v>48.497766950872901</v>
      </c>
      <c r="DZ316" s="1">
        <v>57.671800947867297</v>
      </c>
      <c r="EA316" s="1">
        <v>55.094905094905101</v>
      </c>
      <c r="EB316" s="1">
        <v>66.413373860182304</v>
      </c>
      <c r="EC316" s="1">
        <v>76.927029804727596</v>
      </c>
      <c r="ED316" s="1">
        <v>14.293032786885201</v>
      </c>
      <c r="EE316" s="1">
        <v>61.184210526315702</v>
      </c>
      <c r="EF316" s="1">
        <v>17.0135275754422</v>
      </c>
      <c r="EG316" s="1">
        <v>45.545134818288297</v>
      </c>
      <c r="EH316" s="1">
        <v>48.514115898959801</v>
      </c>
      <c r="EI316" s="1">
        <v>46.136363636363598</v>
      </c>
      <c r="EJ316" s="1">
        <v>73.6722306525037</v>
      </c>
      <c r="EK316" s="1">
        <v>77.881355932203306</v>
      </c>
      <c r="EL316" s="1">
        <v>93.570375829034603</v>
      </c>
      <c r="EM316" s="1">
        <v>94.420051225759195</v>
      </c>
      <c r="EN316" s="1">
        <v>94.904587900933805</v>
      </c>
      <c r="EO316" s="1">
        <v>93.246445497630305</v>
      </c>
      <c r="EP316" s="1">
        <v>90.909090909090907</v>
      </c>
      <c r="EQ316" s="1">
        <v>90.2228976697061</v>
      </c>
      <c r="ER316" s="1">
        <v>90.339157245632094</v>
      </c>
      <c r="ES316" s="1">
        <v>25.819672131147499</v>
      </c>
      <c r="ET316" s="1">
        <v>33.350202429149803</v>
      </c>
      <c r="EU316" s="1">
        <v>28.876170655567101</v>
      </c>
      <c r="EV316" s="1">
        <v>38.628370457209797</v>
      </c>
      <c r="EW316" s="1">
        <v>47.696879643387803</v>
      </c>
      <c r="EX316" s="1">
        <v>38.939393939393902</v>
      </c>
      <c r="EY316" s="1">
        <v>40.819423368740502</v>
      </c>
      <c r="EZ316" s="1">
        <v>41.610169491525397</v>
      </c>
    </row>
    <row r="317" spans="1:156" ht="15">
      <c r="A317" s="11" t="s">
        <v>380</v>
      </c>
      <c r="B317" s="1" t="s">
        <v>850</v>
      </c>
      <c r="C317" s="11" t="s">
        <v>543</v>
      </c>
      <c r="D317" s="1">
        <v>37.661011945139897</v>
      </c>
      <c r="E317" s="1">
        <v>73.706574461797899</v>
      </c>
      <c r="F317" s="1">
        <v>0</v>
      </c>
      <c r="G317" s="1">
        <v>96.348314606741496</v>
      </c>
      <c r="H317" s="1">
        <v>92.011834319526599</v>
      </c>
      <c r="I317" s="1">
        <v>88.562091503267894</v>
      </c>
      <c r="J317" s="1">
        <v>95.769230769230703</v>
      </c>
      <c r="K317" s="1">
        <v>97.177419354838705</v>
      </c>
      <c r="L317" s="1">
        <v>99.5833333333333</v>
      </c>
      <c r="M317" s="1">
        <v>98.770491803278603</v>
      </c>
      <c r="N317" s="1">
        <v>98.818897637795203</v>
      </c>
      <c r="O317" s="1">
        <v>99.532710280373806</v>
      </c>
      <c r="P317" s="1">
        <v>99.468085106382901</v>
      </c>
      <c r="Q317" s="1">
        <v>93.181818181818102</v>
      </c>
      <c r="R317" s="1">
        <v>70.8333333333333</v>
      </c>
      <c r="S317" s="1">
        <v>72.033898305084705</v>
      </c>
      <c r="T317" s="1">
        <v>65.625</v>
      </c>
      <c r="U317" s="1">
        <v>81.034482758620598</v>
      </c>
      <c r="V317" s="1">
        <v>78.370786516853897</v>
      </c>
      <c r="W317" s="1">
        <v>67.751479289940804</v>
      </c>
      <c r="X317" s="1">
        <v>65.686274509803894</v>
      </c>
      <c r="Y317" s="1">
        <v>74.230769230769198</v>
      </c>
      <c r="Z317" s="1">
        <v>88.306451612903203</v>
      </c>
      <c r="AA317" s="1">
        <v>96.25</v>
      </c>
      <c r="AB317" s="1">
        <v>97.950819672131104</v>
      </c>
      <c r="AC317" s="1">
        <v>97.244094488188907</v>
      </c>
      <c r="AD317" s="1">
        <v>98.598130841121502</v>
      </c>
      <c r="AE317" s="1">
        <v>92.021276595744595</v>
      </c>
      <c r="AF317" s="1">
        <v>79.545454545454504</v>
      </c>
      <c r="AG317" s="1">
        <v>60.8333333333333</v>
      </c>
      <c r="AH317" s="1">
        <v>14.4067796610169</v>
      </c>
      <c r="AI317" s="1">
        <v>16.6666666666666</v>
      </c>
      <c r="AJ317" s="1">
        <v>15.517241379310301</v>
      </c>
      <c r="AK317" s="1">
        <v>22.752808988763999</v>
      </c>
      <c r="AL317" s="1">
        <v>44.378698224852101</v>
      </c>
      <c r="AM317" s="1">
        <v>53.267973856209103</v>
      </c>
      <c r="AN317" s="1">
        <v>59.615384615384599</v>
      </c>
      <c r="AO317" s="1">
        <v>62.903225806451601</v>
      </c>
      <c r="AP317" s="1">
        <v>67.9166666666666</v>
      </c>
      <c r="AQ317" s="1">
        <v>56.967213114754102</v>
      </c>
      <c r="AR317" s="1">
        <v>79.921259842519603</v>
      </c>
      <c r="AS317" s="1">
        <v>78.971962616822395</v>
      </c>
      <c r="AT317" s="1">
        <v>3.72340425531914</v>
      </c>
      <c r="AU317" s="1">
        <v>3.7878787878787801</v>
      </c>
      <c r="AV317" s="1">
        <v>50</v>
      </c>
      <c r="AW317" s="1">
        <v>50</v>
      </c>
      <c r="AX317" s="1">
        <v>50</v>
      </c>
      <c r="AY317" s="1">
        <v>50</v>
      </c>
      <c r="AZ317" s="1">
        <v>74.438202247191001</v>
      </c>
      <c r="BA317" s="1">
        <v>81.360946745562103</v>
      </c>
      <c r="BB317" s="1">
        <v>86.601307189542396</v>
      </c>
      <c r="BC317" s="1">
        <v>91.923076923076906</v>
      </c>
      <c r="BD317" s="1">
        <v>76.209677419354804</v>
      </c>
      <c r="BE317" s="1">
        <v>87.9166666666666</v>
      </c>
      <c r="BF317" s="1">
        <v>70.081967213114694</v>
      </c>
      <c r="BG317" s="1">
        <v>92.519685039370103</v>
      </c>
      <c r="BH317" s="1">
        <v>84.5794392523364</v>
      </c>
      <c r="BI317" s="1">
        <v>64.361702127659498</v>
      </c>
      <c r="BJ317" s="1">
        <v>58.3333333333333</v>
      </c>
      <c r="BK317" s="1">
        <v>54.1666666666666</v>
      </c>
      <c r="BL317" s="1">
        <v>82.203389830508399</v>
      </c>
      <c r="BM317" s="1">
        <v>17.7083333333333</v>
      </c>
      <c r="BN317" s="1">
        <v>1.72413793103448</v>
      </c>
      <c r="BO317" s="1">
        <v>53.089887640449398</v>
      </c>
      <c r="BP317" s="1">
        <v>26.331360946745502</v>
      </c>
      <c r="BQ317" s="1">
        <v>28.1045751633986</v>
      </c>
      <c r="BR317" s="1">
        <v>26.923076923076898</v>
      </c>
      <c r="BS317" s="1">
        <v>27.419354838709602</v>
      </c>
      <c r="BT317" s="1">
        <v>27.0833333333333</v>
      </c>
      <c r="BU317" s="1">
        <v>63.114754098360599</v>
      </c>
      <c r="BV317" s="1">
        <v>65.748031496063007</v>
      </c>
      <c r="BW317" s="1">
        <v>73.364485981308405</v>
      </c>
      <c r="BX317" s="1">
        <v>33.510638297872298</v>
      </c>
      <c r="BY317" s="1">
        <v>34.848484848484802</v>
      </c>
      <c r="BZ317" s="1">
        <v>40</v>
      </c>
      <c r="CA317" s="1">
        <v>44.067796610169403</v>
      </c>
      <c r="CB317" s="1">
        <v>45.8333333333333</v>
      </c>
      <c r="CC317" s="1">
        <v>48.275862068965502</v>
      </c>
      <c r="CD317" s="1">
        <v>58.7078651685393</v>
      </c>
      <c r="CE317" s="1">
        <v>82.248520710059097</v>
      </c>
      <c r="CF317" s="1">
        <v>75.816993464052203</v>
      </c>
      <c r="CG317" s="1">
        <v>75.769230769230703</v>
      </c>
      <c r="CH317" s="1">
        <v>81.048387096774107</v>
      </c>
      <c r="CI317" s="1">
        <v>80.4166666666666</v>
      </c>
      <c r="CJ317" s="1">
        <v>80.737704918032705</v>
      </c>
      <c r="CK317" s="1">
        <v>76.771653543307096</v>
      </c>
      <c r="CL317" s="1">
        <v>84.5794392523364</v>
      </c>
      <c r="CM317" s="1">
        <v>76.063829787233999</v>
      </c>
      <c r="CN317" s="1">
        <v>78.030303030303003</v>
      </c>
      <c r="CO317" s="1">
        <v>79.1666666666666</v>
      </c>
      <c r="CP317" s="1">
        <v>77.118644067796595</v>
      </c>
      <c r="CQ317" s="1">
        <v>88.5416666666666</v>
      </c>
      <c r="CR317" s="1">
        <v>84.482758620689594</v>
      </c>
      <c r="CS317" s="1">
        <v>73.314606741573002</v>
      </c>
      <c r="CT317" s="1">
        <v>39.644970414201097</v>
      </c>
      <c r="CU317" s="1">
        <v>40.196078431372499</v>
      </c>
      <c r="CV317" s="1">
        <v>67.692307692307693</v>
      </c>
      <c r="CW317" s="1">
        <v>79.435483870967701</v>
      </c>
      <c r="CX317" s="1">
        <v>74.5833333333333</v>
      </c>
      <c r="CY317" s="1">
        <v>84.426229508196698</v>
      </c>
      <c r="CZ317" s="1">
        <v>88.582677165354298</v>
      </c>
      <c r="DA317" s="1">
        <v>89.252336448598101</v>
      </c>
      <c r="DB317" s="1">
        <v>93.085106382978694</v>
      </c>
      <c r="DC317" s="1">
        <v>88.636363636363598</v>
      </c>
      <c r="DD317" s="1">
        <v>87.5</v>
      </c>
      <c r="DE317" s="1">
        <v>83.0508474576271</v>
      </c>
      <c r="DF317" s="1">
        <v>34.375</v>
      </c>
      <c r="DG317" s="1">
        <v>31.034482758620602</v>
      </c>
      <c r="DH317" s="1">
        <v>88.163190633004007</v>
      </c>
      <c r="DI317" s="1">
        <v>90.519691433211506</v>
      </c>
      <c r="DJ317" s="1">
        <v>88.595971563980996</v>
      </c>
      <c r="DK317" s="1">
        <v>85.864135864135804</v>
      </c>
      <c r="DL317" s="1">
        <v>85.866261398176206</v>
      </c>
      <c r="DM317" s="1">
        <v>77.235354573484102</v>
      </c>
      <c r="DN317" s="1">
        <v>90.727459016393396</v>
      </c>
      <c r="DO317" s="1">
        <v>93.269230769230703</v>
      </c>
      <c r="DP317" s="1">
        <v>89.021852237252801</v>
      </c>
      <c r="DQ317" s="1">
        <v>98.769050410316495</v>
      </c>
      <c r="DR317" s="1">
        <v>78.677563150074207</v>
      </c>
      <c r="DS317" s="1">
        <v>45.227272727272698</v>
      </c>
      <c r="DT317" s="1">
        <v>87.936267071320103</v>
      </c>
      <c r="DU317" s="1">
        <v>65.169491525423695</v>
      </c>
      <c r="DV317" s="1">
        <v>66.783216783216702</v>
      </c>
      <c r="DW317" s="1">
        <v>60.574460300036499</v>
      </c>
      <c r="DX317" s="1">
        <v>77.202598457166104</v>
      </c>
      <c r="DY317" s="1">
        <v>49.5556872037914</v>
      </c>
      <c r="DZ317" s="1">
        <v>24.925074925074899</v>
      </c>
      <c r="EA317" s="1">
        <v>48.581560283687899</v>
      </c>
      <c r="EB317" s="1">
        <v>48.869475847893099</v>
      </c>
      <c r="EC317" s="1">
        <v>39.702868852458998</v>
      </c>
      <c r="ED317" s="1">
        <v>28.694331983805601</v>
      </c>
      <c r="EE317" s="1">
        <v>61.758584807492198</v>
      </c>
      <c r="EF317" s="1">
        <v>24.325908558030399</v>
      </c>
      <c r="EG317" s="1">
        <v>48.2169390787518</v>
      </c>
      <c r="EH317" s="1">
        <v>44.924242424242401</v>
      </c>
      <c r="EI317" s="1">
        <v>56.9802731411229</v>
      </c>
      <c r="EJ317" s="1">
        <v>15.3389830508474</v>
      </c>
      <c r="EK317" s="1">
        <v>35.780885780885697</v>
      </c>
      <c r="EL317" s="1">
        <v>92.151481888035093</v>
      </c>
      <c r="EM317" s="1">
        <v>92.671538773853001</v>
      </c>
      <c r="EN317" s="1">
        <v>95.734597156398095</v>
      </c>
      <c r="EO317" s="1">
        <v>85.714285714285694</v>
      </c>
      <c r="EP317" s="1">
        <v>84.903748733535906</v>
      </c>
      <c r="EQ317" s="1">
        <v>76.618705035971203</v>
      </c>
      <c r="ER317" s="1">
        <v>83.709016393442596</v>
      </c>
      <c r="ES317" s="1">
        <v>87.398785425101195</v>
      </c>
      <c r="ET317" s="1">
        <v>89.281997918834506</v>
      </c>
      <c r="EU317" s="1">
        <v>81.770222743259097</v>
      </c>
      <c r="EV317" s="1">
        <v>65.824665676077203</v>
      </c>
      <c r="EW317" s="1">
        <v>83.030303030303003</v>
      </c>
      <c r="EX317" s="1">
        <v>84.977238239757199</v>
      </c>
      <c r="EY317" s="1">
        <v>41.610169491525397</v>
      </c>
      <c r="EZ317" s="1">
        <v>40.675990675990597</v>
      </c>
    </row>
    <row r="318" spans="1:156" ht="15">
      <c r="A318" s="11" t="s">
        <v>381</v>
      </c>
      <c r="B318" s="1" t="s">
        <v>851</v>
      </c>
      <c r="C318" s="11" t="s">
        <v>528</v>
      </c>
      <c r="D318" s="1">
        <v>46.521997052321197</v>
      </c>
      <c r="E318" s="1">
        <v>48.608084603215502</v>
      </c>
      <c r="F318" s="1">
        <v>0</v>
      </c>
      <c r="G318" s="1">
        <v>87.857142857142804</v>
      </c>
      <c r="H318" s="1">
        <v>81.617647058823493</v>
      </c>
      <c r="I318" s="1">
        <v>81.25</v>
      </c>
      <c r="J318" s="1">
        <v>59.090909090909101</v>
      </c>
      <c r="K318" s="1">
        <v>54.807692307692299</v>
      </c>
      <c r="L318" s="1">
        <v>66.981132075471606</v>
      </c>
      <c r="M318" s="1">
        <v>57</v>
      </c>
      <c r="N318" s="1">
        <v>88.5416666666666</v>
      </c>
      <c r="O318" s="1">
        <v>76.6666666666666</v>
      </c>
      <c r="P318" s="1">
        <v>70.512820512820497</v>
      </c>
      <c r="Q318" s="1">
        <v>76.3888888888888</v>
      </c>
      <c r="R318" s="1">
        <v>69.354838709677395</v>
      </c>
      <c r="S318" s="1">
        <v>89.655172413793096</v>
      </c>
      <c r="T318" s="1">
        <v>91.071428571428498</v>
      </c>
      <c r="U318" s="1">
        <v>69.565217391304301</v>
      </c>
      <c r="V318" s="1">
        <v>80.714285714285694</v>
      </c>
      <c r="W318" s="1">
        <v>78.676470588235205</v>
      </c>
      <c r="X318" s="1">
        <v>93.75</v>
      </c>
      <c r="Y318" s="1">
        <v>90</v>
      </c>
      <c r="Z318" s="1">
        <v>97.115384615384599</v>
      </c>
      <c r="AA318" s="1">
        <v>91.509433962264097</v>
      </c>
      <c r="AB318" s="1">
        <v>85</v>
      </c>
      <c r="AC318" s="1">
        <v>96.875</v>
      </c>
      <c r="AD318" s="1">
        <v>94.4444444444444</v>
      </c>
      <c r="AE318" s="1">
        <v>96.153846153846104</v>
      </c>
      <c r="AF318" s="1">
        <v>98.6111111111111</v>
      </c>
      <c r="AG318" s="1">
        <v>98.387096774193495</v>
      </c>
      <c r="AH318" s="1">
        <v>98.275862068965495</v>
      </c>
      <c r="AI318" s="1">
        <v>98.214285714285694</v>
      </c>
      <c r="AJ318" s="1">
        <v>97.826086956521706</v>
      </c>
      <c r="AK318" s="1">
        <v>42.142857142857103</v>
      </c>
      <c r="AL318" s="1">
        <v>40.441176470588204</v>
      </c>
      <c r="AM318" s="1">
        <v>49.107142857142797</v>
      </c>
      <c r="AN318" s="1">
        <v>19.090909090909101</v>
      </c>
      <c r="AO318" s="1">
        <v>20.192307692307601</v>
      </c>
      <c r="AP318" s="1">
        <v>53.7735849056603</v>
      </c>
      <c r="AQ318" s="1">
        <v>84</v>
      </c>
      <c r="AR318" s="1">
        <v>83.3333333333333</v>
      </c>
      <c r="AS318" s="1">
        <v>83.3333333333333</v>
      </c>
      <c r="AT318" s="1">
        <v>87.179487179487097</v>
      </c>
      <c r="AU318" s="1">
        <v>91.6666666666666</v>
      </c>
      <c r="AV318" s="1">
        <v>98.387096774193495</v>
      </c>
      <c r="AW318" s="1">
        <v>91.379310344827502</v>
      </c>
      <c r="AX318" s="1">
        <v>91.071428571428498</v>
      </c>
      <c r="AY318" s="1">
        <v>43.478260869565197</v>
      </c>
      <c r="AZ318" s="1">
        <v>99.285714285714207</v>
      </c>
      <c r="BA318" s="1">
        <v>99.264705882352899</v>
      </c>
      <c r="BB318" s="1">
        <v>99.107142857142804</v>
      </c>
      <c r="BC318" s="1">
        <v>99.090909090909093</v>
      </c>
      <c r="BD318" s="1">
        <v>99.038461538461505</v>
      </c>
      <c r="BE318" s="1">
        <v>95.283018867924497</v>
      </c>
      <c r="BF318" s="1">
        <v>87</v>
      </c>
      <c r="BG318" s="1">
        <v>98.9583333333333</v>
      </c>
      <c r="BH318" s="1">
        <v>98.8888888888888</v>
      </c>
      <c r="BI318" s="1">
        <v>96.153846153846104</v>
      </c>
      <c r="BJ318" s="1">
        <v>87.5</v>
      </c>
      <c r="BK318" s="1">
        <v>88.709677419354804</v>
      </c>
      <c r="BL318" s="1">
        <v>98.275862068965495</v>
      </c>
      <c r="BM318" s="1">
        <v>98.214285714285694</v>
      </c>
      <c r="BN318" s="1">
        <v>84.782608695652101</v>
      </c>
      <c r="BO318" s="1">
        <v>90.714285714285694</v>
      </c>
      <c r="BP318" s="1">
        <v>74.264705882352899</v>
      </c>
      <c r="BQ318" s="1">
        <v>75</v>
      </c>
      <c r="BR318" s="1">
        <v>66.363636363636303</v>
      </c>
      <c r="BS318" s="1">
        <v>74.038461538461505</v>
      </c>
      <c r="BT318" s="1">
        <v>71.698113207547095</v>
      </c>
      <c r="BU318" s="1">
        <v>61</v>
      </c>
      <c r="BV318" s="1">
        <v>82.2916666666666</v>
      </c>
      <c r="BW318" s="1">
        <v>82.2222222222222</v>
      </c>
      <c r="BX318" s="1">
        <v>80.769230769230703</v>
      </c>
      <c r="BY318" s="1">
        <v>79.1666666666666</v>
      </c>
      <c r="BZ318" s="1">
        <v>74.193548387096698</v>
      </c>
      <c r="CA318" s="1">
        <v>84.482758620689594</v>
      </c>
      <c r="CB318" s="1">
        <v>41.071428571428498</v>
      </c>
      <c r="CC318" s="1">
        <v>43.478260869565197</v>
      </c>
      <c r="CD318" s="1">
        <v>99.285714285714207</v>
      </c>
      <c r="CE318" s="1">
        <v>99.264705882352899</v>
      </c>
      <c r="CF318" s="1">
        <v>99.107142857142804</v>
      </c>
      <c r="CG318" s="1">
        <v>91.818181818181799</v>
      </c>
      <c r="CH318" s="1">
        <v>91.346153846153797</v>
      </c>
      <c r="CI318" s="1">
        <v>72.641509433962199</v>
      </c>
      <c r="CJ318" s="1">
        <v>69</v>
      </c>
      <c r="CK318" s="1">
        <v>82.2916666666666</v>
      </c>
      <c r="CL318" s="1">
        <v>70</v>
      </c>
      <c r="CM318" s="1">
        <v>70.512820512820497</v>
      </c>
      <c r="CN318" s="1">
        <v>68.0555555555555</v>
      </c>
      <c r="CO318" s="1">
        <v>59.677419354838698</v>
      </c>
      <c r="CP318" s="1">
        <v>94.827586206896498</v>
      </c>
      <c r="CQ318" s="1">
        <v>94.642857142857096</v>
      </c>
      <c r="CR318" s="1">
        <v>97.826086956521706</v>
      </c>
      <c r="CS318" s="1">
        <v>73.571428571428498</v>
      </c>
      <c r="CT318" s="1">
        <v>93.382352941176407</v>
      </c>
      <c r="CU318" s="1">
        <v>93.75</v>
      </c>
      <c r="CV318" s="1">
        <v>92.727272727272705</v>
      </c>
      <c r="CW318" s="1">
        <v>77.884615384615302</v>
      </c>
      <c r="CX318" s="1">
        <v>77.358490566037702</v>
      </c>
      <c r="CY318" s="1">
        <v>93</v>
      </c>
      <c r="CZ318" s="1">
        <v>94.7916666666666</v>
      </c>
      <c r="DA318" s="1">
        <v>94.4444444444444</v>
      </c>
      <c r="DB318" s="1">
        <v>83.3333333333333</v>
      </c>
      <c r="DC318" s="1">
        <v>87.5</v>
      </c>
      <c r="DD318" s="1">
        <v>91.935483870967701</v>
      </c>
      <c r="DE318" s="1">
        <v>96.551724137931004</v>
      </c>
      <c r="DF318" s="1">
        <v>96.428571428571402</v>
      </c>
      <c r="DG318" s="1">
        <v>93.478260869565204</v>
      </c>
      <c r="DH318" s="1">
        <v>98.065585851142203</v>
      </c>
      <c r="DI318" s="1">
        <v>98.664471276984997</v>
      </c>
      <c r="DJ318" s="1">
        <v>97.178237921234199</v>
      </c>
      <c r="DK318" s="1">
        <v>90.491706161137401</v>
      </c>
      <c r="DL318" s="1">
        <v>97.252747252747199</v>
      </c>
      <c r="DM318" s="1">
        <v>99.645390070921906</v>
      </c>
      <c r="DN318" s="1">
        <v>99.4347379239465</v>
      </c>
      <c r="DO318" s="1">
        <v>98.924180327868797</v>
      </c>
      <c r="DP318" s="1">
        <v>99.5445344129554</v>
      </c>
      <c r="DQ318" s="1">
        <v>97.450572320499404</v>
      </c>
      <c r="DR318" s="1">
        <v>91.500586166471194</v>
      </c>
      <c r="DS318" s="1">
        <v>91.456166419019297</v>
      </c>
      <c r="DT318" s="1">
        <v>85.8333333333333</v>
      </c>
      <c r="DU318" s="1">
        <v>95.675265553869494</v>
      </c>
      <c r="DV318" s="1">
        <v>91.1016949152542</v>
      </c>
      <c r="DW318" s="1">
        <v>70.652173913043399</v>
      </c>
      <c r="DX318" s="1">
        <v>69.721917306988601</v>
      </c>
      <c r="DY318" s="1">
        <v>63.9261063743402</v>
      </c>
      <c r="DZ318" s="1">
        <v>56.901658767772503</v>
      </c>
      <c r="EA318" s="1">
        <v>63.186813186813097</v>
      </c>
      <c r="EB318" s="1">
        <v>69.959473150962495</v>
      </c>
      <c r="EC318" s="1">
        <v>80.626927029804705</v>
      </c>
      <c r="ED318" s="1">
        <v>75.153688524590095</v>
      </c>
      <c r="EE318" s="1">
        <v>83.856275303643699</v>
      </c>
      <c r="EF318" s="1">
        <v>92.351716961498397</v>
      </c>
      <c r="EG318" s="1">
        <v>25.967174677608401</v>
      </c>
      <c r="EH318" s="1">
        <v>68.722139673105502</v>
      </c>
      <c r="EI318" s="1">
        <v>60.681818181818102</v>
      </c>
      <c r="EJ318" s="1">
        <v>91.729893778452194</v>
      </c>
      <c r="EK318" s="1">
        <v>95.169491525423695</v>
      </c>
      <c r="EL318" s="1">
        <v>99.797347089167204</v>
      </c>
      <c r="EM318" s="1">
        <v>99.780461031833099</v>
      </c>
      <c r="EN318" s="1">
        <v>99.756394640682103</v>
      </c>
      <c r="EO318" s="1">
        <v>99.674170616113699</v>
      </c>
      <c r="EP318" s="1">
        <v>99.500499500499501</v>
      </c>
      <c r="EQ318" s="1">
        <v>99.442755825734494</v>
      </c>
      <c r="ER318" s="1">
        <v>99.537512846865297</v>
      </c>
      <c r="ES318" s="1">
        <v>99.334016393442596</v>
      </c>
      <c r="ET318" s="1">
        <v>99.645748987854205</v>
      </c>
      <c r="EU318" s="1">
        <v>99.531737773152898</v>
      </c>
      <c r="EV318" s="1">
        <v>99.706916764361097</v>
      </c>
      <c r="EW318" s="1">
        <v>97.994056463595797</v>
      </c>
      <c r="EX318" s="1">
        <v>96.818181818181799</v>
      </c>
      <c r="EY318" s="1">
        <v>96.509863429438496</v>
      </c>
      <c r="EZ318" s="1">
        <v>87.966101694915196</v>
      </c>
    </row>
    <row r="319" spans="1:156" ht="15">
      <c r="A319" s="11" t="s">
        <v>382</v>
      </c>
      <c r="B319" s="1" t="s">
        <v>852</v>
      </c>
      <c r="C319" s="11" t="s">
        <v>528</v>
      </c>
      <c r="D319" s="1">
        <v>37.873739656257598</v>
      </c>
      <c r="E319" s="1">
        <v>41.083600406408401</v>
      </c>
      <c r="F319" s="1">
        <v>0</v>
      </c>
      <c r="G319" s="1">
        <v>92.96875</v>
      </c>
      <c r="H319" s="1">
        <v>81.25</v>
      </c>
      <c r="I319" s="1">
        <v>83.082706766917198</v>
      </c>
      <c r="J319" s="1">
        <v>79.237288135593204</v>
      </c>
      <c r="K319" s="1">
        <v>73.232323232323196</v>
      </c>
      <c r="L319" s="1">
        <v>66.847826086956502</v>
      </c>
      <c r="M319" s="1">
        <v>81.976744186046503</v>
      </c>
      <c r="N319" s="1">
        <v>82.738095238095198</v>
      </c>
      <c r="O319" s="1">
        <v>80.128205128205096</v>
      </c>
      <c r="P319" s="1">
        <v>76.428571428571402</v>
      </c>
      <c r="Q319" s="1">
        <v>68.548387096774107</v>
      </c>
      <c r="R319" s="1">
        <v>69.827586206896498</v>
      </c>
      <c r="S319" s="1">
        <v>91.818181818181799</v>
      </c>
      <c r="T319" s="1">
        <v>91.509433962264097</v>
      </c>
      <c r="U319" s="1">
        <v>88.297872340425499</v>
      </c>
      <c r="V319" s="1">
        <v>91.40625</v>
      </c>
      <c r="W319" s="1">
        <v>89.5833333333333</v>
      </c>
      <c r="X319" s="1">
        <v>89.097744360902198</v>
      </c>
      <c r="Y319" s="1">
        <v>88.559322033898297</v>
      </c>
      <c r="Z319" s="1">
        <v>87.373737373737299</v>
      </c>
      <c r="AA319" s="1">
        <v>85.326086956521706</v>
      </c>
      <c r="AB319" s="1">
        <v>88.953488372093005</v>
      </c>
      <c r="AC319" s="1">
        <v>67.261904761904702</v>
      </c>
      <c r="AD319" s="1">
        <v>68.589743589743506</v>
      </c>
      <c r="AE319" s="1">
        <v>73.571428571428498</v>
      </c>
      <c r="AF319" s="1">
        <v>79.838709677419303</v>
      </c>
      <c r="AG319" s="1">
        <v>80.172413793103402</v>
      </c>
      <c r="AH319" s="1">
        <v>90</v>
      </c>
      <c r="AI319" s="1">
        <v>83.962264150943398</v>
      </c>
      <c r="AJ319" s="1">
        <v>88.297872340425499</v>
      </c>
      <c r="AK319" s="1">
        <v>65.8854166666666</v>
      </c>
      <c r="AL319" s="1">
        <v>66.964285714285694</v>
      </c>
      <c r="AM319" s="1">
        <v>65.789473684210506</v>
      </c>
      <c r="AN319" s="1">
        <v>67.372881355932194</v>
      </c>
      <c r="AO319" s="1">
        <v>66.6666666666666</v>
      </c>
      <c r="AP319" s="1">
        <v>66.304347826086897</v>
      </c>
      <c r="AQ319" s="1">
        <v>66.860465116279101</v>
      </c>
      <c r="AR319" s="1">
        <v>69.642857142857096</v>
      </c>
      <c r="AS319" s="1">
        <v>68.589743589743506</v>
      </c>
      <c r="AT319" s="1">
        <v>71.428571428571402</v>
      </c>
      <c r="AU319" s="1">
        <v>76.612903225806406</v>
      </c>
      <c r="AV319" s="1">
        <v>83.620689655172399</v>
      </c>
      <c r="AW319" s="1">
        <v>37.272727272727202</v>
      </c>
      <c r="AX319" s="1">
        <v>23.584905660377299</v>
      </c>
      <c r="AY319" s="1">
        <v>22.3404255319148</v>
      </c>
      <c r="AZ319" s="1">
        <v>72.1354166666666</v>
      </c>
      <c r="BA319" s="1">
        <v>78.273809523809504</v>
      </c>
      <c r="BB319" s="1">
        <v>88.345864661654105</v>
      </c>
      <c r="BC319" s="1">
        <v>93.644067796610102</v>
      </c>
      <c r="BD319" s="1">
        <v>85.353535353535307</v>
      </c>
      <c r="BE319" s="1">
        <v>79.891304347826093</v>
      </c>
      <c r="BF319" s="1">
        <v>79.651162790697597</v>
      </c>
      <c r="BG319" s="1">
        <v>86.309523809523796</v>
      </c>
      <c r="BH319" s="1">
        <v>72.435897435897402</v>
      </c>
      <c r="BI319" s="1">
        <v>97.857142857142804</v>
      </c>
      <c r="BJ319" s="1">
        <v>94.354838709677395</v>
      </c>
      <c r="BK319" s="1">
        <v>75</v>
      </c>
      <c r="BL319" s="1">
        <v>26.363636363636299</v>
      </c>
      <c r="BM319" s="1">
        <v>33.018867924528301</v>
      </c>
      <c r="BN319" s="1">
        <v>73.404255319148902</v>
      </c>
      <c r="BO319" s="1">
        <v>83.0729166666666</v>
      </c>
      <c r="BP319" s="1">
        <v>84.226190476190396</v>
      </c>
      <c r="BQ319" s="1">
        <v>83.458646616541301</v>
      </c>
      <c r="BR319" s="1">
        <v>85.593220338983002</v>
      </c>
      <c r="BS319" s="1">
        <v>86.363636363636303</v>
      </c>
      <c r="BT319" s="1">
        <v>74.456521739130395</v>
      </c>
      <c r="BU319" s="1">
        <v>76.744186046511601</v>
      </c>
      <c r="BV319" s="1">
        <v>78.571428571428498</v>
      </c>
      <c r="BW319" s="1">
        <v>80.128205128205096</v>
      </c>
      <c r="BX319" s="1">
        <v>80</v>
      </c>
      <c r="BY319" s="1">
        <v>83.064516129032199</v>
      </c>
      <c r="BZ319" s="1">
        <v>82.758620689655103</v>
      </c>
      <c r="CA319" s="1">
        <v>83.636363636363598</v>
      </c>
      <c r="CB319" s="1">
        <v>43.396226415094297</v>
      </c>
      <c r="CC319" s="1">
        <v>42.553191489361701</v>
      </c>
      <c r="CD319" s="1">
        <v>94.2708333333333</v>
      </c>
      <c r="CE319" s="1">
        <v>94.047619047618994</v>
      </c>
      <c r="CF319" s="1">
        <v>93.609022556390897</v>
      </c>
      <c r="CG319" s="1">
        <v>92.372881355932194</v>
      </c>
      <c r="CH319" s="1">
        <v>87.373737373737299</v>
      </c>
      <c r="CI319" s="1">
        <v>93.478260869565204</v>
      </c>
      <c r="CJ319" s="1">
        <v>90.697674418604606</v>
      </c>
      <c r="CK319" s="1">
        <v>85.714285714285694</v>
      </c>
      <c r="CL319" s="1">
        <v>82.051282051282001</v>
      </c>
      <c r="CM319" s="1">
        <v>75</v>
      </c>
      <c r="CN319" s="1">
        <v>81.451612903225794</v>
      </c>
      <c r="CO319" s="1">
        <v>75</v>
      </c>
      <c r="CP319" s="1">
        <v>86.363636363636303</v>
      </c>
      <c r="CQ319" s="1">
        <v>84.905660377358402</v>
      </c>
      <c r="CR319" s="1">
        <v>88.297872340425499</v>
      </c>
      <c r="CS319" s="1">
        <v>51.8229166666666</v>
      </c>
      <c r="CT319" s="1">
        <v>53.273809523809497</v>
      </c>
      <c r="CU319" s="1">
        <v>22.932330827067599</v>
      </c>
      <c r="CV319" s="1">
        <v>23.728813559321999</v>
      </c>
      <c r="CW319" s="1">
        <v>20.202020202020201</v>
      </c>
      <c r="CX319" s="1">
        <v>21.739130434782599</v>
      </c>
      <c r="CY319" s="1">
        <v>17.4418604651162</v>
      </c>
      <c r="CZ319" s="1">
        <v>85.119047619047606</v>
      </c>
      <c r="DA319" s="1">
        <v>87.179487179487097</v>
      </c>
      <c r="DB319" s="1">
        <v>95</v>
      </c>
      <c r="DC319" s="1">
        <v>91.129032258064498</v>
      </c>
      <c r="DD319" s="1">
        <v>87.931034482758605</v>
      </c>
      <c r="DE319" s="1">
        <v>34.545454545454497</v>
      </c>
      <c r="DF319" s="1">
        <v>3.7735849056603699</v>
      </c>
      <c r="DG319" s="1">
        <v>2.1276595744680802</v>
      </c>
      <c r="DH319" s="1">
        <v>54.329403095062602</v>
      </c>
      <c r="DI319" s="1">
        <v>84.284668862056293</v>
      </c>
      <c r="DJ319" s="1">
        <v>96.244417377182302</v>
      </c>
      <c r="DK319" s="1">
        <v>98.015402843601905</v>
      </c>
      <c r="DL319" s="1">
        <v>93.756243756243705</v>
      </c>
      <c r="DM319" s="1">
        <v>90.628166160080994</v>
      </c>
      <c r="DN319" s="1">
        <v>87.2045220966084</v>
      </c>
      <c r="DO319" s="1">
        <v>85.194672131147499</v>
      </c>
      <c r="DP319" s="1">
        <v>84.969635627530295</v>
      </c>
      <c r="DQ319" s="1">
        <v>96.930280957336095</v>
      </c>
      <c r="DR319" s="1">
        <v>98.182883939038604</v>
      </c>
      <c r="DS319" s="1">
        <v>75.260029717682002</v>
      </c>
      <c r="DT319" s="1">
        <v>63.712121212121197</v>
      </c>
      <c r="DU319" s="1">
        <v>96.433990895295906</v>
      </c>
      <c r="DV319" s="1">
        <v>73.644067796610102</v>
      </c>
      <c r="DW319" s="1">
        <v>30.8216654384672</v>
      </c>
      <c r="DX319" s="1">
        <v>34.193194291986799</v>
      </c>
      <c r="DY319" s="1">
        <v>21.254567600487199</v>
      </c>
      <c r="DZ319" s="1">
        <v>19.223933649289101</v>
      </c>
      <c r="EA319" s="1">
        <v>19.130869130869101</v>
      </c>
      <c r="EB319" s="1">
        <v>61.550151975683796</v>
      </c>
      <c r="EC319" s="1">
        <v>11.253854059609401</v>
      </c>
      <c r="ED319" s="1">
        <v>20.235655737704899</v>
      </c>
      <c r="EE319" s="1">
        <v>20.293522267206399</v>
      </c>
      <c r="EF319" s="1">
        <v>10.7700312174817</v>
      </c>
      <c r="EG319" s="1">
        <v>5.5685814771395101</v>
      </c>
      <c r="EH319" s="1">
        <v>24.591381872213901</v>
      </c>
      <c r="EI319" s="1">
        <v>9.3181818181818095</v>
      </c>
      <c r="EJ319" s="1">
        <v>43.171471927162301</v>
      </c>
      <c r="EK319" s="1">
        <v>3.9830508474576201</v>
      </c>
      <c r="EL319" s="1">
        <v>98.968312453942502</v>
      </c>
      <c r="EM319" s="1">
        <v>99.121844127332594</v>
      </c>
      <c r="EN319" s="1">
        <v>92.671538773853001</v>
      </c>
      <c r="EO319" s="1">
        <v>90.284360189573405</v>
      </c>
      <c r="EP319" s="1">
        <v>85.714285714285694</v>
      </c>
      <c r="EQ319" s="1">
        <v>84.903748733535906</v>
      </c>
      <c r="ER319" s="1">
        <v>84.840698869475801</v>
      </c>
      <c r="ES319" s="1">
        <v>89.4467213114754</v>
      </c>
      <c r="ET319" s="1">
        <v>87.398785425101195</v>
      </c>
      <c r="EU319" s="1">
        <v>98.283038501560796</v>
      </c>
      <c r="EV319" s="1">
        <v>97.069167643610697</v>
      </c>
      <c r="EW319" s="1">
        <v>69.687964338781498</v>
      </c>
      <c r="EX319" s="1">
        <v>83.030303030303003</v>
      </c>
      <c r="EY319" s="1">
        <v>93.171471927162301</v>
      </c>
      <c r="EZ319" s="1">
        <v>87.966101694915196</v>
      </c>
    </row>
    <row r="320" spans="1:156" ht="15">
      <c r="A320" s="11" t="s">
        <v>383</v>
      </c>
      <c r="B320" s="1" t="s">
        <v>853</v>
      </c>
      <c r="C320" s="11" t="s">
        <v>528</v>
      </c>
      <c r="D320" s="1">
        <v>78.830595820783103</v>
      </c>
      <c r="E320" s="1">
        <v>45.256459561532701</v>
      </c>
      <c r="F320" s="1">
        <v>0</v>
      </c>
      <c r="G320" s="1">
        <v>74.096385542168605</v>
      </c>
      <c r="H320" s="1">
        <v>73.295454545454504</v>
      </c>
      <c r="I320" s="1">
        <v>73.780487804878007</v>
      </c>
      <c r="J320" s="1">
        <v>66.025641025640994</v>
      </c>
      <c r="K320" s="1">
        <v>75.735294117647001</v>
      </c>
      <c r="L320" s="1">
        <v>79.464285714285694</v>
      </c>
      <c r="M320" s="1">
        <v>77.272727272727195</v>
      </c>
      <c r="N320" s="1">
        <v>75.961538461538396</v>
      </c>
      <c r="O320" s="1">
        <v>64.285714285714207</v>
      </c>
      <c r="P320" s="1">
        <v>61.4583333333333</v>
      </c>
      <c r="Q320" s="1">
        <v>63.953488372092998</v>
      </c>
      <c r="R320" s="1">
        <v>62.5</v>
      </c>
      <c r="S320" s="1">
        <v>61.6666666666666</v>
      </c>
      <c r="T320" s="1">
        <v>69.642857142857096</v>
      </c>
      <c r="U320" s="1">
        <v>66.071428571428498</v>
      </c>
      <c r="V320" s="1">
        <v>83.734939759036095</v>
      </c>
      <c r="W320" s="1">
        <v>84.659090909090907</v>
      </c>
      <c r="X320" s="1">
        <v>92.073170731707293</v>
      </c>
      <c r="Y320" s="1">
        <v>92.948717948717899</v>
      </c>
      <c r="Z320" s="1">
        <v>91.911764705882305</v>
      </c>
      <c r="AA320" s="1">
        <v>93.75</v>
      </c>
      <c r="AB320" s="1">
        <v>91.818181818181799</v>
      </c>
      <c r="AC320" s="1">
        <v>85.576923076923094</v>
      </c>
      <c r="AD320" s="1">
        <v>84.693877551020407</v>
      </c>
      <c r="AE320" s="1">
        <v>90.625</v>
      </c>
      <c r="AF320" s="1">
        <v>80.232558139534802</v>
      </c>
      <c r="AG320" s="1">
        <v>65.2777777777777</v>
      </c>
      <c r="AH320" s="1">
        <v>61.6666666666666</v>
      </c>
      <c r="AI320" s="1">
        <v>69.642857142857096</v>
      </c>
      <c r="AJ320" s="1">
        <v>62.5</v>
      </c>
      <c r="AK320" s="1">
        <v>65.060240963855406</v>
      </c>
      <c r="AL320" s="1">
        <v>64.772727272727195</v>
      </c>
      <c r="AM320" s="1">
        <v>65.243902439024296</v>
      </c>
      <c r="AN320" s="1">
        <v>69.871794871794805</v>
      </c>
      <c r="AO320" s="1">
        <v>70.588235294117595</v>
      </c>
      <c r="AP320" s="1">
        <v>69.642857142857096</v>
      </c>
      <c r="AQ320" s="1">
        <v>68.181818181818102</v>
      </c>
      <c r="AR320" s="1">
        <v>67.307692307692307</v>
      </c>
      <c r="AS320" s="1">
        <v>69.387755102040799</v>
      </c>
      <c r="AT320" s="1">
        <v>31.25</v>
      </c>
      <c r="AU320" s="1">
        <v>26.744186046511601</v>
      </c>
      <c r="AV320" s="1">
        <v>34.7222222222222</v>
      </c>
      <c r="AW320" s="1">
        <v>11.6666666666666</v>
      </c>
      <c r="AX320" s="1">
        <v>5.3571428571428497</v>
      </c>
      <c r="AY320" s="1">
        <v>17.857142857142801</v>
      </c>
      <c r="AZ320" s="1">
        <v>93.3734939759036</v>
      </c>
      <c r="BA320" s="1">
        <v>83.522727272727195</v>
      </c>
      <c r="BB320" s="1">
        <v>95.731707317073102</v>
      </c>
      <c r="BC320" s="1">
        <v>98.076923076923094</v>
      </c>
      <c r="BD320" s="1">
        <v>99.264705882352899</v>
      </c>
      <c r="BE320" s="1">
        <v>99.107142857142804</v>
      </c>
      <c r="BF320" s="1">
        <v>97.272727272727195</v>
      </c>
      <c r="BG320" s="1">
        <v>89.423076923076906</v>
      </c>
      <c r="BH320" s="1">
        <v>94.897959183673393</v>
      </c>
      <c r="BI320" s="1">
        <v>80.2083333333333</v>
      </c>
      <c r="BJ320" s="1">
        <v>75.581395348837205</v>
      </c>
      <c r="BK320" s="1">
        <v>68.0555555555555</v>
      </c>
      <c r="BL320" s="1">
        <v>91.6666666666666</v>
      </c>
      <c r="BM320" s="1">
        <v>91.071428571428498</v>
      </c>
      <c r="BN320" s="1">
        <v>91.071428571428498</v>
      </c>
      <c r="BO320" s="1">
        <v>93.975903614457806</v>
      </c>
      <c r="BP320" s="1">
        <v>94.886363636363598</v>
      </c>
      <c r="BQ320" s="1">
        <v>95.121951219512098</v>
      </c>
      <c r="BR320" s="1">
        <v>97.435897435897402</v>
      </c>
      <c r="BS320" s="1">
        <v>90.441176470588204</v>
      </c>
      <c r="BT320" s="1">
        <v>66.071428571428498</v>
      </c>
      <c r="BU320" s="1">
        <v>68.181818181818102</v>
      </c>
      <c r="BV320" s="1">
        <v>69.230769230769198</v>
      </c>
      <c r="BW320" s="1">
        <v>74.489795918367307</v>
      </c>
      <c r="BX320" s="1">
        <v>80.2083333333333</v>
      </c>
      <c r="BY320" s="1">
        <v>82.558139534883693</v>
      </c>
      <c r="BZ320" s="1">
        <v>72.2222222222222</v>
      </c>
      <c r="CA320" s="1">
        <v>78.3333333333333</v>
      </c>
      <c r="CB320" s="1">
        <v>82.142857142857096</v>
      </c>
      <c r="CC320" s="1">
        <v>83.928571428571402</v>
      </c>
      <c r="CD320" s="1">
        <v>82.530120481927696</v>
      </c>
      <c r="CE320" s="1">
        <v>83.522727272727195</v>
      </c>
      <c r="CF320" s="1">
        <v>84.756097560975604</v>
      </c>
      <c r="CG320" s="1">
        <v>83.974358974358907</v>
      </c>
      <c r="CH320" s="1">
        <v>80.882352941176407</v>
      </c>
      <c r="CI320" s="1">
        <v>62.5</v>
      </c>
      <c r="CJ320" s="1">
        <v>61.818181818181799</v>
      </c>
      <c r="CK320" s="1">
        <v>69.230769230769198</v>
      </c>
      <c r="CL320" s="1">
        <v>69.387755102040799</v>
      </c>
      <c r="CM320" s="1">
        <v>69.7916666666666</v>
      </c>
      <c r="CN320" s="1">
        <v>75.581395348837205</v>
      </c>
      <c r="CO320" s="1">
        <v>70.8333333333333</v>
      </c>
      <c r="CP320" s="1">
        <v>68.3333333333333</v>
      </c>
      <c r="CQ320" s="1">
        <v>98.214285714285694</v>
      </c>
      <c r="CR320" s="1">
        <v>98.214285714285694</v>
      </c>
      <c r="CS320" s="1">
        <v>72.289156626505999</v>
      </c>
      <c r="CT320" s="1">
        <v>60.795454545454497</v>
      </c>
      <c r="CU320" s="1">
        <v>63.414634146341399</v>
      </c>
      <c r="CV320" s="1">
        <v>62.820512820512803</v>
      </c>
      <c r="CW320" s="1">
        <v>78.676470588235205</v>
      </c>
      <c r="CX320" s="1">
        <v>59.821428571428498</v>
      </c>
      <c r="CY320" s="1">
        <v>63.636363636363598</v>
      </c>
      <c r="CZ320" s="1">
        <v>74.038461538461505</v>
      </c>
      <c r="DA320" s="1">
        <v>88.775510204081598</v>
      </c>
      <c r="DB320" s="1">
        <v>89.5833333333333</v>
      </c>
      <c r="DC320" s="1">
        <v>89.534883720930196</v>
      </c>
      <c r="DD320" s="1">
        <v>51.3888888888888</v>
      </c>
      <c r="DE320" s="1">
        <v>71.6666666666666</v>
      </c>
      <c r="DF320" s="1">
        <v>80.357142857142804</v>
      </c>
      <c r="DG320" s="1">
        <v>62.5</v>
      </c>
      <c r="DH320" s="1">
        <v>72.08984375</v>
      </c>
      <c r="DI320" s="1">
        <v>59.487840825349998</v>
      </c>
      <c r="DJ320" s="1">
        <v>58.305890962312397</v>
      </c>
      <c r="DK320" s="1">
        <v>78.420625253755503</v>
      </c>
      <c r="DL320" s="1">
        <v>86.344786729857802</v>
      </c>
      <c r="DM320" s="1">
        <v>83.466533466533406</v>
      </c>
      <c r="DN320" s="1">
        <v>76.241134751773103</v>
      </c>
      <c r="DO320" s="1">
        <v>86.382322713257906</v>
      </c>
      <c r="DP320" s="1">
        <v>91.137295081967196</v>
      </c>
      <c r="DQ320" s="1">
        <v>52.378542510121399</v>
      </c>
      <c r="DR320" s="1">
        <v>74.557752341311101</v>
      </c>
      <c r="DS320" s="1">
        <v>82.121922626025693</v>
      </c>
      <c r="DT320" s="1">
        <v>15.824665676077201</v>
      </c>
      <c r="DU320" s="1">
        <v>30.227272727272702</v>
      </c>
      <c r="DV320" s="1">
        <v>24.2033383915022</v>
      </c>
      <c r="DW320" s="1">
        <v>65.60546875</v>
      </c>
      <c r="DX320" s="1">
        <v>68.920412675018397</v>
      </c>
      <c r="DY320" s="1">
        <v>68.660812294182193</v>
      </c>
      <c r="DZ320" s="1">
        <v>65.022330491270793</v>
      </c>
      <c r="EA320" s="1">
        <v>66.202606635071106</v>
      </c>
      <c r="EB320" s="1">
        <v>69.380619380619294</v>
      </c>
      <c r="EC320" s="1">
        <v>63.7791286727456</v>
      </c>
      <c r="ED320" s="1">
        <v>72.302158273381195</v>
      </c>
      <c r="EE320" s="1">
        <v>70.338114754098299</v>
      </c>
      <c r="EF320" s="1">
        <v>56.831983805668003</v>
      </c>
      <c r="EG320" s="1">
        <v>32.6222684703433</v>
      </c>
      <c r="EH320" s="1">
        <v>41.207502930832298</v>
      </c>
      <c r="EI320" s="1">
        <v>21.173848439821601</v>
      </c>
      <c r="EJ320" s="1">
        <v>12.5</v>
      </c>
      <c r="EK320" s="1">
        <v>15.402124430955899</v>
      </c>
      <c r="EL320" s="1">
        <v>98.90625</v>
      </c>
      <c r="EM320" s="1">
        <v>91.212232866617498</v>
      </c>
      <c r="EN320" s="1">
        <v>92.151481888035093</v>
      </c>
      <c r="EO320" s="1">
        <v>92.671538773853001</v>
      </c>
      <c r="EP320" s="1">
        <v>90.284360189573405</v>
      </c>
      <c r="EQ320" s="1">
        <v>85.714285714285694</v>
      </c>
      <c r="ER320" s="1">
        <v>84.903748733535906</v>
      </c>
      <c r="ES320" s="1">
        <v>84.840698869475801</v>
      </c>
      <c r="ET320" s="1">
        <v>89.4467213114754</v>
      </c>
      <c r="EU320" s="1">
        <v>92.257085020242897</v>
      </c>
      <c r="EV320" s="1">
        <v>93.4963579604578</v>
      </c>
      <c r="EW320" s="1">
        <v>95.193434935521594</v>
      </c>
      <c r="EX320" s="1">
        <v>95.765230312035598</v>
      </c>
      <c r="EY320" s="1">
        <v>98.030303030303003</v>
      </c>
      <c r="EZ320" s="1">
        <v>97.723823975720705</v>
      </c>
    </row>
    <row r="321" spans="1:156" ht="15">
      <c r="A321" s="11" t="s">
        <v>384</v>
      </c>
      <c r="B321" s="1" t="s">
        <v>854</v>
      </c>
      <c r="C321" s="11" t="s">
        <v>528</v>
      </c>
      <c r="D321" s="1">
        <v>30.568156217734099</v>
      </c>
      <c r="E321" s="1">
        <v>64.566805353918099</v>
      </c>
      <c r="F321" s="1">
        <v>0</v>
      </c>
      <c r="G321" s="1">
        <v>66.155988857938695</v>
      </c>
      <c r="H321" s="1">
        <v>67.258064516128997</v>
      </c>
      <c r="I321" s="1">
        <v>61.3879003558718</v>
      </c>
      <c r="J321" s="1">
        <v>40.2040816326531</v>
      </c>
      <c r="K321" s="1">
        <v>43.811881188118797</v>
      </c>
      <c r="L321" s="1">
        <v>42.462311557788901</v>
      </c>
      <c r="M321" s="1">
        <v>40.256410256410199</v>
      </c>
      <c r="N321" s="1">
        <v>46.891191709844499</v>
      </c>
      <c r="O321" s="1">
        <v>19.948186528497398</v>
      </c>
      <c r="P321" s="1">
        <v>6.05095541401273</v>
      </c>
      <c r="Q321" s="1">
        <v>12.5899280575539</v>
      </c>
      <c r="R321" s="1">
        <v>11.1570247933884</v>
      </c>
      <c r="S321" s="1">
        <v>25</v>
      </c>
      <c r="T321" s="1">
        <v>28.632478632478598</v>
      </c>
      <c r="U321" s="1">
        <v>29.255319148936099</v>
      </c>
      <c r="V321" s="1">
        <v>76.740947075208894</v>
      </c>
      <c r="W321" s="1">
        <v>78.548387096774206</v>
      </c>
      <c r="X321" s="1">
        <v>79.181494661921704</v>
      </c>
      <c r="Y321" s="1">
        <v>76.122448979591795</v>
      </c>
      <c r="Z321" s="1">
        <v>58.1683168316831</v>
      </c>
      <c r="AA321" s="1">
        <v>46.482412060301499</v>
      </c>
      <c r="AB321" s="1">
        <v>43.846153846153797</v>
      </c>
      <c r="AC321" s="1">
        <v>47.4093264248704</v>
      </c>
      <c r="AD321" s="1">
        <v>50</v>
      </c>
      <c r="AE321" s="1">
        <v>43.6305732484076</v>
      </c>
      <c r="AF321" s="1">
        <v>51.4388489208633</v>
      </c>
      <c r="AG321" s="1">
        <v>14.049586776859501</v>
      </c>
      <c r="AH321" s="1">
        <v>18.534482758620602</v>
      </c>
      <c r="AI321" s="1">
        <v>24.358974358974301</v>
      </c>
      <c r="AJ321" s="1">
        <v>26.063829787233999</v>
      </c>
      <c r="AK321" s="1">
        <v>82.172701949860695</v>
      </c>
      <c r="AL321" s="1">
        <v>80.161290322580598</v>
      </c>
      <c r="AM321" s="1">
        <v>78.647686832740206</v>
      </c>
      <c r="AN321" s="1">
        <v>75.714285714285694</v>
      </c>
      <c r="AO321" s="1">
        <v>73.019801980197997</v>
      </c>
      <c r="AP321" s="1">
        <v>73.618090452261299</v>
      </c>
      <c r="AQ321" s="1">
        <v>71.282051282051199</v>
      </c>
      <c r="AR321" s="1">
        <v>93.264248704663203</v>
      </c>
      <c r="AS321" s="1">
        <v>77.202072538860094</v>
      </c>
      <c r="AT321" s="1">
        <v>75.796178343949094</v>
      </c>
      <c r="AU321" s="1">
        <v>34.8920863309352</v>
      </c>
      <c r="AV321" s="1">
        <v>68.595041322314103</v>
      </c>
      <c r="AW321" s="1">
        <v>36.637931034482698</v>
      </c>
      <c r="AX321" s="1">
        <v>37.179487179487097</v>
      </c>
      <c r="AY321" s="1">
        <v>40.957446808510603</v>
      </c>
      <c r="AZ321" s="1">
        <v>45.821727019498603</v>
      </c>
      <c r="BA321" s="1">
        <v>65.645161290322505</v>
      </c>
      <c r="BB321" s="1">
        <v>56.049822064056897</v>
      </c>
      <c r="BC321" s="1">
        <v>56.122448979591802</v>
      </c>
      <c r="BD321" s="1">
        <v>64.603960396039597</v>
      </c>
      <c r="BE321" s="1">
        <v>55.527638190954697</v>
      </c>
      <c r="BF321" s="1">
        <v>63.3333333333333</v>
      </c>
      <c r="BG321" s="1">
        <v>71.761658031088103</v>
      </c>
      <c r="BH321" s="1">
        <v>82.642487046632098</v>
      </c>
      <c r="BI321" s="1">
        <v>77.388535031847098</v>
      </c>
      <c r="BJ321" s="1">
        <v>86.690647482014299</v>
      </c>
      <c r="BK321" s="1">
        <v>63.223140495867703</v>
      </c>
      <c r="BL321" s="1">
        <v>46.120689655172399</v>
      </c>
      <c r="BM321" s="1">
        <v>27.7777777777777</v>
      </c>
      <c r="BN321" s="1">
        <v>21.8085106382978</v>
      </c>
      <c r="BO321" s="1">
        <v>58.495821727019496</v>
      </c>
      <c r="BP321" s="1">
        <v>68.709677419354804</v>
      </c>
      <c r="BQ321" s="1">
        <v>74.021352313167199</v>
      </c>
      <c r="BR321" s="1">
        <v>78.163265306122398</v>
      </c>
      <c r="BS321" s="1">
        <v>77.722772277227705</v>
      </c>
      <c r="BT321" s="1">
        <v>68.090452261306496</v>
      </c>
      <c r="BU321" s="1">
        <v>24.615384615384599</v>
      </c>
      <c r="BV321" s="1">
        <v>27.202072538860101</v>
      </c>
      <c r="BW321" s="1">
        <v>31.088082901554401</v>
      </c>
      <c r="BX321" s="1">
        <v>28.980891719745198</v>
      </c>
      <c r="BY321" s="1">
        <v>28.417266187050298</v>
      </c>
      <c r="BZ321" s="1">
        <v>33.471074380165199</v>
      </c>
      <c r="CA321" s="1">
        <v>41.810344827586199</v>
      </c>
      <c r="CB321" s="1">
        <v>42.735042735042697</v>
      </c>
      <c r="CC321" s="1">
        <v>44.680851063829699</v>
      </c>
      <c r="CD321" s="1">
        <v>57.520891364902504</v>
      </c>
      <c r="CE321" s="1">
        <v>83.709677419354804</v>
      </c>
      <c r="CF321" s="1">
        <v>80.960854092526603</v>
      </c>
      <c r="CG321" s="1">
        <v>80.204081632653001</v>
      </c>
      <c r="CH321" s="1">
        <v>77.970297029702905</v>
      </c>
      <c r="CI321" s="1">
        <v>63.065326633165803</v>
      </c>
      <c r="CJ321" s="1">
        <v>80.256410256410206</v>
      </c>
      <c r="CK321" s="1">
        <v>71.502590673575099</v>
      </c>
      <c r="CL321" s="1">
        <v>68.911917098445599</v>
      </c>
      <c r="CM321" s="1">
        <v>73.248407643312106</v>
      </c>
      <c r="CN321" s="1">
        <v>83.093525179856101</v>
      </c>
      <c r="CO321" s="1">
        <v>73.966942148760296</v>
      </c>
      <c r="CP321" s="1">
        <v>88.362068965517196</v>
      </c>
      <c r="CQ321" s="1">
        <v>17.521367521367502</v>
      </c>
      <c r="CR321" s="1">
        <v>20.744680851063801</v>
      </c>
      <c r="CS321" s="1">
        <v>50.696378830083503</v>
      </c>
      <c r="CT321" s="1">
        <v>54.354838709677402</v>
      </c>
      <c r="CU321" s="1">
        <v>55.8718861209964</v>
      </c>
      <c r="CV321" s="1">
        <v>52.653061224489697</v>
      </c>
      <c r="CW321" s="1">
        <v>54.950495049504902</v>
      </c>
      <c r="CX321" s="1">
        <v>54.2713567839196</v>
      </c>
      <c r="CY321" s="1">
        <v>55.6410256410256</v>
      </c>
      <c r="CZ321" s="1">
        <v>82.901554404145102</v>
      </c>
      <c r="DA321" s="1">
        <v>62.953367875647601</v>
      </c>
      <c r="DB321" s="1">
        <v>60.5095541401273</v>
      </c>
      <c r="DC321" s="1">
        <v>31.294964028776899</v>
      </c>
      <c r="DD321" s="1">
        <v>45.454545454545404</v>
      </c>
      <c r="DE321" s="1">
        <v>24.137931034482701</v>
      </c>
      <c r="DF321" s="1">
        <v>29.914529914529901</v>
      </c>
      <c r="DG321" s="1">
        <v>36.702127659574401</v>
      </c>
      <c r="DH321" s="1">
        <v>40.106853352984501</v>
      </c>
      <c r="DI321" s="1">
        <v>31.2660080497621</v>
      </c>
      <c r="DJ321" s="1">
        <v>28.034916768168902</v>
      </c>
      <c r="DK321" s="1">
        <v>15.9656398104265</v>
      </c>
      <c r="DL321" s="1">
        <v>46.203796203796202</v>
      </c>
      <c r="DM321" s="1">
        <v>25.886524822695002</v>
      </c>
      <c r="DN321" s="1">
        <v>33.761562178828299</v>
      </c>
      <c r="DO321" s="1">
        <v>26.280737704918</v>
      </c>
      <c r="DP321" s="1">
        <v>31.123481781376501</v>
      </c>
      <c r="DQ321" s="1">
        <v>9.4172736732570197</v>
      </c>
      <c r="DR321" s="1">
        <v>18.347010550996401</v>
      </c>
      <c r="DS321" s="1">
        <v>16.419019316493301</v>
      </c>
      <c r="DT321" s="1">
        <v>1.89393939393939</v>
      </c>
      <c r="DU321" s="1">
        <v>9.0288315629742009</v>
      </c>
      <c r="DV321" s="1">
        <v>12.6271186440677</v>
      </c>
      <c r="DW321" s="1">
        <v>79.163596168017605</v>
      </c>
      <c r="DX321" s="1">
        <v>70.819612147822895</v>
      </c>
      <c r="DY321" s="1">
        <v>80.816077953714895</v>
      </c>
      <c r="DZ321" s="1">
        <v>21.7120853080568</v>
      </c>
      <c r="EA321" s="1">
        <v>21.928071928071901</v>
      </c>
      <c r="EB321" s="1">
        <v>9.0678824721377893</v>
      </c>
      <c r="EC321" s="1">
        <v>8.7872559095580591</v>
      </c>
      <c r="ED321" s="1">
        <v>19.9282786885245</v>
      </c>
      <c r="EE321" s="1">
        <v>43.3704453441295</v>
      </c>
      <c r="EF321" s="1">
        <v>39.802289281997901</v>
      </c>
      <c r="EG321" s="1">
        <v>39.683470105509898</v>
      </c>
      <c r="EH321" s="1">
        <v>9.7325408618127707</v>
      </c>
      <c r="EI321" s="1">
        <v>6.4393939393939297</v>
      </c>
      <c r="EJ321" s="1">
        <v>0.53110773899848196</v>
      </c>
      <c r="EK321" s="1">
        <v>3.6440677966101598</v>
      </c>
      <c r="EL321" s="1">
        <v>89.406779661016898</v>
      </c>
      <c r="EM321" s="1">
        <v>89.846322722283205</v>
      </c>
      <c r="EN321" s="1">
        <v>90.499390986601696</v>
      </c>
      <c r="EO321" s="1">
        <v>87.381516587677694</v>
      </c>
      <c r="EP321" s="1">
        <v>95.8041958041958</v>
      </c>
      <c r="EQ321" s="1">
        <v>94.478216818642295</v>
      </c>
      <c r="ER321" s="1">
        <v>94.655704008222003</v>
      </c>
      <c r="ES321" s="1">
        <v>87.448770491803202</v>
      </c>
      <c r="ET321" s="1">
        <v>81.022267206477693</v>
      </c>
      <c r="EU321" s="1">
        <v>55.1508844953173</v>
      </c>
      <c r="EV321" s="1">
        <v>38.628370457209797</v>
      </c>
      <c r="EW321" s="1">
        <v>47.696879643387803</v>
      </c>
      <c r="EX321" s="1">
        <v>38.939393939393902</v>
      </c>
      <c r="EY321" s="1">
        <v>40.819423368740502</v>
      </c>
      <c r="EZ321" s="1">
        <v>41.610169491525397</v>
      </c>
    </row>
    <row r="322" spans="1:156" ht="15">
      <c r="A322" s="11" t="s">
        <v>385</v>
      </c>
      <c r="B322" s="1" t="s">
        <v>855</v>
      </c>
      <c r="C322" s="11" t="s">
        <v>647</v>
      </c>
      <c r="D322" s="1">
        <v>57.664729890595702</v>
      </c>
      <c r="E322" s="1">
        <v>46.3233548201259</v>
      </c>
      <c r="F322" s="1">
        <v>0</v>
      </c>
      <c r="G322" s="1">
        <v>77.403846153846104</v>
      </c>
      <c r="H322" s="1">
        <v>80.319148936170194</v>
      </c>
      <c r="I322" s="1">
        <v>77.472527472527403</v>
      </c>
      <c r="J322" s="1">
        <v>53.676470588235198</v>
      </c>
      <c r="K322" s="1">
        <v>46.078431372548998</v>
      </c>
      <c r="L322" s="1">
        <v>48.039215686274503</v>
      </c>
      <c r="M322" s="1">
        <v>48.039215686274503</v>
      </c>
      <c r="N322" s="1">
        <v>45.918367346938702</v>
      </c>
      <c r="O322" s="1">
        <v>43.877551020408099</v>
      </c>
      <c r="P322" s="1">
        <v>46.739130434782602</v>
      </c>
      <c r="Q322" s="1">
        <v>42.682926829268197</v>
      </c>
      <c r="R322" s="1">
        <v>31.081081081081098</v>
      </c>
      <c r="S322" s="1">
        <v>31.578947368421101</v>
      </c>
      <c r="T322" s="1">
        <v>22.5</v>
      </c>
      <c r="U322" s="1">
        <v>22.857142857142801</v>
      </c>
      <c r="V322" s="1">
        <v>18.75</v>
      </c>
      <c r="W322" s="1">
        <v>20.744680851063801</v>
      </c>
      <c r="X322" s="1">
        <v>20.879120879120801</v>
      </c>
      <c r="Y322" s="1">
        <v>38.235294117647101</v>
      </c>
      <c r="Z322" s="1">
        <v>24.509803921568601</v>
      </c>
      <c r="AA322" s="1">
        <v>24.509803921568601</v>
      </c>
      <c r="AB322" s="1">
        <v>19.6078431372549</v>
      </c>
      <c r="AC322" s="1">
        <v>20.408163265306101</v>
      </c>
      <c r="AD322" s="1">
        <v>24.4897959183673</v>
      </c>
      <c r="AE322" s="1">
        <v>25</v>
      </c>
      <c r="AF322" s="1">
        <v>24.390243902439</v>
      </c>
      <c r="AG322" s="1">
        <v>10.8108108108108</v>
      </c>
      <c r="AH322" s="1">
        <v>21.052631578947299</v>
      </c>
      <c r="AI322" s="1">
        <v>26.25</v>
      </c>
      <c r="AJ322" s="1">
        <v>22.857142857142801</v>
      </c>
      <c r="AK322" s="1">
        <v>32.211538461538403</v>
      </c>
      <c r="AL322" s="1">
        <v>32.978723404255298</v>
      </c>
      <c r="AM322" s="1">
        <v>32.417582417582402</v>
      </c>
      <c r="AN322" s="1">
        <v>33.088235294117602</v>
      </c>
      <c r="AO322" s="1">
        <v>25.4901960784313</v>
      </c>
      <c r="AP322" s="1">
        <v>24.509803921568601</v>
      </c>
      <c r="AQ322" s="1">
        <v>27.450980392156801</v>
      </c>
      <c r="AR322" s="1">
        <v>29.5918367346938</v>
      </c>
      <c r="AS322" s="1">
        <v>17.3469387755102</v>
      </c>
      <c r="AT322" s="1">
        <v>17.3913043478261</v>
      </c>
      <c r="AU322" s="1">
        <v>26.829268292682901</v>
      </c>
      <c r="AV322" s="1">
        <v>45.945945945945901</v>
      </c>
      <c r="AW322" s="1">
        <v>43.421052631578902</v>
      </c>
      <c r="AX322" s="1">
        <v>42.5</v>
      </c>
      <c r="AY322" s="1">
        <v>44.285714285714199</v>
      </c>
      <c r="AZ322" s="1">
        <v>48.557692307692299</v>
      </c>
      <c r="BA322" s="1">
        <v>44.1489361702127</v>
      </c>
      <c r="BB322" s="1">
        <v>50</v>
      </c>
      <c r="BC322" s="1">
        <v>56.617647058823501</v>
      </c>
      <c r="BD322" s="1">
        <v>53.921568627450903</v>
      </c>
      <c r="BE322" s="1">
        <v>67.647058823529406</v>
      </c>
      <c r="BF322" s="1">
        <v>59.803921568627402</v>
      </c>
      <c r="BG322" s="1">
        <v>54.081632653061199</v>
      </c>
      <c r="BH322" s="1">
        <v>50</v>
      </c>
      <c r="BI322" s="1">
        <v>77.173913043478194</v>
      </c>
      <c r="BJ322" s="1">
        <v>76.829268292682897</v>
      </c>
      <c r="BK322" s="1">
        <v>22.972972972972901</v>
      </c>
      <c r="BL322" s="1">
        <v>3.9473684210526301</v>
      </c>
      <c r="BM322" s="1">
        <v>6.25</v>
      </c>
      <c r="BN322" s="1">
        <v>27.1428571428571</v>
      </c>
      <c r="BO322" s="1">
        <v>25</v>
      </c>
      <c r="BP322" s="1">
        <v>27.659574468085101</v>
      </c>
      <c r="BQ322" s="1">
        <v>29.120879120879099</v>
      </c>
      <c r="BR322" s="1">
        <v>30.147058823529399</v>
      </c>
      <c r="BS322" s="1">
        <v>24.509803921568601</v>
      </c>
      <c r="BT322" s="1">
        <v>23.529411764705799</v>
      </c>
      <c r="BU322" s="1">
        <v>23.529411764705799</v>
      </c>
      <c r="BV322" s="1">
        <v>28.571428571428498</v>
      </c>
      <c r="BW322" s="1">
        <v>30.612244897959101</v>
      </c>
      <c r="BX322" s="1">
        <v>31.5217391304347</v>
      </c>
      <c r="BY322" s="1">
        <v>32.9268292682926</v>
      </c>
      <c r="BZ322" s="1">
        <v>39.189189189189101</v>
      </c>
      <c r="CA322" s="1">
        <v>46.052631578947299</v>
      </c>
      <c r="CB322" s="1">
        <v>48.75</v>
      </c>
      <c r="CC322" s="1">
        <v>50</v>
      </c>
      <c r="CD322" s="1">
        <v>70.192307692307594</v>
      </c>
      <c r="CE322" s="1">
        <v>72.340425531914903</v>
      </c>
      <c r="CF322" s="1">
        <v>69.780219780219696</v>
      </c>
      <c r="CG322" s="1">
        <v>67.647058823529406</v>
      </c>
      <c r="CH322" s="1">
        <v>70.588235294117595</v>
      </c>
      <c r="CI322" s="1">
        <v>81.372549019607803</v>
      </c>
      <c r="CJ322" s="1">
        <v>80.392156862745097</v>
      </c>
      <c r="CK322" s="1">
        <v>76.530612244897895</v>
      </c>
      <c r="CL322" s="1">
        <v>71.428571428571402</v>
      </c>
      <c r="CM322" s="1">
        <v>81.521739130434696</v>
      </c>
      <c r="CN322" s="1">
        <v>78.048780487804805</v>
      </c>
      <c r="CO322" s="1">
        <v>95.945945945945894</v>
      </c>
      <c r="CP322" s="1">
        <v>31.578947368421101</v>
      </c>
      <c r="CQ322" s="1">
        <v>45</v>
      </c>
      <c r="CR322" s="1">
        <v>51.428571428571402</v>
      </c>
      <c r="CS322" s="1">
        <v>30.769230769230699</v>
      </c>
      <c r="CT322" s="1">
        <v>36.170212765957402</v>
      </c>
      <c r="CU322" s="1">
        <v>34.615384615384599</v>
      </c>
      <c r="CV322" s="1">
        <v>36.764705882352899</v>
      </c>
      <c r="CW322" s="1">
        <v>33.3333333333333</v>
      </c>
      <c r="CX322" s="1">
        <v>66.6666666666666</v>
      </c>
      <c r="CY322" s="1">
        <v>62.745098039215598</v>
      </c>
      <c r="CZ322" s="1">
        <v>67.346938775510196</v>
      </c>
      <c r="DA322" s="1">
        <v>67.346938775510196</v>
      </c>
      <c r="DB322" s="1">
        <v>69.565217391304301</v>
      </c>
      <c r="DC322" s="1">
        <v>70.731707317073102</v>
      </c>
      <c r="DD322" s="1">
        <v>64.864864864864799</v>
      </c>
      <c r="DE322" s="1">
        <v>31.578947368421101</v>
      </c>
      <c r="DF322" s="1">
        <v>35</v>
      </c>
      <c r="DG322" s="1">
        <v>37.142857142857103</v>
      </c>
      <c r="DH322" s="1">
        <v>94.712601326455399</v>
      </c>
      <c r="DI322" s="1">
        <v>34.2297841200146</v>
      </c>
      <c r="DJ322" s="1">
        <v>39.118960617133503</v>
      </c>
      <c r="DK322" s="1">
        <v>84.152843601895697</v>
      </c>
      <c r="DL322" s="1">
        <v>87.362637362637301</v>
      </c>
      <c r="DM322" s="1">
        <v>90.324214792299898</v>
      </c>
      <c r="DN322" s="1">
        <v>95.632065775950593</v>
      </c>
      <c r="DO322" s="1">
        <v>97.797131147540895</v>
      </c>
      <c r="DP322" s="1">
        <v>56.831983805668003</v>
      </c>
      <c r="DQ322" s="1">
        <v>9.8335067637877192</v>
      </c>
      <c r="DR322" s="1">
        <v>51.992966002344602</v>
      </c>
      <c r="DS322" s="1">
        <v>46.433878157503699</v>
      </c>
      <c r="DT322" s="1">
        <v>26.893939393939299</v>
      </c>
      <c r="DU322" s="1">
        <v>43.626707132018197</v>
      </c>
      <c r="DV322" s="1">
        <v>37.542372881355902</v>
      </c>
      <c r="DW322" s="1">
        <v>65.972733971997101</v>
      </c>
      <c r="DX322" s="1">
        <v>58.488840102451498</v>
      </c>
      <c r="DY322" s="1">
        <v>43.057247259439698</v>
      </c>
      <c r="DZ322" s="1">
        <v>36.048578199052102</v>
      </c>
      <c r="EA322" s="1">
        <v>59.390609390609399</v>
      </c>
      <c r="EB322" s="1">
        <v>32.776089159067801</v>
      </c>
      <c r="EC322" s="1">
        <v>39.619732785200398</v>
      </c>
      <c r="ED322" s="1">
        <v>43.084016393442603</v>
      </c>
      <c r="EE322" s="1">
        <v>25.759109311740801</v>
      </c>
      <c r="EF322" s="1">
        <v>39.698231009365202</v>
      </c>
      <c r="EG322" s="1">
        <v>40.386869871043302</v>
      </c>
      <c r="EH322" s="1">
        <v>24.442793462109901</v>
      </c>
      <c r="EI322" s="1">
        <v>41.136363636363598</v>
      </c>
      <c r="EJ322" s="1">
        <v>71.547799696509799</v>
      </c>
      <c r="EK322" s="1">
        <v>51.440677966101703</v>
      </c>
      <c r="EL322" s="1">
        <v>77.634487840825301</v>
      </c>
      <c r="EM322" s="1">
        <v>78.887669227954603</v>
      </c>
      <c r="EN322" s="1">
        <v>78.177019894437606</v>
      </c>
      <c r="EO322" s="1">
        <v>70.853080568720301</v>
      </c>
      <c r="EP322" s="1">
        <v>50.799200799200698</v>
      </c>
      <c r="EQ322" s="1">
        <v>51.0131712259371</v>
      </c>
      <c r="ER322" s="1">
        <v>50.770811921891003</v>
      </c>
      <c r="ES322" s="1">
        <v>48.155737704918003</v>
      </c>
      <c r="ET322" s="1">
        <v>62.0445344129554</v>
      </c>
      <c r="EU322" s="1">
        <v>63.995837669094598</v>
      </c>
      <c r="EV322" s="1">
        <v>38.628370457209797</v>
      </c>
      <c r="EW322" s="1">
        <v>47.696879643387803</v>
      </c>
      <c r="EX322" s="1">
        <v>38.939393939393902</v>
      </c>
      <c r="EY322" s="1">
        <v>40.819423368740502</v>
      </c>
      <c r="EZ322" s="1">
        <v>41.610169491525397</v>
      </c>
    </row>
    <row r="323" spans="1:156" ht="15">
      <c r="A323" s="11" t="s">
        <v>386</v>
      </c>
      <c r="B323" s="1" t="s">
        <v>856</v>
      </c>
      <c r="C323" s="11" t="s">
        <v>528</v>
      </c>
      <c r="D323" s="1">
        <v>37.131096246413399</v>
      </c>
      <c r="E323" s="1">
        <v>53.458166339060099</v>
      </c>
      <c r="F323" s="1">
        <v>0</v>
      </c>
      <c r="G323" s="1">
        <v>43.6170212765957</v>
      </c>
      <c r="H323" s="1">
        <v>17.4418604651162</v>
      </c>
      <c r="I323" s="1">
        <v>14.772727272727201</v>
      </c>
      <c r="J323" s="1">
        <v>5.81395348837209</v>
      </c>
      <c r="K323" s="1">
        <v>3.75</v>
      </c>
      <c r="L323" s="1">
        <v>6.7567567567567499</v>
      </c>
      <c r="M323" s="1">
        <v>18.571428571428498</v>
      </c>
      <c r="N323" s="1">
        <v>10.9375</v>
      </c>
      <c r="O323" s="1">
        <v>15.517241379310301</v>
      </c>
      <c r="P323" s="1">
        <v>15</v>
      </c>
      <c r="Q323" s="1">
        <v>13.4615384615384</v>
      </c>
      <c r="R323" s="1">
        <v>0</v>
      </c>
      <c r="S323" s="1">
        <v>0</v>
      </c>
      <c r="T323" s="1">
        <v>0</v>
      </c>
      <c r="U323" s="1">
        <v>0</v>
      </c>
      <c r="V323" s="1">
        <v>60.638297872340402</v>
      </c>
      <c r="W323" s="1">
        <v>31.395348837209301</v>
      </c>
      <c r="X323" s="1">
        <v>37.5</v>
      </c>
      <c r="Y323" s="1">
        <v>36.046511627906902</v>
      </c>
      <c r="Z323" s="1">
        <v>46.25</v>
      </c>
      <c r="AA323" s="1">
        <v>47.297297297297199</v>
      </c>
      <c r="AB323" s="1">
        <v>55.714285714285701</v>
      </c>
      <c r="AC323" s="1">
        <v>17.1875</v>
      </c>
      <c r="AD323" s="1">
        <v>8.6206896551724093</v>
      </c>
      <c r="AE323" s="1">
        <v>5</v>
      </c>
      <c r="AF323" s="1">
        <v>9.6153846153846096</v>
      </c>
      <c r="AG323" s="1">
        <v>0</v>
      </c>
      <c r="AH323" s="1">
        <v>0</v>
      </c>
      <c r="AI323" s="1">
        <v>0</v>
      </c>
      <c r="AJ323" s="1">
        <v>0</v>
      </c>
      <c r="AK323" s="1">
        <v>96.808510638297804</v>
      </c>
      <c r="AL323" s="1">
        <v>95.348837209302303</v>
      </c>
      <c r="AM323" s="1">
        <v>97.727272727272705</v>
      </c>
      <c r="AN323" s="1">
        <v>97.674418604651095</v>
      </c>
      <c r="AO323" s="1">
        <v>97.5</v>
      </c>
      <c r="AP323" s="1">
        <v>97.297297297297305</v>
      </c>
      <c r="AQ323" s="1">
        <v>98.571428571428498</v>
      </c>
      <c r="AR323" s="1">
        <v>93.75</v>
      </c>
      <c r="AS323" s="1">
        <v>96.551724137931004</v>
      </c>
      <c r="AT323" s="1">
        <v>68.3333333333333</v>
      </c>
      <c r="AU323" s="1">
        <v>67.307692307692307</v>
      </c>
      <c r="AV323" s="1">
        <v>0</v>
      </c>
      <c r="AW323" s="1">
        <v>0</v>
      </c>
      <c r="AX323" s="1">
        <v>0</v>
      </c>
      <c r="AY323" s="1">
        <v>0</v>
      </c>
      <c r="AZ323" s="1">
        <v>24.468085106382901</v>
      </c>
      <c r="BA323" s="1">
        <v>17.4418604651162</v>
      </c>
      <c r="BB323" s="1">
        <v>57.954545454545404</v>
      </c>
      <c r="BC323" s="1">
        <v>8.1395348837209305</v>
      </c>
      <c r="BD323" s="1">
        <v>23.75</v>
      </c>
      <c r="BE323" s="1">
        <v>22.972972972972901</v>
      </c>
      <c r="BF323" s="1">
        <v>21.428571428571399</v>
      </c>
      <c r="BG323" s="1">
        <v>26.5625</v>
      </c>
      <c r="BH323" s="1">
        <v>29.310344827586199</v>
      </c>
      <c r="BI323" s="1">
        <v>26.6666666666666</v>
      </c>
      <c r="BJ323" s="1">
        <v>28.846153846153801</v>
      </c>
      <c r="BK323" s="1">
        <v>0</v>
      </c>
      <c r="BL323" s="1">
        <v>0</v>
      </c>
      <c r="BM323" s="1">
        <v>0</v>
      </c>
      <c r="BN323" s="1">
        <v>0</v>
      </c>
      <c r="BO323" s="1">
        <v>45.744680851063798</v>
      </c>
      <c r="BP323" s="1">
        <v>34.883720930232499</v>
      </c>
      <c r="BQ323" s="1">
        <v>32.954545454545404</v>
      </c>
      <c r="BR323" s="1">
        <v>43.023255813953398</v>
      </c>
      <c r="BS323" s="1">
        <v>47.5</v>
      </c>
      <c r="BT323" s="1">
        <v>56.756756756756701</v>
      </c>
      <c r="BU323" s="1">
        <v>62.857142857142797</v>
      </c>
      <c r="BV323" s="1">
        <v>23.4375</v>
      </c>
      <c r="BW323" s="1">
        <v>25.862068965517199</v>
      </c>
      <c r="BX323" s="1">
        <v>26.6666666666666</v>
      </c>
      <c r="BY323" s="1">
        <v>30.769230769230699</v>
      </c>
      <c r="BZ323" s="1">
        <v>0</v>
      </c>
      <c r="CA323" s="1">
        <v>0</v>
      </c>
      <c r="CB323" s="1">
        <v>0</v>
      </c>
      <c r="CC323" s="1">
        <v>0</v>
      </c>
      <c r="CD323" s="1">
        <v>39.361702127659498</v>
      </c>
      <c r="CE323" s="1">
        <v>29.0697674418604</v>
      </c>
      <c r="CF323" s="1">
        <v>26.136363636363601</v>
      </c>
      <c r="CG323" s="1">
        <v>55.8139534883721</v>
      </c>
      <c r="CH323" s="1">
        <v>60</v>
      </c>
      <c r="CI323" s="1">
        <v>75.675675675675606</v>
      </c>
      <c r="CJ323" s="1">
        <v>72.857142857142804</v>
      </c>
      <c r="CK323" s="1">
        <v>82.8125</v>
      </c>
      <c r="CL323" s="1">
        <v>68.965517241379303</v>
      </c>
      <c r="CM323" s="1">
        <v>81.6666666666666</v>
      </c>
      <c r="CN323" s="1">
        <v>67.307692307692307</v>
      </c>
      <c r="CO323" s="1">
        <v>0</v>
      </c>
      <c r="CP323" s="1">
        <v>0</v>
      </c>
      <c r="CQ323" s="1">
        <v>0</v>
      </c>
      <c r="CR323" s="1">
        <v>0</v>
      </c>
      <c r="CS323" s="1">
        <v>73.404255319148902</v>
      </c>
      <c r="CT323" s="1">
        <v>72.093023255813904</v>
      </c>
      <c r="CU323" s="1">
        <v>28.409090909090899</v>
      </c>
      <c r="CV323" s="1">
        <v>29.0697674418604</v>
      </c>
      <c r="CW323" s="1">
        <v>27.5</v>
      </c>
      <c r="CX323" s="1">
        <v>18.918918918918902</v>
      </c>
      <c r="CY323" s="1">
        <v>50</v>
      </c>
      <c r="CZ323" s="1">
        <v>56.25</v>
      </c>
      <c r="DA323" s="1">
        <v>67.241379310344797</v>
      </c>
      <c r="DB323" s="1">
        <v>75</v>
      </c>
      <c r="DC323" s="1">
        <v>76.923076923076906</v>
      </c>
      <c r="DD323" s="1">
        <v>0</v>
      </c>
      <c r="DE323" s="1">
        <v>0</v>
      </c>
      <c r="DF323" s="1">
        <v>0</v>
      </c>
      <c r="DG323" s="1">
        <v>0</v>
      </c>
      <c r="DH323" s="1">
        <v>90.401621223286597</v>
      </c>
      <c r="DI323" s="1">
        <v>90.248810830589093</v>
      </c>
      <c r="DJ323" s="1">
        <v>89.951278928136404</v>
      </c>
      <c r="DK323" s="1">
        <v>38.655213270142099</v>
      </c>
      <c r="DL323" s="1">
        <v>65.384615384615302</v>
      </c>
      <c r="DM323" s="1">
        <v>51.114488348530898</v>
      </c>
      <c r="DN323" s="1">
        <v>63.052415210688601</v>
      </c>
      <c r="DO323" s="1">
        <v>25.870901639344201</v>
      </c>
      <c r="DP323" s="1">
        <v>17.1558704453441</v>
      </c>
      <c r="DQ323" s="1">
        <v>25.7544224765868</v>
      </c>
      <c r="DR323" s="1">
        <v>44.607268464243802</v>
      </c>
      <c r="DS323" s="1">
        <v>0</v>
      </c>
      <c r="DT323" s="1">
        <v>0</v>
      </c>
      <c r="DU323" s="1">
        <v>0</v>
      </c>
      <c r="DV323" s="1">
        <v>0</v>
      </c>
      <c r="DW323" s="1">
        <v>98.378776713338198</v>
      </c>
      <c r="DX323" s="1">
        <v>98.774240761068398</v>
      </c>
      <c r="DY323" s="1">
        <v>99.533089727974001</v>
      </c>
      <c r="DZ323" s="1">
        <v>99.674170616113699</v>
      </c>
      <c r="EA323" s="1">
        <v>96.153846153846104</v>
      </c>
      <c r="EB323" s="1">
        <v>98.429584599797295</v>
      </c>
      <c r="EC323" s="1">
        <v>98.818088386433701</v>
      </c>
      <c r="ED323" s="1">
        <v>87.243852459016296</v>
      </c>
      <c r="EE323" s="1">
        <v>92.864372469635597</v>
      </c>
      <c r="EF323" s="1">
        <v>80.280957336108202</v>
      </c>
      <c r="EG323" s="1">
        <v>85.169988276670495</v>
      </c>
      <c r="EH323" s="1">
        <v>0</v>
      </c>
      <c r="EI323" s="1">
        <v>0</v>
      </c>
      <c r="EJ323" s="1">
        <v>0</v>
      </c>
      <c r="EK323" s="1">
        <v>0</v>
      </c>
      <c r="EL323" s="1">
        <v>84.690493736182702</v>
      </c>
      <c r="EM323" s="1">
        <v>36.2056348335162</v>
      </c>
      <c r="EN323" s="1">
        <v>35.749086479902502</v>
      </c>
      <c r="EO323" s="1">
        <v>30.924170616113699</v>
      </c>
      <c r="EP323" s="1">
        <v>22.0779220779221</v>
      </c>
      <c r="EQ323" s="1">
        <v>21.681864235055698</v>
      </c>
      <c r="ER323" s="1">
        <v>21.891058581706101</v>
      </c>
      <c r="ES323" s="1">
        <v>25.819672131147499</v>
      </c>
      <c r="ET323" s="1">
        <v>0.15182186234817799</v>
      </c>
      <c r="EU323" s="1">
        <v>28.876170655567101</v>
      </c>
      <c r="EV323" s="1">
        <v>38.628370457209797</v>
      </c>
      <c r="EW323" s="1">
        <v>0</v>
      </c>
      <c r="EX323" s="1">
        <v>0</v>
      </c>
      <c r="EY323" s="1">
        <v>0</v>
      </c>
      <c r="EZ323" s="1">
        <v>0</v>
      </c>
    </row>
    <row r="324" spans="1:156" ht="15">
      <c r="A324" s="11" t="s">
        <v>387</v>
      </c>
      <c r="B324" s="1" t="s">
        <v>857</v>
      </c>
      <c r="C324" s="11" t="s">
        <v>528</v>
      </c>
      <c r="D324" s="1">
        <v>78.2591281702</v>
      </c>
      <c r="E324" s="1">
        <v>79.234597383745097</v>
      </c>
      <c r="F324" s="1">
        <v>0</v>
      </c>
      <c r="G324" s="1">
        <v>90.662650602409599</v>
      </c>
      <c r="H324" s="1">
        <v>79.109589041095902</v>
      </c>
      <c r="I324" s="1">
        <v>71.212121212121204</v>
      </c>
      <c r="J324" s="1">
        <v>20.149253731343201</v>
      </c>
      <c r="K324" s="1">
        <v>38.28125</v>
      </c>
      <c r="L324" s="1">
        <v>39.84375</v>
      </c>
      <c r="M324" s="1">
        <v>53.076923076923102</v>
      </c>
      <c r="N324" s="1">
        <v>76.865671641790996</v>
      </c>
      <c r="O324" s="1">
        <v>83.846153846153797</v>
      </c>
      <c r="P324" s="1">
        <v>64.035087719298204</v>
      </c>
      <c r="Q324" s="1">
        <v>31</v>
      </c>
      <c r="R324" s="1">
        <v>65.625</v>
      </c>
      <c r="S324" s="1">
        <v>72.549019607843107</v>
      </c>
      <c r="T324" s="1">
        <v>36.046511627906902</v>
      </c>
      <c r="U324" s="1">
        <v>0</v>
      </c>
      <c r="V324" s="1">
        <v>78.614457831325296</v>
      </c>
      <c r="W324" s="1">
        <v>81.849315068493098</v>
      </c>
      <c r="X324" s="1">
        <v>74.242424242424207</v>
      </c>
      <c r="Y324" s="1">
        <v>64.925373134328296</v>
      </c>
      <c r="Z324" s="1">
        <v>77.34375</v>
      </c>
      <c r="AA324" s="1">
        <v>78.90625</v>
      </c>
      <c r="AB324" s="1">
        <v>76.153846153846104</v>
      </c>
      <c r="AC324" s="1">
        <v>81.343283582089498</v>
      </c>
      <c r="AD324" s="1">
        <v>82.307692307692307</v>
      </c>
      <c r="AE324" s="1">
        <v>57.017543859649102</v>
      </c>
      <c r="AF324" s="1">
        <v>41</v>
      </c>
      <c r="AG324" s="1">
        <v>59.375</v>
      </c>
      <c r="AH324" s="1">
        <v>28.431372549019599</v>
      </c>
      <c r="AI324" s="1">
        <v>33.720930232558104</v>
      </c>
      <c r="AJ324" s="1">
        <v>0</v>
      </c>
      <c r="AK324" s="1">
        <v>52.710843373493901</v>
      </c>
      <c r="AL324" s="1">
        <v>92.465753424657507</v>
      </c>
      <c r="AM324" s="1">
        <v>48.484848484848399</v>
      </c>
      <c r="AN324" s="1">
        <v>46.268656716417901</v>
      </c>
      <c r="AO324" s="1">
        <v>88.28125</v>
      </c>
      <c r="AP324" s="1">
        <v>86.71875</v>
      </c>
      <c r="AQ324" s="1">
        <v>86.153846153846104</v>
      </c>
      <c r="AR324" s="1">
        <v>88.0597014925373</v>
      </c>
      <c r="AS324" s="1">
        <v>91.538461538461505</v>
      </c>
      <c r="AT324" s="1">
        <v>93.859649122806999</v>
      </c>
      <c r="AU324" s="1">
        <v>63</v>
      </c>
      <c r="AV324" s="1">
        <v>13.5416666666666</v>
      </c>
      <c r="AW324" s="1">
        <v>55.8823529411764</v>
      </c>
      <c r="AX324" s="1">
        <v>51.162790697674403</v>
      </c>
      <c r="AY324" s="1">
        <v>0</v>
      </c>
      <c r="AZ324" s="1">
        <v>95.481927710843294</v>
      </c>
      <c r="BA324" s="1">
        <v>80.479452054794507</v>
      </c>
      <c r="BB324" s="1">
        <v>68.181818181818102</v>
      </c>
      <c r="BC324" s="1">
        <v>82.835820895522303</v>
      </c>
      <c r="BD324" s="1">
        <v>61.71875</v>
      </c>
      <c r="BE324" s="1">
        <v>69.53125</v>
      </c>
      <c r="BF324" s="1">
        <v>90</v>
      </c>
      <c r="BG324" s="1">
        <v>82.835820895522303</v>
      </c>
      <c r="BH324" s="1">
        <v>91.538461538461505</v>
      </c>
      <c r="BI324" s="1">
        <v>34.210526315789402</v>
      </c>
      <c r="BJ324" s="1">
        <v>45</v>
      </c>
      <c r="BK324" s="1">
        <v>65.625</v>
      </c>
      <c r="BL324" s="1">
        <v>44.117647058823501</v>
      </c>
      <c r="BM324" s="1">
        <v>15.116279069767399</v>
      </c>
      <c r="BN324" s="1">
        <v>0</v>
      </c>
      <c r="BO324" s="1">
        <v>70.180722891566205</v>
      </c>
      <c r="BP324" s="1">
        <v>75.684931506849296</v>
      </c>
      <c r="BQ324" s="1">
        <v>73.737373737373701</v>
      </c>
      <c r="BR324" s="1">
        <v>61.194029850746197</v>
      </c>
      <c r="BS324" s="1">
        <v>66.40625</v>
      </c>
      <c r="BT324" s="1">
        <v>70.3125</v>
      </c>
      <c r="BU324" s="1">
        <v>80</v>
      </c>
      <c r="BV324" s="1">
        <v>35.074626865671597</v>
      </c>
      <c r="BW324" s="1">
        <v>36.923076923076898</v>
      </c>
      <c r="BX324" s="1">
        <v>37.719298245613999</v>
      </c>
      <c r="BY324" s="1">
        <v>37</v>
      </c>
      <c r="BZ324" s="1">
        <v>43.75</v>
      </c>
      <c r="CA324" s="1">
        <v>43.137254901960702</v>
      </c>
      <c r="CB324" s="1">
        <v>45.348837209302303</v>
      </c>
      <c r="CC324" s="1">
        <v>0</v>
      </c>
      <c r="CD324" s="1">
        <v>72.590361445783103</v>
      </c>
      <c r="CE324" s="1">
        <v>70.890410958904098</v>
      </c>
      <c r="CF324" s="1">
        <v>66.161616161616095</v>
      </c>
      <c r="CG324" s="1">
        <v>24.626865671641699</v>
      </c>
      <c r="CH324" s="1">
        <v>26.5625</v>
      </c>
      <c r="CI324" s="1">
        <v>29.6875</v>
      </c>
      <c r="CJ324" s="1">
        <v>55.384615384615302</v>
      </c>
      <c r="CK324" s="1">
        <v>89.552238805970106</v>
      </c>
      <c r="CL324" s="1">
        <v>78.461538461538396</v>
      </c>
      <c r="CM324" s="1">
        <v>86.842105263157904</v>
      </c>
      <c r="CN324" s="1">
        <v>72</v>
      </c>
      <c r="CO324" s="1">
        <v>65.625</v>
      </c>
      <c r="CP324" s="1">
        <v>88.235294117647001</v>
      </c>
      <c r="CQ324" s="1">
        <v>87.209302325581405</v>
      </c>
      <c r="CR324" s="1">
        <v>0</v>
      </c>
      <c r="CS324" s="1">
        <v>79.216867469879503</v>
      </c>
      <c r="CT324" s="1">
        <v>79.794520547945197</v>
      </c>
      <c r="CU324" s="1">
        <v>91.919191919191903</v>
      </c>
      <c r="CV324" s="1">
        <v>64.179104477611901</v>
      </c>
      <c r="CW324" s="1">
        <v>89.0625</v>
      </c>
      <c r="CX324" s="1">
        <v>85.15625</v>
      </c>
      <c r="CY324" s="1">
        <v>85.384615384615302</v>
      </c>
      <c r="CZ324" s="1">
        <v>85.820895522388099</v>
      </c>
      <c r="DA324" s="1">
        <v>82.307692307692307</v>
      </c>
      <c r="DB324" s="1">
        <v>74.561403508771903</v>
      </c>
      <c r="DC324" s="1">
        <v>37</v>
      </c>
      <c r="DD324" s="1">
        <v>25</v>
      </c>
      <c r="DE324" s="1">
        <v>29.411764705882302</v>
      </c>
      <c r="DF324" s="1">
        <v>97.674418604651095</v>
      </c>
      <c r="DG324" s="1">
        <v>0</v>
      </c>
      <c r="DH324" s="1">
        <v>84.870106110501197</v>
      </c>
      <c r="DI324" s="1">
        <v>84.226552984165593</v>
      </c>
      <c r="DJ324" s="1">
        <v>79.176540284360101</v>
      </c>
      <c r="DK324" s="1">
        <v>63.986013986013901</v>
      </c>
      <c r="DL324" s="1">
        <v>63.7791286727456</v>
      </c>
      <c r="DM324" s="1">
        <v>69.527235354573406</v>
      </c>
      <c r="DN324" s="1">
        <v>64.497950819672099</v>
      </c>
      <c r="DO324" s="1">
        <v>38.714574898785401</v>
      </c>
      <c r="DP324" s="1">
        <v>16.389177939646199</v>
      </c>
      <c r="DQ324" s="1">
        <v>26.670574443141799</v>
      </c>
      <c r="DR324" s="1">
        <v>53.714710252600298</v>
      </c>
      <c r="DS324" s="1">
        <v>81.742424242424207</v>
      </c>
      <c r="DT324" s="1">
        <v>95.371775417298906</v>
      </c>
      <c r="DU324" s="1">
        <v>94.661016949152497</v>
      </c>
      <c r="DV324" s="1">
        <v>0</v>
      </c>
      <c r="DW324" s="1">
        <v>43.633369923161297</v>
      </c>
      <c r="DX324" s="1">
        <v>52.923264311814798</v>
      </c>
      <c r="DY324" s="1">
        <v>57.612559241706101</v>
      </c>
      <c r="DZ324" s="1">
        <v>53.796203796203798</v>
      </c>
      <c r="EA324" s="1">
        <v>44.1236068895643</v>
      </c>
      <c r="EB324" s="1">
        <v>43.422404933196297</v>
      </c>
      <c r="EC324" s="1">
        <v>49.334016393442603</v>
      </c>
      <c r="ED324" s="1">
        <v>34.463562753036399</v>
      </c>
      <c r="EE324" s="1">
        <v>44.380853277835499</v>
      </c>
      <c r="EF324" s="1">
        <v>56.096131301289503</v>
      </c>
      <c r="EG324" s="1">
        <v>55.646359583952403</v>
      </c>
      <c r="EH324" s="1">
        <v>49.1666666666666</v>
      </c>
      <c r="EI324" s="1">
        <v>59.711684370257899</v>
      </c>
      <c r="EJ324" s="1">
        <v>46.864406779661003</v>
      </c>
      <c r="EK324" s="1">
        <v>0</v>
      </c>
      <c r="EL324" s="1">
        <v>88.144895718990099</v>
      </c>
      <c r="EM324" s="1">
        <v>73.771822980105497</v>
      </c>
      <c r="EN324" s="1">
        <v>64.810426540284297</v>
      </c>
      <c r="EO324" s="1">
        <v>90.909090909090907</v>
      </c>
      <c r="EP324" s="1">
        <v>90.2228976697061</v>
      </c>
      <c r="EQ324" s="1">
        <v>96.557040082219899</v>
      </c>
      <c r="ER324" s="1">
        <v>94.620901639344197</v>
      </c>
      <c r="ES324" s="1">
        <v>95.850202429149803</v>
      </c>
      <c r="ET324" s="1">
        <v>95.889698231009305</v>
      </c>
      <c r="EU324" s="1">
        <v>38.628370457209797</v>
      </c>
      <c r="EV324" s="1">
        <v>47.696879643387803</v>
      </c>
      <c r="EW324" s="1">
        <v>38.939393939393902</v>
      </c>
      <c r="EX324" s="1">
        <v>40.819423368740502</v>
      </c>
      <c r="EY324" s="1">
        <v>41.610169491525397</v>
      </c>
      <c r="EZ324" s="1">
        <v>0</v>
      </c>
    </row>
    <row r="325" spans="1:156" ht="15">
      <c r="A325" s="11" t="s">
        <v>388</v>
      </c>
      <c r="B325" s="1" t="s">
        <v>858</v>
      </c>
      <c r="C325" s="11" t="s">
        <v>548</v>
      </c>
      <c r="D325" s="1">
        <v>89.702440869199506</v>
      </c>
      <c r="E325" s="1">
        <v>86.230279566150401</v>
      </c>
      <c r="F325" s="1">
        <v>0</v>
      </c>
      <c r="G325" s="1">
        <v>98.955223880597003</v>
      </c>
      <c r="H325" s="1">
        <v>97.301587301587304</v>
      </c>
      <c r="I325" s="1">
        <v>96.743295019157102</v>
      </c>
      <c r="J325" s="1">
        <v>93.396226415094304</v>
      </c>
      <c r="K325" s="1">
        <v>99.659863945578195</v>
      </c>
      <c r="L325" s="1">
        <v>99.637681159420197</v>
      </c>
      <c r="M325" s="1">
        <v>99.618320610686993</v>
      </c>
      <c r="N325" s="1">
        <v>99.596774193548299</v>
      </c>
      <c r="O325" s="1">
        <v>97.863247863247807</v>
      </c>
      <c r="P325" s="1">
        <v>60.679611650485398</v>
      </c>
      <c r="Q325" s="1">
        <v>31.927710843373401</v>
      </c>
      <c r="R325" s="1">
        <v>35.616438356164302</v>
      </c>
      <c r="S325" s="1">
        <v>35.616438356164302</v>
      </c>
      <c r="T325" s="1">
        <v>40</v>
      </c>
      <c r="U325" s="1">
        <v>0</v>
      </c>
      <c r="V325" s="1">
        <v>95.671641791044706</v>
      </c>
      <c r="W325" s="1">
        <v>95.714285714285694</v>
      </c>
      <c r="X325" s="1">
        <v>97.701149425287298</v>
      </c>
      <c r="Y325" s="1">
        <v>96.540880503144606</v>
      </c>
      <c r="Z325" s="1">
        <v>92.176870748299294</v>
      </c>
      <c r="AA325" s="1">
        <v>92.391304347826093</v>
      </c>
      <c r="AB325" s="1">
        <v>93.129770992366403</v>
      </c>
      <c r="AC325" s="1">
        <v>88.306451612903203</v>
      </c>
      <c r="AD325" s="1">
        <v>89.316239316239304</v>
      </c>
      <c r="AE325" s="1">
        <v>64.5631067961165</v>
      </c>
      <c r="AF325" s="1">
        <v>65.662650602409599</v>
      </c>
      <c r="AG325" s="1">
        <v>32.191780821917803</v>
      </c>
      <c r="AH325" s="1">
        <v>32.191780821917803</v>
      </c>
      <c r="AI325" s="1">
        <v>36.6666666666666</v>
      </c>
      <c r="AJ325" s="1">
        <v>0</v>
      </c>
      <c r="AK325" s="1">
        <v>92.985074626865597</v>
      </c>
      <c r="AL325" s="1">
        <v>93.650793650793602</v>
      </c>
      <c r="AM325" s="1">
        <v>92.145593869731798</v>
      </c>
      <c r="AN325" s="1">
        <v>90.251572327044002</v>
      </c>
      <c r="AO325" s="1">
        <v>90.816326530612201</v>
      </c>
      <c r="AP325" s="1">
        <v>89.855072463768096</v>
      </c>
      <c r="AQ325" s="1">
        <v>91.221374045801497</v>
      </c>
      <c r="AR325" s="1">
        <v>77.016129032258107</v>
      </c>
      <c r="AS325" s="1">
        <v>79.914529914529894</v>
      </c>
      <c r="AT325" s="1">
        <v>38.349514563106702</v>
      </c>
      <c r="AU325" s="1">
        <v>46.385542168674696</v>
      </c>
      <c r="AV325" s="1">
        <v>50</v>
      </c>
      <c r="AW325" s="1">
        <v>50</v>
      </c>
      <c r="AX325" s="1">
        <v>50</v>
      </c>
      <c r="AY325" s="1">
        <v>0</v>
      </c>
      <c r="AZ325" s="1">
        <v>75.671641791044706</v>
      </c>
      <c r="BA325" s="1">
        <v>46.190476190476097</v>
      </c>
      <c r="BB325" s="1">
        <v>57.662835249042097</v>
      </c>
      <c r="BC325" s="1">
        <v>61.320754716981099</v>
      </c>
      <c r="BD325" s="1">
        <v>40.476190476190403</v>
      </c>
      <c r="BE325" s="1">
        <v>43.115942028985501</v>
      </c>
      <c r="BF325" s="1">
        <v>68.320610687022906</v>
      </c>
      <c r="BG325" s="1">
        <v>77.016129032258107</v>
      </c>
      <c r="BH325" s="1">
        <v>25.213675213675199</v>
      </c>
      <c r="BI325" s="1">
        <v>46.116504854368898</v>
      </c>
      <c r="BJ325" s="1">
        <v>62.048192771084302</v>
      </c>
      <c r="BK325" s="1">
        <v>30.821917808219101</v>
      </c>
      <c r="BL325" s="1">
        <v>67.808219178082197</v>
      </c>
      <c r="BM325" s="1">
        <v>65.8333333333333</v>
      </c>
      <c r="BN325" s="1">
        <v>0</v>
      </c>
      <c r="BO325" s="1">
        <v>94.925373134328296</v>
      </c>
      <c r="BP325" s="1">
        <v>86.984126984126902</v>
      </c>
      <c r="BQ325" s="1">
        <v>89.463601532567097</v>
      </c>
      <c r="BR325" s="1">
        <v>88.050314465408803</v>
      </c>
      <c r="BS325" s="1">
        <v>44.557823129251702</v>
      </c>
      <c r="BT325" s="1">
        <v>44.927536231884098</v>
      </c>
      <c r="BU325" s="1">
        <v>46.564885496183201</v>
      </c>
      <c r="BV325" s="1">
        <v>47.177419354838698</v>
      </c>
      <c r="BW325" s="1">
        <v>47.8632478632478</v>
      </c>
      <c r="BX325" s="1">
        <v>47.572815533980503</v>
      </c>
      <c r="BY325" s="1">
        <v>46.987951807228903</v>
      </c>
      <c r="BZ325" s="1">
        <v>49.315068493150598</v>
      </c>
      <c r="CA325" s="1">
        <v>49.315068493150598</v>
      </c>
      <c r="CB325" s="1">
        <v>50</v>
      </c>
      <c r="CC325" s="1">
        <v>0</v>
      </c>
      <c r="CD325" s="1">
        <v>94.477611940298502</v>
      </c>
      <c r="CE325" s="1">
        <v>96.031746031745996</v>
      </c>
      <c r="CF325" s="1">
        <v>95.210727969348596</v>
      </c>
      <c r="CG325" s="1">
        <v>92.138364779874195</v>
      </c>
      <c r="CH325" s="1">
        <v>71.088435374149597</v>
      </c>
      <c r="CI325" s="1">
        <v>70.652173913043399</v>
      </c>
      <c r="CJ325" s="1">
        <v>70.610687022900706</v>
      </c>
      <c r="CK325" s="1">
        <v>71.370967741935402</v>
      </c>
      <c r="CL325" s="1">
        <v>94.4444444444444</v>
      </c>
      <c r="CM325" s="1">
        <v>95.631067961165002</v>
      </c>
      <c r="CN325" s="1">
        <v>91.566265060240895</v>
      </c>
      <c r="CO325" s="1">
        <v>28.7671232876712</v>
      </c>
      <c r="CP325" s="1">
        <v>33.561643835616401</v>
      </c>
      <c r="CQ325" s="1">
        <v>48.3333333333333</v>
      </c>
      <c r="CR325" s="1">
        <v>0</v>
      </c>
      <c r="CS325" s="1">
        <v>94.776119402985103</v>
      </c>
      <c r="CT325" s="1">
        <v>96.349206349206298</v>
      </c>
      <c r="CU325" s="1">
        <v>95.019157088122597</v>
      </c>
      <c r="CV325" s="1">
        <v>93.081761006289298</v>
      </c>
      <c r="CW325" s="1">
        <v>90.476190476190396</v>
      </c>
      <c r="CX325" s="1">
        <v>92.753623188405797</v>
      </c>
      <c r="CY325" s="1">
        <v>93.893129770992303</v>
      </c>
      <c r="CZ325" s="1">
        <v>95.161290322580598</v>
      </c>
      <c r="DA325" s="1">
        <v>93.589743589743506</v>
      </c>
      <c r="DB325" s="1">
        <v>65.048543689320297</v>
      </c>
      <c r="DC325" s="1">
        <v>78.9156626506024</v>
      </c>
      <c r="DD325" s="1">
        <v>41.780821917808197</v>
      </c>
      <c r="DE325" s="1">
        <v>43.835616438356098</v>
      </c>
      <c r="DF325" s="1">
        <v>47.5</v>
      </c>
      <c r="DG325" s="1">
        <v>0</v>
      </c>
      <c r="DH325" s="1">
        <v>83.882180753750404</v>
      </c>
      <c r="DI325" s="1">
        <v>91.006902151847299</v>
      </c>
      <c r="DJ325" s="1">
        <v>98.904028436018905</v>
      </c>
      <c r="DK325" s="1">
        <v>91.458541458541404</v>
      </c>
      <c r="DL325" s="1">
        <v>86.676798378925994</v>
      </c>
      <c r="DM325" s="1">
        <v>54.213771839671097</v>
      </c>
      <c r="DN325" s="1">
        <v>69.006147540983605</v>
      </c>
      <c r="DO325" s="1">
        <v>82.945344129554599</v>
      </c>
      <c r="DP325" s="1">
        <v>82.882414151925104</v>
      </c>
      <c r="DQ325" s="1">
        <v>49.413833528722101</v>
      </c>
      <c r="DR325" s="1">
        <v>69.910846953937494</v>
      </c>
      <c r="DS325" s="1">
        <v>39.621212121212103</v>
      </c>
      <c r="DT325" s="1">
        <v>41.957511380880099</v>
      </c>
      <c r="DU325" s="1">
        <v>17.881355932203299</v>
      </c>
      <c r="DV325" s="1">
        <v>0</v>
      </c>
      <c r="DW325" s="1">
        <v>90.248810830589093</v>
      </c>
      <c r="DX325" s="1">
        <v>91.859520909460002</v>
      </c>
      <c r="DY325" s="1">
        <v>94.164691943127906</v>
      </c>
      <c r="DZ325" s="1">
        <v>90.159840159840101</v>
      </c>
      <c r="EA325" s="1">
        <v>86.2715298885511</v>
      </c>
      <c r="EB325" s="1">
        <v>82.374100719424405</v>
      </c>
      <c r="EC325" s="1">
        <v>86.116803278688494</v>
      </c>
      <c r="ED325" s="1">
        <v>43.0668016194332</v>
      </c>
      <c r="EE325" s="1">
        <v>55.098855359001</v>
      </c>
      <c r="EF325" s="1">
        <v>67.116060961312996</v>
      </c>
      <c r="EG325" s="1">
        <v>63.818722139673099</v>
      </c>
      <c r="EH325" s="1">
        <v>73.863636363636303</v>
      </c>
      <c r="EI325" s="1">
        <v>77.465857359635805</v>
      </c>
      <c r="EJ325" s="1">
        <v>82.118644067796595</v>
      </c>
      <c r="EK325" s="1">
        <v>0</v>
      </c>
      <c r="EL325" s="1">
        <v>94.420051225759195</v>
      </c>
      <c r="EM325" s="1">
        <v>94.904587900933805</v>
      </c>
      <c r="EN325" s="1">
        <v>93.246445497630305</v>
      </c>
      <c r="EO325" s="1">
        <v>90.909090909090907</v>
      </c>
      <c r="EP325" s="1">
        <v>90.2228976697061</v>
      </c>
      <c r="EQ325" s="1">
        <v>90.339157245632094</v>
      </c>
      <c r="ER325" s="1">
        <v>94.620901639344197</v>
      </c>
      <c r="ES325" s="1">
        <v>87.398785425101195</v>
      </c>
      <c r="ET325" s="1">
        <v>89.281997918834506</v>
      </c>
      <c r="EU325" s="1">
        <v>9.3200468933177003</v>
      </c>
      <c r="EV325" s="1">
        <v>18.4992570579494</v>
      </c>
      <c r="EW325" s="1">
        <v>38.939393939393902</v>
      </c>
      <c r="EX325" s="1">
        <v>40.819423368740502</v>
      </c>
      <c r="EY325" s="1">
        <v>41.610169491525397</v>
      </c>
      <c r="EZ325" s="1">
        <v>0</v>
      </c>
    </row>
    <row r="326" spans="1:156" ht="15">
      <c r="A326" s="11" t="s">
        <v>389</v>
      </c>
      <c r="B326" s="1" t="s">
        <v>859</v>
      </c>
      <c r="C326" s="11" t="s">
        <v>528</v>
      </c>
      <c r="D326" s="1">
        <v>43.0094846450002</v>
      </c>
      <c r="E326" s="1">
        <v>48.5222908066768</v>
      </c>
      <c r="F326" s="1">
        <v>0</v>
      </c>
      <c r="G326" s="1">
        <v>97.346938775510196</v>
      </c>
      <c r="H326" s="1">
        <v>90.375586854460096</v>
      </c>
      <c r="I326" s="1">
        <v>91.071428571428498</v>
      </c>
      <c r="J326" s="1">
        <v>84.011627906976699</v>
      </c>
      <c r="K326" s="1">
        <v>83.928571428571402</v>
      </c>
      <c r="L326" s="1">
        <v>80.223880597014897</v>
      </c>
      <c r="M326" s="1">
        <v>75.1968503937007</v>
      </c>
      <c r="N326" s="1">
        <v>75</v>
      </c>
      <c r="O326" s="1">
        <v>83.3333333333333</v>
      </c>
      <c r="P326" s="1">
        <v>71.5</v>
      </c>
      <c r="Q326" s="1">
        <v>41.358024691357997</v>
      </c>
      <c r="R326" s="1">
        <v>0</v>
      </c>
      <c r="S326" s="1">
        <v>0</v>
      </c>
      <c r="T326" s="1">
        <v>0</v>
      </c>
      <c r="U326" s="1">
        <v>0</v>
      </c>
      <c r="V326" s="1">
        <v>98.979591836734599</v>
      </c>
      <c r="W326" s="1">
        <v>96.009389671361504</v>
      </c>
      <c r="X326" s="1">
        <v>93.112244897959101</v>
      </c>
      <c r="Y326" s="1">
        <v>96.220930232558104</v>
      </c>
      <c r="Z326" s="1">
        <v>91.785714285714207</v>
      </c>
      <c r="AA326" s="1">
        <v>85.447761194029795</v>
      </c>
      <c r="AB326" s="1">
        <v>86.220472440944803</v>
      </c>
      <c r="AC326" s="1">
        <v>85.169491525423695</v>
      </c>
      <c r="AD326" s="1">
        <v>77.027027027027003</v>
      </c>
      <c r="AE326" s="1">
        <v>81.5</v>
      </c>
      <c r="AF326" s="1">
        <v>67.283950617283907</v>
      </c>
      <c r="AG326" s="1">
        <v>0</v>
      </c>
      <c r="AH326" s="1">
        <v>0</v>
      </c>
      <c r="AI326" s="1">
        <v>0</v>
      </c>
      <c r="AJ326" s="1">
        <v>0</v>
      </c>
      <c r="AK326" s="1">
        <v>84.693877551020407</v>
      </c>
      <c r="AL326" s="1">
        <v>87.089201877934201</v>
      </c>
      <c r="AM326" s="1">
        <v>76.785714285714207</v>
      </c>
      <c r="AN326" s="1">
        <v>4.6511627906976702</v>
      </c>
      <c r="AO326" s="1">
        <v>4.2857142857142803</v>
      </c>
      <c r="AP326" s="1">
        <v>4.4776119402985097</v>
      </c>
      <c r="AQ326" s="1">
        <v>4.7244094488188901</v>
      </c>
      <c r="AR326" s="1">
        <v>5.5084745762711798</v>
      </c>
      <c r="AS326" s="1">
        <v>4.5045045045045002</v>
      </c>
      <c r="AT326" s="1">
        <v>4.5</v>
      </c>
      <c r="AU326" s="1">
        <v>6.7901234567901199</v>
      </c>
      <c r="AV326" s="1">
        <v>0</v>
      </c>
      <c r="AW326" s="1">
        <v>0</v>
      </c>
      <c r="AX326" s="1">
        <v>0</v>
      </c>
      <c r="AY326" s="1">
        <v>0</v>
      </c>
      <c r="AZ326" s="1">
        <v>91.224489795918302</v>
      </c>
      <c r="BA326" s="1">
        <v>92.723004694835595</v>
      </c>
      <c r="BB326" s="1">
        <v>89.030612244897895</v>
      </c>
      <c r="BC326" s="1">
        <v>60.7558139534883</v>
      </c>
      <c r="BD326" s="1">
        <v>59.642857142857103</v>
      </c>
      <c r="BE326" s="1">
        <v>53.358208955223802</v>
      </c>
      <c r="BF326" s="1">
        <v>64.960629921259795</v>
      </c>
      <c r="BG326" s="1">
        <v>41.1016949152542</v>
      </c>
      <c r="BH326" s="1">
        <v>78.828828828828804</v>
      </c>
      <c r="BI326" s="1">
        <v>85.5</v>
      </c>
      <c r="BJ326" s="1">
        <v>69.753086419753103</v>
      </c>
      <c r="BK326" s="1">
        <v>0</v>
      </c>
      <c r="BL326" s="1">
        <v>0</v>
      </c>
      <c r="BM326" s="1">
        <v>0</v>
      </c>
      <c r="BN326" s="1">
        <v>0</v>
      </c>
      <c r="BO326" s="1">
        <v>95.306122448979494</v>
      </c>
      <c r="BP326" s="1">
        <v>95.539906103286299</v>
      </c>
      <c r="BQ326" s="1">
        <v>96.683673469387699</v>
      </c>
      <c r="BR326" s="1">
        <v>91.279069767441797</v>
      </c>
      <c r="BS326" s="1">
        <v>83.571428571428498</v>
      </c>
      <c r="BT326" s="1">
        <v>86.9402985074626</v>
      </c>
      <c r="BU326" s="1">
        <v>90.551181102362193</v>
      </c>
      <c r="BV326" s="1">
        <v>91.949152542372801</v>
      </c>
      <c r="BW326" s="1">
        <v>90.090090090090101</v>
      </c>
      <c r="BX326" s="1">
        <v>89</v>
      </c>
      <c r="BY326" s="1">
        <v>82.098765432098702</v>
      </c>
      <c r="BZ326" s="1">
        <v>0</v>
      </c>
      <c r="CA326" s="1">
        <v>0</v>
      </c>
      <c r="CB326" s="1">
        <v>0</v>
      </c>
      <c r="CC326" s="1">
        <v>0</v>
      </c>
      <c r="CD326" s="1">
        <v>84.285714285714207</v>
      </c>
      <c r="CE326" s="1">
        <v>92.253521126760504</v>
      </c>
      <c r="CF326" s="1">
        <v>92.0918367346938</v>
      </c>
      <c r="CG326" s="1">
        <v>92.732558139534802</v>
      </c>
      <c r="CH326" s="1">
        <v>86.071428571428498</v>
      </c>
      <c r="CI326" s="1">
        <v>86.194029850746205</v>
      </c>
      <c r="CJ326" s="1">
        <v>74.409448818897602</v>
      </c>
      <c r="CK326" s="1">
        <v>73.305084745762699</v>
      </c>
      <c r="CL326" s="1">
        <v>56.306306306306297</v>
      </c>
      <c r="CM326" s="1">
        <v>73.5</v>
      </c>
      <c r="CN326" s="1">
        <v>69.753086419753103</v>
      </c>
      <c r="CO326" s="1">
        <v>0</v>
      </c>
      <c r="CP326" s="1">
        <v>0</v>
      </c>
      <c r="CQ326" s="1">
        <v>0</v>
      </c>
      <c r="CR326" s="1">
        <v>0</v>
      </c>
      <c r="CS326" s="1">
        <v>60.408163265306101</v>
      </c>
      <c r="CT326" s="1">
        <v>61.7370892018779</v>
      </c>
      <c r="CU326" s="1">
        <v>41.836734693877503</v>
      </c>
      <c r="CV326" s="1">
        <v>23.546511627906899</v>
      </c>
      <c r="CW326" s="1">
        <v>22.857142857142801</v>
      </c>
      <c r="CX326" s="1">
        <v>22.761194029850699</v>
      </c>
      <c r="CY326" s="1">
        <v>42.125984251968497</v>
      </c>
      <c r="CZ326" s="1">
        <v>68.644067796610102</v>
      </c>
      <c r="DA326" s="1">
        <v>24.774774774774698</v>
      </c>
      <c r="DB326" s="1">
        <v>26</v>
      </c>
      <c r="DC326" s="1">
        <v>28.395061728395099</v>
      </c>
      <c r="DD326" s="1">
        <v>0</v>
      </c>
      <c r="DE326" s="1">
        <v>0</v>
      </c>
      <c r="DF326" s="1">
        <v>0</v>
      </c>
      <c r="DG326" s="1">
        <v>0</v>
      </c>
      <c r="DH326" s="1">
        <v>71.131171702284405</v>
      </c>
      <c r="DI326" s="1">
        <v>64.306622758873004</v>
      </c>
      <c r="DJ326" s="1">
        <v>60.190824198132297</v>
      </c>
      <c r="DK326" s="1">
        <v>57.257109004739299</v>
      </c>
      <c r="DL326" s="1">
        <v>44.205794205794199</v>
      </c>
      <c r="DM326" s="1">
        <v>65.7041540020263</v>
      </c>
      <c r="DN326" s="1">
        <v>52.261048304213702</v>
      </c>
      <c r="DO326" s="1">
        <v>46.260245901639301</v>
      </c>
      <c r="DP326" s="1">
        <v>8.1477732793522204</v>
      </c>
      <c r="DQ326" s="1">
        <v>26.690946930280901</v>
      </c>
      <c r="DR326" s="1">
        <v>44.2555685814771</v>
      </c>
      <c r="DS326" s="1">
        <v>0</v>
      </c>
      <c r="DT326" s="1">
        <v>0</v>
      </c>
      <c r="DU326" s="1">
        <v>0</v>
      </c>
      <c r="DV326" s="1">
        <v>0</v>
      </c>
      <c r="DW326" s="1">
        <v>79.016212232866593</v>
      </c>
      <c r="DX326" s="1">
        <v>80.296377607025207</v>
      </c>
      <c r="DY326" s="1">
        <v>83.292732440113596</v>
      </c>
      <c r="DZ326" s="1">
        <v>85.870853080568693</v>
      </c>
      <c r="EA326" s="1">
        <v>86.4635364635364</v>
      </c>
      <c r="EB326" s="1">
        <v>88.297872340425499</v>
      </c>
      <c r="EC326" s="1">
        <v>90.904419321685495</v>
      </c>
      <c r="ED326" s="1">
        <v>94.620901639344197</v>
      </c>
      <c r="EE326" s="1">
        <v>85.374493927125499</v>
      </c>
      <c r="EF326" s="1">
        <v>86.732570239333995</v>
      </c>
      <c r="EG326" s="1">
        <v>96.658851113716196</v>
      </c>
      <c r="EH326" s="1">
        <v>0</v>
      </c>
      <c r="EI326" s="1">
        <v>0</v>
      </c>
      <c r="EJ326" s="1">
        <v>0</v>
      </c>
      <c r="EK326" s="1">
        <v>0</v>
      </c>
      <c r="EL326" s="1">
        <v>93.570375829034603</v>
      </c>
      <c r="EM326" s="1">
        <v>99.377972923527196</v>
      </c>
      <c r="EN326" s="1">
        <v>94.904587900933805</v>
      </c>
      <c r="EO326" s="1">
        <v>87.381516587677694</v>
      </c>
      <c r="EP326" s="1">
        <v>83.266733266733198</v>
      </c>
      <c r="EQ326" s="1">
        <v>71.428571428571402</v>
      </c>
      <c r="ER326" s="1">
        <v>70.657759506680307</v>
      </c>
      <c r="ES326" s="1">
        <v>78.278688524590095</v>
      </c>
      <c r="ET326" s="1">
        <v>62.0445344129554</v>
      </c>
      <c r="EU326" s="1">
        <v>63.995837669094598</v>
      </c>
      <c r="EV326" s="1">
        <v>69.929660023446601</v>
      </c>
      <c r="EW326" s="1">
        <v>0</v>
      </c>
      <c r="EX326" s="1">
        <v>0</v>
      </c>
      <c r="EY326" s="1">
        <v>0</v>
      </c>
      <c r="EZ326" s="1">
        <v>0</v>
      </c>
    </row>
    <row r="327" spans="1:156" ht="15">
      <c r="A327" s="11" t="s">
        <v>390</v>
      </c>
      <c r="B327" s="1" t="s">
        <v>860</v>
      </c>
      <c r="C327" s="11" t="s">
        <v>528</v>
      </c>
      <c r="D327" s="1">
        <v>63.861065015112899</v>
      </c>
      <c r="E327" s="1">
        <v>55.011943164362499</v>
      </c>
      <c r="F327" s="1">
        <v>0</v>
      </c>
      <c r="G327" s="1">
        <v>46.935933147632298</v>
      </c>
      <c r="H327" s="1">
        <v>55</v>
      </c>
      <c r="I327" s="1">
        <v>56.7615658362989</v>
      </c>
      <c r="J327" s="1">
        <v>21.428571428571399</v>
      </c>
      <c r="K327" s="1">
        <v>24.504950495049499</v>
      </c>
      <c r="L327" s="1">
        <v>40.452261306532598</v>
      </c>
      <c r="M327" s="1">
        <v>36.153846153846096</v>
      </c>
      <c r="N327" s="1">
        <v>41.191709844559497</v>
      </c>
      <c r="O327" s="1">
        <v>43.264248704663203</v>
      </c>
      <c r="P327" s="1">
        <v>32.165605095541402</v>
      </c>
      <c r="Q327" s="1">
        <v>42.086330935251802</v>
      </c>
      <c r="R327" s="1">
        <v>11.9834710743801</v>
      </c>
      <c r="S327" s="1">
        <v>25</v>
      </c>
      <c r="T327" s="1">
        <v>28.632478632478598</v>
      </c>
      <c r="U327" s="1">
        <v>29.255319148936099</v>
      </c>
      <c r="V327" s="1">
        <v>73.955431754874596</v>
      </c>
      <c r="W327" s="1">
        <v>67.580645161290306</v>
      </c>
      <c r="X327" s="1">
        <v>69.572953736654796</v>
      </c>
      <c r="Y327" s="1">
        <v>66.326530612244795</v>
      </c>
      <c r="Z327" s="1">
        <v>64.356435643564296</v>
      </c>
      <c r="AA327" s="1">
        <v>54.2713567839196</v>
      </c>
      <c r="AB327" s="1">
        <v>54.102564102564102</v>
      </c>
      <c r="AC327" s="1">
        <v>50</v>
      </c>
      <c r="AD327" s="1">
        <v>52.331606217616503</v>
      </c>
      <c r="AE327" s="1">
        <v>59.872611464968102</v>
      </c>
      <c r="AF327" s="1">
        <v>70.503597122302097</v>
      </c>
      <c r="AG327" s="1">
        <v>14.049586776859501</v>
      </c>
      <c r="AH327" s="1">
        <v>18.534482758620602</v>
      </c>
      <c r="AI327" s="1">
        <v>24.358974358974301</v>
      </c>
      <c r="AJ327" s="1">
        <v>26.063829787233999</v>
      </c>
      <c r="AK327" s="1">
        <v>62.116991643454</v>
      </c>
      <c r="AL327" s="1">
        <v>60</v>
      </c>
      <c r="AM327" s="1">
        <v>57.829181494661903</v>
      </c>
      <c r="AN327" s="1">
        <v>52.653061224489697</v>
      </c>
      <c r="AO327" s="1">
        <v>46.534653465346501</v>
      </c>
      <c r="AP327" s="1">
        <v>73.618090452261299</v>
      </c>
      <c r="AQ327" s="1">
        <v>71.282051282051199</v>
      </c>
      <c r="AR327" s="1">
        <v>74.611398963730494</v>
      </c>
      <c r="AS327" s="1">
        <v>77.202072538860094</v>
      </c>
      <c r="AT327" s="1">
        <v>75.796178343949094</v>
      </c>
      <c r="AU327" s="1">
        <v>80.935251798561097</v>
      </c>
      <c r="AV327" s="1">
        <v>85.950413223140501</v>
      </c>
      <c r="AW327" s="1">
        <v>36.637931034482698</v>
      </c>
      <c r="AX327" s="1">
        <v>37.179487179487097</v>
      </c>
      <c r="AY327" s="1">
        <v>40.957446808510603</v>
      </c>
      <c r="AZ327" s="1">
        <v>53.621169916434503</v>
      </c>
      <c r="BA327" s="1">
        <v>53.709677419354797</v>
      </c>
      <c r="BB327" s="1">
        <v>72.775800711743699</v>
      </c>
      <c r="BC327" s="1">
        <v>28.775510204081598</v>
      </c>
      <c r="BD327" s="1">
        <v>30.445544554455399</v>
      </c>
      <c r="BE327" s="1">
        <v>28.3919597989949</v>
      </c>
      <c r="BF327" s="1">
        <v>51.025641025641001</v>
      </c>
      <c r="BG327" s="1">
        <v>32.383419689119101</v>
      </c>
      <c r="BH327" s="1">
        <v>38.082901554404103</v>
      </c>
      <c r="BI327" s="1">
        <v>52.547770700636903</v>
      </c>
      <c r="BJ327" s="1">
        <v>50</v>
      </c>
      <c r="BK327" s="1">
        <v>25.206611570247901</v>
      </c>
      <c r="BL327" s="1">
        <v>16.810344827586199</v>
      </c>
      <c r="BM327" s="1">
        <v>50</v>
      </c>
      <c r="BN327" s="1">
        <v>65.425531914893597</v>
      </c>
      <c r="BO327" s="1">
        <v>58.495821727019496</v>
      </c>
      <c r="BP327" s="1">
        <v>68.709677419354804</v>
      </c>
      <c r="BQ327" s="1">
        <v>74.021352313167199</v>
      </c>
      <c r="BR327" s="1">
        <v>78.163265306122398</v>
      </c>
      <c r="BS327" s="1">
        <v>77.722772277227705</v>
      </c>
      <c r="BT327" s="1">
        <v>82.663316582914504</v>
      </c>
      <c r="BU327" s="1">
        <v>84.358974358974294</v>
      </c>
      <c r="BV327" s="1">
        <v>89.6373056994818</v>
      </c>
      <c r="BW327" s="1">
        <v>89.896373056994804</v>
      </c>
      <c r="BX327" s="1">
        <v>28.980891719745198</v>
      </c>
      <c r="BY327" s="1">
        <v>28.417266187050298</v>
      </c>
      <c r="BZ327" s="1">
        <v>33.471074380165199</v>
      </c>
      <c r="CA327" s="1">
        <v>41.810344827586199</v>
      </c>
      <c r="CB327" s="1">
        <v>42.735042735042697</v>
      </c>
      <c r="CC327" s="1">
        <v>44.680851063829699</v>
      </c>
      <c r="CD327" s="1">
        <v>95.682451253481801</v>
      </c>
      <c r="CE327" s="1">
        <v>96.290322580645096</v>
      </c>
      <c r="CF327" s="1">
        <v>96.263345195729499</v>
      </c>
      <c r="CG327" s="1">
        <v>67.551020408163197</v>
      </c>
      <c r="CH327" s="1">
        <v>57.178217821782098</v>
      </c>
      <c r="CI327" s="1">
        <v>63.065326633165803</v>
      </c>
      <c r="CJ327" s="1">
        <v>64.871794871794805</v>
      </c>
      <c r="CK327" s="1">
        <v>87.564766839378194</v>
      </c>
      <c r="CL327" s="1">
        <v>93.005181347150199</v>
      </c>
      <c r="CM327" s="1">
        <v>88.853503184713304</v>
      </c>
      <c r="CN327" s="1">
        <v>94.964028776978395</v>
      </c>
      <c r="CO327" s="1">
        <v>73.966942148760296</v>
      </c>
      <c r="CP327" s="1">
        <v>76.724137931034406</v>
      </c>
      <c r="CQ327" s="1">
        <v>97.008547008546998</v>
      </c>
      <c r="CR327" s="1">
        <v>80.319148936170194</v>
      </c>
      <c r="CS327" s="1">
        <v>50.696378830083503</v>
      </c>
      <c r="CT327" s="1">
        <v>54.354838709677402</v>
      </c>
      <c r="CU327" s="1">
        <v>55.8718861209964</v>
      </c>
      <c r="CV327" s="1">
        <v>52.653061224489697</v>
      </c>
      <c r="CW327" s="1">
        <v>54.950495049504902</v>
      </c>
      <c r="CX327" s="1">
        <v>54.2713567839196</v>
      </c>
      <c r="CY327" s="1">
        <v>55.6410256410256</v>
      </c>
      <c r="CZ327" s="1">
        <v>28.2383419689119</v>
      </c>
      <c r="DA327" s="1">
        <v>32.383419689119101</v>
      </c>
      <c r="DB327" s="1">
        <v>60.5095541401273</v>
      </c>
      <c r="DC327" s="1">
        <v>62.589928057553898</v>
      </c>
      <c r="DD327" s="1">
        <v>45.454545454545404</v>
      </c>
      <c r="DE327" s="1">
        <v>68.534482758620598</v>
      </c>
      <c r="DF327" s="1">
        <v>76.068376068376097</v>
      </c>
      <c r="DG327" s="1">
        <v>36.702127659574401</v>
      </c>
      <c r="DH327" s="1">
        <v>98.936170212765902</v>
      </c>
      <c r="DI327" s="1">
        <v>48.809523809523803</v>
      </c>
      <c r="DJ327" s="1">
        <v>68.604651162790702</v>
      </c>
      <c r="DK327" s="1">
        <v>76.136363636363598</v>
      </c>
      <c r="DL327" s="1">
        <v>68.75</v>
      </c>
      <c r="DM327" s="1">
        <v>72.368421052631504</v>
      </c>
      <c r="DN327" s="1">
        <v>58.108108108108098</v>
      </c>
      <c r="DO327" s="1">
        <v>64.285714285714207</v>
      </c>
      <c r="DP327" s="1">
        <v>65.2777777777777</v>
      </c>
      <c r="DQ327" s="1">
        <v>84.285714285714207</v>
      </c>
      <c r="DR327" s="1">
        <v>54.1666666666666</v>
      </c>
      <c r="DS327" s="1">
        <v>56.451612903225801</v>
      </c>
      <c r="DT327" s="1">
        <v>60.9375</v>
      </c>
      <c r="DU327" s="1">
        <v>51.5625</v>
      </c>
      <c r="DV327" s="1">
        <v>84.090909090909093</v>
      </c>
      <c r="DW327" s="1">
        <v>5.31914893617021</v>
      </c>
      <c r="DX327" s="1">
        <v>3.5714285714285698</v>
      </c>
      <c r="DY327" s="1">
        <v>3.48837209302325</v>
      </c>
      <c r="DZ327" s="1">
        <v>21.590909090909101</v>
      </c>
      <c r="EA327" s="1">
        <v>13.75</v>
      </c>
      <c r="EB327" s="1">
        <v>9.2105263157894708</v>
      </c>
      <c r="EC327" s="1">
        <v>12.162162162162099</v>
      </c>
      <c r="ED327" s="1">
        <v>21.428571428571399</v>
      </c>
      <c r="EE327" s="1">
        <v>59.7222222222222</v>
      </c>
      <c r="EF327" s="1">
        <v>35.714285714285701</v>
      </c>
      <c r="EG327" s="1">
        <v>23.6111111111111</v>
      </c>
      <c r="EH327" s="1">
        <v>59.677419354838698</v>
      </c>
      <c r="EI327" s="1">
        <v>45.3125</v>
      </c>
      <c r="EJ327" s="1">
        <v>26.5625</v>
      </c>
      <c r="EK327" s="1">
        <v>38.636363636363598</v>
      </c>
      <c r="EL327" s="1">
        <v>37.234042553191401</v>
      </c>
      <c r="EM327" s="1">
        <v>36.904761904761898</v>
      </c>
      <c r="EN327" s="1">
        <v>33.720930232558104</v>
      </c>
      <c r="EO327" s="1">
        <v>21.590909090909101</v>
      </c>
      <c r="EP327" s="1">
        <v>17.5</v>
      </c>
      <c r="EQ327" s="1">
        <v>15.789473684210501</v>
      </c>
      <c r="ER327" s="1">
        <v>37.837837837837803</v>
      </c>
      <c r="ES327" s="1">
        <v>38.571428571428498</v>
      </c>
      <c r="ET327" s="1">
        <v>29.1666666666666</v>
      </c>
      <c r="EU327" s="1">
        <v>48.571428571428498</v>
      </c>
      <c r="EV327" s="1">
        <v>59.7222222222222</v>
      </c>
      <c r="EW327" s="1">
        <v>37.096774193548299</v>
      </c>
      <c r="EX327" s="1">
        <v>34.375</v>
      </c>
      <c r="EY327" s="1">
        <v>35.9375</v>
      </c>
      <c r="EZ327" s="1">
        <v>40.909090909090899</v>
      </c>
    </row>
    <row r="328" spans="1:156" ht="15">
      <c r="A328" s="11" t="s">
        <v>391</v>
      </c>
      <c r="B328" s="1" t="s">
        <v>861</v>
      </c>
      <c r="C328" s="11" t="s">
        <v>543</v>
      </c>
      <c r="D328" s="1">
        <v>70.885190771558797</v>
      </c>
      <c r="E328" s="1">
        <v>69.768592977219697</v>
      </c>
      <c r="F328" s="1">
        <v>0</v>
      </c>
      <c r="G328" s="1">
        <v>75.133689839572099</v>
      </c>
      <c r="H328" s="1">
        <v>85.674157303370706</v>
      </c>
      <c r="I328" s="1">
        <v>76.627218934911198</v>
      </c>
      <c r="J328" s="1">
        <v>74.183006535947698</v>
      </c>
      <c r="K328" s="1">
        <v>65</v>
      </c>
      <c r="L328" s="1">
        <v>75.403225806451601</v>
      </c>
      <c r="M328" s="1">
        <v>84.5833333333333</v>
      </c>
      <c r="N328" s="1">
        <v>81.557377049180303</v>
      </c>
      <c r="O328" s="1">
        <v>83.858267716535394</v>
      </c>
      <c r="P328" s="1">
        <v>88.317757009345797</v>
      </c>
      <c r="Q328" s="1">
        <v>81.382978723404193</v>
      </c>
      <c r="R328" s="1">
        <v>84.090909090909093</v>
      </c>
      <c r="S328" s="1">
        <v>56.6666666666666</v>
      </c>
      <c r="T328" s="1">
        <v>46.610169491525397</v>
      </c>
      <c r="U328" s="1">
        <v>71.875</v>
      </c>
      <c r="V328" s="1">
        <v>98.663101604278097</v>
      </c>
      <c r="W328" s="1">
        <v>95.786516853932497</v>
      </c>
      <c r="X328" s="1">
        <v>99.704142011834307</v>
      </c>
      <c r="Y328" s="1">
        <v>99.673202614379093</v>
      </c>
      <c r="Z328" s="1">
        <v>99.615384615384599</v>
      </c>
      <c r="AA328" s="1">
        <v>97.983870967741893</v>
      </c>
      <c r="AB328" s="1">
        <v>97.9166666666666</v>
      </c>
      <c r="AC328" s="1">
        <v>98.770491803278603</v>
      </c>
      <c r="AD328" s="1">
        <v>95.669291338582596</v>
      </c>
      <c r="AE328" s="1">
        <v>94.859813084112105</v>
      </c>
      <c r="AF328" s="1">
        <v>96.276595744680805</v>
      </c>
      <c r="AG328" s="1">
        <v>85.606060606060595</v>
      </c>
      <c r="AH328" s="1">
        <v>69.1666666666666</v>
      </c>
      <c r="AI328" s="1">
        <v>73.728813559322006</v>
      </c>
      <c r="AJ328" s="1">
        <v>82.2916666666666</v>
      </c>
      <c r="AK328" s="1">
        <v>34.491978609625598</v>
      </c>
      <c r="AL328" s="1">
        <v>20.5056179775281</v>
      </c>
      <c r="AM328" s="1">
        <v>29.881656804733701</v>
      </c>
      <c r="AN328" s="1">
        <v>36.274509803921497</v>
      </c>
      <c r="AO328" s="1">
        <v>38.846153846153797</v>
      </c>
      <c r="AP328" s="1">
        <v>40.725806451612897</v>
      </c>
      <c r="AQ328" s="1">
        <v>43.3333333333333</v>
      </c>
      <c r="AR328" s="1">
        <v>52.868852459016303</v>
      </c>
      <c r="AS328" s="1">
        <v>84.645669291338507</v>
      </c>
      <c r="AT328" s="1">
        <v>89.252336448598101</v>
      </c>
      <c r="AU328" s="1">
        <v>66.489361702127596</v>
      </c>
      <c r="AV328" s="1">
        <v>70.454545454545396</v>
      </c>
      <c r="AW328" s="1">
        <v>50</v>
      </c>
      <c r="AX328" s="1">
        <v>50</v>
      </c>
      <c r="AY328" s="1">
        <v>50</v>
      </c>
      <c r="AZ328" s="1">
        <v>79.946524064171101</v>
      </c>
      <c r="BA328" s="1">
        <v>51.966292134831399</v>
      </c>
      <c r="BB328" s="1">
        <v>21.597633136094601</v>
      </c>
      <c r="BC328" s="1">
        <v>53.921568627450903</v>
      </c>
      <c r="BD328" s="1">
        <v>31.1538461538461</v>
      </c>
      <c r="BE328" s="1">
        <v>56.854838709677402</v>
      </c>
      <c r="BF328" s="1">
        <v>47.0833333333333</v>
      </c>
      <c r="BG328" s="1">
        <v>56.967213114754102</v>
      </c>
      <c r="BH328" s="1">
        <v>42.913385826771602</v>
      </c>
      <c r="BI328" s="1">
        <v>67.757009345794401</v>
      </c>
      <c r="BJ328" s="1">
        <v>86.702127659574401</v>
      </c>
      <c r="BK328" s="1">
        <v>78.030303030303003</v>
      </c>
      <c r="BL328" s="1">
        <v>77.5</v>
      </c>
      <c r="BM328" s="1">
        <v>90.677966101694906</v>
      </c>
      <c r="BN328" s="1">
        <v>86.4583333333333</v>
      </c>
      <c r="BO328" s="1">
        <v>63.101604278074802</v>
      </c>
      <c r="BP328" s="1">
        <v>73.595505617977494</v>
      </c>
      <c r="BQ328" s="1">
        <v>77.514792899408206</v>
      </c>
      <c r="BR328" s="1">
        <v>85.947712418300597</v>
      </c>
      <c r="BS328" s="1">
        <v>81.538461538461505</v>
      </c>
      <c r="BT328" s="1">
        <v>27.419354838709602</v>
      </c>
      <c r="BU328" s="1">
        <v>27.0833333333333</v>
      </c>
      <c r="BV328" s="1">
        <v>63.114754098360599</v>
      </c>
      <c r="BW328" s="1">
        <v>65.748031496063007</v>
      </c>
      <c r="BX328" s="1">
        <v>73.364485981308405</v>
      </c>
      <c r="BY328" s="1">
        <v>73.404255319148902</v>
      </c>
      <c r="BZ328" s="1">
        <v>78.030303030303003</v>
      </c>
      <c r="CA328" s="1">
        <v>40</v>
      </c>
      <c r="CB328" s="1">
        <v>44.067796610169403</v>
      </c>
      <c r="CC328" s="1">
        <v>45.8333333333333</v>
      </c>
      <c r="CD328" s="1">
        <v>93.315508021390301</v>
      </c>
      <c r="CE328" s="1">
        <v>95.224719101123597</v>
      </c>
      <c r="CF328" s="1">
        <v>94.970414201183402</v>
      </c>
      <c r="CG328" s="1">
        <v>95.751633986928098</v>
      </c>
      <c r="CH328" s="1">
        <v>94.230769230769198</v>
      </c>
      <c r="CI328" s="1">
        <v>94.758064516128997</v>
      </c>
      <c r="CJ328" s="1">
        <v>94.5833333333333</v>
      </c>
      <c r="CK328" s="1">
        <v>93.032786885245898</v>
      </c>
      <c r="CL328" s="1">
        <v>93.307086614173201</v>
      </c>
      <c r="CM328" s="1">
        <v>97.6635514018691</v>
      </c>
      <c r="CN328" s="1">
        <v>95.212765957446805</v>
      </c>
      <c r="CO328" s="1">
        <v>97.727272727272705</v>
      </c>
      <c r="CP328" s="1">
        <v>50.8333333333333</v>
      </c>
      <c r="CQ328" s="1">
        <v>78.813559322033896</v>
      </c>
      <c r="CR328" s="1">
        <v>57.2916666666666</v>
      </c>
      <c r="CS328" s="1">
        <v>70.0534759358288</v>
      </c>
      <c r="CT328" s="1">
        <v>73.314606741573002</v>
      </c>
      <c r="CU328" s="1">
        <v>75.147928994082804</v>
      </c>
      <c r="CV328" s="1">
        <v>73.202614379084906</v>
      </c>
      <c r="CW328" s="1">
        <v>67.692307692307693</v>
      </c>
      <c r="CX328" s="1">
        <v>66.129032258064498</v>
      </c>
      <c r="CY328" s="1">
        <v>75.8333333333333</v>
      </c>
      <c r="CZ328" s="1">
        <v>62.7049180327868</v>
      </c>
      <c r="DA328" s="1">
        <v>64.960629921259795</v>
      </c>
      <c r="DB328" s="1">
        <v>68.691588785046704</v>
      </c>
      <c r="DC328" s="1">
        <v>72.872340425531902</v>
      </c>
      <c r="DD328" s="1">
        <v>47.727272727272698</v>
      </c>
      <c r="DE328" s="1">
        <v>30.8333333333333</v>
      </c>
      <c r="DF328" s="1">
        <v>36.440677966101603</v>
      </c>
      <c r="DG328" s="1">
        <v>34.375</v>
      </c>
      <c r="DH328" s="1">
        <v>55.692704495210002</v>
      </c>
      <c r="DI328" s="1">
        <v>71.441639224295599</v>
      </c>
      <c r="DJ328" s="1">
        <v>85.079171741778296</v>
      </c>
      <c r="DK328" s="1">
        <v>85.515402843601905</v>
      </c>
      <c r="DL328" s="1">
        <v>54.1958041958042</v>
      </c>
      <c r="DM328" s="1">
        <v>78.064842958459906</v>
      </c>
      <c r="DN328" s="1">
        <v>88.9516957862281</v>
      </c>
      <c r="DO328" s="1">
        <v>82.940573770491795</v>
      </c>
      <c r="DP328" s="1">
        <v>86.791497975708495</v>
      </c>
      <c r="DQ328" s="1">
        <v>81.217481789802207</v>
      </c>
      <c r="DR328" s="1">
        <v>70.281359906213297</v>
      </c>
      <c r="DS328" s="1">
        <v>67.3848439821694</v>
      </c>
      <c r="DT328" s="1">
        <v>49.015151515151501</v>
      </c>
      <c r="DU328" s="1">
        <v>80.045523520485503</v>
      </c>
      <c r="DV328" s="1">
        <v>90.254237288135599</v>
      </c>
      <c r="DW328" s="1">
        <v>63.282977155490002</v>
      </c>
      <c r="DX328" s="1">
        <v>64.233443102817404</v>
      </c>
      <c r="DY328" s="1">
        <v>61.855460820137999</v>
      </c>
      <c r="DZ328" s="1">
        <v>31.25</v>
      </c>
      <c r="EA328" s="1">
        <v>60.089910089910099</v>
      </c>
      <c r="EB328" s="1">
        <v>53.140830800405197</v>
      </c>
      <c r="EC328" s="1">
        <v>62.744090441932101</v>
      </c>
      <c r="ED328" s="1">
        <v>70.030737704917996</v>
      </c>
      <c r="EE328" s="1">
        <v>79.605263157894697</v>
      </c>
      <c r="EF328" s="1">
        <v>86.9927159209157</v>
      </c>
      <c r="EG328" s="1">
        <v>54.103165298944901</v>
      </c>
      <c r="EH328" s="1">
        <v>43.907875185735499</v>
      </c>
      <c r="EI328" s="1">
        <v>11.136363636363599</v>
      </c>
      <c r="EJ328" s="1">
        <v>15.8573596358118</v>
      </c>
      <c r="EK328" s="1">
        <v>10.7627118644067</v>
      </c>
      <c r="EL328" s="1">
        <v>93.570375829034603</v>
      </c>
      <c r="EM328" s="1">
        <v>94.420051225759195</v>
      </c>
      <c r="EN328" s="1">
        <v>94.904587900933805</v>
      </c>
      <c r="EO328" s="1">
        <v>85.159952606635102</v>
      </c>
      <c r="EP328" s="1">
        <v>77.772227772227694</v>
      </c>
      <c r="EQ328" s="1">
        <v>77.304964539007102</v>
      </c>
      <c r="ER328" s="1">
        <v>76.618705035971203</v>
      </c>
      <c r="ES328" s="1">
        <v>83.709016393442596</v>
      </c>
      <c r="ET328" s="1">
        <v>95.850202429149803</v>
      </c>
      <c r="EU328" s="1">
        <v>89.281997918834506</v>
      </c>
      <c r="EV328" s="1">
        <v>91.500586166471194</v>
      </c>
      <c r="EW328" s="1">
        <v>93.016344725111395</v>
      </c>
      <c r="EX328" s="1">
        <v>95.075757575757507</v>
      </c>
      <c r="EY328" s="1">
        <v>97.723823975720705</v>
      </c>
      <c r="EZ328" s="1">
        <v>96.864406779660996</v>
      </c>
    </row>
    <row r="329" spans="1:156" ht="15">
      <c r="A329" s="11" t="s">
        <v>392</v>
      </c>
      <c r="B329" s="1" t="s">
        <v>862</v>
      </c>
      <c r="C329" s="11" t="s">
        <v>528</v>
      </c>
      <c r="D329" s="1">
        <v>38.534858994591197</v>
      </c>
      <c r="E329" s="1">
        <v>37.477886022685603</v>
      </c>
      <c r="F329" s="1">
        <v>0</v>
      </c>
      <c r="G329" s="1">
        <v>51.650943396226403</v>
      </c>
      <c r="H329" s="1">
        <v>55.46875</v>
      </c>
      <c r="I329" s="1">
        <v>59.836065573770398</v>
      </c>
      <c r="J329" s="1">
        <v>57.1005917159763</v>
      </c>
      <c r="K329" s="1">
        <v>83.793103448275801</v>
      </c>
      <c r="L329" s="1">
        <v>91.197183098591495</v>
      </c>
      <c r="M329" s="1">
        <v>80.797101449275303</v>
      </c>
      <c r="N329" s="1">
        <v>77.819548872180405</v>
      </c>
      <c r="O329" s="1">
        <v>77.734375</v>
      </c>
      <c r="P329" s="1">
        <v>78.365384615384599</v>
      </c>
      <c r="Q329" s="1">
        <v>85.326086956521706</v>
      </c>
      <c r="R329" s="1">
        <v>94.767441860465098</v>
      </c>
      <c r="S329" s="1">
        <v>60.365853658536501</v>
      </c>
      <c r="T329" s="1">
        <v>52.409638554216798</v>
      </c>
      <c r="U329" s="1">
        <v>27.205882352941099</v>
      </c>
      <c r="V329" s="1">
        <v>88.443396226415103</v>
      </c>
      <c r="W329" s="1">
        <v>80.9895833333333</v>
      </c>
      <c r="X329" s="1">
        <v>83.3333333333333</v>
      </c>
      <c r="Y329" s="1">
        <v>92.6035502958579</v>
      </c>
      <c r="Z329" s="1">
        <v>92.758620689655103</v>
      </c>
      <c r="AA329" s="1">
        <v>94.014084507042199</v>
      </c>
      <c r="AB329" s="1">
        <v>93.115942028985501</v>
      </c>
      <c r="AC329" s="1">
        <v>74.812030075187906</v>
      </c>
      <c r="AD329" s="1">
        <v>64.453125</v>
      </c>
      <c r="AE329" s="1">
        <v>71.634615384615302</v>
      </c>
      <c r="AF329" s="1">
        <v>62.5</v>
      </c>
      <c r="AG329" s="1">
        <v>62.209302325581397</v>
      </c>
      <c r="AH329" s="1">
        <v>17.682926829268201</v>
      </c>
      <c r="AI329" s="1">
        <v>57.2289156626506</v>
      </c>
      <c r="AJ329" s="1">
        <v>50</v>
      </c>
      <c r="AK329" s="1">
        <v>79.952830188679201</v>
      </c>
      <c r="AL329" s="1">
        <v>79.6875</v>
      </c>
      <c r="AM329" s="1">
        <v>80.601092896174805</v>
      </c>
      <c r="AN329" s="1">
        <v>80.177514792899402</v>
      </c>
      <c r="AO329" s="1">
        <v>74.827586206896498</v>
      </c>
      <c r="AP329" s="1">
        <v>75.704225352112601</v>
      </c>
      <c r="AQ329" s="1">
        <v>77.536231884057898</v>
      </c>
      <c r="AR329" s="1">
        <v>80.827067669172905</v>
      </c>
      <c r="AS329" s="1">
        <v>93.75</v>
      </c>
      <c r="AT329" s="1">
        <v>76.442307692307594</v>
      </c>
      <c r="AU329" s="1">
        <v>53.804347826086897</v>
      </c>
      <c r="AV329" s="1">
        <v>79.069767441860407</v>
      </c>
      <c r="AW329" s="1">
        <v>17.682926829268201</v>
      </c>
      <c r="AX329" s="1">
        <v>63.253012048192701</v>
      </c>
      <c r="AY329" s="1">
        <v>58.088235294117602</v>
      </c>
      <c r="AZ329" s="1">
        <v>60.141509433962199</v>
      </c>
      <c r="BA329" s="1">
        <v>57.5520833333333</v>
      </c>
      <c r="BB329" s="1">
        <v>54.918032786885199</v>
      </c>
      <c r="BC329" s="1">
        <v>80.177514792899402</v>
      </c>
      <c r="BD329" s="1">
        <v>78.965517241379303</v>
      </c>
      <c r="BE329" s="1">
        <v>71.478873239436595</v>
      </c>
      <c r="BF329" s="1">
        <v>47.463768115942003</v>
      </c>
      <c r="BG329" s="1">
        <v>43.233082706766901</v>
      </c>
      <c r="BH329" s="1">
        <v>57.421875</v>
      </c>
      <c r="BI329" s="1">
        <v>61.057692307692299</v>
      </c>
      <c r="BJ329" s="1">
        <v>90.760869565217405</v>
      </c>
      <c r="BK329" s="1">
        <v>85.465116279069704</v>
      </c>
      <c r="BL329" s="1">
        <v>39.634146341463399</v>
      </c>
      <c r="BM329" s="1">
        <v>18.674698795180699</v>
      </c>
      <c r="BN329" s="1">
        <v>6.6176470588235299</v>
      </c>
      <c r="BO329" s="1">
        <v>82.311320754716903</v>
      </c>
      <c r="BP329" s="1">
        <v>83.8541666666666</v>
      </c>
      <c r="BQ329" s="1">
        <v>51.092896174863299</v>
      </c>
      <c r="BR329" s="1">
        <v>60.650887573964503</v>
      </c>
      <c r="BS329" s="1">
        <v>20.344827586206801</v>
      </c>
      <c r="BT329" s="1">
        <v>22.1830985915492</v>
      </c>
      <c r="BU329" s="1">
        <v>23.188405797101399</v>
      </c>
      <c r="BV329" s="1">
        <v>24.436090225563898</v>
      </c>
      <c r="BW329" s="1">
        <v>26.5625</v>
      </c>
      <c r="BX329" s="1">
        <v>26.923076923076898</v>
      </c>
      <c r="BY329" s="1">
        <v>26.630434782608699</v>
      </c>
      <c r="BZ329" s="1">
        <v>30.232558139534799</v>
      </c>
      <c r="CA329" s="1">
        <v>36.585365853658502</v>
      </c>
      <c r="CB329" s="1">
        <v>36.746987951807199</v>
      </c>
      <c r="CC329" s="1">
        <v>41.911764705882298</v>
      </c>
      <c r="CD329" s="1">
        <v>90.801886792452805</v>
      </c>
      <c r="CE329" s="1">
        <v>91.9270833333333</v>
      </c>
      <c r="CF329" s="1">
        <v>92.622950819672099</v>
      </c>
      <c r="CG329" s="1">
        <v>91.420118343195199</v>
      </c>
      <c r="CH329" s="1">
        <v>61.724137931034399</v>
      </c>
      <c r="CI329" s="1">
        <v>72.887323943661897</v>
      </c>
      <c r="CJ329" s="1">
        <v>71.376811594202806</v>
      </c>
      <c r="CK329" s="1">
        <v>64.285714285714207</v>
      </c>
      <c r="CL329" s="1">
        <v>89.0625</v>
      </c>
      <c r="CM329" s="1">
        <v>92.788461538461505</v>
      </c>
      <c r="CN329" s="1">
        <v>67.934782608695599</v>
      </c>
      <c r="CO329" s="1">
        <v>78.488372093023202</v>
      </c>
      <c r="CP329" s="1">
        <v>66.463414634146304</v>
      </c>
      <c r="CQ329" s="1">
        <v>44.578313253011999</v>
      </c>
      <c r="CR329" s="1">
        <v>45.588235294117602</v>
      </c>
      <c r="CS329" s="1">
        <v>19.339622641509401</v>
      </c>
      <c r="CT329" s="1">
        <v>18.75</v>
      </c>
      <c r="CU329" s="1">
        <v>20.218579234972601</v>
      </c>
      <c r="CV329" s="1">
        <v>20.710059171597599</v>
      </c>
      <c r="CW329" s="1">
        <v>20.344827586206801</v>
      </c>
      <c r="CX329" s="1">
        <v>43.309859154929498</v>
      </c>
      <c r="CY329" s="1">
        <v>43.115942028985501</v>
      </c>
      <c r="CZ329" s="1">
        <v>46.9924812030075</v>
      </c>
      <c r="DA329" s="1">
        <v>26.5625</v>
      </c>
      <c r="DB329" s="1">
        <v>23.557692307692299</v>
      </c>
      <c r="DC329" s="1">
        <v>22.282608695652101</v>
      </c>
      <c r="DD329" s="1">
        <v>31.395348837209301</v>
      </c>
      <c r="DE329" s="1">
        <v>20.731707317073099</v>
      </c>
      <c r="DF329" s="1">
        <v>24.096385542168601</v>
      </c>
      <c r="DG329" s="1">
        <v>27.205882352941099</v>
      </c>
      <c r="DH329" s="1">
        <v>98.360353721444298</v>
      </c>
      <c r="DI329" s="1">
        <v>92.151481888035093</v>
      </c>
      <c r="DJ329" s="1">
        <v>91.169305724725902</v>
      </c>
      <c r="DK329" s="1">
        <v>87.292654028436004</v>
      </c>
      <c r="DL329" s="1">
        <v>94.355644355644301</v>
      </c>
      <c r="DM329" s="1">
        <v>78.875379939209694</v>
      </c>
      <c r="DN329" s="1">
        <v>77.954779033915699</v>
      </c>
      <c r="DO329" s="1">
        <v>92.161885245901601</v>
      </c>
      <c r="DP329" s="1">
        <v>94.989878542510098</v>
      </c>
      <c r="DQ329" s="1">
        <v>93.080124869927104</v>
      </c>
      <c r="DR329" s="1">
        <v>94.548651817115996</v>
      </c>
      <c r="DS329" s="1">
        <v>97.8454680534918</v>
      </c>
      <c r="DT329" s="1">
        <v>84.772727272727195</v>
      </c>
      <c r="DU329" s="1">
        <v>77.921092564491602</v>
      </c>
      <c r="DV329" s="1">
        <v>9.7457627118644101</v>
      </c>
      <c r="DW329" s="1">
        <v>52.2660280029476</v>
      </c>
      <c r="DX329" s="1">
        <v>56.8422978412001</v>
      </c>
      <c r="DY329" s="1">
        <v>50.284206252537501</v>
      </c>
      <c r="DZ329" s="1">
        <v>47.778436018957301</v>
      </c>
      <c r="EA329" s="1">
        <v>48.501498501498503</v>
      </c>
      <c r="EB329" s="1">
        <v>13.525835866261399</v>
      </c>
      <c r="EC329" s="1">
        <v>15.2620760534429</v>
      </c>
      <c r="ED329" s="1">
        <v>17.6741803278688</v>
      </c>
      <c r="EE329" s="1">
        <v>31.730769230769202</v>
      </c>
      <c r="EF329" s="1">
        <v>31.269510926118599</v>
      </c>
      <c r="EG329" s="1">
        <v>39.331770222743202</v>
      </c>
      <c r="EH329" s="1">
        <v>44.9479940564635</v>
      </c>
      <c r="EI329" s="1">
        <v>17.803030303030301</v>
      </c>
      <c r="EJ329" s="1">
        <v>19.954476479514401</v>
      </c>
      <c r="EK329" s="1">
        <v>53.983050847457598</v>
      </c>
      <c r="EL329" s="1">
        <v>84.690493736182702</v>
      </c>
      <c r="EM329" s="1">
        <v>85.400658616904494</v>
      </c>
      <c r="EN329" s="1">
        <v>85.891189606171295</v>
      </c>
      <c r="EO329" s="1">
        <v>85.159952606635102</v>
      </c>
      <c r="EP329" s="1">
        <v>85.714285714285694</v>
      </c>
      <c r="EQ329" s="1">
        <v>84.903748733535906</v>
      </c>
      <c r="ER329" s="1">
        <v>84.840698869475801</v>
      </c>
      <c r="ES329" s="1">
        <v>89.4467213114754</v>
      </c>
      <c r="ET329" s="1">
        <v>92.257085020242897</v>
      </c>
      <c r="EU329" s="1">
        <v>93.4963579604578</v>
      </c>
      <c r="EV329" s="1">
        <v>95.193434935521594</v>
      </c>
      <c r="EW329" s="1">
        <v>73.625557206537906</v>
      </c>
      <c r="EX329" s="1">
        <v>83.030303030303003</v>
      </c>
      <c r="EY329" s="1">
        <v>40.819423368740502</v>
      </c>
      <c r="EZ329" s="1">
        <v>41.610169491525397</v>
      </c>
    </row>
    <row r="330" spans="1:156" ht="15">
      <c r="A330" s="11" t="s">
        <v>393</v>
      </c>
      <c r="B330" s="1" t="s">
        <v>863</v>
      </c>
      <c r="C330" s="11" t="s">
        <v>543</v>
      </c>
      <c r="D330" s="1">
        <v>49.343352230856802</v>
      </c>
      <c r="E330" s="1">
        <v>61.556680427623697</v>
      </c>
      <c r="F330" s="1">
        <v>0</v>
      </c>
      <c r="G330" s="1">
        <v>73.863636363636303</v>
      </c>
      <c r="H330" s="1">
        <v>61.956521739130402</v>
      </c>
      <c r="I330" s="1">
        <v>57.954545454545404</v>
      </c>
      <c r="J330" s="1">
        <v>65.476190476190396</v>
      </c>
      <c r="K330" s="1">
        <v>58.571428571428498</v>
      </c>
      <c r="L330" s="1">
        <v>36.764705882352899</v>
      </c>
      <c r="M330" s="1">
        <v>54.6875</v>
      </c>
      <c r="N330" s="1">
        <v>46.774193548387103</v>
      </c>
      <c r="O330" s="1">
        <v>46.774193548387103</v>
      </c>
      <c r="P330" s="1">
        <v>43.1034482758621</v>
      </c>
      <c r="Q330" s="1">
        <v>41.071428571428498</v>
      </c>
      <c r="R330" s="1">
        <v>59.615384615384599</v>
      </c>
      <c r="S330" s="1">
        <v>79.545454545454504</v>
      </c>
      <c r="T330" s="1">
        <v>54.347826086956502</v>
      </c>
      <c r="U330" s="1">
        <v>67.5</v>
      </c>
      <c r="V330" s="1">
        <v>78.409090909090907</v>
      </c>
      <c r="W330" s="1">
        <v>85.869565217391298</v>
      </c>
      <c r="X330" s="1">
        <v>80.681818181818102</v>
      </c>
      <c r="Y330" s="1">
        <v>84.523809523809504</v>
      </c>
      <c r="Z330" s="1">
        <v>70</v>
      </c>
      <c r="AA330" s="1">
        <v>72.058823529411697</v>
      </c>
      <c r="AB330" s="1">
        <v>64.0625</v>
      </c>
      <c r="AC330" s="1">
        <v>79.0322580645161</v>
      </c>
      <c r="AD330" s="1">
        <v>85.483870967741893</v>
      </c>
      <c r="AE330" s="1">
        <v>77.586206896551701</v>
      </c>
      <c r="AF330" s="1">
        <v>94.642857142857096</v>
      </c>
      <c r="AG330" s="1">
        <v>94.230769230769198</v>
      </c>
      <c r="AH330" s="1">
        <v>84.090909090909093</v>
      </c>
      <c r="AI330" s="1">
        <v>54.347826086956502</v>
      </c>
      <c r="AJ330" s="1">
        <v>42.5</v>
      </c>
      <c r="AK330" s="1">
        <v>14.772727272727201</v>
      </c>
      <c r="AL330" s="1">
        <v>20.652173913043399</v>
      </c>
      <c r="AM330" s="1">
        <v>14.772727272727201</v>
      </c>
      <c r="AN330" s="1">
        <v>16.6666666666666</v>
      </c>
      <c r="AO330" s="1">
        <v>32.857142857142797</v>
      </c>
      <c r="AP330" s="1">
        <v>33.823529411764703</v>
      </c>
      <c r="AQ330" s="1">
        <v>64.0625</v>
      </c>
      <c r="AR330" s="1">
        <v>72.580645161290306</v>
      </c>
      <c r="AS330" s="1">
        <v>72.580645161290306</v>
      </c>
      <c r="AT330" s="1">
        <v>70.689655172413694</v>
      </c>
      <c r="AU330" s="1">
        <v>51.785714285714199</v>
      </c>
      <c r="AV330" s="1">
        <v>88.461538461538396</v>
      </c>
      <c r="AW330" s="1">
        <v>50</v>
      </c>
      <c r="AX330" s="1">
        <v>50</v>
      </c>
      <c r="AY330" s="1">
        <v>50</v>
      </c>
      <c r="AZ330" s="1">
        <v>44.318181818181799</v>
      </c>
      <c r="BA330" s="1">
        <v>51.086956521739097</v>
      </c>
      <c r="BB330" s="1">
        <v>67.045454545454504</v>
      </c>
      <c r="BC330" s="1">
        <v>41.6666666666666</v>
      </c>
      <c r="BD330" s="1">
        <v>35.714285714285701</v>
      </c>
      <c r="BE330" s="1">
        <v>45.588235294117602</v>
      </c>
      <c r="BF330" s="1">
        <v>42.1875</v>
      </c>
      <c r="BG330" s="1">
        <v>62.903225806451601</v>
      </c>
      <c r="BH330" s="1">
        <v>59.677419354838698</v>
      </c>
      <c r="BI330" s="1">
        <v>63.793103448275801</v>
      </c>
      <c r="BJ330" s="1">
        <v>73.214285714285694</v>
      </c>
      <c r="BK330" s="1">
        <v>44.230769230769198</v>
      </c>
      <c r="BL330" s="1">
        <v>70.454545454545396</v>
      </c>
      <c r="BM330" s="1">
        <v>63.043478260869499</v>
      </c>
      <c r="BN330" s="1">
        <v>27.5</v>
      </c>
      <c r="BO330" s="1">
        <v>76.136363636363598</v>
      </c>
      <c r="BP330" s="1">
        <v>57.6086956521739</v>
      </c>
      <c r="BQ330" s="1">
        <v>65.909090909090907</v>
      </c>
      <c r="BR330" s="1">
        <v>70.238095238095198</v>
      </c>
      <c r="BS330" s="1">
        <v>30</v>
      </c>
      <c r="BT330" s="1">
        <v>29.411764705882302</v>
      </c>
      <c r="BU330" s="1">
        <v>29.6875</v>
      </c>
      <c r="BV330" s="1">
        <v>30.645161290322498</v>
      </c>
      <c r="BW330" s="1">
        <v>32.258064516128997</v>
      </c>
      <c r="BX330" s="1">
        <v>67.241379310344797</v>
      </c>
      <c r="BY330" s="1">
        <v>32.142857142857103</v>
      </c>
      <c r="BZ330" s="1">
        <v>30.769230769230699</v>
      </c>
      <c r="CA330" s="1">
        <v>36.363636363636303</v>
      </c>
      <c r="CB330" s="1">
        <v>36.956521739130402</v>
      </c>
      <c r="CC330" s="1">
        <v>47.5</v>
      </c>
      <c r="CD330" s="1">
        <v>80.681818181818102</v>
      </c>
      <c r="CE330" s="1">
        <v>88.043478260869506</v>
      </c>
      <c r="CF330" s="1">
        <v>82.954545454545396</v>
      </c>
      <c r="CG330" s="1">
        <v>88.095238095238102</v>
      </c>
      <c r="CH330" s="1">
        <v>71.428571428571402</v>
      </c>
      <c r="CI330" s="1">
        <v>88.235294117647001</v>
      </c>
      <c r="CJ330" s="1">
        <v>56.25</v>
      </c>
      <c r="CK330" s="1">
        <v>79.0322580645161</v>
      </c>
      <c r="CL330" s="1">
        <v>82.258064516128997</v>
      </c>
      <c r="CM330" s="1">
        <v>87.931034482758605</v>
      </c>
      <c r="CN330" s="1">
        <v>87.5</v>
      </c>
      <c r="CO330" s="1">
        <v>86.538461538461505</v>
      </c>
      <c r="CP330" s="1">
        <v>97.727272727272705</v>
      </c>
      <c r="CQ330" s="1">
        <v>97.826086956521706</v>
      </c>
      <c r="CR330" s="1">
        <v>37.5</v>
      </c>
      <c r="CS330" s="1">
        <v>64.772727272727195</v>
      </c>
      <c r="CT330" s="1">
        <v>67.391304347826093</v>
      </c>
      <c r="CU330" s="1">
        <v>68.181818181818102</v>
      </c>
      <c r="CV330" s="1">
        <v>70.238095238095198</v>
      </c>
      <c r="CW330" s="1">
        <v>61.428571428571402</v>
      </c>
      <c r="CX330" s="1">
        <v>55.8823529411764</v>
      </c>
      <c r="CY330" s="1">
        <v>90.625</v>
      </c>
      <c r="CZ330" s="1">
        <v>87.096774193548299</v>
      </c>
      <c r="DA330" s="1">
        <v>90.322580645161196</v>
      </c>
      <c r="DB330" s="1">
        <v>94.827586206896498</v>
      </c>
      <c r="DC330" s="1">
        <v>73.214285714285694</v>
      </c>
      <c r="DD330" s="1">
        <v>82.692307692307594</v>
      </c>
      <c r="DE330" s="1">
        <v>93.181818181818102</v>
      </c>
      <c r="DF330" s="1">
        <v>78.260869565217405</v>
      </c>
      <c r="DG330" s="1">
        <v>32.5</v>
      </c>
      <c r="DH330" s="1">
        <v>83.106116433308699</v>
      </c>
      <c r="DI330" s="1">
        <v>71.807537504573702</v>
      </c>
      <c r="DJ330" s="1">
        <v>78.461226146975207</v>
      </c>
      <c r="DK330" s="1">
        <v>93.216824644549703</v>
      </c>
      <c r="DL330" s="1">
        <v>76.773226773226696</v>
      </c>
      <c r="DM330" s="1">
        <v>69.148936170212707</v>
      </c>
      <c r="DN330" s="1">
        <v>48.2528263103802</v>
      </c>
      <c r="DO330" s="1">
        <v>38.370901639344197</v>
      </c>
      <c r="DP330" s="1">
        <v>93.572874493927102</v>
      </c>
      <c r="DQ330" s="1">
        <v>74.869927159209098</v>
      </c>
      <c r="DR330" s="1">
        <v>61.840562719812397</v>
      </c>
      <c r="DS330" s="1">
        <v>32.317979197622499</v>
      </c>
      <c r="DT330" s="1">
        <v>38.257575757575701</v>
      </c>
      <c r="DU330" s="1">
        <v>21.168437025796599</v>
      </c>
      <c r="DV330" s="1">
        <v>57.881355932203299</v>
      </c>
      <c r="DW330" s="1">
        <v>80.821665438467207</v>
      </c>
      <c r="DX330" s="1">
        <v>42.023417489937799</v>
      </c>
      <c r="DY330" s="1">
        <v>37.8603329273244</v>
      </c>
      <c r="DZ330" s="1">
        <v>57.7310426540284</v>
      </c>
      <c r="EA330" s="1">
        <v>67.182817182817104</v>
      </c>
      <c r="EB330" s="1">
        <v>90.020263424518703</v>
      </c>
      <c r="EC330" s="1">
        <v>63.9773895169578</v>
      </c>
      <c r="ED330" s="1">
        <v>77.612704918032705</v>
      </c>
      <c r="EE330" s="1">
        <v>28.896761133603199</v>
      </c>
      <c r="EF330" s="1">
        <v>82.362122788761695</v>
      </c>
      <c r="EG330" s="1">
        <v>77.080890973036304</v>
      </c>
      <c r="EH330" s="1">
        <v>95.765230312035598</v>
      </c>
      <c r="EI330" s="1">
        <v>94.015151515151501</v>
      </c>
      <c r="EJ330" s="1">
        <v>87.936267071320103</v>
      </c>
      <c r="EK330" s="1">
        <v>69.237288135593204</v>
      </c>
      <c r="EL330" s="1">
        <v>81.448047162859197</v>
      </c>
      <c r="EM330" s="1">
        <v>73.161361141602598</v>
      </c>
      <c r="EN330" s="1">
        <v>72.310190824198102</v>
      </c>
      <c r="EO330" s="1">
        <v>61.9075829383886</v>
      </c>
      <c r="EP330" s="1">
        <v>61.738261738261698</v>
      </c>
      <c r="EQ330" s="1">
        <v>62.411347517730498</v>
      </c>
      <c r="ER330" s="1">
        <v>70.657759506680307</v>
      </c>
      <c r="ES330" s="1">
        <v>78.278688524590095</v>
      </c>
      <c r="ET330" s="1">
        <v>70.647773279352194</v>
      </c>
      <c r="EU330" s="1">
        <v>80.957336108220602</v>
      </c>
      <c r="EV330" s="1">
        <v>88.921453692848701</v>
      </c>
      <c r="EW330" s="1">
        <v>87.147102526002897</v>
      </c>
      <c r="EX330" s="1">
        <v>93.560606060606005</v>
      </c>
      <c r="EY330" s="1">
        <v>95.5235204855842</v>
      </c>
      <c r="EZ330" s="1">
        <v>41.610169491525397</v>
      </c>
    </row>
    <row r="331" spans="1:156" ht="15">
      <c r="A331" s="11" t="s">
        <v>394</v>
      </c>
      <c r="B331" s="1" t="s">
        <v>864</v>
      </c>
      <c r="C331" s="11" t="s">
        <v>528</v>
      </c>
      <c r="D331" s="1">
        <v>44.258184523809497</v>
      </c>
      <c r="E331" s="1">
        <v>71.489902080783295</v>
      </c>
      <c r="F331" s="1">
        <v>0</v>
      </c>
      <c r="G331" s="1">
        <v>83.035714285714207</v>
      </c>
      <c r="H331" s="1">
        <v>56.766917293233099</v>
      </c>
      <c r="I331" s="1">
        <v>52.118644067796602</v>
      </c>
      <c r="J331" s="1">
        <v>77.272727272727195</v>
      </c>
      <c r="K331" s="1">
        <v>42.934782608695599</v>
      </c>
      <c r="L331" s="1">
        <v>48.2558139534883</v>
      </c>
      <c r="M331" s="1">
        <v>6.5476190476190403</v>
      </c>
      <c r="N331" s="1">
        <v>12.179487179487101</v>
      </c>
      <c r="O331" s="1">
        <v>5</v>
      </c>
      <c r="P331" s="1">
        <v>7.2580645161290303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94.940476190476105</v>
      </c>
      <c r="W331" s="1">
        <v>92.105263157894697</v>
      </c>
      <c r="X331" s="1">
        <v>75</v>
      </c>
      <c r="Y331" s="1">
        <v>80.303030303030297</v>
      </c>
      <c r="Z331" s="1">
        <v>64.673913043478194</v>
      </c>
      <c r="AA331" s="1">
        <v>56.395348837209298</v>
      </c>
      <c r="AB331" s="1">
        <v>19.6428571428571</v>
      </c>
      <c r="AC331" s="1">
        <v>12.179487179487101</v>
      </c>
      <c r="AD331" s="1">
        <v>15</v>
      </c>
      <c r="AE331" s="1">
        <v>12.9032258064516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66.964285714285694</v>
      </c>
      <c r="AL331" s="1">
        <v>65.789473684210506</v>
      </c>
      <c r="AM331" s="1">
        <v>67.372881355932194</v>
      </c>
      <c r="AN331" s="1">
        <v>22.2222222222222</v>
      </c>
      <c r="AO331" s="1">
        <v>22.282608695652101</v>
      </c>
      <c r="AP331" s="1">
        <v>23.2558139534883</v>
      </c>
      <c r="AQ331" s="1">
        <v>26.785714285714199</v>
      </c>
      <c r="AR331" s="1">
        <v>68.589743589743506</v>
      </c>
      <c r="AS331" s="1">
        <v>71.428571428571402</v>
      </c>
      <c r="AT331" s="1">
        <v>76.612903225806406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72.321428571428498</v>
      </c>
      <c r="BA331" s="1">
        <v>73.308270676691706</v>
      </c>
      <c r="BB331" s="1">
        <v>83.474576271186393</v>
      </c>
      <c r="BC331" s="1">
        <v>80.303030303030297</v>
      </c>
      <c r="BD331" s="1">
        <v>39.673913043478201</v>
      </c>
      <c r="BE331" s="1">
        <v>33.139534883720899</v>
      </c>
      <c r="BF331" s="1">
        <v>20.8333333333333</v>
      </c>
      <c r="BG331" s="1">
        <v>25</v>
      </c>
      <c r="BH331" s="1">
        <v>20.714285714285701</v>
      </c>
      <c r="BI331" s="1">
        <v>8.8709677419354804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84.226190476190396</v>
      </c>
      <c r="BP331" s="1">
        <v>83.458646616541301</v>
      </c>
      <c r="BQ331" s="1">
        <v>85.593220338983002</v>
      </c>
      <c r="BR331" s="1">
        <v>86.363636363636303</v>
      </c>
      <c r="BS331" s="1">
        <v>74.456521739130395</v>
      </c>
      <c r="BT331" s="1">
        <v>65.697674418604606</v>
      </c>
      <c r="BU331" s="1">
        <v>27.380952380952301</v>
      </c>
      <c r="BV331" s="1">
        <v>26.923076923076898</v>
      </c>
      <c r="BW331" s="1">
        <v>30</v>
      </c>
      <c r="BX331" s="1">
        <v>29.0322580645161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77.678571428571402</v>
      </c>
      <c r="CE331" s="1">
        <v>80.827067669172905</v>
      </c>
      <c r="CF331" s="1">
        <v>11.4406779661016</v>
      </c>
      <c r="CG331" s="1">
        <v>58.080808080808097</v>
      </c>
      <c r="CH331" s="1">
        <v>46.195652173912997</v>
      </c>
      <c r="CI331" s="1">
        <v>64.534883720930196</v>
      </c>
      <c r="CJ331" s="1">
        <v>45.8333333333333</v>
      </c>
      <c r="CK331" s="1">
        <v>41.6666666666666</v>
      </c>
      <c r="CL331" s="1">
        <v>31.428571428571399</v>
      </c>
      <c r="CM331" s="1">
        <v>29.838709677419299</v>
      </c>
      <c r="CN331" s="1">
        <v>0</v>
      </c>
      <c r="CO331" s="1">
        <v>0</v>
      </c>
      <c r="CP331" s="1">
        <v>0</v>
      </c>
      <c r="CQ331" s="1">
        <v>0</v>
      </c>
      <c r="CR331" s="1">
        <v>0</v>
      </c>
      <c r="CS331" s="1">
        <v>88.690476190476105</v>
      </c>
      <c r="CT331" s="1">
        <v>87.593984962405997</v>
      </c>
      <c r="CU331" s="1">
        <v>71.610169491525397</v>
      </c>
      <c r="CV331" s="1">
        <v>68.686868686868607</v>
      </c>
      <c r="CW331" s="1">
        <v>46.739130434782602</v>
      </c>
      <c r="CX331" s="1">
        <v>41.860465116279101</v>
      </c>
      <c r="CY331" s="1">
        <v>46.428571428571402</v>
      </c>
      <c r="CZ331" s="1">
        <v>50.6410256410256</v>
      </c>
      <c r="DA331" s="1">
        <v>27.857142857142801</v>
      </c>
      <c r="DB331" s="1">
        <v>25</v>
      </c>
      <c r="DC331" s="1">
        <v>0</v>
      </c>
      <c r="DD331" s="1">
        <v>0</v>
      </c>
      <c r="DE331" s="1">
        <v>0</v>
      </c>
      <c r="DF331" s="1">
        <v>0</v>
      </c>
      <c r="DG331" s="1">
        <v>0</v>
      </c>
      <c r="DH331" s="1">
        <v>89.285714285714207</v>
      </c>
      <c r="DI331" s="1">
        <v>82.558139534883693</v>
      </c>
      <c r="DJ331" s="1">
        <v>92.045454545454504</v>
      </c>
      <c r="DK331" s="1">
        <v>58.75</v>
      </c>
      <c r="DL331" s="1">
        <v>48.684210526315702</v>
      </c>
      <c r="DM331" s="1">
        <v>47.297297297297199</v>
      </c>
      <c r="DN331" s="1">
        <v>15.714285714285699</v>
      </c>
      <c r="DO331" s="1">
        <v>18.0555555555555</v>
      </c>
      <c r="DP331" s="1">
        <v>44.285714285714199</v>
      </c>
      <c r="DQ331" s="1">
        <v>45.8333333333333</v>
      </c>
      <c r="DR331" s="1">
        <v>0</v>
      </c>
      <c r="DS331" s="1">
        <v>0</v>
      </c>
      <c r="DT331" s="1">
        <v>0</v>
      </c>
      <c r="DU331" s="1">
        <v>0</v>
      </c>
      <c r="DV331" s="1">
        <v>0</v>
      </c>
      <c r="DW331" s="1">
        <v>25</v>
      </c>
      <c r="DX331" s="1">
        <v>24.418604651162699</v>
      </c>
      <c r="DY331" s="1">
        <v>73.863636363636303</v>
      </c>
      <c r="DZ331" s="1">
        <v>66.25</v>
      </c>
      <c r="EA331" s="1">
        <v>53.947368421052602</v>
      </c>
      <c r="EB331" s="1">
        <v>47.297297297297199</v>
      </c>
      <c r="EC331" s="1">
        <v>4.2857142857142803</v>
      </c>
      <c r="ED331" s="1">
        <v>23.6111111111111</v>
      </c>
      <c r="EE331" s="1">
        <v>1.4285714285714199</v>
      </c>
      <c r="EF331" s="1">
        <v>45.8333333333333</v>
      </c>
      <c r="EG331" s="1">
        <v>0</v>
      </c>
      <c r="EH331" s="1">
        <v>0</v>
      </c>
      <c r="EI331" s="1">
        <v>0</v>
      </c>
      <c r="EJ331" s="1">
        <v>0</v>
      </c>
      <c r="EK331" s="1">
        <v>0</v>
      </c>
      <c r="EL331" s="1">
        <v>32.142857142857103</v>
      </c>
      <c r="EM331" s="1">
        <v>40.697674418604599</v>
      </c>
      <c r="EN331" s="1">
        <v>51.136363636363598</v>
      </c>
      <c r="EO331" s="1">
        <v>47.5</v>
      </c>
      <c r="EP331" s="1">
        <v>51.315789473684198</v>
      </c>
      <c r="EQ331" s="1">
        <v>51.351351351351298</v>
      </c>
      <c r="ER331" s="1">
        <v>4.2857142857142803</v>
      </c>
      <c r="ES331" s="1">
        <v>15.2777777777777</v>
      </c>
      <c r="ET331" s="1">
        <v>17.1428571428571</v>
      </c>
      <c r="EU331" s="1">
        <v>33.3333333333333</v>
      </c>
      <c r="EV331" s="1">
        <v>0</v>
      </c>
      <c r="EW331" s="1">
        <v>0</v>
      </c>
      <c r="EX331" s="1">
        <v>0</v>
      </c>
      <c r="EY331" s="1">
        <v>0</v>
      </c>
      <c r="EZ331" s="1">
        <v>0</v>
      </c>
    </row>
    <row r="332" spans="1:156" ht="15">
      <c r="A332" s="11" t="s">
        <v>395</v>
      </c>
      <c r="B332" s="1" t="s">
        <v>865</v>
      </c>
      <c r="C332" s="11" t="s">
        <v>548</v>
      </c>
      <c r="D332" s="1">
        <v>54.720232044994397</v>
      </c>
      <c r="E332" s="1">
        <v>54.8293384886762</v>
      </c>
      <c r="F332" s="1">
        <v>0</v>
      </c>
      <c r="G332" s="1">
        <v>4.4540229885057396</v>
      </c>
      <c r="H332" s="1">
        <v>5.5223880597014903</v>
      </c>
      <c r="I332" s="1">
        <v>6.5079365079365097</v>
      </c>
      <c r="J332" s="1">
        <v>8.6206896551724093</v>
      </c>
      <c r="K332" s="1">
        <v>7.2327044025157203</v>
      </c>
      <c r="L332" s="1">
        <v>5.1020408163265296</v>
      </c>
      <c r="M332" s="1">
        <v>2.5362318840579698</v>
      </c>
      <c r="N332" s="1">
        <v>3.4351145038167901</v>
      </c>
      <c r="O332" s="1">
        <v>3.6290322580645098</v>
      </c>
      <c r="P332" s="1">
        <v>3.84615384615384</v>
      </c>
      <c r="Q332" s="1">
        <v>4.3689320388349504</v>
      </c>
      <c r="R332" s="1">
        <v>6.62650602409638</v>
      </c>
      <c r="S332" s="1">
        <v>35.616438356164302</v>
      </c>
      <c r="T332" s="1">
        <v>35.616438356164302</v>
      </c>
      <c r="U332" s="1">
        <v>40</v>
      </c>
      <c r="V332" s="1">
        <v>77.729885057471193</v>
      </c>
      <c r="W332" s="1">
        <v>72.238805970149201</v>
      </c>
      <c r="X332" s="1">
        <v>72.698412698412696</v>
      </c>
      <c r="Y332" s="1">
        <v>71.839080459770102</v>
      </c>
      <c r="Z332" s="1">
        <v>49.685534591194902</v>
      </c>
      <c r="AA332" s="1">
        <v>18.367346938775501</v>
      </c>
      <c r="AB332" s="1">
        <v>15.5797101449275</v>
      </c>
      <c r="AC332" s="1">
        <v>18.7022900763358</v>
      </c>
      <c r="AD332" s="1">
        <v>20.967741935483801</v>
      </c>
      <c r="AE332" s="1">
        <v>23.9316239316239</v>
      </c>
      <c r="AF332" s="1">
        <v>22.330097087378601</v>
      </c>
      <c r="AG332" s="1">
        <v>25.3012048192771</v>
      </c>
      <c r="AH332" s="1">
        <v>32.191780821917803</v>
      </c>
      <c r="AI332" s="1">
        <v>32.191780821917803</v>
      </c>
      <c r="AJ332" s="1">
        <v>36.6666666666666</v>
      </c>
      <c r="AK332" s="1">
        <v>29.8850574712643</v>
      </c>
      <c r="AL332" s="1">
        <v>32.089552238805901</v>
      </c>
      <c r="AM332" s="1">
        <v>33.650793650793602</v>
      </c>
      <c r="AN332" s="1">
        <v>32.758620689655103</v>
      </c>
      <c r="AO332" s="1">
        <v>26.729559748427601</v>
      </c>
      <c r="AP332" s="1">
        <v>25.850340136054399</v>
      </c>
      <c r="AQ332" s="1">
        <v>24.2753623188405</v>
      </c>
      <c r="AR332" s="1">
        <v>26.7175572519083</v>
      </c>
      <c r="AS332" s="1">
        <v>33.870967741935402</v>
      </c>
      <c r="AT332" s="1">
        <v>34.615384615384599</v>
      </c>
      <c r="AU332" s="1">
        <v>38.349514563106702</v>
      </c>
      <c r="AV332" s="1">
        <v>46.385542168674696</v>
      </c>
      <c r="AW332" s="1">
        <v>50</v>
      </c>
      <c r="AX332" s="1">
        <v>50</v>
      </c>
      <c r="AY332" s="1">
        <v>50</v>
      </c>
      <c r="AZ332" s="1">
        <v>50.718390804597703</v>
      </c>
      <c r="BA332" s="1">
        <v>61.9402985074626</v>
      </c>
      <c r="BB332" s="1">
        <v>64.603174603174594</v>
      </c>
      <c r="BC332" s="1">
        <v>58.4291187739463</v>
      </c>
      <c r="BD332" s="1">
        <v>46.2264150943396</v>
      </c>
      <c r="BE332" s="1">
        <v>56.802721088435298</v>
      </c>
      <c r="BF332" s="1">
        <v>49.637681159420197</v>
      </c>
      <c r="BG332" s="1">
        <v>57.633587786259497</v>
      </c>
      <c r="BH332" s="1">
        <v>71.370967741935402</v>
      </c>
      <c r="BI332" s="1">
        <v>67.948717948717899</v>
      </c>
      <c r="BJ332" s="1">
        <v>58.737864077669897</v>
      </c>
      <c r="BK332" s="1">
        <v>68.674698795180703</v>
      </c>
      <c r="BL332" s="1">
        <v>91.095890410958901</v>
      </c>
      <c r="BM332" s="1">
        <v>49.315068493150598</v>
      </c>
      <c r="BN332" s="1">
        <v>37.5</v>
      </c>
      <c r="BO332" s="1">
        <v>37.643678160919499</v>
      </c>
      <c r="BP332" s="1">
        <v>40.746268656716403</v>
      </c>
      <c r="BQ332" s="1">
        <v>42.2222222222222</v>
      </c>
      <c r="BR332" s="1">
        <v>43.295019157088099</v>
      </c>
      <c r="BS332" s="1">
        <v>41.823899371069103</v>
      </c>
      <c r="BT332" s="1">
        <v>44.557823129251702</v>
      </c>
      <c r="BU332" s="1">
        <v>44.927536231884098</v>
      </c>
      <c r="BV332" s="1">
        <v>46.564885496183201</v>
      </c>
      <c r="BW332" s="1">
        <v>47.177419354838698</v>
      </c>
      <c r="BX332" s="1">
        <v>47.8632478632478</v>
      </c>
      <c r="BY332" s="1">
        <v>47.572815533980503</v>
      </c>
      <c r="BZ332" s="1">
        <v>46.987951807228903</v>
      </c>
      <c r="CA332" s="1">
        <v>49.315068493150598</v>
      </c>
      <c r="CB332" s="1">
        <v>49.315068493150598</v>
      </c>
      <c r="CC332" s="1">
        <v>50</v>
      </c>
      <c r="CD332" s="1">
        <v>43.678160919540197</v>
      </c>
      <c r="CE332" s="1">
        <v>45.9701492537313</v>
      </c>
      <c r="CF332" s="1">
        <v>49.365079365079303</v>
      </c>
      <c r="CG332" s="1">
        <v>49.616858237547802</v>
      </c>
      <c r="CH332" s="1">
        <v>23.584905660377299</v>
      </c>
      <c r="CI332" s="1">
        <v>25.850340136054399</v>
      </c>
      <c r="CJ332" s="1">
        <v>23.188405797101399</v>
      </c>
      <c r="CK332" s="1">
        <v>25.5725190839694</v>
      </c>
      <c r="CL332" s="1">
        <v>24.596774193548299</v>
      </c>
      <c r="CM332" s="1">
        <v>25.213675213675199</v>
      </c>
      <c r="CN332" s="1">
        <v>25.728155339805799</v>
      </c>
      <c r="CO332" s="1">
        <v>34.337349397590302</v>
      </c>
      <c r="CP332" s="1">
        <v>45.890410958904098</v>
      </c>
      <c r="CQ332" s="1">
        <v>33.561643835616401</v>
      </c>
      <c r="CR332" s="1">
        <v>48.3333333333333</v>
      </c>
      <c r="CS332" s="1">
        <v>50.718390804597703</v>
      </c>
      <c r="CT332" s="1">
        <v>53.134328358208897</v>
      </c>
      <c r="CU332" s="1">
        <v>56.031746031746003</v>
      </c>
      <c r="CV332" s="1">
        <v>58.620689655172399</v>
      </c>
      <c r="CW332" s="1">
        <v>61.635220125786098</v>
      </c>
      <c r="CX332" s="1">
        <v>21.088435374149601</v>
      </c>
      <c r="CY332" s="1">
        <v>20.289855072463698</v>
      </c>
      <c r="CZ332" s="1">
        <v>21.374045801526702</v>
      </c>
      <c r="DA332" s="1">
        <v>20.161290322580601</v>
      </c>
      <c r="DB332" s="1">
        <v>19.230769230769202</v>
      </c>
      <c r="DC332" s="1">
        <v>65.048543689320297</v>
      </c>
      <c r="DD332" s="1">
        <v>78.9156626506024</v>
      </c>
      <c r="DE332" s="1">
        <v>41.780821917808197</v>
      </c>
      <c r="DF332" s="1">
        <v>43.835616438356098</v>
      </c>
      <c r="DG332" s="1">
        <v>47.5</v>
      </c>
      <c r="DH332" s="1">
        <v>99.023581429624102</v>
      </c>
      <c r="DI332" s="1">
        <v>96.139773143066193</v>
      </c>
      <c r="DJ332" s="1">
        <v>96.650426309378801</v>
      </c>
      <c r="DK332" s="1">
        <v>96.771327014218002</v>
      </c>
      <c r="DL332" s="1">
        <v>89.960039960039893</v>
      </c>
      <c r="DM332" s="1">
        <v>72.5937183383991</v>
      </c>
      <c r="DN332" s="1">
        <v>76.413155190133594</v>
      </c>
      <c r="DO332" s="1">
        <v>86.3217213114754</v>
      </c>
      <c r="DP332" s="1">
        <v>59.767206477732699</v>
      </c>
      <c r="DQ332" s="1">
        <v>51.560874089490099</v>
      </c>
      <c r="DR332" s="1">
        <v>54.689331770222701</v>
      </c>
      <c r="DS332" s="1">
        <v>62.3328380386329</v>
      </c>
      <c r="DT332" s="1">
        <v>71.287878787878697</v>
      </c>
      <c r="DU332" s="1">
        <v>85.204855842185097</v>
      </c>
      <c r="DV332" s="1">
        <v>91.610169491525397</v>
      </c>
      <c r="DW332" s="1">
        <v>45.523212969786201</v>
      </c>
      <c r="DX332" s="1">
        <v>52.195389681668402</v>
      </c>
      <c r="DY332" s="1">
        <v>38.7535525781567</v>
      </c>
      <c r="DZ332" s="1">
        <v>27.399289099526101</v>
      </c>
      <c r="EA332" s="1">
        <v>16.2337662337662</v>
      </c>
      <c r="EB332" s="1">
        <v>15.045592705167101</v>
      </c>
      <c r="EC332" s="1">
        <v>4.6762589928057503</v>
      </c>
      <c r="ED332" s="1">
        <v>4.1495901639344197</v>
      </c>
      <c r="EE332" s="1">
        <v>3.3906882591093099</v>
      </c>
      <c r="EF332" s="1">
        <v>4.4224765868886502</v>
      </c>
      <c r="EG332" s="1">
        <v>2.1688159437280099</v>
      </c>
      <c r="EH332" s="1">
        <v>1.4115898959881099</v>
      </c>
      <c r="EI332" s="1">
        <v>0.98484848484848397</v>
      </c>
      <c r="EJ332" s="1">
        <v>1.2898330804248801</v>
      </c>
      <c r="EK332" s="1">
        <v>3.8135593220338899</v>
      </c>
      <c r="EL332" s="1">
        <v>77.634487840825301</v>
      </c>
      <c r="EM332" s="1">
        <v>36.2056348335162</v>
      </c>
      <c r="EN332" s="1">
        <v>35.749086479902502</v>
      </c>
      <c r="EO332" s="1">
        <v>30.924170616113699</v>
      </c>
      <c r="EP332" s="1">
        <v>22.0779220779221</v>
      </c>
      <c r="EQ332" s="1">
        <v>21.681864235055698</v>
      </c>
      <c r="ER332" s="1">
        <v>21.891058581706101</v>
      </c>
      <c r="ES332" s="1">
        <v>25.819672131147499</v>
      </c>
      <c r="ET332" s="1">
        <v>33.350202429149803</v>
      </c>
      <c r="EU332" s="1">
        <v>28.876170655567101</v>
      </c>
      <c r="EV332" s="1">
        <v>38.628370457209797</v>
      </c>
      <c r="EW332" s="1">
        <v>47.696879643387803</v>
      </c>
      <c r="EX332" s="1">
        <v>38.939393939393902</v>
      </c>
      <c r="EY332" s="1">
        <v>40.819423368740502</v>
      </c>
      <c r="EZ332" s="1">
        <v>41.610169491525397</v>
      </c>
    </row>
    <row r="333" spans="1:156" ht="15">
      <c r="A333" s="11" t="s">
        <v>396</v>
      </c>
      <c r="B333" s="1" t="s">
        <v>866</v>
      </c>
      <c r="C333" s="11" t="s">
        <v>528</v>
      </c>
      <c r="D333" s="1">
        <v>46.2414117462788</v>
      </c>
      <c r="E333" s="1">
        <v>48.889137040382401</v>
      </c>
      <c r="F333" s="1">
        <v>0</v>
      </c>
      <c r="G333" s="1">
        <v>78.464419475655404</v>
      </c>
      <c r="H333" s="1">
        <v>82.103321033210307</v>
      </c>
      <c r="I333" s="1">
        <v>84.807692307692307</v>
      </c>
      <c r="J333" s="1">
        <v>84.854771784232298</v>
      </c>
      <c r="K333" s="1">
        <v>82.339449541284395</v>
      </c>
      <c r="L333" s="1">
        <v>79.186602870813303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85.205992509363199</v>
      </c>
      <c r="W333" s="1">
        <v>87.638376383763799</v>
      </c>
      <c r="X333" s="1">
        <v>72.5</v>
      </c>
      <c r="Y333" s="1">
        <v>67.012448132780094</v>
      </c>
      <c r="Z333" s="1">
        <v>65.825688073394502</v>
      </c>
      <c r="AA333" s="1">
        <v>65.789473684210506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96.441947565543103</v>
      </c>
      <c r="AL333" s="1">
        <v>96.678966789667896</v>
      </c>
      <c r="AM333" s="1">
        <v>96.923076923076906</v>
      </c>
      <c r="AN333" s="1">
        <v>40.248962655601602</v>
      </c>
      <c r="AO333" s="1">
        <v>39.220183486238497</v>
      </c>
      <c r="AP333" s="1">
        <v>38.038277511961702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81.086142322097302</v>
      </c>
      <c r="BA333" s="1">
        <v>83.948339483394804</v>
      </c>
      <c r="BB333" s="1">
        <v>66.730769230769198</v>
      </c>
      <c r="BC333" s="1">
        <v>71.161825726141103</v>
      </c>
      <c r="BD333" s="1">
        <v>76.376146788990795</v>
      </c>
      <c r="BE333" s="1">
        <v>79.186602870813303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90.636704119850094</v>
      </c>
      <c r="BP333" s="1">
        <v>72.878228782287806</v>
      </c>
      <c r="BQ333" s="1">
        <v>80.769230769230703</v>
      </c>
      <c r="BR333" s="1">
        <v>31.3278008298755</v>
      </c>
      <c r="BS333" s="1">
        <v>31.880733944954098</v>
      </c>
      <c r="BT333" s="1">
        <v>32.296650717703301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78.838951310861404</v>
      </c>
      <c r="CE333" s="1">
        <v>80.6273062730627</v>
      </c>
      <c r="CF333" s="1">
        <v>79.038461538461505</v>
      </c>
      <c r="CG333" s="1">
        <v>78.008298755186701</v>
      </c>
      <c r="CH333" s="1">
        <v>53.440366972477101</v>
      </c>
      <c r="CI333" s="1">
        <v>31.1004784688995</v>
      </c>
      <c r="CJ333" s="1">
        <v>0</v>
      </c>
      <c r="CK333" s="1">
        <v>0</v>
      </c>
      <c r="CL333" s="1">
        <v>0</v>
      </c>
      <c r="CM333" s="1">
        <v>0</v>
      </c>
      <c r="CN333" s="1">
        <v>0</v>
      </c>
      <c r="CO333" s="1">
        <v>0</v>
      </c>
      <c r="CP333" s="1">
        <v>0</v>
      </c>
      <c r="CQ333" s="1">
        <v>0</v>
      </c>
      <c r="CR333" s="1">
        <v>0</v>
      </c>
      <c r="CS333" s="1">
        <v>93.258426966292106</v>
      </c>
      <c r="CT333" s="1">
        <v>82.6568265682656</v>
      </c>
      <c r="CU333" s="1">
        <v>84.038461538461505</v>
      </c>
      <c r="CV333" s="1">
        <v>82.365145228215695</v>
      </c>
      <c r="CW333" s="1">
        <v>82.568807339449506</v>
      </c>
      <c r="CX333" s="1">
        <v>82.0574162679425</v>
      </c>
      <c r="CY333" s="1">
        <v>0</v>
      </c>
      <c r="CZ333" s="1">
        <v>0</v>
      </c>
      <c r="DA333" s="1">
        <v>0</v>
      </c>
      <c r="DB333" s="1">
        <v>0</v>
      </c>
      <c r="DC333" s="1">
        <v>0</v>
      </c>
      <c r="DD333" s="1">
        <v>0</v>
      </c>
      <c r="DE333" s="1">
        <v>0</v>
      </c>
      <c r="DF333" s="1">
        <v>0</v>
      </c>
      <c r="DG333" s="1">
        <v>0</v>
      </c>
      <c r="DH333" s="1">
        <v>95.338983050847403</v>
      </c>
      <c r="DI333" s="1">
        <v>95.407976582510003</v>
      </c>
      <c r="DJ333" s="1">
        <v>85.038570848558606</v>
      </c>
      <c r="DK333" s="1">
        <v>66.024881516587598</v>
      </c>
      <c r="DL333" s="1">
        <v>56.693306693306603</v>
      </c>
      <c r="DM333" s="1">
        <v>51.0131712259371</v>
      </c>
      <c r="DN333" s="1">
        <v>0</v>
      </c>
      <c r="DO333" s="1">
        <v>0</v>
      </c>
      <c r="DP333" s="1">
        <v>0</v>
      </c>
      <c r="DQ333" s="1">
        <v>0</v>
      </c>
      <c r="DR333" s="1">
        <v>0</v>
      </c>
      <c r="DS333" s="1">
        <v>0</v>
      </c>
      <c r="DT333" s="1">
        <v>0</v>
      </c>
      <c r="DU333" s="1">
        <v>0</v>
      </c>
      <c r="DV333" s="1">
        <v>0</v>
      </c>
      <c r="DW333" s="1">
        <v>49.834193072955003</v>
      </c>
      <c r="DX333" s="1">
        <v>48.097328942553901</v>
      </c>
      <c r="DY333" s="1">
        <v>52.8826634185952</v>
      </c>
      <c r="DZ333" s="1">
        <v>59.922985781990498</v>
      </c>
      <c r="EA333" s="1">
        <v>65.184815184815093</v>
      </c>
      <c r="EB333" s="1">
        <v>81.4083080040526</v>
      </c>
      <c r="EC333" s="1">
        <v>0</v>
      </c>
      <c r="ED333" s="1">
        <v>0</v>
      </c>
      <c r="EE333" s="1">
        <v>0</v>
      </c>
      <c r="EF333" s="1">
        <v>0</v>
      </c>
      <c r="EG333" s="1">
        <v>0</v>
      </c>
      <c r="EH333" s="1">
        <v>0</v>
      </c>
      <c r="EI333" s="1">
        <v>0</v>
      </c>
      <c r="EJ333" s="1">
        <v>0</v>
      </c>
      <c r="EK333" s="1">
        <v>0</v>
      </c>
      <c r="EL333" s="1">
        <v>99.539425202652893</v>
      </c>
      <c r="EM333" s="1">
        <v>99.524332235638397</v>
      </c>
      <c r="EN333" s="1">
        <v>99.492488834754297</v>
      </c>
      <c r="EO333" s="1">
        <v>88.270142180094695</v>
      </c>
      <c r="EP333" s="1">
        <v>50.799200799200698</v>
      </c>
      <c r="EQ333" s="1">
        <v>51.0131712259371</v>
      </c>
      <c r="ER333" s="1">
        <v>0</v>
      </c>
      <c r="ES333" s="1">
        <v>0</v>
      </c>
      <c r="ET333" s="1">
        <v>0</v>
      </c>
      <c r="EU333" s="1">
        <v>0</v>
      </c>
      <c r="EV333" s="1">
        <v>0</v>
      </c>
      <c r="EW333" s="1">
        <v>0</v>
      </c>
      <c r="EX333" s="1">
        <v>0</v>
      </c>
      <c r="EY333" s="1">
        <v>0</v>
      </c>
      <c r="EZ333" s="1">
        <v>0</v>
      </c>
    </row>
    <row r="334" spans="1:156" ht="15">
      <c r="A334" s="11" t="s">
        <v>397</v>
      </c>
      <c r="B334" s="1" t="s">
        <v>867</v>
      </c>
      <c r="C334" s="11" t="s">
        <v>528</v>
      </c>
      <c r="D334" s="1">
        <v>74.250721153846101</v>
      </c>
      <c r="E334" s="1">
        <v>75.103024677361404</v>
      </c>
      <c r="F334" s="1">
        <v>0</v>
      </c>
      <c r="G334" s="1">
        <v>75</v>
      </c>
      <c r="H334" s="1">
        <v>62.179487179487097</v>
      </c>
      <c r="I334" s="1">
        <v>68.939393939393895</v>
      </c>
      <c r="J334" s="1">
        <v>83.3333333333333</v>
      </c>
      <c r="K334" s="1">
        <v>82.407407407407405</v>
      </c>
      <c r="L334" s="1">
        <v>62.244897959183596</v>
      </c>
      <c r="M334" s="1">
        <v>62.7659574468085</v>
      </c>
      <c r="N334" s="1">
        <v>71.590909090909093</v>
      </c>
      <c r="O334" s="1">
        <v>57.954545454545404</v>
      </c>
      <c r="P334" s="1">
        <v>52.439024390243901</v>
      </c>
      <c r="Q334" s="1">
        <v>51.6666666666666</v>
      </c>
      <c r="R334" s="1">
        <v>58.928571428571402</v>
      </c>
      <c r="S334" s="1">
        <v>0</v>
      </c>
      <c r="T334" s="1">
        <v>0</v>
      </c>
      <c r="U334" s="1">
        <v>0</v>
      </c>
      <c r="V334" s="1">
        <v>89.102564102564102</v>
      </c>
      <c r="W334" s="1">
        <v>90.384615384615302</v>
      </c>
      <c r="X334" s="1">
        <v>88.636363636363598</v>
      </c>
      <c r="Y334" s="1">
        <v>67.543859649122794</v>
      </c>
      <c r="Z334" s="1">
        <v>84.259259259259196</v>
      </c>
      <c r="AA334" s="1">
        <v>78.571428571428498</v>
      </c>
      <c r="AB334" s="1">
        <v>84.042553191489304</v>
      </c>
      <c r="AC334" s="1">
        <v>85.227272727272705</v>
      </c>
      <c r="AD334" s="1">
        <v>86.363636363636303</v>
      </c>
      <c r="AE334" s="1">
        <v>86.585365853658502</v>
      </c>
      <c r="AF334" s="1">
        <v>81.6666666666666</v>
      </c>
      <c r="AG334" s="1">
        <v>87.5</v>
      </c>
      <c r="AH334" s="1">
        <v>0</v>
      </c>
      <c r="AI334" s="1">
        <v>0</v>
      </c>
      <c r="AJ334" s="1">
        <v>0</v>
      </c>
      <c r="AK334" s="1">
        <v>89.743589743589695</v>
      </c>
      <c r="AL334" s="1">
        <v>89.102564102564102</v>
      </c>
      <c r="AM334" s="1">
        <v>89.393939393939306</v>
      </c>
      <c r="AN334" s="1">
        <v>69.298245614035096</v>
      </c>
      <c r="AO334" s="1">
        <v>71.296296296296205</v>
      </c>
      <c r="AP334" s="1">
        <v>69.387755102040799</v>
      </c>
      <c r="AQ334" s="1">
        <v>29.787234042553099</v>
      </c>
      <c r="AR334" s="1">
        <v>30.681818181818102</v>
      </c>
      <c r="AS334" s="1">
        <v>32.954545454545404</v>
      </c>
      <c r="AT334" s="1">
        <v>35.365853658536501</v>
      </c>
      <c r="AU334" s="1">
        <v>33.3333333333333</v>
      </c>
      <c r="AV334" s="1">
        <v>39.285714285714199</v>
      </c>
      <c r="AW334" s="1">
        <v>0</v>
      </c>
      <c r="AX334" s="1">
        <v>0</v>
      </c>
      <c r="AY334" s="1">
        <v>0</v>
      </c>
      <c r="AZ334" s="1">
        <v>64.743589743589695</v>
      </c>
      <c r="BA334" s="1">
        <v>75</v>
      </c>
      <c r="BB334" s="1">
        <v>67.424242424242394</v>
      </c>
      <c r="BC334" s="1">
        <v>93.859649122806999</v>
      </c>
      <c r="BD334" s="1">
        <v>71.296296296296205</v>
      </c>
      <c r="BE334" s="1">
        <v>96.938775510204096</v>
      </c>
      <c r="BF334" s="1">
        <v>98.936170212765902</v>
      </c>
      <c r="BG334" s="1">
        <v>98.863636363636303</v>
      </c>
      <c r="BH334" s="1">
        <v>98.863636363636303</v>
      </c>
      <c r="BI334" s="1">
        <v>98.780487804878007</v>
      </c>
      <c r="BJ334" s="1">
        <v>91.6666666666666</v>
      </c>
      <c r="BK334" s="1">
        <v>98.214285714285694</v>
      </c>
      <c r="BL334" s="1">
        <v>0</v>
      </c>
      <c r="BM334" s="1">
        <v>0</v>
      </c>
      <c r="BN334" s="1">
        <v>0</v>
      </c>
      <c r="BO334" s="1">
        <v>93.589743589743506</v>
      </c>
      <c r="BP334" s="1">
        <v>93.589743589743506</v>
      </c>
      <c r="BQ334" s="1">
        <v>93.939393939393895</v>
      </c>
      <c r="BR334" s="1">
        <v>95.614035087719301</v>
      </c>
      <c r="BS334" s="1">
        <v>80.5555555555555</v>
      </c>
      <c r="BT334" s="1">
        <v>83.673469387755105</v>
      </c>
      <c r="BU334" s="1">
        <v>85.106382978723403</v>
      </c>
      <c r="BV334" s="1">
        <v>89.772727272727195</v>
      </c>
      <c r="BW334" s="1">
        <v>84.090909090909093</v>
      </c>
      <c r="BX334" s="1">
        <v>84.146341463414601</v>
      </c>
      <c r="BY334" s="1">
        <v>75</v>
      </c>
      <c r="BZ334" s="1">
        <v>78.571428571428498</v>
      </c>
      <c r="CA334" s="1">
        <v>0</v>
      </c>
      <c r="CB334" s="1">
        <v>0</v>
      </c>
      <c r="CC334" s="1">
        <v>0</v>
      </c>
      <c r="CD334" s="1">
        <v>94.230769230769198</v>
      </c>
      <c r="CE334" s="1">
        <v>89.743589743589695</v>
      </c>
      <c r="CF334" s="1">
        <v>96.212121212121204</v>
      </c>
      <c r="CG334" s="1">
        <v>97.368421052631504</v>
      </c>
      <c r="CH334" s="1">
        <v>97.2222222222222</v>
      </c>
      <c r="CI334" s="1">
        <v>98.979591836734599</v>
      </c>
      <c r="CJ334" s="1">
        <v>96.808510638297804</v>
      </c>
      <c r="CK334" s="1">
        <v>96.590909090909093</v>
      </c>
      <c r="CL334" s="1">
        <v>96.590909090909093</v>
      </c>
      <c r="CM334" s="1">
        <v>76.829268292682897</v>
      </c>
      <c r="CN334" s="1">
        <v>78.3333333333333</v>
      </c>
      <c r="CO334" s="1">
        <v>76.785714285714207</v>
      </c>
      <c r="CP334" s="1">
        <v>0</v>
      </c>
      <c r="CQ334" s="1">
        <v>0</v>
      </c>
      <c r="CR334" s="1">
        <v>0</v>
      </c>
      <c r="CS334" s="1">
        <v>66.025641025640994</v>
      </c>
      <c r="CT334" s="1">
        <v>67.948717948717899</v>
      </c>
      <c r="CU334" s="1">
        <v>69.696969696969703</v>
      </c>
      <c r="CV334" s="1">
        <v>68.421052631578902</v>
      </c>
      <c r="CW334" s="1">
        <v>50</v>
      </c>
      <c r="CX334" s="1">
        <v>77.551020408163197</v>
      </c>
      <c r="CY334" s="1">
        <v>82.978723404255305</v>
      </c>
      <c r="CZ334" s="1">
        <v>81.818181818181799</v>
      </c>
      <c r="DA334" s="1">
        <v>70.454545454545396</v>
      </c>
      <c r="DB334" s="1">
        <v>71.951219512195095</v>
      </c>
      <c r="DC334" s="1">
        <v>61.6666666666666</v>
      </c>
      <c r="DD334" s="1">
        <v>78.571428571428498</v>
      </c>
      <c r="DE334" s="1">
        <v>0</v>
      </c>
      <c r="DF334" s="1">
        <v>0</v>
      </c>
      <c r="DG334" s="1">
        <v>0</v>
      </c>
      <c r="DH334" s="1">
        <v>65.48828125</v>
      </c>
      <c r="DI334" s="1">
        <v>69.362564480471605</v>
      </c>
      <c r="DJ334" s="1">
        <v>66.062934504207803</v>
      </c>
      <c r="DK334" s="1">
        <v>77.080795777507106</v>
      </c>
      <c r="DL334" s="1">
        <v>52.577014218009403</v>
      </c>
      <c r="DM334" s="1">
        <v>28.821178821178801</v>
      </c>
      <c r="DN334" s="1">
        <v>18.490374873353499</v>
      </c>
      <c r="DO334" s="1">
        <v>14.8509763617677</v>
      </c>
      <c r="DP334" s="1">
        <v>7.53073770491803</v>
      </c>
      <c r="DQ334" s="1">
        <v>37.5</v>
      </c>
      <c r="DR334" s="1">
        <v>28.147762747138401</v>
      </c>
      <c r="DS334" s="1">
        <v>48.9449003516998</v>
      </c>
      <c r="DT334" s="1">
        <v>0</v>
      </c>
      <c r="DU334" s="1">
        <v>0</v>
      </c>
      <c r="DV334" s="1">
        <v>0</v>
      </c>
      <c r="DW334" s="1">
        <v>33.02734375</v>
      </c>
      <c r="DX334" s="1">
        <v>35.243183492999201</v>
      </c>
      <c r="DY334" s="1">
        <v>37.083790706183599</v>
      </c>
      <c r="DZ334" s="1">
        <v>30.349167681689</v>
      </c>
      <c r="EA334" s="1">
        <v>17.091232227488099</v>
      </c>
      <c r="EB334" s="1">
        <v>20.729270729270699</v>
      </c>
      <c r="EC334" s="1">
        <v>20.719351570415402</v>
      </c>
      <c r="ED334" s="1">
        <v>31.603288797533398</v>
      </c>
      <c r="EE334" s="1">
        <v>11.936475409836101</v>
      </c>
      <c r="EF334" s="1">
        <v>39.321862348178101</v>
      </c>
      <c r="EG334" s="1">
        <v>32.414151925078002</v>
      </c>
      <c r="EH334" s="1">
        <v>27.1395076201641</v>
      </c>
      <c r="EI334" s="1">
        <v>0</v>
      </c>
      <c r="EJ334" s="1">
        <v>0</v>
      </c>
      <c r="EK334" s="1">
        <v>0</v>
      </c>
      <c r="EL334" s="1">
        <v>90.9375</v>
      </c>
      <c r="EM334" s="1">
        <v>91.212232866617498</v>
      </c>
      <c r="EN334" s="1">
        <v>92.151481888035093</v>
      </c>
      <c r="EO334" s="1">
        <v>92.671538773853001</v>
      </c>
      <c r="EP334" s="1">
        <v>98.815165876777201</v>
      </c>
      <c r="EQ334" s="1">
        <v>85.714285714285694</v>
      </c>
      <c r="ER334" s="1">
        <v>84.903748733535906</v>
      </c>
      <c r="ES334" s="1">
        <v>84.840698869475801</v>
      </c>
      <c r="ET334" s="1">
        <v>89.4467213114754</v>
      </c>
      <c r="EU334" s="1">
        <v>92.257085020242897</v>
      </c>
      <c r="EV334" s="1">
        <v>93.4963579604578</v>
      </c>
      <c r="EW334" s="1">
        <v>91.500586166471194</v>
      </c>
      <c r="EX334" s="1">
        <v>0</v>
      </c>
      <c r="EY334" s="1">
        <v>0</v>
      </c>
      <c r="EZ334" s="1">
        <v>0</v>
      </c>
    </row>
    <row r="335" spans="1:156" ht="15">
      <c r="A335" s="11" t="s">
        <v>398</v>
      </c>
      <c r="B335" s="1" t="s">
        <v>868</v>
      </c>
      <c r="C335" s="11" t="s">
        <v>647</v>
      </c>
      <c r="D335" s="1">
        <v>37.608377112701099</v>
      </c>
      <c r="E335" s="1">
        <v>36.865030991309197</v>
      </c>
      <c r="F335" s="1">
        <v>0</v>
      </c>
      <c r="G335" s="1">
        <v>33.870967741935402</v>
      </c>
      <c r="H335" s="1">
        <v>34.962406015037502</v>
      </c>
      <c r="I335" s="1">
        <v>38.429752066115697</v>
      </c>
      <c r="J335" s="1">
        <v>38.2882882882882</v>
      </c>
      <c r="K335" s="1">
        <v>22.058823529411701</v>
      </c>
      <c r="L335" s="1">
        <v>30.198019801980099</v>
      </c>
      <c r="M335" s="1">
        <v>24.2268041237113</v>
      </c>
      <c r="N335" s="1">
        <v>31.720430107526798</v>
      </c>
      <c r="O335" s="1">
        <v>31.25</v>
      </c>
      <c r="P335" s="1">
        <v>19.565217391304301</v>
      </c>
      <c r="Q335" s="1">
        <v>24.5762711864406</v>
      </c>
      <c r="R335" s="1">
        <v>0</v>
      </c>
      <c r="S335" s="1">
        <v>0</v>
      </c>
      <c r="T335" s="1">
        <v>0</v>
      </c>
      <c r="U335" s="1">
        <v>0</v>
      </c>
      <c r="V335" s="1">
        <v>7.74193548387096</v>
      </c>
      <c r="W335" s="1">
        <v>8.6466165413533798</v>
      </c>
      <c r="X335" s="1">
        <v>9.0909090909090899</v>
      </c>
      <c r="Y335" s="1">
        <v>8.5585585585585502</v>
      </c>
      <c r="Z335" s="1">
        <v>8.3333333333333304</v>
      </c>
      <c r="AA335" s="1">
        <v>7.9207920792079198</v>
      </c>
      <c r="AB335" s="1">
        <v>6.1855670103092697</v>
      </c>
      <c r="AC335" s="1">
        <v>8.0645161290322491</v>
      </c>
      <c r="AD335" s="1">
        <v>8.5227272727272698</v>
      </c>
      <c r="AE335" s="1">
        <v>10.869565217391299</v>
      </c>
      <c r="AF335" s="1">
        <v>11.016949152542299</v>
      </c>
      <c r="AG335" s="1">
        <v>0</v>
      </c>
      <c r="AH335" s="1">
        <v>0</v>
      </c>
      <c r="AI335" s="1">
        <v>0</v>
      </c>
      <c r="AJ335" s="1">
        <v>0</v>
      </c>
      <c r="AK335" s="1">
        <v>50.645161290322498</v>
      </c>
      <c r="AL335" s="1">
        <v>49.624060150375897</v>
      </c>
      <c r="AM335" s="1">
        <v>47.933884297520599</v>
      </c>
      <c r="AN335" s="1">
        <v>50.450450450450397</v>
      </c>
      <c r="AO335" s="1">
        <v>51.470588235294102</v>
      </c>
      <c r="AP335" s="1">
        <v>48.514851485148498</v>
      </c>
      <c r="AQ335" s="1">
        <v>49.4845360824742</v>
      </c>
      <c r="AR335" s="1">
        <v>18.817204301075201</v>
      </c>
      <c r="AS335" s="1">
        <v>18.181818181818102</v>
      </c>
      <c r="AT335" s="1">
        <v>32.6086956521739</v>
      </c>
      <c r="AU335" s="1">
        <v>39.830508474576199</v>
      </c>
      <c r="AV335" s="1">
        <v>0</v>
      </c>
      <c r="AW335" s="1">
        <v>0</v>
      </c>
      <c r="AX335" s="1">
        <v>0</v>
      </c>
      <c r="AY335" s="1">
        <v>0</v>
      </c>
      <c r="AZ335" s="1">
        <v>20.322580645161199</v>
      </c>
      <c r="BA335" s="1">
        <v>30.451127819548802</v>
      </c>
      <c r="BB335" s="1">
        <v>34.297520661157002</v>
      </c>
      <c r="BC335" s="1">
        <v>25.675675675675599</v>
      </c>
      <c r="BD335" s="1">
        <v>49.509803921568597</v>
      </c>
      <c r="BE335" s="1">
        <v>33.1683168316831</v>
      </c>
      <c r="BF335" s="1">
        <v>21.134020618556701</v>
      </c>
      <c r="BG335" s="1">
        <v>16.6666666666666</v>
      </c>
      <c r="BH335" s="1">
        <v>21.022727272727199</v>
      </c>
      <c r="BI335" s="1">
        <v>35.507246376811501</v>
      </c>
      <c r="BJ335" s="1">
        <v>26.271186440677901</v>
      </c>
      <c r="BK335" s="1">
        <v>0</v>
      </c>
      <c r="BL335" s="1">
        <v>0</v>
      </c>
      <c r="BM335" s="1">
        <v>0</v>
      </c>
      <c r="BN335" s="1">
        <v>0</v>
      </c>
      <c r="BO335" s="1">
        <v>38.709677419354797</v>
      </c>
      <c r="BP335" s="1">
        <v>20.300751879699199</v>
      </c>
      <c r="BQ335" s="1">
        <v>23.9669421487603</v>
      </c>
      <c r="BR335" s="1">
        <v>24.774774774774698</v>
      </c>
      <c r="BS335" s="1">
        <v>25.980392156862699</v>
      </c>
      <c r="BT335" s="1">
        <v>27.722772277227701</v>
      </c>
      <c r="BU335" s="1">
        <v>26.8041237113402</v>
      </c>
      <c r="BV335" s="1">
        <v>29.0322580645161</v>
      </c>
      <c r="BW335" s="1">
        <v>31.25</v>
      </c>
      <c r="BX335" s="1">
        <v>31.8840579710144</v>
      </c>
      <c r="BY335" s="1">
        <v>32.203389830508399</v>
      </c>
      <c r="BZ335" s="1">
        <v>0</v>
      </c>
      <c r="CA335" s="1">
        <v>0</v>
      </c>
      <c r="CB335" s="1">
        <v>0</v>
      </c>
      <c r="CC335" s="1">
        <v>0</v>
      </c>
      <c r="CD335" s="1">
        <v>46.129032258064498</v>
      </c>
      <c r="CE335" s="1">
        <v>50.7518796992481</v>
      </c>
      <c r="CF335" s="1">
        <v>48.347107438016501</v>
      </c>
      <c r="CG335" s="1">
        <v>49.549549549549504</v>
      </c>
      <c r="CH335" s="1">
        <v>59.803921568627402</v>
      </c>
      <c r="CI335" s="1">
        <v>66.8316831683168</v>
      </c>
      <c r="CJ335" s="1">
        <v>63.917525773195798</v>
      </c>
      <c r="CK335" s="1">
        <v>68.817204301075193</v>
      </c>
      <c r="CL335" s="1">
        <v>65.909090909090907</v>
      </c>
      <c r="CM335" s="1">
        <v>55.072463768115902</v>
      </c>
      <c r="CN335" s="1">
        <v>51.694915254237202</v>
      </c>
      <c r="CO335" s="1">
        <v>0</v>
      </c>
      <c r="CP335" s="1">
        <v>0</v>
      </c>
      <c r="CQ335" s="1">
        <v>0</v>
      </c>
      <c r="CR335" s="1">
        <v>0</v>
      </c>
      <c r="CS335" s="1">
        <v>27.419354838709602</v>
      </c>
      <c r="CT335" s="1">
        <v>31.203007518796898</v>
      </c>
      <c r="CU335" s="1">
        <v>29.752066115702402</v>
      </c>
      <c r="CV335" s="1">
        <v>30.630630630630598</v>
      </c>
      <c r="CW335" s="1">
        <v>32.352941176470502</v>
      </c>
      <c r="CX335" s="1">
        <v>32.673267326732599</v>
      </c>
      <c r="CY335" s="1">
        <v>29.8969072164948</v>
      </c>
      <c r="CZ335" s="1">
        <v>33.3333333333333</v>
      </c>
      <c r="DA335" s="1">
        <v>31.818181818181799</v>
      </c>
      <c r="DB335" s="1">
        <v>33.3333333333333</v>
      </c>
      <c r="DC335" s="1">
        <v>38.135593220338897</v>
      </c>
      <c r="DD335" s="1">
        <v>0</v>
      </c>
      <c r="DE335" s="1">
        <v>0</v>
      </c>
      <c r="DF335" s="1">
        <v>0</v>
      </c>
      <c r="DG335" s="1">
        <v>0</v>
      </c>
      <c r="DH335" s="1">
        <v>69.436256448047104</v>
      </c>
      <c r="DI335" s="1">
        <v>58.196121478229003</v>
      </c>
      <c r="DJ335" s="1">
        <v>59.297604547299997</v>
      </c>
      <c r="DK335" s="1">
        <v>76.451421800947799</v>
      </c>
      <c r="DL335" s="1">
        <v>74.475524475524395</v>
      </c>
      <c r="DM335" s="1">
        <v>40.881458966565297</v>
      </c>
      <c r="DN335" s="1">
        <v>20.8119218910585</v>
      </c>
      <c r="DO335" s="1">
        <v>29.047131147540899</v>
      </c>
      <c r="DP335" s="1">
        <v>28.491902834008101</v>
      </c>
      <c r="DQ335" s="1">
        <v>20.135275754422398</v>
      </c>
      <c r="DR335" s="1">
        <v>4.9824150058616601</v>
      </c>
      <c r="DS335" s="1">
        <v>0</v>
      </c>
      <c r="DT335" s="1">
        <v>0</v>
      </c>
      <c r="DU335" s="1">
        <v>0</v>
      </c>
      <c r="DV335" s="1">
        <v>0</v>
      </c>
      <c r="DW335" s="1">
        <v>24.668386145910102</v>
      </c>
      <c r="DX335" s="1">
        <v>22.0453713867544</v>
      </c>
      <c r="DY335" s="1">
        <v>56.414941128704797</v>
      </c>
      <c r="DZ335" s="1">
        <v>55.124407582938296</v>
      </c>
      <c r="EA335" s="1">
        <v>71.9780219780219</v>
      </c>
      <c r="EB335" s="1">
        <v>77.051671732522806</v>
      </c>
      <c r="EC335" s="1">
        <v>77.440904419321598</v>
      </c>
      <c r="ED335" s="1">
        <v>36.014344262295097</v>
      </c>
      <c r="EE335" s="1">
        <v>58.350202429149803</v>
      </c>
      <c r="EF335" s="1">
        <v>21.696149843912501</v>
      </c>
      <c r="EG335" s="1">
        <v>30.187573270808901</v>
      </c>
      <c r="EH335" s="1">
        <v>0</v>
      </c>
      <c r="EI335" s="1">
        <v>0</v>
      </c>
      <c r="EJ335" s="1">
        <v>0</v>
      </c>
      <c r="EK335" s="1">
        <v>0</v>
      </c>
      <c r="EL335" s="1">
        <v>35.519528371407503</v>
      </c>
      <c r="EM335" s="1">
        <v>36.2056348335162</v>
      </c>
      <c r="EN335" s="1">
        <v>35.749086479902502</v>
      </c>
      <c r="EO335" s="1">
        <v>30.924170616113699</v>
      </c>
      <c r="EP335" s="1">
        <v>22.0779220779221</v>
      </c>
      <c r="EQ335" s="1">
        <v>21.681864235055698</v>
      </c>
      <c r="ER335" s="1">
        <v>21.891058581706101</v>
      </c>
      <c r="ES335" s="1">
        <v>25.819672131147499</v>
      </c>
      <c r="ET335" s="1">
        <v>9.6659919028340102</v>
      </c>
      <c r="EU335" s="1">
        <v>28.876170655567101</v>
      </c>
      <c r="EV335" s="1">
        <v>38.628370457209797</v>
      </c>
      <c r="EW335" s="1">
        <v>0</v>
      </c>
      <c r="EX335" s="1">
        <v>0</v>
      </c>
      <c r="EY335" s="1">
        <v>0</v>
      </c>
      <c r="EZ335" s="1">
        <v>0</v>
      </c>
    </row>
    <row r="336" spans="1:156" ht="15">
      <c r="A336" s="11" t="s">
        <v>399</v>
      </c>
      <c r="B336" s="1" t="s">
        <v>869</v>
      </c>
      <c r="C336" s="11" t="s">
        <v>568</v>
      </c>
      <c r="D336" s="1">
        <v>59.112446549822202</v>
      </c>
      <c r="E336" s="1">
        <v>58.549383959524</v>
      </c>
      <c r="F336" s="1">
        <v>0</v>
      </c>
      <c r="G336" s="1">
        <v>45.9409594095941</v>
      </c>
      <c r="H336" s="1">
        <v>37.5</v>
      </c>
      <c r="I336" s="1">
        <v>23.4439834024896</v>
      </c>
      <c r="J336" s="1">
        <v>36.467889908256801</v>
      </c>
      <c r="K336" s="1">
        <v>22.2488038277511</v>
      </c>
      <c r="L336" s="1">
        <v>20.050761421319699</v>
      </c>
      <c r="M336" s="1">
        <v>16.237113402061802</v>
      </c>
      <c r="N336" s="1">
        <v>21.4646464646464</v>
      </c>
      <c r="O336" s="1">
        <v>22.965116279069701</v>
      </c>
      <c r="P336" s="1">
        <v>19.677419354838701</v>
      </c>
      <c r="Q336" s="1">
        <v>21.875</v>
      </c>
      <c r="R336" s="1">
        <v>45.402298850574702</v>
      </c>
      <c r="S336" s="1">
        <v>23.780487804878</v>
      </c>
      <c r="T336" s="1">
        <v>25.6944444444444</v>
      </c>
      <c r="U336" s="1">
        <v>0</v>
      </c>
      <c r="V336" s="1">
        <v>67.3431734317343</v>
      </c>
      <c r="W336" s="1">
        <v>66.346153846153797</v>
      </c>
      <c r="X336" s="1">
        <v>49.585062240663902</v>
      </c>
      <c r="Y336" s="1">
        <v>50.917431192660501</v>
      </c>
      <c r="Z336" s="1">
        <v>49.760765550239199</v>
      </c>
      <c r="AA336" s="1">
        <v>46.9543147208121</v>
      </c>
      <c r="AB336" s="1">
        <v>47.680412371133997</v>
      </c>
      <c r="AC336" s="1">
        <v>39.898989898989903</v>
      </c>
      <c r="AD336" s="1">
        <v>38.3720930232558</v>
      </c>
      <c r="AE336" s="1">
        <v>36.129032258064498</v>
      </c>
      <c r="AF336" s="1">
        <v>17.410714285714199</v>
      </c>
      <c r="AG336" s="1">
        <v>23.563218390804501</v>
      </c>
      <c r="AH336" s="1">
        <v>30.487804878048699</v>
      </c>
      <c r="AI336" s="1">
        <v>31.9444444444444</v>
      </c>
      <c r="AJ336" s="1">
        <v>0</v>
      </c>
      <c r="AK336" s="1">
        <v>40.405904059040502</v>
      </c>
      <c r="AL336" s="1">
        <v>39.807692307692299</v>
      </c>
      <c r="AM336" s="1">
        <v>40.248962655601602</v>
      </c>
      <c r="AN336" s="1">
        <v>39.220183486238497</v>
      </c>
      <c r="AO336" s="1">
        <v>38.038277511961702</v>
      </c>
      <c r="AP336" s="1">
        <v>36.548223350253799</v>
      </c>
      <c r="AQ336" s="1">
        <v>37.371134020618499</v>
      </c>
      <c r="AR336" s="1">
        <v>39.646464646464601</v>
      </c>
      <c r="AS336" s="1">
        <v>40.406976744185997</v>
      </c>
      <c r="AT336" s="1">
        <v>39.677419354838698</v>
      </c>
      <c r="AU336" s="1">
        <v>41.517857142857103</v>
      </c>
      <c r="AV336" s="1">
        <v>50</v>
      </c>
      <c r="AW336" s="1">
        <v>50</v>
      </c>
      <c r="AX336" s="1">
        <v>50</v>
      </c>
      <c r="AY336" s="1">
        <v>0</v>
      </c>
      <c r="AZ336" s="1">
        <v>57.749077490774901</v>
      </c>
      <c r="BA336" s="1">
        <v>61.346153846153797</v>
      </c>
      <c r="BB336" s="1">
        <v>54.564315352697101</v>
      </c>
      <c r="BC336" s="1">
        <v>75.917431192660501</v>
      </c>
      <c r="BD336" s="1">
        <v>63.397129186602797</v>
      </c>
      <c r="BE336" s="1">
        <v>54.568527918781697</v>
      </c>
      <c r="BF336" s="1">
        <v>65.206185567010294</v>
      </c>
      <c r="BG336" s="1">
        <v>67.929292929292899</v>
      </c>
      <c r="BH336" s="1">
        <v>60.7558139534883</v>
      </c>
      <c r="BI336" s="1">
        <v>60.967741935483801</v>
      </c>
      <c r="BJ336" s="1">
        <v>55.803571428571402</v>
      </c>
      <c r="BK336" s="1">
        <v>2.8735632183908</v>
      </c>
      <c r="BL336" s="1">
        <v>20.121951219512098</v>
      </c>
      <c r="BM336" s="1">
        <v>47.9166666666666</v>
      </c>
      <c r="BN336" s="1">
        <v>0</v>
      </c>
      <c r="BO336" s="1">
        <v>29.151291512915101</v>
      </c>
      <c r="BP336" s="1">
        <v>30</v>
      </c>
      <c r="BQ336" s="1">
        <v>31.3278008298755</v>
      </c>
      <c r="BR336" s="1">
        <v>31.880733944954098</v>
      </c>
      <c r="BS336" s="1">
        <v>32.296650717703301</v>
      </c>
      <c r="BT336" s="1">
        <v>31.2182741116751</v>
      </c>
      <c r="BU336" s="1">
        <v>31.958762886597899</v>
      </c>
      <c r="BV336" s="1">
        <v>34.090909090909101</v>
      </c>
      <c r="BW336" s="1">
        <v>33.430232558139501</v>
      </c>
      <c r="BX336" s="1">
        <v>33.225806451612897</v>
      </c>
      <c r="BY336" s="1">
        <v>33.482142857142797</v>
      </c>
      <c r="BZ336" s="1">
        <v>36.781609195402297</v>
      </c>
      <c r="CA336" s="1">
        <v>40.243902439024303</v>
      </c>
      <c r="CB336" s="1">
        <v>43.0555555555555</v>
      </c>
      <c r="CC336" s="1">
        <v>0</v>
      </c>
      <c r="CD336" s="1">
        <v>88.7453874538745</v>
      </c>
      <c r="CE336" s="1">
        <v>87.884615384615302</v>
      </c>
      <c r="CF336" s="1">
        <v>87.759336099585099</v>
      </c>
      <c r="CG336" s="1">
        <v>90.366972477064195</v>
      </c>
      <c r="CH336" s="1">
        <v>91.626794258373195</v>
      </c>
      <c r="CI336" s="1">
        <v>74.111675126903506</v>
      </c>
      <c r="CJ336" s="1">
        <v>46.649484536082397</v>
      </c>
      <c r="CK336" s="1">
        <v>47.2222222222222</v>
      </c>
      <c r="CL336" s="1">
        <v>55.8139534883721</v>
      </c>
      <c r="CM336" s="1">
        <v>49.677419354838698</v>
      </c>
      <c r="CN336" s="1">
        <v>82.589285714285694</v>
      </c>
      <c r="CO336" s="1">
        <v>68.390804597701106</v>
      </c>
      <c r="CP336" s="1">
        <v>71.951219512195095</v>
      </c>
      <c r="CQ336" s="1">
        <v>79.1666666666666</v>
      </c>
      <c r="CR336" s="1">
        <v>0</v>
      </c>
      <c r="CS336" s="1">
        <v>13.4686346863468</v>
      </c>
      <c r="CT336" s="1">
        <v>14.807692307692299</v>
      </c>
      <c r="CU336" s="1">
        <v>55.394190871369297</v>
      </c>
      <c r="CV336" s="1">
        <v>18.8073394495412</v>
      </c>
      <c r="CW336" s="1">
        <v>20.813397129186601</v>
      </c>
      <c r="CX336" s="1">
        <v>19.2893401015228</v>
      </c>
      <c r="CY336" s="1">
        <v>20.360824742268001</v>
      </c>
      <c r="CZ336" s="1">
        <v>61.1111111111111</v>
      </c>
      <c r="DA336" s="1">
        <v>63.3720930232558</v>
      </c>
      <c r="DB336" s="1">
        <v>62.903225806451601</v>
      </c>
      <c r="DC336" s="1">
        <v>69.642857142857096</v>
      </c>
      <c r="DD336" s="1">
        <v>39.080459770114899</v>
      </c>
      <c r="DE336" s="1">
        <v>40.8536585365853</v>
      </c>
      <c r="DF336" s="1">
        <v>42.3611111111111</v>
      </c>
      <c r="DG336" s="1">
        <v>0</v>
      </c>
      <c r="DH336" s="1">
        <v>75.612879619465701</v>
      </c>
      <c r="DI336" s="1">
        <v>75.091352009744199</v>
      </c>
      <c r="DJ336" s="1">
        <v>60.515402843601898</v>
      </c>
      <c r="DK336" s="1">
        <v>24.125874125874098</v>
      </c>
      <c r="DL336" s="1">
        <v>17.477203647416399</v>
      </c>
      <c r="DM336" s="1">
        <v>7.5539568345323698</v>
      </c>
      <c r="DN336" s="1">
        <v>6.6086065573770396</v>
      </c>
      <c r="DO336" s="1">
        <v>7.2368421052631504</v>
      </c>
      <c r="DP336" s="1">
        <v>53.6420395421436</v>
      </c>
      <c r="DQ336" s="1">
        <v>64.654161781946101</v>
      </c>
      <c r="DR336" s="1">
        <v>31.277860326894501</v>
      </c>
      <c r="DS336" s="1">
        <v>26.590909090909101</v>
      </c>
      <c r="DT336" s="1">
        <v>15.0986342943854</v>
      </c>
      <c r="DU336" s="1">
        <v>49.915254237288103</v>
      </c>
      <c r="DV336" s="1">
        <v>0</v>
      </c>
      <c r="DW336" s="1">
        <v>66.282473472374605</v>
      </c>
      <c r="DX336" s="1">
        <v>67.174177831912303</v>
      </c>
      <c r="DY336" s="1">
        <v>71.652843601895697</v>
      </c>
      <c r="DZ336" s="1">
        <v>55.194805194805198</v>
      </c>
      <c r="EA336" s="1">
        <v>59.3211752786221</v>
      </c>
      <c r="EB336" s="1">
        <v>56.885919835560102</v>
      </c>
      <c r="EC336" s="1">
        <v>51.588114754098299</v>
      </c>
      <c r="ED336" s="1">
        <v>21.710526315789402</v>
      </c>
      <c r="EE336" s="1">
        <v>30.541103017689899</v>
      </c>
      <c r="EF336" s="1">
        <v>33.939038686987097</v>
      </c>
      <c r="EG336" s="1">
        <v>54.903417533432403</v>
      </c>
      <c r="EH336" s="1">
        <v>18.409090909090899</v>
      </c>
      <c r="EI336" s="1">
        <v>28.7556904400607</v>
      </c>
      <c r="EJ336" s="1">
        <v>28.3898305084745</v>
      </c>
      <c r="EK336" s="1">
        <v>0</v>
      </c>
      <c r="EL336" s="1">
        <v>92.151481888035093</v>
      </c>
      <c r="EM336" s="1">
        <v>92.671538773853001</v>
      </c>
      <c r="EN336" s="1">
        <v>88.270142180094695</v>
      </c>
      <c r="EO336" s="1">
        <v>81.868131868131798</v>
      </c>
      <c r="EP336" s="1">
        <v>51.0131712259371</v>
      </c>
      <c r="EQ336" s="1">
        <v>50.770811921891003</v>
      </c>
      <c r="ER336" s="1">
        <v>57.4282786885245</v>
      </c>
      <c r="ES336" s="1">
        <v>33.350202429149803</v>
      </c>
      <c r="ET336" s="1">
        <v>28.876170655567101</v>
      </c>
      <c r="EU336" s="1">
        <v>38.628370457209797</v>
      </c>
      <c r="EV336" s="1">
        <v>47.696879643387803</v>
      </c>
      <c r="EW336" s="1">
        <v>38.939393939393902</v>
      </c>
      <c r="EX336" s="1">
        <v>40.819423368740502</v>
      </c>
      <c r="EY336" s="1">
        <v>41.610169491525397</v>
      </c>
      <c r="EZ336" s="1">
        <v>0</v>
      </c>
    </row>
    <row r="337" spans="1:156" ht="15">
      <c r="A337" s="11" t="s">
        <v>401</v>
      </c>
      <c r="B337" s="1" t="s">
        <v>870</v>
      </c>
      <c r="C337" s="11" t="s">
        <v>528</v>
      </c>
      <c r="D337" s="1">
        <v>32.179598303065703</v>
      </c>
      <c r="E337" s="1">
        <v>34.853011643584999</v>
      </c>
      <c r="F337" s="1">
        <v>0</v>
      </c>
      <c r="G337" s="1">
        <v>96.917808219178099</v>
      </c>
      <c r="H337" s="1">
        <v>96.917808219178099</v>
      </c>
      <c r="I337" s="1">
        <v>98.031496062992105</v>
      </c>
      <c r="J337" s="1">
        <v>97.767857142857096</v>
      </c>
      <c r="K337" s="1">
        <v>97.368421052631504</v>
      </c>
      <c r="L337" s="1">
        <v>93.010752688172005</v>
      </c>
      <c r="M337" s="1">
        <v>95.108695652173907</v>
      </c>
      <c r="N337" s="1">
        <v>93.956043956043899</v>
      </c>
      <c r="O337" s="1">
        <v>93.085106382978694</v>
      </c>
      <c r="P337" s="1">
        <v>86.71875</v>
      </c>
      <c r="Q337" s="1">
        <v>93.75</v>
      </c>
      <c r="R337" s="1">
        <v>77.173913043478194</v>
      </c>
      <c r="S337" s="1">
        <v>27.0833333333333</v>
      </c>
      <c r="T337" s="1">
        <v>92.553191489361694</v>
      </c>
      <c r="U337" s="1">
        <v>34.285714285714199</v>
      </c>
      <c r="V337" s="1">
        <v>75.684931506849296</v>
      </c>
      <c r="W337" s="1">
        <v>77.054794520547901</v>
      </c>
      <c r="X337" s="1">
        <v>79.133858267716505</v>
      </c>
      <c r="Y337" s="1">
        <v>86.160714285714207</v>
      </c>
      <c r="Z337" s="1">
        <v>83.684210526315695</v>
      </c>
      <c r="AA337" s="1">
        <v>82.258064516128997</v>
      </c>
      <c r="AB337" s="1">
        <v>84.239130434782595</v>
      </c>
      <c r="AC337" s="1">
        <v>80.769230769230703</v>
      </c>
      <c r="AD337" s="1">
        <v>83.510638297872305</v>
      </c>
      <c r="AE337" s="1">
        <v>88.28125</v>
      </c>
      <c r="AF337" s="1">
        <v>56.25</v>
      </c>
      <c r="AG337" s="1">
        <v>55.434782608695599</v>
      </c>
      <c r="AH337" s="1">
        <v>23.9583333333333</v>
      </c>
      <c r="AI337" s="1">
        <v>74.468085106382901</v>
      </c>
      <c r="AJ337" s="1">
        <v>28.571428571428498</v>
      </c>
      <c r="AK337" s="1">
        <v>59.246575342465697</v>
      </c>
      <c r="AL337" s="1">
        <v>63.013698630136901</v>
      </c>
      <c r="AM337" s="1">
        <v>59.842519685039299</v>
      </c>
      <c r="AN337" s="1">
        <v>56.696428571428498</v>
      </c>
      <c r="AO337" s="1">
        <v>55.2631578947368</v>
      </c>
      <c r="AP337" s="1">
        <v>54.3010752688172</v>
      </c>
      <c r="AQ337" s="1">
        <v>56.521739130434703</v>
      </c>
      <c r="AR337" s="1">
        <v>60.9890109890109</v>
      </c>
      <c r="AS337" s="1">
        <v>63.297872340425499</v>
      </c>
      <c r="AT337" s="1">
        <v>61.71875</v>
      </c>
      <c r="AU337" s="1">
        <v>74.107142857142804</v>
      </c>
      <c r="AV337" s="1">
        <v>69.565217391304301</v>
      </c>
      <c r="AW337" s="1">
        <v>47.9166666666666</v>
      </c>
      <c r="AX337" s="1">
        <v>97.872340425531902</v>
      </c>
      <c r="AY337" s="1">
        <v>45.714285714285701</v>
      </c>
      <c r="AZ337" s="1">
        <v>61.301369863013697</v>
      </c>
      <c r="BA337" s="1">
        <v>73.630136986301295</v>
      </c>
      <c r="BB337" s="1">
        <v>56.2992125984252</v>
      </c>
      <c r="BC337" s="1">
        <v>63.839285714285701</v>
      </c>
      <c r="BD337" s="1">
        <v>72.105263157894697</v>
      </c>
      <c r="BE337" s="1">
        <v>86.559139784946197</v>
      </c>
      <c r="BF337" s="1">
        <v>79.891304347826093</v>
      </c>
      <c r="BG337" s="1">
        <v>81.868131868131798</v>
      </c>
      <c r="BH337" s="1">
        <v>87.7659574468085</v>
      </c>
      <c r="BI337" s="1">
        <v>91.40625</v>
      </c>
      <c r="BJ337" s="1">
        <v>81.25</v>
      </c>
      <c r="BK337" s="1">
        <v>75</v>
      </c>
      <c r="BL337" s="1">
        <v>59.375</v>
      </c>
      <c r="BM337" s="1">
        <v>32.978723404255298</v>
      </c>
      <c r="BN337" s="1">
        <v>35.714285714285701</v>
      </c>
      <c r="BO337" s="1">
        <v>86.986301369863</v>
      </c>
      <c r="BP337" s="1">
        <v>92.465753424657507</v>
      </c>
      <c r="BQ337" s="1">
        <v>92.125984251968504</v>
      </c>
      <c r="BR337" s="1">
        <v>91.964285714285694</v>
      </c>
      <c r="BS337" s="1">
        <v>94.736842105263094</v>
      </c>
      <c r="BT337" s="1">
        <v>85.483870967741893</v>
      </c>
      <c r="BU337" s="1">
        <v>80.978260869565204</v>
      </c>
      <c r="BV337" s="1">
        <v>61.538461538461497</v>
      </c>
      <c r="BW337" s="1">
        <v>71.276595744680805</v>
      </c>
      <c r="BX337" s="1">
        <v>74.21875</v>
      </c>
      <c r="BY337" s="1">
        <v>36.607142857142797</v>
      </c>
      <c r="BZ337" s="1">
        <v>38.043478260869499</v>
      </c>
      <c r="CA337" s="1">
        <v>42.7083333333333</v>
      </c>
      <c r="CB337" s="1">
        <v>44.680851063829699</v>
      </c>
      <c r="CC337" s="1">
        <v>45.714285714285701</v>
      </c>
      <c r="CD337" s="1">
        <v>84.246575342465704</v>
      </c>
      <c r="CE337" s="1">
        <v>87.328767123287605</v>
      </c>
      <c r="CF337" s="1">
        <v>84.645669291338507</v>
      </c>
      <c r="CG337" s="1">
        <v>84.821428571428498</v>
      </c>
      <c r="CH337" s="1">
        <v>65.263157894736807</v>
      </c>
      <c r="CI337" s="1">
        <v>86.559139784946197</v>
      </c>
      <c r="CJ337" s="1">
        <v>92.934782608695599</v>
      </c>
      <c r="CK337" s="1">
        <v>47.802197802197803</v>
      </c>
      <c r="CL337" s="1">
        <v>47.340425531914804</v>
      </c>
      <c r="CM337" s="1">
        <v>24.21875</v>
      </c>
      <c r="CN337" s="1">
        <v>33.035714285714199</v>
      </c>
      <c r="CO337" s="1">
        <v>48.913043478260803</v>
      </c>
      <c r="CP337" s="1">
        <v>29.1666666666666</v>
      </c>
      <c r="CQ337" s="1">
        <v>74.468085106382901</v>
      </c>
      <c r="CR337" s="1">
        <v>40</v>
      </c>
      <c r="CS337" s="1">
        <v>48.630136986301302</v>
      </c>
      <c r="CT337" s="1">
        <v>48.972602739726</v>
      </c>
      <c r="CU337" s="1">
        <v>44.881889763779498</v>
      </c>
      <c r="CV337" s="1">
        <v>95.535714285714207</v>
      </c>
      <c r="CW337" s="1">
        <v>98.947368421052602</v>
      </c>
      <c r="CX337" s="1">
        <v>99.462365591397798</v>
      </c>
      <c r="CY337" s="1">
        <v>98.913043478260803</v>
      </c>
      <c r="CZ337" s="1">
        <v>96.153846153846104</v>
      </c>
      <c r="DA337" s="1">
        <v>59.574468085106297</v>
      </c>
      <c r="DB337" s="1">
        <v>57.03125</v>
      </c>
      <c r="DC337" s="1">
        <v>25</v>
      </c>
      <c r="DD337" s="1">
        <v>6.5217391304347796</v>
      </c>
      <c r="DE337" s="1">
        <v>19.7916666666666</v>
      </c>
      <c r="DF337" s="1">
        <v>93.617021276595693</v>
      </c>
      <c r="DG337" s="1">
        <v>32.857142857142797</v>
      </c>
      <c r="DH337" s="1">
        <v>32.811348563006597</v>
      </c>
      <c r="DI337" s="1">
        <v>44.072447859495099</v>
      </c>
      <c r="DJ337" s="1">
        <v>62.667478684531098</v>
      </c>
      <c r="DK337" s="1">
        <v>37.9443127962085</v>
      </c>
      <c r="DL337" s="1">
        <v>17.832167832167801</v>
      </c>
      <c r="DM337" s="1">
        <v>84.245187436676702</v>
      </c>
      <c r="DN337" s="1">
        <v>88.746145940390505</v>
      </c>
      <c r="DO337" s="1">
        <v>62.551229508196698</v>
      </c>
      <c r="DP337" s="1">
        <v>52.074898785425098</v>
      </c>
      <c r="DQ337" s="1">
        <v>23.361082206035299</v>
      </c>
      <c r="DR337" s="1">
        <v>75.908558030480606</v>
      </c>
      <c r="DS337" s="1">
        <v>39.450222882615101</v>
      </c>
      <c r="DT337" s="1">
        <v>8.2575757575757507</v>
      </c>
      <c r="DU337" s="1">
        <v>44.688922610015098</v>
      </c>
      <c r="DV337" s="1">
        <v>83.474576271186393</v>
      </c>
      <c r="DW337" s="1">
        <v>43.459837877671298</v>
      </c>
      <c r="DX337" s="1">
        <v>45.462861324551703</v>
      </c>
      <c r="DY337" s="1">
        <v>36.439301664636602</v>
      </c>
      <c r="DZ337" s="1">
        <v>65.906398104265406</v>
      </c>
      <c r="EA337" s="1">
        <v>51.498501498501497</v>
      </c>
      <c r="EB337" s="1">
        <v>47.264437689969597</v>
      </c>
      <c r="EC337" s="1">
        <v>43.730729701952697</v>
      </c>
      <c r="ED337" s="1">
        <v>75.256147540983605</v>
      </c>
      <c r="EE337" s="1">
        <v>59.058704453441202</v>
      </c>
      <c r="EF337" s="1">
        <v>38.241415192507802</v>
      </c>
      <c r="EG337" s="1">
        <v>83.645955451348101</v>
      </c>
      <c r="EH337" s="1">
        <v>89.078751857355101</v>
      </c>
      <c r="EI337" s="1">
        <v>40.530303030303003</v>
      </c>
      <c r="EJ337" s="1">
        <v>46.661608497723797</v>
      </c>
      <c r="EK337" s="1">
        <v>48.389830508474503</v>
      </c>
      <c r="EL337" s="1">
        <v>97.807663964627807</v>
      </c>
      <c r="EM337" s="1">
        <v>98.079034028540093</v>
      </c>
      <c r="EN337" s="1">
        <v>98.233861144945095</v>
      </c>
      <c r="EO337" s="1">
        <v>97.600710900473899</v>
      </c>
      <c r="EP337" s="1">
        <v>97.852147852147795</v>
      </c>
      <c r="EQ337" s="1">
        <v>96.859169199594703</v>
      </c>
      <c r="ER337" s="1">
        <v>76.618705035971203</v>
      </c>
      <c r="ES337" s="1">
        <v>83.709016393442596</v>
      </c>
      <c r="ET337" s="1">
        <v>95.850202429149803</v>
      </c>
      <c r="EU337" s="1">
        <v>89.281997918834506</v>
      </c>
      <c r="EV337" s="1">
        <v>81.770222743259097</v>
      </c>
      <c r="EW337" s="1">
        <v>47.696879643387803</v>
      </c>
      <c r="EX337" s="1">
        <v>38.939393939393902</v>
      </c>
      <c r="EY337" s="1">
        <v>40.819423368740502</v>
      </c>
      <c r="EZ337" s="1">
        <v>41.610169491525397</v>
      </c>
    </row>
    <row r="338" spans="1:156" ht="15">
      <c r="A338" s="11" t="s">
        <v>402</v>
      </c>
      <c r="B338" s="1" t="s">
        <v>871</v>
      </c>
      <c r="C338" s="11" t="s">
        <v>528</v>
      </c>
      <c r="D338" s="1">
        <v>45.140912224264703</v>
      </c>
      <c r="E338" s="1">
        <v>43.645922714287103</v>
      </c>
      <c r="F338" s="1">
        <v>0</v>
      </c>
      <c r="G338" s="1">
        <v>36.397058823529399</v>
      </c>
      <c r="H338" s="1">
        <v>22.2602739726027</v>
      </c>
      <c r="I338" s="1">
        <v>25.684931506849299</v>
      </c>
      <c r="J338" s="1">
        <v>24.803149606299201</v>
      </c>
      <c r="K338" s="1">
        <v>12.9464285714285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15.808823529411701</v>
      </c>
      <c r="W338" s="1">
        <v>17.123287671232799</v>
      </c>
      <c r="X338" s="1">
        <v>19.520547945205401</v>
      </c>
      <c r="Y338" s="1">
        <v>16.929133858267701</v>
      </c>
      <c r="Z338" s="1">
        <v>16.964285714285701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16.176470588235201</v>
      </c>
      <c r="AL338" s="1">
        <v>16.095890410958901</v>
      </c>
      <c r="AM338" s="1">
        <v>18.835616438356102</v>
      </c>
      <c r="AN338" s="1">
        <v>16.535433070866102</v>
      </c>
      <c r="AO338" s="1">
        <v>14.285714285714199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39.338235294117602</v>
      </c>
      <c r="BA338" s="1">
        <v>29.794520547945201</v>
      </c>
      <c r="BB338" s="1">
        <v>48.287671232876697</v>
      </c>
      <c r="BC338" s="1">
        <v>37.4015748031496</v>
      </c>
      <c r="BD338" s="1">
        <v>17.410714285714199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8.0882352941176396</v>
      </c>
      <c r="BP338" s="1">
        <v>8.9041095890410897</v>
      </c>
      <c r="BQ338" s="1">
        <v>10.2739726027397</v>
      </c>
      <c r="BR338" s="1">
        <v>8.6614173228346392</v>
      </c>
      <c r="BS338" s="1">
        <v>11.607142857142801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83.455882352941103</v>
      </c>
      <c r="CE338" s="1">
        <v>84.246575342465704</v>
      </c>
      <c r="CF338" s="1">
        <v>87.328767123287605</v>
      </c>
      <c r="CG338" s="1">
        <v>84.645669291338507</v>
      </c>
      <c r="CH338" s="1">
        <v>62.053571428571402</v>
      </c>
      <c r="CI338" s="1">
        <v>0</v>
      </c>
      <c r="CJ338" s="1">
        <v>0</v>
      </c>
      <c r="CK338" s="1">
        <v>0</v>
      </c>
      <c r="CL338" s="1">
        <v>0</v>
      </c>
      <c r="CM338" s="1">
        <v>0</v>
      </c>
      <c r="CN338" s="1">
        <v>0</v>
      </c>
      <c r="CO338" s="1">
        <v>0</v>
      </c>
      <c r="CP338" s="1">
        <v>0</v>
      </c>
      <c r="CQ338" s="1">
        <v>0</v>
      </c>
      <c r="CR338" s="1">
        <v>0</v>
      </c>
      <c r="CS338" s="1">
        <v>70.220588235294102</v>
      </c>
      <c r="CT338" s="1">
        <v>72.260273972602704</v>
      </c>
      <c r="CU338" s="1">
        <v>70.547945205479394</v>
      </c>
      <c r="CV338" s="1">
        <v>64.960629921259795</v>
      </c>
      <c r="CW338" s="1">
        <v>63.839285714285701</v>
      </c>
      <c r="CX338" s="1">
        <v>0</v>
      </c>
      <c r="CY338" s="1">
        <v>0</v>
      </c>
      <c r="CZ338" s="1">
        <v>0</v>
      </c>
      <c r="DA338" s="1">
        <v>0</v>
      </c>
      <c r="DB338" s="1">
        <v>0</v>
      </c>
      <c r="DC338" s="1">
        <v>0</v>
      </c>
      <c r="DD338" s="1">
        <v>0</v>
      </c>
      <c r="DE338" s="1">
        <v>0</v>
      </c>
      <c r="DF338" s="1">
        <v>0</v>
      </c>
      <c r="DG338" s="1">
        <v>0</v>
      </c>
      <c r="DH338" s="1">
        <v>56.69921875</v>
      </c>
      <c r="DI338" s="1">
        <v>64.977892409727303</v>
      </c>
      <c r="DJ338" s="1">
        <v>69.6121478229052</v>
      </c>
      <c r="DK338" s="1">
        <v>70.503451075923607</v>
      </c>
      <c r="DL338" s="1">
        <v>47.422985781990498</v>
      </c>
      <c r="DM338" s="1">
        <v>0</v>
      </c>
      <c r="DN338" s="1">
        <v>0</v>
      </c>
      <c r="DO338" s="1">
        <v>0</v>
      </c>
      <c r="DP338" s="1">
        <v>0</v>
      </c>
      <c r="DQ338" s="1">
        <v>0</v>
      </c>
      <c r="DR338" s="1">
        <v>0</v>
      </c>
      <c r="DS338" s="1">
        <v>0</v>
      </c>
      <c r="DT338" s="1">
        <v>0</v>
      </c>
      <c r="DU338" s="1">
        <v>0</v>
      </c>
      <c r="DV338" s="1">
        <v>0</v>
      </c>
      <c r="DW338" s="1">
        <v>95.17578125</v>
      </c>
      <c r="DX338" s="1">
        <v>91.580692704495206</v>
      </c>
      <c r="DY338" s="1">
        <v>96.395901939260796</v>
      </c>
      <c r="DZ338" s="1">
        <v>87.474624441737703</v>
      </c>
      <c r="EA338" s="1">
        <v>80.894549763033098</v>
      </c>
      <c r="EB338" s="1">
        <v>0</v>
      </c>
      <c r="EC338" s="1">
        <v>0</v>
      </c>
      <c r="ED338" s="1">
        <v>0</v>
      </c>
      <c r="EE338" s="1">
        <v>0</v>
      </c>
      <c r="EF338" s="1">
        <v>0</v>
      </c>
      <c r="EG338" s="1">
        <v>0</v>
      </c>
      <c r="EH338" s="1">
        <v>0</v>
      </c>
      <c r="EI338" s="1">
        <v>0</v>
      </c>
      <c r="EJ338" s="1">
        <v>0</v>
      </c>
      <c r="EK338" s="1">
        <v>0</v>
      </c>
      <c r="EL338" s="1">
        <v>34.8828125</v>
      </c>
      <c r="EM338" s="1">
        <v>35.519528371407503</v>
      </c>
      <c r="EN338" s="1">
        <v>36.2056348335162</v>
      </c>
      <c r="EO338" s="1">
        <v>35.749086479902502</v>
      </c>
      <c r="EP338" s="1">
        <v>30.924170616113699</v>
      </c>
      <c r="EQ338" s="1">
        <v>0</v>
      </c>
      <c r="ER338" s="1">
        <v>0</v>
      </c>
      <c r="ES338" s="1">
        <v>0</v>
      </c>
      <c r="ET338" s="1">
        <v>0</v>
      </c>
      <c r="EU338" s="1">
        <v>0</v>
      </c>
      <c r="EV338" s="1">
        <v>0</v>
      </c>
      <c r="EW338" s="1">
        <v>0</v>
      </c>
      <c r="EX338" s="1">
        <v>0</v>
      </c>
      <c r="EY338" s="1">
        <v>0</v>
      </c>
      <c r="EZ338" s="1">
        <v>0</v>
      </c>
    </row>
    <row r="339" spans="1:156" ht="15">
      <c r="A339" s="11" t="s">
        <v>403</v>
      </c>
      <c r="B339" s="1" t="s">
        <v>872</v>
      </c>
      <c r="C339" s="11" t="s">
        <v>553</v>
      </c>
      <c r="D339" s="1">
        <v>69.155813953488305</v>
      </c>
      <c r="E339" s="1">
        <v>67.820876288659704</v>
      </c>
      <c r="F339" s="1">
        <v>0</v>
      </c>
      <c r="G339" s="1">
        <v>99.302325581395294</v>
      </c>
      <c r="H339" s="1">
        <v>98.195876288659704</v>
      </c>
      <c r="I339" s="1">
        <v>94.836956521739097</v>
      </c>
      <c r="J339" s="1">
        <v>95.751633986928098</v>
      </c>
      <c r="K339" s="1">
        <v>89.035087719298204</v>
      </c>
      <c r="L339" s="1">
        <v>74.299065420560694</v>
      </c>
      <c r="M339" s="1">
        <v>71.359223300970797</v>
      </c>
      <c r="N339" s="1">
        <v>92.1875</v>
      </c>
      <c r="O339" s="1">
        <v>96.153846153846104</v>
      </c>
      <c r="P339" s="1">
        <v>65.243902439024296</v>
      </c>
      <c r="Q339" s="1">
        <v>56.428571428571402</v>
      </c>
      <c r="R339" s="1">
        <v>72.033898305084705</v>
      </c>
      <c r="S339" s="1">
        <v>73.214285714285694</v>
      </c>
      <c r="T339" s="1">
        <v>73.148148148148096</v>
      </c>
      <c r="U339" s="1">
        <v>37.5</v>
      </c>
      <c r="V339" s="1">
        <v>74.186046511627893</v>
      </c>
      <c r="W339" s="1">
        <v>76.0309278350515</v>
      </c>
      <c r="X339" s="1">
        <v>76.358695652173907</v>
      </c>
      <c r="Y339" s="1">
        <v>78.758169934640506</v>
      </c>
      <c r="Z339" s="1">
        <v>81.140350877192901</v>
      </c>
      <c r="AA339" s="1">
        <v>67.757009345794401</v>
      </c>
      <c r="AB339" s="1">
        <v>67.475728155339795</v>
      </c>
      <c r="AC339" s="1">
        <v>59.8958333333333</v>
      </c>
      <c r="AD339" s="1">
        <v>59.890109890109798</v>
      </c>
      <c r="AE339" s="1">
        <v>50.609756097560897</v>
      </c>
      <c r="AF339" s="1">
        <v>55</v>
      </c>
      <c r="AG339" s="1">
        <v>48.305084745762699</v>
      </c>
      <c r="AH339" s="1">
        <v>29.464285714285701</v>
      </c>
      <c r="AI339" s="1">
        <v>29.629629629629601</v>
      </c>
      <c r="AJ339" s="1">
        <v>35.227272727272698</v>
      </c>
      <c r="AK339" s="1">
        <v>43.023255813953398</v>
      </c>
      <c r="AL339" s="1">
        <v>43.556701030927798</v>
      </c>
      <c r="AM339" s="1">
        <v>43.478260869565197</v>
      </c>
      <c r="AN339" s="1">
        <v>42.810457516339802</v>
      </c>
      <c r="AO339" s="1">
        <v>40.350877192982402</v>
      </c>
      <c r="AP339" s="1">
        <v>40.654205607476598</v>
      </c>
      <c r="AQ339" s="1">
        <v>41.7475728155339</v>
      </c>
      <c r="AR339" s="1">
        <v>42.1875</v>
      </c>
      <c r="AS339" s="1">
        <v>41.758241758241702</v>
      </c>
      <c r="AT339" s="1">
        <v>42.0731707317073</v>
      </c>
      <c r="AU339" s="1">
        <v>41.428571428571402</v>
      </c>
      <c r="AV339" s="1">
        <v>45.762711864406697</v>
      </c>
      <c r="AW339" s="1">
        <v>49.107142857142797</v>
      </c>
      <c r="AX339" s="1">
        <v>50</v>
      </c>
      <c r="AY339" s="1">
        <v>48.863636363636303</v>
      </c>
      <c r="AZ339" s="1">
        <v>80.232558139534802</v>
      </c>
      <c r="BA339" s="1">
        <v>72.9381443298969</v>
      </c>
      <c r="BB339" s="1">
        <v>82.336956521739097</v>
      </c>
      <c r="BC339" s="1">
        <v>78.104575163398593</v>
      </c>
      <c r="BD339" s="1">
        <v>67.982456140350806</v>
      </c>
      <c r="BE339" s="1">
        <v>64.018691588785003</v>
      </c>
      <c r="BF339" s="1">
        <v>48.058252427184399</v>
      </c>
      <c r="BG339" s="1">
        <v>48.4375</v>
      </c>
      <c r="BH339" s="1">
        <v>33.516483516483497</v>
      </c>
      <c r="BI339" s="1">
        <v>33.536585365853597</v>
      </c>
      <c r="BJ339" s="1">
        <v>29.285714285714199</v>
      </c>
      <c r="BK339" s="1">
        <v>2.5423728813559299</v>
      </c>
      <c r="BL339" s="1">
        <v>38.392857142857103</v>
      </c>
      <c r="BM339" s="1">
        <v>19.4444444444444</v>
      </c>
      <c r="BN339" s="1">
        <v>37.5</v>
      </c>
      <c r="BO339" s="1">
        <v>95.116279069767401</v>
      </c>
      <c r="BP339" s="1">
        <v>89.432989690721598</v>
      </c>
      <c r="BQ339" s="1">
        <v>91.032608695652101</v>
      </c>
      <c r="BR339" s="1">
        <v>93.464052287581694</v>
      </c>
      <c r="BS339" s="1">
        <v>80.263157894736807</v>
      </c>
      <c r="BT339" s="1">
        <v>84.5794392523364</v>
      </c>
      <c r="BU339" s="1">
        <v>76.699029126213503</v>
      </c>
      <c r="BV339" s="1">
        <v>31.25</v>
      </c>
      <c r="BW339" s="1">
        <v>34.065934065934101</v>
      </c>
      <c r="BX339" s="1">
        <v>35.975609756097498</v>
      </c>
      <c r="BY339" s="1">
        <v>35</v>
      </c>
      <c r="BZ339" s="1">
        <v>36.440677966101603</v>
      </c>
      <c r="CA339" s="1">
        <v>43.75</v>
      </c>
      <c r="CB339" s="1">
        <v>45.370370370370303</v>
      </c>
      <c r="CC339" s="1">
        <v>44.318181818181799</v>
      </c>
      <c r="CD339" s="1">
        <v>94.186046511627893</v>
      </c>
      <c r="CE339" s="1">
        <v>93.298969072164894</v>
      </c>
      <c r="CF339" s="1">
        <v>93.75</v>
      </c>
      <c r="CG339" s="1">
        <v>92.810457516339795</v>
      </c>
      <c r="CH339" s="1">
        <v>94.298245614035096</v>
      </c>
      <c r="CI339" s="1">
        <v>79.439252336448604</v>
      </c>
      <c r="CJ339" s="1">
        <v>77.669902912621296</v>
      </c>
      <c r="CK339" s="1">
        <v>80.2083333333333</v>
      </c>
      <c r="CL339" s="1">
        <v>89.560439560439505</v>
      </c>
      <c r="CM339" s="1">
        <v>99.390243902438996</v>
      </c>
      <c r="CN339" s="1">
        <v>97.857142857142804</v>
      </c>
      <c r="CO339" s="1">
        <v>88.983050847457605</v>
      </c>
      <c r="CP339" s="1">
        <v>91.071428571428498</v>
      </c>
      <c r="CQ339" s="1">
        <v>96.296296296296205</v>
      </c>
      <c r="CR339" s="1">
        <v>72.727272727272705</v>
      </c>
      <c r="CS339" s="1">
        <v>63.488372093023202</v>
      </c>
      <c r="CT339" s="1">
        <v>63.917525773195798</v>
      </c>
      <c r="CU339" s="1">
        <v>63.043478260869499</v>
      </c>
      <c r="CV339" s="1">
        <v>61.1111111111111</v>
      </c>
      <c r="CW339" s="1">
        <v>58.3333333333333</v>
      </c>
      <c r="CX339" s="1">
        <v>34.112149532710198</v>
      </c>
      <c r="CY339" s="1">
        <v>35.4368932038834</v>
      </c>
      <c r="CZ339" s="1">
        <v>63.0208333333333</v>
      </c>
      <c r="DA339" s="1">
        <v>64.285714285714207</v>
      </c>
      <c r="DB339" s="1">
        <v>58.536585365853597</v>
      </c>
      <c r="DC339" s="1">
        <v>56.428571428571402</v>
      </c>
      <c r="DD339" s="1">
        <v>32.203389830508399</v>
      </c>
      <c r="DE339" s="1">
        <v>31.25</v>
      </c>
      <c r="DF339" s="1">
        <v>32.407407407407398</v>
      </c>
      <c r="DG339" s="1">
        <v>35.227272727272698</v>
      </c>
      <c r="DH339" s="1">
        <v>50</v>
      </c>
      <c r="DI339" s="1">
        <v>50</v>
      </c>
      <c r="DJ339" s="1">
        <v>50</v>
      </c>
      <c r="DK339" s="1">
        <v>50</v>
      </c>
      <c r="DL339" s="1">
        <v>50</v>
      </c>
      <c r="DM339" s="1">
        <v>50</v>
      </c>
      <c r="DN339" s="1">
        <v>50</v>
      </c>
      <c r="DO339" s="1">
        <v>50</v>
      </c>
      <c r="DP339" s="1">
        <v>50</v>
      </c>
      <c r="DQ339" s="1">
        <v>50</v>
      </c>
      <c r="DR339" s="1">
        <v>50</v>
      </c>
      <c r="DS339" s="1">
        <v>50</v>
      </c>
      <c r="DT339" s="1">
        <v>50</v>
      </c>
      <c r="DU339" s="1">
        <v>50</v>
      </c>
      <c r="DV339" s="1">
        <v>50</v>
      </c>
      <c r="DW339" s="1">
        <v>50</v>
      </c>
      <c r="DX339" s="1">
        <v>50</v>
      </c>
      <c r="DY339" s="1">
        <v>50</v>
      </c>
      <c r="DZ339" s="1">
        <v>50</v>
      </c>
      <c r="EA339" s="1">
        <v>50</v>
      </c>
      <c r="EB339" s="1">
        <v>50</v>
      </c>
      <c r="EC339" s="1">
        <v>50</v>
      </c>
      <c r="ED339" s="1">
        <v>50</v>
      </c>
      <c r="EE339" s="1">
        <v>50</v>
      </c>
      <c r="EF339" s="1">
        <v>50</v>
      </c>
      <c r="EG339" s="1">
        <v>50</v>
      </c>
      <c r="EH339" s="1">
        <v>50</v>
      </c>
      <c r="EI339" s="1">
        <v>50</v>
      </c>
      <c r="EJ339" s="1">
        <v>50</v>
      </c>
      <c r="EK339" s="1">
        <v>50</v>
      </c>
      <c r="EL339" s="1">
        <v>50</v>
      </c>
      <c r="EM339" s="1">
        <v>50</v>
      </c>
      <c r="EN339" s="1">
        <v>50</v>
      </c>
      <c r="EO339" s="1">
        <v>50</v>
      </c>
      <c r="EP339" s="1">
        <v>50</v>
      </c>
      <c r="EQ339" s="1">
        <v>50</v>
      </c>
      <c r="ER339" s="1">
        <v>50</v>
      </c>
      <c r="ES339" s="1">
        <v>50</v>
      </c>
      <c r="ET339" s="1">
        <v>50</v>
      </c>
      <c r="EU339" s="1">
        <v>50</v>
      </c>
      <c r="EV339" s="1">
        <v>50</v>
      </c>
      <c r="EW339" s="1">
        <v>50</v>
      </c>
      <c r="EX339" s="1">
        <v>50</v>
      </c>
      <c r="EY339" s="1">
        <v>50</v>
      </c>
      <c r="EZ339" s="1">
        <v>50</v>
      </c>
    </row>
    <row r="340" spans="1:156" ht="15">
      <c r="A340" s="11" t="s">
        <v>404</v>
      </c>
      <c r="B340" s="1" t="s">
        <v>873</v>
      </c>
      <c r="C340" s="11" t="s">
        <v>548</v>
      </c>
      <c r="D340" s="1">
        <v>83.485391308582905</v>
      </c>
      <c r="E340" s="1">
        <v>81.612348793900907</v>
      </c>
      <c r="F340" s="1">
        <v>0</v>
      </c>
      <c r="G340" s="1">
        <v>79.454022988505699</v>
      </c>
      <c r="H340" s="1">
        <v>80.746268656716396</v>
      </c>
      <c r="I340" s="1">
        <v>81.428571428571402</v>
      </c>
      <c r="J340" s="1">
        <v>80.6513409961685</v>
      </c>
      <c r="K340" s="1">
        <v>72.641509433962199</v>
      </c>
      <c r="L340" s="1">
        <v>60.2040816326531</v>
      </c>
      <c r="M340" s="1">
        <v>46.376811594202898</v>
      </c>
      <c r="N340" s="1">
        <v>48.473282442748101</v>
      </c>
      <c r="O340" s="1">
        <v>52.0161290322581</v>
      </c>
      <c r="P340" s="1">
        <v>59.829059829059801</v>
      </c>
      <c r="Q340" s="1">
        <v>55.825242718446603</v>
      </c>
      <c r="R340" s="1">
        <v>21.084337349397501</v>
      </c>
      <c r="S340" s="1">
        <v>35.616438356164302</v>
      </c>
      <c r="T340" s="1">
        <v>35.616438356164302</v>
      </c>
      <c r="U340" s="1">
        <v>40</v>
      </c>
      <c r="V340" s="1">
        <v>88.649425287356294</v>
      </c>
      <c r="W340" s="1">
        <v>91.492537313432805</v>
      </c>
      <c r="X340" s="1">
        <v>85.396825396825307</v>
      </c>
      <c r="Y340" s="1">
        <v>95.210727969348596</v>
      </c>
      <c r="Z340" s="1">
        <v>87.1069182389937</v>
      </c>
      <c r="AA340" s="1">
        <v>62.244897959183596</v>
      </c>
      <c r="AB340" s="1">
        <v>67.028985507246304</v>
      </c>
      <c r="AC340" s="1">
        <v>68.7022900763358</v>
      </c>
      <c r="AD340" s="1">
        <v>61.693548387096698</v>
      </c>
      <c r="AE340" s="1">
        <v>66.239316239316196</v>
      </c>
      <c r="AF340" s="1">
        <v>64.5631067961165</v>
      </c>
      <c r="AG340" s="1">
        <v>56.626506024096301</v>
      </c>
      <c r="AH340" s="1">
        <v>32.191780821917803</v>
      </c>
      <c r="AI340" s="1">
        <v>32.191780821917803</v>
      </c>
      <c r="AJ340" s="1">
        <v>36.6666666666666</v>
      </c>
      <c r="AK340" s="1">
        <v>83.908045977011398</v>
      </c>
      <c r="AL340" s="1">
        <v>65.820895522388</v>
      </c>
      <c r="AM340" s="1">
        <v>78.095238095238102</v>
      </c>
      <c r="AN340" s="1">
        <v>76.628352490421406</v>
      </c>
      <c r="AO340" s="1">
        <v>68.867924528301799</v>
      </c>
      <c r="AP340" s="1">
        <v>68.027210884353707</v>
      </c>
      <c r="AQ340" s="1">
        <v>89.855072463768096</v>
      </c>
      <c r="AR340" s="1">
        <v>91.221374045801497</v>
      </c>
      <c r="AS340" s="1">
        <v>92.741935483870904</v>
      </c>
      <c r="AT340" s="1">
        <v>94.4444444444444</v>
      </c>
      <c r="AU340" s="1">
        <v>86.407766990291194</v>
      </c>
      <c r="AV340" s="1">
        <v>46.385542168674696</v>
      </c>
      <c r="AW340" s="1">
        <v>50</v>
      </c>
      <c r="AX340" s="1">
        <v>50</v>
      </c>
      <c r="AY340" s="1">
        <v>50</v>
      </c>
      <c r="AZ340" s="1">
        <v>77.155172413793096</v>
      </c>
      <c r="BA340" s="1">
        <v>87.611940298507406</v>
      </c>
      <c r="BB340" s="1">
        <v>73.809523809523796</v>
      </c>
      <c r="BC340" s="1">
        <v>73.754789272030607</v>
      </c>
      <c r="BD340" s="1">
        <v>66.352201257861594</v>
      </c>
      <c r="BE340" s="1">
        <v>43.877551020408099</v>
      </c>
      <c r="BF340" s="1">
        <v>44.927536231884098</v>
      </c>
      <c r="BG340" s="1">
        <v>42.366412213740396</v>
      </c>
      <c r="BH340" s="1">
        <v>62.5</v>
      </c>
      <c r="BI340" s="1">
        <v>45.726495726495699</v>
      </c>
      <c r="BJ340" s="1">
        <v>47.087378640776699</v>
      </c>
      <c r="BK340" s="1">
        <v>70.481927710843294</v>
      </c>
      <c r="BL340" s="1">
        <v>37.671232876712303</v>
      </c>
      <c r="BM340" s="1">
        <v>63.013698630136901</v>
      </c>
      <c r="BN340" s="1">
        <v>15</v>
      </c>
      <c r="BO340" s="1">
        <v>77.442528735632095</v>
      </c>
      <c r="BP340" s="1">
        <v>40.746268656716403</v>
      </c>
      <c r="BQ340" s="1">
        <v>42.2222222222222</v>
      </c>
      <c r="BR340" s="1">
        <v>43.295019157088099</v>
      </c>
      <c r="BS340" s="1">
        <v>41.823899371069103</v>
      </c>
      <c r="BT340" s="1">
        <v>44.557823129251702</v>
      </c>
      <c r="BU340" s="1">
        <v>44.927536231884098</v>
      </c>
      <c r="BV340" s="1">
        <v>46.564885496183201</v>
      </c>
      <c r="BW340" s="1">
        <v>47.177419354838698</v>
      </c>
      <c r="BX340" s="1">
        <v>47.8632478632478</v>
      </c>
      <c r="BY340" s="1">
        <v>47.572815533980503</v>
      </c>
      <c r="BZ340" s="1">
        <v>46.987951807228903</v>
      </c>
      <c r="CA340" s="1">
        <v>49.315068493150598</v>
      </c>
      <c r="CB340" s="1">
        <v>49.315068493150598</v>
      </c>
      <c r="CC340" s="1">
        <v>50</v>
      </c>
      <c r="CD340" s="1">
        <v>92.959770114942501</v>
      </c>
      <c r="CE340" s="1">
        <v>99.850746268656707</v>
      </c>
      <c r="CF340" s="1">
        <v>84.126984126984098</v>
      </c>
      <c r="CG340" s="1">
        <v>81.992337164750893</v>
      </c>
      <c r="CH340" s="1">
        <v>78.301886792452805</v>
      </c>
      <c r="CI340" s="1">
        <v>89.455782312925095</v>
      </c>
      <c r="CJ340" s="1">
        <v>81.8840579710144</v>
      </c>
      <c r="CK340" s="1">
        <v>81.679389312977094</v>
      </c>
      <c r="CL340" s="1">
        <v>58.467741935483801</v>
      </c>
      <c r="CM340" s="1">
        <v>61.965811965811902</v>
      </c>
      <c r="CN340" s="1">
        <v>59.223300970873701</v>
      </c>
      <c r="CO340" s="1">
        <v>74.096385542168605</v>
      </c>
      <c r="CP340" s="1">
        <v>89.726027397260196</v>
      </c>
      <c r="CQ340" s="1">
        <v>33.561643835616401</v>
      </c>
      <c r="CR340" s="1">
        <v>48.3333333333333</v>
      </c>
      <c r="CS340" s="1">
        <v>94.109195402298795</v>
      </c>
      <c r="CT340" s="1">
        <v>94.776119402985103</v>
      </c>
      <c r="CU340" s="1">
        <v>56.031746031746003</v>
      </c>
      <c r="CV340" s="1">
        <v>58.620689655172399</v>
      </c>
      <c r="CW340" s="1">
        <v>61.635220125786098</v>
      </c>
      <c r="CX340" s="1">
        <v>21.088435374149601</v>
      </c>
      <c r="CY340" s="1">
        <v>20.289855072463698</v>
      </c>
      <c r="CZ340" s="1">
        <v>21.374045801526702</v>
      </c>
      <c r="DA340" s="1">
        <v>20.161290322580601</v>
      </c>
      <c r="DB340" s="1">
        <v>19.230769230769202</v>
      </c>
      <c r="DC340" s="1">
        <v>20.8737864077669</v>
      </c>
      <c r="DD340" s="1">
        <v>31.927710843373401</v>
      </c>
      <c r="DE340" s="1">
        <v>41.780821917808197</v>
      </c>
      <c r="DF340" s="1">
        <v>43.835616438356098</v>
      </c>
      <c r="DG340" s="1">
        <v>47.5</v>
      </c>
      <c r="DH340" s="1">
        <v>94.012527634487796</v>
      </c>
      <c r="DI340" s="1">
        <v>86.406878887669194</v>
      </c>
      <c r="DJ340" s="1">
        <v>97.381242387332506</v>
      </c>
      <c r="DK340" s="1">
        <v>76.866113744075804</v>
      </c>
      <c r="DL340" s="1">
        <v>62.287712287712203</v>
      </c>
      <c r="DM340" s="1">
        <v>69.250253292806406</v>
      </c>
      <c r="DN340" s="1">
        <v>42.189105858170599</v>
      </c>
      <c r="DO340" s="1">
        <v>51.1782786885245</v>
      </c>
      <c r="DP340" s="1">
        <v>43.9777327935222</v>
      </c>
      <c r="DQ340" s="1">
        <v>62.799167533818903</v>
      </c>
      <c r="DR340" s="1">
        <v>46.014067995310597</v>
      </c>
      <c r="DS340" s="1">
        <v>76.002971768202102</v>
      </c>
      <c r="DT340" s="1">
        <v>18.257575757575701</v>
      </c>
      <c r="DU340" s="1">
        <v>26.024279210925599</v>
      </c>
      <c r="DV340" s="1">
        <v>25.847457627118601</v>
      </c>
      <c r="DW340" s="1">
        <v>49.170965364775199</v>
      </c>
      <c r="DX340" s="1">
        <v>57.427735089645097</v>
      </c>
      <c r="DY340" s="1">
        <v>49.553390174583797</v>
      </c>
      <c r="DZ340" s="1">
        <v>56.013033175355403</v>
      </c>
      <c r="EA340" s="1">
        <v>57.792207792207797</v>
      </c>
      <c r="EB340" s="1">
        <v>31.560283687943201</v>
      </c>
      <c r="EC340" s="1">
        <v>37.153134635149001</v>
      </c>
      <c r="ED340" s="1">
        <v>49.743852459016303</v>
      </c>
      <c r="EE340" s="1">
        <v>35.576923076923102</v>
      </c>
      <c r="EF340" s="1">
        <v>46.566077003121698</v>
      </c>
      <c r="EG340" s="1">
        <v>33.118405627198101</v>
      </c>
      <c r="EH340" s="1">
        <v>33.952451708766702</v>
      </c>
      <c r="EI340" s="1">
        <v>38.257575757575701</v>
      </c>
      <c r="EJ340" s="1">
        <v>61.077389984825402</v>
      </c>
      <c r="EK340" s="1">
        <v>72.966101694915196</v>
      </c>
      <c r="EL340" s="1">
        <v>84.690493736182702</v>
      </c>
      <c r="EM340" s="1">
        <v>82.381997804610293</v>
      </c>
      <c r="EN340" s="1">
        <v>35.749086479902502</v>
      </c>
      <c r="EO340" s="1">
        <v>30.924170616113699</v>
      </c>
      <c r="EP340" s="1">
        <v>22.0779220779221</v>
      </c>
      <c r="EQ340" s="1">
        <v>21.681864235055698</v>
      </c>
      <c r="ER340" s="1">
        <v>59.455292908530303</v>
      </c>
      <c r="ES340" s="1">
        <v>65.983606557377001</v>
      </c>
      <c r="ET340" s="1">
        <v>16.8522267206477</v>
      </c>
      <c r="EU340" s="1">
        <v>28.876170655567101</v>
      </c>
      <c r="EV340" s="1">
        <v>38.628370457209797</v>
      </c>
      <c r="EW340" s="1">
        <v>47.696879643387803</v>
      </c>
      <c r="EX340" s="1">
        <v>38.939393939393902</v>
      </c>
      <c r="EY340" s="1">
        <v>40.819423368740502</v>
      </c>
      <c r="EZ340" s="1">
        <v>41.610169491525397</v>
      </c>
    </row>
    <row r="341" spans="1:156" ht="15">
      <c r="A341" s="11" t="s">
        <v>405</v>
      </c>
      <c r="B341" s="1" t="s">
        <v>874</v>
      </c>
      <c r="C341" s="11" t="s">
        <v>535</v>
      </c>
      <c r="D341" s="1">
        <v>34.9422303955971</v>
      </c>
      <c r="E341" s="1">
        <v>37.612865672670303</v>
      </c>
      <c r="F341" s="1">
        <v>0</v>
      </c>
      <c r="G341" s="1">
        <v>99.801587301587304</v>
      </c>
      <c r="H341" s="1">
        <v>99.327354260089606</v>
      </c>
      <c r="I341" s="1">
        <v>97.741935483870904</v>
      </c>
      <c r="J341" s="1">
        <v>95.394736842105203</v>
      </c>
      <c r="K341" s="1">
        <v>65.714285714285694</v>
      </c>
      <c r="L341" s="1">
        <v>58.928571428571402</v>
      </c>
      <c r="M341" s="1">
        <v>58</v>
      </c>
      <c r="N341" s="1">
        <v>22.9166666666666</v>
      </c>
      <c r="O341" s="1">
        <v>27.0833333333333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99.007936507936506</v>
      </c>
      <c r="W341" s="1">
        <v>98.878923766816101</v>
      </c>
      <c r="X341" s="1">
        <v>97.096774193548299</v>
      </c>
      <c r="Y341" s="1">
        <v>98.0263157894736</v>
      </c>
      <c r="Z341" s="1">
        <v>87.142857142857096</v>
      </c>
      <c r="AA341" s="1">
        <v>80.357142857142804</v>
      </c>
      <c r="AB341" s="1">
        <v>78</v>
      </c>
      <c r="AC341" s="1">
        <v>81.25</v>
      </c>
      <c r="AD341" s="1">
        <v>77.0833333333333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0.19841269841269801</v>
      </c>
      <c r="AL341" s="1">
        <v>49.103139013452903</v>
      </c>
      <c r="AM341" s="1">
        <v>49.354838709677402</v>
      </c>
      <c r="AN341" s="1">
        <v>47.368421052631497</v>
      </c>
      <c r="AO341" s="1">
        <v>45.714285714285701</v>
      </c>
      <c r="AP341" s="1">
        <v>44.642857142857103</v>
      </c>
      <c r="AQ341" s="1">
        <v>44</v>
      </c>
      <c r="AR341" s="1">
        <v>43.75</v>
      </c>
      <c r="AS341" s="1">
        <v>43.75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95.8333333333333</v>
      </c>
      <c r="BA341" s="1">
        <v>97.085201793721893</v>
      </c>
      <c r="BB341" s="1">
        <v>55.161290322580598</v>
      </c>
      <c r="BC341" s="1">
        <v>74.342105263157904</v>
      </c>
      <c r="BD341" s="1">
        <v>61.428571428571402</v>
      </c>
      <c r="BE341" s="1">
        <v>76.785714285714207</v>
      </c>
      <c r="BF341" s="1">
        <v>78</v>
      </c>
      <c r="BG341" s="1">
        <v>43.75</v>
      </c>
      <c r="BH341" s="1">
        <v>47.9166666666666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O341" s="1">
        <v>95.039682539682502</v>
      </c>
      <c r="BP341" s="1">
        <v>96.412556053811599</v>
      </c>
      <c r="BQ341" s="1">
        <v>44.838709677419303</v>
      </c>
      <c r="BR341" s="1">
        <v>41.447368421052602</v>
      </c>
      <c r="BS341" s="1">
        <v>38.571428571428498</v>
      </c>
      <c r="BT341" s="1">
        <v>41.071428571428498</v>
      </c>
      <c r="BU341" s="1">
        <v>40</v>
      </c>
      <c r="BV341" s="1">
        <v>43.75</v>
      </c>
      <c r="BW341" s="1">
        <v>43.75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99.007936507936506</v>
      </c>
      <c r="CE341" s="1">
        <v>98.878923766816101</v>
      </c>
      <c r="CF341" s="1">
        <v>90</v>
      </c>
      <c r="CG341" s="1">
        <v>81.578947368421098</v>
      </c>
      <c r="CH341" s="1">
        <v>71.428571428571402</v>
      </c>
      <c r="CI341" s="1">
        <v>78.571428571428498</v>
      </c>
      <c r="CJ341" s="1">
        <v>82</v>
      </c>
      <c r="CK341" s="1">
        <v>81.25</v>
      </c>
      <c r="CL341" s="1">
        <v>79.1666666666666</v>
      </c>
      <c r="CM341" s="1">
        <v>0</v>
      </c>
      <c r="CN341" s="1">
        <v>0</v>
      </c>
      <c r="CO341" s="1">
        <v>0</v>
      </c>
      <c r="CP341" s="1">
        <v>0</v>
      </c>
      <c r="CQ341" s="1">
        <v>0</v>
      </c>
      <c r="CR341" s="1">
        <v>0</v>
      </c>
      <c r="CS341" s="1">
        <v>96.230158730158706</v>
      </c>
      <c r="CT341" s="1">
        <v>97.085201793721893</v>
      </c>
      <c r="CU341" s="1">
        <v>51.290322580645103</v>
      </c>
      <c r="CV341" s="1">
        <v>53.947368421052602</v>
      </c>
      <c r="CW341" s="1">
        <v>57.142857142857103</v>
      </c>
      <c r="CX341" s="1">
        <v>55.357142857142797</v>
      </c>
      <c r="CY341" s="1">
        <v>50</v>
      </c>
      <c r="CZ341" s="1">
        <v>18.75</v>
      </c>
      <c r="DA341" s="1">
        <v>22.9166666666666</v>
      </c>
      <c r="DB341" s="1">
        <v>0</v>
      </c>
      <c r="DC341" s="1">
        <v>0</v>
      </c>
      <c r="DD341" s="1">
        <v>0</v>
      </c>
      <c r="DE341" s="1">
        <v>0</v>
      </c>
      <c r="DF341" s="1">
        <v>0</v>
      </c>
      <c r="DG341" s="1">
        <v>0</v>
      </c>
      <c r="DH341" s="1">
        <v>33.069270449520999</v>
      </c>
      <c r="DI341" s="1">
        <v>24.679839004756602</v>
      </c>
      <c r="DJ341" s="1">
        <v>37.576126674786799</v>
      </c>
      <c r="DK341" s="1">
        <v>41.202606635071099</v>
      </c>
      <c r="DL341" s="1">
        <v>15.1348651348651</v>
      </c>
      <c r="DM341" s="1">
        <v>12.4113475177304</v>
      </c>
      <c r="DN341" s="1">
        <v>15.673175745118099</v>
      </c>
      <c r="DO341" s="1">
        <v>20.747950819672099</v>
      </c>
      <c r="DP341" s="1">
        <v>41.042510121457397</v>
      </c>
      <c r="DQ341" s="1">
        <v>0</v>
      </c>
      <c r="DR341" s="1">
        <v>0</v>
      </c>
      <c r="DS341" s="1">
        <v>0</v>
      </c>
      <c r="DT341" s="1">
        <v>0</v>
      </c>
      <c r="DU341" s="1">
        <v>0</v>
      </c>
      <c r="DV341" s="1">
        <v>0</v>
      </c>
      <c r="DW341" s="1">
        <v>20.431098010316799</v>
      </c>
      <c r="DX341" s="1">
        <v>14.837175265276199</v>
      </c>
      <c r="DY341" s="1">
        <v>22.513195290296299</v>
      </c>
      <c r="DZ341" s="1">
        <v>26.8661137440758</v>
      </c>
      <c r="EA341" s="1">
        <v>9.6403596403596392</v>
      </c>
      <c r="EB341" s="1">
        <v>12.6139817629179</v>
      </c>
      <c r="EC341" s="1">
        <v>12.5899280575539</v>
      </c>
      <c r="ED341" s="1">
        <v>14.395491803278601</v>
      </c>
      <c r="EE341" s="1">
        <v>26.5688259109311</v>
      </c>
      <c r="EF341" s="1">
        <v>0</v>
      </c>
      <c r="EG341" s="1">
        <v>0</v>
      </c>
      <c r="EH341" s="1">
        <v>0</v>
      </c>
      <c r="EI341" s="1">
        <v>0</v>
      </c>
      <c r="EJ341" s="1">
        <v>0</v>
      </c>
      <c r="EK341" s="1">
        <v>0</v>
      </c>
      <c r="EL341" s="1">
        <v>89.406779661016898</v>
      </c>
      <c r="EM341" s="1">
        <v>74.643249176728801</v>
      </c>
      <c r="EN341" s="1">
        <v>73.771822980105497</v>
      </c>
      <c r="EO341" s="1">
        <v>64.810426540284297</v>
      </c>
      <c r="EP341" s="1">
        <v>22.0779220779221</v>
      </c>
      <c r="EQ341" s="1">
        <v>21.681864235055698</v>
      </c>
      <c r="ER341" s="1">
        <v>21.891058581706101</v>
      </c>
      <c r="ES341" s="1">
        <v>25.819672131147499</v>
      </c>
      <c r="ET341" s="1">
        <v>9.6659919028340102</v>
      </c>
      <c r="EU341" s="1">
        <v>0</v>
      </c>
      <c r="EV341" s="1">
        <v>0</v>
      </c>
      <c r="EW341" s="1">
        <v>0</v>
      </c>
      <c r="EX341" s="1">
        <v>0</v>
      </c>
      <c r="EY341" s="1">
        <v>0</v>
      </c>
      <c r="EZ341" s="1">
        <v>0</v>
      </c>
    </row>
    <row r="342" spans="1:156" ht="15">
      <c r="A342" s="11" t="s">
        <v>406</v>
      </c>
      <c r="B342" s="1" t="s">
        <v>875</v>
      </c>
      <c r="C342" s="11" t="s">
        <v>588</v>
      </c>
      <c r="D342" s="1">
        <v>42.543352649561101</v>
      </c>
      <c r="E342" s="1">
        <v>65.100393146024501</v>
      </c>
      <c r="F342" s="1">
        <v>0</v>
      </c>
      <c r="G342" s="1">
        <v>97.035573122529598</v>
      </c>
      <c r="H342" s="1">
        <v>96.808510638297804</v>
      </c>
      <c r="I342" s="1">
        <v>79.0322580645161</v>
      </c>
      <c r="J342" s="1">
        <v>90.677966101694906</v>
      </c>
      <c r="K342" s="1">
        <v>84.306569343065703</v>
      </c>
      <c r="L342" s="1">
        <v>68.110236220472402</v>
      </c>
      <c r="M342" s="1">
        <v>60.9243697478991</v>
      </c>
      <c r="N342" s="1">
        <v>41.949152542372801</v>
      </c>
      <c r="O342" s="1">
        <v>42.543859649122801</v>
      </c>
      <c r="P342" s="1">
        <v>31.3084112149532</v>
      </c>
      <c r="Q342" s="1">
        <v>33.8888888888888</v>
      </c>
      <c r="R342" s="1">
        <v>43.975903614457799</v>
      </c>
      <c r="S342" s="1">
        <v>31.410256410256402</v>
      </c>
      <c r="T342" s="1">
        <v>33.552631578947299</v>
      </c>
      <c r="U342" s="1">
        <v>39.830508474576199</v>
      </c>
      <c r="V342" s="1">
        <v>83.003952569169897</v>
      </c>
      <c r="W342" s="1">
        <v>60</v>
      </c>
      <c r="X342" s="1">
        <v>58.755760368663502</v>
      </c>
      <c r="Y342" s="1">
        <v>58.4745762711864</v>
      </c>
      <c r="Z342" s="1">
        <v>51.0948905109489</v>
      </c>
      <c r="AA342" s="1">
        <v>53.1496062992126</v>
      </c>
      <c r="AB342" s="1">
        <v>52.5210084033613</v>
      </c>
      <c r="AC342" s="1">
        <v>12.2881355932203</v>
      </c>
      <c r="AD342" s="1">
        <v>14.9122807017543</v>
      </c>
      <c r="AE342" s="1">
        <v>16.355140186915801</v>
      </c>
      <c r="AF342" s="1">
        <v>16.1111111111111</v>
      </c>
      <c r="AG342" s="1">
        <v>19.277108433734899</v>
      </c>
      <c r="AH342" s="1">
        <v>32.692307692307601</v>
      </c>
      <c r="AI342" s="1">
        <v>38.815789473684198</v>
      </c>
      <c r="AJ342" s="1">
        <v>38.135593220338897</v>
      </c>
      <c r="AK342" s="1">
        <v>33.399209486166001</v>
      </c>
      <c r="AL342" s="1">
        <v>32.978723404255298</v>
      </c>
      <c r="AM342" s="1">
        <v>33.4101382488479</v>
      </c>
      <c r="AN342" s="1">
        <v>33.898305084745701</v>
      </c>
      <c r="AO342" s="1">
        <v>31.751824817518202</v>
      </c>
      <c r="AP342" s="1">
        <v>31.1023622047244</v>
      </c>
      <c r="AQ342" s="1">
        <v>29.831932773109202</v>
      </c>
      <c r="AR342" s="1">
        <v>32.203389830508399</v>
      </c>
      <c r="AS342" s="1">
        <v>30.7017543859649</v>
      </c>
      <c r="AT342" s="1">
        <v>30.3738317757009</v>
      </c>
      <c r="AU342" s="1">
        <v>34.4444444444444</v>
      </c>
      <c r="AV342" s="1">
        <v>42.168674698795101</v>
      </c>
      <c r="AW342" s="1">
        <v>50</v>
      </c>
      <c r="AX342" s="1">
        <v>50.657894736842103</v>
      </c>
      <c r="AY342" s="1">
        <v>48.305084745762699</v>
      </c>
      <c r="AZ342" s="1">
        <v>99.802371541501898</v>
      </c>
      <c r="BA342" s="1">
        <v>87.872340425531902</v>
      </c>
      <c r="BB342" s="1">
        <v>46.774193548387103</v>
      </c>
      <c r="BC342" s="1">
        <v>60.734463276836102</v>
      </c>
      <c r="BD342" s="1">
        <v>34.671532846715301</v>
      </c>
      <c r="BE342" s="1">
        <v>38.976377952755897</v>
      </c>
      <c r="BF342" s="1">
        <v>33.193277310924302</v>
      </c>
      <c r="BG342" s="1">
        <v>51.271186440677901</v>
      </c>
      <c r="BH342" s="1">
        <v>65.350877192982395</v>
      </c>
      <c r="BI342" s="1">
        <v>30.3738317757009</v>
      </c>
      <c r="BJ342" s="1">
        <v>32.2222222222222</v>
      </c>
      <c r="BK342" s="1">
        <v>25.903614457831299</v>
      </c>
      <c r="BL342" s="1">
        <v>42.948717948717899</v>
      </c>
      <c r="BM342" s="1">
        <v>46.710526315789402</v>
      </c>
      <c r="BN342" s="1">
        <v>56.779661016949099</v>
      </c>
      <c r="BO342" s="1">
        <v>91.699604743083</v>
      </c>
      <c r="BP342" s="1">
        <v>25.531914893617</v>
      </c>
      <c r="BQ342" s="1">
        <v>27.1889400921659</v>
      </c>
      <c r="BR342" s="1">
        <v>25.1412429378531</v>
      </c>
      <c r="BS342" s="1">
        <v>24.817518248175102</v>
      </c>
      <c r="BT342" s="1">
        <v>26.3779527559055</v>
      </c>
      <c r="BU342" s="1">
        <v>26.890756302521002</v>
      </c>
      <c r="BV342" s="1">
        <v>29.2372881355932</v>
      </c>
      <c r="BW342" s="1">
        <v>32.894736842105203</v>
      </c>
      <c r="BX342" s="1">
        <v>36.9158878504672</v>
      </c>
      <c r="BY342" s="1">
        <v>35.5555555555555</v>
      </c>
      <c r="BZ342" s="1">
        <v>37.349397590361399</v>
      </c>
      <c r="CA342" s="1">
        <v>42.948717948717899</v>
      </c>
      <c r="CB342" s="1">
        <v>43.421052631578902</v>
      </c>
      <c r="CC342" s="1">
        <v>46.610169491525397</v>
      </c>
      <c r="CD342" s="1">
        <v>82.213438735177803</v>
      </c>
      <c r="CE342" s="1">
        <v>91.276595744680805</v>
      </c>
      <c r="CF342" s="1">
        <v>64.055299539170505</v>
      </c>
      <c r="CG342" s="1">
        <v>63.559322033898297</v>
      </c>
      <c r="CH342" s="1">
        <v>69.708029197080194</v>
      </c>
      <c r="CI342" s="1">
        <v>77.559055118110194</v>
      </c>
      <c r="CJ342" s="1">
        <v>94.537815126050404</v>
      </c>
      <c r="CK342" s="1">
        <v>59.322033898305101</v>
      </c>
      <c r="CL342" s="1">
        <v>81.140350877192901</v>
      </c>
      <c r="CM342" s="1">
        <v>60.7476635514018</v>
      </c>
      <c r="CN342" s="1">
        <v>55.5555555555555</v>
      </c>
      <c r="CO342" s="1">
        <v>89.759036144578303</v>
      </c>
      <c r="CP342" s="1">
        <v>90.384615384615302</v>
      </c>
      <c r="CQ342" s="1">
        <v>65.789473684210506</v>
      </c>
      <c r="CR342" s="1">
        <v>73.728813559322006</v>
      </c>
      <c r="CS342" s="1">
        <v>36.7588932806324</v>
      </c>
      <c r="CT342" s="1">
        <v>39.361702127659498</v>
      </c>
      <c r="CU342" s="1">
        <v>38.940092165898598</v>
      </c>
      <c r="CV342" s="1">
        <v>38.700564971751398</v>
      </c>
      <c r="CW342" s="1">
        <v>40.875912408759099</v>
      </c>
      <c r="CX342" s="1">
        <v>41.732283464566898</v>
      </c>
      <c r="CY342" s="1">
        <v>39.915966386554601</v>
      </c>
      <c r="CZ342" s="1">
        <v>41.1016949152542</v>
      </c>
      <c r="DA342" s="1">
        <v>43.859649122806999</v>
      </c>
      <c r="DB342" s="1">
        <v>42.990654205607399</v>
      </c>
      <c r="DC342" s="1">
        <v>48.3333333333333</v>
      </c>
      <c r="DD342" s="1">
        <v>20.481927710843301</v>
      </c>
      <c r="DE342" s="1">
        <v>32.051282051282101</v>
      </c>
      <c r="DF342" s="1">
        <v>35.5263157894736</v>
      </c>
      <c r="DG342" s="1">
        <v>35.593220338983102</v>
      </c>
      <c r="DH342" s="1">
        <v>39.443625644804698</v>
      </c>
      <c r="DI342" s="1">
        <v>42.864983534577298</v>
      </c>
      <c r="DJ342" s="1">
        <v>43.300852618757602</v>
      </c>
      <c r="DK342" s="1">
        <v>24.8518957345971</v>
      </c>
      <c r="DL342" s="1">
        <v>9.1408591408591402</v>
      </c>
      <c r="DM342" s="1">
        <v>14.133738601823699</v>
      </c>
      <c r="DN342" s="1">
        <v>14.234326824254801</v>
      </c>
      <c r="DO342" s="1">
        <v>4.3545081967213104</v>
      </c>
      <c r="DP342" s="1">
        <v>22.8238866396761</v>
      </c>
      <c r="DQ342" s="1">
        <v>17.7419354838709</v>
      </c>
      <c r="DR342" s="1">
        <v>6.7409144196951898</v>
      </c>
      <c r="DS342" s="1">
        <v>19.539375928677501</v>
      </c>
      <c r="DT342" s="1">
        <v>22.1969696969696</v>
      </c>
      <c r="DU342" s="1">
        <v>41.654021244309497</v>
      </c>
      <c r="DV342" s="1">
        <v>27.203389830508399</v>
      </c>
      <c r="DW342" s="1">
        <v>91.212232866617498</v>
      </c>
      <c r="DX342" s="1">
        <v>92.663739480424397</v>
      </c>
      <c r="DY342" s="1">
        <v>96.630125862768907</v>
      </c>
      <c r="DZ342" s="1">
        <v>97.719194312796205</v>
      </c>
      <c r="EA342" s="1">
        <v>98.801198801198794</v>
      </c>
      <c r="EB342" s="1">
        <v>99.088145896656499</v>
      </c>
      <c r="EC342" s="1">
        <v>99.280575539568304</v>
      </c>
      <c r="ED342" s="1">
        <v>93.442622950819597</v>
      </c>
      <c r="EE342" s="1">
        <v>95.495951417004093</v>
      </c>
      <c r="EF342" s="1">
        <v>97.502601456815796</v>
      </c>
      <c r="EG342" s="1">
        <v>97.303634232121894</v>
      </c>
      <c r="EH342" s="1">
        <v>96.582466567607696</v>
      </c>
      <c r="EI342" s="1">
        <v>97.803030303030297</v>
      </c>
      <c r="EJ342" s="1">
        <v>93.626707132018197</v>
      </c>
      <c r="EK342" s="1">
        <v>93.135593220338905</v>
      </c>
      <c r="EL342" s="1">
        <v>72.991893883566604</v>
      </c>
      <c r="EM342" s="1">
        <v>74.643249176728801</v>
      </c>
      <c r="EN342" s="1">
        <v>35.749086479902502</v>
      </c>
      <c r="EO342" s="1">
        <v>30.924170616113699</v>
      </c>
      <c r="EP342" s="1">
        <v>58.791208791208703</v>
      </c>
      <c r="EQ342" s="1">
        <v>21.681864235055698</v>
      </c>
      <c r="ER342" s="1">
        <v>59.455292908530303</v>
      </c>
      <c r="ES342" s="1">
        <v>25.819672131147499</v>
      </c>
      <c r="ET342" s="1">
        <v>33.350202429149803</v>
      </c>
      <c r="EU342" s="1">
        <v>28.876170655567101</v>
      </c>
      <c r="EV342" s="1">
        <v>38.628370457209797</v>
      </c>
      <c r="EW342" s="1">
        <v>18.4992570579494</v>
      </c>
      <c r="EX342" s="1">
        <v>38.939393939393902</v>
      </c>
      <c r="EY342" s="1">
        <v>40.819423368740502</v>
      </c>
      <c r="EZ342" s="1">
        <v>41.610169491525397</v>
      </c>
    </row>
    <row r="343" spans="1:156" ht="15">
      <c r="A343" s="11" t="s">
        <v>407</v>
      </c>
      <c r="B343" s="1" t="s">
        <v>876</v>
      </c>
      <c r="C343" s="11" t="s">
        <v>531</v>
      </c>
      <c r="D343" s="1">
        <v>66.273352363781996</v>
      </c>
      <c r="E343" s="1">
        <v>61.2615686941405</v>
      </c>
      <c r="F343" s="1">
        <v>0</v>
      </c>
      <c r="G343" s="1">
        <v>76.282051282051199</v>
      </c>
      <c r="H343" s="1">
        <v>57.051282051282001</v>
      </c>
      <c r="I343" s="1">
        <v>67.424242424242394</v>
      </c>
      <c r="J343" s="1">
        <v>71.052631578947299</v>
      </c>
      <c r="K343" s="1">
        <v>21.296296296296202</v>
      </c>
      <c r="L343" s="1">
        <v>25.510204081632601</v>
      </c>
      <c r="M343" s="1">
        <v>26.595744680851102</v>
      </c>
      <c r="N343" s="1">
        <v>21.590909090909101</v>
      </c>
      <c r="O343" s="1">
        <v>23.863636363636299</v>
      </c>
      <c r="P343" s="1">
        <v>20.731707317073099</v>
      </c>
      <c r="Q343" s="1">
        <v>8.3333333333333304</v>
      </c>
      <c r="R343" s="1">
        <v>5.3571428571428497</v>
      </c>
      <c r="S343" s="1">
        <v>12.9629629629629</v>
      </c>
      <c r="T343" s="1">
        <v>26.923076923076898</v>
      </c>
      <c r="U343" s="1">
        <v>34</v>
      </c>
      <c r="V343" s="1">
        <v>92.948717948717899</v>
      </c>
      <c r="W343" s="1">
        <v>76.282051282051199</v>
      </c>
      <c r="X343" s="1">
        <v>81.060606060606105</v>
      </c>
      <c r="Y343" s="1">
        <v>84.210526315789394</v>
      </c>
      <c r="Z343" s="1">
        <v>6.4814814814814801</v>
      </c>
      <c r="AA343" s="1">
        <v>7.1428571428571397</v>
      </c>
      <c r="AB343" s="1">
        <v>10.6382978723404</v>
      </c>
      <c r="AC343" s="1">
        <v>11.363636363636299</v>
      </c>
      <c r="AD343" s="1">
        <v>14.772727272727201</v>
      </c>
      <c r="AE343" s="1">
        <v>14.634146341463399</v>
      </c>
      <c r="AF343" s="1">
        <v>8.3333333333333304</v>
      </c>
      <c r="AG343" s="1">
        <v>8.9285714285714199</v>
      </c>
      <c r="AH343" s="1">
        <v>16.6666666666666</v>
      </c>
      <c r="AI343" s="1">
        <v>26.923076923076898</v>
      </c>
      <c r="AJ343" s="1">
        <v>32</v>
      </c>
      <c r="AK343" s="1">
        <v>89.743589743589695</v>
      </c>
      <c r="AL343" s="1">
        <v>89.102564102564102</v>
      </c>
      <c r="AM343" s="1">
        <v>89.393939393939306</v>
      </c>
      <c r="AN343" s="1">
        <v>91.228070175438503</v>
      </c>
      <c r="AO343" s="1">
        <v>93.518518518518505</v>
      </c>
      <c r="AP343" s="1">
        <v>92.857142857142804</v>
      </c>
      <c r="AQ343" s="1">
        <v>94.680851063829707</v>
      </c>
      <c r="AR343" s="1">
        <v>93.181818181818102</v>
      </c>
      <c r="AS343" s="1">
        <v>32.954545454545404</v>
      </c>
      <c r="AT343" s="1">
        <v>35.365853658536501</v>
      </c>
      <c r="AU343" s="1">
        <v>33.3333333333333</v>
      </c>
      <c r="AV343" s="1">
        <v>39.285714285714199</v>
      </c>
      <c r="AW343" s="1">
        <v>40.740740740740698</v>
      </c>
      <c r="AX343" s="1">
        <v>50</v>
      </c>
      <c r="AY343" s="1">
        <v>50</v>
      </c>
      <c r="AZ343" s="1">
        <v>28.846153846153801</v>
      </c>
      <c r="BA343" s="1">
        <v>27.564102564102502</v>
      </c>
      <c r="BB343" s="1">
        <v>28.030303030302999</v>
      </c>
      <c r="BC343" s="1">
        <v>30.7017543859649</v>
      </c>
      <c r="BD343" s="1">
        <v>23.148148148148099</v>
      </c>
      <c r="BE343" s="1">
        <v>19.387755102040799</v>
      </c>
      <c r="BF343" s="1">
        <v>15.9574468085106</v>
      </c>
      <c r="BG343" s="1">
        <v>21.590909090909101</v>
      </c>
      <c r="BH343" s="1">
        <v>30.681818181818102</v>
      </c>
      <c r="BI343" s="1">
        <v>28.048780487804802</v>
      </c>
      <c r="BJ343" s="1">
        <v>25</v>
      </c>
      <c r="BK343" s="1">
        <v>16.071428571428498</v>
      </c>
      <c r="BL343" s="1">
        <v>16.6666666666666</v>
      </c>
      <c r="BM343" s="1">
        <v>21.1538461538461</v>
      </c>
      <c r="BN343" s="1">
        <v>10</v>
      </c>
      <c r="BO343" s="1">
        <v>45.512820512820497</v>
      </c>
      <c r="BP343" s="1">
        <v>34.615384615384599</v>
      </c>
      <c r="BQ343" s="1">
        <v>37.878787878787797</v>
      </c>
      <c r="BR343" s="1">
        <v>45.614035087719202</v>
      </c>
      <c r="BS343" s="1">
        <v>9.2592592592592506</v>
      </c>
      <c r="BT343" s="1">
        <v>14.285714285714199</v>
      </c>
      <c r="BU343" s="1">
        <v>17.021276595744599</v>
      </c>
      <c r="BV343" s="1">
        <v>17.045454545454501</v>
      </c>
      <c r="BW343" s="1">
        <v>17.045454545454501</v>
      </c>
      <c r="BX343" s="1">
        <v>15.8536585365853</v>
      </c>
      <c r="BY343" s="1">
        <v>11.6666666666666</v>
      </c>
      <c r="BZ343" s="1">
        <v>14.285714285714199</v>
      </c>
      <c r="CA343" s="1">
        <v>18.518518518518501</v>
      </c>
      <c r="CB343" s="1">
        <v>34.615384615384599</v>
      </c>
      <c r="CC343" s="1">
        <v>36</v>
      </c>
      <c r="CD343" s="1">
        <v>70.512820512820497</v>
      </c>
      <c r="CE343" s="1">
        <v>71.794871794871796</v>
      </c>
      <c r="CF343" s="1">
        <v>68.939393939393895</v>
      </c>
      <c r="CG343" s="1">
        <v>75.438596491228097</v>
      </c>
      <c r="CH343" s="1">
        <v>51.851851851851798</v>
      </c>
      <c r="CI343" s="1">
        <v>63.265306122448898</v>
      </c>
      <c r="CJ343" s="1">
        <v>70.212765957446805</v>
      </c>
      <c r="CK343" s="1">
        <v>54.545454545454497</v>
      </c>
      <c r="CL343" s="1">
        <v>57.954545454545404</v>
      </c>
      <c r="CM343" s="1">
        <v>59.756097560975597</v>
      </c>
      <c r="CN343" s="1">
        <v>60</v>
      </c>
      <c r="CO343" s="1">
        <v>48.214285714285701</v>
      </c>
      <c r="CP343" s="1">
        <v>31.481481481481399</v>
      </c>
      <c r="CQ343" s="1">
        <v>63.461538461538403</v>
      </c>
      <c r="CR343" s="1">
        <v>74</v>
      </c>
      <c r="CS343" s="1">
        <v>66.025641025640994</v>
      </c>
      <c r="CT343" s="1">
        <v>67.948717948717899</v>
      </c>
      <c r="CU343" s="1">
        <v>69.696969696969703</v>
      </c>
      <c r="CV343" s="1">
        <v>68.421052631578902</v>
      </c>
      <c r="CW343" s="1">
        <v>50</v>
      </c>
      <c r="CX343" s="1">
        <v>37.755102040816297</v>
      </c>
      <c r="CY343" s="1">
        <v>40.425531914893597</v>
      </c>
      <c r="CZ343" s="1">
        <v>39.772727272727202</v>
      </c>
      <c r="DA343" s="1">
        <v>43.181818181818102</v>
      </c>
      <c r="DB343" s="1">
        <v>46.341463414634099</v>
      </c>
      <c r="DC343" s="1">
        <v>38.3333333333333</v>
      </c>
      <c r="DD343" s="1">
        <v>41.071428571428498</v>
      </c>
      <c r="DE343" s="1">
        <v>51.851851851851798</v>
      </c>
      <c r="DF343" s="1">
        <v>80.769230769230703</v>
      </c>
      <c r="DG343" s="1">
        <v>84</v>
      </c>
      <c r="DH343" s="1">
        <v>86.03515625</v>
      </c>
      <c r="DI343" s="1">
        <v>85.132645541635895</v>
      </c>
      <c r="DJ343" s="1">
        <v>76.381266008049707</v>
      </c>
      <c r="DK343" s="1">
        <v>70.219244823386106</v>
      </c>
      <c r="DL343" s="1">
        <v>65.254739336492904</v>
      </c>
      <c r="DM343" s="1">
        <v>60.489510489510401</v>
      </c>
      <c r="DN343" s="1">
        <v>45.947315096251202</v>
      </c>
      <c r="DO343" s="1">
        <v>68.499486125385403</v>
      </c>
      <c r="DP343" s="1">
        <v>36.014344262295097</v>
      </c>
      <c r="DQ343" s="1">
        <v>59.159919028340099</v>
      </c>
      <c r="DR343" s="1">
        <v>8.0645161290322491</v>
      </c>
      <c r="DS343" s="1">
        <v>8.9683470105509908</v>
      </c>
      <c r="DT343" s="1">
        <v>33.060921248142598</v>
      </c>
      <c r="DU343" s="1">
        <v>23.863636363636299</v>
      </c>
      <c r="DV343" s="1">
        <v>18.588770864946799</v>
      </c>
      <c r="DW343" s="1">
        <v>0.91796875</v>
      </c>
      <c r="DX343" s="1">
        <v>1.2343404568901899</v>
      </c>
      <c r="DY343" s="1">
        <v>1.26234906695938</v>
      </c>
      <c r="DZ343" s="1">
        <v>1.6037352821762101</v>
      </c>
      <c r="EA343" s="1">
        <v>3.11018957345971</v>
      </c>
      <c r="EB343" s="1">
        <v>2.2477522477522398</v>
      </c>
      <c r="EC343" s="1">
        <v>5.2178318135764901</v>
      </c>
      <c r="ED343" s="1">
        <v>4.3679342240493302</v>
      </c>
      <c r="EE343" s="1">
        <v>11.7315573770491</v>
      </c>
      <c r="EF343" s="1">
        <v>17.7631578947368</v>
      </c>
      <c r="EG343" s="1">
        <v>5.1508844953173698</v>
      </c>
      <c r="EH343" s="1">
        <v>0.64478311840562696</v>
      </c>
      <c r="EI343" s="1">
        <v>3.7890044576522999</v>
      </c>
      <c r="EJ343" s="1">
        <v>6.89393939393939</v>
      </c>
      <c r="EK343" s="1">
        <v>7.9666160849772298</v>
      </c>
      <c r="EL343" s="1">
        <v>81.9140625</v>
      </c>
      <c r="EM343" s="1">
        <v>77.634487840825301</v>
      </c>
      <c r="EN343" s="1">
        <v>88.144895718990099</v>
      </c>
      <c r="EO343" s="1">
        <v>73.771822980105497</v>
      </c>
      <c r="EP343" s="1">
        <v>30.924170616113699</v>
      </c>
      <c r="EQ343" s="1">
        <v>22.0779220779221</v>
      </c>
      <c r="ER343" s="1">
        <v>21.681864235055698</v>
      </c>
      <c r="ES343" s="1">
        <v>21.891058581706101</v>
      </c>
      <c r="ET343" s="1">
        <v>2.4590163934426199</v>
      </c>
      <c r="EU343" s="1">
        <v>33.350202429149803</v>
      </c>
      <c r="EV343" s="1">
        <v>28.876170655567101</v>
      </c>
      <c r="EW343" s="1">
        <v>9.3200468933177003</v>
      </c>
      <c r="EX343" s="1">
        <v>18.4992570579494</v>
      </c>
      <c r="EY343" s="1">
        <v>38.939393939393902</v>
      </c>
      <c r="EZ343" s="1">
        <v>40.819423368740502</v>
      </c>
    </row>
    <row r="344" spans="1:156" ht="15">
      <c r="A344" s="11" t="s">
        <v>408</v>
      </c>
      <c r="B344" s="1" t="s">
        <v>877</v>
      </c>
      <c r="C344" s="11" t="s">
        <v>528</v>
      </c>
      <c r="D344" s="1">
        <v>39.5191388495805</v>
      </c>
      <c r="E344" s="1">
        <v>72.430190796389297</v>
      </c>
      <c r="F344" s="1">
        <v>0</v>
      </c>
      <c r="G344" s="1">
        <v>76.204819277108399</v>
      </c>
      <c r="H344" s="1">
        <v>75.684931506849296</v>
      </c>
      <c r="I344" s="1">
        <v>65.151515151515099</v>
      </c>
      <c r="J344" s="1">
        <v>54.477611940298502</v>
      </c>
      <c r="K344" s="1">
        <v>52.34375</v>
      </c>
      <c r="L344" s="1">
        <v>49.21875</v>
      </c>
      <c r="M344" s="1">
        <v>43.846153846153797</v>
      </c>
      <c r="N344" s="1">
        <v>29.1044776119403</v>
      </c>
      <c r="O344" s="1">
        <v>34.615384615384599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96.084337349397501</v>
      </c>
      <c r="W344" s="1">
        <v>95.547945205479394</v>
      </c>
      <c r="X344" s="1">
        <v>92.424242424242394</v>
      </c>
      <c r="Y344" s="1">
        <v>75.373134328358205</v>
      </c>
      <c r="Z344" s="1">
        <v>69.53125</v>
      </c>
      <c r="AA344" s="1">
        <v>67.96875</v>
      </c>
      <c r="AB344" s="1">
        <v>37.692307692307601</v>
      </c>
      <c r="AC344" s="1">
        <v>18.656716417910399</v>
      </c>
      <c r="AD344" s="1">
        <v>19.230769230769202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52.710843373493901</v>
      </c>
      <c r="AL344" s="1">
        <v>51.369863013698598</v>
      </c>
      <c r="AM344" s="1">
        <v>6.0606060606060597</v>
      </c>
      <c r="AN344" s="1">
        <v>6.7164179104477597</v>
      </c>
      <c r="AO344" s="1">
        <v>7.8125</v>
      </c>
      <c r="AP344" s="1">
        <v>7.8125</v>
      </c>
      <c r="AQ344" s="1">
        <v>44.615384615384599</v>
      </c>
      <c r="AR344" s="1">
        <v>49.253731343283498</v>
      </c>
      <c r="AS344" s="1">
        <v>53.076923076923102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76.807228915662606</v>
      </c>
      <c r="BA344" s="1">
        <v>70.205479452054803</v>
      </c>
      <c r="BB344" s="1">
        <v>54.040404040403999</v>
      </c>
      <c r="BC344" s="1">
        <v>50</v>
      </c>
      <c r="BD344" s="1">
        <v>49.21875</v>
      </c>
      <c r="BE344" s="1">
        <v>53.90625</v>
      </c>
      <c r="BF344" s="1">
        <v>31.538461538461501</v>
      </c>
      <c r="BG344" s="1">
        <v>32.089552238805901</v>
      </c>
      <c r="BH344" s="1">
        <v>33.076923076923102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70.180722891566205</v>
      </c>
      <c r="BP344" s="1">
        <v>75.684931506849296</v>
      </c>
      <c r="BQ344" s="1">
        <v>73.737373737373701</v>
      </c>
      <c r="BR344" s="1">
        <v>76.119402985074601</v>
      </c>
      <c r="BS344" s="1">
        <v>79.6875</v>
      </c>
      <c r="BT344" s="1">
        <v>82.8125</v>
      </c>
      <c r="BU344" s="1">
        <v>30</v>
      </c>
      <c r="BV344" s="1">
        <v>35.074626865671597</v>
      </c>
      <c r="BW344" s="1">
        <v>36.923076923076898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0</v>
      </c>
      <c r="CD344" s="1">
        <v>58.132530120481903</v>
      </c>
      <c r="CE344" s="1">
        <v>55.136986301369802</v>
      </c>
      <c r="CF344" s="1">
        <v>54.040404040403999</v>
      </c>
      <c r="CG344" s="1">
        <v>82.835820895522303</v>
      </c>
      <c r="CH344" s="1">
        <v>60.15625</v>
      </c>
      <c r="CI344" s="1">
        <v>91.40625</v>
      </c>
      <c r="CJ344" s="1">
        <v>23.846153846153801</v>
      </c>
      <c r="CK344" s="1">
        <v>11.9402985074626</v>
      </c>
      <c r="CL344" s="1">
        <v>16.1538461538461</v>
      </c>
      <c r="CM344" s="1">
        <v>0</v>
      </c>
      <c r="CN344" s="1">
        <v>0</v>
      </c>
      <c r="CO344" s="1">
        <v>0</v>
      </c>
      <c r="CP344" s="1">
        <v>0</v>
      </c>
      <c r="CQ344" s="1">
        <v>0</v>
      </c>
      <c r="CR344" s="1">
        <v>0</v>
      </c>
      <c r="CS344" s="1">
        <v>79.216867469879503</v>
      </c>
      <c r="CT344" s="1">
        <v>79.794520547945197</v>
      </c>
      <c r="CU344" s="1">
        <v>72.727272727272705</v>
      </c>
      <c r="CV344" s="1">
        <v>64.179104477611901</v>
      </c>
      <c r="CW344" s="1">
        <v>64.84375</v>
      </c>
      <c r="CX344" s="1">
        <v>64.84375</v>
      </c>
      <c r="CY344" s="1">
        <v>24.615384615384599</v>
      </c>
      <c r="CZ344" s="1">
        <v>22.388059701492502</v>
      </c>
      <c r="DA344" s="1">
        <v>23.846153846153801</v>
      </c>
      <c r="DB344" s="1">
        <v>0</v>
      </c>
      <c r="DC344" s="1">
        <v>0</v>
      </c>
      <c r="DD344" s="1">
        <v>0</v>
      </c>
      <c r="DE344" s="1">
        <v>0</v>
      </c>
      <c r="DF344" s="1">
        <v>0</v>
      </c>
      <c r="DG344" s="1">
        <v>0</v>
      </c>
      <c r="DH344" s="1">
        <v>54.8298572996706</v>
      </c>
      <c r="DI344" s="1">
        <v>77.852212748680401</v>
      </c>
      <c r="DJ344" s="1">
        <v>92.979857819905206</v>
      </c>
      <c r="DK344" s="1">
        <v>88.261738261738202</v>
      </c>
      <c r="DL344" s="1">
        <v>58.105369807497397</v>
      </c>
      <c r="DM344" s="1">
        <v>81.654676258992794</v>
      </c>
      <c r="DN344" s="1">
        <v>66.649590163934405</v>
      </c>
      <c r="DO344" s="1">
        <v>50.657894736842103</v>
      </c>
      <c r="DP344" s="1">
        <v>11.9146722164412</v>
      </c>
      <c r="DQ344" s="1">
        <v>0</v>
      </c>
      <c r="DR344" s="1">
        <v>0</v>
      </c>
      <c r="DS344" s="1">
        <v>0</v>
      </c>
      <c r="DT344" s="1">
        <v>0</v>
      </c>
      <c r="DU344" s="1">
        <v>0</v>
      </c>
      <c r="DV344" s="1">
        <v>0</v>
      </c>
      <c r="DW344" s="1">
        <v>65.075009147456996</v>
      </c>
      <c r="DX344" s="1">
        <v>64.656922452293898</v>
      </c>
      <c r="DY344" s="1">
        <v>86.404028436018905</v>
      </c>
      <c r="DZ344" s="1">
        <v>83.866133866133794</v>
      </c>
      <c r="EA344" s="1">
        <v>83.434650455927098</v>
      </c>
      <c r="EB344" s="1">
        <v>88.643371017471694</v>
      </c>
      <c r="EC344" s="1">
        <v>68.596311475409806</v>
      </c>
      <c r="ED344" s="1">
        <v>50.050607287449303</v>
      </c>
      <c r="EE344" s="1">
        <v>70.395421436004099</v>
      </c>
      <c r="EF344" s="1">
        <v>0</v>
      </c>
      <c r="EG344" s="1">
        <v>0</v>
      </c>
      <c r="EH344" s="1">
        <v>0</v>
      </c>
      <c r="EI344" s="1">
        <v>0</v>
      </c>
      <c r="EJ344" s="1">
        <v>0</v>
      </c>
      <c r="EK344" s="1">
        <v>0</v>
      </c>
      <c r="EL344" s="1">
        <v>72.703988291255001</v>
      </c>
      <c r="EM344" s="1">
        <v>71.863580998781899</v>
      </c>
      <c r="EN344" s="1">
        <v>62.174170616113699</v>
      </c>
      <c r="EO344" s="1">
        <v>44.755244755244703</v>
      </c>
      <c r="EP344" s="1">
        <v>44.1236068895643</v>
      </c>
      <c r="EQ344" s="1">
        <v>44.398766700924902</v>
      </c>
      <c r="ER344" s="1">
        <v>25.819672131147499</v>
      </c>
      <c r="ES344" s="1">
        <v>33.350202429149803</v>
      </c>
      <c r="ET344" s="1">
        <v>28.876170655567101</v>
      </c>
      <c r="EU344" s="1">
        <v>0</v>
      </c>
      <c r="EV344" s="1">
        <v>0</v>
      </c>
      <c r="EW344" s="1">
        <v>0</v>
      </c>
      <c r="EX344" s="1">
        <v>0</v>
      </c>
      <c r="EY344" s="1">
        <v>0</v>
      </c>
      <c r="EZ344" s="1">
        <v>0</v>
      </c>
    </row>
    <row r="345" spans="1:156" ht="15">
      <c r="A345" s="11" t="s">
        <v>409</v>
      </c>
      <c r="B345" s="1" t="s">
        <v>878</v>
      </c>
      <c r="C345" s="11" t="s">
        <v>528</v>
      </c>
      <c r="D345" s="1">
        <v>61.511714764873297</v>
      </c>
      <c r="E345" s="1">
        <v>62.366231719839902</v>
      </c>
      <c r="F345" s="1">
        <v>0</v>
      </c>
      <c r="G345" s="1">
        <v>87.604456824512496</v>
      </c>
      <c r="H345" s="1">
        <v>86.612903225806406</v>
      </c>
      <c r="I345" s="1">
        <v>85.231316725978601</v>
      </c>
      <c r="J345" s="1">
        <v>92.040816326530603</v>
      </c>
      <c r="K345" s="1">
        <v>89.356435643564296</v>
      </c>
      <c r="L345" s="1">
        <v>88.190954773869294</v>
      </c>
      <c r="M345" s="1">
        <v>87.948717948717899</v>
      </c>
      <c r="N345" s="1">
        <v>98.186528497409299</v>
      </c>
      <c r="O345" s="1">
        <v>95.595854922279699</v>
      </c>
      <c r="P345" s="1">
        <v>77.388535031847098</v>
      </c>
      <c r="Q345" s="1">
        <v>87.410071942445995</v>
      </c>
      <c r="R345" s="1">
        <v>92.148760330578497</v>
      </c>
      <c r="S345" s="1">
        <v>60.775862068965502</v>
      </c>
      <c r="T345" s="1">
        <v>56.837606837606799</v>
      </c>
      <c r="U345" s="1">
        <v>77.127659574468098</v>
      </c>
      <c r="V345" s="1">
        <v>62.813370473537603</v>
      </c>
      <c r="W345" s="1">
        <v>64.677419354838705</v>
      </c>
      <c r="X345" s="1">
        <v>66.725978647686802</v>
      </c>
      <c r="Y345" s="1">
        <v>63.061224489795897</v>
      </c>
      <c r="Z345" s="1">
        <v>61.138613861386098</v>
      </c>
      <c r="AA345" s="1">
        <v>69.597989949748694</v>
      </c>
      <c r="AB345" s="1">
        <v>69.487179487179404</v>
      </c>
      <c r="AC345" s="1">
        <v>52.5906735751295</v>
      </c>
      <c r="AD345" s="1">
        <v>65.025906735751207</v>
      </c>
      <c r="AE345" s="1">
        <v>46.8152866242038</v>
      </c>
      <c r="AF345" s="1">
        <v>47.841726618705003</v>
      </c>
      <c r="AG345" s="1">
        <v>52.479338842975203</v>
      </c>
      <c r="AH345" s="1">
        <v>42.672413793103402</v>
      </c>
      <c r="AI345" s="1">
        <v>52.564102564102498</v>
      </c>
      <c r="AJ345" s="1">
        <v>53.723404255319103</v>
      </c>
      <c r="AK345" s="1">
        <v>62.116991643454</v>
      </c>
      <c r="AL345" s="1">
        <v>40.161290322580598</v>
      </c>
      <c r="AM345" s="1">
        <v>38.967971530249102</v>
      </c>
      <c r="AN345" s="1">
        <v>33.061224489795897</v>
      </c>
      <c r="AO345" s="1">
        <v>46.534653465346501</v>
      </c>
      <c r="AP345" s="1">
        <v>46.482412060301499</v>
      </c>
      <c r="AQ345" s="1">
        <v>44.102564102564102</v>
      </c>
      <c r="AR345" s="1">
        <v>29.015544041450699</v>
      </c>
      <c r="AS345" s="1">
        <v>30.8290155440414</v>
      </c>
      <c r="AT345" s="1">
        <v>75.796178343949094</v>
      </c>
      <c r="AU345" s="1">
        <v>18.3453237410071</v>
      </c>
      <c r="AV345" s="1">
        <v>43.388429752066102</v>
      </c>
      <c r="AW345" s="1">
        <v>36.637931034482698</v>
      </c>
      <c r="AX345" s="1">
        <v>37.179487179487097</v>
      </c>
      <c r="AY345" s="1">
        <v>40.957446808510603</v>
      </c>
      <c r="AZ345" s="1">
        <v>93.175487465181106</v>
      </c>
      <c r="BA345" s="1">
        <v>91.774193548387103</v>
      </c>
      <c r="BB345" s="1">
        <v>94.128113879003493</v>
      </c>
      <c r="BC345" s="1">
        <v>96.122448979591795</v>
      </c>
      <c r="BD345" s="1">
        <v>97.772277227722697</v>
      </c>
      <c r="BE345" s="1">
        <v>95.7286432160804</v>
      </c>
      <c r="BF345" s="1">
        <v>96.153846153846104</v>
      </c>
      <c r="BG345" s="1">
        <v>86.269430051813401</v>
      </c>
      <c r="BH345" s="1">
        <v>95.595854922279699</v>
      </c>
      <c r="BI345" s="1">
        <v>89.490445859872594</v>
      </c>
      <c r="BJ345" s="1">
        <v>87.410071942445995</v>
      </c>
      <c r="BK345" s="1">
        <v>87.190082644628106</v>
      </c>
      <c r="BL345" s="1">
        <v>86.637931034482705</v>
      </c>
      <c r="BM345" s="1">
        <v>94.4444444444444</v>
      </c>
      <c r="BN345" s="1">
        <v>92.021276595744595</v>
      </c>
      <c r="BO345" s="1">
        <v>28.133704735376</v>
      </c>
      <c r="BP345" s="1">
        <v>38.387096774193502</v>
      </c>
      <c r="BQ345" s="1">
        <v>43.2384341637011</v>
      </c>
      <c r="BR345" s="1">
        <v>42.653061224489697</v>
      </c>
      <c r="BS345" s="1">
        <v>46.534653465346501</v>
      </c>
      <c r="BT345" s="1">
        <v>51.256281407035097</v>
      </c>
      <c r="BU345" s="1">
        <v>55.897435897435898</v>
      </c>
      <c r="BV345" s="1">
        <v>62.435233160621699</v>
      </c>
      <c r="BW345" s="1">
        <v>69.430051813471493</v>
      </c>
      <c r="BX345" s="1">
        <v>67.197452229299302</v>
      </c>
      <c r="BY345" s="1">
        <v>67.266187050359704</v>
      </c>
      <c r="BZ345" s="1">
        <v>76.859504132231393</v>
      </c>
      <c r="CA345" s="1">
        <v>41.810344827586199</v>
      </c>
      <c r="CB345" s="1">
        <v>42.735042735042697</v>
      </c>
      <c r="CC345" s="1">
        <v>44.680851063829699</v>
      </c>
      <c r="CD345" s="1">
        <v>89.693593314763206</v>
      </c>
      <c r="CE345" s="1">
        <v>96.935483870967701</v>
      </c>
      <c r="CF345" s="1">
        <v>95.907473309608505</v>
      </c>
      <c r="CG345" s="1">
        <v>96.122448979591795</v>
      </c>
      <c r="CH345" s="1">
        <v>86.386138613861306</v>
      </c>
      <c r="CI345" s="1">
        <v>91.457286432160799</v>
      </c>
      <c r="CJ345" s="1">
        <v>91.025641025640994</v>
      </c>
      <c r="CK345" s="1">
        <v>94.559585492227896</v>
      </c>
      <c r="CL345" s="1">
        <v>98.704663212435193</v>
      </c>
      <c r="CM345" s="1">
        <v>95.859872611464894</v>
      </c>
      <c r="CN345" s="1">
        <v>99.640287769784095</v>
      </c>
      <c r="CO345" s="1">
        <v>98.760330578512395</v>
      </c>
      <c r="CP345" s="1">
        <v>82.758620689655103</v>
      </c>
      <c r="CQ345" s="1">
        <v>91.880341880341803</v>
      </c>
      <c r="CR345" s="1">
        <v>63.297872340425499</v>
      </c>
      <c r="CS345" s="1">
        <v>50.696378830083503</v>
      </c>
      <c r="CT345" s="1">
        <v>81.290322580645096</v>
      </c>
      <c r="CU345" s="1">
        <v>79.893238434163706</v>
      </c>
      <c r="CV345" s="1">
        <v>78.367346938775498</v>
      </c>
      <c r="CW345" s="1">
        <v>78.217821782178206</v>
      </c>
      <c r="CX345" s="1">
        <v>54.2713567839196</v>
      </c>
      <c r="CY345" s="1">
        <v>55.6410256410256</v>
      </c>
      <c r="CZ345" s="1">
        <v>58.031088082901498</v>
      </c>
      <c r="DA345" s="1">
        <v>83.419689119170897</v>
      </c>
      <c r="DB345" s="1">
        <v>60.5095541401273</v>
      </c>
      <c r="DC345" s="1">
        <v>62.589928057553898</v>
      </c>
      <c r="DD345" s="1">
        <v>78.925619834710702</v>
      </c>
      <c r="DE345" s="1">
        <v>24.137931034482701</v>
      </c>
      <c r="DF345" s="1">
        <v>76.068376068376097</v>
      </c>
      <c r="DG345" s="1">
        <v>84.042553191489304</v>
      </c>
      <c r="DH345" s="1">
        <v>23.157700810611601</v>
      </c>
      <c r="DI345" s="1">
        <v>20.179290157336201</v>
      </c>
      <c r="DJ345" s="1">
        <v>20.280146163215498</v>
      </c>
      <c r="DK345" s="1">
        <v>35.633886255924097</v>
      </c>
      <c r="DL345" s="1">
        <v>23.7262737262737</v>
      </c>
      <c r="DM345" s="1">
        <v>30.040526849037398</v>
      </c>
      <c r="DN345" s="1">
        <v>24.409044193216801</v>
      </c>
      <c r="DO345" s="1">
        <v>49.334016393442603</v>
      </c>
      <c r="DP345" s="1">
        <v>51.872469635627503</v>
      </c>
      <c r="DQ345" s="1">
        <v>68.8345473465141</v>
      </c>
      <c r="DR345" s="1">
        <v>83.059788980070294</v>
      </c>
      <c r="DS345" s="1">
        <v>69.316493313521505</v>
      </c>
      <c r="DT345" s="1">
        <v>40.984848484848399</v>
      </c>
      <c r="DU345" s="1">
        <v>11.760242792109199</v>
      </c>
      <c r="DV345" s="1">
        <v>39.745762711864401</v>
      </c>
      <c r="DW345" s="1">
        <v>28.79513633014</v>
      </c>
      <c r="DX345" s="1">
        <v>34.376143432125801</v>
      </c>
      <c r="DY345" s="1">
        <v>46.061713357693797</v>
      </c>
      <c r="DZ345" s="1">
        <v>57.257109004739299</v>
      </c>
      <c r="EA345" s="1">
        <v>59.990009990009902</v>
      </c>
      <c r="EB345" s="1">
        <v>62.968591691995897</v>
      </c>
      <c r="EC345" s="1">
        <v>59.660842754367899</v>
      </c>
      <c r="ED345" s="1">
        <v>23.9241803278688</v>
      </c>
      <c r="EE345" s="1">
        <v>34.159919028340099</v>
      </c>
      <c r="EF345" s="1">
        <v>28.876170655567101</v>
      </c>
      <c r="EG345" s="1">
        <v>37.690504103165303</v>
      </c>
      <c r="EH345" s="1">
        <v>42.793462109955399</v>
      </c>
      <c r="EI345" s="1">
        <v>51.212121212121197</v>
      </c>
      <c r="EJ345" s="1">
        <v>76.100151745068203</v>
      </c>
      <c r="EK345" s="1">
        <v>12.1186440677966</v>
      </c>
      <c r="EL345" s="1">
        <v>87.619749447310198</v>
      </c>
      <c r="EM345" s="1">
        <v>96.523966337358203</v>
      </c>
      <c r="EN345" s="1">
        <v>96.711327649208201</v>
      </c>
      <c r="EO345" s="1">
        <v>95.734597156398095</v>
      </c>
      <c r="EP345" s="1">
        <v>94.755244755244703</v>
      </c>
      <c r="EQ345" s="1">
        <v>94.478216818642295</v>
      </c>
      <c r="ER345" s="1">
        <v>94.655704008222003</v>
      </c>
      <c r="ES345" s="1">
        <v>87.448770491803202</v>
      </c>
      <c r="ET345" s="1">
        <v>95.850202429149803</v>
      </c>
      <c r="EU345" s="1">
        <v>77.263267429760603</v>
      </c>
      <c r="EV345" s="1">
        <v>78.956623681125393</v>
      </c>
      <c r="EW345" s="1">
        <v>78.603268945022194</v>
      </c>
      <c r="EX345" s="1">
        <v>83.030303030303003</v>
      </c>
      <c r="EY345" s="1">
        <v>84.977238239757199</v>
      </c>
      <c r="EZ345" s="1">
        <v>87.966101694915196</v>
      </c>
    </row>
    <row r="346" spans="1:156" ht="15">
      <c r="A346" s="11" t="s">
        <v>410</v>
      </c>
      <c r="B346" s="1" t="s">
        <v>879</v>
      </c>
      <c r="C346" s="11" t="s">
        <v>588</v>
      </c>
      <c r="D346" s="1">
        <v>37.623718764654598</v>
      </c>
      <c r="E346" s="1">
        <v>41.6763672528824</v>
      </c>
      <c r="F346" s="1">
        <v>0</v>
      </c>
      <c r="G346" s="1">
        <v>43.280632411067103</v>
      </c>
      <c r="H346" s="1">
        <v>43.6170212765957</v>
      </c>
      <c r="I346" s="1">
        <v>46.313364055299502</v>
      </c>
      <c r="J346" s="1">
        <v>42.090395480225901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16.99604743083</v>
      </c>
      <c r="W346" s="1">
        <v>18.297872340425499</v>
      </c>
      <c r="X346" s="1">
        <v>18.202764976958498</v>
      </c>
      <c r="Y346" s="1">
        <v>15.254237288135499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33.399209486166001</v>
      </c>
      <c r="AL346" s="1">
        <v>32.978723404255298</v>
      </c>
      <c r="AM346" s="1">
        <v>33.4101382488479</v>
      </c>
      <c r="AN346" s="1">
        <v>33.898305084745701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20.355731225296399</v>
      </c>
      <c r="BA346" s="1">
        <v>28.297872340425499</v>
      </c>
      <c r="BB346" s="1">
        <v>14.9769585253456</v>
      </c>
      <c r="BC346" s="1">
        <v>9.3220338983050794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O346" s="1">
        <v>20.7509881422924</v>
      </c>
      <c r="BP346" s="1">
        <v>25.531914893617</v>
      </c>
      <c r="BQ346" s="1">
        <v>27.1889400921659</v>
      </c>
      <c r="BR346" s="1">
        <v>25.1412429378531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65.019762845849797</v>
      </c>
      <c r="CE346" s="1">
        <v>65.744680851063805</v>
      </c>
      <c r="CF346" s="1">
        <v>64.055299539170505</v>
      </c>
      <c r="CG346" s="1">
        <v>63.559322033898297</v>
      </c>
      <c r="CH346" s="1">
        <v>0</v>
      </c>
      <c r="CI346" s="1">
        <v>0</v>
      </c>
      <c r="CJ346" s="1">
        <v>0</v>
      </c>
      <c r="CK346" s="1">
        <v>0</v>
      </c>
      <c r="CL346" s="1">
        <v>0</v>
      </c>
      <c r="CM346" s="1">
        <v>0</v>
      </c>
      <c r="CN346" s="1">
        <v>0</v>
      </c>
      <c r="CO346" s="1">
        <v>0</v>
      </c>
      <c r="CP346" s="1">
        <v>0</v>
      </c>
      <c r="CQ346" s="1">
        <v>0</v>
      </c>
      <c r="CR346" s="1">
        <v>0</v>
      </c>
      <c r="CS346" s="1">
        <v>36.7588932806324</v>
      </c>
      <c r="CT346" s="1">
        <v>39.361702127659498</v>
      </c>
      <c r="CU346" s="1">
        <v>38.940092165898598</v>
      </c>
      <c r="CV346" s="1">
        <v>38.700564971751398</v>
      </c>
      <c r="CW346" s="1">
        <v>0</v>
      </c>
      <c r="CX346" s="1">
        <v>0</v>
      </c>
      <c r="CY346" s="1">
        <v>0</v>
      </c>
      <c r="CZ346" s="1">
        <v>0</v>
      </c>
      <c r="DA346" s="1">
        <v>0</v>
      </c>
      <c r="DB346" s="1">
        <v>0</v>
      </c>
      <c r="DC346" s="1">
        <v>0</v>
      </c>
      <c r="DD346" s="1">
        <v>0</v>
      </c>
      <c r="DE346" s="1">
        <v>0</v>
      </c>
      <c r="DF346" s="1">
        <v>0</v>
      </c>
      <c r="DG346" s="1">
        <v>0</v>
      </c>
      <c r="DH346" s="1">
        <v>52.044952100221103</v>
      </c>
      <c r="DI346" s="1">
        <v>62.843029637760701</v>
      </c>
      <c r="DJ346" s="1">
        <v>59.4600081201786</v>
      </c>
      <c r="DK346" s="1">
        <v>27.280805687203699</v>
      </c>
      <c r="DL346" s="1">
        <v>0</v>
      </c>
      <c r="DM346" s="1">
        <v>0</v>
      </c>
      <c r="DN346" s="1">
        <v>0</v>
      </c>
      <c r="DO346" s="1">
        <v>0</v>
      </c>
      <c r="DP346" s="1">
        <v>0</v>
      </c>
      <c r="DQ346" s="1">
        <v>0</v>
      </c>
      <c r="DR346" s="1">
        <v>0</v>
      </c>
      <c r="DS346" s="1">
        <v>0</v>
      </c>
      <c r="DT346" s="1">
        <v>0</v>
      </c>
      <c r="DU346" s="1">
        <v>0</v>
      </c>
      <c r="DV346" s="1">
        <v>0</v>
      </c>
      <c r="DW346" s="1">
        <v>49.060427413411901</v>
      </c>
      <c r="DX346" s="1">
        <v>50.585437248444897</v>
      </c>
      <c r="DY346" s="1">
        <v>50.568412505075102</v>
      </c>
      <c r="DZ346" s="1">
        <v>55.302132701421797</v>
      </c>
      <c r="EA346" s="1">
        <v>0</v>
      </c>
      <c r="EB346" s="1">
        <v>0</v>
      </c>
      <c r="EC346" s="1">
        <v>0</v>
      </c>
      <c r="ED346" s="1">
        <v>0</v>
      </c>
      <c r="EE346" s="1">
        <v>0</v>
      </c>
      <c r="EF346" s="1">
        <v>0</v>
      </c>
      <c r="EG346" s="1">
        <v>0</v>
      </c>
      <c r="EH346" s="1">
        <v>0</v>
      </c>
      <c r="EI346" s="1">
        <v>0</v>
      </c>
      <c r="EJ346" s="1">
        <v>0</v>
      </c>
      <c r="EK346" s="1">
        <v>0</v>
      </c>
      <c r="EL346" s="1">
        <v>35.519528371407503</v>
      </c>
      <c r="EM346" s="1">
        <v>36.2056348335162</v>
      </c>
      <c r="EN346" s="1">
        <v>35.749086479902502</v>
      </c>
      <c r="EO346" s="1">
        <v>30.924170616113699</v>
      </c>
      <c r="EP346" s="1">
        <v>0</v>
      </c>
      <c r="EQ346" s="1">
        <v>0</v>
      </c>
      <c r="ER346" s="1">
        <v>0</v>
      </c>
      <c r="ES346" s="1">
        <v>0</v>
      </c>
      <c r="ET346" s="1">
        <v>0</v>
      </c>
      <c r="EU346" s="1">
        <v>0</v>
      </c>
      <c r="EV346" s="1">
        <v>0</v>
      </c>
      <c r="EW346" s="1">
        <v>0</v>
      </c>
      <c r="EX346" s="1">
        <v>0</v>
      </c>
      <c r="EY346" s="1">
        <v>0</v>
      </c>
      <c r="EZ346" s="1">
        <v>0</v>
      </c>
    </row>
    <row r="347" spans="1:156" ht="15">
      <c r="A347" s="11" t="s">
        <v>411</v>
      </c>
      <c r="B347" s="1" t="s">
        <v>880</v>
      </c>
      <c r="C347" s="11" t="s">
        <v>528</v>
      </c>
      <c r="D347" s="1">
        <v>28.8120403232593</v>
      </c>
      <c r="E347" s="1">
        <v>48.932908419201397</v>
      </c>
      <c r="F347" s="1">
        <v>0</v>
      </c>
      <c r="G347" s="1">
        <v>39.415041782729801</v>
      </c>
      <c r="H347" s="1">
        <v>42.096774193548299</v>
      </c>
      <c r="I347" s="1">
        <v>40.035587188612098</v>
      </c>
      <c r="J347" s="1">
        <v>38.571428571428498</v>
      </c>
      <c r="K347" s="1">
        <v>33.4158415841584</v>
      </c>
      <c r="L347" s="1">
        <v>29.396984924623101</v>
      </c>
      <c r="M347" s="1">
        <v>28.9743589743589</v>
      </c>
      <c r="N347" s="1">
        <v>17.8756476683937</v>
      </c>
      <c r="O347" s="1">
        <v>16.321243523316099</v>
      </c>
      <c r="P347" s="1">
        <v>13.0573248407643</v>
      </c>
      <c r="Q347" s="1">
        <v>13.3093525179856</v>
      </c>
      <c r="R347" s="1">
        <v>22.727272727272702</v>
      </c>
      <c r="S347" s="1">
        <v>25</v>
      </c>
      <c r="T347" s="1">
        <v>28.632478632478598</v>
      </c>
      <c r="U347" s="1">
        <v>29.255319148936099</v>
      </c>
      <c r="V347" s="1">
        <v>67.548746518105801</v>
      </c>
      <c r="W347" s="1">
        <v>69.354838709677395</v>
      </c>
      <c r="X347" s="1">
        <v>70.640569395017707</v>
      </c>
      <c r="Y347" s="1">
        <v>66.734693877550995</v>
      </c>
      <c r="Z347" s="1">
        <v>55.940594059405903</v>
      </c>
      <c r="AA347" s="1">
        <v>20.603015075376799</v>
      </c>
      <c r="AB347" s="1">
        <v>21.025641025641001</v>
      </c>
      <c r="AC347" s="1">
        <v>24.0932642487046</v>
      </c>
      <c r="AD347" s="1">
        <v>25.6476683937823</v>
      </c>
      <c r="AE347" s="1">
        <v>10.5095541401273</v>
      </c>
      <c r="AF347" s="1">
        <v>7.1942446043165402</v>
      </c>
      <c r="AG347" s="1">
        <v>14.049586776859501</v>
      </c>
      <c r="AH347" s="1">
        <v>18.534482758620602</v>
      </c>
      <c r="AI347" s="1">
        <v>24.358974358974301</v>
      </c>
      <c r="AJ347" s="1">
        <v>26.063829787233999</v>
      </c>
      <c r="AK347" s="1">
        <v>40.529247910863504</v>
      </c>
      <c r="AL347" s="1">
        <v>40.161290322580598</v>
      </c>
      <c r="AM347" s="1">
        <v>38.967971530249102</v>
      </c>
      <c r="AN347" s="1">
        <v>33.061224489795897</v>
      </c>
      <c r="AO347" s="1">
        <v>25.990099009900899</v>
      </c>
      <c r="AP347" s="1">
        <v>26.130653266331599</v>
      </c>
      <c r="AQ347" s="1">
        <v>24.871794871794801</v>
      </c>
      <c r="AR347" s="1">
        <v>7.7720207253886002</v>
      </c>
      <c r="AS347" s="1">
        <v>9.3264248704663206</v>
      </c>
      <c r="AT347" s="1">
        <v>6.6878980891719699</v>
      </c>
      <c r="AU347" s="1">
        <v>5.75539568345323</v>
      </c>
      <c r="AV347" s="1">
        <v>15.702479338842901</v>
      </c>
      <c r="AW347" s="1">
        <v>85.775862068965495</v>
      </c>
      <c r="AX347" s="1">
        <v>37.179487179487097</v>
      </c>
      <c r="AY347" s="1">
        <v>40.957446808510603</v>
      </c>
      <c r="AZ347" s="1">
        <v>8.7743732590529202</v>
      </c>
      <c r="BA347" s="1">
        <v>4.3548387096774102</v>
      </c>
      <c r="BB347" s="1">
        <v>16.1921708185053</v>
      </c>
      <c r="BC347" s="1">
        <v>13.6734693877551</v>
      </c>
      <c r="BD347" s="1">
        <v>5.6930693069306901</v>
      </c>
      <c r="BE347" s="1">
        <v>12.3115577889447</v>
      </c>
      <c r="BF347" s="1">
        <v>12.5641025641025</v>
      </c>
      <c r="BG347" s="1">
        <v>3.3678756476683902</v>
      </c>
      <c r="BH347" s="1">
        <v>3.3678756476683902</v>
      </c>
      <c r="BI347" s="1">
        <v>3.5031847133757901</v>
      </c>
      <c r="BJ347" s="1">
        <v>1.7985611510791299</v>
      </c>
      <c r="BK347" s="1">
        <v>6.1983471074380097</v>
      </c>
      <c r="BL347" s="1">
        <v>41.810344827586199</v>
      </c>
      <c r="BM347" s="1">
        <v>33.760683760683698</v>
      </c>
      <c r="BN347" s="1">
        <v>79.255319148936096</v>
      </c>
      <c r="BO347" s="1">
        <v>12.534818941504099</v>
      </c>
      <c r="BP347" s="1">
        <v>16.7741935483871</v>
      </c>
      <c r="BQ347" s="1">
        <v>19.039145907473301</v>
      </c>
      <c r="BR347" s="1">
        <v>18.367346938775501</v>
      </c>
      <c r="BS347" s="1">
        <v>19.554455445544502</v>
      </c>
      <c r="BT347" s="1">
        <v>22.110552763819101</v>
      </c>
      <c r="BU347" s="1">
        <v>24.615384615384599</v>
      </c>
      <c r="BV347" s="1">
        <v>27.202072538860101</v>
      </c>
      <c r="BW347" s="1">
        <v>31.088082901554401</v>
      </c>
      <c r="BX347" s="1">
        <v>28.980891719745198</v>
      </c>
      <c r="BY347" s="1">
        <v>28.417266187050298</v>
      </c>
      <c r="BZ347" s="1">
        <v>33.471074380165199</v>
      </c>
      <c r="CA347" s="1">
        <v>41.810344827586199</v>
      </c>
      <c r="CB347" s="1">
        <v>42.735042735042697</v>
      </c>
      <c r="CC347" s="1">
        <v>44.680851063829699</v>
      </c>
      <c r="CD347" s="1">
        <v>69.220055710306397</v>
      </c>
      <c r="CE347" s="1">
        <v>70.806451612903203</v>
      </c>
      <c r="CF347" s="1">
        <v>69.572953736654796</v>
      </c>
      <c r="CG347" s="1">
        <v>67.551020408163197</v>
      </c>
      <c r="CH347" s="1">
        <v>57.178217821782098</v>
      </c>
      <c r="CI347" s="1">
        <v>63.065326633165803</v>
      </c>
      <c r="CJ347" s="1">
        <v>64.871794871794805</v>
      </c>
      <c r="CK347" s="1">
        <v>53.626943005181303</v>
      </c>
      <c r="CL347" s="1">
        <v>68.911917098445599</v>
      </c>
      <c r="CM347" s="1">
        <v>73.248407643312106</v>
      </c>
      <c r="CN347" s="1">
        <v>67.625899280575496</v>
      </c>
      <c r="CO347" s="1">
        <v>73.966942148760296</v>
      </c>
      <c r="CP347" s="1">
        <v>68.103448275862107</v>
      </c>
      <c r="CQ347" s="1">
        <v>91.880341880341803</v>
      </c>
      <c r="CR347" s="1">
        <v>95.212765957446805</v>
      </c>
      <c r="CS347" s="1">
        <v>19.916434540389901</v>
      </c>
      <c r="CT347" s="1">
        <v>22.903225806451601</v>
      </c>
      <c r="CU347" s="1">
        <v>23.843416370106699</v>
      </c>
      <c r="CV347" s="1">
        <v>23.469387755102002</v>
      </c>
      <c r="CW347" s="1">
        <v>24.257425742574199</v>
      </c>
      <c r="CX347" s="1">
        <v>25.125628140703501</v>
      </c>
      <c r="CY347" s="1">
        <v>25.6410256410256</v>
      </c>
      <c r="CZ347" s="1">
        <v>28.2383419689119</v>
      </c>
      <c r="DA347" s="1">
        <v>32.383419689119101</v>
      </c>
      <c r="DB347" s="1">
        <v>7.3248407643312099</v>
      </c>
      <c r="DC347" s="1">
        <v>7.9136690647482002</v>
      </c>
      <c r="DD347" s="1">
        <v>78.925619834710702</v>
      </c>
      <c r="DE347" s="1">
        <v>68.534482758620598</v>
      </c>
      <c r="DF347" s="1">
        <v>29.914529914529901</v>
      </c>
      <c r="DG347" s="1">
        <v>36.702127659574401</v>
      </c>
      <c r="DH347" s="1">
        <v>92.686072218128203</v>
      </c>
      <c r="DI347" s="1">
        <v>98.518111964873697</v>
      </c>
      <c r="DJ347" s="1">
        <v>95.026390580592704</v>
      </c>
      <c r="DK347" s="1">
        <v>83.501184834123194</v>
      </c>
      <c r="DL347" s="1">
        <v>61.588411588411503</v>
      </c>
      <c r="DM347" s="1">
        <v>12.6139817629179</v>
      </c>
      <c r="DN347" s="1">
        <v>25.4367934224049</v>
      </c>
      <c r="DO347" s="1">
        <v>19.415983606557301</v>
      </c>
      <c r="DP347" s="1">
        <v>23.532388663967598</v>
      </c>
      <c r="DQ347" s="1">
        <v>19.1987513007284</v>
      </c>
      <c r="DR347" s="1">
        <v>21.746776084407902</v>
      </c>
      <c r="DS347" s="1">
        <v>17.161961367013301</v>
      </c>
      <c r="DT347" s="1">
        <v>19.924242424242401</v>
      </c>
      <c r="DU347" s="1">
        <v>7.3596358118361103</v>
      </c>
      <c r="DV347" s="1">
        <v>8.3898305084745708</v>
      </c>
      <c r="DW347" s="1">
        <v>46.960206337509199</v>
      </c>
      <c r="DX347" s="1">
        <v>39.535309184046802</v>
      </c>
      <c r="DY347" s="1">
        <v>41.961023142509099</v>
      </c>
      <c r="DZ347" s="1">
        <v>44.401658767772503</v>
      </c>
      <c r="EA347" s="1">
        <v>53.696303696303602</v>
      </c>
      <c r="EB347" s="1">
        <v>47.467071935157001</v>
      </c>
      <c r="EC347" s="1">
        <v>45.580678314491202</v>
      </c>
      <c r="ED347" s="1">
        <v>54.456967213114702</v>
      </c>
      <c r="EE347" s="1">
        <v>67.864372469635597</v>
      </c>
      <c r="EF347" s="1">
        <v>27.627471383974999</v>
      </c>
      <c r="EG347" s="1">
        <v>69.226260257913196</v>
      </c>
      <c r="EH347" s="1">
        <v>58.915304606240703</v>
      </c>
      <c r="EI347" s="1">
        <v>82.803030303030297</v>
      </c>
      <c r="EJ347" s="1">
        <v>59.104704097116802</v>
      </c>
      <c r="EK347" s="1">
        <v>71.949152542372801</v>
      </c>
      <c r="EL347" s="1">
        <v>35.519528371407503</v>
      </c>
      <c r="EM347" s="1">
        <v>36.2056348335162</v>
      </c>
      <c r="EN347" s="1">
        <v>35.749086479902502</v>
      </c>
      <c r="EO347" s="1">
        <v>30.924170616113699</v>
      </c>
      <c r="EP347" s="1">
        <v>22.0779220779221</v>
      </c>
      <c r="EQ347" s="1">
        <v>21.681864235055698</v>
      </c>
      <c r="ER347" s="1">
        <v>21.891058581706101</v>
      </c>
      <c r="ES347" s="1">
        <v>25.819672131147499</v>
      </c>
      <c r="ET347" s="1">
        <v>33.350202429149803</v>
      </c>
      <c r="EU347" s="1">
        <v>54.006243496357897</v>
      </c>
      <c r="EV347" s="1">
        <v>38.628370457209797</v>
      </c>
      <c r="EW347" s="1">
        <v>47.696879643387803</v>
      </c>
      <c r="EX347" s="1">
        <v>38.939393939393902</v>
      </c>
      <c r="EY347" s="1">
        <v>40.819423368740502</v>
      </c>
      <c r="EZ347" s="1">
        <v>41.610169491525397</v>
      </c>
    </row>
    <row r="348" spans="1:156" ht="15">
      <c r="A348" s="11" t="s">
        <v>412</v>
      </c>
      <c r="B348" s="1" t="s">
        <v>881</v>
      </c>
      <c r="C348" s="11" t="s">
        <v>563</v>
      </c>
      <c r="D348" s="1">
        <v>36.755104904952702</v>
      </c>
      <c r="E348" s="1">
        <v>53.825494627018799</v>
      </c>
      <c r="F348" s="1">
        <v>0</v>
      </c>
      <c r="G348" s="1">
        <v>46.858638743455501</v>
      </c>
      <c r="H348" s="1">
        <v>46.6480446927374</v>
      </c>
      <c r="I348" s="1">
        <v>47.604790419161603</v>
      </c>
      <c r="J348" s="1">
        <v>62.408759124087503</v>
      </c>
      <c r="K348" s="1">
        <v>71.4876033057851</v>
      </c>
      <c r="L348" s="1">
        <v>70.762711864406697</v>
      </c>
      <c r="M348" s="1">
        <v>65.929203539823007</v>
      </c>
      <c r="N348" s="1">
        <v>40.654205607476598</v>
      </c>
      <c r="O348" s="1">
        <v>37.378640776699001</v>
      </c>
      <c r="P348" s="1">
        <v>38.764044943820203</v>
      </c>
      <c r="Q348" s="1">
        <v>41.139240506329102</v>
      </c>
      <c r="R348" s="1">
        <v>43.571428571428498</v>
      </c>
      <c r="S348" s="1">
        <v>37.313432835820898</v>
      </c>
      <c r="T348" s="1">
        <v>40</v>
      </c>
      <c r="U348" s="1">
        <v>37.755102040816297</v>
      </c>
      <c r="V348" s="1">
        <v>88.7434554973822</v>
      </c>
      <c r="W348" s="1">
        <v>88.268156424580994</v>
      </c>
      <c r="X348" s="1">
        <v>89.820359281437106</v>
      </c>
      <c r="Y348" s="1">
        <v>87.2262773722627</v>
      </c>
      <c r="Z348" s="1">
        <v>84.710743801652796</v>
      </c>
      <c r="AA348" s="1">
        <v>68.220338983050794</v>
      </c>
      <c r="AB348" s="1">
        <v>68.141592920353901</v>
      </c>
      <c r="AC348" s="1">
        <v>47.196261682242898</v>
      </c>
      <c r="AD348" s="1">
        <v>50</v>
      </c>
      <c r="AE348" s="1">
        <v>52.808988764044898</v>
      </c>
      <c r="AF348" s="1">
        <v>53.164556962025301</v>
      </c>
      <c r="AG348" s="1">
        <v>21.428571428571399</v>
      </c>
      <c r="AH348" s="1">
        <v>30.597014925373099</v>
      </c>
      <c r="AI348" s="1">
        <v>34.615384615384599</v>
      </c>
      <c r="AJ348" s="1">
        <v>38.775510204081598</v>
      </c>
      <c r="AK348" s="1">
        <v>35.078534031413596</v>
      </c>
      <c r="AL348" s="1">
        <v>34.636871508379798</v>
      </c>
      <c r="AM348" s="1">
        <v>32.934131736526901</v>
      </c>
      <c r="AN348" s="1">
        <v>32.846715328467099</v>
      </c>
      <c r="AO348" s="1">
        <v>28.925619834710702</v>
      </c>
      <c r="AP348" s="1">
        <v>29.2372881355932</v>
      </c>
      <c r="AQ348" s="1">
        <v>28.318584070796401</v>
      </c>
      <c r="AR348" s="1">
        <v>29.906542056074699</v>
      </c>
      <c r="AS348" s="1">
        <v>31.067961165048501</v>
      </c>
      <c r="AT348" s="1">
        <v>30.337078651685299</v>
      </c>
      <c r="AU348" s="1">
        <v>32.911392405063197</v>
      </c>
      <c r="AV348" s="1">
        <v>33.571428571428498</v>
      </c>
      <c r="AW348" s="1">
        <v>47.014925373134297</v>
      </c>
      <c r="AX348" s="1">
        <v>46.153846153846096</v>
      </c>
      <c r="AY348" s="1">
        <v>46.938775510204103</v>
      </c>
      <c r="AZ348" s="1">
        <v>53.141361256544499</v>
      </c>
      <c r="BA348" s="1">
        <v>48.8826815642458</v>
      </c>
      <c r="BB348" s="1">
        <v>47.604790419161603</v>
      </c>
      <c r="BC348" s="1">
        <v>50.729927007299203</v>
      </c>
      <c r="BD348" s="1">
        <v>34.297520661157002</v>
      </c>
      <c r="BE348" s="1">
        <v>29.2372881355932</v>
      </c>
      <c r="BF348" s="1">
        <v>40.265486725663699</v>
      </c>
      <c r="BG348" s="1">
        <v>11.682242990654199</v>
      </c>
      <c r="BH348" s="1">
        <v>11.1650485436893</v>
      </c>
      <c r="BI348" s="1">
        <v>32.022471910112301</v>
      </c>
      <c r="BJ348" s="1">
        <v>5.69620253164556</v>
      </c>
      <c r="BK348" s="1">
        <v>13.5714285714285</v>
      </c>
      <c r="BL348" s="1">
        <v>12.686567164179101</v>
      </c>
      <c r="BM348" s="1">
        <v>39.230769230769198</v>
      </c>
      <c r="BN348" s="1">
        <v>3.0612244897959102</v>
      </c>
      <c r="BO348" s="1">
        <v>70.680628272251298</v>
      </c>
      <c r="BP348" s="1">
        <v>74.581005586592099</v>
      </c>
      <c r="BQ348" s="1">
        <v>76.047904191616695</v>
      </c>
      <c r="BR348" s="1">
        <v>78.832116788321102</v>
      </c>
      <c r="BS348" s="1">
        <v>79.338842975206603</v>
      </c>
      <c r="BT348" s="1">
        <v>76.271186440677894</v>
      </c>
      <c r="BU348" s="1">
        <v>80.973451327433594</v>
      </c>
      <c r="BV348" s="1">
        <v>84.5794392523364</v>
      </c>
      <c r="BW348" s="1">
        <v>85.922330097087297</v>
      </c>
      <c r="BX348" s="1">
        <v>87.640449438202197</v>
      </c>
      <c r="BY348" s="1">
        <v>89.240506329113899</v>
      </c>
      <c r="BZ348" s="1">
        <v>65.714285714285694</v>
      </c>
      <c r="CA348" s="1">
        <v>36.567164179104402</v>
      </c>
      <c r="CB348" s="1">
        <v>37.692307692307601</v>
      </c>
      <c r="CC348" s="1">
        <v>41.836734693877503</v>
      </c>
      <c r="CD348" s="1">
        <v>71.989528795811495</v>
      </c>
      <c r="CE348" s="1">
        <v>74.581005586592099</v>
      </c>
      <c r="CF348" s="1">
        <v>76.646706586826298</v>
      </c>
      <c r="CG348" s="1">
        <v>78.102189781021906</v>
      </c>
      <c r="CH348" s="1">
        <v>80.991735537190095</v>
      </c>
      <c r="CI348" s="1">
        <v>84.745762711864401</v>
      </c>
      <c r="CJ348" s="1">
        <v>55.3097345132743</v>
      </c>
      <c r="CK348" s="1">
        <v>39.719626168224302</v>
      </c>
      <c r="CL348" s="1">
        <v>39.320388349514502</v>
      </c>
      <c r="CM348" s="1">
        <v>43.820224719101098</v>
      </c>
      <c r="CN348" s="1">
        <v>41.139240506329102</v>
      </c>
      <c r="CO348" s="1">
        <v>47.857142857142797</v>
      </c>
      <c r="CP348" s="1">
        <v>55.223880597014897</v>
      </c>
      <c r="CQ348" s="1">
        <v>54.615384615384599</v>
      </c>
      <c r="CR348" s="1">
        <v>56.122448979591802</v>
      </c>
      <c r="CS348" s="1">
        <v>43.455497382198899</v>
      </c>
      <c r="CT348" s="1">
        <v>44.134078212290497</v>
      </c>
      <c r="CU348" s="1">
        <v>45.508982035928099</v>
      </c>
      <c r="CV348" s="1">
        <v>47.445255474452502</v>
      </c>
      <c r="CW348" s="1">
        <v>44.6280991735537</v>
      </c>
      <c r="CX348" s="1">
        <v>46.186440677966097</v>
      </c>
      <c r="CY348" s="1">
        <v>46.902654867256601</v>
      </c>
      <c r="CZ348" s="1">
        <v>50</v>
      </c>
      <c r="DA348" s="1">
        <v>51.456310679611597</v>
      </c>
      <c r="DB348" s="1">
        <v>53.932584269662897</v>
      </c>
      <c r="DC348" s="1">
        <v>56.962025316455701</v>
      </c>
      <c r="DD348" s="1">
        <v>65</v>
      </c>
      <c r="DE348" s="1">
        <v>38.0597014925373</v>
      </c>
      <c r="DF348" s="1">
        <v>40.769230769230703</v>
      </c>
      <c r="DG348" s="1">
        <v>43.877551020408099</v>
      </c>
      <c r="DH348" s="1">
        <v>67.225497420781096</v>
      </c>
      <c r="DI348" s="1">
        <v>55.708013172338099</v>
      </c>
      <c r="DJ348" s="1">
        <v>57.2675598863175</v>
      </c>
      <c r="DK348" s="1">
        <v>49.614928909952603</v>
      </c>
      <c r="DL348" s="1">
        <v>45.504495504495502</v>
      </c>
      <c r="DM348" s="1">
        <v>28.318135764944198</v>
      </c>
      <c r="DN348" s="1">
        <v>29.856115107913599</v>
      </c>
      <c r="DO348" s="1">
        <v>46.977459016393396</v>
      </c>
      <c r="DP348" s="1">
        <v>58.046558704453403</v>
      </c>
      <c r="DQ348" s="1">
        <v>33.558792924037398</v>
      </c>
      <c r="DR348" s="1">
        <v>24.677608440797101</v>
      </c>
      <c r="DS348" s="1">
        <v>39.301634472511097</v>
      </c>
      <c r="DT348" s="1">
        <v>37.803030303030297</v>
      </c>
      <c r="DU348" s="1">
        <v>7.2078907435508297</v>
      </c>
      <c r="DV348" s="1">
        <v>11.2711864406779</v>
      </c>
      <c r="DW348" s="1">
        <v>6.3927781871775897</v>
      </c>
      <c r="DX348" s="1">
        <v>7.5923893157702098</v>
      </c>
      <c r="DY348" s="1">
        <v>6.5164433617539501</v>
      </c>
      <c r="DZ348" s="1">
        <v>6.5462085308056803</v>
      </c>
      <c r="EA348" s="1">
        <v>5.1448551448551401</v>
      </c>
      <c r="EB348" s="1">
        <v>7.2441742654508596</v>
      </c>
      <c r="EC348" s="1">
        <v>6.4234326824254797</v>
      </c>
      <c r="ED348" s="1">
        <v>7.63319672131147</v>
      </c>
      <c r="EE348" s="1">
        <v>5.9210526315789398</v>
      </c>
      <c r="EF348" s="1">
        <v>9.20915712799167</v>
      </c>
      <c r="EG348" s="1">
        <v>17.8780773739742</v>
      </c>
      <c r="EH348" s="1">
        <v>7.5037147102526003</v>
      </c>
      <c r="EI348" s="1">
        <v>10.6818181818181</v>
      </c>
      <c r="EJ348" s="1">
        <v>20.561456752655499</v>
      </c>
      <c r="EK348" s="1">
        <v>9.4067796610169498</v>
      </c>
      <c r="EL348" s="1">
        <v>72.991893883566604</v>
      </c>
      <c r="EM348" s="1">
        <v>74.643249176728801</v>
      </c>
      <c r="EN348" s="1">
        <v>73.771822980105497</v>
      </c>
      <c r="EO348" s="1">
        <v>64.810426540284297</v>
      </c>
      <c r="EP348" s="1">
        <v>58.791208791208703</v>
      </c>
      <c r="EQ348" s="1">
        <v>59.8277608915906</v>
      </c>
      <c r="ER348" s="1">
        <v>43.833504624871502</v>
      </c>
      <c r="ES348" s="1">
        <v>25.819672131147499</v>
      </c>
      <c r="ET348" s="1">
        <v>33.350202429149803</v>
      </c>
      <c r="EU348" s="1">
        <v>28.876170655567101</v>
      </c>
      <c r="EV348" s="1">
        <v>38.628370457209797</v>
      </c>
      <c r="EW348" s="1">
        <v>18.4992570579494</v>
      </c>
      <c r="EX348" s="1">
        <v>38.939393939393902</v>
      </c>
      <c r="EY348" s="1">
        <v>40.819423368740502</v>
      </c>
      <c r="EZ348" s="1">
        <v>41.610169491525397</v>
      </c>
    </row>
    <row r="349" spans="1:156" ht="15">
      <c r="A349" s="11" t="s">
        <v>413</v>
      </c>
      <c r="B349" s="1" t="s">
        <v>882</v>
      </c>
      <c r="C349" s="11" t="s">
        <v>588</v>
      </c>
      <c r="D349" s="1">
        <v>39.975175018422902</v>
      </c>
      <c r="E349" s="1">
        <v>78.124784158939903</v>
      </c>
      <c r="F349" s="1">
        <v>0</v>
      </c>
      <c r="G349" s="1">
        <v>83.992094861660107</v>
      </c>
      <c r="H349" s="1">
        <v>85.744680851063805</v>
      </c>
      <c r="I349" s="1">
        <v>82.258064516128997</v>
      </c>
      <c r="J349" s="1">
        <v>78.248587570621396</v>
      </c>
      <c r="K349" s="1">
        <v>74.817518248175105</v>
      </c>
      <c r="L349" s="1">
        <v>35.039370078740099</v>
      </c>
      <c r="M349" s="1">
        <v>45.7983193277311</v>
      </c>
      <c r="N349" s="1">
        <v>47.033898305084698</v>
      </c>
      <c r="O349" s="1">
        <v>48.684210526315702</v>
      </c>
      <c r="P349" s="1">
        <v>35.981308411214897</v>
      </c>
      <c r="Q349" s="1">
        <v>37.2222222222222</v>
      </c>
      <c r="R349" s="1">
        <v>16.265060240963798</v>
      </c>
      <c r="S349" s="1">
        <v>31.410256410256402</v>
      </c>
      <c r="T349" s="1">
        <v>33.552631578947299</v>
      </c>
      <c r="U349" s="1">
        <v>39.830508474576199</v>
      </c>
      <c r="V349" s="1">
        <v>91.501976284584899</v>
      </c>
      <c r="W349" s="1">
        <v>91.702127659574401</v>
      </c>
      <c r="X349" s="1">
        <v>88.709677419354804</v>
      </c>
      <c r="Y349" s="1">
        <v>85.028248587570602</v>
      </c>
      <c r="Z349" s="1">
        <v>90.875912408759106</v>
      </c>
      <c r="AA349" s="1">
        <v>72.440944881889706</v>
      </c>
      <c r="AB349" s="1">
        <v>71.428571428571402</v>
      </c>
      <c r="AC349" s="1">
        <v>30.508474576271102</v>
      </c>
      <c r="AD349" s="1">
        <v>36.403508771929801</v>
      </c>
      <c r="AE349" s="1">
        <v>16.355140186915801</v>
      </c>
      <c r="AF349" s="1">
        <v>16.1111111111111</v>
      </c>
      <c r="AG349" s="1">
        <v>19.277108433734899</v>
      </c>
      <c r="AH349" s="1">
        <v>32.692307692307601</v>
      </c>
      <c r="AI349" s="1">
        <v>38.815789473684198</v>
      </c>
      <c r="AJ349" s="1">
        <v>38.135593220338897</v>
      </c>
      <c r="AK349" s="1">
        <v>91.501976284584899</v>
      </c>
      <c r="AL349" s="1">
        <v>92.340425531914804</v>
      </c>
      <c r="AM349" s="1">
        <v>93.087557603686605</v>
      </c>
      <c r="AN349" s="1">
        <v>92.655367231638394</v>
      </c>
      <c r="AO349" s="1">
        <v>91.605839416058402</v>
      </c>
      <c r="AP349" s="1">
        <v>89.370078740157396</v>
      </c>
      <c r="AQ349" s="1">
        <v>89.495798319327704</v>
      </c>
      <c r="AR349" s="1">
        <v>32.203389830508399</v>
      </c>
      <c r="AS349" s="1">
        <v>30.7017543859649</v>
      </c>
      <c r="AT349" s="1">
        <v>30.3738317757009</v>
      </c>
      <c r="AU349" s="1">
        <v>34.4444444444444</v>
      </c>
      <c r="AV349" s="1">
        <v>42.168674698795101</v>
      </c>
      <c r="AW349" s="1">
        <v>50</v>
      </c>
      <c r="AX349" s="1">
        <v>50.657894736842103</v>
      </c>
      <c r="AY349" s="1">
        <v>48.305084745762699</v>
      </c>
      <c r="AZ349" s="1">
        <v>42.094861660079097</v>
      </c>
      <c r="BA349" s="1">
        <v>52.553191489361701</v>
      </c>
      <c r="BB349" s="1">
        <v>38.940092165898598</v>
      </c>
      <c r="BC349" s="1">
        <v>25.706214689265501</v>
      </c>
      <c r="BD349" s="1">
        <v>10.583941605839399</v>
      </c>
      <c r="BE349" s="1">
        <v>5.9055118110236204</v>
      </c>
      <c r="BF349" s="1">
        <v>9.6638655462184797</v>
      </c>
      <c r="BG349" s="1">
        <v>11.4406779661016</v>
      </c>
      <c r="BH349" s="1">
        <v>15.3508771929824</v>
      </c>
      <c r="BI349" s="1">
        <v>15.420560747663499</v>
      </c>
      <c r="BJ349" s="1">
        <v>43.8888888888888</v>
      </c>
      <c r="BK349" s="1">
        <v>21.084337349397501</v>
      </c>
      <c r="BL349" s="1">
        <v>58.3333333333333</v>
      </c>
      <c r="BM349" s="1">
        <v>59.868421052631497</v>
      </c>
      <c r="BN349" s="1">
        <v>77.118644067796595</v>
      </c>
      <c r="BO349" s="1">
        <v>71.541501976284493</v>
      </c>
      <c r="BP349" s="1">
        <v>54.893617021276597</v>
      </c>
      <c r="BQ349" s="1">
        <v>27.1889400921659</v>
      </c>
      <c r="BR349" s="1">
        <v>25.1412429378531</v>
      </c>
      <c r="BS349" s="1">
        <v>24.817518248175102</v>
      </c>
      <c r="BT349" s="1">
        <v>26.3779527559055</v>
      </c>
      <c r="BU349" s="1">
        <v>26.890756302521002</v>
      </c>
      <c r="BV349" s="1">
        <v>29.2372881355932</v>
      </c>
      <c r="BW349" s="1">
        <v>32.894736842105203</v>
      </c>
      <c r="BX349" s="1">
        <v>36.9158878504672</v>
      </c>
      <c r="BY349" s="1">
        <v>35.5555555555555</v>
      </c>
      <c r="BZ349" s="1">
        <v>37.349397590361399</v>
      </c>
      <c r="CA349" s="1">
        <v>42.948717948717899</v>
      </c>
      <c r="CB349" s="1">
        <v>43.421052631578902</v>
      </c>
      <c r="CC349" s="1">
        <v>46.610169491525397</v>
      </c>
      <c r="CD349" s="1">
        <v>87.549407114624501</v>
      </c>
      <c r="CE349" s="1">
        <v>87.872340425531902</v>
      </c>
      <c r="CF349" s="1">
        <v>85.483870967741893</v>
      </c>
      <c r="CG349" s="1">
        <v>89.548022598870006</v>
      </c>
      <c r="CH349" s="1">
        <v>90.875912408759106</v>
      </c>
      <c r="CI349" s="1">
        <v>77.559055118110194</v>
      </c>
      <c r="CJ349" s="1">
        <v>94.537815126050404</v>
      </c>
      <c r="CK349" s="1">
        <v>95.338983050847403</v>
      </c>
      <c r="CL349" s="1">
        <v>95.175438596491205</v>
      </c>
      <c r="CM349" s="1">
        <v>95.794392523364394</v>
      </c>
      <c r="CN349" s="1">
        <v>94.4444444444444</v>
      </c>
      <c r="CO349" s="1">
        <v>89.759036144578303</v>
      </c>
      <c r="CP349" s="1">
        <v>80.769230769230703</v>
      </c>
      <c r="CQ349" s="1">
        <v>94.736842105263094</v>
      </c>
      <c r="CR349" s="1">
        <v>93.220338983050794</v>
      </c>
      <c r="CS349" s="1">
        <v>36.7588932806324</v>
      </c>
      <c r="CT349" s="1">
        <v>39.361702127659498</v>
      </c>
      <c r="CU349" s="1">
        <v>5.0691244239631299</v>
      </c>
      <c r="CV349" s="1">
        <v>5.9322033898305104</v>
      </c>
      <c r="CW349" s="1">
        <v>8.0291970802919703</v>
      </c>
      <c r="CX349" s="1">
        <v>8.2677165354330704</v>
      </c>
      <c r="CY349" s="1">
        <v>7.5630252100840298</v>
      </c>
      <c r="CZ349" s="1">
        <v>8.8983050847457594</v>
      </c>
      <c r="DA349" s="1">
        <v>10.5263157894736</v>
      </c>
      <c r="DB349" s="1">
        <v>9.3457943925233593</v>
      </c>
      <c r="DC349" s="1">
        <v>13.3333333333333</v>
      </c>
      <c r="DD349" s="1">
        <v>20.481927710843301</v>
      </c>
      <c r="DE349" s="1">
        <v>32.051282051282101</v>
      </c>
      <c r="DF349" s="1">
        <v>35.5263157894736</v>
      </c>
      <c r="DG349" s="1">
        <v>35.593220338983102</v>
      </c>
      <c r="DH349" s="1">
        <v>92.464996315401606</v>
      </c>
      <c r="DI349" s="1">
        <v>92.224661544090694</v>
      </c>
      <c r="DJ349" s="1">
        <v>92.549736094194103</v>
      </c>
      <c r="DK349" s="1">
        <v>81.901658767772503</v>
      </c>
      <c r="DL349" s="1">
        <v>65.584415584415495</v>
      </c>
      <c r="DM349" s="1">
        <v>60.536980749746697</v>
      </c>
      <c r="DN349" s="1">
        <v>59.558067831449101</v>
      </c>
      <c r="DO349" s="1">
        <v>16.854508196721302</v>
      </c>
      <c r="DP349" s="1">
        <v>13.4109311740891</v>
      </c>
      <c r="DQ349" s="1">
        <v>36.2643080124869</v>
      </c>
      <c r="DR349" s="1">
        <v>20.926143024618899</v>
      </c>
      <c r="DS349" s="1">
        <v>8.6924219910846894</v>
      </c>
      <c r="DT349" s="1">
        <v>13.409090909090899</v>
      </c>
      <c r="DU349" s="1">
        <v>7.8148710166919502</v>
      </c>
      <c r="DV349" s="1">
        <v>19.5762711864406</v>
      </c>
      <c r="DW349" s="1">
        <v>58.419307295504701</v>
      </c>
      <c r="DX349" s="1">
        <v>71.295279912184398</v>
      </c>
      <c r="DY349" s="1">
        <v>70.787657328461194</v>
      </c>
      <c r="DZ349" s="1">
        <v>69.164691943127906</v>
      </c>
      <c r="EA349" s="1">
        <v>74.7752247752247</v>
      </c>
      <c r="EB349" s="1">
        <v>81.712259371833795</v>
      </c>
      <c r="EC349" s="1">
        <v>75.5909558067831</v>
      </c>
      <c r="ED349" s="1">
        <v>88.780737704917996</v>
      </c>
      <c r="EE349" s="1">
        <v>96.508097165991899</v>
      </c>
      <c r="EF349" s="1">
        <v>63.8397502601456</v>
      </c>
      <c r="EG349" s="1">
        <v>77.315357561547401</v>
      </c>
      <c r="EH349" s="1">
        <v>85.364041604754803</v>
      </c>
      <c r="EI349" s="1">
        <v>89.696969696969703</v>
      </c>
      <c r="EJ349" s="1">
        <v>98.330804248861895</v>
      </c>
      <c r="EK349" s="1">
        <v>98.220338983050794</v>
      </c>
      <c r="EL349" s="1">
        <v>97.807663964627807</v>
      </c>
      <c r="EM349" s="1">
        <v>98.079034028540093</v>
      </c>
      <c r="EN349" s="1">
        <v>99.492488834754297</v>
      </c>
      <c r="EO349" s="1">
        <v>99.377962085307999</v>
      </c>
      <c r="EP349" s="1">
        <v>94.755244755244703</v>
      </c>
      <c r="EQ349" s="1">
        <v>51.0131712259371</v>
      </c>
      <c r="ER349" s="1">
        <v>50.770811921891003</v>
      </c>
      <c r="ES349" s="1">
        <v>25.819672131147499</v>
      </c>
      <c r="ET349" s="1">
        <v>68.370445344129493</v>
      </c>
      <c r="EU349" s="1">
        <v>55.1508844953173</v>
      </c>
      <c r="EV349" s="1">
        <v>9.3200468933177003</v>
      </c>
      <c r="EW349" s="1">
        <v>18.4992570579494</v>
      </c>
      <c r="EX349" s="1">
        <v>38.939393939393902</v>
      </c>
      <c r="EY349" s="1">
        <v>40.819423368740502</v>
      </c>
      <c r="EZ349" s="1">
        <v>41.610169491525397</v>
      </c>
    </row>
    <row r="350" spans="1:156" ht="15">
      <c r="A350" s="11" t="s">
        <v>414</v>
      </c>
      <c r="B350" s="1" t="s">
        <v>883</v>
      </c>
      <c r="C350" s="11" t="s">
        <v>528</v>
      </c>
      <c r="D350" s="1">
        <v>50.433457381478703</v>
      </c>
      <c r="E350" s="1">
        <v>77.143843761434297</v>
      </c>
      <c r="F350" s="1">
        <v>0</v>
      </c>
      <c r="G350" s="1">
        <v>92.6666666666666</v>
      </c>
      <c r="H350" s="1">
        <v>89.5833333333333</v>
      </c>
      <c r="I350" s="1">
        <v>94.53125</v>
      </c>
      <c r="J350" s="1">
        <v>86.363636363636303</v>
      </c>
      <c r="K350" s="1">
        <v>96.341463414634106</v>
      </c>
      <c r="L350" s="1">
        <v>93.902439024390205</v>
      </c>
      <c r="M350" s="1">
        <v>93.902439024390205</v>
      </c>
      <c r="N350" s="1">
        <v>93.902439024390205</v>
      </c>
      <c r="O350" s="1">
        <v>90.789473684210506</v>
      </c>
      <c r="P350" s="1">
        <v>90</v>
      </c>
      <c r="Q350" s="1">
        <v>82.258064516128997</v>
      </c>
      <c r="R350" s="1">
        <v>87.931034482758605</v>
      </c>
      <c r="S350" s="1">
        <v>87.931034482758605</v>
      </c>
      <c r="T350" s="1">
        <v>64.285714285714207</v>
      </c>
      <c r="U350" s="1">
        <v>36</v>
      </c>
      <c r="V350" s="1">
        <v>94</v>
      </c>
      <c r="W350" s="1">
        <v>88.1944444444444</v>
      </c>
      <c r="X350" s="1">
        <v>88.28125</v>
      </c>
      <c r="Y350" s="1">
        <v>86.363636363636303</v>
      </c>
      <c r="Z350" s="1">
        <v>81.707317073170699</v>
      </c>
      <c r="AA350" s="1">
        <v>81.707317073170699</v>
      </c>
      <c r="AB350" s="1">
        <v>79.268292682926798</v>
      </c>
      <c r="AC350" s="1">
        <v>71.951219512195095</v>
      </c>
      <c r="AD350" s="1">
        <v>64.473684210526301</v>
      </c>
      <c r="AE350" s="1">
        <v>50</v>
      </c>
      <c r="AF350" s="1">
        <v>66.129032258064498</v>
      </c>
      <c r="AG350" s="1">
        <v>53.448275862068897</v>
      </c>
      <c r="AH350" s="1">
        <v>81.034482758620598</v>
      </c>
      <c r="AI350" s="1">
        <v>73.214285714285694</v>
      </c>
      <c r="AJ350" s="1">
        <v>38</v>
      </c>
      <c r="AK350" s="1">
        <v>72.6666666666666</v>
      </c>
      <c r="AL350" s="1">
        <v>74.3055555555555</v>
      </c>
      <c r="AM350" s="1">
        <v>71.09375</v>
      </c>
      <c r="AN350" s="1">
        <v>67.272727272727195</v>
      </c>
      <c r="AO350" s="1">
        <v>60.975609756097498</v>
      </c>
      <c r="AP350" s="1">
        <v>67.073170731707293</v>
      </c>
      <c r="AQ350" s="1">
        <v>68.292682926829201</v>
      </c>
      <c r="AR350" s="1">
        <v>47.560975609756099</v>
      </c>
      <c r="AS350" s="1">
        <v>43.421052631578902</v>
      </c>
      <c r="AT350" s="1">
        <v>51.428571428571402</v>
      </c>
      <c r="AU350" s="1">
        <v>59.677419354838698</v>
      </c>
      <c r="AV350" s="1">
        <v>31.034482758620602</v>
      </c>
      <c r="AW350" s="1">
        <v>39.655172413793103</v>
      </c>
      <c r="AX350" s="1">
        <v>41.071428571428498</v>
      </c>
      <c r="AY350" s="1">
        <v>50</v>
      </c>
      <c r="AZ350" s="1">
        <v>96.6666666666666</v>
      </c>
      <c r="BA350" s="1">
        <v>72.9166666666666</v>
      </c>
      <c r="BB350" s="1">
        <v>86.71875</v>
      </c>
      <c r="BC350" s="1">
        <v>53.636363636363598</v>
      </c>
      <c r="BD350" s="1">
        <v>71.951219512195095</v>
      </c>
      <c r="BE350" s="1">
        <v>74.390243902438996</v>
      </c>
      <c r="BF350" s="1">
        <v>81.707317073170699</v>
      </c>
      <c r="BG350" s="1">
        <v>67.073170731707293</v>
      </c>
      <c r="BH350" s="1">
        <v>61.842105263157897</v>
      </c>
      <c r="BI350" s="1">
        <v>78.571428571428498</v>
      </c>
      <c r="BJ350" s="1">
        <v>79.0322580645161</v>
      </c>
      <c r="BK350" s="1">
        <v>25.862068965517199</v>
      </c>
      <c r="BL350" s="1">
        <v>77.586206896551701</v>
      </c>
      <c r="BM350" s="1">
        <v>76.785714285714207</v>
      </c>
      <c r="BN350" s="1">
        <v>58</v>
      </c>
      <c r="BO350" s="1">
        <v>58</v>
      </c>
      <c r="BP350" s="1">
        <v>69.4444444444444</v>
      </c>
      <c r="BQ350" s="1">
        <v>71.09375</v>
      </c>
      <c r="BR350" s="1">
        <v>72.727272727272705</v>
      </c>
      <c r="BS350" s="1">
        <v>82.926829268292593</v>
      </c>
      <c r="BT350" s="1">
        <v>84.146341463414601</v>
      </c>
      <c r="BU350" s="1">
        <v>84.146341463414601</v>
      </c>
      <c r="BV350" s="1">
        <v>90.243902439024296</v>
      </c>
      <c r="BW350" s="1">
        <v>94.736842105263094</v>
      </c>
      <c r="BX350" s="1">
        <v>35.714285714285701</v>
      </c>
      <c r="BY350" s="1">
        <v>40.322580645161203</v>
      </c>
      <c r="BZ350" s="1">
        <v>44.827586206896498</v>
      </c>
      <c r="CA350" s="1">
        <v>46.551724137930997</v>
      </c>
      <c r="CB350" s="1">
        <v>44.642857142857103</v>
      </c>
      <c r="CC350" s="1">
        <v>44</v>
      </c>
      <c r="CD350" s="1">
        <v>90</v>
      </c>
      <c r="CE350" s="1">
        <v>88.1944444444444</v>
      </c>
      <c r="CF350" s="1">
        <v>86.71875</v>
      </c>
      <c r="CG350" s="1">
        <v>80</v>
      </c>
      <c r="CH350" s="1">
        <v>92.682926829268297</v>
      </c>
      <c r="CI350" s="1">
        <v>96.341463414634106</v>
      </c>
      <c r="CJ350" s="1">
        <v>96.341463414634106</v>
      </c>
      <c r="CK350" s="1">
        <v>97.560975609756099</v>
      </c>
      <c r="CL350" s="1">
        <v>85.5263157894736</v>
      </c>
      <c r="CM350" s="1">
        <v>92.857142857142804</v>
      </c>
      <c r="CN350" s="1">
        <v>90.322580645161196</v>
      </c>
      <c r="CO350" s="1">
        <v>89.655172413793096</v>
      </c>
      <c r="CP350" s="1">
        <v>98.275862068965495</v>
      </c>
      <c r="CQ350" s="1">
        <v>98.214285714285694</v>
      </c>
      <c r="CR350" s="1">
        <v>86</v>
      </c>
      <c r="CS350" s="1">
        <v>54</v>
      </c>
      <c r="CT350" s="1">
        <v>56.9444444444444</v>
      </c>
      <c r="CU350" s="1">
        <v>54.6875</v>
      </c>
      <c r="CV350" s="1">
        <v>20</v>
      </c>
      <c r="CW350" s="1">
        <v>21.951219512195099</v>
      </c>
      <c r="CX350" s="1">
        <v>21.951219512195099</v>
      </c>
      <c r="CY350" s="1">
        <v>23.170731707317099</v>
      </c>
      <c r="CZ350" s="1">
        <v>51.219512195121901</v>
      </c>
      <c r="DA350" s="1">
        <v>55.2631578947368</v>
      </c>
      <c r="DB350" s="1">
        <v>57.142857142857103</v>
      </c>
      <c r="DC350" s="1">
        <v>70.967741935483801</v>
      </c>
      <c r="DD350" s="1">
        <v>58.620689655172399</v>
      </c>
      <c r="DE350" s="1">
        <v>77.586206896551701</v>
      </c>
      <c r="DF350" s="1">
        <v>83.928571428571402</v>
      </c>
      <c r="DG350" s="1">
        <v>86</v>
      </c>
      <c r="DH350" s="1">
        <v>88.817243920412594</v>
      </c>
      <c r="DI350" s="1">
        <v>74.222466154409105</v>
      </c>
      <c r="DJ350" s="1">
        <v>94.254973609419395</v>
      </c>
      <c r="DK350" s="1">
        <v>82.494075829383803</v>
      </c>
      <c r="DL350" s="1">
        <v>72.177822177822094</v>
      </c>
      <c r="DM350" s="1">
        <v>76.139817629179305</v>
      </c>
      <c r="DN350" s="1">
        <v>66.341212744090399</v>
      </c>
      <c r="DO350" s="1">
        <v>89.293032786885206</v>
      </c>
      <c r="DP350" s="1">
        <v>80.617408906882503</v>
      </c>
      <c r="DQ350" s="1">
        <v>87.148803329864705</v>
      </c>
      <c r="DR350" s="1">
        <v>96.658851113716196</v>
      </c>
      <c r="DS350" s="1">
        <v>97.548291233283805</v>
      </c>
      <c r="DT350" s="1">
        <v>97.954545454545396</v>
      </c>
      <c r="DU350" s="1">
        <v>99.165402124430898</v>
      </c>
      <c r="DV350" s="1">
        <v>37.372881355932201</v>
      </c>
      <c r="DW350" s="1">
        <v>60.077376565954303</v>
      </c>
      <c r="DX350" s="1">
        <v>65.953165020124402</v>
      </c>
      <c r="DY350" s="1">
        <v>61.977263499796997</v>
      </c>
      <c r="DZ350" s="1">
        <v>61.877962085307999</v>
      </c>
      <c r="EA350" s="1">
        <v>72.477522477522399</v>
      </c>
      <c r="EB350" s="1">
        <v>67.223910840932106</v>
      </c>
      <c r="EC350" s="1">
        <v>62.127440904419302</v>
      </c>
      <c r="ED350" s="1">
        <v>70.645491803278603</v>
      </c>
      <c r="EE350" s="1">
        <v>87.5</v>
      </c>
      <c r="EF350" s="1">
        <v>67.4817898022892</v>
      </c>
      <c r="EG350" s="1">
        <v>41.5592028135991</v>
      </c>
      <c r="EH350" s="1">
        <v>61.738484398216897</v>
      </c>
      <c r="EI350" s="1">
        <v>57.348484848484802</v>
      </c>
      <c r="EJ350" s="1">
        <v>62.291350531107703</v>
      </c>
      <c r="EK350" s="1">
        <v>5.1694915254237204</v>
      </c>
      <c r="EL350" s="1">
        <v>87.619749447310198</v>
      </c>
      <c r="EM350" s="1">
        <v>88.144895718990099</v>
      </c>
      <c r="EN350" s="1">
        <v>88.834754364595995</v>
      </c>
      <c r="EO350" s="1">
        <v>81.042654028436004</v>
      </c>
      <c r="EP350" s="1">
        <v>71.678321678321595</v>
      </c>
      <c r="EQ350" s="1">
        <v>71.428571428571402</v>
      </c>
      <c r="ER350" s="1">
        <v>94.655704008222003</v>
      </c>
      <c r="ES350" s="1">
        <v>70.645491803278603</v>
      </c>
      <c r="ET350" s="1">
        <v>76.720647773279296</v>
      </c>
      <c r="EU350" s="1">
        <v>73.152965660769993</v>
      </c>
      <c r="EV350" s="1">
        <v>85.228604923798301</v>
      </c>
      <c r="EW350" s="1">
        <v>78.603268945022194</v>
      </c>
      <c r="EX350" s="1">
        <v>83.030303030303003</v>
      </c>
      <c r="EY350" s="1">
        <v>40.819423368740502</v>
      </c>
      <c r="EZ350" s="1">
        <v>87.966101694915196</v>
      </c>
    </row>
    <row r="351" spans="1:156" ht="15">
      <c r="A351" s="11" t="s">
        <v>417</v>
      </c>
      <c r="B351" s="1" t="s">
        <v>884</v>
      </c>
      <c r="C351" s="11" t="s">
        <v>548</v>
      </c>
      <c r="D351" s="1">
        <v>47.129176936955197</v>
      </c>
      <c r="E351" s="1">
        <v>49.580903386470503</v>
      </c>
      <c r="F351" s="1">
        <v>0</v>
      </c>
      <c r="G351" s="1">
        <v>17.672413793103399</v>
      </c>
      <c r="H351" s="1">
        <v>12.686567164179101</v>
      </c>
      <c r="I351" s="1">
        <v>22.063492063492099</v>
      </c>
      <c r="J351" s="1">
        <v>15.900383141762401</v>
      </c>
      <c r="K351" s="1">
        <v>14.779874213836401</v>
      </c>
      <c r="L351" s="1">
        <v>13.945578231292499</v>
      </c>
      <c r="M351" s="1">
        <v>9.7826086956521703</v>
      </c>
      <c r="N351" s="1">
        <v>11.068702290076301</v>
      </c>
      <c r="O351" s="1">
        <v>13.306451612903199</v>
      </c>
      <c r="P351" s="1">
        <v>14.957264957264901</v>
      </c>
      <c r="Q351" s="1">
        <v>18.932038834951399</v>
      </c>
      <c r="R351" s="1">
        <v>0</v>
      </c>
      <c r="S351" s="1">
        <v>0</v>
      </c>
      <c r="T351" s="1">
        <v>0</v>
      </c>
      <c r="U351" s="1">
        <v>0</v>
      </c>
      <c r="V351" s="1">
        <v>21.551724137931</v>
      </c>
      <c r="W351" s="1">
        <v>24.477611940298502</v>
      </c>
      <c r="X351" s="1">
        <v>25.5555555555555</v>
      </c>
      <c r="Y351" s="1">
        <v>24.3295019157088</v>
      </c>
      <c r="Z351" s="1">
        <v>16.352201257861601</v>
      </c>
      <c r="AA351" s="1">
        <v>18.367346938775501</v>
      </c>
      <c r="AB351" s="1">
        <v>15.5797101449275</v>
      </c>
      <c r="AC351" s="1">
        <v>18.7022900763358</v>
      </c>
      <c r="AD351" s="1">
        <v>20.967741935483801</v>
      </c>
      <c r="AE351" s="1">
        <v>23.9316239316239</v>
      </c>
      <c r="AF351" s="1">
        <v>22.330097087378601</v>
      </c>
      <c r="AG351" s="1">
        <v>0</v>
      </c>
      <c r="AH351" s="1">
        <v>0</v>
      </c>
      <c r="AI351" s="1">
        <v>0</v>
      </c>
      <c r="AJ351" s="1">
        <v>0</v>
      </c>
      <c r="AK351" s="1">
        <v>29.8850574712643</v>
      </c>
      <c r="AL351" s="1">
        <v>32.089552238805901</v>
      </c>
      <c r="AM351" s="1">
        <v>33.650793650793602</v>
      </c>
      <c r="AN351" s="1">
        <v>32.758620689655103</v>
      </c>
      <c r="AO351" s="1">
        <v>26.729559748427601</v>
      </c>
      <c r="AP351" s="1">
        <v>25.850340136054399</v>
      </c>
      <c r="AQ351" s="1">
        <v>24.2753623188405</v>
      </c>
      <c r="AR351" s="1">
        <v>26.7175572519083</v>
      </c>
      <c r="AS351" s="1">
        <v>33.870967741935402</v>
      </c>
      <c r="AT351" s="1">
        <v>34.615384615384599</v>
      </c>
      <c r="AU351" s="1">
        <v>38.349514563106702</v>
      </c>
      <c r="AV351" s="1">
        <v>0</v>
      </c>
      <c r="AW351" s="1">
        <v>0</v>
      </c>
      <c r="AX351" s="1">
        <v>0</v>
      </c>
      <c r="AY351" s="1">
        <v>0</v>
      </c>
      <c r="AZ351" s="1">
        <v>71.982758620689594</v>
      </c>
      <c r="BA351" s="1">
        <v>75.373134328358205</v>
      </c>
      <c r="BB351" s="1">
        <v>68.095238095238102</v>
      </c>
      <c r="BC351" s="1">
        <v>76.819923371647505</v>
      </c>
      <c r="BD351" s="1">
        <v>72.641509433962199</v>
      </c>
      <c r="BE351" s="1">
        <v>62.244897959183596</v>
      </c>
      <c r="BF351" s="1">
        <v>59.782608695652101</v>
      </c>
      <c r="BG351" s="1">
        <v>73.664122137404505</v>
      </c>
      <c r="BH351" s="1">
        <v>76.209677419354804</v>
      </c>
      <c r="BI351" s="1">
        <v>20.085470085470099</v>
      </c>
      <c r="BJ351" s="1">
        <v>17.961165048543599</v>
      </c>
      <c r="BK351" s="1">
        <v>0</v>
      </c>
      <c r="BL351" s="1">
        <v>0</v>
      </c>
      <c r="BM351" s="1">
        <v>0</v>
      </c>
      <c r="BN351" s="1">
        <v>0</v>
      </c>
      <c r="BO351" s="1">
        <v>37.643678160919499</v>
      </c>
      <c r="BP351" s="1">
        <v>40.746268656716403</v>
      </c>
      <c r="BQ351" s="1">
        <v>42.2222222222222</v>
      </c>
      <c r="BR351" s="1">
        <v>43.295019157088099</v>
      </c>
      <c r="BS351" s="1">
        <v>41.823899371069103</v>
      </c>
      <c r="BT351" s="1">
        <v>44.557823129251702</v>
      </c>
      <c r="BU351" s="1">
        <v>44.927536231884098</v>
      </c>
      <c r="BV351" s="1">
        <v>46.564885496183201</v>
      </c>
      <c r="BW351" s="1">
        <v>47.177419354838698</v>
      </c>
      <c r="BX351" s="1">
        <v>47.8632478632478</v>
      </c>
      <c r="BY351" s="1">
        <v>47.572815533980503</v>
      </c>
      <c r="BZ351" s="1">
        <v>0</v>
      </c>
      <c r="CA351" s="1">
        <v>0</v>
      </c>
      <c r="CB351" s="1">
        <v>0</v>
      </c>
      <c r="CC351" s="1">
        <v>0</v>
      </c>
      <c r="CD351" s="1">
        <v>43.678160919540197</v>
      </c>
      <c r="CE351" s="1">
        <v>45.9701492537313</v>
      </c>
      <c r="CF351" s="1">
        <v>49.365079365079303</v>
      </c>
      <c r="CG351" s="1">
        <v>49.616858237547802</v>
      </c>
      <c r="CH351" s="1">
        <v>33.647798742138299</v>
      </c>
      <c r="CI351" s="1">
        <v>35.034013605442098</v>
      </c>
      <c r="CJ351" s="1">
        <v>33.695652173912997</v>
      </c>
      <c r="CK351" s="1">
        <v>57.633587786259497</v>
      </c>
      <c r="CL351" s="1">
        <v>58.467741935483801</v>
      </c>
      <c r="CM351" s="1">
        <v>61.965811965811902</v>
      </c>
      <c r="CN351" s="1">
        <v>59.223300970873701</v>
      </c>
      <c r="CO351" s="1">
        <v>0</v>
      </c>
      <c r="CP351" s="1">
        <v>0</v>
      </c>
      <c r="CQ351" s="1">
        <v>0</v>
      </c>
      <c r="CR351" s="1">
        <v>0</v>
      </c>
      <c r="CS351" s="1">
        <v>50.718390804597703</v>
      </c>
      <c r="CT351" s="1">
        <v>53.134328358208897</v>
      </c>
      <c r="CU351" s="1">
        <v>56.031746031746003</v>
      </c>
      <c r="CV351" s="1">
        <v>58.620689655172399</v>
      </c>
      <c r="CW351" s="1">
        <v>61.635220125786098</v>
      </c>
      <c r="CX351" s="1">
        <v>21.088435374149601</v>
      </c>
      <c r="CY351" s="1">
        <v>20.289855072463698</v>
      </c>
      <c r="CZ351" s="1">
        <v>21.374045801526702</v>
      </c>
      <c r="DA351" s="1">
        <v>20.161290322580601</v>
      </c>
      <c r="DB351" s="1">
        <v>19.230769230769202</v>
      </c>
      <c r="DC351" s="1">
        <v>20.8737864077669</v>
      </c>
      <c r="DD351" s="1">
        <v>0</v>
      </c>
      <c r="DE351" s="1">
        <v>0</v>
      </c>
      <c r="DF351" s="1">
        <v>0</v>
      </c>
      <c r="DG351" s="1">
        <v>0</v>
      </c>
      <c r="DH351" s="1">
        <v>72.531319086219597</v>
      </c>
      <c r="DI351" s="1">
        <v>78.942553969996297</v>
      </c>
      <c r="DJ351" s="1">
        <v>79.110840438489603</v>
      </c>
      <c r="DK351" s="1">
        <v>71.001184834123194</v>
      </c>
      <c r="DL351" s="1">
        <v>27.322677322677301</v>
      </c>
      <c r="DM351" s="1">
        <v>9.4731509625126602</v>
      </c>
      <c r="DN351" s="1">
        <v>21.736896197327798</v>
      </c>
      <c r="DO351" s="1">
        <v>12.5512295081967</v>
      </c>
      <c r="DP351" s="1">
        <v>12.8036437246963</v>
      </c>
      <c r="DQ351" s="1">
        <v>12.5390218522372</v>
      </c>
      <c r="DR351" s="1">
        <v>4.6307151230949497</v>
      </c>
      <c r="DS351" s="1">
        <v>0</v>
      </c>
      <c r="DT351" s="1">
        <v>0</v>
      </c>
      <c r="DU351" s="1">
        <v>0</v>
      </c>
      <c r="DV351" s="1">
        <v>0</v>
      </c>
      <c r="DW351" s="1">
        <v>53.076639646278501</v>
      </c>
      <c r="DX351" s="1">
        <v>55.964141968532701</v>
      </c>
      <c r="DY351" s="1">
        <v>80.613073487616703</v>
      </c>
      <c r="DZ351" s="1">
        <v>77.458530805687204</v>
      </c>
      <c r="EA351" s="1">
        <v>79.970029970029898</v>
      </c>
      <c r="EB351" s="1">
        <v>68.338399189463004</v>
      </c>
      <c r="EC351" s="1">
        <v>91.315519013360699</v>
      </c>
      <c r="ED351" s="1">
        <v>59.682377049180303</v>
      </c>
      <c r="EE351" s="1">
        <v>77.682186234817806</v>
      </c>
      <c r="EF351" s="1">
        <v>53.225806451612897</v>
      </c>
      <c r="EG351" s="1">
        <v>39.214536928487597</v>
      </c>
      <c r="EH351" s="1">
        <v>0</v>
      </c>
      <c r="EI351" s="1">
        <v>0</v>
      </c>
      <c r="EJ351" s="1">
        <v>0</v>
      </c>
      <c r="EK351" s="1">
        <v>0</v>
      </c>
      <c r="EL351" s="1">
        <v>35.519528371407503</v>
      </c>
      <c r="EM351" s="1">
        <v>36.2056348335162</v>
      </c>
      <c r="EN351" s="1">
        <v>35.749086479902502</v>
      </c>
      <c r="EO351" s="1">
        <v>30.924170616113699</v>
      </c>
      <c r="EP351" s="1">
        <v>22.0779220779221</v>
      </c>
      <c r="EQ351" s="1">
        <v>21.681864235055698</v>
      </c>
      <c r="ER351" s="1">
        <v>21.891058581706101</v>
      </c>
      <c r="ES351" s="1">
        <v>25.819672131147499</v>
      </c>
      <c r="ET351" s="1">
        <v>9.6659919028340102</v>
      </c>
      <c r="EU351" s="1">
        <v>28.876170655567101</v>
      </c>
      <c r="EV351" s="1">
        <v>38.628370457209797</v>
      </c>
      <c r="EW351" s="1">
        <v>0</v>
      </c>
      <c r="EX351" s="1">
        <v>0</v>
      </c>
      <c r="EY351" s="1">
        <v>0</v>
      </c>
      <c r="EZ351" s="1">
        <v>0</v>
      </c>
    </row>
    <row r="352" spans="1:156" ht="15">
      <c r="A352" s="11" t="s">
        <v>416</v>
      </c>
      <c r="B352" s="1" t="s">
        <v>885</v>
      </c>
      <c r="C352" s="11" t="s">
        <v>614</v>
      </c>
      <c r="D352" s="1">
        <v>35.570031790371999</v>
      </c>
      <c r="E352" s="1">
        <v>41.734575925779197</v>
      </c>
      <c r="F352" s="1">
        <v>0</v>
      </c>
      <c r="G352" s="1">
        <v>74.186046511627893</v>
      </c>
      <c r="H352" s="1">
        <v>75.515463917525693</v>
      </c>
      <c r="I352" s="1">
        <v>73.097826086956502</v>
      </c>
      <c r="J352" s="1">
        <v>68.954248366013104</v>
      </c>
      <c r="K352" s="1">
        <v>89.912280701754298</v>
      </c>
      <c r="L352" s="1">
        <v>89.252336448598101</v>
      </c>
      <c r="M352" s="1">
        <v>88.834951456310606</v>
      </c>
      <c r="N352" s="1">
        <v>83.8541666666666</v>
      </c>
      <c r="O352" s="1">
        <v>95.054945054944994</v>
      </c>
      <c r="P352" s="1">
        <v>96.951219512195095</v>
      </c>
      <c r="Q352" s="1">
        <v>99.285714285714207</v>
      </c>
      <c r="R352" s="1">
        <v>99.1525423728813</v>
      </c>
      <c r="S352" s="1">
        <v>73.214285714285694</v>
      </c>
      <c r="T352" s="1">
        <v>83.3333333333333</v>
      </c>
      <c r="U352" s="1">
        <v>98.863636363636303</v>
      </c>
      <c r="V352" s="1">
        <v>91.395348837209298</v>
      </c>
      <c r="W352" s="1">
        <v>90.463917525773198</v>
      </c>
      <c r="X352" s="1">
        <v>92.119565217391298</v>
      </c>
      <c r="Y352" s="1">
        <v>96.405228758169898</v>
      </c>
      <c r="Z352" s="1">
        <v>99.561403508771903</v>
      </c>
      <c r="AA352" s="1">
        <v>99.532710280373806</v>
      </c>
      <c r="AB352" s="1">
        <v>99.514563106796103</v>
      </c>
      <c r="AC352" s="1">
        <v>99.4791666666666</v>
      </c>
      <c r="AD352" s="1">
        <v>99.450549450549403</v>
      </c>
      <c r="AE352" s="1">
        <v>99.390243902438996</v>
      </c>
      <c r="AF352" s="1">
        <v>99.285714285714207</v>
      </c>
      <c r="AG352" s="1">
        <v>99.1525423728813</v>
      </c>
      <c r="AH352" s="1">
        <v>29.464285714285701</v>
      </c>
      <c r="AI352" s="1">
        <v>88.8888888888888</v>
      </c>
      <c r="AJ352" s="1">
        <v>96.590909090909093</v>
      </c>
      <c r="AK352" s="1">
        <v>98.604651162790702</v>
      </c>
      <c r="AL352" s="1">
        <v>98.711340206185497</v>
      </c>
      <c r="AM352" s="1">
        <v>98.641304347826093</v>
      </c>
      <c r="AN352" s="1">
        <v>98.692810457516302</v>
      </c>
      <c r="AO352" s="1">
        <v>98.245614035087698</v>
      </c>
      <c r="AP352" s="1">
        <v>98.598130841121502</v>
      </c>
      <c r="AQ352" s="1">
        <v>90.291262135922295</v>
      </c>
      <c r="AR352" s="1">
        <v>90.625</v>
      </c>
      <c r="AS352" s="1">
        <v>90.6593406593406</v>
      </c>
      <c r="AT352" s="1">
        <v>91.463414634146304</v>
      </c>
      <c r="AU352" s="1">
        <v>90.714285714285694</v>
      </c>
      <c r="AV352" s="1">
        <v>94.067796610169495</v>
      </c>
      <c r="AW352" s="1">
        <v>49.107142857142797</v>
      </c>
      <c r="AX352" s="1">
        <v>50</v>
      </c>
      <c r="AY352" s="1">
        <v>98.863636363636303</v>
      </c>
      <c r="AZ352" s="1">
        <v>75.581395348837205</v>
      </c>
      <c r="BA352" s="1">
        <v>81.1855670103092</v>
      </c>
      <c r="BB352" s="1">
        <v>84.510869565217405</v>
      </c>
      <c r="BC352" s="1">
        <v>88.562091503267894</v>
      </c>
      <c r="BD352" s="1">
        <v>84.649122807017505</v>
      </c>
      <c r="BE352" s="1">
        <v>89.252336448598101</v>
      </c>
      <c r="BF352" s="1">
        <v>84.951456310679603</v>
      </c>
      <c r="BG352" s="1">
        <v>83.8541666666666</v>
      </c>
      <c r="BH352" s="1">
        <v>84.065934065934101</v>
      </c>
      <c r="BI352" s="1">
        <v>85.975609756097498</v>
      </c>
      <c r="BJ352" s="1">
        <v>87.857142857142804</v>
      </c>
      <c r="BK352" s="1">
        <v>94.067796610169495</v>
      </c>
      <c r="BL352" s="1">
        <v>36.607142857142797</v>
      </c>
      <c r="BM352" s="1">
        <v>91.6666666666666</v>
      </c>
      <c r="BN352" s="1">
        <v>98.863636363636303</v>
      </c>
      <c r="BO352" s="1">
        <v>87.209302325581405</v>
      </c>
      <c r="BP352" s="1">
        <v>89.432989690721598</v>
      </c>
      <c r="BQ352" s="1">
        <v>91.032608695652101</v>
      </c>
      <c r="BR352" s="1">
        <v>93.464052287581694</v>
      </c>
      <c r="BS352" s="1">
        <v>96.052631578947299</v>
      </c>
      <c r="BT352" s="1">
        <v>95.794392523364394</v>
      </c>
      <c r="BU352" s="1">
        <v>96.601941747572795</v>
      </c>
      <c r="BV352" s="1">
        <v>97.3958333333333</v>
      </c>
      <c r="BW352" s="1">
        <v>98.901098901098905</v>
      </c>
      <c r="BX352" s="1">
        <v>99.390243902438996</v>
      </c>
      <c r="BY352" s="1">
        <v>97.857142857142804</v>
      </c>
      <c r="BZ352" s="1">
        <v>98.305084745762699</v>
      </c>
      <c r="CA352" s="1">
        <v>43.75</v>
      </c>
      <c r="CB352" s="1">
        <v>94.4444444444444</v>
      </c>
      <c r="CC352" s="1">
        <v>98.863636363636303</v>
      </c>
      <c r="CD352" s="1">
        <v>73.953488372093005</v>
      </c>
      <c r="CE352" s="1">
        <v>72.680412371133997</v>
      </c>
      <c r="CF352" s="1">
        <v>72.554347826086897</v>
      </c>
      <c r="CG352" s="1">
        <v>72.549019607843107</v>
      </c>
      <c r="CH352" s="1">
        <v>83.771929824561397</v>
      </c>
      <c r="CI352" s="1">
        <v>87.383177570093395</v>
      </c>
      <c r="CJ352" s="1">
        <v>68.446601941747502</v>
      </c>
      <c r="CK352" s="1">
        <v>92.1875</v>
      </c>
      <c r="CL352" s="1">
        <v>90.6593406593406</v>
      </c>
      <c r="CM352" s="1">
        <v>76.829268292682897</v>
      </c>
      <c r="CN352" s="1">
        <v>93.571428571428498</v>
      </c>
      <c r="CO352" s="1">
        <v>99.1525423728813</v>
      </c>
      <c r="CP352" s="1">
        <v>74.107142857142804</v>
      </c>
      <c r="CQ352" s="1">
        <v>82.407407407407405</v>
      </c>
      <c r="CR352" s="1">
        <v>98.863636363636303</v>
      </c>
      <c r="CS352" s="1">
        <v>92.325581395348806</v>
      </c>
      <c r="CT352" s="1">
        <v>92.525773195876198</v>
      </c>
      <c r="CU352" s="1">
        <v>91.847826086956502</v>
      </c>
      <c r="CV352" s="1">
        <v>91.503267973856197</v>
      </c>
      <c r="CW352" s="1">
        <v>90.789473684210506</v>
      </c>
      <c r="CX352" s="1">
        <v>95.794392523364394</v>
      </c>
      <c r="CY352" s="1">
        <v>96.116504854368898</v>
      </c>
      <c r="CZ352" s="1">
        <v>95.8333333333333</v>
      </c>
      <c r="DA352" s="1">
        <v>95.054945054944994</v>
      </c>
      <c r="DB352" s="1">
        <v>95.121951219512098</v>
      </c>
      <c r="DC352" s="1">
        <v>95.714285714285694</v>
      </c>
      <c r="DD352" s="1">
        <v>96.610169491525397</v>
      </c>
      <c r="DE352" s="1">
        <v>31.25</v>
      </c>
      <c r="DF352" s="1">
        <v>75.925925925925895</v>
      </c>
      <c r="DG352" s="1">
        <v>90.909090909090907</v>
      </c>
      <c r="DH352" s="1">
        <v>21.425939572586501</v>
      </c>
      <c r="DI352" s="1">
        <v>15.642151481888</v>
      </c>
      <c r="DJ352" s="1">
        <v>23.081607795371401</v>
      </c>
      <c r="DK352" s="1">
        <v>60.693127962085299</v>
      </c>
      <c r="DL352" s="1">
        <v>84.065934065934101</v>
      </c>
      <c r="DM352" s="1">
        <v>75.734549138804397</v>
      </c>
      <c r="DN352" s="1">
        <v>86.690647482014299</v>
      </c>
      <c r="DO352" s="1">
        <v>95.235655737704903</v>
      </c>
      <c r="DP352" s="1">
        <v>96.305668016194304</v>
      </c>
      <c r="DQ352" s="1">
        <v>65.088449531737695</v>
      </c>
      <c r="DR352" s="1">
        <v>84.466588511137104</v>
      </c>
      <c r="DS352" s="1">
        <v>94.130757800891502</v>
      </c>
      <c r="DT352" s="1">
        <v>59.924242424242401</v>
      </c>
      <c r="DU352" s="1">
        <v>28.1487101669195</v>
      </c>
      <c r="DV352" s="1">
        <v>33.135593220338897</v>
      </c>
      <c r="DW352" s="1">
        <v>52.892409727339697</v>
      </c>
      <c r="DX352" s="1">
        <v>60.281741675814096</v>
      </c>
      <c r="DY352" s="1">
        <v>72.0868859114901</v>
      </c>
      <c r="DZ352" s="1">
        <v>66.558056872037895</v>
      </c>
      <c r="EA352" s="1">
        <v>83.266733266733198</v>
      </c>
      <c r="EB352" s="1">
        <v>31.762917933130598</v>
      </c>
      <c r="EC352" s="1">
        <v>58.633093525179802</v>
      </c>
      <c r="ED352" s="1">
        <v>72.899590163934405</v>
      </c>
      <c r="EE352" s="1">
        <v>60.6781376518218</v>
      </c>
      <c r="EF352" s="1">
        <v>71.436004162330903</v>
      </c>
      <c r="EG352" s="1">
        <v>43.317702227432498</v>
      </c>
      <c r="EH352" s="1">
        <v>69.762258543833497</v>
      </c>
      <c r="EI352" s="1">
        <v>41.287878787878697</v>
      </c>
      <c r="EJ352" s="1">
        <v>61.8361153262519</v>
      </c>
      <c r="EK352" s="1">
        <v>92.627118644067806</v>
      </c>
      <c r="EL352" s="1">
        <v>99.336772291820196</v>
      </c>
      <c r="EM352" s="1">
        <v>99.377972923527196</v>
      </c>
      <c r="EN352" s="1">
        <v>99.390986601705194</v>
      </c>
      <c r="EO352" s="1">
        <v>99.229857819905206</v>
      </c>
      <c r="EP352" s="1">
        <v>95.8041958041958</v>
      </c>
      <c r="EQ352" s="1">
        <v>95.542046605876394</v>
      </c>
      <c r="ER352" s="1">
        <v>90.339157245632094</v>
      </c>
      <c r="ES352" s="1">
        <v>94.620901639344197</v>
      </c>
      <c r="ET352" s="1">
        <v>98.684210526315695</v>
      </c>
      <c r="EU352" s="1">
        <v>98.751300728407898</v>
      </c>
      <c r="EV352" s="1">
        <v>98.9449003516998</v>
      </c>
      <c r="EW352" s="1">
        <v>99.479940564635896</v>
      </c>
      <c r="EX352" s="1">
        <v>96.818181818181799</v>
      </c>
      <c r="EY352" s="1">
        <v>99.013657056145604</v>
      </c>
      <c r="EZ352" s="1">
        <v>98.559322033898297</v>
      </c>
    </row>
    <row r="353" spans="1:156" ht="15">
      <c r="A353" s="11" t="s">
        <v>418</v>
      </c>
      <c r="B353" s="1" t="s">
        <v>886</v>
      </c>
      <c r="C353" s="11" t="s">
        <v>528</v>
      </c>
      <c r="D353" s="1">
        <v>26.1372826478935</v>
      </c>
      <c r="E353" s="1">
        <v>48.8031084335299</v>
      </c>
      <c r="F353" s="1">
        <v>0</v>
      </c>
      <c r="G353" s="1">
        <v>47.872340425531902</v>
      </c>
      <c r="H353" s="1">
        <v>61.6279069767441</v>
      </c>
      <c r="I353" s="1">
        <v>69.318181818181799</v>
      </c>
      <c r="J353" s="1">
        <v>61.6279069767441</v>
      </c>
      <c r="K353" s="1">
        <v>83.75</v>
      </c>
      <c r="L353" s="1">
        <v>82.432432432432407</v>
      </c>
      <c r="M353" s="1">
        <v>78.571428571428498</v>
      </c>
      <c r="N353" s="1">
        <v>51.5625</v>
      </c>
      <c r="O353" s="1">
        <v>46.551724137930997</v>
      </c>
      <c r="P353" s="1">
        <v>51.6666666666666</v>
      </c>
      <c r="Q353" s="1">
        <v>25</v>
      </c>
      <c r="R353" s="1">
        <v>29.545454545454501</v>
      </c>
      <c r="S353" s="1">
        <v>21.052631578947299</v>
      </c>
      <c r="T353" s="1">
        <v>28.947368421052602</v>
      </c>
      <c r="U353" s="1">
        <v>31.25</v>
      </c>
      <c r="V353" s="1">
        <v>76.595744680851098</v>
      </c>
      <c r="W353" s="1">
        <v>94.186046511627893</v>
      </c>
      <c r="X353" s="1">
        <v>98.863636363636303</v>
      </c>
      <c r="Y353" s="1">
        <v>98.837209302325505</v>
      </c>
      <c r="Z353" s="1">
        <v>96.25</v>
      </c>
      <c r="AA353" s="1">
        <v>66.216216216216196</v>
      </c>
      <c r="AB353" s="1">
        <v>64.285714285714207</v>
      </c>
      <c r="AC353" s="1">
        <v>28.125</v>
      </c>
      <c r="AD353" s="1">
        <v>24.137931034482701</v>
      </c>
      <c r="AE353" s="1">
        <v>35</v>
      </c>
      <c r="AF353" s="1">
        <v>30.769230769230699</v>
      </c>
      <c r="AG353" s="1">
        <v>45.454545454545404</v>
      </c>
      <c r="AH353" s="1">
        <v>68.421052631578902</v>
      </c>
      <c r="AI353" s="1">
        <v>39.473684210526301</v>
      </c>
      <c r="AJ353" s="1">
        <v>28.125</v>
      </c>
      <c r="AK353" s="1">
        <v>56.3829787234042</v>
      </c>
      <c r="AL353" s="1">
        <v>58.139534883720899</v>
      </c>
      <c r="AM353" s="1">
        <v>61.363636363636303</v>
      </c>
      <c r="AN353" s="1">
        <v>60.465116279069697</v>
      </c>
      <c r="AO353" s="1">
        <v>62.5</v>
      </c>
      <c r="AP353" s="1">
        <v>59.459459459459403</v>
      </c>
      <c r="AQ353" s="1">
        <v>58.571428571428498</v>
      </c>
      <c r="AR353" s="1">
        <v>60.9375</v>
      </c>
      <c r="AS353" s="1">
        <v>63.793103448275801</v>
      </c>
      <c r="AT353" s="1">
        <v>15</v>
      </c>
      <c r="AU353" s="1">
        <v>17.307692307692299</v>
      </c>
      <c r="AV353" s="1">
        <v>34.090909090909101</v>
      </c>
      <c r="AW353" s="1">
        <v>50</v>
      </c>
      <c r="AX353" s="1">
        <v>50</v>
      </c>
      <c r="AY353" s="1">
        <v>50</v>
      </c>
      <c r="AZ353" s="1">
        <v>15.9574468085106</v>
      </c>
      <c r="BA353" s="1">
        <v>8.1395348837209305</v>
      </c>
      <c r="BB353" s="1">
        <v>17.045454545454501</v>
      </c>
      <c r="BC353" s="1">
        <v>10.465116279069701</v>
      </c>
      <c r="BD353" s="1">
        <v>13.75</v>
      </c>
      <c r="BE353" s="1">
        <v>9.4594594594594597</v>
      </c>
      <c r="BF353" s="1">
        <v>10</v>
      </c>
      <c r="BG353" s="1">
        <v>51.5625</v>
      </c>
      <c r="BH353" s="1">
        <v>32.758620689655103</v>
      </c>
      <c r="BI353" s="1">
        <v>26.6666666666666</v>
      </c>
      <c r="BJ353" s="1">
        <v>36.538461538461497</v>
      </c>
      <c r="BK353" s="1">
        <v>29.545454545454501</v>
      </c>
      <c r="BL353" s="1">
        <v>28.947368421052602</v>
      </c>
      <c r="BM353" s="1">
        <v>55.2631578947368</v>
      </c>
      <c r="BN353" s="1">
        <v>65.625</v>
      </c>
      <c r="BO353" s="1">
        <v>21.276595744680801</v>
      </c>
      <c r="BP353" s="1">
        <v>13.953488372093</v>
      </c>
      <c r="BQ353" s="1">
        <v>19.318181818181799</v>
      </c>
      <c r="BR353" s="1">
        <v>29.0697674418604</v>
      </c>
      <c r="BS353" s="1">
        <v>32.5</v>
      </c>
      <c r="BT353" s="1">
        <v>44.594594594594497</v>
      </c>
      <c r="BU353" s="1">
        <v>45.714285714285701</v>
      </c>
      <c r="BV353" s="1">
        <v>23.4375</v>
      </c>
      <c r="BW353" s="1">
        <v>25.862068965517199</v>
      </c>
      <c r="BX353" s="1">
        <v>26.6666666666666</v>
      </c>
      <c r="BY353" s="1">
        <v>30.769230769230699</v>
      </c>
      <c r="BZ353" s="1">
        <v>38.636363636363598</v>
      </c>
      <c r="CA353" s="1">
        <v>44.736842105263101</v>
      </c>
      <c r="CB353" s="1">
        <v>42.105263157894697</v>
      </c>
      <c r="CC353" s="1">
        <v>43.75</v>
      </c>
      <c r="CD353" s="1">
        <v>58.510638297872298</v>
      </c>
      <c r="CE353" s="1">
        <v>60.465116279069697</v>
      </c>
      <c r="CF353" s="1">
        <v>57.954545454545404</v>
      </c>
      <c r="CG353" s="1">
        <v>87.209302325581405</v>
      </c>
      <c r="CH353" s="1">
        <v>60</v>
      </c>
      <c r="CI353" s="1">
        <v>48.648648648648603</v>
      </c>
      <c r="CJ353" s="1">
        <v>72.857142857142804</v>
      </c>
      <c r="CK353" s="1">
        <v>54.6875</v>
      </c>
      <c r="CL353" s="1">
        <v>41.379310344827502</v>
      </c>
      <c r="CM353" s="1">
        <v>51.6666666666666</v>
      </c>
      <c r="CN353" s="1">
        <v>67.307692307692307</v>
      </c>
      <c r="CO353" s="1">
        <v>61.363636363636303</v>
      </c>
      <c r="CP353" s="1">
        <v>86.842105263157904</v>
      </c>
      <c r="CQ353" s="1">
        <v>28.947368421052602</v>
      </c>
      <c r="CR353" s="1">
        <v>28.125</v>
      </c>
      <c r="CS353" s="1">
        <v>17.021276595744599</v>
      </c>
      <c r="CT353" s="1">
        <v>16.279069767441801</v>
      </c>
      <c r="CU353" s="1">
        <v>14.772727272727201</v>
      </c>
      <c r="CV353" s="1">
        <v>15.116279069767399</v>
      </c>
      <c r="CW353" s="1">
        <v>16.25</v>
      </c>
      <c r="CX353" s="1">
        <v>18.918918918918902</v>
      </c>
      <c r="CY353" s="1">
        <v>17.1428571428571</v>
      </c>
      <c r="CZ353" s="1">
        <v>56.25</v>
      </c>
      <c r="DA353" s="1">
        <v>67.241379310344797</v>
      </c>
      <c r="DB353" s="1">
        <v>35</v>
      </c>
      <c r="DC353" s="1">
        <v>40.384615384615302</v>
      </c>
      <c r="DD353" s="1">
        <v>15.909090909090899</v>
      </c>
      <c r="DE353" s="1">
        <v>34.210526315789402</v>
      </c>
      <c r="DF353" s="1">
        <v>39.473684210526301</v>
      </c>
      <c r="DG353" s="1">
        <v>40.625</v>
      </c>
      <c r="DH353" s="1">
        <v>67.336035372144394</v>
      </c>
      <c r="DI353" s="1">
        <v>45.499451152579503</v>
      </c>
      <c r="DJ353" s="1">
        <v>70.341047503045104</v>
      </c>
      <c r="DK353" s="1">
        <v>42.920616113744103</v>
      </c>
      <c r="DL353" s="1">
        <v>33.4165834165834</v>
      </c>
      <c r="DM353" s="1">
        <v>75.633232016210698</v>
      </c>
      <c r="DN353" s="1">
        <v>58.324768756423403</v>
      </c>
      <c r="DO353" s="1">
        <v>97.489754098360606</v>
      </c>
      <c r="DP353" s="1">
        <v>96.912955465587004</v>
      </c>
      <c r="DQ353" s="1">
        <v>93.392299687825101</v>
      </c>
      <c r="DR353" s="1">
        <v>90.679953106682305</v>
      </c>
      <c r="DS353" s="1">
        <v>77.786032689450195</v>
      </c>
      <c r="DT353" s="1">
        <v>73.106060606060595</v>
      </c>
      <c r="DU353" s="1">
        <v>99.4688922610015</v>
      </c>
      <c r="DV353" s="1">
        <v>95.338983050847403</v>
      </c>
      <c r="DW353" s="1">
        <v>67.409727339719893</v>
      </c>
      <c r="DX353" s="1">
        <v>65.001829491401296</v>
      </c>
      <c r="DY353" s="1">
        <v>63.154689403166799</v>
      </c>
      <c r="DZ353" s="1">
        <v>63.299763033175303</v>
      </c>
      <c r="EA353" s="1">
        <v>43.306693306693298</v>
      </c>
      <c r="EB353" s="1">
        <v>40.070921985815602</v>
      </c>
      <c r="EC353" s="1">
        <v>41.264131551901301</v>
      </c>
      <c r="ED353" s="1">
        <v>67.366803278688494</v>
      </c>
      <c r="EE353" s="1">
        <v>87.095141700404795</v>
      </c>
      <c r="EF353" s="1">
        <v>90.5827263267429</v>
      </c>
      <c r="EG353" s="1">
        <v>95.134818288393902</v>
      </c>
      <c r="EH353" s="1">
        <v>96.953937592867703</v>
      </c>
      <c r="EI353" s="1">
        <v>93.409090909090907</v>
      </c>
      <c r="EJ353" s="1">
        <v>84.294385432473405</v>
      </c>
      <c r="EK353" s="1">
        <v>66.186440677966104</v>
      </c>
      <c r="EL353" s="1">
        <v>87.619749447310198</v>
      </c>
      <c r="EM353" s="1">
        <v>78.887669227954603</v>
      </c>
      <c r="EN353" s="1">
        <v>88.834754364595995</v>
      </c>
      <c r="EO353" s="1">
        <v>81.042654028436004</v>
      </c>
      <c r="EP353" s="1">
        <v>71.678321678321595</v>
      </c>
      <c r="EQ353" s="1">
        <v>51.0131712259371</v>
      </c>
      <c r="ER353" s="1">
        <v>70.657759506680307</v>
      </c>
      <c r="ES353" s="1">
        <v>48.155737704918003</v>
      </c>
      <c r="ET353" s="1">
        <v>50.202429149797503</v>
      </c>
      <c r="EU353" s="1">
        <v>63.995837669094598</v>
      </c>
      <c r="EV353" s="1">
        <v>38.628370457209797</v>
      </c>
      <c r="EW353" s="1">
        <v>47.696879643387803</v>
      </c>
      <c r="EX353" s="1">
        <v>38.939393939393902</v>
      </c>
      <c r="EY353" s="1">
        <v>40.819423368740502</v>
      </c>
      <c r="EZ353" s="1">
        <v>41.610169491525397</v>
      </c>
    </row>
    <row r="354" spans="1:156" ht="15">
      <c r="A354" s="11" t="s">
        <v>419</v>
      </c>
      <c r="B354" s="1" t="s">
        <v>887</v>
      </c>
      <c r="C354" s="11" t="s">
        <v>528</v>
      </c>
      <c r="D354" s="1">
        <v>36.183307465830502</v>
      </c>
      <c r="E354" s="1">
        <v>66.909172898371693</v>
      </c>
      <c r="F354" s="1">
        <v>0</v>
      </c>
      <c r="G354" s="1">
        <v>70.990566037735803</v>
      </c>
      <c r="H354" s="1">
        <v>63.8020833333333</v>
      </c>
      <c r="I354" s="1">
        <v>52.732240437158403</v>
      </c>
      <c r="J354" s="1">
        <v>56.5088757396449</v>
      </c>
      <c r="K354" s="1">
        <v>59.655172413793103</v>
      </c>
      <c r="L354" s="1">
        <v>70.070422535211193</v>
      </c>
      <c r="M354" s="1">
        <v>67.753623188405797</v>
      </c>
      <c r="N354" s="1">
        <v>70.300751879699206</v>
      </c>
      <c r="O354" s="1">
        <v>63.671875</v>
      </c>
      <c r="P354" s="1">
        <v>37.019230769230703</v>
      </c>
      <c r="Q354" s="1">
        <v>36.413043478260803</v>
      </c>
      <c r="R354" s="1">
        <v>42.4418604651162</v>
      </c>
      <c r="S354" s="1">
        <v>27.439024390243901</v>
      </c>
      <c r="T354" s="1">
        <v>72.289156626505999</v>
      </c>
      <c r="U354" s="1">
        <v>79.411764705882305</v>
      </c>
      <c r="V354" s="1">
        <v>76.650943396226396</v>
      </c>
      <c r="W354" s="1">
        <v>77.34375</v>
      </c>
      <c r="X354" s="1">
        <v>82.786885245901601</v>
      </c>
      <c r="Y354" s="1">
        <v>93.195266272189301</v>
      </c>
      <c r="Z354" s="1">
        <v>92.068965517241296</v>
      </c>
      <c r="AA354" s="1">
        <v>72.887323943661897</v>
      </c>
      <c r="AB354" s="1">
        <v>75.724637681159393</v>
      </c>
      <c r="AC354" s="1">
        <v>59.7744360902255</v>
      </c>
      <c r="AD354" s="1">
        <v>37.109375</v>
      </c>
      <c r="AE354" s="1">
        <v>29.326923076923102</v>
      </c>
      <c r="AF354" s="1">
        <v>28.8043478260869</v>
      </c>
      <c r="AG354" s="1">
        <v>33.720930232558104</v>
      </c>
      <c r="AH354" s="1">
        <v>34.756097560975597</v>
      </c>
      <c r="AI354" s="1">
        <v>40.963855421686702</v>
      </c>
      <c r="AJ354" s="1">
        <v>72.794117647058798</v>
      </c>
      <c r="AK354" s="1">
        <v>79.952830188679201</v>
      </c>
      <c r="AL354" s="1">
        <v>79.6875</v>
      </c>
      <c r="AM354" s="1">
        <v>80.601092896174805</v>
      </c>
      <c r="AN354" s="1">
        <v>80.177514792899402</v>
      </c>
      <c r="AO354" s="1">
        <v>74.827586206896498</v>
      </c>
      <c r="AP354" s="1">
        <v>75.704225352112601</v>
      </c>
      <c r="AQ354" s="1">
        <v>77.536231884057898</v>
      </c>
      <c r="AR354" s="1">
        <v>80.827067669172905</v>
      </c>
      <c r="AS354" s="1">
        <v>24.609375</v>
      </c>
      <c r="AT354" s="1">
        <v>24.038461538461501</v>
      </c>
      <c r="AU354" s="1">
        <v>27.7173913043478</v>
      </c>
      <c r="AV354" s="1">
        <v>44.767441860465098</v>
      </c>
      <c r="AW354" s="1">
        <v>65.8536585365853</v>
      </c>
      <c r="AX354" s="1">
        <v>63.253012048192701</v>
      </c>
      <c r="AY354" s="1">
        <v>58.088235294117602</v>
      </c>
      <c r="AZ354" s="1">
        <v>33.7264150943396</v>
      </c>
      <c r="BA354" s="1">
        <v>48.6979166666666</v>
      </c>
      <c r="BB354" s="1">
        <v>47.814207650273197</v>
      </c>
      <c r="BC354" s="1">
        <v>46.449704142011797</v>
      </c>
      <c r="BD354" s="1">
        <v>50.689655172413801</v>
      </c>
      <c r="BE354" s="1">
        <v>49.6478873239436</v>
      </c>
      <c r="BF354" s="1">
        <v>40.9420289855072</v>
      </c>
      <c r="BG354" s="1">
        <v>41.729323308270601</v>
      </c>
      <c r="BH354" s="1">
        <v>72.265625</v>
      </c>
      <c r="BI354" s="1">
        <v>50.480769230769198</v>
      </c>
      <c r="BJ354" s="1">
        <v>44.021739130434703</v>
      </c>
      <c r="BK354" s="1">
        <v>79.651162790697597</v>
      </c>
      <c r="BL354" s="1">
        <v>85.975609756097498</v>
      </c>
      <c r="BM354" s="1">
        <v>96.987951807228896</v>
      </c>
      <c r="BN354" s="1">
        <v>94.852941176470495</v>
      </c>
      <c r="BO354" s="1">
        <v>66.745283018867894</v>
      </c>
      <c r="BP354" s="1">
        <v>73.1770833333333</v>
      </c>
      <c r="BQ354" s="1">
        <v>71.311475409836007</v>
      </c>
      <c r="BR354" s="1">
        <v>80.473372781065095</v>
      </c>
      <c r="BS354" s="1">
        <v>82.413793103448199</v>
      </c>
      <c r="BT354" s="1">
        <v>84.507042253521107</v>
      </c>
      <c r="BU354" s="1">
        <v>81.521739130434696</v>
      </c>
      <c r="BV354" s="1">
        <v>83.082706766917198</v>
      </c>
      <c r="BW354" s="1">
        <v>76.953125</v>
      </c>
      <c r="BX354" s="1">
        <v>26.923076923076898</v>
      </c>
      <c r="BY354" s="1">
        <v>26.630434782608699</v>
      </c>
      <c r="BZ354" s="1">
        <v>30.232558139534799</v>
      </c>
      <c r="CA354" s="1">
        <v>36.585365853658502</v>
      </c>
      <c r="CB354" s="1">
        <v>36.746987951807199</v>
      </c>
      <c r="CC354" s="1">
        <v>41.911764705882298</v>
      </c>
      <c r="CD354" s="1">
        <v>52.122641509433898</v>
      </c>
      <c r="CE354" s="1">
        <v>46.6145833333333</v>
      </c>
      <c r="CF354" s="1">
        <v>69.945355191256795</v>
      </c>
      <c r="CG354" s="1">
        <v>32.840236686390497</v>
      </c>
      <c r="CH354" s="1">
        <v>44.482758620689602</v>
      </c>
      <c r="CI354" s="1">
        <v>74.295774647887299</v>
      </c>
      <c r="CJ354" s="1">
        <v>69.202898550724598</v>
      </c>
      <c r="CK354" s="1">
        <v>65.037593984962399</v>
      </c>
      <c r="CL354" s="1">
        <v>51.171875</v>
      </c>
      <c r="CM354" s="1">
        <v>33.173076923076898</v>
      </c>
      <c r="CN354" s="1">
        <v>42.934782608695599</v>
      </c>
      <c r="CO354" s="1">
        <v>61.046511627906902</v>
      </c>
      <c r="CP354" s="1">
        <v>45.731707317073102</v>
      </c>
      <c r="CQ354" s="1">
        <v>60.240963855421597</v>
      </c>
      <c r="CR354" s="1">
        <v>61.029411764705799</v>
      </c>
      <c r="CS354" s="1">
        <v>44.575471698113198</v>
      </c>
      <c r="CT354" s="1">
        <v>43.75</v>
      </c>
      <c r="CU354" s="1">
        <v>44.262295081967203</v>
      </c>
      <c r="CV354" s="1">
        <v>43.786982248520701</v>
      </c>
      <c r="CW354" s="1">
        <v>43.793103448275801</v>
      </c>
      <c r="CX354" s="1">
        <v>43.309859154929498</v>
      </c>
      <c r="CY354" s="1">
        <v>43.115942028985501</v>
      </c>
      <c r="CZ354" s="1">
        <v>46.9924812030075</v>
      </c>
      <c r="DA354" s="1">
        <v>56.25</v>
      </c>
      <c r="DB354" s="1">
        <v>50.480769230769198</v>
      </c>
      <c r="DC354" s="1">
        <v>52.173913043478201</v>
      </c>
      <c r="DD354" s="1">
        <v>66.860465116279101</v>
      </c>
      <c r="DE354" s="1">
        <v>84.146341463414601</v>
      </c>
      <c r="DF354" s="1">
        <v>88.554216867469805</v>
      </c>
      <c r="DG354" s="1">
        <v>94.117647058823493</v>
      </c>
      <c r="DH354" s="1">
        <v>97.770817980840107</v>
      </c>
      <c r="DI354" s="1">
        <v>96.908159531650199</v>
      </c>
      <c r="DJ354" s="1">
        <v>88.246041412911097</v>
      </c>
      <c r="DK354" s="1">
        <v>91.202606635071106</v>
      </c>
      <c r="DL354" s="1">
        <v>82.567432567432505</v>
      </c>
      <c r="DM354" s="1">
        <v>81.306990881458901</v>
      </c>
      <c r="DN354" s="1">
        <v>77.852004110996901</v>
      </c>
      <c r="DO354" s="1">
        <v>60.092213114754102</v>
      </c>
      <c r="DP354" s="1">
        <v>40.030364372469599</v>
      </c>
      <c r="DQ354" s="1">
        <v>56.139438085327697</v>
      </c>
      <c r="DR354" s="1">
        <v>53.282532239155898</v>
      </c>
      <c r="DS354" s="1">
        <v>65.453194650817196</v>
      </c>
      <c r="DT354" s="1">
        <v>82.803030303030297</v>
      </c>
      <c r="DU354" s="1">
        <v>77.617602427921099</v>
      </c>
      <c r="DV354" s="1">
        <v>86.525423728813493</v>
      </c>
      <c r="DW354" s="1">
        <v>15.5305821665438</v>
      </c>
      <c r="DX354" s="1">
        <v>27.570435418953501</v>
      </c>
      <c r="DY354" s="1">
        <v>35.992691839220399</v>
      </c>
      <c r="DZ354" s="1">
        <v>33.441943127962098</v>
      </c>
      <c r="EA354" s="1">
        <v>36.2137862137862</v>
      </c>
      <c r="EB354" s="1">
        <v>36.220871327254301</v>
      </c>
      <c r="EC354" s="1">
        <v>41.366906474820098</v>
      </c>
      <c r="ED354" s="1">
        <v>47.182377049180303</v>
      </c>
      <c r="EE354" s="1">
        <v>80.921052631578902</v>
      </c>
      <c r="EF354" s="1">
        <v>92.247658688865698</v>
      </c>
      <c r="EG354" s="1">
        <v>79.308323563892102</v>
      </c>
      <c r="EH354" s="1">
        <v>80.609212481426397</v>
      </c>
      <c r="EI354" s="1">
        <v>88.257575757575694</v>
      </c>
      <c r="EJ354" s="1">
        <v>89.453717754172899</v>
      </c>
      <c r="EK354" s="1">
        <v>93.474576271186393</v>
      </c>
      <c r="EL354" s="1">
        <v>82.682387619749406</v>
      </c>
      <c r="EM354" s="1">
        <v>83.571167215514095</v>
      </c>
      <c r="EN354" s="1">
        <v>83.516037352821698</v>
      </c>
      <c r="EO354" s="1">
        <v>77.784360189573405</v>
      </c>
      <c r="EP354" s="1">
        <v>66.533466533466495</v>
      </c>
      <c r="EQ354" s="1">
        <v>84.903748733535906</v>
      </c>
      <c r="ER354" s="1">
        <v>84.840698869475801</v>
      </c>
      <c r="ES354" s="1">
        <v>89.4467213114754</v>
      </c>
      <c r="ET354" s="1">
        <v>92.257085020242897</v>
      </c>
      <c r="EU354" s="1">
        <v>85.431841831425601</v>
      </c>
      <c r="EV354" s="1">
        <v>63.599062133645901</v>
      </c>
      <c r="EW354" s="1">
        <v>65.824665676077203</v>
      </c>
      <c r="EX354" s="1">
        <v>83.030303030303003</v>
      </c>
      <c r="EY354" s="1">
        <v>84.977238239757199</v>
      </c>
      <c r="EZ354" s="1">
        <v>87.966101694915196</v>
      </c>
    </row>
    <row r="355" spans="1:156" ht="15">
      <c r="A355" s="11" t="s">
        <v>420</v>
      </c>
      <c r="B355" s="1" t="s">
        <v>888</v>
      </c>
      <c r="C355" s="11" t="s">
        <v>528</v>
      </c>
      <c r="D355" s="1">
        <v>75.327447626065904</v>
      </c>
      <c r="E355" s="1">
        <v>38.4152249759073</v>
      </c>
      <c r="F355" s="1">
        <v>0</v>
      </c>
      <c r="G355" s="1">
        <v>65.510204081632594</v>
      </c>
      <c r="H355" s="1">
        <v>59.389671361502302</v>
      </c>
      <c r="I355" s="1">
        <v>57.908163265306101</v>
      </c>
      <c r="J355" s="1">
        <v>53.779069767441797</v>
      </c>
      <c r="K355" s="1">
        <v>65.357142857142804</v>
      </c>
      <c r="L355" s="1">
        <v>65.298507462686501</v>
      </c>
      <c r="M355" s="1">
        <v>60.236220472440898</v>
      </c>
      <c r="N355" s="1">
        <v>41.1016949152542</v>
      </c>
      <c r="O355" s="1">
        <v>48.198198198198199</v>
      </c>
      <c r="P355" s="1">
        <v>5.5</v>
      </c>
      <c r="Q355" s="1">
        <v>19.1358024691358</v>
      </c>
      <c r="R355" s="1">
        <v>0</v>
      </c>
      <c r="S355" s="1">
        <v>0</v>
      </c>
      <c r="T355" s="1">
        <v>0</v>
      </c>
      <c r="U355" s="1">
        <v>0</v>
      </c>
      <c r="V355" s="1">
        <v>95.714285714285694</v>
      </c>
      <c r="W355" s="1">
        <v>82.863849765258195</v>
      </c>
      <c r="X355" s="1">
        <v>86.479591836734599</v>
      </c>
      <c r="Y355" s="1">
        <v>84.011627906976699</v>
      </c>
      <c r="Z355" s="1">
        <v>86.785714285714207</v>
      </c>
      <c r="AA355" s="1">
        <v>89.925373134328296</v>
      </c>
      <c r="AB355" s="1">
        <v>90.157480314960594</v>
      </c>
      <c r="AC355" s="1">
        <v>58.0508474576271</v>
      </c>
      <c r="AD355" s="1">
        <v>50</v>
      </c>
      <c r="AE355" s="1">
        <v>18.5</v>
      </c>
      <c r="AF355" s="1">
        <v>11.7283950617283</v>
      </c>
      <c r="AG355" s="1">
        <v>0</v>
      </c>
      <c r="AH355" s="1">
        <v>0</v>
      </c>
      <c r="AI355" s="1">
        <v>0</v>
      </c>
      <c r="AJ355" s="1">
        <v>0</v>
      </c>
      <c r="AK355" s="1">
        <v>36.734693877551003</v>
      </c>
      <c r="AL355" s="1">
        <v>37.793427230046902</v>
      </c>
      <c r="AM355" s="1">
        <v>37.5</v>
      </c>
      <c r="AN355" s="1">
        <v>38.3720930232558</v>
      </c>
      <c r="AO355" s="1">
        <v>34.642857142857103</v>
      </c>
      <c r="AP355" s="1">
        <v>33.955223880597003</v>
      </c>
      <c r="AQ355" s="1">
        <v>32.677165354330697</v>
      </c>
      <c r="AR355" s="1">
        <v>71.186440677966104</v>
      </c>
      <c r="AS355" s="1">
        <v>73.423423423423401</v>
      </c>
      <c r="AT355" s="1">
        <v>77</v>
      </c>
      <c r="AU355" s="1">
        <v>83.950617283950606</v>
      </c>
      <c r="AV355" s="1">
        <v>0</v>
      </c>
      <c r="AW355" s="1">
        <v>0</v>
      </c>
      <c r="AX355" s="1">
        <v>0</v>
      </c>
      <c r="AY355" s="1">
        <v>0</v>
      </c>
      <c r="AZ355" s="1">
        <v>80.204081632653001</v>
      </c>
      <c r="BA355" s="1">
        <v>69.7183098591549</v>
      </c>
      <c r="BB355" s="1">
        <v>53.826530612244802</v>
      </c>
      <c r="BC355" s="1">
        <v>52.034883720930203</v>
      </c>
      <c r="BD355" s="1">
        <v>41.785714285714199</v>
      </c>
      <c r="BE355" s="1">
        <v>31.716417910447699</v>
      </c>
      <c r="BF355" s="1">
        <v>51.574803149606304</v>
      </c>
      <c r="BG355" s="1">
        <v>35.169491525423702</v>
      </c>
      <c r="BH355" s="1">
        <v>10.3603603603603</v>
      </c>
      <c r="BI355" s="1">
        <v>23.5</v>
      </c>
      <c r="BJ355" s="1">
        <v>25.3086419753086</v>
      </c>
      <c r="BK355" s="1">
        <v>0</v>
      </c>
      <c r="BL355" s="1">
        <v>0</v>
      </c>
      <c r="BM355" s="1">
        <v>0</v>
      </c>
      <c r="BN355" s="1">
        <v>0</v>
      </c>
      <c r="BO355" s="1">
        <v>85.102040816326493</v>
      </c>
      <c r="BP355" s="1">
        <v>67.136150234741706</v>
      </c>
      <c r="BQ355" s="1">
        <v>70.408163265306101</v>
      </c>
      <c r="BR355" s="1">
        <v>73.2558139534883</v>
      </c>
      <c r="BS355" s="1">
        <v>73.571428571428498</v>
      </c>
      <c r="BT355" s="1">
        <v>49.253731343283498</v>
      </c>
      <c r="BU355" s="1">
        <v>50.787401574803098</v>
      </c>
      <c r="BV355" s="1">
        <v>26.271186440677901</v>
      </c>
      <c r="BW355" s="1">
        <v>27.4774774774774</v>
      </c>
      <c r="BX355" s="1">
        <v>30.5</v>
      </c>
      <c r="BY355" s="1">
        <v>28.395061728395099</v>
      </c>
      <c r="BZ355" s="1">
        <v>0</v>
      </c>
      <c r="CA355" s="1">
        <v>0</v>
      </c>
      <c r="CB355" s="1">
        <v>0</v>
      </c>
      <c r="CC355" s="1">
        <v>0</v>
      </c>
      <c r="CD355" s="1">
        <v>95.714285714285694</v>
      </c>
      <c r="CE355" s="1">
        <v>66.901408450704196</v>
      </c>
      <c r="CF355" s="1">
        <v>68.622448979591795</v>
      </c>
      <c r="CG355" s="1">
        <v>69.476744186046503</v>
      </c>
      <c r="CH355" s="1">
        <v>75.357142857142804</v>
      </c>
      <c r="CI355" s="1">
        <v>92.537313432835802</v>
      </c>
      <c r="CJ355" s="1">
        <v>81.889763779527499</v>
      </c>
      <c r="CK355" s="1">
        <v>66.949152542372801</v>
      </c>
      <c r="CL355" s="1">
        <v>92.342342342342306</v>
      </c>
      <c r="CM355" s="1">
        <v>80</v>
      </c>
      <c r="CN355" s="1">
        <v>77.160493827160394</v>
      </c>
      <c r="CO355" s="1">
        <v>0</v>
      </c>
      <c r="CP355" s="1">
        <v>0</v>
      </c>
      <c r="CQ355" s="1">
        <v>0</v>
      </c>
      <c r="CR355" s="1">
        <v>0</v>
      </c>
      <c r="CS355" s="1">
        <v>94.693877551020407</v>
      </c>
      <c r="CT355" s="1">
        <v>94.131455399060997</v>
      </c>
      <c r="CU355" s="1">
        <v>94.642857142857096</v>
      </c>
      <c r="CV355" s="1">
        <v>94.476744186046503</v>
      </c>
      <c r="CW355" s="1">
        <v>93.928571428571402</v>
      </c>
      <c r="CX355" s="1">
        <v>86.9402985074626</v>
      </c>
      <c r="CY355" s="1">
        <v>82.283464566929098</v>
      </c>
      <c r="CZ355" s="1">
        <v>24.1525423728813</v>
      </c>
      <c r="DA355" s="1">
        <v>24.774774774774698</v>
      </c>
      <c r="DB355" s="1">
        <v>26</v>
      </c>
      <c r="DC355" s="1">
        <v>28.395061728395099</v>
      </c>
      <c r="DD355" s="1">
        <v>0</v>
      </c>
      <c r="DE355" s="1">
        <v>0</v>
      </c>
      <c r="DF355" s="1">
        <v>0</v>
      </c>
      <c r="DG355" s="1">
        <v>0</v>
      </c>
      <c r="DH355" s="1">
        <v>86.753868828297698</v>
      </c>
      <c r="DI355" s="1">
        <v>63.6114160263446</v>
      </c>
      <c r="DJ355" s="1">
        <v>72.533495736906204</v>
      </c>
      <c r="DK355" s="1">
        <v>55.716824644549703</v>
      </c>
      <c r="DL355" s="1">
        <v>46.803196803196798</v>
      </c>
      <c r="DM355" s="1">
        <v>21.631205673758799</v>
      </c>
      <c r="DN355" s="1">
        <v>19.7841726618705</v>
      </c>
      <c r="DO355" s="1">
        <v>21.875</v>
      </c>
      <c r="DP355" s="1">
        <v>10.2732793522267</v>
      </c>
      <c r="DQ355" s="1">
        <v>13.891779396462001</v>
      </c>
      <c r="DR355" s="1">
        <v>52.461899179366903</v>
      </c>
      <c r="DS355" s="1">
        <v>0</v>
      </c>
      <c r="DT355" s="1">
        <v>0</v>
      </c>
      <c r="DU355" s="1">
        <v>0</v>
      </c>
      <c r="DV355" s="1">
        <v>0</v>
      </c>
      <c r="DW355" s="1">
        <v>23.6366985998526</v>
      </c>
      <c r="DX355" s="1">
        <v>21.0574460300036</v>
      </c>
      <c r="DY355" s="1">
        <v>18.331303288672299</v>
      </c>
      <c r="DZ355" s="1">
        <v>19.6386255924171</v>
      </c>
      <c r="EA355" s="1">
        <v>16.433566433566401</v>
      </c>
      <c r="EB355" s="1">
        <v>12.3100303951367</v>
      </c>
      <c r="EC355" s="1">
        <v>11.151079136690599</v>
      </c>
      <c r="ED355" s="1">
        <v>5.0717213114754101</v>
      </c>
      <c r="EE355" s="1">
        <v>1.8724696356275301</v>
      </c>
      <c r="EF355" s="1">
        <v>0.67637877211238195</v>
      </c>
      <c r="EG355" s="1">
        <v>0.76201641266119502</v>
      </c>
      <c r="EH355" s="1">
        <v>0</v>
      </c>
      <c r="EI355" s="1">
        <v>0</v>
      </c>
      <c r="EJ355" s="1">
        <v>0</v>
      </c>
      <c r="EK355" s="1">
        <v>0</v>
      </c>
      <c r="EL355" s="1">
        <v>84.690493736182702</v>
      </c>
      <c r="EM355" s="1">
        <v>85.400658616904494</v>
      </c>
      <c r="EN355" s="1">
        <v>85.891189606171295</v>
      </c>
      <c r="EO355" s="1">
        <v>85.159952606635102</v>
      </c>
      <c r="EP355" s="1">
        <v>77.772227772227694</v>
      </c>
      <c r="EQ355" s="1">
        <v>77.304964539007102</v>
      </c>
      <c r="ER355" s="1">
        <v>76.618705035971203</v>
      </c>
      <c r="ES355" s="1">
        <v>83.709016393442596</v>
      </c>
      <c r="ET355" s="1">
        <v>53.289473684210499</v>
      </c>
      <c r="EU355" s="1">
        <v>28.876170655567101</v>
      </c>
      <c r="EV355" s="1">
        <v>38.628370457209797</v>
      </c>
      <c r="EW355" s="1">
        <v>0</v>
      </c>
      <c r="EX355" s="1">
        <v>0</v>
      </c>
      <c r="EY355" s="1">
        <v>0</v>
      </c>
      <c r="EZ355" s="1">
        <v>0</v>
      </c>
    </row>
    <row r="356" spans="1:156" ht="15">
      <c r="A356" s="11" t="s">
        <v>421</v>
      </c>
      <c r="B356" s="1" t="s">
        <v>889</v>
      </c>
      <c r="C356" s="11" t="s">
        <v>568</v>
      </c>
      <c r="D356" s="1">
        <v>49.940878378378301</v>
      </c>
      <c r="E356" s="1">
        <v>85.569055944055904</v>
      </c>
      <c r="F356" s="1">
        <v>0</v>
      </c>
      <c r="G356" s="1">
        <v>85.472972972972897</v>
      </c>
      <c r="H356" s="1">
        <v>87.762237762237703</v>
      </c>
      <c r="I356" s="1">
        <v>83.984375</v>
      </c>
      <c r="J356" s="1">
        <v>69.130434782608702</v>
      </c>
      <c r="K356" s="1">
        <v>87.745098039215605</v>
      </c>
      <c r="L356" s="1">
        <v>76.020408163265301</v>
      </c>
      <c r="M356" s="1">
        <v>72.105263157894697</v>
      </c>
      <c r="N356" s="1">
        <v>72.3958333333333</v>
      </c>
      <c r="O356" s="1">
        <v>75</v>
      </c>
      <c r="P356" s="1">
        <v>83.139534883720899</v>
      </c>
      <c r="Q356" s="1">
        <v>79.629629629629605</v>
      </c>
      <c r="R356" s="1">
        <v>86.290322580645096</v>
      </c>
      <c r="S356" s="1">
        <v>78.703703703703695</v>
      </c>
      <c r="T356" s="1">
        <v>41.6666666666666</v>
      </c>
      <c r="U356" s="1">
        <v>36.274509803921497</v>
      </c>
      <c r="V356" s="1">
        <v>95.608108108108098</v>
      </c>
      <c r="W356" s="1">
        <v>96.853146853146797</v>
      </c>
      <c r="X356" s="1">
        <v>92.578125</v>
      </c>
      <c r="Y356" s="1">
        <v>91.739130434782595</v>
      </c>
      <c r="Z356" s="1">
        <v>90.686274509803894</v>
      </c>
      <c r="AA356" s="1">
        <v>91.326530612244795</v>
      </c>
      <c r="AB356" s="1">
        <v>93.157894736842096</v>
      </c>
      <c r="AC356" s="1">
        <v>92.7083333333333</v>
      </c>
      <c r="AD356" s="1">
        <v>92.2222222222222</v>
      </c>
      <c r="AE356" s="1">
        <v>87.209302325581405</v>
      </c>
      <c r="AF356" s="1">
        <v>90.123456790123399</v>
      </c>
      <c r="AG356" s="1">
        <v>97.580645161290306</v>
      </c>
      <c r="AH356" s="1">
        <v>90.740740740740705</v>
      </c>
      <c r="AI356" s="1">
        <v>39.814814814814802</v>
      </c>
      <c r="AJ356" s="1">
        <v>42.156862745098003</v>
      </c>
      <c r="AK356" s="1">
        <v>92.229729729729698</v>
      </c>
      <c r="AL356" s="1">
        <v>91.958041958041903</v>
      </c>
      <c r="AM356" s="1">
        <v>91.015625</v>
      </c>
      <c r="AN356" s="1">
        <v>90.434782608695599</v>
      </c>
      <c r="AO356" s="1">
        <v>89.215686274509807</v>
      </c>
      <c r="AP356" s="1">
        <v>88.775510204081598</v>
      </c>
      <c r="AQ356" s="1">
        <v>89.473684210526301</v>
      </c>
      <c r="AR356" s="1">
        <v>81.7708333333333</v>
      </c>
      <c r="AS356" s="1">
        <v>85</v>
      </c>
      <c r="AT356" s="1">
        <v>86.046511627906895</v>
      </c>
      <c r="AU356" s="1">
        <v>87.654320987654302</v>
      </c>
      <c r="AV356" s="1">
        <v>44.354838709677402</v>
      </c>
      <c r="AW356" s="1">
        <v>50</v>
      </c>
      <c r="AX356" s="1">
        <v>50</v>
      </c>
      <c r="AY356" s="1">
        <v>50</v>
      </c>
      <c r="AZ356" s="1">
        <v>88.851351351351298</v>
      </c>
      <c r="BA356" s="1">
        <v>91.258741258741196</v>
      </c>
      <c r="BB356" s="1">
        <v>80.078125</v>
      </c>
      <c r="BC356" s="1">
        <v>60.434782608695599</v>
      </c>
      <c r="BD356" s="1">
        <v>70.0980392156862</v>
      </c>
      <c r="BE356" s="1">
        <v>95.408163265306101</v>
      </c>
      <c r="BF356" s="1">
        <v>94.210526315789394</v>
      </c>
      <c r="BG356" s="1">
        <v>81.7708333333333</v>
      </c>
      <c r="BH356" s="1">
        <v>95</v>
      </c>
      <c r="BI356" s="1">
        <v>76.162790697674396</v>
      </c>
      <c r="BJ356" s="1">
        <v>91.975308641975303</v>
      </c>
      <c r="BK356" s="1">
        <v>86.290322580645096</v>
      </c>
      <c r="BL356" s="1">
        <v>97.2222222222222</v>
      </c>
      <c r="BM356" s="1">
        <v>87.962962962962905</v>
      </c>
      <c r="BN356" s="1">
        <v>51.960784313725398</v>
      </c>
      <c r="BO356" s="1">
        <v>83.783783783783704</v>
      </c>
      <c r="BP356" s="1">
        <v>75.874125874125795</v>
      </c>
      <c r="BQ356" s="1">
        <v>82.8125</v>
      </c>
      <c r="BR356" s="1">
        <v>66.956521739130395</v>
      </c>
      <c r="BS356" s="1">
        <v>70.588235294117595</v>
      </c>
      <c r="BT356" s="1">
        <v>70.918367346938695</v>
      </c>
      <c r="BU356" s="1">
        <v>71.052631578947299</v>
      </c>
      <c r="BV356" s="1">
        <v>35.9375</v>
      </c>
      <c r="BW356" s="1">
        <v>36.6666666666666</v>
      </c>
      <c r="BX356" s="1">
        <v>38.953488372092998</v>
      </c>
      <c r="BY356" s="1">
        <v>38.271604938271601</v>
      </c>
      <c r="BZ356" s="1">
        <v>35.4838709677419</v>
      </c>
      <c r="CA356" s="1">
        <v>43.518518518518498</v>
      </c>
      <c r="CB356" s="1">
        <v>42.592592592592503</v>
      </c>
      <c r="CC356" s="1">
        <v>46.078431372548998</v>
      </c>
      <c r="CD356" s="1">
        <v>96.283783783783704</v>
      </c>
      <c r="CE356" s="1">
        <v>96.853146853146797</v>
      </c>
      <c r="CF356" s="1">
        <v>96.09375</v>
      </c>
      <c r="CG356" s="1">
        <v>96.086956521739097</v>
      </c>
      <c r="CH356" s="1">
        <v>93.137254901960702</v>
      </c>
      <c r="CI356" s="1">
        <v>56.632653061224403</v>
      </c>
      <c r="CJ356" s="1">
        <v>80.5263157894736</v>
      </c>
      <c r="CK356" s="1">
        <v>60.4166666666666</v>
      </c>
      <c r="CL356" s="1">
        <v>78.3333333333333</v>
      </c>
      <c r="CM356" s="1">
        <v>55.8139534883721</v>
      </c>
      <c r="CN356" s="1">
        <v>54.938271604938201</v>
      </c>
      <c r="CO356" s="1">
        <v>84.677419354838705</v>
      </c>
      <c r="CP356" s="1">
        <v>94.4444444444444</v>
      </c>
      <c r="CQ356" s="1">
        <v>93.518518518518505</v>
      </c>
      <c r="CR356" s="1">
        <v>99.019607843137194</v>
      </c>
      <c r="CS356" s="1">
        <v>79.054054054054006</v>
      </c>
      <c r="CT356" s="1">
        <v>80.419580419580399</v>
      </c>
      <c r="CU356" s="1">
        <v>78.515625</v>
      </c>
      <c r="CV356" s="1">
        <v>75.2173913043478</v>
      </c>
      <c r="CW356" s="1">
        <v>74.509803921568604</v>
      </c>
      <c r="CX356" s="1">
        <v>75</v>
      </c>
      <c r="CY356" s="1">
        <v>75.263157894736807</v>
      </c>
      <c r="CZ356" s="1">
        <v>79.6875</v>
      </c>
      <c r="DA356" s="1">
        <v>78.3333333333333</v>
      </c>
      <c r="DB356" s="1">
        <v>92.441860465116207</v>
      </c>
      <c r="DC356" s="1">
        <v>93.827160493827094</v>
      </c>
      <c r="DD356" s="1">
        <v>87.096774193548299</v>
      </c>
      <c r="DE356" s="1">
        <v>79.629629629629605</v>
      </c>
      <c r="DF356" s="1">
        <v>37.962962962962898</v>
      </c>
      <c r="DG356" s="1">
        <v>85.294117647058798</v>
      </c>
      <c r="DH356" s="1">
        <v>75</v>
      </c>
      <c r="DI356" s="1">
        <v>75</v>
      </c>
      <c r="DJ356" s="1">
        <v>75</v>
      </c>
      <c r="DK356" s="1">
        <v>50</v>
      </c>
      <c r="DL356" s="1">
        <v>50</v>
      </c>
      <c r="DM356" s="1">
        <v>50</v>
      </c>
      <c r="DN356" s="1">
        <v>50</v>
      </c>
      <c r="DO356" s="1">
        <v>50</v>
      </c>
      <c r="DP356" s="1">
        <v>50</v>
      </c>
      <c r="DQ356" s="1">
        <v>50</v>
      </c>
      <c r="DR356" s="1">
        <v>50</v>
      </c>
      <c r="DS356" s="1">
        <v>50</v>
      </c>
      <c r="DT356" s="1">
        <v>50</v>
      </c>
      <c r="DU356" s="1">
        <v>50</v>
      </c>
      <c r="DV356" s="1">
        <v>50</v>
      </c>
      <c r="DW356" s="1">
        <v>75</v>
      </c>
      <c r="DX356" s="1">
        <v>75</v>
      </c>
      <c r="DY356" s="1">
        <v>75</v>
      </c>
      <c r="DZ356" s="1">
        <v>50</v>
      </c>
      <c r="EA356" s="1">
        <v>50</v>
      </c>
      <c r="EB356" s="1">
        <v>50</v>
      </c>
      <c r="EC356" s="1">
        <v>50</v>
      </c>
      <c r="ED356" s="1">
        <v>50</v>
      </c>
      <c r="EE356" s="1">
        <v>50</v>
      </c>
      <c r="EF356" s="1">
        <v>50</v>
      </c>
      <c r="EG356" s="1">
        <v>50</v>
      </c>
      <c r="EH356" s="1">
        <v>50</v>
      </c>
      <c r="EI356" s="1">
        <v>50</v>
      </c>
      <c r="EJ356" s="1">
        <v>50</v>
      </c>
      <c r="EK356" s="1">
        <v>50</v>
      </c>
      <c r="EL356" s="1">
        <v>75</v>
      </c>
      <c r="EM356" s="1">
        <v>75</v>
      </c>
      <c r="EN356" s="1">
        <v>75</v>
      </c>
      <c r="EO356" s="1">
        <v>50</v>
      </c>
      <c r="EP356" s="1">
        <v>50</v>
      </c>
      <c r="EQ356" s="1">
        <v>50</v>
      </c>
      <c r="ER356" s="1">
        <v>50</v>
      </c>
      <c r="ES356" s="1">
        <v>50</v>
      </c>
      <c r="ET356" s="1">
        <v>50</v>
      </c>
      <c r="EU356" s="1">
        <v>50</v>
      </c>
      <c r="EV356" s="1">
        <v>50</v>
      </c>
      <c r="EW356" s="1">
        <v>50</v>
      </c>
      <c r="EX356" s="1">
        <v>50</v>
      </c>
      <c r="EY356" s="1">
        <v>50</v>
      </c>
      <c r="EZ356" s="1">
        <v>50</v>
      </c>
    </row>
    <row r="357" spans="1:156" ht="15">
      <c r="A357" s="11" t="s">
        <v>422</v>
      </c>
      <c r="B357" s="1" t="s">
        <v>890</v>
      </c>
      <c r="C357" s="11" t="s">
        <v>548</v>
      </c>
      <c r="D357" s="1">
        <v>74.378200200747102</v>
      </c>
      <c r="E357" s="1">
        <v>75.513343545718101</v>
      </c>
      <c r="F357" s="1">
        <v>0</v>
      </c>
      <c r="G357" s="1">
        <v>94.109195402298795</v>
      </c>
      <c r="H357" s="1">
        <v>92.985074626865597</v>
      </c>
      <c r="I357" s="1">
        <v>93.809523809523796</v>
      </c>
      <c r="J357" s="1">
        <v>83.3333333333333</v>
      </c>
      <c r="K357" s="1">
        <v>76.415094339622598</v>
      </c>
      <c r="L357" s="1">
        <v>71.768707482993193</v>
      </c>
      <c r="M357" s="1">
        <v>68.478260869565204</v>
      </c>
      <c r="N357" s="1">
        <v>46.183206106870202</v>
      </c>
      <c r="O357" s="1">
        <v>14.1129032258064</v>
      </c>
      <c r="P357" s="1">
        <v>17.521367521367502</v>
      </c>
      <c r="Q357" s="1">
        <v>21.844660194174701</v>
      </c>
      <c r="R357" s="1">
        <v>23.493975903614398</v>
      </c>
      <c r="S357" s="1">
        <v>35.616438356164302</v>
      </c>
      <c r="T357" s="1">
        <v>35.616438356164302</v>
      </c>
      <c r="U357" s="1">
        <v>40</v>
      </c>
      <c r="V357" s="1">
        <v>94.683908045977006</v>
      </c>
      <c r="W357" s="1">
        <v>96.567164179104395</v>
      </c>
      <c r="X357" s="1">
        <v>90</v>
      </c>
      <c r="Y357" s="1">
        <v>76.436781609195407</v>
      </c>
      <c r="Z357" s="1">
        <v>74.528301886792406</v>
      </c>
      <c r="AA357" s="1">
        <v>71.088435374149597</v>
      </c>
      <c r="AB357" s="1">
        <v>79.347826086956502</v>
      </c>
      <c r="AC357" s="1">
        <v>43.129770992366403</v>
      </c>
      <c r="AD357" s="1">
        <v>20.967741935483801</v>
      </c>
      <c r="AE357" s="1">
        <v>23.9316239316239</v>
      </c>
      <c r="AF357" s="1">
        <v>22.330097087378601</v>
      </c>
      <c r="AG357" s="1">
        <v>25.3012048192771</v>
      </c>
      <c r="AH357" s="1">
        <v>32.191780821917803</v>
      </c>
      <c r="AI357" s="1">
        <v>32.191780821917803</v>
      </c>
      <c r="AJ357" s="1">
        <v>36.6666666666666</v>
      </c>
      <c r="AK357" s="1">
        <v>72.413793103448199</v>
      </c>
      <c r="AL357" s="1">
        <v>75.820895522388099</v>
      </c>
      <c r="AM357" s="1">
        <v>78.095238095238102</v>
      </c>
      <c r="AN357" s="1">
        <v>76.628352490421406</v>
      </c>
      <c r="AO357" s="1">
        <v>68.867924528301799</v>
      </c>
      <c r="AP357" s="1">
        <v>68.027210884353707</v>
      </c>
      <c r="AQ357" s="1">
        <v>65.579710144927503</v>
      </c>
      <c r="AR357" s="1">
        <v>68.320610687022906</v>
      </c>
      <c r="AS357" s="1">
        <v>33.870967741935402</v>
      </c>
      <c r="AT357" s="1">
        <v>34.615384615384599</v>
      </c>
      <c r="AU357" s="1">
        <v>38.349514563106702</v>
      </c>
      <c r="AV357" s="1">
        <v>46.385542168674696</v>
      </c>
      <c r="AW357" s="1">
        <v>50</v>
      </c>
      <c r="AX357" s="1">
        <v>50</v>
      </c>
      <c r="AY357" s="1">
        <v>50</v>
      </c>
      <c r="AZ357" s="1">
        <v>63.649425287356301</v>
      </c>
      <c r="BA357" s="1">
        <v>55.671641791044699</v>
      </c>
      <c r="BB357" s="1">
        <v>51.904761904761898</v>
      </c>
      <c r="BC357" s="1">
        <v>67.624521072796895</v>
      </c>
      <c r="BD357" s="1">
        <v>37.421383647798699</v>
      </c>
      <c r="BE357" s="1">
        <v>41.836734693877503</v>
      </c>
      <c r="BF357" s="1">
        <v>54.710144927536199</v>
      </c>
      <c r="BG357" s="1">
        <v>53.816793893129699</v>
      </c>
      <c r="BH357" s="1">
        <v>63.306451612903203</v>
      </c>
      <c r="BI357" s="1">
        <v>28.632478632478598</v>
      </c>
      <c r="BJ357" s="1">
        <v>36.407766990291201</v>
      </c>
      <c r="BK357" s="1">
        <v>56.024096385542101</v>
      </c>
      <c r="BL357" s="1">
        <v>48.630136986301302</v>
      </c>
      <c r="BM357" s="1">
        <v>17.123287671232799</v>
      </c>
      <c r="BN357" s="1">
        <v>39.1666666666666</v>
      </c>
      <c r="BO357" s="1">
        <v>99.568965517241296</v>
      </c>
      <c r="BP357" s="1">
        <v>97.164179104477597</v>
      </c>
      <c r="BQ357" s="1">
        <v>42.2222222222222</v>
      </c>
      <c r="BR357" s="1">
        <v>43.295019157088099</v>
      </c>
      <c r="BS357" s="1">
        <v>41.823899371069103</v>
      </c>
      <c r="BT357" s="1">
        <v>44.557823129251702</v>
      </c>
      <c r="BU357" s="1">
        <v>44.927536231884098</v>
      </c>
      <c r="BV357" s="1">
        <v>46.564885496183201</v>
      </c>
      <c r="BW357" s="1">
        <v>47.177419354838698</v>
      </c>
      <c r="BX357" s="1">
        <v>47.8632478632478</v>
      </c>
      <c r="BY357" s="1">
        <v>47.572815533980503</v>
      </c>
      <c r="BZ357" s="1">
        <v>46.987951807228903</v>
      </c>
      <c r="CA357" s="1">
        <v>49.315068493150598</v>
      </c>
      <c r="CB357" s="1">
        <v>49.315068493150598</v>
      </c>
      <c r="CC357" s="1">
        <v>50</v>
      </c>
      <c r="CD357" s="1">
        <v>96.695402298850496</v>
      </c>
      <c r="CE357" s="1">
        <v>97.313432835820805</v>
      </c>
      <c r="CF357" s="1">
        <v>97.936507936507894</v>
      </c>
      <c r="CG357" s="1">
        <v>81.992337164750893</v>
      </c>
      <c r="CH357" s="1">
        <v>78.301886792452805</v>
      </c>
      <c r="CI357" s="1">
        <v>81.632653061224403</v>
      </c>
      <c r="CJ357" s="1">
        <v>81.8840579710144</v>
      </c>
      <c r="CK357" s="1">
        <v>81.679389312977094</v>
      </c>
      <c r="CL357" s="1">
        <v>58.467741935483801</v>
      </c>
      <c r="CM357" s="1">
        <v>61.965811965811902</v>
      </c>
      <c r="CN357" s="1">
        <v>83.009708737864102</v>
      </c>
      <c r="CO357" s="1">
        <v>74.096385542168605</v>
      </c>
      <c r="CP357" s="1">
        <v>89.726027397260196</v>
      </c>
      <c r="CQ357" s="1">
        <v>94.520547945205394</v>
      </c>
      <c r="CR357" s="1">
        <v>48.3333333333333</v>
      </c>
      <c r="CS357" s="1">
        <v>94.109195402298795</v>
      </c>
      <c r="CT357" s="1">
        <v>94.776119402985103</v>
      </c>
      <c r="CU357" s="1">
        <v>56.031746031746003</v>
      </c>
      <c r="CV357" s="1">
        <v>58.620689655172399</v>
      </c>
      <c r="CW357" s="1">
        <v>93.081761006289298</v>
      </c>
      <c r="CX357" s="1">
        <v>93.877551020408106</v>
      </c>
      <c r="CY357" s="1">
        <v>92.753623188405797</v>
      </c>
      <c r="CZ357" s="1">
        <v>93.893129770992303</v>
      </c>
      <c r="DA357" s="1">
        <v>66.129032258064498</v>
      </c>
      <c r="DB357" s="1">
        <v>63.675213675213598</v>
      </c>
      <c r="DC357" s="1">
        <v>65.048543689320297</v>
      </c>
      <c r="DD357" s="1">
        <v>31.927710843373401</v>
      </c>
      <c r="DE357" s="1">
        <v>41.780821917808197</v>
      </c>
      <c r="DF357" s="1">
        <v>43.835616438356098</v>
      </c>
      <c r="DG357" s="1">
        <v>47.5</v>
      </c>
      <c r="DH357" s="1">
        <v>46.296978629329402</v>
      </c>
      <c r="DI357" s="1">
        <v>53.146725210391502</v>
      </c>
      <c r="DJ357" s="1">
        <v>40.336987413723101</v>
      </c>
      <c r="DK357" s="1">
        <v>24.437203791469098</v>
      </c>
      <c r="DL357" s="1">
        <v>12.137862137862101</v>
      </c>
      <c r="DM357" s="1">
        <v>26.899696048632201</v>
      </c>
      <c r="DN357" s="1">
        <v>46.916752312435698</v>
      </c>
      <c r="DO357" s="1">
        <v>58.452868852458998</v>
      </c>
      <c r="DP357" s="1">
        <v>51.163967611335998</v>
      </c>
      <c r="DQ357" s="1">
        <v>39.9063475546305</v>
      </c>
      <c r="DR357" s="1">
        <v>2.2860492379835802</v>
      </c>
      <c r="DS357" s="1">
        <v>1.1144130757800801</v>
      </c>
      <c r="DT357" s="1">
        <v>2.3484848484848402</v>
      </c>
      <c r="DU357" s="1">
        <v>1.2898330804248801</v>
      </c>
      <c r="DV357" s="1">
        <v>0.59322033898305104</v>
      </c>
      <c r="DW357" s="1">
        <v>38.706705969049302</v>
      </c>
      <c r="DX357" s="1">
        <v>53.604098060739098</v>
      </c>
      <c r="DY357" s="1">
        <v>85.789687373122206</v>
      </c>
      <c r="DZ357" s="1">
        <v>47.304502369668199</v>
      </c>
      <c r="EA357" s="1">
        <v>56.793206793206799</v>
      </c>
      <c r="EB357" s="1">
        <v>52.9381965552178</v>
      </c>
      <c r="EC357" s="1">
        <v>30.883864337101699</v>
      </c>
      <c r="ED357" s="1">
        <v>32.940573770491802</v>
      </c>
      <c r="EE357" s="1">
        <v>21.508097165991899</v>
      </c>
      <c r="EF357" s="1">
        <v>23.5691987513007</v>
      </c>
      <c r="EG357" s="1">
        <v>16.705744431418498</v>
      </c>
      <c r="EH357" s="1">
        <v>18.796433878157501</v>
      </c>
      <c r="EI357" s="1">
        <v>32.348484848484802</v>
      </c>
      <c r="EJ357" s="1">
        <v>38.619119878603897</v>
      </c>
      <c r="EK357" s="1">
        <v>19.5762711864406</v>
      </c>
      <c r="EL357" s="1">
        <v>93.570375829034603</v>
      </c>
      <c r="EM357" s="1">
        <v>85.400658616904494</v>
      </c>
      <c r="EN357" s="1">
        <v>85.891189606171295</v>
      </c>
      <c r="EO357" s="1">
        <v>90.284360189573405</v>
      </c>
      <c r="EP357" s="1">
        <v>61.738261738261698</v>
      </c>
      <c r="EQ357" s="1">
        <v>62.411347517730498</v>
      </c>
      <c r="ER357" s="1">
        <v>62.281603288797498</v>
      </c>
      <c r="ES357" s="1">
        <v>25.819672131147499</v>
      </c>
      <c r="ET357" s="1">
        <v>9.6659919028340102</v>
      </c>
      <c r="EU357" s="1">
        <v>28.876170655567101</v>
      </c>
      <c r="EV357" s="1">
        <v>38.628370457209797</v>
      </c>
      <c r="EW357" s="1">
        <v>47.696879643387803</v>
      </c>
      <c r="EX357" s="1">
        <v>38.939393939393902</v>
      </c>
      <c r="EY357" s="1">
        <v>40.819423368740502</v>
      </c>
      <c r="EZ357" s="1">
        <v>41.610169491525397</v>
      </c>
    </row>
    <row r="358" spans="1:156" ht="15">
      <c r="A358" s="11" t="s">
        <v>423</v>
      </c>
      <c r="B358" s="1" t="s">
        <v>891</v>
      </c>
      <c r="C358" s="11" t="s">
        <v>528</v>
      </c>
      <c r="D358" s="1">
        <v>56.153983369016103</v>
      </c>
      <c r="E358" s="1">
        <v>64.573279983003403</v>
      </c>
      <c r="F358" s="1">
        <v>0</v>
      </c>
      <c r="G358" s="1">
        <v>53.899721448467901</v>
      </c>
      <c r="H358" s="1">
        <v>56.935483870967701</v>
      </c>
      <c r="I358" s="1">
        <v>55.693950177935903</v>
      </c>
      <c r="J358" s="1">
        <v>53.265306122448898</v>
      </c>
      <c r="K358" s="1">
        <v>31.435643564356401</v>
      </c>
      <c r="L358" s="1">
        <v>28.3919597989949</v>
      </c>
      <c r="M358" s="1">
        <v>28.4615384615384</v>
      </c>
      <c r="N358" s="1">
        <v>31.347150259067298</v>
      </c>
      <c r="O358" s="1">
        <v>36.010362694300497</v>
      </c>
      <c r="P358" s="1">
        <v>32.802547770700599</v>
      </c>
      <c r="Q358" s="1">
        <v>33.4532374100719</v>
      </c>
      <c r="R358" s="1">
        <v>41.735537190082603</v>
      </c>
      <c r="S358" s="1">
        <v>25</v>
      </c>
      <c r="T358" s="1">
        <v>28.632478632478598</v>
      </c>
      <c r="U358" s="1">
        <v>29.255319148936099</v>
      </c>
      <c r="V358" s="1">
        <v>65.877437325905305</v>
      </c>
      <c r="W358" s="1">
        <v>66.935483870967701</v>
      </c>
      <c r="X358" s="1">
        <v>68.683274021352304</v>
      </c>
      <c r="Y358" s="1">
        <v>65.102040816326493</v>
      </c>
      <c r="Z358" s="1">
        <v>64.356435643564296</v>
      </c>
      <c r="AA358" s="1">
        <v>60.804020100502498</v>
      </c>
      <c r="AB358" s="1">
        <v>60.512820512820497</v>
      </c>
      <c r="AC358" s="1">
        <v>65.025906735751207</v>
      </c>
      <c r="AD358" s="1">
        <v>70.207253886010307</v>
      </c>
      <c r="AE358" s="1">
        <v>69.426751592356595</v>
      </c>
      <c r="AF358" s="1">
        <v>70.503597122302097</v>
      </c>
      <c r="AG358" s="1">
        <v>14.049586776859501</v>
      </c>
      <c r="AH358" s="1">
        <v>18.534482758620602</v>
      </c>
      <c r="AI358" s="1">
        <v>57.692307692307601</v>
      </c>
      <c r="AJ358" s="1">
        <v>61.170212765957402</v>
      </c>
      <c r="AK358" s="1">
        <v>40.529247910863504</v>
      </c>
      <c r="AL358" s="1">
        <v>40.161290322580598</v>
      </c>
      <c r="AM358" s="1">
        <v>38.967971530249102</v>
      </c>
      <c r="AN358" s="1">
        <v>33.061224489795897</v>
      </c>
      <c r="AO358" s="1">
        <v>25.990099009900899</v>
      </c>
      <c r="AP358" s="1">
        <v>26.130653266331599</v>
      </c>
      <c r="AQ358" s="1">
        <v>24.871794871794801</v>
      </c>
      <c r="AR358" s="1">
        <v>29.015544041450699</v>
      </c>
      <c r="AS358" s="1">
        <v>30.8290155440414</v>
      </c>
      <c r="AT358" s="1">
        <v>19.7452229299363</v>
      </c>
      <c r="AU358" s="1">
        <v>18.3453237410071</v>
      </c>
      <c r="AV358" s="1">
        <v>15.702479338842901</v>
      </c>
      <c r="AW358" s="1">
        <v>36.637931034482698</v>
      </c>
      <c r="AX358" s="1">
        <v>37.179487179487097</v>
      </c>
      <c r="AY358" s="1">
        <v>40.957446808510603</v>
      </c>
      <c r="AZ358" s="1">
        <v>72.284122562674099</v>
      </c>
      <c r="BA358" s="1">
        <v>90.806451612903203</v>
      </c>
      <c r="BB358" s="1">
        <v>92.348754448398495</v>
      </c>
      <c r="BC358" s="1">
        <v>85.102040816326493</v>
      </c>
      <c r="BD358" s="1">
        <v>78.960396039603907</v>
      </c>
      <c r="BE358" s="1">
        <v>78.643216080401999</v>
      </c>
      <c r="BF358" s="1">
        <v>72.564102564102498</v>
      </c>
      <c r="BG358" s="1">
        <v>77.979274611398907</v>
      </c>
      <c r="BH358" s="1">
        <v>84.196891191709796</v>
      </c>
      <c r="BI358" s="1">
        <v>78.025477707006303</v>
      </c>
      <c r="BJ358" s="1">
        <v>73.741007194244602</v>
      </c>
      <c r="BK358" s="1">
        <v>22.727272727272702</v>
      </c>
      <c r="BL358" s="1">
        <v>49.568965517241303</v>
      </c>
      <c r="BM358" s="1">
        <v>36.324786324786302</v>
      </c>
      <c r="BN358" s="1">
        <v>30.319148936170201</v>
      </c>
      <c r="BO358" s="1">
        <v>58.495821727019496</v>
      </c>
      <c r="BP358" s="1">
        <v>68.709677419354804</v>
      </c>
      <c r="BQ358" s="1">
        <v>74.021352313167199</v>
      </c>
      <c r="BR358" s="1">
        <v>78.163265306122398</v>
      </c>
      <c r="BS358" s="1">
        <v>85.148514851485103</v>
      </c>
      <c r="BT358" s="1">
        <v>89.949748743718501</v>
      </c>
      <c r="BU358" s="1">
        <v>71.025641025640994</v>
      </c>
      <c r="BV358" s="1">
        <v>78.497409326424801</v>
      </c>
      <c r="BW358" s="1">
        <v>81.606217616580295</v>
      </c>
      <c r="BX358" s="1">
        <v>81.528662420382105</v>
      </c>
      <c r="BY358" s="1">
        <v>82.014388489208599</v>
      </c>
      <c r="BZ358" s="1">
        <v>76.859504132231393</v>
      </c>
      <c r="CA358" s="1">
        <v>41.810344827586199</v>
      </c>
      <c r="CB358" s="1">
        <v>42.735042735042697</v>
      </c>
      <c r="CC358" s="1">
        <v>44.680851063829699</v>
      </c>
      <c r="CD358" s="1">
        <v>41.364902506963702</v>
      </c>
      <c r="CE358" s="1">
        <v>41.451612903225801</v>
      </c>
      <c r="CF358" s="1">
        <v>43.060498220640497</v>
      </c>
      <c r="CG358" s="1">
        <v>42.857142857142797</v>
      </c>
      <c r="CH358" s="1">
        <v>38.613861386138602</v>
      </c>
      <c r="CI358" s="1">
        <v>44.723618090452199</v>
      </c>
      <c r="CJ358" s="1">
        <v>45.6410256410256</v>
      </c>
      <c r="CK358" s="1">
        <v>53.626943005181303</v>
      </c>
      <c r="CL358" s="1">
        <v>50.777202072538799</v>
      </c>
      <c r="CM358" s="1">
        <v>53.1847133757961</v>
      </c>
      <c r="CN358" s="1">
        <v>67.625899280575496</v>
      </c>
      <c r="CO358" s="1">
        <v>88.016528925619795</v>
      </c>
      <c r="CP358" s="1">
        <v>88.362068965517196</v>
      </c>
      <c r="CQ358" s="1">
        <v>79.487179487179404</v>
      </c>
      <c r="CR358" s="1">
        <v>80.319148936170194</v>
      </c>
      <c r="CS358" s="1">
        <v>50.696378830083503</v>
      </c>
      <c r="CT358" s="1">
        <v>54.354838709677402</v>
      </c>
      <c r="CU358" s="1">
        <v>55.8718861209964</v>
      </c>
      <c r="CV358" s="1">
        <v>52.653061224489697</v>
      </c>
      <c r="CW358" s="1">
        <v>54.950495049504902</v>
      </c>
      <c r="CX358" s="1">
        <v>54.2713567839196</v>
      </c>
      <c r="CY358" s="1">
        <v>55.6410256410256</v>
      </c>
      <c r="CZ358" s="1">
        <v>82.901554404145102</v>
      </c>
      <c r="DA358" s="1">
        <v>83.419689119170897</v>
      </c>
      <c r="DB358" s="1">
        <v>60.5095541401273</v>
      </c>
      <c r="DC358" s="1">
        <v>62.589928057553898</v>
      </c>
      <c r="DD358" s="1">
        <v>78.925619834710702</v>
      </c>
      <c r="DE358" s="1">
        <v>24.137931034482701</v>
      </c>
      <c r="DF358" s="1">
        <v>29.914529914529901</v>
      </c>
      <c r="DG358" s="1">
        <v>36.702127659574401</v>
      </c>
      <c r="DH358" s="1">
        <v>70.467943994104601</v>
      </c>
      <c r="DI358" s="1">
        <v>81.540431759970701</v>
      </c>
      <c r="DJ358" s="1">
        <v>90.479090539991802</v>
      </c>
      <c r="DK358" s="1">
        <v>74.674170616113699</v>
      </c>
      <c r="DL358" s="1">
        <v>83.766233766233697</v>
      </c>
      <c r="DM358" s="1">
        <v>68.338399189463004</v>
      </c>
      <c r="DN358" s="1">
        <v>87.718396711202402</v>
      </c>
      <c r="DO358" s="1">
        <v>79.969262295081904</v>
      </c>
      <c r="DP358" s="1">
        <v>88.1072874493927</v>
      </c>
      <c r="DQ358" s="1">
        <v>61.6545265348595</v>
      </c>
      <c r="DR358" s="1">
        <v>54.923798358733798</v>
      </c>
      <c r="DS358" s="1">
        <v>60.104011887072801</v>
      </c>
      <c r="DT358" s="1">
        <v>79.924242424242394</v>
      </c>
      <c r="DU358" s="1">
        <v>63.8088012139605</v>
      </c>
      <c r="DV358" s="1">
        <v>88.559322033898297</v>
      </c>
      <c r="DW358" s="1">
        <v>27.689756816507</v>
      </c>
      <c r="DX358" s="1">
        <v>31.083058909623102</v>
      </c>
      <c r="DY358" s="1">
        <v>29.049939098660101</v>
      </c>
      <c r="DZ358" s="1">
        <v>30.1244075829383</v>
      </c>
      <c r="EA358" s="1">
        <v>34.615384615384599</v>
      </c>
      <c r="EB358" s="1">
        <v>51.0131712259371</v>
      </c>
      <c r="EC358" s="1">
        <v>64.182939362795395</v>
      </c>
      <c r="ED358" s="1">
        <v>79.661885245901601</v>
      </c>
      <c r="EE358" s="1">
        <v>79.504048582995907</v>
      </c>
      <c r="EF358" s="1">
        <v>54.162330905306902</v>
      </c>
      <c r="EG358" s="1">
        <v>57.971864009378599</v>
      </c>
      <c r="EH358" s="1">
        <v>16.8647845468053</v>
      </c>
      <c r="EI358" s="1">
        <v>21.590909090909101</v>
      </c>
      <c r="EJ358" s="1">
        <v>33.459787556904402</v>
      </c>
      <c r="EK358" s="1">
        <v>30.4237288135593</v>
      </c>
      <c r="EL358" s="1">
        <v>35.519528371407503</v>
      </c>
      <c r="EM358" s="1">
        <v>78.887669227954603</v>
      </c>
      <c r="EN358" s="1">
        <v>78.177019894437606</v>
      </c>
      <c r="EO358" s="1">
        <v>70.853080568720301</v>
      </c>
      <c r="EP358" s="1">
        <v>50.799200799200698</v>
      </c>
      <c r="EQ358" s="1">
        <v>51.0131712259371</v>
      </c>
      <c r="ER358" s="1">
        <v>50.770811921891003</v>
      </c>
      <c r="ES358" s="1">
        <v>57.4282786885245</v>
      </c>
      <c r="ET358" s="1">
        <v>62.0445344129554</v>
      </c>
      <c r="EU358" s="1">
        <v>28.876170655567101</v>
      </c>
      <c r="EV358" s="1">
        <v>38.628370457209797</v>
      </c>
      <c r="EW358" s="1">
        <v>18.4992570579494</v>
      </c>
      <c r="EX358" s="1">
        <v>38.939393939393902</v>
      </c>
      <c r="EY358" s="1">
        <v>40.819423368740502</v>
      </c>
      <c r="EZ358" s="1">
        <v>0.42372881355932202</v>
      </c>
    </row>
    <row r="359" spans="1:156" ht="15">
      <c r="A359" s="11" t="s">
        <v>424</v>
      </c>
      <c r="B359" s="1" t="s">
        <v>892</v>
      </c>
      <c r="C359" s="11" t="s">
        <v>535</v>
      </c>
      <c r="D359" s="1">
        <v>64.320872730858198</v>
      </c>
      <c r="E359" s="1">
        <v>39.150664424813698</v>
      </c>
      <c r="F359" s="1">
        <v>0</v>
      </c>
      <c r="G359" s="1">
        <v>56.924882629107898</v>
      </c>
      <c r="H359" s="1">
        <v>57.804232804232797</v>
      </c>
      <c r="I359" s="1">
        <v>57.208588957055198</v>
      </c>
      <c r="J359" s="1">
        <v>51.984126984126902</v>
      </c>
      <c r="K359" s="1">
        <v>9.7633136094674509</v>
      </c>
      <c r="L359" s="1">
        <v>9</v>
      </c>
      <c r="M359" s="1">
        <v>4.0441176470588198</v>
      </c>
      <c r="N359" s="1">
        <v>3.4615384615384599</v>
      </c>
      <c r="O359" s="1">
        <v>2.6315789473684199</v>
      </c>
      <c r="P359" s="1">
        <v>8.0508474576271105</v>
      </c>
      <c r="Q359" s="1">
        <v>9.7938144329896897</v>
      </c>
      <c r="R359" s="1">
        <v>14.2045454545454</v>
      </c>
      <c r="S359" s="1">
        <v>39.534883720930203</v>
      </c>
      <c r="T359" s="1">
        <v>44.1860465116279</v>
      </c>
      <c r="U359" s="1">
        <v>43.650793650793602</v>
      </c>
      <c r="V359" s="1">
        <v>82.276995305164306</v>
      </c>
      <c r="W359" s="1">
        <v>83.068783068783105</v>
      </c>
      <c r="X359" s="1">
        <v>82.822085889570502</v>
      </c>
      <c r="Y359" s="1">
        <v>75.992063492063394</v>
      </c>
      <c r="Z359" s="1">
        <v>21.0059171597633</v>
      </c>
      <c r="AA359" s="1">
        <v>19</v>
      </c>
      <c r="AB359" s="1">
        <v>17.279411764705799</v>
      </c>
      <c r="AC359" s="1">
        <v>20</v>
      </c>
      <c r="AD359" s="1">
        <v>20.300751879699199</v>
      </c>
      <c r="AE359" s="1">
        <v>22.457627118644101</v>
      </c>
      <c r="AF359" s="1">
        <v>22.680412371134</v>
      </c>
      <c r="AG359" s="1">
        <v>26.7045454545454</v>
      </c>
      <c r="AH359" s="1">
        <v>39.534883720930203</v>
      </c>
      <c r="AI359" s="1">
        <v>40.697674418604599</v>
      </c>
      <c r="AJ359" s="1">
        <v>43.650793650793602</v>
      </c>
      <c r="AK359" s="1">
        <v>40.1408450704225</v>
      </c>
      <c r="AL359" s="1">
        <v>39.153439153439102</v>
      </c>
      <c r="AM359" s="1">
        <v>39.110429447852702</v>
      </c>
      <c r="AN359" s="1">
        <v>36.706349206349202</v>
      </c>
      <c r="AO359" s="1">
        <v>32.840236686390497</v>
      </c>
      <c r="AP359" s="1">
        <v>30</v>
      </c>
      <c r="AQ359" s="1">
        <v>27.573529411764699</v>
      </c>
      <c r="AR359" s="1">
        <v>26.1538461538461</v>
      </c>
      <c r="AS359" s="1">
        <v>26.691729323308198</v>
      </c>
      <c r="AT359" s="1">
        <v>27.966101694915199</v>
      </c>
      <c r="AU359" s="1">
        <v>32.989690721649403</v>
      </c>
      <c r="AV359" s="1">
        <v>42.613636363636303</v>
      </c>
      <c r="AW359" s="1">
        <v>50</v>
      </c>
      <c r="AX359" s="1">
        <v>48.2558139534883</v>
      </c>
      <c r="AY359" s="1">
        <v>49.206349206349202</v>
      </c>
      <c r="AZ359" s="1">
        <v>74.530516431924795</v>
      </c>
      <c r="BA359" s="1">
        <v>77.380952380952294</v>
      </c>
      <c r="BB359" s="1">
        <v>71.319018404907894</v>
      </c>
      <c r="BC359" s="1">
        <v>76.3888888888888</v>
      </c>
      <c r="BD359" s="1">
        <v>46.449704142011797</v>
      </c>
      <c r="BE359" s="1">
        <v>43</v>
      </c>
      <c r="BF359" s="1">
        <v>44.890510948905103</v>
      </c>
      <c r="BG359" s="1">
        <v>35</v>
      </c>
      <c r="BH359" s="1">
        <v>31.954887218045101</v>
      </c>
      <c r="BI359" s="1">
        <v>24.1525423728813</v>
      </c>
      <c r="BJ359" s="1">
        <v>23.711340206185501</v>
      </c>
      <c r="BK359" s="1">
        <v>18.75</v>
      </c>
      <c r="BL359" s="1">
        <v>21.511627906976699</v>
      </c>
      <c r="BM359" s="1">
        <v>23.837209302325501</v>
      </c>
      <c r="BN359" s="1">
        <v>13.4920634920634</v>
      </c>
      <c r="BO359" s="1">
        <v>85.328638497652506</v>
      </c>
      <c r="BP359" s="1">
        <v>86.772486772486701</v>
      </c>
      <c r="BQ359" s="1">
        <v>71.625766871165595</v>
      </c>
      <c r="BR359" s="1">
        <v>35.714285714285701</v>
      </c>
      <c r="BS359" s="1">
        <v>33.727810650887498</v>
      </c>
      <c r="BT359" s="1">
        <v>34</v>
      </c>
      <c r="BU359" s="1">
        <v>34.191176470588204</v>
      </c>
      <c r="BV359" s="1">
        <v>36.923076923076898</v>
      </c>
      <c r="BW359" s="1">
        <v>40.225563909774401</v>
      </c>
      <c r="BX359" s="1">
        <v>39.830508474576199</v>
      </c>
      <c r="BY359" s="1">
        <v>40.206185567010301</v>
      </c>
      <c r="BZ359" s="1">
        <v>40.340909090909101</v>
      </c>
      <c r="CA359" s="1">
        <v>46.511627906976699</v>
      </c>
      <c r="CB359" s="1">
        <v>47.093023255813897</v>
      </c>
      <c r="CC359" s="1">
        <v>46.031746031746003</v>
      </c>
      <c r="CD359" s="1">
        <v>73.826291079812194</v>
      </c>
      <c r="CE359" s="1">
        <v>72.486772486772395</v>
      </c>
      <c r="CF359" s="1">
        <v>70.858895705521405</v>
      </c>
      <c r="CG359" s="1">
        <v>72.420634920634896</v>
      </c>
      <c r="CH359" s="1">
        <v>76.627218934911198</v>
      </c>
      <c r="CI359" s="1">
        <v>81.3333333333333</v>
      </c>
      <c r="CJ359" s="1">
        <v>81.25</v>
      </c>
      <c r="CK359" s="1">
        <v>78.461538461538396</v>
      </c>
      <c r="CL359" s="1">
        <v>75.563909774436098</v>
      </c>
      <c r="CM359" s="1">
        <v>83.898305084745701</v>
      </c>
      <c r="CN359" s="1">
        <v>67.010309278350505</v>
      </c>
      <c r="CO359" s="1">
        <v>35.795454545454497</v>
      </c>
      <c r="CP359" s="1">
        <v>51.162790697674403</v>
      </c>
      <c r="CQ359" s="1">
        <v>71.511627906976699</v>
      </c>
      <c r="CR359" s="1">
        <v>70.634920634920604</v>
      </c>
      <c r="CS359" s="1">
        <v>40.727699530516396</v>
      </c>
      <c r="CT359" s="1">
        <v>41.402116402116398</v>
      </c>
      <c r="CU359" s="1">
        <v>42.791411042944702</v>
      </c>
      <c r="CV359" s="1">
        <v>43.253968253968203</v>
      </c>
      <c r="CW359" s="1">
        <v>40.532544378698198</v>
      </c>
      <c r="CX359" s="1">
        <v>40</v>
      </c>
      <c r="CY359" s="1">
        <v>37.5</v>
      </c>
      <c r="CZ359" s="1">
        <v>38.846153846153797</v>
      </c>
      <c r="DA359" s="1">
        <v>43.984962406015001</v>
      </c>
      <c r="DB359" s="1">
        <v>47.033898305084698</v>
      </c>
      <c r="DC359" s="1">
        <v>46.391752577319501</v>
      </c>
      <c r="DD359" s="1">
        <v>56.25</v>
      </c>
      <c r="DE359" s="1">
        <v>30.232558139534799</v>
      </c>
      <c r="DF359" s="1">
        <v>33.720930232558104</v>
      </c>
      <c r="DG359" s="1">
        <v>35.714285714285701</v>
      </c>
      <c r="DH359" s="1">
        <v>67.630803242446504</v>
      </c>
      <c r="DI359" s="1">
        <v>82.711306256860595</v>
      </c>
      <c r="DJ359" s="1">
        <v>82.196508323183096</v>
      </c>
      <c r="DK359" s="1">
        <v>80.065165876777201</v>
      </c>
      <c r="DL359" s="1">
        <v>35.714285714285701</v>
      </c>
      <c r="DM359" s="1">
        <v>45.238095238095198</v>
      </c>
      <c r="DN359" s="1">
        <v>44.552929085303099</v>
      </c>
      <c r="DO359" s="1">
        <v>48.514344262295097</v>
      </c>
      <c r="DP359" s="1">
        <v>72.520242914979704</v>
      </c>
      <c r="DQ359" s="1">
        <v>68.210197710718006</v>
      </c>
      <c r="DR359" s="1">
        <v>64.419695193434904</v>
      </c>
      <c r="DS359" s="1">
        <v>75.408618127785999</v>
      </c>
      <c r="DT359" s="1">
        <v>30.8333333333333</v>
      </c>
      <c r="DU359" s="1">
        <v>35.735963581183597</v>
      </c>
      <c r="DV359" s="1">
        <v>37.203389830508399</v>
      </c>
      <c r="DW359" s="1">
        <v>72.199705232129702</v>
      </c>
      <c r="DX359" s="1">
        <v>71.587998536406801</v>
      </c>
      <c r="DY359" s="1">
        <v>66.686967113276495</v>
      </c>
      <c r="DZ359" s="1">
        <v>73.844786729857802</v>
      </c>
      <c r="EA359" s="1">
        <v>79.570429570429496</v>
      </c>
      <c r="EB359" s="1">
        <v>76.545086119554199</v>
      </c>
      <c r="EC359" s="1">
        <v>85.662898252826295</v>
      </c>
      <c r="ED359" s="1">
        <v>92.9815573770491</v>
      </c>
      <c r="EE359" s="1">
        <v>82.844129554655794</v>
      </c>
      <c r="EF359" s="1">
        <v>89.1259105098855</v>
      </c>
      <c r="EG359" s="1">
        <v>95.252051582649401</v>
      </c>
      <c r="EH359" s="1">
        <v>78.9747399702823</v>
      </c>
      <c r="EI359" s="1">
        <v>66.136363636363598</v>
      </c>
      <c r="EJ359" s="1">
        <v>76.858877086494601</v>
      </c>
      <c r="EK359" s="1">
        <v>71.440677966101703</v>
      </c>
      <c r="EL359" s="1">
        <v>35.519528371407503</v>
      </c>
      <c r="EM359" s="1">
        <v>36.2056348335162</v>
      </c>
      <c r="EN359" s="1">
        <v>35.749086479902502</v>
      </c>
      <c r="EO359" s="1">
        <v>30.924170616113699</v>
      </c>
      <c r="EP359" s="1">
        <v>22.0779220779221</v>
      </c>
      <c r="EQ359" s="1">
        <v>21.681864235055698</v>
      </c>
      <c r="ER359" s="1">
        <v>21.891058581706101</v>
      </c>
      <c r="ES359" s="1">
        <v>25.819672131147499</v>
      </c>
      <c r="ET359" s="1">
        <v>9.6659919028340102</v>
      </c>
      <c r="EU359" s="1">
        <v>3.38189386056191</v>
      </c>
      <c r="EV359" s="1">
        <v>9.3200468933177003</v>
      </c>
      <c r="EW359" s="1">
        <v>18.4992570579494</v>
      </c>
      <c r="EX359" s="1">
        <v>38.939393939393902</v>
      </c>
      <c r="EY359" s="1">
        <v>40.819423368740502</v>
      </c>
      <c r="EZ359" s="1">
        <v>41.610169491525397</v>
      </c>
    </row>
    <row r="360" spans="1:156" ht="15">
      <c r="A360" s="11" t="s">
        <v>425</v>
      </c>
      <c r="B360" s="1" t="s">
        <v>893</v>
      </c>
      <c r="C360" s="11" t="s">
        <v>543</v>
      </c>
      <c r="D360" s="1">
        <v>40.682238117662799</v>
      </c>
      <c r="E360" s="1">
        <v>79.473245229960895</v>
      </c>
      <c r="F360" s="1">
        <v>0</v>
      </c>
      <c r="G360" s="1">
        <v>94.919786096256601</v>
      </c>
      <c r="H360" s="1">
        <v>95.786516853932497</v>
      </c>
      <c r="I360" s="1">
        <v>91.420118343195199</v>
      </c>
      <c r="J360" s="1">
        <v>82.679738562091501</v>
      </c>
      <c r="K360" s="1">
        <v>78.846153846153797</v>
      </c>
      <c r="L360" s="1">
        <v>73.790322580645096</v>
      </c>
      <c r="M360" s="1">
        <v>66.25</v>
      </c>
      <c r="N360" s="1">
        <v>70.901639344262193</v>
      </c>
      <c r="O360" s="1">
        <v>69.685039370078698</v>
      </c>
      <c r="P360" s="1">
        <v>80.841121495327101</v>
      </c>
      <c r="Q360" s="1">
        <v>82.446808510638306</v>
      </c>
      <c r="R360" s="1">
        <v>64.393939393939306</v>
      </c>
      <c r="S360" s="1">
        <v>99.1666666666666</v>
      </c>
      <c r="T360" s="1">
        <v>97.457627118644098</v>
      </c>
      <c r="U360" s="1">
        <v>96.875</v>
      </c>
      <c r="V360" s="1">
        <v>86.363636363636303</v>
      </c>
      <c r="W360" s="1">
        <v>72.752808988764002</v>
      </c>
      <c r="X360" s="1">
        <v>65.976331360946702</v>
      </c>
      <c r="Y360" s="1">
        <v>61.764705882352899</v>
      </c>
      <c r="Z360" s="1">
        <v>58.846153846153797</v>
      </c>
      <c r="AA360" s="1">
        <v>57.661290322580598</v>
      </c>
      <c r="AB360" s="1">
        <v>56.25</v>
      </c>
      <c r="AC360" s="1">
        <v>47.131147540983598</v>
      </c>
      <c r="AD360" s="1">
        <v>57.874015748031397</v>
      </c>
      <c r="AE360" s="1">
        <v>55.607476635513997</v>
      </c>
      <c r="AF360" s="1">
        <v>55.851063829787201</v>
      </c>
      <c r="AG360" s="1">
        <v>41.6666666666666</v>
      </c>
      <c r="AH360" s="1">
        <v>82.5</v>
      </c>
      <c r="AI360" s="1">
        <v>88.983050847457605</v>
      </c>
      <c r="AJ360" s="1">
        <v>92.7083333333333</v>
      </c>
      <c r="AK360" s="1">
        <v>49.465240641711198</v>
      </c>
      <c r="AL360" s="1">
        <v>48.595505617977501</v>
      </c>
      <c r="AM360" s="1">
        <v>57.1005917159763</v>
      </c>
      <c r="AN360" s="1">
        <v>30.065359477124101</v>
      </c>
      <c r="AO360" s="1">
        <v>30.769230769230699</v>
      </c>
      <c r="AP360" s="1">
        <v>32.661290322580598</v>
      </c>
      <c r="AQ360" s="1">
        <v>35.4166666666666</v>
      </c>
      <c r="AR360" s="1">
        <v>44.672131147540902</v>
      </c>
      <c r="AS360" s="1">
        <v>51.968503937007803</v>
      </c>
      <c r="AT360" s="1">
        <v>82.710280373831694</v>
      </c>
      <c r="AU360" s="1">
        <v>92.021276595744595</v>
      </c>
      <c r="AV360" s="1">
        <v>31.060606060606101</v>
      </c>
      <c r="AW360" s="1">
        <v>50</v>
      </c>
      <c r="AX360" s="1">
        <v>50</v>
      </c>
      <c r="AY360" s="1">
        <v>50</v>
      </c>
      <c r="AZ360" s="1">
        <v>68.716577540106897</v>
      </c>
      <c r="BA360" s="1">
        <v>80.617977528089796</v>
      </c>
      <c r="BB360" s="1">
        <v>94.378698224852101</v>
      </c>
      <c r="BC360" s="1">
        <v>85.294117647058798</v>
      </c>
      <c r="BD360" s="1">
        <v>74.230769230769198</v>
      </c>
      <c r="BE360" s="1">
        <v>65.725806451612897</v>
      </c>
      <c r="BF360" s="1">
        <v>64.5833333333333</v>
      </c>
      <c r="BG360" s="1">
        <v>60.245901639344197</v>
      </c>
      <c r="BH360" s="1">
        <v>65.748031496063007</v>
      </c>
      <c r="BI360" s="1">
        <v>77.102803738317704</v>
      </c>
      <c r="BJ360" s="1">
        <v>82.446808510638306</v>
      </c>
      <c r="BK360" s="1">
        <v>61.363636363636303</v>
      </c>
      <c r="BL360" s="1">
        <v>95.8333333333333</v>
      </c>
      <c r="BM360" s="1">
        <v>46.610169491525397</v>
      </c>
      <c r="BN360" s="1">
        <v>69.7916666666666</v>
      </c>
      <c r="BO360" s="1">
        <v>18.181818181818102</v>
      </c>
      <c r="BP360" s="1">
        <v>24.157303370786501</v>
      </c>
      <c r="BQ360" s="1">
        <v>26.331360946745502</v>
      </c>
      <c r="BR360" s="1">
        <v>28.1045751633986</v>
      </c>
      <c r="BS360" s="1">
        <v>26.923076923076898</v>
      </c>
      <c r="BT360" s="1">
        <v>27.419354838709602</v>
      </c>
      <c r="BU360" s="1">
        <v>27.0833333333333</v>
      </c>
      <c r="BV360" s="1">
        <v>28.278688524590098</v>
      </c>
      <c r="BW360" s="1">
        <v>29.9212598425196</v>
      </c>
      <c r="BX360" s="1">
        <v>34.5794392523364</v>
      </c>
      <c r="BY360" s="1">
        <v>33.510638297872298</v>
      </c>
      <c r="BZ360" s="1">
        <v>34.848484848484802</v>
      </c>
      <c r="CA360" s="1">
        <v>97.5</v>
      </c>
      <c r="CB360" s="1">
        <v>97.457627118644098</v>
      </c>
      <c r="CC360" s="1">
        <v>98.9583333333333</v>
      </c>
      <c r="CD360" s="1">
        <v>92.245989304812795</v>
      </c>
      <c r="CE360" s="1">
        <v>92.977528089887599</v>
      </c>
      <c r="CF360" s="1">
        <v>93.195266272189301</v>
      </c>
      <c r="CG360" s="1">
        <v>73.856209150326805</v>
      </c>
      <c r="CH360" s="1">
        <v>72.692307692307594</v>
      </c>
      <c r="CI360" s="1">
        <v>74.596774193548299</v>
      </c>
      <c r="CJ360" s="1">
        <v>70.4166666666666</v>
      </c>
      <c r="CK360" s="1">
        <v>58.6065573770491</v>
      </c>
      <c r="CL360" s="1">
        <v>57.086614173228298</v>
      </c>
      <c r="CM360" s="1">
        <v>91.121495327102807</v>
      </c>
      <c r="CN360" s="1">
        <v>92.021276595744595</v>
      </c>
      <c r="CO360" s="1">
        <v>94.696969696969703</v>
      </c>
      <c r="CP360" s="1">
        <v>94.1666666666666</v>
      </c>
      <c r="CQ360" s="1">
        <v>97.457627118644098</v>
      </c>
      <c r="CR360" s="1">
        <v>96.875</v>
      </c>
      <c r="CS360" s="1">
        <v>70.0534759358288</v>
      </c>
      <c r="CT360" s="1">
        <v>73.314606741573002</v>
      </c>
      <c r="CU360" s="1">
        <v>64.792899408284001</v>
      </c>
      <c r="CV360" s="1">
        <v>23.856209150326801</v>
      </c>
      <c r="CW360" s="1">
        <v>51.153846153846096</v>
      </c>
      <c r="CX360" s="1">
        <v>51.209677419354797</v>
      </c>
      <c r="CY360" s="1">
        <v>43.75</v>
      </c>
      <c r="CZ360" s="1">
        <v>20.9016393442622</v>
      </c>
      <c r="DA360" s="1">
        <v>21.653543307086601</v>
      </c>
      <c r="DB360" s="1">
        <v>18.224299065420499</v>
      </c>
      <c r="DC360" s="1">
        <v>22.872340425531899</v>
      </c>
      <c r="DD360" s="1">
        <v>65.909090909090907</v>
      </c>
      <c r="DE360" s="1">
        <v>2.5</v>
      </c>
      <c r="DF360" s="1">
        <v>73.728813559322006</v>
      </c>
      <c r="DG360" s="1">
        <v>70.8333333333333</v>
      </c>
      <c r="DH360" s="1">
        <v>75.736919675755303</v>
      </c>
      <c r="DI360" s="1">
        <v>88.602268569337696</v>
      </c>
      <c r="DJ360" s="1">
        <v>86.2159967519285</v>
      </c>
      <c r="DK360" s="1">
        <v>80.9537914691943</v>
      </c>
      <c r="DL360" s="1">
        <v>38.411588411588397</v>
      </c>
      <c r="DM360" s="1">
        <v>46.960486322188402</v>
      </c>
      <c r="DN360" s="1">
        <v>48.766700924974302</v>
      </c>
      <c r="DO360" s="1">
        <v>38.6782786885245</v>
      </c>
      <c r="DP360" s="1">
        <v>41.953441295546497</v>
      </c>
      <c r="DQ360" s="1">
        <v>79.552549427679494</v>
      </c>
      <c r="DR360" s="1">
        <v>83.528722157092602</v>
      </c>
      <c r="DS360" s="1">
        <v>82.689450222882598</v>
      </c>
      <c r="DT360" s="1">
        <v>90.681818181818102</v>
      </c>
      <c r="DU360" s="1">
        <v>72.610015174506799</v>
      </c>
      <c r="DV360" s="1">
        <v>75.847457627118601</v>
      </c>
      <c r="DW360" s="1">
        <v>99.834193072955003</v>
      </c>
      <c r="DX360" s="1">
        <v>99.871935601902607</v>
      </c>
      <c r="DY360" s="1">
        <v>95.188794153471306</v>
      </c>
      <c r="DZ360" s="1">
        <v>96.4158767772511</v>
      </c>
      <c r="EA360" s="1">
        <v>97.252747252747199</v>
      </c>
      <c r="EB360" s="1">
        <v>98.733535967578504</v>
      </c>
      <c r="EC360" s="1">
        <v>98.920863309352498</v>
      </c>
      <c r="ED360" s="1">
        <v>99.129098360655703</v>
      </c>
      <c r="EE360" s="1">
        <v>99.746963562752995</v>
      </c>
      <c r="EF360" s="1">
        <v>73.413111342351698</v>
      </c>
      <c r="EG360" s="1">
        <v>90.328253223915496</v>
      </c>
      <c r="EH360" s="1">
        <v>89.524517087667107</v>
      </c>
      <c r="EI360" s="1">
        <v>76.439393939393895</v>
      </c>
      <c r="EJ360" s="1">
        <v>97.647951441578101</v>
      </c>
      <c r="EK360" s="1">
        <v>91.779661016949106</v>
      </c>
      <c r="EL360" s="1">
        <v>93.570375829034603</v>
      </c>
      <c r="EM360" s="1">
        <v>94.420051225759195</v>
      </c>
      <c r="EN360" s="1">
        <v>99.187982135606902</v>
      </c>
      <c r="EO360" s="1">
        <v>77.784360189573405</v>
      </c>
      <c r="EP360" s="1">
        <v>66.533466533466495</v>
      </c>
      <c r="EQ360" s="1">
        <v>66.6666666666666</v>
      </c>
      <c r="ER360" s="1">
        <v>66.187050359712202</v>
      </c>
      <c r="ES360" s="1">
        <v>75.051229508196698</v>
      </c>
      <c r="ET360" s="1">
        <v>76.720647773279296</v>
      </c>
      <c r="EU360" s="1">
        <v>77.263267429760603</v>
      </c>
      <c r="EV360" s="1">
        <v>81.770222743259097</v>
      </c>
      <c r="EW360" s="1">
        <v>87.147102526002897</v>
      </c>
      <c r="EX360" s="1">
        <v>95.075757575757507</v>
      </c>
      <c r="EY360" s="1">
        <v>95.5235204855842</v>
      </c>
      <c r="EZ360" s="1">
        <v>95.084745762711805</v>
      </c>
    </row>
    <row r="361" spans="1:156" ht="15">
      <c r="A361" s="11" t="s">
        <v>426</v>
      </c>
      <c r="B361" s="1" t="s">
        <v>894</v>
      </c>
      <c r="C361" s="11" t="s">
        <v>548</v>
      </c>
      <c r="D361" s="1">
        <v>69.957586884523806</v>
      </c>
      <c r="E361" s="1">
        <v>64.191218441273307</v>
      </c>
      <c r="F361" s="1">
        <v>0</v>
      </c>
      <c r="G361" s="1">
        <v>69.683908045977006</v>
      </c>
      <c r="H361" s="1">
        <v>60.149253731343201</v>
      </c>
      <c r="I361" s="1">
        <v>65.5555555555555</v>
      </c>
      <c r="J361" s="1">
        <v>66.858237547892699</v>
      </c>
      <c r="K361" s="1">
        <v>66.352201257861594</v>
      </c>
      <c r="L361" s="1">
        <v>71.088435374149597</v>
      </c>
      <c r="M361" s="1">
        <v>69.202898550724598</v>
      </c>
      <c r="N361" s="1">
        <v>69.847328244274806</v>
      </c>
      <c r="O361" s="1">
        <v>68.145161290322505</v>
      </c>
      <c r="P361" s="1">
        <v>73.076923076923094</v>
      </c>
      <c r="Q361" s="1">
        <v>9.2233009708737796</v>
      </c>
      <c r="R361" s="1">
        <v>15.060240963855399</v>
      </c>
      <c r="S361" s="1">
        <v>76.027397260273901</v>
      </c>
      <c r="T361" s="1">
        <v>35.616438356164302</v>
      </c>
      <c r="U361" s="1">
        <v>0</v>
      </c>
      <c r="V361" s="1">
        <v>73.7068965517241</v>
      </c>
      <c r="W361" s="1">
        <v>76.567164179104395</v>
      </c>
      <c r="X361" s="1">
        <v>76.984126984126902</v>
      </c>
      <c r="Y361" s="1">
        <v>75.287356321839098</v>
      </c>
      <c r="Z361" s="1">
        <v>56.289308176100597</v>
      </c>
      <c r="AA361" s="1">
        <v>41.496598639455698</v>
      </c>
      <c r="AB361" s="1">
        <v>38.043478260869499</v>
      </c>
      <c r="AC361" s="1">
        <v>43.129770992366403</v>
      </c>
      <c r="AD361" s="1">
        <v>50.403225806451601</v>
      </c>
      <c r="AE361" s="1">
        <v>53.4188034188034</v>
      </c>
      <c r="AF361" s="1">
        <v>51.941747572815501</v>
      </c>
      <c r="AG361" s="1">
        <v>56.626506024096301</v>
      </c>
      <c r="AH361" s="1">
        <v>68.493150684931507</v>
      </c>
      <c r="AI361" s="1">
        <v>67.808219178082197</v>
      </c>
      <c r="AJ361" s="1">
        <v>0</v>
      </c>
      <c r="AK361" s="1">
        <v>72.413793103448199</v>
      </c>
      <c r="AL361" s="1">
        <v>32.089552238805901</v>
      </c>
      <c r="AM361" s="1">
        <v>33.650793650793602</v>
      </c>
      <c r="AN361" s="1">
        <v>32.758620689655103</v>
      </c>
      <c r="AO361" s="1">
        <v>26.729559748427601</v>
      </c>
      <c r="AP361" s="1">
        <v>25.850340136054399</v>
      </c>
      <c r="AQ361" s="1">
        <v>24.2753623188405</v>
      </c>
      <c r="AR361" s="1">
        <v>26.7175572519083</v>
      </c>
      <c r="AS361" s="1">
        <v>33.870967741935402</v>
      </c>
      <c r="AT361" s="1">
        <v>34.615384615384599</v>
      </c>
      <c r="AU361" s="1">
        <v>38.349514563106702</v>
      </c>
      <c r="AV361" s="1">
        <v>46.385542168674696</v>
      </c>
      <c r="AW361" s="1">
        <v>50</v>
      </c>
      <c r="AX361" s="1">
        <v>50</v>
      </c>
      <c r="AY361" s="1">
        <v>0</v>
      </c>
      <c r="AZ361" s="1">
        <v>76.867816091953998</v>
      </c>
      <c r="BA361" s="1">
        <v>77.761194029850699</v>
      </c>
      <c r="BB361" s="1">
        <v>72.857142857142804</v>
      </c>
      <c r="BC361" s="1">
        <v>69.157088122605302</v>
      </c>
      <c r="BD361" s="1">
        <v>43.710691823899303</v>
      </c>
      <c r="BE361" s="1">
        <v>25.850340136054399</v>
      </c>
      <c r="BF361" s="1">
        <v>33.695652173912997</v>
      </c>
      <c r="BG361" s="1">
        <v>21.755725190839598</v>
      </c>
      <c r="BH361" s="1">
        <v>41.5322580645161</v>
      </c>
      <c r="BI361" s="1">
        <v>33.760683760683698</v>
      </c>
      <c r="BJ361" s="1">
        <v>50</v>
      </c>
      <c r="BK361" s="1">
        <v>51.204819277108399</v>
      </c>
      <c r="BL361" s="1">
        <v>65.068493150684901</v>
      </c>
      <c r="BM361" s="1">
        <v>77.397260273972606</v>
      </c>
      <c r="BN361" s="1">
        <v>0</v>
      </c>
      <c r="BO361" s="1">
        <v>37.643678160919499</v>
      </c>
      <c r="BP361" s="1">
        <v>40.746268656716403</v>
      </c>
      <c r="BQ361" s="1">
        <v>42.2222222222222</v>
      </c>
      <c r="BR361" s="1">
        <v>43.295019157088099</v>
      </c>
      <c r="BS361" s="1">
        <v>41.823899371069103</v>
      </c>
      <c r="BT361" s="1">
        <v>44.557823129251702</v>
      </c>
      <c r="BU361" s="1">
        <v>44.927536231884098</v>
      </c>
      <c r="BV361" s="1">
        <v>46.564885496183201</v>
      </c>
      <c r="BW361" s="1">
        <v>47.177419354838698</v>
      </c>
      <c r="BX361" s="1">
        <v>47.8632478632478</v>
      </c>
      <c r="BY361" s="1">
        <v>47.572815533980503</v>
      </c>
      <c r="BZ361" s="1">
        <v>46.987951807228903</v>
      </c>
      <c r="CA361" s="1">
        <v>49.315068493150598</v>
      </c>
      <c r="CB361" s="1">
        <v>49.315068493150598</v>
      </c>
      <c r="CC361" s="1">
        <v>0</v>
      </c>
      <c r="CD361" s="1">
        <v>98.994252873563198</v>
      </c>
      <c r="CE361" s="1">
        <v>97.313432835820805</v>
      </c>
      <c r="CF361" s="1">
        <v>97.936507936507894</v>
      </c>
      <c r="CG361" s="1">
        <v>97.892720306513397</v>
      </c>
      <c r="CH361" s="1">
        <v>96.855345911949598</v>
      </c>
      <c r="CI361" s="1">
        <v>81.632653061224403</v>
      </c>
      <c r="CJ361" s="1">
        <v>81.8840579710144</v>
      </c>
      <c r="CK361" s="1">
        <v>97.709923664122101</v>
      </c>
      <c r="CL361" s="1">
        <v>97.580645161290306</v>
      </c>
      <c r="CM361" s="1">
        <v>87.179487179487097</v>
      </c>
      <c r="CN361" s="1">
        <v>95.631067961165002</v>
      </c>
      <c r="CO361" s="1">
        <v>91.566265060240895</v>
      </c>
      <c r="CP361" s="1">
        <v>89.726027397260196</v>
      </c>
      <c r="CQ361" s="1">
        <v>94.520547945205394</v>
      </c>
      <c r="CR361" s="1">
        <v>0</v>
      </c>
      <c r="CS361" s="1">
        <v>50.718390804597703</v>
      </c>
      <c r="CT361" s="1">
        <v>53.134328358208897</v>
      </c>
      <c r="CU361" s="1">
        <v>56.031746031746003</v>
      </c>
      <c r="CV361" s="1">
        <v>58.620689655172399</v>
      </c>
      <c r="CW361" s="1">
        <v>61.635220125786098</v>
      </c>
      <c r="CX361" s="1">
        <v>65.306122448979494</v>
      </c>
      <c r="CY361" s="1">
        <v>65.579710144927503</v>
      </c>
      <c r="CZ361" s="1">
        <v>67.557251908396907</v>
      </c>
      <c r="DA361" s="1">
        <v>66.129032258064498</v>
      </c>
      <c r="DB361" s="1">
        <v>63.675213675213598</v>
      </c>
      <c r="DC361" s="1">
        <v>65.048543689320297</v>
      </c>
      <c r="DD361" s="1">
        <v>78.9156626506024</v>
      </c>
      <c r="DE361" s="1">
        <v>91.095890410958901</v>
      </c>
      <c r="DF361" s="1">
        <v>92.465753424657507</v>
      </c>
      <c r="DG361" s="1">
        <v>0</v>
      </c>
      <c r="DH361" s="1">
        <v>56.2453942520265</v>
      </c>
      <c r="DI361" s="1">
        <v>64.489571899012105</v>
      </c>
      <c r="DJ361" s="1">
        <v>44.112870483150601</v>
      </c>
      <c r="DK361" s="1">
        <v>37.233412322274802</v>
      </c>
      <c r="DL361" s="1">
        <v>46.303696303696299</v>
      </c>
      <c r="DM361" s="1">
        <v>35.207700101317101</v>
      </c>
      <c r="DN361" s="1">
        <v>28.725590955806702</v>
      </c>
      <c r="DO361" s="1">
        <v>32.2233606557377</v>
      </c>
      <c r="DP361" s="1">
        <v>60.6781376518218</v>
      </c>
      <c r="DQ361" s="1">
        <v>21.8002081165452</v>
      </c>
      <c r="DR361" s="1">
        <v>26.201641266119498</v>
      </c>
      <c r="DS361" s="1">
        <v>35.586924219910799</v>
      </c>
      <c r="DT361" s="1">
        <v>23.7121212121212</v>
      </c>
      <c r="DU361" s="1">
        <v>30.576631259484099</v>
      </c>
      <c r="DV361" s="1">
        <v>0</v>
      </c>
      <c r="DW361" s="1">
        <v>73.747236551215906</v>
      </c>
      <c r="DX361" s="1">
        <v>39.1328210757409</v>
      </c>
      <c r="DY361" s="1">
        <v>88.002436053593101</v>
      </c>
      <c r="DZ361" s="1">
        <v>74.259478672985693</v>
      </c>
      <c r="EA361" s="1">
        <v>78.271728271728193</v>
      </c>
      <c r="EB361" s="1">
        <v>83.535967578520697</v>
      </c>
      <c r="EC361" s="1">
        <v>89.465570400822202</v>
      </c>
      <c r="ED361" s="1">
        <v>93.903688524590095</v>
      </c>
      <c r="EE361" s="1">
        <v>96.204453441295499</v>
      </c>
      <c r="EF361" s="1">
        <v>86.420395421435998</v>
      </c>
      <c r="EG361" s="1">
        <v>56.213364595545102</v>
      </c>
      <c r="EH361" s="1">
        <v>22.065378900445701</v>
      </c>
      <c r="EI361" s="1">
        <v>53.863636363636303</v>
      </c>
      <c r="EJ361" s="1">
        <v>40.288315629742002</v>
      </c>
      <c r="EK361" s="1">
        <v>0</v>
      </c>
      <c r="EL361" s="1">
        <v>93.570375829034603</v>
      </c>
      <c r="EM361" s="1">
        <v>94.420051225759195</v>
      </c>
      <c r="EN361" s="1">
        <v>94.904587900933805</v>
      </c>
      <c r="EO361" s="1">
        <v>93.246445497630305</v>
      </c>
      <c r="EP361" s="1">
        <v>77.772227772227694</v>
      </c>
      <c r="EQ361" s="1">
        <v>80.952380952380906</v>
      </c>
      <c r="ER361" s="1">
        <v>50.770811921891003</v>
      </c>
      <c r="ES361" s="1">
        <v>57.4282786885245</v>
      </c>
      <c r="ET361" s="1">
        <v>62.0445344129554</v>
      </c>
      <c r="EU361" s="1">
        <v>63.995837669094598</v>
      </c>
      <c r="EV361" s="1">
        <v>9.3200468933177003</v>
      </c>
      <c r="EW361" s="1">
        <v>18.4992570579494</v>
      </c>
      <c r="EX361" s="1">
        <v>38.939393939393902</v>
      </c>
      <c r="EY361" s="1">
        <v>40.819423368740502</v>
      </c>
      <c r="EZ361" s="1">
        <v>0</v>
      </c>
    </row>
    <row r="362" spans="1:156" ht="15">
      <c r="A362" s="11" t="s">
        <v>427</v>
      </c>
      <c r="B362" s="1" t="s">
        <v>895</v>
      </c>
      <c r="C362" s="11" t="s">
        <v>537</v>
      </c>
      <c r="D362" s="1">
        <v>52.057810511154202</v>
      </c>
      <c r="E362" s="1">
        <v>84.776392165105705</v>
      </c>
      <c r="F362" s="1">
        <v>0</v>
      </c>
      <c r="G362" s="1">
        <v>95.8498023715415</v>
      </c>
      <c r="H362" s="1">
        <v>84.042553191489304</v>
      </c>
      <c r="I362" s="1">
        <v>83.640552995391701</v>
      </c>
      <c r="J362" s="1">
        <v>70.338983050847403</v>
      </c>
      <c r="K362" s="1">
        <v>67.518248175182407</v>
      </c>
      <c r="L362" s="1">
        <v>67.322834645669204</v>
      </c>
      <c r="M362" s="1">
        <v>71.848739495798299</v>
      </c>
      <c r="N362" s="1">
        <v>72.457627118644098</v>
      </c>
      <c r="O362" s="1">
        <v>74.122807017543806</v>
      </c>
      <c r="P362" s="1">
        <v>70.560747663551396</v>
      </c>
      <c r="Q362" s="1">
        <v>63.8888888888888</v>
      </c>
      <c r="R362" s="1">
        <v>17.469879518072201</v>
      </c>
      <c r="S362" s="1">
        <v>31.410256410256402</v>
      </c>
      <c r="T362" s="1">
        <v>33.552631578947299</v>
      </c>
      <c r="U362" s="1">
        <v>0</v>
      </c>
      <c r="V362" s="1">
        <v>97.826086956521706</v>
      </c>
      <c r="W362" s="1">
        <v>94.680851063829707</v>
      </c>
      <c r="X362" s="1">
        <v>93.317972350230406</v>
      </c>
      <c r="Y362" s="1">
        <v>95.197740112994296</v>
      </c>
      <c r="Z362" s="1">
        <v>96.715328467153199</v>
      </c>
      <c r="AA362" s="1">
        <v>90.944881889763707</v>
      </c>
      <c r="AB362" s="1">
        <v>93.697478991596597</v>
      </c>
      <c r="AC362" s="1">
        <v>94.491525423728802</v>
      </c>
      <c r="AD362" s="1">
        <v>96.052631578947299</v>
      </c>
      <c r="AE362" s="1">
        <v>89.252336448598101</v>
      </c>
      <c r="AF362" s="1">
        <v>89.4444444444444</v>
      </c>
      <c r="AG362" s="1">
        <v>89.156626506024097</v>
      </c>
      <c r="AH362" s="1">
        <v>73.076923076923094</v>
      </c>
      <c r="AI362" s="1">
        <v>84.210526315789394</v>
      </c>
      <c r="AJ362" s="1">
        <v>0</v>
      </c>
      <c r="AK362" s="1">
        <v>76.679841897233203</v>
      </c>
      <c r="AL362" s="1">
        <v>77.234042553191401</v>
      </c>
      <c r="AM362" s="1">
        <v>78.801843317972299</v>
      </c>
      <c r="AN362" s="1">
        <v>78.248587570621396</v>
      </c>
      <c r="AO362" s="1">
        <v>74.817518248175105</v>
      </c>
      <c r="AP362" s="1">
        <v>72.834645669291305</v>
      </c>
      <c r="AQ362" s="1">
        <v>71.428571428571402</v>
      </c>
      <c r="AR362" s="1">
        <v>32.203389830508399</v>
      </c>
      <c r="AS362" s="1">
        <v>30.7017543859649</v>
      </c>
      <c r="AT362" s="1">
        <v>30.3738317757009</v>
      </c>
      <c r="AU362" s="1">
        <v>34.4444444444444</v>
      </c>
      <c r="AV362" s="1">
        <v>42.168674698795101</v>
      </c>
      <c r="AW362" s="1">
        <v>50</v>
      </c>
      <c r="AX362" s="1">
        <v>50.657894736842103</v>
      </c>
      <c r="AY362" s="1">
        <v>0</v>
      </c>
      <c r="AZ362" s="1">
        <v>96.245059288537504</v>
      </c>
      <c r="BA362" s="1">
        <v>93.829787234042499</v>
      </c>
      <c r="BB362" s="1">
        <v>95.161290322580598</v>
      </c>
      <c r="BC362" s="1">
        <v>92.372881355932194</v>
      </c>
      <c r="BD362" s="1">
        <v>91.605839416058402</v>
      </c>
      <c r="BE362" s="1">
        <v>58.661417322834602</v>
      </c>
      <c r="BF362" s="1">
        <v>83.613445378151198</v>
      </c>
      <c r="BG362" s="1">
        <v>69.067796610169495</v>
      </c>
      <c r="BH362" s="1">
        <v>60.964912280701697</v>
      </c>
      <c r="BI362" s="1">
        <v>78.971962616822395</v>
      </c>
      <c r="BJ362" s="1">
        <v>59.4444444444444</v>
      </c>
      <c r="BK362" s="1">
        <v>59.638554216867398</v>
      </c>
      <c r="BL362" s="1">
        <v>7.0512820512820502</v>
      </c>
      <c r="BM362" s="1">
        <v>33.552631578947299</v>
      </c>
      <c r="BN362" s="1">
        <v>0</v>
      </c>
      <c r="BO362" s="1">
        <v>98.023715415019694</v>
      </c>
      <c r="BP362" s="1">
        <v>94.468085106382901</v>
      </c>
      <c r="BQ362" s="1">
        <v>68.433179723502306</v>
      </c>
      <c r="BR362" s="1">
        <v>70.056497175141203</v>
      </c>
      <c r="BS362" s="1">
        <v>72.262773722627699</v>
      </c>
      <c r="BT362" s="1">
        <v>76.377952755905497</v>
      </c>
      <c r="BU362" s="1">
        <v>75.210084033613398</v>
      </c>
      <c r="BV362" s="1">
        <v>81.355932203389798</v>
      </c>
      <c r="BW362" s="1">
        <v>85.964912280701697</v>
      </c>
      <c r="BX362" s="1">
        <v>36.9158878504672</v>
      </c>
      <c r="BY362" s="1">
        <v>35.5555555555555</v>
      </c>
      <c r="BZ362" s="1">
        <v>37.349397590361399</v>
      </c>
      <c r="CA362" s="1">
        <v>42.948717948717899</v>
      </c>
      <c r="CB362" s="1">
        <v>43.421052631578902</v>
      </c>
      <c r="CC362" s="1">
        <v>0</v>
      </c>
      <c r="CD362" s="1">
        <v>87.154150197628397</v>
      </c>
      <c r="CE362" s="1">
        <v>51.276595744680797</v>
      </c>
      <c r="CF362" s="1">
        <v>49.539170506912399</v>
      </c>
      <c r="CG362" s="1">
        <v>42.090395480225901</v>
      </c>
      <c r="CH362" s="1">
        <v>80.656934306569298</v>
      </c>
      <c r="CI362" s="1">
        <v>64.173228346456597</v>
      </c>
      <c r="CJ362" s="1">
        <v>71.008403361344506</v>
      </c>
      <c r="CK362" s="1">
        <v>75.847457627118601</v>
      </c>
      <c r="CL362" s="1">
        <v>73.245614035087698</v>
      </c>
      <c r="CM362" s="1">
        <v>53.738317757009298</v>
      </c>
      <c r="CN362" s="1">
        <v>55.5555555555555</v>
      </c>
      <c r="CO362" s="1">
        <v>89.759036144578303</v>
      </c>
      <c r="CP362" s="1">
        <v>15.3846153846153</v>
      </c>
      <c r="CQ362" s="1">
        <v>19.736842105263101</v>
      </c>
      <c r="CR362" s="1">
        <v>0</v>
      </c>
      <c r="CS362" s="1">
        <v>93.478260869565204</v>
      </c>
      <c r="CT362" s="1">
        <v>94.893617021276597</v>
      </c>
      <c r="CU362" s="1">
        <v>95.622119815668199</v>
      </c>
      <c r="CV362" s="1">
        <v>94.915254237288096</v>
      </c>
      <c r="CW362" s="1">
        <v>92.700729927007302</v>
      </c>
      <c r="CX362" s="1">
        <v>92.125984251968504</v>
      </c>
      <c r="CY362" s="1">
        <v>89.915966386554601</v>
      </c>
      <c r="CZ362" s="1">
        <v>75.423728813559293</v>
      </c>
      <c r="DA362" s="1">
        <v>74.561403508771903</v>
      </c>
      <c r="DB362" s="1">
        <v>42.990654205607399</v>
      </c>
      <c r="DC362" s="1">
        <v>48.3333333333333</v>
      </c>
      <c r="DD362" s="1">
        <v>58.433734939758999</v>
      </c>
      <c r="DE362" s="1">
        <v>32.051282051282101</v>
      </c>
      <c r="DF362" s="1">
        <v>35.5263157894736</v>
      </c>
      <c r="DG362" s="1">
        <v>0</v>
      </c>
      <c r="DH362" s="1">
        <v>92.354458364038294</v>
      </c>
      <c r="DI362" s="1">
        <v>91.822173435784805</v>
      </c>
      <c r="DJ362" s="1">
        <v>93.930166463662204</v>
      </c>
      <c r="DK362" s="1">
        <v>73.607819905213205</v>
      </c>
      <c r="DL362" s="1">
        <v>29.420579420579401</v>
      </c>
      <c r="DM362" s="1">
        <v>38.855116514690899</v>
      </c>
      <c r="DN362" s="1">
        <v>41.366906474820098</v>
      </c>
      <c r="DO362" s="1">
        <v>43.493852459016303</v>
      </c>
      <c r="DP362" s="1">
        <v>54.605263157894697</v>
      </c>
      <c r="DQ362" s="1">
        <v>51.873048907388103</v>
      </c>
      <c r="DR362" s="1">
        <v>63.364595545134797</v>
      </c>
      <c r="DS362" s="1">
        <v>50.297176820208001</v>
      </c>
      <c r="DT362" s="1">
        <v>65.984848484848399</v>
      </c>
      <c r="DU362" s="1">
        <v>66.995447647951394</v>
      </c>
      <c r="DV362" s="1">
        <v>0</v>
      </c>
      <c r="DW362" s="1">
        <v>55.913780397936598</v>
      </c>
      <c r="DX362" s="1">
        <v>55.8909623124771</v>
      </c>
      <c r="DY362" s="1">
        <v>69.650832318311004</v>
      </c>
      <c r="DZ362" s="1">
        <v>76.155213270142099</v>
      </c>
      <c r="EA362" s="1">
        <v>73.276723276723203</v>
      </c>
      <c r="EB362" s="1">
        <v>77.558257345491299</v>
      </c>
      <c r="EC362" s="1">
        <v>60.894141829393597</v>
      </c>
      <c r="ED362" s="1">
        <v>15.8299180327868</v>
      </c>
      <c r="EE362" s="1">
        <v>20.192307692307601</v>
      </c>
      <c r="EF362" s="1">
        <v>2.6534859521331899</v>
      </c>
      <c r="EG362" s="1">
        <v>3.2239155920281299</v>
      </c>
      <c r="EH362" s="1">
        <v>3.19465081723625</v>
      </c>
      <c r="EI362" s="1">
        <v>5.37878787878787</v>
      </c>
      <c r="EJ362" s="1">
        <v>23.141122913505299</v>
      </c>
      <c r="EK362" s="1">
        <v>0</v>
      </c>
      <c r="EL362" s="1">
        <v>97.807663964627807</v>
      </c>
      <c r="EM362" s="1">
        <v>98.079034028540093</v>
      </c>
      <c r="EN362" s="1">
        <v>98.233861144945095</v>
      </c>
      <c r="EO362" s="1">
        <v>97.600710900473899</v>
      </c>
      <c r="EP362" s="1">
        <v>77.772227772227694</v>
      </c>
      <c r="EQ362" s="1">
        <v>63.931104356636197</v>
      </c>
      <c r="ER362" s="1">
        <v>66.187050359712202</v>
      </c>
      <c r="ES362" s="1">
        <v>75.051229508196698</v>
      </c>
      <c r="ET362" s="1">
        <v>82.995951417004093</v>
      </c>
      <c r="EU362" s="1">
        <v>63.995837669094598</v>
      </c>
      <c r="EV362" s="1">
        <v>38.628370457209797</v>
      </c>
      <c r="EW362" s="1">
        <v>47.696879643387803</v>
      </c>
      <c r="EX362" s="1">
        <v>38.939393939393902</v>
      </c>
      <c r="EY362" s="1">
        <v>40.819423368740502</v>
      </c>
      <c r="EZ362" s="1">
        <v>0</v>
      </c>
    </row>
    <row r="363" spans="1:156" ht="15">
      <c r="A363" s="11" t="s">
        <v>428</v>
      </c>
      <c r="B363" s="1" t="s">
        <v>896</v>
      </c>
      <c r="C363" s="11" t="s">
        <v>543</v>
      </c>
      <c r="D363" s="1">
        <v>44.749170965364698</v>
      </c>
      <c r="E363" s="1">
        <v>49.580039254521999</v>
      </c>
      <c r="F363" s="1">
        <v>0</v>
      </c>
      <c r="G363" s="1">
        <v>85.227272727272705</v>
      </c>
      <c r="H363" s="1">
        <v>85.869565217391298</v>
      </c>
      <c r="I363" s="1">
        <v>87.5</v>
      </c>
      <c r="J363" s="1">
        <v>82.142857142857096</v>
      </c>
      <c r="K363" s="1">
        <v>75.714285714285694</v>
      </c>
      <c r="L363" s="1">
        <v>51.470588235294102</v>
      </c>
      <c r="M363" s="1">
        <v>39.0625</v>
      </c>
      <c r="N363" s="1">
        <v>53.225806451612897</v>
      </c>
      <c r="O363" s="1">
        <v>66.129032258064498</v>
      </c>
      <c r="P363" s="1">
        <v>53.448275862068897</v>
      </c>
      <c r="Q363" s="1">
        <v>58.928571428571402</v>
      </c>
      <c r="R363" s="1">
        <v>48.076923076923102</v>
      </c>
      <c r="S363" s="1">
        <v>27.272727272727199</v>
      </c>
      <c r="T363" s="1">
        <v>13.043478260869501</v>
      </c>
      <c r="U363" s="1">
        <v>15</v>
      </c>
      <c r="V363" s="1">
        <v>89.772727272727195</v>
      </c>
      <c r="W363" s="1">
        <v>92.391304347826093</v>
      </c>
      <c r="X363" s="1">
        <v>92.045454545454504</v>
      </c>
      <c r="Y363" s="1">
        <v>94.047619047618994</v>
      </c>
      <c r="Z363" s="1">
        <v>95.714285714285694</v>
      </c>
      <c r="AA363" s="1">
        <v>98.529411764705799</v>
      </c>
      <c r="AB363" s="1">
        <v>98.4375</v>
      </c>
      <c r="AC363" s="1">
        <v>95.161290322580598</v>
      </c>
      <c r="AD363" s="1">
        <v>82.258064516128997</v>
      </c>
      <c r="AE363" s="1">
        <v>87.931034482758605</v>
      </c>
      <c r="AF363" s="1">
        <v>69.642857142857096</v>
      </c>
      <c r="AG363" s="1">
        <v>75</v>
      </c>
      <c r="AH363" s="1">
        <v>36.363636363636303</v>
      </c>
      <c r="AI363" s="1">
        <v>15.2173913043478</v>
      </c>
      <c r="AJ363" s="1">
        <v>20</v>
      </c>
      <c r="AK363" s="1">
        <v>89.772727272727195</v>
      </c>
      <c r="AL363" s="1">
        <v>96.739130434782595</v>
      </c>
      <c r="AM363" s="1">
        <v>75</v>
      </c>
      <c r="AN363" s="1">
        <v>79.761904761904702</v>
      </c>
      <c r="AO363" s="1">
        <v>48.571428571428498</v>
      </c>
      <c r="AP363" s="1">
        <v>16.176470588235201</v>
      </c>
      <c r="AQ363" s="1">
        <v>15.625</v>
      </c>
      <c r="AR363" s="1">
        <v>19.354838709677399</v>
      </c>
      <c r="AS363" s="1">
        <v>20.967741935483801</v>
      </c>
      <c r="AT363" s="1">
        <v>20.689655172413701</v>
      </c>
      <c r="AU363" s="1">
        <v>25</v>
      </c>
      <c r="AV363" s="1">
        <v>40.384615384615302</v>
      </c>
      <c r="AW363" s="1">
        <v>50</v>
      </c>
      <c r="AX363" s="1">
        <v>50</v>
      </c>
      <c r="AY363" s="1">
        <v>50</v>
      </c>
      <c r="AZ363" s="1">
        <v>64.772727272727195</v>
      </c>
      <c r="BA363" s="1">
        <v>68.478260869565204</v>
      </c>
      <c r="BB363" s="1">
        <v>87.5</v>
      </c>
      <c r="BC363" s="1">
        <v>84.523809523809504</v>
      </c>
      <c r="BD363" s="1">
        <v>72.857142857142804</v>
      </c>
      <c r="BE363" s="1">
        <v>72.058823529411697</v>
      </c>
      <c r="BF363" s="1">
        <v>79.6875</v>
      </c>
      <c r="BG363" s="1">
        <v>95.161290322580598</v>
      </c>
      <c r="BH363" s="1">
        <v>72.580645161290306</v>
      </c>
      <c r="BI363" s="1">
        <v>77.586206896551701</v>
      </c>
      <c r="BJ363" s="1">
        <v>41.071428571428498</v>
      </c>
      <c r="BK363" s="1">
        <v>51.923076923076898</v>
      </c>
      <c r="BL363" s="1">
        <v>47.727272727272698</v>
      </c>
      <c r="BM363" s="1">
        <v>50</v>
      </c>
      <c r="BN363" s="1">
        <v>42.5</v>
      </c>
      <c r="BO363" s="1">
        <v>95.454545454545396</v>
      </c>
      <c r="BP363" s="1">
        <v>96.739130434782595</v>
      </c>
      <c r="BQ363" s="1">
        <v>75</v>
      </c>
      <c r="BR363" s="1">
        <v>78.571428571428498</v>
      </c>
      <c r="BS363" s="1">
        <v>72.857142857142804</v>
      </c>
      <c r="BT363" s="1">
        <v>76.470588235294102</v>
      </c>
      <c r="BU363" s="1">
        <v>75</v>
      </c>
      <c r="BV363" s="1">
        <v>77.419354838709594</v>
      </c>
      <c r="BW363" s="1">
        <v>79.0322580645161</v>
      </c>
      <c r="BX363" s="1">
        <v>77.586206896551701</v>
      </c>
      <c r="BY363" s="1">
        <v>75</v>
      </c>
      <c r="BZ363" s="1">
        <v>75</v>
      </c>
      <c r="CA363" s="1">
        <v>36.363636363636303</v>
      </c>
      <c r="CB363" s="1">
        <v>36.956521739130402</v>
      </c>
      <c r="CC363" s="1">
        <v>47.5</v>
      </c>
      <c r="CD363" s="1">
        <v>92.045454545454504</v>
      </c>
      <c r="CE363" s="1">
        <v>94.565217391304301</v>
      </c>
      <c r="CF363" s="1">
        <v>87.5</v>
      </c>
      <c r="CG363" s="1">
        <v>91.6666666666666</v>
      </c>
      <c r="CH363" s="1">
        <v>87.142857142857096</v>
      </c>
      <c r="CI363" s="1">
        <v>80.882352941176407</v>
      </c>
      <c r="CJ363" s="1">
        <v>92.1875</v>
      </c>
      <c r="CK363" s="1">
        <v>91.935483870967701</v>
      </c>
      <c r="CL363" s="1">
        <v>88.709677419354804</v>
      </c>
      <c r="CM363" s="1">
        <v>91.379310344827502</v>
      </c>
      <c r="CN363" s="1">
        <v>76.785714285714207</v>
      </c>
      <c r="CO363" s="1">
        <v>75</v>
      </c>
      <c r="CP363" s="1">
        <v>54.545454545454497</v>
      </c>
      <c r="CQ363" s="1">
        <v>67.391304347826093</v>
      </c>
      <c r="CR363" s="1">
        <v>82.5</v>
      </c>
      <c r="CS363" s="1">
        <v>64.772727272727195</v>
      </c>
      <c r="CT363" s="1">
        <v>67.391304347826093</v>
      </c>
      <c r="CU363" s="1">
        <v>30.681818181818102</v>
      </c>
      <c r="CV363" s="1">
        <v>34.523809523809497</v>
      </c>
      <c r="CW363" s="1">
        <v>27.1428571428571</v>
      </c>
      <c r="CX363" s="1">
        <v>25</v>
      </c>
      <c r="CY363" s="1">
        <v>17.1875</v>
      </c>
      <c r="CZ363" s="1">
        <v>17.7419354838709</v>
      </c>
      <c r="DA363" s="1">
        <v>50</v>
      </c>
      <c r="DB363" s="1">
        <v>34.482758620689602</v>
      </c>
      <c r="DC363" s="1">
        <v>33.928571428571402</v>
      </c>
      <c r="DD363" s="1">
        <v>42.307692307692299</v>
      </c>
      <c r="DE363" s="1">
        <v>29.545454545454501</v>
      </c>
      <c r="DF363" s="1">
        <v>30.434782608695599</v>
      </c>
      <c r="DG363" s="1">
        <v>32.5</v>
      </c>
      <c r="DH363" s="1">
        <v>76.289609432571794</v>
      </c>
      <c r="DI363" s="1">
        <v>98.444932308818096</v>
      </c>
      <c r="DJ363" s="1">
        <v>99.492488834754297</v>
      </c>
      <c r="DK363" s="1">
        <v>99.081753554502299</v>
      </c>
      <c r="DL363" s="1">
        <v>84.365634365634307</v>
      </c>
      <c r="DM363" s="1">
        <v>94.1742654508611</v>
      </c>
      <c r="DN363" s="1">
        <v>90.390544707091394</v>
      </c>
      <c r="DO363" s="1">
        <v>73.002049180327802</v>
      </c>
      <c r="DP363" s="1">
        <v>77.783400809716596</v>
      </c>
      <c r="DQ363" s="1">
        <v>48.751300728407898</v>
      </c>
      <c r="DR363" s="1">
        <v>40.738569753810097</v>
      </c>
      <c r="DS363" s="1">
        <v>43.907875185735499</v>
      </c>
      <c r="DT363" s="1">
        <v>28.257575757575701</v>
      </c>
      <c r="DU363" s="1">
        <v>15.8573596358118</v>
      </c>
      <c r="DV363" s="1">
        <v>9.9152542372881296</v>
      </c>
      <c r="DW363" s="1">
        <v>79.532056005895299</v>
      </c>
      <c r="DX363" s="1">
        <v>79.271862422246599</v>
      </c>
      <c r="DY363" s="1">
        <v>78.014616321559103</v>
      </c>
      <c r="DZ363" s="1">
        <v>76.214454976303301</v>
      </c>
      <c r="EA363" s="1">
        <v>80.969030969030896</v>
      </c>
      <c r="EB363" s="1">
        <v>60.8409321175278</v>
      </c>
      <c r="EC363" s="1">
        <v>56.063720452209601</v>
      </c>
      <c r="ED363" s="1">
        <v>54.969262295081897</v>
      </c>
      <c r="EE363" s="1">
        <v>66.852226720647707</v>
      </c>
      <c r="EF363" s="1">
        <v>87.877211238293398</v>
      </c>
      <c r="EG363" s="1">
        <v>59.261430246189903</v>
      </c>
      <c r="EH363" s="1">
        <v>50.594353640416003</v>
      </c>
      <c r="EI363" s="1">
        <v>5.5303030303030303</v>
      </c>
      <c r="EJ363" s="1">
        <v>22.2306525037936</v>
      </c>
      <c r="EK363" s="1">
        <v>24.322033898305101</v>
      </c>
      <c r="EL363" s="1">
        <v>84.690493736182702</v>
      </c>
      <c r="EM363" s="1">
        <v>94.420051225759195</v>
      </c>
      <c r="EN363" s="1">
        <v>94.904587900933805</v>
      </c>
      <c r="EO363" s="1">
        <v>93.246445497630305</v>
      </c>
      <c r="EP363" s="1">
        <v>90.909090909090907</v>
      </c>
      <c r="EQ363" s="1">
        <v>90.2228976697061</v>
      </c>
      <c r="ER363" s="1">
        <v>76.618705035971203</v>
      </c>
      <c r="ES363" s="1">
        <v>94.620901639344197</v>
      </c>
      <c r="ET363" s="1">
        <v>87.398785425101195</v>
      </c>
      <c r="EU363" s="1">
        <v>89.281997918834506</v>
      </c>
      <c r="EV363" s="1">
        <v>69.929660023446601</v>
      </c>
      <c r="EW363" s="1">
        <v>73.625557206537906</v>
      </c>
      <c r="EX363" s="1">
        <v>83.030303030303003</v>
      </c>
      <c r="EY363" s="1">
        <v>40.819423368740502</v>
      </c>
      <c r="EZ363" s="1">
        <v>41.610169491525397</v>
      </c>
    </row>
    <row r="364" spans="1:156" ht="15">
      <c r="A364" s="11" t="s">
        <v>429</v>
      </c>
      <c r="B364" s="1" t="s">
        <v>897</v>
      </c>
      <c r="C364" s="11" t="s">
        <v>528</v>
      </c>
      <c r="D364" s="1">
        <v>58.510385848126198</v>
      </c>
      <c r="E364" s="1">
        <v>54.106412861582498</v>
      </c>
      <c r="F364" s="1">
        <v>0</v>
      </c>
      <c r="G364" s="1">
        <v>55.917159763313599</v>
      </c>
      <c r="H364" s="1">
        <v>63.764044943820203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80.177514792899402</v>
      </c>
      <c r="W364" s="1">
        <v>70.505617977528104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92.307692307692307</v>
      </c>
      <c r="AL364" s="1">
        <v>92.4157303370786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77.8106508875739</v>
      </c>
      <c r="BA364" s="1">
        <v>81.741573033707795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O364" s="1">
        <v>88.461538461538396</v>
      </c>
      <c r="BP364" s="1">
        <v>63.764044943820203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D364" s="1">
        <v>70.414201183431899</v>
      </c>
      <c r="CE364" s="1">
        <v>70.224719101123597</v>
      </c>
      <c r="CF364" s="1">
        <v>0</v>
      </c>
      <c r="CG364" s="1">
        <v>0</v>
      </c>
      <c r="CH364" s="1">
        <v>0</v>
      </c>
      <c r="CI364" s="1">
        <v>0</v>
      </c>
      <c r="CJ364" s="1">
        <v>0</v>
      </c>
      <c r="CK364" s="1">
        <v>0</v>
      </c>
      <c r="CL364" s="1">
        <v>0</v>
      </c>
      <c r="CM364" s="1">
        <v>0</v>
      </c>
      <c r="CN364" s="1">
        <v>0</v>
      </c>
      <c r="CO364" s="1">
        <v>0</v>
      </c>
      <c r="CP364" s="1">
        <v>0</v>
      </c>
      <c r="CQ364" s="1">
        <v>0</v>
      </c>
      <c r="CR364" s="1">
        <v>0</v>
      </c>
      <c r="CS364" s="1">
        <v>80.473372781065095</v>
      </c>
      <c r="CT364" s="1">
        <v>36.235955056179698</v>
      </c>
      <c r="CU364" s="1">
        <v>0</v>
      </c>
      <c r="CV364" s="1">
        <v>0</v>
      </c>
      <c r="CW364" s="1">
        <v>0</v>
      </c>
      <c r="CX364" s="1">
        <v>0</v>
      </c>
      <c r="CY364" s="1">
        <v>0</v>
      </c>
      <c r="CZ364" s="1">
        <v>0</v>
      </c>
      <c r="DA364" s="1">
        <v>0</v>
      </c>
      <c r="DB364" s="1">
        <v>0</v>
      </c>
      <c r="DC364" s="1">
        <v>0</v>
      </c>
      <c r="DD364" s="1">
        <v>0</v>
      </c>
      <c r="DE364" s="1">
        <v>0</v>
      </c>
      <c r="DF364" s="1">
        <v>0</v>
      </c>
      <c r="DG364" s="1">
        <v>0</v>
      </c>
      <c r="DH364" s="1">
        <v>11.4583333333333</v>
      </c>
      <c r="DI364" s="1">
        <v>7.4468085106382897</v>
      </c>
      <c r="DJ364" s="1">
        <v>0</v>
      </c>
      <c r="DK364" s="1">
        <v>0</v>
      </c>
      <c r="DL364" s="1">
        <v>0</v>
      </c>
      <c r="DM364" s="1">
        <v>0</v>
      </c>
      <c r="DN364" s="1">
        <v>0</v>
      </c>
      <c r="DO364" s="1">
        <v>0</v>
      </c>
      <c r="DP364" s="1">
        <v>0</v>
      </c>
      <c r="DQ364" s="1">
        <v>0</v>
      </c>
      <c r="DR364" s="1">
        <v>0</v>
      </c>
      <c r="DS364" s="1">
        <v>0</v>
      </c>
      <c r="DT364" s="1">
        <v>0</v>
      </c>
      <c r="DU364" s="1">
        <v>0</v>
      </c>
      <c r="DV364" s="1">
        <v>0</v>
      </c>
      <c r="DW364" s="1">
        <v>9.375</v>
      </c>
      <c r="DX364" s="1">
        <v>9.5744680851063801</v>
      </c>
      <c r="DY364" s="1">
        <v>0</v>
      </c>
      <c r="DZ364" s="1">
        <v>0</v>
      </c>
      <c r="EA364" s="1">
        <v>0</v>
      </c>
      <c r="EB364" s="1">
        <v>0</v>
      </c>
      <c r="EC364" s="1">
        <v>0</v>
      </c>
      <c r="ED364" s="1">
        <v>0</v>
      </c>
      <c r="EE364" s="1">
        <v>0</v>
      </c>
      <c r="EF364" s="1">
        <v>0</v>
      </c>
      <c r="EG364" s="1">
        <v>0</v>
      </c>
      <c r="EH364" s="1">
        <v>0</v>
      </c>
      <c r="EI364" s="1">
        <v>0</v>
      </c>
      <c r="EJ364" s="1">
        <v>0</v>
      </c>
      <c r="EK364" s="1">
        <v>0</v>
      </c>
      <c r="EL364" s="1">
        <v>51.0416666666666</v>
      </c>
      <c r="EM364" s="1">
        <v>52.127659574468098</v>
      </c>
      <c r="EN364" s="1">
        <v>0</v>
      </c>
      <c r="EO364" s="1">
        <v>0</v>
      </c>
      <c r="EP364" s="1">
        <v>0</v>
      </c>
      <c r="EQ364" s="1">
        <v>0</v>
      </c>
      <c r="ER364" s="1">
        <v>0</v>
      </c>
      <c r="ES364" s="1">
        <v>0</v>
      </c>
      <c r="ET364" s="1">
        <v>0</v>
      </c>
      <c r="EU364" s="1">
        <v>0</v>
      </c>
      <c r="EV364" s="1">
        <v>0</v>
      </c>
      <c r="EW364" s="1">
        <v>0</v>
      </c>
      <c r="EX364" s="1">
        <v>0</v>
      </c>
      <c r="EY364" s="1">
        <v>0</v>
      </c>
      <c r="EZ364" s="1">
        <v>0</v>
      </c>
    </row>
    <row r="365" spans="1:156" ht="15">
      <c r="A365" s="11" t="s">
        <v>430</v>
      </c>
      <c r="B365" s="1" t="s">
        <v>898</v>
      </c>
      <c r="C365" s="11" t="s">
        <v>528</v>
      </c>
      <c r="D365" s="1">
        <v>53.456426697755703</v>
      </c>
      <c r="E365" s="1">
        <v>53.990021008403303</v>
      </c>
      <c r="F365" s="1">
        <v>0</v>
      </c>
      <c r="G365" s="1">
        <v>37.671232876712303</v>
      </c>
      <c r="H365" s="1">
        <v>38.970588235294102</v>
      </c>
      <c r="I365" s="1">
        <v>36.885245901639301</v>
      </c>
      <c r="J365" s="1">
        <v>34.313725490196099</v>
      </c>
      <c r="K365" s="1">
        <v>26.136363636363601</v>
      </c>
      <c r="L365" s="1">
        <v>27.7777777777777</v>
      </c>
      <c r="M365" s="1">
        <v>23.863636363636299</v>
      </c>
      <c r="N365" s="1">
        <v>26.136363636363601</v>
      </c>
      <c r="O365" s="1">
        <v>15.4761904761904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50</v>
      </c>
      <c r="W365" s="1">
        <v>53.676470588235198</v>
      </c>
      <c r="X365" s="1">
        <v>71.311475409836007</v>
      </c>
      <c r="Y365" s="1">
        <v>51.960784313725398</v>
      </c>
      <c r="Z365" s="1">
        <v>48.863636363636303</v>
      </c>
      <c r="AA365" s="1">
        <v>43.3333333333333</v>
      </c>
      <c r="AB365" s="1">
        <v>48.863636363636303</v>
      </c>
      <c r="AC365" s="1">
        <v>44.318181818181799</v>
      </c>
      <c r="AD365" s="1">
        <v>44.047619047619001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60.958904109589</v>
      </c>
      <c r="AL365" s="1">
        <v>63.235294117647001</v>
      </c>
      <c r="AM365" s="1">
        <v>63.114754098360599</v>
      </c>
      <c r="AN365" s="1">
        <v>59.803921568627402</v>
      </c>
      <c r="AO365" s="1">
        <v>59.090909090909101</v>
      </c>
      <c r="AP365" s="1">
        <v>62.2222222222222</v>
      </c>
      <c r="AQ365" s="1">
        <v>57.954545454545404</v>
      </c>
      <c r="AR365" s="1">
        <v>61.363636363636303</v>
      </c>
      <c r="AS365" s="1">
        <v>60.714285714285701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66.438356164383507</v>
      </c>
      <c r="BA365" s="1">
        <v>46.323529411764703</v>
      </c>
      <c r="BB365" s="1">
        <v>53.278688524590102</v>
      </c>
      <c r="BC365" s="1">
        <v>65.686274509803894</v>
      </c>
      <c r="BD365" s="1">
        <v>60.227272727272698</v>
      </c>
      <c r="BE365" s="1">
        <v>67.7777777777777</v>
      </c>
      <c r="BF365" s="1">
        <v>71.590909090909093</v>
      </c>
      <c r="BG365" s="1">
        <v>67.045454545454504</v>
      </c>
      <c r="BH365" s="1">
        <v>72.619047619047606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O365" s="1">
        <v>83.561643835616394</v>
      </c>
      <c r="BP365" s="1">
        <v>83.088235294117595</v>
      </c>
      <c r="BQ365" s="1">
        <v>87.704918032786793</v>
      </c>
      <c r="BR365" s="1">
        <v>90.196078431372499</v>
      </c>
      <c r="BS365" s="1">
        <v>93.181818181818102</v>
      </c>
      <c r="BT365" s="1">
        <v>90</v>
      </c>
      <c r="BU365" s="1">
        <v>71.590909090909093</v>
      </c>
      <c r="BV365" s="1">
        <v>71.590909090909093</v>
      </c>
      <c r="BW365" s="1">
        <v>73.809523809523796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>
        <v>58.904109589041099</v>
      </c>
      <c r="CE365" s="1">
        <v>82.352941176470495</v>
      </c>
      <c r="CF365" s="1">
        <v>81.967213114754102</v>
      </c>
      <c r="CG365" s="1">
        <v>80.392156862745097</v>
      </c>
      <c r="CH365" s="1">
        <v>84.090909090909093</v>
      </c>
      <c r="CI365" s="1">
        <v>85.5555555555555</v>
      </c>
      <c r="CJ365" s="1">
        <v>85.227272727272705</v>
      </c>
      <c r="CK365" s="1">
        <v>80.681818181818102</v>
      </c>
      <c r="CL365" s="1">
        <v>78.571428571428498</v>
      </c>
      <c r="CM365" s="1">
        <v>0</v>
      </c>
      <c r="CN365" s="1">
        <v>0</v>
      </c>
      <c r="CO365" s="1">
        <v>0</v>
      </c>
      <c r="CP365" s="1">
        <v>0</v>
      </c>
      <c r="CQ365" s="1">
        <v>0</v>
      </c>
      <c r="CR365" s="1">
        <v>0</v>
      </c>
      <c r="CS365" s="1">
        <v>50</v>
      </c>
      <c r="CT365" s="1">
        <v>50</v>
      </c>
      <c r="CU365" s="1">
        <v>67.213114754098299</v>
      </c>
      <c r="CV365" s="1">
        <v>66.6666666666666</v>
      </c>
      <c r="CW365" s="1">
        <v>39.772727272727202</v>
      </c>
      <c r="CX365" s="1">
        <v>41.1111111111111</v>
      </c>
      <c r="CY365" s="1">
        <v>43.181818181818102</v>
      </c>
      <c r="CZ365" s="1">
        <v>43.181818181818102</v>
      </c>
      <c r="DA365" s="1">
        <v>46.428571428571402</v>
      </c>
      <c r="DB365" s="1">
        <v>0</v>
      </c>
      <c r="DC365" s="1">
        <v>0</v>
      </c>
      <c r="DD365" s="1">
        <v>0</v>
      </c>
      <c r="DE365" s="1">
        <v>0</v>
      </c>
      <c r="DF365" s="1">
        <v>0</v>
      </c>
      <c r="DG365" s="1">
        <v>0</v>
      </c>
      <c r="DH365" s="1">
        <v>47.872340425531902</v>
      </c>
      <c r="DI365" s="1">
        <v>53.571428571428498</v>
      </c>
      <c r="DJ365" s="1">
        <v>77.906976744186096</v>
      </c>
      <c r="DK365" s="1">
        <v>71.590909090909093</v>
      </c>
      <c r="DL365" s="1">
        <v>38.75</v>
      </c>
      <c r="DM365" s="1">
        <v>27.6315789473684</v>
      </c>
      <c r="DN365" s="1">
        <v>66.216216216216196</v>
      </c>
      <c r="DO365" s="1">
        <v>78.571428571428498</v>
      </c>
      <c r="DP365" s="1">
        <v>76.3888888888888</v>
      </c>
      <c r="DQ365" s="1">
        <v>35.714285714285701</v>
      </c>
      <c r="DR365" s="1">
        <v>70.8333333333333</v>
      </c>
      <c r="DS365" s="1">
        <v>66.129032258064498</v>
      </c>
      <c r="DT365" s="1">
        <v>35.9375</v>
      </c>
      <c r="DU365" s="1">
        <v>39.0625</v>
      </c>
      <c r="DV365" s="1">
        <v>20.4545454545454</v>
      </c>
      <c r="DW365" s="1">
        <v>30.851063829787201</v>
      </c>
      <c r="DX365" s="1">
        <v>32.142857142857103</v>
      </c>
      <c r="DY365" s="1">
        <v>29.0697674418604</v>
      </c>
      <c r="DZ365" s="1">
        <v>7.9545454545454497</v>
      </c>
      <c r="EA365" s="1">
        <v>31.25</v>
      </c>
      <c r="EB365" s="1">
        <v>43.421052631578902</v>
      </c>
      <c r="EC365" s="1">
        <v>58.108108108108098</v>
      </c>
      <c r="ED365" s="1">
        <v>35.714285714285701</v>
      </c>
      <c r="EE365" s="1">
        <v>48.6111111111111</v>
      </c>
      <c r="EF365" s="1">
        <v>72.857142857142804</v>
      </c>
      <c r="EG365" s="1">
        <v>79.1666666666666</v>
      </c>
      <c r="EH365" s="1">
        <v>56.451612903225801</v>
      </c>
      <c r="EI365" s="1">
        <v>82.8125</v>
      </c>
      <c r="EJ365" s="1">
        <v>48.4375</v>
      </c>
      <c r="EK365" s="1">
        <v>25</v>
      </c>
      <c r="EL365" s="1">
        <v>63.829787234042499</v>
      </c>
      <c r="EM365" s="1">
        <v>61.904761904761898</v>
      </c>
      <c r="EN365" s="1">
        <v>69.767441860465098</v>
      </c>
      <c r="EO365" s="1">
        <v>70.454545454545396</v>
      </c>
      <c r="EP365" s="1">
        <v>97.5</v>
      </c>
      <c r="EQ365" s="1">
        <v>96.052631578947299</v>
      </c>
      <c r="ER365" s="1">
        <v>97.297297297297305</v>
      </c>
      <c r="ES365" s="1">
        <v>92.857142857142804</v>
      </c>
      <c r="ET365" s="1">
        <v>95.8333333333333</v>
      </c>
      <c r="EU365" s="1">
        <v>95.714285714285694</v>
      </c>
      <c r="EV365" s="1">
        <v>87.5</v>
      </c>
      <c r="EW365" s="1">
        <v>88.709677419354804</v>
      </c>
      <c r="EX365" s="1">
        <v>89.0625</v>
      </c>
      <c r="EY365" s="1">
        <v>84.375</v>
      </c>
      <c r="EZ365" s="1">
        <v>88.636363636363598</v>
      </c>
    </row>
    <row r="366" spans="1:156" ht="15">
      <c r="A366" s="11" t="s">
        <v>431</v>
      </c>
      <c r="B366" s="1" t="s">
        <v>899</v>
      </c>
      <c r="C366" s="11" t="s">
        <v>528</v>
      </c>
      <c r="D366" s="1">
        <v>34.355939540578298</v>
      </c>
      <c r="E366" s="1">
        <v>51.323841983366599</v>
      </c>
      <c r="F366" s="1">
        <v>0</v>
      </c>
      <c r="G366" s="1">
        <v>70.895522388059703</v>
      </c>
      <c r="H366" s="1">
        <v>63.571428571428498</v>
      </c>
      <c r="I366" s="1">
        <v>75.735294117647001</v>
      </c>
      <c r="J366" s="1">
        <v>70.535714285714207</v>
      </c>
      <c r="K366" s="1">
        <v>79.090909090909093</v>
      </c>
      <c r="L366" s="1">
        <v>79.807692307692307</v>
      </c>
      <c r="M366" s="1">
        <v>93.396226415094304</v>
      </c>
      <c r="N366" s="1">
        <v>77</v>
      </c>
      <c r="O366" s="1">
        <v>83.3333333333333</v>
      </c>
      <c r="P366" s="1">
        <v>85.5555555555555</v>
      </c>
      <c r="Q366" s="1">
        <v>57.692307692307601</v>
      </c>
      <c r="R366" s="1">
        <v>70.8333333333333</v>
      </c>
      <c r="S366" s="1">
        <v>40.322580645161203</v>
      </c>
      <c r="T366" s="1">
        <v>27.586206896551701</v>
      </c>
      <c r="U366" s="1">
        <v>28.571428571428498</v>
      </c>
      <c r="V366" s="1">
        <v>36.567164179104402</v>
      </c>
      <c r="W366" s="1">
        <v>36.428571428571402</v>
      </c>
      <c r="X366" s="1">
        <v>43.3823529411764</v>
      </c>
      <c r="Y366" s="1">
        <v>40.178571428571402</v>
      </c>
      <c r="Z366" s="1">
        <v>40.909090909090899</v>
      </c>
      <c r="AA366" s="1">
        <v>27.884615384615302</v>
      </c>
      <c r="AB366" s="1">
        <v>27.358490566037698</v>
      </c>
      <c r="AC366" s="1">
        <v>27</v>
      </c>
      <c r="AD366" s="1">
        <v>29.1666666666666</v>
      </c>
      <c r="AE366" s="1">
        <v>34.4444444444444</v>
      </c>
      <c r="AF366" s="1">
        <v>32.051282051282101</v>
      </c>
      <c r="AG366" s="1">
        <v>23.6111111111111</v>
      </c>
      <c r="AH366" s="1">
        <v>11.2903225806451</v>
      </c>
      <c r="AI366" s="1">
        <v>22.413793103448199</v>
      </c>
      <c r="AJ366" s="1">
        <v>17.857142857142801</v>
      </c>
      <c r="AK366" s="1">
        <v>54.477611940298502</v>
      </c>
      <c r="AL366" s="1">
        <v>64.285714285714207</v>
      </c>
      <c r="AM366" s="1">
        <v>54.411764705882298</v>
      </c>
      <c r="AN366" s="1">
        <v>49.107142857142797</v>
      </c>
      <c r="AO366" s="1">
        <v>50</v>
      </c>
      <c r="AP366" s="1">
        <v>53.846153846153797</v>
      </c>
      <c r="AQ366" s="1">
        <v>19.811320754716899</v>
      </c>
      <c r="AR366" s="1">
        <v>21</v>
      </c>
      <c r="AS366" s="1">
        <v>20.8333333333333</v>
      </c>
      <c r="AT366" s="1">
        <v>22.2222222222222</v>
      </c>
      <c r="AU366" s="1">
        <v>19.230769230769202</v>
      </c>
      <c r="AV366" s="1">
        <v>22.2222222222222</v>
      </c>
      <c r="AW366" s="1">
        <v>25.806451612903199</v>
      </c>
      <c r="AX366" s="1">
        <v>41.379310344827502</v>
      </c>
      <c r="AY366" s="1">
        <v>39.285714285714199</v>
      </c>
      <c r="AZ366" s="1">
        <v>26.119402985074601</v>
      </c>
      <c r="BA366" s="1">
        <v>27.857142857142801</v>
      </c>
      <c r="BB366" s="1">
        <v>13.9705882352941</v>
      </c>
      <c r="BC366" s="1">
        <v>33.035714285714199</v>
      </c>
      <c r="BD366" s="1">
        <v>31.818181818181799</v>
      </c>
      <c r="BE366" s="1">
        <v>35.576923076923102</v>
      </c>
      <c r="BF366" s="1">
        <v>33.018867924528301</v>
      </c>
      <c r="BG366" s="1">
        <v>27</v>
      </c>
      <c r="BH366" s="1">
        <v>30.2083333333333</v>
      </c>
      <c r="BI366" s="1">
        <v>23.3333333333333</v>
      </c>
      <c r="BJ366" s="1">
        <v>11.538461538461499</v>
      </c>
      <c r="BK366" s="1">
        <v>20.8333333333333</v>
      </c>
      <c r="BL366" s="1">
        <v>43.5483870967741</v>
      </c>
      <c r="BM366" s="1">
        <v>5.1724137931034404</v>
      </c>
      <c r="BN366" s="1">
        <v>1.78571428571428</v>
      </c>
      <c r="BO366" s="1">
        <v>42.537313432835802</v>
      </c>
      <c r="BP366" s="1">
        <v>43.571428571428498</v>
      </c>
      <c r="BQ366" s="1">
        <v>17.647058823529399</v>
      </c>
      <c r="BR366" s="1">
        <v>16.964285714285701</v>
      </c>
      <c r="BS366" s="1">
        <v>17.272727272727199</v>
      </c>
      <c r="BT366" s="1">
        <v>19.230769230769202</v>
      </c>
      <c r="BU366" s="1">
        <v>21.698113207547099</v>
      </c>
      <c r="BV366" s="1">
        <v>22</v>
      </c>
      <c r="BW366" s="1">
        <v>25</v>
      </c>
      <c r="BX366" s="1">
        <v>25.5555555555555</v>
      </c>
      <c r="BY366" s="1">
        <v>24.358974358974301</v>
      </c>
      <c r="BZ366" s="1">
        <v>23.6111111111111</v>
      </c>
      <c r="CA366" s="1">
        <v>25.806451612903199</v>
      </c>
      <c r="CB366" s="1">
        <v>41.379310344827502</v>
      </c>
      <c r="CC366" s="1">
        <v>41.071428571428498</v>
      </c>
      <c r="CD366" s="1">
        <v>84.328358208955194</v>
      </c>
      <c r="CE366" s="1">
        <v>87.142857142857096</v>
      </c>
      <c r="CF366" s="1">
        <v>86.029411764705799</v>
      </c>
      <c r="CG366" s="1">
        <v>83.928571428571402</v>
      </c>
      <c r="CH366" s="1">
        <v>78.181818181818102</v>
      </c>
      <c r="CI366" s="1">
        <v>82.692307692307594</v>
      </c>
      <c r="CJ366" s="1">
        <v>90.566037735848994</v>
      </c>
      <c r="CK366" s="1">
        <v>94</v>
      </c>
      <c r="CL366" s="1">
        <v>75</v>
      </c>
      <c r="CM366" s="1">
        <v>76.6666666666666</v>
      </c>
      <c r="CN366" s="1">
        <v>75.641025641025607</v>
      </c>
      <c r="CO366" s="1">
        <v>93.0555555555555</v>
      </c>
      <c r="CP366" s="1">
        <v>69.354838709677395</v>
      </c>
      <c r="CQ366" s="1">
        <v>56.8965517241379</v>
      </c>
      <c r="CR366" s="1">
        <v>50</v>
      </c>
      <c r="CS366" s="1">
        <v>94.029850746268593</v>
      </c>
      <c r="CT366" s="1">
        <v>93.571428571428498</v>
      </c>
      <c r="CU366" s="1">
        <v>77.941176470588204</v>
      </c>
      <c r="CV366" s="1">
        <v>75</v>
      </c>
      <c r="CW366" s="1">
        <v>77.272727272727195</v>
      </c>
      <c r="CX366" s="1">
        <v>77.884615384615302</v>
      </c>
      <c r="CY366" s="1">
        <v>49.056603773584897</v>
      </c>
      <c r="CZ366" s="1">
        <v>47</v>
      </c>
      <c r="DA366" s="1">
        <v>51.0416666666666</v>
      </c>
      <c r="DB366" s="1">
        <v>52.2222222222222</v>
      </c>
      <c r="DC366" s="1">
        <v>48.717948717948701</v>
      </c>
      <c r="DD366" s="1">
        <v>54.1666666666666</v>
      </c>
      <c r="DE366" s="1">
        <v>70.967741935483801</v>
      </c>
      <c r="DF366" s="1">
        <v>22.413793103448199</v>
      </c>
      <c r="DG366" s="1">
        <v>21.428571428571399</v>
      </c>
      <c r="DH366" s="1">
        <v>46.73828125</v>
      </c>
      <c r="DI366" s="1">
        <v>38.338246131171701</v>
      </c>
      <c r="DJ366" s="1">
        <v>45.353091840468302</v>
      </c>
      <c r="DK366" s="1">
        <v>48.538367844092498</v>
      </c>
      <c r="DL366" s="1">
        <v>33.738151658767698</v>
      </c>
      <c r="DM366" s="1">
        <v>47.402597402597401</v>
      </c>
      <c r="DN366" s="1">
        <v>34.397163120567299</v>
      </c>
      <c r="DO366" s="1">
        <v>33.556012332990697</v>
      </c>
      <c r="DP366" s="1">
        <v>38.780737704918003</v>
      </c>
      <c r="DQ366" s="1">
        <v>12.5</v>
      </c>
      <c r="DR366" s="1">
        <v>7.3361082206035304</v>
      </c>
      <c r="DS366" s="1">
        <v>25.263774912075</v>
      </c>
      <c r="DT366" s="1">
        <v>18.647845468053401</v>
      </c>
      <c r="DU366" s="1">
        <v>15.2272727272727</v>
      </c>
      <c r="DV366" s="1">
        <v>29.6661608497723</v>
      </c>
      <c r="DW366" s="1">
        <v>23.73046875</v>
      </c>
      <c r="DX366" s="1">
        <v>27.137067059690398</v>
      </c>
      <c r="DY366" s="1">
        <v>22.630808635199401</v>
      </c>
      <c r="DZ366" s="1">
        <v>15.8952496954933</v>
      </c>
      <c r="EA366" s="1">
        <v>12.470379146919401</v>
      </c>
      <c r="EB366" s="1">
        <v>29.520479520479501</v>
      </c>
      <c r="EC366" s="1">
        <v>29.736575481256299</v>
      </c>
      <c r="ED366" s="1">
        <v>54.624871531346301</v>
      </c>
      <c r="EE366" s="1">
        <v>53.022540983606497</v>
      </c>
      <c r="EF366" s="1">
        <v>40.840080971659901</v>
      </c>
      <c r="EG366" s="1">
        <v>42.0915712799167</v>
      </c>
      <c r="EH366" s="1">
        <v>21.160609613130099</v>
      </c>
      <c r="EI366" s="1">
        <v>7.2065378900445696</v>
      </c>
      <c r="EJ366" s="1">
        <v>15.984848484848399</v>
      </c>
      <c r="EK366" s="1">
        <v>23.444613050075802</v>
      </c>
      <c r="EL366" s="1">
        <v>34.8828125</v>
      </c>
      <c r="EM366" s="1">
        <v>77.634487840825301</v>
      </c>
      <c r="EN366" s="1">
        <v>88.144895718990099</v>
      </c>
      <c r="EO366" s="1">
        <v>88.834754364595995</v>
      </c>
      <c r="EP366" s="1">
        <v>81.042654028436004</v>
      </c>
      <c r="EQ366" s="1">
        <v>50.799200799200698</v>
      </c>
      <c r="ER366" s="1">
        <v>51.0131712259371</v>
      </c>
      <c r="ES366" s="1">
        <v>50.770811921891003</v>
      </c>
      <c r="ET366" s="1">
        <v>57.4282786885245</v>
      </c>
      <c r="EU366" s="1">
        <v>62.0445344129554</v>
      </c>
      <c r="EV366" s="1">
        <v>28.876170655567101</v>
      </c>
      <c r="EW366" s="1">
        <v>38.628370457209797</v>
      </c>
      <c r="EX366" s="1">
        <v>62.3328380386329</v>
      </c>
      <c r="EY366" s="1">
        <v>38.939393939393902</v>
      </c>
      <c r="EZ366" s="1">
        <v>40.819423368740502</v>
      </c>
    </row>
    <row r="367" spans="1:156" ht="15">
      <c r="A367" s="11" t="s">
        <v>432</v>
      </c>
      <c r="B367" s="1" t="s">
        <v>900</v>
      </c>
      <c r="C367" s="11" t="s">
        <v>528</v>
      </c>
      <c r="D367" s="1">
        <v>37.487569227342703</v>
      </c>
      <c r="E367" s="1">
        <v>62.221193182488797</v>
      </c>
      <c r="F367" s="1">
        <v>0</v>
      </c>
      <c r="G367" s="1">
        <v>49.442896935933099</v>
      </c>
      <c r="H367" s="1">
        <v>52.096774193548299</v>
      </c>
      <c r="I367" s="1">
        <v>19.039145907473301</v>
      </c>
      <c r="J367" s="1">
        <v>7.5510204081632599</v>
      </c>
      <c r="K367" s="1">
        <v>59.158415841584102</v>
      </c>
      <c r="L367" s="1">
        <v>68.5929648241206</v>
      </c>
      <c r="M367" s="1">
        <v>66.410256410256395</v>
      </c>
      <c r="N367" s="1">
        <v>43.782383419689097</v>
      </c>
      <c r="O367" s="1">
        <v>45.336787564766801</v>
      </c>
      <c r="P367" s="1">
        <v>51.273885350318402</v>
      </c>
      <c r="Q367" s="1">
        <v>39.928057553956798</v>
      </c>
      <c r="R367" s="1">
        <v>14.462809917355299</v>
      </c>
      <c r="S367" s="1">
        <v>25</v>
      </c>
      <c r="T367" s="1">
        <v>28.632478632478598</v>
      </c>
      <c r="U367" s="1">
        <v>29.255319148936099</v>
      </c>
      <c r="V367" s="1">
        <v>95.682451253481801</v>
      </c>
      <c r="W367" s="1">
        <v>92.419354838709594</v>
      </c>
      <c r="X367" s="1">
        <v>93.416370106761505</v>
      </c>
      <c r="Y367" s="1">
        <v>92.040816326530603</v>
      </c>
      <c r="Z367" s="1">
        <v>72.277227722772196</v>
      </c>
      <c r="AA367" s="1">
        <v>82.663316582914504</v>
      </c>
      <c r="AB367" s="1">
        <v>81.025641025640994</v>
      </c>
      <c r="AC367" s="1">
        <v>79.533678756476604</v>
      </c>
      <c r="AD367" s="1">
        <v>77.979274611398907</v>
      </c>
      <c r="AE367" s="1">
        <v>32.165605095541402</v>
      </c>
      <c r="AF367" s="1">
        <v>32.374100719424398</v>
      </c>
      <c r="AG367" s="1">
        <v>14.049586776859501</v>
      </c>
      <c r="AH367" s="1">
        <v>18.534482758620602</v>
      </c>
      <c r="AI367" s="1">
        <v>24.358974358974301</v>
      </c>
      <c r="AJ367" s="1">
        <v>26.063829787233999</v>
      </c>
      <c r="AK367" s="1">
        <v>82.172701949860695</v>
      </c>
      <c r="AL367" s="1">
        <v>40.161290322580598</v>
      </c>
      <c r="AM367" s="1">
        <v>38.967971530249102</v>
      </c>
      <c r="AN367" s="1">
        <v>33.061224489795897</v>
      </c>
      <c r="AO367" s="1">
        <v>25.990099009900899</v>
      </c>
      <c r="AP367" s="1">
        <v>26.130653266331599</v>
      </c>
      <c r="AQ367" s="1">
        <v>24.871794871794801</v>
      </c>
      <c r="AR367" s="1">
        <v>18.393782383419602</v>
      </c>
      <c r="AS367" s="1">
        <v>21.243523316062099</v>
      </c>
      <c r="AT367" s="1">
        <v>6.6878980891719699</v>
      </c>
      <c r="AU367" s="1">
        <v>5.75539568345323</v>
      </c>
      <c r="AV367" s="1">
        <v>15.702479338842901</v>
      </c>
      <c r="AW367" s="1">
        <v>36.637931034482698</v>
      </c>
      <c r="AX367" s="1">
        <v>37.179487179487097</v>
      </c>
      <c r="AY367" s="1">
        <v>40.957446808510603</v>
      </c>
      <c r="AZ367" s="1">
        <v>76.740947075208894</v>
      </c>
      <c r="BA367" s="1">
        <v>53.387096774193502</v>
      </c>
      <c r="BB367" s="1">
        <v>55.338078291814902</v>
      </c>
      <c r="BC367" s="1">
        <v>56.938775510204103</v>
      </c>
      <c r="BD367" s="1">
        <v>56.683168316831598</v>
      </c>
      <c r="BE367" s="1">
        <v>65.577889447236103</v>
      </c>
      <c r="BF367" s="1">
        <v>57.179487179487097</v>
      </c>
      <c r="BG367" s="1">
        <v>84.196891191709796</v>
      </c>
      <c r="BH367" s="1">
        <v>81.606217616580295</v>
      </c>
      <c r="BI367" s="1">
        <v>46.178343949044503</v>
      </c>
      <c r="BJ367" s="1">
        <v>27.697841726618702</v>
      </c>
      <c r="BK367" s="1">
        <v>40.909090909090899</v>
      </c>
      <c r="BL367" s="1">
        <v>29.741379310344801</v>
      </c>
      <c r="BM367" s="1">
        <v>30.341880341880302</v>
      </c>
      <c r="BN367" s="1">
        <v>17.553191489361701</v>
      </c>
      <c r="BO367" s="1">
        <v>85.515320334261801</v>
      </c>
      <c r="BP367" s="1">
        <v>68.709677419354804</v>
      </c>
      <c r="BQ367" s="1">
        <v>43.2384341637011</v>
      </c>
      <c r="BR367" s="1">
        <v>42.653061224489697</v>
      </c>
      <c r="BS367" s="1">
        <v>85.148514851485103</v>
      </c>
      <c r="BT367" s="1">
        <v>89.949748743718501</v>
      </c>
      <c r="BU367" s="1">
        <v>91.282051282051199</v>
      </c>
      <c r="BV367" s="1">
        <v>94.300518134715006</v>
      </c>
      <c r="BW367" s="1">
        <v>95.336787564766794</v>
      </c>
      <c r="BX367" s="1">
        <v>90.764331210191102</v>
      </c>
      <c r="BY367" s="1">
        <v>91.366906474820098</v>
      </c>
      <c r="BZ367" s="1">
        <v>95.041322314049495</v>
      </c>
      <c r="CA367" s="1">
        <v>41.810344827586199</v>
      </c>
      <c r="CB367" s="1">
        <v>42.735042735042697</v>
      </c>
      <c r="CC367" s="1">
        <v>44.680851063829699</v>
      </c>
      <c r="CD367" s="1">
        <v>69.220055710306397</v>
      </c>
      <c r="CE367" s="1">
        <v>70.806451612903203</v>
      </c>
      <c r="CF367" s="1">
        <v>43.060498220640497</v>
      </c>
      <c r="CG367" s="1">
        <v>42.857142857142797</v>
      </c>
      <c r="CH367" s="1">
        <v>57.178217821782098</v>
      </c>
      <c r="CI367" s="1">
        <v>63.065326633165803</v>
      </c>
      <c r="CJ367" s="1">
        <v>99.230769230769198</v>
      </c>
      <c r="CK367" s="1">
        <v>53.626943005181303</v>
      </c>
      <c r="CL367" s="1">
        <v>96.113989637305707</v>
      </c>
      <c r="CM367" s="1">
        <v>97.770700636942607</v>
      </c>
      <c r="CN367" s="1">
        <v>94.964028776978395</v>
      </c>
      <c r="CO367" s="1">
        <v>94.214876033057806</v>
      </c>
      <c r="CP367" s="1">
        <v>52.586206896551701</v>
      </c>
      <c r="CQ367" s="1">
        <v>45.726495726495699</v>
      </c>
      <c r="CR367" s="1">
        <v>45.212765957446798</v>
      </c>
      <c r="CS367" s="1">
        <v>98.746518105849503</v>
      </c>
      <c r="CT367" s="1">
        <v>81.290322580645096</v>
      </c>
      <c r="CU367" s="1">
        <v>79.893238434163706</v>
      </c>
      <c r="CV367" s="1">
        <v>78.367346938775498</v>
      </c>
      <c r="CW367" s="1">
        <v>78.217821782178206</v>
      </c>
      <c r="CX367" s="1">
        <v>80.402010050251207</v>
      </c>
      <c r="CY367" s="1">
        <v>80.256410256410206</v>
      </c>
      <c r="CZ367" s="1">
        <v>82.901554404145102</v>
      </c>
      <c r="DA367" s="1">
        <v>83.419689119170897</v>
      </c>
      <c r="DB367" s="1">
        <v>84.076433121019093</v>
      </c>
      <c r="DC367" s="1">
        <v>84.8920863309352</v>
      </c>
      <c r="DD367" s="1">
        <v>45.454545454545404</v>
      </c>
      <c r="DE367" s="1">
        <v>68.534482758620598</v>
      </c>
      <c r="DF367" s="1">
        <v>76.068376068376097</v>
      </c>
      <c r="DG367" s="1">
        <v>84.042553191489304</v>
      </c>
      <c r="DH367" s="1">
        <v>79.163596168017605</v>
      </c>
      <c r="DI367" s="1">
        <v>73.088181485546997</v>
      </c>
      <c r="DJ367" s="1">
        <v>60.881039382866398</v>
      </c>
      <c r="DK367" s="1">
        <v>66.795023696682406</v>
      </c>
      <c r="DL367" s="1">
        <v>77.272727272727195</v>
      </c>
      <c r="DM367" s="1">
        <v>45.339412360688897</v>
      </c>
      <c r="DN367" s="1">
        <v>38.797533401849897</v>
      </c>
      <c r="DO367" s="1">
        <v>36.834016393442603</v>
      </c>
      <c r="DP367" s="1">
        <v>23.9372469635627</v>
      </c>
      <c r="DQ367" s="1">
        <v>57.075962539021802</v>
      </c>
      <c r="DR367" s="1">
        <v>90.211019929659997</v>
      </c>
      <c r="DS367" s="1">
        <v>50.594353640416003</v>
      </c>
      <c r="DT367" s="1">
        <v>65.530303030303003</v>
      </c>
      <c r="DU367" s="1">
        <v>76.403641881638805</v>
      </c>
      <c r="DV367" s="1">
        <v>77.881355932203306</v>
      </c>
      <c r="DW367" s="1">
        <v>7.3876197494473104</v>
      </c>
      <c r="DX367" s="1">
        <v>9.5316502012440498</v>
      </c>
      <c r="DY367" s="1">
        <v>8.0186764108810404</v>
      </c>
      <c r="DZ367" s="1">
        <v>18.690758293838801</v>
      </c>
      <c r="EA367" s="1">
        <v>3.84615384615384</v>
      </c>
      <c r="EB367" s="1">
        <v>5.5217831813576401</v>
      </c>
      <c r="EC367" s="1">
        <v>5.4984583761562096</v>
      </c>
      <c r="ED367" s="1">
        <v>13.8831967213114</v>
      </c>
      <c r="EE367" s="1">
        <v>10.8805668016194</v>
      </c>
      <c r="EF367" s="1">
        <v>3.27783558792924</v>
      </c>
      <c r="EG367" s="1">
        <v>10.2579132473622</v>
      </c>
      <c r="EH367" s="1">
        <v>8.9895988112927103</v>
      </c>
      <c r="EI367" s="1">
        <v>23.7121212121212</v>
      </c>
      <c r="EJ367" s="1">
        <v>9.7875569044006099</v>
      </c>
      <c r="EK367" s="1">
        <v>37.033898305084698</v>
      </c>
      <c r="EL367" s="1">
        <v>84.690493736182702</v>
      </c>
      <c r="EM367" s="1">
        <v>85.400658616904494</v>
      </c>
      <c r="EN367" s="1">
        <v>82.460414129110802</v>
      </c>
      <c r="EO367" s="1">
        <v>76.451421800947799</v>
      </c>
      <c r="EP367" s="1">
        <v>71.678321678321595</v>
      </c>
      <c r="EQ367" s="1">
        <v>77.304964539007102</v>
      </c>
      <c r="ER367" s="1">
        <v>76.618705035971203</v>
      </c>
      <c r="ES367" s="1">
        <v>63.575819672131097</v>
      </c>
      <c r="ET367" s="1">
        <v>70.647773279352194</v>
      </c>
      <c r="EU367" s="1">
        <v>73.152965660769993</v>
      </c>
      <c r="EV367" s="1">
        <v>63.599062133645901</v>
      </c>
      <c r="EW367" s="1">
        <v>18.4992570579494</v>
      </c>
      <c r="EX367" s="1">
        <v>38.939393939393902</v>
      </c>
      <c r="EY367" s="1">
        <v>40.819423368740502</v>
      </c>
      <c r="EZ367" s="1">
        <v>41.610169491525397</v>
      </c>
    </row>
    <row r="368" spans="1:156" ht="15">
      <c r="A368" s="11" t="s">
        <v>433</v>
      </c>
      <c r="B368" s="1" t="s">
        <v>901</v>
      </c>
      <c r="C368" s="11" t="s">
        <v>528</v>
      </c>
      <c r="D368" s="1">
        <v>68.418805079698302</v>
      </c>
      <c r="E368" s="1">
        <v>66.449086883298506</v>
      </c>
      <c r="F368" s="1">
        <v>0</v>
      </c>
      <c r="G368" s="1">
        <v>54.4520547945205</v>
      </c>
      <c r="H368" s="1">
        <v>57.191780821917803</v>
      </c>
      <c r="I368" s="1">
        <v>57.086614173228298</v>
      </c>
      <c r="J368" s="1">
        <v>55.803571428571402</v>
      </c>
      <c r="K368" s="1">
        <v>38.421052631578902</v>
      </c>
      <c r="L368" s="1">
        <v>38.172043010752603</v>
      </c>
      <c r="M368" s="1">
        <v>37.5</v>
      </c>
      <c r="N368" s="1">
        <v>42.307692307692299</v>
      </c>
      <c r="O368" s="1">
        <v>52.659574468085097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67.465753424657507</v>
      </c>
      <c r="W368" s="1">
        <v>71.232876712328704</v>
      </c>
      <c r="X368" s="1">
        <v>58.661417322834602</v>
      </c>
      <c r="Y368" s="1">
        <v>69.642857142857096</v>
      </c>
      <c r="Z368" s="1">
        <v>70.5263157894736</v>
      </c>
      <c r="AA368" s="1">
        <v>67.204301075268802</v>
      </c>
      <c r="AB368" s="1">
        <v>67.934782608695599</v>
      </c>
      <c r="AC368" s="1">
        <v>51.098901098901102</v>
      </c>
      <c r="AD368" s="1">
        <v>60.106382978723403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59.246575342465697</v>
      </c>
      <c r="AL368" s="1">
        <v>63.013698630136901</v>
      </c>
      <c r="AM368" s="1">
        <v>59.842519685039299</v>
      </c>
      <c r="AN368" s="1">
        <v>56.696428571428498</v>
      </c>
      <c r="AO368" s="1">
        <v>55.2631578947368</v>
      </c>
      <c r="AP368" s="1">
        <v>54.3010752688172</v>
      </c>
      <c r="AQ368" s="1">
        <v>56.521739130434703</v>
      </c>
      <c r="AR368" s="1">
        <v>60.9890109890109</v>
      </c>
      <c r="AS368" s="1">
        <v>63.297872340425499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68.835616438356098</v>
      </c>
      <c r="BA368" s="1">
        <v>57.876712328767098</v>
      </c>
      <c r="BB368" s="1">
        <v>42.913385826771602</v>
      </c>
      <c r="BC368" s="1">
        <v>48.660714285714199</v>
      </c>
      <c r="BD368" s="1">
        <v>62.631578947368403</v>
      </c>
      <c r="BE368" s="1">
        <v>57.526881720430097</v>
      </c>
      <c r="BF368" s="1">
        <v>64.673913043478194</v>
      </c>
      <c r="BG368" s="1">
        <v>64.285714285714207</v>
      </c>
      <c r="BH368" s="1">
        <v>52.659574468085097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O368" s="1">
        <v>70.547945205479394</v>
      </c>
      <c r="BP368" s="1">
        <v>64.041095890410901</v>
      </c>
      <c r="BQ368" s="1">
        <v>8.6614173228346392</v>
      </c>
      <c r="BR368" s="1">
        <v>11.607142857142801</v>
      </c>
      <c r="BS368" s="1">
        <v>37.894736842105203</v>
      </c>
      <c r="BT368" s="1">
        <v>41.3978494623655</v>
      </c>
      <c r="BU368" s="1">
        <v>48.913043478260803</v>
      </c>
      <c r="BV368" s="1">
        <v>61.538461538461497</v>
      </c>
      <c r="BW368" s="1">
        <v>71.276595744680805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>
        <v>60.616438356164302</v>
      </c>
      <c r="CE368" s="1">
        <v>63.698630136986303</v>
      </c>
      <c r="CF368" s="1">
        <v>62.204724409448801</v>
      </c>
      <c r="CG368" s="1">
        <v>84.821428571428498</v>
      </c>
      <c r="CH368" s="1">
        <v>73.684210526315695</v>
      </c>
      <c r="CI368" s="1">
        <v>79.569892473118202</v>
      </c>
      <c r="CJ368" s="1">
        <v>82.065217391304301</v>
      </c>
      <c r="CK368" s="1">
        <v>65.934065934065899</v>
      </c>
      <c r="CL368" s="1">
        <v>82.446808510638306</v>
      </c>
      <c r="CM368" s="1">
        <v>0</v>
      </c>
      <c r="CN368" s="1">
        <v>0</v>
      </c>
      <c r="CO368" s="1">
        <v>0</v>
      </c>
      <c r="CP368" s="1">
        <v>0</v>
      </c>
      <c r="CQ368" s="1">
        <v>0</v>
      </c>
      <c r="CR368" s="1">
        <v>0</v>
      </c>
      <c r="CS368" s="1">
        <v>48.630136986301302</v>
      </c>
      <c r="CT368" s="1">
        <v>48.972602739726</v>
      </c>
      <c r="CU368" s="1">
        <v>44.881889763779498</v>
      </c>
      <c r="CV368" s="1">
        <v>45.089285714285701</v>
      </c>
      <c r="CW368" s="1">
        <v>46.315789473684198</v>
      </c>
      <c r="CX368" s="1">
        <v>48.387096774193502</v>
      </c>
      <c r="CY368" s="1">
        <v>46.195652173912997</v>
      </c>
      <c r="CZ368" s="1">
        <v>56.593406593406499</v>
      </c>
      <c r="DA368" s="1">
        <v>59.574468085106297</v>
      </c>
      <c r="DB368" s="1">
        <v>0</v>
      </c>
      <c r="DC368" s="1">
        <v>0</v>
      </c>
      <c r="DD368" s="1">
        <v>0</v>
      </c>
      <c r="DE368" s="1">
        <v>0</v>
      </c>
      <c r="DF368" s="1">
        <v>0</v>
      </c>
      <c r="DG368" s="1">
        <v>0</v>
      </c>
      <c r="DH368" s="1">
        <v>95.596904937361799</v>
      </c>
      <c r="DI368" s="1">
        <v>88.053421148920606</v>
      </c>
      <c r="DJ368" s="1">
        <v>87.677628907835896</v>
      </c>
      <c r="DK368" s="1">
        <v>94.283175355450197</v>
      </c>
      <c r="DL368" s="1">
        <v>76.273726273726197</v>
      </c>
      <c r="DM368" s="1">
        <v>76.646403242147898</v>
      </c>
      <c r="DN368" s="1">
        <v>85.971223021582702</v>
      </c>
      <c r="DO368" s="1">
        <v>85.809426229508205</v>
      </c>
      <c r="DP368" s="1">
        <v>76.568825910931096</v>
      </c>
      <c r="DQ368" s="1">
        <v>0</v>
      </c>
      <c r="DR368" s="1">
        <v>0</v>
      </c>
      <c r="DS368" s="1">
        <v>0</v>
      </c>
      <c r="DT368" s="1">
        <v>0</v>
      </c>
      <c r="DU368" s="1">
        <v>0</v>
      </c>
      <c r="DV368" s="1">
        <v>0</v>
      </c>
      <c r="DW368" s="1">
        <v>48.544583640383202</v>
      </c>
      <c r="DX368" s="1">
        <v>48.280278082693002</v>
      </c>
      <c r="DY368" s="1">
        <v>47.401542833942301</v>
      </c>
      <c r="DZ368" s="1">
        <v>60.337677725118397</v>
      </c>
      <c r="EA368" s="1">
        <v>57.092907092907097</v>
      </c>
      <c r="EB368" s="1">
        <v>54.255319148936103</v>
      </c>
      <c r="EC368" s="1">
        <v>53.186022610483001</v>
      </c>
      <c r="ED368" s="1">
        <v>62.756147540983598</v>
      </c>
      <c r="EE368" s="1">
        <v>68.977732793522193</v>
      </c>
      <c r="EF368" s="1">
        <v>0</v>
      </c>
      <c r="EG368" s="1">
        <v>0</v>
      </c>
      <c r="EH368" s="1">
        <v>0</v>
      </c>
      <c r="EI368" s="1">
        <v>0</v>
      </c>
      <c r="EJ368" s="1">
        <v>0</v>
      </c>
      <c r="EK368" s="1">
        <v>0</v>
      </c>
      <c r="EL368" s="1">
        <v>87.619749447310198</v>
      </c>
      <c r="EM368" s="1">
        <v>89.846322722283205</v>
      </c>
      <c r="EN368" s="1">
        <v>88.834754364595995</v>
      </c>
      <c r="EO368" s="1">
        <v>81.042654028436004</v>
      </c>
      <c r="EP368" s="1">
        <v>58.791208791208703</v>
      </c>
      <c r="EQ368" s="1">
        <v>59.8277608915906</v>
      </c>
      <c r="ER368" s="1">
        <v>59.455292908530303</v>
      </c>
      <c r="ES368" s="1">
        <v>65.983606557377001</v>
      </c>
      <c r="ET368" s="1">
        <v>66.700404858299606</v>
      </c>
      <c r="EU368" s="1">
        <v>0</v>
      </c>
      <c r="EV368" s="1">
        <v>0</v>
      </c>
      <c r="EW368" s="1">
        <v>0</v>
      </c>
      <c r="EX368" s="1">
        <v>0</v>
      </c>
      <c r="EY368" s="1">
        <v>0</v>
      </c>
      <c r="EZ368" s="1">
        <v>0</v>
      </c>
    </row>
    <row r="369" spans="1:156" ht="15">
      <c r="A369" s="11" t="s">
        <v>434</v>
      </c>
      <c r="B369" s="1" t="s">
        <v>902</v>
      </c>
      <c r="C369" s="11" t="s">
        <v>528</v>
      </c>
      <c r="D369" s="1">
        <v>41.838742413453303</v>
      </c>
      <c r="E369" s="1">
        <v>60.372676766340803</v>
      </c>
      <c r="F369" s="1">
        <v>0</v>
      </c>
      <c r="G369" s="1">
        <v>40.168539325842602</v>
      </c>
      <c r="H369" s="1">
        <v>38.554216867469798</v>
      </c>
      <c r="I369" s="1">
        <v>39.383561643835598</v>
      </c>
      <c r="J369" s="1">
        <v>31.818181818181799</v>
      </c>
      <c r="K369" s="1">
        <v>24.626865671641699</v>
      </c>
      <c r="L369" s="1">
        <v>22.65625</v>
      </c>
      <c r="M369" s="1">
        <v>66.40625</v>
      </c>
      <c r="N369" s="1">
        <v>60.769230769230703</v>
      </c>
      <c r="O369" s="1">
        <v>66.417910447761201</v>
      </c>
      <c r="P369" s="1">
        <v>62.307692307692299</v>
      </c>
      <c r="Q369" s="1">
        <v>32.456140350877099</v>
      </c>
      <c r="R369" s="1">
        <v>27</v>
      </c>
      <c r="S369" s="1">
        <v>35.4166666666666</v>
      </c>
      <c r="T369" s="1">
        <v>31.372549019607799</v>
      </c>
      <c r="U369" s="1">
        <v>36.046511627906902</v>
      </c>
      <c r="V369" s="1">
        <v>62.921348314606703</v>
      </c>
      <c r="W369" s="1">
        <v>68.674698795180703</v>
      </c>
      <c r="X369" s="1">
        <v>57.534246575342401</v>
      </c>
      <c r="Y369" s="1">
        <v>43.939393939393902</v>
      </c>
      <c r="Z369" s="1">
        <v>34.328358208955201</v>
      </c>
      <c r="AA369" s="1">
        <v>46.875</v>
      </c>
      <c r="AB369" s="1">
        <v>52.34375</v>
      </c>
      <c r="AC369" s="1">
        <v>52.307692307692299</v>
      </c>
      <c r="AD369" s="1">
        <v>50</v>
      </c>
      <c r="AE369" s="1">
        <v>55.384615384615302</v>
      </c>
      <c r="AF369" s="1">
        <v>44.736842105263101</v>
      </c>
      <c r="AG369" s="1">
        <v>20</v>
      </c>
      <c r="AH369" s="1">
        <v>30.2083333333333</v>
      </c>
      <c r="AI369" s="1">
        <v>28.431372549019599</v>
      </c>
      <c r="AJ369" s="1">
        <v>33.720930232558104</v>
      </c>
      <c r="AK369" s="1">
        <v>10.112359550561701</v>
      </c>
      <c r="AL369" s="1">
        <v>8.7349397590361395</v>
      </c>
      <c r="AM369" s="1">
        <v>51.369863013698598</v>
      </c>
      <c r="AN369" s="1">
        <v>48.484848484848399</v>
      </c>
      <c r="AO369" s="1">
        <v>46.268656716417901</v>
      </c>
      <c r="AP369" s="1">
        <v>46.09375</v>
      </c>
      <c r="AQ369" s="1">
        <v>86.71875</v>
      </c>
      <c r="AR369" s="1">
        <v>86.153846153846104</v>
      </c>
      <c r="AS369" s="1">
        <v>88.0597014925373</v>
      </c>
      <c r="AT369" s="1">
        <v>91.538461538461505</v>
      </c>
      <c r="AU369" s="1">
        <v>14.0350877192982</v>
      </c>
      <c r="AV369" s="1">
        <v>14</v>
      </c>
      <c r="AW369" s="1">
        <v>13.5416666666666</v>
      </c>
      <c r="AX369" s="1">
        <v>5.8823529411764701</v>
      </c>
      <c r="AY369" s="1">
        <v>51.162790697674403</v>
      </c>
      <c r="AZ369" s="1">
        <v>77.247191011235898</v>
      </c>
      <c r="BA369" s="1">
        <v>76.204819277108399</v>
      </c>
      <c r="BB369" s="1">
        <v>73.630136986301295</v>
      </c>
      <c r="BC369" s="1">
        <v>59.090909090909101</v>
      </c>
      <c r="BD369" s="1">
        <v>42.537313432835802</v>
      </c>
      <c r="BE369" s="1">
        <v>57.03125</v>
      </c>
      <c r="BF369" s="1">
        <v>42.96875</v>
      </c>
      <c r="BG369" s="1">
        <v>43.846153846153797</v>
      </c>
      <c r="BH369" s="1">
        <v>70.895522388059703</v>
      </c>
      <c r="BI369" s="1">
        <v>79.230769230769198</v>
      </c>
      <c r="BJ369" s="1">
        <v>76.315789473684205</v>
      </c>
      <c r="BK369" s="1">
        <v>15</v>
      </c>
      <c r="BL369" s="1">
        <v>30.2083333333333</v>
      </c>
      <c r="BM369" s="1">
        <v>26.470588235294102</v>
      </c>
      <c r="BN369" s="1">
        <v>40.697674418604599</v>
      </c>
      <c r="BO369" s="1">
        <v>73.314606741573002</v>
      </c>
      <c r="BP369" s="1">
        <v>70.180722891566205</v>
      </c>
      <c r="BQ369" s="1">
        <v>26.369863013698598</v>
      </c>
      <c r="BR369" s="1">
        <v>23.737373737373701</v>
      </c>
      <c r="BS369" s="1">
        <v>20.8955223880597</v>
      </c>
      <c r="BT369" s="1">
        <v>23.4375</v>
      </c>
      <c r="BU369" s="1">
        <v>26.5625</v>
      </c>
      <c r="BV369" s="1">
        <v>30</v>
      </c>
      <c r="BW369" s="1">
        <v>35.074626865671597</v>
      </c>
      <c r="BX369" s="1">
        <v>36.923076923076898</v>
      </c>
      <c r="BY369" s="1">
        <v>37.719298245613999</v>
      </c>
      <c r="BZ369" s="1">
        <v>37</v>
      </c>
      <c r="CA369" s="1">
        <v>43.75</v>
      </c>
      <c r="CB369" s="1">
        <v>43.137254901960702</v>
      </c>
      <c r="CC369" s="1">
        <v>45.348837209302303</v>
      </c>
      <c r="CD369" s="1">
        <v>91.292134831460601</v>
      </c>
      <c r="CE369" s="1">
        <v>92.771084337349393</v>
      </c>
      <c r="CF369" s="1">
        <v>96.917808219178099</v>
      </c>
      <c r="CG369" s="1">
        <v>90.404040404040401</v>
      </c>
      <c r="CH369" s="1">
        <v>44.776119402985103</v>
      </c>
      <c r="CI369" s="1">
        <v>86.71875</v>
      </c>
      <c r="CJ369" s="1">
        <v>89.84375</v>
      </c>
      <c r="CK369" s="1">
        <v>71.538461538461505</v>
      </c>
      <c r="CL369" s="1">
        <v>86.567164179104395</v>
      </c>
      <c r="CM369" s="1">
        <v>78.461538461538396</v>
      </c>
      <c r="CN369" s="1">
        <v>86.842105263157904</v>
      </c>
      <c r="CO369" s="1">
        <v>89</v>
      </c>
      <c r="CP369" s="1">
        <v>86.4583333333333</v>
      </c>
      <c r="CQ369" s="1">
        <v>91.176470588235205</v>
      </c>
      <c r="CR369" s="1">
        <v>87.209302325581405</v>
      </c>
      <c r="CS369" s="1">
        <v>75.5617977528089</v>
      </c>
      <c r="CT369" s="1">
        <v>22.891566265060199</v>
      </c>
      <c r="CU369" s="1">
        <v>2.0547945205479401</v>
      </c>
      <c r="CV369" s="1">
        <v>2.0202020202020199</v>
      </c>
      <c r="CW369" s="1">
        <v>3.7313432835820799</v>
      </c>
      <c r="CX369" s="1">
        <v>3.90625</v>
      </c>
      <c r="CY369" s="1">
        <v>3.90625</v>
      </c>
      <c r="CZ369" s="1">
        <v>24.615384615384599</v>
      </c>
      <c r="DA369" s="1">
        <v>22.388059701492502</v>
      </c>
      <c r="DB369" s="1">
        <v>23.846153846153801</v>
      </c>
      <c r="DC369" s="1">
        <v>22.807017543859601</v>
      </c>
      <c r="DD369" s="1">
        <v>37</v>
      </c>
      <c r="DE369" s="1">
        <v>25</v>
      </c>
      <c r="DF369" s="1">
        <v>29.411764705882302</v>
      </c>
      <c r="DG369" s="1">
        <v>34.883720930232499</v>
      </c>
      <c r="DH369" s="1">
        <v>99.502579218865094</v>
      </c>
      <c r="DI369" s="1">
        <v>97.127698499817001</v>
      </c>
      <c r="DJ369" s="1">
        <v>99.857896873731207</v>
      </c>
      <c r="DK369" s="1">
        <v>99.851895734597093</v>
      </c>
      <c r="DL369" s="1">
        <v>99.5504495504495</v>
      </c>
      <c r="DM369" s="1">
        <v>98.024316109422401</v>
      </c>
      <c r="DN369" s="1">
        <v>87.8211716341212</v>
      </c>
      <c r="DO369" s="1">
        <v>97.079918032786793</v>
      </c>
      <c r="DP369" s="1">
        <v>89.119433198380506</v>
      </c>
      <c r="DQ369" s="1">
        <v>65.400624349635706</v>
      </c>
      <c r="DR369" s="1">
        <v>97.479484173505199</v>
      </c>
      <c r="DS369" s="1">
        <v>85.958395245170806</v>
      </c>
      <c r="DT369" s="1">
        <v>67.803030303030297</v>
      </c>
      <c r="DU369" s="1">
        <v>61.380880121396103</v>
      </c>
      <c r="DV369" s="1">
        <v>90.932203389830505</v>
      </c>
      <c r="DW369" s="1">
        <v>38.375092114959401</v>
      </c>
      <c r="DX369" s="1">
        <v>39.608488840102403</v>
      </c>
      <c r="DY369" s="1">
        <v>36.520503451075903</v>
      </c>
      <c r="DZ369" s="1">
        <v>34.152843601895697</v>
      </c>
      <c r="EA369" s="1">
        <v>34.415584415584398</v>
      </c>
      <c r="EB369" s="1">
        <v>14.2350557244174</v>
      </c>
      <c r="EC369" s="1">
        <v>22.045220966084202</v>
      </c>
      <c r="ED369" s="1">
        <v>39.293032786885199</v>
      </c>
      <c r="EE369" s="1">
        <v>41.649797570850197</v>
      </c>
      <c r="EF369" s="1">
        <v>53.6420395421436</v>
      </c>
      <c r="EG369" s="1">
        <v>14.126611957795999</v>
      </c>
      <c r="EH369" s="1">
        <v>28.4546805349182</v>
      </c>
      <c r="EI369" s="1">
        <v>39.924242424242401</v>
      </c>
      <c r="EJ369" s="1">
        <v>52.8831562974203</v>
      </c>
      <c r="EK369" s="1">
        <v>65.338983050847403</v>
      </c>
      <c r="EL369" s="1">
        <v>35.519528371407503</v>
      </c>
      <c r="EM369" s="1">
        <v>36.2056348335162</v>
      </c>
      <c r="EN369" s="1">
        <v>35.749086479902502</v>
      </c>
      <c r="EO369" s="1">
        <v>30.924170616113699</v>
      </c>
      <c r="EP369" s="1">
        <v>22.0779220779221</v>
      </c>
      <c r="EQ369" s="1">
        <v>59.8277608915906</v>
      </c>
      <c r="ER369" s="1">
        <v>59.455292908530303</v>
      </c>
      <c r="ES369" s="1">
        <v>65.983606557377001</v>
      </c>
      <c r="ET369" s="1">
        <v>70.647773279352194</v>
      </c>
      <c r="EU369" s="1">
        <v>4.1623309053069697</v>
      </c>
      <c r="EV369" s="1">
        <v>9.3200468933177003</v>
      </c>
      <c r="EW369" s="1">
        <v>18.4992570579494</v>
      </c>
      <c r="EX369" s="1">
        <v>38.939393939393902</v>
      </c>
      <c r="EY369" s="1">
        <v>40.819423368740502</v>
      </c>
      <c r="EZ369" s="1">
        <v>41.610169491525397</v>
      </c>
    </row>
    <row r="370" spans="1:156" ht="15">
      <c r="A370" s="11" t="s">
        <v>435</v>
      </c>
      <c r="B370" s="1" t="s">
        <v>903</v>
      </c>
      <c r="C370" s="11" t="s">
        <v>531</v>
      </c>
      <c r="D370" s="1">
        <v>83.530209557383401</v>
      </c>
      <c r="E370" s="1">
        <v>81.807182368007503</v>
      </c>
      <c r="F370" s="1">
        <v>0</v>
      </c>
      <c r="G370" s="1">
        <v>85.135135135135101</v>
      </c>
      <c r="H370" s="1">
        <v>88.725490196078397</v>
      </c>
      <c r="I370" s="1">
        <v>88.461538461538396</v>
      </c>
      <c r="J370" s="1">
        <v>86.309523809523796</v>
      </c>
      <c r="K370" s="1">
        <v>70.1388888888888</v>
      </c>
      <c r="L370" s="1">
        <v>59.7222222222222</v>
      </c>
      <c r="M370" s="1">
        <v>45.652173913043399</v>
      </c>
      <c r="N370" s="1">
        <v>44.852941176470502</v>
      </c>
      <c r="O370" s="1">
        <v>43.650793650793602</v>
      </c>
      <c r="P370" s="1">
        <v>42.857142857142797</v>
      </c>
      <c r="Q370" s="1">
        <v>47.959183673469298</v>
      </c>
      <c r="R370" s="1">
        <v>60.714285714285701</v>
      </c>
      <c r="S370" s="1">
        <v>79.761904761904702</v>
      </c>
      <c r="T370" s="1">
        <v>28.205128205128201</v>
      </c>
      <c r="U370" s="1">
        <v>34.615384615384599</v>
      </c>
      <c r="V370" s="1">
        <v>91.441441441441398</v>
      </c>
      <c r="W370" s="1">
        <v>74.019607843137194</v>
      </c>
      <c r="X370" s="1">
        <v>98.351648351648294</v>
      </c>
      <c r="Y370" s="1">
        <v>99.404761904761898</v>
      </c>
      <c r="Z370" s="1">
        <v>84.0277777777777</v>
      </c>
      <c r="AA370" s="1">
        <v>88.1944444444444</v>
      </c>
      <c r="AB370" s="1">
        <v>87.681159420289802</v>
      </c>
      <c r="AC370" s="1">
        <v>65.441176470588204</v>
      </c>
      <c r="AD370" s="1">
        <v>67.460317460317398</v>
      </c>
      <c r="AE370" s="1">
        <v>54.464285714285701</v>
      </c>
      <c r="AF370" s="1">
        <v>60.2040816326531</v>
      </c>
      <c r="AG370" s="1">
        <v>34.523809523809497</v>
      </c>
      <c r="AH370" s="1">
        <v>79.761904761904702</v>
      </c>
      <c r="AI370" s="1">
        <v>26.923076923076898</v>
      </c>
      <c r="AJ370" s="1">
        <v>28.846153846153801</v>
      </c>
      <c r="AK370" s="1">
        <v>83.783783783783704</v>
      </c>
      <c r="AL370" s="1">
        <v>93.627450980392098</v>
      </c>
      <c r="AM370" s="1">
        <v>91.758241758241695</v>
      </c>
      <c r="AN370" s="1">
        <v>70.238095238095198</v>
      </c>
      <c r="AO370" s="1">
        <v>72.2222222222222</v>
      </c>
      <c r="AP370" s="1">
        <v>91.6666666666666</v>
      </c>
      <c r="AQ370" s="1">
        <v>90.579710144927503</v>
      </c>
      <c r="AR370" s="1">
        <v>90.441176470588204</v>
      </c>
      <c r="AS370" s="1">
        <v>89.682539682539598</v>
      </c>
      <c r="AT370" s="1">
        <v>89.285714285714207</v>
      </c>
      <c r="AU370" s="1">
        <v>67.346938775510196</v>
      </c>
      <c r="AV370" s="1">
        <v>67.857142857142804</v>
      </c>
      <c r="AW370" s="1">
        <v>90.476190476190396</v>
      </c>
      <c r="AX370" s="1">
        <v>35.897435897435898</v>
      </c>
      <c r="AY370" s="1">
        <v>32.692307692307601</v>
      </c>
      <c r="AZ370" s="1">
        <v>88.738738738738704</v>
      </c>
      <c r="BA370" s="1">
        <v>90.686274509803894</v>
      </c>
      <c r="BB370" s="1">
        <v>31.3186813186813</v>
      </c>
      <c r="BC370" s="1">
        <v>49.404761904761898</v>
      </c>
      <c r="BD370" s="1">
        <v>28.4722222222222</v>
      </c>
      <c r="BE370" s="1">
        <v>28.4722222222222</v>
      </c>
      <c r="BF370" s="1">
        <v>36.956521739130402</v>
      </c>
      <c r="BG370" s="1">
        <v>41.911764705882298</v>
      </c>
      <c r="BH370" s="1">
        <v>59.523809523809497</v>
      </c>
      <c r="BI370" s="1">
        <v>34.821428571428498</v>
      </c>
      <c r="BJ370" s="1">
        <v>58.163265306122398</v>
      </c>
      <c r="BK370" s="1">
        <v>29.761904761904699</v>
      </c>
      <c r="BL370" s="1">
        <v>67.857142857142804</v>
      </c>
      <c r="BM370" s="1">
        <v>1.2820512820512799</v>
      </c>
      <c r="BN370" s="1">
        <v>9.6153846153846096</v>
      </c>
      <c r="BO370" s="1">
        <v>83.3333333333333</v>
      </c>
      <c r="BP370" s="1">
        <v>90.196078431372499</v>
      </c>
      <c r="BQ370" s="1">
        <v>90.6593406593406</v>
      </c>
      <c r="BR370" s="1">
        <v>95.8333333333333</v>
      </c>
      <c r="BS370" s="1">
        <v>67.3611111111111</v>
      </c>
      <c r="BT370" s="1">
        <v>72.9166666666666</v>
      </c>
      <c r="BU370" s="1">
        <v>84.057971014492693</v>
      </c>
      <c r="BV370" s="1">
        <v>85.294117647058798</v>
      </c>
      <c r="BW370" s="1">
        <v>87.301587301587304</v>
      </c>
      <c r="BX370" s="1">
        <v>80.357142857142804</v>
      </c>
      <c r="BY370" s="1">
        <v>80.612244897959101</v>
      </c>
      <c r="BZ370" s="1">
        <v>78.571428571428498</v>
      </c>
      <c r="CA370" s="1">
        <v>79.761904761904702</v>
      </c>
      <c r="CB370" s="1">
        <v>35.897435897435898</v>
      </c>
      <c r="CC370" s="1">
        <v>34.615384615384599</v>
      </c>
      <c r="CD370" s="1">
        <v>91.441441441441398</v>
      </c>
      <c r="CE370" s="1">
        <v>74.019607843137194</v>
      </c>
      <c r="CF370" s="1">
        <v>91.208791208791197</v>
      </c>
      <c r="CG370" s="1">
        <v>91.071428571428498</v>
      </c>
      <c r="CH370" s="1">
        <v>60.4166666666666</v>
      </c>
      <c r="CI370" s="1">
        <v>78.4722222222222</v>
      </c>
      <c r="CJ370" s="1">
        <v>67.391304347826093</v>
      </c>
      <c r="CK370" s="1">
        <v>69.852941176470495</v>
      </c>
      <c r="CL370" s="1">
        <v>62.698412698412703</v>
      </c>
      <c r="CM370" s="1">
        <v>94.642857142857096</v>
      </c>
      <c r="CN370" s="1">
        <v>77.551020408163197</v>
      </c>
      <c r="CO370" s="1">
        <v>82.142857142857096</v>
      </c>
      <c r="CP370" s="1">
        <v>94.047619047618994</v>
      </c>
      <c r="CQ370" s="1">
        <v>21.7948717948717</v>
      </c>
      <c r="CR370" s="1">
        <v>88.461538461538396</v>
      </c>
      <c r="CS370" s="1">
        <v>82.432432432432407</v>
      </c>
      <c r="CT370" s="1">
        <v>86.274509803921504</v>
      </c>
      <c r="CU370" s="1">
        <v>84.615384615384599</v>
      </c>
      <c r="CV370" s="1">
        <v>86.904761904761898</v>
      </c>
      <c r="CW370" s="1">
        <v>95.1388888888888</v>
      </c>
      <c r="CX370" s="1">
        <v>95.1388888888888</v>
      </c>
      <c r="CY370" s="1">
        <v>91.304347826086897</v>
      </c>
      <c r="CZ370" s="1">
        <v>52.205882352941103</v>
      </c>
      <c r="DA370" s="1">
        <v>51.587301587301504</v>
      </c>
      <c r="DB370" s="1">
        <v>36.607142857142797</v>
      </c>
      <c r="DC370" s="1">
        <v>38.775510204081598</v>
      </c>
      <c r="DD370" s="1">
        <v>47.619047619047599</v>
      </c>
      <c r="DE370" s="1">
        <v>90.476190476190396</v>
      </c>
      <c r="DF370" s="1">
        <v>67.948717948717899</v>
      </c>
      <c r="DG370" s="1">
        <v>71.153846153846104</v>
      </c>
      <c r="DH370" s="1">
        <v>82.406042741341096</v>
      </c>
      <c r="DI370" s="1">
        <v>78.174167581412306</v>
      </c>
      <c r="DJ370" s="1">
        <v>90.316686967113199</v>
      </c>
      <c r="DK370" s="1">
        <v>86.522511848341196</v>
      </c>
      <c r="DL370" s="1">
        <v>96.653346653346603</v>
      </c>
      <c r="DM370" s="1">
        <v>77.051671732522806</v>
      </c>
      <c r="DN370" s="1">
        <v>75.282631038026693</v>
      </c>
      <c r="DO370" s="1">
        <v>70.133196721311407</v>
      </c>
      <c r="DP370" s="1">
        <v>33.856275303643699</v>
      </c>
      <c r="DQ370" s="1">
        <v>11.3943808532778</v>
      </c>
      <c r="DR370" s="1">
        <v>55.627198124267302</v>
      </c>
      <c r="DS370" s="1">
        <v>37.815750371470997</v>
      </c>
      <c r="DT370" s="1">
        <v>20.984848484848399</v>
      </c>
      <c r="DU370" s="1">
        <v>38.770864946889198</v>
      </c>
      <c r="DV370" s="1">
        <v>41.271186440677901</v>
      </c>
      <c r="DW370" s="1">
        <v>44.823139277818697</v>
      </c>
      <c r="DX370" s="1">
        <v>42.755214050493898</v>
      </c>
      <c r="DY370" s="1">
        <v>42.854242793341399</v>
      </c>
      <c r="DZ370" s="1">
        <v>44.875592417061597</v>
      </c>
      <c r="EA370" s="1">
        <v>46.403596403596403</v>
      </c>
      <c r="EB370" s="1">
        <v>20.1114488348531</v>
      </c>
      <c r="EC370" s="1">
        <v>21.120246659814999</v>
      </c>
      <c r="ED370" s="1">
        <v>24.0266393442622</v>
      </c>
      <c r="EE370" s="1">
        <v>47.115384615384599</v>
      </c>
      <c r="EF370" s="1">
        <v>42.8199791883454</v>
      </c>
      <c r="EG370" s="1">
        <v>54.337631887455998</v>
      </c>
      <c r="EH370" s="1">
        <v>76.894502228826099</v>
      </c>
      <c r="EI370" s="1">
        <v>75.984848484848399</v>
      </c>
      <c r="EJ370" s="1">
        <v>40.440060698027303</v>
      </c>
      <c r="EK370" s="1">
        <v>41.271186440677901</v>
      </c>
      <c r="EL370" s="1">
        <v>93.570375829034603</v>
      </c>
      <c r="EM370" s="1">
        <v>96.523966337358203</v>
      </c>
      <c r="EN370" s="1">
        <v>96.711327649208201</v>
      </c>
      <c r="EO370" s="1">
        <v>95.734597156398095</v>
      </c>
      <c r="EP370" s="1">
        <v>94.755244755244703</v>
      </c>
      <c r="EQ370" s="1">
        <v>71.428571428571402</v>
      </c>
      <c r="ER370" s="1">
        <v>70.657759506680307</v>
      </c>
      <c r="ES370" s="1">
        <v>68.903688524590095</v>
      </c>
      <c r="ET370" s="1">
        <v>73.582995951417004</v>
      </c>
      <c r="EU370" s="1">
        <v>80.957336108220602</v>
      </c>
      <c r="EV370" s="1">
        <v>85.228604923798301</v>
      </c>
      <c r="EW370" s="1">
        <v>78.603268945022194</v>
      </c>
      <c r="EX370" s="1">
        <v>83.030303030303003</v>
      </c>
      <c r="EY370" s="1">
        <v>40.819423368740502</v>
      </c>
      <c r="EZ370" s="1">
        <v>41.610169491525397</v>
      </c>
    </row>
    <row r="371" spans="1:156" ht="15">
      <c r="A371" s="11" t="s">
        <v>436</v>
      </c>
      <c r="B371" s="1" t="s">
        <v>904</v>
      </c>
      <c r="C371" s="11" t="s">
        <v>537</v>
      </c>
      <c r="D371" s="1">
        <v>39.2515977559041</v>
      </c>
      <c r="E371" s="1">
        <v>38.037508071285501</v>
      </c>
      <c r="F371" s="1">
        <v>0</v>
      </c>
      <c r="G371" s="1">
        <v>84.821428571428498</v>
      </c>
      <c r="H371" s="1">
        <v>79.117647058823493</v>
      </c>
      <c r="I371" s="1">
        <v>77.878787878787804</v>
      </c>
      <c r="J371" s="1">
        <v>74.836601307189497</v>
      </c>
      <c r="K371" s="1">
        <v>70.5673758865248</v>
      </c>
      <c r="L371" s="1">
        <v>82.592592592592595</v>
      </c>
      <c r="M371" s="1">
        <v>76.587301587301496</v>
      </c>
      <c r="N371" s="1">
        <v>89.024390243902403</v>
      </c>
      <c r="O371" s="1">
        <v>92.0833333333333</v>
      </c>
      <c r="P371" s="1">
        <v>81.018518518518505</v>
      </c>
      <c r="Q371" s="1">
        <v>74.742268041237097</v>
      </c>
      <c r="R371" s="1">
        <v>73.8805970149253</v>
      </c>
      <c r="S371" s="1">
        <v>94.642857142857096</v>
      </c>
      <c r="T371" s="1">
        <v>84.545454545454504</v>
      </c>
      <c r="U371" s="1">
        <v>35.227272727272698</v>
      </c>
      <c r="V371" s="1">
        <v>99.702380952380906</v>
      </c>
      <c r="W371" s="1">
        <v>99.117647058823493</v>
      </c>
      <c r="X371" s="1">
        <v>99.090909090909093</v>
      </c>
      <c r="Y371" s="1">
        <v>98.366013071895395</v>
      </c>
      <c r="Z371" s="1">
        <v>89.007092198581503</v>
      </c>
      <c r="AA371" s="1">
        <v>78.148148148148096</v>
      </c>
      <c r="AB371" s="1">
        <v>78.174603174603106</v>
      </c>
      <c r="AC371" s="1">
        <v>76.829268292682897</v>
      </c>
      <c r="AD371" s="1">
        <v>81.25</v>
      </c>
      <c r="AE371" s="1">
        <v>87.5</v>
      </c>
      <c r="AF371" s="1">
        <v>85.567010309278302</v>
      </c>
      <c r="AG371" s="1">
        <v>82.089552238805894</v>
      </c>
      <c r="AH371" s="1">
        <v>78.571428571428498</v>
      </c>
      <c r="AI371" s="1">
        <v>57.272727272727202</v>
      </c>
      <c r="AJ371" s="1">
        <v>34.090909090909101</v>
      </c>
      <c r="AK371" s="1">
        <v>63.988095238095198</v>
      </c>
      <c r="AL371" s="1">
        <v>64.411764705882305</v>
      </c>
      <c r="AM371" s="1">
        <v>80.606060606060595</v>
      </c>
      <c r="AN371" s="1">
        <v>81.699346405228695</v>
      </c>
      <c r="AO371" s="1">
        <v>80.851063829787194</v>
      </c>
      <c r="AP371" s="1">
        <v>81.1111111111111</v>
      </c>
      <c r="AQ371" s="1">
        <v>79.761904761904702</v>
      </c>
      <c r="AR371" s="1">
        <v>82.520325203252</v>
      </c>
      <c r="AS371" s="1">
        <v>84.5833333333333</v>
      </c>
      <c r="AT371" s="1">
        <v>87.037037037036995</v>
      </c>
      <c r="AU371" s="1">
        <v>73.195876288659704</v>
      </c>
      <c r="AV371" s="1">
        <v>81.343283582089498</v>
      </c>
      <c r="AW371" s="1">
        <v>41.071428571428498</v>
      </c>
      <c r="AX371" s="1">
        <v>43.636363636363598</v>
      </c>
      <c r="AY371" s="1">
        <v>44.318181818181799</v>
      </c>
      <c r="AZ371" s="1">
        <v>96.726190476190396</v>
      </c>
      <c r="BA371" s="1">
        <v>77.352941176470495</v>
      </c>
      <c r="BB371" s="1">
        <v>65.151515151515099</v>
      </c>
      <c r="BC371" s="1">
        <v>90.522875816993405</v>
      </c>
      <c r="BD371" s="1">
        <v>80.496453900709199</v>
      </c>
      <c r="BE371" s="1">
        <v>67.7777777777777</v>
      </c>
      <c r="BF371" s="1">
        <v>69.4444444444444</v>
      </c>
      <c r="BG371" s="1">
        <v>64.634146341463406</v>
      </c>
      <c r="BH371" s="1">
        <v>72.9166666666666</v>
      </c>
      <c r="BI371" s="1">
        <v>81.018518518518505</v>
      </c>
      <c r="BJ371" s="1">
        <v>68.556701030927798</v>
      </c>
      <c r="BK371" s="1">
        <v>84.328358208955194</v>
      </c>
      <c r="BL371" s="1">
        <v>93.75</v>
      </c>
      <c r="BM371" s="1">
        <v>93.636363636363598</v>
      </c>
      <c r="BN371" s="1">
        <v>1.13636363636363</v>
      </c>
      <c r="BO371" s="1">
        <v>61.904761904761898</v>
      </c>
      <c r="BP371" s="1">
        <v>68.529411764705799</v>
      </c>
      <c r="BQ371" s="1">
        <v>75.454545454545396</v>
      </c>
      <c r="BR371" s="1">
        <v>57.843137254901897</v>
      </c>
      <c r="BS371" s="1">
        <v>62.411347517730498</v>
      </c>
      <c r="BT371" s="1">
        <v>67.037037037036995</v>
      </c>
      <c r="BU371" s="1">
        <v>69.047619047618994</v>
      </c>
      <c r="BV371" s="1">
        <v>75.609756097560904</v>
      </c>
      <c r="BW371" s="1">
        <v>64.5833333333333</v>
      </c>
      <c r="BX371" s="1">
        <v>68.981481481481396</v>
      </c>
      <c r="BY371" s="1">
        <v>70.618556701030897</v>
      </c>
      <c r="BZ371" s="1">
        <v>32.089552238805901</v>
      </c>
      <c r="CA371" s="1">
        <v>39.285714285714199</v>
      </c>
      <c r="CB371" s="1">
        <v>36.363636363636303</v>
      </c>
      <c r="CC371" s="1">
        <v>39.772727272727202</v>
      </c>
      <c r="CD371" s="1">
        <v>77.678571428571402</v>
      </c>
      <c r="CE371" s="1">
        <v>78.529411764705799</v>
      </c>
      <c r="CF371" s="1">
        <v>92.424242424242394</v>
      </c>
      <c r="CG371" s="1">
        <v>91.176470588235205</v>
      </c>
      <c r="CH371" s="1">
        <v>74.822695035460995</v>
      </c>
      <c r="CI371" s="1">
        <v>75.185185185185105</v>
      </c>
      <c r="CJ371" s="1">
        <v>78.968253968253904</v>
      </c>
      <c r="CK371" s="1">
        <v>73.577235772357696</v>
      </c>
      <c r="CL371" s="1">
        <v>76.6666666666666</v>
      </c>
      <c r="CM371" s="1">
        <v>82.870370370370296</v>
      </c>
      <c r="CN371" s="1">
        <v>78.865979381443296</v>
      </c>
      <c r="CO371" s="1">
        <v>55.9701492537313</v>
      </c>
      <c r="CP371" s="1">
        <v>97.321428571428498</v>
      </c>
      <c r="CQ371" s="1">
        <v>90</v>
      </c>
      <c r="CR371" s="1">
        <v>14.772727272727201</v>
      </c>
      <c r="CS371" s="1">
        <v>73.511904761904702</v>
      </c>
      <c r="CT371" s="1">
        <v>75.588235294117595</v>
      </c>
      <c r="CU371" s="1">
        <v>73.3333333333333</v>
      </c>
      <c r="CV371" s="1">
        <v>73.529411764705799</v>
      </c>
      <c r="CW371" s="1">
        <v>75.177304964539005</v>
      </c>
      <c r="CX371" s="1">
        <v>70.740740740740705</v>
      </c>
      <c r="CY371" s="1">
        <v>69.047619047618994</v>
      </c>
      <c r="CZ371" s="1">
        <v>71.138211382113795</v>
      </c>
      <c r="DA371" s="1">
        <v>75</v>
      </c>
      <c r="DB371" s="1">
        <v>78.240740740740705</v>
      </c>
      <c r="DC371" s="1">
        <v>80.412371134020603</v>
      </c>
      <c r="DD371" s="1">
        <v>44.0298507462686</v>
      </c>
      <c r="DE371" s="1">
        <v>66.071428571428498</v>
      </c>
      <c r="DF371" s="1">
        <v>73.636363636363598</v>
      </c>
      <c r="DG371" s="1">
        <v>37.5</v>
      </c>
      <c r="DH371" s="1">
        <v>66.893883566691201</v>
      </c>
      <c r="DI371" s="1">
        <v>66.575192096597107</v>
      </c>
      <c r="DJ371" s="1">
        <v>50.852618757612603</v>
      </c>
      <c r="DK371" s="1">
        <v>51.3329383886255</v>
      </c>
      <c r="DL371" s="1">
        <v>54.8951048951049</v>
      </c>
      <c r="DM371" s="1">
        <v>68.541033434650402</v>
      </c>
      <c r="DN371" s="1">
        <v>55.344295991777997</v>
      </c>
      <c r="DO371" s="1">
        <v>47.694672131147499</v>
      </c>
      <c r="DP371" s="1">
        <v>55.819838056680098</v>
      </c>
      <c r="DQ371" s="1">
        <v>74.037460978147706</v>
      </c>
      <c r="DR371" s="1">
        <v>77.549824150058598</v>
      </c>
      <c r="DS371" s="1">
        <v>85.809806835066794</v>
      </c>
      <c r="DT371" s="1">
        <v>84.469696969696898</v>
      </c>
      <c r="DU371" s="1">
        <v>78.224582701062204</v>
      </c>
      <c r="DV371" s="1">
        <v>23.135593220338901</v>
      </c>
      <c r="DW371" s="1">
        <v>36.938098747236502</v>
      </c>
      <c r="DX371" s="1">
        <v>20.362239297475298</v>
      </c>
      <c r="DY371" s="1">
        <v>23.325213154689401</v>
      </c>
      <c r="DZ371" s="1">
        <v>14.9585308056872</v>
      </c>
      <c r="EA371" s="1">
        <v>13.636363636363599</v>
      </c>
      <c r="EB371" s="1">
        <v>23.657548125633198</v>
      </c>
      <c r="EC371" s="1">
        <v>40.955806783144901</v>
      </c>
      <c r="ED371" s="1">
        <v>47.694672131147499</v>
      </c>
      <c r="EE371" s="1">
        <v>72.014170040485794</v>
      </c>
      <c r="EF371" s="1">
        <v>74.349635796045703</v>
      </c>
      <c r="EG371" s="1">
        <v>10.844079718640099</v>
      </c>
      <c r="EH371" s="1">
        <v>19.3907875185735</v>
      </c>
      <c r="EI371" s="1">
        <v>3.8636363636363602</v>
      </c>
      <c r="EJ371" s="1">
        <v>11.9119878603945</v>
      </c>
      <c r="EK371" s="1">
        <v>32.288135593220296</v>
      </c>
      <c r="EL371" s="1">
        <v>93.570375829034603</v>
      </c>
      <c r="EM371" s="1">
        <v>94.420051225759195</v>
      </c>
      <c r="EN371" s="1">
        <v>94.904587900933805</v>
      </c>
      <c r="EO371" s="1">
        <v>93.246445497630305</v>
      </c>
      <c r="EP371" s="1">
        <v>90.909090909090907</v>
      </c>
      <c r="EQ371" s="1">
        <v>90.2228976697061</v>
      </c>
      <c r="ER371" s="1">
        <v>90.339157245632094</v>
      </c>
      <c r="ES371" s="1">
        <v>94.620901639344197</v>
      </c>
      <c r="ET371" s="1">
        <v>76.720647773279296</v>
      </c>
      <c r="EU371" s="1">
        <v>73.152965660769993</v>
      </c>
      <c r="EV371" s="1">
        <v>77.373974208675193</v>
      </c>
      <c r="EW371" s="1">
        <v>69.687964338781498</v>
      </c>
      <c r="EX371" s="1">
        <v>38.939393939393902</v>
      </c>
      <c r="EY371" s="1">
        <v>79.893778452200294</v>
      </c>
      <c r="EZ371" s="1">
        <v>87.966101694915196</v>
      </c>
    </row>
    <row r="372" spans="1:156" ht="15">
      <c r="A372" s="11" t="s">
        <v>437</v>
      </c>
      <c r="B372" s="1" t="s">
        <v>905</v>
      </c>
      <c r="C372" s="11" t="s">
        <v>528</v>
      </c>
      <c r="D372" s="1">
        <v>36.487815822718098</v>
      </c>
      <c r="E372" s="1">
        <v>69.162164234519196</v>
      </c>
      <c r="F372" s="1">
        <v>0</v>
      </c>
      <c r="G372" s="1">
        <v>46.428571428571402</v>
      </c>
      <c r="H372" s="1">
        <v>49.264705882352899</v>
      </c>
      <c r="I372" s="1">
        <v>61.607142857142797</v>
      </c>
      <c r="J372" s="1">
        <v>62.727272727272698</v>
      </c>
      <c r="K372" s="1">
        <v>70.192307692307594</v>
      </c>
      <c r="L372" s="1">
        <v>83.962264150943398</v>
      </c>
      <c r="M372" s="1">
        <v>91</v>
      </c>
      <c r="N372" s="1">
        <v>78.125</v>
      </c>
      <c r="O372" s="1">
        <v>81.1111111111111</v>
      </c>
      <c r="P372" s="1">
        <v>85.897435897435798</v>
      </c>
      <c r="Q372" s="1">
        <v>90.2777777777777</v>
      </c>
      <c r="R372" s="1">
        <v>98.387096774193495</v>
      </c>
      <c r="S372" s="1">
        <v>5.1724137931034404</v>
      </c>
      <c r="T372" s="1">
        <v>28.571428571428498</v>
      </c>
      <c r="U372" s="1">
        <v>30.434782608695599</v>
      </c>
      <c r="V372" s="1">
        <v>73.571428571428498</v>
      </c>
      <c r="W372" s="1">
        <v>69.852941176470495</v>
      </c>
      <c r="X372" s="1">
        <v>61.607142857142797</v>
      </c>
      <c r="Y372" s="1">
        <v>80.909090909090907</v>
      </c>
      <c r="Z372" s="1">
        <v>81.730769230769198</v>
      </c>
      <c r="AA372" s="1">
        <v>70.754716981132106</v>
      </c>
      <c r="AB372" s="1">
        <v>71</v>
      </c>
      <c r="AC372" s="1">
        <v>73.9583333333333</v>
      </c>
      <c r="AD372" s="1">
        <v>83.3333333333333</v>
      </c>
      <c r="AE372" s="1">
        <v>83.3333333333333</v>
      </c>
      <c r="AF372" s="1">
        <v>87.5</v>
      </c>
      <c r="AG372" s="1">
        <v>53.225806451612897</v>
      </c>
      <c r="AH372" s="1">
        <v>22.413793103448199</v>
      </c>
      <c r="AI372" s="1">
        <v>17.857142857142801</v>
      </c>
      <c r="AJ372" s="1">
        <v>28.260869565217298</v>
      </c>
      <c r="AK372" s="1">
        <v>81.428571428571402</v>
      </c>
      <c r="AL372" s="1">
        <v>81.617647058823493</v>
      </c>
      <c r="AM372" s="1">
        <v>80.357142857142804</v>
      </c>
      <c r="AN372" s="1">
        <v>80</v>
      </c>
      <c r="AO372" s="1">
        <v>83.653846153846104</v>
      </c>
      <c r="AP372" s="1">
        <v>82.075471698113205</v>
      </c>
      <c r="AQ372" s="1">
        <v>84</v>
      </c>
      <c r="AR372" s="1">
        <v>83.3333333333333</v>
      </c>
      <c r="AS372" s="1">
        <v>57.7777777777777</v>
      </c>
      <c r="AT372" s="1">
        <v>56.410256410256402</v>
      </c>
      <c r="AU372" s="1">
        <v>63.8888888888888</v>
      </c>
      <c r="AV372" s="1">
        <v>25.806451612903199</v>
      </c>
      <c r="AW372" s="1">
        <v>41.379310344827502</v>
      </c>
      <c r="AX372" s="1">
        <v>39.285714285714199</v>
      </c>
      <c r="AY372" s="1">
        <v>43.478260869565197</v>
      </c>
      <c r="AZ372" s="1">
        <v>80.714285714285694</v>
      </c>
      <c r="BA372" s="1">
        <v>96.323529411764696</v>
      </c>
      <c r="BB372" s="1">
        <v>88.392857142857096</v>
      </c>
      <c r="BC372" s="1">
        <v>64.545454545454504</v>
      </c>
      <c r="BD372" s="1">
        <v>79.807692307692307</v>
      </c>
      <c r="BE372" s="1">
        <v>48.1132075471698</v>
      </c>
      <c r="BF372" s="1">
        <v>79</v>
      </c>
      <c r="BG372" s="1">
        <v>78.125</v>
      </c>
      <c r="BH372" s="1">
        <v>74.4444444444444</v>
      </c>
      <c r="BI372" s="1">
        <v>65.384615384615302</v>
      </c>
      <c r="BJ372" s="1">
        <v>73.6111111111111</v>
      </c>
      <c r="BK372" s="1">
        <v>50</v>
      </c>
      <c r="BL372" s="1">
        <v>12.068965517241301</v>
      </c>
      <c r="BM372" s="1">
        <v>41.071428571428498</v>
      </c>
      <c r="BN372" s="1">
        <v>23.9130434782608</v>
      </c>
      <c r="BO372" s="1">
        <v>70</v>
      </c>
      <c r="BP372" s="1">
        <v>62.5</v>
      </c>
      <c r="BQ372" s="1">
        <v>65.178571428571402</v>
      </c>
      <c r="BR372" s="1">
        <v>81.818181818181799</v>
      </c>
      <c r="BS372" s="1">
        <v>84.615384615384599</v>
      </c>
      <c r="BT372" s="1">
        <v>82.075471698113205</v>
      </c>
      <c r="BU372" s="1">
        <v>83</v>
      </c>
      <c r="BV372" s="1">
        <v>82.2916666666666</v>
      </c>
      <c r="BW372" s="1">
        <v>82.2222222222222</v>
      </c>
      <c r="BX372" s="1">
        <v>80.769230769230703</v>
      </c>
      <c r="BY372" s="1">
        <v>79.1666666666666</v>
      </c>
      <c r="BZ372" s="1">
        <v>83.870967741935402</v>
      </c>
      <c r="CA372" s="1">
        <v>41.379310344827502</v>
      </c>
      <c r="CB372" s="1">
        <v>41.071428571428498</v>
      </c>
      <c r="CC372" s="1">
        <v>43.478260869565197</v>
      </c>
      <c r="CD372" s="1">
        <v>70.714285714285694</v>
      </c>
      <c r="CE372" s="1">
        <v>69.852941176470495</v>
      </c>
      <c r="CF372" s="1">
        <v>75.892857142857096</v>
      </c>
      <c r="CG372" s="1">
        <v>53.636363636363598</v>
      </c>
      <c r="CH372" s="1">
        <v>56.730769230769198</v>
      </c>
      <c r="CI372" s="1">
        <v>61.320754716981099</v>
      </c>
      <c r="CJ372" s="1">
        <v>87</v>
      </c>
      <c r="CK372" s="1">
        <v>63.5416666666666</v>
      </c>
      <c r="CL372" s="1">
        <v>98.8888888888888</v>
      </c>
      <c r="CM372" s="1">
        <v>98.717948717948701</v>
      </c>
      <c r="CN372" s="1">
        <v>84.7222222222222</v>
      </c>
      <c r="CO372" s="1">
        <v>79.0322580645161</v>
      </c>
      <c r="CP372" s="1">
        <v>46.551724137930997</v>
      </c>
      <c r="CQ372" s="1">
        <v>50</v>
      </c>
      <c r="CR372" s="1">
        <v>19.565217391304301</v>
      </c>
      <c r="CS372" s="1">
        <v>73.571428571428498</v>
      </c>
      <c r="CT372" s="1">
        <v>77.941176470588204</v>
      </c>
      <c r="CU372" s="1">
        <v>50.892857142857103</v>
      </c>
      <c r="CV372" s="1">
        <v>53.636363636363598</v>
      </c>
      <c r="CW372" s="1">
        <v>65.384615384615302</v>
      </c>
      <c r="CX372" s="1">
        <v>67.924528301886696</v>
      </c>
      <c r="CY372" s="1">
        <v>65</v>
      </c>
      <c r="CZ372" s="1">
        <v>66.6666666666666</v>
      </c>
      <c r="DA372" s="1">
        <v>66.6666666666666</v>
      </c>
      <c r="DB372" s="1">
        <v>66.6666666666666</v>
      </c>
      <c r="DC372" s="1">
        <v>27.7777777777777</v>
      </c>
      <c r="DD372" s="1">
        <v>43.5483870967741</v>
      </c>
      <c r="DE372" s="1">
        <v>22.413793103448199</v>
      </c>
      <c r="DF372" s="1">
        <v>21.428571428571399</v>
      </c>
      <c r="DG372" s="1">
        <v>34.782608695652101</v>
      </c>
      <c r="DH372" s="1">
        <v>54.734708916728103</v>
      </c>
      <c r="DI372" s="1">
        <v>53.768752286864199</v>
      </c>
      <c r="DJ372" s="1">
        <v>57.592367032074698</v>
      </c>
      <c r="DK372" s="1">
        <v>29.650473933649199</v>
      </c>
      <c r="DL372" s="1">
        <v>15.8341658341658</v>
      </c>
      <c r="DM372" s="1">
        <v>55.673758865248203</v>
      </c>
      <c r="DN372" s="1">
        <v>43.6279547790339</v>
      </c>
      <c r="DO372" s="1">
        <v>47.2848360655737</v>
      </c>
      <c r="DP372" s="1">
        <v>44.787449392712503</v>
      </c>
      <c r="DQ372" s="1">
        <v>47.606659729448403</v>
      </c>
      <c r="DR372" s="1">
        <v>5.9202813599062099</v>
      </c>
      <c r="DS372" s="1">
        <v>9.1381872213967306</v>
      </c>
      <c r="DT372" s="1">
        <v>7.6515151515151496</v>
      </c>
      <c r="DU372" s="1">
        <v>29.817905918057601</v>
      </c>
      <c r="DV372" s="1">
        <v>38.898305084745701</v>
      </c>
      <c r="DW372" s="1">
        <v>52.597641857037502</v>
      </c>
      <c r="DX372" s="1">
        <v>38.437614343212502</v>
      </c>
      <c r="DY372" s="1">
        <v>58.526187576126603</v>
      </c>
      <c r="DZ372" s="1">
        <v>55.005924170616098</v>
      </c>
      <c r="EA372" s="1">
        <v>43.906093906093901</v>
      </c>
      <c r="EB372" s="1">
        <v>24.062816616008099</v>
      </c>
      <c r="EC372" s="1">
        <v>31.7060637204522</v>
      </c>
      <c r="ED372" s="1">
        <v>23.719262295081901</v>
      </c>
      <c r="EE372" s="1">
        <v>41.953441295546497</v>
      </c>
      <c r="EF372" s="1">
        <v>9.4172736732570197</v>
      </c>
      <c r="EG372" s="1">
        <v>4.8651817116060903</v>
      </c>
      <c r="EH372" s="1">
        <v>34.695393759286702</v>
      </c>
      <c r="EI372" s="1">
        <v>35.984848484848399</v>
      </c>
      <c r="EJ372" s="1">
        <v>32.852807283763198</v>
      </c>
      <c r="EK372" s="1">
        <v>30.254237288135499</v>
      </c>
      <c r="EL372" s="1">
        <v>97.807663964627807</v>
      </c>
      <c r="EM372" s="1">
        <v>98.079034028540093</v>
      </c>
      <c r="EN372" s="1">
        <v>98.233861144945095</v>
      </c>
      <c r="EO372" s="1">
        <v>97.600710900473899</v>
      </c>
      <c r="EP372" s="1">
        <v>97.852147852147795</v>
      </c>
      <c r="EQ372" s="1">
        <v>96.859169199594703</v>
      </c>
      <c r="ER372" s="1">
        <v>97.995889003083207</v>
      </c>
      <c r="ES372" s="1">
        <v>98.258196721311407</v>
      </c>
      <c r="ET372" s="1">
        <v>95.850202429149803</v>
      </c>
      <c r="EU372" s="1">
        <v>95.889698231009305</v>
      </c>
      <c r="EV372" s="1">
        <v>81.770222743259097</v>
      </c>
      <c r="EW372" s="1">
        <v>47.696879643387803</v>
      </c>
      <c r="EX372" s="1">
        <v>38.939393939393902</v>
      </c>
      <c r="EY372" s="1">
        <v>40.819423368740502</v>
      </c>
      <c r="EZ372" s="1">
        <v>41.610169491525397</v>
      </c>
    </row>
    <row r="373" spans="1:156" ht="15">
      <c r="A373" s="11" t="s">
        <v>438</v>
      </c>
      <c r="B373" s="1" t="s">
        <v>906</v>
      </c>
      <c r="C373" s="11" t="s">
        <v>528</v>
      </c>
      <c r="D373" s="1">
        <v>27.8114984033407</v>
      </c>
      <c r="E373" s="1">
        <v>23.8097786315404</v>
      </c>
      <c r="F373" s="1">
        <v>0</v>
      </c>
      <c r="G373" s="1">
        <v>31.3333333333333</v>
      </c>
      <c r="H373" s="1">
        <v>34.0277777777777</v>
      </c>
      <c r="I373" s="1">
        <v>30.46875</v>
      </c>
      <c r="J373" s="1">
        <v>20.909090909090899</v>
      </c>
      <c r="K373" s="1">
        <v>10.9756097560975</v>
      </c>
      <c r="L373" s="1">
        <v>10.9756097560975</v>
      </c>
      <c r="M373" s="1">
        <v>13.414634146341401</v>
      </c>
      <c r="N373" s="1">
        <v>10.9756097560975</v>
      </c>
      <c r="O373" s="1">
        <v>17.105263157894701</v>
      </c>
      <c r="P373" s="1">
        <v>21.428571428571399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15.3333333333333</v>
      </c>
      <c r="W373" s="1">
        <v>15.2777777777777</v>
      </c>
      <c r="X373" s="1">
        <v>15.625</v>
      </c>
      <c r="Y373" s="1">
        <v>10</v>
      </c>
      <c r="Z373" s="1">
        <v>4.8780487804878003</v>
      </c>
      <c r="AA373" s="1">
        <v>8.5365853658536501</v>
      </c>
      <c r="AB373" s="1">
        <v>8.5365853658536501</v>
      </c>
      <c r="AC373" s="1">
        <v>9.7560975609756095</v>
      </c>
      <c r="AD373" s="1">
        <v>10.5263157894736</v>
      </c>
      <c r="AE373" s="1">
        <v>10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21.3333333333333</v>
      </c>
      <c r="AL373" s="1">
        <v>21.5277777777777</v>
      </c>
      <c r="AM373" s="1">
        <v>20.3125</v>
      </c>
      <c r="AN373" s="1">
        <v>17.272727272727199</v>
      </c>
      <c r="AO373" s="1">
        <v>12.1951219512195</v>
      </c>
      <c r="AP373" s="1">
        <v>14.634146341463399</v>
      </c>
      <c r="AQ373" s="1">
        <v>15.8536585365853</v>
      </c>
      <c r="AR373" s="1">
        <v>17.0731707317073</v>
      </c>
      <c r="AS373" s="1">
        <v>13.157894736842101</v>
      </c>
      <c r="AT373" s="1">
        <v>17.1428571428571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10</v>
      </c>
      <c r="BA373" s="1">
        <v>4.8611111111111098</v>
      </c>
      <c r="BB373" s="1">
        <v>8.59375</v>
      </c>
      <c r="BC373" s="1">
        <v>8.1818181818181799</v>
      </c>
      <c r="BD373" s="1">
        <v>3.6585365853658498</v>
      </c>
      <c r="BE373" s="1">
        <v>3.6585365853658498</v>
      </c>
      <c r="BF373" s="1">
        <v>3.6585365853658498</v>
      </c>
      <c r="BG373" s="1">
        <v>3.6585365853658498</v>
      </c>
      <c r="BH373" s="1">
        <v>3.9473684210526301</v>
      </c>
      <c r="BI373" s="1">
        <v>1.4285714285714199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15.3333333333333</v>
      </c>
      <c r="BP373" s="1">
        <v>16.6666666666666</v>
      </c>
      <c r="BQ373" s="1">
        <v>14.84375</v>
      </c>
      <c r="BR373" s="1">
        <v>13.636363636363599</v>
      </c>
      <c r="BS373" s="1">
        <v>15.8536585365853</v>
      </c>
      <c r="BT373" s="1">
        <v>20.731707317073099</v>
      </c>
      <c r="BU373" s="1">
        <v>24.390243902439</v>
      </c>
      <c r="BV373" s="1">
        <v>25.609756097560901</v>
      </c>
      <c r="BW373" s="1">
        <v>34.210526315789402</v>
      </c>
      <c r="BX373" s="1">
        <v>35.714285714285701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>
        <v>36</v>
      </c>
      <c r="CE373" s="1">
        <v>31.9444444444444</v>
      </c>
      <c r="CF373" s="1">
        <v>24.21875</v>
      </c>
      <c r="CG373" s="1">
        <v>23.636363636363601</v>
      </c>
      <c r="CH373" s="1">
        <v>13.414634146341401</v>
      </c>
      <c r="CI373" s="1">
        <v>15.8536585365853</v>
      </c>
      <c r="CJ373" s="1">
        <v>31.707317073170699</v>
      </c>
      <c r="CK373" s="1">
        <v>35.365853658536501</v>
      </c>
      <c r="CL373" s="1">
        <v>35.5263157894736</v>
      </c>
      <c r="CM373" s="1">
        <v>34.285714285714199</v>
      </c>
      <c r="CN373" s="1">
        <v>0</v>
      </c>
      <c r="CO373" s="1">
        <v>0</v>
      </c>
      <c r="CP373" s="1">
        <v>0</v>
      </c>
      <c r="CQ373" s="1">
        <v>0</v>
      </c>
      <c r="CR373" s="1">
        <v>0</v>
      </c>
      <c r="CS373" s="1">
        <v>54</v>
      </c>
      <c r="CT373" s="1">
        <v>21.5277777777777</v>
      </c>
      <c r="CU373" s="1">
        <v>17.96875</v>
      </c>
      <c r="CV373" s="1">
        <v>20</v>
      </c>
      <c r="CW373" s="1">
        <v>21.951219512195099</v>
      </c>
      <c r="CX373" s="1">
        <v>21.951219512195099</v>
      </c>
      <c r="CY373" s="1">
        <v>23.170731707317099</v>
      </c>
      <c r="CZ373" s="1">
        <v>23.170731707317099</v>
      </c>
      <c r="DA373" s="1">
        <v>23.684210526315699</v>
      </c>
      <c r="DB373" s="1">
        <v>22.857142857142801</v>
      </c>
      <c r="DC373" s="1">
        <v>0</v>
      </c>
      <c r="DD373" s="1">
        <v>0</v>
      </c>
      <c r="DE373" s="1">
        <v>0</v>
      </c>
      <c r="DF373" s="1">
        <v>0</v>
      </c>
      <c r="DG373" s="1">
        <v>0</v>
      </c>
      <c r="DH373" s="1">
        <v>43.901989683124498</v>
      </c>
      <c r="DI373" s="1">
        <v>59.586534943285699</v>
      </c>
      <c r="DJ373" s="1">
        <v>56.942752740560202</v>
      </c>
      <c r="DK373" s="1">
        <v>35.8708530805687</v>
      </c>
      <c r="DL373" s="1">
        <v>16.8331668331668</v>
      </c>
      <c r="DM373" s="1">
        <v>6.5349544072948298</v>
      </c>
      <c r="DN373" s="1">
        <v>8.3761562178828299</v>
      </c>
      <c r="DO373" s="1">
        <v>17.059426229508102</v>
      </c>
      <c r="DP373" s="1">
        <v>5.9210526315789398</v>
      </c>
      <c r="DQ373" s="1">
        <v>1.50884495317377</v>
      </c>
      <c r="DR373" s="1">
        <v>0</v>
      </c>
      <c r="DS373" s="1">
        <v>0</v>
      </c>
      <c r="DT373" s="1">
        <v>0</v>
      </c>
      <c r="DU373" s="1">
        <v>0</v>
      </c>
      <c r="DV373" s="1">
        <v>0</v>
      </c>
      <c r="DW373" s="1">
        <v>16.120117907148099</v>
      </c>
      <c r="DX373" s="1">
        <v>21.459934138309499</v>
      </c>
      <c r="DY373" s="1">
        <v>15.814047909054</v>
      </c>
      <c r="DZ373" s="1">
        <v>12.5296208530805</v>
      </c>
      <c r="EA373" s="1">
        <v>26.223776223776198</v>
      </c>
      <c r="EB373" s="1">
        <v>35.207700101317101</v>
      </c>
      <c r="EC373" s="1">
        <v>32.8365878725591</v>
      </c>
      <c r="ED373" s="1">
        <v>22.489754098360599</v>
      </c>
      <c r="EE373" s="1">
        <v>38.613360323886603</v>
      </c>
      <c r="EF373" s="1">
        <v>40.218522372528597</v>
      </c>
      <c r="EG373" s="1">
        <v>0</v>
      </c>
      <c r="EH373" s="1">
        <v>0</v>
      </c>
      <c r="EI373" s="1">
        <v>0</v>
      </c>
      <c r="EJ373" s="1">
        <v>0</v>
      </c>
      <c r="EK373" s="1">
        <v>0</v>
      </c>
      <c r="EL373" s="1">
        <v>35.519528371407503</v>
      </c>
      <c r="EM373" s="1">
        <v>36.2056348335162</v>
      </c>
      <c r="EN373" s="1">
        <v>35.749086479902502</v>
      </c>
      <c r="EO373" s="1">
        <v>30.924170616113699</v>
      </c>
      <c r="EP373" s="1">
        <v>22.0779220779221</v>
      </c>
      <c r="EQ373" s="1">
        <v>21.681864235055698</v>
      </c>
      <c r="ER373" s="1">
        <v>21.891058581706101</v>
      </c>
      <c r="ES373" s="1">
        <v>25.819672131147499</v>
      </c>
      <c r="ET373" s="1">
        <v>33.350202429149803</v>
      </c>
      <c r="EU373" s="1">
        <v>54.006243496357897</v>
      </c>
      <c r="EV373" s="1">
        <v>0</v>
      </c>
      <c r="EW373" s="1">
        <v>0</v>
      </c>
      <c r="EX373" s="1">
        <v>0</v>
      </c>
      <c r="EY373" s="1">
        <v>0</v>
      </c>
      <c r="EZ373" s="1">
        <v>0</v>
      </c>
    </row>
    <row r="374" spans="1:156" ht="15">
      <c r="A374" s="11" t="s">
        <v>439</v>
      </c>
      <c r="B374" s="1" t="s">
        <v>907</v>
      </c>
      <c r="C374" s="11" t="s">
        <v>528</v>
      </c>
      <c r="D374" s="1">
        <v>71.140234626098106</v>
      </c>
      <c r="E374" s="1">
        <v>71.243738140417406</v>
      </c>
      <c r="F374" s="1">
        <v>0</v>
      </c>
      <c r="G374" s="1">
        <v>50</v>
      </c>
      <c r="H374" s="1">
        <v>56.612903225806399</v>
      </c>
      <c r="I374" s="1">
        <v>69.572953736654796</v>
      </c>
      <c r="J374" s="1">
        <v>50.408163265306101</v>
      </c>
      <c r="K374" s="1">
        <v>51.237623762376202</v>
      </c>
      <c r="L374" s="1">
        <v>41.959798994974797</v>
      </c>
      <c r="M374" s="1">
        <v>54.615384615384599</v>
      </c>
      <c r="N374" s="1">
        <v>59.326424870466298</v>
      </c>
      <c r="O374" s="1">
        <v>33.419689119170897</v>
      </c>
      <c r="P374" s="1">
        <v>34.713375796178298</v>
      </c>
      <c r="Q374" s="1">
        <v>22.6618705035971</v>
      </c>
      <c r="R374" s="1">
        <v>34.297520661157002</v>
      </c>
      <c r="S374" s="1">
        <v>0</v>
      </c>
      <c r="T374" s="1">
        <v>0</v>
      </c>
      <c r="U374" s="1">
        <v>0</v>
      </c>
      <c r="V374" s="1">
        <v>70.612813370473503</v>
      </c>
      <c r="W374" s="1">
        <v>70.161290322580598</v>
      </c>
      <c r="X374" s="1">
        <v>77.402135231316706</v>
      </c>
      <c r="Y374" s="1">
        <v>78.979591836734699</v>
      </c>
      <c r="Z374" s="1">
        <v>75.990099009900902</v>
      </c>
      <c r="AA374" s="1">
        <v>65.075376884422099</v>
      </c>
      <c r="AB374" s="1">
        <v>76.6666666666666</v>
      </c>
      <c r="AC374" s="1">
        <v>61.917098445595798</v>
      </c>
      <c r="AD374" s="1">
        <v>64.507772020725298</v>
      </c>
      <c r="AE374" s="1">
        <v>37.898089171974497</v>
      </c>
      <c r="AF374" s="1">
        <v>42.086330935251802</v>
      </c>
      <c r="AG374" s="1">
        <v>14.049586776859501</v>
      </c>
      <c r="AH374" s="1">
        <v>0</v>
      </c>
      <c r="AI374" s="1">
        <v>0</v>
      </c>
      <c r="AJ374" s="1">
        <v>0</v>
      </c>
      <c r="AK374" s="1">
        <v>62.116991643454</v>
      </c>
      <c r="AL374" s="1">
        <v>60</v>
      </c>
      <c r="AM374" s="1">
        <v>57.829181494661903</v>
      </c>
      <c r="AN374" s="1">
        <v>52.653061224489697</v>
      </c>
      <c r="AO374" s="1">
        <v>46.534653465346501</v>
      </c>
      <c r="AP374" s="1">
        <v>46.482412060301499</v>
      </c>
      <c r="AQ374" s="1">
        <v>44.102564102564102</v>
      </c>
      <c r="AR374" s="1">
        <v>29.015544041450699</v>
      </c>
      <c r="AS374" s="1">
        <v>30.8290155440414</v>
      </c>
      <c r="AT374" s="1">
        <v>19.7452229299363</v>
      </c>
      <c r="AU374" s="1">
        <v>18.3453237410071</v>
      </c>
      <c r="AV374" s="1">
        <v>15.702479338842901</v>
      </c>
      <c r="AW374" s="1">
        <v>0</v>
      </c>
      <c r="AX374" s="1">
        <v>0</v>
      </c>
      <c r="AY374" s="1">
        <v>0</v>
      </c>
      <c r="AZ374" s="1">
        <v>94.289693593314695</v>
      </c>
      <c r="BA374" s="1">
        <v>95.645161290322505</v>
      </c>
      <c r="BB374" s="1">
        <v>95.195729537366503</v>
      </c>
      <c r="BC374" s="1">
        <v>93.265306122448905</v>
      </c>
      <c r="BD374" s="1">
        <v>89.356435643564296</v>
      </c>
      <c r="BE374" s="1">
        <v>68.090452261306496</v>
      </c>
      <c r="BF374" s="1">
        <v>81.282051282051199</v>
      </c>
      <c r="BG374" s="1">
        <v>75.388601036269407</v>
      </c>
      <c r="BH374" s="1">
        <v>88.341968911917107</v>
      </c>
      <c r="BI374" s="1">
        <v>31.528662420382101</v>
      </c>
      <c r="BJ374" s="1">
        <v>52.877697841726601</v>
      </c>
      <c r="BK374" s="1">
        <v>24.380165289256102</v>
      </c>
      <c r="BL374" s="1">
        <v>0</v>
      </c>
      <c r="BM374" s="1">
        <v>0</v>
      </c>
      <c r="BN374" s="1">
        <v>0</v>
      </c>
      <c r="BO374" s="1">
        <v>85.515320334261801</v>
      </c>
      <c r="BP374" s="1">
        <v>90.645161290322505</v>
      </c>
      <c r="BQ374" s="1">
        <v>93.594306049822094</v>
      </c>
      <c r="BR374" s="1">
        <v>88.163265306122398</v>
      </c>
      <c r="BS374" s="1">
        <v>46.534653465346501</v>
      </c>
      <c r="BT374" s="1">
        <v>51.256281407035097</v>
      </c>
      <c r="BU374" s="1">
        <v>55.897435897435898</v>
      </c>
      <c r="BV374" s="1">
        <v>62.435233160621699</v>
      </c>
      <c r="BW374" s="1">
        <v>69.430051813471493</v>
      </c>
      <c r="BX374" s="1">
        <v>90.764331210191102</v>
      </c>
      <c r="BY374" s="1">
        <v>91.366906474820098</v>
      </c>
      <c r="BZ374" s="1">
        <v>76.859504132231393</v>
      </c>
      <c r="CA374" s="1">
        <v>0</v>
      </c>
      <c r="CB374" s="1">
        <v>0</v>
      </c>
      <c r="CC374" s="1">
        <v>0</v>
      </c>
      <c r="CD374" s="1">
        <v>84.818941504178198</v>
      </c>
      <c r="CE374" s="1">
        <v>57.258064516128997</v>
      </c>
      <c r="CF374" s="1">
        <v>85.587188612099595</v>
      </c>
      <c r="CG374" s="1">
        <v>83.061224489795904</v>
      </c>
      <c r="CH374" s="1">
        <v>88.366336633663295</v>
      </c>
      <c r="CI374" s="1">
        <v>54.522613065326603</v>
      </c>
      <c r="CJ374" s="1">
        <v>79.743589743589695</v>
      </c>
      <c r="CK374" s="1">
        <v>81.606217616580295</v>
      </c>
      <c r="CL374" s="1">
        <v>81.088082901554401</v>
      </c>
      <c r="CM374" s="1">
        <v>64.012738853503095</v>
      </c>
      <c r="CN374" s="1">
        <v>47.1223021582733</v>
      </c>
      <c r="CO374" s="1">
        <v>73.966942148760296</v>
      </c>
      <c r="CP374" s="1">
        <v>0</v>
      </c>
      <c r="CQ374" s="1">
        <v>0</v>
      </c>
      <c r="CR374" s="1">
        <v>0</v>
      </c>
      <c r="CS374" s="1">
        <v>50.696378830083503</v>
      </c>
      <c r="CT374" s="1">
        <v>54.354838709677402</v>
      </c>
      <c r="CU374" s="1">
        <v>55.8718861209964</v>
      </c>
      <c r="CV374" s="1">
        <v>52.653061224489697</v>
      </c>
      <c r="CW374" s="1">
        <v>54.950495049504902</v>
      </c>
      <c r="CX374" s="1">
        <v>54.2713567839196</v>
      </c>
      <c r="CY374" s="1">
        <v>55.6410256410256</v>
      </c>
      <c r="CZ374" s="1">
        <v>58.031088082901498</v>
      </c>
      <c r="DA374" s="1">
        <v>62.953367875647601</v>
      </c>
      <c r="DB374" s="1">
        <v>60.5095541401273</v>
      </c>
      <c r="DC374" s="1">
        <v>62.589928057553898</v>
      </c>
      <c r="DD374" s="1">
        <v>45.454545454545404</v>
      </c>
      <c r="DE374" s="1">
        <v>0</v>
      </c>
      <c r="DF374" s="1">
        <v>0</v>
      </c>
      <c r="DG374" s="1">
        <v>0</v>
      </c>
      <c r="DH374" s="1">
        <v>78.846153846153797</v>
      </c>
      <c r="DI374" s="1">
        <v>84.117647058823493</v>
      </c>
      <c r="DJ374" s="1">
        <v>84.177215189873394</v>
      </c>
      <c r="DK374" s="1">
        <v>96.835443037974599</v>
      </c>
      <c r="DL374" s="1">
        <v>85.443037974683506</v>
      </c>
      <c r="DM374" s="1">
        <v>82.692307692307594</v>
      </c>
      <c r="DN374" s="1">
        <v>87.5</v>
      </c>
      <c r="DO374" s="1">
        <v>92.3611111111111</v>
      </c>
      <c r="DP374" s="1">
        <v>93.918918918918905</v>
      </c>
      <c r="DQ374" s="1">
        <v>79.8611111111111</v>
      </c>
      <c r="DR374" s="1">
        <v>63.846153846153797</v>
      </c>
      <c r="DS374" s="1">
        <v>86.507936507936506</v>
      </c>
      <c r="DT374" s="1">
        <v>0</v>
      </c>
      <c r="DU374" s="1">
        <v>0</v>
      </c>
      <c r="DV374" s="1">
        <v>0</v>
      </c>
      <c r="DW374" s="1">
        <v>41.153846153846096</v>
      </c>
      <c r="DX374" s="1">
        <v>38.235294117647101</v>
      </c>
      <c r="DY374" s="1">
        <v>38.6075949367088</v>
      </c>
      <c r="DZ374" s="1">
        <v>46.2025316455696</v>
      </c>
      <c r="EA374" s="1">
        <v>52.531645569620203</v>
      </c>
      <c r="EB374" s="1">
        <v>77.564102564102498</v>
      </c>
      <c r="EC374" s="1">
        <v>73.0263157894736</v>
      </c>
      <c r="ED374" s="1">
        <v>71.5277777777777</v>
      </c>
      <c r="EE374" s="1">
        <v>92.567567567567494</v>
      </c>
      <c r="EF374" s="1">
        <v>42.3611111111111</v>
      </c>
      <c r="EG374" s="1">
        <v>65.384615384615302</v>
      </c>
      <c r="EH374" s="1">
        <v>67.460317460317398</v>
      </c>
      <c r="EI374" s="1">
        <v>0</v>
      </c>
      <c r="EJ374" s="1">
        <v>0</v>
      </c>
      <c r="EK374" s="1">
        <v>0</v>
      </c>
      <c r="EL374" s="1">
        <v>75.769230769230703</v>
      </c>
      <c r="EM374" s="1">
        <v>82.352941176470495</v>
      </c>
      <c r="EN374" s="1">
        <v>70.886075949367097</v>
      </c>
      <c r="EO374" s="1">
        <v>75.949367088607602</v>
      </c>
      <c r="EP374" s="1">
        <v>95.569620253164501</v>
      </c>
      <c r="EQ374" s="1">
        <v>82.051282051282001</v>
      </c>
      <c r="ER374" s="1">
        <v>86.842105263157904</v>
      </c>
      <c r="ES374" s="1">
        <v>67.3611111111111</v>
      </c>
      <c r="ET374" s="1">
        <v>51.351351351351298</v>
      </c>
      <c r="EU374" s="1">
        <v>22.2222222222222</v>
      </c>
      <c r="EV374" s="1">
        <v>32.307692307692299</v>
      </c>
      <c r="EW374" s="1">
        <v>0.79365079365079305</v>
      </c>
      <c r="EX374" s="1">
        <v>0</v>
      </c>
      <c r="EY374" s="1">
        <v>0</v>
      </c>
      <c r="EZ374" s="1">
        <v>0</v>
      </c>
    </row>
    <row r="375" spans="1:156" ht="15">
      <c r="A375" s="11" t="s">
        <v>440</v>
      </c>
      <c r="B375" s="1" t="s">
        <v>908</v>
      </c>
      <c r="C375" s="11" t="s">
        <v>528</v>
      </c>
      <c r="D375" s="1">
        <v>72.435787593253394</v>
      </c>
      <c r="E375" s="1">
        <v>55.032237622278302</v>
      </c>
      <c r="F375" s="1">
        <v>0</v>
      </c>
      <c r="G375" s="1">
        <v>41.011235955056101</v>
      </c>
      <c r="H375" s="1">
        <v>3.31325301204819</v>
      </c>
      <c r="I375" s="1">
        <v>5.8219178082191698</v>
      </c>
      <c r="J375" s="1">
        <v>7.5757575757575699</v>
      </c>
      <c r="K375" s="1">
        <v>6.7164179104477597</v>
      </c>
      <c r="L375" s="1">
        <v>3.90625</v>
      </c>
      <c r="M375" s="1">
        <v>3.90625</v>
      </c>
      <c r="N375" s="1">
        <v>3.84615384615384</v>
      </c>
      <c r="O375" s="1">
        <v>3.7313432835820799</v>
      </c>
      <c r="P375" s="1">
        <v>5.3846153846153797</v>
      </c>
      <c r="Q375" s="1">
        <v>4.3859649122807003</v>
      </c>
      <c r="R375" s="1">
        <v>0</v>
      </c>
      <c r="S375" s="1">
        <v>0</v>
      </c>
      <c r="T375" s="1">
        <v>0</v>
      </c>
      <c r="U375" s="1">
        <v>0</v>
      </c>
      <c r="V375" s="1">
        <v>79.775280898876403</v>
      </c>
      <c r="W375" s="1">
        <v>61.746987951807199</v>
      </c>
      <c r="X375" s="1">
        <v>64.726027397260196</v>
      </c>
      <c r="Y375" s="1">
        <v>51.010101010101003</v>
      </c>
      <c r="Z375" s="1">
        <v>34.328358208955201</v>
      </c>
      <c r="AA375" s="1">
        <v>29.6875</v>
      </c>
      <c r="AB375" s="1">
        <v>29.6875</v>
      </c>
      <c r="AC375" s="1">
        <v>14.615384615384601</v>
      </c>
      <c r="AD375" s="1">
        <v>18.656716417910399</v>
      </c>
      <c r="AE375" s="1">
        <v>19.230769230769202</v>
      </c>
      <c r="AF375" s="1">
        <v>17.543859649122801</v>
      </c>
      <c r="AG375" s="1">
        <v>0</v>
      </c>
      <c r="AH375" s="1">
        <v>0</v>
      </c>
      <c r="AI375" s="1">
        <v>0</v>
      </c>
      <c r="AJ375" s="1">
        <v>0</v>
      </c>
      <c r="AK375" s="1">
        <v>92.4157303370786</v>
      </c>
      <c r="AL375" s="1">
        <v>52.710843373493901</v>
      </c>
      <c r="AM375" s="1">
        <v>51.369863013698598</v>
      </c>
      <c r="AN375" s="1">
        <v>48.484848484848399</v>
      </c>
      <c r="AO375" s="1">
        <v>46.268656716417901</v>
      </c>
      <c r="AP375" s="1">
        <v>46.09375</v>
      </c>
      <c r="AQ375" s="1">
        <v>44.53125</v>
      </c>
      <c r="AR375" s="1">
        <v>86.153846153846104</v>
      </c>
      <c r="AS375" s="1">
        <v>88.0597014925373</v>
      </c>
      <c r="AT375" s="1">
        <v>91.538461538461505</v>
      </c>
      <c r="AU375" s="1">
        <v>93.859649122806999</v>
      </c>
      <c r="AV375" s="1">
        <v>0</v>
      </c>
      <c r="AW375" s="1">
        <v>0</v>
      </c>
      <c r="AX375" s="1">
        <v>0</v>
      </c>
      <c r="AY375" s="1">
        <v>0</v>
      </c>
      <c r="AZ375" s="1">
        <v>96.348314606741496</v>
      </c>
      <c r="BA375" s="1">
        <v>71.385542168674704</v>
      </c>
      <c r="BB375" s="1">
        <v>65.410958904109506</v>
      </c>
      <c r="BC375" s="1">
        <v>56.060606060606098</v>
      </c>
      <c r="BD375" s="1">
        <v>20.149253731343201</v>
      </c>
      <c r="BE375" s="1">
        <v>11.71875</v>
      </c>
      <c r="BF375" s="1">
        <v>10.15625</v>
      </c>
      <c r="BG375" s="1">
        <v>14.615384615384601</v>
      </c>
      <c r="BH375" s="1">
        <v>9.7014925373134293</v>
      </c>
      <c r="BI375" s="1">
        <v>11.538461538461499</v>
      </c>
      <c r="BJ375" s="1">
        <v>14.9122807017543</v>
      </c>
      <c r="BK375" s="1">
        <v>0</v>
      </c>
      <c r="BL375" s="1">
        <v>0</v>
      </c>
      <c r="BM375" s="1">
        <v>0</v>
      </c>
      <c r="BN375" s="1">
        <v>0</v>
      </c>
      <c r="BO375" s="1">
        <v>89.606741573033702</v>
      </c>
      <c r="BP375" s="1">
        <v>92.168674698795101</v>
      </c>
      <c r="BQ375" s="1">
        <v>94.178082191780803</v>
      </c>
      <c r="BR375" s="1">
        <v>94.949494949494905</v>
      </c>
      <c r="BS375" s="1">
        <v>20.8955223880597</v>
      </c>
      <c r="BT375" s="1">
        <v>23.4375</v>
      </c>
      <c r="BU375" s="1">
        <v>26.5625</v>
      </c>
      <c r="BV375" s="1">
        <v>30</v>
      </c>
      <c r="BW375" s="1">
        <v>35.074626865671597</v>
      </c>
      <c r="BX375" s="1">
        <v>36.923076923076898</v>
      </c>
      <c r="BY375" s="1">
        <v>37.719298245613999</v>
      </c>
      <c r="BZ375" s="1">
        <v>0</v>
      </c>
      <c r="CA375" s="1">
        <v>0</v>
      </c>
      <c r="CB375" s="1">
        <v>0</v>
      </c>
      <c r="CC375" s="1">
        <v>0</v>
      </c>
      <c r="CD375" s="1">
        <v>97.752808988764002</v>
      </c>
      <c r="CE375" s="1">
        <v>92.771084337349393</v>
      </c>
      <c r="CF375" s="1">
        <v>92.808219178082197</v>
      </c>
      <c r="CG375" s="1">
        <v>66.161616161616095</v>
      </c>
      <c r="CH375" s="1">
        <v>44.776119402985103</v>
      </c>
      <c r="CI375" s="1">
        <v>46.875</v>
      </c>
      <c r="CJ375" s="1">
        <v>81.25</v>
      </c>
      <c r="CK375" s="1">
        <v>55.384615384615302</v>
      </c>
      <c r="CL375" s="1">
        <v>48.507462686567102</v>
      </c>
      <c r="CM375" s="1">
        <v>30</v>
      </c>
      <c r="CN375" s="1">
        <v>48.245614035087698</v>
      </c>
      <c r="CO375" s="1">
        <v>0</v>
      </c>
      <c r="CP375" s="1">
        <v>0</v>
      </c>
      <c r="CQ375" s="1">
        <v>0</v>
      </c>
      <c r="CR375" s="1">
        <v>0</v>
      </c>
      <c r="CS375" s="1">
        <v>75.5617977528089</v>
      </c>
      <c r="CT375" s="1">
        <v>79.216867469879503</v>
      </c>
      <c r="CU375" s="1">
        <v>79.794520547945197</v>
      </c>
      <c r="CV375" s="1">
        <v>72.727272727272705</v>
      </c>
      <c r="CW375" s="1">
        <v>64.179104477611901</v>
      </c>
      <c r="CX375" s="1">
        <v>64.84375</v>
      </c>
      <c r="CY375" s="1">
        <v>64.84375</v>
      </c>
      <c r="CZ375" s="1">
        <v>24.615384615384599</v>
      </c>
      <c r="DA375" s="1">
        <v>22.388059701492502</v>
      </c>
      <c r="DB375" s="1">
        <v>23.846153846153801</v>
      </c>
      <c r="DC375" s="1">
        <v>22.807017543859601</v>
      </c>
      <c r="DD375" s="1">
        <v>0</v>
      </c>
      <c r="DE375" s="1">
        <v>0</v>
      </c>
      <c r="DF375" s="1">
        <v>0</v>
      </c>
      <c r="DG375" s="1">
        <v>0</v>
      </c>
      <c r="DH375" s="1">
        <v>58.308769344141403</v>
      </c>
      <c r="DI375" s="1">
        <v>55.8543724844493</v>
      </c>
      <c r="DJ375" s="1">
        <v>49.147381242387297</v>
      </c>
      <c r="DK375" s="1">
        <v>46.593601895734601</v>
      </c>
      <c r="DL375" s="1">
        <v>43.906093906093901</v>
      </c>
      <c r="DM375" s="1">
        <v>21.225937183383898</v>
      </c>
      <c r="DN375" s="1">
        <v>16.700924974306201</v>
      </c>
      <c r="DO375" s="1">
        <v>18.186475409836099</v>
      </c>
      <c r="DP375" s="1">
        <v>36.5890688259109</v>
      </c>
      <c r="DQ375" s="1">
        <v>47.294484911550398</v>
      </c>
      <c r="DR375" s="1">
        <v>34.876905041031598</v>
      </c>
      <c r="DS375" s="1">
        <v>0</v>
      </c>
      <c r="DT375" s="1">
        <v>0</v>
      </c>
      <c r="DU375" s="1">
        <v>0</v>
      </c>
      <c r="DV375" s="1">
        <v>0</v>
      </c>
      <c r="DW375" s="1">
        <v>14.2041267501842</v>
      </c>
      <c r="DX375" s="1">
        <v>18.0936699597511</v>
      </c>
      <c r="DY375" s="1">
        <v>13.174989849776599</v>
      </c>
      <c r="DZ375" s="1">
        <v>8.3827014218009399</v>
      </c>
      <c r="EA375" s="1">
        <v>8.2417582417582391</v>
      </c>
      <c r="EB375" s="1">
        <v>12.715298885511601</v>
      </c>
      <c r="EC375" s="1">
        <v>15.0565262076053</v>
      </c>
      <c r="ED375" s="1">
        <v>30.584016393442599</v>
      </c>
      <c r="EE375" s="1">
        <v>51.366396761133601</v>
      </c>
      <c r="EF375" s="1">
        <v>31.061394380853201</v>
      </c>
      <c r="EG375" s="1">
        <v>35.228604923798301</v>
      </c>
      <c r="EH375" s="1">
        <v>0</v>
      </c>
      <c r="EI375" s="1">
        <v>0</v>
      </c>
      <c r="EJ375" s="1">
        <v>0</v>
      </c>
      <c r="EK375" s="1">
        <v>0</v>
      </c>
      <c r="EL375" s="1">
        <v>87.619749447310198</v>
      </c>
      <c r="EM375" s="1">
        <v>36.2056348335162</v>
      </c>
      <c r="EN375" s="1">
        <v>35.749086479902502</v>
      </c>
      <c r="EO375" s="1">
        <v>30.924170616113699</v>
      </c>
      <c r="EP375" s="1">
        <v>22.0779220779221</v>
      </c>
      <c r="EQ375" s="1">
        <v>21.681864235055698</v>
      </c>
      <c r="ER375" s="1">
        <v>21.891058581706101</v>
      </c>
      <c r="ES375" s="1">
        <v>25.819672131147499</v>
      </c>
      <c r="ET375" s="1">
        <v>33.350202429149803</v>
      </c>
      <c r="EU375" s="1">
        <v>1.87304890738813</v>
      </c>
      <c r="EV375" s="1">
        <v>38.628370457209797</v>
      </c>
      <c r="EW375" s="1">
        <v>0</v>
      </c>
      <c r="EX375" s="1">
        <v>0</v>
      </c>
      <c r="EY375" s="1">
        <v>0</v>
      </c>
      <c r="EZ375" s="1">
        <v>0</v>
      </c>
    </row>
    <row r="376" spans="1:156" ht="15">
      <c r="A376" s="11" t="s">
        <v>441</v>
      </c>
      <c r="B376" s="1" t="s">
        <v>909</v>
      </c>
      <c r="C376" s="11" t="s">
        <v>563</v>
      </c>
      <c r="D376" s="1">
        <v>43.3564175783685</v>
      </c>
      <c r="E376" s="1">
        <v>45.7966852372574</v>
      </c>
      <c r="F376" s="1">
        <v>0</v>
      </c>
      <c r="G376" s="1">
        <v>78.846153846153797</v>
      </c>
      <c r="H376" s="1">
        <v>63.698630136986303</v>
      </c>
      <c r="I376" s="1">
        <v>63.043478260869499</v>
      </c>
      <c r="J376" s="1">
        <v>86.231884057971001</v>
      </c>
      <c r="K376" s="1">
        <v>97.321428571428498</v>
      </c>
      <c r="L376" s="1">
        <v>99.122807017543806</v>
      </c>
      <c r="M376" s="1">
        <v>97.169811320754704</v>
      </c>
      <c r="N376" s="1">
        <v>97.115384615384599</v>
      </c>
      <c r="O376" s="1">
        <v>96.938775510204096</v>
      </c>
      <c r="P376" s="1">
        <v>95.945945945945894</v>
      </c>
      <c r="Q376" s="1">
        <v>78.571428571428498</v>
      </c>
      <c r="R376" s="1">
        <v>82.258064516128997</v>
      </c>
      <c r="S376" s="1">
        <v>98.214285714285694</v>
      </c>
      <c r="T376" s="1">
        <v>98.148148148148096</v>
      </c>
      <c r="U376" s="1">
        <v>97.727272727272705</v>
      </c>
      <c r="V376" s="1">
        <v>90.384615384615302</v>
      </c>
      <c r="W376" s="1">
        <v>92.465753424657507</v>
      </c>
      <c r="X376" s="1">
        <v>97.826086956521706</v>
      </c>
      <c r="Y376" s="1">
        <v>94.927536231884005</v>
      </c>
      <c r="Z376" s="1">
        <v>81.25</v>
      </c>
      <c r="AA376" s="1">
        <v>83.3333333333333</v>
      </c>
      <c r="AB376" s="1">
        <v>92.452830188679201</v>
      </c>
      <c r="AC376" s="1">
        <v>78.846153846153797</v>
      </c>
      <c r="AD376" s="1">
        <v>68.367346938775498</v>
      </c>
      <c r="AE376" s="1">
        <v>77.027027027027003</v>
      </c>
      <c r="AF376" s="1">
        <v>68.571428571428498</v>
      </c>
      <c r="AG376" s="1">
        <v>79.0322580645161</v>
      </c>
      <c r="AH376" s="1">
        <v>94.642857142857096</v>
      </c>
      <c r="AI376" s="1">
        <v>92.592592592592496</v>
      </c>
      <c r="AJ376" s="1">
        <v>88.636363636363598</v>
      </c>
      <c r="AK376" s="1">
        <v>87.820512820512803</v>
      </c>
      <c r="AL376" s="1">
        <v>94.520547945205394</v>
      </c>
      <c r="AM376" s="1">
        <v>94.927536231884005</v>
      </c>
      <c r="AN376" s="1">
        <v>94.927536231884005</v>
      </c>
      <c r="AO376" s="1">
        <v>94.642857142857096</v>
      </c>
      <c r="AP376" s="1">
        <v>93.859649122806999</v>
      </c>
      <c r="AQ376" s="1">
        <v>92.452830188679201</v>
      </c>
      <c r="AR376" s="1">
        <v>92.307692307692307</v>
      </c>
      <c r="AS376" s="1">
        <v>94.897959183673393</v>
      </c>
      <c r="AT376" s="1">
        <v>94.594594594594497</v>
      </c>
      <c r="AU376" s="1">
        <v>87.142857142857096</v>
      </c>
      <c r="AV376" s="1">
        <v>93.548387096774107</v>
      </c>
      <c r="AW376" s="1">
        <v>98.214285714285694</v>
      </c>
      <c r="AX376" s="1">
        <v>98.148148148148096</v>
      </c>
      <c r="AY376" s="1">
        <v>97.727272727272705</v>
      </c>
      <c r="AZ376" s="1">
        <v>73.717948717948701</v>
      </c>
      <c r="BA376" s="1">
        <v>74.657534246575295</v>
      </c>
      <c r="BB376" s="1">
        <v>81.8840579710144</v>
      </c>
      <c r="BC376" s="1">
        <v>44.202898550724598</v>
      </c>
      <c r="BD376" s="1">
        <v>63.392857142857103</v>
      </c>
      <c r="BE376" s="1">
        <v>67.543859649122794</v>
      </c>
      <c r="BF376" s="1">
        <v>74.528301886792406</v>
      </c>
      <c r="BG376" s="1">
        <v>83.653846153846104</v>
      </c>
      <c r="BH376" s="1">
        <v>88.775510204081598</v>
      </c>
      <c r="BI376" s="1">
        <v>71.6216216216216</v>
      </c>
      <c r="BJ376" s="1">
        <v>72.857142857142804</v>
      </c>
      <c r="BK376" s="1">
        <v>62.903225806451601</v>
      </c>
      <c r="BL376" s="1">
        <v>98.214285714285694</v>
      </c>
      <c r="BM376" s="1">
        <v>94.4444444444444</v>
      </c>
      <c r="BN376" s="1">
        <v>97.727272727272705</v>
      </c>
      <c r="BO376" s="1">
        <v>84.615384615384599</v>
      </c>
      <c r="BP376" s="1">
        <v>89.726027397260196</v>
      </c>
      <c r="BQ376" s="1">
        <v>76.811594202898505</v>
      </c>
      <c r="BR376" s="1">
        <v>84.782608695652101</v>
      </c>
      <c r="BS376" s="1">
        <v>82.142857142857096</v>
      </c>
      <c r="BT376" s="1">
        <v>86.842105263157904</v>
      </c>
      <c r="BU376" s="1">
        <v>87.735849056603698</v>
      </c>
      <c r="BV376" s="1">
        <v>81.730769230769198</v>
      </c>
      <c r="BW376" s="1">
        <v>73.469387755102005</v>
      </c>
      <c r="BX376" s="1">
        <v>68.918918918918905</v>
      </c>
      <c r="BY376" s="1">
        <v>64.285714285714207</v>
      </c>
      <c r="BZ376" s="1">
        <v>79.0322580645161</v>
      </c>
      <c r="CA376" s="1">
        <v>83.928571428571402</v>
      </c>
      <c r="CB376" s="1">
        <v>94.4444444444444</v>
      </c>
      <c r="CC376" s="1">
        <v>90.909090909090907</v>
      </c>
      <c r="CD376" s="1">
        <v>99.358974358974294</v>
      </c>
      <c r="CE376" s="1">
        <v>99.315068493150605</v>
      </c>
      <c r="CF376" s="1">
        <v>99.275362318840493</v>
      </c>
      <c r="CG376" s="1">
        <v>99.275362318840493</v>
      </c>
      <c r="CH376" s="1">
        <v>99.107142857142804</v>
      </c>
      <c r="CI376" s="1">
        <v>99.122807017543806</v>
      </c>
      <c r="CJ376" s="1">
        <v>83.962264150943398</v>
      </c>
      <c r="CK376" s="1">
        <v>91.346153846153797</v>
      </c>
      <c r="CL376" s="1">
        <v>90.816326530612201</v>
      </c>
      <c r="CM376" s="1">
        <v>98.648648648648603</v>
      </c>
      <c r="CN376" s="1">
        <v>90</v>
      </c>
      <c r="CO376" s="1">
        <v>77.419354838709594</v>
      </c>
      <c r="CP376" s="1">
        <v>96.428571428571402</v>
      </c>
      <c r="CQ376" s="1">
        <v>98.148148148148096</v>
      </c>
      <c r="CR376" s="1">
        <v>97.727272727272705</v>
      </c>
      <c r="CS376" s="1">
        <v>75</v>
      </c>
      <c r="CT376" s="1">
        <v>95.205479452054803</v>
      </c>
      <c r="CU376" s="1">
        <v>97.101449275362299</v>
      </c>
      <c r="CV376" s="1">
        <v>94.202898550724598</v>
      </c>
      <c r="CW376" s="1">
        <v>94.642857142857096</v>
      </c>
      <c r="CX376" s="1">
        <v>82.456140350877106</v>
      </c>
      <c r="CY376" s="1">
        <v>94.339622641509393</v>
      </c>
      <c r="CZ376" s="1">
        <v>96.153846153846104</v>
      </c>
      <c r="DA376" s="1">
        <v>88.775510204081598</v>
      </c>
      <c r="DB376" s="1">
        <v>86.486486486486399</v>
      </c>
      <c r="DC376" s="1">
        <v>67.142857142857096</v>
      </c>
      <c r="DD376" s="1">
        <v>79.0322580645161</v>
      </c>
      <c r="DE376" s="1">
        <v>94.642857142857096</v>
      </c>
      <c r="DF376" s="1">
        <v>40.740740740740698</v>
      </c>
      <c r="DG376" s="1">
        <v>50</v>
      </c>
      <c r="DH376" s="1">
        <v>97.955047899778904</v>
      </c>
      <c r="DI376" s="1">
        <v>93.358946212952802</v>
      </c>
      <c r="DJ376" s="1">
        <v>95.229395046690996</v>
      </c>
      <c r="DK376" s="1">
        <v>92.8613744075829</v>
      </c>
      <c r="DL376" s="1">
        <v>93.856143856143802</v>
      </c>
      <c r="DM376" s="1">
        <v>92.553191489361694</v>
      </c>
      <c r="DN376" s="1">
        <v>92.034943473792396</v>
      </c>
      <c r="DO376" s="1">
        <v>91.0348360655737</v>
      </c>
      <c r="DP376" s="1">
        <v>78.390688259109297</v>
      </c>
      <c r="DQ376" s="1">
        <v>70.707596253902096</v>
      </c>
      <c r="DR376" s="1">
        <v>32.883939038686897</v>
      </c>
      <c r="DS376" s="1">
        <v>37.518573551263003</v>
      </c>
      <c r="DT376" s="1">
        <v>69.924242424242394</v>
      </c>
      <c r="DU376" s="1">
        <v>75.037936267071302</v>
      </c>
      <c r="DV376" s="1">
        <v>82.966101694915196</v>
      </c>
      <c r="DW376" s="1">
        <v>58.603537214443598</v>
      </c>
      <c r="DX376" s="1">
        <v>62.257592389315697</v>
      </c>
      <c r="DY376" s="1">
        <v>44.681282988225703</v>
      </c>
      <c r="DZ376" s="1">
        <v>41.913507109004698</v>
      </c>
      <c r="EA376" s="1">
        <v>35.114885114885098</v>
      </c>
      <c r="EB376" s="1">
        <v>6.9402228976697096</v>
      </c>
      <c r="EC376" s="1">
        <v>10.7399794450154</v>
      </c>
      <c r="ED376" s="1">
        <v>8.1454918032786807</v>
      </c>
      <c r="EE376" s="1">
        <v>6.3259109311740804</v>
      </c>
      <c r="EF376" s="1">
        <v>16.077003121748099</v>
      </c>
      <c r="EG376" s="1">
        <v>79.660023446658798</v>
      </c>
      <c r="EH376" s="1">
        <v>46.285289747399702</v>
      </c>
      <c r="EI376" s="1">
        <v>66.363636363636303</v>
      </c>
      <c r="EJ376" s="1">
        <v>74.2033383915022</v>
      </c>
      <c r="EK376" s="1">
        <v>67.033898305084705</v>
      </c>
      <c r="EL376" s="1">
        <v>93.570375829034603</v>
      </c>
      <c r="EM376" s="1">
        <v>85.400658616904494</v>
      </c>
      <c r="EN376" s="1">
        <v>85.891189606171295</v>
      </c>
      <c r="EO376" s="1">
        <v>85.159952606635102</v>
      </c>
      <c r="EP376" s="1">
        <v>77.772227772227694</v>
      </c>
      <c r="EQ376" s="1">
        <v>77.304964539007102</v>
      </c>
      <c r="ER376" s="1">
        <v>84.840698869475801</v>
      </c>
      <c r="ES376" s="1">
        <v>78.278688524590095</v>
      </c>
      <c r="ET376" s="1">
        <v>76.720647773279296</v>
      </c>
      <c r="EU376" s="1">
        <v>77.263267429760603</v>
      </c>
      <c r="EV376" s="1">
        <v>81.770222743259097</v>
      </c>
      <c r="EW376" s="1">
        <v>89.227340267459098</v>
      </c>
      <c r="EX376" s="1">
        <v>96.818181818181799</v>
      </c>
      <c r="EY376" s="1">
        <v>96.509863429438496</v>
      </c>
      <c r="EZ376" s="1">
        <v>95.084745762711805</v>
      </c>
    </row>
    <row r="377" spans="1:156" ht="15">
      <c r="A377" s="11" t="s">
        <v>442</v>
      </c>
      <c r="B377" s="1" t="s">
        <v>910</v>
      </c>
      <c r="C377" s="11" t="s">
        <v>563</v>
      </c>
      <c r="D377" s="1">
        <v>44.505264297592099</v>
      </c>
      <c r="E377" s="1">
        <v>43.166186808447101</v>
      </c>
      <c r="F377" s="1">
        <v>0</v>
      </c>
      <c r="G377" s="1">
        <v>88.7434554973822</v>
      </c>
      <c r="H377" s="1">
        <v>89.664804469273705</v>
      </c>
      <c r="I377" s="1">
        <v>90.718562874251504</v>
      </c>
      <c r="J377" s="1">
        <v>87.2262773722627</v>
      </c>
      <c r="K377" s="1">
        <v>85.537190082644599</v>
      </c>
      <c r="L377" s="1">
        <v>86.016949152542296</v>
      </c>
      <c r="M377" s="1">
        <v>83.628318584070698</v>
      </c>
      <c r="N377" s="1">
        <v>83.644859813084096</v>
      </c>
      <c r="O377" s="1">
        <v>89.805825242718399</v>
      </c>
      <c r="P377" s="1">
        <v>91.573033707865093</v>
      </c>
      <c r="Q377" s="1">
        <v>81.645569620253099</v>
      </c>
      <c r="R377" s="1">
        <v>75</v>
      </c>
      <c r="S377" s="1">
        <v>37.313432835820898</v>
      </c>
      <c r="T377" s="1">
        <v>40</v>
      </c>
      <c r="U377" s="1">
        <v>37.755102040816297</v>
      </c>
      <c r="V377" s="1">
        <v>99.738219895287898</v>
      </c>
      <c r="W377" s="1">
        <v>99.162011173184297</v>
      </c>
      <c r="X377" s="1">
        <v>99.700598802395206</v>
      </c>
      <c r="Y377" s="1">
        <v>93.065693430656907</v>
      </c>
      <c r="Z377" s="1">
        <v>92.148760330578497</v>
      </c>
      <c r="AA377" s="1">
        <v>91.1016949152542</v>
      </c>
      <c r="AB377" s="1">
        <v>78.318584070796405</v>
      </c>
      <c r="AC377" s="1">
        <v>58.878504672897101</v>
      </c>
      <c r="AD377" s="1">
        <v>61.165048543689302</v>
      </c>
      <c r="AE377" s="1">
        <v>62.921348314606703</v>
      </c>
      <c r="AF377" s="1">
        <v>41.772151898734101</v>
      </c>
      <c r="AG377" s="1">
        <v>21.428571428571399</v>
      </c>
      <c r="AH377" s="1">
        <v>30.597014925373099</v>
      </c>
      <c r="AI377" s="1">
        <v>34.615384615384599</v>
      </c>
      <c r="AJ377" s="1">
        <v>38.775510204081598</v>
      </c>
      <c r="AK377" s="1">
        <v>35.078534031413596</v>
      </c>
      <c r="AL377" s="1">
        <v>34.636871508379798</v>
      </c>
      <c r="AM377" s="1">
        <v>32.934131736526901</v>
      </c>
      <c r="AN377" s="1">
        <v>32.846715328467099</v>
      </c>
      <c r="AO377" s="1">
        <v>28.925619834710702</v>
      </c>
      <c r="AP377" s="1">
        <v>29.2372881355932</v>
      </c>
      <c r="AQ377" s="1">
        <v>28.318584070796401</v>
      </c>
      <c r="AR377" s="1">
        <v>29.906542056074699</v>
      </c>
      <c r="AS377" s="1">
        <v>31.067961165048501</v>
      </c>
      <c r="AT377" s="1">
        <v>30.337078651685299</v>
      </c>
      <c r="AU377" s="1">
        <v>32.911392405063197</v>
      </c>
      <c r="AV377" s="1">
        <v>33.571428571428498</v>
      </c>
      <c r="AW377" s="1">
        <v>47.014925373134297</v>
      </c>
      <c r="AX377" s="1">
        <v>46.153846153846096</v>
      </c>
      <c r="AY377" s="1">
        <v>46.938775510204103</v>
      </c>
      <c r="AZ377" s="1">
        <v>98.691099476439703</v>
      </c>
      <c r="BA377" s="1">
        <v>94.134078212290504</v>
      </c>
      <c r="BB377" s="1">
        <v>93.712574850299404</v>
      </c>
      <c r="BC377" s="1">
        <v>95.985401459854003</v>
      </c>
      <c r="BD377" s="1">
        <v>95.454545454545396</v>
      </c>
      <c r="BE377" s="1">
        <v>90.254237288135599</v>
      </c>
      <c r="BF377" s="1">
        <v>74.778761061946895</v>
      </c>
      <c r="BG377" s="1">
        <v>57.476635514018596</v>
      </c>
      <c r="BH377" s="1">
        <v>25.728155339805799</v>
      </c>
      <c r="BI377" s="1">
        <v>44.382022471910098</v>
      </c>
      <c r="BJ377" s="1">
        <v>41.139240506329102</v>
      </c>
      <c r="BK377" s="1">
        <v>40.714285714285701</v>
      </c>
      <c r="BL377" s="1">
        <v>30.597014925373099</v>
      </c>
      <c r="BM377" s="1">
        <v>28.4615384615384</v>
      </c>
      <c r="BN377" s="1">
        <v>15.306122448979499</v>
      </c>
      <c r="BO377" s="1">
        <v>70.680628272251298</v>
      </c>
      <c r="BP377" s="1">
        <v>74.581005586592099</v>
      </c>
      <c r="BQ377" s="1">
        <v>76.047904191616695</v>
      </c>
      <c r="BR377" s="1">
        <v>88.686131386861305</v>
      </c>
      <c r="BS377" s="1">
        <v>88.016528925619795</v>
      </c>
      <c r="BT377" s="1">
        <v>84.745762711864401</v>
      </c>
      <c r="BU377" s="1">
        <v>49.557522123893797</v>
      </c>
      <c r="BV377" s="1">
        <v>55.607476635513997</v>
      </c>
      <c r="BW377" s="1">
        <v>58.252427184466001</v>
      </c>
      <c r="BX377" s="1">
        <v>61.235955056179698</v>
      </c>
      <c r="BY377" s="1">
        <v>27.848101265822699</v>
      </c>
      <c r="BZ377" s="1">
        <v>28.571428571428498</v>
      </c>
      <c r="CA377" s="1">
        <v>36.567164179104402</v>
      </c>
      <c r="CB377" s="1">
        <v>37.692307692307601</v>
      </c>
      <c r="CC377" s="1">
        <v>41.836734693877503</v>
      </c>
      <c r="CD377" s="1">
        <v>53.141361256544499</v>
      </c>
      <c r="CE377" s="1">
        <v>55.0279329608938</v>
      </c>
      <c r="CF377" s="1">
        <v>57.185628742514901</v>
      </c>
      <c r="CG377" s="1">
        <v>60.218978102189702</v>
      </c>
      <c r="CH377" s="1">
        <v>50.826446280991703</v>
      </c>
      <c r="CI377" s="1">
        <v>54.661016949152497</v>
      </c>
      <c r="CJ377" s="1">
        <v>46.460176991150398</v>
      </c>
      <c r="CK377" s="1">
        <v>21.028037383177502</v>
      </c>
      <c r="CL377" s="1">
        <v>20.3883495145631</v>
      </c>
      <c r="CM377" s="1">
        <v>33.7078651685393</v>
      </c>
      <c r="CN377" s="1">
        <v>41.139240506329102</v>
      </c>
      <c r="CO377" s="1">
        <v>47.857142857142797</v>
      </c>
      <c r="CP377" s="1">
        <v>55.223880597014897</v>
      </c>
      <c r="CQ377" s="1">
        <v>54.615384615384599</v>
      </c>
      <c r="CR377" s="1">
        <v>56.122448979591802</v>
      </c>
      <c r="CS377" s="1">
        <v>78.272251308900493</v>
      </c>
      <c r="CT377" s="1">
        <v>78.491620111731805</v>
      </c>
      <c r="CU377" s="1">
        <v>79.640718562874198</v>
      </c>
      <c r="CV377" s="1">
        <v>90.510948905109402</v>
      </c>
      <c r="CW377" s="1">
        <v>75.206611570247901</v>
      </c>
      <c r="CX377" s="1">
        <v>46.186440677966097</v>
      </c>
      <c r="CY377" s="1">
        <v>14.159292035398201</v>
      </c>
      <c r="CZ377" s="1">
        <v>17.2897196261682</v>
      </c>
      <c r="DA377" s="1">
        <v>16.504854368932001</v>
      </c>
      <c r="DB377" s="1">
        <v>17.977528089887599</v>
      </c>
      <c r="DC377" s="1">
        <v>18.354430379746798</v>
      </c>
      <c r="DD377" s="1">
        <v>23.571428571428498</v>
      </c>
      <c r="DE377" s="1">
        <v>38.0597014925373</v>
      </c>
      <c r="DF377" s="1">
        <v>40.769230769230703</v>
      </c>
      <c r="DG377" s="1">
        <v>43.877551020408099</v>
      </c>
      <c r="DH377" s="1">
        <v>63.725128960943202</v>
      </c>
      <c r="DI377" s="1">
        <v>92.261251372118494</v>
      </c>
      <c r="DJ377" s="1">
        <v>82.927324401136801</v>
      </c>
      <c r="DK377" s="1">
        <v>77.636255924170598</v>
      </c>
      <c r="DL377" s="1">
        <v>66.583416583416493</v>
      </c>
      <c r="DM377" s="1">
        <v>84.447821681864198</v>
      </c>
      <c r="DN377" s="1">
        <v>79.907502569373094</v>
      </c>
      <c r="DO377" s="1">
        <v>88.985655737704903</v>
      </c>
      <c r="DP377" s="1">
        <v>90.435222672064697</v>
      </c>
      <c r="DQ377" s="1">
        <v>95.993756503642004</v>
      </c>
      <c r="DR377" s="1">
        <v>96.776084407971794</v>
      </c>
      <c r="DS377" s="1">
        <v>94.873699851411502</v>
      </c>
      <c r="DT377" s="1">
        <v>99.318181818181799</v>
      </c>
      <c r="DU377" s="1">
        <v>98.558421851289793</v>
      </c>
      <c r="DV377" s="1">
        <v>99.745762711864401</v>
      </c>
      <c r="DW377" s="1">
        <v>14.904200442151801</v>
      </c>
      <c r="DX377" s="1">
        <v>15.7153311379436</v>
      </c>
      <c r="DY377" s="1">
        <v>28.3191230207064</v>
      </c>
      <c r="DZ377" s="1">
        <v>25.266587677725099</v>
      </c>
      <c r="EA377" s="1">
        <v>8.5414585414585407</v>
      </c>
      <c r="EB377" s="1">
        <v>35.8156028368794</v>
      </c>
      <c r="EC377" s="1">
        <v>37.050359712230197</v>
      </c>
      <c r="ED377" s="1">
        <v>43.801229508196698</v>
      </c>
      <c r="EE377" s="1">
        <v>29.605263157894701</v>
      </c>
      <c r="EF377" s="1">
        <v>41.779396462018703</v>
      </c>
      <c r="EG377" s="1">
        <v>56.682297772567402</v>
      </c>
      <c r="EH377" s="1">
        <v>30.8320950965824</v>
      </c>
      <c r="EI377" s="1">
        <v>55.984848484848399</v>
      </c>
      <c r="EJ377" s="1">
        <v>78.528072837632706</v>
      </c>
      <c r="EK377" s="1">
        <v>74.1525423728813</v>
      </c>
      <c r="EL377" s="1">
        <v>97.807663964627807</v>
      </c>
      <c r="EM377" s="1">
        <v>98.079034028540093</v>
      </c>
      <c r="EN377" s="1">
        <v>98.233861144945095</v>
      </c>
      <c r="EO377" s="1">
        <v>93.246445497630305</v>
      </c>
      <c r="EP377" s="1">
        <v>90.909090909090907</v>
      </c>
      <c r="EQ377" s="1">
        <v>90.2228976697061</v>
      </c>
      <c r="ER377" s="1">
        <v>90.339157245632094</v>
      </c>
      <c r="ES377" s="1">
        <v>73.0532786885245</v>
      </c>
      <c r="ET377" s="1">
        <v>62.0445344129554</v>
      </c>
      <c r="EU377" s="1">
        <v>63.995837669094598</v>
      </c>
      <c r="EV377" s="1">
        <v>63.599062133645901</v>
      </c>
      <c r="EW377" s="1">
        <v>18.4992570579494</v>
      </c>
      <c r="EX377" s="1">
        <v>38.939393939393902</v>
      </c>
      <c r="EY377" s="1">
        <v>40.819423368740502</v>
      </c>
      <c r="EZ377" s="1">
        <v>41.610169491525397</v>
      </c>
    </row>
    <row r="378" spans="1:156" ht="15">
      <c r="A378" s="11" t="s">
        <v>443</v>
      </c>
      <c r="B378" s="1" t="s">
        <v>911</v>
      </c>
      <c r="C378" s="11" t="s">
        <v>563</v>
      </c>
      <c r="D378" s="1">
        <v>49.366402994791599</v>
      </c>
      <c r="E378" s="1">
        <v>78.8657365417682</v>
      </c>
      <c r="F378" s="1">
        <v>0</v>
      </c>
      <c r="G378" s="1">
        <v>98</v>
      </c>
      <c r="H378" s="1">
        <v>98.076923076923094</v>
      </c>
      <c r="I378" s="1">
        <v>99.315068493150605</v>
      </c>
      <c r="J378" s="1">
        <v>96.376811594202806</v>
      </c>
      <c r="K378" s="1">
        <v>94.927536231884005</v>
      </c>
      <c r="L378" s="1">
        <v>93.75</v>
      </c>
      <c r="M378" s="1">
        <v>81.578947368421098</v>
      </c>
      <c r="N378" s="1">
        <v>82.075471698113205</v>
      </c>
      <c r="O378" s="1">
        <v>87.5</v>
      </c>
      <c r="P378" s="1">
        <v>90.816326530612201</v>
      </c>
      <c r="Q378" s="1">
        <v>93.243243243243199</v>
      </c>
      <c r="R378" s="1">
        <v>4.2857142857142803</v>
      </c>
      <c r="S378" s="1">
        <v>11.2903225806451</v>
      </c>
      <c r="T378" s="1">
        <v>41.071428571428498</v>
      </c>
      <c r="U378" s="1">
        <v>42.592592592592503</v>
      </c>
      <c r="V378" s="1">
        <v>82.6666666666666</v>
      </c>
      <c r="W378" s="1">
        <v>82.692307692307594</v>
      </c>
      <c r="X378" s="1">
        <v>84.931506849315099</v>
      </c>
      <c r="Y378" s="1">
        <v>90.579710144927503</v>
      </c>
      <c r="Z378" s="1">
        <v>85.507246376811594</v>
      </c>
      <c r="AA378" s="1">
        <v>89.285714285714207</v>
      </c>
      <c r="AB378" s="1">
        <v>89.473684210526301</v>
      </c>
      <c r="AC378" s="1">
        <v>87.735849056603698</v>
      </c>
      <c r="AD378" s="1">
        <v>86.538461538461505</v>
      </c>
      <c r="AE378" s="1">
        <v>78.571428571428498</v>
      </c>
      <c r="AF378" s="1">
        <v>77.027027027027003</v>
      </c>
      <c r="AG378" s="1">
        <v>37.142857142857103</v>
      </c>
      <c r="AH378" s="1">
        <v>46.774193548387103</v>
      </c>
      <c r="AI378" s="1">
        <v>21.428571428571399</v>
      </c>
      <c r="AJ378" s="1">
        <v>37.037037037037003</v>
      </c>
      <c r="AK378" s="1">
        <v>32.6666666666666</v>
      </c>
      <c r="AL378" s="1">
        <v>32.692307692307601</v>
      </c>
      <c r="AM378" s="1">
        <v>34.246575342465697</v>
      </c>
      <c r="AN378" s="1">
        <v>34.782608695652101</v>
      </c>
      <c r="AO378" s="1">
        <v>39.855072463768103</v>
      </c>
      <c r="AP378" s="1">
        <v>34.821428571428498</v>
      </c>
      <c r="AQ378" s="1">
        <v>32.456140350877099</v>
      </c>
      <c r="AR378" s="1">
        <v>30.188679245283002</v>
      </c>
      <c r="AS378" s="1">
        <v>29.807692307692299</v>
      </c>
      <c r="AT378" s="1">
        <v>32.653061224489697</v>
      </c>
      <c r="AU378" s="1">
        <v>29.729729729729701</v>
      </c>
      <c r="AV378" s="1">
        <v>32.857142857142797</v>
      </c>
      <c r="AW378" s="1">
        <v>35.4838709677419</v>
      </c>
      <c r="AX378" s="1">
        <v>44.642857142857103</v>
      </c>
      <c r="AY378" s="1">
        <v>48.148148148148103</v>
      </c>
      <c r="AZ378" s="1">
        <v>99.3333333333333</v>
      </c>
      <c r="BA378" s="1">
        <v>99.358974358974294</v>
      </c>
      <c r="BB378" s="1">
        <v>99.315068493150605</v>
      </c>
      <c r="BC378" s="1">
        <v>97.826086956521706</v>
      </c>
      <c r="BD378" s="1">
        <v>89.130434782608603</v>
      </c>
      <c r="BE378" s="1">
        <v>88.392857142857096</v>
      </c>
      <c r="BF378" s="1">
        <v>97.368421052631504</v>
      </c>
      <c r="BG378" s="1">
        <v>93.396226415094304</v>
      </c>
      <c r="BH378" s="1">
        <v>89.423076923076906</v>
      </c>
      <c r="BI378" s="1">
        <v>84.693877551020407</v>
      </c>
      <c r="BJ378" s="1">
        <v>95.945945945945894</v>
      </c>
      <c r="BK378" s="1">
        <v>75.714285714285694</v>
      </c>
      <c r="BL378" s="1">
        <v>88.709677419354804</v>
      </c>
      <c r="BM378" s="1">
        <v>76.785714285714207</v>
      </c>
      <c r="BN378" s="1">
        <v>68.518518518518505</v>
      </c>
      <c r="BO378" s="1">
        <v>97.3333333333333</v>
      </c>
      <c r="BP378" s="1">
        <v>84.615384615384599</v>
      </c>
      <c r="BQ378" s="1">
        <v>89.726027397260196</v>
      </c>
      <c r="BR378" s="1">
        <v>89.855072463768096</v>
      </c>
      <c r="BS378" s="1">
        <v>84.782608695652101</v>
      </c>
      <c r="BT378" s="1">
        <v>82.142857142857096</v>
      </c>
      <c r="BU378" s="1">
        <v>97.368421052631504</v>
      </c>
      <c r="BV378" s="1">
        <v>97.169811320754704</v>
      </c>
      <c r="BW378" s="1">
        <v>98.076923076923094</v>
      </c>
      <c r="BX378" s="1">
        <v>96.938775510204096</v>
      </c>
      <c r="BY378" s="1">
        <v>68.918918918918905</v>
      </c>
      <c r="BZ378" s="1">
        <v>64.285714285714207</v>
      </c>
      <c r="CA378" s="1">
        <v>79.0322580645161</v>
      </c>
      <c r="CB378" s="1">
        <v>35.714285714285701</v>
      </c>
      <c r="CC378" s="1">
        <v>42.592592592592503</v>
      </c>
      <c r="CD378" s="1">
        <v>92</v>
      </c>
      <c r="CE378" s="1">
        <v>92.948717948717899</v>
      </c>
      <c r="CF378" s="1">
        <v>93.835616438356098</v>
      </c>
      <c r="CG378" s="1">
        <v>71.739130434782595</v>
      </c>
      <c r="CH378" s="1">
        <v>71.739130434782595</v>
      </c>
      <c r="CI378" s="1">
        <v>75</v>
      </c>
      <c r="CJ378" s="1">
        <v>88.596491228070093</v>
      </c>
      <c r="CK378" s="1">
        <v>91.509433962264097</v>
      </c>
      <c r="CL378" s="1">
        <v>91.346153846153797</v>
      </c>
      <c r="CM378" s="1">
        <v>90.816326530612201</v>
      </c>
      <c r="CN378" s="1">
        <v>93.243243243243199</v>
      </c>
      <c r="CO378" s="1">
        <v>57.142857142857103</v>
      </c>
      <c r="CP378" s="1">
        <v>62.903225806451601</v>
      </c>
      <c r="CQ378" s="1">
        <v>82.142857142857096</v>
      </c>
      <c r="CR378" s="1">
        <v>81.481481481481396</v>
      </c>
      <c r="CS378" s="1">
        <v>74.6666666666666</v>
      </c>
      <c r="CT378" s="1">
        <v>75</v>
      </c>
      <c r="CU378" s="1">
        <v>80.136986301369802</v>
      </c>
      <c r="CV378" s="1">
        <v>66.6666666666666</v>
      </c>
      <c r="CW378" s="1">
        <v>71.739130434782595</v>
      </c>
      <c r="CX378" s="1">
        <v>66.071428571428498</v>
      </c>
      <c r="CY378" s="1">
        <v>67.543859649122794</v>
      </c>
      <c r="CZ378" s="1">
        <v>66.981132075471606</v>
      </c>
      <c r="DA378" s="1">
        <v>70.192307692307594</v>
      </c>
      <c r="DB378" s="1">
        <v>72.448979591836704</v>
      </c>
      <c r="DC378" s="1">
        <v>67.567567567567494</v>
      </c>
      <c r="DD378" s="1">
        <v>67.142857142857096</v>
      </c>
      <c r="DE378" s="1">
        <v>79.0322580645161</v>
      </c>
      <c r="DF378" s="1">
        <v>35.714285714285701</v>
      </c>
      <c r="DG378" s="1">
        <v>40.740740740740698</v>
      </c>
      <c r="DH378" s="1">
        <v>72.51953125</v>
      </c>
      <c r="DI378" s="1">
        <v>74.373618275607896</v>
      </c>
      <c r="DJ378" s="1">
        <v>66.355653128430205</v>
      </c>
      <c r="DK378" s="1">
        <v>82.358911896061699</v>
      </c>
      <c r="DL378" s="1">
        <v>62.885071090047397</v>
      </c>
      <c r="DM378" s="1">
        <v>66.683316683316605</v>
      </c>
      <c r="DN378" s="1">
        <v>61.347517730496399</v>
      </c>
      <c r="DO378" s="1">
        <v>75.5909558067831</v>
      </c>
      <c r="DP378" s="1">
        <v>73.206967213114694</v>
      </c>
      <c r="DQ378" s="1">
        <v>75.556680161943305</v>
      </c>
      <c r="DR378" s="1">
        <v>47.710718002081101</v>
      </c>
      <c r="DS378" s="1">
        <v>61.6060961313012</v>
      </c>
      <c r="DT378" s="1">
        <v>64.710252600297096</v>
      </c>
      <c r="DU378" s="1">
        <v>62.954545454545404</v>
      </c>
      <c r="DV378" s="1">
        <v>52.731411229134999</v>
      </c>
      <c r="DW378" s="1">
        <v>39.74609375</v>
      </c>
      <c r="DX378" s="1">
        <v>52.450257921886497</v>
      </c>
      <c r="DY378" s="1">
        <v>55.122575923893102</v>
      </c>
      <c r="DZ378" s="1">
        <v>45.087291920422203</v>
      </c>
      <c r="EA378" s="1">
        <v>51.688388625592403</v>
      </c>
      <c r="EB378" s="1">
        <v>55.494505494505503</v>
      </c>
      <c r="EC378" s="1">
        <v>53.343465045592701</v>
      </c>
      <c r="ED378" s="1">
        <v>58.119218910585801</v>
      </c>
      <c r="EE378" s="1">
        <v>58.247950819672099</v>
      </c>
      <c r="EF378" s="1">
        <v>42.4595141700404</v>
      </c>
      <c r="EG378" s="1">
        <v>23.361082206035299</v>
      </c>
      <c r="EH378" s="1">
        <v>46.8347010550996</v>
      </c>
      <c r="EI378" s="1">
        <v>45.839524517087597</v>
      </c>
      <c r="EJ378" s="1">
        <v>58.409090909090899</v>
      </c>
      <c r="EK378" s="1">
        <v>90.971168437025796</v>
      </c>
      <c r="EL378" s="1">
        <v>93.30078125</v>
      </c>
      <c r="EM378" s="1">
        <v>93.570375829034603</v>
      </c>
      <c r="EN378" s="1">
        <v>94.420051225759195</v>
      </c>
      <c r="EO378" s="1">
        <v>94.904587900933805</v>
      </c>
      <c r="EP378" s="1">
        <v>90.284360189573405</v>
      </c>
      <c r="EQ378" s="1">
        <v>50.799200799200698</v>
      </c>
      <c r="ER378" s="1">
        <v>71.428571428571402</v>
      </c>
      <c r="ES378" s="1">
        <v>50.770811921891003</v>
      </c>
      <c r="ET378" s="1">
        <v>68.903688524590095</v>
      </c>
      <c r="EU378" s="1">
        <v>57.692307692307601</v>
      </c>
      <c r="EV378" s="1">
        <v>63.995837669094598</v>
      </c>
      <c r="EW378" s="1">
        <v>38.628370457209797</v>
      </c>
      <c r="EX378" s="1">
        <v>47.696879643387803</v>
      </c>
      <c r="EY378" s="1">
        <v>38.939393939393902</v>
      </c>
      <c r="EZ378" s="1">
        <v>40.819423368740502</v>
      </c>
    </row>
    <row r="379" spans="1:156" ht="15">
      <c r="A379" s="11" t="s">
        <v>444</v>
      </c>
      <c r="B379" s="1" t="s">
        <v>912</v>
      </c>
      <c r="C379" s="11" t="s">
        <v>528</v>
      </c>
      <c r="D379" s="1">
        <v>47.266032571559499</v>
      </c>
      <c r="E379" s="1">
        <v>81.469294879281804</v>
      </c>
      <c r="F379" s="1">
        <v>0</v>
      </c>
      <c r="G379" s="1">
        <v>96.084337349397501</v>
      </c>
      <c r="H379" s="1">
        <v>91.438356164383507</v>
      </c>
      <c r="I379" s="1">
        <v>90.404040404040401</v>
      </c>
      <c r="J379" s="1">
        <v>81.343283582089498</v>
      </c>
      <c r="K379" s="1">
        <v>85.9375</v>
      </c>
      <c r="L379" s="1">
        <v>86.71875</v>
      </c>
      <c r="M379" s="1">
        <v>82.307692307692307</v>
      </c>
      <c r="N379" s="1">
        <v>87.313432835820805</v>
      </c>
      <c r="O379" s="1">
        <v>74.615384615384599</v>
      </c>
      <c r="P379" s="1">
        <v>67.543859649122794</v>
      </c>
      <c r="Q379" s="1">
        <v>63</v>
      </c>
      <c r="R379" s="1">
        <v>35.4166666666666</v>
      </c>
      <c r="S379" s="1">
        <v>31.372549019607799</v>
      </c>
      <c r="T379" s="1">
        <v>36.046511627906902</v>
      </c>
      <c r="U379" s="1">
        <v>38.3333333333333</v>
      </c>
      <c r="V379" s="1">
        <v>97.891566265060206</v>
      </c>
      <c r="W379" s="1">
        <v>98.972602739726</v>
      </c>
      <c r="X379" s="1">
        <v>97.474747474747403</v>
      </c>
      <c r="Y379" s="1">
        <v>76.865671641790996</v>
      </c>
      <c r="Z379" s="1">
        <v>75.78125</v>
      </c>
      <c r="AA379" s="1">
        <v>75.78125</v>
      </c>
      <c r="AB379" s="1">
        <v>63.076923076923102</v>
      </c>
      <c r="AC379" s="1">
        <v>62.686567164179102</v>
      </c>
      <c r="AD379" s="1">
        <v>60.769230769230703</v>
      </c>
      <c r="AE379" s="1">
        <v>66.6666666666666</v>
      </c>
      <c r="AF379" s="1">
        <v>20</v>
      </c>
      <c r="AG379" s="1">
        <v>30.2083333333333</v>
      </c>
      <c r="AH379" s="1">
        <v>28.431372549019599</v>
      </c>
      <c r="AI379" s="1">
        <v>33.720930232558104</v>
      </c>
      <c r="AJ379" s="1">
        <v>31.6666666666666</v>
      </c>
      <c r="AK379" s="1">
        <v>87.650602409638495</v>
      </c>
      <c r="AL379" s="1">
        <v>51.369863013698598</v>
      </c>
      <c r="AM379" s="1">
        <v>48.484848484848399</v>
      </c>
      <c r="AN379" s="1">
        <v>89.552238805970106</v>
      </c>
      <c r="AO379" s="1">
        <v>88.28125</v>
      </c>
      <c r="AP379" s="1">
        <v>86.71875</v>
      </c>
      <c r="AQ379" s="1">
        <v>86.153846153846104</v>
      </c>
      <c r="AR379" s="1">
        <v>88.0597014925373</v>
      </c>
      <c r="AS379" s="1">
        <v>53.076923076923102</v>
      </c>
      <c r="AT379" s="1">
        <v>57.894736842105203</v>
      </c>
      <c r="AU379" s="1">
        <v>63</v>
      </c>
      <c r="AV379" s="1">
        <v>63.5416666666666</v>
      </c>
      <c r="AW379" s="1">
        <v>55.8823529411764</v>
      </c>
      <c r="AX379" s="1">
        <v>51.162790697674403</v>
      </c>
      <c r="AY379" s="1">
        <v>51.6666666666666</v>
      </c>
      <c r="AZ379" s="1">
        <v>89.4578313253012</v>
      </c>
      <c r="BA379" s="1">
        <v>85.273972602739704</v>
      </c>
      <c r="BB379" s="1">
        <v>77.272727272727195</v>
      </c>
      <c r="BC379" s="1">
        <v>63.432835820895498</v>
      </c>
      <c r="BD379" s="1">
        <v>75.78125</v>
      </c>
      <c r="BE379" s="1">
        <v>78.90625</v>
      </c>
      <c r="BF379" s="1">
        <v>74.615384615384599</v>
      </c>
      <c r="BG379" s="1">
        <v>84.328358208955194</v>
      </c>
      <c r="BH379" s="1">
        <v>62.307692307692299</v>
      </c>
      <c r="BI379" s="1">
        <v>48.245614035087698</v>
      </c>
      <c r="BJ379" s="1">
        <v>81</v>
      </c>
      <c r="BK379" s="1">
        <v>57.2916666666666</v>
      </c>
      <c r="BL379" s="1">
        <v>40.196078431372499</v>
      </c>
      <c r="BM379" s="1">
        <v>3.48837209302325</v>
      </c>
      <c r="BN379" s="1">
        <v>8.3333333333333304</v>
      </c>
      <c r="BO379" s="1">
        <v>78.614457831325296</v>
      </c>
      <c r="BP379" s="1">
        <v>84.931506849315099</v>
      </c>
      <c r="BQ379" s="1">
        <v>84.848484848484802</v>
      </c>
      <c r="BR379" s="1">
        <v>86.567164179104395</v>
      </c>
      <c r="BS379" s="1">
        <v>66.40625</v>
      </c>
      <c r="BT379" s="1">
        <v>26.5625</v>
      </c>
      <c r="BU379" s="1">
        <v>30</v>
      </c>
      <c r="BV379" s="1">
        <v>35.074626865671597</v>
      </c>
      <c r="BW379" s="1">
        <v>36.923076923076898</v>
      </c>
      <c r="BX379" s="1">
        <v>37.719298245613999</v>
      </c>
      <c r="BY379" s="1">
        <v>37</v>
      </c>
      <c r="BZ379" s="1">
        <v>43.75</v>
      </c>
      <c r="CA379" s="1">
        <v>43.137254901960702</v>
      </c>
      <c r="CB379" s="1">
        <v>45.348837209302303</v>
      </c>
      <c r="CC379" s="1">
        <v>45</v>
      </c>
      <c r="CD379" s="1">
        <v>88.253012048192701</v>
      </c>
      <c r="CE379" s="1">
        <v>92.808219178082197</v>
      </c>
      <c r="CF379" s="1">
        <v>90.404040404040401</v>
      </c>
      <c r="CG379" s="1">
        <v>92.537313432835802</v>
      </c>
      <c r="CH379" s="1">
        <v>75.78125</v>
      </c>
      <c r="CI379" s="1">
        <v>81.25</v>
      </c>
      <c r="CJ379" s="1">
        <v>79.230769230769198</v>
      </c>
      <c r="CK379" s="1">
        <v>89.552238805970106</v>
      </c>
      <c r="CL379" s="1">
        <v>78.461538461538396</v>
      </c>
      <c r="CM379" s="1">
        <v>86.842105263157904</v>
      </c>
      <c r="CN379" s="1">
        <v>35</v>
      </c>
      <c r="CO379" s="1">
        <v>9.375</v>
      </c>
      <c r="CP379" s="1">
        <v>15.6862745098039</v>
      </c>
      <c r="CQ379" s="1">
        <v>18.604651162790599</v>
      </c>
      <c r="CR379" s="1">
        <v>28.3333333333333</v>
      </c>
      <c r="CS379" s="1">
        <v>85.843373493975903</v>
      </c>
      <c r="CT379" s="1">
        <v>88.356164383561605</v>
      </c>
      <c r="CU379" s="1">
        <v>82.828282828282795</v>
      </c>
      <c r="CV379" s="1">
        <v>87.313432835820805</v>
      </c>
      <c r="CW379" s="1">
        <v>64.84375</v>
      </c>
      <c r="CX379" s="1">
        <v>64.84375</v>
      </c>
      <c r="CY379" s="1">
        <v>67.692307692307693</v>
      </c>
      <c r="CZ379" s="1">
        <v>66.417910447761201</v>
      </c>
      <c r="DA379" s="1">
        <v>66.923076923076906</v>
      </c>
      <c r="DB379" s="1">
        <v>53.508771929824498</v>
      </c>
      <c r="DC379" s="1">
        <v>37</v>
      </c>
      <c r="DD379" s="1">
        <v>25</v>
      </c>
      <c r="DE379" s="1">
        <v>29.411764705882302</v>
      </c>
      <c r="DF379" s="1">
        <v>34.883720930232499</v>
      </c>
      <c r="DG379" s="1">
        <v>33.3333333333333</v>
      </c>
      <c r="DH379" s="1">
        <v>83.991950237833805</v>
      </c>
      <c r="DI379" s="1">
        <v>89.261063743402303</v>
      </c>
      <c r="DJ379" s="1">
        <v>91.795023696682406</v>
      </c>
      <c r="DK379" s="1">
        <v>88.461538461538396</v>
      </c>
      <c r="DL379" s="1">
        <v>77.862208713272494</v>
      </c>
      <c r="DM379" s="1">
        <v>75.385405960945505</v>
      </c>
      <c r="DN379" s="1">
        <v>59.1700819672131</v>
      </c>
      <c r="DO379" s="1">
        <v>69.888663967611294</v>
      </c>
      <c r="DP379" s="1">
        <v>38.4495317377731</v>
      </c>
      <c r="DQ379" s="1">
        <v>42.379835873387997</v>
      </c>
      <c r="DR379" s="1">
        <v>12.2585438335809</v>
      </c>
      <c r="DS379" s="1">
        <v>28.560606060605998</v>
      </c>
      <c r="DT379" s="1">
        <v>49.696509863429398</v>
      </c>
      <c r="DU379" s="1">
        <v>53.983050847457598</v>
      </c>
      <c r="DV379" s="1">
        <v>55.594405594405501</v>
      </c>
      <c r="DW379" s="1">
        <v>39.754848152213597</v>
      </c>
      <c r="DX379" s="1">
        <v>38.144539179861901</v>
      </c>
      <c r="DY379" s="1">
        <v>40.432464454976298</v>
      </c>
      <c r="DZ379" s="1">
        <v>34.1158841158841</v>
      </c>
      <c r="EA379" s="1">
        <v>30.040526849037398</v>
      </c>
      <c r="EB379" s="1">
        <v>52.466598150051297</v>
      </c>
      <c r="EC379" s="1">
        <v>35.809426229508098</v>
      </c>
      <c r="ED379" s="1">
        <v>72.115384615384599</v>
      </c>
      <c r="EE379" s="1">
        <v>74.245577523413104</v>
      </c>
      <c r="EF379" s="1">
        <v>82.5908558030481</v>
      </c>
      <c r="EG379" s="1">
        <v>84.175334323922698</v>
      </c>
      <c r="EH379" s="1">
        <v>27.045454545454501</v>
      </c>
      <c r="EI379" s="1">
        <v>55.311077389984803</v>
      </c>
      <c r="EJ379" s="1">
        <v>57.033898305084698</v>
      </c>
      <c r="EK379" s="1">
        <v>47.435897435897402</v>
      </c>
      <c r="EL379" s="1">
        <v>73.161361141602598</v>
      </c>
      <c r="EM379" s="1">
        <v>72.310190824198102</v>
      </c>
      <c r="EN379" s="1">
        <v>62.707345971563903</v>
      </c>
      <c r="EO379" s="1">
        <v>61.738261738261698</v>
      </c>
      <c r="EP379" s="1">
        <v>62.411347517730498</v>
      </c>
      <c r="EQ379" s="1">
        <v>62.281603288797498</v>
      </c>
      <c r="ER379" s="1">
        <v>78.278688524590095</v>
      </c>
      <c r="ES379" s="1">
        <v>81.022267206477693</v>
      </c>
      <c r="ET379" s="1">
        <v>63.995837669094598</v>
      </c>
      <c r="EU379" s="1">
        <v>38.628370457209797</v>
      </c>
      <c r="EV379" s="1">
        <v>47.696879643387803</v>
      </c>
      <c r="EW379" s="1">
        <v>38.939393939393902</v>
      </c>
      <c r="EX379" s="1">
        <v>40.819423368740502</v>
      </c>
      <c r="EY379" s="1">
        <v>41.610169491525397</v>
      </c>
      <c r="EZ379" s="1">
        <v>40.675990675990597</v>
      </c>
    </row>
    <row r="380" spans="1:156" ht="15">
      <c r="A380" s="11" t="s">
        <v>445</v>
      </c>
      <c r="B380" s="1" t="s">
        <v>913</v>
      </c>
      <c r="C380" s="11" t="s">
        <v>537</v>
      </c>
      <c r="D380" s="1">
        <v>24.584809365898099</v>
      </c>
      <c r="E380" s="1">
        <v>22.944627483265499</v>
      </c>
      <c r="F380" s="1">
        <v>0</v>
      </c>
      <c r="G380" s="1">
        <v>37.202380952380899</v>
      </c>
      <c r="H380" s="1">
        <v>29.705882352941099</v>
      </c>
      <c r="I380" s="1">
        <v>13.636363636363599</v>
      </c>
      <c r="J380" s="1">
        <v>9.4771241830065307</v>
      </c>
      <c r="K380" s="1">
        <v>6.7375886524822697</v>
      </c>
      <c r="L380" s="1">
        <v>5.55555555555555</v>
      </c>
      <c r="M380" s="1">
        <v>19.841269841269799</v>
      </c>
      <c r="N380" s="1">
        <v>28.048780487804802</v>
      </c>
      <c r="O380" s="1">
        <v>11.25</v>
      </c>
      <c r="P380" s="1">
        <v>16.203703703703699</v>
      </c>
      <c r="Q380" s="1">
        <v>18.041237113402101</v>
      </c>
      <c r="R380" s="1">
        <v>14.179104477611901</v>
      </c>
      <c r="S380" s="1">
        <v>0</v>
      </c>
      <c r="T380" s="1">
        <v>0</v>
      </c>
      <c r="U380" s="1">
        <v>0</v>
      </c>
      <c r="V380" s="1">
        <v>77.380952380952294</v>
      </c>
      <c r="W380" s="1">
        <v>49.705882352941103</v>
      </c>
      <c r="X380" s="1">
        <v>45.454545454545404</v>
      </c>
      <c r="Y380" s="1">
        <v>10.784313725490099</v>
      </c>
      <c r="Z380" s="1">
        <v>9.2198581560283603</v>
      </c>
      <c r="AA380" s="1">
        <v>9.2592592592592506</v>
      </c>
      <c r="AB380" s="1">
        <v>7.1428571428571397</v>
      </c>
      <c r="AC380" s="1">
        <v>12.6016260162601</v>
      </c>
      <c r="AD380" s="1">
        <v>13.75</v>
      </c>
      <c r="AE380" s="1">
        <v>18.518518518518501</v>
      </c>
      <c r="AF380" s="1">
        <v>19.587628865979301</v>
      </c>
      <c r="AG380" s="1">
        <v>18.656716417910399</v>
      </c>
      <c r="AH380" s="1">
        <v>0</v>
      </c>
      <c r="AI380" s="1">
        <v>0</v>
      </c>
      <c r="AJ380" s="1">
        <v>0</v>
      </c>
      <c r="AK380" s="1">
        <v>79.761904761904702</v>
      </c>
      <c r="AL380" s="1">
        <v>51.470588235294102</v>
      </c>
      <c r="AM380" s="1">
        <v>54.2424242424242</v>
      </c>
      <c r="AN380" s="1">
        <v>53.594771241830102</v>
      </c>
      <c r="AO380" s="1">
        <v>52.4822695035461</v>
      </c>
      <c r="AP380" s="1">
        <v>53.3333333333333</v>
      </c>
      <c r="AQ380" s="1">
        <v>49.603174603174601</v>
      </c>
      <c r="AR380" s="1">
        <v>54.471544715447102</v>
      </c>
      <c r="AS380" s="1">
        <v>57.0833333333333</v>
      </c>
      <c r="AT380" s="1">
        <v>62.962962962962898</v>
      </c>
      <c r="AU380" s="1">
        <v>73.195876288659704</v>
      </c>
      <c r="AV380" s="1">
        <v>33.582089552238799</v>
      </c>
      <c r="AW380" s="1">
        <v>0</v>
      </c>
      <c r="AX380" s="1">
        <v>0</v>
      </c>
      <c r="AY380" s="1">
        <v>0</v>
      </c>
      <c r="AZ380" s="1">
        <v>64.5833333333333</v>
      </c>
      <c r="BA380" s="1">
        <v>54.411764705882298</v>
      </c>
      <c r="BB380" s="1">
        <v>43.3333333333333</v>
      </c>
      <c r="BC380" s="1">
        <v>39.542483660130699</v>
      </c>
      <c r="BD380" s="1">
        <v>29.4326241134751</v>
      </c>
      <c r="BE380" s="1">
        <v>30.740740740740701</v>
      </c>
      <c r="BF380" s="1">
        <v>30.5555555555555</v>
      </c>
      <c r="BG380" s="1">
        <v>8.5365853658536501</v>
      </c>
      <c r="BH380" s="1">
        <v>7.9166666666666599</v>
      </c>
      <c r="BI380" s="1">
        <v>9.7222222222222197</v>
      </c>
      <c r="BJ380" s="1">
        <v>10.8247422680412</v>
      </c>
      <c r="BK380" s="1">
        <v>11.194029850746199</v>
      </c>
      <c r="BL380" s="1">
        <v>0</v>
      </c>
      <c r="BM380" s="1">
        <v>0</v>
      </c>
      <c r="BN380" s="1">
        <v>0</v>
      </c>
      <c r="BO380" s="1">
        <v>61.904761904761898</v>
      </c>
      <c r="BP380" s="1">
        <v>68.529411764705799</v>
      </c>
      <c r="BQ380" s="1">
        <v>75.454545454545396</v>
      </c>
      <c r="BR380" s="1">
        <v>77.450980392156794</v>
      </c>
      <c r="BS380" s="1">
        <v>74.113475177304906</v>
      </c>
      <c r="BT380" s="1">
        <v>77.7777777777777</v>
      </c>
      <c r="BU380" s="1">
        <v>81.746031746031704</v>
      </c>
      <c r="BV380" s="1">
        <v>62.195121951219498</v>
      </c>
      <c r="BW380" s="1">
        <v>29.5833333333333</v>
      </c>
      <c r="BX380" s="1">
        <v>31.481481481481399</v>
      </c>
      <c r="BY380" s="1">
        <v>31.443298969072099</v>
      </c>
      <c r="BZ380" s="1">
        <v>32.089552238805901</v>
      </c>
      <c r="CA380" s="1">
        <v>0</v>
      </c>
      <c r="CB380" s="1">
        <v>0</v>
      </c>
      <c r="CC380" s="1">
        <v>0</v>
      </c>
      <c r="CD380" s="1">
        <v>84.821428571428498</v>
      </c>
      <c r="CE380" s="1">
        <v>86.176470588235304</v>
      </c>
      <c r="CF380" s="1">
        <v>86.060606060606105</v>
      </c>
      <c r="CG380" s="1">
        <v>85.294117647058798</v>
      </c>
      <c r="CH380" s="1">
        <v>86.879432624113406</v>
      </c>
      <c r="CI380" s="1">
        <v>85.925925925925895</v>
      </c>
      <c r="CJ380" s="1">
        <v>88.095238095238102</v>
      </c>
      <c r="CK380" s="1">
        <v>67.479674796747901</v>
      </c>
      <c r="CL380" s="1">
        <v>61.25</v>
      </c>
      <c r="CM380" s="1">
        <v>69.907407407407405</v>
      </c>
      <c r="CN380" s="1">
        <v>64.432989690721598</v>
      </c>
      <c r="CO380" s="1">
        <v>73.134328358208904</v>
      </c>
      <c r="CP380" s="1">
        <v>0</v>
      </c>
      <c r="CQ380" s="1">
        <v>0</v>
      </c>
      <c r="CR380" s="1">
        <v>0</v>
      </c>
      <c r="CS380" s="1">
        <v>25.595238095238098</v>
      </c>
      <c r="CT380" s="1">
        <v>25.8823529411764</v>
      </c>
      <c r="CU380" s="1">
        <v>27.5757575757575</v>
      </c>
      <c r="CV380" s="1">
        <v>26.143790849673199</v>
      </c>
      <c r="CW380" s="1">
        <v>23.7588652482269</v>
      </c>
      <c r="CX380" s="1">
        <v>23.703703703703699</v>
      </c>
      <c r="CY380" s="1">
        <v>22.2222222222222</v>
      </c>
      <c r="CZ380" s="1">
        <v>30.487804878048699</v>
      </c>
      <c r="DA380" s="1">
        <v>32.9166666666666</v>
      </c>
      <c r="DB380" s="1">
        <v>36.574074074074097</v>
      </c>
      <c r="DC380" s="1">
        <v>37.113402061855602</v>
      </c>
      <c r="DD380" s="1">
        <v>44.0298507462686</v>
      </c>
      <c r="DE380" s="1">
        <v>0</v>
      </c>
      <c r="DF380" s="1">
        <v>0</v>
      </c>
      <c r="DG380" s="1">
        <v>0</v>
      </c>
      <c r="DH380" s="1">
        <v>13.688282977155399</v>
      </c>
      <c r="DI380" s="1">
        <v>24.570069520673201</v>
      </c>
      <c r="DJ380" s="1">
        <v>38.144539179861901</v>
      </c>
      <c r="DK380" s="1">
        <v>27.340047393364902</v>
      </c>
      <c r="DL380" s="1">
        <v>34.8151848151848</v>
      </c>
      <c r="DM380" s="1">
        <v>35.714285714285701</v>
      </c>
      <c r="DN380" s="1">
        <v>60.791366906474799</v>
      </c>
      <c r="DO380" s="1">
        <v>28.5348360655737</v>
      </c>
      <c r="DP380" s="1">
        <v>52.783400809716603</v>
      </c>
      <c r="DQ380" s="1">
        <v>46.878251821019703</v>
      </c>
      <c r="DR380" s="1">
        <v>10.726846424384499</v>
      </c>
      <c r="DS380" s="1">
        <v>20.1337295690936</v>
      </c>
      <c r="DT380" s="1">
        <v>0</v>
      </c>
      <c r="DU380" s="1">
        <v>0</v>
      </c>
      <c r="DV380" s="1">
        <v>0</v>
      </c>
      <c r="DW380" s="1">
        <v>17.520265291083199</v>
      </c>
      <c r="DX380" s="1">
        <v>41.877058177826498</v>
      </c>
      <c r="DY380" s="1">
        <v>21.741778319123</v>
      </c>
      <c r="DZ380" s="1">
        <v>25.1481042654028</v>
      </c>
      <c r="EA380" s="1">
        <v>22.527472527472501</v>
      </c>
      <c r="EB380" s="1">
        <v>37.335359675785199</v>
      </c>
      <c r="EC380" s="1">
        <v>51.541623843782098</v>
      </c>
      <c r="ED380" s="1">
        <v>24.1290983606557</v>
      </c>
      <c r="EE380" s="1">
        <v>57.135627530364303</v>
      </c>
      <c r="EF380" s="1">
        <v>55.515088449531703</v>
      </c>
      <c r="EG380" s="1">
        <v>59.730363423212196</v>
      </c>
      <c r="EH380" s="1">
        <v>31.7236255572065</v>
      </c>
      <c r="EI380" s="1">
        <v>0</v>
      </c>
      <c r="EJ380" s="1">
        <v>0</v>
      </c>
      <c r="EK380" s="1">
        <v>0</v>
      </c>
      <c r="EL380" s="1">
        <v>35.519528371407503</v>
      </c>
      <c r="EM380" s="1">
        <v>36.2056348335162</v>
      </c>
      <c r="EN380" s="1">
        <v>35.749086479902502</v>
      </c>
      <c r="EO380" s="1">
        <v>30.924170616113699</v>
      </c>
      <c r="EP380" s="1">
        <v>22.0779220779221</v>
      </c>
      <c r="EQ380" s="1">
        <v>21.681864235055698</v>
      </c>
      <c r="ER380" s="1">
        <v>21.891058581706101</v>
      </c>
      <c r="ES380" s="1">
        <v>25.819672131147499</v>
      </c>
      <c r="ET380" s="1">
        <v>1.16396761133603</v>
      </c>
      <c r="EU380" s="1">
        <v>28.876170655567101</v>
      </c>
      <c r="EV380" s="1">
        <v>38.628370457209797</v>
      </c>
      <c r="EW380" s="1">
        <v>47.696879643387803</v>
      </c>
      <c r="EX380" s="1">
        <v>0</v>
      </c>
      <c r="EY380" s="1">
        <v>0</v>
      </c>
      <c r="EZ380" s="1">
        <v>0</v>
      </c>
    </row>
    <row r="381" spans="1:156" ht="15">
      <c r="A381" s="11" t="s">
        <v>446</v>
      </c>
      <c r="B381" s="1" t="s">
        <v>914</v>
      </c>
      <c r="C381" s="11" t="s">
        <v>528</v>
      </c>
      <c r="D381" s="1">
        <v>70.544947759725602</v>
      </c>
      <c r="E381" s="1">
        <v>70.130604222752297</v>
      </c>
      <c r="F381" s="1">
        <v>0</v>
      </c>
      <c r="G381" s="1">
        <v>99.214659685863793</v>
      </c>
      <c r="H381" s="1">
        <v>95.251396648044704</v>
      </c>
      <c r="I381" s="1">
        <v>97.305389221556794</v>
      </c>
      <c r="J381" s="1">
        <v>92.335766423357597</v>
      </c>
      <c r="K381" s="1">
        <v>64.049586776859499</v>
      </c>
      <c r="L381" s="1">
        <v>68.220338983050794</v>
      </c>
      <c r="M381" s="1">
        <v>34.070796460176901</v>
      </c>
      <c r="N381" s="1">
        <v>28.504672897196201</v>
      </c>
      <c r="O381" s="1">
        <v>40.291262135922302</v>
      </c>
      <c r="P381" s="1">
        <v>43.258426966292099</v>
      </c>
      <c r="Q381" s="1">
        <v>43.670886075949298</v>
      </c>
      <c r="R381" s="1">
        <v>48.571428571428498</v>
      </c>
      <c r="S381" s="1">
        <v>37.313432835820898</v>
      </c>
      <c r="T381" s="1">
        <v>40</v>
      </c>
      <c r="U381" s="1">
        <v>37.755102040816297</v>
      </c>
      <c r="V381" s="1">
        <v>99.214659685863793</v>
      </c>
      <c r="W381" s="1">
        <v>99.720670391061404</v>
      </c>
      <c r="X381" s="1">
        <v>99.101796407185603</v>
      </c>
      <c r="Y381" s="1">
        <v>95.255474452554694</v>
      </c>
      <c r="Z381" s="1">
        <v>88.016528925619795</v>
      </c>
      <c r="AA381" s="1">
        <v>74.1525423728813</v>
      </c>
      <c r="AB381" s="1">
        <v>48.230088495575203</v>
      </c>
      <c r="AC381" s="1">
        <v>36.448598130841098</v>
      </c>
      <c r="AD381" s="1">
        <v>39.320388349514502</v>
      </c>
      <c r="AE381" s="1">
        <v>41.5730337078651</v>
      </c>
      <c r="AF381" s="1">
        <v>18.9873417721519</v>
      </c>
      <c r="AG381" s="1">
        <v>21.428571428571399</v>
      </c>
      <c r="AH381" s="1">
        <v>30.597014925373099</v>
      </c>
      <c r="AI381" s="1">
        <v>34.615384615384599</v>
      </c>
      <c r="AJ381" s="1">
        <v>38.775510204081598</v>
      </c>
      <c r="AK381" s="1">
        <v>0.261780104712041</v>
      </c>
      <c r="AL381" s="1">
        <v>34.636871508379798</v>
      </c>
      <c r="AM381" s="1">
        <v>32.934131736526901</v>
      </c>
      <c r="AN381" s="1">
        <v>32.846715328467099</v>
      </c>
      <c r="AO381" s="1">
        <v>28.925619834710702</v>
      </c>
      <c r="AP381" s="1">
        <v>29.2372881355932</v>
      </c>
      <c r="AQ381" s="1">
        <v>28.318584070796401</v>
      </c>
      <c r="AR381" s="1">
        <v>29.906542056074699</v>
      </c>
      <c r="AS381" s="1">
        <v>31.067961165048501</v>
      </c>
      <c r="AT381" s="1">
        <v>30.337078651685299</v>
      </c>
      <c r="AU381" s="1">
        <v>32.911392405063197</v>
      </c>
      <c r="AV381" s="1">
        <v>33.571428571428498</v>
      </c>
      <c r="AW381" s="1">
        <v>47.014925373134297</v>
      </c>
      <c r="AX381" s="1">
        <v>46.153846153846096</v>
      </c>
      <c r="AY381" s="1">
        <v>46.938775510204103</v>
      </c>
      <c r="AZ381" s="1">
        <v>95.026178010471199</v>
      </c>
      <c r="BA381" s="1">
        <v>71.229050279329599</v>
      </c>
      <c r="BB381" s="1">
        <v>76.347305389221503</v>
      </c>
      <c r="BC381" s="1">
        <v>73.3576642335766</v>
      </c>
      <c r="BD381" s="1">
        <v>69.008264462809905</v>
      </c>
      <c r="BE381" s="1">
        <v>76.694915254237202</v>
      </c>
      <c r="BF381" s="1">
        <v>78.318584070796405</v>
      </c>
      <c r="BG381" s="1">
        <v>86.448598130841106</v>
      </c>
      <c r="BH381" s="1">
        <v>59.708737864077598</v>
      </c>
      <c r="BI381" s="1">
        <v>62.359550561797697</v>
      </c>
      <c r="BJ381" s="1">
        <v>50</v>
      </c>
      <c r="BK381" s="1">
        <v>55</v>
      </c>
      <c r="BL381" s="1">
        <v>88.805970149253696</v>
      </c>
      <c r="BM381" s="1">
        <v>90</v>
      </c>
      <c r="BN381" s="1">
        <v>50</v>
      </c>
      <c r="BO381" s="1">
        <v>84.816753926701494</v>
      </c>
      <c r="BP381" s="1">
        <v>87.430167597765305</v>
      </c>
      <c r="BQ381" s="1">
        <v>86.526946107784397</v>
      </c>
      <c r="BR381" s="1">
        <v>88.686131386861305</v>
      </c>
      <c r="BS381" s="1">
        <v>88.016528925619795</v>
      </c>
      <c r="BT381" s="1">
        <v>61.016949152542303</v>
      </c>
      <c r="BU381" s="1">
        <v>49.557522123893797</v>
      </c>
      <c r="BV381" s="1">
        <v>55.607476635513997</v>
      </c>
      <c r="BW381" s="1">
        <v>58.252427184466001</v>
      </c>
      <c r="BX381" s="1">
        <v>61.235955056179698</v>
      </c>
      <c r="BY381" s="1">
        <v>64.556962025316395</v>
      </c>
      <c r="BZ381" s="1">
        <v>65.714285714285694</v>
      </c>
      <c r="CA381" s="1">
        <v>79.850746268656707</v>
      </c>
      <c r="CB381" s="1">
        <v>80.769230769230703</v>
      </c>
      <c r="CC381" s="1">
        <v>41.836734693877503</v>
      </c>
      <c r="CD381" s="1">
        <v>98.691099476439703</v>
      </c>
      <c r="CE381" s="1">
        <v>95.251396648044704</v>
      </c>
      <c r="CF381" s="1">
        <v>47.904191616766397</v>
      </c>
      <c r="CG381" s="1">
        <v>43.430656934306498</v>
      </c>
      <c r="CH381" s="1">
        <v>68.181818181818102</v>
      </c>
      <c r="CI381" s="1">
        <v>44.491525423728802</v>
      </c>
      <c r="CJ381" s="1">
        <v>51.769911504424698</v>
      </c>
      <c r="CK381" s="1">
        <v>43.4579439252336</v>
      </c>
      <c r="CL381" s="1">
        <v>51.941747572815501</v>
      </c>
      <c r="CM381" s="1">
        <v>55.617977528089803</v>
      </c>
      <c r="CN381" s="1">
        <v>48.101265822784796</v>
      </c>
      <c r="CO381" s="1">
        <v>59.285714285714199</v>
      </c>
      <c r="CP381" s="1">
        <v>91.791044776119406</v>
      </c>
      <c r="CQ381" s="1">
        <v>86.923076923076906</v>
      </c>
      <c r="CR381" s="1">
        <v>56.122448979591802</v>
      </c>
      <c r="CS381" s="1">
        <v>78.272251308900493</v>
      </c>
      <c r="CT381" s="1">
        <v>78.491620111731805</v>
      </c>
      <c r="CU381" s="1">
        <v>79.640718562874198</v>
      </c>
      <c r="CV381" s="1">
        <v>47.445255474452502</v>
      </c>
      <c r="CW381" s="1">
        <v>44.6280991735537</v>
      </c>
      <c r="CX381" s="1">
        <v>46.186440677966097</v>
      </c>
      <c r="CY381" s="1">
        <v>46.902654867256601</v>
      </c>
      <c r="CZ381" s="1">
        <v>80.373831775700907</v>
      </c>
      <c r="DA381" s="1">
        <v>81.553398058252398</v>
      </c>
      <c r="DB381" s="1">
        <v>80.337078651685303</v>
      </c>
      <c r="DC381" s="1">
        <v>56.962025316455701</v>
      </c>
      <c r="DD381" s="1">
        <v>65</v>
      </c>
      <c r="DE381" s="1">
        <v>38.0597014925373</v>
      </c>
      <c r="DF381" s="1">
        <v>40.769230769230703</v>
      </c>
      <c r="DG381" s="1">
        <v>43.877551020408099</v>
      </c>
      <c r="DH381" s="1">
        <v>42.4281503316138</v>
      </c>
      <c r="DI381" s="1">
        <v>40.376875228686401</v>
      </c>
      <c r="DJ381" s="1">
        <v>43.3414535119772</v>
      </c>
      <c r="DK381" s="1">
        <v>33.145734597156299</v>
      </c>
      <c r="DL381" s="1">
        <v>28.021978021978001</v>
      </c>
      <c r="DM381" s="1">
        <v>47.163120567375799</v>
      </c>
      <c r="DN381" s="1">
        <v>54.316546762589901</v>
      </c>
      <c r="DO381" s="1">
        <v>52.100409836065502</v>
      </c>
      <c r="DP381" s="1">
        <v>54.807692307692299</v>
      </c>
      <c r="DQ381" s="1">
        <v>49.167533818938601</v>
      </c>
      <c r="DR381" s="1">
        <v>30.890973036342299</v>
      </c>
      <c r="DS381" s="1">
        <v>35.438335809806802</v>
      </c>
      <c r="DT381" s="1">
        <v>55.681818181818102</v>
      </c>
      <c r="DU381" s="1">
        <v>58.042488619119801</v>
      </c>
      <c r="DV381" s="1">
        <v>62.118644067796602</v>
      </c>
      <c r="DW381" s="1">
        <v>48.986735445836402</v>
      </c>
      <c r="DX381" s="1">
        <v>58.525429930479298</v>
      </c>
      <c r="DY381" s="1">
        <v>42.691839220462803</v>
      </c>
      <c r="DZ381" s="1">
        <v>41.617298578199097</v>
      </c>
      <c r="EA381" s="1">
        <v>79.270729270729205</v>
      </c>
      <c r="EB381" s="1">
        <v>77.304964539007102</v>
      </c>
      <c r="EC381" s="1">
        <v>89.054470709146898</v>
      </c>
      <c r="ED381" s="1">
        <v>69.518442622950801</v>
      </c>
      <c r="EE381" s="1">
        <v>53.846153846153797</v>
      </c>
      <c r="EF381" s="1">
        <v>76.066597294484893</v>
      </c>
      <c r="EG381" s="1">
        <v>81.887456037514596</v>
      </c>
      <c r="EH381" s="1">
        <v>70.208023774145602</v>
      </c>
      <c r="EI381" s="1">
        <v>63.560606060606098</v>
      </c>
      <c r="EJ381" s="1">
        <v>55.614567526555298</v>
      </c>
      <c r="EK381" s="1">
        <v>98.728813559322006</v>
      </c>
      <c r="EL381" s="1">
        <v>84.690493736182702</v>
      </c>
      <c r="EM381" s="1">
        <v>82.381997804610293</v>
      </c>
      <c r="EN381" s="1">
        <v>83.516037352821698</v>
      </c>
      <c r="EO381" s="1">
        <v>77.784360189573405</v>
      </c>
      <c r="EP381" s="1">
        <v>66.533466533466495</v>
      </c>
      <c r="EQ381" s="1">
        <v>66.6666666666666</v>
      </c>
      <c r="ER381" s="1">
        <v>21.891058581706101</v>
      </c>
      <c r="ES381" s="1">
        <v>25.819672131147499</v>
      </c>
      <c r="ET381" s="1">
        <v>33.350202429149803</v>
      </c>
      <c r="EU381" s="1">
        <v>28.876170655567101</v>
      </c>
      <c r="EV381" s="1">
        <v>9.3200468933177003</v>
      </c>
      <c r="EW381" s="1">
        <v>47.696879643387803</v>
      </c>
      <c r="EX381" s="1">
        <v>38.939393939393902</v>
      </c>
      <c r="EY381" s="1">
        <v>40.819423368740502</v>
      </c>
      <c r="EZ381" s="1">
        <v>41.610169491525397</v>
      </c>
    </row>
    <row r="382" spans="1:156" ht="15">
      <c r="A382" s="11" t="s">
        <v>447</v>
      </c>
      <c r="B382" s="1" t="s">
        <v>915</v>
      </c>
      <c r="C382" s="11" t="s">
        <v>531</v>
      </c>
      <c r="D382" s="1">
        <v>76.892253469502705</v>
      </c>
      <c r="E382" s="1">
        <v>68.601315496303201</v>
      </c>
      <c r="F382" s="1">
        <v>0</v>
      </c>
      <c r="G382" s="1">
        <v>88.219895287958096</v>
      </c>
      <c r="H382" s="1">
        <v>52.2346368715083</v>
      </c>
      <c r="I382" s="1">
        <v>51.197604790419099</v>
      </c>
      <c r="J382" s="1">
        <v>60.218978102189702</v>
      </c>
      <c r="K382" s="1">
        <v>59.917355371900797</v>
      </c>
      <c r="L382" s="1">
        <v>59.322033898305101</v>
      </c>
      <c r="M382" s="1">
        <v>56.194690265486699</v>
      </c>
      <c r="N382" s="1">
        <v>44.392523364485903</v>
      </c>
      <c r="O382" s="1">
        <v>14.0776699029126</v>
      </c>
      <c r="P382" s="1">
        <v>12.9213483146067</v>
      </c>
      <c r="Q382" s="1">
        <v>10.7594936708861</v>
      </c>
      <c r="R382" s="1">
        <v>0</v>
      </c>
      <c r="S382" s="1">
        <v>0</v>
      </c>
      <c r="T382" s="1">
        <v>0</v>
      </c>
      <c r="U382" s="1">
        <v>0</v>
      </c>
      <c r="V382" s="1">
        <v>88.7434554973822</v>
      </c>
      <c r="W382" s="1">
        <v>88.268156424580994</v>
      </c>
      <c r="X382" s="1">
        <v>89.820359281437106</v>
      </c>
      <c r="Y382" s="1">
        <v>82.846715328467099</v>
      </c>
      <c r="Z382" s="1">
        <v>80.991735537190095</v>
      </c>
      <c r="AA382" s="1">
        <v>59.745762711864401</v>
      </c>
      <c r="AB382" s="1">
        <v>57.964601769911503</v>
      </c>
      <c r="AC382" s="1">
        <v>62.149532710280297</v>
      </c>
      <c r="AD382" s="1">
        <v>55.825242718446603</v>
      </c>
      <c r="AE382" s="1">
        <v>52.808988764044898</v>
      </c>
      <c r="AF382" s="1">
        <v>53.164556962025301</v>
      </c>
      <c r="AG382" s="1">
        <v>0</v>
      </c>
      <c r="AH382" s="1">
        <v>0</v>
      </c>
      <c r="AI382" s="1">
        <v>0</v>
      </c>
      <c r="AJ382" s="1">
        <v>0</v>
      </c>
      <c r="AK382" s="1">
        <v>84.031413612565402</v>
      </c>
      <c r="AL382" s="1">
        <v>84.078212290502805</v>
      </c>
      <c r="AM382" s="1">
        <v>83.832335329341305</v>
      </c>
      <c r="AN382" s="1">
        <v>71.897810218978094</v>
      </c>
      <c r="AO382" s="1">
        <v>66.942148760330497</v>
      </c>
      <c r="AP382" s="1">
        <v>68.644067796610102</v>
      </c>
      <c r="AQ382" s="1">
        <v>28.318584070796401</v>
      </c>
      <c r="AR382" s="1">
        <v>29.906542056074699</v>
      </c>
      <c r="AS382" s="1">
        <v>0.485436893203883</v>
      </c>
      <c r="AT382" s="1">
        <v>30.337078651685299</v>
      </c>
      <c r="AU382" s="1">
        <v>32.911392405063197</v>
      </c>
      <c r="AV382" s="1">
        <v>0</v>
      </c>
      <c r="AW382" s="1">
        <v>0</v>
      </c>
      <c r="AX382" s="1">
        <v>0</v>
      </c>
      <c r="AY382" s="1">
        <v>0</v>
      </c>
      <c r="AZ382" s="1">
        <v>61.518324607329802</v>
      </c>
      <c r="BA382" s="1">
        <v>45.530726256983201</v>
      </c>
      <c r="BB382" s="1">
        <v>48.802395209580801</v>
      </c>
      <c r="BC382" s="1">
        <v>44.1605839416058</v>
      </c>
      <c r="BD382" s="1">
        <v>45.041322314049502</v>
      </c>
      <c r="BE382" s="1">
        <v>46.186440677966097</v>
      </c>
      <c r="BF382" s="1">
        <v>50</v>
      </c>
      <c r="BG382" s="1">
        <v>49.065420560747597</v>
      </c>
      <c r="BH382" s="1">
        <v>49.0291262135922</v>
      </c>
      <c r="BI382" s="1">
        <v>34.269662921348299</v>
      </c>
      <c r="BJ382" s="1">
        <v>36.075949367088597</v>
      </c>
      <c r="BK382" s="1">
        <v>0</v>
      </c>
      <c r="BL382" s="1">
        <v>0</v>
      </c>
      <c r="BM382" s="1">
        <v>0</v>
      </c>
      <c r="BN382" s="1">
        <v>0</v>
      </c>
      <c r="BO382" s="1">
        <v>70.680628272251298</v>
      </c>
      <c r="BP382" s="1">
        <v>74.581005586592099</v>
      </c>
      <c r="BQ382" s="1">
        <v>76.047904191616695</v>
      </c>
      <c r="BR382" s="1">
        <v>54.379562043795602</v>
      </c>
      <c r="BS382" s="1">
        <v>54.958677685950398</v>
      </c>
      <c r="BT382" s="1">
        <v>61.016949152542303</v>
      </c>
      <c r="BU382" s="1">
        <v>64.601769911504405</v>
      </c>
      <c r="BV382" s="1">
        <v>70.560747663551396</v>
      </c>
      <c r="BW382" s="1">
        <v>73.786407766990195</v>
      </c>
      <c r="BX382" s="1">
        <v>26.404494382022399</v>
      </c>
      <c r="BY382" s="1">
        <v>27.848101265822699</v>
      </c>
      <c r="BZ382" s="1">
        <v>0</v>
      </c>
      <c r="CA382" s="1">
        <v>0</v>
      </c>
      <c r="CB382" s="1">
        <v>0</v>
      </c>
      <c r="CC382" s="1">
        <v>0</v>
      </c>
      <c r="CD382" s="1">
        <v>71.989528795811495</v>
      </c>
      <c r="CE382" s="1">
        <v>74.581005586592099</v>
      </c>
      <c r="CF382" s="1">
        <v>76.646706586826298</v>
      </c>
      <c r="CG382" s="1">
        <v>78.102189781021906</v>
      </c>
      <c r="CH382" s="1">
        <v>80.991735537190095</v>
      </c>
      <c r="CI382" s="1">
        <v>84.745762711864401</v>
      </c>
      <c r="CJ382" s="1">
        <v>84.955752212389299</v>
      </c>
      <c r="CK382" s="1">
        <v>82.242990654205599</v>
      </c>
      <c r="CL382" s="1">
        <v>82.524271844660106</v>
      </c>
      <c r="CM382" s="1">
        <v>63.483146067415703</v>
      </c>
      <c r="CN382" s="1">
        <v>63.291139240506297</v>
      </c>
      <c r="CO382" s="1">
        <v>0</v>
      </c>
      <c r="CP382" s="1">
        <v>0</v>
      </c>
      <c r="CQ382" s="1">
        <v>0</v>
      </c>
      <c r="CR382" s="1">
        <v>0</v>
      </c>
      <c r="CS382" s="1">
        <v>98.429319371727701</v>
      </c>
      <c r="CT382" s="1">
        <v>99.441340782122893</v>
      </c>
      <c r="CU382" s="1">
        <v>98.802395209580794</v>
      </c>
      <c r="CV382" s="1">
        <v>90.510948905109402</v>
      </c>
      <c r="CW382" s="1">
        <v>96.694214876033001</v>
      </c>
      <c r="CX382" s="1">
        <v>91.949152542372801</v>
      </c>
      <c r="CY382" s="1">
        <v>90.707964601769902</v>
      </c>
      <c r="CZ382" s="1">
        <v>80.373831775700907</v>
      </c>
      <c r="DA382" s="1">
        <v>81.553398058252398</v>
      </c>
      <c r="DB382" s="1">
        <v>53.932584269662897</v>
      </c>
      <c r="DC382" s="1">
        <v>56.962025316455701</v>
      </c>
      <c r="DD382" s="1">
        <v>0</v>
      </c>
      <c r="DE382" s="1">
        <v>0</v>
      </c>
      <c r="DF382" s="1">
        <v>0</v>
      </c>
      <c r="DG382" s="1">
        <v>0</v>
      </c>
      <c r="DH382" s="1">
        <v>70.062638172439193</v>
      </c>
      <c r="DI382" s="1">
        <v>63.465056714233398</v>
      </c>
      <c r="DJ382" s="1">
        <v>62.423873325213101</v>
      </c>
      <c r="DK382" s="1">
        <v>57.908767772511801</v>
      </c>
      <c r="DL382" s="1">
        <v>13.1368631368631</v>
      </c>
      <c r="DM382" s="1">
        <v>26.595744680851102</v>
      </c>
      <c r="DN382" s="1">
        <v>28.9311408016444</v>
      </c>
      <c r="DO382" s="1">
        <v>53.944672131147499</v>
      </c>
      <c r="DP382" s="1">
        <v>69.787449392712503</v>
      </c>
      <c r="DQ382" s="1">
        <v>74.6618106139438</v>
      </c>
      <c r="DR382" s="1">
        <v>72.977725674091403</v>
      </c>
      <c r="DS382" s="1">
        <v>0</v>
      </c>
      <c r="DT382" s="1">
        <v>0</v>
      </c>
      <c r="DU382" s="1">
        <v>0</v>
      </c>
      <c r="DV382" s="1">
        <v>0</v>
      </c>
      <c r="DW382" s="1">
        <v>62.472365512159101</v>
      </c>
      <c r="DX382" s="1">
        <v>54.024881083058901</v>
      </c>
      <c r="DY382" s="1">
        <v>42.164027608607299</v>
      </c>
      <c r="DZ382" s="1">
        <v>56.486966824644497</v>
      </c>
      <c r="EA382" s="1">
        <v>84.765234765234695</v>
      </c>
      <c r="EB382" s="1">
        <v>85.866261398176206</v>
      </c>
      <c r="EC382" s="1">
        <v>52.261048304213702</v>
      </c>
      <c r="ED382" s="1">
        <v>73.514344262295097</v>
      </c>
      <c r="EE382" s="1">
        <v>78.390688259109297</v>
      </c>
      <c r="EF382" s="1">
        <v>79.448491155046796</v>
      </c>
      <c r="EG382" s="1">
        <v>76.846424384525207</v>
      </c>
      <c r="EH382" s="1">
        <v>0</v>
      </c>
      <c r="EI382" s="1">
        <v>0</v>
      </c>
      <c r="EJ382" s="1">
        <v>0</v>
      </c>
      <c r="EK382" s="1">
        <v>0</v>
      </c>
      <c r="EL382" s="1">
        <v>87.619749447310198</v>
      </c>
      <c r="EM382" s="1">
        <v>88.144895718990099</v>
      </c>
      <c r="EN382" s="1">
        <v>88.834754364595995</v>
      </c>
      <c r="EO382" s="1">
        <v>81.042654028436004</v>
      </c>
      <c r="EP382" s="1">
        <v>71.678321678321595</v>
      </c>
      <c r="EQ382" s="1">
        <v>71.428571428571402</v>
      </c>
      <c r="ER382" s="1">
        <v>50.770811921891003</v>
      </c>
      <c r="ES382" s="1">
        <v>57.4282786885245</v>
      </c>
      <c r="ET382" s="1">
        <v>33.350202429149803</v>
      </c>
      <c r="EU382" s="1">
        <v>28.876170655567101</v>
      </c>
      <c r="EV382" s="1">
        <v>38.628370457209797</v>
      </c>
      <c r="EW382" s="1">
        <v>0</v>
      </c>
      <c r="EX382" s="1">
        <v>0</v>
      </c>
      <c r="EY382" s="1">
        <v>0</v>
      </c>
      <c r="EZ382" s="1">
        <v>0</v>
      </c>
    </row>
    <row r="383" spans="1:156" ht="15">
      <c r="A383" s="11" t="s">
        <v>448</v>
      </c>
      <c r="B383" s="1" t="s">
        <v>916</v>
      </c>
      <c r="C383" s="11" t="s">
        <v>528</v>
      </c>
      <c r="D383" s="1">
        <v>28.545229385048</v>
      </c>
      <c r="E383" s="1">
        <v>30.762282071499602</v>
      </c>
      <c r="F383" s="1">
        <v>0</v>
      </c>
      <c r="G383" s="1">
        <v>36.938775510204103</v>
      </c>
      <c r="H383" s="1">
        <v>32.159624413145501</v>
      </c>
      <c r="I383" s="1">
        <v>18.112244897959101</v>
      </c>
      <c r="J383" s="1">
        <v>12.5</v>
      </c>
      <c r="K383" s="1">
        <v>9.6428571428571406</v>
      </c>
      <c r="L383" s="1">
        <v>31.716417910447699</v>
      </c>
      <c r="M383" s="1">
        <v>54.724409448818903</v>
      </c>
      <c r="N383" s="1">
        <v>45.338983050847403</v>
      </c>
      <c r="O383" s="1">
        <v>41.891891891891802</v>
      </c>
      <c r="P383" s="1">
        <v>39.5</v>
      </c>
      <c r="Q383" s="1">
        <v>56.172839506172799</v>
      </c>
      <c r="R383" s="1">
        <v>80.434782608695599</v>
      </c>
      <c r="S383" s="1">
        <v>86.065573770491795</v>
      </c>
      <c r="T383" s="1">
        <v>95.901639344262193</v>
      </c>
      <c r="U383" s="1">
        <v>77.380952380952294</v>
      </c>
      <c r="V383" s="1">
        <v>49.5918367346938</v>
      </c>
      <c r="W383" s="1">
        <v>53.286384976525802</v>
      </c>
      <c r="X383" s="1">
        <v>45.663265306122398</v>
      </c>
      <c r="Y383" s="1">
        <v>47.965116279069697</v>
      </c>
      <c r="Z383" s="1">
        <v>55.357142857142797</v>
      </c>
      <c r="AA383" s="1">
        <v>57.835820895522303</v>
      </c>
      <c r="AB383" s="1">
        <v>65.748031496063007</v>
      </c>
      <c r="AC383" s="1">
        <v>77.542372881355902</v>
      </c>
      <c r="AD383" s="1">
        <v>78.828828828828804</v>
      </c>
      <c r="AE383" s="1">
        <v>82.5</v>
      </c>
      <c r="AF383" s="1">
        <v>73.456790123456699</v>
      </c>
      <c r="AG383" s="1">
        <v>84.782608695652101</v>
      </c>
      <c r="AH383" s="1">
        <v>81.147540983606504</v>
      </c>
      <c r="AI383" s="1">
        <v>86.065573770491795</v>
      </c>
      <c r="AJ383" s="1">
        <v>82.142857142857096</v>
      </c>
      <c r="AK383" s="1">
        <v>36.734693877551003</v>
      </c>
      <c r="AL383" s="1">
        <v>37.793427230046902</v>
      </c>
      <c r="AM383" s="1">
        <v>37.5</v>
      </c>
      <c r="AN383" s="1">
        <v>38.3720930232558</v>
      </c>
      <c r="AO383" s="1">
        <v>34.642857142857103</v>
      </c>
      <c r="AP383" s="1">
        <v>88.0597014925373</v>
      </c>
      <c r="AQ383" s="1">
        <v>87.007874015748001</v>
      </c>
      <c r="AR383" s="1">
        <v>33.4745762711864</v>
      </c>
      <c r="AS383" s="1">
        <v>33.783783783783697</v>
      </c>
      <c r="AT383" s="1">
        <v>36</v>
      </c>
      <c r="AU383" s="1">
        <v>41.975308641975303</v>
      </c>
      <c r="AV383" s="1">
        <v>48.5507246376811</v>
      </c>
      <c r="AW383" s="1">
        <v>59.016393442622899</v>
      </c>
      <c r="AX383" s="1">
        <v>97.540983606557305</v>
      </c>
      <c r="AY383" s="1">
        <v>52.380952380952301</v>
      </c>
      <c r="AZ383" s="1">
        <v>45.918367346938702</v>
      </c>
      <c r="BA383" s="1">
        <v>61.267605633802802</v>
      </c>
      <c r="BB383" s="1">
        <v>47.7040816326531</v>
      </c>
      <c r="BC383" s="1">
        <v>34.011627906976699</v>
      </c>
      <c r="BD383" s="1">
        <v>54.642857142857103</v>
      </c>
      <c r="BE383" s="1">
        <v>40.671641791044699</v>
      </c>
      <c r="BF383" s="1">
        <v>43.7007874015748</v>
      </c>
      <c r="BG383" s="1">
        <v>39.406779661016898</v>
      </c>
      <c r="BH383" s="1">
        <v>54.504504504504503</v>
      </c>
      <c r="BI383" s="1">
        <v>65.5</v>
      </c>
      <c r="BJ383" s="1">
        <v>31.481481481481399</v>
      </c>
      <c r="BK383" s="1">
        <v>38.405797101449203</v>
      </c>
      <c r="BL383" s="1">
        <v>46.721311475409799</v>
      </c>
      <c r="BM383" s="1">
        <v>72.950819672131104</v>
      </c>
      <c r="BN383" s="1">
        <v>79.761904761904702</v>
      </c>
      <c r="BO383" s="1">
        <v>73.877551020408106</v>
      </c>
      <c r="BP383" s="1">
        <v>77.464788732394297</v>
      </c>
      <c r="BQ383" s="1">
        <v>78.826530612244795</v>
      </c>
      <c r="BR383" s="1">
        <v>82.558139534883693</v>
      </c>
      <c r="BS383" s="1">
        <v>83.571428571428498</v>
      </c>
      <c r="BT383" s="1">
        <v>49.253731343283498</v>
      </c>
      <c r="BU383" s="1">
        <v>50.787401574803098</v>
      </c>
      <c r="BV383" s="1">
        <v>26.271186440677901</v>
      </c>
      <c r="BW383" s="1">
        <v>27.4774774774774</v>
      </c>
      <c r="BX383" s="1">
        <v>30.5</v>
      </c>
      <c r="BY383" s="1">
        <v>28.395061728395099</v>
      </c>
      <c r="BZ383" s="1">
        <v>28.260869565217298</v>
      </c>
      <c r="CA383" s="1">
        <v>36.065573770491802</v>
      </c>
      <c r="CB383" s="1">
        <v>77.868852459016296</v>
      </c>
      <c r="CC383" s="1">
        <v>36.904761904761898</v>
      </c>
      <c r="CD383" s="1">
        <v>68.979591836734699</v>
      </c>
      <c r="CE383" s="1">
        <v>66.901408450704196</v>
      </c>
      <c r="CF383" s="1">
        <v>68.622448979591795</v>
      </c>
      <c r="CG383" s="1">
        <v>69.476744186046503</v>
      </c>
      <c r="CH383" s="1">
        <v>75.357142857142804</v>
      </c>
      <c r="CI383" s="1">
        <v>65.298507462686501</v>
      </c>
      <c r="CJ383" s="1">
        <v>81.889763779527499</v>
      </c>
      <c r="CK383" s="1">
        <v>81.779661016949106</v>
      </c>
      <c r="CL383" s="1">
        <v>77.027027027027003</v>
      </c>
      <c r="CM383" s="1">
        <v>80</v>
      </c>
      <c r="CN383" s="1">
        <v>44.4444444444444</v>
      </c>
      <c r="CO383" s="1">
        <v>82.608695652173907</v>
      </c>
      <c r="CP383" s="1">
        <v>95.081967213114694</v>
      </c>
      <c r="CQ383" s="1">
        <v>61.475409836065502</v>
      </c>
      <c r="CR383" s="1">
        <v>55.952380952380899</v>
      </c>
      <c r="CS383" s="1">
        <v>60.408163265306101</v>
      </c>
      <c r="CT383" s="1">
        <v>61.7370892018779</v>
      </c>
      <c r="CU383" s="1">
        <v>62.755102040816297</v>
      </c>
      <c r="CV383" s="1">
        <v>66.279069767441797</v>
      </c>
      <c r="CW383" s="1">
        <v>83.571428571428498</v>
      </c>
      <c r="CX383" s="1">
        <v>86.9402985074626</v>
      </c>
      <c r="CY383" s="1">
        <v>82.283464566929098</v>
      </c>
      <c r="CZ383" s="1">
        <v>86.016949152542296</v>
      </c>
      <c r="DA383" s="1">
        <v>88.2882882882882</v>
      </c>
      <c r="DB383" s="1">
        <v>85</v>
      </c>
      <c r="DC383" s="1">
        <v>86.419753086419703</v>
      </c>
      <c r="DD383" s="1">
        <v>86.231884057971001</v>
      </c>
      <c r="DE383" s="1">
        <v>92.622950819672099</v>
      </c>
      <c r="DF383" s="1">
        <v>89.344262295081904</v>
      </c>
      <c r="DG383" s="1">
        <v>75</v>
      </c>
      <c r="DH383" s="1">
        <v>70.320560058953504</v>
      </c>
      <c r="DI383" s="1">
        <v>73.966337358214403</v>
      </c>
      <c r="DJ383" s="1">
        <v>91.088103938286594</v>
      </c>
      <c r="DK383" s="1">
        <v>85.456161137440702</v>
      </c>
      <c r="DL383" s="1">
        <v>84.765234765234695</v>
      </c>
      <c r="DM383" s="1">
        <v>77.152988855116504</v>
      </c>
      <c r="DN383" s="1">
        <v>87.615621788283605</v>
      </c>
      <c r="DO383" s="1">
        <v>67.5717213114754</v>
      </c>
      <c r="DP383" s="1">
        <v>68.370445344129493</v>
      </c>
      <c r="DQ383" s="1">
        <v>66.441207075962495</v>
      </c>
      <c r="DR383" s="1">
        <v>52.813599062133598</v>
      </c>
      <c r="DS383" s="1">
        <v>57.429420505200497</v>
      </c>
      <c r="DT383" s="1">
        <v>29.924242424242401</v>
      </c>
      <c r="DU383" s="1">
        <v>32.0940819423368</v>
      </c>
      <c r="DV383" s="1">
        <v>20.932203389830502</v>
      </c>
      <c r="DW383" s="1">
        <v>31.669123065585801</v>
      </c>
      <c r="DX383" s="1">
        <v>37.778997438711997</v>
      </c>
      <c r="DY383" s="1">
        <v>34.571660576532601</v>
      </c>
      <c r="DZ383" s="1">
        <v>34.626777251184798</v>
      </c>
      <c r="EA383" s="1">
        <v>29.820179820179799</v>
      </c>
      <c r="EB383" s="1">
        <v>17.6798378926038</v>
      </c>
      <c r="EC383" s="1">
        <v>19.270298047276398</v>
      </c>
      <c r="ED383" s="1">
        <v>20.440573770491799</v>
      </c>
      <c r="EE383" s="1">
        <v>36.993927125506097</v>
      </c>
      <c r="EF383" s="1">
        <v>5.3590010405827204</v>
      </c>
      <c r="EG383" s="1">
        <v>3.6928487690504102</v>
      </c>
      <c r="EH383" s="1">
        <v>2.6002971768202099</v>
      </c>
      <c r="EI383" s="1">
        <v>3.2575757575757498</v>
      </c>
      <c r="EJ383" s="1">
        <v>5.3869499241274603</v>
      </c>
      <c r="EK383" s="1">
        <v>3.4745762711864399</v>
      </c>
      <c r="EL383" s="1">
        <v>91.212232866617498</v>
      </c>
      <c r="EM383" s="1">
        <v>83.571167215514095</v>
      </c>
      <c r="EN383" s="1">
        <v>83.516037352821698</v>
      </c>
      <c r="EO383" s="1">
        <v>77.784360189573405</v>
      </c>
      <c r="EP383" s="1">
        <v>66.533466533466495</v>
      </c>
      <c r="EQ383" s="1">
        <v>63.931104356636197</v>
      </c>
      <c r="ER383" s="1">
        <v>63.514902363823197</v>
      </c>
      <c r="ES383" s="1">
        <v>57.4282786885245</v>
      </c>
      <c r="ET383" s="1">
        <v>62.0445344129554</v>
      </c>
      <c r="EU383" s="1">
        <v>77.263267429760603</v>
      </c>
      <c r="EV383" s="1">
        <v>73.153575615474793</v>
      </c>
      <c r="EW383" s="1">
        <v>81.277860326894498</v>
      </c>
      <c r="EX383" s="1">
        <v>38.939393939393902</v>
      </c>
      <c r="EY383" s="1">
        <v>84.977238239757199</v>
      </c>
      <c r="EZ383" s="1">
        <v>41.610169491525397</v>
      </c>
    </row>
    <row r="384" spans="1:156" ht="15">
      <c r="A384" s="11" t="s">
        <v>450</v>
      </c>
      <c r="B384" s="1" t="s">
        <v>917</v>
      </c>
      <c r="C384" s="11" t="s">
        <v>537</v>
      </c>
      <c r="D384" s="1">
        <v>46.121983506944403</v>
      </c>
      <c r="E384" s="1">
        <v>48.616617538688203</v>
      </c>
      <c r="F384" s="1">
        <v>0</v>
      </c>
      <c r="G384" s="1">
        <v>41.1111111111111</v>
      </c>
      <c r="H384" s="1">
        <v>31.5217391304347</v>
      </c>
      <c r="I384" s="1">
        <v>42.307692307692299</v>
      </c>
      <c r="J384" s="1">
        <v>40.322580645161203</v>
      </c>
      <c r="K384" s="1">
        <v>34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22.2222222222222</v>
      </c>
      <c r="W384" s="1">
        <v>26.086956521739101</v>
      </c>
      <c r="X384" s="1">
        <v>30.769230769230699</v>
      </c>
      <c r="Y384" s="1">
        <v>25.806451612903199</v>
      </c>
      <c r="Z384" s="1">
        <v>22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32.2222222222222</v>
      </c>
      <c r="AL384" s="1">
        <v>32.6086956521739</v>
      </c>
      <c r="AM384" s="1">
        <v>34.615384615384599</v>
      </c>
      <c r="AN384" s="1">
        <v>32.258064516128997</v>
      </c>
      <c r="AO384" s="1">
        <v>34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32.2222222222222</v>
      </c>
      <c r="BA384" s="1">
        <v>35.869565217391298</v>
      </c>
      <c r="BB384" s="1">
        <v>29.4871794871794</v>
      </c>
      <c r="BC384" s="1">
        <v>1.61290322580645</v>
      </c>
      <c r="BD384" s="1">
        <v>22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O384" s="1">
        <v>55.5555555555555</v>
      </c>
      <c r="BP384" s="1">
        <v>26.086956521739101</v>
      </c>
      <c r="BQ384" s="1">
        <v>28.205128205128201</v>
      </c>
      <c r="BR384" s="1">
        <v>22.580645161290299</v>
      </c>
      <c r="BS384" s="1">
        <v>20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68.8888888888888</v>
      </c>
      <c r="CE384" s="1">
        <v>72.826086956521706</v>
      </c>
      <c r="CF384" s="1">
        <v>74.358974358974294</v>
      </c>
      <c r="CG384" s="1">
        <v>48.387096774193502</v>
      </c>
      <c r="CH384" s="1">
        <v>48</v>
      </c>
      <c r="CI384" s="1">
        <v>0</v>
      </c>
      <c r="CJ384" s="1">
        <v>0</v>
      </c>
      <c r="CK384" s="1">
        <v>0</v>
      </c>
      <c r="CL384" s="1">
        <v>0</v>
      </c>
      <c r="CM384" s="1">
        <v>0</v>
      </c>
      <c r="CN384" s="1">
        <v>0</v>
      </c>
      <c r="CO384" s="1">
        <v>0</v>
      </c>
      <c r="CP384" s="1">
        <v>0</v>
      </c>
      <c r="CQ384" s="1">
        <v>0</v>
      </c>
      <c r="CR384" s="1">
        <v>0</v>
      </c>
      <c r="CS384" s="1">
        <v>32.2222222222222</v>
      </c>
      <c r="CT384" s="1">
        <v>33.695652173912997</v>
      </c>
      <c r="CU384" s="1">
        <v>38.461538461538403</v>
      </c>
      <c r="CV384" s="1">
        <v>33.870967741935402</v>
      </c>
      <c r="CW384" s="1">
        <v>42</v>
      </c>
      <c r="CX384" s="1">
        <v>0</v>
      </c>
      <c r="CY384" s="1">
        <v>0</v>
      </c>
      <c r="CZ384" s="1">
        <v>0</v>
      </c>
      <c r="DA384" s="1">
        <v>0</v>
      </c>
      <c r="DB384" s="1">
        <v>0</v>
      </c>
      <c r="DC384" s="1">
        <v>0</v>
      </c>
      <c r="DD384" s="1">
        <v>0</v>
      </c>
      <c r="DE384" s="1">
        <v>0</v>
      </c>
      <c r="DF384" s="1">
        <v>0</v>
      </c>
      <c r="DG384" s="1">
        <v>0</v>
      </c>
      <c r="DH384" s="1">
        <v>61.26953125</v>
      </c>
      <c r="DI384" s="1">
        <v>86.385408990420004</v>
      </c>
      <c r="DJ384" s="1">
        <v>61.928283937065501</v>
      </c>
      <c r="DK384" s="1">
        <v>47.685749086479902</v>
      </c>
      <c r="DL384" s="1">
        <v>22.600710900473899</v>
      </c>
      <c r="DM384" s="1">
        <v>0</v>
      </c>
      <c r="DN384" s="1">
        <v>0</v>
      </c>
      <c r="DO384" s="1">
        <v>0</v>
      </c>
      <c r="DP384" s="1">
        <v>0</v>
      </c>
      <c r="DQ384" s="1">
        <v>0</v>
      </c>
      <c r="DR384" s="1">
        <v>0</v>
      </c>
      <c r="DS384" s="1">
        <v>0</v>
      </c>
      <c r="DT384" s="1">
        <v>0</v>
      </c>
      <c r="DU384" s="1">
        <v>0</v>
      </c>
      <c r="DV384" s="1">
        <v>0</v>
      </c>
      <c r="DW384" s="1">
        <v>93.80859375</v>
      </c>
      <c r="DX384" s="1">
        <v>75.257921886514296</v>
      </c>
      <c r="DY384" s="1">
        <v>77.954628613245504</v>
      </c>
      <c r="DZ384" s="1">
        <v>83.049127080795699</v>
      </c>
      <c r="EA384" s="1">
        <v>89.662322274881504</v>
      </c>
      <c r="EB384" s="1">
        <v>0</v>
      </c>
      <c r="EC384" s="1">
        <v>0</v>
      </c>
      <c r="ED384" s="1">
        <v>0</v>
      </c>
      <c r="EE384" s="1">
        <v>0</v>
      </c>
      <c r="EF384" s="1">
        <v>0</v>
      </c>
      <c r="EG384" s="1">
        <v>0</v>
      </c>
      <c r="EH384" s="1">
        <v>0</v>
      </c>
      <c r="EI384" s="1">
        <v>0</v>
      </c>
      <c r="EJ384" s="1">
        <v>0</v>
      </c>
      <c r="EK384" s="1">
        <v>0</v>
      </c>
      <c r="EL384" s="1">
        <v>34.8828125</v>
      </c>
      <c r="EM384" s="1">
        <v>35.519528371407503</v>
      </c>
      <c r="EN384" s="1">
        <v>36.2056348335162</v>
      </c>
      <c r="EO384" s="1">
        <v>35.749086479902502</v>
      </c>
      <c r="EP384" s="1">
        <v>30.924170616113699</v>
      </c>
      <c r="EQ384" s="1">
        <v>0</v>
      </c>
      <c r="ER384" s="1">
        <v>0</v>
      </c>
      <c r="ES384" s="1">
        <v>0</v>
      </c>
      <c r="ET384" s="1">
        <v>0</v>
      </c>
      <c r="EU384" s="1">
        <v>0</v>
      </c>
      <c r="EV384" s="1">
        <v>0</v>
      </c>
      <c r="EW384" s="1">
        <v>0</v>
      </c>
      <c r="EX384" s="1">
        <v>0</v>
      </c>
      <c r="EY384" s="1">
        <v>0</v>
      </c>
      <c r="EZ384" s="1">
        <v>0</v>
      </c>
    </row>
    <row r="385" spans="1:156" ht="15">
      <c r="A385" s="11" t="s">
        <v>451</v>
      </c>
      <c r="B385" s="1" t="s">
        <v>918</v>
      </c>
      <c r="C385" s="11" t="s">
        <v>537</v>
      </c>
      <c r="D385" s="1">
        <v>23.174189388356599</v>
      </c>
      <c r="E385" s="1">
        <v>21.615217302923099</v>
      </c>
      <c r="F385" s="1">
        <v>0</v>
      </c>
      <c r="G385" s="1">
        <v>63.028169014084497</v>
      </c>
      <c r="H385" s="1">
        <v>62.8306878306878</v>
      </c>
      <c r="I385" s="1">
        <v>63.343558282208498</v>
      </c>
      <c r="J385" s="1">
        <v>55.357142857142797</v>
      </c>
      <c r="K385" s="1">
        <v>38.757396449704103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28.0516431924882</v>
      </c>
      <c r="W385" s="1">
        <v>29.3650793650793</v>
      </c>
      <c r="X385" s="1">
        <v>28.0674846625766</v>
      </c>
      <c r="Y385" s="1">
        <v>25.198412698412699</v>
      </c>
      <c r="Z385" s="1">
        <v>21.0059171597633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40.1408450704225</v>
      </c>
      <c r="AL385" s="1">
        <v>39.153439153439102</v>
      </c>
      <c r="AM385" s="1">
        <v>39.110429447852702</v>
      </c>
      <c r="AN385" s="1">
        <v>36.706349206349202</v>
      </c>
      <c r="AO385" s="1">
        <v>32.840236686390497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31.572769953051601</v>
      </c>
      <c r="BA385" s="1">
        <v>3.83597883597883</v>
      </c>
      <c r="BB385" s="1">
        <v>1.3803680981595099</v>
      </c>
      <c r="BC385" s="1">
        <v>8.5317460317460299</v>
      </c>
      <c r="BD385" s="1">
        <v>14.4970414201183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O385" s="1">
        <v>29.3427230046948</v>
      </c>
      <c r="BP385" s="1">
        <v>32.804232804232797</v>
      </c>
      <c r="BQ385" s="1">
        <v>34.662576687116498</v>
      </c>
      <c r="BR385" s="1">
        <v>35.714285714285701</v>
      </c>
      <c r="BS385" s="1">
        <v>33.727810650887498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>
        <v>73.826291079812194</v>
      </c>
      <c r="CE385" s="1">
        <v>43.650793650793602</v>
      </c>
      <c r="CF385" s="1">
        <v>41.871165644171697</v>
      </c>
      <c r="CG385" s="1">
        <v>44.841269841269799</v>
      </c>
      <c r="CH385" s="1">
        <v>50.887573964497001</v>
      </c>
      <c r="CI385" s="1">
        <v>0</v>
      </c>
      <c r="CJ385" s="1">
        <v>0</v>
      </c>
      <c r="CK385" s="1">
        <v>0</v>
      </c>
      <c r="CL385" s="1">
        <v>0</v>
      </c>
      <c r="CM385" s="1">
        <v>0</v>
      </c>
      <c r="CN385" s="1">
        <v>0</v>
      </c>
      <c r="CO385" s="1">
        <v>0</v>
      </c>
      <c r="CP385" s="1">
        <v>0</v>
      </c>
      <c r="CQ385" s="1">
        <v>0</v>
      </c>
      <c r="CR385" s="1">
        <v>0</v>
      </c>
      <c r="CS385" s="1">
        <v>40.727699530516396</v>
      </c>
      <c r="CT385" s="1">
        <v>41.402116402116398</v>
      </c>
      <c r="CU385" s="1">
        <v>42.791411042944702</v>
      </c>
      <c r="CV385" s="1">
        <v>43.253968253968203</v>
      </c>
      <c r="CW385" s="1">
        <v>40.532544378698198</v>
      </c>
      <c r="CX385" s="1">
        <v>0</v>
      </c>
      <c r="CY385" s="1">
        <v>0</v>
      </c>
      <c r="CZ385" s="1">
        <v>0</v>
      </c>
      <c r="DA385" s="1">
        <v>0</v>
      </c>
      <c r="DB385" s="1">
        <v>0</v>
      </c>
      <c r="DC385" s="1">
        <v>0</v>
      </c>
      <c r="DD385" s="1">
        <v>0</v>
      </c>
      <c r="DE385" s="1">
        <v>0</v>
      </c>
      <c r="DF385" s="1">
        <v>0</v>
      </c>
      <c r="DG385" s="1">
        <v>0</v>
      </c>
      <c r="DH385" s="1">
        <v>68.072955047899697</v>
      </c>
      <c r="DI385" s="1">
        <v>83.2967435053055</v>
      </c>
      <c r="DJ385" s="1">
        <v>91.047503045066904</v>
      </c>
      <c r="DK385" s="1">
        <v>13.477488151658701</v>
      </c>
      <c r="DL385" s="1">
        <v>8.6413586413586394</v>
      </c>
      <c r="DM385" s="1">
        <v>0</v>
      </c>
      <c r="DN385" s="1">
        <v>0</v>
      </c>
      <c r="DO385" s="1">
        <v>0</v>
      </c>
      <c r="DP385" s="1">
        <v>0</v>
      </c>
      <c r="DQ385" s="1">
        <v>0</v>
      </c>
      <c r="DR385" s="1">
        <v>0</v>
      </c>
      <c r="DS385" s="1">
        <v>0</v>
      </c>
      <c r="DT385" s="1">
        <v>0</v>
      </c>
      <c r="DU385" s="1">
        <v>0</v>
      </c>
      <c r="DV385" s="1">
        <v>0</v>
      </c>
      <c r="DW385" s="1">
        <v>8.0876934414148796</v>
      </c>
      <c r="DX385" s="1">
        <v>12.788144895718901</v>
      </c>
      <c r="DY385" s="1">
        <v>11.510353227771001</v>
      </c>
      <c r="DZ385" s="1">
        <v>15.077014218009399</v>
      </c>
      <c r="EA385" s="1">
        <v>22.027972027972002</v>
      </c>
      <c r="EB385" s="1">
        <v>0</v>
      </c>
      <c r="EC385" s="1">
        <v>0</v>
      </c>
      <c r="ED385" s="1">
        <v>0</v>
      </c>
      <c r="EE385" s="1">
        <v>0</v>
      </c>
      <c r="EF385" s="1">
        <v>0</v>
      </c>
      <c r="EG385" s="1">
        <v>0</v>
      </c>
      <c r="EH385" s="1">
        <v>0</v>
      </c>
      <c r="EI385" s="1">
        <v>0</v>
      </c>
      <c r="EJ385" s="1">
        <v>0</v>
      </c>
      <c r="EK385" s="1">
        <v>0</v>
      </c>
      <c r="EL385" s="1">
        <v>35.519528371407503</v>
      </c>
      <c r="EM385" s="1">
        <v>36.2056348335162</v>
      </c>
      <c r="EN385" s="1">
        <v>35.749086479902502</v>
      </c>
      <c r="EO385" s="1">
        <v>30.924170616113699</v>
      </c>
      <c r="EP385" s="1">
        <v>22.0779220779221</v>
      </c>
      <c r="EQ385" s="1">
        <v>0</v>
      </c>
      <c r="ER385" s="1">
        <v>0</v>
      </c>
      <c r="ES385" s="1">
        <v>0</v>
      </c>
      <c r="ET385" s="1">
        <v>0</v>
      </c>
      <c r="EU385" s="1">
        <v>0</v>
      </c>
      <c r="EV385" s="1">
        <v>0</v>
      </c>
      <c r="EW385" s="1">
        <v>0</v>
      </c>
      <c r="EX385" s="1">
        <v>0</v>
      </c>
      <c r="EY385" s="1">
        <v>0</v>
      </c>
      <c r="EZ385" s="1">
        <v>0</v>
      </c>
    </row>
    <row r="386" spans="1:156" ht="15">
      <c r="A386" s="11" t="s">
        <v>452</v>
      </c>
      <c r="B386" s="1" t="s">
        <v>919</v>
      </c>
      <c r="C386" s="11" t="s">
        <v>528</v>
      </c>
      <c r="D386" s="1">
        <v>51.493507157206103</v>
      </c>
      <c r="E386" s="1">
        <v>90.244357397410596</v>
      </c>
      <c r="F386" s="1">
        <v>0</v>
      </c>
      <c r="G386" s="1">
        <v>99.657534246575295</v>
      </c>
      <c r="H386" s="1">
        <v>99.657534246575295</v>
      </c>
      <c r="I386" s="1">
        <v>98.818897637795203</v>
      </c>
      <c r="J386" s="1">
        <v>98.660714285714207</v>
      </c>
      <c r="K386" s="1">
        <v>98.421052631578902</v>
      </c>
      <c r="L386" s="1">
        <v>98.387096774193495</v>
      </c>
      <c r="M386" s="1">
        <v>97.282608695652101</v>
      </c>
      <c r="N386" s="1">
        <v>96.153846153846104</v>
      </c>
      <c r="O386" s="1">
        <v>97.340425531914903</v>
      </c>
      <c r="P386" s="1">
        <v>88.28125</v>
      </c>
      <c r="Q386" s="1">
        <v>86.607142857142804</v>
      </c>
      <c r="R386" s="1">
        <v>96.739130434782595</v>
      </c>
      <c r="S386" s="1">
        <v>71.875</v>
      </c>
      <c r="T386" s="1">
        <v>90.425531914893597</v>
      </c>
      <c r="U386" s="1">
        <v>97.142857142857096</v>
      </c>
      <c r="V386" s="1">
        <v>96.917808219178099</v>
      </c>
      <c r="W386" s="1">
        <v>96.917808219178099</v>
      </c>
      <c r="X386" s="1">
        <v>97.244094488188907</v>
      </c>
      <c r="Y386" s="1">
        <v>96.875</v>
      </c>
      <c r="Z386" s="1">
        <v>95.263157894736807</v>
      </c>
      <c r="AA386" s="1">
        <v>96.236559139784902</v>
      </c>
      <c r="AB386" s="1">
        <v>94.021739130434696</v>
      </c>
      <c r="AC386" s="1">
        <v>97.252747252747199</v>
      </c>
      <c r="AD386" s="1">
        <v>99.468085106382901</v>
      </c>
      <c r="AE386" s="1">
        <v>96.09375</v>
      </c>
      <c r="AF386" s="1">
        <v>90.178571428571402</v>
      </c>
      <c r="AG386" s="1">
        <v>90.2173913043478</v>
      </c>
      <c r="AH386" s="1">
        <v>88.5416666666666</v>
      </c>
      <c r="AI386" s="1">
        <v>88.297872340425499</v>
      </c>
      <c r="AJ386" s="1">
        <v>90</v>
      </c>
      <c r="AK386" s="1">
        <v>96.917808219178099</v>
      </c>
      <c r="AL386" s="1">
        <v>94.863013698630098</v>
      </c>
      <c r="AM386" s="1">
        <v>94.881889763779498</v>
      </c>
      <c r="AN386" s="1">
        <v>95.982142857142804</v>
      </c>
      <c r="AO386" s="1">
        <v>96.315789473684205</v>
      </c>
      <c r="AP386" s="1">
        <v>95.161290322580598</v>
      </c>
      <c r="AQ386" s="1">
        <v>95.108695652173907</v>
      </c>
      <c r="AR386" s="1">
        <v>95.054945054944994</v>
      </c>
      <c r="AS386" s="1">
        <v>84.574468085106304</v>
      </c>
      <c r="AT386" s="1">
        <v>91.40625</v>
      </c>
      <c r="AU386" s="1">
        <v>95.535714285714207</v>
      </c>
      <c r="AV386" s="1">
        <v>92.391304347826093</v>
      </c>
      <c r="AW386" s="1">
        <v>47.9166666666666</v>
      </c>
      <c r="AX386" s="1">
        <v>47.872340425531902</v>
      </c>
      <c r="AY386" s="1">
        <v>45.714285714285701</v>
      </c>
      <c r="AZ386" s="1">
        <v>92.808219178082197</v>
      </c>
      <c r="BA386" s="1">
        <v>95.547945205479394</v>
      </c>
      <c r="BB386" s="1">
        <v>95.669291338582596</v>
      </c>
      <c r="BC386" s="1">
        <v>97.767857142857096</v>
      </c>
      <c r="BD386" s="1">
        <v>97.368421052631504</v>
      </c>
      <c r="BE386" s="1">
        <v>97.311827956989205</v>
      </c>
      <c r="BF386" s="1">
        <v>97.282608695652101</v>
      </c>
      <c r="BG386" s="1">
        <v>98.351648351648294</v>
      </c>
      <c r="BH386" s="1">
        <v>98.404255319148902</v>
      </c>
      <c r="BI386" s="1">
        <v>97.65625</v>
      </c>
      <c r="BJ386" s="1">
        <v>86.607142857142804</v>
      </c>
      <c r="BK386" s="1">
        <v>92.391304347826093</v>
      </c>
      <c r="BL386" s="1">
        <v>80.2083333333333</v>
      </c>
      <c r="BM386" s="1">
        <v>84.042553191489304</v>
      </c>
      <c r="BN386" s="1">
        <v>92.857142857142804</v>
      </c>
      <c r="BO386" s="1">
        <v>86.986301369863</v>
      </c>
      <c r="BP386" s="1">
        <v>92.465753424657507</v>
      </c>
      <c r="BQ386" s="1">
        <v>92.125984251968504</v>
      </c>
      <c r="BR386" s="1">
        <v>91.964285714285694</v>
      </c>
      <c r="BS386" s="1">
        <v>94.736842105263094</v>
      </c>
      <c r="BT386" s="1">
        <v>85.483870967741893</v>
      </c>
      <c r="BU386" s="1">
        <v>90.2173913043478</v>
      </c>
      <c r="BV386" s="1">
        <v>95.054945054944994</v>
      </c>
      <c r="BW386" s="1">
        <v>92.021276595744595</v>
      </c>
      <c r="BX386" s="1">
        <v>91.40625</v>
      </c>
      <c r="BY386" s="1">
        <v>92.857142857142804</v>
      </c>
      <c r="BZ386" s="1">
        <v>93.478260869565204</v>
      </c>
      <c r="CA386" s="1">
        <v>96.875</v>
      </c>
      <c r="CB386" s="1">
        <v>44.680851063829699</v>
      </c>
      <c r="CC386" s="1">
        <v>95.714285714285694</v>
      </c>
      <c r="CD386" s="1">
        <v>96.232876712328704</v>
      </c>
      <c r="CE386" s="1">
        <v>96.232876712328704</v>
      </c>
      <c r="CF386" s="1">
        <v>95.669291338582596</v>
      </c>
      <c r="CG386" s="1">
        <v>96.875</v>
      </c>
      <c r="CH386" s="1">
        <v>97.368421052631504</v>
      </c>
      <c r="CI386" s="1">
        <v>90.860215053763397</v>
      </c>
      <c r="CJ386" s="1">
        <v>94.021739130434696</v>
      </c>
      <c r="CK386" s="1">
        <v>95.054945054944994</v>
      </c>
      <c r="CL386" s="1">
        <v>93.617021276595693</v>
      </c>
      <c r="CM386" s="1">
        <v>91.40625</v>
      </c>
      <c r="CN386" s="1">
        <v>87.5</v>
      </c>
      <c r="CO386" s="1">
        <v>94.565217391304301</v>
      </c>
      <c r="CP386" s="1">
        <v>94.7916666666666</v>
      </c>
      <c r="CQ386" s="1">
        <v>74.468085106382901</v>
      </c>
      <c r="CR386" s="1">
        <v>82.857142857142804</v>
      </c>
      <c r="CS386" s="1">
        <v>96.232876712328704</v>
      </c>
      <c r="CT386" s="1">
        <v>97.260273972602704</v>
      </c>
      <c r="CU386" s="1">
        <v>96.456692913385794</v>
      </c>
      <c r="CV386" s="1">
        <v>95.535714285714207</v>
      </c>
      <c r="CW386" s="1">
        <v>94.736842105263094</v>
      </c>
      <c r="CX386" s="1">
        <v>95.161290322580598</v>
      </c>
      <c r="CY386" s="1">
        <v>96.195652173913004</v>
      </c>
      <c r="CZ386" s="1">
        <v>96.153846153846104</v>
      </c>
      <c r="DA386" s="1">
        <v>59.574468085106297</v>
      </c>
      <c r="DB386" s="1">
        <v>24.21875</v>
      </c>
      <c r="DC386" s="1">
        <v>25</v>
      </c>
      <c r="DD386" s="1">
        <v>38.043478260869499</v>
      </c>
      <c r="DE386" s="1">
        <v>19.7916666666666</v>
      </c>
      <c r="DF386" s="1">
        <v>24.468085106382901</v>
      </c>
      <c r="DG386" s="1">
        <v>32.857142857142797</v>
      </c>
      <c r="DH386" s="1">
        <v>98.470891672807596</v>
      </c>
      <c r="DI386" s="1">
        <v>92.993047932674699</v>
      </c>
      <c r="DJ386" s="1">
        <v>98.680470970361299</v>
      </c>
      <c r="DK386" s="1">
        <v>96.475118483412302</v>
      </c>
      <c r="DL386" s="1">
        <v>93.356643356643303</v>
      </c>
      <c r="DM386" s="1">
        <v>97.315096251266397</v>
      </c>
      <c r="DN386" s="1">
        <v>97.584789311408002</v>
      </c>
      <c r="DO386" s="1">
        <v>99.641393442622899</v>
      </c>
      <c r="DP386" s="1">
        <v>98.836032388663895</v>
      </c>
      <c r="DQ386" s="1">
        <v>98.699271592091506</v>
      </c>
      <c r="DR386" s="1">
        <v>96.189917936694002</v>
      </c>
      <c r="DS386" s="1">
        <v>93.090638930163394</v>
      </c>
      <c r="DT386" s="1">
        <v>59.621212121212103</v>
      </c>
      <c r="DU386" s="1">
        <v>93.399089529590199</v>
      </c>
      <c r="DV386" s="1">
        <v>70.084745762711805</v>
      </c>
      <c r="DW386" s="1">
        <v>25.773765659543098</v>
      </c>
      <c r="DX386" s="1">
        <v>26.545920234174801</v>
      </c>
      <c r="DY386" s="1">
        <v>23.9748274462038</v>
      </c>
      <c r="DZ386" s="1">
        <v>22.659952606635098</v>
      </c>
      <c r="EA386" s="1">
        <v>27.322677322677301</v>
      </c>
      <c r="EB386" s="1">
        <v>19.199594731509599</v>
      </c>
      <c r="EC386" s="1">
        <v>11.870503597122299</v>
      </c>
      <c r="ED386" s="1">
        <v>44.7233606557377</v>
      </c>
      <c r="EE386" s="1">
        <v>71.710526315789394</v>
      </c>
      <c r="EF386" s="1">
        <v>61.550468262226801</v>
      </c>
      <c r="EG386" s="1">
        <v>79.777256740914396</v>
      </c>
      <c r="EH386" s="1">
        <v>41.976225854383301</v>
      </c>
      <c r="EI386" s="1">
        <v>36.439393939393902</v>
      </c>
      <c r="EJ386" s="1">
        <v>49.241274658573502</v>
      </c>
      <c r="EK386" s="1">
        <v>31.949152542372801</v>
      </c>
      <c r="EL386" s="1">
        <v>81.448047162859197</v>
      </c>
      <c r="EM386" s="1">
        <v>82.381997804610293</v>
      </c>
      <c r="EN386" s="1">
        <v>81.831100284206201</v>
      </c>
      <c r="EO386" s="1">
        <v>75.740521327014207</v>
      </c>
      <c r="EP386" s="1">
        <v>63.136863136863099</v>
      </c>
      <c r="EQ386" s="1">
        <v>77.304964539007102</v>
      </c>
      <c r="ER386" s="1">
        <v>76.618705035971203</v>
      </c>
      <c r="ES386" s="1">
        <v>83.709016393442596</v>
      </c>
      <c r="ET386" s="1">
        <v>87.398785425101195</v>
      </c>
      <c r="EU386" s="1">
        <v>89.281997918834506</v>
      </c>
      <c r="EV386" s="1">
        <v>91.500586166471194</v>
      </c>
      <c r="EW386" s="1">
        <v>87.147102526002897</v>
      </c>
      <c r="EX386" s="1">
        <v>95.075757575757507</v>
      </c>
      <c r="EY386" s="1">
        <v>90.440060698027295</v>
      </c>
      <c r="EZ386" s="1">
        <v>87.966101694915196</v>
      </c>
    </row>
    <row r="387" spans="1:156" ht="15">
      <c r="A387" s="11" t="s">
        <v>453</v>
      </c>
      <c r="B387" s="1" t="s">
        <v>920</v>
      </c>
      <c r="C387" s="11" t="s">
        <v>528</v>
      </c>
      <c r="D387" s="1">
        <v>46.2686827560795</v>
      </c>
      <c r="E387" s="1">
        <v>44.519011464812699</v>
      </c>
      <c r="F387" s="1">
        <v>0</v>
      </c>
      <c r="G387" s="1">
        <v>43.3333333333333</v>
      </c>
      <c r="H387" s="1">
        <v>43.75</v>
      </c>
      <c r="I387" s="1">
        <v>39.84375</v>
      </c>
      <c r="J387" s="1">
        <v>35.454545454545404</v>
      </c>
      <c r="K387" s="1">
        <v>30.487804878048699</v>
      </c>
      <c r="L387" s="1">
        <v>35.365853658536501</v>
      </c>
      <c r="M387" s="1">
        <v>50</v>
      </c>
      <c r="N387" s="1">
        <v>54.878048780487802</v>
      </c>
      <c r="O387" s="1">
        <v>43.421052631578902</v>
      </c>
      <c r="P387" s="1">
        <v>30</v>
      </c>
      <c r="Q387" s="1">
        <v>24.193548387096701</v>
      </c>
      <c r="R387" s="1">
        <v>36.2068965517241</v>
      </c>
      <c r="S387" s="1">
        <v>63.793103448275801</v>
      </c>
      <c r="T387" s="1">
        <v>85.714285714285694</v>
      </c>
      <c r="U387" s="1">
        <v>36</v>
      </c>
      <c r="V387" s="1">
        <v>66</v>
      </c>
      <c r="W387" s="1">
        <v>68.75</v>
      </c>
      <c r="X387" s="1">
        <v>66.40625</v>
      </c>
      <c r="Y387" s="1">
        <v>55.454545454545404</v>
      </c>
      <c r="Z387" s="1">
        <v>57.317073170731703</v>
      </c>
      <c r="AA387" s="1">
        <v>54.878048780487802</v>
      </c>
      <c r="AB387" s="1">
        <v>52.439024390243901</v>
      </c>
      <c r="AC387" s="1">
        <v>69.512195121951194</v>
      </c>
      <c r="AD387" s="1">
        <v>25</v>
      </c>
      <c r="AE387" s="1">
        <v>27.1428571428571</v>
      </c>
      <c r="AF387" s="1">
        <v>19.354838709677399</v>
      </c>
      <c r="AG387" s="1">
        <v>12.068965517241301</v>
      </c>
      <c r="AH387" s="1">
        <v>29.310344827586199</v>
      </c>
      <c r="AI387" s="1">
        <v>28.571428571428498</v>
      </c>
      <c r="AJ387" s="1">
        <v>38</v>
      </c>
      <c r="AK387" s="1">
        <v>72.6666666666666</v>
      </c>
      <c r="AL387" s="1">
        <v>50.6944444444444</v>
      </c>
      <c r="AM387" s="1">
        <v>47.65625</v>
      </c>
      <c r="AN387" s="1">
        <v>42.727272727272698</v>
      </c>
      <c r="AO387" s="1">
        <v>32.9268292682926</v>
      </c>
      <c r="AP387" s="1">
        <v>41.463414634146297</v>
      </c>
      <c r="AQ387" s="1">
        <v>42.682926829268197</v>
      </c>
      <c r="AR387" s="1">
        <v>47.560975609756099</v>
      </c>
      <c r="AS387" s="1">
        <v>43.421052631578902</v>
      </c>
      <c r="AT387" s="1">
        <v>51.428571428571402</v>
      </c>
      <c r="AU387" s="1">
        <v>22.580645161290299</v>
      </c>
      <c r="AV387" s="1">
        <v>31.034482758620602</v>
      </c>
      <c r="AW387" s="1">
        <v>39.655172413793103</v>
      </c>
      <c r="AX387" s="1">
        <v>41.071428571428498</v>
      </c>
      <c r="AY387" s="1">
        <v>2</v>
      </c>
      <c r="AZ387" s="1">
        <v>67.3333333333333</v>
      </c>
      <c r="BA387" s="1">
        <v>65.9722222222222</v>
      </c>
      <c r="BB387" s="1">
        <v>78.90625</v>
      </c>
      <c r="BC387" s="1">
        <v>66.363636363636303</v>
      </c>
      <c r="BD387" s="1">
        <v>57.317073170731703</v>
      </c>
      <c r="BE387" s="1">
        <v>84.146341463414601</v>
      </c>
      <c r="BF387" s="1">
        <v>76.829268292682897</v>
      </c>
      <c r="BG387" s="1">
        <v>76.829268292682897</v>
      </c>
      <c r="BH387" s="1">
        <v>46.052631578947299</v>
      </c>
      <c r="BI387" s="1">
        <v>41.428571428571402</v>
      </c>
      <c r="BJ387" s="1">
        <v>40.322580645161203</v>
      </c>
      <c r="BK387" s="1">
        <v>81.034482758620598</v>
      </c>
      <c r="BL387" s="1">
        <v>32.758620689655103</v>
      </c>
      <c r="BM387" s="1">
        <v>98.214285714285694</v>
      </c>
      <c r="BN387" s="1">
        <v>94</v>
      </c>
      <c r="BO387" s="1">
        <v>70</v>
      </c>
      <c r="BP387" s="1">
        <v>69.4444444444444</v>
      </c>
      <c r="BQ387" s="1">
        <v>71.09375</v>
      </c>
      <c r="BR387" s="1">
        <v>72.727272727272705</v>
      </c>
      <c r="BS387" s="1">
        <v>43.902439024390198</v>
      </c>
      <c r="BT387" s="1">
        <v>53.658536585365802</v>
      </c>
      <c r="BU387" s="1">
        <v>60.975609756097498</v>
      </c>
      <c r="BV387" s="1">
        <v>25.609756097560901</v>
      </c>
      <c r="BW387" s="1">
        <v>34.210526315789402</v>
      </c>
      <c r="BX387" s="1">
        <v>35.714285714285701</v>
      </c>
      <c r="BY387" s="1">
        <v>40.322580645161203</v>
      </c>
      <c r="BZ387" s="1">
        <v>44.827586206896498</v>
      </c>
      <c r="CA387" s="1">
        <v>46.551724137930997</v>
      </c>
      <c r="CB387" s="1">
        <v>44.642857142857103</v>
      </c>
      <c r="CC387" s="1">
        <v>44</v>
      </c>
      <c r="CD387" s="1">
        <v>81.3333333333333</v>
      </c>
      <c r="CE387" s="1">
        <v>46.5277777777777</v>
      </c>
      <c r="CF387" s="1">
        <v>42.96875</v>
      </c>
      <c r="CG387" s="1">
        <v>35.454545454545404</v>
      </c>
      <c r="CH387" s="1">
        <v>35.365853658536501</v>
      </c>
      <c r="CI387" s="1">
        <v>50</v>
      </c>
      <c r="CJ387" s="1">
        <v>91.463414634146304</v>
      </c>
      <c r="CK387" s="1">
        <v>76.829268292682897</v>
      </c>
      <c r="CL387" s="1">
        <v>27.6315789473684</v>
      </c>
      <c r="CM387" s="1">
        <v>41.428571428571402</v>
      </c>
      <c r="CN387" s="1">
        <v>50</v>
      </c>
      <c r="CO387" s="1">
        <v>46.551724137930997</v>
      </c>
      <c r="CP387" s="1">
        <v>43.1034482758621</v>
      </c>
      <c r="CQ387" s="1">
        <v>57.142857142857103</v>
      </c>
      <c r="CR387" s="1">
        <v>38</v>
      </c>
      <c r="CS387" s="1">
        <v>85.3333333333333</v>
      </c>
      <c r="CT387" s="1">
        <v>87.5</v>
      </c>
      <c r="CU387" s="1">
        <v>85.9375</v>
      </c>
      <c r="CV387" s="1">
        <v>82.727272727272705</v>
      </c>
      <c r="CW387" s="1">
        <v>76.829268292682897</v>
      </c>
      <c r="CX387" s="1">
        <v>78.048780487804805</v>
      </c>
      <c r="CY387" s="1">
        <v>76.829268292682897</v>
      </c>
      <c r="CZ387" s="1">
        <v>76.829268292682897</v>
      </c>
      <c r="DA387" s="1">
        <v>23.684210526315699</v>
      </c>
      <c r="DB387" s="1">
        <v>22.857142857142801</v>
      </c>
      <c r="DC387" s="1">
        <v>30.645161290322498</v>
      </c>
      <c r="DD387" s="1">
        <v>58.620689655172399</v>
      </c>
      <c r="DE387" s="1">
        <v>77.586206896551701</v>
      </c>
      <c r="DF387" s="1">
        <v>83.928571428571402</v>
      </c>
      <c r="DG387" s="1">
        <v>86</v>
      </c>
      <c r="DH387" s="1">
        <v>99.318349299926297</v>
      </c>
      <c r="DI387" s="1">
        <v>96.688620563483298</v>
      </c>
      <c r="DJ387" s="1">
        <v>97.949654892407594</v>
      </c>
      <c r="DK387" s="1">
        <v>97.126777251184805</v>
      </c>
      <c r="DL387" s="1">
        <v>98.851148851148807</v>
      </c>
      <c r="DM387" s="1">
        <v>96.200607902735499</v>
      </c>
      <c r="DN387" s="1">
        <v>94.501541623843707</v>
      </c>
      <c r="DO387" s="1">
        <v>81.608606557377001</v>
      </c>
      <c r="DP387" s="1">
        <v>81.528340080971603</v>
      </c>
      <c r="DQ387" s="1">
        <v>51.248699271592102</v>
      </c>
      <c r="DR387" s="1">
        <v>56.799531066822901</v>
      </c>
      <c r="DS387" s="1">
        <v>19.985141158989599</v>
      </c>
      <c r="DT387" s="1">
        <v>37.045454545454497</v>
      </c>
      <c r="DU387" s="1">
        <v>52.579666160849698</v>
      </c>
      <c r="DV387" s="1">
        <v>40.084745762711798</v>
      </c>
      <c r="DW387" s="1">
        <v>73.526160648489295</v>
      </c>
      <c r="DX387" s="1">
        <v>70.892791803878495</v>
      </c>
      <c r="DY387" s="1">
        <v>70.097442143727093</v>
      </c>
      <c r="DZ387" s="1">
        <v>79.946682464454895</v>
      </c>
      <c r="EA387" s="1">
        <v>72.277722277722205</v>
      </c>
      <c r="EB387" s="1">
        <v>69.858156028368697</v>
      </c>
      <c r="EC387" s="1">
        <v>69.938335046248696</v>
      </c>
      <c r="ED387" s="1">
        <v>73.924180327868797</v>
      </c>
      <c r="EE387" s="1">
        <v>63.4109311740891</v>
      </c>
      <c r="EF387" s="1">
        <v>52.809573361082201</v>
      </c>
      <c r="EG387" s="1">
        <v>58.089097303634198</v>
      </c>
      <c r="EH387" s="1">
        <v>46.7310549777117</v>
      </c>
      <c r="EI387" s="1">
        <v>59.015151515151501</v>
      </c>
      <c r="EJ387" s="1">
        <v>61.380880121396103</v>
      </c>
      <c r="EK387" s="1">
        <v>50.932203389830498</v>
      </c>
      <c r="EL387" s="1">
        <v>96.223286661753804</v>
      </c>
      <c r="EM387" s="1">
        <v>96.523966337358203</v>
      </c>
      <c r="EN387" s="1">
        <v>96.711327649208201</v>
      </c>
      <c r="EO387" s="1">
        <v>95.734597156398095</v>
      </c>
      <c r="EP387" s="1">
        <v>94.755244755244703</v>
      </c>
      <c r="EQ387" s="1">
        <v>94.478216818642295</v>
      </c>
      <c r="ER387" s="1">
        <v>94.655704008222003</v>
      </c>
      <c r="ES387" s="1">
        <v>91.649590163934405</v>
      </c>
      <c r="ET387" s="1">
        <v>70.647773279352194</v>
      </c>
      <c r="EU387" s="1">
        <v>85.431841831425601</v>
      </c>
      <c r="EV387" s="1">
        <v>38.628370457209797</v>
      </c>
      <c r="EW387" s="1">
        <v>18.4992570579494</v>
      </c>
      <c r="EX387" s="1">
        <v>38.939393939393902</v>
      </c>
      <c r="EY387" s="1">
        <v>40.819423368740502</v>
      </c>
      <c r="EZ387" s="1">
        <v>41.610169491525397</v>
      </c>
    </row>
    <row r="388" spans="1:156" ht="15">
      <c r="A388" s="11" t="s">
        <v>454</v>
      </c>
      <c r="B388" s="1" t="s">
        <v>921</v>
      </c>
      <c r="C388" s="11" t="s">
        <v>528</v>
      </c>
      <c r="D388" s="1">
        <v>27.860155319993201</v>
      </c>
      <c r="E388" s="1">
        <v>28.8096372617503</v>
      </c>
      <c r="F388" s="1">
        <v>0</v>
      </c>
      <c r="G388" s="1">
        <v>40.384615384615302</v>
      </c>
      <c r="H388" s="1">
        <v>41.6666666666666</v>
      </c>
      <c r="I388" s="1">
        <v>23.684210526315699</v>
      </c>
      <c r="J388" s="1">
        <v>26.851851851851801</v>
      </c>
      <c r="K388" s="1">
        <v>29.5918367346938</v>
      </c>
      <c r="L388" s="1">
        <v>30.851063829787201</v>
      </c>
      <c r="M388" s="1">
        <v>30.681818181818102</v>
      </c>
      <c r="N388" s="1">
        <v>39.772727272727202</v>
      </c>
      <c r="O388" s="1">
        <v>37.804878048780402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48.717948717948701</v>
      </c>
      <c r="W388" s="1">
        <v>53.787878787878697</v>
      </c>
      <c r="X388" s="1">
        <v>23.684210526315699</v>
      </c>
      <c r="Y388" s="1">
        <v>25</v>
      </c>
      <c r="Z388" s="1">
        <v>29.5918367346938</v>
      </c>
      <c r="AA388" s="1">
        <v>34.042553191489297</v>
      </c>
      <c r="AB388" s="1">
        <v>37.5</v>
      </c>
      <c r="AC388" s="1">
        <v>36.363636363636303</v>
      </c>
      <c r="AD388" s="1">
        <v>42.682926829268197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69.871794871794805</v>
      </c>
      <c r="AL388" s="1">
        <v>68.939393939393895</v>
      </c>
      <c r="AM388" s="1">
        <v>28.070175438596401</v>
      </c>
      <c r="AN388" s="1">
        <v>27.7777777777777</v>
      </c>
      <c r="AO388" s="1">
        <v>69.387755102040799</v>
      </c>
      <c r="AP388" s="1">
        <v>72.340425531914903</v>
      </c>
      <c r="AQ388" s="1">
        <v>71.590909090909093</v>
      </c>
      <c r="AR388" s="1">
        <v>77.272727272727195</v>
      </c>
      <c r="AS388" s="1">
        <v>78.048780487804805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57.051282051282001</v>
      </c>
      <c r="BA388" s="1">
        <v>44.696969696969603</v>
      </c>
      <c r="BB388" s="1">
        <v>25.4385964912281</v>
      </c>
      <c r="BC388" s="1">
        <v>26.851851851851801</v>
      </c>
      <c r="BD388" s="1">
        <v>31.632653061224399</v>
      </c>
      <c r="BE388" s="1">
        <v>37.234042553191401</v>
      </c>
      <c r="BF388" s="1">
        <v>17.045454545454501</v>
      </c>
      <c r="BG388" s="1">
        <v>23.863636363636299</v>
      </c>
      <c r="BH388" s="1">
        <v>25.609756097560901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O388" s="1">
        <v>61.538461538461497</v>
      </c>
      <c r="BP388" s="1">
        <v>66.6666666666666</v>
      </c>
      <c r="BQ388" s="1">
        <v>59.649122807017498</v>
      </c>
      <c r="BR388" s="1">
        <v>62.962962962962898</v>
      </c>
      <c r="BS388" s="1">
        <v>60.2040816326531</v>
      </c>
      <c r="BT388" s="1">
        <v>65.957446808510596</v>
      </c>
      <c r="BU388" s="1">
        <v>68.181818181818102</v>
      </c>
      <c r="BV388" s="1">
        <v>71.590909090909093</v>
      </c>
      <c r="BW388" s="1">
        <v>74.390243902438996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89.743589743589695</v>
      </c>
      <c r="CE388" s="1">
        <v>68.939393939393895</v>
      </c>
      <c r="CF388" s="1">
        <v>75.438596491228097</v>
      </c>
      <c r="CG388" s="1">
        <v>72.2222222222222</v>
      </c>
      <c r="CH388" s="1">
        <v>63.265306122448898</v>
      </c>
      <c r="CI388" s="1">
        <v>70.212765957446805</v>
      </c>
      <c r="CJ388" s="1">
        <v>85.227272727272705</v>
      </c>
      <c r="CK388" s="1">
        <v>82.954545454545396</v>
      </c>
      <c r="CL388" s="1">
        <v>85.365853658536494</v>
      </c>
      <c r="CM388" s="1">
        <v>0</v>
      </c>
      <c r="CN388" s="1">
        <v>0</v>
      </c>
      <c r="CO388" s="1">
        <v>0</v>
      </c>
      <c r="CP388" s="1">
        <v>0</v>
      </c>
      <c r="CQ388" s="1">
        <v>0</v>
      </c>
      <c r="CR388" s="1">
        <v>0</v>
      </c>
      <c r="CS388" s="1">
        <v>28.846153846153801</v>
      </c>
      <c r="CT388" s="1">
        <v>28.030303030302999</v>
      </c>
      <c r="CU388" s="1">
        <v>28.070175438596401</v>
      </c>
      <c r="CV388" s="1">
        <v>27.7777777777777</v>
      </c>
      <c r="CW388" s="1">
        <v>37.755102040816297</v>
      </c>
      <c r="CX388" s="1">
        <v>40.425531914893597</v>
      </c>
      <c r="CY388" s="1">
        <v>39.772727272727202</v>
      </c>
      <c r="CZ388" s="1">
        <v>43.181818181818102</v>
      </c>
      <c r="DA388" s="1">
        <v>46.341463414634099</v>
      </c>
      <c r="DB388" s="1">
        <v>0</v>
      </c>
      <c r="DC388" s="1">
        <v>0</v>
      </c>
      <c r="DD388" s="1">
        <v>0</v>
      </c>
      <c r="DE388" s="1">
        <v>0</v>
      </c>
      <c r="DF388" s="1">
        <v>0</v>
      </c>
      <c r="DG388" s="1">
        <v>0</v>
      </c>
      <c r="DH388" s="1">
        <v>49.871039056742802</v>
      </c>
      <c r="DI388" s="1">
        <v>46.963044273691899</v>
      </c>
      <c r="DJ388" s="1">
        <v>32.013804303694599</v>
      </c>
      <c r="DK388" s="1">
        <v>39.840047393364898</v>
      </c>
      <c r="DL388" s="1">
        <v>12.7372627372627</v>
      </c>
      <c r="DM388" s="1">
        <v>10.5876393110435</v>
      </c>
      <c r="DN388" s="1">
        <v>12.384378211716299</v>
      </c>
      <c r="DO388" s="1">
        <v>7.63319672131147</v>
      </c>
      <c r="DP388" s="1">
        <v>22.115384615384599</v>
      </c>
      <c r="DQ388" s="1">
        <v>0</v>
      </c>
      <c r="DR388" s="1">
        <v>0</v>
      </c>
      <c r="DS388" s="1">
        <v>0</v>
      </c>
      <c r="DT388" s="1">
        <v>0</v>
      </c>
      <c r="DU388" s="1">
        <v>0</v>
      </c>
      <c r="DV388" s="1">
        <v>0</v>
      </c>
      <c r="DW388" s="1">
        <v>1.5659543109801</v>
      </c>
      <c r="DX388" s="1">
        <v>3.82363702890596</v>
      </c>
      <c r="DY388" s="1">
        <v>4.3239951278928102</v>
      </c>
      <c r="DZ388" s="1">
        <v>5.9537914691943099</v>
      </c>
      <c r="EA388" s="1">
        <v>6.6433566433566398</v>
      </c>
      <c r="EB388" s="1">
        <v>1.7730496453900699</v>
      </c>
      <c r="EC388" s="1">
        <v>2.7235354573484098</v>
      </c>
      <c r="ED388" s="1">
        <v>0.768442622950819</v>
      </c>
      <c r="EE388" s="1">
        <v>1.7712550607287401</v>
      </c>
      <c r="EF388" s="1">
        <v>0</v>
      </c>
      <c r="EG388" s="1">
        <v>0</v>
      </c>
      <c r="EH388" s="1">
        <v>0</v>
      </c>
      <c r="EI388" s="1">
        <v>0</v>
      </c>
      <c r="EJ388" s="1">
        <v>0</v>
      </c>
      <c r="EK388" s="1">
        <v>0</v>
      </c>
      <c r="EL388" s="1">
        <v>87.619749447310198</v>
      </c>
      <c r="EM388" s="1">
        <v>88.144895718990099</v>
      </c>
      <c r="EN388" s="1">
        <v>35.749086479902502</v>
      </c>
      <c r="EO388" s="1">
        <v>30.924170616113699</v>
      </c>
      <c r="EP388" s="1">
        <v>22.0779220779221</v>
      </c>
      <c r="EQ388" s="1">
        <v>21.681864235055698</v>
      </c>
      <c r="ER388" s="1">
        <v>21.891058581706101</v>
      </c>
      <c r="ES388" s="1">
        <v>25.819672131147499</v>
      </c>
      <c r="ET388" s="1">
        <v>33.350202429149803</v>
      </c>
      <c r="EU388" s="1">
        <v>0</v>
      </c>
      <c r="EV388" s="1">
        <v>0</v>
      </c>
      <c r="EW388" s="1">
        <v>0</v>
      </c>
      <c r="EX388" s="1">
        <v>0</v>
      </c>
      <c r="EY388" s="1">
        <v>0</v>
      </c>
      <c r="EZ388" s="1">
        <v>0</v>
      </c>
    </row>
    <row r="389" spans="1:156" ht="15">
      <c r="A389" s="11" t="s">
        <v>456</v>
      </c>
      <c r="B389" s="1" t="s">
        <v>922</v>
      </c>
      <c r="C389" s="11" t="s">
        <v>553</v>
      </c>
      <c r="D389" s="1">
        <v>30.001212038053399</v>
      </c>
      <c r="E389" s="1">
        <v>29.1310222372189</v>
      </c>
      <c r="F389" s="1">
        <v>0</v>
      </c>
      <c r="G389" s="1">
        <v>66.463414634146304</v>
      </c>
      <c r="H389" s="1">
        <v>70.945945945945894</v>
      </c>
      <c r="I389" s="1">
        <v>73.188405797101396</v>
      </c>
      <c r="J389" s="1">
        <v>48.245614035087698</v>
      </c>
      <c r="K389" s="1">
        <v>49.107142857142797</v>
      </c>
      <c r="L389" s="1">
        <v>50.925925925925903</v>
      </c>
      <c r="M389" s="1">
        <v>62.037037037037003</v>
      </c>
      <c r="N389" s="1">
        <v>53.7735849056603</v>
      </c>
      <c r="O389" s="1">
        <v>43.75</v>
      </c>
      <c r="P389" s="1">
        <v>31.9444444444444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53.048780487804798</v>
      </c>
      <c r="W389" s="1">
        <v>57.4324324324324</v>
      </c>
      <c r="X389" s="1">
        <v>68.840579710144894</v>
      </c>
      <c r="Y389" s="1">
        <v>67.543859649122794</v>
      </c>
      <c r="Z389" s="1">
        <v>65.178571428571402</v>
      </c>
      <c r="AA389" s="1">
        <v>63.8888888888888</v>
      </c>
      <c r="AB389" s="1">
        <v>71.296296296296205</v>
      </c>
      <c r="AC389" s="1">
        <v>66.981132075471606</v>
      </c>
      <c r="AD389" s="1">
        <v>76.25</v>
      </c>
      <c r="AE389" s="1">
        <v>73.6111111111111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75</v>
      </c>
      <c r="AL389" s="1">
        <v>75.675675675675606</v>
      </c>
      <c r="AM389" s="1">
        <v>79.710144927536206</v>
      </c>
      <c r="AN389" s="1">
        <v>30.7017543859649</v>
      </c>
      <c r="AO389" s="1">
        <v>33.928571428571402</v>
      </c>
      <c r="AP389" s="1">
        <v>37.037037037037003</v>
      </c>
      <c r="AQ389" s="1">
        <v>42.592592592592503</v>
      </c>
      <c r="AR389" s="1">
        <v>43.396226415094297</v>
      </c>
      <c r="AS389" s="1">
        <v>47.5</v>
      </c>
      <c r="AT389" s="1">
        <v>45.8333333333333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50.609756097560897</v>
      </c>
      <c r="BA389" s="1">
        <v>41.216216216216203</v>
      </c>
      <c r="BB389" s="1">
        <v>47.101449275362299</v>
      </c>
      <c r="BC389" s="1">
        <v>20.175438596491201</v>
      </c>
      <c r="BD389" s="1">
        <v>29.464285714285701</v>
      </c>
      <c r="BE389" s="1">
        <v>28.703703703703699</v>
      </c>
      <c r="BF389" s="1">
        <v>21.296296296296202</v>
      </c>
      <c r="BG389" s="1">
        <v>44.339622641509401</v>
      </c>
      <c r="BH389" s="1">
        <v>56.25</v>
      </c>
      <c r="BI389" s="1">
        <v>40.2777777777777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72.560975609756099</v>
      </c>
      <c r="BP389" s="1">
        <v>79.054054054054006</v>
      </c>
      <c r="BQ389" s="1">
        <v>83.3333333333333</v>
      </c>
      <c r="BR389" s="1">
        <v>76.315789473684205</v>
      </c>
      <c r="BS389" s="1">
        <v>80.357142857142804</v>
      </c>
      <c r="BT389" s="1">
        <v>27.7777777777777</v>
      </c>
      <c r="BU389" s="1">
        <v>30.5555555555555</v>
      </c>
      <c r="BV389" s="1">
        <v>33.018867924528301</v>
      </c>
      <c r="BW389" s="1">
        <v>36.25</v>
      </c>
      <c r="BX389" s="1">
        <v>36.1111111111111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83.536585365853597</v>
      </c>
      <c r="CE389" s="1">
        <v>79.054054054054006</v>
      </c>
      <c r="CF389" s="1">
        <v>84.782608695652101</v>
      </c>
      <c r="CG389" s="1">
        <v>65.789473684210506</v>
      </c>
      <c r="CH389" s="1">
        <v>72.321428571428498</v>
      </c>
      <c r="CI389" s="1">
        <v>67.592592592592496</v>
      </c>
      <c r="CJ389" s="1">
        <v>63.8888888888888</v>
      </c>
      <c r="CK389" s="1">
        <v>85.849056603773505</v>
      </c>
      <c r="CL389" s="1">
        <v>86.25</v>
      </c>
      <c r="CM389" s="1">
        <v>73.6111111111111</v>
      </c>
      <c r="CN389" s="1">
        <v>0</v>
      </c>
      <c r="CO389" s="1">
        <v>0</v>
      </c>
      <c r="CP389" s="1">
        <v>0</v>
      </c>
      <c r="CQ389" s="1">
        <v>0</v>
      </c>
      <c r="CR389" s="1">
        <v>0</v>
      </c>
      <c r="CS389" s="1">
        <v>54.268292682926798</v>
      </c>
      <c r="CT389" s="1">
        <v>54.729729729729698</v>
      </c>
      <c r="CU389" s="1">
        <v>55.797101449275303</v>
      </c>
      <c r="CV389" s="1">
        <v>50.877192982456101</v>
      </c>
      <c r="CW389" s="1">
        <v>48.214285714285701</v>
      </c>
      <c r="CX389" s="1">
        <v>39.814814814814802</v>
      </c>
      <c r="CY389" s="1">
        <v>41.6666666666666</v>
      </c>
      <c r="CZ389" s="1">
        <v>48.1132075471698</v>
      </c>
      <c r="DA389" s="1">
        <v>56.25</v>
      </c>
      <c r="DB389" s="1">
        <v>62.5</v>
      </c>
      <c r="DC389" s="1">
        <v>0</v>
      </c>
      <c r="DD389" s="1">
        <v>0</v>
      </c>
      <c r="DE389" s="1">
        <v>0</v>
      </c>
      <c r="DF389" s="1">
        <v>0</v>
      </c>
      <c r="DG389" s="1">
        <v>0</v>
      </c>
      <c r="DH389" s="1">
        <v>26.9849981705086</v>
      </c>
      <c r="DI389" s="1">
        <v>11.9163621599675</v>
      </c>
      <c r="DJ389" s="1">
        <v>15.077014218009399</v>
      </c>
      <c r="DK389" s="1">
        <v>3.6463536463536399</v>
      </c>
      <c r="DL389" s="1">
        <v>15.248226950354599</v>
      </c>
      <c r="DM389" s="1">
        <v>15.0565262076053</v>
      </c>
      <c r="DN389" s="1">
        <v>25.153688524590098</v>
      </c>
      <c r="DO389" s="1">
        <v>33.350202429149803</v>
      </c>
      <c r="DP389" s="1">
        <v>53.121748178980198</v>
      </c>
      <c r="DQ389" s="1">
        <v>59.495896834701</v>
      </c>
      <c r="DR389" s="1">
        <v>0</v>
      </c>
      <c r="DS389" s="1">
        <v>0</v>
      </c>
      <c r="DT389" s="1">
        <v>0</v>
      </c>
      <c r="DU389" s="1">
        <v>0</v>
      </c>
      <c r="DV389" s="1">
        <v>0</v>
      </c>
      <c r="DW389" s="1">
        <v>85.565312843029602</v>
      </c>
      <c r="DX389" s="1">
        <v>77.121396670726696</v>
      </c>
      <c r="DY389" s="1">
        <v>76.866113744075804</v>
      </c>
      <c r="DZ389" s="1">
        <v>93.956043956043899</v>
      </c>
      <c r="EA389" s="1">
        <v>62.7659574468085</v>
      </c>
      <c r="EB389" s="1">
        <v>69.527235354573406</v>
      </c>
      <c r="EC389" s="1">
        <v>72.489754098360606</v>
      </c>
      <c r="ED389" s="1">
        <v>77.277327935222601</v>
      </c>
      <c r="EE389" s="1">
        <v>68.106139438085293</v>
      </c>
      <c r="EF389" s="1">
        <v>49.179366940210997</v>
      </c>
      <c r="EG389" s="1">
        <v>0</v>
      </c>
      <c r="EH389" s="1">
        <v>0</v>
      </c>
      <c r="EI389" s="1">
        <v>0</v>
      </c>
      <c r="EJ389" s="1">
        <v>0</v>
      </c>
      <c r="EK389" s="1">
        <v>0</v>
      </c>
      <c r="EL389" s="1">
        <v>83.571167215514095</v>
      </c>
      <c r="EM389" s="1">
        <v>83.516037352821698</v>
      </c>
      <c r="EN389" s="1">
        <v>77.784360189573405</v>
      </c>
      <c r="EO389" s="1">
        <v>66.533466533466495</v>
      </c>
      <c r="EP389" s="1">
        <v>66.6666666666666</v>
      </c>
      <c r="EQ389" s="1">
        <v>70.657759506680307</v>
      </c>
      <c r="ER389" s="1">
        <v>78.278688524590095</v>
      </c>
      <c r="ES389" s="1">
        <v>68.370445344129493</v>
      </c>
      <c r="ET389" s="1">
        <v>89.281997918834506</v>
      </c>
      <c r="EU389" s="1">
        <v>94.255568581477107</v>
      </c>
      <c r="EV389" s="1">
        <v>0</v>
      </c>
      <c r="EW389" s="1">
        <v>0</v>
      </c>
      <c r="EX389" s="1">
        <v>0</v>
      </c>
      <c r="EY389" s="1">
        <v>0</v>
      </c>
      <c r="EZ389" s="1">
        <v>0</v>
      </c>
    </row>
    <row r="390" spans="1:156" ht="15">
      <c r="A390" s="11" t="s">
        <v>457</v>
      </c>
      <c r="B390" s="1" t="s">
        <v>923</v>
      </c>
      <c r="C390" s="11" t="s">
        <v>548</v>
      </c>
      <c r="D390" s="1">
        <v>57.471317307447897</v>
      </c>
      <c r="E390" s="1">
        <v>58.567224251956397</v>
      </c>
      <c r="F390" s="1">
        <v>0</v>
      </c>
      <c r="G390" s="1">
        <v>61.637931034482698</v>
      </c>
      <c r="H390" s="1">
        <v>66.417910447761201</v>
      </c>
      <c r="I390" s="1">
        <v>42.063492063492099</v>
      </c>
      <c r="J390" s="1">
        <v>41.954022988505699</v>
      </c>
      <c r="K390" s="1">
        <v>8.4905660377358405</v>
      </c>
      <c r="L390" s="1">
        <v>7.1428571428571397</v>
      </c>
      <c r="M390" s="1">
        <v>5.4347826086956497</v>
      </c>
      <c r="N390" s="1">
        <v>4.9618320610686997</v>
      </c>
      <c r="O390" s="1">
        <v>4.4354838709677402</v>
      </c>
      <c r="P390" s="1">
        <v>10.6837606837606</v>
      </c>
      <c r="Q390" s="1">
        <v>14.0776699029126</v>
      </c>
      <c r="R390" s="1">
        <v>4.2168674698795101</v>
      </c>
      <c r="S390" s="1">
        <v>35.616438356164302</v>
      </c>
      <c r="T390" s="1">
        <v>35.616438356164302</v>
      </c>
      <c r="U390" s="1">
        <v>40</v>
      </c>
      <c r="V390" s="1">
        <v>47.701149425287298</v>
      </c>
      <c r="W390" s="1">
        <v>52.985074626865597</v>
      </c>
      <c r="X390" s="1">
        <v>54.4444444444444</v>
      </c>
      <c r="Y390" s="1">
        <v>52.107279693486497</v>
      </c>
      <c r="Z390" s="1">
        <v>37.735849056603698</v>
      </c>
      <c r="AA390" s="1">
        <v>41.496598639455698</v>
      </c>
      <c r="AB390" s="1">
        <v>38.043478260869499</v>
      </c>
      <c r="AC390" s="1">
        <v>43.129770992366403</v>
      </c>
      <c r="AD390" s="1">
        <v>20.967741935483801</v>
      </c>
      <c r="AE390" s="1">
        <v>23.9316239316239</v>
      </c>
      <c r="AF390" s="1">
        <v>22.330097087378601</v>
      </c>
      <c r="AG390" s="1">
        <v>25.3012048192771</v>
      </c>
      <c r="AH390" s="1">
        <v>68.493150684931507</v>
      </c>
      <c r="AI390" s="1">
        <v>32.191780821917803</v>
      </c>
      <c r="AJ390" s="1">
        <v>36.6666666666666</v>
      </c>
      <c r="AK390" s="1">
        <v>72.413793103448199</v>
      </c>
      <c r="AL390" s="1">
        <v>75.820895522388099</v>
      </c>
      <c r="AM390" s="1">
        <v>78.095238095238102</v>
      </c>
      <c r="AN390" s="1">
        <v>76.628352490421406</v>
      </c>
      <c r="AO390" s="1">
        <v>68.867924528301799</v>
      </c>
      <c r="AP390" s="1">
        <v>68.027210884353707</v>
      </c>
      <c r="AQ390" s="1">
        <v>65.579710144927503</v>
      </c>
      <c r="AR390" s="1">
        <v>68.320610687022906</v>
      </c>
      <c r="AS390" s="1">
        <v>33.870967741935402</v>
      </c>
      <c r="AT390" s="1">
        <v>34.615384615384599</v>
      </c>
      <c r="AU390" s="1">
        <v>38.349514563106702</v>
      </c>
      <c r="AV390" s="1">
        <v>46.385542168674696</v>
      </c>
      <c r="AW390" s="1">
        <v>50</v>
      </c>
      <c r="AX390" s="1">
        <v>50</v>
      </c>
      <c r="AY390" s="1">
        <v>50</v>
      </c>
      <c r="AZ390" s="1">
        <v>59.913793103448199</v>
      </c>
      <c r="BA390" s="1">
        <v>48.208955223880501</v>
      </c>
      <c r="BB390" s="1">
        <v>56.349206349206298</v>
      </c>
      <c r="BC390" s="1">
        <v>64.559386973180096</v>
      </c>
      <c r="BD390" s="1">
        <v>33.647798742138299</v>
      </c>
      <c r="BE390" s="1">
        <v>52.040816326530603</v>
      </c>
      <c r="BF390" s="1">
        <v>32.971014492753604</v>
      </c>
      <c r="BG390" s="1">
        <v>53.053435114503799</v>
      </c>
      <c r="BH390" s="1">
        <v>57.661290322580598</v>
      </c>
      <c r="BI390" s="1">
        <v>68.803418803418793</v>
      </c>
      <c r="BJ390" s="1">
        <v>41.262135922330103</v>
      </c>
      <c r="BK390" s="1">
        <v>47.590361445783103</v>
      </c>
      <c r="BL390" s="1">
        <v>6.1643835616438301</v>
      </c>
      <c r="BM390" s="1">
        <v>8.9041095890410897</v>
      </c>
      <c r="BN390" s="1">
        <v>40.8333333333333</v>
      </c>
      <c r="BO390" s="1">
        <v>37.643678160919499</v>
      </c>
      <c r="BP390" s="1">
        <v>40.746268656716403</v>
      </c>
      <c r="BQ390" s="1">
        <v>42.2222222222222</v>
      </c>
      <c r="BR390" s="1">
        <v>43.295019157088099</v>
      </c>
      <c r="BS390" s="1">
        <v>41.823899371069103</v>
      </c>
      <c r="BT390" s="1">
        <v>44.557823129251702</v>
      </c>
      <c r="BU390" s="1">
        <v>44.927536231884098</v>
      </c>
      <c r="BV390" s="1">
        <v>46.564885496183201</v>
      </c>
      <c r="BW390" s="1">
        <v>47.177419354838698</v>
      </c>
      <c r="BX390" s="1">
        <v>47.8632478632478</v>
      </c>
      <c r="BY390" s="1">
        <v>47.572815533980503</v>
      </c>
      <c r="BZ390" s="1">
        <v>46.987951807228903</v>
      </c>
      <c r="CA390" s="1">
        <v>49.315068493150598</v>
      </c>
      <c r="CB390" s="1">
        <v>49.315068493150598</v>
      </c>
      <c r="CC390" s="1">
        <v>50</v>
      </c>
      <c r="CD390" s="1">
        <v>77.155172413793096</v>
      </c>
      <c r="CE390" s="1">
        <v>80.895522388059703</v>
      </c>
      <c r="CF390" s="1">
        <v>49.365079365079303</v>
      </c>
      <c r="CG390" s="1">
        <v>49.616858237547802</v>
      </c>
      <c r="CH390" s="1">
        <v>53.144654088050302</v>
      </c>
      <c r="CI390" s="1">
        <v>54.081632653061199</v>
      </c>
      <c r="CJ390" s="1">
        <v>53.985507246376798</v>
      </c>
      <c r="CK390" s="1">
        <v>57.633587786259497</v>
      </c>
      <c r="CL390" s="1">
        <v>58.467741935483801</v>
      </c>
      <c r="CM390" s="1">
        <v>61.965811965811902</v>
      </c>
      <c r="CN390" s="1">
        <v>59.223300970873701</v>
      </c>
      <c r="CO390" s="1">
        <v>74.096385542168605</v>
      </c>
      <c r="CP390" s="1">
        <v>28.7671232876712</v>
      </c>
      <c r="CQ390" s="1">
        <v>33.561643835616401</v>
      </c>
      <c r="CR390" s="1">
        <v>48.3333333333333</v>
      </c>
      <c r="CS390" s="1">
        <v>50.718390804597703</v>
      </c>
      <c r="CT390" s="1">
        <v>53.134328358208897</v>
      </c>
      <c r="CU390" s="1">
        <v>56.031746031746003</v>
      </c>
      <c r="CV390" s="1">
        <v>58.620689655172399</v>
      </c>
      <c r="CW390" s="1">
        <v>61.635220125786098</v>
      </c>
      <c r="CX390" s="1">
        <v>65.306122448979494</v>
      </c>
      <c r="CY390" s="1">
        <v>65.579710144927503</v>
      </c>
      <c r="CZ390" s="1">
        <v>67.557251908396907</v>
      </c>
      <c r="DA390" s="1">
        <v>66.129032258064498</v>
      </c>
      <c r="DB390" s="1">
        <v>63.675213675213598</v>
      </c>
      <c r="DC390" s="1">
        <v>65.048543689320297</v>
      </c>
      <c r="DD390" s="1">
        <v>31.927710843373401</v>
      </c>
      <c r="DE390" s="1">
        <v>41.780821917808197</v>
      </c>
      <c r="DF390" s="1">
        <v>43.835616438356098</v>
      </c>
      <c r="DG390" s="1">
        <v>47.5</v>
      </c>
      <c r="DH390" s="1">
        <v>72.973470891672804</v>
      </c>
      <c r="DI390" s="1">
        <v>77.4423710208562</v>
      </c>
      <c r="DJ390" s="1">
        <v>65.265935850588704</v>
      </c>
      <c r="DK390" s="1">
        <v>56.8424170616113</v>
      </c>
      <c r="DL390" s="1">
        <v>55.594405594405501</v>
      </c>
      <c r="DM390" s="1">
        <v>63.171225937183301</v>
      </c>
      <c r="DN390" s="1">
        <v>73.535457348406894</v>
      </c>
      <c r="DO390" s="1">
        <v>61.5266393442622</v>
      </c>
      <c r="DP390" s="1">
        <v>82.236842105263094</v>
      </c>
      <c r="DQ390" s="1">
        <v>87.565036420395401</v>
      </c>
      <c r="DR390" s="1">
        <v>92.321219226260197</v>
      </c>
      <c r="DS390" s="1">
        <v>94.725111441307504</v>
      </c>
      <c r="DT390" s="1">
        <v>96.590909090909093</v>
      </c>
      <c r="DU390" s="1">
        <v>89.908952959028795</v>
      </c>
      <c r="DV390" s="1">
        <v>98.389830508474503</v>
      </c>
      <c r="DW390" s="1">
        <v>5.6558585114222497</v>
      </c>
      <c r="DX390" s="1">
        <v>4.9579216977680201</v>
      </c>
      <c r="DY390" s="1">
        <v>4.1615915550142102</v>
      </c>
      <c r="DZ390" s="1">
        <v>5.42061611374407</v>
      </c>
      <c r="EA390" s="1">
        <v>27.522477522477502</v>
      </c>
      <c r="EB390" s="1">
        <v>30.952380952380899</v>
      </c>
      <c r="EC390" s="1">
        <v>33.4532374100719</v>
      </c>
      <c r="ED390" s="1">
        <v>37.756147540983598</v>
      </c>
      <c r="EE390" s="1">
        <v>26.467611336032299</v>
      </c>
      <c r="EF390" s="1">
        <v>38.345473465140401</v>
      </c>
      <c r="EG390" s="1">
        <v>2.40328253223915</v>
      </c>
      <c r="EH390" s="1">
        <v>0.074294205052005999</v>
      </c>
      <c r="EI390" s="1">
        <v>0.53030303030303005</v>
      </c>
      <c r="EJ390" s="1">
        <v>2.35204855842185</v>
      </c>
      <c r="EK390" s="1">
        <v>0.93220338983050799</v>
      </c>
      <c r="EL390" s="1">
        <v>35.519528371407503</v>
      </c>
      <c r="EM390" s="1">
        <v>36.2056348335162</v>
      </c>
      <c r="EN390" s="1">
        <v>35.749086479902502</v>
      </c>
      <c r="EO390" s="1">
        <v>30.924170616113699</v>
      </c>
      <c r="EP390" s="1">
        <v>22.0779220779221</v>
      </c>
      <c r="EQ390" s="1">
        <v>21.681864235055698</v>
      </c>
      <c r="ER390" s="1">
        <v>21.891058581706101</v>
      </c>
      <c r="ES390" s="1">
        <v>25.819672131147499</v>
      </c>
      <c r="ET390" s="1">
        <v>2.17611336032388</v>
      </c>
      <c r="EU390" s="1">
        <v>28.876170655567101</v>
      </c>
      <c r="EV390" s="1">
        <v>38.628370457209797</v>
      </c>
      <c r="EW390" s="1">
        <v>47.696879643387803</v>
      </c>
      <c r="EX390" s="1">
        <v>38.939393939393902</v>
      </c>
      <c r="EY390" s="1">
        <v>40.819423368740502</v>
      </c>
      <c r="EZ390" s="1">
        <v>41.610169491525397</v>
      </c>
    </row>
    <row r="391" spans="1:156" ht="15">
      <c r="A391" s="11" t="s">
        <v>458</v>
      </c>
      <c r="B391" s="1" t="s">
        <v>924</v>
      </c>
      <c r="C391" s="11" t="s">
        <v>618</v>
      </c>
      <c r="D391" s="1">
        <v>45.0463347366424</v>
      </c>
      <c r="E391" s="1">
        <v>43.131944994549201</v>
      </c>
      <c r="F391" s="1">
        <v>0</v>
      </c>
      <c r="G391" s="1">
        <v>30.198019801980099</v>
      </c>
      <c r="H391" s="1">
        <v>32.474226804123703</v>
      </c>
      <c r="I391" s="1">
        <v>24.456521739130402</v>
      </c>
      <c r="J391" s="1">
        <v>21.2328767123287</v>
      </c>
      <c r="K391" s="1">
        <v>16.346153846153801</v>
      </c>
      <c r="L391" s="1">
        <v>21.1111111111111</v>
      </c>
      <c r="M391" s="1">
        <v>20.238095238095202</v>
      </c>
      <c r="N391" s="1">
        <v>16.25</v>
      </c>
      <c r="O391" s="1">
        <v>10</v>
      </c>
      <c r="P391" s="1">
        <v>37.179487179487097</v>
      </c>
      <c r="Q391" s="1">
        <v>28.7878787878787</v>
      </c>
      <c r="R391" s="1">
        <v>0</v>
      </c>
      <c r="S391" s="1">
        <v>0</v>
      </c>
      <c r="T391" s="1">
        <v>0</v>
      </c>
      <c r="U391" s="1">
        <v>0</v>
      </c>
      <c r="V391" s="1">
        <v>66.8316831683168</v>
      </c>
      <c r="W391" s="1">
        <v>26.2886597938144</v>
      </c>
      <c r="X391" s="1">
        <v>28.260869565217298</v>
      </c>
      <c r="Y391" s="1">
        <v>22.602739726027298</v>
      </c>
      <c r="Z391" s="1">
        <v>19.230769230769202</v>
      </c>
      <c r="AA391" s="1">
        <v>21.1111111111111</v>
      </c>
      <c r="AB391" s="1">
        <v>21.428571428571399</v>
      </c>
      <c r="AC391" s="1">
        <v>21.25</v>
      </c>
      <c r="AD391" s="1">
        <v>23.3333333333333</v>
      </c>
      <c r="AE391" s="1">
        <v>29.4871794871794</v>
      </c>
      <c r="AF391" s="1">
        <v>30.303030303030301</v>
      </c>
      <c r="AG391" s="1">
        <v>0</v>
      </c>
      <c r="AH391" s="1">
        <v>0</v>
      </c>
      <c r="AI391" s="1">
        <v>0</v>
      </c>
      <c r="AJ391" s="1">
        <v>0</v>
      </c>
      <c r="AK391" s="1">
        <v>47.029702970297002</v>
      </c>
      <c r="AL391" s="1">
        <v>48.453608247422601</v>
      </c>
      <c r="AM391" s="1">
        <v>49.456521739130402</v>
      </c>
      <c r="AN391" s="1">
        <v>50</v>
      </c>
      <c r="AO391" s="1">
        <v>49.038461538461497</v>
      </c>
      <c r="AP391" s="1">
        <v>48.8888888888888</v>
      </c>
      <c r="AQ391" s="1">
        <v>48.809523809523803</v>
      </c>
      <c r="AR391" s="1">
        <v>48.75</v>
      </c>
      <c r="AS391" s="1">
        <v>45.5555555555555</v>
      </c>
      <c r="AT391" s="1">
        <v>47.435897435897402</v>
      </c>
      <c r="AU391" s="1">
        <v>46.969696969696898</v>
      </c>
      <c r="AV391" s="1">
        <v>0</v>
      </c>
      <c r="AW391" s="1">
        <v>0</v>
      </c>
      <c r="AX391" s="1">
        <v>0</v>
      </c>
      <c r="AY391" s="1">
        <v>0</v>
      </c>
      <c r="AZ391" s="1">
        <v>50.990099009900902</v>
      </c>
      <c r="BA391" s="1">
        <v>51.0309278350515</v>
      </c>
      <c r="BB391" s="1">
        <v>58.152173913043399</v>
      </c>
      <c r="BC391" s="1">
        <v>65.068493150684901</v>
      </c>
      <c r="BD391" s="1">
        <v>75.961538461538396</v>
      </c>
      <c r="BE391" s="1">
        <v>27.7777777777777</v>
      </c>
      <c r="BF391" s="1">
        <v>17.857142857142801</v>
      </c>
      <c r="BG391" s="1">
        <v>11.25</v>
      </c>
      <c r="BH391" s="1">
        <v>52.2222222222222</v>
      </c>
      <c r="BI391" s="1">
        <v>32.051282051282101</v>
      </c>
      <c r="BJ391" s="1">
        <v>28.7878787878787</v>
      </c>
      <c r="BK391" s="1">
        <v>0</v>
      </c>
      <c r="BL391" s="1">
        <v>0</v>
      </c>
      <c r="BM391" s="1">
        <v>0</v>
      </c>
      <c r="BN391" s="1">
        <v>0</v>
      </c>
      <c r="BO391" s="1">
        <v>35.643564356435597</v>
      </c>
      <c r="BP391" s="1">
        <v>39.175257731958702</v>
      </c>
      <c r="BQ391" s="1">
        <v>42.3913043478261</v>
      </c>
      <c r="BR391" s="1">
        <v>43.150684931506802</v>
      </c>
      <c r="BS391" s="1">
        <v>41.346153846153797</v>
      </c>
      <c r="BT391" s="1">
        <v>42.2222222222222</v>
      </c>
      <c r="BU391" s="1">
        <v>42.857142857142797</v>
      </c>
      <c r="BV391" s="1">
        <v>43.75</v>
      </c>
      <c r="BW391" s="1">
        <v>44.4444444444444</v>
      </c>
      <c r="BX391" s="1">
        <v>47.435897435897402</v>
      </c>
      <c r="BY391" s="1">
        <v>46.969696969696898</v>
      </c>
      <c r="BZ391" s="1">
        <v>0</v>
      </c>
      <c r="CA391" s="1">
        <v>0</v>
      </c>
      <c r="CB391" s="1">
        <v>0</v>
      </c>
      <c r="CC391" s="1">
        <v>0</v>
      </c>
      <c r="CD391" s="1">
        <v>95.544554455445507</v>
      </c>
      <c r="CE391" s="1">
        <v>67.525773195876198</v>
      </c>
      <c r="CF391" s="1">
        <v>72.282608695652101</v>
      </c>
      <c r="CG391" s="1">
        <v>65.753424657534197</v>
      </c>
      <c r="CH391" s="1">
        <v>62.5</v>
      </c>
      <c r="CI391" s="1">
        <v>35.5555555555555</v>
      </c>
      <c r="CJ391" s="1">
        <v>30.952380952380899</v>
      </c>
      <c r="CK391" s="1">
        <v>37.5</v>
      </c>
      <c r="CL391" s="1">
        <v>46.6666666666666</v>
      </c>
      <c r="CM391" s="1">
        <v>25.6410256410256</v>
      </c>
      <c r="CN391" s="1">
        <v>22.727272727272702</v>
      </c>
      <c r="CO391" s="1">
        <v>0</v>
      </c>
      <c r="CP391" s="1">
        <v>0</v>
      </c>
      <c r="CQ391" s="1">
        <v>0</v>
      </c>
      <c r="CR391" s="1">
        <v>0</v>
      </c>
      <c r="CS391" s="1">
        <v>39.603960396039597</v>
      </c>
      <c r="CT391" s="1">
        <v>39.690721649484502</v>
      </c>
      <c r="CU391" s="1">
        <v>68.478260869565204</v>
      </c>
      <c r="CV391" s="1">
        <v>63.698630136986303</v>
      </c>
      <c r="CW391" s="1">
        <v>54.807692307692299</v>
      </c>
      <c r="CX391" s="1">
        <v>10</v>
      </c>
      <c r="CY391" s="1">
        <v>23.8095238095238</v>
      </c>
      <c r="CZ391" s="1">
        <v>7.5</v>
      </c>
      <c r="DA391" s="1">
        <v>10</v>
      </c>
      <c r="DB391" s="1">
        <v>10.2564102564102</v>
      </c>
      <c r="DC391" s="1">
        <v>9.0909090909090899</v>
      </c>
      <c r="DD391" s="1">
        <v>0</v>
      </c>
      <c r="DE391" s="1">
        <v>0</v>
      </c>
      <c r="DF391" s="1">
        <v>0</v>
      </c>
      <c r="DG391" s="1">
        <v>0</v>
      </c>
      <c r="DH391" s="1">
        <v>33.142962417096498</v>
      </c>
      <c r="DI391" s="1">
        <v>56.8057080131723</v>
      </c>
      <c r="DJ391" s="1">
        <v>72.817701989443705</v>
      </c>
      <c r="DK391" s="1">
        <v>63.418246445497601</v>
      </c>
      <c r="DL391" s="1">
        <v>27.022977022976999</v>
      </c>
      <c r="DM391" s="1">
        <v>19.706180344478199</v>
      </c>
      <c r="DN391" s="1">
        <v>10.3288797533401</v>
      </c>
      <c r="DO391" s="1">
        <v>8.1454918032786807</v>
      </c>
      <c r="DP391" s="1">
        <v>17.4595141700404</v>
      </c>
      <c r="DQ391" s="1">
        <v>13.579604578563901</v>
      </c>
      <c r="DR391" s="1">
        <v>14.947245017584899</v>
      </c>
      <c r="DS391" s="1">
        <v>0</v>
      </c>
      <c r="DT391" s="1">
        <v>0</v>
      </c>
      <c r="DU391" s="1">
        <v>0</v>
      </c>
      <c r="DV391" s="1">
        <v>0</v>
      </c>
      <c r="DW391" s="1">
        <v>11.772291820191599</v>
      </c>
      <c r="DX391" s="1">
        <v>6.8971825832418503</v>
      </c>
      <c r="DY391" s="1">
        <v>8.7494924888347505</v>
      </c>
      <c r="DZ391" s="1">
        <v>12.9443127962085</v>
      </c>
      <c r="EA391" s="1">
        <v>9.5404595404595405</v>
      </c>
      <c r="EB391" s="1">
        <v>11.3981762917933</v>
      </c>
      <c r="EC391" s="1">
        <v>17.3175745118191</v>
      </c>
      <c r="ED391" s="1">
        <v>5.8913934426229497</v>
      </c>
      <c r="EE391" s="1">
        <v>6.0222672064777303</v>
      </c>
      <c r="EF391" s="1">
        <v>0.98855359001040499</v>
      </c>
      <c r="EG391" s="1">
        <v>2.7549824150058599</v>
      </c>
      <c r="EH391" s="1">
        <v>0</v>
      </c>
      <c r="EI391" s="1">
        <v>0</v>
      </c>
      <c r="EJ391" s="1">
        <v>0</v>
      </c>
      <c r="EK391" s="1">
        <v>0</v>
      </c>
      <c r="EL391" s="1">
        <v>35.519528371407503</v>
      </c>
      <c r="EM391" s="1">
        <v>36.2056348335162</v>
      </c>
      <c r="EN391" s="1">
        <v>35.749086479902502</v>
      </c>
      <c r="EO391" s="1">
        <v>30.924170616113699</v>
      </c>
      <c r="EP391" s="1">
        <v>22.0779220779221</v>
      </c>
      <c r="EQ391" s="1">
        <v>21.681864235055698</v>
      </c>
      <c r="ER391" s="1">
        <v>21.891058581706101</v>
      </c>
      <c r="ES391" s="1">
        <v>25.819672131147499</v>
      </c>
      <c r="ET391" s="1">
        <v>33.350202429149803</v>
      </c>
      <c r="EU391" s="1">
        <v>1.87304890738813</v>
      </c>
      <c r="EV391" s="1">
        <v>38.628370457209797</v>
      </c>
      <c r="EW391" s="1">
        <v>0</v>
      </c>
      <c r="EX391" s="1">
        <v>0</v>
      </c>
      <c r="EY391" s="1">
        <v>0</v>
      </c>
      <c r="EZ391" s="1">
        <v>0</v>
      </c>
    </row>
    <row r="392" spans="1:156" ht="15">
      <c r="A392" s="11" t="s">
        <v>459</v>
      </c>
      <c r="B392" s="1" t="s">
        <v>925</v>
      </c>
      <c r="C392" s="11" t="s">
        <v>563</v>
      </c>
      <c r="D392" s="1">
        <v>36.975213723104503</v>
      </c>
      <c r="E392" s="1">
        <v>56.153724916758897</v>
      </c>
      <c r="F392" s="1">
        <v>0</v>
      </c>
      <c r="G392" s="1">
        <v>41.8032786885245</v>
      </c>
      <c r="H392" s="1">
        <v>41.623036649214598</v>
      </c>
      <c r="I392" s="1">
        <v>14.245810055865901</v>
      </c>
      <c r="J392" s="1">
        <v>13.4730538922155</v>
      </c>
      <c r="K392" s="1">
        <v>14.2335766423357</v>
      </c>
      <c r="L392" s="1">
        <v>16.1157024793388</v>
      </c>
      <c r="M392" s="1">
        <v>14.830508474576201</v>
      </c>
      <c r="N392" s="1">
        <v>12.831858407079601</v>
      </c>
      <c r="O392" s="1">
        <v>9.8130841121495305</v>
      </c>
      <c r="P392" s="1">
        <v>9.2233009708737796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16.120218579234901</v>
      </c>
      <c r="W392" s="1">
        <v>17.2774869109947</v>
      </c>
      <c r="X392" s="1">
        <v>17.877094972066999</v>
      </c>
      <c r="Y392" s="1">
        <v>16.766467065868198</v>
      </c>
      <c r="Z392" s="1">
        <v>14.2335766423357</v>
      </c>
      <c r="AA392" s="1">
        <v>14.049586776859501</v>
      </c>
      <c r="AB392" s="1">
        <v>13.559322033898299</v>
      </c>
      <c r="AC392" s="1">
        <v>15.044247787610599</v>
      </c>
      <c r="AD392" s="1">
        <v>16.355140186915801</v>
      </c>
      <c r="AE392" s="1">
        <v>16.990291262135901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34.426229508196698</v>
      </c>
      <c r="AL392" s="1">
        <v>35.078534031413596</v>
      </c>
      <c r="AM392" s="1">
        <v>34.636871508379798</v>
      </c>
      <c r="AN392" s="1">
        <v>32.934131736526901</v>
      </c>
      <c r="AO392" s="1">
        <v>32.846715328467099</v>
      </c>
      <c r="AP392" s="1">
        <v>28.925619834710702</v>
      </c>
      <c r="AQ392" s="1">
        <v>29.2372881355932</v>
      </c>
      <c r="AR392" s="1">
        <v>28.318584070796401</v>
      </c>
      <c r="AS392" s="1">
        <v>29.906542056074699</v>
      </c>
      <c r="AT392" s="1">
        <v>31.067961165048501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69.672131147540895</v>
      </c>
      <c r="BA392" s="1">
        <v>73.560209424083695</v>
      </c>
      <c r="BB392" s="1">
        <v>75.139664804469206</v>
      </c>
      <c r="BC392" s="1">
        <v>78.143712574850298</v>
      </c>
      <c r="BD392" s="1">
        <v>75.5474452554744</v>
      </c>
      <c r="BE392" s="1">
        <v>75.619834710743802</v>
      </c>
      <c r="BF392" s="1">
        <v>73.305084745762699</v>
      </c>
      <c r="BG392" s="1">
        <v>73.008849557522097</v>
      </c>
      <c r="BH392" s="1">
        <v>70.560747663551396</v>
      </c>
      <c r="BI392" s="1">
        <v>54.854368932038803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O392" s="1">
        <v>69.125683060109196</v>
      </c>
      <c r="BP392" s="1">
        <v>70.680628272251298</v>
      </c>
      <c r="BQ392" s="1">
        <v>56.983240223463604</v>
      </c>
      <c r="BR392" s="1">
        <v>62.574850299401199</v>
      </c>
      <c r="BS392" s="1">
        <v>65.693430656934297</v>
      </c>
      <c r="BT392" s="1">
        <v>67.355371900826398</v>
      </c>
      <c r="BU392" s="1">
        <v>76.271186440677894</v>
      </c>
      <c r="BV392" s="1">
        <v>80.973451327433594</v>
      </c>
      <c r="BW392" s="1">
        <v>84.5794392523364</v>
      </c>
      <c r="BX392" s="1">
        <v>85.922330097087297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  <c r="CD392" s="1">
        <v>69.945355191256795</v>
      </c>
      <c r="CE392" s="1">
        <v>71.989528795811495</v>
      </c>
      <c r="CF392" s="1">
        <v>74.581005586592099</v>
      </c>
      <c r="CG392" s="1">
        <v>76.646706586826298</v>
      </c>
      <c r="CH392" s="1">
        <v>78.102189781021906</v>
      </c>
      <c r="CI392" s="1">
        <v>80.991735537190095</v>
      </c>
      <c r="CJ392" s="1">
        <v>84.745762711864401</v>
      </c>
      <c r="CK392" s="1">
        <v>84.955752212389299</v>
      </c>
      <c r="CL392" s="1">
        <v>82.242990654205599</v>
      </c>
      <c r="CM392" s="1">
        <v>82.524271844660106</v>
      </c>
      <c r="CN392" s="1">
        <v>0</v>
      </c>
      <c r="CO392" s="1">
        <v>0</v>
      </c>
      <c r="CP392" s="1">
        <v>0</v>
      </c>
      <c r="CQ392" s="1">
        <v>0</v>
      </c>
      <c r="CR392" s="1">
        <v>0</v>
      </c>
      <c r="CS392" s="1">
        <v>41.256830601092901</v>
      </c>
      <c r="CT392" s="1">
        <v>43.455497382198899</v>
      </c>
      <c r="CU392" s="1">
        <v>44.134078212290497</v>
      </c>
      <c r="CV392" s="1">
        <v>45.508982035928099</v>
      </c>
      <c r="CW392" s="1">
        <v>47.445255474452502</v>
      </c>
      <c r="CX392" s="1">
        <v>44.6280991735537</v>
      </c>
      <c r="CY392" s="1">
        <v>46.186440677966097</v>
      </c>
      <c r="CZ392" s="1">
        <v>46.902654867256601</v>
      </c>
      <c r="DA392" s="1">
        <v>50</v>
      </c>
      <c r="DB392" s="1">
        <v>51.456310679611597</v>
      </c>
      <c r="DC392" s="1">
        <v>0</v>
      </c>
      <c r="DD392" s="1">
        <v>0</v>
      </c>
      <c r="DE392" s="1">
        <v>0</v>
      </c>
      <c r="DF392" s="1">
        <v>0</v>
      </c>
      <c r="DG392" s="1">
        <v>0</v>
      </c>
      <c r="DH392" s="1">
        <v>97.44140625</v>
      </c>
      <c r="DI392" s="1">
        <v>96.112748710390505</v>
      </c>
      <c r="DJ392" s="1">
        <v>96.066593487010607</v>
      </c>
      <c r="DK392" s="1">
        <v>98.071457572066507</v>
      </c>
      <c r="DL392" s="1">
        <v>87.885071090047404</v>
      </c>
      <c r="DM392" s="1">
        <v>68.181818181818102</v>
      </c>
      <c r="DN392" s="1">
        <v>25.177304964539001</v>
      </c>
      <c r="DO392" s="1">
        <v>24.100719424460401</v>
      </c>
      <c r="DP392" s="1">
        <v>17.8790983606557</v>
      </c>
      <c r="DQ392" s="1">
        <v>12.702429149797499</v>
      </c>
      <c r="DR392" s="1">
        <v>0</v>
      </c>
      <c r="DS392" s="1">
        <v>0</v>
      </c>
      <c r="DT392" s="1">
        <v>0</v>
      </c>
      <c r="DU392" s="1">
        <v>0</v>
      </c>
      <c r="DV392" s="1">
        <v>0</v>
      </c>
      <c r="DW392" s="1">
        <v>12.91015625</v>
      </c>
      <c r="DX392" s="1">
        <v>25.552689756816498</v>
      </c>
      <c r="DY392" s="1">
        <v>12.019758507135</v>
      </c>
      <c r="DZ392" s="1">
        <v>14.758424685343099</v>
      </c>
      <c r="EA392" s="1">
        <v>60.574644549763001</v>
      </c>
      <c r="EB392" s="1">
        <v>70.0799200799201</v>
      </c>
      <c r="EC392" s="1">
        <v>72.695035460992898</v>
      </c>
      <c r="ED392" s="1">
        <v>73.021582733812906</v>
      </c>
      <c r="EE392" s="1">
        <v>21.567622950819601</v>
      </c>
      <c r="EF392" s="1">
        <v>36.082995951416997</v>
      </c>
      <c r="EG392" s="1">
        <v>0</v>
      </c>
      <c r="EH392" s="1">
        <v>0</v>
      </c>
      <c r="EI392" s="1">
        <v>0</v>
      </c>
      <c r="EJ392" s="1">
        <v>0</v>
      </c>
      <c r="EK392" s="1">
        <v>0</v>
      </c>
      <c r="EL392" s="1">
        <v>76.77734375</v>
      </c>
      <c r="EM392" s="1">
        <v>35.519528371407503</v>
      </c>
      <c r="EN392" s="1">
        <v>36.2056348335162</v>
      </c>
      <c r="EO392" s="1">
        <v>35.749086479902502</v>
      </c>
      <c r="EP392" s="1">
        <v>30.924170616113699</v>
      </c>
      <c r="EQ392" s="1">
        <v>22.0779220779221</v>
      </c>
      <c r="ER392" s="1">
        <v>21.681864235055698</v>
      </c>
      <c r="ES392" s="1">
        <v>21.891058581706101</v>
      </c>
      <c r="ET392" s="1">
        <v>25.819672131147499</v>
      </c>
      <c r="EU392" s="1">
        <v>33.350202429149803</v>
      </c>
      <c r="EV392" s="1">
        <v>0</v>
      </c>
      <c r="EW392" s="1">
        <v>0</v>
      </c>
      <c r="EX392" s="1">
        <v>0</v>
      </c>
      <c r="EY392" s="1">
        <v>0</v>
      </c>
      <c r="EZ392" s="1">
        <v>0</v>
      </c>
    </row>
    <row r="393" spans="1:156" ht="15">
      <c r="A393" s="11" t="s">
        <v>461</v>
      </c>
      <c r="B393" s="1" t="s">
        <v>926</v>
      </c>
      <c r="C393" s="11" t="s">
        <v>553</v>
      </c>
      <c r="D393" s="1">
        <v>44.680257953378799</v>
      </c>
      <c r="E393" s="1">
        <v>77.083217356646202</v>
      </c>
      <c r="F393" s="1">
        <v>0</v>
      </c>
      <c r="G393" s="1">
        <v>92.735042735042697</v>
      </c>
      <c r="H393" s="1">
        <v>94.196428571428498</v>
      </c>
      <c r="I393" s="1">
        <v>87.5</v>
      </c>
      <c r="J393" s="1">
        <v>85.294117647058798</v>
      </c>
      <c r="K393" s="1">
        <v>76.984126984126902</v>
      </c>
      <c r="L393" s="1">
        <v>74.590163934426201</v>
      </c>
      <c r="M393" s="1">
        <v>72.950819672131104</v>
      </c>
      <c r="N393" s="1">
        <v>70.8333333333333</v>
      </c>
      <c r="O393" s="1">
        <v>72.807017543859601</v>
      </c>
      <c r="P393" s="1">
        <v>70.652173913043399</v>
      </c>
      <c r="Q393" s="1">
        <v>70.930232558139494</v>
      </c>
      <c r="R393" s="1">
        <v>90.540540540540505</v>
      </c>
      <c r="S393" s="1">
        <v>68.75</v>
      </c>
      <c r="T393" s="1">
        <v>75</v>
      </c>
      <c r="U393" s="1">
        <v>68.518518518518505</v>
      </c>
      <c r="V393" s="1">
        <v>66.239316239316196</v>
      </c>
      <c r="W393" s="1">
        <v>69.196428571428498</v>
      </c>
      <c r="X393" s="1">
        <v>69.5</v>
      </c>
      <c r="Y393" s="1">
        <v>52.352941176470502</v>
      </c>
      <c r="Z393" s="1">
        <v>34.126984126984098</v>
      </c>
      <c r="AA393" s="1">
        <v>41.8032786885245</v>
      </c>
      <c r="AB393" s="1">
        <v>45.081967213114702</v>
      </c>
      <c r="AC393" s="1">
        <v>59.1666666666666</v>
      </c>
      <c r="AD393" s="1">
        <v>46.491228070175403</v>
      </c>
      <c r="AE393" s="1">
        <v>41.304347826086897</v>
      </c>
      <c r="AF393" s="1">
        <v>61.6279069767441</v>
      </c>
      <c r="AG393" s="1">
        <v>59.459459459459403</v>
      </c>
      <c r="AH393" s="1">
        <v>28.125</v>
      </c>
      <c r="AI393" s="1">
        <v>28.125</v>
      </c>
      <c r="AJ393" s="1">
        <v>27.7777777777777</v>
      </c>
      <c r="AK393" s="1">
        <v>32.051282051282101</v>
      </c>
      <c r="AL393" s="1">
        <v>32.589285714285701</v>
      </c>
      <c r="AM393" s="1">
        <v>33</v>
      </c>
      <c r="AN393" s="1">
        <v>33.529411764705799</v>
      </c>
      <c r="AO393" s="1">
        <v>28.571428571428498</v>
      </c>
      <c r="AP393" s="1">
        <v>30.327868852459002</v>
      </c>
      <c r="AQ393" s="1">
        <v>29.5081967213114</v>
      </c>
      <c r="AR393" s="1">
        <v>36.6666666666666</v>
      </c>
      <c r="AS393" s="1">
        <v>39.473684210526301</v>
      </c>
      <c r="AT393" s="1">
        <v>40.2173913043478</v>
      </c>
      <c r="AU393" s="1">
        <v>41.860465116279101</v>
      </c>
      <c r="AV393" s="1">
        <v>47.297297297297199</v>
      </c>
      <c r="AW393" s="1">
        <v>50</v>
      </c>
      <c r="AX393" s="1">
        <v>50</v>
      </c>
      <c r="AY393" s="1">
        <v>50</v>
      </c>
      <c r="AZ393" s="1">
        <v>72.2222222222222</v>
      </c>
      <c r="BA393" s="1">
        <v>87.946428571428498</v>
      </c>
      <c r="BB393" s="1">
        <v>86.5</v>
      </c>
      <c r="BC393" s="1">
        <v>79.411764705882305</v>
      </c>
      <c r="BD393" s="1">
        <v>65.873015873015802</v>
      </c>
      <c r="BE393" s="1">
        <v>64.754098360655703</v>
      </c>
      <c r="BF393" s="1">
        <v>87.704918032786793</v>
      </c>
      <c r="BG393" s="1">
        <v>85.8333333333333</v>
      </c>
      <c r="BH393" s="1">
        <v>92.105263157894697</v>
      </c>
      <c r="BI393" s="1">
        <v>92.391304347826093</v>
      </c>
      <c r="BJ393" s="1">
        <v>89.534883720930196</v>
      </c>
      <c r="BK393" s="1">
        <v>77.027027027027003</v>
      </c>
      <c r="BL393" s="1">
        <v>95.3125</v>
      </c>
      <c r="BM393" s="1">
        <v>89.0625</v>
      </c>
      <c r="BN393" s="1">
        <v>68.518518518518505</v>
      </c>
      <c r="BO393" s="1">
        <v>22.649572649572601</v>
      </c>
      <c r="BP393" s="1">
        <v>26.785714285714199</v>
      </c>
      <c r="BQ393" s="1">
        <v>27.5</v>
      </c>
      <c r="BR393" s="1">
        <v>29.411764705882302</v>
      </c>
      <c r="BS393" s="1">
        <v>27.7777777777777</v>
      </c>
      <c r="BT393" s="1">
        <v>29.5081967213114</v>
      </c>
      <c r="BU393" s="1">
        <v>31.967213114754099</v>
      </c>
      <c r="BV393" s="1">
        <v>34.1666666666666</v>
      </c>
      <c r="BW393" s="1">
        <v>36.842105263157798</v>
      </c>
      <c r="BX393" s="1">
        <v>36.956521739130402</v>
      </c>
      <c r="BY393" s="1">
        <v>38.3720930232558</v>
      </c>
      <c r="BZ393" s="1">
        <v>41.891891891891802</v>
      </c>
      <c r="CA393" s="1">
        <v>46.875</v>
      </c>
      <c r="CB393" s="1">
        <v>46.875</v>
      </c>
      <c r="CC393" s="1">
        <v>44.4444444444444</v>
      </c>
      <c r="CD393" s="1">
        <v>97.008547008546998</v>
      </c>
      <c r="CE393" s="1">
        <v>95.089285714285694</v>
      </c>
      <c r="CF393" s="1">
        <v>82.5</v>
      </c>
      <c r="CG393" s="1">
        <v>78.823529411764696</v>
      </c>
      <c r="CH393" s="1">
        <v>68.253968253968196</v>
      </c>
      <c r="CI393" s="1">
        <v>71.311475409836007</v>
      </c>
      <c r="CJ393" s="1">
        <v>56.557377049180303</v>
      </c>
      <c r="CK393" s="1">
        <v>62.5</v>
      </c>
      <c r="CL393" s="1">
        <v>95.614035087719301</v>
      </c>
      <c r="CM393" s="1">
        <v>85.869565217391298</v>
      </c>
      <c r="CN393" s="1">
        <v>90.697674418604606</v>
      </c>
      <c r="CO393" s="1">
        <v>87.837837837837796</v>
      </c>
      <c r="CP393" s="1">
        <v>78.125</v>
      </c>
      <c r="CQ393" s="1">
        <v>85.9375</v>
      </c>
      <c r="CR393" s="1">
        <v>75.925925925925895</v>
      </c>
      <c r="CS393" s="1">
        <v>73.931623931623903</v>
      </c>
      <c r="CT393" s="1">
        <v>75.446428571428498</v>
      </c>
      <c r="CU393" s="1">
        <v>74</v>
      </c>
      <c r="CV393" s="1">
        <v>74.117647058823493</v>
      </c>
      <c r="CW393" s="1">
        <v>64.285714285714207</v>
      </c>
      <c r="CX393" s="1">
        <v>81.147540983606504</v>
      </c>
      <c r="CY393" s="1">
        <v>82.786885245901601</v>
      </c>
      <c r="CZ393" s="1">
        <v>94.1666666666666</v>
      </c>
      <c r="DA393" s="1">
        <v>57.017543859649102</v>
      </c>
      <c r="DB393" s="1">
        <v>80.434782608695599</v>
      </c>
      <c r="DC393" s="1">
        <v>65.116279069767401</v>
      </c>
      <c r="DD393" s="1">
        <v>1.35135135135135</v>
      </c>
      <c r="DE393" s="1">
        <v>67.1875</v>
      </c>
      <c r="DF393" s="1">
        <v>60.9375</v>
      </c>
      <c r="DG393" s="1">
        <v>27.7777777777777</v>
      </c>
      <c r="DH393" s="1">
        <v>79.274134119380903</v>
      </c>
      <c r="DI393" s="1">
        <v>84.796926454445597</v>
      </c>
      <c r="DJ393" s="1">
        <v>85.200974421437195</v>
      </c>
      <c r="DK393" s="1">
        <v>65.077014218009396</v>
      </c>
      <c r="DL393" s="1">
        <v>50.199800199800201</v>
      </c>
      <c r="DM393" s="1">
        <v>39.868287740628098</v>
      </c>
      <c r="DN393" s="1">
        <v>40.647482014388402</v>
      </c>
      <c r="DO393" s="1">
        <v>63.4733606557377</v>
      </c>
      <c r="DP393" s="1">
        <v>29.301619433198301</v>
      </c>
      <c r="DQ393" s="1">
        <v>41.571279916753298</v>
      </c>
      <c r="DR393" s="1">
        <v>58.558030480656498</v>
      </c>
      <c r="DS393" s="1">
        <v>58.618127786032602</v>
      </c>
      <c r="DT393" s="1">
        <v>50.378787878787797</v>
      </c>
      <c r="DU393" s="1">
        <v>65.174506828528095</v>
      </c>
      <c r="DV393" s="1">
        <v>27.542372881355899</v>
      </c>
      <c r="DW393" s="1">
        <v>63.504053058216599</v>
      </c>
      <c r="DX393" s="1">
        <v>83.516282473472302</v>
      </c>
      <c r="DY393" s="1">
        <v>61.084043848964598</v>
      </c>
      <c r="DZ393" s="1">
        <v>59.626777251184798</v>
      </c>
      <c r="EA393" s="1">
        <v>61.388611388611302</v>
      </c>
      <c r="EB393" s="1">
        <v>66.210739614994907</v>
      </c>
      <c r="EC393" s="1">
        <v>65.7245632065775</v>
      </c>
      <c r="ED393" s="1">
        <v>51.280737704918003</v>
      </c>
      <c r="EE393" s="1">
        <v>57.945344129554599</v>
      </c>
      <c r="EF393" s="1">
        <v>71.540062434963502</v>
      </c>
      <c r="EG393" s="1">
        <v>80.128956623681105</v>
      </c>
      <c r="EH393" s="1">
        <v>81.500742942050493</v>
      </c>
      <c r="EI393" s="1">
        <v>71.742424242424207</v>
      </c>
      <c r="EJ393" s="1">
        <v>79.742033383915</v>
      </c>
      <c r="EK393" s="1">
        <v>80.762711864406697</v>
      </c>
      <c r="EL393" s="1">
        <v>98.968312453942502</v>
      </c>
      <c r="EM393" s="1">
        <v>99.121844127332594</v>
      </c>
      <c r="EN393" s="1">
        <v>92.671538773853001</v>
      </c>
      <c r="EO393" s="1">
        <v>90.284360189573405</v>
      </c>
      <c r="EP393" s="1">
        <v>85.714285714285694</v>
      </c>
      <c r="EQ393" s="1">
        <v>98.226950354609897</v>
      </c>
      <c r="ER393" s="1">
        <v>96.557040082219899</v>
      </c>
      <c r="ES393" s="1">
        <v>97.2848360655737</v>
      </c>
      <c r="ET393" s="1">
        <v>92.257085020242897</v>
      </c>
      <c r="EU393" s="1">
        <v>74.401664932362095</v>
      </c>
      <c r="EV393" s="1">
        <v>69.929660023446601</v>
      </c>
      <c r="EW393" s="1">
        <v>65.824665676077203</v>
      </c>
      <c r="EX393" s="1">
        <v>38.939393939393902</v>
      </c>
      <c r="EY393" s="1">
        <v>40.819423368740502</v>
      </c>
      <c r="EZ393" s="1">
        <v>41.610169491525397</v>
      </c>
    </row>
    <row r="394" spans="1:156" ht="15">
      <c r="A394" s="11" t="s">
        <v>462</v>
      </c>
      <c r="B394" s="1" t="s">
        <v>927</v>
      </c>
      <c r="C394" s="11" t="s">
        <v>553</v>
      </c>
      <c r="D394" s="1">
        <v>38.952770613280897</v>
      </c>
      <c r="E394" s="1">
        <v>40.134162566645699</v>
      </c>
      <c r="F394" s="1">
        <v>0</v>
      </c>
      <c r="G394" s="1">
        <v>84.188034188034095</v>
      </c>
      <c r="H394" s="1">
        <v>87.946428571428498</v>
      </c>
      <c r="I394" s="1">
        <v>91.5</v>
      </c>
      <c r="J394" s="1">
        <v>91.176470588235205</v>
      </c>
      <c r="K394" s="1">
        <v>83.3333333333333</v>
      </c>
      <c r="L394" s="1">
        <v>95.901639344262193</v>
      </c>
      <c r="M394" s="1">
        <v>97.540983606557305</v>
      </c>
      <c r="N394" s="1">
        <v>90.8333333333333</v>
      </c>
      <c r="O394" s="1">
        <v>74.561403508771903</v>
      </c>
      <c r="P394" s="1">
        <v>81.521739130434696</v>
      </c>
      <c r="Q394" s="1">
        <v>68.604651162790702</v>
      </c>
      <c r="R394" s="1">
        <v>85.135135135135101</v>
      </c>
      <c r="S394" s="1">
        <v>92.1875</v>
      </c>
      <c r="T394" s="1">
        <v>95.3125</v>
      </c>
      <c r="U394" s="1">
        <v>98.148148148148096</v>
      </c>
      <c r="V394" s="1">
        <v>93.589743589743506</v>
      </c>
      <c r="W394" s="1">
        <v>94.196428571428498</v>
      </c>
      <c r="X394" s="1">
        <v>95.5</v>
      </c>
      <c r="Y394" s="1">
        <v>94.705882352941103</v>
      </c>
      <c r="Z394" s="1">
        <v>96.031746031745996</v>
      </c>
      <c r="AA394" s="1">
        <v>90.983606557377001</v>
      </c>
      <c r="AB394" s="1">
        <v>95.901639344262193</v>
      </c>
      <c r="AC394" s="1">
        <v>95.8333333333333</v>
      </c>
      <c r="AD394" s="1">
        <v>97.368421052631504</v>
      </c>
      <c r="AE394" s="1">
        <v>96.739130434782595</v>
      </c>
      <c r="AF394" s="1">
        <v>91.860465116279101</v>
      </c>
      <c r="AG394" s="1">
        <v>95.945945945945894</v>
      </c>
      <c r="AH394" s="1">
        <v>98.4375</v>
      </c>
      <c r="AI394" s="1">
        <v>98.4375</v>
      </c>
      <c r="AJ394" s="1">
        <v>98.148148148148096</v>
      </c>
      <c r="AK394" s="1">
        <v>66.239316239316196</v>
      </c>
      <c r="AL394" s="1">
        <v>63.839285714285701</v>
      </c>
      <c r="AM394" s="1">
        <v>83</v>
      </c>
      <c r="AN394" s="1">
        <v>82.941176470588204</v>
      </c>
      <c r="AO394" s="1">
        <v>77.7777777777777</v>
      </c>
      <c r="AP394" s="1">
        <v>79.508196721311407</v>
      </c>
      <c r="AQ394" s="1">
        <v>79.508196721311407</v>
      </c>
      <c r="AR394" s="1">
        <v>85.8333333333333</v>
      </c>
      <c r="AS394" s="1">
        <v>91.228070175438503</v>
      </c>
      <c r="AT394" s="1">
        <v>90.2173913043478</v>
      </c>
      <c r="AU394" s="1">
        <v>91.860465116279101</v>
      </c>
      <c r="AV394" s="1">
        <v>47.297297297297199</v>
      </c>
      <c r="AW394" s="1">
        <v>50</v>
      </c>
      <c r="AX394" s="1">
        <v>50</v>
      </c>
      <c r="AY394" s="1">
        <v>50</v>
      </c>
      <c r="AZ394" s="1">
        <v>91.880341880341803</v>
      </c>
      <c r="BA394" s="1">
        <v>92.410714285714207</v>
      </c>
      <c r="BB394" s="1">
        <v>78.5</v>
      </c>
      <c r="BC394" s="1">
        <v>88.823529411764696</v>
      </c>
      <c r="BD394" s="1">
        <v>84.920634920634896</v>
      </c>
      <c r="BE394" s="1">
        <v>72.950819672131104</v>
      </c>
      <c r="BF394" s="1">
        <v>68.032786885245898</v>
      </c>
      <c r="BG394" s="1">
        <v>67.5</v>
      </c>
      <c r="BH394" s="1">
        <v>79.824561403508696</v>
      </c>
      <c r="BI394" s="1">
        <v>85.869565217391298</v>
      </c>
      <c r="BJ394" s="1">
        <v>91.860465116279101</v>
      </c>
      <c r="BK394" s="1">
        <v>87.837837837837796</v>
      </c>
      <c r="BL394" s="1">
        <v>98.4375</v>
      </c>
      <c r="BM394" s="1">
        <v>92.1875</v>
      </c>
      <c r="BN394" s="1">
        <v>98.148148148148096</v>
      </c>
      <c r="BO394" s="1">
        <v>60.683760683760603</v>
      </c>
      <c r="BP394" s="1">
        <v>69.196428571428498</v>
      </c>
      <c r="BQ394" s="1">
        <v>71.5</v>
      </c>
      <c r="BR394" s="1">
        <v>85.882352941176407</v>
      </c>
      <c r="BS394" s="1">
        <v>73.809523809523796</v>
      </c>
      <c r="BT394" s="1">
        <v>77.868852459016296</v>
      </c>
      <c r="BU394" s="1">
        <v>92.622950819672099</v>
      </c>
      <c r="BV394" s="1">
        <v>94.1666666666666</v>
      </c>
      <c r="BW394" s="1">
        <v>93.859649122806999</v>
      </c>
      <c r="BX394" s="1">
        <v>92.391304347826093</v>
      </c>
      <c r="BY394" s="1">
        <v>38.3720930232558</v>
      </c>
      <c r="BZ394" s="1">
        <v>41.891891891891802</v>
      </c>
      <c r="CA394" s="1">
        <v>46.875</v>
      </c>
      <c r="CB394" s="1">
        <v>46.875</v>
      </c>
      <c r="CC394" s="1">
        <v>44.4444444444444</v>
      </c>
      <c r="CD394" s="1">
        <v>98.717948717948701</v>
      </c>
      <c r="CE394" s="1">
        <v>98.660714285714207</v>
      </c>
      <c r="CF394" s="1">
        <v>97.5</v>
      </c>
      <c r="CG394" s="1">
        <v>97.058823529411697</v>
      </c>
      <c r="CH394" s="1">
        <v>78.571428571428498</v>
      </c>
      <c r="CI394" s="1">
        <v>82.786885245901601</v>
      </c>
      <c r="CJ394" s="1">
        <v>87.704918032786793</v>
      </c>
      <c r="CK394" s="1">
        <v>89.1666666666666</v>
      </c>
      <c r="CL394" s="1">
        <v>83.3333333333333</v>
      </c>
      <c r="CM394" s="1">
        <v>88.043478260869506</v>
      </c>
      <c r="CN394" s="1">
        <v>82.558139534883693</v>
      </c>
      <c r="CO394" s="1">
        <v>93.243243243243199</v>
      </c>
      <c r="CP394" s="1">
        <v>70.3125</v>
      </c>
      <c r="CQ394" s="1">
        <v>92.1875</v>
      </c>
      <c r="CR394" s="1">
        <v>94.4444444444444</v>
      </c>
      <c r="CS394" s="1">
        <v>35.470085470085401</v>
      </c>
      <c r="CT394" s="1">
        <v>38.839285714285701</v>
      </c>
      <c r="CU394" s="1">
        <v>41</v>
      </c>
      <c r="CV394" s="1">
        <v>41.764705882352899</v>
      </c>
      <c r="CW394" s="1">
        <v>34.920634920634903</v>
      </c>
      <c r="CX394" s="1">
        <v>36.885245901639301</v>
      </c>
      <c r="CY394" s="1">
        <v>39.344262295081897</v>
      </c>
      <c r="CZ394" s="1">
        <v>37.5</v>
      </c>
      <c r="DA394" s="1">
        <v>40.350877192982402</v>
      </c>
      <c r="DB394" s="1">
        <v>42.3913043478261</v>
      </c>
      <c r="DC394" s="1">
        <v>46.511627906976699</v>
      </c>
      <c r="DD394" s="1">
        <v>22.972972972972901</v>
      </c>
      <c r="DE394" s="1">
        <v>32.8125</v>
      </c>
      <c r="DF394" s="1">
        <v>29.6875</v>
      </c>
      <c r="DG394" s="1">
        <v>27.7777777777777</v>
      </c>
      <c r="DH394" s="1">
        <v>88.338246131171701</v>
      </c>
      <c r="DI394" s="1">
        <v>78.503476033662594</v>
      </c>
      <c r="DJ394" s="1">
        <v>71.680876979293501</v>
      </c>
      <c r="DK394" s="1">
        <v>70.2310426540284</v>
      </c>
      <c r="DL394" s="1">
        <v>21.928071928071901</v>
      </c>
      <c r="DM394" s="1">
        <v>49.189463019250198</v>
      </c>
      <c r="DN394" s="1">
        <v>54.624871531346301</v>
      </c>
      <c r="DO394" s="1">
        <v>63.575819672131097</v>
      </c>
      <c r="DP394" s="1">
        <v>71.609311740890604</v>
      </c>
      <c r="DQ394" s="1">
        <v>88.813735691987503</v>
      </c>
      <c r="DR394" s="1">
        <v>86.459554513481805</v>
      </c>
      <c r="DS394" s="1">
        <v>42.273402674591303</v>
      </c>
      <c r="DT394" s="1">
        <v>18.560606060606101</v>
      </c>
      <c r="DU394" s="1">
        <v>17.981790591805701</v>
      </c>
      <c r="DV394" s="1">
        <v>55.677966101694899</v>
      </c>
      <c r="DW394" s="1">
        <v>1.89756816507001</v>
      </c>
      <c r="DX394" s="1">
        <v>2.7259421880717101</v>
      </c>
      <c r="DY394" s="1">
        <v>15.2050345107592</v>
      </c>
      <c r="DZ394" s="1">
        <v>2.8732227488151598</v>
      </c>
      <c r="EA394" s="1">
        <v>2.9470529470529399</v>
      </c>
      <c r="EB394" s="1">
        <v>3.7993920972644299</v>
      </c>
      <c r="EC394" s="1">
        <v>3.9568345323741001</v>
      </c>
      <c r="ED394" s="1">
        <v>3.7397540983606499</v>
      </c>
      <c r="EE394" s="1">
        <v>0.45546558704453399</v>
      </c>
      <c r="EF394" s="1">
        <v>0.57232049947970798</v>
      </c>
      <c r="EG394" s="1">
        <v>0.175849941383352</v>
      </c>
      <c r="EH394" s="1">
        <v>0.22288261515601701</v>
      </c>
      <c r="EI394" s="1">
        <v>5.2272727272727204</v>
      </c>
      <c r="EJ394" s="1">
        <v>7.5113808801213899</v>
      </c>
      <c r="EK394" s="1">
        <v>0.25423728813559299</v>
      </c>
      <c r="EL394" s="1">
        <v>93.570375829034603</v>
      </c>
      <c r="EM394" s="1">
        <v>94.420051225759195</v>
      </c>
      <c r="EN394" s="1">
        <v>94.904587900933805</v>
      </c>
      <c r="EO394" s="1">
        <v>93.246445497630305</v>
      </c>
      <c r="EP394" s="1">
        <v>90.909090909090907</v>
      </c>
      <c r="EQ394" s="1">
        <v>90.2228976697061</v>
      </c>
      <c r="ER394" s="1">
        <v>90.339157245632094</v>
      </c>
      <c r="ES394" s="1">
        <v>94.620901639344197</v>
      </c>
      <c r="ET394" s="1">
        <v>95.850202429149803</v>
      </c>
      <c r="EU394" s="1">
        <v>95.889698231009305</v>
      </c>
      <c r="EV394" s="1">
        <v>91.500586166471194</v>
      </c>
      <c r="EW394" s="1">
        <v>69.687964338781498</v>
      </c>
      <c r="EX394" s="1">
        <v>38.939393939393902</v>
      </c>
      <c r="EY394" s="1">
        <v>40.819423368740502</v>
      </c>
      <c r="EZ394" s="1">
        <v>87.966101694915196</v>
      </c>
    </row>
    <row r="395" spans="1:156" ht="15">
      <c r="A395" s="11" t="s">
        <v>463</v>
      </c>
      <c r="B395" s="1" t="s">
        <v>928</v>
      </c>
      <c r="C395" s="11" t="s">
        <v>548</v>
      </c>
      <c r="D395" s="1">
        <v>38.850108025725099</v>
      </c>
      <c r="E395" s="1">
        <v>49.776453667157099</v>
      </c>
      <c r="F395" s="1">
        <v>0</v>
      </c>
      <c r="G395" s="1">
        <v>50</v>
      </c>
      <c r="H395" s="1">
        <v>36.808510638297797</v>
      </c>
      <c r="I395" s="1">
        <v>31.566820276497701</v>
      </c>
      <c r="J395" s="1">
        <v>17.2316384180791</v>
      </c>
      <c r="K395" s="1">
        <v>41.970802919707999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50.790513833992101</v>
      </c>
      <c r="W395" s="1">
        <v>54.255319148936103</v>
      </c>
      <c r="X395" s="1">
        <v>48.617511520737303</v>
      </c>
      <c r="Y395" s="1">
        <v>53.389830508474503</v>
      </c>
      <c r="Z395" s="1">
        <v>48.540145985401402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33.399209486166001</v>
      </c>
      <c r="AL395" s="1">
        <v>32.978723404255298</v>
      </c>
      <c r="AM395" s="1">
        <v>33.4101382488479</v>
      </c>
      <c r="AN395" s="1">
        <v>33.898305084745701</v>
      </c>
      <c r="AO395" s="1">
        <v>31.751824817518202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91.106719367588894</v>
      </c>
      <c r="BA395" s="1">
        <v>54.680851063829699</v>
      </c>
      <c r="BB395" s="1">
        <v>41.7050691244239</v>
      </c>
      <c r="BC395" s="1">
        <v>52.259887005649702</v>
      </c>
      <c r="BD395" s="1">
        <v>58.759124087591204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O395" s="1">
        <v>20.7509881422924</v>
      </c>
      <c r="BP395" s="1">
        <v>25.531914893617</v>
      </c>
      <c r="BQ395" s="1">
        <v>27.1889400921659</v>
      </c>
      <c r="BR395" s="1">
        <v>25.1412429378531</v>
      </c>
      <c r="BS395" s="1">
        <v>24.817518248175102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D395" s="1">
        <v>91.304347826086897</v>
      </c>
      <c r="CE395" s="1">
        <v>65.744680851063805</v>
      </c>
      <c r="CF395" s="1">
        <v>64.055299539170505</v>
      </c>
      <c r="CG395" s="1">
        <v>63.559322033898297</v>
      </c>
      <c r="CH395" s="1">
        <v>55.109489051094897</v>
      </c>
      <c r="CI395" s="1">
        <v>0</v>
      </c>
      <c r="CJ395" s="1">
        <v>0</v>
      </c>
      <c r="CK395" s="1">
        <v>0</v>
      </c>
      <c r="CL395" s="1">
        <v>0</v>
      </c>
      <c r="CM395" s="1">
        <v>0</v>
      </c>
      <c r="CN395" s="1">
        <v>0</v>
      </c>
      <c r="CO395" s="1">
        <v>0</v>
      </c>
      <c r="CP395" s="1">
        <v>0</v>
      </c>
      <c r="CQ395" s="1">
        <v>0</v>
      </c>
      <c r="CR395" s="1">
        <v>0</v>
      </c>
      <c r="CS395" s="1">
        <v>36.7588932806324</v>
      </c>
      <c r="CT395" s="1">
        <v>5.31914893617021</v>
      </c>
      <c r="CU395" s="1">
        <v>5.0691244239631299</v>
      </c>
      <c r="CV395" s="1">
        <v>5.9322033898305104</v>
      </c>
      <c r="CW395" s="1">
        <v>8.0291970802919703</v>
      </c>
      <c r="CX395" s="1">
        <v>0</v>
      </c>
      <c r="CY395" s="1">
        <v>0</v>
      </c>
      <c r="CZ395" s="1">
        <v>0</v>
      </c>
      <c r="DA395" s="1">
        <v>0</v>
      </c>
      <c r="DB395" s="1">
        <v>0</v>
      </c>
      <c r="DC395" s="1">
        <v>0</v>
      </c>
      <c r="DD395" s="1">
        <v>0</v>
      </c>
      <c r="DE395" s="1">
        <v>0</v>
      </c>
      <c r="DF395" s="1">
        <v>0</v>
      </c>
      <c r="DG395" s="1">
        <v>0</v>
      </c>
      <c r="DH395" s="1">
        <v>90.954310980103102</v>
      </c>
      <c r="DI395" s="1">
        <v>71.222100256128797</v>
      </c>
      <c r="DJ395" s="1">
        <v>52.801461632155899</v>
      </c>
      <c r="DK395" s="1">
        <v>65.136255924170598</v>
      </c>
      <c r="DL395" s="1">
        <v>40.209790209790199</v>
      </c>
      <c r="DM395" s="1">
        <v>0</v>
      </c>
      <c r="DN395" s="1">
        <v>0</v>
      </c>
      <c r="DO395" s="1">
        <v>0</v>
      </c>
      <c r="DP395" s="1">
        <v>0</v>
      </c>
      <c r="DQ395" s="1">
        <v>0</v>
      </c>
      <c r="DR395" s="1">
        <v>0</v>
      </c>
      <c r="DS395" s="1">
        <v>0</v>
      </c>
      <c r="DT395" s="1">
        <v>0</v>
      </c>
      <c r="DU395" s="1">
        <v>0</v>
      </c>
      <c r="DV395" s="1">
        <v>0</v>
      </c>
      <c r="DW395" s="1">
        <v>24.705232129697801</v>
      </c>
      <c r="DX395" s="1">
        <v>36.498353457738702</v>
      </c>
      <c r="DY395" s="1">
        <v>24.6244417377182</v>
      </c>
      <c r="DZ395" s="1">
        <v>23.1338862559241</v>
      </c>
      <c r="EA395" s="1">
        <v>23.026973026973</v>
      </c>
      <c r="EB395" s="1">
        <v>0</v>
      </c>
      <c r="EC395" s="1">
        <v>0</v>
      </c>
      <c r="ED395" s="1">
        <v>0</v>
      </c>
      <c r="EE395" s="1">
        <v>0</v>
      </c>
      <c r="EF395" s="1">
        <v>0</v>
      </c>
      <c r="EG395" s="1">
        <v>0</v>
      </c>
      <c r="EH395" s="1">
        <v>0</v>
      </c>
      <c r="EI395" s="1">
        <v>0</v>
      </c>
      <c r="EJ395" s="1">
        <v>0</v>
      </c>
      <c r="EK395" s="1">
        <v>0</v>
      </c>
      <c r="EL395" s="1">
        <v>84.690493736182702</v>
      </c>
      <c r="EM395" s="1">
        <v>92.151481888035093</v>
      </c>
      <c r="EN395" s="1">
        <v>92.671538773853001</v>
      </c>
      <c r="EO395" s="1">
        <v>90.284360189573405</v>
      </c>
      <c r="EP395" s="1">
        <v>85.714285714285694</v>
      </c>
      <c r="EQ395" s="1">
        <v>0</v>
      </c>
      <c r="ER395" s="1">
        <v>0</v>
      </c>
      <c r="ES395" s="1">
        <v>0</v>
      </c>
      <c r="ET395" s="1">
        <v>0</v>
      </c>
      <c r="EU395" s="1">
        <v>0</v>
      </c>
      <c r="EV395" s="1">
        <v>0</v>
      </c>
      <c r="EW395" s="1">
        <v>0</v>
      </c>
      <c r="EX395" s="1">
        <v>0</v>
      </c>
      <c r="EY395" s="1">
        <v>0</v>
      </c>
      <c r="EZ395" s="1">
        <v>0</v>
      </c>
    </row>
    <row r="396" spans="1:156" ht="15">
      <c r="A396" s="11" t="s">
        <v>464</v>
      </c>
      <c r="B396" s="1" t="s">
        <v>929</v>
      </c>
      <c r="C396" s="11" t="s">
        <v>528</v>
      </c>
      <c r="D396" s="1">
        <v>49.187926185212397</v>
      </c>
      <c r="E396" s="1">
        <v>45.129699506037298</v>
      </c>
      <c r="F396" s="1">
        <v>0</v>
      </c>
      <c r="G396" s="1">
        <v>84.6666666666666</v>
      </c>
      <c r="H396" s="1">
        <v>82.6388888888888</v>
      </c>
      <c r="I396" s="1">
        <v>64.84375</v>
      </c>
      <c r="J396" s="1">
        <v>71.818181818181799</v>
      </c>
      <c r="K396" s="1">
        <v>69.512195121951194</v>
      </c>
      <c r="L396" s="1">
        <v>69.512195121951194</v>
      </c>
      <c r="M396" s="1">
        <v>86.585365853658502</v>
      </c>
      <c r="N396" s="1">
        <v>81.707317073170699</v>
      </c>
      <c r="O396" s="1">
        <v>88.157894736842096</v>
      </c>
      <c r="P396" s="1">
        <v>87.142857142857096</v>
      </c>
      <c r="Q396" s="1">
        <v>69.354838709677395</v>
      </c>
      <c r="R396" s="1">
        <v>84.482758620689594</v>
      </c>
      <c r="S396" s="1">
        <v>98.275862068965495</v>
      </c>
      <c r="T396" s="1">
        <v>98.214285714285694</v>
      </c>
      <c r="U396" s="1">
        <v>98</v>
      </c>
      <c r="V396" s="1">
        <v>80.6666666666666</v>
      </c>
      <c r="W396" s="1">
        <v>70.1388888888888</v>
      </c>
      <c r="X396" s="1">
        <v>52.34375</v>
      </c>
      <c r="Y396" s="1">
        <v>62.727272727272698</v>
      </c>
      <c r="Z396" s="1">
        <v>79.268292682926798</v>
      </c>
      <c r="AA396" s="1">
        <v>76.829268292682897</v>
      </c>
      <c r="AB396" s="1">
        <v>71.951219512195095</v>
      </c>
      <c r="AC396" s="1">
        <v>93.902439024390205</v>
      </c>
      <c r="AD396" s="1">
        <v>96.052631578947299</v>
      </c>
      <c r="AE396" s="1">
        <v>95.714285714285694</v>
      </c>
      <c r="AF396" s="1">
        <v>82.258064516128997</v>
      </c>
      <c r="AG396" s="1">
        <v>77.586206896551701</v>
      </c>
      <c r="AH396" s="1">
        <v>98.275862068965495</v>
      </c>
      <c r="AI396" s="1">
        <v>98.214285714285694</v>
      </c>
      <c r="AJ396" s="1">
        <v>78</v>
      </c>
      <c r="AK396" s="1">
        <v>93.3333333333333</v>
      </c>
      <c r="AL396" s="1">
        <v>94.4444444444444</v>
      </c>
      <c r="AM396" s="1">
        <v>92.1875</v>
      </c>
      <c r="AN396" s="1">
        <v>89.090909090909093</v>
      </c>
      <c r="AO396" s="1">
        <v>86.585365853658502</v>
      </c>
      <c r="AP396" s="1">
        <v>91.463414634146304</v>
      </c>
      <c r="AQ396" s="1">
        <v>91.463414634146304</v>
      </c>
      <c r="AR396" s="1">
        <v>91.463414634146304</v>
      </c>
      <c r="AS396" s="1">
        <v>88.157894736842096</v>
      </c>
      <c r="AT396" s="1">
        <v>81.428571428571402</v>
      </c>
      <c r="AU396" s="1">
        <v>90.322580645161196</v>
      </c>
      <c r="AV396" s="1">
        <v>98.275862068965495</v>
      </c>
      <c r="AW396" s="1">
        <v>89.655172413793096</v>
      </c>
      <c r="AX396" s="1">
        <v>92.857142857142804</v>
      </c>
      <c r="AY396" s="1">
        <v>50</v>
      </c>
      <c r="AZ396" s="1">
        <v>99.3333333333333</v>
      </c>
      <c r="BA396" s="1">
        <v>99.3055555555555</v>
      </c>
      <c r="BB396" s="1">
        <v>91.40625</v>
      </c>
      <c r="BC396" s="1">
        <v>90</v>
      </c>
      <c r="BD396" s="1">
        <v>93.902439024390205</v>
      </c>
      <c r="BE396" s="1">
        <v>91.463414634146304</v>
      </c>
      <c r="BF396" s="1">
        <v>91.463414634146304</v>
      </c>
      <c r="BG396" s="1">
        <v>84.146341463414601</v>
      </c>
      <c r="BH396" s="1">
        <v>98.684210526315695</v>
      </c>
      <c r="BI396" s="1">
        <v>75.714285714285694</v>
      </c>
      <c r="BJ396" s="1">
        <v>95.161290322580598</v>
      </c>
      <c r="BK396" s="1">
        <v>56.8965517241379</v>
      </c>
      <c r="BL396" s="1">
        <v>50</v>
      </c>
      <c r="BM396" s="1">
        <v>87.5</v>
      </c>
      <c r="BN396" s="1">
        <v>82</v>
      </c>
      <c r="BO396" s="1">
        <v>70</v>
      </c>
      <c r="BP396" s="1">
        <v>69.4444444444444</v>
      </c>
      <c r="BQ396" s="1">
        <v>71.09375</v>
      </c>
      <c r="BR396" s="1">
        <v>35.454545454545404</v>
      </c>
      <c r="BS396" s="1">
        <v>43.902439024390198</v>
      </c>
      <c r="BT396" s="1">
        <v>53.658536585365802</v>
      </c>
      <c r="BU396" s="1">
        <v>60.975609756097498</v>
      </c>
      <c r="BV396" s="1">
        <v>65.8536585365853</v>
      </c>
      <c r="BW396" s="1">
        <v>76.315789473684205</v>
      </c>
      <c r="BX396" s="1">
        <v>80</v>
      </c>
      <c r="BY396" s="1">
        <v>40.322580645161203</v>
      </c>
      <c r="BZ396" s="1">
        <v>44.827586206896498</v>
      </c>
      <c r="CA396" s="1">
        <v>46.551724137930997</v>
      </c>
      <c r="CB396" s="1">
        <v>92.857142857142804</v>
      </c>
      <c r="CC396" s="1">
        <v>92</v>
      </c>
      <c r="CD396" s="1">
        <v>90</v>
      </c>
      <c r="CE396" s="1">
        <v>88.1944444444444</v>
      </c>
      <c r="CF396" s="1">
        <v>59.375</v>
      </c>
      <c r="CG396" s="1">
        <v>80</v>
      </c>
      <c r="CH396" s="1">
        <v>48.780487804878</v>
      </c>
      <c r="CI396" s="1">
        <v>70.731707317073102</v>
      </c>
      <c r="CJ396" s="1">
        <v>60.975609756097498</v>
      </c>
      <c r="CK396" s="1">
        <v>69.512195121951194</v>
      </c>
      <c r="CL396" s="1">
        <v>53.947368421052602</v>
      </c>
      <c r="CM396" s="1">
        <v>18.571428571428498</v>
      </c>
      <c r="CN396" s="1">
        <v>24.193548387096701</v>
      </c>
      <c r="CO396" s="1">
        <v>43.1034482758621</v>
      </c>
      <c r="CP396" s="1">
        <v>72.413793103448199</v>
      </c>
      <c r="CQ396" s="1">
        <v>87.5</v>
      </c>
      <c r="CR396" s="1">
        <v>86</v>
      </c>
      <c r="CS396" s="1">
        <v>98</v>
      </c>
      <c r="CT396" s="1">
        <v>98.6111111111111</v>
      </c>
      <c r="CU396" s="1">
        <v>99.21875</v>
      </c>
      <c r="CV396" s="1">
        <v>98.181818181818102</v>
      </c>
      <c r="CW396" s="1">
        <v>93.902439024390205</v>
      </c>
      <c r="CX396" s="1">
        <v>93.902439024390205</v>
      </c>
      <c r="CY396" s="1">
        <v>93.902439024390205</v>
      </c>
      <c r="CZ396" s="1">
        <v>95.121951219512098</v>
      </c>
      <c r="DA396" s="1">
        <v>96.052631578947299</v>
      </c>
      <c r="DB396" s="1">
        <v>98.571428571428498</v>
      </c>
      <c r="DC396" s="1">
        <v>91.935483870967701</v>
      </c>
      <c r="DD396" s="1">
        <v>17.241379310344801</v>
      </c>
      <c r="DE396" s="1">
        <v>77.586206896551701</v>
      </c>
      <c r="DF396" s="1">
        <v>83.928571428571402</v>
      </c>
      <c r="DG396" s="1">
        <v>36</v>
      </c>
      <c r="DH396" s="1">
        <v>99.281503316138497</v>
      </c>
      <c r="DI396" s="1">
        <v>99.652396633735805</v>
      </c>
      <c r="DJ396" s="1">
        <v>94.539179861956896</v>
      </c>
      <c r="DK396" s="1">
        <v>98.193127962085299</v>
      </c>
      <c r="DL396" s="1">
        <v>85.664335664335596</v>
      </c>
      <c r="DM396" s="1">
        <v>95.390070921985796</v>
      </c>
      <c r="DN396" s="1">
        <v>92.4460431654676</v>
      </c>
      <c r="DO396" s="1">
        <v>86.116803278688494</v>
      </c>
      <c r="DP396" s="1">
        <v>76.771255060728706</v>
      </c>
      <c r="DQ396" s="1">
        <v>54.058272632674303</v>
      </c>
      <c r="DR396" s="1">
        <v>53.985932004689303</v>
      </c>
      <c r="DS396" s="1">
        <v>47.919762258543798</v>
      </c>
      <c r="DT396" s="1">
        <v>80.227272727272705</v>
      </c>
      <c r="DU396" s="1">
        <v>86.418816388467306</v>
      </c>
      <c r="DV396" s="1">
        <v>96.355932203389798</v>
      </c>
      <c r="DW396" s="1">
        <v>20.652173913043399</v>
      </c>
      <c r="DX396" s="1">
        <v>21.4965239663373</v>
      </c>
      <c r="DY396" s="1">
        <v>29.6589524969549</v>
      </c>
      <c r="DZ396" s="1">
        <v>27.2215639810426</v>
      </c>
      <c r="EA396" s="1">
        <v>29.020979020978999</v>
      </c>
      <c r="EB396" s="1">
        <v>31.965552178318099</v>
      </c>
      <c r="EC396" s="1">
        <v>34.686536485097598</v>
      </c>
      <c r="ED396" s="1">
        <v>54.559426229508198</v>
      </c>
      <c r="EE396" s="1">
        <v>40.232793522267201</v>
      </c>
      <c r="EF396" s="1">
        <v>48.126951092611797</v>
      </c>
      <c r="EG396" s="1">
        <v>53.399765533411397</v>
      </c>
      <c r="EH396" s="1">
        <v>30.2377414561664</v>
      </c>
      <c r="EI396" s="1">
        <v>19.1666666666666</v>
      </c>
      <c r="EJ396" s="1">
        <v>36.646433990895197</v>
      </c>
      <c r="EK396" s="1">
        <v>90.762711864406697</v>
      </c>
      <c r="EL396" s="1">
        <v>96.223286661753804</v>
      </c>
      <c r="EM396" s="1">
        <v>88.144895718990099</v>
      </c>
      <c r="EN396" s="1">
        <v>73.771822980105497</v>
      </c>
      <c r="EO396" s="1">
        <v>95.734597156398095</v>
      </c>
      <c r="EP396" s="1">
        <v>71.678321678321595</v>
      </c>
      <c r="EQ396" s="1">
        <v>94.478216818642295</v>
      </c>
      <c r="ER396" s="1">
        <v>94.655704008222003</v>
      </c>
      <c r="ES396" s="1">
        <v>70.645491803278603</v>
      </c>
      <c r="ET396" s="1">
        <v>91.295546558704402</v>
      </c>
      <c r="EU396" s="1">
        <v>92.8199791883454</v>
      </c>
      <c r="EV396" s="1">
        <v>94.255568581477107</v>
      </c>
      <c r="EW396" s="1">
        <v>93.016344725111395</v>
      </c>
      <c r="EX396" s="1">
        <v>91.818181818181799</v>
      </c>
      <c r="EY396" s="1">
        <v>93.171471927162301</v>
      </c>
      <c r="EZ396" s="1">
        <v>87.966101694915196</v>
      </c>
    </row>
    <row r="397" spans="1:156" ht="15">
      <c r="A397" s="11" t="s">
        <v>455</v>
      </c>
      <c r="B397" s="1" t="s">
        <v>921</v>
      </c>
      <c r="C397" s="11" t="s">
        <v>528</v>
      </c>
      <c r="D397" s="1">
        <v>27.860155319993201</v>
      </c>
      <c r="E397" s="1">
        <v>28.8096372617503</v>
      </c>
      <c r="F397" s="1">
        <v>0</v>
      </c>
      <c r="G397" s="1">
        <v>40.384615384615302</v>
      </c>
      <c r="H397" s="1">
        <v>41.6666666666666</v>
      </c>
      <c r="I397" s="1">
        <v>23.684210526315699</v>
      </c>
      <c r="J397" s="1">
        <v>26.851851851851801</v>
      </c>
      <c r="K397" s="1">
        <v>29.5918367346938</v>
      </c>
      <c r="L397" s="1">
        <v>30.851063829787201</v>
      </c>
      <c r="M397" s="1">
        <v>30.681818181818102</v>
      </c>
      <c r="N397" s="1">
        <v>39.772727272727202</v>
      </c>
      <c r="O397" s="1">
        <v>37.804878048780402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48.717948717948701</v>
      </c>
      <c r="W397" s="1">
        <v>53.787878787878697</v>
      </c>
      <c r="X397" s="1">
        <v>23.684210526315699</v>
      </c>
      <c r="Y397" s="1">
        <v>25</v>
      </c>
      <c r="Z397" s="1">
        <v>29.5918367346938</v>
      </c>
      <c r="AA397" s="1">
        <v>34.042553191489297</v>
      </c>
      <c r="AB397" s="1">
        <v>37.5</v>
      </c>
      <c r="AC397" s="1">
        <v>36.363636363636303</v>
      </c>
      <c r="AD397" s="1">
        <v>42.682926829268197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69.871794871794805</v>
      </c>
      <c r="AL397" s="1">
        <v>68.939393939393895</v>
      </c>
      <c r="AM397" s="1">
        <v>28.070175438596401</v>
      </c>
      <c r="AN397" s="1">
        <v>27.7777777777777</v>
      </c>
      <c r="AO397" s="1">
        <v>69.387755102040799</v>
      </c>
      <c r="AP397" s="1">
        <v>72.340425531914903</v>
      </c>
      <c r="AQ397" s="1">
        <v>71.590909090909093</v>
      </c>
      <c r="AR397" s="1">
        <v>77.272727272727195</v>
      </c>
      <c r="AS397" s="1">
        <v>78.048780487804805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57.051282051282001</v>
      </c>
      <c r="BA397" s="1">
        <v>44.696969696969603</v>
      </c>
      <c r="BB397" s="1">
        <v>25.4385964912281</v>
      </c>
      <c r="BC397" s="1">
        <v>26.851851851851801</v>
      </c>
      <c r="BD397" s="1">
        <v>31.632653061224399</v>
      </c>
      <c r="BE397" s="1">
        <v>37.234042553191401</v>
      </c>
      <c r="BF397" s="1">
        <v>17.045454545454501</v>
      </c>
      <c r="BG397" s="1">
        <v>23.863636363636299</v>
      </c>
      <c r="BH397" s="1">
        <v>25.609756097560901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O397" s="1">
        <v>61.538461538461497</v>
      </c>
      <c r="BP397" s="1">
        <v>66.6666666666666</v>
      </c>
      <c r="BQ397" s="1">
        <v>59.649122807017498</v>
      </c>
      <c r="BR397" s="1">
        <v>62.962962962962898</v>
      </c>
      <c r="BS397" s="1">
        <v>60.2040816326531</v>
      </c>
      <c r="BT397" s="1">
        <v>65.957446808510596</v>
      </c>
      <c r="BU397" s="1">
        <v>68.181818181818102</v>
      </c>
      <c r="BV397" s="1">
        <v>71.590909090909093</v>
      </c>
      <c r="BW397" s="1">
        <v>74.390243902438996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89.743589743589695</v>
      </c>
      <c r="CE397" s="1">
        <v>68.939393939393895</v>
      </c>
      <c r="CF397" s="1">
        <v>75.438596491228097</v>
      </c>
      <c r="CG397" s="1">
        <v>72.2222222222222</v>
      </c>
      <c r="CH397" s="1">
        <v>63.265306122448898</v>
      </c>
      <c r="CI397" s="1">
        <v>70.212765957446805</v>
      </c>
      <c r="CJ397" s="1">
        <v>85.227272727272705</v>
      </c>
      <c r="CK397" s="1">
        <v>82.954545454545396</v>
      </c>
      <c r="CL397" s="1">
        <v>85.365853658536494</v>
      </c>
      <c r="CM397" s="1">
        <v>0</v>
      </c>
      <c r="CN397" s="1">
        <v>0</v>
      </c>
      <c r="CO397" s="1">
        <v>0</v>
      </c>
      <c r="CP397" s="1">
        <v>0</v>
      </c>
      <c r="CQ397" s="1">
        <v>0</v>
      </c>
      <c r="CR397" s="1">
        <v>0</v>
      </c>
      <c r="CS397" s="1">
        <v>28.846153846153801</v>
      </c>
      <c r="CT397" s="1">
        <v>28.030303030302999</v>
      </c>
      <c r="CU397" s="1">
        <v>28.070175438596401</v>
      </c>
      <c r="CV397" s="1">
        <v>27.7777777777777</v>
      </c>
      <c r="CW397" s="1">
        <v>37.755102040816297</v>
      </c>
      <c r="CX397" s="1">
        <v>40.425531914893597</v>
      </c>
      <c r="CY397" s="1">
        <v>39.772727272727202</v>
      </c>
      <c r="CZ397" s="1">
        <v>43.181818181818102</v>
      </c>
      <c r="DA397" s="1">
        <v>46.341463414634099</v>
      </c>
      <c r="DB397" s="1">
        <v>0</v>
      </c>
      <c r="DC397" s="1">
        <v>0</v>
      </c>
      <c r="DD397" s="1">
        <v>0</v>
      </c>
      <c r="DE397" s="1">
        <v>0</v>
      </c>
      <c r="DF397" s="1">
        <v>0</v>
      </c>
      <c r="DG397" s="1">
        <v>0</v>
      </c>
      <c r="DH397" s="1">
        <v>49.871039056742802</v>
      </c>
      <c r="DI397" s="1">
        <v>46.963044273691899</v>
      </c>
      <c r="DJ397" s="1">
        <v>32.013804303694599</v>
      </c>
      <c r="DK397" s="1">
        <v>39.840047393364898</v>
      </c>
      <c r="DL397" s="1">
        <v>12.7372627372627</v>
      </c>
      <c r="DM397" s="1">
        <v>10.5876393110435</v>
      </c>
      <c r="DN397" s="1">
        <v>12.384378211716299</v>
      </c>
      <c r="DO397" s="1">
        <v>7.63319672131147</v>
      </c>
      <c r="DP397" s="1">
        <v>22.115384615384599</v>
      </c>
      <c r="DQ397" s="1">
        <v>0</v>
      </c>
      <c r="DR397" s="1">
        <v>0</v>
      </c>
      <c r="DS397" s="1">
        <v>0</v>
      </c>
      <c r="DT397" s="1">
        <v>0</v>
      </c>
      <c r="DU397" s="1">
        <v>0</v>
      </c>
      <c r="DV397" s="1">
        <v>0</v>
      </c>
      <c r="DW397" s="1">
        <v>1.5659543109801</v>
      </c>
      <c r="DX397" s="1">
        <v>3.82363702890596</v>
      </c>
      <c r="DY397" s="1">
        <v>4.3239951278928102</v>
      </c>
      <c r="DZ397" s="1">
        <v>5.9537914691943099</v>
      </c>
      <c r="EA397" s="1">
        <v>6.6433566433566398</v>
      </c>
      <c r="EB397" s="1">
        <v>1.7730496453900699</v>
      </c>
      <c r="EC397" s="1">
        <v>2.7235354573484098</v>
      </c>
      <c r="ED397" s="1">
        <v>0.768442622950819</v>
      </c>
      <c r="EE397" s="1">
        <v>1.7712550607287401</v>
      </c>
      <c r="EF397" s="1">
        <v>0</v>
      </c>
      <c r="EG397" s="1">
        <v>0</v>
      </c>
      <c r="EH397" s="1">
        <v>0</v>
      </c>
      <c r="EI397" s="1">
        <v>0</v>
      </c>
      <c r="EJ397" s="1">
        <v>0</v>
      </c>
      <c r="EK397" s="1">
        <v>0</v>
      </c>
      <c r="EL397" s="1">
        <v>87.619749447310198</v>
      </c>
      <c r="EM397" s="1">
        <v>88.144895718990099</v>
      </c>
      <c r="EN397" s="1">
        <v>35.749086479902502</v>
      </c>
      <c r="EO397" s="1">
        <v>30.924170616113699</v>
      </c>
      <c r="EP397" s="1">
        <v>22.0779220779221</v>
      </c>
      <c r="EQ397" s="1">
        <v>21.681864235055698</v>
      </c>
      <c r="ER397" s="1">
        <v>21.891058581706101</v>
      </c>
      <c r="ES397" s="1">
        <v>25.819672131147499</v>
      </c>
      <c r="ET397" s="1">
        <v>33.350202429149803</v>
      </c>
      <c r="EU397" s="1">
        <v>0</v>
      </c>
      <c r="EV397" s="1">
        <v>0</v>
      </c>
      <c r="EW397" s="1">
        <v>0</v>
      </c>
      <c r="EX397" s="1">
        <v>0</v>
      </c>
      <c r="EY397" s="1">
        <v>0</v>
      </c>
      <c r="EZ397" s="1">
        <v>0</v>
      </c>
    </row>
    <row r="398" spans="1:156" ht="15">
      <c r="A398" s="11" t="s">
        <v>466</v>
      </c>
      <c r="B398" s="1" t="s">
        <v>930</v>
      </c>
      <c r="C398" s="11" t="s">
        <v>528</v>
      </c>
      <c r="D398" s="1">
        <v>68.697970256437301</v>
      </c>
      <c r="E398" s="1">
        <v>74.293894154027498</v>
      </c>
      <c r="F398" s="1">
        <v>0</v>
      </c>
      <c r="G398" s="1">
        <v>93.072289156626496</v>
      </c>
      <c r="H398" s="1">
        <v>93.493150684931507</v>
      </c>
      <c r="I398" s="1">
        <v>89.393939393939306</v>
      </c>
      <c r="J398" s="1">
        <v>78.358208955223802</v>
      </c>
      <c r="K398" s="1">
        <v>69.53125</v>
      </c>
      <c r="L398" s="1">
        <v>71.09375</v>
      </c>
      <c r="M398" s="1">
        <v>70</v>
      </c>
      <c r="N398" s="1">
        <v>72.388059701492494</v>
      </c>
      <c r="O398" s="1">
        <v>66.923076923076906</v>
      </c>
      <c r="P398" s="1">
        <v>72.807017543859601</v>
      </c>
      <c r="Q398" s="1">
        <v>71</v>
      </c>
      <c r="R398" s="1">
        <v>35.4166666666666</v>
      </c>
      <c r="S398" s="1">
        <v>31.372549019607799</v>
      </c>
      <c r="T398" s="1">
        <v>80.232558139534802</v>
      </c>
      <c r="U398" s="1">
        <v>0</v>
      </c>
      <c r="V398" s="1">
        <v>97.289156626505999</v>
      </c>
      <c r="W398" s="1">
        <v>99.657534246575295</v>
      </c>
      <c r="X398" s="1">
        <v>94.4444444444444</v>
      </c>
      <c r="Y398" s="1">
        <v>97.761194029850699</v>
      </c>
      <c r="Z398" s="1">
        <v>85.15625</v>
      </c>
      <c r="AA398" s="1">
        <v>82.03125</v>
      </c>
      <c r="AB398" s="1">
        <v>91.538461538461505</v>
      </c>
      <c r="AC398" s="1">
        <v>93.283582089552198</v>
      </c>
      <c r="AD398" s="1">
        <v>51.538461538461497</v>
      </c>
      <c r="AE398" s="1">
        <v>17.543859649122801</v>
      </c>
      <c r="AF398" s="1">
        <v>20</v>
      </c>
      <c r="AG398" s="1">
        <v>30.2083333333333</v>
      </c>
      <c r="AH398" s="1">
        <v>66.6666666666666</v>
      </c>
      <c r="AI398" s="1">
        <v>98.837209302325505</v>
      </c>
      <c r="AJ398" s="1">
        <v>0</v>
      </c>
      <c r="AK398" s="1">
        <v>52.710843373493901</v>
      </c>
      <c r="AL398" s="1">
        <v>51.369863013698598</v>
      </c>
      <c r="AM398" s="1">
        <v>48.484848484848399</v>
      </c>
      <c r="AN398" s="1">
        <v>46.268656716417901</v>
      </c>
      <c r="AO398" s="1">
        <v>46.09375</v>
      </c>
      <c r="AP398" s="1">
        <v>44.53125</v>
      </c>
      <c r="AQ398" s="1">
        <v>44.615384615384599</v>
      </c>
      <c r="AR398" s="1">
        <v>49.253731343283498</v>
      </c>
      <c r="AS398" s="1">
        <v>53.076923076923102</v>
      </c>
      <c r="AT398" s="1">
        <v>57.894736842105203</v>
      </c>
      <c r="AU398" s="1">
        <v>63</v>
      </c>
      <c r="AV398" s="1">
        <v>63.5416666666666</v>
      </c>
      <c r="AW398" s="1">
        <v>55.8823529411764</v>
      </c>
      <c r="AX398" s="1">
        <v>51.162790697674403</v>
      </c>
      <c r="AY398" s="1">
        <v>0</v>
      </c>
      <c r="AZ398" s="1">
        <v>64.759036144578303</v>
      </c>
      <c r="BA398" s="1">
        <v>66.780821917808197</v>
      </c>
      <c r="BB398" s="1">
        <v>57.070707070707101</v>
      </c>
      <c r="BC398" s="1">
        <v>54.477611940298502</v>
      </c>
      <c r="BD398" s="1">
        <v>60.15625</v>
      </c>
      <c r="BE398" s="1">
        <v>61.71875</v>
      </c>
      <c r="BF398" s="1">
        <v>54.615384615384599</v>
      </c>
      <c r="BG398" s="1">
        <v>52.985074626865597</v>
      </c>
      <c r="BH398" s="1">
        <v>25.384615384615302</v>
      </c>
      <c r="BI398" s="1">
        <v>11.403508771929801</v>
      </c>
      <c r="BJ398" s="1">
        <v>17</v>
      </c>
      <c r="BK398" s="1">
        <v>19.7916666666666</v>
      </c>
      <c r="BL398" s="1">
        <v>22.5490196078431</v>
      </c>
      <c r="BM398" s="1">
        <v>82.558139534883693</v>
      </c>
      <c r="BN398" s="1">
        <v>0</v>
      </c>
      <c r="BO398" s="1">
        <v>26.204819277108399</v>
      </c>
      <c r="BP398" s="1">
        <v>26.369863013698598</v>
      </c>
      <c r="BQ398" s="1">
        <v>23.737373737373701</v>
      </c>
      <c r="BR398" s="1">
        <v>20.8955223880597</v>
      </c>
      <c r="BS398" s="1">
        <v>23.4375</v>
      </c>
      <c r="BT398" s="1">
        <v>26.5625</v>
      </c>
      <c r="BU398" s="1">
        <v>30</v>
      </c>
      <c r="BV398" s="1">
        <v>35.074626865671597</v>
      </c>
      <c r="BW398" s="1">
        <v>36.923076923076898</v>
      </c>
      <c r="BX398" s="1">
        <v>37.719298245613999</v>
      </c>
      <c r="BY398" s="1">
        <v>37</v>
      </c>
      <c r="BZ398" s="1">
        <v>43.75</v>
      </c>
      <c r="CA398" s="1">
        <v>43.137254901960702</v>
      </c>
      <c r="CB398" s="1">
        <v>45.348837209302303</v>
      </c>
      <c r="CC398" s="1">
        <v>0</v>
      </c>
      <c r="CD398" s="1">
        <v>52.108433734939702</v>
      </c>
      <c r="CE398" s="1">
        <v>70.890410958904098</v>
      </c>
      <c r="CF398" s="1">
        <v>46.969696969696898</v>
      </c>
      <c r="CG398" s="1">
        <v>29.1044776119403</v>
      </c>
      <c r="CH398" s="1">
        <v>57.8125</v>
      </c>
      <c r="CI398" s="1">
        <v>60.15625</v>
      </c>
      <c r="CJ398" s="1">
        <v>65.384615384615302</v>
      </c>
      <c r="CK398" s="1">
        <v>91.791044776119406</v>
      </c>
      <c r="CL398" s="1">
        <v>78.461538461538396</v>
      </c>
      <c r="CM398" s="1">
        <v>86.842105263157904</v>
      </c>
      <c r="CN398" s="1">
        <v>89</v>
      </c>
      <c r="CO398" s="1">
        <v>65.625</v>
      </c>
      <c r="CP398" s="1">
        <v>15.6862745098039</v>
      </c>
      <c r="CQ398" s="1">
        <v>18.604651162790599</v>
      </c>
      <c r="CR398" s="1">
        <v>0</v>
      </c>
      <c r="CS398" s="1">
        <v>85.843373493975903</v>
      </c>
      <c r="CT398" s="1">
        <v>88.356164383561605</v>
      </c>
      <c r="CU398" s="1">
        <v>82.828282828282795</v>
      </c>
      <c r="CV398" s="1">
        <v>77.611940298507406</v>
      </c>
      <c r="CW398" s="1">
        <v>94.53125</v>
      </c>
      <c r="CX398" s="1">
        <v>92.96875</v>
      </c>
      <c r="CY398" s="1">
        <v>93.076923076923094</v>
      </c>
      <c r="CZ398" s="1">
        <v>94.029850746268593</v>
      </c>
      <c r="DA398" s="1">
        <v>82.307692307692307</v>
      </c>
      <c r="DB398" s="1">
        <v>53.508771929824498</v>
      </c>
      <c r="DC398" s="1">
        <v>67</v>
      </c>
      <c r="DD398" s="1">
        <v>67.7083333333333</v>
      </c>
      <c r="DE398" s="1">
        <v>70.588235294117595</v>
      </c>
      <c r="DF398" s="1">
        <v>77.906976744186096</v>
      </c>
      <c r="DG398" s="1">
        <v>0</v>
      </c>
      <c r="DH398" s="1">
        <v>76.051957555799405</v>
      </c>
      <c r="DI398" s="1">
        <v>89.179861956963094</v>
      </c>
      <c r="DJ398" s="1">
        <v>76.984597156398095</v>
      </c>
      <c r="DK398" s="1">
        <v>33.916083916083899</v>
      </c>
      <c r="DL398" s="1">
        <v>28.7234042553191</v>
      </c>
      <c r="DM398" s="1">
        <v>30.164439876670102</v>
      </c>
      <c r="DN398" s="1">
        <v>33.247950819672099</v>
      </c>
      <c r="DO398" s="1">
        <v>56.123481781376498</v>
      </c>
      <c r="DP398" s="1">
        <v>36.784599375650302</v>
      </c>
      <c r="DQ398" s="1">
        <v>27.725674091441899</v>
      </c>
      <c r="DR398" s="1">
        <v>31.8722139673105</v>
      </c>
      <c r="DS398" s="1">
        <v>34.924242424242401</v>
      </c>
      <c r="DT398" s="1">
        <v>8.5735963581183601</v>
      </c>
      <c r="DU398" s="1">
        <v>14.830508474576201</v>
      </c>
      <c r="DV398" s="1">
        <v>0</v>
      </c>
      <c r="DW398" s="1">
        <v>16.483717526527599</v>
      </c>
      <c r="DX398" s="1">
        <v>30.1055623223711</v>
      </c>
      <c r="DY398" s="1">
        <v>26.0367298578199</v>
      </c>
      <c r="DZ398" s="1">
        <v>13.236763236763201</v>
      </c>
      <c r="EA398" s="1">
        <v>18.3890577507598</v>
      </c>
      <c r="EB398" s="1">
        <v>9.1983556012332901</v>
      </c>
      <c r="EC398" s="1">
        <v>10.911885245901599</v>
      </c>
      <c r="ED398" s="1">
        <v>19.989878542510102</v>
      </c>
      <c r="EE398" s="1">
        <v>34.0790842872008</v>
      </c>
      <c r="EF398" s="1">
        <v>35.932004689331698</v>
      </c>
      <c r="EG398" s="1">
        <v>29.643387815750302</v>
      </c>
      <c r="EH398" s="1">
        <v>29.469696969696901</v>
      </c>
      <c r="EI398" s="1">
        <v>58.194233687405102</v>
      </c>
      <c r="EJ398" s="1">
        <v>52.457627118644098</v>
      </c>
      <c r="EK398" s="1">
        <v>0</v>
      </c>
      <c r="EL398" s="1">
        <v>82.381997804610293</v>
      </c>
      <c r="EM398" s="1">
        <v>81.831100284206201</v>
      </c>
      <c r="EN398" s="1">
        <v>75.740521327014207</v>
      </c>
      <c r="EO398" s="1">
        <v>66.533466533466495</v>
      </c>
      <c r="EP398" s="1">
        <v>63.931104356636197</v>
      </c>
      <c r="EQ398" s="1">
        <v>66.187050359712202</v>
      </c>
      <c r="ER398" s="1">
        <v>75.051229508196698</v>
      </c>
      <c r="ES398" s="1">
        <v>82.995951417004093</v>
      </c>
      <c r="ET398" s="1">
        <v>28.876170655567101</v>
      </c>
      <c r="EU398" s="1">
        <v>38.628370457209797</v>
      </c>
      <c r="EV398" s="1">
        <v>47.696879643387803</v>
      </c>
      <c r="EW398" s="1">
        <v>38.939393939393902</v>
      </c>
      <c r="EX398" s="1">
        <v>40.819423368740502</v>
      </c>
      <c r="EY398" s="1">
        <v>41.610169491525397</v>
      </c>
      <c r="EZ398" s="1">
        <v>0</v>
      </c>
    </row>
    <row r="399" spans="1:156" ht="15">
      <c r="A399" s="11" t="s">
        <v>467</v>
      </c>
      <c r="B399" s="1" t="s">
        <v>931</v>
      </c>
      <c r="C399" s="11" t="s">
        <v>528</v>
      </c>
      <c r="D399" s="1">
        <v>71.785484274839703</v>
      </c>
      <c r="E399" s="1">
        <v>0</v>
      </c>
      <c r="F399" s="1">
        <v>0</v>
      </c>
      <c r="G399" s="1">
        <v>40.384615384615302</v>
      </c>
      <c r="H399" s="1">
        <v>0</v>
      </c>
      <c r="I399" s="1">
        <v>49.2424242424242</v>
      </c>
      <c r="J399" s="1">
        <v>41.228070175438503</v>
      </c>
      <c r="K399" s="1">
        <v>47.2222222222222</v>
      </c>
      <c r="L399" s="1">
        <v>70.408163265306101</v>
      </c>
      <c r="M399" s="1">
        <v>52.127659574468098</v>
      </c>
      <c r="N399" s="1">
        <v>55.681818181818102</v>
      </c>
      <c r="O399" s="1">
        <v>55.681818181818102</v>
      </c>
      <c r="P399" s="1">
        <v>50</v>
      </c>
      <c r="Q399" s="1">
        <v>38.3333333333333</v>
      </c>
      <c r="R399" s="1">
        <v>37.5</v>
      </c>
      <c r="S399" s="1">
        <v>5.55555555555555</v>
      </c>
      <c r="T399" s="1">
        <v>26.923076923076898</v>
      </c>
      <c r="U399" s="1">
        <v>34</v>
      </c>
      <c r="V399" s="1">
        <v>76.923076923076906</v>
      </c>
      <c r="W399" s="1">
        <v>0</v>
      </c>
      <c r="X399" s="1">
        <v>82.575757575757507</v>
      </c>
      <c r="Y399" s="1">
        <v>84.210526315789394</v>
      </c>
      <c r="Z399" s="1">
        <v>87.037037037036995</v>
      </c>
      <c r="AA399" s="1">
        <v>82.653061224489804</v>
      </c>
      <c r="AB399" s="1">
        <v>73.404255319148902</v>
      </c>
      <c r="AC399" s="1">
        <v>78.409090909090907</v>
      </c>
      <c r="AD399" s="1">
        <v>82.954545454545396</v>
      </c>
      <c r="AE399" s="1">
        <v>80.487804878048706</v>
      </c>
      <c r="AF399" s="1">
        <v>73.3333333333333</v>
      </c>
      <c r="AG399" s="1">
        <v>53.571428571428498</v>
      </c>
      <c r="AH399" s="1">
        <v>16.6666666666666</v>
      </c>
      <c r="AI399" s="1">
        <v>26.923076923076898</v>
      </c>
      <c r="AJ399" s="1">
        <v>32</v>
      </c>
      <c r="AK399" s="1">
        <v>89.743589743589695</v>
      </c>
      <c r="AL399" s="1">
        <v>0</v>
      </c>
      <c r="AM399" s="1">
        <v>89.393939393939306</v>
      </c>
      <c r="AN399" s="1">
        <v>91.228070175438503</v>
      </c>
      <c r="AO399" s="1">
        <v>93.518518518518505</v>
      </c>
      <c r="AP399" s="1">
        <v>92.857142857142804</v>
      </c>
      <c r="AQ399" s="1">
        <v>72.340425531914903</v>
      </c>
      <c r="AR399" s="1">
        <v>71.590909090909093</v>
      </c>
      <c r="AS399" s="1">
        <v>77.272727272727195</v>
      </c>
      <c r="AT399" s="1">
        <v>35.365853658536501</v>
      </c>
      <c r="AU399" s="1">
        <v>33.3333333333333</v>
      </c>
      <c r="AV399" s="1">
        <v>39.285714285714199</v>
      </c>
      <c r="AW399" s="1">
        <v>40.740740740740698</v>
      </c>
      <c r="AX399" s="1">
        <v>50</v>
      </c>
      <c r="AY399" s="1">
        <v>50</v>
      </c>
      <c r="AZ399" s="1">
        <v>57.051282051282001</v>
      </c>
      <c r="BA399" s="1">
        <v>0</v>
      </c>
      <c r="BB399" s="1">
        <v>59.848484848484802</v>
      </c>
      <c r="BC399" s="1">
        <v>58.771929824561397</v>
      </c>
      <c r="BD399" s="1">
        <v>50.925925925925903</v>
      </c>
      <c r="BE399" s="1">
        <v>52.040816326530603</v>
      </c>
      <c r="BF399" s="1">
        <v>41.489361702127603</v>
      </c>
      <c r="BG399" s="1">
        <v>28.409090909090899</v>
      </c>
      <c r="BH399" s="1">
        <v>35.227272727272698</v>
      </c>
      <c r="BI399" s="1">
        <v>30.487804878048699</v>
      </c>
      <c r="BJ399" s="1">
        <v>20</v>
      </c>
      <c r="BK399" s="1">
        <v>19.6428571428571</v>
      </c>
      <c r="BL399" s="1">
        <v>27.7777777777777</v>
      </c>
      <c r="BM399" s="1">
        <v>1.92307692307692</v>
      </c>
      <c r="BN399" s="1">
        <v>14</v>
      </c>
      <c r="BO399" s="1">
        <v>45.512820512820497</v>
      </c>
      <c r="BP399" s="1">
        <v>0</v>
      </c>
      <c r="BQ399" s="1">
        <v>50.757575757575701</v>
      </c>
      <c r="BR399" s="1">
        <v>59.649122807017498</v>
      </c>
      <c r="BS399" s="1">
        <v>62.962962962962898</v>
      </c>
      <c r="BT399" s="1">
        <v>71.428571428571402</v>
      </c>
      <c r="BU399" s="1">
        <v>85.106382978723403</v>
      </c>
      <c r="BV399" s="1">
        <v>68.181818181818102</v>
      </c>
      <c r="BW399" s="1">
        <v>71.590909090909093</v>
      </c>
      <c r="BX399" s="1">
        <v>59.756097560975597</v>
      </c>
      <c r="BY399" s="1">
        <v>56.6666666666666</v>
      </c>
      <c r="BZ399" s="1">
        <v>57.142857142857103</v>
      </c>
      <c r="CA399" s="1">
        <v>68.518518518518505</v>
      </c>
      <c r="CB399" s="1">
        <v>34.615384615384599</v>
      </c>
      <c r="CC399" s="1">
        <v>36</v>
      </c>
      <c r="CD399" s="1">
        <v>70.512820512820497</v>
      </c>
      <c r="CE399" s="1">
        <v>0</v>
      </c>
      <c r="CF399" s="1">
        <v>68.939393939393895</v>
      </c>
      <c r="CG399" s="1">
        <v>75.438596491228097</v>
      </c>
      <c r="CH399" s="1">
        <v>72.2222222222222</v>
      </c>
      <c r="CI399" s="1">
        <v>77.551020408163197</v>
      </c>
      <c r="CJ399" s="1">
        <v>62.7659574468085</v>
      </c>
      <c r="CK399" s="1">
        <v>68.181818181818102</v>
      </c>
      <c r="CL399" s="1">
        <v>68.181818181818102</v>
      </c>
      <c r="CM399" s="1">
        <v>67.073170731707293</v>
      </c>
      <c r="CN399" s="1">
        <v>71.6666666666666</v>
      </c>
      <c r="CO399" s="1">
        <v>85.714285714285694</v>
      </c>
      <c r="CP399" s="1">
        <v>50</v>
      </c>
      <c r="CQ399" s="1">
        <v>76.923076923076906</v>
      </c>
      <c r="CR399" s="1">
        <v>90</v>
      </c>
      <c r="CS399" s="1">
        <v>66.025641025640994</v>
      </c>
      <c r="CT399" s="1">
        <v>0</v>
      </c>
      <c r="CU399" s="1">
        <v>69.696969696969703</v>
      </c>
      <c r="CV399" s="1">
        <v>68.421052631578902</v>
      </c>
      <c r="CW399" s="1">
        <v>73.148148148148096</v>
      </c>
      <c r="CX399" s="1">
        <v>77.551020408163197</v>
      </c>
      <c r="CY399" s="1">
        <v>40.425531914893597</v>
      </c>
      <c r="CZ399" s="1">
        <v>39.772727272727202</v>
      </c>
      <c r="DA399" s="1">
        <v>70.454545454545396</v>
      </c>
      <c r="DB399" s="1">
        <v>46.341463414634099</v>
      </c>
      <c r="DC399" s="1">
        <v>38.3333333333333</v>
      </c>
      <c r="DD399" s="1">
        <v>41.071428571428498</v>
      </c>
      <c r="DE399" s="1">
        <v>51.851851851851798</v>
      </c>
      <c r="DF399" s="1">
        <v>32.692307692307601</v>
      </c>
      <c r="DG399" s="1">
        <v>34</v>
      </c>
      <c r="DH399" s="1">
        <v>94.35546875</v>
      </c>
      <c r="DI399" s="1">
        <v>0</v>
      </c>
      <c r="DJ399" s="1">
        <v>82.528357116721494</v>
      </c>
      <c r="DK399" s="1">
        <v>73.8733252131547</v>
      </c>
      <c r="DL399" s="1">
        <v>71.830568720379105</v>
      </c>
      <c r="DM399" s="1">
        <v>92.357642357642305</v>
      </c>
      <c r="DN399" s="1">
        <v>73.910840932117495</v>
      </c>
      <c r="DO399" s="1">
        <v>92.959917780061602</v>
      </c>
      <c r="DP399" s="1">
        <v>87.346311475409806</v>
      </c>
      <c r="DQ399" s="1">
        <v>84.868421052631504</v>
      </c>
      <c r="DR399" s="1">
        <v>76.326742976066598</v>
      </c>
      <c r="DS399" s="1">
        <v>64.888628370457198</v>
      </c>
      <c r="DT399" s="1">
        <v>36.478454680534902</v>
      </c>
      <c r="DU399" s="1">
        <v>42.803030303030297</v>
      </c>
      <c r="DV399" s="1">
        <v>73.520485584218505</v>
      </c>
      <c r="DW399" s="1">
        <v>85.72265625</v>
      </c>
      <c r="DX399" s="1">
        <v>0</v>
      </c>
      <c r="DY399" s="1">
        <v>61.050128064398102</v>
      </c>
      <c r="DZ399" s="1">
        <v>55.2781161185546</v>
      </c>
      <c r="EA399" s="1">
        <v>55.894549763033098</v>
      </c>
      <c r="EB399" s="1">
        <v>57.392607392607403</v>
      </c>
      <c r="EC399" s="1">
        <v>55.065856129685898</v>
      </c>
      <c r="ED399" s="1">
        <v>60.071942446043103</v>
      </c>
      <c r="EE399" s="1">
        <v>63.8831967213114</v>
      </c>
      <c r="EF399" s="1">
        <v>14.1194331983805</v>
      </c>
      <c r="EG399" s="1">
        <v>23.152965660770001</v>
      </c>
      <c r="EH399" s="1">
        <v>24.091441969519298</v>
      </c>
      <c r="EI399" s="1">
        <v>12.109955423476899</v>
      </c>
      <c r="EJ399" s="1">
        <v>22.5</v>
      </c>
      <c r="EK399" s="1">
        <v>11.001517450682799</v>
      </c>
      <c r="EL399" s="1">
        <v>71.97265625</v>
      </c>
      <c r="EM399" s="1">
        <v>0</v>
      </c>
      <c r="EN399" s="1">
        <v>74.643249176728801</v>
      </c>
      <c r="EO399" s="1">
        <v>73.771822980105497</v>
      </c>
      <c r="EP399" s="1">
        <v>64.810426540284297</v>
      </c>
      <c r="EQ399" s="1">
        <v>71.678321678321595</v>
      </c>
      <c r="ER399" s="1">
        <v>71.428571428571402</v>
      </c>
      <c r="ES399" s="1">
        <v>70.657759506680307</v>
      </c>
      <c r="ET399" s="1">
        <v>51.536885245901601</v>
      </c>
      <c r="EU399" s="1">
        <v>62.0445344129554</v>
      </c>
      <c r="EV399" s="1">
        <v>63.995837669094598</v>
      </c>
      <c r="EW399" s="1">
        <v>38.628370457209797</v>
      </c>
      <c r="EX399" s="1">
        <v>18.4992570579494</v>
      </c>
      <c r="EY399" s="1">
        <v>38.939393939393902</v>
      </c>
      <c r="EZ399" s="1">
        <v>40.819423368740502</v>
      </c>
    </row>
    <row r="400" spans="1:156" ht="15">
      <c r="A400" s="11" t="s">
        <v>468</v>
      </c>
      <c r="B400" s="1" t="s">
        <v>932</v>
      </c>
      <c r="C400" s="11" t="s">
        <v>537</v>
      </c>
      <c r="D400" s="1">
        <v>28.4028204667779</v>
      </c>
      <c r="E400" s="1">
        <v>62.147508350743003</v>
      </c>
      <c r="F400" s="1">
        <v>0</v>
      </c>
      <c r="G400" s="1">
        <v>69.936708860759396</v>
      </c>
      <c r="H400" s="1">
        <v>73.870967741935402</v>
      </c>
      <c r="I400" s="1">
        <v>72.758620689655103</v>
      </c>
      <c r="J400" s="1">
        <v>67.293233082706706</v>
      </c>
      <c r="K400" s="1">
        <v>62.719298245613999</v>
      </c>
      <c r="L400" s="1">
        <v>77.232142857142804</v>
      </c>
      <c r="M400" s="1">
        <v>71.495327102803699</v>
      </c>
      <c r="N400" s="1">
        <v>73.039215686274503</v>
      </c>
      <c r="O400" s="1">
        <v>80.5</v>
      </c>
      <c r="P400" s="1">
        <v>67.934782608695599</v>
      </c>
      <c r="Q400" s="1">
        <v>30.2469135802469</v>
      </c>
      <c r="R400" s="1">
        <v>33.552631578947299</v>
      </c>
      <c r="S400" s="1">
        <v>33.9743589743589</v>
      </c>
      <c r="T400" s="1">
        <v>0</v>
      </c>
      <c r="U400" s="1">
        <v>0</v>
      </c>
      <c r="V400" s="1">
        <v>78.164556962025301</v>
      </c>
      <c r="W400" s="1">
        <v>81.290322580645096</v>
      </c>
      <c r="X400" s="1">
        <v>80.689655172413694</v>
      </c>
      <c r="Y400" s="1">
        <v>79.323308270676705</v>
      </c>
      <c r="Z400" s="1">
        <v>70.614035087719301</v>
      </c>
      <c r="AA400" s="1">
        <v>89.732142857142804</v>
      </c>
      <c r="AB400" s="1">
        <v>88.317757009345797</v>
      </c>
      <c r="AC400" s="1">
        <v>88.235294117647001</v>
      </c>
      <c r="AD400" s="1">
        <v>85.5</v>
      </c>
      <c r="AE400" s="1">
        <v>86.413043478260803</v>
      </c>
      <c r="AF400" s="1">
        <v>44.4444444444444</v>
      </c>
      <c r="AG400" s="1">
        <v>53.947368421052602</v>
      </c>
      <c r="AH400" s="1">
        <v>37.820512820512803</v>
      </c>
      <c r="AI400" s="1">
        <v>0</v>
      </c>
      <c r="AJ400" s="1">
        <v>0</v>
      </c>
      <c r="AK400" s="1">
        <v>91.772151898734094</v>
      </c>
      <c r="AL400" s="1">
        <v>91.612903225806406</v>
      </c>
      <c r="AM400" s="1">
        <v>91.034482758620598</v>
      </c>
      <c r="AN400" s="1">
        <v>90.601503759398398</v>
      </c>
      <c r="AO400" s="1">
        <v>92.105263157894697</v>
      </c>
      <c r="AP400" s="1">
        <v>93.303571428571402</v>
      </c>
      <c r="AQ400" s="1">
        <v>92.990654205607399</v>
      </c>
      <c r="AR400" s="1">
        <v>44.117647058823501</v>
      </c>
      <c r="AS400" s="1">
        <v>45.5</v>
      </c>
      <c r="AT400" s="1">
        <v>46.739130434782602</v>
      </c>
      <c r="AU400" s="1">
        <v>46.296296296296198</v>
      </c>
      <c r="AV400" s="1">
        <v>50</v>
      </c>
      <c r="AW400" s="1">
        <v>50</v>
      </c>
      <c r="AX400" s="1">
        <v>0</v>
      </c>
      <c r="AY400" s="1">
        <v>0</v>
      </c>
      <c r="AZ400" s="1">
        <v>62.974683544303801</v>
      </c>
      <c r="BA400" s="1">
        <v>59.0322580645161</v>
      </c>
      <c r="BB400" s="1">
        <v>76.2068965517241</v>
      </c>
      <c r="BC400" s="1">
        <v>64.285714285714207</v>
      </c>
      <c r="BD400" s="1">
        <v>36.403508771929801</v>
      </c>
      <c r="BE400" s="1">
        <v>42.410714285714199</v>
      </c>
      <c r="BF400" s="1">
        <v>54.672897196261601</v>
      </c>
      <c r="BG400" s="1">
        <v>44.607843137254903</v>
      </c>
      <c r="BH400" s="1">
        <v>67.5</v>
      </c>
      <c r="BI400" s="1">
        <v>65.760869565217405</v>
      </c>
      <c r="BJ400" s="1">
        <v>63.580246913580197</v>
      </c>
      <c r="BK400" s="1">
        <v>63.815789473684198</v>
      </c>
      <c r="BL400" s="1">
        <v>26.282051282051199</v>
      </c>
      <c r="BM400" s="1">
        <v>0</v>
      </c>
      <c r="BN400" s="1">
        <v>0</v>
      </c>
      <c r="BO400" s="1">
        <v>71.202531645569593</v>
      </c>
      <c r="BP400" s="1">
        <v>71.935483870967701</v>
      </c>
      <c r="BQ400" s="1">
        <v>74.137931034482705</v>
      </c>
      <c r="BR400" s="1">
        <v>74.060150375939799</v>
      </c>
      <c r="BS400" s="1">
        <v>74.561403508771903</v>
      </c>
      <c r="BT400" s="1">
        <v>79.910714285714207</v>
      </c>
      <c r="BU400" s="1">
        <v>80.841121495327101</v>
      </c>
      <c r="BV400" s="1">
        <v>80.392156862745097</v>
      </c>
      <c r="BW400" s="1">
        <v>85.5</v>
      </c>
      <c r="BX400" s="1">
        <v>84.239130434782595</v>
      </c>
      <c r="BY400" s="1">
        <v>89.506172839506107</v>
      </c>
      <c r="BZ400" s="1">
        <v>94.736842105263094</v>
      </c>
      <c r="CA400" s="1">
        <v>46.153846153846096</v>
      </c>
      <c r="CB400" s="1">
        <v>0</v>
      </c>
      <c r="CC400" s="1">
        <v>0</v>
      </c>
      <c r="CD400" s="1">
        <v>72.468354430379705</v>
      </c>
      <c r="CE400" s="1">
        <v>74.193548387096698</v>
      </c>
      <c r="CF400" s="1">
        <v>72.068965517241296</v>
      </c>
      <c r="CG400" s="1">
        <v>69.924812030075103</v>
      </c>
      <c r="CH400" s="1">
        <v>51.754385964912203</v>
      </c>
      <c r="CI400" s="1">
        <v>58.482142857142797</v>
      </c>
      <c r="CJ400" s="1">
        <v>77.570093457943898</v>
      </c>
      <c r="CK400" s="1">
        <v>81.862745098039198</v>
      </c>
      <c r="CL400" s="1">
        <v>78</v>
      </c>
      <c r="CM400" s="1">
        <v>98.369565217391298</v>
      </c>
      <c r="CN400" s="1">
        <v>82.716049382716093</v>
      </c>
      <c r="CO400" s="1">
        <v>90.131578947368396</v>
      </c>
      <c r="CP400" s="1">
        <v>69.871794871794805</v>
      </c>
      <c r="CQ400" s="1">
        <v>0</v>
      </c>
      <c r="CR400" s="1">
        <v>0</v>
      </c>
      <c r="CS400" s="1">
        <v>44.303797468354396</v>
      </c>
      <c r="CT400" s="1">
        <v>45.806451612903203</v>
      </c>
      <c r="CU400" s="1">
        <v>44.827586206896498</v>
      </c>
      <c r="CV400" s="1">
        <v>47.368421052631497</v>
      </c>
      <c r="CW400" s="1">
        <v>49.561403508771903</v>
      </c>
      <c r="CX400" s="1">
        <v>52.232142857142797</v>
      </c>
      <c r="CY400" s="1">
        <v>51.401869158878498</v>
      </c>
      <c r="CZ400" s="1">
        <v>52.450980392156801</v>
      </c>
      <c r="DA400" s="1">
        <v>56.5</v>
      </c>
      <c r="DB400" s="1">
        <v>59.239130434782602</v>
      </c>
      <c r="DC400" s="1">
        <v>62.962962962962898</v>
      </c>
      <c r="DD400" s="1">
        <v>67.105263157894697</v>
      </c>
      <c r="DE400" s="1">
        <v>41.025641025641001</v>
      </c>
      <c r="DF400" s="1">
        <v>0</v>
      </c>
      <c r="DG400" s="1">
        <v>0</v>
      </c>
      <c r="DH400" s="1">
        <v>17.962417096536399</v>
      </c>
      <c r="DI400" s="1">
        <v>44.731064763995597</v>
      </c>
      <c r="DJ400" s="1">
        <v>42.9354445797807</v>
      </c>
      <c r="DK400" s="1">
        <v>49.140995260663502</v>
      </c>
      <c r="DL400" s="1">
        <v>47.802197802197803</v>
      </c>
      <c r="DM400" s="1">
        <v>26.798378926038499</v>
      </c>
      <c r="DN400" s="1">
        <v>26.772867420349399</v>
      </c>
      <c r="DO400" s="1">
        <v>23.9241803278688</v>
      </c>
      <c r="DP400" s="1">
        <v>25.9615384615384</v>
      </c>
      <c r="DQ400" s="1">
        <v>57.700312174817903</v>
      </c>
      <c r="DR400" s="1">
        <v>36.635404454865103</v>
      </c>
      <c r="DS400" s="1">
        <v>16.1218424962852</v>
      </c>
      <c r="DT400" s="1">
        <v>83.257575757575694</v>
      </c>
      <c r="DU400" s="1">
        <v>0</v>
      </c>
      <c r="DV400" s="1">
        <v>0</v>
      </c>
      <c r="DW400" s="1">
        <v>4.5504789977892397</v>
      </c>
      <c r="DX400" s="1">
        <v>5.5799487742407603</v>
      </c>
      <c r="DY400" s="1">
        <v>5.1766138855054802</v>
      </c>
      <c r="DZ400" s="1">
        <v>1.74763033175355</v>
      </c>
      <c r="EA400" s="1">
        <v>2.8471528471528398</v>
      </c>
      <c r="EB400" s="1">
        <v>2.6849037487335301</v>
      </c>
      <c r="EC400" s="1">
        <v>3.03186022610483</v>
      </c>
      <c r="ED400" s="1">
        <v>6.8135245901639303</v>
      </c>
      <c r="EE400" s="1">
        <v>14.929149797570799</v>
      </c>
      <c r="EF400" s="1">
        <v>26.586888657648199</v>
      </c>
      <c r="EG400" s="1">
        <v>11.6647127784291</v>
      </c>
      <c r="EH400" s="1">
        <v>9.2867756315007401</v>
      </c>
      <c r="EI400" s="1">
        <v>47.045454545454497</v>
      </c>
      <c r="EJ400" s="1">
        <v>0</v>
      </c>
      <c r="EK400" s="1">
        <v>0</v>
      </c>
      <c r="EL400" s="1">
        <v>77.634487840825301</v>
      </c>
      <c r="EM400" s="1">
        <v>78.887669227954603</v>
      </c>
      <c r="EN400" s="1">
        <v>78.177019894437606</v>
      </c>
      <c r="EO400" s="1">
        <v>70.853080568720301</v>
      </c>
      <c r="EP400" s="1">
        <v>50.799200799200698</v>
      </c>
      <c r="EQ400" s="1">
        <v>51.0131712259371</v>
      </c>
      <c r="ER400" s="1">
        <v>50.770811921891003</v>
      </c>
      <c r="ES400" s="1">
        <v>78.278688524590095</v>
      </c>
      <c r="ET400" s="1">
        <v>73.582995951417004</v>
      </c>
      <c r="EU400" s="1">
        <v>80.957336108220602</v>
      </c>
      <c r="EV400" s="1">
        <v>85.228604923798301</v>
      </c>
      <c r="EW400" s="1">
        <v>85.215453194650806</v>
      </c>
      <c r="EX400" s="1">
        <v>38.939393939393902</v>
      </c>
      <c r="EY400" s="1">
        <v>0</v>
      </c>
      <c r="EZ400" s="1">
        <v>0</v>
      </c>
    </row>
    <row r="401" spans="1:156" ht="15">
      <c r="A401" s="11" t="s">
        <v>469</v>
      </c>
      <c r="B401" s="1" t="s">
        <v>933</v>
      </c>
      <c r="C401" s="11" t="s">
        <v>528</v>
      </c>
      <c r="D401" s="1">
        <v>38.592006802017004</v>
      </c>
      <c r="E401" s="1">
        <v>73.105492794774193</v>
      </c>
      <c r="F401" s="1">
        <v>0</v>
      </c>
      <c r="G401" s="1">
        <v>69.101123595505598</v>
      </c>
      <c r="H401" s="1">
        <v>66.236162361623599</v>
      </c>
      <c r="I401" s="1">
        <v>68.653846153846104</v>
      </c>
      <c r="J401" s="1">
        <v>69.917012448132695</v>
      </c>
      <c r="K401" s="1">
        <v>75</v>
      </c>
      <c r="L401" s="1">
        <v>62.918660287081302</v>
      </c>
      <c r="M401" s="1">
        <v>56.091370558375601</v>
      </c>
      <c r="N401" s="1">
        <v>62.628865979381402</v>
      </c>
      <c r="O401" s="1">
        <v>57.323232323232297</v>
      </c>
      <c r="P401" s="1">
        <v>59.593023255813897</v>
      </c>
      <c r="Q401" s="1">
        <v>59.0322580645161</v>
      </c>
      <c r="R401" s="1">
        <v>58.482142857142797</v>
      </c>
      <c r="S401" s="1">
        <v>78.160919540229798</v>
      </c>
      <c r="T401" s="1">
        <v>74.390243902438996</v>
      </c>
      <c r="U401" s="1">
        <v>81.25</v>
      </c>
      <c r="V401" s="1">
        <v>55.243445692883903</v>
      </c>
      <c r="W401" s="1">
        <v>59.594095940959399</v>
      </c>
      <c r="X401" s="1">
        <v>61.346153846153797</v>
      </c>
      <c r="Y401" s="1">
        <v>55.394190871369297</v>
      </c>
      <c r="Z401" s="1">
        <v>56.192660550458697</v>
      </c>
      <c r="AA401" s="1">
        <v>52.392344497607603</v>
      </c>
      <c r="AB401" s="1">
        <v>49.492385786801997</v>
      </c>
      <c r="AC401" s="1">
        <v>50.773195876288597</v>
      </c>
      <c r="AD401" s="1">
        <v>50.757575757575701</v>
      </c>
      <c r="AE401" s="1">
        <v>52.325581395348799</v>
      </c>
      <c r="AF401" s="1">
        <v>50.967741935483801</v>
      </c>
      <c r="AG401" s="1">
        <v>45.089285714285701</v>
      </c>
      <c r="AH401" s="1">
        <v>59.195402298850503</v>
      </c>
      <c r="AI401" s="1">
        <v>30.487804878048699</v>
      </c>
      <c r="AJ401" s="1">
        <v>31.9444444444444</v>
      </c>
      <c r="AK401" s="1">
        <v>96.441947565543103</v>
      </c>
      <c r="AL401" s="1">
        <v>96.678966789667896</v>
      </c>
      <c r="AM401" s="1">
        <v>96.923076923076906</v>
      </c>
      <c r="AN401" s="1">
        <v>96.473029045643102</v>
      </c>
      <c r="AO401" s="1">
        <v>95.642201834862306</v>
      </c>
      <c r="AP401" s="1">
        <v>95.693779904306197</v>
      </c>
      <c r="AQ401" s="1">
        <v>95.685279187817201</v>
      </c>
      <c r="AR401" s="1">
        <v>95.360824742267994</v>
      </c>
      <c r="AS401" s="1">
        <v>95.959595959595902</v>
      </c>
      <c r="AT401" s="1">
        <v>95.058139534883693</v>
      </c>
      <c r="AU401" s="1">
        <v>85.806451612903203</v>
      </c>
      <c r="AV401" s="1">
        <v>90.625</v>
      </c>
      <c r="AW401" s="1">
        <v>50</v>
      </c>
      <c r="AX401" s="1">
        <v>50</v>
      </c>
      <c r="AY401" s="1">
        <v>50</v>
      </c>
      <c r="AZ401" s="1">
        <v>55.243445692883903</v>
      </c>
      <c r="BA401" s="1">
        <v>62.177121771217699</v>
      </c>
      <c r="BB401" s="1">
        <v>57.5</v>
      </c>
      <c r="BC401" s="1">
        <v>87.759336099585099</v>
      </c>
      <c r="BD401" s="1">
        <v>84.174311926605498</v>
      </c>
      <c r="BE401" s="1">
        <v>74.8803827751196</v>
      </c>
      <c r="BF401" s="1">
        <v>73.350253807106597</v>
      </c>
      <c r="BG401" s="1">
        <v>93.041237113402104</v>
      </c>
      <c r="BH401" s="1">
        <v>75</v>
      </c>
      <c r="BI401" s="1">
        <v>75.290697674418595</v>
      </c>
      <c r="BJ401" s="1">
        <v>48.709677419354797</v>
      </c>
      <c r="BK401" s="1">
        <v>59.375</v>
      </c>
      <c r="BL401" s="1">
        <v>28.160919540229798</v>
      </c>
      <c r="BM401" s="1">
        <v>73.780487804878007</v>
      </c>
      <c r="BN401" s="1">
        <v>46.5277777777777</v>
      </c>
      <c r="BO401" s="1">
        <v>26.591760299625399</v>
      </c>
      <c r="BP401" s="1">
        <v>29.151291512915101</v>
      </c>
      <c r="BQ401" s="1">
        <v>30</v>
      </c>
      <c r="BR401" s="1">
        <v>31.3278008298755</v>
      </c>
      <c r="BS401" s="1">
        <v>31.880733944954098</v>
      </c>
      <c r="BT401" s="1">
        <v>32.296650717703301</v>
      </c>
      <c r="BU401" s="1">
        <v>31.2182741116751</v>
      </c>
      <c r="BV401" s="1">
        <v>31.958762886597899</v>
      </c>
      <c r="BW401" s="1">
        <v>34.090909090909101</v>
      </c>
      <c r="BX401" s="1">
        <v>33.430232558139501</v>
      </c>
      <c r="BY401" s="1">
        <v>33.225806451612897</v>
      </c>
      <c r="BZ401" s="1">
        <v>33.482142857142797</v>
      </c>
      <c r="CA401" s="1">
        <v>36.781609195402297</v>
      </c>
      <c r="CB401" s="1">
        <v>40.243902439024303</v>
      </c>
      <c r="CC401" s="1">
        <v>43.0555555555555</v>
      </c>
      <c r="CD401" s="1">
        <v>84.082397003745299</v>
      </c>
      <c r="CE401" s="1">
        <v>80.258302583025795</v>
      </c>
      <c r="CF401" s="1">
        <v>89.807692307692307</v>
      </c>
      <c r="CG401" s="1">
        <v>87.759336099585099</v>
      </c>
      <c r="CH401" s="1">
        <v>90.366972477064195</v>
      </c>
      <c r="CI401" s="1">
        <v>91.626794258373195</v>
      </c>
      <c r="CJ401" s="1">
        <v>90.609137055837493</v>
      </c>
      <c r="CK401" s="1">
        <v>92.783505154639101</v>
      </c>
      <c r="CL401" s="1">
        <v>85.101010101010104</v>
      </c>
      <c r="CM401" s="1">
        <v>71.802325581395294</v>
      </c>
      <c r="CN401" s="1">
        <v>82.903225806451601</v>
      </c>
      <c r="CO401" s="1">
        <v>82.589285714285694</v>
      </c>
      <c r="CP401" s="1">
        <v>81.034482758620598</v>
      </c>
      <c r="CQ401" s="1">
        <v>84.756097560975604</v>
      </c>
      <c r="CR401" s="1">
        <v>89.5833333333333</v>
      </c>
      <c r="CS401" s="1">
        <v>47.378277153558102</v>
      </c>
      <c r="CT401" s="1">
        <v>51.845018450184497</v>
      </c>
      <c r="CU401" s="1">
        <v>53.846153846153797</v>
      </c>
      <c r="CV401" s="1">
        <v>55.394190871369297</v>
      </c>
      <c r="CW401" s="1">
        <v>58.256880733944897</v>
      </c>
      <c r="CX401" s="1">
        <v>59.569377990430603</v>
      </c>
      <c r="CY401" s="1">
        <v>57.614213197969498</v>
      </c>
      <c r="CZ401" s="1">
        <v>57.731958762886499</v>
      </c>
      <c r="DA401" s="1">
        <v>61.1111111111111</v>
      </c>
      <c r="DB401" s="1">
        <v>63.3720930232558</v>
      </c>
      <c r="DC401" s="1">
        <v>62.903225806451601</v>
      </c>
      <c r="DD401" s="1">
        <v>69.642857142857096</v>
      </c>
      <c r="DE401" s="1">
        <v>85.057471264367805</v>
      </c>
      <c r="DF401" s="1">
        <v>89.024390243902403</v>
      </c>
      <c r="DG401" s="1">
        <v>42.3611111111111</v>
      </c>
      <c r="DH401" s="1">
        <v>97.291820191599101</v>
      </c>
      <c r="DI401" s="1">
        <v>96.834979875594499</v>
      </c>
      <c r="DJ401" s="1">
        <v>94.498578968737306</v>
      </c>
      <c r="DK401" s="1">
        <v>88.655213270142099</v>
      </c>
      <c r="DL401" s="1">
        <v>76.373626373626294</v>
      </c>
      <c r="DM401" s="1">
        <v>73.606889564336299</v>
      </c>
      <c r="DN401" s="1">
        <v>82.785200411099595</v>
      </c>
      <c r="DO401" s="1">
        <v>81.711065573770398</v>
      </c>
      <c r="DP401" s="1">
        <v>66.447368421052602</v>
      </c>
      <c r="DQ401" s="1">
        <v>45.629552549427601</v>
      </c>
      <c r="DR401" s="1">
        <v>64.067995310668195</v>
      </c>
      <c r="DS401" s="1">
        <v>36.329866270430898</v>
      </c>
      <c r="DT401" s="1">
        <v>39.924242424242401</v>
      </c>
      <c r="DU401" s="1">
        <v>82.321699544764698</v>
      </c>
      <c r="DV401" s="1">
        <v>85</v>
      </c>
      <c r="DW401" s="1">
        <v>50.644804716285897</v>
      </c>
      <c r="DX401" s="1">
        <v>55.927552140504901</v>
      </c>
      <c r="DY401" s="1">
        <v>56.333739342265503</v>
      </c>
      <c r="DZ401" s="1">
        <v>63.5367298578199</v>
      </c>
      <c r="EA401" s="1">
        <v>78.9710289710289</v>
      </c>
      <c r="EB401" s="1">
        <v>86.778115501519693</v>
      </c>
      <c r="EC401" s="1">
        <v>82.990750256937304</v>
      </c>
      <c r="ED401" s="1">
        <v>87.961065573770398</v>
      </c>
      <c r="EE401" s="1">
        <v>64.929149797570801</v>
      </c>
      <c r="EF401" s="1">
        <v>77.783558792924097</v>
      </c>
      <c r="EG401" s="1">
        <v>96.189917936694002</v>
      </c>
      <c r="EH401" s="1">
        <v>94.427934621099496</v>
      </c>
      <c r="EI401" s="1">
        <v>88.106060606060595</v>
      </c>
      <c r="EJ401" s="1">
        <v>95.827010622154702</v>
      </c>
      <c r="EK401" s="1">
        <v>76.355932203389798</v>
      </c>
      <c r="EL401" s="1">
        <v>99.539425202652893</v>
      </c>
      <c r="EM401" s="1">
        <v>96.523966337358203</v>
      </c>
      <c r="EN401" s="1">
        <v>96.711327649208201</v>
      </c>
      <c r="EO401" s="1">
        <v>95.734597156398095</v>
      </c>
      <c r="EP401" s="1">
        <v>94.755244755244703</v>
      </c>
      <c r="EQ401" s="1">
        <v>94.478216818642295</v>
      </c>
      <c r="ER401" s="1">
        <v>94.655704008222003</v>
      </c>
      <c r="ES401" s="1">
        <v>91.649590163934405</v>
      </c>
      <c r="ET401" s="1">
        <v>81.022267206477693</v>
      </c>
      <c r="EU401" s="1">
        <v>74.401664932362095</v>
      </c>
      <c r="EV401" s="1">
        <v>78.956623681125393</v>
      </c>
      <c r="EW401" s="1">
        <v>47.696879643387803</v>
      </c>
      <c r="EX401" s="1">
        <v>38.939393939393902</v>
      </c>
      <c r="EY401" s="1">
        <v>40.819423368740502</v>
      </c>
      <c r="EZ401" s="1">
        <v>41.610169491525397</v>
      </c>
    </row>
    <row r="402" spans="1:156" ht="15">
      <c r="A402" s="11" t="s">
        <v>470</v>
      </c>
      <c r="B402" s="1" t="s">
        <v>934</v>
      </c>
      <c r="C402" s="11" t="s">
        <v>568</v>
      </c>
      <c r="D402" s="1">
        <v>60.120922085365699</v>
      </c>
      <c r="E402" s="1">
        <v>68.695864109099702</v>
      </c>
      <c r="F402" s="1">
        <v>0</v>
      </c>
      <c r="G402" s="1">
        <v>70.634920634920604</v>
      </c>
      <c r="H402" s="1">
        <v>82.203389830508399</v>
      </c>
      <c r="I402" s="1">
        <v>57.272727272727202</v>
      </c>
      <c r="J402" s="1">
        <v>66.326530612244795</v>
      </c>
      <c r="K402" s="1">
        <v>75.581395348837205</v>
      </c>
      <c r="L402" s="1">
        <v>89.285714285714207</v>
      </c>
      <c r="M402" s="1">
        <v>89.024390243902403</v>
      </c>
      <c r="N402" s="1">
        <v>76.829268292682897</v>
      </c>
      <c r="O402" s="1">
        <v>46.428571428571402</v>
      </c>
      <c r="P402" s="1">
        <v>26.785714285714199</v>
      </c>
      <c r="Q402" s="1">
        <v>19.565217391304301</v>
      </c>
      <c r="R402" s="1">
        <v>17.5</v>
      </c>
      <c r="S402" s="1">
        <v>37.5</v>
      </c>
      <c r="T402" s="1">
        <v>17.5</v>
      </c>
      <c r="U402" s="1">
        <v>15.3846153846153</v>
      </c>
      <c r="V402" s="1">
        <v>45.238095238095198</v>
      </c>
      <c r="W402" s="1">
        <v>43.220338983050802</v>
      </c>
      <c r="X402" s="1">
        <v>48.181818181818102</v>
      </c>
      <c r="Y402" s="1">
        <v>57.142857142857103</v>
      </c>
      <c r="Z402" s="1">
        <v>87.209302325581405</v>
      </c>
      <c r="AA402" s="1">
        <v>88.095238095238102</v>
      </c>
      <c r="AB402" s="1">
        <v>80.487804878048706</v>
      </c>
      <c r="AC402" s="1">
        <v>69.512195121951194</v>
      </c>
      <c r="AD402" s="1">
        <v>63.095238095238102</v>
      </c>
      <c r="AE402" s="1">
        <v>19.6428571428571</v>
      </c>
      <c r="AF402" s="1">
        <v>13.043478260869501</v>
      </c>
      <c r="AG402" s="1">
        <v>7.5</v>
      </c>
      <c r="AH402" s="1">
        <v>12.5</v>
      </c>
      <c r="AI402" s="1">
        <v>12.5</v>
      </c>
      <c r="AJ402" s="1">
        <v>11.538461538461499</v>
      </c>
      <c r="AK402" s="1">
        <v>49.206349206349202</v>
      </c>
      <c r="AL402" s="1">
        <v>51.694915254237202</v>
      </c>
      <c r="AM402" s="1">
        <v>52.727272727272698</v>
      </c>
      <c r="AN402" s="1">
        <v>54.081632653061199</v>
      </c>
      <c r="AO402" s="1">
        <v>52.325581395348799</v>
      </c>
      <c r="AP402" s="1">
        <v>53.571428571428498</v>
      </c>
      <c r="AQ402" s="1">
        <v>54.878048780487802</v>
      </c>
      <c r="AR402" s="1">
        <v>51.219512195121901</v>
      </c>
      <c r="AS402" s="1">
        <v>25</v>
      </c>
      <c r="AT402" s="1">
        <v>21.428571428571399</v>
      </c>
      <c r="AU402" s="1">
        <v>15.2173913043478</v>
      </c>
      <c r="AV402" s="1">
        <v>25</v>
      </c>
      <c r="AW402" s="1">
        <v>42.5</v>
      </c>
      <c r="AX402" s="1">
        <v>47.5</v>
      </c>
      <c r="AY402" s="1">
        <v>50</v>
      </c>
      <c r="AZ402" s="1">
        <v>48.412698412698397</v>
      </c>
      <c r="BA402" s="1">
        <v>65.254237288135599</v>
      </c>
      <c r="BB402" s="1">
        <v>53.636363636363598</v>
      </c>
      <c r="BC402" s="1">
        <v>45.918367346938702</v>
      </c>
      <c r="BD402" s="1">
        <v>29.0697674418604</v>
      </c>
      <c r="BE402" s="1">
        <v>55.952380952380899</v>
      </c>
      <c r="BF402" s="1">
        <v>37.804878048780402</v>
      </c>
      <c r="BG402" s="1">
        <v>40.243902439024303</v>
      </c>
      <c r="BH402" s="1">
        <v>63.095238095238102</v>
      </c>
      <c r="BI402" s="1">
        <v>30.357142857142801</v>
      </c>
      <c r="BJ402" s="1">
        <v>19.565217391304301</v>
      </c>
      <c r="BK402" s="1">
        <v>22.5</v>
      </c>
      <c r="BL402" s="1">
        <v>12.5</v>
      </c>
      <c r="BM402" s="1">
        <v>12.5</v>
      </c>
      <c r="BN402" s="1">
        <v>26.923076923076898</v>
      </c>
      <c r="BO402" s="1">
        <v>15.0793650793651</v>
      </c>
      <c r="BP402" s="1">
        <v>20.3389830508474</v>
      </c>
      <c r="BQ402" s="1">
        <v>24.545454545454501</v>
      </c>
      <c r="BR402" s="1">
        <v>26.530612244897899</v>
      </c>
      <c r="BS402" s="1">
        <v>25.581395348837201</v>
      </c>
      <c r="BT402" s="1">
        <v>27.380952380952301</v>
      </c>
      <c r="BU402" s="1">
        <v>28.048780487804802</v>
      </c>
      <c r="BV402" s="1">
        <v>28.048780487804802</v>
      </c>
      <c r="BW402" s="1">
        <v>29.761904761904699</v>
      </c>
      <c r="BX402" s="1">
        <v>28.571428571428498</v>
      </c>
      <c r="BY402" s="1">
        <v>26.086956521739101</v>
      </c>
      <c r="BZ402" s="1">
        <v>27.5</v>
      </c>
      <c r="CA402" s="1">
        <v>32.5</v>
      </c>
      <c r="CB402" s="1">
        <v>35</v>
      </c>
      <c r="CC402" s="1">
        <v>34.615384615384599</v>
      </c>
      <c r="CD402" s="1">
        <v>56.349206349206298</v>
      </c>
      <c r="CE402" s="1">
        <v>88.983050847457605</v>
      </c>
      <c r="CF402" s="1">
        <v>87.272727272727195</v>
      </c>
      <c r="CG402" s="1">
        <v>81.632653061224403</v>
      </c>
      <c r="CH402" s="1">
        <v>84.883720930232499</v>
      </c>
      <c r="CI402" s="1">
        <v>89.285714285714207</v>
      </c>
      <c r="CJ402" s="1">
        <v>87.804878048780395</v>
      </c>
      <c r="CK402" s="1">
        <v>91.463414634146304</v>
      </c>
      <c r="CL402" s="1">
        <v>79.761904761904702</v>
      </c>
      <c r="CM402" s="1">
        <v>89.285714285714207</v>
      </c>
      <c r="CN402" s="1">
        <v>78.260869565217405</v>
      </c>
      <c r="CO402" s="1">
        <v>85</v>
      </c>
      <c r="CP402" s="1">
        <v>77.5</v>
      </c>
      <c r="CQ402" s="1">
        <v>42.5</v>
      </c>
      <c r="CR402" s="1">
        <v>30.769230769230699</v>
      </c>
      <c r="CS402" s="1">
        <v>91.269841269841194</v>
      </c>
      <c r="CT402" s="1">
        <v>93.220338983050794</v>
      </c>
      <c r="CU402" s="1">
        <v>69.090909090909093</v>
      </c>
      <c r="CV402" s="1">
        <v>66.326530612244795</v>
      </c>
      <c r="CW402" s="1">
        <v>67.441860465116207</v>
      </c>
      <c r="CX402" s="1">
        <v>64.285714285714207</v>
      </c>
      <c r="CY402" s="1">
        <v>63.414634146341399</v>
      </c>
      <c r="CZ402" s="1">
        <v>40.243902439024303</v>
      </c>
      <c r="DA402" s="1">
        <v>48.809523809523803</v>
      </c>
      <c r="DB402" s="1">
        <v>46.428571428571402</v>
      </c>
      <c r="DC402" s="1">
        <v>52.173913043478201</v>
      </c>
      <c r="DD402" s="1">
        <v>20</v>
      </c>
      <c r="DE402" s="1">
        <v>27.5</v>
      </c>
      <c r="DF402" s="1">
        <v>37.5</v>
      </c>
      <c r="DG402" s="1">
        <v>26.923076923076898</v>
      </c>
      <c r="DH402" s="1">
        <v>76.436993367722906</v>
      </c>
      <c r="DI402" s="1">
        <v>89.846322722283205</v>
      </c>
      <c r="DJ402" s="1">
        <v>59.338205440519602</v>
      </c>
      <c r="DK402" s="1">
        <v>25.562796208530798</v>
      </c>
      <c r="DL402" s="1">
        <v>12.6373626373626</v>
      </c>
      <c r="DM402" s="1">
        <v>59.625126646403203</v>
      </c>
      <c r="DN402" s="1">
        <v>72.404933196300107</v>
      </c>
      <c r="DO402" s="1">
        <v>67.879098360655703</v>
      </c>
      <c r="DP402" s="1">
        <v>62.904858299595098</v>
      </c>
      <c r="DQ402" s="1">
        <v>75.182101977107095</v>
      </c>
      <c r="DR402" s="1">
        <v>31.828839390386801</v>
      </c>
      <c r="DS402" s="1">
        <v>20.579494799405602</v>
      </c>
      <c r="DT402" s="1">
        <v>54.015151515151501</v>
      </c>
      <c r="DU402" s="1">
        <v>64.264036418816303</v>
      </c>
      <c r="DV402" s="1">
        <v>75.677966101694906</v>
      </c>
      <c r="DW402" s="1">
        <v>55.969049373618198</v>
      </c>
      <c r="DX402" s="1">
        <v>39.571899012074603</v>
      </c>
      <c r="DY402" s="1">
        <v>27.101096224116901</v>
      </c>
      <c r="DZ402" s="1">
        <v>52.132701421800903</v>
      </c>
      <c r="EA402" s="1">
        <v>46.203796203796202</v>
      </c>
      <c r="EB402" s="1">
        <v>61.246200607902701</v>
      </c>
      <c r="EC402" s="1">
        <v>58.4275436793422</v>
      </c>
      <c r="ED402" s="1">
        <v>25.256147540983601</v>
      </c>
      <c r="EE402" s="1">
        <v>11.2854251012145</v>
      </c>
      <c r="EF402" s="1">
        <v>28.563995837669101</v>
      </c>
      <c r="EG402" s="1">
        <v>34.642438452520501</v>
      </c>
      <c r="EH402" s="1">
        <v>22.8083209509658</v>
      </c>
      <c r="EI402" s="1">
        <v>33.560606060606098</v>
      </c>
      <c r="EJ402" s="1">
        <v>49.393019726858803</v>
      </c>
      <c r="EK402" s="1">
        <v>51.779661016949099</v>
      </c>
      <c r="EL402" s="1">
        <v>77.634487840825301</v>
      </c>
      <c r="EM402" s="1">
        <v>78.887669227954603</v>
      </c>
      <c r="EN402" s="1">
        <v>78.177019894437606</v>
      </c>
      <c r="EO402" s="1">
        <v>70.853080568720301</v>
      </c>
      <c r="EP402" s="1">
        <v>64.185814185814095</v>
      </c>
      <c r="EQ402" s="1">
        <v>71.428571428571402</v>
      </c>
      <c r="ER402" s="1">
        <v>70.657759506680307</v>
      </c>
      <c r="ES402" s="1">
        <v>51.229508196721298</v>
      </c>
      <c r="ET402" s="1">
        <v>73.582995951417004</v>
      </c>
      <c r="EU402" s="1">
        <v>74.401664932362095</v>
      </c>
      <c r="EV402" s="1">
        <v>63.599062133645901</v>
      </c>
      <c r="EW402" s="1">
        <v>78.603268945022194</v>
      </c>
      <c r="EX402" s="1">
        <v>83.030303030303003</v>
      </c>
      <c r="EY402" s="1">
        <v>40.819423368740502</v>
      </c>
      <c r="EZ402" s="1">
        <v>41.610169491525397</v>
      </c>
    </row>
    <row r="403" spans="1:156" ht="15">
      <c r="A403" s="11" t="s">
        <v>471</v>
      </c>
      <c r="B403" s="1" t="s">
        <v>935</v>
      </c>
      <c r="C403" s="11" t="s">
        <v>548</v>
      </c>
      <c r="D403" s="1">
        <v>71.058501999000498</v>
      </c>
      <c r="E403" s="1">
        <v>66.374815822096906</v>
      </c>
      <c r="F403" s="1">
        <v>0</v>
      </c>
      <c r="G403" s="1">
        <v>96.982758620689594</v>
      </c>
      <c r="H403" s="1">
        <v>97.462686567164099</v>
      </c>
      <c r="I403" s="1">
        <v>96.984126984126902</v>
      </c>
      <c r="J403" s="1">
        <v>82.183908045977006</v>
      </c>
      <c r="K403" s="1">
        <v>64.465408805031402</v>
      </c>
      <c r="L403" s="1">
        <v>67.006802721088405</v>
      </c>
      <c r="M403" s="1">
        <v>53.985507246376798</v>
      </c>
      <c r="N403" s="1">
        <v>55.343511450381598</v>
      </c>
      <c r="O403" s="1">
        <v>60.887096774193502</v>
      </c>
      <c r="P403" s="1">
        <v>65.811965811965806</v>
      </c>
      <c r="Q403" s="1">
        <v>50.970873786407701</v>
      </c>
      <c r="R403" s="1">
        <v>18.674698795180699</v>
      </c>
      <c r="S403" s="1">
        <v>35.616438356164302</v>
      </c>
      <c r="T403" s="1">
        <v>35.616438356164302</v>
      </c>
      <c r="U403" s="1">
        <v>40</v>
      </c>
      <c r="V403" s="1">
        <v>92.672413793103402</v>
      </c>
      <c r="W403" s="1">
        <v>89.701492537313399</v>
      </c>
      <c r="X403" s="1">
        <v>89.365079365079296</v>
      </c>
      <c r="Y403" s="1">
        <v>82.183908045977006</v>
      </c>
      <c r="Z403" s="1">
        <v>75.157232704402503</v>
      </c>
      <c r="AA403" s="1">
        <v>78.571428571428498</v>
      </c>
      <c r="AB403" s="1">
        <v>82.971014492753596</v>
      </c>
      <c r="AC403" s="1">
        <v>85.114503816793899</v>
      </c>
      <c r="AD403" s="1">
        <v>61.693548387096698</v>
      </c>
      <c r="AE403" s="1">
        <v>66.239316239316196</v>
      </c>
      <c r="AF403" s="1">
        <v>51.941747572815501</v>
      </c>
      <c r="AG403" s="1">
        <v>25.3012048192771</v>
      </c>
      <c r="AH403" s="1">
        <v>32.191780821917803</v>
      </c>
      <c r="AI403" s="1">
        <v>32.191780821917803</v>
      </c>
      <c r="AJ403" s="1">
        <v>36.6666666666666</v>
      </c>
      <c r="AK403" s="1">
        <v>72.413793103448199</v>
      </c>
      <c r="AL403" s="1">
        <v>75.820895522388099</v>
      </c>
      <c r="AM403" s="1">
        <v>78.095238095238102</v>
      </c>
      <c r="AN403" s="1">
        <v>76.628352490421406</v>
      </c>
      <c r="AO403" s="1">
        <v>68.867924528301799</v>
      </c>
      <c r="AP403" s="1">
        <v>68.027210884353707</v>
      </c>
      <c r="AQ403" s="1">
        <v>65.579710144927503</v>
      </c>
      <c r="AR403" s="1">
        <v>68.320610687022906</v>
      </c>
      <c r="AS403" s="1">
        <v>33.870967741935402</v>
      </c>
      <c r="AT403" s="1">
        <v>34.615384615384599</v>
      </c>
      <c r="AU403" s="1">
        <v>38.349514563106702</v>
      </c>
      <c r="AV403" s="1">
        <v>46.385542168674696</v>
      </c>
      <c r="AW403" s="1">
        <v>50</v>
      </c>
      <c r="AX403" s="1">
        <v>50</v>
      </c>
      <c r="AY403" s="1">
        <v>50</v>
      </c>
      <c r="AZ403" s="1">
        <v>40.948275862068897</v>
      </c>
      <c r="BA403" s="1">
        <v>16.268656716417901</v>
      </c>
      <c r="BB403" s="1">
        <v>17.619047619047599</v>
      </c>
      <c r="BC403" s="1">
        <v>0.57471264367816099</v>
      </c>
      <c r="BD403" s="1">
        <v>15.4088050314465</v>
      </c>
      <c r="BE403" s="1">
        <v>24.829931972789101</v>
      </c>
      <c r="BF403" s="1">
        <v>14.855072463768099</v>
      </c>
      <c r="BG403" s="1">
        <v>35.496183206106799</v>
      </c>
      <c r="BH403" s="1">
        <v>19.758064516129</v>
      </c>
      <c r="BI403" s="1">
        <v>32.905982905982903</v>
      </c>
      <c r="BJ403" s="1">
        <v>4.3689320388349504</v>
      </c>
      <c r="BK403" s="1">
        <v>30.722891566265002</v>
      </c>
      <c r="BL403" s="1">
        <v>45.890410958904098</v>
      </c>
      <c r="BM403" s="1">
        <v>58.219178082191704</v>
      </c>
      <c r="BN403" s="1">
        <v>9.1666666666666607</v>
      </c>
      <c r="BO403" s="1">
        <v>81.752873563218301</v>
      </c>
      <c r="BP403" s="1">
        <v>40.746268656716403</v>
      </c>
      <c r="BQ403" s="1">
        <v>42.2222222222222</v>
      </c>
      <c r="BR403" s="1">
        <v>43.295019157088099</v>
      </c>
      <c r="BS403" s="1">
        <v>41.823899371069103</v>
      </c>
      <c r="BT403" s="1">
        <v>44.557823129251702</v>
      </c>
      <c r="BU403" s="1">
        <v>44.927536231884098</v>
      </c>
      <c r="BV403" s="1">
        <v>46.564885496183201</v>
      </c>
      <c r="BW403" s="1">
        <v>47.177419354838698</v>
      </c>
      <c r="BX403" s="1">
        <v>47.8632478632478</v>
      </c>
      <c r="BY403" s="1">
        <v>47.572815533980503</v>
      </c>
      <c r="BZ403" s="1">
        <v>46.987951807228903</v>
      </c>
      <c r="CA403" s="1">
        <v>49.315068493150598</v>
      </c>
      <c r="CB403" s="1">
        <v>49.315068493150598</v>
      </c>
      <c r="CC403" s="1">
        <v>50</v>
      </c>
      <c r="CD403" s="1">
        <v>96.695402298850496</v>
      </c>
      <c r="CE403" s="1">
        <v>80.895522388059703</v>
      </c>
      <c r="CF403" s="1">
        <v>84.126984126984098</v>
      </c>
      <c r="CG403" s="1">
        <v>81.992337164750893</v>
      </c>
      <c r="CH403" s="1">
        <v>78.301886792452805</v>
      </c>
      <c r="CI403" s="1">
        <v>54.081632653061199</v>
      </c>
      <c r="CJ403" s="1">
        <v>53.985507246376798</v>
      </c>
      <c r="CK403" s="1">
        <v>57.633587786259497</v>
      </c>
      <c r="CL403" s="1">
        <v>37.096774193548299</v>
      </c>
      <c r="CM403" s="1">
        <v>39.316239316239297</v>
      </c>
      <c r="CN403" s="1">
        <v>35.4368932038834</v>
      </c>
      <c r="CO403" s="1">
        <v>51.807228915662598</v>
      </c>
      <c r="CP403" s="1">
        <v>61.643835616438302</v>
      </c>
      <c r="CQ403" s="1">
        <v>52.054794520547901</v>
      </c>
      <c r="CR403" s="1">
        <v>74.1666666666666</v>
      </c>
      <c r="CS403" s="1">
        <v>50.718390804597703</v>
      </c>
      <c r="CT403" s="1">
        <v>53.134328358208897</v>
      </c>
      <c r="CU403" s="1">
        <v>56.031746031746003</v>
      </c>
      <c r="CV403" s="1">
        <v>58.620689655172399</v>
      </c>
      <c r="CW403" s="1">
        <v>61.635220125786098</v>
      </c>
      <c r="CX403" s="1">
        <v>65.306122448979494</v>
      </c>
      <c r="CY403" s="1">
        <v>65.579710144927503</v>
      </c>
      <c r="CZ403" s="1">
        <v>67.557251908396907</v>
      </c>
      <c r="DA403" s="1">
        <v>66.129032258064498</v>
      </c>
      <c r="DB403" s="1">
        <v>63.675213675213598</v>
      </c>
      <c r="DC403" s="1">
        <v>65.048543689320297</v>
      </c>
      <c r="DD403" s="1">
        <v>31.927710843373401</v>
      </c>
      <c r="DE403" s="1">
        <v>41.780821917808197</v>
      </c>
      <c r="DF403" s="1">
        <v>43.835616438356098</v>
      </c>
      <c r="DG403" s="1">
        <v>47.5</v>
      </c>
      <c r="DH403" s="1">
        <v>77.026529108327097</v>
      </c>
      <c r="DI403" s="1">
        <v>85.1994145627515</v>
      </c>
      <c r="DJ403" s="1">
        <v>84.876167275680103</v>
      </c>
      <c r="DK403" s="1">
        <v>42.446682464454902</v>
      </c>
      <c r="DL403" s="1">
        <v>61.188811188811101</v>
      </c>
      <c r="DM403" s="1">
        <v>52.634245187436598</v>
      </c>
      <c r="DN403" s="1">
        <v>62.641315519013297</v>
      </c>
      <c r="DO403" s="1">
        <v>44.518442622950801</v>
      </c>
      <c r="DP403" s="1">
        <v>56.730769230769198</v>
      </c>
      <c r="DQ403" s="1">
        <v>52.289281997918799</v>
      </c>
      <c r="DR403" s="1">
        <v>21.8640093786635</v>
      </c>
      <c r="DS403" s="1">
        <v>47.4739970282317</v>
      </c>
      <c r="DT403" s="1">
        <v>61.7424242424242</v>
      </c>
      <c r="DU403" s="1">
        <v>63.050075872534102</v>
      </c>
      <c r="DV403" s="1">
        <v>68.0508474576271</v>
      </c>
      <c r="DW403" s="1">
        <v>12.8408253500368</v>
      </c>
      <c r="DX403" s="1">
        <v>20.1061105012806</v>
      </c>
      <c r="DY403" s="1">
        <v>20.767356881851398</v>
      </c>
      <c r="DZ403" s="1">
        <v>13.5367298578199</v>
      </c>
      <c r="EA403" s="1">
        <v>20.829170829170799</v>
      </c>
      <c r="EB403" s="1">
        <v>25.886524822695002</v>
      </c>
      <c r="EC403" s="1">
        <v>25.950668036998898</v>
      </c>
      <c r="ED403" s="1">
        <v>27.202868852459002</v>
      </c>
      <c r="EE403" s="1">
        <v>5.1113360323886603</v>
      </c>
      <c r="EF403" s="1">
        <v>8.4807492195629504</v>
      </c>
      <c r="EG403" s="1">
        <v>9.4372801875732701</v>
      </c>
      <c r="EH403" s="1">
        <v>11.664190193164901</v>
      </c>
      <c r="EI403" s="1">
        <v>30.530303030302999</v>
      </c>
      <c r="EJ403" s="1">
        <v>50.455235204855803</v>
      </c>
      <c r="EK403" s="1">
        <v>65</v>
      </c>
      <c r="EL403" s="1">
        <v>93.570375829034603</v>
      </c>
      <c r="EM403" s="1">
        <v>94.420051225759195</v>
      </c>
      <c r="EN403" s="1">
        <v>85.891189606171295</v>
      </c>
      <c r="EO403" s="1">
        <v>85.159952606635102</v>
      </c>
      <c r="EP403" s="1">
        <v>77.772227772227694</v>
      </c>
      <c r="EQ403" s="1">
        <v>63.931104356636197</v>
      </c>
      <c r="ER403" s="1">
        <v>59.455292908530303</v>
      </c>
      <c r="ES403" s="1">
        <v>50.2049180327868</v>
      </c>
      <c r="ET403" s="1">
        <v>56.123481781376498</v>
      </c>
      <c r="EU403" s="1">
        <v>28.876170655567101</v>
      </c>
      <c r="EV403" s="1">
        <v>1.7584994138335199</v>
      </c>
      <c r="EW403" s="1">
        <v>2.4517087667161901</v>
      </c>
      <c r="EX403" s="1">
        <v>38.939393939393902</v>
      </c>
      <c r="EY403" s="1">
        <v>40.819423368740502</v>
      </c>
      <c r="EZ403" s="1">
        <v>41.610169491525397</v>
      </c>
    </row>
    <row r="404" spans="1:156" ht="15">
      <c r="A404" s="11" t="s">
        <v>473</v>
      </c>
      <c r="B404" s="1" t="s">
        <v>936</v>
      </c>
      <c r="C404" s="11" t="s">
        <v>535</v>
      </c>
      <c r="D404" s="1">
        <v>61.752603436882602</v>
      </c>
      <c r="E404" s="1">
        <v>65.007407988198295</v>
      </c>
      <c r="F404" s="1">
        <v>0</v>
      </c>
      <c r="G404" s="1">
        <v>86.737089201877893</v>
      </c>
      <c r="H404" s="1">
        <v>86.904761904761898</v>
      </c>
      <c r="I404" s="1">
        <v>86.042944785276106</v>
      </c>
      <c r="J404" s="1">
        <v>83.531746031745996</v>
      </c>
      <c r="K404" s="1">
        <v>77.8106508875739</v>
      </c>
      <c r="L404" s="1">
        <v>75</v>
      </c>
      <c r="M404" s="1">
        <v>69.485294117647001</v>
      </c>
      <c r="N404" s="1">
        <v>73.461538461538396</v>
      </c>
      <c r="O404" s="1">
        <v>71.052631578947299</v>
      </c>
      <c r="P404" s="1">
        <v>69.067796610169495</v>
      </c>
      <c r="Q404" s="1">
        <v>71.649484536082397</v>
      </c>
      <c r="R404" s="1">
        <v>34.659090909090899</v>
      </c>
      <c r="S404" s="1">
        <v>39.534883720930203</v>
      </c>
      <c r="T404" s="1">
        <v>44.1860465116279</v>
      </c>
      <c r="U404" s="1">
        <v>43.650793650793602</v>
      </c>
      <c r="V404" s="1">
        <v>61.3849765258216</v>
      </c>
      <c r="W404" s="1">
        <v>63.756613756613703</v>
      </c>
      <c r="X404" s="1">
        <v>61.656441717791402</v>
      </c>
      <c r="Y404" s="1">
        <v>56.9444444444444</v>
      </c>
      <c r="Z404" s="1">
        <v>47.041420118343098</v>
      </c>
      <c r="AA404" s="1">
        <v>42.6666666666666</v>
      </c>
      <c r="AB404" s="1">
        <v>38.235294117647101</v>
      </c>
      <c r="AC404" s="1">
        <v>45.384615384615302</v>
      </c>
      <c r="AD404" s="1">
        <v>48.4962406015037</v>
      </c>
      <c r="AE404" s="1">
        <v>50.4237288135593</v>
      </c>
      <c r="AF404" s="1">
        <v>51.5463917525773</v>
      </c>
      <c r="AG404" s="1">
        <v>26.7045454545454</v>
      </c>
      <c r="AH404" s="1">
        <v>39.534883720930203</v>
      </c>
      <c r="AI404" s="1">
        <v>40.697674418604599</v>
      </c>
      <c r="AJ404" s="1">
        <v>43.650793650793602</v>
      </c>
      <c r="AK404" s="1">
        <v>40.1408450704225</v>
      </c>
      <c r="AL404" s="1">
        <v>39.153439153439102</v>
      </c>
      <c r="AM404" s="1">
        <v>39.110429447852702</v>
      </c>
      <c r="AN404" s="1">
        <v>36.706349206349202</v>
      </c>
      <c r="AO404" s="1">
        <v>32.840236686390497</v>
      </c>
      <c r="AP404" s="1">
        <v>30</v>
      </c>
      <c r="AQ404" s="1">
        <v>27.573529411764699</v>
      </c>
      <c r="AR404" s="1">
        <v>26.1538461538461</v>
      </c>
      <c r="AS404" s="1">
        <v>26.691729323308198</v>
      </c>
      <c r="AT404" s="1">
        <v>27.966101694915199</v>
      </c>
      <c r="AU404" s="1">
        <v>32.989690721649403</v>
      </c>
      <c r="AV404" s="1">
        <v>42.613636363636303</v>
      </c>
      <c r="AW404" s="1">
        <v>50</v>
      </c>
      <c r="AX404" s="1">
        <v>48.2558139534883</v>
      </c>
      <c r="AY404" s="1">
        <v>49.206349206349202</v>
      </c>
      <c r="AZ404" s="1">
        <v>59.741784037558602</v>
      </c>
      <c r="BA404" s="1">
        <v>63.095238095238102</v>
      </c>
      <c r="BB404" s="1">
        <v>61.503067484662502</v>
      </c>
      <c r="BC404" s="1">
        <v>60.119047619047599</v>
      </c>
      <c r="BD404" s="1">
        <v>45.857988165680403</v>
      </c>
      <c r="BE404" s="1">
        <v>45.6666666666666</v>
      </c>
      <c r="BF404" s="1">
        <v>47.8102189781021</v>
      </c>
      <c r="BG404" s="1">
        <v>41.153846153846096</v>
      </c>
      <c r="BH404" s="1">
        <v>21.428571428571399</v>
      </c>
      <c r="BI404" s="1">
        <v>18.220338983050802</v>
      </c>
      <c r="BJ404" s="1">
        <v>22.164948453608201</v>
      </c>
      <c r="BK404" s="1">
        <v>0.56818181818181801</v>
      </c>
      <c r="BL404" s="1">
        <v>38.953488372092998</v>
      </c>
      <c r="BM404" s="1">
        <v>52.906976744186103</v>
      </c>
      <c r="BN404" s="1">
        <v>59.523809523809497</v>
      </c>
      <c r="BO404" s="1">
        <v>29.3427230046948</v>
      </c>
      <c r="BP404" s="1">
        <v>32.804232804232797</v>
      </c>
      <c r="BQ404" s="1">
        <v>34.662576687116498</v>
      </c>
      <c r="BR404" s="1">
        <v>35.714285714285701</v>
      </c>
      <c r="BS404" s="1">
        <v>33.727810650887498</v>
      </c>
      <c r="BT404" s="1">
        <v>34</v>
      </c>
      <c r="BU404" s="1">
        <v>34.191176470588204</v>
      </c>
      <c r="BV404" s="1">
        <v>36.923076923076898</v>
      </c>
      <c r="BW404" s="1">
        <v>40.225563909774401</v>
      </c>
      <c r="BX404" s="1">
        <v>39.830508474576199</v>
      </c>
      <c r="BY404" s="1">
        <v>40.206185567010301</v>
      </c>
      <c r="BZ404" s="1">
        <v>40.340909090909101</v>
      </c>
      <c r="CA404" s="1">
        <v>46.511627906976699</v>
      </c>
      <c r="CB404" s="1">
        <v>47.093023255813897</v>
      </c>
      <c r="CC404" s="1">
        <v>46.031746031746003</v>
      </c>
      <c r="CD404" s="1">
        <v>73.826291079812194</v>
      </c>
      <c r="CE404" s="1">
        <v>72.486772486772395</v>
      </c>
      <c r="CF404" s="1">
        <v>70.858895705521405</v>
      </c>
      <c r="CG404" s="1">
        <v>72.420634920634896</v>
      </c>
      <c r="CH404" s="1">
        <v>76.627218934911198</v>
      </c>
      <c r="CI404" s="1">
        <v>81.3333333333333</v>
      </c>
      <c r="CJ404" s="1">
        <v>81.25</v>
      </c>
      <c r="CK404" s="1">
        <v>58.076923076923102</v>
      </c>
      <c r="CL404" s="1">
        <v>54.887218045112697</v>
      </c>
      <c r="CM404" s="1">
        <v>58.0508474576271</v>
      </c>
      <c r="CN404" s="1">
        <v>35.051546391752503</v>
      </c>
      <c r="CO404" s="1">
        <v>35.795454545454497</v>
      </c>
      <c r="CP404" s="1">
        <v>51.162790697674403</v>
      </c>
      <c r="CQ404" s="1">
        <v>63.953488372092998</v>
      </c>
      <c r="CR404" s="1">
        <v>46.031746031746003</v>
      </c>
      <c r="CS404" s="1">
        <v>40.727699530516396</v>
      </c>
      <c r="CT404" s="1">
        <v>41.402116402116398</v>
      </c>
      <c r="CU404" s="1">
        <v>42.791411042944702</v>
      </c>
      <c r="CV404" s="1">
        <v>43.253968253968203</v>
      </c>
      <c r="CW404" s="1">
        <v>40.532544378698198</v>
      </c>
      <c r="CX404" s="1">
        <v>40</v>
      </c>
      <c r="CY404" s="1">
        <v>37.5</v>
      </c>
      <c r="CZ404" s="1">
        <v>38.846153846153797</v>
      </c>
      <c r="DA404" s="1">
        <v>43.984962406015001</v>
      </c>
      <c r="DB404" s="1">
        <v>47.033898305084698</v>
      </c>
      <c r="DC404" s="1">
        <v>46.391752577319501</v>
      </c>
      <c r="DD404" s="1">
        <v>15.909090909090899</v>
      </c>
      <c r="DE404" s="1">
        <v>30.232558139534799</v>
      </c>
      <c r="DF404" s="1">
        <v>33.720930232558104</v>
      </c>
      <c r="DG404" s="1">
        <v>35.714285714285701</v>
      </c>
      <c r="DH404" s="1">
        <v>70.5416359616801</v>
      </c>
      <c r="DI404" s="1">
        <v>82.930845225027397</v>
      </c>
      <c r="DJ404" s="1">
        <v>86.865611043442897</v>
      </c>
      <c r="DK404" s="1">
        <v>84.2120853080568</v>
      </c>
      <c r="DL404" s="1">
        <v>67.482517482517395</v>
      </c>
      <c r="DM404" s="1">
        <v>35.916919959473098</v>
      </c>
      <c r="DN404" s="1">
        <v>39.825282631038</v>
      </c>
      <c r="DO404" s="1">
        <v>30.686475409836099</v>
      </c>
      <c r="DP404" s="1">
        <v>21.204453441295499</v>
      </c>
      <c r="DQ404" s="1">
        <v>8.8969823100936498</v>
      </c>
      <c r="DR404" s="1">
        <v>3.5756154747948399</v>
      </c>
      <c r="DS404" s="1">
        <v>21.7682020802377</v>
      </c>
      <c r="DT404" s="1">
        <v>60.227272727272698</v>
      </c>
      <c r="DU404" s="1">
        <v>27.238239757207801</v>
      </c>
      <c r="DV404" s="1">
        <v>36.864406779661003</v>
      </c>
      <c r="DW404" s="1">
        <v>79.126750184229905</v>
      </c>
      <c r="DX404" s="1">
        <v>80.058543724844398</v>
      </c>
      <c r="DY404" s="1">
        <v>82.277710109622404</v>
      </c>
      <c r="DZ404" s="1">
        <v>59.804502369668199</v>
      </c>
      <c r="EA404" s="1">
        <v>80.469530469530397</v>
      </c>
      <c r="EB404" s="1">
        <v>58.409321175278599</v>
      </c>
      <c r="EC404" s="1">
        <v>49.691675231243501</v>
      </c>
      <c r="ED404" s="1">
        <v>30.2766393442622</v>
      </c>
      <c r="EE404" s="1">
        <v>32.236842105263101</v>
      </c>
      <c r="EF404" s="1">
        <v>43.4443288241415</v>
      </c>
      <c r="EG404" s="1">
        <v>42.848769050410297</v>
      </c>
      <c r="EH404" s="1">
        <v>50</v>
      </c>
      <c r="EI404" s="1">
        <v>31.590909090909101</v>
      </c>
      <c r="EJ404" s="1">
        <v>47.420333839150203</v>
      </c>
      <c r="EK404" s="1">
        <v>41.610169491525397</v>
      </c>
      <c r="EL404" s="1">
        <v>35.519528371407503</v>
      </c>
      <c r="EM404" s="1">
        <v>36.2056348335162</v>
      </c>
      <c r="EN404" s="1">
        <v>35.749086479902502</v>
      </c>
      <c r="EO404" s="1">
        <v>30.924170616113699</v>
      </c>
      <c r="EP404" s="1">
        <v>22.0779220779221</v>
      </c>
      <c r="EQ404" s="1">
        <v>21.681864235055698</v>
      </c>
      <c r="ER404" s="1">
        <v>21.891058581706101</v>
      </c>
      <c r="ES404" s="1">
        <v>25.819672131147499</v>
      </c>
      <c r="ET404" s="1">
        <v>9.6659919028340102</v>
      </c>
      <c r="EU404" s="1">
        <v>28.876170655567101</v>
      </c>
      <c r="EV404" s="1">
        <v>9.3200468933177003</v>
      </c>
      <c r="EW404" s="1">
        <v>18.4992570579494</v>
      </c>
      <c r="EX404" s="1">
        <v>38.939393939393902</v>
      </c>
      <c r="EY404" s="1">
        <v>40.819423368740502</v>
      </c>
      <c r="EZ404" s="1">
        <v>41.610169491525397</v>
      </c>
    </row>
    <row r="405" spans="1:156" ht="15">
      <c r="A405" s="11" t="s">
        <v>474</v>
      </c>
      <c r="B405" s="1" t="s">
        <v>937</v>
      </c>
      <c r="C405" s="11" t="s">
        <v>528</v>
      </c>
      <c r="D405" s="1">
        <v>75.235656384882603</v>
      </c>
      <c r="E405" s="1">
        <v>61.487268626765697</v>
      </c>
      <c r="F405" s="1">
        <v>0</v>
      </c>
      <c r="G405" s="1">
        <v>95.436507936507894</v>
      </c>
      <c r="H405" s="1">
        <v>85.426008968609807</v>
      </c>
      <c r="I405" s="1">
        <v>76.451612903225794</v>
      </c>
      <c r="J405" s="1">
        <v>66.447368421052602</v>
      </c>
      <c r="K405" s="1">
        <v>30</v>
      </c>
      <c r="L405" s="1">
        <v>55.357142857142797</v>
      </c>
      <c r="M405" s="1">
        <v>54</v>
      </c>
      <c r="N405" s="1">
        <v>60.4166666666666</v>
      </c>
      <c r="O405" s="1">
        <v>6.25</v>
      </c>
      <c r="P405" s="1">
        <v>6</v>
      </c>
      <c r="Q405" s="1">
        <v>8.3333333333333304</v>
      </c>
      <c r="R405" s="1">
        <v>13.8888888888888</v>
      </c>
      <c r="S405" s="1">
        <v>43.75</v>
      </c>
      <c r="T405" s="1">
        <v>44.117647058823501</v>
      </c>
      <c r="U405" s="1">
        <v>40.625</v>
      </c>
      <c r="V405" s="1">
        <v>97.023809523809504</v>
      </c>
      <c r="W405" s="1">
        <v>44.618834080717399</v>
      </c>
      <c r="X405" s="1">
        <v>44.5161290322581</v>
      </c>
      <c r="Y405" s="1">
        <v>42.105263157894697</v>
      </c>
      <c r="Z405" s="1">
        <v>37.142857142857103</v>
      </c>
      <c r="AA405" s="1">
        <v>33.928571428571402</v>
      </c>
      <c r="AB405" s="1">
        <v>32</v>
      </c>
      <c r="AC405" s="1">
        <v>33.3333333333333</v>
      </c>
      <c r="AD405" s="1">
        <v>35.4166666666666</v>
      </c>
      <c r="AE405" s="1">
        <v>38</v>
      </c>
      <c r="AF405" s="1">
        <v>33.3333333333333</v>
      </c>
      <c r="AG405" s="1">
        <v>36.1111111111111</v>
      </c>
      <c r="AH405" s="1">
        <v>43.75</v>
      </c>
      <c r="AI405" s="1">
        <v>44.117647058823501</v>
      </c>
      <c r="AJ405" s="1">
        <v>43.75</v>
      </c>
      <c r="AK405" s="1">
        <v>49.206349206349202</v>
      </c>
      <c r="AL405" s="1">
        <v>49.103139013452903</v>
      </c>
      <c r="AM405" s="1">
        <v>49.354838709677402</v>
      </c>
      <c r="AN405" s="1">
        <v>47.368421052631497</v>
      </c>
      <c r="AO405" s="1">
        <v>45.714285714285701</v>
      </c>
      <c r="AP405" s="1">
        <v>44.642857142857103</v>
      </c>
      <c r="AQ405" s="1">
        <v>44</v>
      </c>
      <c r="AR405" s="1">
        <v>43.75</v>
      </c>
      <c r="AS405" s="1">
        <v>43.75</v>
      </c>
      <c r="AT405" s="1">
        <v>44</v>
      </c>
      <c r="AU405" s="1">
        <v>44.4444444444444</v>
      </c>
      <c r="AV405" s="1">
        <v>47.2222222222222</v>
      </c>
      <c r="AW405" s="1">
        <v>50</v>
      </c>
      <c r="AX405" s="1">
        <v>50</v>
      </c>
      <c r="AY405" s="1">
        <v>50</v>
      </c>
      <c r="AZ405" s="1">
        <v>86.706349206349202</v>
      </c>
      <c r="BA405" s="1">
        <v>73.318385650224201</v>
      </c>
      <c r="BB405" s="1">
        <v>19.677419354838701</v>
      </c>
      <c r="BC405" s="1">
        <v>32.236842105263101</v>
      </c>
      <c r="BD405" s="1">
        <v>21.428571428571399</v>
      </c>
      <c r="BE405" s="1">
        <v>19.6428571428571</v>
      </c>
      <c r="BF405" s="1">
        <v>46</v>
      </c>
      <c r="BG405" s="1">
        <v>56.25</v>
      </c>
      <c r="BH405" s="1">
        <v>56.25</v>
      </c>
      <c r="BI405" s="1">
        <v>46</v>
      </c>
      <c r="BJ405" s="1">
        <v>36.1111111111111</v>
      </c>
      <c r="BK405" s="1">
        <v>30.5555555555555</v>
      </c>
      <c r="BL405" s="1">
        <v>40.625</v>
      </c>
      <c r="BM405" s="1">
        <v>26.470588235294102</v>
      </c>
      <c r="BN405" s="1">
        <v>9.375</v>
      </c>
      <c r="BO405" s="1">
        <v>92.063492063492006</v>
      </c>
      <c r="BP405" s="1">
        <v>94.1704035874439</v>
      </c>
      <c r="BQ405" s="1">
        <v>44.838709677419303</v>
      </c>
      <c r="BR405" s="1">
        <v>41.447368421052602</v>
      </c>
      <c r="BS405" s="1">
        <v>38.571428571428498</v>
      </c>
      <c r="BT405" s="1">
        <v>41.071428571428498</v>
      </c>
      <c r="BU405" s="1">
        <v>40</v>
      </c>
      <c r="BV405" s="1">
        <v>43.75</v>
      </c>
      <c r="BW405" s="1">
        <v>43.75</v>
      </c>
      <c r="BX405" s="1">
        <v>48</v>
      </c>
      <c r="BY405" s="1">
        <v>47.2222222222222</v>
      </c>
      <c r="BZ405" s="1">
        <v>47.2222222222222</v>
      </c>
      <c r="CA405" s="1">
        <v>50</v>
      </c>
      <c r="CB405" s="1">
        <v>47.058823529411697</v>
      </c>
      <c r="CC405" s="1">
        <v>50</v>
      </c>
      <c r="CD405" s="1">
        <v>89.682539682539598</v>
      </c>
      <c r="CE405" s="1">
        <v>91.031390134529104</v>
      </c>
      <c r="CF405" s="1">
        <v>90</v>
      </c>
      <c r="CG405" s="1">
        <v>81.578947368421098</v>
      </c>
      <c r="CH405" s="1">
        <v>90</v>
      </c>
      <c r="CI405" s="1">
        <v>78.571428571428498</v>
      </c>
      <c r="CJ405" s="1">
        <v>82</v>
      </c>
      <c r="CK405" s="1">
        <v>81.25</v>
      </c>
      <c r="CL405" s="1">
        <v>64.5833333333333</v>
      </c>
      <c r="CM405" s="1">
        <v>60</v>
      </c>
      <c r="CN405" s="1">
        <v>47.2222222222222</v>
      </c>
      <c r="CO405" s="1">
        <v>52.7777777777777</v>
      </c>
      <c r="CP405" s="1">
        <v>21.875</v>
      </c>
      <c r="CQ405" s="1">
        <v>26.470588235294102</v>
      </c>
      <c r="CR405" s="1">
        <v>43.75</v>
      </c>
      <c r="CS405" s="1">
        <v>96.230158730158706</v>
      </c>
      <c r="CT405" s="1">
        <v>87.892376681614294</v>
      </c>
      <c r="CU405" s="1">
        <v>51.290322580645103</v>
      </c>
      <c r="CV405" s="1">
        <v>53.947368421052602</v>
      </c>
      <c r="CW405" s="1">
        <v>78.571428571428498</v>
      </c>
      <c r="CX405" s="1">
        <v>55.357142857142797</v>
      </c>
      <c r="CY405" s="1">
        <v>50</v>
      </c>
      <c r="CZ405" s="1">
        <v>54.1666666666666</v>
      </c>
      <c r="DA405" s="1">
        <v>22.9166666666666</v>
      </c>
      <c r="DB405" s="1">
        <v>16</v>
      </c>
      <c r="DC405" s="1">
        <v>8.3333333333333304</v>
      </c>
      <c r="DD405" s="1">
        <v>11.1111111111111</v>
      </c>
      <c r="DE405" s="1">
        <v>28.125</v>
      </c>
      <c r="DF405" s="1">
        <v>35.294117647058798</v>
      </c>
      <c r="DG405" s="1">
        <v>40.625</v>
      </c>
      <c r="DH405" s="1">
        <v>56.577008106116402</v>
      </c>
      <c r="DI405" s="1">
        <v>42.535675082327103</v>
      </c>
      <c r="DJ405" s="1">
        <v>48.497766950872901</v>
      </c>
      <c r="DK405" s="1">
        <v>25.5035545023696</v>
      </c>
      <c r="DL405" s="1">
        <v>25.9240759240759</v>
      </c>
      <c r="DM405" s="1">
        <v>7.6494427558257296</v>
      </c>
      <c r="DN405" s="1">
        <v>15.3648509763617</v>
      </c>
      <c r="DO405" s="1">
        <v>28.842213114754099</v>
      </c>
      <c r="DP405" s="1">
        <v>47.014170040485801</v>
      </c>
      <c r="DQ405" s="1">
        <v>63.007284079084201</v>
      </c>
      <c r="DR405" s="1">
        <v>66.295427901523993</v>
      </c>
      <c r="DS405" s="1">
        <v>77.340267459138104</v>
      </c>
      <c r="DT405" s="1">
        <v>65.8333333333333</v>
      </c>
      <c r="DU405" s="1">
        <v>5.0834597875569099</v>
      </c>
      <c r="DV405" s="1">
        <v>59.915254237288103</v>
      </c>
      <c r="DW405" s="1">
        <v>24.8157700810611</v>
      </c>
      <c r="DX405" s="1">
        <v>25.8873033296743</v>
      </c>
      <c r="DY405" s="1">
        <v>26.776289078359699</v>
      </c>
      <c r="DZ405" s="1">
        <v>28.228672985781898</v>
      </c>
      <c r="EA405" s="1">
        <v>34.315684315684301</v>
      </c>
      <c r="EB405" s="1">
        <v>12.917933130699099</v>
      </c>
      <c r="EC405" s="1">
        <v>14.0287769784172</v>
      </c>
      <c r="ED405" s="1">
        <v>42.366803278688501</v>
      </c>
      <c r="EE405" s="1">
        <v>12.1963562753036</v>
      </c>
      <c r="EF405" s="1">
        <v>52.497398543184097</v>
      </c>
      <c r="EG405" s="1">
        <v>67.584994138335205</v>
      </c>
      <c r="EH405" s="1">
        <v>62.3328380386329</v>
      </c>
      <c r="EI405" s="1">
        <v>62.651515151515099</v>
      </c>
      <c r="EJ405" s="1">
        <v>14.0364188163884</v>
      </c>
      <c r="EK405" s="1">
        <v>43.4745762711864</v>
      </c>
      <c r="EL405" s="1">
        <v>72.991893883566604</v>
      </c>
      <c r="EM405" s="1">
        <v>36.2056348335162</v>
      </c>
      <c r="EN405" s="1">
        <v>35.749086479902502</v>
      </c>
      <c r="EO405" s="1">
        <v>30.924170616113699</v>
      </c>
      <c r="EP405" s="1">
        <v>22.0779220779221</v>
      </c>
      <c r="EQ405" s="1">
        <v>21.681864235055698</v>
      </c>
      <c r="ER405" s="1">
        <v>21.891058581706101</v>
      </c>
      <c r="ES405" s="1">
        <v>25.819672131147499</v>
      </c>
      <c r="ET405" s="1">
        <v>33.350202429149803</v>
      </c>
      <c r="EU405" s="1">
        <v>28.876170655567101</v>
      </c>
      <c r="EV405" s="1">
        <v>9.3200468933177003</v>
      </c>
      <c r="EW405" s="1">
        <v>18.4992570579494</v>
      </c>
      <c r="EX405" s="1">
        <v>38.939393939393902</v>
      </c>
      <c r="EY405" s="1">
        <v>40.819423368740502</v>
      </c>
      <c r="EZ405" s="1">
        <v>41.610169491525397</v>
      </c>
    </row>
    <row r="406" spans="1:156" ht="15">
      <c r="A406" s="11" t="s">
        <v>475</v>
      </c>
      <c r="B406" s="1" t="s">
        <v>938</v>
      </c>
      <c r="C406" s="11" t="s">
        <v>548</v>
      </c>
      <c r="D406" s="1">
        <v>83.165502524161596</v>
      </c>
      <c r="E406" s="1">
        <v>83.253595633249702</v>
      </c>
      <c r="F406" s="1">
        <v>0</v>
      </c>
      <c r="G406" s="1">
        <v>85.201149425287298</v>
      </c>
      <c r="H406" s="1">
        <v>88.805970149253696</v>
      </c>
      <c r="I406" s="1">
        <v>90.952380952380906</v>
      </c>
      <c r="J406" s="1">
        <v>75.670498084291097</v>
      </c>
      <c r="K406" s="1">
        <v>43.710691823899303</v>
      </c>
      <c r="L406" s="1">
        <v>45.918367346938702</v>
      </c>
      <c r="M406" s="1">
        <v>56.8840579710144</v>
      </c>
      <c r="N406" s="1">
        <v>37.786259541984698</v>
      </c>
      <c r="O406" s="1">
        <v>40.725806451612897</v>
      </c>
      <c r="P406" s="1">
        <v>50.854700854700802</v>
      </c>
      <c r="Q406" s="1">
        <v>53.883495145631102</v>
      </c>
      <c r="R406" s="1">
        <v>52.409638554216798</v>
      </c>
      <c r="S406" s="1">
        <v>0</v>
      </c>
      <c r="T406" s="1">
        <v>0</v>
      </c>
      <c r="U406" s="1">
        <v>0</v>
      </c>
      <c r="V406" s="1">
        <v>96.120689655172399</v>
      </c>
      <c r="W406" s="1">
        <v>95.970149253731293</v>
      </c>
      <c r="X406" s="1">
        <v>96.031746031745996</v>
      </c>
      <c r="Y406" s="1">
        <v>90.613026819923306</v>
      </c>
      <c r="Z406" s="1">
        <v>83.962264150943398</v>
      </c>
      <c r="AA406" s="1">
        <v>72.448979591836704</v>
      </c>
      <c r="AB406" s="1">
        <v>38.043478260869499</v>
      </c>
      <c r="AC406" s="1">
        <v>43.129770992366403</v>
      </c>
      <c r="AD406" s="1">
        <v>20.967741935483801</v>
      </c>
      <c r="AE406" s="1">
        <v>23.9316239316239</v>
      </c>
      <c r="AF406" s="1">
        <v>22.330097087378601</v>
      </c>
      <c r="AG406" s="1">
        <v>25.3012048192771</v>
      </c>
      <c r="AH406" s="1">
        <v>0</v>
      </c>
      <c r="AI406" s="1">
        <v>0</v>
      </c>
      <c r="AJ406" s="1">
        <v>0</v>
      </c>
      <c r="AK406" s="1">
        <v>83.189655172413694</v>
      </c>
      <c r="AL406" s="1">
        <v>85.820895522388099</v>
      </c>
      <c r="AM406" s="1">
        <v>88.8888888888888</v>
      </c>
      <c r="AN406" s="1">
        <v>76.628352490421406</v>
      </c>
      <c r="AO406" s="1">
        <v>68.867924528301799</v>
      </c>
      <c r="AP406" s="1">
        <v>68.027210884353707</v>
      </c>
      <c r="AQ406" s="1">
        <v>65.579710144927503</v>
      </c>
      <c r="AR406" s="1">
        <v>68.320610687022906</v>
      </c>
      <c r="AS406" s="1">
        <v>33.870967741935402</v>
      </c>
      <c r="AT406" s="1">
        <v>34.615384615384599</v>
      </c>
      <c r="AU406" s="1">
        <v>38.349514563106702</v>
      </c>
      <c r="AV406" s="1">
        <v>46.385542168674696</v>
      </c>
      <c r="AW406" s="1">
        <v>0</v>
      </c>
      <c r="AX406" s="1">
        <v>0</v>
      </c>
      <c r="AY406" s="1">
        <v>0</v>
      </c>
      <c r="AZ406" s="1">
        <v>83.477011494252807</v>
      </c>
      <c r="BA406" s="1">
        <v>86.119402985074601</v>
      </c>
      <c r="BB406" s="1">
        <v>90.952380952380906</v>
      </c>
      <c r="BC406" s="1">
        <v>76.436781609195407</v>
      </c>
      <c r="BD406" s="1">
        <v>80.188679245282998</v>
      </c>
      <c r="BE406" s="1">
        <v>75.850340136054399</v>
      </c>
      <c r="BF406" s="1">
        <v>71.376811594202806</v>
      </c>
      <c r="BG406" s="1">
        <v>75.954198473282403</v>
      </c>
      <c r="BH406" s="1">
        <v>83.467741935483801</v>
      </c>
      <c r="BI406" s="1">
        <v>73.076923076923094</v>
      </c>
      <c r="BJ406" s="1">
        <v>79.126213592233</v>
      </c>
      <c r="BK406" s="1">
        <v>77.710843373493901</v>
      </c>
      <c r="BL406" s="1">
        <v>0</v>
      </c>
      <c r="BM406" s="1">
        <v>0</v>
      </c>
      <c r="BN406" s="1">
        <v>0</v>
      </c>
      <c r="BO406" s="1">
        <v>99.568965517241296</v>
      </c>
      <c r="BP406" s="1">
        <v>84.179104477611901</v>
      </c>
      <c r="BQ406" s="1">
        <v>86.984126984126902</v>
      </c>
      <c r="BR406" s="1">
        <v>43.295019157088099</v>
      </c>
      <c r="BS406" s="1">
        <v>41.823899371069103</v>
      </c>
      <c r="BT406" s="1">
        <v>44.557823129251702</v>
      </c>
      <c r="BU406" s="1">
        <v>44.927536231884098</v>
      </c>
      <c r="BV406" s="1">
        <v>46.564885496183201</v>
      </c>
      <c r="BW406" s="1">
        <v>47.177419354838698</v>
      </c>
      <c r="BX406" s="1">
        <v>47.8632478632478</v>
      </c>
      <c r="BY406" s="1">
        <v>47.572815533980503</v>
      </c>
      <c r="BZ406" s="1">
        <v>46.987951807228903</v>
      </c>
      <c r="CA406" s="1">
        <v>0</v>
      </c>
      <c r="CB406" s="1">
        <v>0</v>
      </c>
      <c r="CC406" s="1">
        <v>0</v>
      </c>
      <c r="CD406" s="1">
        <v>90.3735632183908</v>
      </c>
      <c r="CE406" s="1">
        <v>92.686567164179095</v>
      </c>
      <c r="CF406" s="1">
        <v>97.936507936507894</v>
      </c>
      <c r="CG406" s="1">
        <v>97.892720306513397</v>
      </c>
      <c r="CH406" s="1">
        <v>99.685534591194894</v>
      </c>
      <c r="CI406" s="1">
        <v>94.897959183673393</v>
      </c>
      <c r="CJ406" s="1">
        <v>81.8840579710144</v>
      </c>
      <c r="CK406" s="1">
        <v>81.679389312977094</v>
      </c>
      <c r="CL406" s="1">
        <v>58.467741935483801</v>
      </c>
      <c r="CM406" s="1">
        <v>61.965811965811902</v>
      </c>
      <c r="CN406" s="1">
        <v>59.223300970873701</v>
      </c>
      <c r="CO406" s="1">
        <v>51.807228915662598</v>
      </c>
      <c r="CP406" s="1">
        <v>0</v>
      </c>
      <c r="CQ406" s="1">
        <v>0</v>
      </c>
      <c r="CR406" s="1">
        <v>0</v>
      </c>
      <c r="CS406" s="1">
        <v>50.718390804597703</v>
      </c>
      <c r="CT406" s="1">
        <v>53.134328358208897</v>
      </c>
      <c r="CU406" s="1">
        <v>56.031746031746003</v>
      </c>
      <c r="CV406" s="1">
        <v>58.620689655172399</v>
      </c>
      <c r="CW406" s="1">
        <v>89.622641509433905</v>
      </c>
      <c r="CX406" s="1">
        <v>89.455782312925095</v>
      </c>
      <c r="CY406" s="1">
        <v>65.579710144927503</v>
      </c>
      <c r="CZ406" s="1">
        <v>67.557251908396907</v>
      </c>
      <c r="DA406" s="1">
        <v>66.129032258064498</v>
      </c>
      <c r="DB406" s="1">
        <v>63.675213675213598</v>
      </c>
      <c r="DC406" s="1">
        <v>65.048543689320297</v>
      </c>
      <c r="DD406" s="1">
        <v>78.9156626506024</v>
      </c>
      <c r="DE406" s="1">
        <v>0</v>
      </c>
      <c r="DF406" s="1">
        <v>0</v>
      </c>
      <c r="DG406" s="1">
        <v>0</v>
      </c>
      <c r="DH406" s="1">
        <v>92.170228445099397</v>
      </c>
      <c r="DI406" s="1">
        <v>87.504573728503402</v>
      </c>
      <c r="DJ406" s="1">
        <v>94.214372716199705</v>
      </c>
      <c r="DK406" s="1">
        <v>89.366113744075804</v>
      </c>
      <c r="DL406" s="1">
        <v>58.791208791208703</v>
      </c>
      <c r="DM406" s="1">
        <v>58.814589665653401</v>
      </c>
      <c r="DN406" s="1">
        <v>74.563206577595096</v>
      </c>
      <c r="DO406" s="1">
        <v>50.153688524590102</v>
      </c>
      <c r="DP406" s="1">
        <v>72.419028340080899</v>
      </c>
      <c r="DQ406" s="1">
        <v>95.889698231009305</v>
      </c>
      <c r="DR406" s="1">
        <v>92.790152403282505</v>
      </c>
      <c r="DS406" s="1">
        <v>95.022288261515598</v>
      </c>
      <c r="DT406" s="1">
        <v>0</v>
      </c>
      <c r="DU406" s="1">
        <v>0</v>
      </c>
      <c r="DV406" s="1">
        <v>0</v>
      </c>
      <c r="DW406" s="1">
        <v>41.1016949152542</v>
      </c>
      <c r="DX406" s="1">
        <v>43.194291986827601</v>
      </c>
      <c r="DY406" s="1">
        <v>36.682907023954499</v>
      </c>
      <c r="DZ406" s="1">
        <v>46.652843601895697</v>
      </c>
      <c r="EA406" s="1">
        <v>13.036963036963</v>
      </c>
      <c r="EB406" s="1">
        <v>64.387031408308005</v>
      </c>
      <c r="EC406" s="1">
        <v>17.420349434737901</v>
      </c>
      <c r="ED406" s="1">
        <v>16.137295081967199</v>
      </c>
      <c r="EE406" s="1">
        <v>13.8157894736842</v>
      </c>
      <c r="EF406" s="1">
        <v>14.5161290322581</v>
      </c>
      <c r="EG406" s="1">
        <v>2.8722157092614302</v>
      </c>
      <c r="EH406" s="1">
        <v>6.1664190193164901</v>
      </c>
      <c r="EI406" s="1">
        <v>0</v>
      </c>
      <c r="EJ406" s="1">
        <v>0</v>
      </c>
      <c r="EK406" s="1">
        <v>0</v>
      </c>
      <c r="EL406" s="1">
        <v>93.570375829034603</v>
      </c>
      <c r="EM406" s="1">
        <v>94.420051225759195</v>
      </c>
      <c r="EN406" s="1">
        <v>82.460414129110802</v>
      </c>
      <c r="EO406" s="1">
        <v>76.451421800947799</v>
      </c>
      <c r="EP406" s="1">
        <v>64.185814185814095</v>
      </c>
      <c r="EQ406" s="1">
        <v>43.768996960486298</v>
      </c>
      <c r="ER406" s="1">
        <v>21.891058581706101</v>
      </c>
      <c r="ES406" s="1">
        <v>25.819672131147499</v>
      </c>
      <c r="ET406" s="1">
        <v>1.16396761133603</v>
      </c>
      <c r="EU406" s="1">
        <v>28.876170655567101</v>
      </c>
      <c r="EV406" s="1">
        <v>38.628370457209797</v>
      </c>
      <c r="EW406" s="1">
        <v>47.696879643387803</v>
      </c>
      <c r="EX406" s="1">
        <v>0</v>
      </c>
      <c r="EY406" s="1">
        <v>0</v>
      </c>
      <c r="EZ406" s="1">
        <v>0</v>
      </c>
    </row>
    <row r="407" spans="1:156" ht="15">
      <c r="A407" s="11" t="s">
        <v>476</v>
      </c>
      <c r="B407" s="1" t="s">
        <v>939</v>
      </c>
      <c r="C407" s="11" t="s">
        <v>537</v>
      </c>
      <c r="D407" s="1">
        <v>41.159166425413098</v>
      </c>
      <c r="E407" s="1">
        <v>41.475433158993503</v>
      </c>
      <c r="F407" s="1">
        <v>0</v>
      </c>
      <c r="G407" s="1">
        <v>93.75</v>
      </c>
      <c r="H407" s="1">
        <v>87.352941176470495</v>
      </c>
      <c r="I407" s="1">
        <v>87.575757575757507</v>
      </c>
      <c r="J407" s="1">
        <v>85.620915032679704</v>
      </c>
      <c r="K407" s="1">
        <v>90.425531914893597</v>
      </c>
      <c r="L407" s="1">
        <v>89.259259259259196</v>
      </c>
      <c r="M407" s="1">
        <v>86.904761904761898</v>
      </c>
      <c r="N407" s="1">
        <v>88.211382113821102</v>
      </c>
      <c r="O407" s="1">
        <v>76.25</v>
      </c>
      <c r="P407" s="1">
        <v>72.685185185185105</v>
      </c>
      <c r="Q407" s="1">
        <v>97.422680412371093</v>
      </c>
      <c r="R407" s="1">
        <v>96.268656716417894</v>
      </c>
      <c r="S407" s="1">
        <v>28.571428571428498</v>
      </c>
      <c r="T407" s="1">
        <v>60.909090909090899</v>
      </c>
      <c r="U407" s="1">
        <v>35.227272727272698</v>
      </c>
      <c r="V407" s="1">
        <v>98.511904761904702</v>
      </c>
      <c r="W407" s="1">
        <v>99.705882352941103</v>
      </c>
      <c r="X407" s="1">
        <v>99.696969696969703</v>
      </c>
      <c r="Y407" s="1">
        <v>99.673202614379093</v>
      </c>
      <c r="Z407" s="1">
        <v>98.936170212765902</v>
      </c>
      <c r="AA407" s="1">
        <v>95.925925925925895</v>
      </c>
      <c r="AB407" s="1">
        <v>94.047619047618994</v>
      </c>
      <c r="AC407" s="1">
        <v>96.341463414634106</v>
      </c>
      <c r="AD407" s="1">
        <v>78.3333333333333</v>
      </c>
      <c r="AE407" s="1">
        <v>76.3888888888888</v>
      </c>
      <c r="AF407" s="1">
        <v>85.567010309278302</v>
      </c>
      <c r="AG407" s="1">
        <v>91.791044776119406</v>
      </c>
      <c r="AH407" s="1">
        <v>64.285714285714207</v>
      </c>
      <c r="AI407" s="1">
        <v>78.181818181818102</v>
      </c>
      <c r="AJ407" s="1">
        <v>34.090909090909101</v>
      </c>
      <c r="AK407" s="1">
        <v>51.488095238095198</v>
      </c>
      <c r="AL407" s="1">
        <v>51.470588235294102</v>
      </c>
      <c r="AM407" s="1">
        <v>54.2424242424242</v>
      </c>
      <c r="AN407" s="1">
        <v>53.594771241830102</v>
      </c>
      <c r="AO407" s="1">
        <v>52.4822695035461</v>
      </c>
      <c r="AP407" s="1">
        <v>53.3333333333333</v>
      </c>
      <c r="AQ407" s="1">
        <v>79.761904761904702</v>
      </c>
      <c r="AR407" s="1">
        <v>82.520325203252</v>
      </c>
      <c r="AS407" s="1">
        <v>84.5833333333333</v>
      </c>
      <c r="AT407" s="1">
        <v>87.037037037036995</v>
      </c>
      <c r="AU407" s="1">
        <v>92.783505154639101</v>
      </c>
      <c r="AV407" s="1">
        <v>81.343283582089498</v>
      </c>
      <c r="AW407" s="1">
        <v>92.857142857142804</v>
      </c>
      <c r="AX407" s="1">
        <v>91.818181818181799</v>
      </c>
      <c r="AY407" s="1">
        <v>44.318181818181799</v>
      </c>
      <c r="AZ407" s="1">
        <v>78.273809523809504</v>
      </c>
      <c r="BA407" s="1">
        <v>79.705882352941103</v>
      </c>
      <c r="BB407" s="1">
        <v>59.696969696969603</v>
      </c>
      <c r="BC407" s="1">
        <v>70.261437908496703</v>
      </c>
      <c r="BD407" s="1">
        <v>83.3333333333333</v>
      </c>
      <c r="BE407" s="1">
        <v>81.1111111111111</v>
      </c>
      <c r="BF407" s="1">
        <v>53.571428571428498</v>
      </c>
      <c r="BG407" s="1">
        <v>59.756097560975597</v>
      </c>
      <c r="BH407" s="1">
        <v>47.0833333333333</v>
      </c>
      <c r="BI407" s="1">
        <v>47.685185185185098</v>
      </c>
      <c r="BJ407" s="1">
        <v>82.989690721649396</v>
      </c>
      <c r="BK407" s="1">
        <v>75.373134328358205</v>
      </c>
      <c r="BL407" s="1">
        <v>66.964285714285694</v>
      </c>
      <c r="BM407" s="1">
        <v>71.818181818181799</v>
      </c>
      <c r="BN407" s="1">
        <v>96.590909090909093</v>
      </c>
      <c r="BO407" s="1">
        <v>74.702380952380906</v>
      </c>
      <c r="BP407" s="1">
        <v>78.823529411764696</v>
      </c>
      <c r="BQ407" s="1">
        <v>64.545454545454504</v>
      </c>
      <c r="BR407" s="1">
        <v>68.627450980392098</v>
      </c>
      <c r="BS407" s="1">
        <v>82.269503546099202</v>
      </c>
      <c r="BT407" s="1">
        <v>86.6666666666666</v>
      </c>
      <c r="BU407" s="1">
        <v>81.746031746031704</v>
      </c>
      <c r="BV407" s="1">
        <v>85.365853658536494</v>
      </c>
      <c r="BW407" s="1">
        <v>78.3333333333333</v>
      </c>
      <c r="BX407" s="1">
        <v>80.5555555555555</v>
      </c>
      <c r="BY407" s="1">
        <v>70.618556701030897</v>
      </c>
      <c r="BZ407" s="1">
        <v>73.134328358208904</v>
      </c>
      <c r="CA407" s="1">
        <v>39.285714285714199</v>
      </c>
      <c r="CB407" s="1">
        <v>36.363636363636303</v>
      </c>
      <c r="CC407" s="1">
        <v>85.227272727272705</v>
      </c>
      <c r="CD407" s="1">
        <v>84.821428571428498</v>
      </c>
      <c r="CE407" s="1">
        <v>86.176470588235304</v>
      </c>
      <c r="CF407" s="1">
        <v>86.060606060606105</v>
      </c>
      <c r="CG407" s="1">
        <v>85.294117647058798</v>
      </c>
      <c r="CH407" s="1">
        <v>86.879432624113406</v>
      </c>
      <c r="CI407" s="1">
        <v>85.925925925925895</v>
      </c>
      <c r="CJ407" s="1">
        <v>80.5555555555555</v>
      </c>
      <c r="CK407" s="1">
        <v>76.016260162601597</v>
      </c>
      <c r="CL407" s="1">
        <v>77.9166666666666</v>
      </c>
      <c r="CM407" s="1">
        <v>60.648148148148103</v>
      </c>
      <c r="CN407" s="1">
        <v>84.020618556700995</v>
      </c>
      <c r="CO407" s="1">
        <v>42.537313432835802</v>
      </c>
      <c r="CP407" s="1">
        <v>82.142857142857096</v>
      </c>
      <c r="CQ407" s="1">
        <v>94.545454545454504</v>
      </c>
      <c r="CR407" s="1">
        <v>57.954545454545404</v>
      </c>
      <c r="CS407" s="1">
        <v>88.392857142857096</v>
      </c>
      <c r="CT407" s="1">
        <v>75.588235294117595</v>
      </c>
      <c r="CU407" s="1">
        <v>73.3333333333333</v>
      </c>
      <c r="CV407" s="1">
        <v>73.529411764705799</v>
      </c>
      <c r="CW407" s="1">
        <v>75.177304964539005</v>
      </c>
      <c r="CX407" s="1">
        <v>86.6666666666666</v>
      </c>
      <c r="CY407" s="1">
        <v>84.920634920634896</v>
      </c>
      <c r="CZ407" s="1">
        <v>86.991869918699095</v>
      </c>
      <c r="DA407" s="1">
        <v>75</v>
      </c>
      <c r="DB407" s="1">
        <v>78.240740740740705</v>
      </c>
      <c r="DC407" s="1">
        <v>80.412371134020603</v>
      </c>
      <c r="DD407" s="1">
        <v>68.656716417910403</v>
      </c>
      <c r="DE407" s="1">
        <v>66.071428571428498</v>
      </c>
      <c r="DF407" s="1">
        <v>90</v>
      </c>
      <c r="DG407" s="1">
        <v>37.5</v>
      </c>
      <c r="DH407" s="1">
        <v>71.241709653647703</v>
      </c>
      <c r="DI407" s="1">
        <v>73.380900109769399</v>
      </c>
      <c r="DJ407" s="1">
        <v>59.2570036540803</v>
      </c>
      <c r="DK407" s="1">
        <v>64.306872037914701</v>
      </c>
      <c r="DL407" s="1">
        <v>94.055944055943996</v>
      </c>
      <c r="DM407" s="1">
        <v>86.372847011144799</v>
      </c>
      <c r="DN407" s="1">
        <v>85.046248715313396</v>
      </c>
      <c r="DO407" s="1">
        <v>87.141393442622899</v>
      </c>
      <c r="DP407" s="1">
        <v>90.738866396761097</v>
      </c>
      <c r="DQ407" s="1">
        <v>91.311134235171707</v>
      </c>
      <c r="DR407" s="1">
        <v>99.355216881594302</v>
      </c>
      <c r="DS407" s="1">
        <v>95.765230312035598</v>
      </c>
      <c r="DT407" s="1">
        <v>78.712121212121204</v>
      </c>
      <c r="DU407" s="1">
        <v>94.764795144157802</v>
      </c>
      <c r="DV407" s="1">
        <v>62.796610169491501</v>
      </c>
      <c r="DW407" s="1">
        <v>71.241709653647703</v>
      </c>
      <c r="DX407" s="1">
        <v>76.271496523966306</v>
      </c>
      <c r="DY407" s="1">
        <v>77.243199350385694</v>
      </c>
      <c r="DZ407" s="1">
        <v>79.235781990521303</v>
      </c>
      <c r="EA407" s="1">
        <v>87.962037962037897</v>
      </c>
      <c r="EB407" s="1">
        <v>82.117527862208703</v>
      </c>
      <c r="EC407" s="1">
        <v>62.024665981500497</v>
      </c>
      <c r="ED407" s="1">
        <v>79.047131147540895</v>
      </c>
      <c r="EE407" s="1">
        <v>87.702429149797496</v>
      </c>
      <c r="EF407" s="1">
        <v>91.207075962538994</v>
      </c>
      <c r="EG407" s="1">
        <v>90.797186400937804</v>
      </c>
      <c r="EH407" s="1">
        <v>80.906389301634405</v>
      </c>
      <c r="EI407" s="1">
        <v>73.106060606060595</v>
      </c>
      <c r="EJ407" s="1">
        <v>82.473444613050106</v>
      </c>
      <c r="EK407" s="1">
        <v>56.355932203389798</v>
      </c>
      <c r="EL407" s="1">
        <v>93.570375829034603</v>
      </c>
      <c r="EM407" s="1">
        <v>94.420051225759195</v>
      </c>
      <c r="EN407" s="1">
        <v>94.904587900933805</v>
      </c>
      <c r="EO407" s="1">
        <v>93.246445497630305</v>
      </c>
      <c r="EP407" s="1">
        <v>95.8041958041958</v>
      </c>
      <c r="EQ407" s="1">
        <v>95.542046605876394</v>
      </c>
      <c r="ER407" s="1">
        <v>82.219938335046194</v>
      </c>
      <c r="ES407" s="1">
        <v>70.645491803278603</v>
      </c>
      <c r="ET407" s="1">
        <v>91.295546558704402</v>
      </c>
      <c r="EU407" s="1">
        <v>94.016649323621195</v>
      </c>
      <c r="EV407" s="1">
        <v>94.255568581477107</v>
      </c>
      <c r="EW407" s="1">
        <v>96.805349182763706</v>
      </c>
      <c r="EX407" s="1">
        <v>38.939393939393902</v>
      </c>
      <c r="EY407" s="1">
        <v>93.171471927162301</v>
      </c>
      <c r="EZ407" s="1">
        <v>41.610169491525397</v>
      </c>
    </row>
    <row r="408" spans="1:156" ht="15">
      <c r="A408" s="11" t="s">
        <v>477</v>
      </c>
      <c r="B408" s="1" t="s">
        <v>940</v>
      </c>
      <c r="C408" s="11" t="s">
        <v>528</v>
      </c>
      <c r="D408" s="1">
        <v>45.683852082669397</v>
      </c>
      <c r="E408" s="1">
        <v>44.886312441934201</v>
      </c>
      <c r="F408" s="1">
        <v>0</v>
      </c>
      <c r="G408" s="1">
        <v>45.322580645161203</v>
      </c>
      <c r="H408" s="1">
        <v>34.341637010676102</v>
      </c>
      <c r="I408" s="1">
        <v>36.938775510204103</v>
      </c>
      <c r="J408" s="1">
        <v>31.930693069306901</v>
      </c>
      <c r="K408" s="1">
        <v>30.402010050251199</v>
      </c>
      <c r="L408" s="1">
        <v>23.846153846153801</v>
      </c>
      <c r="M408" s="1">
        <v>23.0569948186528</v>
      </c>
      <c r="N408" s="1">
        <v>16.839378238341901</v>
      </c>
      <c r="O408" s="1">
        <v>16.242038216560498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36.290322580645103</v>
      </c>
      <c r="W408" s="1">
        <v>11.0320284697508</v>
      </c>
      <c r="X408" s="1">
        <v>7.3469387755101998</v>
      </c>
      <c r="Y408" s="1">
        <v>7.1782178217821704</v>
      </c>
      <c r="Z408" s="1">
        <v>8.0402010050251196</v>
      </c>
      <c r="AA408" s="1">
        <v>17.179487179487101</v>
      </c>
      <c r="AB408" s="1">
        <v>19.948186528497398</v>
      </c>
      <c r="AC408" s="1">
        <v>11.139896373056899</v>
      </c>
      <c r="AD408" s="1">
        <v>10.5095541401273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60</v>
      </c>
      <c r="AL408" s="1">
        <v>57.829181494661903</v>
      </c>
      <c r="AM408" s="1">
        <v>52.653061224489697</v>
      </c>
      <c r="AN408" s="1">
        <v>46.534653465346501</v>
      </c>
      <c r="AO408" s="1">
        <v>46.482412060301499</v>
      </c>
      <c r="AP408" s="1">
        <v>44.102564102564102</v>
      </c>
      <c r="AQ408" s="1">
        <v>47.927461139896302</v>
      </c>
      <c r="AR408" s="1">
        <v>21.243523316062099</v>
      </c>
      <c r="AS408" s="1">
        <v>19.7452229299363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33.064516129032199</v>
      </c>
      <c r="BA408" s="1">
        <v>42.882562277580099</v>
      </c>
      <c r="BB408" s="1">
        <v>29.5918367346938</v>
      </c>
      <c r="BC408" s="1">
        <v>29.455445544554401</v>
      </c>
      <c r="BD408" s="1">
        <v>32.914572864321599</v>
      </c>
      <c r="BE408" s="1">
        <v>30</v>
      </c>
      <c r="BF408" s="1">
        <v>11.139896373056899</v>
      </c>
      <c r="BG408" s="1">
        <v>10.621761658031099</v>
      </c>
      <c r="BH408" s="1">
        <v>2.2292993630573199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N408" s="1">
        <v>0</v>
      </c>
      <c r="BO408" s="1">
        <v>38.387096774193502</v>
      </c>
      <c r="BP408" s="1">
        <v>19.039145907473301</v>
      </c>
      <c r="BQ408" s="1">
        <v>18.367346938775501</v>
      </c>
      <c r="BR408" s="1">
        <v>19.554455445544502</v>
      </c>
      <c r="BS408" s="1">
        <v>22.110552763819101</v>
      </c>
      <c r="BT408" s="1">
        <v>24.615384615384599</v>
      </c>
      <c r="BU408" s="1">
        <v>27.202072538860101</v>
      </c>
      <c r="BV408" s="1">
        <v>31.088082901554401</v>
      </c>
      <c r="BW408" s="1">
        <v>28.980891719745198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D408" s="1">
        <v>70.806451612903203</v>
      </c>
      <c r="CE408" s="1">
        <v>69.572953736654796</v>
      </c>
      <c r="CF408" s="1">
        <v>67.551020408163197</v>
      </c>
      <c r="CG408" s="1">
        <v>77.970297029702905</v>
      </c>
      <c r="CH408" s="1">
        <v>63.065326633165803</v>
      </c>
      <c r="CI408" s="1">
        <v>64.871794871794805</v>
      </c>
      <c r="CJ408" s="1">
        <v>41.968911917098403</v>
      </c>
      <c r="CK408" s="1">
        <v>50.777202072538799</v>
      </c>
      <c r="CL408" s="1">
        <v>53.1847133757961</v>
      </c>
      <c r="CM408" s="1">
        <v>0</v>
      </c>
      <c r="CN408" s="1">
        <v>0</v>
      </c>
      <c r="CO408" s="1">
        <v>0</v>
      </c>
      <c r="CP408" s="1">
        <v>0</v>
      </c>
      <c r="CQ408" s="1">
        <v>0</v>
      </c>
      <c r="CR408" s="1">
        <v>0</v>
      </c>
      <c r="CS408" s="1">
        <v>92.580645161290306</v>
      </c>
      <c r="CT408" s="1">
        <v>91.637010676156507</v>
      </c>
      <c r="CU408" s="1">
        <v>90.612244897959101</v>
      </c>
      <c r="CV408" s="1">
        <v>92.079207920792101</v>
      </c>
      <c r="CW408" s="1">
        <v>95.226130653266296</v>
      </c>
      <c r="CX408" s="1">
        <v>94.102564102564102</v>
      </c>
      <c r="CY408" s="1">
        <v>95.854922279792703</v>
      </c>
      <c r="CZ408" s="1">
        <v>62.953367875647601</v>
      </c>
      <c r="DA408" s="1">
        <v>60.5095541401273</v>
      </c>
      <c r="DB408" s="1">
        <v>0</v>
      </c>
      <c r="DC408" s="1">
        <v>0</v>
      </c>
      <c r="DD408" s="1">
        <v>0</v>
      </c>
      <c r="DE408" s="1">
        <v>0</v>
      </c>
      <c r="DF408" s="1">
        <v>0</v>
      </c>
      <c r="DG408" s="1">
        <v>0</v>
      </c>
      <c r="DH408" s="1">
        <v>17.508232711306199</v>
      </c>
      <c r="DI408" s="1">
        <v>45.006090133982902</v>
      </c>
      <c r="DJ408" s="1">
        <v>17.742890995260598</v>
      </c>
      <c r="DK408" s="1">
        <v>13.7362637362637</v>
      </c>
      <c r="DL408" s="1">
        <v>30.851063829787201</v>
      </c>
      <c r="DM408" s="1">
        <v>48.150051387461403</v>
      </c>
      <c r="DN408" s="1">
        <v>51.690573770491802</v>
      </c>
      <c r="DO408" s="1">
        <v>47.115384615384599</v>
      </c>
      <c r="DP408" s="1">
        <v>66.337148803329796</v>
      </c>
      <c r="DQ408" s="1">
        <v>0</v>
      </c>
      <c r="DR408" s="1">
        <v>0</v>
      </c>
      <c r="DS408" s="1">
        <v>0</v>
      </c>
      <c r="DT408" s="1">
        <v>0</v>
      </c>
      <c r="DU408" s="1">
        <v>0</v>
      </c>
      <c r="DV408" s="1">
        <v>0</v>
      </c>
      <c r="DW408" s="1">
        <v>54.354189535309096</v>
      </c>
      <c r="DX408" s="1">
        <v>47.604547300040601</v>
      </c>
      <c r="DY408" s="1">
        <v>20.704976303317501</v>
      </c>
      <c r="DZ408" s="1">
        <v>42.607392607392597</v>
      </c>
      <c r="EA408" s="1">
        <v>43.6170212765957</v>
      </c>
      <c r="EB408" s="1">
        <v>62.641315519013297</v>
      </c>
      <c r="EC408" s="1">
        <v>48.719262295081897</v>
      </c>
      <c r="ED408" s="1">
        <v>24.5445344129554</v>
      </c>
      <c r="EE408" s="1">
        <v>46.149843912591002</v>
      </c>
      <c r="EF408" s="1">
        <v>0</v>
      </c>
      <c r="EG408" s="1">
        <v>0</v>
      </c>
      <c r="EH408" s="1">
        <v>0</v>
      </c>
      <c r="EI408" s="1">
        <v>0</v>
      </c>
      <c r="EJ408" s="1">
        <v>0</v>
      </c>
      <c r="EK408" s="1">
        <v>0</v>
      </c>
      <c r="EL408" s="1">
        <v>74.643249176728801</v>
      </c>
      <c r="EM408" s="1">
        <v>35.749086479902502</v>
      </c>
      <c r="EN408" s="1">
        <v>30.924170616113699</v>
      </c>
      <c r="EO408" s="1">
        <v>22.0779220779221</v>
      </c>
      <c r="EP408" s="1">
        <v>21.681864235055698</v>
      </c>
      <c r="EQ408" s="1">
        <v>59.455292908530303</v>
      </c>
      <c r="ER408" s="1">
        <v>25.819672131147499</v>
      </c>
      <c r="ES408" s="1">
        <v>9.6659919028340102</v>
      </c>
      <c r="ET408" s="1">
        <v>1.87304890738813</v>
      </c>
      <c r="EU408" s="1">
        <v>0</v>
      </c>
      <c r="EV408" s="1">
        <v>0</v>
      </c>
      <c r="EW408" s="1">
        <v>0</v>
      </c>
      <c r="EX408" s="1">
        <v>0</v>
      </c>
      <c r="EY408" s="1">
        <v>0</v>
      </c>
      <c r="EZ408" s="1">
        <v>0</v>
      </c>
    </row>
    <row r="409" spans="1:156" ht="15">
      <c r="A409" s="11" t="s">
        <v>478</v>
      </c>
      <c r="B409" s="1" t="s">
        <v>941</v>
      </c>
      <c r="C409" s="11" t="s">
        <v>528</v>
      </c>
      <c r="D409" s="1">
        <v>80.368759987745605</v>
      </c>
      <c r="E409" s="1">
        <v>81.611508603017896</v>
      </c>
      <c r="F409" s="1">
        <v>0</v>
      </c>
      <c r="G409" s="1">
        <v>82.303370786516794</v>
      </c>
      <c r="H409" s="1">
        <v>87.048192771084302</v>
      </c>
      <c r="I409" s="1">
        <v>89.383561643835606</v>
      </c>
      <c r="J409" s="1">
        <v>86.363636363636303</v>
      </c>
      <c r="K409" s="1">
        <v>93.283582089552198</v>
      </c>
      <c r="L409" s="1">
        <v>83.59375</v>
      </c>
      <c r="M409" s="1">
        <v>78.90625</v>
      </c>
      <c r="N409" s="1">
        <v>88.461538461538396</v>
      </c>
      <c r="O409" s="1">
        <v>91.791044776119406</v>
      </c>
      <c r="P409" s="1">
        <v>96.153846153846104</v>
      </c>
      <c r="Q409" s="1">
        <v>86.842105263157904</v>
      </c>
      <c r="R409" s="1">
        <v>81</v>
      </c>
      <c r="S409" s="1">
        <v>35.4166666666666</v>
      </c>
      <c r="T409" s="1">
        <v>31.372549019607799</v>
      </c>
      <c r="U409" s="1">
        <v>36.046511627906902</v>
      </c>
      <c r="V409" s="1">
        <v>85.674157303370706</v>
      </c>
      <c r="W409" s="1">
        <v>89.4578313253012</v>
      </c>
      <c r="X409" s="1">
        <v>88.013698630136901</v>
      </c>
      <c r="Y409" s="1">
        <v>83.3333333333333</v>
      </c>
      <c r="Z409" s="1">
        <v>78.358208955223802</v>
      </c>
      <c r="AA409" s="1">
        <v>53.90625</v>
      </c>
      <c r="AB409" s="1">
        <v>66.40625</v>
      </c>
      <c r="AC409" s="1">
        <v>85.384615384615302</v>
      </c>
      <c r="AD409" s="1">
        <v>78.358208955223802</v>
      </c>
      <c r="AE409" s="1">
        <v>85.384615384615302</v>
      </c>
      <c r="AF409" s="1">
        <v>91.228070175438503</v>
      </c>
      <c r="AG409" s="1">
        <v>49</v>
      </c>
      <c r="AH409" s="1">
        <v>30.2083333333333</v>
      </c>
      <c r="AI409" s="1">
        <v>28.431372549019599</v>
      </c>
      <c r="AJ409" s="1">
        <v>33.720930232558104</v>
      </c>
      <c r="AK409" s="1">
        <v>92.4157303370786</v>
      </c>
      <c r="AL409" s="1">
        <v>94.879518072289102</v>
      </c>
      <c r="AM409" s="1">
        <v>92.465753424657507</v>
      </c>
      <c r="AN409" s="1">
        <v>48.484848484848399</v>
      </c>
      <c r="AO409" s="1">
        <v>46.268656716417901</v>
      </c>
      <c r="AP409" s="1">
        <v>46.09375</v>
      </c>
      <c r="AQ409" s="1">
        <v>44.53125</v>
      </c>
      <c r="AR409" s="1">
        <v>86.153846153846104</v>
      </c>
      <c r="AS409" s="1">
        <v>88.0597014925373</v>
      </c>
      <c r="AT409" s="1">
        <v>91.538461538461505</v>
      </c>
      <c r="AU409" s="1">
        <v>93.859649122806999</v>
      </c>
      <c r="AV409" s="1">
        <v>63</v>
      </c>
      <c r="AW409" s="1">
        <v>63.5416666666666</v>
      </c>
      <c r="AX409" s="1">
        <v>55.8823529411764</v>
      </c>
      <c r="AY409" s="1">
        <v>51.162790697674403</v>
      </c>
      <c r="AZ409" s="1">
        <v>69.382022471910105</v>
      </c>
      <c r="BA409" s="1">
        <v>70.180722891566205</v>
      </c>
      <c r="BB409" s="1">
        <v>72.945205479452</v>
      </c>
      <c r="BC409" s="1">
        <v>70.202020202020194</v>
      </c>
      <c r="BD409" s="1">
        <v>61.9402985074626</v>
      </c>
      <c r="BE409" s="1">
        <v>19.53125</v>
      </c>
      <c r="BF409" s="1">
        <v>27.34375</v>
      </c>
      <c r="BG409" s="1">
        <v>34.615384615384599</v>
      </c>
      <c r="BH409" s="1">
        <v>50</v>
      </c>
      <c r="BI409" s="1">
        <v>65.384615384615302</v>
      </c>
      <c r="BJ409" s="1">
        <v>58.771929824561397</v>
      </c>
      <c r="BK409" s="1">
        <v>49</v>
      </c>
      <c r="BL409" s="1">
        <v>9.375</v>
      </c>
      <c r="BM409" s="1">
        <v>18.627450980392101</v>
      </c>
      <c r="BN409" s="1">
        <v>24.418604651162699</v>
      </c>
      <c r="BO409" s="1">
        <v>56.741573033707802</v>
      </c>
      <c r="BP409" s="1">
        <v>63.253012048192701</v>
      </c>
      <c r="BQ409" s="1">
        <v>66.438356164383507</v>
      </c>
      <c r="BR409" s="1">
        <v>64.141414141414103</v>
      </c>
      <c r="BS409" s="1">
        <v>61.194029850746197</v>
      </c>
      <c r="BT409" s="1">
        <v>23.4375</v>
      </c>
      <c r="BU409" s="1">
        <v>26.5625</v>
      </c>
      <c r="BV409" s="1">
        <v>30</v>
      </c>
      <c r="BW409" s="1">
        <v>35.074626865671597</v>
      </c>
      <c r="BX409" s="1">
        <v>36.923076923076898</v>
      </c>
      <c r="BY409" s="1">
        <v>37.719298245613999</v>
      </c>
      <c r="BZ409" s="1">
        <v>37</v>
      </c>
      <c r="CA409" s="1">
        <v>43.75</v>
      </c>
      <c r="CB409" s="1">
        <v>43.137254901960702</v>
      </c>
      <c r="CC409" s="1">
        <v>45.348837209302303</v>
      </c>
      <c r="CD409" s="1">
        <v>70.224719101123597</v>
      </c>
      <c r="CE409" s="1">
        <v>72.590361445783103</v>
      </c>
      <c r="CF409" s="1">
        <v>70.890410958904098</v>
      </c>
      <c r="CG409" s="1">
        <v>66.161616161616095</v>
      </c>
      <c r="CH409" s="1">
        <v>70.149253731343194</v>
      </c>
      <c r="CI409" s="1">
        <v>46.875</v>
      </c>
      <c r="CJ409" s="1">
        <v>48.4375</v>
      </c>
      <c r="CK409" s="1">
        <v>79.230769230769198</v>
      </c>
      <c r="CL409" s="1">
        <v>71.641791044776099</v>
      </c>
      <c r="CM409" s="1">
        <v>78.461538461538396</v>
      </c>
      <c r="CN409" s="1">
        <v>86.842105263157904</v>
      </c>
      <c r="CO409" s="1">
        <v>72</v>
      </c>
      <c r="CP409" s="1">
        <v>65.625</v>
      </c>
      <c r="CQ409" s="1">
        <v>79.411764705882305</v>
      </c>
      <c r="CR409" s="1">
        <v>77.906976744186096</v>
      </c>
      <c r="CS409" s="1">
        <v>98.314606741573002</v>
      </c>
      <c r="CT409" s="1">
        <v>97.891566265060206</v>
      </c>
      <c r="CU409" s="1">
        <v>98.287671232876704</v>
      </c>
      <c r="CV409" s="1">
        <v>97.979797979797894</v>
      </c>
      <c r="CW409" s="1">
        <v>87.313432835820805</v>
      </c>
      <c r="CX409" s="1">
        <v>21.09375</v>
      </c>
      <c r="CY409" s="1">
        <v>21.875</v>
      </c>
      <c r="CZ409" s="1">
        <v>24.615384615384599</v>
      </c>
      <c r="DA409" s="1">
        <v>22.388059701492502</v>
      </c>
      <c r="DB409" s="1">
        <v>23.846153846153801</v>
      </c>
      <c r="DC409" s="1">
        <v>22.807017543859601</v>
      </c>
      <c r="DD409" s="1">
        <v>37</v>
      </c>
      <c r="DE409" s="1">
        <v>25</v>
      </c>
      <c r="DF409" s="1">
        <v>29.411764705882302</v>
      </c>
      <c r="DG409" s="1">
        <v>34.883720930232499</v>
      </c>
      <c r="DH409" s="1">
        <v>96.665438467207096</v>
      </c>
      <c r="DI409" s="1">
        <v>94.785949506037298</v>
      </c>
      <c r="DJ409" s="1">
        <v>71.356069833536296</v>
      </c>
      <c r="DK409" s="1">
        <v>73.548578199052102</v>
      </c>
      <c r="DL409" s="1">
        <v>74.875124875124797</v>
      </c>
      <c r="DM409" s="1">
        <v>86.879432624113406</v>
      </c>
      <c r="DN409" s="1">
        <v>90.184994861253799</v>
      </c>
      <c r="DO409" s="1">
        <v>91.854508196721298</v>
      </c>
      <c r="DP409" s="1">
        <v>84.564777327935204</v>
      </c>
      <c r="DQ409" s="1">
        <v>86.732570239333995</v>
      </c>
      <c r="DR409" s="1">
        <v>93.259085580304799</v>
      </c>
      <c r="DS409" s="1">
        <v>92.793462109955399</v>
      </c>
      <c r="DT409" s="1">
        <v>92.045454545454504</v>
      </c>
      <c r="DU409" s="1">
        <v>84.446130500758699</v>
      </c>
      <c r="DV409" s="1">
        <v>71.440677966101703</v>
      </c>
      <c r="DW409" s="1">
        <v>68.330876934414107</v>
      </c>
      <c r="DX409" s="1">
        <v>39.791437980241398</v>
      </c>
      <c r="DY409" s="1">
        <v>36.4799025578562</v>
      </c>
      <c r="DZ409" s="1">
        <v>36.700236966824598</v>
      </c>
      <c r="EA409" s="1">
        <v>65.984015984015898</v>
      </c>
      <c r="EB409" s="1">
        <v>74.012158054711193</v>
      </c>
      <c r="EC409" s="1">
        <v>49.588900308324703</v>
      </c>
      <c r="ED409" s="1">
        <v>72.592213114754102</v>
      </c>
      <c r="EE409" s="1">
        <v>70.192307692307594</v>
      </c>
      <c r="EF409" s="1">
        <v>69.979188345473403</v>
      </c>
      <c r="EG409" s="1">
        <v>28.780773739742099</v>
      </c>
      <c r="EH409" s="1">
        <v>55.497771173848399</v>
      </c>
      <c r="EI409" s="1">
        <v>43.106060606060602</v>
      </c>
      <c r="EJ409" s="1">
        <v>64.264036418816303</v>
      </c>
      <c r="EK409" s="1">
        <v>78.559322033898297</v>
      </c>
      <c r="EL409" s="1">
        <v>35.519528371407503</v>
      </c>
      <c r="EM409" s="1">
        <v>74.643249176728801</v>
      </c>
      <c r="EN409" s="1">
        <v>35.749086479902502</v>
      </c>
      <c r="EO409" s="1">
        <v>30.924170616113699</v>
      </c>
      <c r="EP409" s="1">
        <v>50.799200799200698</v>
      </c>
      <c r="EQ409" s="1">
        <v>63.931104356636197</v>
      </c>
      <c r="ER409" s="1">
        <v>50.770811921891003</v>
      </c>
      <c r="ES409" s="1">
        <v>75.051229508196698</v>
      </c>
      <c r="ET409" s="1">
        <v>53.289473684210499</v>
      </c>
      <c r="EU409" s="1">
        <v>56.607700312174799</v>
      </c>
      <c r="EV409" s="1">
        <v>74.736225087924893</v>
      </c>
      <c r="EW409" s="1">
        <v>18.4992570579494</v>
      </c>
      <c r="EX409" s="1">
        <v>38.939393939393902</v>
      </c>
      <c r="EY409" s="1">
        <v>40.819423368740502</v>
      </c>
      <c r="EZ409" s="1">
        <v>0.42372881355932202</v>
      </c>
    </row>
    <row r="410" spans="1:156" ht="15">
      <c r="A410" s="11" t="s">
        <v>479</v>
      </c>
      <c r="B410" s="1" t="s">
        <v>942</v>
      </c>
      <c r="C410" s="11" t="s">
        <v>563</v>
      </c>
      <c r="D410" s="1">
        <v>40.186780507478701</v>
      </c>
      <c r="E410" s="1">
        <v>42.372508663179801</v>
      </c>
      <c r="F410" s="1">
        <v>0</v>
      </c>
      <c r="G410" s="1">
        <v>82.432432432432407</v>
      </c>
      <c r="H410" s="1">
        <v>84.803921568627402</v>
      </c>
      <c r="I410" s="1">
        <v>84.065934065934101</v>
      </c>
      <c r="J410" s="1">
        <v>66.071428571428498</v>
      </c>
      <c r="K410" s="1">
        <v>57.6388888888888</v>
      </c>
      <c r="L410" s="1">
        <v>71.5277777777777</v>
      </c>
      <c r="M410" s="1">
        <v>68.840579710144894</v>
      </c>
      <c r="N410" s="1">
        <v>52.205882352941103</v>
      </c>
      <c r="O410" s="1">
        <v>51.587301587301504</v>
      </c>
      <c r="P410" s="1">
        <v>50.892857142857103</v>
      </c>
      <c r="Q410" s="1">
        <v>31.632653061224399</v>
      </c>
      <c r="R410" s="1">
        <v>44.047619047619001</v>
      </c>
      <c r="S410" s="1">
        <v>29.761904761904699</v>
      </c>
      <c r="T410" s="1">
        <v>74.358974358974294</v>
      </c>
      <c r="U410" s="1">
        <v>34.615384615384599</v>
      </c>
      <c r="V410" s="1">
        <v>81.531531531531499</v>
      </c>
      <c r="W410" s="1">
        <v>87.745098039215605</v>
      </c>
      <c r="X410" s="1">
        <v>84.065934065934101</v>
      </c>
      <c r="Y410" s="1">
        <v>83.3333333333333</v>
      </c>
      <c r="Z410" s="1">
        <v>70.1388888888888</v>
      </c>
      <c r="AA410" s="1">
        <v>57.6388888888888</v>
      </c>
      <c r="AB410" s="1">
        <v>57.246376811594203</v>
      </c>
      <c r="AC410" s="1">
        <v>41.911764705882298</v>
      </c>
      <c r="AD410" s="1">
        <v>42.857142857142797</v>
      </c>
      <c r="AE410" s="1">
        <v>42.857142857142797</v>
      </c>
      <c r="AF410" s="1">
        <v>50</v>
      </c>
      <c r="AG410" s="1">
        <v>52.380952380952301</v>
      </c>
      <c r="AH410" s="1">
        <v>25</v>
      </c>
      <c r="AI410" s="1">
        <v>26.923076923076898</v>
      </c>
      <c r="AJ410" s="1">
        <v>28.846153846153801</v>
      </c>
      <c r="AK410" s="1">
        <v>28.828828828828801</v>
      </c>
      <c r="AL410" s="1">
        <v>30.8823529411764</v>
      </c>
      <c r="AM410" s="1">
        <v>27.4725274725274</v>
      </c>
      <c r="AN410" s="1">
        <v>26.190476190476101</v>
      </c>
      <c r="AO410" s="1">
        <v>30.5555555555555</v>
      </c>
      <c r="AP410" s="1">
        <v>63.8888888888888</v>
      </c>
      <c r="AQ410" s="1">
        <v>61.594202898550698</v>
      </c>
      <c r="AR410" s="1">
        <v>22.794117647058801</v>
      </c>
      <c r="AS410" s="1">
        <v>23.015873015873002</v>
      </c>
      <c r="AT410" s="1">
        <v>24.107142857142801</v>
      </c>
      <c r="AU410" s="1">
        <v>23.469387755102002</v>
      </c>
      <c r="AV410" s="1">
        <v>25</v>
      </c>
      <c r="AW410" s="1">
        <v>38.095238095238102</v>
      </c>
      <c r="AX410" s="1">
        <v>35.897435897435898</v>
      </c>
      <c r="AY410" s="1">
        <v>32.692307692307601</v>
      </c>
      <c r="AZ410" s="1">
        <v>91.441441441441398</v>
      </c>
      <c r="BA410" s="1">
        <v>75</v>
      </c>
      <c r="BB410" s="1">
        <v>81.868131868131798</v>
      </c>
      <c r="BC410" s="1">
        <v>94.642857142857096</v>
      </c>
      <c r="BD410" s="1">
        <v>95.1388888888888</v>
      </c>
      <c r="BE410" s="1">
        <v>92.3611111111111</v>
      </c>
      <c r="BF410" s="1">
        <v>76.086956521739097</v>
      </c>
      <c r="BG410" s="1">
        <v>58.088235294117602</v>
      </c>
      <c r="BH410" s="1">
        <v>75.396825396825406</v>
      </c>
      <c r="BI410" s="1">
        <v>59.821428571428498</v>
      </c>
      <c r="BJ410" s="1">
        <v>78.571428571428498</v>
      </c>
      <c r="BK410" s="1">
        <v>89.285714285714207</v>
      </c>
      <c r="BL410" s="1">
        <v>60.714285714285701</v>
      </c>
      <c r="BM410" s="1">
        <v>44.871794871794798</v>
      </c>
      <c r="BN410" s="1">
        <v>86.538461538461505</v>
      </c>
      <c r="BO410" s="1">
        <v>72.522522522522493</v>
      </c>
      <c r="BP410" s="1">
        <v>81.372549019607803</v>
      </c>
      <c r="BQ410" s="1">
        <v>83.516483516483504</v>
      </c>
      <c r="BR410" s="1">
        <v>87.5</v>
      </c>
      <c r="BS410" s="1">
        <v>88.1944444444444</v>
      </c>
      <c r="BT410" s="1">
        <v>72.9166666666666</v>
      </c>
      <c r="BU410" s="1">
        <v>84.057971014492693</v>
      </c>
      <c r="BV410" s="1">
        <v>92.647058823529406</v>
      </c>
      <c r="BW410" s="1">
        <v>79.365079365079296</v>
      </c>
      <c r="BX410" s="1">
        <v>71.428571428571402</v>
      </c>
      <c r="BY410" s="1">
        <v>70.408163265306101</v>
      </c>
      <c r="BZ410" s="1">
        <v>32.142857142857103</v>
      </c>
      <c r="CA410" s="1">
        <v>38.095238095238102</v>
      </c>
      <c r="CB410" s="1">
        <v>35.897435897435898</v>
      </c>
      <c r="CC410" s="1">
        <v>34.615384615384599</v>
      </c>
      <c r="CD410" s="1">
        <v>86.936936936936902</v>
      </c>
      <c r="CE410" s="1">
        <v>90.686274509803894</v>
      </c>
      <c r="CF410" s="1">
        <v>82.967032967032907</v>
      </c>
      <c r="CG410" s="1">
        <v>91.071428571428498</v>
      </c>
      <c r="CH410" s="1">
        <v>95.1388888888888</v>
      </c>
      <c r="CI410" s="1">
        <v>93.0555555555555</v>
      </c>
      <c r="CJ410" s="1">
        <v>77.536231884057898</v>
      </c>
      <c r="CK410" s="1">
        <v>58.088235294117602</v>
      </c>
      <c r="CL410" s="1">
        <v>78.571428571428498</v>
      </c>
      <c r="CM410" s="1">
        <v>78.571428571428498</v>
      </c>
      <c r="CN410" s="1">
        <v>77.551020408163197</v>
      </c>
      <c r="CO410" s="1">
        <v>67.857142857142804</v>
      </c>
      <c r="CP410" s="1">
        <v>79.761904761904702</v>
      </c>
      <c r="CQ410" s="1">
        <v>79.487179487179404</v>
      </c>
      <c r="CR410" s="1">
        <v>34.615384615384599</v>
      </c>
      <c r="CS410" s="1">
        <v>43.693693693693596</v>
      </c>
      <c r="CT410" s="1">
        <v>43.627450980392098</v>
      </c>
      <c r="CU410" s="1">
        <v>42.307692307692299</v>
      </c>
      <c r="CV410" s="1">
        <v>45.238095238095198</v>
      </c>
      <c r="CW410" s="1">
        <v>42.3611111111111</v>
      </c>
      <c r="CX410" s="1">
        <v>24.3055555555555</v>
      </c>
      <c r="CY410" s="1">
        <v>21.739130434782599</v>
      </c>
      <c r="CZ410" s="1">
        <v>20.588235294117599</v>
      </c>
      <c r="DA410" s="1">
        <v>23.8095238095238</v>
      </c>
      <c r="DB410" s="1">
        <v>23.214285714285701</v>
      </c>
      <c r="DC410" s="1">
        <v>23.469387755102002</v>
      </c>
      <c r="DD410" s="1">
        <v>26.190476190476101</v>
      </c>
      <c r="DE410" s="1">
        <v>60.714285714285701</v>
      </c>
      <c r="DF410" s="1">
        <v>67.948717948717899</v>
      </c>
      <c r="DG410" s="1">
        <v>28.846153846153801</v>
      </c>
      <c r="DH410" s="1">
        <v>94.859985261606397</v>
      </c>
      <c r="DI410" s="1">
        <v>95.0420783022319</v>
      </c>
      <c r="DJ410" s="1">
        <v>97.503045066991405</v>
      </c>
      <c r="DK410" s="1">
        <v>86.463270142180093</v>
      </c>
      <c r="DL410" s="1">
        <v>75.274725274725199</v>
      </c>
      <c r="DM410" s="1">
        <v>47.264437689969597</v>
      </c>
      <c r="DN410" s="1">
        <v>45.991778006166399</v>
      </c>
      <c r="DO410" s="1">
        <v>76.895491803278603</v>
      </c>
      <c r="DP410" s="1">
        <v>41.8522267206477</v>
      </c>
      <c r="DQ410" s="1">
        <v>17.0135275754422</v>
      </c>
      <c r="DR410" s="1">
        <v>85.287221570926107</v>
      </c>
      <c r="DS410" s="1">
        <v>89.375928677563095</v>
      </c>
      <c r="DT410" s="1">
        <v>5.0757575757575699</v>
      </c>
      <c r="DU410" s="1">
        <v>16.464339908952901</v>
      </c>
      <c r="DV410" s="1">
        <v>14.491525423728801</v>
      </c>
      <c r="DW410" s="1">
        <v>78.537214443625601</v>
      </c>
      <c r="DX410" s="1">
        <v>70.124405415294504</v>
      </c>
      <c r="DY410" s="1">
        <v>62.586276898091697</v>
      </c>
      <c r="DZ410" s="1">
        <v>56.605450236966803</v>
      </c>
      <c r="EA410" s="1">
        <v>62.687312687312598</v>
      </c>
      <c r="EB410" s="1">
        <v>62.867274569402198</v>
      </c>
      <c r="EC410" s="1">
        <v>74.254881808838604</v>
      </c>
      <c r="ED410" s="1">
        <v>50.665983606557297</v>
      </c>
      <c r="EE410" s="1">
        <v>48.32995951417</v>
      </c>
      <c r="EF410" s="1">
        <v>71.7481789802289</v>
      </c>
      <c r="EG410" s="1">
        <v>85.052754982414996</v>
      </c>
      <c r="EH410" s="1">
        <v>82.095096582466496</v>
      </c>
      <c r="EI410" s="1">
        <v>82.5</v>
      </c>
      <c r="EJ410" s="1">
        <v>34.977238239757199</v>
      </c>
      <c r="EK410" s="1">
        <v>88.0508474576271</v>
      </c>
      <c r="EL410" s="1">
        <v>93.570375829034603</v>
      </c>
      <c r="EM410" s="1">
        <v>94.420051225759195</v>
      </c>
      <c r="EN410" s="1">
        <v>85.891189606171295</v>
      </c>
      <c r="EO410" s="1">
        <v>81.042654028436004</v>
      </c>
      <c r="EP410" s="1">
        <v>58.791208791208703</v>
      </c>
      <c r="EQ410" s="1">
        <v>59.8277608915906</v>
      </c>
      <c r="ER410" s="1">
        <v>59.455292908530303</v>
      </c>
      <c r="ES410" s="1">
        <v>65.983606557377001</v>
      </c>
      <c r="ET410" s="1">
        <v>68.370445344129493</v>
      </c>
      <c r="EU410" s="1">
        <v>63.995837669094598</v>
      </c>
      <c r="EV410" s="1">
        <v>9.3200468933177003</v>
      </c>
      <c r="EW410" s="1">
        <v>65.824665676077203</v>
      </c>
      <c r="EX410" s="1">
        <v>38.939393939393902</v>
      </c>
      <c r="EY410" s="1">
        <v>40.819423368740502</v>
      </c>
      <c r="EZ410" s="1">
        <v>41.610169491525397</v>
      </c>
    </row>
    <row r="411" spans="1:156" ht="15">
      <c r="A411" s="11" t="s">
        <v>480</v>
      </c>
      <c r="B411" s="1" t="s">
        <v>943</v>
      </c>
      <c r="C411" s="11" t="s">
        <v>528</v>
      </c>
      <c r="D411" s="1">
        <v>60.44574681257</v>
      </c>
      <c r="E411" s="1">
        <v>56.880668732915701</v>
      </c>
      <c r="F411" s="1">
        <v>0</v>
      </c>
      <c r="G411" s="1">
        <v>40.410958904109499</v>
      </c>
      <c r="H411" s="1">
        <v>43.3823529411764</v>
      </c>
      <c r="I411" s="1">
        <v>48.360655737704903</v>
      </c>
      <c r="J411" s="1">
        <v>40.196078431372499</v>
      </c>
      <c r="K411" s="1">
        <v>35.227272727272698</v>
      </c>
      <c r="L411" s="1">
        <v>30</v>
      </c>
      <c r="M411" s="1">
        <v>39.772727272727202</v>
      </c>
      <c r="N411" s="1">
        <v>32.954545454545404</v>
      </c>
      <c r="O411" s="1">
        <v>34.523809523809497</v>
      </c>
      <c r="P411" s="1">
        <v>32.142857142857103</v>
      </c>
      <c r="Q411" s="1">
        <v>14</v>
      </c>
      <c r="R411" s="1">
        <v>7.8947368421052602</v>
      </c>
      <c r="S411" s="1">
        <v>21.052631578947299</v>
      </c>
      <c r="T411" s="1">
        <v>27.5</v>
      </c>
      <c r="U411" s="1">
        <v>25</v>
      </c>
      <c r="V411" s="1">
        <v>59.589041095890401</v>
      </c>
      <c r="W411" s="1">
        <v>52.205882352941103</v>
      </c>
      <c r="X411" s="1">
        <v>54.0983606557377</v>
      </c>
      <c r="Y411" s="1">
        <v>40.196078431372499</v>
      </c>
      <c r="Z411" s="1">
        <v>37.5</v>
      </c>
      <c r="AA411" s="1">
        <v>45.5555555555555</v>
      </c>
      <c r="AB411" s="1">
        <v>42.045454545454497</v>
      </c>
      <c r="AC411" s="1">
        <v>37.5</v>
      </c>
      <c r="AD411" s="1">
        <v>41.6666666666666</v>
      </c>
      <c r="AE411" s="1">
        <v>26.785714285714199</v>
      </c>
      <c r="AF411" s="1">
        <v>28</v>
      </c>
      <c r="AG411" s="1">
        <v>21.052631578947299</v>
      </c>
      <c r="AH411" s="1">
        <v>18.421052631578899</v>
      </c>
      <c r="AI411" s="1">
        <v>20</v>
      </c>
      <c r="AJ411" s="1">
        <v>25</v>
      </c>
      <c r="AK411" s="1">
        <v>60.958904109589</v>
      </c>
      <c r="AL411" s="1">
        <v>63.235294117647001</v>
      </c>
      <c r="AM411" s="1">
        <v>63.114754098360599</v>
      </c>
      <c r="AN411" s="1">
        <v>59.803921568627402</v>
      </c>
      <c r="AO411" s="1">
        <v>59.090909090909101</v>
      </c>
      <c r="AP411" s="1">
        <v>62.2222222222222</v>
      </c>
      <c r="AQ411" s="1">
        <v>57.954545454545404</v>
      </c>
      <c r="AR411" s="1">
        <v>61.363636363636303</v>
      </c>
      <c r="AS411" s="1">
        <v>60.714285714285701</v>
      </c>
      <c r="AT411" s="1">
        <v>62.5</v>
      </c>
      <c r="AU411" s="1">
        <v>68</v>
      </c>
      <c r="AV411" s="1">
        <v>84.210526315789394</v>
      </c>
      <c r="AW411" s="1">
        <v>26.315789473684202</v>
      </c>
      <c r="AX411" s="1">
        <v>22.5</v>
      </c>
      <c r="AY411" s="1">
        <v>37.5</v>
      </c>
      <c r="AZ411" s="1">
        <v>77.397260273972606</v>
      </c>
      <c r="BA411" s="1">
        <v>68.382352941176407</v>
      </c>
      <c r="BB411" s="1">
        <v>69.672131147540895</v>
      </c>
      <c r="BC411" s="1">
        <v>48.039215686274503</v>
      </c>
      <c r="BD411" s="1">
        <v>64.772727272727195</v>
      </c>
      <c r="BE411" s="1">
        <v>56.6666666666666</v>
      </c>
      <c r="BF411" s="1">
        <v>76.136363636363598</v>
      </c>
      <c r="BG411" s="1">
        <v>62.5</v>
      </c>
      <c r="BH411" s="1">
        <v>86.904761904761898</v>
      </c>
      <c r="BI411" s="1">
        <v>58.928571428571402</v>
      </c>
      <c r="BJ411" s="1">
        <v>86</v>
      </c>
      <c r="BK411" s="1">
        <v>81.578947368421098</v>
      </c>
      <c r="BL411" s="1">
        <v>18.421052631578899</v>
      </c>
      <c r="BM411" s="1">
        <v>45</v>
      </c>
      <c r="BN411" s="1">
        <v>9.375</v>
      </c>
      <c r="BO411" s="1">
        <v>35.616438356164302</v>
      </c>
      <c r="BP411" s="1">
        <v>36.764705882352899</v>
      </c>
      <c r="BQ411" s="1">
        <v>35.245901639344197</v>
      </c>
      <c r="BR411" s="1">
        <v>29.411764705882302</v>
      </c>
      <c r="BS411" s="1">
        <v>31.818181818181799</v>
      </c>
      <c r="BT411" s="1">
        <v>25.5555555555555</v>
      </c>
      <c r="BU411" s="1">
        <v>11.363636363636299</v>
      </c>
      <c r="BV411" s="1">
        <v>14.772727272727201</v>
      </c>
      <c r="BW411" s="1">
        <v>16.6666666666666</v>
      </c>
      <c r="BX411" s="1">
        <v>10.714285714285699</v>
      </c>
      <c r="BY411" s="1">
        <v>18</v>
      </c>
      <c r="BZ411" s="1">
        <v>28.947368421052602</v>
      </c>
      <c r="CA411" s="1">
        <v>34.210526315789402</v>
      </c>
      <c r="CB411" s="1">
        <v>37.5</v>
      </c>
      <c r="CC411" s="1">
        <v>40.625</v>
      </c>
      <c r="CD411" s="1">
        <v>58.904109589041099</v>
      </c>
      <c r="CE411" s="1">
        <v>55.8823529411764</v>
      </c>
      <c r="CF411" s="1">
        <v>54.918032786885199</v>
      </c>
      <c r="CG411" s="1">
        <v>54.901960784313701</v>
      </c>
      <c r="CH411" s="1">
        <v>65.909090909090907</v>
      </c>
      <c r="CI411" s="1">
        <v>76.6666666666666</v>
      </c>
      <c r="CJ411" s="1">
        <v>61.363636363636303</v>
      </c>
      <c r="CK411" s="1">
        <v>80.681818181818102</v>
      </c>
      <c r="CL411" s="1">
        <v>78.571428571428498</v>
      </c>
      <c r="CM411" s="1">
        <v>76.785714285714207</v>
      </c>
      <c r="CN411" s="1">
        <v>42</v>
      </c>
      <c r="CO411" s="1">
        <v>13.157894736842101</v>
      </c>
      <c r="CP411" s="1">
        <v>10.5263157894736</v>
      </c>
      <c r="CQ411" s="1">
        <v>20</v>
      </c>
      <c r="CR411" s="1">
        <v>12.5</v>
      </c>
      <c r="CS411" s="1">
        <v>50</v>
      </c>
      <c r="CT411" s="1">
        <v>50</v>
      </c>
      <c r="CU411" s="1">
        <v>47.540983606557297</v>
      </c>
      <c r="CV411" s="1">
        <v>45.0980392156862</v>
      </c>
      <c r="CW411" s="1">
        <v>39.772727272727202</v>
      </c>
      <c r="CX411" s="1">
        <v>41.1111111111111</v>
      </c>
      <c r="CY411" s="1">
        <v>43.181818181818102</v>
      </c>
      <c r="CZ411" s="1">
        <v>43.181818181818102</v>
      </c>
      <c r="DA411" s="1">
        <v>46.428571428571402</v>
      </c>
      <c r="DB411" s="1">
        <v>33.928571428571402</v>
      </c>
      <c r="DC411" s="1">
        <v>44</v>
      </c>
      <c r="DD411" s="1">
        <v>18.421052631578899</v>
      </c>
      <c r="DE411" s="1">
        <v>18.421052631578899</v>
      </c>
      <c r="DF411" s="1">
        <v>17.5</v>
      </c>
      <c r="DG411" s="1">
        <v>18.75</v>
      </c>
      <c r="DH411" s="1">
        <v>76.731761238025101</v>
      </c>
      <c r="DI411" s="1">
        <v>66.684961580680493</v>
      </c>
      <c r="DJ411" s="1">
        <v>67.539585870889098</v>
      </c>
      <c r="DK411" s="1">
        <v>75.681279620853104</v>
      </c>
      <c r="DL411" s="1">
        <v>56.893106893106797</v>
      </c>
      <c r="DM411" s="1">
        <v>71.985815602836794</v>
      </c>
      <c r="DN411" s="1">
        <v>88.335046248715301</v>
      </c>
      <c r="DO411" s="1">
        <v>91.444672131147499</v>
      </c>
      <c r="DP411" s="1">
        <v>95.597165991902799</v>
      </c>
      <c r="DQ411" s="1">
        <v>43.4443288241415</v>
      </c>
      <c r="DR411" s="1">
        <v>66.647127784290703</v>
      </c>
      <c r="DS411" s="1">
        <v>48.514115898959801</v>
      </c>
      <c r="DT411" s="1">
        <v>14.772727272727201</v>
      </c>
      <c r="DU411" s="1">
        <v>16.160849772382299</v>
      </c>
      <c r="DV411" s="1">
        <v>44.830508474576199</v>
      </c>
      <c r="DW411" s="1">
        <v>24.963154016212201</v>
      </c>
      <c r="DX411" s="1">
        <v>24.240761068422898</v>
      </c>
      <c r="DY411" s="1">
        <v>20.523751522533399</v>
      </c>
      <c r="DZ411" s="1">
        <v>15.9656398104265</v>
      </c>
      <c r="EA411" s="1">
        <v>10.9390609390609</v>
      </c>
      <c r="EB411" s="1">
        <v>10.2836879432624</v>
      </c>
      <c r="EC411" s="1">
        <v>60.996916752312401</v>
      </c>
      <c r="ED411" s="1">
        <v>20.952868852459002</v>
      </c>
      <c r="EE411" s="1">
        <v>22.317813765182098</v>
      </c>
      <c r="EF411" s="1">
        <v>36.2643080124869</v>
      </c>
      <c r="EG411" s="1">
        <v>30.3048065650644</v>
      </c>
      <c r="EH411" s="1">
        <v>19.985141158989599</v>
      </c>
      <c r="EI411" s="1">
        <v>24.924242424242401</v>
      </c>
      <c r="EJ411" s="1">
        <v>21.7754172989377</v>
      </c>
      <c r="EK411" s="1">
        <v>54.1525423728813</v>
      </c>
      <c r="EL411" s="1">
        <v>84.690493736182702</v>
      </c>
      <c r="EM411" s="1">
        <v>89.846322722283205</v>
      </c>
      <c r="EN411" s="1">
        <v>88.834754364595995</v>
      </c>
      <c r="EO411" s="1">
        <v>81.042654028436004</v>
      </c>
      <c r="EP411" s="1">
        <v>71.678321678321595</v>
      </c>
      <c r="EQ411" s="1">
        <v>71.428571428571402</v>
      </c>
      <c r="ER411" s="1">
        <v>64.594039054470699</v>
      </c>
      <c r="ES411" s="1">
        <v>68.903688524590095</v>
      </c>
      <c r="ET411" s="1">
        <v>81.022267206477693</v>
      </c>
      <c r="EU411" s="1">
        <v>63.995837669094598</v>
      </c>
      <c r="EV411" s="1">
        <v>63.599062133645901</v>
      </c>
      <c r="EW411" s="1">
        <v>18.4992570579494</v>
      </c>
      <c r="EX411" s="1">
        <v>38.939393939393902</v>
      </c>
      <c r="EY411" s="1">
        <v>40.819423368740502</v>
      </c>
      <c r="EZ411" s="1">
        <v>41.610169491525397</v>
      </c>
    </row>
    <row r="412" spans="1:156" ht="15">
      <c r="A412" s="11" t="s">
        <v>481</v>
      </c>
      <c r="B412" s="1" t="s">
        <v>944</v>
      </c>
      <c r="C412" s="11" t="s">
        <v>543</v>
      </c>
      <c r="D412" s="1">
        <v>72.501913232634095</v>
      </c>
      <c r="E412" s="1">
        <v>73.834569781735496</v>
      </c>
      <c r="F412" s="1">
        <v>0</v>
      </c>
      <c r="G412" s="1">
        <v>98.663101604278097</v>
      </c>
      <c r="H412" s="1">
        <v>93.539325842696599</v>
      </c>
      <c r="I412" s="1">
        <v>96.745562130177504</v>
      </c>
      <c r="J412" s="1">
        <v>94.4444444444444</v>
      </c>
      <c r="K412" s="1">
        <v>71.153846153846104</v>
      </c>
      <c r="L412" s="1">
        <v>67.338709677419303</v>
      </c>
      <c r="M412" s="1">
        <v>57.9166666666666</v>
      </c>
      <c r="N412" s="1">
        <v>52.868852459016303</v>
      </c>
      <c r="O412" s="1">
        <v>58.661417322834602</v>
      </c>
      <c r="P412" s="1">
        <v>93.925233644859802</v>
      </c>
      <c r="Q412" s="1">
        <v>93.085106382978694</v>
      </c>
      <c r="R412" s="1">
        <v>91.6666666666666</v>
      </c>
      <c r="S412" s="1">
        <v>97.5</v>
      </c>
      <c r="T412" s="1">
        <v>94.067796610169495</v>
      </c>
      <c r="U412" s="1">
        <v>90.625</v>
      </c>
      <c r="V412" s="1">
        <v>76.203208556149704</v>
      </c>
      <c r="W412" s="1">
        <v>74.438202247191001</v>
      </c>
      <c r="X412" s="1">
        <v>78.4023668639053</v>
      </c>
      <c r="Y412" s="1">
        <v>85.947712418300597</v>
      </c>
      <c r="Z412" s="1">
        <v>78.846153846153797</v>
      </c>
      <c r="AA412" s="1">
        <v>65.725806451612897</v>
      </c>
      <c r="AB412" s="1">
        <v>65.4166666666666</v>
      </c>
      <c r="AC412" s="1">
        <v>68.442622950819597</v>
      </c>
      <c r="AD412" s="1">
        <v>78.346456692913307</v>
      </c>
      <c r="AE412" s="1">
        <v>84.5794392523364</v>
      </c>
      <c r="AF412" s="1">
        <v>78.191489361702097</v>
      </c>
      <c r="AG412" s="1">
        <v>43.181818181818102</v>
      </c>
      <c r="AH412" s="1">
        <v>57.5</v>
      </c>
      <c r="AI412" s="1">
        <v>55.932203389830498</v>
      </c>
      <c r="AJ412" s="1">
        <v>57.2916666666666</v>
      </c>
      <c r="AK412" s="1">
        <v>22.727272727272702</v>
      </c>
      <c r="AL412" s="1">
        <v>27.247191011235898</v>
      </c>
      <c r="AM412" s="1">
        <v>38.165680473372703</v>
      </c>
      <c r="AN412" s="1">
        <v>45.751633986928098</v>
      </c>
      <c r="AO412" s="1">
        <v>50.769230769230703</v>
      </c>
      <c r="AP412" s="1">
        <v>52.822580645161203</v>
      </c>
      <c r="AQ412" s="1">
        <v>59.1666666666666</v>
      </c>
      <c r="AR412" s="1">
        <v>20.081967213114702</v>
      </c>
      <c r="AS412" s="1">
        <v>21.653543307086601</v>
      </c>
      <c r="AT412" s="1">
        <v>26.1682242990654</v>
      </c>
      <c r="AU412" s="1">
        <v>25.531914893617</v>
      </c>
      <c r="AV412" s="1">
        <v>31.060606060606101</v>
      </c>
      <c r="AW412" s="1">
        <v>50</v>
      </c>
      <c r="AX412" s="1">
        <v>50</v>
      </c>
      <c r="AY412" s="1">
        <v>50</v>
      </c>
      <c r="AZ412" s="1">
        <v>47.326203208556102</v>
      </c>
      <c r="BA412" s="1">
        <v>66.573033707865093</v>
      </c>
      <c r="BB412" s="1">
        <v>51.183431952662701</v>
      </c>
      <c r="BC412" s="1">
        <v>72.875816993463999</v>
      </c>
      <c r="BD412" s="1">
        <v>60.384615384615302</v>
      </c>
      <c r="BE412" s="1">
        <v>73.790322580645096</v>
      </c>
      <c r="BF412" s="1">
        <v>81.25</v>
      </c>
      <c r="BG412" s="1">
        <v>66.8032786885245</v>
      </c>
      <c r="BH412" s="1">
        <v>62.5984251968503</v>
      </c>
      <c r="BI412" s="1">
        <v>92.056074766355096</v>
      </c>
      <c r="BJ412" s="1">
        <v>94.148936170212707</v>
      </c>
      <c r="BK412" s="1">
        <v>94.696969696969703</v>
      </c>
      <c r="BL412" s="1">
        <v>85.8333333333333</v>
      </c>
      <c r="BM412" s="1">
        <v>78.813559322033896</v>
      </c>
      <c r="BN412" s="1">
        <v>76.0416666666666</v>
      </c>
      <c r="BO412" s="1">
        <v>88.235294117647001</v>
      </c>
      <c r="BP412" s="1">
        <v>73.595505617977494</v>
      </c>
      <c r="BQ412" s="1">
        <v>77.514792899408206</v>
      </c>
      <c r="BR412" s="1">
        <v>72.875816993463999</v>
      </c>
      <c r="BS412" s="1">
        <v>72.307692307692307</v>
      </c>
      <c r="BT412" s="1">
        <v>72.983870967741893</v>
      </c>
      <c r="BU412" s="1">
        <v>73.75</v>
      </c>
      <c r="BV412" s="1">
        <v>75.819672131147499</v>
      </c>
      <c r="BW412" s="1">
        <v>77.952755905511793</v>
      </c>
      <c r="BX412" s="1">
        <v>73.364485981308405</v>
      </c>
      <c r="BY412" s="1">
        <v>73.404255319148902</v>
      </c>
      <c r="BZ412" s="1">
        <v>34.848484848484802</v>
      </c>
      <c r="CA412" s="1">
        <v>40</v>
      </c>
      <c r="CB412" s="1">
        <v>44.067796610169403</v>
      </c>
      <c r="CC412" s="1">
        <v>45.8333333333333</v>
      </c>
      <c r="CD412" s="1">
        <v>90.106951871657699</v>
      </c>
      <c r="CE412" s="1">
        <v>92.4157303370786</v>
      </c>
      <c r="CF412" s="1">
        <v>87.573964497041402</v>
      </c>
      <c r="CG412" s="1">
        <v>85.620915032679704</v>
      </c>
      <c r="CH412" s="1">
        <v>82.692307692307594</v>
      </c>
      <c r="CI412" s="1">
        <v>89.919354838709594</v>
      </c>
      <c r="CJ412" s="1">
        <v>91.25</v>
      </c>
      <c r="CK412" s="1">
        <v>92.213114754098299</v>
      </c>
      <c r="CL412" s="1">
        <v>92.519685039370103</v>
      </c>
      <c r="CM412" s="1">
        <v>55.607476635513997</v>
      </c>
      <c r="CN412" s="1">
        <v>52.659574468085097</v>
      </c>
      <c r="CO412" s="1">
        <v>51.515151515151501</v>
      </c>
      <c r="CP412" s="1">
        <v>89.1666666666666</v>
      </c>
      <c r="CQ412" s="1">
        <v>95.762711864406697</v>
      </c>
      <c r="CR412" s="1">
        <v>90.625</v>
      </c>
      <c r="CS412" s="1">
        <v>70.0534759358288</v>
      </c>
      <c r="CT412" s="1">
        <v>73.314606741573002</v>
      </c>
      <c r="CU412" s="1">
        <v>75.147928994082804</v>
      </c>
      <c r="CV412" s="1">
        <v>73.202614379084906</v>
      </c>
      <c r="CW412" s="1">
        <v>58.076923076923102</v>
      </c>
      <c r="CX412" s="1">
        <v>81.048387096774107</v>
      </c>
      <c r="CY412" s="1">
        <v>72.9166666666666</v>
      </c>
      <c r="CZ412" s="1">
        <v>72.540983606557305</v>
      </c>
      <c r="DA412" s="1">
        <v>76.771653543307096</v>
      </c>
      <c r="DB412" s="1">
        <v>85.514018691588703</v>
      </c>
      <c r="DC412" s="1">
        <v>92.021276595744595</v>
      </c>
      <c r="DD412" s="1">
        <v>47.727272727272698</v>
      </c>
      <c r="DE412" s="1">
        <v>30.8333333333333</v>
      </c>
      <c r="DF412" s="1">
        <v>36.440677966101603</v>
      </c>
      <c r="DG412" s="1">
        <v>34.375</v>
      </c>
      <c r="DH412" s="1">
        <v>80.563743551952797</v>
      </c>
      <c r="DI412" s="1">
        <v>75.100622027076398</v>
      </c>
      <c r="DJ412" s="1">
        <v>76.512383272431904</v>
      </c>
      <c r="DK412" s="1">
        <v>99.259478672985693</v>
      </c>
      <c r="DL412" s="1">
        <v>99.250749250749195</v>
      </c>
      <c r="DM412" s="1">
        <v>99.848024316109402</v>
      </c>
      <c r="DN412" s="1">
        <v>99.948612538540502</v>
      </c>
      <c r="DO412" s="1">
        <v>99.846311475409806</v>
      </c>
      <c r="DP412" s="1">
        <v>99.8481781376518</v>
      </c>
      <c r="DQ412" s="1">
        <v>99.115504682622202</v>
      </c>
      <c r="DR412" s="1">
        <v>99.237983587338803</v>
      </c>
      <c r="DS412" s="1">
        <v>99.777117384843905</v>
      </c>
      <c r="DT412" s="1">
        <v>99.469696969696898</v>
      </c>
      <c r="DU412" s="1">
        <v>97.344461305007499</v>
      </c>
      <c r="DV412" s="1">
        <v>92.457627118644098</v>
      </c>
      <c r="DW412" s="1">
        <v>90.917464996315402</v>
      </c>
      <c r="DX412" s="1">
        <v>93.1394072447859</v>
      </c>
      <c r="DY412" s="1">
        <v>95.635403978887496</v>
      </c>
      <c r="DZ412" s="1">
        <v>97.422985781990505</v>
      </c>
      <c r="EA412" s="1">
        <v>99.050949050949001</v>
      </c>
      <c r="EB412" s="1">
        <v>89.311043566362699</v>
      </c>
      <c r="EC412" s="1">
        <v>92.754367934224007</v>
      </c>
      <c r="ED412" s="1">
        <v>91.649590163934405</v>
      </c>
      <c r="EE412" s="1">
        <v>92.358299595141702</v>
      </c>
      <c r="EF412" s="1">
        <v>94.640998959417203</v>
      </c>
      <c r="EG412" s="1">
        <v>66.647127784290703</v>
      </c>
      <c r="EH412" s="1">
        <v>61.441307578008903</v>
      </c>
      <c r="EI412" s="1">
        <v>91.590909090909093</v>
      </c>
      <c r="EJ412" s="1">
        <v>92.943854324734403</v>
      </c>
      <c r="EK412" s="1">
        <v>83.813559322033896</v>
      </c>
      <c r="EL412" s="1">
        <v>98.968312453942502</v>
      </c>
      <c r="EM412" s="1">
        <v>92.151481888035093</v>
      </c>
      <c r="EN412" s="1">
        <v>92.671538773853001</v>
      </c>
      <c r="EO412" s="1">
        <v>95.734597156398095</v>
      </c>
      <c r="EP412" s="1">
        <v>94.755244755244703</v>
      </c>
      <c r="EQ412" s="1">
        <v>77.304964539007102</v>
      </c>
      <c r="ER412" s="1">
        <v>76.618705035971203</v>
      </c>
      <c r="ES412" s="1">
        <v>83.709016393442596</v>
      </c>
      <c r="ET412" s="1">
        <v>87.398785425101195</v>
      </c>
      <c r="EU412" s="1">
        <v>93.4963579604578</v>
      </c>
      <c r="EV412" s="1">
        <v>81.770222743259097</v>
      </c>
      <c r="EW412" s="1">
        <v>90.490341753343202</v>
      </c>
      <c r="EX412" s="1">
        <v>76.742424242424207</v>
      </c>
      <c r="EY412" s="1">
        <v>79.893778452200294</v>
      </c>
      <c r="EZ412" s="1">
        <v>93.644067796610102</v>
      </c>
    </row>
    <row r="413" spans="1:156" ht="15">
      <c r="A413" s="11" t="s">
        <v>482</v>
      </c>
      <c r="B413" s="1" t="s">
        <v>945</v>
      </c>
      <c r="C413" s="11" t="s">
        <v>548</v>
      </c>
      <c r="D413" s="1">
        <v>74.172242792622995</v>
      </c>
      <c r="E413" s="1">
        <v>72.377776811089802</v>
      </c>
      <c r="F413" s="1">
        <v>0</v>
      </c>
      <c r="G413" s="1">
        <v>93.8805970149253</v>
      </c>
      <c r="H413" s="1">
        <v>95.079365079365104</v>
      </c>
      <c r="I413" s="1">
        <v>86.398467432950099</v>
      </c>
      <c r="J413" s="1">
        <v>78.930817610062903</v>
      </c>
      <c r="K413" s="1">
        <v>62.244897959183596</v>
      </c>
      <c r="L413" s="1">
        <v>56.159420289855099</v>
      </c>
      <c r="M413" s="1">
        <v>56.870229007633498</v>
      </c>
      <c r="N413" s="1">
        <v>60.080645161290299</v>
      </c>
      <c r="O413" s="1">
        <v>41.452991452991398</v>
      </c>
      <c r="P413" s="1">
        <v>46.116504854368898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97.164179104477597</v>
      </c>
      <c r="W413" s="1">
        <v>90.317460317460302</v>
      </c>
      <c r="X413" s="1">
        <v>89.463601532567097</v>
      </c>
      <c r="Y413" s="1">
        <v>86.477987421383602</v>
      </c>
      <c r="Z413" s="1">
        <v>61.5646258503401</v>
      </c>
      <c r="AA413" s="1">
        <v>57.6086956521739</v>
      </c>
      <c r="AB413" s="1">
        <v>43.129770992366403</v>
      </c>
      <c r="AC413" s="1">
        <v>50.403225806451601</v>
      </c>
      <c r="AD413" s="1">
        <v>23.9316239316239</v>
      </c>
      <c r="AE413" s="1">
        <v>22.330097087378601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88.805970149253696</v>
      </c>
      <c r="AL413" s="1">
        <v>93.650793650793602</v>
      </c>
      <c r="AM413" s="1">
        <v>92.145593869731798</v>
      </c>
      <c r="AN413" s="1">
        <v>90.251572327044002</v>
      </c>
      <c r="AO413" s="1">
        <v>90.816326530612201</v>
      </c>
      <c r="AP413" s="1">
        <v>89.855072463768096</v>
      </c>
      <c r="AQ413" s="1">
        <v>68.320610687022906</v>
      </c>
      <c r="AR413" s="1">
        <v>77.016129032258107</v>
      </c>
      <c r="AS413" s="1">
        <v>34.615384615384599</v>
      </c>
      <c r="AT413" s="1">
        <v>38.349514563106702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75.074626865671604</v>
      </c>
      <c r="BA413" s="1">
        <v>74.126984126984098</v>
      </c>
      <c r="BB413" s="1">
        <v>71.839080459770102</v>
      </c>
      <c r="BC413" s="1">
        <v>78.301886792452805</v>
      </c>
      <c r="BD413" s="1">
        <v>79.931972789115605</v>
      </c>
      <c r="BE413" s="1">
        <v>61.231884057971001</v>
      </c>
      <c r="BF413" s="1">
        <v>62.213740458015202</v>
      </c>
      <c r="BG413" s="1">
        <v>69.758064516128997</v>
      </c>
      <c r="BH413" s="1">
        <v>55.128205128205103</v>
      </c>
      <c r="BI413" s="1">
        <v>43.203883495145597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O413" s="1">
        <v>84.179104477611901</v>
      </c>
      <c r="BP413" s="1">
        <v>86.984126984126902</v>
      </c>
      <c r="BQ413" s="1">
        <v>43.295019157088099</v>
      </c>
      <c r="BR413" s="1">
        <v>41.823899371069103</v>
      </c>
      <c r="BS413" s="1">
        <v>44.557823129251702</v>
      </c>
      <c r="BT413" s="1">
        <v>44.927536231884098</v>
      </c>
      <c r="BU413" s="1">
        <v>46.564885496183201</v>
      </c>
      <c r="BV413" s="1">
        <v>47.177419354838698</v>
      </c>
      <c r="BW413" s="1">
        <v>47.8632478632478</v>
      </c>
      <c r="BX413" s="1">
        <v>47.572815533980503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67.611940298507406</v>
      </c>
      <c r="CE413" s="1">
        <v>74.285714285714207</v>
      </c>
      <c r="CF413" s="1">
        <v>49.616858237547802</v>
      </c>
      <c r="CG413" s="1">
        <v>53.144654088050302</v>
      </c>
      <c r="CH413" s="1">
        <v>54.081632653061199</v>
      </c>
      <c r="CI413" s="1">
        <v>53.985507246376798</v>
      </c>
      <c r="CJ413" s="1">
        <v>57.633587786259497</v>
      </c>
      <c r="CK413" s="1">
        <v>82.258064516128997</v>
      </c>
      <c r="CL413" s="1">
        <v>61.965811965811902</v>
      </c>
      <c r="CM413" s="1">
        <v>59.223300970873701</v>
      </c>
      <c r="CN413" s="1">
        <v>0</v>
      </c>
      <c r="CO413" s="1">
        <v>0</v>
      </c>
      <c r="CP413" s="1">
        <v>0</v>
      </c>
      <c r="CQ413" s="1">
        <v>0</v>
      </c>
      <c r="CR413" s="1">
        <v>0</v>
      </c>
      <c r="CS413" s="1">
        <v>53.134328358208897</v>
      </c>
      <c r="CT413" s="1">
        <v>56.031746031746003</v>
      </c>
      <c r="CU413" s="1">
        <v>58.620689655172399</v>
      </c>
      <c r="CV413" s="1">
        <v>61.635220125786098</v>
      </c>
      <c r="CW413" s="1">
        <v>65.306122448979494</v>
      </c>
      <c r="CX413" s="1">
        <v>65.579710144927503</v>
      </c>
      <c r="CY413" s="1">
        <v>67.557251908396907</v>
      </c>
      <c r="CZ413" s="1">
        <v>66.129032258064498</v>
      </c>
      <c r="DA413" s="1">
        <v>63.675213675213598</v>
      </c>
      <c r="DB413" s="1">
        <v>65.048543689320297</v>
      </c>
      <c r="DC413" s="1">
        <v>0</v>
      </c>
      <c r="DD413" s="1">
        <v>0</v>
      </c>
      <c r="DE413" s="1">
        <v>0</v>
      </c>
      <c r="DF413" s="1">
        <v>0</v>
      </c>
      <c r="DG413" s="1">
        <v>0</v>
      </c>
      <c r="DH413" s="1">
        <v>66.209293816319004</v>
      </c>
      <c r="DI413" s="1">
        <v>46.995533901745802</v>
      </c>
      <c r="DJ413" s="1">
        <v>61.404028436018898</v>
      </c>
      <c r="DK413" s="1">
        <v>2.0479520479520401</v>
      </c>
      <c r="DL413" s="1">
        <v>62.158054711246201</v>
      </c>
      <c r="DM413" s="1">
        <v>71.479958890030801</v>
      </c>
      <c r="DN413" s="1">
        <v>46.157786885245898</v>
      </c>
      <c r="DO413" s="1">
        <v>43.572874493927102</v>
      </c>
      <c r="DP413" s="1">
        <v>35.015608740894898</v>
      </c>
      <c r="DQ413" s="1">
        <v>10.1406799531066</v>
      </c>
      <c r="DR413" s="1">
        <v>0</v>
      </c>
      <c r="DS413" s="1">
        <v>0</v>
      </c>
      <c r="DT413" s="1">
        <v>0</v>
      </c>
      <c r="DU413" s="1">
        <v>0</v>
      </c>
      <c r="DV413" s="1">
        <v>0</v>
      </c>
      <c r="DW413" s="1">
        <v>9.8975484815221293</v>
      </c>
      <c r="DX413" s="1">
        <v>32.825822168087697</v>
      </c>
      <c r="DY413" s="1">
        <v>23.311611374407502</v>
      </c>
      <c r="DZ413" s="1">
        <v>14.7352647352647</v>
      </c>
      <c r="EA413" s="1">
        <v>9.6757852077001001</v>
      </c>
      <c r="EB413" s="1">
        <v>5.3956834532374103</v>
      </c>
      <c r="EC413" s="1">
        <v>13.268442622950801</v>
      </c>
      <c r="ED413" s="1">
        <v>10.475708502024199</v>
      </c>
      <c r="EE413" s="1">
        <v>1.7169614984391199</v>
      </c>
      <c r="EF413" s="1">
        <v>15.5334114888628</v>
      </c>
      <c r="EG413" s="1">
        <v>0</v>
      </c>
      <c r="EH413" s="1">
        <v>0</v>
      </c>
      <c r="EI413" s="1">
        <v>0</v>
      </c>
      <c r="EJ413" s="1">
        <v>0</v>
      </c>
      <c r="EK413" s="1">
        <v>0</v>
      </c>
      <c r="EL413" s="1">
        <v>94.420051225759195</v>
      </c>
      <c r="EM413" s="1">
        <v>85.891189606171295</v>
      </c>
      <c r="EN413" s="1">
        <v>85.159952606635102</v>
      </c>
      <c r="EO413" s="1">
        <v>66.533466533466495</v>
      </c>
      <c r="EP413" s="1">
        <v>66.6666666666666</v>
      </c>
      <c r="EQ413" s="1">
        <v>50.770811921891003</v>
      </c>
      <c r="ER413" s="1">
        <v>25.819672131147499</v>
      </c>
      <c r="ES413" s="1">
        <v>2.6821862348178098</v>
      </c>
      <c r="ET413" s="1">
        <v>28.876170655567101</v>
      </c>
      <c r="EU413" s="1">
        <v>38.628370457209797</v>
      </c>
      <c r="EV413" s="1">
        <v>0</v>
      </c>
      <c r="EW413" s="1">
        <v>0</v>
      </c>
      <c r="EX413" s="1">
        <v>0</v>
      </c>
      <c r="EY413" s="1">
        <v>0</v>
      </c>
      <c r="EZ413" s="1">
        <v>0</v>
      </c>
    </row>
    <row r="414" spans="1:156" ht="15">
      <c r="A414" s="11" t="s">
        <v>483</v>
      </c>
      <c r="B414" s="1" t="s">
        <v>946</v>
      </c>
      <c r="C414" s="11" t="s">
        <v>528</v>
      </c>
      <c r="D414" s="1">
        <v>36.448163913214799</v>
      </c>
      <c r="E414" s="1">
        <v>36.083407216639898</v>
      </c>
      <c r="F414" s="1">
        <v>0</v>
      </c>
      <c r="G414" s="1">
        <v>80.232558139534802</v>
      </c>
      <c r="H414" s="1">
        <v>60.256410256410199</v>
      </c>
      <c r="I414" s="1">
        <v>66.176470588235205</v>
      </c>
      <c r="J414" s="1">
        <v>66.071428571428498</v>
      </c>
      <c r="K414" s="1">
        <v>65.909090909090907</v>
      </c>
      <c r="L414" s="1">
        <v>35.714285714285701</v>
      </c>
      <c r="M414" s="1">
        <v>50</v>
      </c>
      <c r="N414" s="1">
        <v>69.047619047618994</v>
      </c>
      <c r="O414" s="1">
        <v>67.5</v>
      </c>
      <c r="P414" s="1">
        <v>65.789473684210506</v>
      </c>
      <c r="Q414" s="1">
        <v>67.647058823529406</v>
      </c>
      <c r="R414" s="1">
        <v>60.714285714285701</v>
      </c>
      <c r="S414" s="1">
        <v>60.714285714285701</v>
      </c>
      <c r="T414" s="1">
        <v>57.692307692307601</v>
      </c>
      <c r="U414" s="1">
        <v>30</v>
      </c>
      <c r="V414" s="1">
        <v>96.511627906976699</v>
      </c>
      <c r="W414" s="1">
        <v>93.589743589743506</v>
      </c>
      <c r="X414" s="1">
        <v>98.529411764705799</v>
      </c>
      <c r="Y414" s="1">
        <v>94.642857142857096</v>
      </c>
      <c r="Z414" s="1">
        <v>93.181818181818102</v>
      </c>
      <c r="AA414" s="1">
        <v>78.571428571428498</v>
      </c>
      <c r="AB414" s="1">
        <v>69.047619047618994</v>
      </c>
      <c r="AC414" s="1">
        <v>73.809523809523796</v>
      </c>
      <c r="AD414" s="1">
        <v>77.5</v>
      </c>
      <c r="AE414" s="1">
        <v>71.052631578947299</v>
      </c>
      <c r="AF414" s="1">
        <v>44.117647058823501</v>
      </c>
      <c r="AG414" s="1">
        <v>53.571428571428498</v>
      </c>
      <c r="AH414" s="1">
        <v>82.142857142857096</v>
      </c>
      <c r="AI414" s="1">
        <v>73.076923076923094</v>
      </c>
      <c r="AJ414" s="1">
        <v>60</v>
      </c>
      <c r="AK414" s="1">
        <v>87.209302325581405</v>
      </c>
      <c r="AL414" s="1">
        <v>89.743589743589695</v>
      </c>
      <c r="AM414" s="1">
        <v>86.764705882352899</v>
      </c>
      <c r="AN414" s="1">
        <v>83.928571428571402</v>
      </c>
      <c r="AO414" s="1">
        <v>81.818181818181799</v>
      </c>
      <c r="AP414" s="1">
        <v>78.571428571428498</v>
      </c>
      <c r="AQ414" s="1">
        <v>76.190476190476105</v>
      </c>
      <c r="AR414" s="1">
        <v>80.952380952380906</v>
      </c>
      <c r="AS414" s="1">
        <v>82.5</v>
      </c>
      <c r="AT414" s="1">
        <v>81.578947368421098</v>
      </c>
      <c r="AU414" s="1">
        <v>76.470588235294102</v>
      </c>
      <c r="AV414" s="1">
        <v>75</v>
      </c>
      <c r="AW414" s="1">
        <v>50</v>
      </c>
      <c r="AX414" s="1">
        <v>42.307692307692299</v>
      </c>
      <c r="AY414" s="1">
        <v>50</v>
      </c>
      <c r="AZ414" s="1">
        <v>77.906976744186096</v>
      </c>
      <c r="BA414" s="1">
        <v>70.512820512820497</v>
      </c>
      <c r="BB414" s="1">
        <v>83.823529411764696</v>
      </c>
      <c r="BC414" s="1">
        <v>83.928571428571402</v>
      </c>
      <c r="BD414" s="1">
        <v>84.090909090909093</v>
      </c>
      <c r="BE414" s="1">
        <v>88.095238095238102</v>
      </c>
      <c r="BF414" s="1">
        <v>97.619047619047606</v>
      </c>
      <c r="BG414" s="1">
        <v>78.571428571428498</v>
      </c>
      <c r="BH414" s="1">
        <v>97.5</v>
      </c>
      <c r="BI414" s="1">
        <v>81.578947368421098</v>
      </c>
      <c r="BJ414" s="1">
        <v>79.411764705882305</v>
      </c>
      <c r="BK414" s="1">
        <v>53.571428571428498</v>
      </c>
      <c r="BL414" s="1">
        <v>89.285714285714207</v>
      </c>
      <c r="BM414" s="1">
        <v>50</v>
      </c>
      <c r="BN414" s="1">
        <v>25</v>
      </c>
      <c r="BO414" s="1">
        <v>84.883720930232499</v>
      </c>
      <c r="BP414" s="1">
        <v>70.512820512820497</v>
      </c>
      <c r="BQ414" s="1">
        <v>70.588235294117595</v>
      </c>
      <c r="BR414" s="1">
        <v>57.142857142857103</v>
      </c>
      <c r="BS414" s="1">
        <v>52.272727272727202</v>
      </c>
      <c r="BT414" s="1">
        <v>57.142857142857103</v>
      </c>
      <c r="BU414" s="1">
        <v>61.904761904761898</v>
      </c>
      <c r="BV414" s="1">
        <v>64.285714285714207</v>
      </c>
      <c r="BW414" s="1">
        <v>70</v>
      </c>
      <c r="BX414" s="1">
        <v>68.421052631578902</v>
      </c>
      <c r="BY414" s="1">
        <v>47.058823529411697</v>
      </c>
      <c r="BZ414" s="1">
        <v>75</v>
      </c>
      <c r="CA414" s="1">
        <v>82.142857142857096</v>
      </c>
      <c r="CB414" s="1">
        <v>42.307692307692299</v>
      </c>
      <c r="CC414" s="1">
        <v>45</v>
      </c>
      <c r="CD414" s="1">
        <v>93.023255813953398</v>
      </c>
      <c r="CE414" s="1">
        <v>93.589743589743506</v>
      </c>
      <c r="CF414" s="1">
        <v>92.647058823529406</v>
      </c>
      <c r="CG414" s="1">
        <v>89.285714285714207</v>
      </c>
      <c r="CH414" s="1">
        <v>90.909090909090907</v>
      </c>
      <c r="CI414" s="1">
        <v>73.809523809523796</v>
      </c>
      <c r="CJ414" s="1">
        <v>78.571428571428498</v>
      </c>
      <c r="CK414" s="1">
        <v>83.3333333333333</v>
      </c>
      <c r="CL414" s="1">
        <v>87.5</v>
      </c>
      <c r="CM414" s="1">
        <v>81.578947368421098</v>
      </c>
      <c r="CN414" s="1">
        <v>79.411764705882305</v>
      </c>
      <c r="CO414" s="1">
        <v>82.142857142857096</v>
      </c>
      <c r="CP414" s="1">
        <v>89.285714285714207</v>
      </c>
      <c r="CQ414" s="1">
        <v>80.769230769230703</v>
      </c>
      <c r="CR414" s="1">
        <v>90</v>
      </c>
      <c r="CS414" s="1">
        <v>95.348837209302303</v>
      </c>
      <c r="CT414" s="1">
        <v>79.487179487179404</v>
      </c>
      <c r="CU414" s="1">
        <v>91.176470588235205</v>
      </c>
      <c r="CV414" s="1">
        <v>75</v>
      </c>
      <c r="CW414" s="1">
        <v>70.454545454545396</v>
      </c>
      <c r="CX414" s="1">
        <v>66.6666666666666</v>
      </c>
      <c r="CY414" s="1">
        <v>76.190476190476105</v>
      </c>
      <c r="CZ414" s="1">
        <v>78.571428571428498</v>
      </c>
      <c r="DA414" s="1">
        <v>87.5</v>
      </c>
      <c r="DB414" s="1">
        <v>84.210526315789394</v>
      </c>
      <c r="DC414" s="1">
        <v>85.294117647058798</v>
      </c>
      <c r="DD414" s="1">
        <v>92.857142857142804</v>
      </c>
      <c r="DE414" s="1">
        <v>75</v>
      </c>
      <c r="DF414" s="1">
        <v>88.461538461538396</v>
      </c>
      <c r="DG414" s="1">
        <v>85</v>
      </c>
      <c r="DH414" s="1">
        <v>14.498894620486301</v>
      </c>
      <c r="DI414" s="1">
        <v>43.596780095133497</v>
      </c>
      <c r="DJ414" s="1">
        <v>50.8932196508323</v>
      </c>
      <c r="DK414" s="1">
        <v>31.427725118483401</v>
      </c>
      <c r="DL414" s="1">
        <v>17.132867132867101</v>
      </c>
      <c r="DM414" s="1">
        <v>44.427558257345403</v>
      </c>
      <c r="DN414" s="1">
        <v>25.950668036998898</v>
      </c>
      <c r="DO414" s="1">
        <v>33.760245901639301</v>
      </c>
      <c r="DP414" s="1">
        <v>31.528340080971599</v>
      </c>
      <c r="DQ414" s="1">
        <v>47.398543184183097</v>
      </c>
      <c r="DR414" s="1">
        <v>46.483001172332898</v>
      </c>
      <c r="DS414" s="1">
        <v>22.213967310549702</v>
      </c>
      <c r="DT414" s="1">
        <v>15.8333333333333</v>
      </c>
      <c r="DU414" s="1">
        <v>60.9256449165402</v>
      </c>
      <c r="DV414" s="1">
        <v>73.305084745762699</v>
      </c>
      <c r="DW414" s="1">
        <v>37.196020633750898</v>
      </c>
      <c r="DX414" s="1">
        <v>37.925356750823198</v>
      </c>
      <c r="DY414" s="1">
        <v>34.206252537555798</v>
      </c>
      <c r="DZ414" s="1">
        <v>32.612559241706101</v>
      </c>
      <c r="EA414" s="1">
        <v>41.008991008991003</v>
      </c>
      <c r="EB414" s="1">
        <v>41.084093211752702</v>
      </c>
      <c r="EC414" s="1">
        <v>42.702980472764601</v>
      </c>
      <c r="ED414" s="1">
        <v>18.903688524590098</v>
      </c>
      <c r="EE414" s="1">
        <v>9.3623481781376494</v>
      </c>
      <c r="EF414" s="1">
        <v>23.673257023933399</v>
      </c>
      <c r="EG414" s="1">
        <v>25.381008206330499</v>
      </c>
      <c r="EH414" s="1">
        <v>8.2466567607726606</v>
      </c>
      <c r="EI414" s="1">
        <v>10.0757575757575</v>
      </c>
      <c r="EJ414" s="1">
        <v>20.409711684370201</v>
      </c>
      <c r="EK414" s="1">
        <v>51.949152542372801</v>
      </c>
      <c r="EL414" s="1">
        <v>84.690493736182702</v>
      </c>
      <c r="EM414" s="1">
        <v>83.571167215514095</v>
      </c>
      <c r="EN414" s="1">
        <v>83.516037352821698</v>
      </c>
      <c r="EO414" s="1">
        <v>77.784360189573405</v>
      </c>
      <c r="EP414" s="1">
        <v>71.678321678321595</v>
      </c>
      <c r="EQ414" s="1">
        <v>66.6666666666666</v>
      </c>
      <c r="ER414" s="1">
        <v>84.840698869475801</v>
      </c>
      <c r="ES414" s="1">
        <v>89.4467213114754</v>
      </c>
      <c r="ET414" s="1">
        <v>92.257085020242897</v>
      </c>
      <c r="EU414" s="1">
        <v>93.4963579604578</v>
      </c>
      <c r="EV414" s="1">
        <v>88.921453692848701</v>
      </c>
      <c r="EW414" s="1">
        <v>18.4992570579494</v>
      </c>
      <c r="EX414" s="1">
        <v>38.939393939393902</v>
      </c>
      <c r="EY414" s="1">
        <v>40.819423368740502</v>
      </c>
      <c r="EZ414" s="1">
        <v>41.610169491525397</v>
      </c>
    </row>
    <row r="415" spans="1:156" ht="15">
      <c r="A415" s="11" t="s">
        <v>484</v>
      </c>
      <c r="B415" s="1" t="s">
        <v>947</v>
      </c>
      <c r="C415" s="11" t="s">
        <v>588</v>
      </c>
      <c r="D415" s="1">
        <v>50.716298485964998</v>
      </c>
      <c r="E415" s="1">
        <v>85.400615409767099</v>
      </c>
      <c r="F415" s="1">
        <v>0</v>
      </c>
      <c r="G415" s="1">
        <v>94.268774703557298</v>
      </c>
      <c r="H415" s="1">
        <v>97.659574468085097</v>
      </c>
      <c r="I415" s="1">
        <v>99.308755760368598</v>
      </c>
      <c r="J415" s="1">
        <v>99.7175141242937</v>
      </c>
      <c r="K415" s="1">
        <v>99.635036496350295</v>
      </c>
      <c r="L415" s="1">
        <v>99.606299212598401</v>
      </c>
      <c r="M415" s="1">
        <v>99.579831932773104</v>
      </c>
      <c r="N415" s="1">
        <v>99.576271186440593</v>
      </c>
      <c r="O415" s="1">
        <v>99.561403508771903</v>
      </c>
      <c r="P415" s="1">
        <v>99.532710280373806</v>
      </c>
      <c r="Q415" s="1">
        <v>99.4444444444444</v>
      </c>
      <c r="R415" s="1">
        <v>93.3734939759036</v>
      </c>
      <c r="S415" s="1">
        <v>92.948717948717899</v>
      </c>
      <c r="T415" s="1">
        <v>92.763157894736807</v>
      </c>
      <c r="U415" s="1">
        <v>0</v>
      </c>
      <c r="V415" s="1">
        <v>80.434782608695599</v>
      </c>
      <c r="W415" s="1">
        <v>81.489361702127596</v>
      </c>
      <c r="X415" s="1">
        <v>97.004608294930804</v>
      </c>
      <c r="Y415" s="1">
        <v>95.762711864406697</v>
      </c>
      <c r="Z415" s="1">
        <v>93.065693430656907</v>
      </c>
      <c r="AA415" s="1">
        <v>92.125984251968504</v>
      </c>
      <c r="AB415" s="1">
        <v>89.495798319327704</v>
      </c>
      <c r="AC415" s="1">
        <v>89.406779661016898</v>
      </c>
      <c r="AD415" s="1">
        <v>92.982456140350806</v>
      </c>
      <c r="AE415" s="1">
        <v>94.859813084112105</v>
      </c>
      <c r="AF415" s="1">
        <v>61.6666666666666</v>
      </c>
      <c r="AG415" s="1">
        <v>66.265060240963805</v>
      </c>
      <c r="AH415" s="1">
        <v>32.692307692307601</v>
      </c>
      <c r="AI415" s="1">
        <v>38.815789473684198</v>
      </c>
      <c r="AJ415" s="1">
        <v>0</v>
      </c>
      <c r="AK415" s="1">
        <v>91.501976284584899</v>
      </c>
      <c r="AL415" s="1">
        <v>87.021276595744595</v>
      </c>
      <c r="AM415" s="1">
        <v>93.087557603686605</v>
      </c>
      <c r="AN415" s="1">
        <v>92.655367231638394</v>
      </c>
      <c r="AO415" s="1">
        <v>97.8102189781021</v>
      </c>
      <c r="AP415" s="1">
        <v>96.850393700787393</v>
      </c>
      <c r="AQ415" s="1">
        <v>96.638655462184801</v>
      </c>
      <c r="AR415" s="1">
        <v>97.033898305084705</v>
      </c>
      <c r="AS415" s="1">
        <v>86.403508771929793</v>
      </c>
      <c r="AT415" s="1">
        <v>87.850467289719603</v>
      </c>
      <c r="AU415" s="1">
        <v>78.3333333333333</v>
      </c>
      <c r="AV415" s="1">
        <v>90.963855421686702</v>
      </c>
      <c r="AW415" s="1">
        <v>50</v>
      </c>
      <c r="AX415" s="1">
        <v>50.657894736842103</v>
      </c>
      <c r="AY415" s="1">
        <v>0</v>
      </c>
      <c r="AZ415" s="1">
        <v>69.762845849802304</v>
      </c>
      <c r="BA415" s="1">
        <v>53.829787234042499</v>
      </c>
      <c r="BB415" s="1">
        <v>61.059907834101303</v>
      </c>
      <c r="BC415" s="1">
        <v>44.915254237288103</v>
      </c>
      <c r="BD415" s="1">
        <v>20.072992700729898</v>
      </c>
      <c r="BE415" s="1">
        <v>36.614173228346402</v>
      </c>
      <c r="BF415" s="1">
        <v>25.630252100840298</v>
      </c>
      <c r="BG415" s="1">
        <v>44.491525423728802</v>
      </c>
      <c r="BH415" s="1">
        <v>27.6315789473684</v>
      </c>
      <c r="BI415" s="1">
        <v>42.523364485981297</v>
      </c>
      <c r="BJ415" s="1">
        <v>48.3333333333333</v>
      </c>
      <c r="BK415" s="1">
        <v>51.204819277108399</v>
      </c>
      <c r="BL415" s="1">
        <v>26.282051282051199</v>
      </c>
      <c r="BM415" s="1">
        <v>9.8684210526315699</v>
      </c>
      <c r="BN415" s="1">
        <v>0</v>
      </c>
      <c r="BO415" s="1">
        <v>91.699604743083</v>
      </c>
      <c r="BP415" s="1">
        <v>87.234042553191401</v>
      </c>
      <c r="BQ415" s="1">
        <v>68.433179723502306</v>
      </c>
      <c r="BR415" s="1">
        <v>70.056497175141203</v>
      </c>
      <c r="BS415" s="1">
        <v>72.262773722627699</v>
      </c>
      <c r="BT415" s="1">
        <v>76.377952755905497</v>
      </c>
      <c r="BU415" s="1">
        <v>62.184873949579803</v>
      </c>
      <c r="BV415" s="1">
        <v>66.525423728813493</v>
      </c>
      <c r="BW415" s="1">
        <v>32.894736842105203</v>
      </c>
      <c r="BX415" s="1">
        <v>36.9158878504672</v>
      </c>
      <c r="BY415" s="1">
        <v>35.5555555555555</v>
      </c>
      <c r="BZ415" s="1">
        <v>37.349397590361399</v>
      </c>
      <c r="CA415" s="1">
        <v>42.948717948717899</v>
      </c>
      <c r="CB415" s="1">
        <v>43.421052631578902</v>
      </c>
      <c r="CC415" s="1">
        <v>0</v>
      </c>
      <c r="CD415" s="1">
        <v>95.454545454545396</v>
      </c>
      <c r="CE415" s="1">
        <v>95.319148936170194</v>
      </c>
      <c r="CF415" s="1">
        <v>95.161290322580598</v>
      </c>
      <c r="CG415" s="1">
        <v>94.067796610169495</v>
      </c>
      <c r="CH415" s="1">
        <v>94.525547445255398</v>
      </c>
      <c r="CI415" s="1">
        <v>97.244094488188907</v>
      </c>
      <c r="CJ415" s="1">
        <v>98.739495798319297</v>
      </c>
      <c r="CK415" s="1">
        <v>98.728813559322006</v>
      </c>
      <c r="CL415" s="1">
        <v>98.684210526315695</v>
      </c>
      <c r="CM415" s="1">
        <v>99.532710280373806</v>
      </c>
      <c r="CN415" s="1">
        <v>97.2222222222222</v>
      </c>
      <c r="CO415" s="1">
        <v>99.397590361445694</v>
      </c>
      <c r="CP415" s="1">
        <v>94.230769230769198</v>
      </c>
      <c r="CQ415" s="1">
        <v>99.342105263157904</v>
      </c>
      <c r="CR415" s="1">
        <v>0</v>
      </c>
      <c r="CS415" s="1">
        <v>93.478260869565204</v>
      </c>
      <c r="CT415" s="1">
        <v>94.893617021276597</v>
      </c>
      <c r="CU415" s="1">
        <v>97.926267281105893</v>
      </c>
      <c r="CV415" s="1">
        <v>97.457627118644098</v>
      </c>
      <c r="CW415" s="1">
        <v>96.715328467153199</v>
      </c>
      <c r="CX415" s="1">
        <v>97.244094488188907</v>
      </c>
      <c r="CY415" s="1">
        <v>94.537815126050404</v>
      </c>
      <c r="CZ415" s="1">
        <v>97.033898305084705</v>
      </c>
      <c r="DA415" s="1">
        <v>85.964912280701697</v>
      </c>
      <c r="DB415" s="1">
        <v>77.570093457943898</v>
      </c>
      <c r="DC415" s="1">
        <v>79.4444444444444</v>
      </c>
      <c r="DD415" s="1">
        <v>58.433734939758999</v>
      </c>
      <c r="DE415" s="1">
        <v>76.282051282051199</v>
      </c>
      <c r="DF415" s="1">
        <v>84.210526315789394</v>
      </c>
      <c r="DG415" s="1">
        <v>0</v>
      </c>
      <c r="DH415" s="1">
        <v>89.001473839351505</v>
      </c>
      <c r="DI415" s="1">
        <v>92.663739480424397</v>
      </c>
      <c r="DJ415" s="1">
        <v>88.611449451887907</v>
      </c>
      <c r="DK415" s="1">
        <v>98.607819905213205</v>
      </c>
      <c r="DL415" s="1">
        <v>85.264735264735194</v>
      </c>
      <c r="DM415" s="1">
        <v>39.463019250253197</v>
      </c>
      <c r="DN415" s="1">
        <v>69.835560123329898</v>
      </c>
      <c r="DO415" s="1">
        <v>59.5799180327868</v>
      </c>
      <c r="DP415" s="1">
        <v>63.006072874493903</v>
      </c>
      <c r="DQ415" s="1">
        <v>84.7554630593132</v>
      </c>
      <c r="DR415" s="1">
        <v>75.322391559202799</v>
      </c>
      <c r="DS415" s="1">
        <v>88.335809806835101</v>
      </c>
      <c r="DT415" s="1">
        <v>90.984848484848399</v>
      </c>
      <c r="DU415" s="1">
        <v>92.336874051593298</v>
      </c>
      <c r="DV415" s="1">
        <v>0</v>
      </c>
      <c r="DW415" s="1">
        <v>91.267501842299097</v>
      </c>
      <c r="DX415" s="1">
        <v>92.627149652396596</v>
      </c>
      <c r="DY415" s="1">
        <v>95.716605765326804</v>
      </c>
      <c r="DZ415" s="1">
        <v>89.484597156398095</v>
      </c>
      <c r="EA415" s="1">
        <v>96.253746253746201</v>
      </c>
      <c r="EB415" s="1">
        <v>84.701114488348495</v>
      </c>
      <c r="EC415" s="1">
        <v>99.537512846865297</v>
      </c>
      <c r="ED415" s="1">
        <v>96.772540983606504</v>
      </c>
      <c r="EE415" s="1">
        <v>98.532388663967595</v>
      </c>
      <c r="EF415" s="1">
        <v>96.930280957336095</v>
      </c>
      <c r="EG415" s="1">
        <v>99.237983587338803</v>
      </c>
      <c r="EH415" s="1">
        <v>92.570579494799404</v>
      </c>
      <c r="EI415" s="1">
        <v>91.742424242424207</v>
      </c>
      <c r="EJ415" s="1">
        <v>85.053110773899803</v>
      </c>
      <c r="EK415" s="1">
        <v>0</v>
      </c>
      <c r="EL415" s="1">
        <v>93.570375829034603</v>
      </c>
      <c r="EM415" s="1">
        <v>94.420051225759195</v>
      </c>
      <c r="EN415" s="1">
        <v>96.711327649208201</v>
      </c>
      <c r="EO415" s="1">
        <v>93.246445497630305</v>
      </c>
      <c r="EP415" s="1">
        <v>94.755244755244703</v>
      </c>
      <c r="EQ415" s="1">
        <v>84.903748733535906</v>
      </c>
      <c r="ER415" s="1">
        <v>94.655704008222003</v>
      </c>
      <c r="ES415" s="1">
        <v>83.709016393442596</v>
      </c>
      <c r="ET415" s="1">
        <v>87.398785425101195</v>
      </c>
      <c r="EU415" s="1">
        <v>89.281997918834506</v>
      </c>
      <c r="EV415" s="1">
        <v>81.770222743259097</v>
      </c>
      <c r="EW415" s="1">
        <v>90.490341753343202</v>
      </c>
      <c r="EX415" s="1">
        <v>83.030303030303003</v>
      </c>
      <c r="EY415" s="1">
        <v>84.977238239757199</v>
      </c>
      <c r="EZ415" s="1">
        <v>0</v>
      </c>
    </row>
    <row r="416" spans="1:156" ht="15">
      <c r="A416" s="11" t="s">
        <v>485</v>
      </c>
      <c r="B416" s="1" t="s">
        <v>948</v>
      </c>
      <c r="C416" s="11" t="s">
        <v>553</v>
      </c>
      <c r="D416" s="1">
        <v>38.877861165328902</v>
      </c>
      <c r="E416" s="1">
        <v>61.433639357349499</v>
      </c>
      <c r="F416" s="1">
        <v>0</v>
      </c>
      <c r="G416" s="1">
        <v>93.581081081081095</v>
      </c>
      <c r="H416" s="1">
        <v>57.692307692307601</v>
      </c>
      <c r="I416" s="1">
        <v>58.984375</v>
      </c>
      <c r="J416" s="1">
        <v>52.6086956521739</v>
      </c>
      <c r="K416" s="1">
        <v>53.431372549019599</v>
      </c>
      <c r="L416" s="1">
        <v>59.6938775510204</v>
      </c>
      <c r="M416" s="1">
        <v>56.842105263157798</v>
      </c>
      <c r="N416" s="1">
        <v>67.1875</v>
      </c>
      <c r="O416" s="1">
        <v>70.5555555555555</v>
      </c>
      <c r="P416" s="1">
        <v>81.976744186046503</v>
      </c>
      <c r="Q416" s="1">
        <v>94.4444444444444</v>
      </c>
      <c r="R416" s="1">
        <v>55.645161290322498</v>
      </c>
      <c r="S416" s="1">
        <v>36.1111111111111</v>
      </c>
      <c r="T416" s="1">
        <v>41.6666666666666</v>
      </c>
      <c r="U416" s="1">
        <v>36.274509803921497</v>
      </c>
      <c r="V416" s="1">
        <v>76.351351351351298</v>
      </c>
      <c r="W416" s="1">
        <v>74.125874125874105</v>
      </c>
      <c r="X416" s="1">
        <v>75</v>
      </c>
      <c r="Y416" s="1">
        <v>74.347826086956502</v>
      </c>
      <c r="Z416" s="1">
        <v>74.019607843137194</v>
      </c>
      <c r="AA416" s="1">
        <v>74.489795918367307</v>
      </c>
      <c r="AB416" s="1">
        <v>71.578947368421098</v>
      </c>
      <c r="AC416" s="1">
        <v>46.3541666666666</v>
      </c>
      <c r="AD416" s="1">
        <v>47.2222222222222</v>
      </c>
      <c r="AE416" s="1">
        <v>87.209302325581405</v>
      </c>
      <c r="AF416" s="1">
        <v>71.604938271604894</v>
      </c>
      <c r="AG416" s="1">
        <v>31.451612903225801</v>
      </c>
      <c r="AH416" s="1">
        <v>39.814814814814802</v>
      </c>
      <c r="AI416" s="1">
        <v>39.814814814814802</v>
      </c>
      <c r="AJ416" s="1">
        <v>42.156862745098003</v>
      </c>
      <c r="AK416" s="1">
        <v>38.175675675675599</v>
      </c>
      <c r="AL416" s="1">
        <v>37.412587412587399</v>
      </c>
      <c r="AM416" s="1">
        <v>38.28125</v>
      </c>
      <c r="AN416" s="1">
        <v>37.3913043478261</v>
      </c>
      <c r="AO416" s="1">
        <v>36.764705882352899</v>
      </c>
      <c r="AP416" s="1">
        <v>36.224489795918302</v>
      </c>
      <c r="AQ416" s="1">
        <v>34.210526315789402</v>
      </c>
      <c r="AR416" s="1">
        <v>36.4583333333333</v>
      </c>
      <c r="AS416" s="1">
        <v>38.8888888888888</v>
      </c>
      <c r="AT416" s="1">
        <v>40.116279069767401</v>
      </c>
      <c r="AU416" s="1">
        <v>40.123456790123399</v>
      </c>
      <c r="AV416" s="1">
        <v>44.354838709677402</v>
      </c>
      <c r="AW416" s="1">
        <v>50</v>
      </c>
      <c r="AX416" s="1">
        <v>50</v>
      </c>
      <c r="AY416" s="1">
        <v>50</v>
      </c>
      <c r="AZ416" s="1">
        <v>57.094594594594497</v>
      </c>
      <c r="BA416" s="1">
        <v>61.188811188811101</v>
      </c>
      <c r="BB416" s="1">
        <v>55.078125</v>
      </c>
      <c r="BC416" s="1">
        <v>62.173913043478201</v>
      </c>
      <c r="BD416" s="1">
        <v>71.078431372549005</v>
      </c>
      <c r="BE416" s="1">
        <v>65.816326530612201</v>
      </c>
      <c r="BF416" s="1">
        <v>64.736842105263094</v>
      </c>
      <c r="BG416" s="1">
        <v>49.4791666666666</v>
      </c>
      <c r="BH416" s="1">
        <v>57.2222222222222</v>
      </c>
      <c r="BI416" s="1">
        <v>72.674418604651095</v>
      </c>
      <c r="BJ416" s="1">
        <v>75.925925925925895</v>
      </c>
      <c r="BK416" s="1">
        <v>49.193548387096698</v>
      </c>
      <c r="BL416" s="1">
        <v>80.5555555555555</v>
      </c>
      <c r="BM416" s="1">
        <v>13.8888888888888</v>
      </c>
      <c r="BN416" s="1">
        <v>0.98039215686274495</v>
      </c>
      <c r="BO416" s="1">
        <v>52.364864864864799</v>
      </c>
      <c r="BP416" s="1">
        <v>27.972027972027899</v>
      </c>
      <c r="BQ416" s="1">
        <v>32.03125</v>
      </c>
      <c r="BR416" s="1">
        <v>31.3043478260869</v>
      </c>
      <c r="BS416" s="1">
        <v>33.3333333333333</v>
      </c>
      <c r="BT416" s="1">
        <v>33.673469387755098</v>
      </c>
      <c r="BU416" s="1">
        <v>33.157894736842103</v>
      </c>
      <c r="BV416" s="1">
        <v>35.9375</v>
      </c>
      <c r="BW416" s="1">
        <v>36.6666666666666</v>
      </c>
      <c r="BX416" s="1">
        <v>38.953488372092998</v>
      </c>
      <c r="BY416" s="1">
        <v>38.271604938271601</v>
      </c>
      <c r="BZ416" s="1">
        <v>35.4838709677419</v>
      </c>
      <c r="CA416" s="1">
        <v>43.518518518518498</v>
      </c>
      <c r="CB416" s="1">
        <v>42.592592592592503</v>
      </c>
      <c r="CC416" s="1">
        <v>46.078431372548998</v>
      </c>
      <c r="CD416" s="1">
        <v>81.418918918918905</v>
      </c>
      <c r="CE416" s="1">
        <v>66.783216783216702</v>
      </c>
      <c r="CF416" s="1">
        <v>66.015625</v>
      </c>
      <c r="CG416" s="1">
        <v>61.304347826086897</v>
      </c>
      <c r="CH416" s="1">
        <v>73.039215686274503</v>
      </c>
      <c r="CI416" s="1">
        <v>79.5918367346938</v>
      </c>
      <c r="CJ416" s="1">
        <v>80.5263157894736</v>
      </c>
      <c r="CK416" s="1">
        <v>82.8125</v>
      </c>
      <c r="CL416" s="1">
        <v>97.2222222222222</v>
      </c>
      <c r="CM416" s="1">
        <v>94.767441860465098</v>
      </c>
      <c r="CN416" s="1">
        <v>92.592592592592496</v>
      </c>
      <c r="CO416" s="1">
        <v>66.129032258064498</v>
      </c>
      <c r="CP416" s="1">
        <v>87.037037037036995</v>
      </c>
      <c r="CQ416" s="1">
        <v>12.9629629629629</v>
      </c>
      <c r="CR416" s="1">
        <v>18.627450980392101</v>
      </c>
      <c r="CS416" s="1">
        <v>36.148648648648603</v>
      </c>
      <c r="CT416" s="1">
        <v>37.762237762237703</v>
      </c>
      <c r="CU416" s="1">
        <v>40.234375</v>
      </c>
      <c r="CV416" s="1">
        <v>34.782608695652101</v>
      </c>
      <c r="CW416" s="1">
        <v>38.235294117647101</v>
      </c>
      <c r="CX416" s="1">
        <v>8.6734693877550999</v>
      </c>
      <c r="CY416" s="1">
        <v>7.8947368421052602</v>
      </c>
      <c r="CZ416" s="1">
        <v>8.3333333333333304</v>
      </c>
      <c r="DA416" s="1">
        <v>9.4444444444444393</v>
      </c>
      <c r="DB416" s="1">
        <v>9.8837209302325508</v>
      </c>
      <c r="DC416" s="1">
        <v>0.61728395061728303</v>
      </c>
      <c r="DD416" s="1">
        <v>18.5483870967741</v>
      </c>
      <c r="DE416" s="1">
        <v>60.185185185185098</v>
      </c>
      <c r="DF416" s="1">
        <v>37.962962962962898</v>
      </c>
      <c r="DG416" s="1">
        <v>75.490196078431296</v>
      </c>
      <c r="DH416" s="1">
        <v>82.700810611643305</v>
      </c>
      <c r="DI416" s="1">
        <v>68.331503841931905</v>
      </c>
      <c r="DJ416" s="1">
        <v>84.104750304506695</v>
      </c>
      <c r="DK416" s="1">
        <v>97.600710900473899</v>
      </c>
      <c r="DL416" s="1">
        <v>93.556443556443497</v>
      </c>
      <c r="DM416" s="1">
        <v>98.834853090172203</v>
      </c>
      <c r="DN416" s="1">
        <v>99.331963001027702</v>
      </c>
      <c r="DO416" s="1">
        <v>68.288934426229503</v>
      </c>
      <c r="DP416" s="1">
        <v>61.082995951416997</v>
      </c>
      <c r="DQ416" s="1">
        <v>84.547346514047803</v>
      </c>
      <c r="DR416" s="1">
        <v>42.848769050410297</v>
      </c>
      <c r="DS416" s="1">
        <v>60.698365527488797</v>
      </c>
      <c r="DT416" s="1">
        <v>46.439393939393902</v>
      </c>
      <c r="DU416" s="1">
        <v>43.0197268588771</v>
      </c>
      <c r="DV416" s="1">
        <v>50.4237288135593</v>
      </c>
      <c r="DW416" s="1">
        <v>87.748710390567396</v>
      </c>
      <c r="DX416" s="1">
        <v>95.334796926454402</v>
      </c>
      <c r="DY416" s="1">
        <v>96.447421843280495</v>
      </c>
      <c r="DZ416" s="1">
        <v>88.536729857819907</v>
      </c>
      <c r="EA416" s="1">
        <v>97.052947052947005</v>
      </c>
      <c r="EB416" s="1">
        <v>65.602836879432601</v>
      </c>
      <c r="EC416" s="1">
        <v>30.6783144912641</v>
      </c>
      <c r="ED416" s="1">
        <v>38.370901639344197</v>
      </c>
      <c r="EE416" s="1">
        <v>34.362348178137601</v>
      </c>
      <c r="EF416" s="1">
        <v>54.266389177939601</v>
      </c>
      <c r="EG416" s="1">
        <v>49.765533411488803</v>
      </c>
      <c r="EH416" s="1">
        <v>46.433878157503699</v>
      </c>
      <c r="EI416" s="1">
        <v>37.803030303030297</v>
      </c>
      <c r="EJ416" s="1">
        <v>76.707132018209407</v>
      </c>
      <c r="EK416" s="1">
        <v>84.830508474576206</v>
      </c>
      <c r="EL416" s="1">
        <v>91.212232866617498</v>
      </c>
      <c r="EM416" s="1">
        <v>78.887669227954603</v>
      </c>
      <c r="EN416" s="1">
        <v>78.177019894437606</v>
      </c>
      <c r="EO416" s="1">
        <v>70.853080568720301</v>
      </c>
      <c r="EP416" s="1">
        <v>50.799200799200698</v>
      </c>
      <c r="EQ416" s="1">
        <v>51.0131712259371</v>
      </c>
      <c r="ER416" s="1">
        <v>50.770811921891003</v>
      </c>
      <c r="ES416" s="1">
        <v>73.0532786885245</v>
      </c>
      <c r="ET416" s="1">
        <v>87.398785425101195</v>
      </c>
      <c r="EU416" s="1">
        <v>89.281997918834506</v>
      </c>
      <c r="EV416" s="1">
        <v>91.500586166471194</v>
      </c>
      <c r="EW416" s="1">
        <v>81.277860326894498</v>
      </c>
      <c r="EX416" s="1">
        <v>38.939393939393902</v>
      </c>
      <c r="EY416" s="1">
        <v>40.819423368740502</v>
      </c>
      <c r="EZ416" s="1">
        <v>41.610169491525397</v>
      </c>
    </row>
    <row r="417" spans="1:156" ht="15">
      <c r="A417" s="11" t="s">
        <v>486</v>
      </c>
      <c r="B417" s="1" t="s">
        <v>949</v>
      </c>
      <c r="C417" s="11" t="s">
        <v>563</v>
      </c>
      <c r="D417" s="1">
        <v>44.918643465909099</v>
      </c>
      <c r="E417" s="1">
        <v>44.360772388084399</v>
      </c>
      <c r="F417" s="1">
        <v>0</v>
      </c>
      <c r="G417" s="1">
        <v>93.181818181818102</v>
      </c>
      <c r="H417" s="1">
        <v>93.243243243243199</v>
      </c>
      <c r="I417" s="1">
        <v>93.627450980392098</v>
      </c>
      <c r="J417" s="1">
        <v>91.758241758241695</v>
      </c>
      <c r="K417" s="1">
        <v>80.357142857142804</v>
      </c>
      <c r="L417" s="1">
        <v>78.4722222222222</v>
      </c>
      <c r="M417" s="1">
        <v>74.3055555555555</v>
      </c>
      <c r="N417" s="1">
        <v>70.289855072463695</v>
      </c>
      <c r="O417" s="1">
        <v>96.323529411764696</v>
      </c>
      <c r="P417" s="1">
        <v>97.619047619047606</v>
      </c>
      <c r="Q417" s="1">
        <v>99.107142857142804</v>
      </c>
      <c r="R417" s="1">
        <v>86.734693877550995</v>
      </c>
      <c r="S417" s="1">
        <v>84.523809523809504</v>
      </c>
      <c r="T417" s="1">
        <v>91.6666666666666</v>
      </c>
      <c r="U417" s="1">
        <v>28.205128205128201</v>
      </c>
      <c r="V417" s="1">
        <v>98.636363636363598</v>
      </c>
      <c r="W417" s="1">
        <v>97.747747747747695</v>
      </c>
      <c r="X417" s="1">
        <v>98.529411764705799</v>
      </c>
      <c r="Y417" s="1">
        <v>96.153846153846104</v>
      </c>
      <c r="Z417" s="1">
        <v>91.071428571428498</v>
      </c>
      <c r="AA417" s="1">
        <v>88.1944444444444</v>
      </c>
      <c r="AB417" s="1">
        <v>95.1388888888888</v>
      </c>
      <c r="AC417" s="1">
        <v>97.101449275362299</v>
      </c>
      <c r="AD417" s="1">
        <v>98.529411764705799</v>
      </c>
      <c r="AE417" s="1">
        <v>98.412698412698404</v>
      </c>
      <c r="AF417" s="1">
        <v>97.321428571428498</v>
      </c>
      <c r="AG417" s="1">
        <v>96.938775510204096</v>
      </c>
      <c r="AH417" s="1">
        <v>94.047619047618994</v>
      </c>
      <c r="AI417" s="1">
        <v>96.428571428571402</v>
      </c>
      <c r="AJ417" s="1">
        <v>61.538461538461497</v>
      </c>
      <c r="AK417" s="1">
        <v>98.181818181818102</v>
      </c>
      <c r="AL417" s="1">
        <v>98.198198198198099</v>
      </c>
      <c r="AM417" s="1">
        <v>99.509803921568604</v>
      </c>
      <c r="AN417" s="1">
        <v>91.758241758241695</v>
      </c>
      <c r="AO417" s="1">
        <v>92.857142857142804</v>
      </c>
      <c r="AP417" s="1">
        <v>93.75</v>
      </c>
      <c r="AQ417" s="1">
        <v>91.6666666666666</v>
      </c>
      <c r="AR417" s="1">
        <v>90.579710144927503</v>
      </c>
      <c r="AS417" s="1">
        <v>90.441176470588204</v>
      </c>
      <c r="AT417" s="1">
        <v>89.682539682539598</v>
      </c>
      <c r="AU417" s="1">
        <v>89.285714285714207</v>
      </c>
      <c r="AV417" s="1">
        <v>91.836734693877503</v>
      </c>
      <c r="AW417" s="1">
        <v>95.238095238095198</v>
      </c>
      <c r="AX417" s="1">
        <v>98.809523809523796</v>
      </c>
      <c r="AY417" s="1">
        <v>85.897435897435798</v>
      </c>
      <c r="AZ417" s="1">
        <v>92.272727272727195</v>
      </c>
      <c r="BA417" s="1">
        <v>93.243243243243199</v>
      </c>
      <c r="BB417" s="1">
        <v>95.588235294117595</v>
      </c>
      <c r="BC417" s="1">
        <v>95.054945054944994</v>
      </c>
      <c r="BD417" s="1">
        <v>97.023809523809504</v>
      </c>
      <c r="BE417" s="1">
        <v>79.8611111111111</v>
      </c>
      <c r="BF417" s="1">
        <v>70.1388888888888</v>
      </c>
      <c r="BG417" s="1">
        <v>99.275362318840493</v>
      </c>
      <c r="BH417" s="1">
        <v>91.911764705882305</v>
      </c>
      <c r="BI417" s="1">
        <v>84.920634920634896</v>
      </c>
      <c r="BJ417" s="1">
        <v>83.035714285714207</v>
      </c>
      <c r="BK417" s="1">
        <v>94.897959183673393</v>
      </c>
      <c r="BL417" s="1">
        <v>82.142857142857096</v>
      </c>
      <c r="BM417" s="1">
        <v>94.047619047618994</v>
      </c>
      <c r="BN417" s="1">
        <v>93.589743589743506</v>
      </c>
      <c r="BO417" s="1">
        <v>96.818181818181799</v>
      </c>
      <c r="BP417" s="1">
        <v>72.522522522522493</v>
      </c>
      <c r="BQ417" s="1">
        <v>81.372549019607803</v>
      </c>
      <c r="BR417" s="1">
        <v>83.516483516483504</v>
      </c>
      <c r="BS417" s="1">
        <v>87.5</v>
      </c>
      <c r="BT417" s="1">
        <v>88.1944444444444</v>
      </c>
      <c r="BU417" s="1">
        <v>89.5833333333333</v>
      </c>
      <c r="BV417" s="1">
        <v>91.304347826086897</v>
      </c>
      <c r="BW417" s="1">
        <v>92.647058823529406</v>
      </c>
      <c r="BX417" s="1">
        <v>92.857142857142804</v>
      </c>
      <c r="BY417" s="1">
        <v>91.071428571428498</v>
      </c>
      <c r="BZ417" s="1">
        <v>90.816326530612201</v>
      </c>
      <c r="CA417" s="1">
        <v>78.571428571428498</v>
      </c>
      <c r="CB417" s="1">
        <v>89.285714285714207</v>
      </c>
      <c r="CC417" s="1">
        <v>88.461538461538396</v>
      </c>
      <c r="CD417" s="1">
        <v>95.909090909090907</v>
      </c>
      <c r="CE417" s="1">
        <v>84.234234234234194</v>
      </c>
      <c r="CF417" s="1">
        <v>87.745098039215605</v>
      </c>
      <c r="CG417" s="1">
        <v>84.065934065934101</v>
      </c>
      <c r="CH417" s="1">
        <v>82.738095238095198</v>
      </c>
      <c r="CI417" s="1">
        <v>67.3611111111111</v>
      </c>
      <c r="CJ417" s="1">
        <v>83.3333333333333</v>
      </c>
      <c r="CK417" s="1">
        <v>71.014492753623102</v>
      </c>
      <c r="CL417" s="1">
        <v>73.529411764705799</v>
      </c>
      <c r="CM417" s="1">
        <v>65.873015873015802</v>
      </c>
      <c r="CN417" s="1">
        <v>68.75</v>
      </c>
      <c r="CO417" s="1">
        <v>66.326530612244795</v>
      </c>
      <c r="CP417" s="1">
        <v>60.714285714285701</v>
      </c>
      <c r="CQ417" s="1">
        <v>96.428571428571402</v>
      </c>
      <c r="CR417" s="1">
        <v>96.153846153846104</v>
      </c>
      <c r="CS417" s="1">
        <v>56.818181818181799</v>
      </c>
      <c r="CT417" s="1">
        <v>59.009009009008999</v>
      </c>
      <c r="CU417" s="1">
        <v>61.274509803921497</v>
      </c>
      <c r="CV417" s="1">
        <v>84.615384615384599</v>
      </c>
      <c r="CW417" s="1">
        <v>86.904761904761898</v>
      </c>
      <c r="CX417" s="1">
        <v>84.7222222222222</v>
      </c>
      <c r="CY417" s="1">
        <v>84.7222222222222</v>
      </c>
      <c r="CZ417" s="1">
        <v>73.188405797101396</v>
      </c>
      <c r="DA417" s="1">
        <v>52.205882352941103</v>
      </c>
      <c r="DB417" s="1">
        <v>51.587301587301504</v>
      </c>
      <c r="DC417" s="1">
        <v>52.678571428571402</v>
      </c>
      <c r="DD417" s="1">
        <v>58.163265306122398</v>
      </c>
      <c r="DE417" s="1">
        <v>47.619047619047599</v>
      </c>
      <c r="DF417" s="1">
        <v>78.571428571428498</v>
      </c>
      <c r="DG417" s="1">
        <v>30.769230769230699</v>
      </c>
      <c r="DH417" s="1">
        <v>97.91015625</v>
      </c>
      <c r="DI417" s="1">
        <v>75.257921886514296</v>
      </c>
      <c r="DJ417" s="1">
        <v>87.870472008781505</v>
      </c>
      <c r="DK417" s="1">
        <v>57.673568818513999</v>
      </c>
      <c r="DL417" s="1">
        <v>76.747630331753498</v>
      </c>
      <c r="DM417" s="1">
        <v>79.570429570429496</v>
      </c>
      <c r="DN417" s="1">
        <v>56.079027355623097</v>
      </c>
      <c r="DO417" s="1">
        <v>28.417266187050298</v>
      </c>
      <c r="DP417" s="1">
        <v>25.256147540983601</v>
      </c>
      <c r="DQ417" s="1">
        <v>40.536437246963501</v>
      </c>
      <c r="DR417" s="1">
        <v>69.562955254942693</v>
      </c>
      <c r="DS417" s="1">
        <v>82.356389214536904</v>
      </c>
      <c r="DT417" s="1">
        <v>63.224368499257103</v>
      </c>
      <c r="DU417" s="1">
        <v>64.772727272727195</v>
      </c>
      <c r="DV417" s="1">
        <v>23.141122913505299</v>
      </c>
      <c r="DW417" s="1">
        <v>48.49609375</v>
      </c>
      <c r="DX417" s="1">
        <v>48.728813559321999</v>
      </c>
      <c r="DY417" s="1">
        <v>38.547383827296002</v>
      </c>
      <c r="DZ417" s="1">
        <v>35.546082013804302</v>
      </c>
      <c r="EA417" s="1">
        <v>42.979857819905199</v>
      </c>
      <c r="EB417" s="1">
        <v>48.901098901098898</v>
      </c>
      <c r="EC417" s="1">
        <v>75.531914893617</v>
      </c>
      <c r="ED417" s="1">
        <v>72.507708119218904</v>
      </c>
      <c r="EE417" s="1">
        <v>65.215163934426201</v>
      </c>
      <c r="EF417" s="1">
        <v>49.8481781376518</v>
      </c>
      <c r="EG417" s="1">
        <v>81.737773152965602</v>
      </c>
      <c r="EH417" s="1">
        <v>93.024618991793602</v>
      </c>
      <c r="EI417" s="1">
        <v>93.982169390787504</v>
      </c>
      <c r="EJ417" s="1">
        <v>96.287878787878697</v>
      </c>
      <c r="EK417" s="1">
        <v>89.757207890743501</v>
      </c>
      <c r="EL417" s="1">
        <v>84.0625</v>
      </c>
      <c r="EM417" s="1">
        <v>84.690493736182702</v>
      </c>
      <c r="EN417" s="1">
        <v>85.400658616904494</v>
      </c>
      <c r="EO417" s="1">
        <v>85.891189606171295</v>
      </c>
      <c r="EP417" s="1">
        <v>85.159952606635102</v>
      </c>
      <c r="EQ417" s="1">
        <v>77.772227772227694</v>
      </c>
      <c r="ER417" s="1">
        <v>77.304964539007102</v>
      </c>
      <c r="ES417" s="1">
        <v>76.618705035971203</v>
      </c>
      <c r="ET417" s="1">
        <v>89.4467213114754</v>
      </c>
      <c r="EU417" s="1">
        <v>92.257085020242897</v>
      </c>
      <c r="EV417" s="1">
        <v>89.281997918834506</v>
      </c>
      <c r="EW417" s="1">
        <v>91.500586166471194</v>
      </c>
      <c r="EX417" s="1">
        <v>96.805349182763706</v>
      </c>
      <c r="EY417" s="1">
        <v>90</v>
      </c>
      <c r="EZ417" s="1">
        <v>90.440060698027295</v>
      </c>
    </row>
    <row r="418" spans="1:156" ht="15">
      <c r="A418" s="11" t="s">
        <v>487</v>
      </c>
      <c r="B418" s="1" t="s">
        <v>950</v>
      </c>
      <c r="C418" s="11" t="s">
        <v>528</v>
      </c>
      <c r="D418" s="1">
        <v>58.964422066824497</v>
      </c>
      <c r="E418" s="1">
        <v>59.239384695240702</v>
      </c>
      <c r="F418" s="1">
        <v>0</v>
      </c>
      <c r="G418" s="1">
        <v>81.914893617021207</v>
      </c>
      <c r="H418" s="1">
        <v>77.906976744186096</v>
      </c>
      <c r="I418" s="1">
        <v>39.772727272727202</v>
      </c>
      <c r="J418" s="1">
        <v>3.48837209302325</v>
      </c>
      <c r="K418" s="1">
        <v>8.75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41.489361702127603</v>
      </c>
      <c r="W418" s="1">
        <v>61.6279069767441</v>
      </c>
      <c r="X418" s="1">
        <v>62.5</v>
      </c>
      <c r="Y418" s="1">
        <v>22.0930232558139</v>
      </c>
      <c r="Z418" s="1">
        <v>12.5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56.3829787234042</v>
      </c>
      <c r="AL418" s="1">
        <v>58.139534883720899</v>
      </c>
      <c r="AM418" s="1">
        <v>61.363636363636303</v>
      </c>
      <c r="AN418" s="1">
        <v>60.465116279069697</v>
      </c>
      <c r="AO418" s="1">
        <v>11.25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18.085106382978701</v>
      </c>
      <c r="BA418" s="1">
        <v>36.046511627906902</v>
      </c>
      <c r="BB418" s="1">
        <v>10.2272727272727</v>
      </c>
      <c r="BC418" s="1">
        <v>15.116279069767399</v>
      </c>
      <c r="BD418" s="1">
        <v>6.25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0</v>
      </c>
      <c r="BO418" s="1">
        <v>59.574468085106297</v>
      </c>
      <c r="BP418" s="1">
        <v>63.953488372092998</v>
      </c>
      <c r="BQ418" s="1">
        <v>73.863636363636303</v>
      </c>
      <c r="BR418" s="1">
        <v>11.6279069767441</v>
      </c>
      <c r="BS418" s="1">
        <v>13.75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0</v>
      </c>
      <c r="CC418" s="1">
        <v>0</v>
      </c>
      <c r="CD418" s="1">
        <v>88.297872340425499</v>
      </c>
      <c r="CE418" s="1">
        <v>60.465116279069697</v>
      </c>
      <c r="CF418" s="1">
        <v>82.954545454545396</v>
      </c>
      <c r="CG418" s="1">
        <v>55.8139534883721</v>
      </c>
      <c r="CH418" s="1">
        <v>60</v>
      </c>
      <c r="CI418" s="1">
        <v>0</v>
      </c>
      <c r="CJ418" s="1">
        <v>0</v>
      </c>
      <c r="CK418" s="1">
        <v>0</v>
      </c>
      <c r="CL418" s="1">
        <v>0</v>
      </c>
      <c r="CM418" s="1">
        <v>0</v>
      </c>
      <c r="CN418" s="1">
        <v>0</v>
      </c>
      <c r="CO418" s="1">
        <v>0</v>
      </c>
      <c r="CP418" s="1">
        <v>0</v>
      </c>
      <c r="CQ418" s="1">
        <v>0</v>
      </c>
      <c r="CR418" s="1">
        <v>0</v>
      </c>
      <c r="CS418" s="1">
        <v>50</v>
      </c>
      <c r="CT418" s="1">
        <v>16.279069767441801</v>
      </c>
      <c r="CU418" s="1">
        <v>14.772727272727201</v>
      </c>
      <c r="CV418" s="1">
        <v>15.116279069767399</v>
      </c>
      <c r="CW418" s="1">
        <v>50</v>
      </c>
      <c r="CX418" s="1">
        <v>0</v>
      </c>
      <c r="CY418" s="1">
        <v>0</v>
      </c>
      <c r="CZ418" s="1">
        <v>0</v>
      </c>
      <c r="DA418" s="1">
        <v>0</v>
      </c>
      <c r="DB418" s="1">
        <v>0</v>
      </c>
      <c r="DC418" s="1">
        <v>0</v>
      </c>
      <c r="DD418" s="1">
        <v>0</v>
      </c>
      <c r="DE418" s="1">
        <v>0</v>
      </c>
      <c r="DF418" s="1">
        <v>0</v>
      </c>
      <c r="DG418" s="1">
        <v>0</v>
      </c>
      <c r="DH418" s="1">
        <v>91.175386882829699</v>
      </c>
      <c r="DI418" s="1">
        <v>90.139041346505607</v>
      </c>
      <c r="DJ418" s="1">
        <v>71.274868047097002</v>
      </c>
      <c r="DK418" s="1">
        <v>71.060426540284297</v>
      </c>
      <c r="DL418" s="1">
        <v>26.6233766233766</v>
      </c>
      <c r="DM418" s="1">
        <v>0</v>
      </c>
      <c r="DN418" s="1">
        <v>0</v>
      </c>
      <c r="DO418" s="1">
        <v>0</v>
      </c>
      <c r="DP418" s="1">
        <v>0</v>
      </c>
      <c r="DQ418" s="1">
        <v>0</v>
      </c>
      <c r="DR418" s="1">
        <v>0</v>
      </c>
      <c r="DS418" s="1">
        <v>0</v>
      </c>
      <c r="DT418" s="1">
        <v>0</v>
      </c>
      <c r="DU418" s="1">
        <v>0</v>
      </c>
      <c r="DV418" s="1">
        <v>0</v>
      </c>
      <c r="DW418" s="1">
        <v>17.741341193809799</v>
      </c>
      <c r="DX418" s="1">
        <v>20.252469813391802</v>
      </c>
      <c r="DY418" s="1">
        <v>14.7990255785627</v>
      </c>
      <c r="DZ418" s="1">
        <v>28.524881516587602</v>
      </c>
      <c r="EA418" s="1">
        <v>31.118881118881099</v>
      </c>
      <c r="EB418" s="1">
        <v>0</v>
      </c>
      <c r="EC418" s="1">
        <v>0</v>
      </c>
      <c r="ED418" s="1">
        <v>0</v>
      </c>
      <c r="EE418" s="1">
        <v>0</v>
      </c>
      <c r="EF418" s="1">
        <v>0</v>
      </c>
      <c r="EG418" s="1">
        <v>0</v>
      </c>
      <c r="EH418" s="1">
        <v>0</v>
      </c>
      <c r="EI418" s="1">
        <v>0</v>
      </c>
      <c r="EJ418" s="1">
        <v>0</v>
      </c>
      <c r="EK418" s="1">
        <v>0</v>
      </c>
      <c r="EL418" s="1">
        <v>81.448047162859197</v>
      </c>
      <c r="EM418" s="1">
        <v>78.887669227954603</v>
      </c>
      <c r="EN418" s="1">
        <v>72.310190824198102</v>
      </c>
      <c r="EO418" s="1">
        <v>30.924170616113699</v>
      </c>
      <c r="EP418" s="1">
        <v>22.0779220779221</v>
      </c>
      <c r="EQ418" s="1">
        <v>0</v>
      </c>
      <c r="ER418" s="1">
        <v>0</v>
      </c>
      <c r="ES418" s="1">
        <v>0</v>
      </c>
      <c r="ET418" s="1">
        <v>0</v>
      </c>
      <c r="EU418" s="1">
        <v>0</v>
      </c>
      <c r="EV418" s="1">
        <v>0</v>
      </c>
      <c r="EW418" s="1">
        <v>0</v>
      </c>
      <c r="EX418" s="1">
        <v>0</v>
      </c>
      <c r="EY418" s="1">
        <v>0</v>
      </c>
      <c r="EZ418" s="1">
        <v>0</v>
      </c>
    </row>
    <row r="419" spans="1:156" ht="15">
      <c r="A419" s="11" t="s">
        <v>490</v>
      </c>
      <c r="B419" s="1" t="s">
        <v>951</v>
      </c>
      <c r="C419" s="11" t="s">
        <v>528</v>
      </c>
      <c r="D419" s="1">
        <v>78.849429628406099</v>
      </c>
      <c r="E419" s="1">
        <v>81.550950243295105</v>
      </c>
      <c r="F419" s="1">
        <v>0</v>
      </c>
      <c r="G419" s="1">
        <v>96.695402298850496</v>
      </c>
      <c r="H419" s="1">
        <v>95.671641791044706</v>
      </c>
      <c r="I419" s="1">
        <v>95.714285714285694</v>
      </c>
      <c r="J419" s="1">
        <v>93.678160919540204</v>
      </c>
      <c r="K419" s="1">
        <v>88.364779874213795</v>
      </c>
      <c r="L419" s="1">
        <v>94.217687074829897</v>
      </c>
      <c r="M419" s="1">
        <v>94.565217391304301</v>
      </c>
      <c r="N419" s="1">
        <v>94.274809160305296</v>
      </c>
      <c r="O419" s="1">
        <v>92.338709677419303</v>
      </c>
      <c r="P419" s="1">
        <v>99.572649572649496</v>
      </c>
      <c r="Q419" s="1">
        <v>96.601941747572795</v>
      </c>
      <c r="R419" s="1">
        <v>98.192771084337295</v>
      </c>
      <c r="S419" s="1">
        <v>99.315068493150605</v>
      </c>
      <c r="T419" s="1">
        <v>99.315068493150605</v>
      </c>
      <c r="U419" s="1">
        <v>0</v>
      </c>
      <c r="V419" s="1">
        <v>97.557471264367805</v>
      </c>
      <c r="W419" s="1">
        <v>99.552238805970106</v>
      </c>
      <c r="X419" s="1">
        <v>99.841269841269806</v>
      </c>
      <c r="Y419" s="1">
        <v>99.808429118773901</v>
      </c>
      <c r="Z419" s="1">
        <v>97.798742138364702</v>
      </c>
      <c r="AA419" s="1">
        <v>98.299319727891103</v>
      </c>
      <c r="AB419" s="1">
        <v>96.739130434782595</v>
      </c>
      <c r="AC419" s="1">
        <v>96.564885496183194</v>
      </c>
      <c r="AD419" s="1">
        <v>92.338709677419303</v>
      </c>
      <c r="AE419" s="1">
        <v>99.572649572649496</v>
      </c>
      <c r="AF419" s="1">
        <v>99.514563106796103</v>
      </c>
      <c r="AG419" s="1">
        <v>90.361445783132496</v>
      </c>
      <c r="AH419" s="1">
        <v>78.082191780821901</v>
      </c>
      <c r="AI419" s="1">
        <v>98.630136986301295</v>
      </c>
      <c r="AJ419" s="1">
        <v>0</v>
      </c>
      <c r="AK419" s="1">
        <v>84.626436781609101</v>
      </c>
      <c r="AL419" s="1">
        <v>87.313432835820805</v>
      </c>
      <c r="AM419" s="1">
        <v>67.460317460317398</v>
      </c>
      <c r="AN419" s="1">
        <v>65.708812260536405</v>
      </c>
      <c r="AO419" s="1">
        <v>53.7735849056603</v>
      </c>
      <c r="AP419" s="1">
        <v>52.040816326530603</v>
      </c>
      <c r="AQ419" s="1">
        <v>48.913043478260803</v>
      </c>
      <c r="AR419" s="1">
        <v>98.854961832061093</v>
      </c>
      <c r="AS419" s="1">
        <v>98.790322580645096</v>
      </c>
      <c r="AT419" s="1">
        <v>94.4444444444444</v>
      </c>
      <c r="AU419" s="1">
        <v>97.087378640776706</v>
      </c>
      <c r="AV419" s="1">
        <v>46.385542168674696</v>
      </c>
      <c r="AW419" s="1">
        <v>50</v>
      </c>
      <c r="AX419" s="1">
        <v>50</v>
      </c>
      <c r="AY419" s="1">
        <v>0</v>
      </c>
      <c r="AZ419" s="1">
        <v>68.247126436781599</v>
      </c>
      <c r="BA419" s="1">
        <v>56.567164179104402</v>
      </c>
      <c r="BB419" s="1">
        <v>69.365079365079296</v>
      </c>
      <c r="BC419" s="1">
        <v>78.352490421455897</v>
      </c>
      <c r="BD419" s="1">
        <v>68.867924528301799</v>
      </c>
      <c r="BE419" s="1">
        <v>93.5374149659864</v>
      </c>
      <c r="BF419" s="1">
        <v>90.2173913043478</v>
      </c>
      <c r="BG419" s="1">
        <v>80.534351145038102</v>
      </c>
      <c r="BH419" s="1">
        <v>91.5322580645161</v>
      </c>
      <c r="BI419" s="1">
        <v>97.863247863247807</v>
      </c>
      <c r="BJ419" s="1">
        <v>89.805825242718399</v>
      </c>
      <c r="BK419" s="1">
        <v>80.120481927710799</v>
      </c>
      <c r="BL419" s="1">
        <v>95.205479452054803</v>
      </c>
      <c r="BM419" s="1">
        <v>89.726027397260196</v>
      </c>
      <c r="BN419" s="1">
        <v>0</v>
      </c>
      <c r="BO419" s="1">
        <v>97.270114942528707</v>
      </c>
      <c r="BP419" s="1">
        <v>98.805970149253696</v>
      </c>
      <c r="BQ419" s="1">
        <v>99.682539682539598</v>
      </c>
      <c r="BR419" s="1">
        <v>99.808429118773901</v>
      </c>
      <c r="BS419" s="1">
        <v>99.685534591194894</v>
      </c>
      <c r="BT419" s="1">
        <v>99.659863945578195</v>
      </c>
      <c r="BU419" s="1">
        <v>99.637681159420197</v>
      </c>
      <c r="BV419" s="1">
        <v>99.618320610686993</v>
      </c>
      <c r="BW419" s="1">
        <v>99.596774193548299</v>
      </c>
      <c r="BX419" s="1">
        <v>99.572649572649496</v>
      </c>
      <c r="BY419" s="1">
        <v>99.514563106796103</v>
      </c>
      <c r="BZ419" s="1">
        <v>99.397590361445694</v>
      </c>
      <c r="CA419" s="1">
        <v>49.315068493150598</v>
      </c>
      <c r="CB419" s="1">
        <v>49.315068493150598</v>
      </c>
      <c r="CC419" s="1">
        <v>0</v>
      </c>
      <c r="CD419" s="1">
        <v>65.3735632183908</v>
      </c>
      <c r="CE419" s="1">
        <v>68.507462686567095</v>
      </c>
      <c r="CF419" s="1">
        <v>94.761904761904702</v>
      </c>
      <c r="CG419" s="1">
        <v>94.4444444444444</v>
      </c>
      <c r="CH419" s="1">
        <v>93.396226415094304</v>
      </c>
      <c r="CI419" s="1">
        <v>93.197278911564595</v>
      </c>
      <c r="CJ419" s="1">
        <v>92.391304347826093</v>
      </c>
      <c r="CK419" s="1">
        <v>91.603053435114504</v>
      </c>
      <c r="CL419" s="1">
        <v>93.145161290322505</v>
      </c>
      <c r="CM419" s="1">
        <v>97.863247863247807</v>
      </c>
      <c r="CN419" s="1">
        <v>91.7475728155339</v>
      </c>
      <c r="CO419" s="1">
        <v>84.939759036144494</v>
      </c>
      <c r="CP419" s="1">
        <v>96.575342465753394</v>
      </c>
      <c r="CQ419" s="1">
        <v>88.356164383561605</v>
      </c>
      <c r="CR419" s="1">
        <v>0</v>
      </c>
      <c r="CS419" s="1">
        <v>99.281609195402297</v>
      </c>
      <c r="CT419" s="1">
        <v>99.402985074626798</v>
      </c>
      <c r="CU419" s="1">
        <v>99.365079365079296</v>
      </c>
      <c r="CV419" s="1">
        <v>98.850574712643606</v>
      </c>
      <c r="CW419" s="1">
        <v>98.427672955974799</v>
      </c>
      <c r="CX419" s="1">
        <v>98.979591836734599</v>
      </c>
      <c r="CY419" s="1">
        <v>98.5507246376811</v>
      </c>
      <c r="CZ419" s="1">
        <v>98.854961832061093</v>
      </c>
      <c r="DA419" s="1">
        <v>99.193548387096698</v>
      </c>
      <c r="DB419" s="1">
        <v>98.717948717948701</v>
      </c>
      <c r="DC419" s="1">
        <v>96.601941747572795</v>
      </c>
      <c r="DD419" s="1">
        <v>78.9156626506024</v>
      </c>
      <c r="DE419" s="1">
        <v>91.095890410958901</v>
      </c>
      <c r="DF419" s="1">
        <v>97.945205479452</v>
      </c>
      <c r="DG419" s="1">
        <v>0</v>
      </c>
      <c r="DH419" s="1">
        <v>61.919675755342602</v>
      </c>
      <c r="DI419" s="1">
        <v>81.174533479692599</v>
      </c>
      <c r="DJ419" s="1">
        <v>71.721477872513205</v>
      </c>
      <c r="DK419" s="1">
        <v>93.335308056871995</v>
      </c>
      <c r="DL419" s="1">
        <v>95.354645354645299</v>
      </c>
      <c r="DM419" s="1">
        <v>90.830800405268405</v>
      </c>
      <c r="DN419" s="1">
        <v>80.626927029804705</v>
      </c>
      <c r="DO419" s="1">
        <v>87.858606557377001</v>
      </c>
      <c r="DP419" s="1">
        <v>88.208502024291505</v>
      </c>
      <c r="DQ419" s="1">
        <v>87.252861602497404</v>
      </c>
      <c r="DR419" s="1">
        <v>45.896834701055099</v>
      </c>
      <c r="DS419" s="1">
        <v>61.738484398216897</v>
      </c>
      <c r="DT419" s="1">
        <v>91.893939393939405</v>
      </c>
      <c r="DU419" s="1">
        <v>57.8907435508346</v>
      </c>
      <c r="DV419" s="1">
        <v>0</v>
      </c>
      <c r="DW419" s="1">
        <v>53.629329403095099</v>
      </c>
      <c r="DX419" s="1">
        <v>55.8177826564215</v>
      </c>
      <c r="DY419" s="1">
        <v>59.866017052375099</v>
      </c>
      <c r="DZ419" s="1">
        <v>62.766587677725099</v>
      </c>
      <c r="EA419" s="1">
        <v>74.575424575424506</v>
      </c>
      <c r="EB419" s="1">
        <v>73.302938196555203</v>
      </c>
      <c r="EC419" s="1">
        <v>61.305241521068801</v>
      </c>
      <c r="ED419" s="1">
        <v>70.440573770491795</v>
      </c>
      <c r="EE419" s="1">
        <v>30.921052631578899</v>
      </c>
      <c r="EF419" s="1">
        <v>68.522372528616003</v>
      </c>
      <c r="EG419" s="1">
        <v>68.288393903868595</v>
      </c>
      <c r="EH419" s="1">
        <v>97.399702823179695</v>
      </c>
      <c r="EI419" s="1">
        <v>77.803030303030297</v>
      </c>
      <c r="EJ419" s="1">
        <v>87.481031866464306</v>
      </c>
      <c r="EK419" s="1">
        <v>0</v>
      </c>
      <c r="EL419" s="1">
        <v>93.570375829034603</v>
      </c>
      <c r="EM419" s="1">
        <v>94.420051225759195</v>
      </c>
      <c r="EN419" s="1">
        <v>94.904587900933805</v>
      </c>
      <c r="EO419" s="1">
        <v>93.246445497630305</v>
      </c>
      <c r="EP419" s="1">
        <v>90.909090909090907</v>
      </c>
      <c r="EQ419" s="1">
        <v>90.2228976697061</v>
      </c>
      <c r="ER419" s="1">
        <v>90.339157245632094</v>
      </c>
      <c r="ES419" s="1">
        <v>94.620901639344197</v>
      </c>
      <c r="ET419" s="1">
        <v>95.850202429149803</v>
      </c>
      <c r="EU419" s="1">
        <v>95.889698231009305</v>
      </c>
      <c r="EV419" s="1">
        <v>97.069167643610697</v>
      </c>
      <c r="EW419" s="1">
        <v>93.016344725111395</v>
      </c>
      <c r="EX419" s="1">
        <v>95.075757575757507</v>
      </c>
      <c r="EY419" s="1">
        <v>95.5235204855842</v>
      </c>
      <c r="EZ419" s="1">
        <v>0</v>
      </c>
    </row>
    <row r="420" spans="1:156" ht="15">
      <c r="A420" s="11" t="s">
        <v>489</v>
      </c>
      <c r="B420" s="1" t="s">
        <v>952</v>
      </c>
      <c r="C420" s="11" t="s">
        <v>614</v>
      </c>
      <c r="D420" s="1">
        <v>29.748852418981599</v>
      </c>
      <c r="E420" s="1">
        <v>57.022486712611403</v>
      </c>
      <c r="F420" s="1">
        <v>0</v>
      </c>
      <c r="G420" s="1">
        <v>91.395348837209298</v>
      </c>
      <c r="H420" s="1">
        <v>87.886597938144305</v>
      </c>
      <c r="I420" s="1">
        <v>59.510869565217398</v>
      </c>
      <c r="J420" s="1">
        <v>55.228758169934601</v>
      </c>
      <c r="K420" s="1">
        <v>25</v>
      </c>
      <c r="L420" s="1">
        <v>24.766355140186899</v>
      </c>
      <c r="M420" s="1">
        <v>25.728155339805799</v>
      </c>
      <c r="N420" s="1">
        <v>27.6041666666666</v>
      </c>
      <c r="O420" s="1">
        <v>26.923076923076898</v>
      </c>
      <c r="P420" s="1">
        <v>29.878048780487799</v>
      </c>
      <c r="Q420" s="1">
        <v>20</v>
      </c>
      <c r="R420" s="1">
        <v>24.5762711864406</v>
      </c>
      <c r="S420" s="1">
        <v>32.142857142857103</v>
      </c>
      <c r="T420" s="1">
        <v>33.3333333333333</v>
      </c>
      <c r="U420" s="1">
        <v>37.5</v>
      </c>
      <c r="V420" s="1">
        <v>88.139534883720899</v>
      </c>
      <c r="W420" s="1">
        <v>66.237113402061794</v>
      </c>
      <c r="X420" s="1">
        <v>63.8586956521739</v>
      </c>
      <c r="Y420" s="1">
        <v>47.385620915032597</v>
      </c>
      <c r="Z420" s="1">
        <v>36.403508771929801</v>
      </c>
      <c r="AA420" s="1">
        <v>27.570093457943901</v>
      </c>
      <c r="AB420" s="1">
        <v>26.6990291262135</v>
      </c>
      <c r="AC420" s="1">
        <v>28.125</v>
      </c>
      <c r="AD420" s="1">
        <v>30.219780219780201</v>
      </c>
      <c r="AE420" s="1">
        <v>14.634146341463399</v>
      </c>
      <c r="AF420" s="1">
        <v>14.285714285714199</v>
      </c>
      <c r="AG420" s="1">
        <v>11.016949152542299</v>
      </c>
      <c r="AH420" s="1">
        <v>29.464285714285701</v>
      </c>
      <c r="AI420" s="1">
        <v>29.629629629629601</v>
      </c>
      <c r="AJ420" s="1">
        <v>35.227272727272698</v>
      </c>
      <c r="AK420" s="1">
        <v>43.023255813953398</v>
      </c>
      <c r="AL420" s="1">
        <v>43.556701030927798</v>
      </c>
      <c r="AM420" s="1">
        <v>43.478260869565197</v>
      </c>
      <c r="AN420" s="1">
        <v>42.810457516339802</v>
      </c>
      <c r="AO420" s="1">
        <v>40.350877192982402</v>
      </c>
      <c r="AP420" s="1">
        <v>40.654205607476598</v>
      </c>
      <c r="AQ420" s="1">
        <v>41.7475728155339</v>
      </c>
      <c r="AR420" s="1">
        <v>42.1875</v>
      </c>
      <c r="AS420" s="1">
        <v>41.758241758241702</v>
      </c>
      <c r="AT420" s="1">
        <v>42.0731707317073</v>
      </c>
      <c r="AU420" s="1">
        <v>41.428571428571402</v>
      </c>
      <c r="AV420" s="1">
        <v>45.762711864406697</v>
      </c>
      <c r="AW420" s="1">
        <v>49.107142857142797</v>
      </c>
      <c r="AX420" s="1">
        <v>50</v>
      </c>
      <c r="AY420" s="1">
        <v>48.863636363636303</v>
      </c>
      <c r="AZ420" s="1">
        <v>64.418604651162696</v>
      </c>
      <c r="BA420" s="1">
        <v>78.0927835051546</v>
      </c>
      <c r="BB420" s="1">
        <v>65.489130434782595</v>
      </c>
      <c r="BC420" s="1">
        <v>66.993464052287493</v>
      </c>
      <c r="BD420" s="1">
        <v>40.789473684210499</v>
      </c>
      <c r="BE420" s="1">
        <v>29.439252336448501</v>
      </c>
      <c r="BF420" s="1">
        <v>18.932038834951399</v>
      </c>
      <c r="BG420" s="1">
        <v>22.3958333333333</v>
      </c>
      <c r="BH420" s="1">
        <v>21.428571428571399</v>
      </c>
      <c r="BI420" s="1">
        <v>17.682926829268201</v>
      </c>
      <c r="BJ420" s="1">
        <v>33.571428571428498</v>
      </c>
      <c r="BK420" s="1">
        <v>12.711864406779601</v>
      </c>
      <c r="BL420" s="1">
        <v>52.678571428571402</v>
      </c>
      <c r="BM420" s="1">
        <v>55.5555555555555</v>
      </c>
      <c r="BN420" s="1">
        <v>51.136363636363598</v>
      </c>
      <c r="BO420" s="1">
        <v>24.883720930232499</v>
      </c>
      <c r="BP420" s="1">
        <v>27.8350515463917</v>
      </c>
      <c r="BQ420" s="1">
        <v>28.532608695652101</v>
      </c>
      <c r="BR420" s="1">
        <v>30.3921568627451</v>
      </c>
      <c r="BS420" s="1">
        <v>27.6315789473684</v>
      </c>
      <c r="BT420" s="1">
        <v>29.906542056074699</v>
      </c>
      <c r="BU420" s="1">
        <v>28.6407766990291</v>
      </c>
      <c r="BV420" s="1">
        <v>31.25</v>
      </c>
      <c r="BW420" s="1">
        <v>34.065934065934101</v>
      </c>
      <c r="BX420" s="1">
        <v>35.975609756097498</v>
      </c>
      <c r="BY420" s="1">
        <v>35</v>
      </c>
      <c r="BZ420" s="1">
        <v>36.440677966101603</v>
      </c>
      <c r="CA420" s="1">
        <v>43.75</v>
      </c>
      <c r="CB420" s="1">
        <v>45.370370370370303</v>
      </c>
      <c r="CC420" s="1">
        <v>44.318181818181799</v>
      </c>
      <c r="CD420" s="1">
        <v>87.906976744185997</v>
      </c>
      <c r="CE420" s="1">
        <v>72.680412371133997</v>
      </c>
      <c r="CF420" s="1">
        <v>72.554347826086897</v>
      </c>
      <c r="CG420" s="1">
        <v>50.980392156862699</v>
      </c>
      <c r="CH420" s="1">
        <v>54.385964912280699</v>
      </c>
      <c r="CI420" s="1">
        <v>47.6635514018691</v>
      </c>
      <c r="CJ420" s="1">
        <v>46.601941747572802</v>
      </c>
      <c r="CK420" s="1">
        <v>50</v>
      </c>
      <c r="CL420" s="1">
        <v>63.736263736263702</v>
      </c>
      <c r="CM420" s="1">
        <v>49.390243902439003</v>
      </c>
      <c r="CN420" s="1">
        <v>55.714285714285701</v>
      </c>
      <c r="CO420" s="1">
        <v>56.779661016949099</v>
      </c>
      <c r="CP420" s="1">
        <v>83.035714285714207</v>
      </c>
      <c r="CQ420" s="1">
        <v>87.962962962962905</v>
      </c>
      <c r="CR420" s="1">
        <v>87.5</v>
      </c>
      <c r="CS420" s="1">
        <v>63.488372093023202</v>
      </c>
      <c r="CT420" s="1">
        <v>36.597938144329802</v>
      </c>
      <c r="CU420" s="1">
        <v>36.1413043478261</v>
      </c>
      <c r="CV420" s="1">
        <v>11.437908496732</v>
      </c>
      <c r="CW420" s="1">
        <v>8.7719298245614006</v>
      </c>
      <c r="CX420" s="1">
        <v>8.8785046728971899</v>
      </c>
      <c r="CY420" s="1">
        <v>9.7087378640776691</v>
      </c>
      <c r="CZ420" s="1">
        <v>9.375</v>
      </c>
      <c r="DA420" s="1">
        <v>9.8901098901098905</v>
      </c>
      <c r="DB420" s="1">
        <v>8.5365853658536501</v>
      </c>
      <c r="DC420" s="1">
        <v>7.8571428571428497</v>
      </c>
      <c r="DD420" s="1">
        <v>8.4745762711864394</v>
      </c>
      <c r="DE420" s="1">
        <v>31.25</v>
      </c>
      <c r="DF420" s="1">
        <v>32.407407407407398</v>
      </c>
      <c r="DG420" s="1">
        <v>35.227272727272698</v>
      </c>
      <c r="DH420" s="1">
        <v>33.253500368459797</v>
      </c>
      <c r="DI420" s="1">
        <v>37.888766922795398</v>
      </c>
      <c r="DJ420" s="1">
        <v>33.8814453917986</v>
      </c>
      <c r="DK420" s="1">
        <v>26.6291469194312</v>
      </c>
      <c r="DL420" s="1">
        <v>26.323676323676299</v>
      </c>
      <c r="DM420" s="1">
        <v>17.1732522796352</v>
      </c>
      <c r="DN420" s="1">
        <v>9.60945529290853</v>
      </c>
      <c r="DO420" s="1">
        <v>19.7233606557377</v>
      </c>
      <c r="DP420" s="1">
        <v>22.722672064777299</v>
      </c>
      <c r="DQ420" s="1">
        <v>9.20915712799167</v>
      </c>
      <c r="DR420" s="1">
        <v>7.3270808909730301</v>
      </c>
      <c r="DS420" s="1">
        <v>6.3150074294205103</v>
      </c>
      <c r="DT420" s="1">
        <v>12.3484848484848</v>
      </c>
      <c r="DU420" s="1">
        <v>5.53869499241274</v>
      </c>
      <c r="DV420" s="1">
        <v>10.7627118644067</v>
      </c>
      <c r="DW420" s="1">
        <v>3.8504053058216599</v>
      </c>
      <c r="DX420" s="1">
        <v>25.4848152213684</v>
      </c>
      <c r="DY420" s="1">
        <v>38.509947218838803</v>
      </c>
      <c r="DZ420" s="1">
        <v>33.086492890995203</v>
      </c>
      <c r="EA420" s="1">
        <v>21.028971028971</v>
      </c>
      <c r="EB420" s="1">
        <v>18.996960486322099</v>
      </c>
      <c r="EC420" s="1">
        <v>15.9815005138746</v>
      </c>
      <c r="ED420" s="1">
        <v>69.723360655737693</v>
      </c>
      <c r="EE420" s="1">
        <v>85.880566801619395</v>
      </c>
      <c r="EF420" s="1">
        <v>66.129032258064498</v>
      </c>
      <c r="EG420" s="1">
        <v>67.350527549824093</v>
      </c>
      <c r="EH420" s="1">
        <v>68.1277860326894</v>
      </c>
      <c r="EI420" s="1">
        <v>65.681818181818102</v>
      </c>
      <c r="EJ420" s="1">
        <v>67.602427921092499</v>
      </c>
      <c r="EK420" s="1">
        <v>26.864406779661</v>
      </c>
      <c r="EL420" s="1">
        <v>71.4627855563743</v>
      </c>
      <c r="EM420" s="1">
        <v>73.161361141602598</v>
      </c>
      <c r="EN420" s="1">
        <v>71.518473406414898</v>
      </c>
      <c r="EO420" s="1">
        <v>81.042654028436004</v>
      </c>
      <c r="EP420" s="1">
        <v>22.0779220779221</v>
      </c>
      <c r="EQ420" s="1">
        <v>21.681864235055698</v>
      </c>
      <c r="ER420" s="1">
        <v>21.891058581706101</v>
      </c>
      <c r="ES420" s="1">
        <v>25.819672131147499</v>
      </c>
      <c r="ET420" s="1">
        <v>1.16396761133603</v>
      </c>
      <c r="EU420" s="1">
        <v>28.876170655567101</v>
      </c>
      <c r="EV420" s="1">
        <v>9.3200468933177003</v>
      </c>
      <c r="EW420" s="1">
        <v>18.4992570579494</v>
      </c>
      <c r="EX420" s="1">
        <v>38.939393939393902</v>
      </c>
      <c r="EY420" s="1">
        <v>40.819423368740502</v>
      </c>
      <c r="EZ420" s="1">
        <v>41.610169491525397</v>
      </c>
    </row>
    <row r="421" spans="1:156" ht="15">
      <c r="A421" s="11" t="s">
        <v>492</v>
      </c>
      <c r="B421" s="1" t="s">
        <v>953</v>
      </c>
      <c r="C421" s="11" t="s">
        <v>568</v>
      </c>
      <c r="D421" s="1">
        <v>44.032048415898601</v>
      </c>
      <c r="E421" s="1">
        <v>48.889523022562798</v>
      </c>
      <c r="F421" s="1">
        <v>0</v>
      </c>
      <c r="G421" s="1">
        <v>33.5205992509363</v>
      </c>
      <c r="H421" s="1">
        <v>47.047970479704802</v>
      </c>
      <c r="I421" s="1">
        <v>17.884615384615302</v>
      </c>
      <c r="J421" s="1">
        <v>6.0165975103734404</v>
      </c>
      <c r="K421" s="1">
        <v>5.7339449541284404</v>
      </c>
      <c r="L421" s="1">
        <v>7.4162679425837297</v>
      </c>
      <c r="M421" s="1">
        <v>5.3299492385786804</v>
      </c>
      <c r="N421" s="1">
        <v>14.1752577319587</v>
      </c>
      <c r="O421" s="1">
        <v>7.32323232323232</v>
      </c>
      <c r="P421" s="1">
        <v>6.68604651162791</v>
      </c>
      <c r="Q421" s="1">
        <v>24.838709677419299</v>
      </c>
      <c r="R421" s="1">
        <v>13.839285714285699</v>
      </c>
      <c r="S421" s="1">
        <v>17.816091954022902</v>
      </c>
      <c r="T421" s="1">
        <v>23.780487804878</v>
      </c>
      <c r="U421" s="1">
        <v>25.6944444444444</v>
      </c>
      <c r="V421" s="1">
        <v>50.3745318352059</v>
      </c>
      <c r="W421" s="1">
        <v>44.095940959409504</v>
      </c>
      <c r="X421" s="1">
        <v>30.192307692307601</v>
      </c>
      <c r="Y421" s="1">
        <v>30.082987551867198</v>
      </c>
      <c r="Z421" s="1">
        <v>34.633027522935699</v>
      </c>
      <c r="AA421" s="1">
        <v>14.832535885167401</v>
      </c>
      <c r="AB421" s="1">
        <v>12.436548223350201</v>
      </c>
      <c r="AC421" s="1">
        <v>13.6597938144329</v>
      </c>
      <c r="AD421" s="1">
        <v>15.151515151515101</v>
      </c>
      <c r="AE421" s="1">
        <v>14.8255813953488</v>
      </c>
      <c r="AF421" s="1">
        <v>13.5483870967741</v>
      </c>
      <c r="AG421" s="1">
        <v>17.410714285714199</v>
      </c>
      <c r="AH421" s="1">
        <v>23.563218390804501</v>
      </c>
      <c r="AI421" s="1">
        <v>30.487804878048699</v>
      </c>
      <c r="AJ421" s="1">
        <v>31.9444444444444</v>
      </c>
      <c r="AK421" s="1">
        <v>38.576779026217203</v>
      </c>
      <c r="AL421" s="1">
        <v>40.405904059040502</v>
      </c>
      <c r="AM421" s="1">
        <v>39.807692307692299</v>
      </c>
      <c r="AN421" s="1">
        <v>40.248962655601602</v>
      </c>
      <c r="AO421" s="1">
        <v>39.220183486238497</v>
      </c>
      <c r="AP421" s="1">
        <v>38.038277511961702</v>
      </c>
      <c r="AQ421" s="1">
        <v>36.548223350253799</v>
      </c>
      <c r="AR421" s="1">
        <v>37.371134020618499</v>
      </c>
      <c r="AS421" s="1">
        <v>39.646464646464601</v>
      </c>
      <c r="AT421" s="1">
        <v>40.406976744185997</v>
      </c>
      <c r="AU421" s="1">
        <v>39.677419354838698</v>
      </c>
      <c r="AV421" s="1">
        <v>41.517857142857103</v>
      </c>
      <c r="AW421" s="1">
        <v>50</v>
      </c>
      <c r="AX421" s="1">
        <v>50</v>
      </c>
      <c r="AY421" s="1">
        <v>50</v>
      </c>
      <c r="AZ421" s="1">
        <v>21.1610486891385</v>
      </c>
      <c r="BA421" s="1">
        <v>24.538745387453801</v>
      </c>
      <c r="BB421" s="1">
        <v>32.884615384615302</v>
      </c>
      <c r="BC421" s="1">
        <v>23.4439834024896</v>
      </c>
      <c r="BD421" s="1">
        <v>37.385321100917402</v>
      </c>
      <c r="BE421" s="1">
        <v>16.9856459330143</v>
      </c>
      <c r="BF421" s="1">
        <v>8.8832487309644605</v>
      </c>
      <c r="BG421" s="1">
        <v>10.051546391752501</v>
      </c>
      <c r="BH421" s="1">
        <v>4.7979797979797896</v>
      </c>
      <c r="BI421" s="1">
        <v>3.1976744186046502</v>
      </c>
      <c r="BJ421" s="1">
        <v>8.0645161290322491</v>
      </c>
      <c r="BK421" s="1">
        <v>1.33928571428571</v>
      </c>
      <c r="BL421" s="1">
        <v>4.0229885057471204</v>
      </c>
      <c r="BM421" s="1">
        <v>22.560975609756099</v>
      </c>
      <c r="BN421" s="1">
        <v>25.6944444444444</v>
      </c>
      <c r="BO421" s="1">
        <v>26.591760299625399</v>
      </c>
      <c r="BP421" s="1">
        <v>29.151291512915101</v>
      </c>
      <c r="BQ421" s="1">
        <v>30</v>
      </c>
      <c r="BR421" s="1">
        <v>31.3278008298755</v>
      </c>
      <c r="BS421" s="1">
        <v>31.880733944954098</v>
      </c>
      <c r="BT421" s="1">
        <v>32.296650717703301</v>
      </c>
      <c r="BU421" s="1">
        <v>31.2182741116751</v>
      </c>
      <c r="BV421" s="1">
        <v>31.958762886597899</v>
      </c>
      <c r="BW421" s="1">
        <v>34.090909090909101</v>
      </c>
      <c r="BX421" s="1">
        <v>33.430232558139501</v>
      </c>
      <c r="BY421" s="1">
        <v>33.225806451612897</v>
      </c>
      <c r="BZ421" s="1">
        <v>33.482142857142797</v>
      </c>
      <c r="CA421" s="1">
        <v>36.781609195402297</v>
      </c>
      <c r="CB421" s="1">
        <v>40.243902439024303</v>
      </c>
      <c r="CC421" s="1">
        <v>43.0555555555555</v>
      </c>
      <c r="CD421" s="1">
        <v>64.606741573033702</v>
      </c>
      <c r="CE421" s="1">
        <v>64.391143911439102</v>
      </c>
      <c r="CF421" s="1">
        <v>37.307692307692299</v>
      </c>
      <c r="CG421" s="1">
        <v>37.759336099585099</v>
      </c>
      <c r="CH421" s="1">
        <v>42.660550458715498</v>
      </c>
      <c r="CI421" s="1">
        <v>46.650717703349201</v>
      </c>
      <c r="CJ421" s="1">
        <v>44.670050761421301</v>
      </c>
      <c r="CK421" s="1">
        <v>46.649484536082397</v>
      </c>
      <c r="CL421" s="1">
        <v>47.2222222222222</v>
      </c>
      <c r="CM421" s="1">
        <v>55.8139534883721</v>
      </c>
      <c r="CN421" s="1">
        <v>49.677419354838698</v>
      </c>
      <c r="CO421" s="1">
        <v>56.696428571428498</v>
      </c>
      <c r="CP421" s="1">
        <v>56.321839080459696</v>
      </c>
      <c r="CQ421" s="1">
        <v>63.414634146341399</v>
      </c>
      <c r="CR421" s="1">
        <v>72.2222222222222</v>
      </c>
      <c r="CS421" s="1">
        <v>47.378277153558102</v>
      </c>
      <c r="CT421" s="1">
        <v>51.845018450184497</v>
      </c>
      <c r="CU421" s="1">
        <v>53.846153846153797</v>
      </c>
      <c r="CV421" s="1">
        <v>55.394190871369297</v>
      </c>
      <c r="CW421" s="1">
        <v>58.256880733944897</v>
      </c>
      <c r="CX421" s="1">
        <v>59.569377990430603</v>
      </c>
      <c r="CY421" s="1">
        <v>57.614213197969498</v>
      </c>
      <c r="CZ421" s="1">
        <v>57.731958762886499</v>
      </c>
      <c r="DA421" s="1">
        <v>20.4545454545454</v>
      </c>
      <c r="DB421" s="1">
        <v>20.639534883720899</v>
      </c>
      <c r="DC421" s="1">
        <v>19.677419354838701</v>
      </c>
      <c r="DD421" s="1">
        <v>25.8928571428571</v>
      </c>
      <c r="DE421" s="1">
        <v>39.080459770114899</v>
      </c>
      <c r="DF421" s="1">
        <v>40.8536585365853</v>
      </c>
      <c r="DG421" s="1">
        <v>42.3611111111111</v>
      </c>
      <c r="DH421" s="1">
        <v>66.193809874723598</v>
      </c>
      <c r="DI421" s="1">
        <v>79.162092938163099</v>
      </c>
      <c r="DJ421" s="1">
        <v>67.336581404790905</v>
      </c>
      <c r="DK421" s="1">
        <v>52.2215639810426</v>
      </c>
      <c r="DL421" s="1">
        <v>37.312687312687302</v>
      </c>
      <c r="DM421" s="1">
        <v>21.3272543059777</v>
      </c>
      <c r="DN421" s="1">
        <v>18.859198355601201</v>
      </c>
      <c r="DO421" s="1">
        <v>17.7766393442622</v>
      </c>
      <c r="DP421" s="1">
        <v>30.819838056680101</v>
      </c>
      <c r="DQ421" s="1">
        <v>33.662851196670097</v>
      </c>
      <c r="DR421" s="1">
        <v>35.932004689331698</v>
      </c>
      <c r="DS421" s="1">
        <v>21.9167904903417</v>
      </c>
      <c r="DT421" s="1">
        <v>17.803030303030301</v>
      </c>
      <c r="DU421" s="1">
        <v>20.561456752655499</v>
      </c>
      <c r="DV421" s="1">
        <v>28.559322033898301</v>
      </c>
      <c r="DW421" s="1">
        <v>18.515106853352901</v>
      </c>
      <c r="DX421" s="1">
        <v>21.862422246615399</v>
      </c>
      <c r="DY421" s="1">
        <v>22.878603329273201</v>
      </c>
      <c r="DZ421" s="1">
        <v>25.2073459715639</v>
      </c>
      <c r="EA421" s="1">
        <v>42.307692307692299</v>
      </c>
      <c r="EB421" s="1">
        <v>43.211752786220799</v>
      </c>
      <c r="EC421" s="1">
        <v>41.675231243576498</v>
      </c>
      <c r="ED421" s="1">
        <v>38.268442622950801</v>
      </c>
      <c r="EE421" s="1">
        <v>23.127530364372401</v>
      </c>
      <c r="EF421" s="1">
        <v>35.119667013527497</v>
      </c>
      <c r="EG421" s="1">
        <v>75.556858147713896</v>
      </c>
      <c r="EH421" s="1">
        <v>67.236255572065303</v>
      </c>
      <c r="EI421" s="1">
        <v>13.1060606060606</v>
      </c>
      <c r="EJ421" s="1">
        <v>22.6858877086494</v>
      </c>
      <c r="EK421" s="1">
        <v>58.389830508474503</v>
      </c>
      <c r="EL421" s="1">
        <v>72.991893883566604</v>
      </c>
      <c r="EM421" s="1">
        <v>74.643249176728801</v>
      </c>
      <c r="EN421" s="1">
        <v>35.749086479902502</v>
      </c>
      <c r="EO421" s="1">
        <v>30.924170616113699</v>
      </c>
      <c r="EP421" s="1">
        <v>22.0779220779221</v>
      </c>
      <c r="EQ421" s="1">
        <v>21.681864235055698</v>
      </c>
      <c r="ER421" s="1">
        <v>21.891058581706101</v>
      </c>
      <c r="ES421" s="1">
        <v>2.4590163934426199</v>
      </c>
      <c r="ET421" s="1">
        <v>33.350202429149803</v>
      </c>
      <c r="EU421" s="1">
        <v>28.876170655567101</v>
      </c>
      <c r="EV421" s="1">
        <v>38.628370457209797</v>
      </c>
      <c r="EW421" s="1">
        <v>47.696879643387803</v>
      </c>
      <c r="EX421" s="1">
        <v>38.939393939393902</v>
      </c>
      <c r="EY421" s="1">
        <v>40.819423368740502</v>
      </c>
      <c r="EZ421" s="1">
        <v>41.610169491525397</v>
      </c>
    </row>
    <row r="422" spans="1:156" ht="15">
      <c r="A422" s="11" t="s">
        <v>491</v>
      </c>
      <c r="B422" s="1" t="s">
        <v>954</v>
      </c>
      <c r="C422" s="11" t="s">
        <v>543</v>
      </c>
      <c r="D422" s="1">
        <v>72.998080061832596</v>
      </c>
      <c r="E422" s="1">
        <v>72.260967646613594</v>
      </c>
      <c r="F422" s="1">
        <v>0</v>
      </c>
      <c r="G422" s="1">
        <v>56.460674157303302</v>
      </c>
      <c r="H422" s="1">
        <v>57.692307692307601</v>
      </c>
      <c r="I422" s="1">
        <v>61.764705882352899</v>
      </c>
      <c r="J422" s="1">
        <v>51.153846153846096</v>
      </c>
      <c r="K422" s="1">
        <v>47.177419354838698</v>
      </c>
      <c r="L422" s="1">
        <v>39.5833333333333</v>
      </c>
      <c r="M422" s="1">
        <v>56.147540983606497</v>
      </c>
      <c r="N422" s="1">
        <v>56.2992125984252</v>
      </c>
      <c r="O422" s="1">
        <v>73.364485981308405</v>
      </c>
      <c r="P422" s="1">
        <v>88.829787234042499</v>
      </c>
      <c r="Q422" s="1">
        <v>53.787878787878697</v>
      </c>
      <c r="R422" s="1">
        <v>79.1666666666666</v>
      </c>
      <c r="S422" s="1">
        <v>84.745762711864401</v>
      </c>
      <c r="T422" s="1">
        <v>25</v>
      </c>
      <c r="U422" s="1">
        <v>63.793103448275801</v>
      </c>
      <c r="V422" s="1">
        <v>87.921348314606703</v>
      </c>
      <c r="W422" s="1">
        <v>80.177514792899402</v>
      </c>
      <c r="X422" s="1">
        <v>66.339869281045694</v>
      </c>
      <c r="Y422" s="1">
        <v>65</v>
      </c>
      <c r="Z422" s="1">
        <v>71.370967741935402</v>
      </c>
      <c r="AA422" s="1">
        <v>70.4166666666666</v>
      </c>
      <c r="AB422" s="1">
        <v>75.819672131147499</v>
      </c>
      <c r="AC422" s="1">
        <v>66.535433070866105</v>
      </c>
      <c r="AD422" s="1">
        <v>71.495327102803699</v>
      </c>
      <c r="AE422" s="1">
        <v>73.936170212765902</v>
      </c>
      <c r="AF422" s="1">
        <v>46.212121212121197</v>
      </c>
      <c r="AG422" s="1">
        <v>59.1666666666666</v>
      </c>
      <c r="AH422" s="1">
        <v>29.661016949152501</v>
      </c>
      <c r="AI422" s="1">
        <v>1.0416666666666601</v>
      </c>
      <c r="AJ422" s="1">
        <v>32.758620689655103</v>
      </c>
      <c r="AK422" s="1">
        <v>85.112359550561806</v>
      </c>
      <c r="AL422" s="1">
        <v>77.8106508875739</v>
      </c>
      <c r="AM422" s="1">
        <v>82.679738562091501</v>
      </c>
      <c r="AN422" s="1">
        <v>86.923076923076906</v>
      </c>
      <c r="AO422" s="1">
        <v>88.709677419354804</v>
      </c>
      <c r="AP422" s="1">
        <v>90</v>
      </c>
      <c r="AQ422" s="1">
        <v>94.672131147540895</v>
      </c>
      <c r="AR422" s="1">
        <v>96.850393700787393</v>
      </c>
      <c r="AS422" s="1">
        <v>96.728971962616797</v>
      </c>
      <c r="AT422" s="1">
        <v>96.808510638297804</v>
      </c>
      <c r="AU422" s="1">
        <v>85.606060606060595</v>
      </c>
      <c r="AV422" s="1">
        <v>50</v>
      </c>
      <c r="AW422" s="1">
        <v>50</v>
      </c>
      <c r="AX422" s="1">
        <v>50</v>
      </c>
      <c r="AY422" s="1">
        <v>50</v>
      </c>
      <c r="AZ422" s="1">
        <v>39.044943820224702</v>
      </c>
      <c r="BA422" s="1">
        <v>34.023668639053199</v>
      </c>
      <c r="BB422" s="1">
        <v>47.385620915032597</v>
      </c>
      <c r="BC422" s="1">
        <v>41.923076923076898</v>
      </c>
      <c r="BD422" s="1">
        <v>39.112903225806399</v>
      </c>
      <c r="BE422" s="1">
        <v>28.75</v>
      </c>
      <c r="BF422" s="1">
        <v>40.573770491803202</v>
      </c>
      <c r="BG422" s="1">
        <v>53.937007874015698</v>
      </c>
      <c r="BH422" s="1">
        <v>47.196261682242898</v>
      </c>
      <c r="BI422" s="1">
        <v>50.531914893617</v>
      </c>
      <c r="BJ422" s="1">
        <v>52.272727272727202</v>
      </c>
      <c r="BK422" s="1">
        <v>44.1666666666666</v>
      </c>
      <c r="BL422" s="1">
        <v>38.135593220338897</v>
      </c>
      <c r="BM422" s="1">
        <v>28.125</v>
      </c>
      <c r="BN422" s="1">
        <v>12.068965517241301</v>
      </c>
      <c r="BO422" s="1">
        <v>24.157303370786501</v>
      </c>
      <c r="BP422" s="1">
        <v>26.331360946745502</v>
      </c>
      <c r="BQ422" s="1">
        <v>28.1045751633986</v>
      </c>
      <c r="BR422" s="1">
        <v>26.923076923076898</v>
      </c>
      <c r="BS422" s="1">
        <v>27.419354838709602</v>
      </c>
      <c r="BT422" s="1">
        <v>27.0833333333333</v>
      </c>
      <c r="BU422" s="1">
        <v>28.278688524590098</v>
      </c>
      <c r="BV422" s="1">
        <v>29.9212598425196</v>
      </c>
      <c r="BW422" s="1">
        <v>34.5794392523364</v>
      </c>
      <c r="BX422" s="1">
        <v>33.510638297872298</v>
      </c>
      <c r="BY422" s="1">
        <v>34.848484848484802</v>
      </c>
      <c r="BZ422" s="1">
        <v>40</v>
      </c>
      <c r="CA422" s="1">
        <v>44.067796610169403</v>
      </c>
      <c r="CB422" s="1">
        <v>45.8333333333333</v>
      </c>
      <c r="CC422" s="1">
        <v>48.275862068965502</v>
      </c>
      <c r="CD422" s="1">
        <v>97.471910112359495</v>
      </c>
      <c r="CE422" s="1">
        <v>97.337278106508805</v>
      </c>
      <c r="CF422" s="1">
        <v>97.712418300653496</v>
      </c>
      <c r="CG422" s="1">
        <v>96.538461538461505</v>
      </c>
      <c r="CH422" s="1">
        <v>95.564516129032199</v>
      </c>
      <c r="CI422" s="1">
        <v>85.4166666666666</v>
      </c>
      <c r="CJ422" s="1">
        <v>81.557377049180303</v>
      </c>
      <c r="CK422" s="1">
        <v>79.921259842519603</v>
      </c>
      <c r="CL422" s="1">
        <v>86.448598130841106</v>
      </c>
      <c r="CM422" s="1">
        <v>81.382978723404193</v>
      </c>
      <c r="CN422" s="1">
        <v>64.393939393939306</v>
      </c>
      <c r="CO422" s="1">
        <v>84.1666666666666</v>
      </c>
      <c r="CP422" s="1">
        <v>23.728813559321999</v>
      </c>
      <c r="CQ422" s="1">
        <v>46.875</v>
      </c>
      <c r="CR422" s="1">
        <v>18.965517241379299</v>
      </c>
      <c r="CS422" s="1">
        <v>82.022471910112301</v>
      </c>
      <c r="CT422" s="1">
        <v>97.337278106508805</v>
      </c>
      <c r="CU422" s="1">
        <v>95.751633986928098</v>
      </c>
      <c r="CV422" s="1">
        <v>95.769230769230703</v>
      </c>
      <c r="CW422" s="1">
        <v>93.145161290322505</v>
      </c>
      <c r="CX422" s="1">
        <v>91.25</v>
      </c>
      <c r="CY422" s="1">
        <v>95.491803278688494</v>
      </c>
      <c r="CZ422" s="1">
        <v>95.669291338582596</v>
      </c>
      <c r="DA422" s="1">
        <v>95.794392523364394</v>
      </c>
      <c r="DB422" s="1">
        <v>87.7659574468085</v>
      </c>
      <c r="DC422" s="1">
        <v>77.272727272727195</v>
      </c>
      <c r="DD422" s="1">
        <v>30.8333333333333</v>
      </c>
      <c r="DE422" s="1">
        <v>36.440677966101603</v>
      </c>
      <c r="DF422" s="1">
        <v>34.375</v>
      </c>
      <c r="DG422" s="1">
        <v>31.034482758620602</v>
      </c>
      <c r="DH422" s="1">
        <v>87.577753384559102</v>
      </c>
      <c r="DI422" s="1">
        <v>91.981323589118901</v>
      </c>
      <c r="DJ422" s="1">
        <v>91.735781990521303</v>
      </c>
      <c r="DK422" s="1">
        <v>94.455544455544398</v>
      </c>
      <c r="DL422" s="1">
        <v>83.941236068895606</v>
      </c>
      <c r="DM422" s="1">
        <v>86.998972250770805</v>
      </c>
      <c r="DN422" s="1">
        <v>67.776639344262193</v>
      </c>
      <c r="DO422" s="1">
        <v>81.629554655870393</v>
      </c>
      <c r="DP422" s="1">
        <v>42.299687825182097</v>
      </c>
      <c r="DQ422" s="1">
        <v>80.246189917936604</v>
      </c>
      <c r="DR422" s="1">
        <v>81.203566121842499</v>
      </c>
      <c r="DS422" s="1">
        <v>92.196969696969703</v>
      </c>
      <c r="DT422" s="1">
        <v>99.924127465857296</v>
      </c>
      <c r="DU422" s="1">
        <v>83.135593220338905</v>
      </c>
      <c r="DV422" s="1">
        <v>79.603729603729604</v>
      </c>
      <c r="DW422" s="1">
        <v>75.173801683132098</v>
      </c>
      <c r="DX422" s="1">
        <v>69.041818920016198</v>
      </c>
      <c r="DY422" s="1">
        <v>72.600710900473899</v>
      </c>
      <c r="DZ422" s="1">
        <v>73.3766233766233</v>
      </c>
      <c r="EA422" s="1">
        <v>69.6555217831813</v>
      </c>
      <c r="EB422" s="1">
        <v>82.579650565262099</v>
      </c>
      <c r="EC422" s="1">
        <v>94.9282786885245</v>
      </c>
      <c r="ED422" s="1">
        <v>94.686234817813698</v>
      </c>
      <c r="EE422" s="1">
        <v>87.565036420395401</v>
      </c>
      <c r="EF422" s="1">
        <v>85.873388042203899</v>
      </c>
      <c r="EG422" s="1">
        <v>75.260029717682002</v>
      </c>
      <c r="EH422" s="1">
        <v>44.621212121212103</v>
      </c>
      <c r="EI422" s="1">
        <v>45.751138088012098</v>
      </c>
      <c r="EJ422" s="1">
        <v>90.084745762711805</v>
      </c>
      <c r="EK422" s="1">
        <v>56.293706293706201</v>
      </c>
      <c r="EL422" s="1">
        <v>98.079034028540093</v>
      </c>
      <c r="EM422" s="1">
        <v>98.233861144945095</v>
      </c>
      <c r="EN422" s="1">
        <v>97.600710900473899</v>
      </c>
      <c r="EO422" s="1">
        <v>90.909090909090907</v>
      </c>
      <c r="EP422" s="1">
        <v>90.2228976697061</v>
      </c>
      <c r="EQ422" s="1">
        <v>90.339157245632094</v>
      </c>
      <c r="ER422" s="1">
        <v>97.2848360655737</v>
      </c>
      <c r="ES422" s="1">
        <v>95.850202429149803</v>
      </c>
      <c r="ET422" s="1">
        <v>95.889698231009305</v>
      </c>
      <c r="EU422" s="1">
        <v>97.069167643610697</v>
      </c>
      <c r="EV422" s="1">
        <v>84.398216939078694</v>
      </c>
      <c r="EW422" s="1">
        <v>83.030303030303003</v>
      </c>
      <c r="EX422" s="1">
        <v>84.977238239757199</v>
      </c>
      <c r="EY422" s="1">
        <v>87.966101694915196</v>
      </c>
      <c r="EZ422" s="1">
        <v>40.675990675990597</v>
      </c>
    </row>
    <row r="423" spans="1:156" ht="15">
      <c r="A423" s="11" t="s">
        <v>493</v>
      </c>
      <c r="B423" s="1" t="s">
        <v>955</v>
      </c>
      <c r="C423" s="11" t="s">
        <v>528</v>
      </c>
      <c r="D423" s="1">
        <v>39.4216538373161</v>
      </c>
      <c r="E423" s="1">
        <v>0</v>
      </c>
      <c r="F423" s="1">
        <v>0</v>
      </c>
      <c r="G423" s="1">
        <v>65.808823529411697</v>
      </c>
      <c r="H423" s="1">
        <v>0</v>
      </c>
      <c r="I423" s="1">
        <v>61.301369863013697</v>
      </c>
      <c r="J423" s="1">
        <v>53.937007874015698</v>
      </c>
      <c r="K423" s="1">
        <v>58.482142857142797</v>
      </c>
      <c r="L423" s="1">
        <v>51.052631578947299</v>
      </c>
      <c r="M423" s="1">
        <v>53.225806451612897</v>
      </c>
      <c r="N423" s="1">
        <v>57.065217391304301</v>
      </c>
      <c r="O423" s="1">
        <v>57.692307692307601</v>
      </c>
      <c r="P423" s="1">
        <v>72.872340425531902</v>
      </c>
      <c r="Q423" s="1">
        <v>71.09375</v>
      </c>
      <c r="R423" s="1">
        <v>52.678571428571402</v>
      </c>
      <c r="S423" s="1">
        <v>57.6086956521739</v>
      </c>
      <c r="T423" s="1">
        <v>27.0833333333333</v>
      </c>
      <c r="U423" s="1">
        <v>26.595744680851102</v>
      </c>
      <c r="V423" s="1">
        <v>87.132352941176407</v>
      </c>
      <c r="W423" s="1">
        <v>0</v>
      </c>
      <c r="X423" s="1">
        <v>55.136986301369802</v>
      </c>
      <c r="Y423" s="1">
        <v>45.275590551181097</v>
      </c>
      <c r="Z423" s="1">
        <v>39.285714285714199</v>
      </c>
      <c r="AA423" s="1">
        <v>37.368421052631497</v>
      </c>
      <c r="AB423" s="1">
        <v>60.752688172043001</v>
      </c>
      <c r="AC423" s="1">
        <v>59.239130434782602</v>
      </c>
      <c r="AD423" s="1">
        <v>60.439560439560402</v>
      </c>
      <c r="AE423" s="1">
        <v>65.425531914893597</v>
      </c>
      <c r="AF423" s="1">
        <v>62.5</v>
      </c>
      <c r="AG423" s="1">
        <v>48.214285714285701</v>
      </c>
      <c r="AH423" s="1">
        <v>60.869565217391298</v>
      </c>
      <c r="AI423" s="1">
        <v>69.7916666666666</v>
      </c>
      <c r="AJ423" s="1">
        <v>25.531914893617</v>
      </c>
      <c r="AK423" s="1">
        <v>59.558823529411697</v>
      </c>
      <c r="AL423" s="1">
        <v>0</v>
      </c>
      <c r="AM423" s="1">
        <v>63.013698630136901</v>
      </c>
      <c r="AN423" s="1">
        <v>59.842519685039299</v>
      </c>
      <c r="AO423" s="1">
        <v>56.696428571428498</v>
      </c>
      <c r="AP423" s="1">
        <v>55.2631578947368</v>
      </c>
      <c r="AQ423" s="1">
        <v>54.3010752688172</v>
      </c>
      <c r="AR423" s="1">
        <v>56.521739130434703</v>
      </c>
      <c r="AS423" s="1">
        <v>36.263736263736199</v>
      </c>
      <c r="AT423" s="1">
        <v>63.297872340425499</v>
      </c>
      <c r="AU423" s="1">
        <v>61.71875</v>
      </c>
      <c r="AV423" s="1">
        <v>44.642857142857103</v>
      </c>
      <c r="AW423" s="1">
        <v>69.565217391304301</v>
      </c>
      <c r="AX423" s="1">
        <v>97.9166666666666</v>
      </c>
      <c r="AY423" s="1">
        <v>47.872340425531902</v>
      </c>
      <c r="AZ423" s="1">
        <v>51.102941176470502</v>
      </c>
      <c r="BA423" s="1">
        <v>0</v>
      </c>
      <c r="BB423" s="1">
        <v>55.821917808219098</v>
      </c>
      <c r="BC423" s="1">
        <v>50</v>
      </c>
      <c r="BD423" s="1">
        <v>47.767857142857103</v>
      </c>
      <c r="BE423" s="1">
        <v>58.421052631578902</v>
      </c>
      <c r="BF423" s="1">
        <v>59.677419354838698</v>
      </c>
      <c r="BG423" s="1">
        <v>65.760869565217405</v>
      </c>
      <c r="BH423" s="1">
        <v>69.780219780219696</v>
      </c>
      <c r="BI423" s="1">
        <v>61.170212765957402</v>
      </c>
      <c r="BJ423" s="1">
        <v>64.84375</v>
      </c>
      <c r="BK423" s="1">
        <v>93.75</v>
      </c>
      <c r="BL423" s="1">
        <v>77.173913043478194</v>
      </c>
      <c r="BM423" s="1">
        <v>82.2916666666666</v>
      </c>
      <c r="BN423" s="1">
        <v>47.872340425531902</v>
      </c>
      <c r="BO423" s="1">
        <v>69.485294117647001</v>
      </c>
      <c r="BP423" s="1">
        <v>0</v>
      </c>
      <c r="BQ423" s="1">
        <v>80.479452054794507</v>
      </c>
      <c r="BR423" s="1">
        <v>81.4960629921259</v>
      </c>
      <c r="BS423" s="1">
        <v>82.142857142857096</v>
      </c>
      <c r="BT423" s="1">
        <v>87.368421052631504</v>
      </c>
      <c r="BU423" s="1">
        <v>93.548387096774107</v>
      </c>
      <c r="BV423" s="1">
        <v>94.565217391304301</v>
      </c>
      <c r="BW423" s="1">
        <v>97.802197802197796</v>
      </c>
      <c r="BX423" s="1">
        <v>97.340425531914903</v>
      </c>
      <c r="BY423" s="1">
        <v>96.875</v>
      </c>
      <c r="BZ423" s="1">
        <v>97.321428571428498</v>
      </c>
      <c r="CA423" s="1">
        <v>97.826086956521706</v>
      </c>
      <c r="CB423" s="1">
        <v>42.7083333333333</v>
      </c>
      <c r="CC423" s="1">
        <v>44.680851063829699</v>
      </c>
      <c r="CD423" s="1">
        <v>83.455882352941103</v>
      </c>
      <c r="CE423" s="1">
        <v>0</v>
      </c>
      <c r="CF423" s="1">
        <v>63.698630136986303</v>
      </c>
      <c r="CG423" s="1">
        <v>72.834645669291305</v>
      </c>
      <c r="CH423" s="1">
        <v>62.053571428571402</v>
      </c>
      <c r="CI423" s="1">
        <v>50.5263157894736</v>
      </c>
      <c r="CJ423" s="1">
        <v>60.752688172043001</v>
      </c>
      <c r="CK423" s="1">
        <v>61.956521739130402</v>
      </c>
      <c r="CL423" s="1">
        <v>65.934065934065899</v>
      </c>
      <c r="CM423" s="1">
        <v>82.446808510638306</v>
      </c>
      <c r="CN423" s="1">
        <v>44.53125</v>
      </c>
      <c r="CO423" s="1">
        <v>72.321428571428498</v>
      </c>
      <c r="CP423" s="1">
        <v>48.913043478260803</v>
      </c>
      <c r="CQ423" s="1">
        <v>29.1666666666666</v>
      </c>
      <c r="CR423" s="1">
        <v>14.8936170212765</v>
      </c>
      <c r="CS423" s="1">
        <v>46.323529411764703</v>
      </c>
      <c r="CT423" s="1">
        <v>0</v>
      </c>
      <c r="CU423" s="1">
        <v>48.972602739726</v>
      </c>
      <c r="CV423" s="1">
        <v>44.881889763779498</v>
      </c>
      <c r="CW423" s="1">
        <v>45.089285714285701</v>
      </c>
      <c r="CX423" s="1">
        <v>46.315789473684198</v>
      </c>
      <c r="CY423" s="1">
        <v>48.387096774193502</v>
      </c>
      <c r="CZ423" s="1">
        <v>46.195652173912997</v>
      </c>
      <c r="DA423" s="1">
        <v>86.263736263736206</v>
      </c>
      <c r="DB423" s="1">
        <v>84.042553191489304</v>
      </c>
      <c r="DC423" s="1">
        <v>83.59375</v>
      </c>
      <c r="DD423" s="1">
        <v>88.392857142857096</v>
      </c>
      <c r="DE423" s="1">
        <v>78.260869565217405</v>
      </c>
      <c r="DF423" s="1">
        <v>87.5</v>
      </c>
      <c r="DG423" s="1">
        <v>24.468085106382901</v>
      </c>
      <c r="DH423" s="1">
        <v>73.37890625</v>
      </c>
      <c r="DI423" s="1">
        <v>0</v>
      </c>
      <c r="DJ423" s="1">
        <v>50.219538968166802</v>
      </c>
      <c r="DK423" s="1">
        <v>57.308160779537097</v>
      </c>
      <c r="DL423" s="1">
        <v>39.247630331753498</v>
      </c>
      <c r="DM423" s="1">
        <v>31.4185814185814</v>
      </c>
      <c r="DN423" s="1">
        <v>55.268490374873302</v>
      </c>
      <c r="DO423" s="1">
        <v>62.2302158273381</v>
      </c>
      <c r="DP423" s="1">
        <v>77.202868852459005</v>
      </c>
      <c r="DQ423" s="1">
        <v>62.601214574898698</v>
      </c>
      <c r="DR423" s="1">
        <v>74.453694068678402</v>
      </c>
      <c r="DS423" s="1">
        <v>47.4208675263774</v>
      </c>
      <c r="DT423" s="1">
        <v>71.693907875185701</v>
      </c>
      <c r="DU423" s="1">
        <v>60.0757575757575</v>
      </c>
      <c r="DV423" s="1">
        <v>20.409711684370201</v>
      </c>
      <c r="DW423" s="1">
        <v>56.89453125</v>
      </c>
      <c r="DX423" s="1">
        <v>0</v>
      </c>
      <c r="DY423" s="1">
        <v>56.8788876692279</v>
      </c>
      <c r="DZ423" s="1">
        <v>73.8733252131547</v>
      </c>
      <c r="EA423" s="1">
        <v>58.619668246445499</v>
      </c>
      <c r="EB423" s="1">
        <v>41.8081918081918</v>
      </c>
      <c r="EC423" s="1">
        <v>73.809523809523796</v>
      </c>
      <c r="ED423" s="1">
        <v>53.4943473792394</v>
      </c>
      <c r="EE423" s="1">
        <v>67.469262295081904</v>
      </c>
      <c r="EF423" s="1">
        <v>59.868421052631497</v>
      </c>
      <c r="EG423" s="1">
        <v>76.534859521331896</v>
      </c>
      <c r="EH423" s="1">
        <v>48.241500586166403</v>
      </c>
      <c r="EI423" s="1">
        <v>23.5512630014858</v>
      </c>
      <c r="EJ423" s="1">
        <v>58.106060606060602</v>
      </c>
      <c r="EK423" s="1">
        <v>62.594840667678298</v>
      </c>
      <c r="EL423" s="1">
        <v>70.29296875</v>
      </c>
      <c r="EM423" s="1">
        <v>0</v>
      </c>
      <c r="EN423" s="1">
        <v>83.571167215514095</v>
      </c>
      <c r="EO423" s="1">
        <v>83.516037352821698</v>
      </c>
      <c r="EP423" s="1">
        <v>64.810426540284297</v>
      </c>
      <c r="EQ423" s="1">
        <v>58.791208791208703</v>
      </c>
      <c r="ER423" s="1">
        <v>51.0131712259371</v>
      </c>
      <c r="ES423" s="1">
        <v>50.770811921891003</v>
      </c>
      <c r="ET423" s="1">
        <v>57.4282786885245</v>
      </c>
      <c r="EU423" s="1">
        <v>57.692307692307601</v>
      </c>
      <c r="EV423" s="1">
        <v>57.336108220603499</v>
      </c>
      <c r="EW423" s="1">
        <v>61.957796014068002</v>
      </c>
      <c r="EX423" s="1">
        <v>65.824665676077203</v>
      </c>
      <c r="EY423" s="1">
        <v>83.030303030303003</v>
      </c>
      <c r="EZ423" s="1">
        <v>40.819423368740502</v>
      </c>
    </row>
    <row r="424" spans="1:156" ht="15">
      <c r="A424" s="11" t="s">
        <v>494</v>
      </c>
      <c r="B424" s="1" t="s">
        <v>956</v>
      </c>
      <c r="C424" s="11" t="s">
        <v>528</v>
      </c>
      <c r="D424" s="1">
        <v>43.5915707222088</v>
      </c>
      <c r="E424" s="1">
        <v>44.5386476683098</v>
      </c>
      <c r="F424" s="1">
        <v>0</v>
      </c>
      <c r="G424" s="1">
        <v>94.569288389513105</v>
      </c>
      <c r="H424" s="1">
        <v>95.387453874538707</v>
      </c>
      <c r="I424" s="1">
        <v>91.346153846153797</v>
      </c>
      <c r="J424" s="1">
        <v>91.908713692945994</v>
      </c>
      <c r="K424" s="1">
        <v>88.302752293577896</v>
      </c>
      <c r="L424" s="1">
        <v>90.191387559808604</v>
      </c>
      <c r="M424" s="1">
        <v>89.086294416243604</v>
      </c>
      <c r="N424" s="1">
        <v>95.103092783505105</v>
      </c>
      <c r="O424" s="1">
        <v>93.181818181818102</v>
      </c>
      <c r="P424" s="1">
        <v>93.895348837209298</v>
      </c>
      <c r="Q424" s="1">
        <v>90.645161290322505</v>
      </c>
      <c r="R424" s="1">
        <v>96.875</v>
      </c>
      <c r="S424" s="1">
        <v>97.126436781609101</v>
      </c>
      <c r="T424" s="1">
        <v>89.634146341463406</v>
      </c>
      <c r="U424" s="1">
        <v>78.4722222222222</v>
      </c>
      <c r="V424" s="1">
        <v>99.438202247191001</v>
      </c>
      <c r="W424" s="1">
        <v>99.077490774907702</v>
      </c>
      <c r="X424" s="1">
        <v>93.653846153846104</v>
      </c>
      <c r="Y424" s="1">
        <v>98.132780082987495</v>
      </c>
      <c r="Z424" s="1">
        <v>99.311926605504496</v>
      </c>
      <c r="AA424" s="1">
        <v>99.760765550239199</v>
      </c>
      <c r="AB424" s="1">
        <v>99.238578680203005</v>
      </c>
      <c r="AC424" s="1">
        <v>99.226804123711304</v>
      </c>
      <c r="AD424" s="1">
        <v>99.747474747474698</v>
      </c>
      <c r="AE424" s="1">
        <v>96.802325581395294</v>
      </c>
      <c r="AF424" s="1">
        <v>93.870967741935402</v>
      </c>
      <c r="AG424" s="1">
        <v>79.910714285714207</v>
      </c>
      <c r="AH424" s="1">
        <v>94.827586206896498</v>
      </c>
      <c r="AI424" s="1">
        <v>95.731707317073102</v>
      </c>
      <c r="AJ424" s="1">
        <v>81.25</v>
      </c>
      <c r="AK424" s="1">
        <v>96.441947565543103</v>
      </c>
      <c r="AL424" s="1">
        <v>96.678966789667896</v>
      </c>
      <c r="AM424" s="1">
        <v>96.923076923076906</v>
      </c>
      <c r="AN424" s="1">
        <v>96.473029045643102</v>
      </c>
      <c r="AO424" s="1">
        <v>85.321100917431096</v>
      </c>
      <c r="AP424" s="1">
        <v>84.210526315789394</v>
      </c>
      <c r="AQ424" s="1">
        <v>82.487309644670006</v>
      </c>
      <c r="AR424" s="1">
        <v>83.247422680412299</v>
      </c>
      <c r="AS424" s="1">
        <v>85.858585858585798</v>
      </c>
      <c r="AT424" s="1">
        <v>40.406976744185997</v>
      </c>
      <c r="AU424" s="1">
        <v>39.677419354838698</v>
      </c>
      <c r="AV424" s="1">
        <v>41.517857142857103</v>
      </c>
      <c r="AW424" s="1">
        <v>50</v>
      </c>
      <c r="AX424" s="1">
        <v>50</v>
      </c>
      <c r="AY424" s="1">
        <v>50</v>
      </c>
      <c r="AZ424" s="1">
        <v>86.329588014981198</v>
      </c>
      <c r="BA424" s="1">
        <v>94.649446494464897</v>
      </c>
      <c r="BB424" s="1">
        <v>99.423076923076906</v>
      </c>
      <c r="BC424" s="1">
        <v>92.323651452282107</v>
      </c>
      <c r="BD424" s="1">
        <v>89.220183486238497</v>
      </c>
      <c r="BE424" s="1">
        <v>91.148325358851594</v>
      </c>
      <c r="BF424" s="1">
        <v>92.639593908629394</v>
      </c>
      <c r="BG424" s="1">
        <v>92.525773195876198</v>
      </c>
      <c r="BH424" s="1">
        <v>94.696969696969703</v>
      </c>
      <c r="BI424" s="1">
        <v>96.802325581395294</v>
      </c>
      <c r="BJ424" s="1">
        <v>82.903225806451601</v>
      </c>
      <c r="BK424" s="1">
        <v>82.589285714285694</v>
      </c>
      <c r="BL424" s="1">
        <v>97.126436781609101</v>
      </c>
      <c r="BM424" s="1">
        <v>89.634146341463406</v>
      </c>
      <c r="BN424" s="1">
        <v>85.4166666666666</v>
      </c>
      <c r="BO424" s="1">
        <v>73.782771535580494</v>
      </c>
      <c r="BP424" s="1">
        <v>85.239852398523894</v>
      </c>
      <c r="BQ424" s="1">
        <v>80.769230769230703</v>
      </c>
      <c r="BR424" s="1">
        <v>94.813278008298695</v>
      </c>
      <c r="BS424" s="1">
        <v>94.266055045871497</v>
      </c>
      <c r="BT424" s="1">
        <v>94.976076555023894</v>
      </c>
      <c r="BU424" s="1">
        <v>95.685279187817201</v>
      </c>
      <c r="BV424" s="1">
        <v>96.907216494845301</v>
      </c>
      <c r="BW424" s="1">
        <v>95.202020202020194</v>
      </c>
      <c r="BX424" s="1">
        <v>91.860465116279101</v>
      </c>
      <c r="BY424" s="1">
        <v>89.677419354838705</v>
      </c>
      <c r="BZ424" s="1">
        <v>84.821428571428498</v>
      </c>
      <c r="CA424" s="1">
        <v>91.379310344827502</v>
      </c>
      <c r="CB424" s="1">
        <v>90.243902439024296</v>
      </c>
      <c r="CC424" s="1">
        <v>43.0555555555555</v>
      </c>
      <c r="CD424" s="1">
        <v>88.576779026217196</v>
      </c>
      <c r="CE424" s="1">
        <v>89.483394833948296</v>
      </c>
      <c r="CF424" s="1">
        <v>91.730769230769198</v>
      </c>
      <c r="CG424" s="1">
        <v>85.269709543568396</v>
      </c>
      <c r="CH424" s="1">
        <v>60.321100917431103</v>
      </c>
      <c r="CI424" s="1">
        <v>62.4401913875598</v>
      </c>
      <c r="CJ424" s="1">
        <v>63.705583756345099</v>
      </c>
      <c r="CK424" s="1">
        <v>62.371134020618499</v>
      </c>
      <c r="CL424" s="1">
        <v>62.878787878787797</v>
      </c>
      <c r="CM424" s="1">
        <v>44.476744186046503</v>
      </c>
      <c r="CN424" s="1">
        <v>62.903225806451601</v>
      </c>
      <c r="CO424" s="1">
        <v>75.446428571428498</v>
      </c>
      <c r="CP424" s="1">
        <v>91.379310344827502</v>
      </c>
      <c r="CQ424" s="1">
        <v>92.073170731707293</v>
      </c>
      <c r="CR424" s="1">
        <v>93.75</v>
      </c>
      <c r="CS424" s="1">
        <v>80.711610486891303</v>
      </c>
      <c r="CT424" s="1">
        <v>92.435424354243494</v>
      </c>
      <c r="CU424" s="1">
        <v>93.461538461538396</v>
      </c>
      <c r="CV424" s="1">
        <v>91.908713692945994</v>
      </c>
      <c r="CW424" s="1">
        <v>92.201834862385297</v>
      </c>
      <c r="CX424" s="1">
        <v>91.626794258373195</v>
      </c>
      <c r="CY424" s="1">
        <v>91.6243654822335</v>
      </c>
      <c r="CZ424" s="1">
        <v>91.494845360824698</v>
      </c>
      <c r="DA424" s="1">
        <v>90.909090909090907</v>
      </c>
      <c r="DB424" s="1">
        <v>88.081395348837205</v>
      </c>
      <c r="DC424" s="1">
        <v>62.903225806451601</v>
      </c>
      <c r="DD424" s="1">
        <v>69.642857142857096</v>
      </c>
      <c r="DE424" s="1">
        <v>85.057471264367805</v>
      </c>
      <c r="DF424" s="1">
        <v>89.024390243902403</v>
      </c>
      <c r="DG424" s="1">
        <v>88.8888888888888</v>
      </c>
      <c r="DH424" s="1">
        <v>84.358879882092793</v>
      </c>
      <c r="DI424" s="1">
        <v>80.991584339553597</v>
      </c>
      <c r="DJ424" s="1">
        <v>44.600081201786402</v>
      </c>
      <c r="DK424" s="1">
        <v>70.8234597156398</v>
      </c>
      <c r="DL424" s="1">
        <v>45.004995004995003</v>
      </c>
      <c r="DM424" s="1">
        <v>49.594731509625099</v>
      </c>
      <c r="DN424" s="1">
        <v>50.513874614594002</v>
      </c>
      <c r="DO424" s="1">
        <v>52.715163934426201</v>
      </c>
      <c r="DP424" s="1">
        <v>55.617408906882503</v>
      </c>
      <c r="DQ424" s="1">
        <v>96.4099895941727</v>
      </c>
      <c r="DR424" s="1">
        <v>77.198124267291902</v>
      </c>
      <c r="DS424" s="1">
        <v>73.9227340267459</v>
      </c>
      <c r="DT424" s="1">
        <v>89.1666666666666</v>
      </c>
      <c r="DU424" s="1">
        <v>76.858877086494601</v>
      </c>
      <c r="DV424" s="1">
        <v>88.728813559322006</v>
      </c>
      <c r="DW424" s="1">
        <v>40.991156963890901</v>
      </c>
      <c r="DX424" s="1">
        <v>39.2060007317965</v>
      </c>
      <c r="DY424" s="1">
        <v>39.849776695087201</v>
      </c>
      <c r="DZ424" s="1">
        <v>42.031990521327003</v>
      </c>
      <c r="EA424" s="1">
        <v>54.995004995004898</v>
      </c>
      <c r="EB424" s="1">
        <v>60.233029381965501</v>
      </c>
      <c r="EC424" s="1">
        <v>61.510791366906403</v>
      </c>
      <c r="ED424" s="1">
        <v>76.280737704917996</v>
      </c>
      <c r="EE424" s="1">
        <v>70.293522267206399</v>
      </c>
      <c r="EF424" s="1">
        <v>71.956295525494198</v>
      </c>
      <c r="EG424" s="1">
        <v>71.805392731535704</v>
      </c>
      <c r="EH424" s="1">
        <v>52.823179791976202</v>
      </c>
      <c r="EI424" s="1">
        <v>68.409090909090907</v>
      </c>
      <c r="EJ424" s="1">
        <v>76.251896813353497</v>
      </c>
      <c r="EK424" s="1">
        <v>26.016949152542299</v>
      </c>
      <c r="EL424" s="1">
        <v>93.570375829034603</v>
      </c>
      <c r="EM424" s="1">
        <v>94.420051225759195</v>
      </c>
      <c r="EN424" s="1">
        <v>94.904587900933805</v>
      </c>
      <c r="EO424" s="1">
        <v>93.246445497630305</v>
      </c>
      <c r="EP424" s="1">
        <v>90.909090909090907</v>
      </c>
      <c r="EQ424" s="1">
        <v>90.2228976697061</v>
      </c>
      <c r="ER424" s="1">
        <v>90.339157245632094</v>
      </c>
      <c r="ES424" s="1">
        <v>94.620901639344197</v>
      </c>
      <c r="ET424" s="1">
        <v>95.850202429149803</v>
      </c>
      <c r="EU424" s="1">
        <v>95.889698231009305</v>
      </c>
      <c r="EV424" s="1">
        <v>97.069167643610697</v>
      </c>
      <c r="EW424" s="1">
        <v>97.994056463595797</v>
      </c>
      <c r="EX424" s="1">
        <v>98.712121212121204</v>
      </c>
      <c r="EY424" s="1">
        <v>97.723823975720705</v>
      </c>
      <c r="EZ424" s="1">
        <v>87.966101694915196</v>
      </c>
    </row>
    <row r="425" spans="1:156" ht="15">
      <c r="A425" s="11" t="s">
        <v>495</v>
      </c>
      <c r="B425" s="1" t="s">
        <v>957</v>
      </c>
      <c r="C425" s="11" t="s">
        <v>528</v>
      </c>
      <c r="D425" s="1">
        <v>36.138494841562199</v>
      </c>
      <c r="E425" s="1">
        <v>31.382660995243299</v>
      </c>
      <c r="F425" s="1">
        <v>0</v>
      </c>
      <c r="G425" s="1">
        <v>69.943820224719104</v>
      </c>
      <c r="H425" s="1">
        <v>75</v>
      </c>
      <c r="I425" s="1">
        <v>75</v>
      </c>
      <c r="J425" s="1">
        <v>67.171717171717106</v>
      </c>
      <c r="K425" s="1">
        <v>67.910447761194007</v>
      </c>
      <c r="L425" s="1">
        <v>63.28125</v>
      </c>
      <c r="M425" s="1">
        <v>64.0625</v>
      </c>
      <c r="N425" s="1">
        <v>63.846153846153797</v>
      </c>
      <c r="O425" s="1">
        <v>57.462686567164099</v>
      </c>
      <c r="P425" s="1">
        <v>63.846153846153797</v>
      </c>
      <c r="Q425" s="1">
        <v>44.736842105263101</v>
      </c>
      <c r="R425" s="1">
        <v>40</v>
      </c>
      <c r="S425" s="1">
        <v>35.4166666666666</v>
      </c>
      <c r="T425" s="1">
        <v>31.372549019607799</v>
      </c>
      <c r="U425" s="1">
        <v>36.046511627906902</v>
      </c>
      <c r="V425" s="1">
        <v>62.921348314606703</v>
      </c>
      <c r="W425" s="1">
        <v>68.674698795180703</v>
      </c>
      <c r="X425" s="1">
        <v>69.178082191780803</v>
      </c>
      <c r="Y425" s="1">
        <v>57.5757575757575</v>
      </c>
      <c r="Z425" s="1">
        <v>44.0298507462686</v>
      </c>
      <c r="AA425" s="1">
        <v>46.875</v>
      </c>
      <c r="AB425" s="1">
        <v>44.53125</v>
      </c>
      <c r="AC425" s="1">
        <v>52.307692307692299</v>
      </c>
      <c r="AD425" s="1">
        <v>50</v>
      </c>
      <c r="AE425" s="1">
        <v>55.384615384615302</v>
      </c>
      <c r="AF425" s="1">
        <v>44.736842105263101</v>
      </c>
      <c r="AG425" s="1">
        <v>20</v>
      </c>
      <c r="AH425" s="1">
        <v>30.2083333333333</v>
      </c>
      <c r="AI425" s="1">
        <v>28.431372549019599</v>
      </c>
      <c r="AJ425" s="1">
        <v>33.720930232558104</v>
      </c>
      <c r="AK425" s="1">
        <v>10.112359550561701</v>
      </c>
      <c r="AL425" s="1">
        <v>8.7349397590361395</v>
      </c>
      <c r="AM425" s="1">
        <v>8.5616438356164295</v>
      </c>
      <c r="AN425" s="1">
        <v>6.0606060606060597</v>
      </c>
      <c r="AO425" s="1">
        <v>6.7164179104477597</v>
      </c>
      <c r="AP425" s="1">
        <v>7.8125</v>
      </c>
      <c r="AQ425" s="1">
        <v>7.8125</v>
      </c>
      <c r="AR425" s="1">
        <v>8.4615384615384599</v>
      </c>
      <c r="AS425" s="1">
        <v>9.7014925373134293</v>
      </c>
      <c r="AT425" s="1">
        <v>11.538461538461499</v>
      </c>
      <c r="AU425" s="1">
        <v>14.0350877192982</v>
      </c>
      <c r="AV425" s="1">
        <v>63</v>
      </c>
      <c r="AW425" s="1">
        <v>63.5416666666666</v>
      </c>
      <c r="AX425" s="1">
        <v>55.8823529411764</v>
      </c>
      <c r="AY425" s="1">
        <v>51.162790697674403</v>
      </c>
      <c r="AZ425" s="1">
        <v>73.876404494382001</v>
      </c>
      <c r="BA425" s="1">
        <v>75</v>
      </c>
      <c r="BB425" s="1">
        <v>90.068493150684901</v>
      </c>
      <c r="BC425" s="1">
        <v>67.171717171717106</v>
      </c>
      <c r="BD425" s="1">
        <v>60.447761194029802</v>
      </c>
      <c r="BE425" s="1">
        <v>67.96875</v>
      </c>
      <c r="BF425" s="1">
        <v>66.40625</v>
      </c>
      <c r="BG425" s="1">
        <v>83.846153846153797</v>
      </c>
      <c r="BH425" s="1">
        <v>78.358208955223802</v>
      </c>
      <c r="BI425" s="1">
        <v>80.769230769230703</v>
      </c>
      <c r="BJ425" s="1">
        <v>71.052631578947299</v>
      </c>
      <c r="BK425" s="1">
        <v>25</v>
      </c>
      <c r="BL425" s="1">
        <v>13.5416666666666</v>
      </c>
      <c r="BM425" s="1">
        <v>12.7450980392156</v>
      </c>
      <c r="BN425" s="1">
        <v>10.465116279069701</v>
      </c>
      <c r="BO425" s="1">
        <v>73.314606741573002</v>
      </c>
      <c r="BP425" s="1">
        <v>70.180722891566205</v>
      </c>
      <c r="BQ425" s="1">
        <v>75.684931506849296</v>
      </c>
      <c r="BR425" s="1">
        <v>73.737373737373701</v>
      </c>
      <c r="BS425" s="1">
        <v>76.119402985074601</v>
      </c>
      <c r="BT425" s="1">
        <v>79.6875</v>
      </c>
      <c r="BU425" s="1">
        <v>70.3125</v>
      </c>
      <c r="BV425" s="1">
        <v>80</v>
      </c>
      <c r="BW425" s="1">
        <v>35.074626865671597</v>
      </c>
      <c r="BX425" s="1">
        <v>36.923076923076898</v>
      </c>
      <c r="BY425" s="1">
        <v>37.719298245613999</v>
      </c>
      <c r="BZ425" s="1">
        <v>37</v>
      </c>
      <c r="CA425" s="1">
        <v>43.75</v>
      </c>
      <c r="CB425" s="1">
        <v>43.137254901960702</v>
      </c>
      <c r="CC425" s="1">
        <v>45.348837209302303</v>
      </c>
      <c r="CD425" s="1">
        <v>70.224719101123597</v>
      </c>
      <c r="CE425" s="1">
        <v>72.590361445783103</v>
      </c>
      <c r="CF425" s="1">
        <v>70.890410958904098</v>
      </c>
      <c r="CG425" s="1">
        <v>34.848484848484802</v>
      </c>
      <c r="CH425" s="1">
        <v>44.776119402985103</v>
      </c>
      <c r="CI425" s="1">
        <v>46.875</v>
      </c>
      <c r="CJ425" s="1">
        <v>48.4375</v>
      </c>
      <c r="CK425" s="1">
        <v>22.307692307692299</v>
      </c>
      <c r="CL425" s="1">
        <v>48.507462686567102</v>
      </c>
      <c r="CM425" s="1">
        <v>40.769230769230703</v>
      </c>
      <c r="CN425" s="1">
        <v>32.456140350877099</v>
      </c>
      <c r="CO425" s="1">
        <v>10</v>
      </c>
      <c r="CP425" s="1">
        <v>9.375</v>
      </c>
      <c r="CQ425" s="1">
        <v>15.6862745098039</v>
      </c>
      <c r="CR425" s="1">
        <v>18.604651162790599</v>
      </c>
      <c r="CS425" s="1">
        <v>51.123595505617899</v>
      </c>
      <c r="CT425" s="1">
        <v>57.2289156626506</v>
      </c>
      <c r="CU425" s="1">
        <v>25</v>
      </c>
      <c r="CV425" s="1">
        <v>21.717171717171698</v>
      </c>
      <c r="CW425" s="1">
        <v>20.149253731343201</v>
      </c>
      <c r="CX425" s="1">
        <v>3.90625</v>
      </c>
      <c r="CY425" s="1">
        <v>3.90625</v>
      </c>
      <c r="CZ425" s="1">
        <v>4.6153846153846096</v>
      </c>
      <c r="DA425" s="1">
        <v>5.2238805970149196</v>
      </c>
      <c r="DB425" s="1">
        <v>4.6153846153846096</v>
      </c>
      <c r="DC425" s="1">
        <v>2.6315789473684199</v>
      </c>
      <c r="DD425" s="1">
        <v>8</v>
      </c>
      <c r="DE425" s="1">
        <v>25</v>
      </c>
      <c r="DF425" s="1">
        <v>29.411764705882302</v>
      </c>
      <c r="DG425" s="1">
        <v>34.883720930232499</v>
      </c>
      <c r="DH425" s="1">
        <v>42.170228445099397</v>
      </c>
      <c r="DI425" s="1">
        <v>32.2905232345407</v>
      </c>
      <c r="DJ425" s="1">
        <v>30.227365002030002</v>
      </c>
      <c r="DK425" s="1">
        <v>42.387440758293799</v>
      </c>
      <c r="DL425" s="1">
        <v>38.711288711288702</v>
      </c>
      <c r="DM425" s="1">
        <v>20.6180344478216</v>
      </c>
      <c r="DN425" s="1">
        <v>24.820143884892101</v>
      </c>
      <c r="DO425" s="1">
        <v>22.387295081967199</v>
      </c>
      <c r="DP425" s="1">
        <v>39.018218623481701</v>
      </c>
      <c r="DQ425" s="1">
        <v>73.725286160249695</v>
      </c>
      <c r="DR425" s="1">
        <v>46.131301289566203</v>
      </c>
      <c r="DS425" s="1">
        <v>53.863298662704302</v>
      </c>
      <c r="DT425" s="1">
        <v>18.7121212121212</v>
      </c>
      <c r="DU425" s="1">
        <v>28.603945371775399</v>
      </c>
      <c r="DV425" s="1">
        <v>40.4237288135593</v>
      </c>
      <c r="DW425" s="1">
        <v>12.214443625644799</v>
      </c>
      <c r="DX425" s="1">
        <v>16.373948042444201</v>
      </c>
      <c r="DY425" s="1">
        <v>14.717823792123401</v>
      </c>
      <c r="DZ425" s="1">
        <v>11.996445497630299</v>
      </c>
      <c r="EA425" s="1">
        <v>16.1338661338661</v>
      </c>
      <c r="EB425" s="1">
        <v>19.300911854103301</v>
      </c>
      <c r="EC425" s="1">
        <v>22.353545734840701</v>
      </c>
      <c r="ED425" s="1">
        <v>41.649590163934398</v>
      </c>
      <c r="EE425" s="1">
        <v>50.961538461538403</v>
      </c>
      <c r="EF425" s="1">
        <v>62.486992715920898</v>
      </c>
      <c r="EG425" s="1">
        <v>31.125439624853399</v>
      </c>
      <c r="EH425" s="1">
        <v>15.2303120356612</v>
      </c>
      <c r="EI425" s="1">
        <v>43.257575757575701</v>
      </c>
      <c r="EJ425" s="1">
        <v>78.224582701062204</v>
      </c>
      <c r="EK425" s="1">
        <v>82.627118644067806</v>
      </c>
      <c r="EL425" s="1">
        <v>72.991893883566604</v>
      </c>
      <c r="EM425" s="1">
        <v>74.643249176728801</v>
      </c>
      <c r="EN425" s="1">
        <v>73.771822980105497</v>
      </c>
      <c r="EO425" s="1">
        <v>64.810426540284297</v>
      </c>
      <c r="EP425" s="1">
        <v>58.791208791208703</v>
      </c>
      <c r="EQ425" s="1">
        <v>59.8277608915906</v>
      </c>
      <c r="ER425" s="1">
        <v>21.891058581706101</v>
      </c>
      <c r="ES425" s="1">
        <v>65.983606557377001</v>
      </c>
      <c r="ET425" s="1">
        <v>33.350202429149803</v>
      </c>
      <c r="EU425" s="1">
        <v>63.995837669094598</v>
      </c>
      <c r="EV425" s="1">
        <v>9.3200468933177003</v>
      </c>
      <c r="EW425" s="1">
        <v>18.4992570579494</v>
      </c>
      <c r="EX425" s="1">
        <v>38.939393939393902</v>
      </c>
      <c r="EY425" s="1">
        <v>40.819423368740502</v>
      </c>
      <c r="EZ425" s="1">
        <v>41.610169491525397</v>
      </c>
    </row>
    <row r="426" spans="1:156" ht="15">
      <c r="A426" s="11" t="s">
        <v>496</v>
      </c>
      <c r="B426" s="1" t="s">
        <v>958</v>
      </c>
      <c r="C426" s="11" t="s">
        <v>537</v>
      </c>
      <c r="D426" s="1">
        <v>41.4721776576881</v>
      </c>
      <c r="E426" s="1">
        <v>45.925357795371397</v>
      </c>
      <c r="F426" s="1">
        <v>0</v>
      </c>
      <c r="G426" s="1">
        <v>96.153846153846104</v>
      </c>
      <c r="H426" s="1">
        <v>87.5</v>
      </c>
      <c r="I426" s="1">
        <v>62.5</v>
      </c>
      <c r="J426" s="1">
        <v>62.5</v>
      </c>
      <c r="K426" s="1">
        <v>70.8333333333333</v>
      </c>
      <c r="L426" s="1">
        <v>62.5</v>
      </c>
      <c r="M426" s="1">
        <v>79.1666666666666</v>
      </c>
      <c r="N426" s="1">
        <v>77.272727272727195</v>
      </c>
      <c r="O426" s="1">
        <v>77.272727272727195</v>
      </c>
      <c r="P426" s="1">
        <v>77.272727272727195</v>
      </c>
      <c r="Q426" s="1">
        <v>86.363636363636303</v>
      </c>
      <c r="R426" s="1">
        <v>77.272727272727195</v>
      </c>
      <c r="S426" s="1">
        <v>62.5</v>
      </c>
      <c r="T426" s="1">
        <v>0</v>
      </c>
      <c r="U426" s="1">
        <v>0</v>
      </c>
      <c r="V426" s="1">
        <v>88.461538461538396</v>
      </c>
      <c r="W426" s="1">
        <v>95.8333333333333</v>
      </c>
      <c r="X426" s="1">
        <v>95.8333333333333</v>
      </c>
      <c r="Y426" s="1">
        <v>62.5</v>
      </c>
      <c r="Z426" s="1">
        <v>70.8333333333333</v>
      </c>
      <c r="AA426" s="1">
        <v>70.8333333333333</v>
      </c>
      <c r="AB426" s="1">
        <v>79.1666666666666</v>
      </c>
      <c r="AC426" s="1">
        <v>81.818181818181799</v>
      </c>
      <c r="AD426" s="1">
        <v>68.181818181818102</v>
      </c>
      <c r="AE426" s="1">
        <v>95.454545454545396</v>
      </c>
      <c r="AF426" s="1">
        <v>95.454545454545396</v>
      </c>
      <c r="AG426" s="1">
        <v>86.363636363636303</v>
      </c>
      <c r="AH426" s="1">
        <v>70.8333333333333</v>
      </c>
      <c r="AI426" s="1">
        <v>0</v>
      </c>
      <c r="AJ426" s="1">
        <v>0</v>
      </c>
      <c r="AK426" s="1">
        <v>88.461538461538396</v>
      </c>
      <c r="AL426" s="1">
        <v>87.5</v>
      </c>
      <c r="AM426" s="1">
        <v>87.5</v>
      </c>
      <c r="AN426" s="1">
        <v>79.1666666666666</v>
      </c>
      <c r="AO426" s="1">
        <v>37.5</v>
      </c>
      <c r="AP426" s="1">
        <v>37.5</v>
      </c>
      <c r="AQ426" s="1">
        <v>79.1666666666666</v>
      </c>
      <c r="AR426" s="1">
        <v>95.454545454545396</v>
      </c>
      <c r="AS426" s="1">
        <v>95.454545454545396</v>
      </c>
      <c r="AT426" s="1">
        <v>95.454545454545396</v>
      </c>
      <c r="AU426" s="1">
        <v>95.454545454545396</v>
      </c>
      <c r="AV426" s="1">
        <v>77.272727272727195</v>
      </c>
      <c r="AW426" s="1">
        <v>33.3333333333333</v>
      </c>
      <c r="AX426" s="1">
        <v>0</v>
      </c>
      <c r="AY426" s="1">
        <v>0</v>
      </c>
      <c r="AZ426" s="1">
        <v>65.384615384615302</v>
      </c>
      <c r="BA426" s="1">
        <v>62.5</v>
      </c>
      <c r="BB426" s="1">
        <v>79.1666666666666</v>
      </c>
      <c r="BC426" s="1">
        <v>62.5</v>
      </c>
      <c r="BD426" s="1">
        <v>87.5</v>
      </c>
      <c r="BE426" s="1">
        <v>95.8333333333333</v>
      </c>
      <c r="BF426" s="1">
        <v>79.1666666666666</v>
      </c>
      <c r="BG426" s="1">
        <v>68.181818181818102</v>
      </c>
      <c r="BH426" s="1">
        <v>59.090909090909101</v>
      </c>
      <c r="BI426" s="1">
        <v>59.090909090909101</v>
      </c>
      <c r="BJ426" s="1">
        <v>86.363636363636303</v>
      </c>
      <c r="BK426" s="1">
        <v>59.090909090909101</v>
      </c>
      <c r="BL426" s="1">
        <v>45.8333333333333</v>
      </c>
      <c r="BM426" s="1">
        <v>0</v>
      </c>
      <c r="BN426" s="1">
        <v>0</v>
      </c>
      <c r="BO426" s="1">
        <v>50</v>
      </c>
      <c r="BP426" s="1">
        <v>45.8333333333333</v>
      </c>
      <c r="BQ426" s="1">
        <v>66.6666666666666</v>
      </c>
      <c r="BR426" s="1">
        <v>54.1666666666666</v>
      </c>
      <c r="BS426" s="1">
        <v>58.3333333333333</v>
      </c>
      <c r="BT426" s="1">
        <v>58.3333333333333</v>
      </c>
      <c r="BU426" s="1">
        <v>79.1666666666666</v>
      </c>
      <c r="BV426" s="1">
        <v>95.454545454545396</v>
      </c>
      <c r="BW426" s="1">
        <v>95.454545454545396</v>
      </c>
      <c r="BX426" s="1">
        <v>95.454545454545396</v>
      </c>
      <c r="BY426" s="1">
        <v>95.454545454545396</v>
      </c>
      <c r="BZ426" s="1">
        <v>95.454545454545396</v>
      </c>
      <c r="CA426" s="1">
        <v>45.8333333333333</v>
      </c>
      <c r="CB426" s="1">
        <v>0</v>
      </c>
      <c r="CC426" s="1">
        <v>0</v>
      </c>
      <c r="CD426" s="1">
        <v>88.461538461538396</v>
      </c>
      <c r="CE426" s="1">
        <v>95.8333333333333</v>
      </c>
      <c r="CF426" s="1">
        <v>95.8333333333333</v>
      </c>
      <c r="CG426" s="1">
        <v>95.8333333333333</v>
      </c>
      <c r="CH426" s="1">
        <v>83.3333333333333</v>
      </c>
      <c r="CI426" s="1">
        <v>79.1666666666666</v>
      </c>
      <c r="CJ426" s="1">
        <v>79.1666666666666</v>
      </c>
      <c r="CK426" s="1">
        <v>86.363636363636303</v>
      </c>
      <c r="CL426" s="1">
        <v>86.363636363636303</v>
      </c>
      <c r="CM426" s="1">
        <v>95.454545454545396</v>
      </c>
      <c r="CN426" s="1">
        <v>86.363636363636303</v>
      </c>
      <c r="CO426" s="1">
        <v>95.454545454545396</v>
      </c>
      <c r="CP426" s="1">
        <v>87.5</v>
      </c>
      <c r="CQ426" s="1">
        <v>0</v>
      </c>
      <c r="CR426" s="1">
        <v>0</v>
      </c>
      <c r="CS426" s="1">
        <v>34.615384615384599</v>
      </c>
      <c r="CT426" s="1">
        <v>45.8333333333333</v>
      </c>
      <c r="CU426" s="1">
        <v>58.3333333333333</v>
      </c>
      <c r="CV426" s="1">
        <v>45.8333333333333</v>
      </c>
      <c r="CW426" s="1">
        <v>50</v>
      </c>
      <c r="CX426" s="1">
        <v>54.1666666666666</v>
      </c>
      <c r="CY426" s="1">
        <v>54.1666666666666</v>
      </c>
      <c r="CZ426" s="1">
        <v>54.545454545454497</v>
      </c>
      <c r="DA426" s="1">
        <v>59.090909090909101</v>
      </c>
      <c r="DB426" s="1">
        <v>63.636363636363598</v>
      </c>
      <c r="DC426" s="1">
        <v>81.818181818181799</v>
      </c>
      <c r="DD426" s="1">
        <v>72.727272727272705</v>
      </c>
      <c r="DE426" s="1">
        <v>58.3333333333333</v>
      </c>
      <c r="DF426" s="1">
        <v>0</v>
      </c>
      <c r="DG426" s="1">
        <v>0</v>
      </c>
      <c r="DH426" s="1">
        <v>85.675082327113103</v>
      </c>
      <c r="DI426" s="1">
        <v>86.906211936662601</v>
      </c>
      <c r="DJ426" s="1">
        <v>63.595971563981003</v>
      </c>
      <c r="DK426" s="1">
        <v>64.285714285714207</v>
      </c>
      <c r="DL426" s="1">
        <v>90.2228976697061</v>
      </c>
      <c r="DM426" s="1">
        <v>79.701952723535399</v>
      </c>
      <c r="DN426" s="1">
        <v>68.801229508196698</v>
      </c>
      <c r="DO426" s="1">
        <v>75.050607287449296</v>
      </c>
      <c r="DP426" s="1">
        <v>89.438085327783497</v>
      </c>
      <c r="DQ426" s="1">
        <v>97.948417350527507</v>
      </c>
      <c r="DR426" s="1">
        <v>98.885586924219893</v>
      </c>
      <c r="DS426" s="1">
        <v>94.924242424242394</v>
      </c>
      <c r="DT426" s="1">
        <v>81.107738998482503</v>
      </c>
      <c r="DU426" s="1">
        <v>0</v>
      </c>
      <c r="DV426" s="1">
        <v>0</v>
      </c>
      <c r="DW426" s="1">
        <v>76.564215148188794</v>
      </c>
      <c r="DX426" s="1">
        <v>70.909460008120107</v>
      </c>
      <c r="DY426" s="1">
        <v>93.098341232227398</v>
      </c>
      <c r="DZ426" s="1">
        <v>96.853146853146797</v>
      </c>
      <c r="EA426" s="1">
        <v>94.579533941236093</v>
      </c>
      <c r="EB426" s="1">
        <v>93.782117163412096</v>
      </c>
      <c r="EC426" s="1">
        <v>81.608606557377001</v>
      </c>
      <c r="ED426" s="1">
        <v>66.143724696356202</v>
      </c>
      <c r="EE426" s="1">
        <v>86.316337148803299</v>
      </c>
      <c r="EF426" s="1">
        <v>40.152403282532198</v>
      </c>
      <c r="EG426" s="1">
        <v>88.335809806835101</v>
      </c>
      <c r="EH426" s="1">
        <v>70.984848484848399</v>
      </c>
      <c r="EI426" s="1">
        <v>81.411229135053105</v>
      </c>
      <c r="EJ426" s="1">
        <v>0</v>
      </c>
      <c r="EK426" s="1">
        <v>0</v>
      </c>
      <c r="EL426" s="1">
        <v>94.420051225759195</v>
      </c>
      <c r="EM426" s="1">
        <v>94.904587900933805</v>
      </c>
      <c r="EN426" s="1">
        <v>97.600710900473899</v>
      </c>
      <c r="EO426" s="1">
        <v>77.772227772227694</v>
      </c>
      <c r="EP426" s="1">
        <v>77.304964539007102</v>
      </c>
      <c r="EQ426" s="1">
        <v>76.618705035971203</v>
      </c>
      <c r="ER426" s="1">
        <v>89.4467213114754</v>
      </c>
      <c r="ES426" s="1">
        <v>87.398785425101195</v>
      </c>
      <c r="ET426" s="1">
        <v>89.281997918834506</v>
      </c>
      <c r="EU426" s="1">
        <v>81.770222743259097</v>
      </c>
      <c r="EV426" s="1">
        <v>87.147102526002897</v>
      </c>
      <c r="EW426" s="1">
        <v>95.075757575757507</v>
      </c>
      <c r="EX426" s="1">
        <v>84.977238239757199</v>
      </c>
      <c r="EY426" s="1">
        <v>0</v>
      </c>
      <c r="EZ426" s="1">
        <v>0</v>
      </c>
    </row>
    <row r="427" spans="1:156" ht="15">
      <c r="A427" s="11" t="s">
        <v>497</v>
      </c>
      <c r="B427" s="1" t="s">
        <v>959</v>
      </c>
      <c r="C427" s="11" t="s">
        <v>528</v>
      </c>
      <c r="D427" s="1">
        <v>78.127237957316098</v>
      </c>
      <c r="E427" s="1">
        <v>79.983496807242403</v>
      </c>
      <c r="F427" s="1">
        <v>0</v>
      </c>
      <c r="G427" s="1">
        <v>87.325905292479106</v>
      </c>
      <c r="H427" s="1">
        <v>88.870967741935402</v>
      </c>
      <c r="I427" s="1">
        <v>78.469750889679702</v>
      </c>
      <c r="J427" s="1">
        <v>73.265306122448905</v>
      </c>
      <c r="K427" s="1">
        <v>65.099009900990097</v>
      </c>
      <c r="L427" s="1">
        <v>71.608040201004997</v>
      </c>
      <c r="M427" s="1">
        <v>69.487179487179404</v>
      </c>
      <c r="N427" s="1">
        <v>69.689119170984398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91.504178272980496</v>
      </c>
      <c r="W427" s="1">
        <v>95.645161290322505</v>
      </c>
      <c r="X427" s="1">
        <v>96.619217081850493</v>
      </c>
      <c r="Y427" s="1">
        <v>94.081632653061206</v>
      </c>
      <c r="Z427" s="1">
        <v>79.455445544554394</v>
      </c>
      <c r="AA427" s="1">
        <v>73.618090452261299</v>
      </c>
      <c r="AB427" s="1">
        <v>72.564102564102498</v>
      </c>
      <c r="AC427" s="1">
        <v>81.606217616580295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72.562674094707504</v>
      </c>
      <c r="AL427" s="1">
        <v>71.129032258064498</v>
      </c>
      <c r="AM427" s="1">
        <v>78.647686832740206</v>
      </c>
      <c r="AN427" s="1">
        <v>75.714285714285694</v>
      </c>
      <c r="AO427" s="1">
        <v>73.019801980197997</v>
      </c>
      <c r="AP427" s="1">
        <v>73.618090452261299</v>
      </c>
      <c r="AQ427" s="1">
        <v>71.282051282051199</v>
      </c>
      <c r="AR427" s="1">
        <v>74.611398963730494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80.919220055710298</v>
      </c>
      <c r="BA427" s="1">
        <v>68.870967741935402</v>
      </c>
      <c r="BB427" s="1">
        <v>75.978647686832701</v>
      </c>
      <c r="BC427" s="1">
        <v>49.5918367346938</v>
      </c>
      <c r="BD427" s="1">
        <v>49.7524752475247</v>
      </c>
      <c r="BE427" s="1">
        <v>51.507537688442198</v>
      </c>
      <c r="BF427" s="1">
        <v>57.692307692307601</v>
      </c>
      <c r="BG427" s="1">
        <v>65.025906735751207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72.841225626740894</v>
      </c>
      <c r="BP427" s="1">
        <v>81.290322580645096</v>
      </c>
      <c r="BQ427" s="1">
        <v>54.270462633451899</v>
      </c>
      <c r="BR427" s="1">
        <v>55.306122448979501</v>
      </c>
      <c r="BS427" s="1">
        <v>63.861386138613803</v>
      </c>
      <c r="BT427" s="1">
        <v>68.090452261306496</v>
      </c>
      <c r="BU427" s="1">
        <v>55.897435897435898</v>
      </c>
      <c r="BV427" s="1">
        <v>62.435233160621699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69.220055710306397</v>
      </c>
      <c r="CE427" s="1">
        <v>90.967741935483801</v>
      </c>
      <c r="CF427" s="1">
        <v>90.569395017793596</v>
      </c>
      <c r="CG427" s="1">
        <v>93.469387755102005</v>
      </c>
      <c r="CH427" s="1">
        <v>94.801980198019805</v>
      </c>
      <c r="CI427" s="1">
        <v>95.7286432160804</v>
      </c>
      <c r="CJ427" s="1">
        <v>97.179487179487097</v>
      </c>
      <c r="CK427" s="1">
        <v>83.160621761658007</v>
      </c>
      <c r="CL427" s="1">
        <v>0</v>
      </c>
      <c r="CM427" s="1">
        <v>0</v>
      </c>
      <c r="CN427" s="1">
        <v>0</v>
      </c>
      <c r="CO427" s="1">
        <v>0</v>
      </c>
      <c r="CP427" s="1">
        <v>0</v>
      </c>
      <c r="CQ427" s="1">
        <v>0</v>
      </c>
      <c r="CR427" s="1">
        <v>0</v>
      </c>
      <c r="CS427" s="1">
        <v>80.222841225626695</v>
      </c>
      <c r="CT427" s="1">
        <v>54.354838709677402</v>
      </c>
      <c r="CU427" s="1">
        <v>55.8718861209964</v>
      </c>
      <c r="CV427" s="1">
        <v>52.653061224489697</v>
      </c>
      <c r="CW427" s="1">
        <v>54.950495049504902</v>
      </c>
      <c r="CX427" s="1">
        <v>39.447236180904497</v>
      </c>
      <c r="CY427" s="1">
        <v>10.5128205128205</v>
      </c>
      <c r="CZ427" s="1">
        <v>12.6943005181347</v>
      </c>
      <c r="DA427" s="1">
        <v>0</v>
      </c>
      <c r="DB427" s="1">
        <v>0</v>
      </c>
      <c r="DC427" s="1">
        <v>0</v>
      </c>
      <c r="DD427" s="1">
        <v>0</v>
      </c>
      <c r="DE427" s="1">
        <v>0</v>
      </c>
      <c r="DF427" s="1">
        <v>0</v>
      </c>
      <c r="DG427" s="1">
        <v>0</v>
      </c>
      <c r="DH427" s="1">
        <v>77.431834929992604</v>
      </c>
      <c r="DI427" s="1">
        <v>90.907427735089598</v>
      </c>
      <c r="DJ427" s="1">
        <v>85.322777101096193</v>
      </c>
      <c r="DK427" s="1">
        <v>56.190758293838797</v>
      </c>
      <c r="DL427" s="1">
        <v>33.716283716283698</v>
      </c>
      <c r="DM427" s="1">
        <v>2.38095238095238</v>
      </c>
      <c r="DN427" s="1">
        <v>22.456320657759498</v>
      </c>
      <c r="DO427" s="1">
        <v>16.137295081967199</v>
      </c>
      <c r="DP427" s="1">
        <v>0</v>
      </c>
      <c r="DQ427" s="1">
        <v>0</v>
      </c>
      <c r="DR427" s="1">
        <v>0</v>
      </c>
      <c r="DS427" s="1">
        <v>0</v>
      </c>
      <c r="DT427" s="1">
        <v>0</v>
      </c>
      <c r="DU427" s="1">
        <v>0</v>
      </c>
      <c r="DV427" s="1">
        <v>0</v>
      </c>
      <c r="DW427" s="1">
        <v>44.417833456153197</v>
      </c>
      <c r="DX427" s="1">
        <v>50.402488108305803</v>
      </c>
      <c r="DY427" s="1">
        <v>41.027202598457102</v>
      </c>
      <c r="DZ427" s="1">
        <v>37.174170616113699</v>
      </c>
      <c r="EA427" s="1">
        <v>50</v>
      </c>
      <c r="EB427" s="1">
        <v>50.202634245187397</v>
      </c>
      <c r="EC427" s="1">
        <v>59.044193216855099</v>
      </c>
      <c r="ED427" s="1">
        <v>94.518442622950801</v>
      </c>
      <c r="EE427" s="1">
        <v>0</v>
      </c>
      <c r="EF427" s="1">
        <v>0</v>
      </c>
      <c r="EG427" s="1">
        <v>0</v>
      </c>
      <c r="EH427" s="1">
        <v>0</v>
      </c>
      <c r="EI427" s="1">
        <v>0</v>
      </c>
      <c r="EJ427" s="1">
        <v>0</v>
      </c>
      <c r="EK427" s="1">
        <v>0</v>
      </c>
      <c r="EL427" s="1">
        <v>97.807663964627807</v>
      </c>
      <c r="EM427" s="1">
        <v>98.079034028540093</v>
      </c>
      <c r="EN427" s="1">
        <v>98.233861144945095</v>
      </c>
      <c r="EO427" s="1">
        <v>97.600710900473899</v>
      </c>
      <c r="EP427" s="1">
        <v>97.852147852147795</v>
      </c>
      <c r="EQ427" s="1">
        <v>90.2228976697061</v>
      </c>
      <c r="ER427" s="1">
        <v>90.339157245632094</v>
      </c>
      <c r="ES427" s="1">
        <v>75.051229508196698</v>
      </c>
      <c r="ET427" s="1">
        <v>0</v>
      </c>
      <c r="EU427" s="1">
        <v>0</v>
      </c>
      <c r="EV427" s="1">
        <v>0</v>
      </c>
      <c r="EW427" s="1">
        <v>0</v>
      </c>
      <c r="EX427" s="1">
        <v>0</v>
      </c>
      <c r="EY427" s="1">
        <v>0</v>
      </c>
      <c r="EZ427" s="1">
        <v>0</v>
      </c>
    </row>
    <row r="428" spans="1:156" ht="15">
      <c r="A428" s="11" t="s">
        <v>498</v>
      </c>
      <c r="B428" s="1" t="s">
        <v>960</v>
      </c>
      <c r="C428" s="11" t="s">
        <v>614</v>
      </c>
      <c r="D428" s="1">
        <v>79.771257561995498</v>
      </c>
      <c r="E428" s="1">
        <v>39.069370258882401</v>
      </c>
      <c r="F428" s="1">
        <v>0</v>
      </c>
      <c r="G428" s="1">
        <v>86.744186046511601</v>
      </c>
      <c r="H428" s="1">
        <v>82.731958762886507</v>
      </c>
      <c r="I428" s="1">
        <v>84.510869565217405</v>
      </c>
      <c r="J428" s="1">
        <v>70.261437908496703</v>
      </c>
      <c r="K428" s="1">
        <v>62.719298245613999</v>
      </c>
      <c r="L428" s="1">
        <v>64.018691588785003</v>
      </c>
      <c r="M428" s="1">
        <v>61.650485436893199</v>
      </c>
      <c r="N428" s="1">
        <v>52.6041666666666</v>
      </c>
      <c r="O428" s="1">
        <v>67.582417582417506</v>
      </c>
      <c r="P428" s="1">
        <v>67.682926829268297</v>
      </c>
      <c r="Q428" s="1">
        <v>75</v>
      </c>
      <c r="R428" s="1">
        <v>68.644067796610102</v>
      </c>
      <c r="S428" s="1">
        <v>32.142857142857103</v>
      </c>
      <c r="T428" s="1">
        <v>33.3333333333333</v>
      </c>
      <c r="U428" s="1">
        <v>0</v>
      </c>
      <c r="V428" s="1">
        <v>98.837209302325505</v>
      </c>
      <c r="W428" s="1">
        <v>98.711340206185497</v>
      </c>
      <c r="X428" s="1">
        <v>96.4673913043478</v>
      </c>
      <c r="Y428" s="1">
        <v>97.712418300653496</v>
      </c>
      <c r="Z428" s="1">
        <v>96.052631578947299</v>
      </c>
      <c r="AA428" s="1">
        <v>96.728971962616797</v>
      </c>
      <c r="AB428" s="1">
        <v>97.572815533980503</v>
      </c>
      <c r="AC428" s="1">
        <v>97.3958333333333</v>
      </c>
      <c r="AD428" s="1">
        <v>95.604395604395606</v>
      </c>
      <c r="AE428" s="1">
        <v>96.951219512195095</v>
      </c>
      <c r="AF428" s="1">
        <v>97.857142857142804</v>
      </c>
      <c r="AG428" s="1">
        <v>92.372881355932194</v>
      </c>
      <c r="AH428" s="1">
        <v>29.464285714285701</v>
      </c>
      <c r="AI428" s="1">
        <v>29.629629629629601</v>
      </c>
      <c r="AJ428" s="1">
        <v>0</v>
      </c>
      <c r="AK428" s="1">
        <v>0.69767441860465096</v>
      </c>
      <c r="AL428" s="1">
        <v>0.25773195876288602</v>
      </c>
      <c r="AM428" s="1">
        <v>0.27173913043478198</v>
      </c>
      <c r="AN428" s="1">
        <v>0.32679738562091498</v>
      </c>
      <c r="AO428" s="1">
        <v>0.43859649122806998</v>
      </c>
      <c r="AP428" s="1">
        <v>0.467289719626168</v>
      </c>
      <c r="AQ428" s="1">
        <v>0.485436893203883</v>
      </c>
      <c r="AR428" s="1">
        <v>0.52083333333333304</v>
      </c>
      <c r="AS428" s="1">
        <v>0.54945054945054905</v>
      </c>
      <c r="AT428" s="1">
        <v>0.60975609756097504</v>
      </c>
      <c r="AU428" s="1">
        <v>0.71428571428571397</v>
      </c>
      <c r="AV428" s="1">
        <v>1.6949152542372801</v>
      </c>
      <c r="AW428" s="1">
        <v>49.107142857142797</v>
      </c>
      <c r="AX428" s="1">
        <v>50</v>
      </c>
      <c r="AY428" s="1">
        <v>0</v>
      </c>
      <c r="AZ428" s="1">
        <v>94.651162790697597</v>
      </c>
      <c r="BA428" s="1">
        <v>71.391752577319494</v>
      </c>
      <c r="BB428" s="1">
        <v>69.836956521739097</v>
      </c>
      <c r="BC428" s="1">
        <v>93.137254901960702</v>
      </c>
      <c r="BD428" s="1">
        <v>93.421052631578902</v>
      </c>
      <c r="BE428" s="1">
        <v>90.186915887850404</v>
      </c>
      <c r="BF428" s="1">
        <v>97.572815533980503</v>
      </c>
      <c r="BG428" s="1">
        <v>98.4375</v>
      </c>
      <c r="BH428" s="1">
        <v>99.450549450549403</v>
      </c>
      <c r="BI428" s="1">
        <v>94.512195121951194</v>
      </c>
      <c r="BJ428" s="1">
        <v>76.428571428571402</v>
      </c>
      <c r="BK428" s="1">
        <v>53.389830508474503</v>
      </c>
      <c r="BL428" s="1">
        <v>20.535714285714199</v>
      </c>
      <c r="BM428" s="1">
        <v>37.037037037037003</v>
      </c>
      <c r="BN428" s="1">
        <v>0</v>
      </c>
      <c r="BO428" s="1">
        <v>95.116279069767401</v>
      </c>
      <c r="BP428" s="1">
        <v>96.391752577319494</v>
      </c>
      <c r="BQ428" s="1">
        <v>68.206521739130395</v>
      </c>
      <c r="BR428" s="1">
        <v>72.2222222222222</v>
      </c>
      <c r="BS428" s="1">
        <v>69.736842105263094</v>
      </c>
      <c r="BT428" s="1">
        <v>73.8317757009345</v>
      </c>
      <c r="BU428" s="1">
        <v>76.699029126213503</v>
      </c>
      <c r="BV428" s="1">
        <v>81.7708333333333</v>
      </c>
      <c r="BW428" s="1">
        <v>85.164835164835097</v>
      </c>
      <c r="BX428" s="1">
        <v>85.365853658536494</v>
      </c>
      <c r="BY428" s="1">
        <v>84.285714285714207</v>
      </c>
      <c r="BZ428" s="1">
        <v>88.983050847457605</v>
      </c>
      <c r="CA428" s="1">
        <v>43.75</v>
      </c>
      <c r="CB428" s="1">
        <v>45.370370370370303</v>
      </c>
      <c r="CC428" s="1">
        <v>0</v>
      </c>
      <c r="CD428" s="1">
        <v>73.953488372093005</v>
      </c>
      <c r="CE428" s="1">
        <v>72.680412371133997</v>
      </c>
      <c r="CF428" s="1">
        <v>72.554347826086897</v>
      </c>
      <c r="CG428" s="1">
        <v>98.366013071895395</v>
      </c>
      <c r="CH428" s="1">
        <v>99.561403508771903</v>
      </c>
      <c r="CI428" s="1">
        <v>99.532710280373806</v>
      </c>
      <c r="CJ428" s="1">
        <v>87.864077669902898</v>
      </c>
      <c r="CK428" s="1">
        <v>93.2291666666666</v>
      </c>
      <c r="CL428" s="1">
        <v>92.857142857142804</v>
      </c>
      <c r="CM428" s="1">
        <v>95.731707317073102</v>
      </c>
      <c r="CN428" s="1">
        <v>95</v>
      </c>
      <c r="CO428" s="1">
        <v>82.203389830508399</v>
      </c>
      <c r="CP428" s="1">
        <v>56.25</v>
      </c>
      <c r="CQ428" s="1">
        <v>68.518518518518505</v>
      </c>
      <c r="CR428" s="1">
        <v>0</v>
      </c>
      <c r="CS428" s="1">
        <v>98.139534883720899</v>
      </c>
      <c r="CT428" s="1">
        <v>97.422680412371093</v>
      </c>
      <c r="CU428" s="1">
        <v>97.282608695652101</v>
      </c>
      <c r="CV428" s="1">
        <v>96.405228758169898</v>
      </c>
      <c r="CW428" s="1">
        <v>95.175438596491205</v>
      </c>
      <c r="CX428" s="1">
        <v>95.794392523364394</v>
      </c>
      <c r="CY428" s="1">
        <v>96.116504854368898</v>
      </c>
      <c r="CZ428" s="1">
        <v>95.8333333333333</v>
      </c>
      <c r="DA428" s="1">
        <v>95.054945054944994</v>
      </c>
      <c r="DB428" s="1">
        <v>95.121951219512098</v>
      </c>
      <c r="DC428" s="1">
        <v>95.714285714285694</v>
      </c>
      <c r="DD428" s="1">
        <v>83.898305084745701</v>
      </c>
      <c r="DE428" s="1">
        <v>75</v>
      </c>
      <c r="DF428" s="1">
        <v>75.925925925925895</v>
      </c>
      <c r="DG428" s="1">
        <v>0</v>
      </c>
      <c r="DH428" s="1">
        <v>92.833456153279201</v>
      </c>
      <c r="DI428" s="1">
        <v>80.406147091108593</v>
      </c>
      <c r="DJ428" s="1">
        <v>49.675192854242702</v>
      </c>
      <c r="DK428" s="1">
        <v>20.882701421800899</v>
      </c>
      <c r="DL428" s="1">
        <v>6.8431568431568399</v>
      </c>
      <c r="DM428" s="1">
        <v>14.9442755825734</v>
      </c>
      <c r="DN428" s="1">
        <v>15.9815005138746</v>
      </c>
      <c r="DO428" s="1">
        <v>13.985655737704899</v>
      </c>
      <c r="DP428" s="1">
        <v>37.1963562753036</v>
      </c>
      <c r="DQ428" s="1">
        <v>55.202913631633699</v>
      </c>
      <c r="DR428" s="1">
        <v>23.856975381008201</v>
      </c>
      <c r="DS428" s="1">
        <v>79.7176820208023</v>
      </c>
      <c r="DT428" s="1">
        <v>65.681818181818102</v>
      </c>
      <c r="DU428" s="1">
        <v>76.707132018209407</v>
      </c>
      <c r="DV428" s="1">
        <v>0</v>
      </c>
      <c r="DW428" s="1">
        <v>60.998526160648403</v>
      </c>
      <c r="DX428" s="1">
        <v>66.502012440541506</v>
      </c>
      <c r="DY428" s="1">
        <v>61.571254567600398</v>
      </c>
      <c r="DZ428" s="1">
        <v>64.840047393364898</v>
      </c>
      <c r="EA428" s="1">
        <v>61.588411588411503</v>
      </c>
      <c r="EB428" s="1">
        <v>47.973657548125601</v>
      </c>
      <c r="EC428" s="1">
        <v>51.130524152106801</v>
      </c>
      <c r="ED428" s="1">
        <v>42.674180327868797</v>
      </c>
      <c r="EE428" s="1">
        <v>63.613360323886603</v>
      </c>
      <c r="EF428" s="1">
        <v>58.532778355879202</v>
      </c>
      <c r="EG428" s="1">
        <v>60.668229777256698</v>
      </c>
      <c r="EH428" s="1">
        <v>76.597325408618104</v>
      </c>
      <c r="EI428" s="1">
        <v>67.803030303030297</v>
      </c>
      <c r="EJ428" s="1">
        <v>79.438543247344398</v>
      </c>
      <c r="EK428" s="1">
        <v>0</v>
      </c>
      <c r="EL428" s="1">
        <v>95.431098010316802</v>
      </c>
      <c r="EM428" s="1">
        <v>85.400658616904494</v>
      </c>
      <c r="EN428" s="1">
        <v>88.834754364595995</v>
      </c>
      <c r="EO428" s="1">
        <v>81.042654028436004</v>
      </c>
      <c r="EP428" s="1">
        <v>71.678321678321595</v>
      </c>
      <c r="EQ428" s="1">
        <v>71.428571428571402</v>
      </c>
      <c r="ER428" s="1">
        <v>70.657759506680307</v>
      </c>
      <c r="ES428" s="1">
        <v>57.4282786885245</v>
      </c>
      <c r="ET428" s="1">
        <v>76.720647773279296</v>
      </c>
      <c r="EU428" s="1">
        <v>77.263267429760603</v>
      </c>
      <c r="EV428" s="1">
        <v>74.736225087924893</v>
      </c>
      <c r="EW428" s="1">
        <v>78.603268945022194</v>
      </c>
      <c r="EX428" s="1">
        <v>38.939393939393902</v>
      </c>
      <c r="EY428" s="1">
        <v>40.819423368740502</v>
      </c>
      <c r="EZ428" s="1">
        <v>0</v>
      </c>
    </row>
    <row r="429" spans="1:156" ht="15">
      <c r="A429" s="11" t="s">
        <v>499</v>
      </c>
      <c r="B429" s="1" t="s">
        <v>961</v>
      </c>
      <c r="C429" s="11" t="s">
        <v>528</v>
      </c>
      <c r="D429" s="1">
        <v>59.934158503970203</v>
      </c>
      <c r="E429" s="1">
        <v>34.429821646630401</v>
      </c>
      <c r="F429" s="1">
        <v>0</v>
      </c>
      <c r="G429" s="1">
        <v>64.887640449438194</v>
      </c>
      <c r="H429" s="1">
        <v>72.590361445783103</v>
      </c>
      <c r="I429" s="1">
        <v>74.315068493150605</v>
      </c>
      <c r="J429" s="1">
        <v>88.383838383838295</v>
      </c>
      <c r="K429" s="1">
        <v>85.820895522388099</v>
      </c>
      <c r="L429" s="1">
        <v>85.9375</v>
      </c>
      <c r="M429" s="1">
        <v>80.46875</v>
      </c>
      <c r="N429" s="1">
        <v>74.615384615384599</v>
      </c>
      <c r="O429" s="1">
        <v>75.373134328358205</v>
      </c>
      <c r="P429" s="1">
        <v>80.769230769230703</v>
      </c>
      <c r="Q429" s="1">
        <v>65.789473684210506</v>
      </c>
      <c r="R429" s="1">
        <v>69</v>
      </c>
      <c r="S429" s="1">
        <v>76.0416666666666</v>
      </c>
      <c r="T429" s="1">
        <v>72.549019607843107</v>
      </c>
      <c r="U429" s="1">
        <v>80.232558139534802</v>
      </c>
      <c r="V429" s="1">
        <v>47.191011235955102</v>
      </c>
      <c r="W429" s="1">
        <v>53.614457831325304</v>
      </c>
      <c r="X429" s="1">
        <v>57.534246575342401</v>
      </c>
      <c r="Y429" s="1">
        <v>89.393939393939306</v>
      </c>
      <c r="Z429" s="1">
        <v>88.805970149253696</v>
      </c>
      <c r="AA429" s="1">
        <v>82.03125</v>
      </c>
      <c r="AB429" s="1">
        <v>85.15625</v>
      </c>
      <c r="AC429" s="1">
        <v>88.461538461538396</v>
      </c>
      <c r="AD429" s="1">
        <v>88.805970149253696</v>
      </c>
      <c r="AE429" s="1">
        <v>88.461538461538396</v>
      </c>
      <c r="AF429" s="1">
        <v>91.228070175438503</v>
      </c>
      <c r="AG429" s="1">
        <v>92</v>
      </c>
      <c r="AH429" s="1">
        <v>91.6666666666666</v>
      </c>
      <c r="AI429" s="1">
        <v>84.313725490196106</v>
      </c>
      <c r="AJ429" s="1">
        <v>94.186046511627893</v>
      </c>
      <c r="AK429" s="1">
        <v>52.247191011235898</v>
      </c>
      <c r="AL429" s="1">
        <v>52.710843373493901</v>
      </c>
      <c r="AM429" s="1">
        <v>51.369863013698598</v>
      </c>
      <c r="AN429" s="1">
        <v>92.424242424242394</v>
      </c>
      <c r="AO429" s="1">
        <v>89.552238805970106</v>
      </c>
      <c r="AP429" s="1">
        <v>88.28125</v>
      </c>
      <c r="AQ429" s="1">
        <v>86.71875</v>
      </c>
      <c r="AR429" s="1">
        <v>86.153846153846104</v>
      </c>
      <c r="AS429" s="1">
        <v>88.0597014925373</v>
      </c>
      <c r="AT429" s="1">
        <v>91.538461538461505</v>
      </c>
      <c r="AU429" s="1">
        <v>57.894736842105203</v>
      </c>
      <c r="AV429" s="1">
        <v>63</v>
      </c>
      <c r="AW429" s="1">
        <v>63.5416666666666</v>
      </c>
      <c r="AX429" s="1">
        <v>55.8823529411764</v>
      </c>
      <c r="AY429" s="1">
        <v>51.162790697674403</v>
      </c>
      <c r="AZ429" s="1">
        <v>64.325842696629195</v>
      </c>
      <c r="BA429" s="1">
        <v>73.795180722891502</v>
      </c>
      <c r="BB429" s="1">
        <v>78.767123287671197</v>
      </c>
      <c r="BC429" s="1">
        <v>76.262626262626199</v>
      </c>
      <c r="BD429" s="1">
        <v>55.9701492537313</v>
      </c>
      <c r="BE429" s="1">
        <v>66.40625</v>
      </c>
      <c r="BF429" s="1">
        <v>86.71875</v>
      </c>
      <c r="BG429" s="1">
        <v>80.769230769230703</v>
      </c>
      <c r="BH429" s="1">
        <v>81.343283582089498</v>
      </c>
      <c r="BI429" s="1">
        <v>54.615384615384599</v>
      </c>
      <c r="BJ429" s="1">
        <v>65.789473684210506</v>
      </c>
      <c r="BK429" s="1">
        <v>67</v>
      </c>
      <c r="BL429" s="1">
        <v>76.0416666666666</v>
      </c>
      <c r="BM429" s="1">
        <v>81.372549019607803</v>
      </c>
      <c r="BN429" s="1">
        <v>70.930232558139494</v>
      </c>
      <c r="BO429" s="1">
        <v>73.314606741573002</v>
      </c>
      <c r="BP429" s="1">
        <v>78.614457831325296</v>
      </c>
      <c r="BQ429" s="1">
        <v>84.931506849315099</v>
      </c>
      <c r="BR429" s="1">
        <v>23.737373737373701</v>
      </c>
      <c r="BS429" s="1">
        <v>20.8955223880597</v>
      </c>
      <c r="BT429" s="1">
        <v>23.4375</v>
      </c>
      <c r="BU429" s="1">
        <v>26.5625</v>
      </c>
      <c r="BV429" s="1">
        <v>30</v>
      </c>
      <c r="BW429" s="1">
        <v>35.074626865671597</v>
      </c>
      <c r="BX429" s="1">
        <v>36.923076923076898</v>
      </c>
      <c r="BY429" s="1">
        <v>37.719298245613999</v>
      </c>
      <c r="BZ429" s="1">
        <v>37</v>
      </c>
      <c r="CA429" s="1">
        <v>43.75</v>
      </c>
      <c r="CB429" s="1">
        <v>43.137254901960702</v>
      </c>
      <c r="CC429" s="1">
        <v>91.860465116279101</v>
      </c>
      <c r="CD429" s="1">
        <v>70.224719101123597</v>
      </c>
      <c r="CE429" s="1">
        <v>72.590361445783103</v>
      </c>
      <c r="CF429" s="1">
        <v>70.890410958904098</v>
      </c>
      <c r="CG429" s="1">
        <v>66.161616161616095</v>
      </c>
      <c r="CH429" s="1">
        <v>44.776119402985103</v>
      </c>
      <c r="CI429" s="1">
        <v>46.875</v>
      </c>
      <c r="CJ429" s="1">
        <v>48.4375</v>
      </c>
      <c r="CK429" s="1">
        <v>79.230769230769198</v>
      </c>
      <c r="CL429" s="1">
        <v>71.641791044776099</v>
      </c>
      <c r="CM429" s="1">
        <v>78.461538461538396</v>
      </c>
      <c r="CN429" s="1">
        <v>72.807017543859601</v>
      </c>
      <c r="CO429" s="1">
        <v>72</v>
      </c>
      <c r="CP429" s="1">
        <v>65.625</v>
      </c>
      <c r="CQ429" s="1">
        <v>59.803921568627402</v>
      </c>
      <c r="CR429" s="1">
        <v>77.906976744186096</v>
      </c>
      <c r="CS429" s="1">
        <v>51.123595505617899</v>
      </c>
      <c r="CT429" s="1">
        <v>57.2289156626506</v>
      </c>
      <c r="CU429" s="1">
        <v>58.219178082191704</v>
      </c>
      <c r="CV429" s="1">
        <v>53.030303030303003</v>
      </c>
      <c r="CW429" s="1">
        <v>41.044776119402897</v>
      </c>
      <c r="CX429" s="1">
        <v>64.84375</v>
      </c>
      <c r="CY429" s="1">
        <v>64.84375</v>
      </c>
      <c r="CZ429" s="1">
        <v>67.692307692307693</v>
      </c>
      <c r="DA429" s="1">
        <v>66.417910447761201</v>
      </c>
      <c r="DB429" s="1">
        <v>66.923076923076906</v>
      </c>
      <c r="DC429" s="1">
        <v>74.561403508771903</v>
      </c>
      <c r="DD429" s="1">
        <v>85</v>
      </c>
      <c r="DE429" s="1">
        <v>67.7083333333333</v>
      </c>
      <c r="DF429" s="1">
        <v>70.588235294117595</v>
      </c>
      <c r="DG429" s="1">
        <v>77.906976744186096</v>
      </c>
      <c r="DH429" s="1">
        <v>80.526897568165097</v>
      </c>
      <c r="DI429" s="1">
        <v>52.414928649835304</v>
      </c>
      <c r="DJ429" s="1">
        <v>74.969549330085201</v>
      </c>
      <c r="DK429" s="1">
        <v>66.676540284360101</v>
      </c>
      <c r="DL429" s="1">
        <v>83.6663336663336</v>
      </c>
      <c r="DM429" s="1">
        <v>93.566362715298794</v>
      </c>
      <c r="DN429" s="1">
        <v>85.354573484069803</v>
      </c>
      <c r="DO429" s="1">
        <v>89.190573770491795</v>
      </c>
      <c r="DP429" s="1">
        <v>84.362348178137594</v>
      </c>
      <c r="DQ429" s="1">
        <v>67.169614984391202</v>
      </c>
      <c r="DR429" s="1">
        <v>66.998827667057398</v>
      </c>
      <c r="DS429" s="1">
        <v>23.254086181277799</v>
      </c>
      <c r="DT429" s="1">
        <v>58.560606060605998</v>
      </c>
      <c r="DU429" s="1">
        <v>6.4491654021244296</v>
      </c>
      <c r="DV429" s="1">
        <v>22.966101694915199</v>
      </c>
      <c r="DW429" s="1">
        <v>21.757553426676399</v>
      </c>
      <c r="DX429" s="1">
        <v>29.546286132455101</v>
      </c>
      <c r="DY429" s="1">
        <v>24.705643524157502</v>
      </c>
      <c r="DZ429" s="1">
        <v>24.3187203791469</v>
      </c>
      <c r="EA429" s="1">
        <v>22.627372627372601</v>
      </c>
      <c r="EB429" s="1">
        <v>60.131712259371803</v>
      </c>
      <c r="EC429" s="1">
        <v>78.982528263103802</v>
      </c>
      <c r="ED429" s="1">
        <v>92.264344262295097</v>
      </c>
      <c r="EE429" s="1">
        <v>80.414979757085007</v>
      </c>
      <c r="EF429" s="1">
        <v>51.768990634755397</v>
      </c>
      <c r="EG429" s="1">
        <v>91.148886283704499</v>
      </c>
      <c r="EH429" s="1">
        <v>43.610698365527398</v>
      </c>
      <c r="EI429" s="1">
        <v>15.8333333333333</v>
      </c>
      <c r="EJ429" s="1">
        <v>53.641881638846698</v>
      </c>
      <c r="EK429" s="1">
        <v>42.457627118644098</v>
      </c>
      <c r="EL429" s="1">
        <v>35.519528371407503</v>
      </c>
      <c r="EM429" s="1">
        <v>36.2056348335162</v>
      </c>
      <c r="EN429" s="1">
        <v>35.749086479902502</v>
      </c>
      <c r="EO429" s="1">
        <v>30.924170616113699</v>
      </c>
      <c r="EP429" s="1">
        <v>50.799200799200698</v>
      </c>
      <c r="EQ429" s="1">
        <v>51.0131712259371</v>
      </c>
      <c r="ER429" s="1">
        <v>50.770811921891003</v>
      </c>
      <c r="ES429" s="1">
        <v>48.155737704918003</v>
      </c>
      <c r="ET429" s="1">
        <v>53.289473684210499</v>
      </c>
      <c r="EU429" s="1">
        <v>28.876170655567101</v>
      </c>
      <c r="EV429" s="1">
        <v>9.3200468933177003</v>
      </c>
      <c r="EW429" s="1">
        <v>18.4992570579494</v>
      </c>
      <c r="EX429" s="1">
        <v>38.939393939393902</v>
      </c>
      <c r="EY429" s="1">
        <v>40.819423368740502</v>
      </c>
      <c r="EZ429" s="1">
        <v>41.610169491525397</v>
      </c>
    </row>
    <row r="430" spans="1:156" ht="15">
      <c r="A430" s="11" t="s">
        <v>500</v>
      </c>
      <c r="B430" s="1" t="s">
        <v>962</v>
      </c>
      <c r="C430" s="11" t="s">
        <v>528</v>
      </c>
      <c r="D430" s="1">
        <v>35.968674970879697</v>
      </c>
      <c r="E430" s="1">
        <v>38.758151037582898</v>
      </c>
      <c r="F430" s="1">
        <v>0</v>
      </c>
      <c r="G430" s="1">
        <v>33.064516129032199</v>
      </c>
      <c r="H430" s="1">
        <v>32.142857142857103</v>
      </c>
      <c r="I430" s="1">
        <v>36.6666666666666</v>
      </c>
      <c r="J430" s="1">
        <v>26.3888888888888</v>
      </c>
      <c r="K430" s="1">
        <v>17.1875</v>
      </c>
      <c r="L430" s="1">
        <v>37.096774193548299</v>
      </c>
      <c r="M430" s="1">
        <v>29.310344827586199</v>
      </c>
      <c r="N430" s="1">
        <v>25.862068965517199</v>
      </c>
      <c r="O430" s="1">
        <v>17.307692307692299</v>
      </c>
      <c r="P430" s="1">
        <v>18.421052631578899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26.612903225806399</v>
      </c>
      <c r="W430" s="1">
        <v>32.142857142857103</v>
      </c>
      <c r="X430" s="1">
        <v>31.1111111111111</v>
      </c>
      <c r="Y430" s="1">
        <v>31.9444444444444</v>
      </c>
      <c r="Z430" s="1">
        <v>28.125</v>
      </c>
      <c r="AA430" s="1">
        <v>30.645161290322498</v>
      </c>
      <c r="AB430" s="1">
        <v>29.310344827586199</v>
      </c>
      <c r="AC430" s="1">
        <v>29.310344827586199</v>
      </c>
      <c r="AD430" s="1">
        <v>25</v>
      </c>
      <c r="AE430" s="1">
        <v>31.578947368421101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48.387096774193502</v>
      </c>
      <c r="AL430" s="1">
        <v>50</v>
      </c>
      <c r="AM430" s="1">
        <v>51.1111111111111</v>
      </c>
      <c r="AN430" s="1">
        <v>48.6111111111111</v>
      </c>
      <c r="AO430" s="1">
        <v>39.0625</v>
      </c>
      <c r="AP430" s="1">
        <v>35.4838709677419</v>
      </c>
      <c r="AQ430" s="1">
        <v>34.482758620689602</v>
      </c>
      <c r="AR430" s="1">
        <v>39.655172413793103</v>
      </c>
      <c r="AS430" s="1">
        <v>40.384615384615302</v>
      </c>
      <c r="AT430" s="1">
        <v>39.473684210526301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13.709677419354801</v>
      </c>
      <c r="BA430" s="1">
        <v>16.964285714285701</v>
      </c>
      <c r="BB430" s="1">
        <v>10</v>
      </c>
      <c r="BC430" s="1">
        <v>15.2777777777777</v>
      </c>
      <c r="BD430" s="1">
        <v>29.6875</v>
      </c>
      <c r="BE430" s="1">
        <v>14.5161290322581</v>
      </c>
      <c r="BF430" s="1">
        <v>12.068965517241301</v>
      </c>
      <c r="BG430" s="1">
        <v>12.068965517241301</v>
      </c>
      <c r="BH430" s="1">
        <v>13.4615384615384</v>
      </c>
      <c r="BI430" s="1">
        <v>7.8947368421052602</v>
      </c>
      <c r="BJ430" s="1">
        <v>0</v>
      </c>
      <c r="BK430" s="1">
        <v>0</v>
      </c>
      <c r="BL430" s="1">
        <v>0</v>
      </c>
      <c r="BM430" s="1">
        <v>0</v>
      </c>
      <c r="BN430" s="1">
        <v>0</v>
      </c>
      <c r="BO430" s="1">
        <v>29.0322580645161</v>
      </c>
      <c r="BP430" s="1">
        <v>35.714285714285701</v>
      </c>
      <c r="BQ430" s="1">
        <v>35.5555555555555</v>
      </c>
      <c r="BR430" s="1">
        <v>54.1666666666666</v>
      </c>
      <c r="BS430" s="1">
        <v>54.6875</v>
      </c>
      <c r="BT430" s="1">
        <v>62.903225806451601</v>
      </c>
      <c r="BU430" s="1">
        <v>63.793103448275801</v>
      </c>
      <c r="BV430" s="1">
        <v>70.689655172413694</v>
      </c>
      <c r="BW430" s="1">
        <v>23.076923076923102</v>
      </c>
      <c r="BX430" s="1">
        <v>21.052631578947299</v>
      </c>
      <c r="BY430" s="1">
        <v>0</v>
      </c>
      <c r="BZ430" s="1">
        <v>0</v>
      </c>
      <c r="CA430" s="1">
        <v>0</v>
      </c>
      <c r="CB430" s="1">
        <v>0</v>
      </c>
      <c r="CC430" s="1">
        <v>0</v>
      </c>
      <c r="CD430" s="1">
        <v>70.967741935483801</v>
      </c>
      <c r="CE430" s="1">
        <v>73.214285714285694</v>
      </c>
      <c r="CF430" s="1">
        <v>72.2222222222222</v>
      </c>
      <c r="CG430" s="1">
        <v>72.2222222222222</v>
      </c>
      <c r="CH430" s="1">
        <v>60.9375</v>
      </c>
      <c r="CI430" s="1">
        <v>72.580645161290306</v>
      </c>
      <c r="CJ430" s="1">
        <v>65.517241379310306</v>
      </c>
      <c r="CK430" s="1">
        <v>67.241379310344797</v>
      </c>
      <c r="CL430" s="1">
        <v>36.538461538461497</v>
      </c>
      <c r="CM430" s="1">
        <v>47.368421052631497</v>
      </c>
      <c r="CN430" s="1">
        <v>0</v>
      </c>
      <c r="CO430" s="1">
        <v>0</v>
      </c>
      <c r="CP430" s="1">
        <v>0</v>
      </c>
      <c r="CQ430" s="1">
        <v>0</v>
      </c>
      <c r="CR430" s="1">
        <v>0</v>
      </c>
      <c r="CS430" s="1">
        <v>59.677419354838698</v>
      </c>
      <c r="CT430" s="1">
        <v>61.607142857142797</v>
      </c>
      <c r="CU430" s="1">
        <v>57.7777777777777</v>
      </c>
      <c r="CV430" s="1">
        <v>62.5</v>
      </c>
      <c r="CW430" s="1">
        <v>62.5</v>
      </c>
      <c r="CX430" s="1">
        <v>62.903225806451601</v>
      </c>
      <c r="CY430" s="1">
        <v>60.344827586206897</v>
      </c>
      <c r="CZ430" s="1">
        <v>67.241379310344797</v>
      </c>
      <c r="DA430" s="1">
        <v>73.076923076923094</v>
      </c>
      <c r="DB430" s="1">
        <v>78.947368421052602</v>
      </c>
      <c r="DC430" s="1">
        <v>0</v>
      </c>
      <c r="DD430" s="1">
        <v>0</v>
      </c>
      <c r="DE430" s="1">
        <v>0</v>
      </c>
      <c r="DF430" s="1">
        <v>0</v>
      </c>
      <c r="DG430" s="1">
        <v>0</v>
      </c>
      <c r="DH430" s="1">
        <v>38.043478260869499</v>
      </c>
      <c r="DI430" s="1">
        <v>45.243322356384901</v>
      </c>
      <c r="DJ430" s="1">
        <v>41.270807957775098</v>
      </c>
      <c r="DK430" s="1">
        <v>24.792654028436001</v>
      </c>
      <c r="DL430" s="1">
        <v>16.033966033965999</v>
      </c>
      <c r="DM430" s="1">
        <v>11.094224924012099</v>
      </c>
      <c r="DN430" s="1">
        <v>3.4429599177800601</v>
      </c>
      <c r="DO430" s="1">
        <v>22.2848360655737</v>
      </c>
      <c r="DP430" s="1">
        <v>30.212550607287401</v>
      </c>
      <c r="DQ430" s="1">
        <v>32.101977107179998</v>
      </c>
      <c r="DR430" s="1">
        <v>0</v>
      </c>
      <c r="DS430" s="1">
        <v>0</v>
      </c>
      <c r="DT430" s="1">
        <v>0</v>
      </c>
      <c r="DU430" s="1">
        <v>0</v>
      </c>
      <c r="DV430" s="1">
        <v>0</v>
      </c>
      <c r="DW430" s="1">
        <v>22.420781134856298</v>
      </c>
      <c r="DX430" s="1">
        <v>16.410537870472002</v>
      </c>
      <c r="DY430" s="1">
        <v>7.8562728380024298</v>
      </c>
      <c r="DZ430" s="1">
        <v>1.9253554502369601</v>
      </c>
      <c r="EA430" s="1">
        <v>2.54745254745254</v>
      </c>
      <c r="EB430" s="1">
        <v>3.29280648429584</v>
      </c>
      <c r="EC430" s="1">
        <v>6.7317574511819096</v>
      </c>
      <c r="ED430" s="1">
        <v>8.4528688524590105</v>
      </c>
      <c r="EE430" s="1">
        <v>27.378542510121399</v>
      </c>
      <c r="EF430" s="1">
        <v>30.228928199791799</v>
      </c>
      <c r="EG430" s="1">
        <v>0</v>
      </c>
      <c r="EH430" s="1">
        <v>0</v>
      </c>
      <c r="EI430" s="1">
        <v>0</v>
      </c>
      <c r="EJ430" s="1">
        <v>0</v>
      </c>
      <c r="EK430" s="1">
        <v>0</v>
      </c>
      <c r="EL430" s="1">
        <v>35.519528371407503</v>
      </c>
      <c r="EM430" s="1">
        <v>36.2056348335162</v>
      </c>
      <c r="EN430" s="1">
        <v>35.749086479902502</v>
      </c>
      <c r="EO430" s="1">
        <v>30.924170616113699</v>
      </c>
      <c r="EP430" s="1">
        <v>22.0779220779221</v>
      </c>
      <c r="EQ430" s="1">
        <v>21.681864235055698</v>
      </c>
      <c r="ER430" s="1">
        <v>21.891058581706101</v>
      </c>
      <c r="ES430" s="1">
        <v>25.819672131147499</v>
      </c>
      <c r="ET430" s="1">
        <v>9.6659919028340102</v>
      </c>
      <c r="EU430" s="1">
        <v>28.876170655567101</v>
      </c>
      <c r="EV430" s="1">
        <v>0</v>
      </c>
      <c r="EW430" s="1">
        <v>0</v>
      </c>
      <c r="EX430" s="1">
        <v>0</v>
      </c>
      <c r="EY430" s="1">
        <v>0</v>
      </c>
      <c r="EZ430" s="1">
        <v>0</v>
      </c>
    </row>
    <row r="431" spans="1:156" ht="15">
      <c r="A431" s="11" t="s">
        <v>501</v>
      </c>
      <c r="B431" s="1" t="s">
        <v>963</v>
      </c>
      <c r="C431" s="11" t="s">
        <v>528</v>
      </c>
      <c r="D431" s="1">
        <v>63.559075434475503</v>
      </c>
      <c r="E431" s="1">
        <v>62.276186229156799</v>
      </c>
      <c r="F431" s="1">
        <v>0</v>
      </c>
      <c r="G431" s="1">
        <v>50.78125</v>
      </c>
      <c r="H431" s="1">
        <v>51.488095238095198</v>
      </c>
      <c r="I431" s="1">
        <v>48.4962406015037</v>
      </c>
      <c r="J431" s="1">
        <v>47.881355932203299</v>
      </c>
      <c r="K431" s="1">
        <v>41.919191919191903</v>
      </c>
      <c r="L431" s="1">
        <v>37.5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67.96875</v>
      </c>
      <c r="W431" s="1">
        <v>64.5833333333333</v>
      </c>
      <c r="X431" s="1">
        <v>59.0225563909774</v>
      </c>
      <c r="Y431" s="1">
        <v>60.593220338983002</v>
      </c>
      <c r="Z431" s="1">
        <v>53.030303030303003</v>
      </c>
      <c r="AA431" s="1">
        <v>49.456521739130402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21.3541666666666</v>
      </c>
      <c r="AL431" s="1">
        <v>20.535714285714199</v>
      </c>
      <c r="AM431" s="1">
        <v>21.052631578947299</v>
      </c>
      <c r="AN431" s="1">
        <v>21.1864406779661</v>
      </c>
      <c r="AO431" s="1">
        <v>22.2222222222222</v>
      </c>
      <c r="AP431" s="1">
        <v>22.282608695652101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55.9895833333333</v>
      </c>
      <c r="BA431" s="1">
        <v>59.226190476190403</v>
      </c>
      <c r="BB431" s="1">
        <v>53.7593984962406</v>
      </c>
      <c r="BC431" s="1">
        <v>36.864406779661003</v>
      </c>
      <c r="BD431" s="1">
        <v>27.7777777777777</v>
      </c>
      <c r="BE431" s="1">
        <v>27.7173913043478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O431" s="1">
        <v>83.0729166666666</v>
      </c>
      <c r="BP431" s="1">
        <v>84.226190476190396</v>
      </c>
      <c r="BQ431" s="1">
        <v>77.819548872180405</v>
      </c>
      <c r="BR431" s="1">
        <v>65.677966101694906</v>
      </c>
      <c r="BS431" s="1">
        <v>61.616161616161598</v>
      </c>
      <c r="BT431" s="1">
        <v>63.043478260869499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84.375</v>
      </c>
      <c r="CE431" s="1">
        <v>83.928571428571402</v>
      </c>
      <c r="CF431" s="1">
        <v>65.037593984962399</v>
      </c>
      <c r="CG431" s="1">
        <v>64.406779661016898</v>
      </c>
      <c r="CH431" s="1">
        <v>66.161616161616095</v>
      </c>
      <c r="CI431" s="1">
        <v>71.195652173913004</v>
      </c>
      <c r="CJ431" s="1">
        <v>0</v>
      </c>
      <c r="CK431" s="1">
        <v>0</v>
      </c>
      <c r="CL431" s="1">
        <v>0</v>
      </c>
      <c r="CM431" s="1">
        <v>0</v>
      </c>
      <c r="CN431" s="1">
        <v>0</v>
      </c>
      <c r="CO431" s="1">
        <v>0</v>
      </c>
      <c r="CP431" s="1">
        <v>0</v>
      </c>
      <c r="CQ431" s="1">
        <v>0</v>
      </c>
      <c r="CR431" s="1">
        <v>0</v>
      </c>
      <c r="CS431" s="1">
        <v>51.8229166666666</v>
      </c>
      <c r="CT431" s="1">
        <v>53.273809523809497</v>
      </c>
      <c r="CU431" s="1">
        <v>51.5037593984962</v>
      </c>
      <c r="CV431" s="1">
        <v>51.271186440677901</v>
      </c>
      <c r="CW431" s="1">
        <v>45.959595959595902</v>
      </c>
      <c r="CX431" s="1">
        <v>46.739130434782602</v>
      </c>
      <c r="CY431" s="1">
        <v>0</v>
      </c>
      <c r="CZ431" s="1">
        <v>0</v>
      </c>
      <c r="DA431" s="1">
        <v>0</v>
      </c>
      <c r="DB431" s="1">
        <v>0</v>
      </c>
      <c r="DC431" s="1">
        <v>0</v>
      </c>
      <c r="DD431" s="1">
        <v>0</v>
      </c>
      <c r="DE431" s="1">
        <v>0</v>
      </c>
      <c r="DF431" s="1">
        <v>0</v>
      </c>
      <c r="DG431" s="1">
        <v>0</v>
      </c>
      <c r="DH431" s="1">
        <v>87.859248341930694</v>
      </c>
      <c r="DI431" s="1">
        <v>75.064032199048597</v>
      </c>
      <c r="DJ431" s="1">
        <v>74.482338611449407</v>
      </c>
      <c r="DK431" s="1">
        <v>44.9348341232227</v>
      </c>
      <c r="DL431" s="1">
        <v>45.404595404595398</v>
      </c>
      <c r="DM431" s="1">
        <v>89.108409321175202</v>
      </c>
      <c r="DN431" s="1">
        <v>0</v>
      </c>
      <c r="DO431" s="1">
        <v>0</v>
      </c>
      <c r="DP431" s="1">
        <v>0</v>
      </c>
      <c r="DQ431" s="1">
        <v>0</v>
      </c>
      <c r="DR431" s="1">
        <v>0</v>
      </c>
      <c r="DS431" s="1">
        <v>0</v>
      </c>
      <c r="DT431" s="1">
        <v>0</v>
      </c>
      <c r="DU431" s="1">
        <v>0</v>
      </c>
      <c r="DV431" s="1">
        <v>0</v>
      </c>
      <c r="DW431" s="1">
        <v>56.134856300663202</v>
      </c>
      <c r="DX431" s="1">
        <v>68.514452982070907</v>
      </c>
      <c r="DY431" s="1">
        <v>49.593991067803401</v>
      </c>
      <c r="DZ431" s="1">
        <v>73.074644549762994</v>
      </c>
      <c r="EA431" s="1">
        <v>67.982017982017894</v>
      </c>
      <c r="EB431" s="1">
        <v>88.196555217831801</v>
      </c>
      <c r="EC431" s="1">
        <v>0</v>
      </c>
      <c r="ED431" s="1">
        <v>0</v>
      </c>
      <c r="EE431" s="1">
        <v>0</v>
      </c>
      <c r="EF431" s="1">
        <v>0</v>
      </c>
      <c r="EG431" s="1">
        <v>0</v>
      </c>
      <c r="EH431" s="1">
        <v>0</v>
      </c>
      <c r="EI431" s="1">
        <v>0</v>
      </c>
      <c r="EJ431" s="1">
        <v>0</v>
      </c>
      <c r="EK431" s="1">
        <v>0</v>
      </c>
      <c r="EL431" s="1">
        <v>87.619749447310198</v>
      </c>
      <c r="EM431" s="1">
        <v>88.144895718990099</v>
      </c>
      <c r="EN431" s="1">
        <v>88.834754364595995</v>
      </c>
      <c r="EO431" s="1">
        <v>70.853080568720301</v>
      </c>
      <c r="EP431" s="1">
        <v>50.799200799200698</v>
      </c>
      <c r="EQ431" s="1">
        <v>51.0131712259371</v>
      </c>
      <c r="ER431" s="1">
        <v>0</v>
      </c>
      <c r="ES431" s="1">
        <v>0</v>
      </c>
      <c r="ET431" s="1">
        <v>0</v>
      </c>
      <c r="EU431" s="1">
        <v>0</v>
      </c>
      <c r="EV431" s="1">
        <v>0</v>
      </c>
      <c r="EW431" s="1">
        <v>0</v>
      </c>
      <c r="EX431" s="1">
        <v>0</v>
      </c>
      <c r="EY431" s="1">
        <v>0</v>
      </c>
      <c r="EZ431" s="1">
        <v>0</v>
      </c>
    </row>
    <row r="432" spans="1:156" ht="15">
      <c r="A432" s="11" t="s">
        <v>56</v>
      </c>
      <c r="B432" s="1" t="s">
        <v>964</v>
      </c>
      <c r="C432" s="11" t="s">
        <v>553</v>
      </c>
      <c r="D432" s="1">
        <v>37.584430858082897</v>
      </c>
      <c r="E432" s="1">
        <v>37.745547307970298</v>
      </c>
      <c r="F432" s="1">
        <v>0</v>
      </c>
      <c r="G432" s="1">
        <v>40.116279069767401</v>
      </c>
      <c r="H432" s="1">
        <v>54.268292682926798</v>
      </c>
      <c r="I432" s="1">
        <v>53.378378378378301</v>
      </c>
      <c r="J432" s="1">
        <v>71.739130434782595</v>
      </c>
      <c r="K432" s="1">
        <v>44.736842105263101</v>
      </c>
      <c r="L432" s="1">
        <v>78.571428571428498</v>
      </c>
      <c r="M432" s="1">
        <v>63.8888888888888</v>
      </c>
      <c r="N432" s="1">
        <v>76.851851851851805</v>
      </c>
      <c r="O432" s="1">
        <v>87.735849056603698</v>
      </c>
      <c r="P432" s="1">
        <v>41.25</v>
      </c>
      <c r="Q432" s="1">
        <v>73.6111111111111</v>
      </c>
      <c r="R432" s="1">
        <v>0</v>
      </c>
      <c r="S432" s="1">
        <v>0</v>
      </c>
      <c r="T432" s="1">
        <v>0</v>
      </c>
      <c r="U432" s="1">
        <v>0</v>
      </c>
      <c r="V432" s="1">
        <v>72.674418604651095</v>
      </c>
      <c r="W432" s="1">
        <v>75</v>
      </c>
      <c r="X432" s="1">
        <v>64.189189189189094</v>
      </c>
      <c r="Y432" s="1">
        <v>58.695652173912997</v>
      </c>
      <c r="Z432" s="1">
        <v>50</v>
      </c>
      <c r="AA432" s="1">
        <v>39.285714285714199</v>
      </c>
      <c r="AB432" s="1">
        <v>54.629629629629598</v>
      </c>
      <c r="AC432" s="1">
        <v>50.925925925925903</v>
      </c>
      <c r="AD432" s="1">
        <v>59.4339622641509</v>
      </c>
      <c r="AE432" s="1">
        <v>58.75</v>
      </c>
      <c r="AF432" s="1">
        <v>56.9444444444444</v>
      </c>
      <c r="AG432" s="1">
        <v>0</v>
      </c>
      <c r="AH432" s="1">
        <v>0</v>
      </c>
      <c r="AI432" s="1">
        <v>0</v>
      </c>
      <c r="AJ432" s="1">
        <v>0</v>
      </c>
      <c r="AK432" s="1">
        <v>22.674418604651098</v>
      </c>
      <c r="AL432" s="1">
        <v>25.609756097560901</v>
      </c>
      <c r="AM432" s="1">
        <v>27.702702702702702</v>
      </c>
      <c r="AN432" s="1">
        <v>29.710144927536199</v>
      </c>
      <c r="AO432" s="1">
        <v>80.701754385964904</v>
      </c>
      <c r="AP432" s="1">
        <v>83.035714285714207</v>
      </c>
      <c r="AQ432" s="1">
        <v>37.037037037037003</v>
      </c>
      <c r="AR432" s="1">
        <v>42.592592592592503</v>
      </c>
      <c r="AS432" s="1">
        <v>43.396226415094297</v>
      </c>
      <c r="AT432" s="1">
        <v>47.5</v>
      </c>
      <c r="AU432" s="1">
        <v>45.8333333333333</v>
      </c>
      <c r="AV432" s="1">
        <v>0</v>
      </c>
      <c r="AW432" s="1">
        <v>0</v>
      </c>
      <c r="AX432" s="1">
        <v>0</v>
      </c>
      <c r="AY432" s="1">
        <v>0</v>
      </c>
      <c r="AZ432" s="1">
        <v>91.279069767441797</v>
      </c>
      <c r="BA432" s="1">
        <v>76.219512195121894</v>
      </c>
      <c r="BB432" s="1">
        <v>89.864864864864799</v>
      </c>
      <c r="BC432" s="1">
        <v>86.231884057971001</v>
      </c>
      <c r="BD432" s="1">
        <v>65.789473684210506</v>
      </c>
      <c r="BE432" s="1">
        <v>83.035714285714207</v>
      </c>
      <c r="BF432" s="1">
        <v>52.7777777777777</v>
      </c>
      <c r="BG432" s="1">
        <v>91.6666666666666</v>
      </c>
      <c r="BH432" s="1">
        <v>91.509433962264097</v>
      </c>
      <c r="BI432" s="1">
        <v>71.25</v>
      </c>
      <c r="BJ432" s="1">
        <v>84.7222222222222</v>
      </c>
      <c r="BK432" s="1">
        <v>0</v>
      </c>
      <c r="BL432" s="1">
        <v>0</v>
      </c>
      <c r="BM432" s="1">
        <v>0</v>
      </c>
      <c r="BN432" s="1">
        <v>0</v>
      </c>
      <c r="BO432" s="1">
        <v>73.837209302325505</v>
      </c>
      <c r="BP432" s="1">
        <v>72.560975609756099</v>
      </c>
      <c r="BQ432" s="1">
        <v>79.054054054054006</v>
      </c>
      <c r="BR432" s="1">
        <v>83.3333333333333</v>
      </c>
      <c r="BS432" s="1">
        <v>60.5263157894736</v>
      </c>
      <c r="BT432" s="1">
        <v>64.285714285714207</v>
      </c>
      <c r="BU432" s="1">
        <v>67.592592592592496</v>
      </c>
      <c r="BV432" s="1">
        <v>71.296296296296205</v>
      </c>
      <c r="BW432" s="1">
        <v>75.471698113207495</v>
      </c>
      <c r="BX432" s="1">
        <v>36.25</v>
      </c>
      <c r="BY432" s="1">
        <v>36.1111111111111</v>
      </c>
      <c r="BZ432" s="1">
        <v>0</v>
      </c>
      <c r="CA432" s="1">
        <v>0</v>
      </c>
      <c r="CB432" s="1">
        <v>0</v>
      </c>
      <c r="CC432" s="1">
        <v>0</v>
      </c>
      <c r="CD432" s="1">
        <v>91.279069767441797</v>
      </c>
      <c r="CE432" s="1">
        <v>95.731707317073102</v>
      </c>
      <c r="CF432" s="1">
        <v>92.567567567567494</v>
      </c>
      <c r="CG432" s="1">
        <v>90.579710144927503</v>
      </c>
      <c r="CH432" s="1">
        <v>62.280701754385902</v>
      </c>
      <c r="CI432" s="1">
        <v>80.357142857142804</v>
      </c>
      <c r="CJ432" s="1">
        <v>54.629629629629598</v>
      </c>
      <c r="CK432" s="1">
        <v>81.481481481481396</v>
      </c>
      <c r="CL432" s="1">
        <v>89.622641509433905</v>
      </c>
      <c r="CM432" s="1">
        <v>93.75</v>
      </c>
      <c r="CN432" s="1">
        <v>87.5</v>
      </c>
      <c r="CO432" s="1">
        <v>0</v>
      </c>
      <c r="CP432" s="1">
        <v>0</v>
      </c>
      <c r="CQ432" s="1">
        <v>0</v>
      </c>
      <c r="CR432" s="1">
        <v>0</v>
      </c>
      <c r="CS432" s="1">
        <v>48.837209302325498</v>
      </c>
      <c r="CT432" s="1">
        <v>54.268292682926798</v>
      </c>
      <c r="CU432" s="1">
        <v>54.729729729729698</v>
      </c>
      <c r="CV432" s="1">
        <v>55.797101449275303</v>
      </c>
      <c r="CW432" s="1">
        <v>77.1929824561403</v>
      </c>
      <c r="CX432" s="1">
        <v>76.785714285714207</v>
      </c>
      <c r="CY432" s="1">
        <v>73.148148148148096</v>
      </c>
      <c r="CZ432" s="1">
        <v>95.370370370370296</v>
      </c>
      <c r="DA432" s="1">
        <v>96.2264150943396</v>
      </c>
      <c r="DB432" s="1">
        <v>56.25</v>
      </c>
      <c r="DC432" s="1">
        <v>62.5</v>
      </c>
      <c r="DD432" s="1">
        <v>0</v>
      </c>
      <c r="DE432" s="1">
        <v>0</v>
      </c>
      <c r="DF432" s="1">
        <v>0</v>
      </c>
      <c r="DG432" s="1">
        <v>0</v>
      </c>
      <c r="DH432" s="1">
        <v>90.2173913043478</v>
      </c>
      <c r="DI432" s="1">
        <v>91.1635565312843</v>
      </c>
      <c r="DJ432" s="1">
        <v>91.372310190824194</v>
      </c>
      <c r="DK432" s="1">
        <v>84.922985781990505</v>
      </c>
      <c r="DL432" s="1">
        <v>65.184815184815093</v>
      </c>
      <c r="DM432" s="1">
        <v>65.400202634245105</v>
      </c>
      <c r="DN432" s="1">
        <v>61.613566289825201</v>
      </c>
      <c r="DO432" s="1">
        <v>64.805327868852402</v>
      </c>
      <c r="DP432" s="1">
        <v>88.4109311740891</v>
      </c>
      <c r="DQ432" s="1">
        <v>72.580645161290306</v>
      </c>
      <c r="DR432" s="1">
        <v>59.026963657678699</v>
      </c>
      <c r="DS432" s="1">
        <v>0</v>
      </c>
      <c r="DT432" s="1">
        <v>0</v>
      </c>
      <c r="DU432" s="1">
        <v>0</v>
      </c>
      <c r="DV432" s="1">
        <v>0</v>
      </c>
      <c r="DW432" s="1">
        <v>71.904937361827507</v>
      </c>
      <c r="DX432" s="1">
        <v>81.3940724478595</v>
      </c>
      <c r="DY432" s="1">
        <v>73.629719853836704</v>
      </c>
      <c r="DZ432" s="1">
        <v>75.444312796208493</v>
      </c>
      <c r="EA432" s="1">
        <v>63.886113886113797</v>
      </c>
      <c r="EB432" s="1">
        <v>95.694022289766906</v>
      </c>
      <c r="EC432" s="1">
        <v>77.029804727646393</v>
      </c>
      <c r="ED432" s="1">
        <v>43.493852459016303</v>
      </c>
      <c r="EE432" s="1">
        <v>59.767206477732699</v>
      </c>
      <c r="EF432" s="1">
        <v>35.848074921956197</v>
      </c>
      <c r="EG432" s="1">
        <v>36.400937866353999</v>
      </c>
      <c r="EH432" s="1">
        <v>0</v>
      </c>
      <c r="EI432" s="1">
        <v>0</v>
      </c>
      <c r="EJ432" s="1">
        <v>0</v>
      </c>
      <c r="EK432" s="1">
        <v>0</v>
      </c>
      <c r="EL432" s="1">
        <v>84.690493736182702</v>
      </c>
      <c r="EM432" s="1">
        <v>82.381997804610293</v>
      </c>
      <c r="EN432" s="1">
        <v>81.831100284206201</v>
      </c>
      <c r="EO432" s="1">
        <v>75.740521327014207</v>
      </c>
      <c r="EP432" s="1">
        <v>85.714285714285694</v>
      </c>
      <c r="EQ432" s="1">
        <v>94.478216818642295</v>
      </c>
      <c r="ER432" s="1">
        <v>76.618705035971203</v>
      </c>
      <c r="ES432" s="1">
        <v>83.709016393442596</v>
      </c>
      <c r="ET432" s="1">
        <v>87.398785425101195</v>
      </c>
      <c r="EU432" s="1">
        <v>89.281997918834506</v>
      </c>
      <c r="EV432" s="1">
        <v>91.500586166471194</v>
      </c>
      <c r="EW432" s="1">
        <v>0</v>
      </c>
      <c r="EX432" s="1">
        <v>0</v>
      </c>
      <c r="EY432" s="1">
        <v>0</v>
      </c>
      <c r="EZ432" s="1">
        <v>0</v>
      </c>
    </row>
    <row r="433" spans="1:156" ht="15">
      <c r="A433" s="11" t="s">
        <v>58</v>
      </c>
      <c r="B433" s="1" t="s">
        <v>965</v>
      </c>
      <c r="C433" s="11" t="s">
        <v>563</v>
      </c>
      <c r="D433" s="1">
        <v>63.057634600486097</v>
      </c>
      <c r="E433" s="1">
        <v>27.951715630857599</v>
      </c>
      <c r="F433" s="1">
        <v>0</v>
      </c>
      <c r="G433" s="1">
        <v>62.290502793296099</v>
      </c>
      <c r="H433" s="1">
        <v>46.407185628742504</v>
      </c>
      <c r="I433" s="1">
        <v>34.671532846715301</v>
      </c>
      <c r="J433" s="1">
        <v>37.603305785123901</v>
      </c>
      <c r="K433" s="1">
        <v>27.966101694915199</v>
      </c>
      <c r="L433" s="1">
        <v>38.495575221238902</v>
      </c>
      <c r="M433" s="1">
        <v>55.607476635513997</v>
      </c>
      <c r="N433" s="1">
        <v>42.233009708737796</v>
      </c>
      <c r="O433" s="1">
        <v>34.269662921348299</v>
      </c>
      <c r="P433" s="1">
        <v>34.8101265822784</v>
      </c>
      <c r="Q433" s="1">
        <v>35</v>
      </c>
      <c r="R433" s="1">
        <v>37.313432835820898</v>
      </c>
      <c r="S433" s="1">
        <v>40</v>
      </c>
      <c r="T433" s="1">
        <v>37.755102040816297</v>
      </c>
      <c r="U433" s="1">
        <v>0</v>
      </c>
      <c r="V433" s="1">
        <v>46.927374301675897</v>
      </c>
      <c r="W433" s="1">
        <v>47.305389221556801</v>
      </c>
      <c r="X433" s="1">
        <v>43.0656934306569</v>
      </c>
      <c r="Y433" s="1">
        <v>14.049586776859501</v>
      </c>
      <c r="Z433" s="1">
        <v>13.559322033898299</v>
      </c>
      <c r="AA433" s="1">
        <v>15.044247787610599</v>
      </c>
      <c r="AB433" s="1">
        <v>16.355140186915801</v>
      </c>
      <c r="AC433" s="1">
        <v>16.990291262135901</v>
      </c>
      <c r="AD433" s="1">
        <v>17.4157303370786</v>
      </c>
      <c r="AE433" s="1">
        <v>18.9873417721519</v>
      </c>
      <c r="AF433" s="1">
        <v>21.428571428571399</v>
      </c>
      <c r="AG433" s="1">
        <v>30.597014925373099</v>
      </c>
      <c r="AH433" s="1">
        <v>34.615384615384599</v>
      </c>
      <c r="AI433" s="1">
        <v>38.775510204081598</v>
      </c>
      <c r="AJ433" s="1">
        <v>0</v>
      </c>
      <c r="AK433" s="1">
        <v>72.067039106145202</v>
      </c>
      <c r="AL433" s="1">
        <v>70.958083832335305</v>
      </c>
      <c r="AM433" s="1">
        <v>71.897810218978094</v>
      </c>
      <c r="AN433" s="1">
        <v>66.942148760330497</v>
      </c>
      <c r="AO433" s="1">
        <v>68.644067796610102</v>
      </c>
      <c r="AP433" s="1">
        <v>68.141592920353901</v>
      </c>
      <c r="AQ433" s="1">
        <v>71.028037383177505</v>
      </c>
      <c r="AR433" s="1">
        <v>71.844660194174693</v>
      </c>
      <c r="AS433" s="1">
        <v>71.348314606741496</v>
      </c>
      <c r="AT433" s="1">
        <v>74.683544303797404</v>
      </c>
      <c r="AU433" s="1">
        <v>79.285714285714207</v>
      </c>
      <c r="AV433" s="1">
        <v>47.014925373134297</v>
      </c>
      <c r="AW433" s="1">
        <v>46.153846153846096</v>
      </c>
      <c r="AX433" s="1">
        <v>46.938775510204103</v>
      </c>
      <c r="AY433" s="1">
        <v>0</v>
      </c>
      <c r="AZ433" s="1">
        <v>55.5865921787709</v>
      </c>
      <c r="BA433" s="1">
        <v>35.029940119760397</v>
      </c>
      <c r="BB433" s="1">
        <v>12.7737226277372</v>
      </c>
      <c r="BC433" s="1">
        <v>16.1157024793388</v>
      </c>
      <c r="BD433" s="1">
        <v>37.711864406779597</v>
      </c>
      <c r="BE433" s="1">
        <v>23.4513274336283</v>
      </c>
      <c r="BF433" s="1">
        <v>27.570093457943901</v>
      </c>
      <c r="BG433" s="1">
        <v>26.6990291262135</v>
      </c>
      <c r="BH433" s="1">
        <v>20.7865168539325</v>
      </c>
      <c r="BI433" s="1">
        <v>33.544303797468302</v>
      </c>
      <c r="BJ433" s="1">
        <v>2.1428571428571401</v>
      </c>
      <c r="BK433" s="1">
        <v>14.179104477611901</v>
      </c>
      <c r="BL433" s="1">
        <v>25.384615384615302</v>
      </c>
      <c r="BM433" s="1">
        <v>1.0204081632653099</v>
      </c>
      <c r="BN433" s="1">
        <v>0</v>
      </c>
      <c r="BO433" s="1">
        <v>74.581005586592099</v>
      </c>
      <c r="BP433" s="1">
        <v>20.359281437125698</v>
      </c>
      <c r="BQ433" s="1">
        <v>21.167883211678799</v>
      </c>
      <c r="BR433" s="1">
        <v>20.661157024793301</v>
      </c>
      <c r="BS433" s="1">
        <v>22.033898305084701</v>
      </c>
      <c r="BT433" s="1">
        <v>22.566371681415902</v>
      </c>
      <c r="BU433" s="1">
        <v>24.766355140186899</v>
      </c>
      <c r="BV433" s="1">
        <v>25.242718446601899</v>
      </c>
      <c r="BW433" s="1">
        <v>26.404494382022399</v>
      </c>
      <c r="BX433" s="1">
        <v>27.848101265822699</v>
      </c>
      <c r="BY433" s="1">
        <v>28.571428571428498</v>
      </c>
      <c r="BZ433" s="1">
        <v>36.567164179104402</v>
      </c>
      <c r="CA433" s="1">
        <v>37.692307692307601</v>
      </c>
      <c r="CB433" s="1">
        <v>41.836734693877503</v>
      </c>
      <c r="CC433" s="1">
        <v>0</v>
      </c>
      <c r="CD433" s="1">
        <v>74.581005586592099</v>
      </c>
      <c r="CE433" s="1">
        <v>76.646706586826298</v>
      </c>
      <c r="CF433" s="1">
        <v>65.328467153284606</v>
      </c>
      <c r="CG433" s="1">
        <v>92.975206611570201</v>
      </c>
      <c r="CH433" s="1">
        <v>95.338983050847403</v>
      </c>
      <c r="CI433" s="1">
        <v>84.955752212389299</v>
      </c>
      <c r="CJ433" s="1">
        <v>82.242990654205599</v>
      </c>
      <c r="CK433" s="1">
        <v>82.524271844660106</v>
      </c>
      <c r="CL433" s="1">
        <v>82.022471910112301</v>
      </c>
      <c r="CM433" s="1">
        <v>81.012658227848107</v>
      </c>
      <c r="CN433" s="1">
        <v>73.571428571428498</v>
      </c>
      <c r="CO433" s="1">
        <v>66.417910447761201</v>
      </c>
      <c r="CP433" s="1">
        <v>86.923076923076906</v>
      </c>
      <c r="CQ433" s="1">
        <v>91.836734693877503</v>
      </c>
      <c r="CR433" s="1">
        <v>0</v>
      </c>
      <c r="CS433" s="1">
        <v>44.134078212290497</v>
      </c>
      <c r="CT433" s="1">
        <v>45.508982035928099</v>
      </c>
      <c r="CU433" s="1">
        <v>47.445255474452502</v>
      </c>
      <c r="CV433" s="1">
        <v>44.6280991735537</v>
      </c>
      <c r="CW433" s="1">
        <v>46.186440677966097</v>
      </c>
      <c r="CX433" s="1">
        <v>46.902654867256601</v>
      </c>
      <c r="CY433" s="1">
        <v>50</v>
      </c>
      <c r="CZ433" s="1">
        <v>51.456310679611597</v>
      </c>
      <c r="DA433" s="1">
        <v>53.932584269662897</v>
      </c>
      <c r="DB433" s="1">
        <v>56.962025316455701</v>
      </c>
      <c r="DC433" s="1">
        <v>65</v>
      </c>
      <c r="DD433" s="1">
        <v>38.0597014925373</v>
      </c>
      <c r="DE433" s="1">
        <v>40.769230769230703</v>
      </c>
      <c r="DF433" s="1">
        <v>43.877551020408099</v>
      </c>
      <c r="DG433" s="1">
        <v>0</v>
      </c>
      <c r="DH433" s="1">
        <v>61.525795828759598</v>
      </c>
      <c r="DI433" s="1">
        <v>19.427527405602898</v>
      </c>
      <c r="DJ433" s="1">
        <v>31.8424170616113</v>
      </c>
      <c r="DK433" s="1">
        <v>39.510489510489499</v>
      </c>
      <c r="DL433" s="1">
        <v>43.414387031408303</v>
      </c>
      <c r="DM433" s="1">
        <v>60.4830421377184</v>
      </c>
      <c r="DN433" s="1">
        <v>65.727459016393396</v>
      </c>
      <c r="DO433" s="1">
        <v>77.682186234817806</v>
      </c>
      <c r="DP433" s="1">
        <v>72.996878251821002</v>
      </c>
      <c r="DQ433" s="1">
        <v>51.524032825322401</v>
      </c>
      <c r="DR433" s="1">
        <v>7.5037147102526003</v>
      </c>
      <c r="DS433" s="1">
        <v>27.5</v>
      </c>
      <c r="DT433" s="1">
        <v>21.3201820940819</v>
      </c>
      <c r="DU433" s="1">
        <v>7.0338983050847403</v>
      </c>
      <c r="DV433" s="1">
        <v>0</v>
      </c>
      <c r="DW433" s="1">
        <v>79.015733626051897</v>
      </c>
      <c r="DX433" s="1">
        <v>81.5468940316686</v>
      </c>
      <c r="DY433" s="1">
        <v>86.048578199052102</v>
      </c>
      <c r="DZ433" s="1">
        <v>47.802197802197803</v>
      </c>
      <c r="EA433" s="1">
        <v>86.170212765957402</v>
      </c>
      <c r="EB433" s="1">
        <v>80.729701952723502</v>
      </c>
      <c r="EC433" s="1">
        <v>88.473360655737693</v>
      </c>
      <c r="ED433" s="1">
        <v>53.188259109311701</v>
      </c>
      <c r="EE433" s="1">
        <v>50.312174817897997</v>
      </c>
      <c r="EF433" s="1">
        <v>64.185228604923694</v>
      </c>
      <c r="EG433" s="1">
        <v>85.364041604754803</v>
      </c>
      <c r="EH433" s="1">
        <v>89.696969696969703</v>
      </c>
      <c r="EI433" s="1">
        <v>86.874051593323202</v>
      </c>
      <c r="EJ433" s="1">
        <v>96.186440677966104</v>
      </c>
      <c r="EK433" s="1">
        <v>0</v>
      </c>
      <c r="EL433" s="1">
        <v>88.144895718990099</v>
      </c>
      <c r="EM433" s="1">
        <v>35.749086479902502</v>
      </c>
      <c r="EN433" s="1">
        <v>30.924170616113699</v>
      </c>
      <c r="EO433" s="1">
        <v>22.0779220779221</v>
      </c>
      <c r="EP433" s="1">
        <v>21.681864235055698</v>
      </c>
      <c r="EQ433" s="1">
        <v>21.891058581706101</v>
      </c>
      <c r="ER433" s="1">
        <v>25.819672131147499</v>
      </c>
      <c r="ES433" s="1">
        <v>33.350202429149803</v>
      </c>
      <c r="ET433" s="1">
        <v>28.876170655567101</v>
      </c>
      <c r="EU433" s="1">
        <v>38.628370457209797</v>
      </c>
      <c r="EV433" s="1">
        <v>47.696879643387803</v>
      </c>
      <c r="EW433" s="1">
        <v>38.939393939393902</v>
      </c>
      <c r="EX433" s="1">
        <v>40.819423368740502</v>
      </c>
      <c r="EY433" s="1">
        <v>41.610169491525397</v>
      </c>
      <c r="EZ433" s="1">
        <v>0</v>
      </c>
    </row>
    <row r="434" spans="1:156" ht="15">
      <c r="A434" s="11" t="s">
        <v>59</v>
      </c>
      <c r="B434" s="1" t="s">
        <v>966</v>
      </c>
      <c r="C434" s="11" t="s">
        <v>528</v>
      </c>
      <c r="D434" s="1">
        <v>41.888395155510203</v>
      </c>
      <c r="E434" s="1">
        <v>43.379971239318998</v>
      </c>
      <c r="F434" s="1">
        <v>0</v>
      </c>
      <c r="G434" s="1">
        <v>89.726027397260196</v>
      </c>
      <c r="H434" s="1">
        <v>88.970588235294102</v>
      </c>
      <c r="I434" s="1">
        <v>87.704918032786793</v>
      </c>
      <c r="J434" s="1">
        <v>87.254901960784295</v>
      </c>
      <c r="K434" s="1">
        <v>82.954545454545396</v>
      </c>
      <c r="L434" s="1">
        <v>67.7777777777777</v>
      </c>
      <c r="M434" s="1">
        <v>60.227272727272698</v>
      </c>
      <c r="N434" s="1">
        <v>76.136363636363598</v>
      </c>
      <c r="O434" s="1">
        <v>75</v>
      </c>
      <c r="P434" s="1">
        <v>62.5</v>
      </c>
      <c r="Q434" s="1">
        <v>54</v>
      </c>
      <c r="R434" s="1">
        <v>76.315789473684205</v>
      </c>
      <c r="S434" s="1">
        <v>63.157894736842103</v>
      </c>
      <c r="T434" s="1">
        <v>60</v>
      </c>
      <c r="U434" s="1">
        <v>0</v>
      </c>
      <c r="V434" s="1">
        <v>95.205479452054803</v>
      </c>
      <c r="W434" s="1">
        <v>99.264705882352899</v>
      </c>
      <c r="X434" s="1">
        <v>99.180327868852402</v>
      </c>
      <c r="Y434" s="1">
        <v>99.019607843137194</v>
      </c>
      <c r="Z434" s="1">
        <v>96.590909090909093</v>
      </c>
      <c r="AA434" s="1">
        <v>94.4444444444444</v>
      </c>
      <c r="AB434" s="1">
        <v>96.590909090909093</v>
      </c>
      <c r="AC434" s="1">
        <v>96.590909090909093</v>
      </c>
      <c r="AD434" s="1">
        <v>98.809523809523796</v>
      </c>
      <c r="AE434" s="1">
        <v>83.928571428571402</v>
      </c>
      <c r="AF434" s="1">
        <v>82</v>
      </c>
      <c r="AG434" s="1">
        <v>76.315789473684205</v>
      </c>
      <c r="AH434" s="1">
        <v>84.210526315789394</v>
      </c>
      <c r="AI434" s="1">
        <v>80</v>
      </c>
      <c r="AJ434" s="1">
        <v>0</v>
      </c>
      <c r="AK434" s="1">
        <v>92.465753424657507</v>
      </c>
      <c r="AL434" s="1">
        <v>92.647058823529406</v>
      </c>
      <c r="AM434" s="1">
        <v>63.114754098360599</v>
      </c>
      <c r="AN434" s="1">
        <v>59.803921568627402</v>
      </c>
      <c r="AO434" s="1">
        <v>59.090909090909101</v>
      </c>
      <c r="AP434" s="1">
        <v>62.2222222222222</v>
      </c>
      <c r="AQ434" s="1">
        <v>57.954545454545404</v>
      </c>
      <c r="AR434" s="1">
        <v>61.363636363636303</v>
      </c>
      <c r="AS434" s="1">
        <v>60.714285714285701</v>
      </c>
      <c r="AT434" s="1">
        <v>62.5</v>
      </c>
      <c r="AU434" s="1">
        <v>40</v>
      </c>
      <c r="AV434" s="1">
        <v>50</v>
      </c>
      <c r="AW434" s="1">
        <v>76.315789473684205</v>
      </c>
      <c r="AX434" s="1">
        <v>82.5</v>
      </c>
      <c r="AY434" s="1">
        <v>0</v>
      </c>
      <c r="AZ434" s="1">
        <v>67.808219178082197</v>
      </c>
      <c r="BA434" s="1">
        <v>71.323529411764696</v>
      </c>
      <c r="BB434" s="1">
        <v>68.032786885245898</v>
      </c>
      <c r="BC434" s="1">
        <v>61.764705882352899</v>
      </c>
      <c r="BD434" s="1">
        <v>46.590909090909101</v>
      </c>
      <c r="BE434" s="1">
        <v>43.3333333333333</v>
      </c>
      <c r="BF434" s="1">
        <v>46.590909090909101</v>
      </c>
      <c r="BG434" s="1">
        <v>53.409090909090899</v>
      </c>
      <c r="BH434" s="1">
        <v>53.571428571428498</v>
      </c>
      <c r="BI434" s="1">
        <v>48.214285714285701</v>
      </c>
      <c r="BJ434" s="1">
        <v>58</v>
      </c>
      <c r="BK434" s="1">
        <v>44.736842105263101</v>
      </c>
      <c r="BL434" s="1">
        <v>71.052631578947299</v>
      </c>
      <c r="BM434" s="1">
        <v>82.5</v>
      </c>
      <c r="BN434" s="1">
        <v>0</v>
      </c>
      <c r="BO434" s="1">
        <v>67.123287671232802</v>
      </c>
      <c r="BP434" s="1">
        <v>65.441176470588204</v>
      </c>
      <c r="BQ434" s="1">
        <v>57.377049180327802</v>
      </c>
      <c r="BR434" s="1">
        <v>53.921568627450903</v>
      </c>
      <c r="BS434" s="1">
        <v>68.181818181818102</v>
      </c>
      <c r="BT434" s="1">
        <v>90</v>
      </c>
      <c r="BU434" s="1">
        <v>88.636363636363598</v>
      </c>
      <c r="BV434" s="1">
        <v>92.045454545454504</v>
      </c>
      <c r="BW434" s="1">
        <v>94.047619047618994</v>
      </c>
      <c r="BX434" s="1">
        <v>91.071428571428498</v>
      </c>
      <c r="BY434" s="1">
        <v>90</v>
      </c>
      <c r="BZ434" s="1">
        <v>78.947368421052602</v>
      </c>
      <c r="CA434" s="1">
        <v>34.210526315789402</v>
      </c>
      <c r="CB434" s="1">
        <v>37.5</v>
      </c>
      <c r="CC434" s="1">
        <v>0</v>
      </c>
      <c r="CD434" s="1">
        <v>83.561643835616394</v>
      </c>
      <c r="CE434" s="1">
        <v>94.117647058823493</v>
      </c>
      <c r="CF434" s="1">
        <v>81.967213114754102</v>
      </c>
      <c r="CG434" s="1">
        <v>80.392156862745097</v>
      </c>
      <c r="CH434" s="1">
        <v>65.909090909090907</v>
      </c>
      <c r="CI434" s="1">
        <v>76.6666666666666</v>
      </c>
      <c r="CJ434" s="1">
        <v>89.772727272727195</v>
      </c>
      <c r="CK434" s="1">
        <v>95.454545454545396</v>
      </c>
      <c r="CL434" s="1">
        <v>78.571428571428498</v>
      </c>
      <c r="CM434" s="1">
        <v>76.785714285714207</v>
      </c>
      <c r="CN434" s="1">
        <v>76</v>
      </c>
      <c r="CO434" s="1">
        <v>57.894736842105203</v>
      </c>
      <c r="CP434" s="1">
        <v>73.684210526315695</v>
      </c>
      <c r="CQ434" s="1">
        <v>80</v>
      </c>
      <c r="CR434" s="1">
        <v>0</v>
      </c>
      <c r="CS434" s="1">
        <v>50</v>
      </c>
      <c r="CT434" s="1">
        <v>50</v>
      </c>
      <c r="CU434" s="1">
        <v>47.540983606557297</v>
      </c>
      <c r="CV434" s="1">
        <v>23.529411764705799</v>
      </c>
      <c r="CW434" s="1">
        <v>22.727272727272702</v>
      </c>
      <c r="CX434" s="1">
        <v>23.3333333333333</v>
      </c>
      <c r="CY434" s="1">
        <v>25</v>
      </c>
      <c r="CZ434" s="1">
        <v>22.727272727272702</v>
      </c>
      <c r="DA434" s="1">
        <v>25</v>
      </c>
      <c r="DB434" s="1">
        <v>12.5</v>
      </c>
      <c r="DC434" s="1">
        <v>18</v>
      </c>
      <c r="DD434" s="1">
        <v>18.421052631578899</v>
      </c>
      <c r="DE434" s="1">
        <v>86.842105263157904</v>
      </c>
      <c r="DF434" s="1">
        <v>87.5</v>
      </c>
      <c r="DG434" s="1">
        <v>0</v>
      </c>
      <c r="DH434" s="1">
        <v>93.828297715548999</v>
      </c>
      <c r="DI434" s="1">
        <v>90.797658251006197</v>
      </c>
      <c r="DJ434" s="1">
        <v>90.073081607795302</v>
      </c>
      <c r="DK434" s="1">
        <v>80.124407582938304</v>
      </c>
      <c r="DL434" s="1">
        <v>88.361638361638299</v>
      </c>
      <c r="DM434" s="1">
        <v>63.880445795339398</v>
      </c>
      <c r="DN434" s="1">
        <v>45.3751284686536</v>
      </c>
      <c r="DO434" s="1">
        <v>20.338114754098299</v>
      </c>
      <c r="DP434" s="1">
        <v>44.483805668016103</v>
      </c>
      <c r="DQ434" s="1">
        <v>58.0124869927159</v>
      </c>
      <c r="DR434" s="1">
        <v>64.302461899179306</v>
      </c>
      <c r="DS434" s="1">
        <v>28.008915304606202</v>
      </c>
      <c r="DT434" s="1">
        <v>36.287878787878697</v>
      </c>
      <c r="DU434" s="1">
        <v>38.012139605462799</v>
      </c>
      <c r="DV434" s="1">
        <v>0</v>
      </c>
      <c r="DW434" s="1">
        <v>85.537951363301403</v>
      </c>
      <c r="DX434" s="1">
        <v>89.809732894255404</v>
      </c>
      <c r="DY434" s="1">
        <v>89.017458384084406</v>
      </c>
      <c r="DZ434" s="1">
        <v>90.077014218009396</v>
      </c>
      <c r="EA434" s="1">
        <v>93.856143856143802</v>
      </c>
      <c r="EB434" s="1">
        <v>98.936170212765902</v>
      </c>
      <c r="EC434" s="1">
        <v>99.743062692702907</v>
      </c>
      <c r="ED434" s="1">
        <v>94.723360655737693</v>
      </c>
      <c r="EE434" s="1">
        <v>95.394736842105203</v>
      </c>
      <c r="EF434" s="1">
        <v>93.4963579604578</v>
      </c>
      <c r="EG434" s="1">
        <v>74.970691676436104</v>
      </c>
      <c r="EH434" s="1">
        <v>59.212481426448697</v>
      </c>
      <c r="EI434" s="1">
        <v>24.015151515151501</v>
      </c>
      <c r="EJ434" s="1">
        <v>60.773899848254899</v>
      </c>
      <c r="EK434" s="1">
        <v>0</v>
      </c>
      <c r="EL434" s="1">
        <v>84.690493736182702</v>
      </c>
      <c r="EM434" s="1">
        <v>85.400658616904494</v>
      </c>
      <c r="EN434" s="1">
        <v>85.891189606171295</v>
      </c>
      <c r="EO434" s="1">
        <v>85.159952606635102</v>
      </c>
      <c r="EP434" s="1">
        <v>77.772227772227694</v>
      </c>
      <c r="EQ434" s="1">
        <v>77.304964539007102</v>
      </c>
      <c r="ER434" s="1">
        <v>76.618705035971203</v>
      </c>
      <c r="ES434" s="1">
        <v>83.709016393442596</v>
      </c>
      <c r="ET434" s="1">
        <v>76.720647773279296</v>
      </c>
      <c r="EU434" s="1">
        <v>77.263267429760603</v>
      </c>
      <c r="EV434" s="1">
        <v>77.373974208675193</v>
      </c>
      <c r="EW434" s="1">
        <v>18.4992570579494</v>
      </c>
      <c r="EX434" s="1">
        <v>38.939393939393902</v>
      </c>
      <c r="EY434" s="1">
        <v>40.819423368740502</v>
      </c>
      <c r="EZ434" s="1">
        <v>0</v>
      </c>
    </row>
    <row r="435" spans="4:156" ht="15">
      <c r="D435" s="19">
        <v>43877</v>
      </c>
      <c r="E435" s="19">
        <v>43877</v>
      </c>
      <c r="F435" s="19">
        <v>43877</v>
      </c>
      <c r="G435" s="19">
        <v>43877</v>
      </c>
      <c r="H435" s="19">
        <v>43877</v>
      </c>
      <c r="I435" s="19">
        <v>43877</v>
      </c>
      <c r="J435" s="19">
        <v>43877</v>
      </c>
      <c r="K435" s="19">
        <v>43877</v>
      </c>
      <c r="L435" s="19">
        <v>43877</v>
      </c>
      <c r="M435" s="19">
        <v>43877</v>
      </c>
      <c r="N435" s="19">
        <v>43877</v>
      </c>
      <c r="O435" s="19">
        <v>43877</v>
      </c>
      <c r="P435" s="19">
        <v>43877</v>
      </c>
      <c r="Q435" s="19">
        <v>43877</v>
      </c>
      <c r="R435" s="19">
        <v>43877</v>
      </c>
      <c r="S435" s="19">
        <v>43877</v>
      </c>
      <c r="T435" s="19">
        <v>43877</v>
      </c>
      <c r="U435" s="19">
        <v>43877</v>
      </c>
      <c r="V435" s="19">
        <v>43877</v>
      </c>
      <c r="W435" s="19">
        <v>43877</v>
      </c>
      <c r="X435" s="19">
        <v>43877</v>
      </c>
      <c r="Y435" s="19">
        <v>43877</v>
      </c>
      <c r="Z435" s="19">
        <v>43877</v>
      </c>
      <c r="AA435" s="19">
        <v>43877</v>
      </c>
      <c r="AB435" s="19">
        <v>43877</v>
      </c>
      <c r="AC435" s="19">
        <v>43877</v>
      </c>
      <c r="AD435" s="19">
        <v>43877</v>
      </c>
      <c r="AE435" s="19">
        <v>43877</v>
      </c>
      <c r="AF435" s="19">
        <v>43877</v>
      </c>
      <c r="AG435" s="19">
        <v>43877</v>
      </c>
      <c r="AH435" s="19">
        <v>43877</v>
      </c>
      <c r="AI435" s="19">
        <v>43877</v>
      </c>
      <c r="AJ435" s="19">
        <v>43877</v>
      </c>
      <c r="AK435" s="19">
        <v>43877</v>
      </c>
      <c r="AL435" s="19">
        <v>43877</v>
      </c>
      <c r="AM435" s="19">
        <v>43877</v>
      </c>
      <c r="AN435" s="19">
        <v>43877</v>
      </c>
      <c r="AO435" s="19">
        <v>43877</v>
      </c>
      <c r="AP435" s="19">
        <v>43877</v>
      </c>
      <c r="AQ435" s="19">
        <v>43877</v>
      </c>
      <c r="AR435" s="19">
        <v>43877</v>
      </c>
      <c r="AS435" s="19">
        <v>43877</v>
      </c>
      <c r="AT435" s="19">
        <v>43877</v>
      </c>
      <c r="AU435" s="19">
        <v>43877</v>
      </c>
      <c r="AV435" s="19">
        <v>43877</v>
      </c>
      <c r="AW435" s="19">
        <v>43877</v>
      </c>
      <c r="AX435" s="19">
        <v>43877</v>
      </c>
      <c r="AY435" s="19">
        <v>43877</v>
      </c>
      <c r="AZ435" s="19">
        <v>43877</v>
      </c>
      <c r="BA435" s="19">
        <v>43877</v>
      </c>
      <c r="BB435" s="19">
        <v>43877</v>
      </c>
      <c r="BC435" s="19">
        <v>43877</v>
      </c>
      <c r="BD435" s="19">
        <v>43877</v>
      </c>
      <c r="BE435" s="19">
        <v>43877</v>
      </c>
      <c r="BF435" s="19">
        <v>43877</v>
      </c>
      <c r="BG435" s="19">
        <v>43877</v>
      </c>
      <c r="BH435" s="19">
        <v>43877</v>
      </c>
      <c r="BI435" s="19">
        <v>43877</v>
      </c>
      <c r="BJ435" s="19">
        <v>43877</v>
      </c>
      <c r="BK435" s="19">
        <v>43877</v>
      </c>
      <c r="BL435" s="19">
        <v>43877</v>
      </c>
      <c r="BM435" s="19">
        <v>43877</v>
      </c>
      <c r="BN435" s="19">
        <v>43877</v>
      </c>
      <c r="BO435" s="19">
        <v>43877</v>
      </c>
      <c r="BP435" s="19">
        <v>43877</v>
      </c>
      <c r="BQ435" s="19">
        <v>43877</v>
      </c>
      <c r="BR435" s="19">
        <v>43877</v>
      </c>
      <c r="BS435" s="19">
        <v>43877</v>
      </c>
      <c r="BT435" s="19">
        <v>43877</v>
      </c>
      <c r="BU435" s="19">
        <v>43877</v>
      </c>
      <c r="BV435" s="19">
        <v>43877</v>
      </c>
      <c r="BW435" s="19">
        <v>43877</v>
      </c>
      <c r="BX435" s="19">
        <v>43877</v>
      </c>
      <c r="BY435" s="19">
        <v>43877</v>
      </c>
      <c r="BZ435" s="19">
        <v>43877</v>
      </c>
      <c r="CA435" s="19">
        <v>43877</v>
      </c>
      <c r="CB435" s="19">
        <v>43877</v>
      </c>
      <c r="CC435" s="19">
        <v>43877</v>
      </c>
      <c r="CD435" s="19">
        <v>43877</v>
      </c>
      <c r="CE435" s="19">
        <v>43877</v>
      </c>
      <c r="CF435" s="19">
        <v>43877</v>
      </c>
      <c r="CG435" s="19">
        <v>43877</v>
      </c>
      <c r="CH435" s="19">
        <v>43877</v>
      </c>
      <c r="CI435" s="19">
        <v>43877</v>
      </c>
      <c r="CJ435" s="19">
        <v>43877</v>
      </c>
      <c r="CK435" s="19">
        <v>43877</v>
      </c>
      <c r="CL435" s="19">
        <v>43877</v>
      </c>
      <c r="CM435" s="19">
        <v>43877</v>
      </c>
      <c r="CN435" s="19">
        <v>43877</v>
      </c>
      <c r="CO435" s="19">
        <v>43877</v>
      </c>
      <c r="CP435" s="19">
        <v>43877</v>
      </c>
      <c r="CQ435" s="19">
        <v>43877</v>
      </c>
      <c r="CR435" s="19">
        <v>43877</v>
      </c>
      <c r="CS435" s="19">
        <v>43877</v>
      </c>
      <c r="CT435" s="19">
        <v>43877</v>
      </c>
      <c r="CU435" s="19">
        <v>43877</v>
      </c>
      <c r="CV435" s="19">
        <v>43877</v>
      </c>
      <c r="CW435" s="19">
        <v>43877</v>
      </c>
      <c r="CX435" s="19">
        <v>43877</v>
      </c>
      <c r="CY435" s="19">
        <v>43877</v>
      </c>
      <c r="CZ435" s="19">
        <v>43877</v>
      </c>
      <c r="DA435" s="19">
        <v>43877</v>
      </c>
      <c r="DB435" s="19">
        <v>43877</v>
      </c>
      <c r="DC435" s="19">
        <v>43877</v>
      </c>
      <c r="DD435" s="19">
        <v>43877</v>
      </c>
      <c r="DE435" s="19">
        <v>43877</v>
      </c>
      <c r="DF435" s="19">
        <v>43877</v>
      </c>
      <c r="DG435" s="19">
        <v>43877</v>
      </c>
      <c r="DH435" s="19">
        <v>43877</v>
      </c>
      <c r="DI435" s="19">
        <v>43877</v>
      </c>
      <c r="DJ435" s="19">
        <v>43877</v>
      </c>
      <c r="DK435" s="19">
        <v>43877</v>
      </c>
      <c r="DL435" s="19">
        <v>43877</v>
      </c>
      <c r="DM435" s="19">
        <v>43877</v>
      </c>
      <c r="DN435" s="19">
        <v>43877</v>
      </c>
      <c r="DO435" s="19">
        <v>43877</v>
      </c>
      <c r="DP435" s="19">
        <v>43877</v>
      </c>
      <c r="DQ435" s="19">
        <v>43877</v>
      </c>
      <c r="DR435" s="19">
        <v>43877</v>
      </c>
      <c r="DS435" s="19">
        <v>43877</v>
      </c>
      <c r="DT435" s="19">
        <v>43877</v>
      </c>
      <c r="DU435" s="19">
        <v>43877</v>
      </c>
      <c r="DV435" s="19">
        <v>43877</v>
      </c>
      <c r="DW435" s="19">
        <v>43877</v>
      </c>
      <c r="DX435" s="19">
        <v>43877</v>
      </c>
      <c r="DY435" s="19">
        <v>43877</v>
      </c>
      <c r="DZ435" s="19">
        <v>43877</v>
      </c>
      <c r="EA435" s="19">
        <v>43877</v>
      </c>
      <c r="EB435" s="19">
        <v>43877</v>
      </c>
      <c r="EC435" s="19">
        <v>43877</v>
      </c>
      <c r="ED435" s="19">
        <v>43877</v>
      </c>
      <c r="EE435" s="19">
        <v>43877</v>
      </c>
      <c r="EF435" s="19">
        <v>43877</v>
      </c>
      <c r="EG435" s="19">
        <v>43877</v>
      </c>
      <c r="EH435" s="19">
        <v>43877</v>
      </c>
      <c r="EI435" s="19">
        <v>43877</v>
      </c>
      <c r="EJ435" s="19">
        <v>43877</v>
      </c>
      <c r="EK435" s="19">
        <v>43877</v>
      </c>
      <c r="EL435" s="19">
        <v>43877</v>
      </c>
      <c r="EM435" s="19">
        <v>43877</v>
      </c>
      <c r="EN435" s="19">
        <v>43877</v>
      </c>
      <c r="EO435" s="19">
        <v>43877</v>
      </c>
      <c r="EP435" s="19">
        <v>43877</v>
      </c>
      <c r="EQ435" s="19">
        <v>43877</v>
      </c>
      <c r="ER435" s="19">
        <v>43877</v>
      </c>
      <c r="ES435" s="19">
        <v>43877</v>
      </c>
      <c r="ET435" s="19">
        <v>43877</v>
      </c>
      <c r="EU435" s="19">
        <v>43877</v>
      </c>
      <c r="EV435" s="19">
        <v>43877</v>
      </c>
      <c r="EW435" s="19">
        <v>43877</v>
      </c>
      <c r="EX435" s="19">
        <v>43877</v>
      </c>
      <c r="EY435" s="19">
        <v>43877</v>
      </c>
      <c r="EZ435" s="19">
        <v>43877</v>
      </c>
    </row>
    <row r="436" spans="4:156" ht="15">
      <c r="D436" s="1" t="s">
        <v>967</v>
      </c>
      <c r="E436" s="1" t="s">
        <v>968</v>
      </c>
      <c r="G436" s="1" t="s">
        <v>967</v>
      </c>
      <c r="H436" s="1" t="s">
        <v>968</v>
      </c>
      <c r="I436" s="1" t="s">
        <v>969</v>
      </c>
      <c r="J436" s="1" t="s">
        <v>970</v>
      </c>
      <c r="K436" s="1" t="s">
        <v>971</v>
      </c>
      <c r="L436" s="1" t="s">
        <v>972</v>
      </c>
      <c r="M436" s="1" t="s">
        <v>973</v>
      </c>
      <c r="N436" s="1" t="s">
        <v>974</v>
      </c>
      <c r="O436" s="1" t="s">
        <v>975</v>
      </c>
      <c r="P436" s="1" t="s">
        <v>976</v>
      </c>
      <c r="Q436" s="1" t="s">
        <v>977</v>
      </c>
      <c r="R436" s="1" t="s">
        <v>978</v>
      </c>
      <c r="S436" s="1" t="s">
        <v>979</v>
      </c>
      <c r="T436" s="1" t="s">
        <v>980</v>
      </c>
      <c r="U436" s="1" t="s">
        <v>981</v>
      </c>
      <c r="V436" s="1" t="s">
        <v>967</v>
      </c>
      <c r="W436" s="1" t="s">
        <v>968</v>
      </c>
      <c r="X436" s="1" t="s">
        <v>969</v>
      </c>
      <c r="Y436" s="1" t="s">
        <v>970</v>
      </c>
      <c r="Z436" s="1" t="s">
        <v>971</v>
      </c>
      <c r="AA436" s="1" t="s">
        <v>972</v>
      </c>
      <c r="AB436" s="1" t="s">
        <v>973</v>
      </c>
      <c r="AC436" s="1" t="s">
        <v>974</v>
      </c>
      <c r="AD436" s="1" t="s">
        <v>975</v>
      </c>
      <c r="AE436" s="1" t="s">
        <v>976</v>
      </c>
      <c r="AF436" s="1" t="s">
        <v>977</v>
      </c>
      <c r="AG436" s="1" t="s">
        <v>978</v>
      </c>
      <c r="AH436" s="1" t="s">
        <v>979</v>
      </c>
      <c r="AI436" s="1" t="s">
        <v>980</v>
      </c>
      <c r="AJ436" s="1" t="s">
        <v>981</v>
      </c>
      <c r="AK436" s="1" t="s">
        <v>967</v>
      </c>
      <c r="AL436" s="1" t="s">
        <v>968</v>
      </c>
      <c r="AM436" s="1" t="s">
        <v>969</v>
      </c>
      <c r="AN436" s="1" t="s">
        <v>970</v>
      </c>
      <c r="AO436" s="1" t="s">
        <v>971</v>
      </c>
      <c r="AP436" s="1" t="s">
        <v>972</v>
      </c>
      <c r="AQ436" s="1" t="s">
        <v>973</v>
      </c>
      <c r="AR436" s="1" t="s">
        <v>974</v>
      </c>
      <c r="AS436" s="1" t="s">
        <v>975</v>
      </c>
      <c r="AT436" s="1" t="s">
        <v>976</v>
      </c>
      <c r="AU436" s="1" t="s">
        <v>977</v>
      </c>
      <c r="AV436" s="1" t="s">
        <v>978</v>
      </c>
      <c r="AW436" s="1" t="s">
        <v>979</v>
      </c>
      <c r="AX436" s="1" t="s">
        <v>980</v>
      </c>
      <c r="AY436" s="1" t="s">
        <v>981</v>
      </c>
      <c r="AZ436" s="1" t="s">
        <v>967</v>
      </c>
      <c r="BA436" s="1" t="s">
        <v>968</v>
      </c>
      <c r="BB436" s="1" t="s">
        <v>969</v>
      </c>
      <c r="BC436" s="1" t="s">
        <v>970</v>
      </c>
      <c r="BD436" s="1" t="s">
        <v>971</v>
      </c>
      <c r="BE436" s="1" t="s">
        <v>972</v>
      </c>
      <c r="BF436" s="1" t="s">
        <v>973</v>
      </c>
      <c r="BG436" s="1" t="s">
        <v>974</v>
      </c>
      <c r="BH436" s="1" t="s">
        <v>975</v>
      </c>
      <c r="BI436" s="1" t="s">
        <v>976</v>
      </c>
      <c r="BJ436" s="1" t="s">
        <v>977</v>
      </c>
      <c r="BK436" s="1" t="s">
        <v>978</v>
      </c>
      <c r="BL436" s="1" t="s">
        <v>979</v>
      </c>
      <c r="BM436" s="1" t="s">
        <v>980</v>
      </c>
      <c r="BN436" s="1" t="s">
        <v>981</v>
      </c>
      <c r="BO436" s="1" t="s">
        <v>967</v>
      </c>
      <c r="BP436" s="1" t="s">
        <v>968</v>
      </c>
      <c r="BQ436" s="1" t="s">
        <v>969</v>
      </c>
      <c r="BR436" s="1" t="s">
        <v>970</v>
      </c>
      <c r="BS436" s="1" t="s">
        <v>971</v>
      </c>
      <c r="BT436" s="1" t="s">
        <v>972</v>
      </c>
      <c r="BU436" s="1" t="s">
        <v>973</v>
      </c>
      <c r="BV436" s="1" t="s">
        <v>974</v>
      </c>
      <c r="BW436" s="1" t="s">
        <v>975</v>
      </c>
      <c r="BX436" s="1" t="s">
        <v>976</v>
      </c>
      <c r="BY436" s="1" t="s">
        <v>977</v>
      </c>
      <c r="BZ436" s="1" t="s">
        <v>978</v>
      </c>
      <c r="CA436" s="1" t="s">
        <v>979</v>
      </c>
      <c r="CB436" s="1" t="s">
        <v>980</v>
      </c>
      <c r="CC436" s="1" t="s">
        <v>981</v>
      </c>
      <c r="CD436" s="1" t="s">
        <v>967</v>
      </c>
      <c r="CE436" s="1" t="s">
        <v>968</v>
      </c>
      <c r="CF436" s="1" t="s">
        <v>969</v>
      </c>
      <c r="CG436" s="1" t="s">
        <v>970</v>
      </c>
      <c r="CH436" s="1" t="s">
        <v>971</v>
      </c>
      <c r="CI436" s="1" t="s">
        <v>972</v>
      </c>
      <c r="CJ436" s="1" t="s">
        <v>973</v>
      </c>
      <c r="CK436" s="1" t="s">
        <v>974</v>
      </c>
      <c r="CL436" s="1" t="s">
        <v>975</v>
      </c>
      <c r="CM436" s="1" t="s">
        <v>976</v>
      </c>
      <c r="CN436" s="1" t="s">
        <v>977</v>
      </c>
      <c r="CO436" s="1" t="s">
        <v>978</v>
      </c>
      <c r="CP436" s="1" t="s">
        <v>979</v>
      </c>
      <c r="CQ436" s="1" t="s">
        <v>980</v>
      </c>
      <c r="CR436" s="1" t="s">
        <v>981</v>
      </c>
      <c r="CS436" s="1" t="s">
        <v>967</v>
      </c>
      <c r="CT436" s="1" t="s">
        <v>968</v>
      </c>
      <c r="CU436" s="1" t="s">
        <v>969</v>
      </c>
      <c r="CV436" s="1" t="s">
        <v>970</v>
      </c>
      <c r="CW436" s="1" t="s">
        <v>971</v>
      </c>
      <c r="CX436" s="1" t="s">
        <v>972</v>
      </c>
      <c r="CY436" s="1" t="s">
        <v>973</v>
      </c>
      <c r="CZ436" s="1" t="s">
        <v>974</v>
      </c>
      <c r="DA436" s="1" t="s">
        <v>975</v>
      </c>
      <c r="DB436" s="1" t="s">
        <v>976</v>
      </c>
      <c r="DC436" s="1" t="s">
        <v>977</v>
      </c>
      <c r="DD436" s="1" t="s">
        <v>978</v>
      </c>
      <c r="DE436" s="1" t="s">
        <v>979</v>
      </c>
      <c r="DF436" s="1" t="s">
        <v>980</v>
      </c>
      <c r="DG436" s="1" t="s">
        <v>981</v>
      </c>
      <c r="DH436" s="1" t="s">
        <v>967</v>
      </c>
      <c r="DI436" s="1" t="s">
        <v>968</v>
      </c>
      <c r="DJ436" s="1" t="s">
        <v>969</v>
      </c>
      <c r="DK436" s="1" t="s">
        <v>970</v>
      </c>
      <c r="DL436" s="1" t="s">
        <v>971</v>
      </c>
      <c r="DM436" s="1" t="s">
        <v>972</v>
      </c>
      <c r="DN436" s="1" t="s">
        <v>973</v>
      </c>
      <c r="DO436" s="1" t="s">
        <v>974</v>
      </c>
      <c r="DP436" s="1" t="s">
        <v>975</v>
      </c>
      <c r="DQ436" s="1" t="s">
        <v>976</v>
      </c>
      <c r="DR436" s="1" t="s">
        <v>977</v>
      </c>
      <c r="DS436" s="1" t="s">
        <v>978</v>
      </c>
      <c r="DT436" s="1" t="s">
        <v>979</v>
      </c>
      <c r="DU436" s="1" t="s">
        <v>980</v>
      </c>
      <c r="DV436" s="1" t="s">
        <v>981</v>
      </c>
      <c r="DW436" s="1" t="s">
        <v>967</v>
      </c>
      <c r="DX436" s="1" t="s">
        <v>968</v>
      </c>
      <c r="DY436" s="1" t="s">
        <v>969</v>
      </c>
      <c r="DZ436" s="1" t="s">
        <v>970</v>
      </c>
      <c r="EA436" s="1" t="s">
        <v>971</v>
      </c>
      <c r="EB436" s="1" t="s">
        <v>972</v>
      </c>
      <c r="EC436" s="1" t="s">
        <v>973</v>
      </c>
      <c r="ED436" s="1" t="s">
        <v>974</v>
      </c>
      <c r="EE436" s="1" t="s">
        <v>975</v>
      </c>
      <c r="EF436" s="1" t="s">
        <v>976</v>
      </c>
      <c r="EG436" s="1" t="s">
        <v>977</v>
      </c>
      <c r="EH436" s="1" t="s">
        <v>978</v>
      </c>
      <c r="EI436" s="1" t="s">
        <v>979</v>
      </c>
      <c r="EJ436" s="1" t="s">
        <v>980</v>
      </c>
      <c r="EK436" s="1" t="s">
        <v>981</v>
      </c>
      <c r="EL436" s="1" t="s">
        <v>967</v>
      </c>
      <c r="EM436" s="1" t="s">
        <v>968</v>
      </c>
      <c r="EN436" s="1" t="s">
        <v>969</v>
      </c>
      <c r="EO436" s="1" t="s">
        <v>970</v>
      </c>
      <c r="EP436" s="1" t="s">
        <v>971</v>
      </c>
      <c r="EQ436" s="1" t="s">
        <v>972</v>
      </c>
      <c r="ER436" s="1" t="s">
        <v>973</v>
      </c>
      <c r="ES436" s="1" t="s">
        <v>974</v>
      </c>
      <c r="ET436" s="1" t="s">
        <v>975</v>
      </c>
      <c r="EU436" s="1" t="s">
        <v>976</v>
      </c>
      <c r="EV436" s="1" t="s">
        <v>977</v>
      </c>
      <c r="EW436" s="1" t="s">
        <v>978</v>
      </c>
      <c r="EX436" s="1" t="s">
        <v>979</v>
      </c>
      <c r="EY436" s="1" t="s">
        <v>980</v>
      </c>
      <c r="EZ436" s="1" t="s">
        <v>981</v>
      </c>
    </row>
  </sheetData>
  <autoFilter ref="A4:EZ436"/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7ed5615f-4d94-46ee-b794-5f03cf7c7a5f}">
  <dimension ref="A1:P9"/>
  <sheetViews>
    <sheetView workbookViewId="0" topLeftCell="A1">
      <selection pane="topLeft" activeCell="B7" sqref="B7:P9"/>
    </sheetView>
  </sheetViews>
  <sheetFormatPr defaultColWidth="11.4242857142857" defaultRowHeight="15"/>
  <cols>
    <col min="1" max="1" width="14.5714285714286" style="1" bestFit="1" customWidth="1"/>
    <col min="2" max="16384" width="11.4285714285714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6" ht="15">
      <c r="A2" s="1" t="s">
        <v>886</v>
      </c>
      <c r="B2" s="1">
        <f>('Weight '!$B$3*MANU!F221)+(2/3*'Weight '!$B$4*MANU!U221)+(2/5*'Weight '!$B$5*MANU!AJ221)+(0*'Weight '!$B$8*MANU!AY221)+('Weight '!$B$9*0*MANU!BN221)+('Weight '!$B$10*0*MANU!CC221)+('Weight '!$B$11*1/5*MANU!CR221)+(0*'Weight '!$B$14*MANU!DG221)+(0*'Weight '!$B$15*MANU!DV221)+(0*'Weight '!$B$16*MANU!EK221)</f>
        <v>14.250694444444438</v>
      </c>
      <c r="C2" s="1">
        <f>('Weight '!$B$3*MANU!G221)+(2/3*'Weight '!$B$4*MANU!V221)+(2/5*'Weight '!$B$5*MANU!AK221)+(0*'Weight '!$B$8*MANU!AZ221)+('Weight '!$B$9*0*MANU!BO221)+('Weight '!$B$10*0*MANU!CD221)+('Weight '!$B$11*1/5*MANU!CS221)+(0*'Weight '!$B$14*MANU!DH221)+(0*'Weight '!$B$15*MANU!DW221)+(0*'Weight '!$B$16*MANU!EL221)</f>
        <v>17.205303030303025</v>
      </c>
      <c r="D2" s="1">
        <f>('Weight '!$B$3*MANU!H221)+(2/3*'Weight '!$B$4*MANU!W221)+(2/5*'Weight '!$B$5*MANU!AL221)+(0*'Weight '!$B$8*MANU!BA221)+('Weight '!$B$9*0*MANU!BP221)+('Weight '!$B$10*0*MANU!CE221)+('Weight '!$B$11*1/5*MANU!CT221)+(0*'Weight '!$B$14*MANU!DI221)+(0*'Weight '!$B$15*MANU!DX221)+(0*'Weight '!$B$16*MANU!EM221)</f>
        <v>18.474999999999991</v>
      </c>
      <c r="E2" s="1">
        <f>('Weight '!$B$3*MANU!I221)+(2/3*'Weight '!$B$4*MANU!X221)+(2/5*'Weight '!$B$5*MANU!AM221)+(0*'Weight '!$B$8*MANU!BB221)+('Weight '!$B$9*0*MANU!BQ221)+('Weight '!$B$10*0*MANU!CF221)+('Weight '!$B$11*1/5*MANU!CU221)+(0*'Weight '!$B$14*MANU!DJ221)+(0*'Weight '!$B$15*MANU!DY221)+(0*'Weight '!$B$16*MANU!EN221)</f>
        <v>18.352713178294564</v>
      </c>
      <c r="F2" s="1">
        <f>('Weight '!$B$3*MANU!J221)+(2/3*'Weight '!$B$4*MANU!Y221)+(2/5*'Weight '!$B$5*MANU!AN221)+(0*'Weight '!$B$8*MANU!BC221)+('Weight '!$B$9*0*MANU!BR221)+('Weight '!$B$10*0*MANU!CG221)+('Weight '!$B$11*1/5*MANU!CV221)+(0*'Weight '!$B$14*MANU!DK221)+(0*'Weight '!$B$15*MANU!DZ221)+(0*'Weight '!$B$16*MANU!EO221)</f>
        <v>20.085833333333333</v>
      </c>
      <c r="G2" s="1">
        <f>('Weight '!$B$3*MANU!K221)+(2/3*'Weight '!$B$4*MANU!Z221)+(2/5*'Weight '!$B$5*MANU!AO221)+(0*'Weight '!$B$8*MANU!BD221)+('Weight '!$B$9*0*MANU!BS221)+('Weight '!$B$10*0*MANU!CH221)+('Weight '!$B$11*1/5*MANU!CW221)+(0*'Weight '!$B$14*MANU!DL221)+(0*'Weight '!$B$15*MANU!EA221)+(0*'Weight '!$B$16*MANU!EP221)</f>
        <v>17.628828828828819</v>
      </c>
      <c r="H2" s="1">
        <f>('Weight '!$B$3*MANU!L221)+(2/3*'Weight '!$B$4*MANU!AA221)+(2/5*'Weight '!$B$5*MANU!AP221)+(0*'Weight '!$B$8*MANU!BE221)+('Weight '!$B$9*0*MANU!BT221)+('Weight '!$B$10*0*MANU!CI221)+('Weight '!$B$11*1/5*MANU!CX221)+(0*'Weight '!$B$14*MANU!DM221)+(0*'Weight '!$B$15*MANU!EB221)+(0*'Weight '!$B$16*MANU!EQ221)</f>
        <v>16.95999999999998</v>
      </c>
      <c r="I2" s="1">
        <f>('Weight '!$B$3*MANU!M221)+(2/3*'Weight '!$B$4*MANU!AB221)+(2/5*'Weight '!$B$5*MANU!AQ221)+(0*'Weight '!$B$8*MANU!BF221)+('Weight '!$B$9*0*MANU!BU221)+('Weight '!$B$10*0*MANU!CJ221)+('Weight '!$B$11*1/5*MANU!CY221)+(0*'Weight '!$B$14*MANU!DN221)+(0*'Weight '!$B$15*MANU!EC221)+(0*'Weight '!$B$16*MANU!ER221)</f>
        <v>11.71875</v>
      </c>
      <c r="J2" s="1">
        <f>('Weight '!$B$3*MANU!N221)+(2/3*'Weight '!$B$4*MANU!AC221)+(2/5*'Weight '!$B$5*MANU!AR221)+(0*'Weight '!$B$8*MANU!BG221)+('Weight '!$B$9*0*MANU!BV221)+('Weight '!$B$10*0*MANU!CK221)+('Weight '!$B$11*1/5*MANU!CZ221)+(0*'Weight '!$B$14*MANU!DO221)+(0*'Weight '!$B$15*MANU!ED221)+(0*'Weight '!$B$16*MANU!ES221)</f>
        <v>11.104597701149412</v>
      </c>
      <c r="K2" s="1">
        <f>('Weight '!$B$3*MANU!O221)+(2/3*'Weight '!$B$4*MANU!AD221)+(2/5*'Weight '!$B$5*MANU!AS221)+(0*'Weight '!$B$8*MANU!BH221)+('Weight '!$B$9*0*MANU!BW221)+('Weight '!$B$10*0*MANU!CL221)+('Weight '!$B$11*1/5*MANU!DA221)+(0*'Weight '!$B$14*MANU!DP221)+(0*'Weight '!$B$15*MANU!EE221)+(0*'Weight '!$B$16*MANU!ET221)</f>
        <v>9.916666666666659</v>
      </c>
      <c r="L2" s="1">
        <f>('Weight '!$B$3*MANU!P221)+(2/3*'Weight '!$B$4*MANU!AE221)+(2/5*'Weight '!$B$5*MANU!AT221)+(0*'Weight '!$B$8*MANU!BI221)+('Weight '!$B$9*0*MANU!BX221)+('Weight '!$B$10*0*MANU!CM221)+('Weight '!$B$11*1/5*MANU!DB221)+(0*'Weight '!$B$14*MANU!DQ221)+(0*'Weight '!$B$15*MANU!EF221)+(0*'Weight '!$B$16*MANU!EU221)</f>
        <v>6.5833333333333268</v>
      </c>
      <c r="M2" s="1">
        <f>('Weight '!$B$3*MANU!Q221)+(2/3*'Weight '!$B$4*MANU!AF221)+(2/5*'Weight '!$B$5*MANU!AU221)+(0*'Weight '!$B$8*MANU!BJ221)+('Weight '!$B$9*0*MANU!BY221)+('Weight '!$B$10*0*MANU!CN221)+('Weight '!$B$11*1/5*MANU!DC221)+(0*'Weight '!$B$14*MANU!DR221)+(0*'Weight '!$B$15*MANU!EG221)+(0*'Weight '!$B$16*MANU!EV221)</f>
        <v>8.6015151515151427</v>
      </c>
      <c r="N2" s="1">
        <f>('Weight '!$B$3*MANU!R221)+(2/3*'Weight '!$B$4*MANU!AG221)+(2/5*'Weight '!$B$5*MANU!AV221)+(0*'Weight '!$B$8*MANU!BK221)+('Weight '!$B$9*0*MANU!BZ221)+('Weight '!$B$10*0*MANU!CO221)+('Weight '!$B$11*1/5*MANU!DD221)+(0*'Weight '!$B$14*MANU!DS221)+(0*'Weight '!$B$15*MANU!EH221)+(0*'Weight '!$B$16*MANU!EW221)</f>
        <v>10.222807017543849</v>
      </c>
      <c r="O2" s="1">
        <f>('Weight '!$B$3*MANU!S221)+(2/3*'Weight '!$B$4*MANU!AH221)+(2/5*'Weight '!$B$5*MANU!AW221)+(0*'Weight '!$B$8*MANU!BL221)+('Weight '!$B$9*0*MANU!CA221)+('Weight '!$B$10*0*MANU!CP221)+('Weight '!$B$11*1/5*MANU!DE221)+(0*'Weight '!$B$14*MANU!DT221)+(0*'Weight '!$B$15*MANU!EI221)+(0*'Weight '!$B$16*MANU!EX221)</f>
        <v>9.1210526315789426</v>
      </c>
      <c r="P2" s="1">
        <f>('Weight '!$B$3*MANU!T221)+(2/3*'Weight '!$B$4*MANU!AI221)+(2/5*'Weight '!$B$5*MANU!AX221)+(0*'Weight '!$B$8*MANU!BM221)+('Weight '!$B$9*0*MANU!CB221)+('Weight '!$B$10*0*MANU!CQ221)+('Weight '!$B$11*1/5*MANU!DF221)+(0*'Weight '!$B$14*MANU!DU221)+(0*'Weight '!$B$15*MANU!EJ221)+(0*'Weight '!$B$16*MANU!EY221)</f>
        <v>8.5812499999999989</v>
      </c>
    </row>
    <row r="3" spans="1:16" ht="15">
      <c r="A3" s="1" t="s">
        <v>837</v>
      </c>
      <c r="B3" s="1">
        <f>('Weight '!$B$3*MANU!F222)+(2/3*'Weight '!$B$4*MANU!U222)+(2/5*'Weight '!$B$5*MANU!AJ222)+(0*'Weight '!$B$8*MANU!AY222)+('Weight '!$B$9*0*MANU!BN222)+('Weight '!$B$10*0*MANU!CC222)+('Weight '!$B$11*1/5*MANU!CR222)+(0*'Weight '!$B$14*MANU!DG222)+(0*'Weight '!$B$15*MANU!DV222)+(0*'Weight '!$B$16*MANU!EK222)</f>
        <v>21.8340909090909</v>
      </c>
      <c r="C3" s="1">
        <f>('Weight '!$B$3*MANU!G222)+(2/3*'Weight '!$B$4*MANU!V222)+(2/5*'Weight '!$B$5*MANU!AK222)+(0*'Weight '!$B$8*MANU!AZ222)+('Weight '!$B$9*0*MANU!BO222)+('Weight '!$B$10*0*MANU!CD222)+('Weight '!$B$11*1/5*MANU!CS222)+(0*'Weight '!$B$14*MANU!DH222)+(0*'Weight '!$B$15*MANU!DW222)+(0*'Weight '!$B$16*MANU!EL222)</f>
        <v>22.439130434782601</v>
      </c>
      <c r="D3" s="1">
        <f>('Weight '!$B$3*MANU!H222)+(2/3*'Weight '!$B$4*MANU!W222)+(2/5*'Weight '!$B$5*MANU!AL222)+(0*'Weight '!$B$8*MANU!BA222)+('Weight '!$B$9*0*MANU!BP222)+('Weight '!$B$10*0*MANU!CE222)+('Weight '!$B$11*1/5*MANU!CT222)+(0*'Weight '!$B$14*MANU!DI222)+(0*'Weight '!$B$15*MANU!DX222)+(0*'Weight '!$B$16*MANU!EM222)</f>
        <v>20.979545454545452</v>
      </c>
      <c r="E3" s="1">
        <f>('Weight '!$B$3*MANU!I222)+(2/3*'Weight '!$B$4*MANU!X222)+(2/5*'Weight '!$B$5*MANU!AM222)+(0*'Weight '!$B$8*MANU!BB222)+('Weight '!$B$9*0*MANU!BQ222)+('Weight '!$B$10*0*MANU!CF222)+('Weight '!$B$11*1/5*MANU!CU222)+(0*'Weight '!$B$14*MANU!DJ222)+(0*'Weight '!$B$15*MANU!DY222)+(0*'Weight '!$B$16*MANU!EN222)</f>
        <v>20.92142857142856</v>
      </c>
      <c r="F3" s="1">
        <f>('Weight '!$B$3*MANU!J222)+(2/3*'Weight '!$B$4*MANU!Y222)+(2/5*'Weight '!$B$5*MANU!AN222)+(0*'Weight '!$B$8*MANU!BC222)+('Weight '!$B$9*0*MANU!BR222)+('Weight '!$B$10*0*MANU!CG222)+('Weight '!$B$11*1/5*MANU!CV222)+(0*'Weight '!$B$14*MANU!DK222)+(0*'Weight '!$B$15*MANU!DZ222)+(0*'Weight '!$B$16*MANU!EO222)</f>
        <v>18.621904761904755</v>
      </c>
      <c r="G3" s="1">
        <f>('Weight '!$B$3*MANU!K222)+(2/3*'Weight '!$B$4*MANU!Z222)+(2/5*'Weight '!$B$5*MANU!AO222)+(0*'Weight '!$B$8*MANU!BD222)+('Weight '!$B$9*0*MANU!BS222)+('Weight '!$B$10*0*MANU!CH222)+('Weight '!$B$11*1/5*MANU!CW222)+(0*'Weight '!$B$14*MANU!DL222)+(0*'Weight '!$B$15*MANU!EA222)+(0*'Weight '!$B$16*MANU!EP222)</f>
        <v>14.463725490196065</v>
      </c>
      <c r="H3" s="1">
        <f>('Weight '!$B$3*MANU!L222)+(2/3*'Weight '!$B$4*MANU!AA222)+(2/5*'Weight '!$B$5*MANU!AP222)+(0*'Weight '!$B$8*MANU!BE222)+('Weight '!$B$9*0*MANU!BT222)+('Weight '!$B$10*0*MANU!CI222)+('Weight '!$B$11*1/5*MANU!CX222)+(0*'Weight '!$B$14*MANU!DM222)+(0*'Weight '!$B$15*MANU!EB222)+(0*'Weight '!$B$16*MANU!EQ222)</f>
        <v>12.834375</v>
      </c>
      <c r="I3" s="1">
        <f>('Weight '!$B$3*MANU!M222)+(2/3*'Weight '!$B$4*MANU!AB222)+(2/5*'Weight '!$B$5*MANU!AQ222)+(0*'Weight '!$B$8*MANU!BF222)+('Weight '!$B$9*0*MANU!BU222)+('Weight '!$B$10*0*MANU!CJ222)+('Weight '!$B$11*1/5*MANU!CY222)+(0*'Weight '!$B$14*MANU!DN222)+(0*'Weight '!$B$15*MANU!EC222)+(0*'Weight '!$B$16*MANU!ER222)</f>
        <v>14.465591397849456</v>
      </c>
      <c r="J3" s="1">
        <f>('Weight '!$B$3*MANU!N222)+(2/3*'Weight '!$B$4*MANU!AC222)+(2/5*'Weight '!$B$5*MANU!AR222)+(0*'Weight '!$B$8*MANU!BG222)+('Weight '!$B$9*0*MANU!BV222)+('Weight '!$B$10*0*MANU!CK222)+('Weight '!$B$11*1/5*MANU!CZ222)+(0*'Weight '!$B$14*MANU!DO222)+(0*'Weight '!$B$15*MANU!ED222)+(0*'Weight '!$B$16*MANU!ES222)</f>
        <v>15.590322580645152</v>
      </c>
      <c r="K3" s="1">
        <f>('Weight '!$B$3*MANU!O222)+(2/3*'Weight '!$B$4*MANU!AD222)+(2/5*'Weight '!$B$5*MANU!AS222)+(0*'Weight '!$B$8*MANU!BH222)+('Weight '!$B$9*0*MANU!BW222)+('Weight '!$B$10*0*MANU!CL222)+('Weight '!$B$11*1/5*MANU!DA222)+(0*'Weight '!$B$14*MANU!DP222)+(0*'Weight '!$B$15*MANU!EE222)+(0*'Weight '!$B$16*MANU!ET222)</f>
        <v>14.255172413793089</v>
      </c>
      <c r="L3" s="1">
        <f>('Weight '!$B$3*MANU!P222)+(2/3*'Weight '!$B$4*MANU!AE222)+(2/5*'Weight '!$B$5*MANU!AT222)+(0*'Weight '!$B$8*MANU!BI222)+('Weight '!$B$9*0*MANU!BX222)+('Weight '!$B$10*0*MANU!CM222)+('Weight '!$B$11*1/5*MANU!DB222)+(0*'Weight '!$B$14*MANU!DQ222)+(0*'Weight '!$B$15*MANU!EF222)+(0*'Weight '!$B$16*MANU!EU222)</f>
        <v>13.753571428571421</v>
      </c>
      <c r="M3" s="1">
        <f>('Weight '!$B$3*MANU!Q222)+(2/3*'Weight '!$B$4*MANU!AF222)+(2/5*'Weight '!$B$5*MANU!AU222)+(0*'Weight '!$B$8*MANU!BJ222)+('Weight '!$B$9*0*MANU!BY222)+('Weight '!$B$10*0*MANU!CN222)+('Weight '!$B$11*1/5*MANU!DC222)+(0*'Weight '!$B$14*MANU!DR222)+(0*'Weight '!$B$15*MANU!EG222)+(0*'Weight '!$B$16*MANU!EV222)</f>
        <v>13.638461538461538</v>
      </c>
      <c r="N3" s="1">
        <f>('Weight '!$B$3*MANU!R222)+(2/3*'Weight '!$B$4*MANU!AG222)+(2/5*'Weight '!$B$5*MANU!AV222)+(0*'Weight '!$B$8*MANU!BK222)+('Weight '!$B$9*0*MANU!BZ222)+('Weight '!$B$10*0*MANU!CO222)+('Weight '!$B$11*1/5*MANU!DD222)+(0*'Weight '!$B$14*MANU!DS222)+(0*'Weight '!$B$15*MANU!EH222)+(0*'Weight '!$B$16*MANU!EW222)</f>
        <v>8.5530303030302886</v>
      </c>
      <c r="O3" s="1">
        <f>('Weight '!$B$3*MANU!S222)+(2/3*'Weight '!$B$4*MANU!AH222)+(2/5*'Weight '!$B$5*MANU!AW222)+(0*'Weight '!$B$8*MANU!BL222)+('Weight '!$B$9*0*MANU!CA222)+('Weight '!$B$10*0*MANU!CP222)+('Weight '!$B$11*1/5*MANU!DE222)+(0*'Weight '!$B$14*MANU!DT222)+(0*'Weight '!$B$15*MANU!EI222)+(0*'Weight '!$B$16*MANU!EX222)</f>
        <v>5.3072463768115838</v>
      </c>
      <c r="P3" s="1">
        <f>('Weight '!$B$3*MANU!T222)+(2/3*'Weight '!$B$4*MANU!AI222)+(2/5*'Weight '!$B$5*MANU!AX222)+(0*'Weight '!$B$8*MANU!BM222)+('Weight '!$B$9*0*MANU!CB222)+('Weight '!$B$10*0*MANU!CQ222)+('Weight '!$B$11*1/5*MANU!DF222)+(0*'Weight '!$B$14*MANU!DU222)+(0*'Weight '!$B$15*MANU!EJ222)+(0*'Weight '!$B$16*MANU!EY222)</f>
        <v>5.9216666666666669</v>
      </c>
    </row>
    <row r="4" spans="1:16" ht="15">
      <c r="A4" s="1" t="s">
        <v>557</v>
      </c>
      <c r="B4" s="1">
        <f>('Weight '!$B$3*MANU!F223)+(2/3*'Weight '!$B$4*MANU!U223)+(2/5*'Weight '!$B$5*MANU!AJ223)+(0*'Weight '!$B$8*MANU!AY223)+('Weight '!$B$9*0*MANU!BN223)+('Weight '!$B$10*0*MANU!CC223)+('Weight '!$B$11*1/5*MANU!CR223)+(0*'Weight '!$B$14*MANU!DG223)+(0*'Weight '!$B$15*MANU!DV223)+(0*'Weight '!$B$16*MANU!EK223)</f>
        <v>18.392713178294571</v>
      </c>
      <c r="C4" s="1">
        <f>('Weight '!$B$3*MANU!G223)+(2/3*'Weight '!$B$4*MANU!V223)+(2/5*'Weight '!$B$5*MANU!AK223)+(0*'Weight '!$B$8*MANU!AZ223)+('Weight '!$B$9*0*MANU!BO223)+('Weight '!$B$10*0*MANU!CD223)+('Weight '!$B$11*1/5*MANU!CS223)+(0*'Weight '!$B$14*MANU!DH223)+(0*'Weight '!$B$15*MANU!DW223)+(0*'Weight '!$B$16*MANU!EL223)</f>
        <v>17.446874999999999</v>
      </c>
      <c r="D4" s="1">
        <f>('Weight '!$B$3*MANU!H223)+(2/3*'Weight '!$B$4*MANU!W223)+(2/5*'Weight '!$B$5*MANU!AL223)+(0*'Weight '!$B$8*MANU!BA223)+('Weight '!$B$9*0*MANU!BP223)+('Weight '!$B$10*0*MANU!CE223)+('Weight '!$B$11*1/5*MANU!CT223)+(0*'Weight '!$B$14*MANU!DI223)+(0*'Weight '!$B$15*MANU!DX223)+(0*'Weight '!$B$16*MANU!EM223)</f>
        <v>16.565027322404358</v>
      </c>
      <c r="E4" s="1">
        <f>('Weight '!$B$3*MANU!I223)+(2/3*'Weight '!$B$4*MANU!X223)+(2/5*'Weight '!$B$5*MANU!AM223)+(0*'Weight '!$B$8*MANU!BB223)+('Weight '!$B$9*0*MANU!BQ223)+('Weight '!$B$10*0*MANU!CF223)+('Weight '!$B$11*1/5*MANU!CU223)+(0*'Weight '!$B$14*MANU!DJ223)+(0*'Weight '!$B$15*MANU!DY223)+(0*'Weight '!$B$16*MANU!EN223)</f>
        <v>17.756213017751467</v>
      </c>
      <c r="F4" s="1">
        <f>('Weight '!$B$3*MANU!J223)+(2/3*'Weight '!$B$4*MANU!Y223)+(2/5*'Weight '!$B$5*MANU!AN223)+(0*'Weight '!$B$8*MANU!BC223)+('Weight '!$B$9*0*MANU!BR223)+('Weight '!$B$10*0*MANU!CG223)+('Weight '!$B$11*1/5*MANU!CV223)+(0*'Weight '!$B$14*MANU!DK223)+(0*'Weight '!$B$15*MANU!DZ223)+(0*'Weight '!$B$16*MANU!EO223)</f>
        <v>17.815862068965508</v>
      </c>
      <c r="G4" s="1">
        <f>('Weight '!$B$3*MANU!K223)+(2/3*'Weight '!$B$4*MANU!Z223)+(2/5*'Weight '!$B$5*MANU!AO223)+(0*'Weight '!$B$8*MANU!BD223)+('Weight '!$B$9*0*MANU!BS223)+('Weight '!$B$10*0*MANU!CH223)+('Weight '!$B$11*1/5*MANU!CW223)+(0*'Weight '!$B$14*MANU!DL223)+(0*'Weight '!$B$15*MANU!EA223)+(0*'Weight '!$B$16*MANU!EP223)</f>
        <v>17.690845070422519</v>
      </c>
      <c r="H4" s="1">
        <f>('Weight '!$B$3*MANU!L223)+(2/3*'Weight '!$B$4*MANU!AA223)+(2/5*'Weight '!$B$5*MANU!AP223)+(0*'Weight '!$B$8*MANU!BE223)+('Weight '!$B$9*0*MANU!BT223)+('Weight '!$B$10*0*MANU!CI223)+('Weight '!$B$11*1/5*MANU!CX223)+(0*'Weight '!$B$14*MANU!DM223)+(0*'Weight '!$B$15*MANU!EB223)+(0*'Weight '!$B$16*MANU!EQ223)</f>
        <v>17.698792270531399</v>
      </c>
      <c r="I4" s="1">
        <f>('Weight '!$B$3*MANU!M223)+(2/3*'Weight '!$B$4*MANU!AB223)+(2/5*'Weight '!$B$5*MANU!AQ223)+(0*'Weight '!$B$8*MANU!BF223)+('Weight '!$B$9*0*MANU!BU223)+('Weight '!$B$10*0*MANU!CJ223)+('Weight '!$B$11*1/5*MANU!CY223)+(0*'Weight '!$B$14*MANU!DN223)+(0*'Weight '!$B$15*MANU!EC223)+(0*'Weight '!$B$16*MANU!ER223)</f>
        <v>17.033834586466156</v>
      </c>
      <c r="J4" s="1">
        <f>('Weight '!$B$3*MANU!N223)+(2/3*'Weight '!$B$4*MANU!AC223)+(2/5*'Weight '!$B$5*MANU!AR223)+(0*'Weight '!$B$8*MANU!BG223)+('Weight '!$B$9*0*MANU!BV223)+('Weight '!$B$10*0*MANU!CK223)+('Weight '!$B$11*1/5*MANU!CZ223)+(0*'Weight '!$B$14*MANU!DO223)+(0*'Weight '!$B$15*MANU!ED223)+(0*'Weight '!$B$16*MANU!ES223)</f>
        <v>12.232291666666667</v>
      </c>
      <c r="K4" s="1">
        <f>('Weight '!$B$3*MANU!O223)+(2/3*'Weight '!$B$4*MANU!AD223)+(2/5*'Weight '!$B$5*MANU!AS223)+(0*'Weight '!$B$8*MANU!BH223)+('Weight '!$B$9*0*MANU!BW223)+('Weight '!$B$10*0*MANU!CL223)+('Weight '!$B$11*1/5*MANU!DA223)+(0*'Weight '!$B$14*MANU!DP223)+(0*'Weight '!$B$15*MANU!EE223)+(0*'Weight '!$B$16*MANU!ET223)</f>
        <v>8.3573717948717867</v>
      </c>
      <c r="L4" s="1">
        <f>('Weight '!$B$3*MANU!P223)+(2/3*'Weight '!$B$4*MANU!AE223)+(2/5*'Weight '!$B$5*MANU!AT223)+(0*'Weight '!$B$8*MANU!BI223)+('Weight '!$B$9*0*MANU!BX223)+('Weight '!$B$10*0*MANU!CM223)+('Weight '!$B$11*1/5*MANU!DB223)+(0*'Weight '!$B$14*MANU!DQ223)+(0*'Weight '!$B$15*MANU!EF223)+(0*'Weight '!$B$16*MANU!EU223)</f>
        <v>8.4318840579710006</v>
      </c>
      <c r="M4" s="1">
        <f>('Weight '!$B$3*MANU!Q223)+(2/3*'Weight '!$B$4*MANU!AF223)+(2/5*'Weight '!$B$5*MANU!AU223)+(0*'Weight '!$B$8*MANU!BJ223)+('Weight '!$B$9*0*MANU!BY223)+('Weight '!$B$10*0*MANU!CN223)+('Weight '!$B$11*1/5*MANU!DC223)+(0*'Weight '!$B$14*MANU!DR223)+(0*'Weight '!$B$15*MANU!EG223)+(0*'Weight '!$B$16*MANU!EV223)</f>
        <v>10.471705426356577</v>
      </c>
      <c r="N4" s="1">
        <f>('Weight '!$B$3*MANU!R223)+(2/3*'Weight '!$B$4*MANU!AG223)+(2/5*'Weight '!$B$5*MANU!AV223)+(0*'Weight '!$B$8*MANU!BK223)+('Weight '!$B$9*0*MANU!BZ223)+('Weight '!$B$10*0*MANU!CO223)+('Weight '!$B$11*1/5*MANU!DD223)+(0*'Weight '!$B$14*MANU!DS223)+(0*'Weight '!$B$15*MANU!EH223)+(0*'Weight '!$B$16*MANU!EW223)</f>
        <v>9.9170731707317028</v>
      </c>
      <c r="O4" s="1">
        <f>('Weight '!$B$3*MANU!S223)+(2/3*'Weight '!$B$4*MANU!AH223)+(2/5*'Weight '!$B$5*MANU!AW223)+(0*'Weight '!$B$8*MANU!BL223)+('Weight '!$B$9*0*MANU!CA223)+('Weight '!$B$10*0*MANU!CP223)+('Weight '!$B$11*1/5*MANU!DE223)+(0*'Weight '!$B$14*MANU!DT223)+(0*'Weight '!$B$15*MANU!EI223)+(0*'Weight '!$B$16*MANU!EX223)</f>
        <v>15.701606425702799</v>
      </c>
      <c r="P4" s="1">
        <f>('Weight '!$B$3*MANU!T223)+(2/3*'Weight '!$B$4*MANU!AI223)+(2/5*'Weight '!$B$5*MANU!AX223)+(0*'Weight '!$B$8*MANU!BM223)+('Weight '!$B$9*0*MANU!CB223)+('Weight '!$B$10*0*MANU!CQ223)+('Weight '!$B$11*1/5*MANU!DF223)+(0*'Weight '!$B$14*MANU!DU223)+(0*'Weight '!$B$15*MANU!EJ223)+(0*'Weight '!$B$16*MANU!EY223)</f>
        <v>18.741176470588226</v>
      </c>
    </row>
    <row r="6" spans="1:16" ht="15">
      <c r="A6" s="7" t="s">
        <v>1001</v>
      </c>
      <c r="B6" s="7">
        <v>0</v>
      </c>
      <c r="C6" s="7">
        <f t="shared" si="1" ref="C6:P6">B6-1</f>
        <v>-1</v>
      </c>
      <c r="D6" s="7">
        <f t="shared" si="1"/>
        <v>-2</v>
      </c>
      <c r="E6" s="7">
        <f t="shared" si="1"/>
        <v>-3</v>
      </c>
      <c r="F6" s="7">
        <f t="shared" si="1"/>
        <v>-4</v>
      </c>
      <c r="G6" s="7">
        <f t="shared" si="1"/>
        <v>-5</v>
      </c>
      <c r="H6" s="7">
        <f t="shared" si="1"/>
        <v>-6</v>
      </c>
      <c r="I6" s="7">
        <f t="shared" si="1"/>
        <v>-7</v>
      </c>
      <c r="J6" s="7">
        <f t="shared" si="1"/>
        <v>-8</v>
      </c>
      <c r="K6" s="7">
        <f t="shared" si="1"/>
        <v>-9</v>
      </c>
      <c r="L6" s="7">
        <f t="shared" si="1"/>
        <v>-10</v>
      </c>
      <c r="M6" s="7">
        <f t="shared" si="1"/>
        <v>-11</v>
      </c>
      <c r="N6" s="7">
        <f t="shared" si="1"/>
        <v>-12</v>
      </c>
      <c r="O6" s="7">
        <f t="shared" si="1"/>
        <v>-13</v>
      </c>
      <c r="P6" s="7">
        <f t="shared" si="1"/>
        <v>-14</v>
      </c>
    </row>
    <row r="7" spans="1:16" ht="15">
      <c r="A7" s="1" t="s">
        <v>886</v>
      </c>
      <c r="B7" s="1">
        <f>('Weight '!$B$3*MANU!F221*0)+(1/3*'Weight '!$B$4*MANU!U221)+(3/5*'Weight '!$B$5*MANU!AJ221)+('Weight '!$B$8*MANU!AY221)+('Weight '!$B$9*MANU!BN221)+('Weight '!$B$10*MANU!CC221)+('Weight '!$B$11*4/5*MANU!CR221)+('Weight '!$B$14*MANU!DG221)+('Weight '!$B$15*MANU!DV221)+('Weight '!$B$16*MANU!EK221)</f>
        <v>36.819914200701049</v>
      </c>
      <c r="C7" s="1">
        <f>('Weight '!$B$3*MANU!G221*0)+(1/3*'Weight '!$B$4*MANU!V221)+(3/5*'Weight '!$B$5*MANU!AK221)+('Weight '!$B$8*MANU!AZ221)+('Weight '!$B$9*MANU!BO221)+('Weight '!$B$10*MANU!CD221)+('Weight '!$B$11*4/5*MANU!CS221)+('Weight '!$B$14*MANU!DH221)+('Weight '!$B$15*MANU!DW221)+('Weight '!$B$16*MANU!EL221)</f>
        <v>31.543811329541274</v>
      </c>
      <c r="D7" s="1">
        <f>('Weight '!$B$3*MANU!H221*0)+(1/3*'Weight '!$B$4*MANU!W221)+(3/5*'Weight '!$B$5*MANU!AL221)+('Weight '!$B$8*MANU!BA221)+('Weight '!$B$9*MANU!BP221)+('Weight '!$B$10*MANU!CE221)+('Weight '!$B$11*4/5*MANU!CT221)+('Weight '!$B$14*MANU!DI221)+('Weight '!$B$15*MANU!DX221)+('Weight '!$B$16*MANU!EM221)</f>
        <v>38.479847654375639</v>
      </c>
      <c r="E7" s="1">
        <f>('Weight '!$B$3*MANU!I221*0)+(1/3*'Weight '!$B$4*MANU!X221)+(3/5*'Weight '!$B$5*MANU!AM221)+('Weight '!$B$8*MANU!BB221)+('Weight '!$B$9*MANU!BQ221)+('Weight '!$B$10*MANU!CF221)+('Weight '!$B$11*4/5*MANU!CU221)+('Weight '!$B$14*MANU!DJ221)+('Weight '!$B$15*MANU!DY221)+('Weight '!$B$16*MANU!EN221)</f>
        <v>34.608338844189689</v>
      </c>
      <c r="F7" s="1">
        <f>('Weight '!$B$3*MANU!J221*0)+(1/3*'Weight '!$B$4*MANU!Y221)+(3/5*'Weight '!$B$5*MANU!AN221)+('Weight '!$B$8*MANU!BC221)+('Weight '!$B$9*MANU!BR221)+('Weight '!$B$10*MANU!CG221)+('Weight '!$B$11*4/5*MANU!CV221)+('Weight '!$B$14*MANU!DK221)+('Weight '!$B$15*MANU!DZ221)+('Weight '!$B$16*MANU!EO221)</f>
        <v>29.613829503829496</v>
      </c>
      <c r="G7" s="1">
        <f>('Weight '!$B$3*MANU!K221*0)+(1/3*'Weight '!$B$4*MANU!Z221)+(3/5*'Weight '!$B$5*MANU!AO221)+('Weight '!$B$8*MANU!BD221)+('Weight '!$B$9*MANU!BS221)+('Weight '!$B$10*MANU!CH221)+('Weight '!$B$11*4/5*MANU!CW221)+('Weight '!$B$14*MANU!DL221)+('Weight '!$B$15*MANU!EA221)+('Weight '!$B$16*MANU!EP221)</f>
        <v>34.236994441249728</v>
      </c>
      <c r="H7" s="1">
        <f>('Weight '!$B$3*MANU!L221*0)+(1/3*'Weight '!$B$4*MANU!AA221)+(3/5*'Weight '!$B$5*MANU!AP221)+('Weight '!$B$8*MANU!BE221)+('Weight '!$B$9*MANU!BT221)+('Weight '!$B$10*MANU!CI221)+('Weight '!$B$11*4/5*MANU!CX221)+('Weight '!$B$14*MANU!DM221)+('Weight '!$B$15*MANU!EB221)+('Weight '!$B$16*MANU!EQ221)</f>
        <v>33.740256937307272</v>
      </c>
      <c r="I7" s="1">
        <f>('Weight '!$B$3*MANU!M221*0)+(1/3*'Weight '!$B$4*MANU!AB221)+(3/5*'Weight '!$B$5*MANU!AQ221)+('Weight '!$B$8*MANU!BF221)+('Weight '!$B$9*MANU!BU221)+('Weight '!$B$10*MANU!CJ221)+('Weight '!$B$11*4/5*MANU!CY221)+('Weight '!$B$14*MANU!DN221)+('Weight '!$B$15*MANU!EC221)+('Weight '!$B$16*MANU!ER221)</f>
        <v>47.30801741803279</v>
      </c>
      <c r="J7" s="1">
        <f>('Weight '!$B$3*MANU!N221*0)+(1/3*'Weight '!$B$4*MANU!AC221)+(3/5*'Weight '!$B$5*MANU!AR221)+('Weight '!$B$8*MANU!BG221)+('Weight '!$B$9*MANU!BV221)+('Weight '!$B$10*MANU!CK221)+('Weight '!$B$11*4/5*MANU!CZ221)+('Weight '!$B$14*MANU!DO221)+('Weight '!$B$15*MANU!ED221)+('Weight '!$B$16*MANU!ES221)</f>
        <v>45.34566755083992</v>
      </c>
      <c r="K7" s="1">
        <f>('Weight '!$B$3*MANU!O221*0)+(1/3*'Weight '!$B$4*MANU!AD221)+(3/5*'Weight '!$B$5*MANU!AS221)+('Weight '!$B$8*MANU!BH221)+('Weight '!$B$9*MANU!BW221)+('Weight '!$B$10*MANU!CL221)+('Weight '!$B$11*4/5*MANU!DA221)+('Weight '!$B$14*MANU!DP221)+('Weight '!$B$15*MANU!EE221)+('Weight '!$B$16*MANU!ET221)</f>
        <v>40.79847381200134</v>
      </c>
      <c r="L7" s="1">
        <f>('Weight '!$B$3*MANU!P221*0)+(1/3*'Weight '!$B$4*MANU!AE221)+(3/5*'Weight '!$B$5*MANU!AT221)+('Weight '!$B$8*MANU!BI221)+('Weight '!$B$9*MANU!BX221)+('Weight '!$B$10*MANU!CM221)+('Weight '!$B$11*4/5*MANU!DB221)+('Weight '!$B$14*MANU!DQ221)+('Weight '!$B$15*MANU!EF221)+('Weight '!$B$16*MANU!EU221)</f>
        <v>42.774340938467539</v>
      </c>
      <c r="M7" s="1">
        <f>('Weight '!$B$3*MANU!Q221*0)+(1/3*'Weight '!$B$4*MANU!AF221)+(3/5*'Weight '!$B$5*MANU!AU221)+('Weight '!$B$8*MANU!BJ221)+('Weight '!$B$9*MANU!BY221)+('Weight '!$B$10*MANU!CN221)+('Weight '!$B$11*4/5*MANU!DC221)+('Weight '!$B$14*MANU!DR221)+('Weight '!$B$15*MANU!EG221)+('Weight '!$B$16*MANU!EV221)</f>
        <v>39.895057184024473</v>
      </c>
      <c r="N7" s="1">
        <f>('Weight '!$B$3*MANU!R221*0)+(1/3*'Weight '!$B$4*MANU!AG221)+(3/5*'Weight '!$B$5*MANU!AV221)+('Weight '!$B$8*MANU!BK221)+('Weight '!$B$9*MANU!BZ221)+('Weight '!$B$10*MANU!CO221)+('Weight '!$B$11*4/5*MANU!DD221)+('Weight '!$B$14*MANU!DS221)+('Weight '!$B$15*MANU!EH221)+('Weight '!$B$16*MANU!EW221)</f>
        <v>43.497727272727261</v>
      </c>
      <c r="O7" s="1">
        <f>('Weight '!$B$3*MANU!S221*0)+(1/3*'Weight '!$B$4*MANU!AH221)+(3/5*'Weight '!$B$5*MANU!AW221)+('Weight '!$B$8*MANU!BL221)+('Weight '!$B$9*MANU!CA221)+('Weight '!$B$10*MANU!CP221)+('Weight '!$B$11*4/5*MANU!DE221)+('Weight '!$B$14*MANU!DT221)+('Weight '!$B$15*MANU!EI221)+('Weight '!$B$16*MANU!EX221)</f>
        <v>46.647096877246206</v>
      </c>
      <c r="P7" s="1">
        <f>('Weight '!$B$3*MANU!T221*0)+(1/3*'Weight '!$B$4*MANU!AI221)+(3/5*'Weight '!$B$5*MANU!AX221)+('Weight '!$B$8*MANU!BM221)+('Weight '!$B$9*MANU!CB221)+('Weight '!$B$10*MANU!CQ221)+('Weight '!$B$11*4/5*MANU!DF221)+('Weight '!$B$14*MANU!DU221)+('Weight '!$B$15*MANU!EJ221)+('Weight '!$B$16*MANU!EY221)</f>
        <v>45.94491525423728</v>
      </c>
    </row>
    <row r="8" spans="1:16" ht="15">
      <c r="A8" s="1" t="s">
        <v>837</v>
      </c>
      <c r="B8" s="1">
        <f>('Weight '!$B$3*MANU!F222*0)+(1/3*'Weight '!$B$4*MANU!U222)+(3/5*'Weight '!$B$5*MANU!AJ222)+('Weight '!$B$8*MANU!AY222)+('Weight '!$B$9*MANU!BN222)+('Weight '!$B$10*MANU!CC222)+('Weight '!$B$11*4/5*MANU!CR222)+('Weight '!$B$14*MANU!DG222)+('Weight '!$B$15*MANU!DV222)+('Weight '!$B$16*MANU!EK222)</f>
        <v>58.581878209831203</v>
      </c>
      <c r="C8" s="1">
        <f>('Weight '!$B$3*MANU!G222*0)+(1/3*'Weight '!$B$4*MANU!V222)+(3/5*'Weight '!$B$5*MANU!AK222)+('Weight '!$B$8*MANU!AZ222)+('Weight '!$B$9*MANU!BO222)+('Weight '!$B$10*MANU!CD222)+('Weight '!$B$11*4/5*MANU!CS222)+('Weight '!$B$14*MANU!DH222)+('Weight '!$B$15*MANU!DW222)+('Weight '!$B$16*MANU!EL222)</f>
        <v>64.941171113126188</v>
      </c>
      <c r="D8" s="1">
        <f>('Weight '!$B$3*MANU!H222*0)+(1/3*'Weight '!$B$4*MANU!W222)+(3/5*'Weight '!$B$5*MANU!AL222)+('Weight '!$B$8*MANU!BA222)+('Weight '!$B$9*MANU!BP222)+('Weight '!$B$10*MANU!CE222)+('Weight '!$B$11*4/5*MANU!CT222)+('Weight '!$B$14*MANU!DI222)+('Weight '!$B$15*MANU!DX222)+('Weight '!$B$16*MANU!EM222)</f>
        <v>63.038055955412837</v>
      </c>
      <c r="E8" s="1">
        <f>('Weight '!$B$3*MANU!I222*0)+(1/3*'Weight '!$B$4*MANU!X222)+(3/5*'Weight '!$B$5*MANU!AM222)+('Weight '!$B$8*MANU!BB222)+('Weight '!$B$9*MANU!BQ222)+('Weight '!$B$10*MANU!CF222)+('Weight '!$B$11*4/5*MANU!CU222)+('Weight '!$B$14*MANU!DJ222)+('Weight '!$B$15*MANU!DY222)+('Weight '!$B$16*MANU!EN222)</f>
        <v>63.437801850598028</v>
      </c>
      <c r="F8" s="1">
        <f>('Weight '!$B$3*MANU!J222*0)+(1/3*'Weight '!$B$4*MANU!Y222)+(3/5*'Weight '!$B$5*MANU!AN222)+('Weight '!$B$8*MANU!BC222)+('Weight '!$B$9*MANU!BR222)+('Weight '!$B$10*MANU!CG222)+('Weight '!$B$11*4/5*MANU!CV222)+('Weight '!$B$14*MANU!DK222)+('Weight '!$B$15*MANU!DZ222)+('Weight '!$B$16*MANU!EO222)</f>
        <v>55.695827505827467</v>
      </c>
      <c r="G8" s="1">
        <f>('Weight '!$B$3*MANU!K222*0)+(1/3*'Weight '!$B$4*MANU!Z222)+(3/5*'Weight '!$B$5*MANU!AO222)+('Weight '!$B$8*MANU!BD222)+('Weight '!$B$9*MANU!BS222)+('Weight '!$B$10*MANU!CH222)+('Weight '!$B$11*4/5*MANU!CW222)+('Weight '!$B$14*MANU!DL222)+('Weight '!$B$15*MANU!EA222)+('Weight '!$B$16*MANU!EP222)</f>
        <v>53.637323440014271</v>
      </c>
      <c r="H8" s="1">
        <f>('Weight '!$B$3*MANU!L222*0)+(1/3*'Weight '!$B$4*MANU!AA222)+(3/5*'Weight '!$B$5*MANU!AP222)+('Weight '!$B$8*MANU!BE222)+('Weight '!$B$9*MANU!BT222)+('Weight '!$B$10*MANU!CI222)+('Weight '!$B$11*4/5*MANU!CX222)+('Weight '!$B$14*MANU!DM222)+('Weight '!$B$15*MANU!EB222)+('Weight '!$B$16*MANU!EQ222)</f>
        <v>53.473885534429591</v>
      </c>
      <c r="I8" s="1">
        <f>('Weight '!$B$3*MANU!M222*0)+(1/3*'Weight '!$B$4*MANU!AB222)+(3/5*'Weight '!$B$5*MANU!AQ222)+('Weight '!$B$8*MANU!BF222)+('Weight '!$B$9*MANU!BU222)+('Weight '!$B$10*MANU!CJ222)+('Weight '!$B$11*4/5*MANU!CY222)+('Weight '!$B$14*MANU!DN222)+('Weight '!$B$15*MANU!EC222)+('Weight '!$B$16*MANU!ER222)</f>
        <v>53.703573395910418</v>
      </c>
      <c r="J8" s="1">
        <f>('Weight '!$B$3*MANU!N222*0)+(1/3*'Weight '!$B$4*MANU!AC222)+(3/5*'Weight '!$B$5*MANU!AR222)+('Weight '!$B$8*MANU!BG222)+('Weight '!$B$9*MANU!BV222)+('Weight '!$B$10*MANU!CK222)+('Weight '!$B$11*4/5*MANU!CZ222)+('Weight '!$B$14*MANU!DO222)+('Weight '!$B$15*MANU!ED222)+('Weight '!$B$16*MANU!ES222)</f>
        <v>52.857576400679093</v>
      </c>
      <c r="K8" s="1">
        <f>('Weight '!$B$3*MANU!O222*0)+(1/3*'Weight '!$B$4*MANU!AD222)+(3/5*'Weight '!$B$5*MANU!AS222)+('Weight '!$B$8*MANU!BH222)+('Weight '!$B$9*MANU!BW222)+('Weight '!$B$10*MANU!CL222)+('Weight '!$B$11*4/5*MANU!DA222)+('Weight '!$B$14*MANU!DP222)+('Weight '!$B$15*MANU!EE222)+('Weight '!$B$16*MANU!ET222)</f>
        <v>49.168048727977293</v>
      </c>
      <c r="L8" s="1">
        <f>('Weight '!$B$3*MANU!P222*0)+(1/3*'Weight '!$B$4*MANU!AE222)+(3/5*'Weight '!$B$5*MANU!AT222)+('Weight '!$B$8*MANU!BI222)+('Weight '!$B$9*MANU!BX222)+('Weight '!$B$10*MANU!CM222)+('Weight '!$B$11*4/5*MANU!DB222)+('Weight '!$B$14*MANU!DQ222)+('Weight '!$B$15*MANU!EF222)+('Weight '!$B$16*MANU!EU222)</f>
        <v>37.228320214369433</v>
      </c>
      <c r="M8" s="1">
        <f>('Weight '!$B$3*MANU!Q222*0)+(1/3*'Weight '!$B$4*MANU!AF222)+(3/5*'Weight '!$B$5*MANU!AU222)+('Weight '!$B$8*MANU!BJ222)+('Weight '!$B$9*MANU!BY222)+('Weight '!$B$10*MANU!CN222)+('Weight '!$B$11*4/5*MANU!DC222)+('Weight '!$B$14*MANU!DR222)+('Weight '!$B$15*MANU!EG222)+('Weight '!$B$16*MANU!EV222)</f>
        <v>40.664558806720756</v>
      </c>
      <c r="N8" s="1">
        <f>('Weight '!$B$3*MANU!R222*0)+(1/3*'Weight '!$B$4*MANU!AG222)+(3/5*'Weight '!$B$5*MANU!AV222)+('Weight '!$B$8*MANU!BK222)+('Weight '!$B$9*MANU!BZ222)+('Weight '!$B$10*MANU!CO222)+('Weight '!$B$11*4/5*MANU!DD222)+('Weight '!$B$14*MANU!DS222)+('Weight '!$B$15*MANU!EH222)+('Weight '!$B$16*MANU!EW222)</f>
        <v>29.416666666666639</v>
      </c>
      <c r="O8" s="1">
        <f>('Weight '!$B$3*MANU!S222*0)+(1/3*'Weight '!$B$4*MANU!AH222)+(3/5*'Weight '!$B$5*MANU!AW222)+('Weight '!$B$8*MANU!BL222)+('Weight '!$B$9*MANU!CA222)+('Weight '!$B$10*MANU!CP222)+('Weight '!$B$11*4/5*MANU!DE222)+('Weight '!$B$14*MANU!DT222)+('Weight '!$B$15*MANU!EI222)+('Weight '!$B$16*MANU!EX222)</f>
        <v>27.022584724329775</v>
      </c>
      <c r="P8" s="1">
        <f>('Weight '!$B$3*MANU!T222*0)+(1/3*'Weight '!$B$4*MANU!AI222)+(3/5*'Weight '!$B$5*MANU!AX222)+('Weight '!$B$8*MANU!BM222)+('Weight '!$B$9*MANU!CB222)+('Weight '!$B$10*MANU!CQ222)+('Weight '!$B$11*4/5*MANU!DF222)+('Weight '!$B$14*MANU!DU222)+('Weight '!$B$15*MANU!EJ222)+('Weight '!$B$16*MANU!EY222)</f>
        <v>26.849731638418078</v>
      </c>
    </row>
    <row r="9" spans="1:16" ht="15">
      <c r="A9" s="1" t="s">
        <v>557</v>
      </c>
      <c r="B9" s="1">
        <f>('Weight '!$B$3*MANU!F223*0)+(1/3*'Weight '!$B$4*MANU!U223)+(3/5*'Weight '!$B$5*MANU!AJ223)+('Weight '!$B$8*MANU!AY223)+('Weight '!$B$9*MANU!BN223)+('Weight '!$B$10*MANU!CC223)+('Weight '!$B$11*4/5*MANU!CR223)+('Weight '!$B$14*MANU!DG223)+('Weight '!$B$15*MANU!DV223)+('Weight '!$B$16*MANU!EK223)</f>
        <v>46.760468926842826</v>
      </c>
      <c r="C9" s="1">
        <f>('Weight '!$B$3*MANU!G223*0)+(1/3*'Weight '!$B$4*MANU!V223)+(3/5*'Weight '!$B$5*MANU!AK223)+('Weight '!$B$8*MANU!AZ223)+('Weight '!$B$9*MANU!BO223)+('Weight '!$B$10*MANU!CD223)+('Weight '!$B$11*4/5*MANU!CS223)+('Weight '!$B$14*MANU!DH223)+('Weight '!$B$15*MANU!DW223)+('Weight '!$B$16*MANU!EL223)</f>
        <v>49.464035915203048</v>
      </c>
      <c r="D9" s="1">
        <f>('Weight '!$B$3*MANU!H223*0)+(1/3*'Weight '!$B$4*MANU!W223)+(3/5*'Weight '!$B$5*MANU!AL223)+('Weight '!$B$8*MANU!BA223)+('Weight '!$B$9*MANU!BP223)+('Weight '!$B$10*MANU!CE223)+('Weight '!$B$11*4/5*MANU!CT223)+('Weight '!$B$14*MANU!DI223)+('Weight '!$B$15*MANU!DX223)+('Weight '!$B$16*MANU!EM223)</f>
        <v>50.333255792283154</v>
      </c>
      <c r="E9" s="1">
        <f>('Weight '!$B$3*MANU!I223*0)+(1/3*'Weight '!$B$4*MANU!X223)+(3/5*'Weight '!$B$5*MANU!AM223)+('Weight '!$B$8*MANU!BB223)+('Weight '!$B$9*MANU!BQ223)+('Weight '!$B$10*MANU!CF223)+('Weight '!$B$11*4/5*MANU!CU223)+('Weight '!$B$14*MANU!DJ223)+('Weight '!$B$15*MANU!DY223)+('Weight '!$B$16*MANU!EN223)</f>
        <v>47.981526753414258</v>
      </c>
      <c r="F9" s="1">
        <f>('Weight '!$B$3*MANU!J223*0)+(1/3*'Weight '!$B$4*MANU!Y223)+(3/5*'Weight '!$B$5*MANU!AN223)+('Weight '!$B$8*MANU!BC223)+('Weight '!$B$9*MANU!BR223)+('Weight '!$B$10*MANU!CG223)+('Weight '!$B$11*4/5*MANU!CV223)+('Weight '!$B$14*MANU!DK223)+('Weight '!$B$15*MANU!DZ223)+('Weight '!$B$16*MANU!EO223)</f>
        <v>47.342284956422858</v>
      </c>
      <c r="G9" s="1">
        <f>('Weight '!$B$3*MANU!K223*0)+(1/3*'Weight '!$B$4*MANU!Z223)+(3/5*'Weight '!$B$5*MANU!AO223)+('Weight '!$B$8*MANU!BD223)+('Weight '!$B$9*MANU!BS223)+('Weight '!$B$10*MANU!CH223)+('Weight '!$B$11*4/5*MANU!CW223)+('Weight '!$B$14*MANU!DL223)+('Weight '!$B$15*MANU!EA223)+('Weight '!$B$16*MANU!EP223)</f>
        <v>49.646715755526031</v>
      </c>
      <c r="H9" s="1">
        <f>('Weight '!$B$3*MANU!L223*0)+(1/3*'Weight '!$B$4*MANU!AA223)+(3/5*'Weight '!$B$5*MANU!AP223)+('Weight '!$B$8*MANU!BE223)+('Weight '!$B$9*MANU!BT223)+('Weight '!$B$10*MANU!CI223)+('Weight '!$B$11*4/5*MANU!CX223)+('Weight '!$B$14*MANU!DM223)+('Weight '!$B$15*MANU!EB223)+('Weight '!$B$16*MANU!EQ223)</f>
        <v>47.491175630923799</v>
      </c>
      <c r="I9" s="1">
        <f>('Weight '!$B$3*MANU!M223*0)+(1/3*'Weight '!$B$4*MANU!AB223)+(3/5*'Weight '!$B$5*MANU!AQ223)+('Weight '!$B$8*MANU!BF223)+('Weight '!$B$9*MANU!BU223)+('Weight '!$B$10*MANU!CJ223)+('Weight '!$B$11*4/5*MANU!CY223)+('Weight '!$B$14*MANU!DN223)+('Weight '!$B$15*MANU!EC223)+('Weight '!$B$16*MANU!ER223)</f>
        <v>44.502237920621198</v>
      </c>
      <c r="J9" s="1">
        <f>('Weight '!$B$3*MANU!N223*0)+(1/3*'Weight '!$B$4*MANU!AC223)+(3/5*'Weight '!$B$5*MANU!AR223)+('Weight '!$B$8*MANU!BG223)+('Weight '!$B$9*MANU!BV223)+('Weight '!$B$10*MANU!CK223)+('Weight '!$B$11*4/5*MANU!CZ223)+('Weight '!$B$14*MANU!DO223)+('Weight '!$B$15*MANU!ED223)+('Weight '!$B$16*MANU!ES223)</f>
        <v>42.656617429993233</v>
      </c>
      <c r="K9" s="1">
        <f>('Weight '!$B$3*MANU!O223*0)+(1/3*'Weight '!$B$4*MANU!AD223)+(3/5*'Weight '!$B$5*MANU!AS223)+('Weight '!$B$8*MANU!BH223)+('Weight '!$B$9*MANU!BW223)+('Weight '!$B$10*MANU!CL223)+('Weight '!$B$11*4/5*MANU!DA223)+('Weight '!$B$14*MANU!DP223)+('Weight '!$B$15*MANU!EE223)+('Weight '!$B$16*MANU!ET223)</f>
        <v>38.379580898636554</v>
      </c>
      <c r="L9" s="1">
        <f>('Weight '!$B$3*MANU!P223*0)+(1/3*'Weight '!$B$4*MANU!AE223)+(3/5*'Weight '!$B$5*MANU!AT223)+('Weight '!$B$8*MANU!BI223)+('Weight '!$B$9*MANU!BX223)+('Weight '!$B$10*MANU!CM223)+('Weight '!$B$11*4/5*MANU!DB223)+('Weight '!$B$14*MANU!DQ223)+('Weight '!$B$15*MANU!EF223)+('Weight '!$B$16*MANU!EU223)</f>
        <v>36.021098382520314</v>
      </c>
      <c r="M9" s="1">
        <f>('Weight '!$B$3*MANU!Q223*0)+(1/3*'Weight '!$B$4*MANU!AF223)+(3/5*'Weight '!$B$5*MANU!AU223)+('Weight '!$B$8*MANU!BJ223)+('Weight '!$B$9*MANU!BY223)+('Weight '!$B$10*MANU!CN223)+('Weight '!$B$11*4/5*MANU!DC223)+('Weight '!$B$14*MANU!DR223)+('Weight '!$B$15*MANU!EG223)+('Weight '!$B$16*MANU!EV223)</f>
        <v>47.964505223631278</v>
      </c>
      <c r="N9" s="1">
        <f>('Weight '!$B$3*MANU!R223*0)+(1/3*'Weight '!$B$4*MANU!AG223)+(3/5*'Weight '!$B$5*MANU!AV223)+('Weight '!$B$8*MANU!BK223)+('Weight '!$B$9*MANU!BZ223)+('Weight '!$B$10*MANU!CO223)+('Weight '!$B$11*4/5*MANU!DD223)+('Weight '!$B$14*MANU!DS223)+('Weight '!$B$15*MANU!EH223)+('Weight '!$B$16*MANU!EW223)</f>
        <v>55.040872135994057</v>
      </c>
      <c r="O9" s="1">
        <f>('Weight '!$B$3*MANU!S223*0)+(1/3*'Weight '!$B$4*MANU!AH223)+(3/5*'Weight '!$B$5*MANU!AW223)+('Weight '!$B$8*MANU!BL223)+('Weight '!$B$9*MANU!CA223)+('Weight '!$B$10*MANU!CP223)+('Weight '!$B$11*4/5*MANU!DE223)+('Weight '!$B$14*MANU!DT223)+('Weight '!$B$15*MANU!EI223)+('Weight '!$B$16*MANU!EX223)</f>
        <v>57.459787252195405</v>
      </c>
      <c r="P9" s="1">
        <f>('Weight '!$B$3*MANU!T223*0)+(1/3*'Weight '!$B$4*MANU!AI223)+(3/5*'Weight '!$B$5*MANU!AX223)+('Weight '!$B$8*MANU!BM223)+('Weight '!$B$9*MANU!CB223)+('Weight '!$B$10*MANU!CQ223)+('Weight '!$B$11*4/5*MANU!DF223)+('Weight '!$B$14*MANU!DU223)+('Weight '!$B$15*MANU!EJ223)+('Weight '!$B$16*MANU!EY223)</f>
        <v>60.659907776669947</v>
      </c>
    </row>
  </sheetData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b0eb908b-1c64-4407-ab1d-98e1e3c885e1}">
  <sheetPr codeName="Sheet4"/>
  <dimension ref="A1:BA431"/>
  <sheetViews>
    <sheetView workbookViewId="0" topLeftCell="A1"/>
  </sheetViews>
  <sheetFormatPr defaultColWidth="11.4242857142857" defaultRowHeight="15"/>
  <cols>
    <col min="1" max="49" width="11.4285714285714" style="1" customWidth="1"/>
    <col min="50" max="50" width="9.28571428571429" style="1" bestFit="1" customWidth="1"/>
    <col min="51" max="16384" width="11.4285714285714" style="1" customWidth="1"/>
  </cols>
  <sheetData>
    <row r="1" spans="1:53" ht="15">
      <c r="A1" s="20" t="s">
        <v>982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  <c r="R1" s="20" t="s">
        <v>982</v>
      </c>
      <c r="S1" s="20">
        <v>0</v>
      </c>
      <c r="T1" s="20">
        <f t="shared" si="1" ref="T1:AG1">S1-1</f>
        <v>-1</v>
      </c>
      <c r="U1" s="20">
        <f t="shared" si="1"/>
        <v>-2</v>
      </c>
      <c r="V1" s="20">
        <f t="shared" si="1"/>
        <v>-3</v>
      </c>
      <c r="W1" s="20">
        <f t="shared" si="1"/>
        <v>-4</v>
      </c>
      <c r="X1" s="20">
        <f t="shared" si="1"/>
        <v>-5</v>
      </c>
      <c r="Y1" s="20">
        <f t="shared" si="1"/>
        <v>-6</v>
      </c>
      <c r="Z1" s="20">
        <f t="shared" si="1"/>
        <v>-7</v>
      </c>
      <c r="AA1" s="20">
        <f t="shared" si="1"/>
        <v>-8</v>
      </c>
      <c r="AB1" s="20">
        <f t="shared" si="1"/>
        <v>-9</v>
      </c>
      <c r="AC1" s="20">
        <f t="shared" si="1"/>
        <v>-10</v>
      </c>
      <c r="AD1" s="20">
        <f t="shared" si="1"/>
        <v>-11</v>
      </c>
      <c r="AE1" s="20">
        <f t="shared" si="1"/>
        <v>-12</v>
      </c>
      <c r="AF1" s="20">
        <f t="shared" si="1"/>
        <v>-13</v>
      </c>
      <c r="AG1" s="20">
        <f t="shared" si="1"/>
        <v>-14</v>
      </c>
      <c r="AI1" s="20" t="s">
        <v>982</v>
      </c>
      <c r="AJ1" s="20" t="s">
        <v>983</v>
      </c>
      <c r="AK1" s="20" t="s">
        <v>984</v>
      </c>
      <c r="AL1" s="20" t="s">
        <v>985</v>
      </c>
      <c r="AM1" s="20" t="s">
        <v>986</v>
      </c>
      <c r="AN1" s="20" t="s">
        <v>987</v>
      </c>
      <c r="AO1" s="20" t="s">
        <v>988</v>
      </c>
      <c r="AP1" s="20" t="s">
        <v>989</v>
      </c>
      <c r="AQ1" s="20" t="s">
        <v>990</v>
      </c>
      <c r="AR1" s="20" t="s">
        <v>991</v>
      </c>
      <c r="AS1" s="20" t="s">
        <v>992</v>
      </c>
      <c r="AT1" s="20" t="s">
        <v>993</v>
      </c>
      <c r="AU1" s="20" t="s">
        <v>994</v>
      </c>
      <c r="AV1" s="20" t="s">
        <v>995</v>
      </c>
      <c r="AW1" s="20" t="s">
        <v>996</v>
      </c>
      <c r="AX1" s="20" t="s">
        <v>997</v>
      </c>
      <c r="AY1" s="1" t="s">
        <v>998</v>
      </c>
      <c r="AZ1" s="1" t="s">
        <v>998</v>
      </c>
      <c r="BA1" s="1" t="s">
        <v>999</v>
      </c>
    </row>
    <row r="2" spans="1:53" ht="15">
      <c r="A2" s="11" t="s">
        <v>57</v>
      </c>
      <c r="B2" s="1">
        <f>('WEIGHTED from Refinitive'!$B$3*'ISSUE SCORE from EIKON'!G5)+('WEIGHTED from Refinitive'!$B$4*'ISSUE SCORE from EIKON'!V5)+('ISSUE SCORE from EIKON'!AK5*'WEIGHTED from Refinitive'!$B$5)+('WEIGHTED from Refinitive'!$B$8*'ISSUE SCORE from EIKON'!AZ5)+('ISSUE SCORE from EIKON'!BO5*'WEIGHTED from Refinitive'!$B$9)+('WEIGHTED from Refinitive'!$B$10*'ISSUE SCORE from EIKON'!CD5)+('ISSUE SCORE from EIKON'!CS5*'WEIGHTED from Refinitive'!$B$11)+('WEIGHTED from Refinitive'!$B$14*'ISSUE SCORE from EIKON'!DH5)+('ISSUE SCORE from EIKON'!DW5*'WEIGHTED from Refinitive'!$B$15)+('WEIGHTED from Refinitive'!$B$16*'ISSUE SCORE from EIKON'!EL5)</f>
        <v>92.051132082501852</v>
      </c>
      <c r="C2" s="1">
        <f>('WEIGHTED from Refinitive'!$B$3*'ISSUE SCORE from EIKON'!H5)+('WEIGHTED from Refinitive'!$B$4*'ISSUE SCORE from EIKON'!W5)+('ISSUE SCORE from EIKON'!AL5*'WEIGHTED from Refinitive'!$B$5)+('WEIGHTED from Refinitive'!$B$8*'ISSUE SCORE from EIKON'!BA5)+('ISSUE SCORE from EIKON'!BP5*'WEIGHTED from Refinitive'!$B$9)+('WEIGHTED from Refinitive'!$B$10*'ISSUE SCORE from EIKON'!CE5)+('ISSUE SCORE from EIKON'!CT5*'WEIGHTED from Refinitive'!$B$11)+('WEIGHTED from Refinitive'!$B$14*'ISSUE SCORE from EIKON'!DI5)+('ISSUE SCORE from EIKON'!DX5*'WEIGHTED from Refinitive'!$B$15)+('WEIGHTED from Refinitive'!$B$16*'ISSUE SCORE from EIKON'!EM5)</f>
        <v>92.09076591767726</v>
      </c>
      <c r="D2" s="1">
        <f>('WEIGHTED from Refinitive'!$B$3*'ISSUE SCORE from EIKON'!I5)+('WEIGHTED from Refinitive'!$B$4*'ISSUE SCORE from EIKON'!X5)+('ISSUE SCORE from EIKON'!AM5*'WEIGHTED from Refinitive'!$B$5)+('WEIGHTED from Refinitive'!$B$8*'ISSUE SCORE from EIKON'!BB5)+('ISSUE SCORE from EIKON'!BQ5*'WEIGHTED from Refinitive'!$B$9)+('WEIGHTED from Refinitive'!$B$10*'ISSUE SCORE from EIKON'!CF5)+('ISSUE SCORE from EIKON'!CU5*'WEIGHTED from Refinitive'!$B$11)+('WEIGHTED from Refinitive'!$B$14*'ISSUE SCORE from EIKON'!DJ5)+('ISSUE SCORE from EIKON'!DY5*'WEIGHTED from Refinitive'!$B$15)+('WEIGHTED from Refinitive'!$B$16*'ISSUE SCORE from EIKON'!EN5)</f>
        <v>92.794119405558405</v>
      </c>
      <c r="E2" s="1">
        <f>('WEIGHTED from Refinitive'!$B$3*'ISSUE SCORE from EIKON'!J5)+('WEIGHTED from Refinitive'!$B$4*'ISSUE SCORE from EIKON'!Y5)+('ISSUE SCORE from EIKON'!AN5*'WEIGHTED from Refinitive'!$B$5)+('WEIGHTED from Refinitive'!$B$8*'ISSUE SCORE from EIKON'!BC5)+('ISSUE SCORE from EIKON'!BR5*'WEIGHTED from Refinitive'!$B$9)+('WEIGHTED from Refinitive'!$B$10*'ISSUE SCORE from EIKON'!CG5)+('ISSUE SCORE from EIKON'!CV5*'WEIGHTED from Refinitive'!$B$11)+('WEIGHTED from Refinitive'!$B$14*'ISSUE SCORE from EIKON'!DK5)+('ISSUE SCORE from EIKON'!DZ5*'WEIGHTED from Refinitive'!$B$15)+('WEIGHTED from Refinitive'!$B$16*'ISSUE SCORE from EIKON'!EO5)</f>
        <v>84.433780937335399</v>
      </c>
      <c r="F2" s="1">
        <f>('WEIGHTED from Refinitive'!$B$3*'ISSUE SCORE from EIKON'!K5)+('WEIGHTED from Refinitive'!$B$4*'ISSUE SCORE from EIKON'!Z5)+('ISSUE SCORE from EIKON'!AO5*'WEIGHTED from Refinitive'!$B$5)+('WEIGHTED from Refinitive'!$B$8*'ISSUE SCORE from EIKON'!BD5)+('ISSUE SCORE from EIKON'!BS5*'WEIGHTED from Refinitive'!$B$9)+('WEIGHTED from Refinitive'!$B$10*'ISSUE SCORE from EIKON'!CH5)+('ISSUE SCORE from EIKON'!CW5*'WEIGHTED from Refinitive'!$B$11)+('WEIGHTED from Refinitive'!$B$14*'ISSUE SCORE from EIKON'!DL5)+('ISSUE SCORE from EIKON'!EA5*'WEIGHTED from Refinitive'!$B$15)+('WEIGHTED from Refinitive'!$B$16*'ISSUE SCORE from EIKON'!EP5)</f>
        <v>87.718277990665996</v>
      </c>
      <c r="G2" s="1">
        <f>('WEIGHTED from Refinitive'!$B$3*'ISSUE SCORE from EIKON'!L5)+('WEIGHTED from Refinitive'!$B$4*'ISSUE SCORE from EIKON'!AA5)+('ISSUE SCORE from EIKON'!AP5*'WEIGHTED from Refinitive'!$B$5)+('WEIGHTED from Refinitive'!$B$8*'ISSUE SCORE from EIKON'!BE5)+('ISSUE SCORE from EIKON'!BT5*'WEIGHTED from Refinitive'!$B$9)+('WEIGHTED from Refinitive'!$B$10*'ISSUE SCORE from EIKON'!CI5)+('ISSUE SCORE from EIKON'!CX5*'WEIGHTED from Refinitive'!$B$11)+('WEIGHTED from Refinitive'!$B$14*'ISSUE SCORE from EIKON'!DM5)+('ISSUE SCORE from EIKON'!EB5*'WEIGHTED from Refinitive'!$B$15)+('WEIGHTED from Refinitive'!$B$16*'ISSUE SCORE from EIKON'!EQ5)</f>
        <v>81.738863031914889</v>
      </c>
      <c r="H2" s="1">
        <f>('WEIGHTED from Refinitive'!$B$3*'ISSUE SCORE from EIKON'!M5)+('WEIGHTED from Refinitive'!$B$4*'ISSUE SCORE from EIKON'!AB5)+('ISSUE SCORE from EIKON'!AQ5*'WEIGHTED from Refinitive'!$B$5)+('WEIGHTED from Refinitive'!$B$8*'ISSUE SCORE from EIKON'!BF5)+('ISSUE SCORE from EIKON'!BU5*'WEIGHTED from Refinitive'!$B$9)+('WEIGHTED from Refinitive'!$B$10*'ISSUE SCORE from EIKON'!CJ5)+('ISSUE SCORE from EIKON'!CY5*'WEIGHTED from Refinitive'!$B$11)+('WEIGHTED from Refinitive'!$B$14*'ISSUE SCORE from EIKON'!DN5)+('ISSUE SCORE from EIKON'!EC5*'WEIGHTED from Refinitive'!$B$15)+('WEIGHTED from Refinitive'!$B$16*'ISSUE SCORE from EIKON'!ER5)</f>
        <v>83.665282952209637</v>
      </c>
      <c r="I2" s="1">
        <f>('WEIGHTED from Refinitive'!$B$3*'ISSUE SCORE from EIKON'!N5)+('WEIGHTED from Refinitive'!$B$4*'ISSUE SCORE from EIKON'!AC5)+('ISSUE SCORE from EIKON'!AR5*'WEIGHTED from Refinitive'!$B$5)+('WEIGHTED from Refinitive'!$B$8*'ISSUE SCORE from EIKON'!BG5)+('ISSUE SCORE from EIKON'!BV5*'WEIGHTED from Refinitive'!$B$9)+('WEIGHTED from Refinitive'!$B$10*'ISSUE SCORE from EIKON'!CK5)+('ISSUE SCORE from EIKON'!CZ5*'WEIGHTED from Refinitive'!$B$11)+('WEIGHTED from Refinitive'!$B$14*'ISSUE SCORE from EIKON'!DO5)+('ISSUE SCORE from EIKON'!ED5*'WEIGHTED from Refinitive'!$B$15)+('WEIGHTED from Refinitive'!$B$16*'ISSUE SCORE from EIKON'!ES5)</f>
        <v>82.241622005044093</v>
      </c>
      <c r="J2" s="1">
        <f>('WEIGHTED from Refinitive'!$B$3*'ISSUE SCORE from EIKON'!O5)+('WEIGHTED from Refinitive'!$B$4*'ISSUE SCORE from EIKON'!AD5)+('ISSUE SCORE from EIKON'!AS5*'WEIGHTED from Refinitive'!$B$5)+('WEIGHTED from Refinitive'!$B$8*'ISSUE SCORE from EIKON'!BH5)+('ISSUE SCORE from EIKON'!BW5*'WEIGHTED from Refinitive'!$B$9)+('WEIGHTED from Refinitive'!$B$10*'ISSUE SCORE from EIKON'!CL5)+('ISSUE SCORE from EIKON'!DA5*'WEIGHTED from Refinitive'!$B$11)+('WEIGHTED from Refinitive'!$B$14*'ISSUE SCORE from EIKON'!DP5)+('ISSUE SCORE from EIKON'!EE5*'WEIGHTED from Refinitive'!$B$15)+('WEIGHTED from Refinitive'!$B$16*'ISSUE SCORE from EIKON'!ET5)</f>
        <v>81.78083645537491</v>
      </c>
      <c r="K2" s="1">
        <f>('WEIGHTED from Refinitive'!$B$3*'ISSUE SCORE from EIKON'!P5)+('WEIGHTED from Refinitive'!$B$4*'ISSUE SCORE from EIKON'!AE5)+('ISSUE SCORE from EIKON'!AT5*'WEIGHTED from Refinitive'!$B$5)+('WEIGHTED from Refinitive'!$B$8*'ISSUE SCORE from EIKON'!BI5)+('ISSUE SCORE from EIKON'!BX5*'WEIGHTED from Refinitive'!$B$9)+('WEIGHTED from Refinitive'!$B$10*'ISSUE SCORE from EIKON'!CM5)+('ISSUE SCORE from EIKON'!DB5*'WEIGHTED from Refinitive'!$B$11)+('WEIGHTED from Refinitive'!$B$14*'ISSUE SCORE from EIKON'!DQ5)+('ISSUE SCORE from EIKON'!EF5*'WEIGHTED from Refinitive'!$B$15)+('WEIGHTED from Refinitive'!$B$16*'ISSUE SCORE from EIKON'!EU5)</f>
        <v>82.02679100296163</v>
      </c>
      <c r="L2" s="1">
        <f>('WEIGHTED from Refinitive'!$B$3*'ISSUE SCORE from EIKON'!Q5)+('WEIGHTED from Refinitive'!$B$4*'ISSUE SCORE from EIKON'!AF5)+('ISSUE SCORE from EIKON'!AU5*'WEIGHTED from Refinitive'!$B$5)+('WEIGHTED from Refinitive'!$B$8*'ISSUE SCORE from EIKON'!BJ5)+('ISSUE SCORE from EIKON'!BY5*'WEIGHTED from Refinitive'!$B$9)+('WEIGHTED from Refinitive'!$B$10*'ISSUE SCORE from EIKON'!CN5)+('ISSUE SCORE from EIKON'!DC5*'WEIGHTED from Refinitive'!$B$11)+('WEIGHTED from Refinitive'!$B$14*'ISSUE SCORE from EIKON'!DR5)+('ISSUE SCORE from EIKON'!EG5*'WEIGHTED from Refinitive'!$B$15)+('WEIGHTED from Refinitive'!$B$16*'ISSUE SCORE from EIKON'!EV5)</f>
        <v>83.392083667551034</v>
      </c>
      <c r="M2" s="1">
        <f>('WEIGHTED from Refinitive'!$B$3*'ISSUE SCORE from EIKON'!R5)+('WEIGHTED from Refinitive'!$B$4*'ISSUE SCORE from EIKON'!AG5)+('ISSUE SCORE from EIKON'!AV5*'WEIGHTED from Refinitive'!$B$5)+('WEIGHTED from Refinitive'!$B$8*'ISSUE SCORE from EIKON'!BK5)+('ISSUE SCORE from EIKON'!BZ5*'WEIGHTED from Refinitive'!$B$9)+('WEIGHTED from Refinitive'!$B$10*'ISSUE SCORE from EIKON'!CO5)+('ISSUE SCORE from EIKON'!DD5*'WEIGHTED from Refinitive'!$B$11)+('WEIGHTED from Refinitive'!$B$14*'ISSUE SCORE from EIKON'!DS5)+('ISSUE SCORE from EIKON'!EH5*'WEIGHTED from Refinitive'!$B$15)+('WEIGHTED from Refinitive'!$B$16*'ISSUE SCORE from EIKON'!EW5)</f>
        <v>78.42163447251113</v>
      </c>
      <c r="N2" s="1">
        <f>('WEIGHTED from Refinitive'!$B$3*'ISSUE SCORE from EIKON'!S5)+('WEIGHTED from Refinitive'!$B$4*'ISSUE SCORE from EIKON'!AH5)+('ISSUE SCORE from EIKON'!AW5*'WEIGHTED from Refinitive'!$B$5)+('WEIGHTED from Refinitive'!$B$8*'ISSUE SCORE from EIKON'!BL5)+('ISSUE SCORE from EIKON'!CA5*'WEIGHTED from Refinitive'!$B$9)+('WEIGHTED from Refinitive'!$B$10*'ISSUE SCORE from EIKON'!CP5)+('ISSUE SCORE from EIKON'!DE5*'WEIGHTED from Refinitive'!$B$11)+('WEIGHTED from Refinitive'!$B$14*'ISSUE SCORE from EIKON'!DT5)+('ISSUE SCORE from EIKON'!EI5*'WEIGHTED from Refinitive'!$B$15)+('WEIGHTED from Refinitive'!$B$16*'ISSUE SCORE from EIKON'!EX5)</f>
        <v>77.285227272727212</v>
      </c>
      <c r="O2" s="1">
        <f>('WEIGHTED from Refinitive'!$B$3*'ISSUE SCORE from EIKON'!T5)+('WEIGHTED from Refinitive'!$B$4*'ISSUE SCORE from EIKON'!AI5)+('ISSUE SCORE from EIKON'!AX5*'WEIGHTED from Refinitive'!$B$5)+('WEIGHTED from Refinitive'!$B$8*'ISSUE SCORE from EIKON'!BM5)+('ISSUE SCORE from EIKON'!CB5*'WEIGHTED from Refinitive'!$B$9)+('WEIGHTED from Refinitive'!$B$10*'ISSUE SCORE from EIKON'!CQ5)+('ISSUE SCORE from EIKON'!DF5*'WEIGHTED from Refinitive'!$B$11)+('WEIGHTED from Refinitive'!$B$14*'ISSUE SCORE from EIKON'!DU5)+('ISSUE SCORE from EIKON'!EJ5*'WEIGHTED from Refinitive'!$B$15)+('WEIGHTED from Refinitive'!$B$16*'ISSUE SCORE from EIKON'!EY5)</f>
        <v>81.981723645452035</v>
      </c>
      <c r="P2" s="1">
        <f>('WEIGHTED from Refinitive'!$B$3*'ISSUE SCORE from EIKON'!U5)+('WEIGHTED from Refinitive'!$B$4*'ISSUE SCORE from EIKON'!AJ5)+('ISSUE SCORE from EIKON'!AY5*'WEIGHTED from Refinitive'!$B$5)+('WEIGHTED from Refinitive'!$B$8*'ISSUE SCORE from EIKON'!BN5)+('ISSUE SCORE from EIKON'!CC5*'WEIGHTED from Refinitive'!$B$9)+('WEIGHTED from Refinitive'!$B$10*'ISSUE SCORE from EIKON'!CR5)+('ISSUE SCORE from EIKON'!DG5*'WEIGHTED from Refinitive'!$B$11)+('WEIGHTED from Refinitive'!$B$14*'ISSUE SCORE from EIKON'!DV5)+('ISSUE SCORE from EIKON'!EK5*'WEIGHTED from Refinitive'!$B$15)+('WEIGHTED from Refinitive'!$B$16*'ISSUE SCORE from EIKON'!EZ5)</f>
        <v>68.640352778872668</v>
      </c>
      <c r="R2" s="11" t="s">
        <v>57</v>
      </c>
      <c r="S2" s="1">
        <f t="shared" si="2" ref="S2:S65">VLOOKUP(R2,$A$2:$P$431,2,FALSE)</f>
        <v>92.051132082501852</v>
      </c>
      <c r="T2" s="1">
        <f t="shared" si="3" ref="T2:T65">VLOOKUP(A2,$A$2:$P$431,3,FALSE)</f>
        <v>92.09076591767726</v>
      </c>
      <c r="U2" s="1">
        <f t="shared" si="4" ref="U2:U65">VLOOKUP(A2,$A$2:$P$431,4,FALSE)</f>
        <v>92.794119405558405</v>
      </c>
      <c r="V2" s="1">
        <f t="shared" si="5" ref="V2:V65">VLOOKUP(A2,$A$2:$P$431,5,FALSE)</f>
        <v>84.433780937335399</v>
      </c>
      <c r="W2" s="1">
        <f t="shared" si="6" ref="W2:W65">VLOOKUP(A2,$A$2:$P$431,6,FALSE)</f>
        <v>87.718277990665996</v>
      </c>
      <c r="X2" s="1">
        <f t="shared" si="7" ref="X2:X65">VLOOKUP(A2,$A$2:$P$431,7,FALSE)</f>
        <v>81.738863031914889</v>
      </c>
      <c r="Y2" s="1">
        <f t="shared" si="8" ref="Y2:Y65">VLOOKUP(A2,$A$2:$P$431,8,FALSE)</f>
        <v>83.665282952209637</v>
      </c>
      <c r="Z2" s="1">
        <f t="shared" si="9" ref="Z2:Z65">VLOOKUP(A2,$A$2:$P$431,9,FALSE)</f>
        <v>82.241622005044093</v>
      </c>
      <c r="AA2" s="1">
        <f t="shared" si="10" ref="AA2:AA65">VLOOKUP(A2,$A$2:$P$431,10,FALSE)</f>
        <v>81.78083645537491</v>
      </c>
      <c r="AB2" s="1">
        <f t="shared" si="11" ref="AB2:AB65">VLOOKUP(A2,$A$2:$P$431,11,FALSE)</f>
        <v>82.02679100296163</v>
      </c>
      <c r="AC2" s="1">
        <f t="shared" si="12" ref="AC2:AC65">VLOOKUP(A2,$A$2:$P$431,12,FALSE)</f>
        <v>83.392083667551034</v>
      </c>
      <c r="AD2" s="1">
        <f t="shared" si="13" ref="AD2:AD65">VLOOKUP(A2,$A$2:$P$431,13,FALSE)</f>
        <v>78.42163447251113</v>
      </c>
      <c r="AE2" s="1">
        <f t="shared" si="14" ref="AE2:AE65">VLOOKUP(A2,$A$2:$P$431,14,FALSE)</f>
        <v>77.285227272727212</v>
      </c>
      <c r="AF2" s="1">
        <f t="shared" si="15" ref="AF2:AF65">VLOOKUP(A2,$A$2:$P$431,15,FALSE)</f>
        <v>81.981723645452035</v>
      </c>
      <c r="AG2" s="1">
        <f t="shared" si="16" ref="AG2:AG65">VLOOKUP(A2,$A$2:$P$431,16,FALSE)</f>
        <v>68.640352778872668</v>
      </c>
      <c r="AI2" s="11" t="s">
        <v>57</v>
      </c>
      <c r="AJ2" s="1">
        <f t="shared" si="17" ref="AJ2:AJ65">S2-T2</f>
        <v>-0.039633835175408194</v>
      </c>
      <c r="AK2" s="1">
        <f t="shared" si="18" ref="AK2:AK65">T2-U2</f>
        <v>-0.70335348788114516</v>
      </c>
      <c r="AL2" s="1">
        <f t="shared" si="19" ref="AL2:AL65">U2-V2</f>
        <v>8.3603384682230057</v>
      </c>
      <c r="AM2" s="1">
        <f t="shared" si="20" ref="AM2:AM65">V2-W2</f>
        <v>-3.2844970533305968</v>
      </c>
      <c r="AN2" s="1">
        <f t="shared" si="21" ref="AN2:AN65">W2-X2</f>
        <v>5.9794149587511072</v>
      </c>
      <c r="AO2" s="1">
        <f t="shared" si="22" ref="AO2:AO65">X2-Y2</f>
        <v>-1.9264199202947481</v>
      </c>
      <c r="AP2" s="1">
        <f t="shared" si="23" ref="AP2:AP65">Y2-Z2</f>
        <v>1.4236609471655441</v>
      </c>
      <c r="AQ2" s="1">
        <f t="shared" si="24" ref="AQ2:AQ65">Z2-AA2</f>
        <v>0.46078554966918261</v>
      </c>
      <c r="AR2" s="1">
        <f t="shared" si="25" ref="AR2:AR65">AA2-AB2</f>
        <v>-0.2459545475867202</v>
      </c>
      <c r="AS2" s="1">
        <f t="shared" si="26" ref="AS2:AS65">AB2-AC2</f>
        <v>-1.3652926645894041</v>
      </c>
      <c r="AT2" s="1">
        <f t="shared" si="27" ref="AT2:AT65">AC2-AD2</f>
        <v>4.9704491950399046</v>
      </c>
      <c r="AU2" s="1">
        <f t="shared" si="28" ref="AU2:AU65">AD2-AE2</f>
        <v>1.1364071997839176</v>
      </c>
      <c r="AV2" s="1">
        <f t="shared" si="29" ref="AV2:AV65">AE2-AF2</f>
        <v>-4.6964963727248232</v>
      </c>
      <c r="AW2" s="1">
        <f t="shared" si="30" ref="AW2:AW65">AF2-AG2</f>
        <v>13.341370866579368</v>
      </c>
      <c r="AX2" s="1" t="str">
        <f>VLOOKUP(AI2,'ISSUE SCORE from EIKON'!A5:B434,2,FALSE)</f>
        <v>Agilent Technologies Inc</v>
      </c>
      <c r="AY2" s="1">
        <v>1</v>
      </c>
      <c r="AZ2" s="1">
        <v>1</v>
      </c>
      <c r="BA2" s="1">
        <v>1</v>
      </c>
    </row>
    <row r="3" spans="1:53" ht="15">
      <c r="A3" s="11" t="s">
        <v>60</v>
      </c>
      <c r="B3" s="1">
        <f>('WEIGHTED from Refinitive'!$B$3*'ISSUE SCORE from EIKON'!G6)+('WEIGHTED from Refinitive'!$B$4*'ISSUE SCORE from EIKON'!V6)+('ISSUE SCORE from EIKON'!AK6*'WEIGHTED from Refinitive'!$B$5)+('WEIGHTED from Refinitive'!$B$8*'ISSUE SCORE from EIKON'!AZ6)+('ISSUE SCORE from EIKON'!BO6*'WEIGHTED from Refinitive'!$B$9)+('WEIGHTED from Refinitive'!$B$10*'ISSUE SCORE from EIKON'!CD6)+('ISSUE SCORE from EIKON'!CS6*'WEIGHTED from Refinitive'!$B$11)+('WEIGHTED from Refinitive'!$B$14*'ISSUE SCORE from EIKON'!DH6)+('ISSUE SCORE from EIKON'!DW6*'WEIGHTED from Refinitive'!$B$15)+('WEIGHTED from Refinitive'!$B$16*'ISSUE SCORE from EIKON'!EL6)</f>
        <v>84.634889884242156</v>
      </c>
      <c r="C3" s="1">
        <f>('WEIGHTED from Refinitive'!$B$3*'ISSUE SCORE from EIKON'!H6)+('WEIGHTED from Refinitive'!$B$4*'ISSUE SCORE from EIKON'!W6)+('ISSUE SCORE from EIKON'!AL6*'WEIGHTED from Refinitive'!$B$5)+('WEIGHTED from Refinitive'!$B$8*'ISSUE SCORE from EIKON'!BA6)+('ISSUE SCORE from EIKON'!BP6*'WEIGHTED from Refinitive'!$B$9)+('WEIGHTED from Refinitive'!$B$10*'ISSUE SCORE from EIKON'!CE6)+('ISSUE SCORE from EIKON'!CT6*'WEIGHTED from Refinitive'!$B$11)+('WEIGHTED from Refinitive'!$B$14*'ISSUE SCORE from EIKON'!DI6)+('ISSUE SCORE from EIKON'!DX6*'WEIGHTED from Refinitive'!$B$15)+('WEIGHTED from Refinitive'!$B$16*'ISSUE SCORE from EIKON'!EM6)</f>
        <v>82.981484566933233</v>
      </c>
      <c r="D3" s="1">
        <f>('WEIGHTED from Refinitive'!$B$3*'ISSUE SCORE from EIKON'!I6)+('WEIGHTED from Refinitive'!$B$4*'ISSUE SCORE from EIKON'!X6)+('ISSUE SCORE from EIKON'!AM6*'WEIGHTED from Refinitive'!$B$5)+('WEIGHTED from Refinitive'!$B$8*'ISSUE SCORE from EIKON'!BB6)+('ISSUE SCORE from EIKON'!BQ6*'WEIGHTED from Refinitive'!$B$9)+('WEIGHTED from Refinitive'!$B$10*'ISSUE SCORE from EIKON'!CF6)+('ISSUE SCORE from EIKON'!CU6*'WEIGHTED from Refinitive'!$B$11)+('WEIGHTED from Refinitive'!$B$14*'ISSUE SCORE from EIKON'!DJ6)+('ISSUE SCORE from EIKON'!DY6*'WEIGHTED from Refinitive'!$B$15)+('WEIGHTED from Refinitive'!$B$16*'ISSUE SCORE from EIKON'!EN6)</f>
        <v>80.201633804364718</v>
      </c>
      <c r="E3" s="1">
        <f>('WEIGHTED from Refinitive'!$B$3*'ISSUE SCORE from EIKON'!J6)+('WEIGHTED from Refinitive'!$B$4*'ISSUE SCORE from EIKON'!Y6)+('ISSUE SCORE from EIKON'!AN6*'WEIGHTED from Refinitive'!$B$5)+('WEIGHTED from Refinitive'!$B$8*'ISSUE SCORE from EIKON'!BC6)+('ISSUE SCORE from EIKON'!BR6*'WEIGHTED from Refinitive'!$B$9)+('WEIGHTED from Refinitive'!$B$10*'ISSUE SCORE from EIKON'!CG6)+('ISSUE SCORE from EIKON'!CV6*'WEIGHTED from Refinitive'!$B$11)+('WEIGHTED from Refinitive'!$B$14*'ISSUE SCORE from EIKON'!DK6)+('ISSUE SCORE from EIKON'!DZ6*'WEIGHTED from Refinitive'!$B$15)+('WEIGHTED from Refinitive'!$B$16*'ISSUE SCORE from EIKON'!EO6)</f>
        <v>72.853755823760892</v>
      </c>
      <c r="F3" s="1">
        <f>('WEIGHTED from Refinitive'!$B$3*'ISSUE SCORE from EIKON'!K6)+('WEIGHTED from Refinitive'!$B$4*'ISSUE SCORE from EIKON'!Z6)+('ISSUE SCORE from EIKON'!AO6*'WEIGHTED from Refinitive'!$B$5)+('WEIGHTED from Refinitive'!$B$8*'ISSUE SCORE from EIKON'!BD6)+('ISSUE SCORE from EIKON'!BS6*'WEIGHTED from Refinitive'!$B$9)+('WEIGHTED from Refinitive'!$B$10*'ISSUE SCORE from EIKON'!CH6)+('ISSUE SCORE from EIKON'!CW6*'WEIGHTED from Refinitive'!$B$11)+('WEIGHTED from Refinitive'!$B$14*'ISSUE SCORE from EIKON'!DL6)+('ISSUE SCORE from EIKON'!EA6*'WEIGHTED from Refinitive'!$B$15)+('WEIGHTED from Refinitive'!$B$16*'ISSUE SCORE from EIKON'!EP6)</f>
        <v>70.546009546009486</v>
      </c>
      <c r="G3" s="1">
        <f>('WEIGHTED from Refinitive'!$B$3*'ISSUE SCORE from EIKON'!L6)+('WEIGHTED from Refinitive'!$B$4*'ISSUE SCORE from EIKON'!AA6)+('ISSUE SCORE from EIKON'!AP6*'WEIGHTED from Refinitive'!$B$5)+('WEIGHTED from Refinitive'!$B$8*'ISSUE SCORE from EIKON'!BE6)+('ISSUE SCORE from EIKON'!BT6*'WEIGHTED from Refinitive'!$B$9)+('WEIGHTED from Refinitive'!$B$10*'ISSUE SCORE from EIKON'!CI6)+('ISSUE SCORE from EIKON'!CX6*'WEIGHTED from Refinitive'!$B$11)+('WEIGHTED from Refinitive'!$B$14*'ISSUE SCORE from EIKON'!DM6)+('ISSUE SCORE from EIKON'!EB6*'WEIGHTED from Refinitive'!$B$15)+('WEIGHTED from Refinitive'!$B$16*'ISSUE SCORE from EIKON'!EQ6)</f>
        <v>49.38865578608867</v>
      </c>
      <c r="H3" s="1">
        <f>('WEIGHTED from Refinitive'!$B$3*'ISSUE SCORE from EIKON'!M6)+('WEIGHTED from Refinitive'!$B$4*'ISSUE SCORE from EIKON'!AB6)+('ISSUE SCORE from EIKON'!AQ6*'WEIGHTED from Refinitive'!$B$5)+('WEIGHTED from Refinitive'!$B$8*'ISSUE SCORE from EIKON'!BF6)+('ISSUE SCORE from EIKON'!BU6*'WEIGHTED from Refinitive'!$B$9)+('WEIGHTED from Refinitive'!$B$10*'ISSUE SCORE from EIKON'!CJ6)+('ISSUE SCORE from EIKON'!CY6*'WEIGHTED from Refinitive'!$B$11)+('WEIGHTED from Refinitive'!$B$14*'ISSUE SCORE from EIKON'!DN6)+('ISSUE SCORE from EIKON'!EC6*'WEIGHTED from Refinitive'!$B$15)+('WEIGHTED from Refinitive'!$B$16*'ISSUE SCORE from EIKON'!ER6)</f>
        <v>0</v>
      </c>
      <c r="I3" s="1">
        <f>('WEIGHTED from Refinitive'!$B$3*'ISSUE SCORE from EIKON'!N6)+('WEIGHTED from Refinitive'!$B$4*'ISSUE SCORE from EIKON'!AC6)+('ISSUE SCORE from EIKON'!AR6*'WEIGHTED from Refinitive'!$B$5)+('WEIGHTED from Refinitive'!$B$8*'ISSUE SCORE from EIKON'!BG6)+('ISSUE SCORE from EIKON'!BV6*'WEIGHTED from Refinitive'!$B$9)+('WEIGHTED from Refinitive'!$B$10*'ISSUE SCORE from EIKON'!CK6)+('ISSUE SCORE from EIKON'!CZ6*'WEIGHTED from Refinitive'!$B$11)+('WEIGHTED from Refinitive'!$B$14*'ISSUE SCORE from EIKON'!DO6)+('ISSUE SCORE from EIKON'!ED6*'WEIGHTED from Refinitive'!$B$15)+('WEIGHTED from Refinitive'!$B$16*'ISSUE SCORE from EIKON'!ES6)</f>
        <v>0</v>
      </c>
      <c r="J3" s="1">
        <f>('WEIGHTED from Refinitive'!$B$3*'ISSUE SCORE from EIKON'!O6)+('WEIGHTED from Refinitive'!$B$4*'ISSUE SCORE from EIKON'!AD6)+('ISSUE SCORE from EIKON'!AS6*'WEIGHTED from Refinitive'!$B$5)+('WEIGHTED from Refinitive'!$B$8*'ISSUE SCORE from EIKON'!BH6)+('ISSUE SCORE from EIKON'!BW6*'WEIGHTED from Refinitive'!$B$9)+('WEIGHTED from Refinitive'!$B$10*'ISSUE SCORE from EIKON'!CL6)+('ISSUE SCORE from EIKON'!DA6*'WEIGHTED from Refinitive'!$B$11)+('WEIGHTED from Refinitive'!$B$14*'ISSUE SCORE from EIKON'!DP6)+('ISSUE SCORE from EIKON'!EE6*'WEIGHTED from Refinitive'!$B$15)+('WEIGHTED from Refinitive'!$B$16*'ISSUE SCORE from EIKON'!ET6)</f>
        <v>0</v>
      </c>
      <c r="K3" s="1">
        <f>('WEIGHTED from Refinitive'!$B$3*'ISSUE SCORE from EIKON'!P6)+('WEIGHTED from Refinitive'!$B$4*'ISSUE SCORE from EIKON'!AE6)+('ISSUE SCORE from EIKON'!AT6*'WEIGHTED from Refinitive'!$B$5)+('WEIGHTED from Refinitive'!$B$8*'ISSUE SCORE from EIKON'!BI6)+('ISSUE SCORE from EIKON'!BX6*'WEIGHTED from Refinitive'!$B$9)+('WEIGHTED from Refinitive'!$B$10*'ISSUE SCORE from EIKON'!CM6)+('ISSUE SCORE from EIKON'!DB6*'WEIGHTED from Refinitive'!$B$11)+('WEIGHTED from Refinitive'!$B$14*'ISSUE SCORE from EIKON'!DQ6)+('ISSUE SCORE from EIKON'!EF6*'WEIGHTED from Refinitive'!$B$15)+('WEIGHTED from Refinitive'!$B$16*'ISSUE SCORE from EIKON'!EU6)</f>
        <v>0</v>
      </c>
      <c r="L3" s="1">
        <f>('WEIGHTED from Refinitive'!$B$3*'ISSUE SCORE from EIKON'!Q6)+('WEIGHTED from Refinitive'!$B$4*'ISSUE SCORE from EIKON'!AF6)+('ISSUE SCORE from EIKON'!AU6*'WEIGHTED from Refinitive'!$B$5)+('WEIGHTED from Refinitive'!$B$8*'ISSUE SCORE from EIKON'!BJ6)+('ISSUE SCORE from EIKON'!BY6*'WEIGHTED from Refinitive'!$B$9)+('WEIGHTED from Refinitive'!$B$10*'ISSUE SCORE from EIKON'!CN6)+('ISSUE SCORE from EIKON'!DC6*'WEIGHTED from Refinitive'!$B$11)+('WEIGHTED from Refinitive'!$B$14*'ISSUE SCORE from EIKON'!DR6)+('ISSUE SCORE from EIKON'!EG6*'WEIGHTED from Refinitive'!$B$15)+('WEIGHTED from Refinitive'!$B$16*'ISSUE SCORE from EIKON'!EV6)</f>
        <v>0</v>
      </c>
      <c r="M3" s="1">
        <f>('WEIGHTED from Refinitive'!$B$3*'ISSUE SCORE from EIKON'!R6)+('WEIGHTED from Refinitive'!$B$4*'ISSUE SCORE from EIKON'!AG6)+('ISSUE SCORE from EIKON'!AV6*'WEIGHTED from Refinitive'!$B$5)+('WEIGHTED from Refinitive'!$B$8*'ISSUE SCORE from EIKON'!BK6)+('ISSUE SCORE from EIKON'!BZ6*'WEIGHTED from Refinitive'!$B$9)+('WEIGHTED from Refinitive'!$B$10*'ISSUE SCORE from EIKON'!CO6)+('ISSUE SCORE from EIKON'!DD6*'WEIGHTED from Refinitive'!$B$11)+('WEIGHTED from Refinitive'!$B$14*'ISSUE SCORE from EIKON'!DS6)+('ISSUE SCORE from EIKON'!EH6*'WEIGHTED from Refinitive'!$B$15)+('WEIGHTED from Refinitive'!$B$16*'ISSUE SCORE from EIKON'!EW6)</f>
        <v>0</v>
      </c>
      <c r="N3" s="1">
        <f>('WEIGHTED from Refinitive'!$B$3*'ISSUE SCORE from EIKON'!S6)+('WEIGHTED from Refinitive'!$B$4*'ISSUE SCORE from EIKON'!AH6)+('ISSUE SCORE from EIKON'!AW6*'WEIGHTED from Refinitive'!$B$5)+('WEIGHTED from Refinitive'!$B$8*'ISSUE SCORE from EIKON'!BL6)+('ISSUE SCORE from EIKON'!CA6*'WEIGHTED from Refinitive'!$B$9)+('WEIGHTED from Refinitive'!$B$10*'ISSUE SCORE from EIKON'!CP6)+('ISSUE SCORE from EIKON'!DE6*'WEIGHTED from Refinitive'!$B$11)+('WEIGHTED from Refinitive'!$B$14*'ISSUE SCORE from EIKON'!DT6)+('ISSUE SCORE from EIKON'!EI6*'WEIGHTED from Refinitive'!$B$15)+('WEIGHTED from Refinitive'!$B$16*'ISSUE SCORE from EIKON'!EX6)</f>
        <v>0</v>
      </c>
      <c r="O3" s="1">
        <f>('WEIGHTED from Refinitive'!$B$3*'ISSUE SCORE from EIKON'!T6)+('WEIGHTED from Refinitive'!$B$4*'ISSUE SCORE from EIKON'!AI6)+('ISSUE SCORE from EIKON'!AX6*'WEIGHTED from Refinitive'!$B$5)+('WEIGHTED from Refinitive'!$B$8*'ISSUE SCORE from EIKON'!BM6)+('ISSUE SCORE from EIKON'!CB6*'WEIGHTED from Refinitive'!$B$9)+('WEIGHTED from Refinitive'!$B$10*'ISSUE SCORE from EIKON'!CQ6)+('ISSUE SCORE from EIKON'!DF6*'WEIGHTED from Refinitive'!$B$11)+('WEIGHTED from Refinitive'!$B$14*'ISSUE SCORE from EIKON'!DU6)+('ISSUE SCORE from EIKON'!EJ6*'WEIGHTED from Refinitive'!$B$15)+('WEIGHTED from Refinitive'!$B$16*'ISSUE SCORE from EIKON'!EY6)</f>
        <v>0</v>
      </c>
      <c r="P3" s="1">
        <f>('WEIGHTED from Refinitive'!$B$3*'ISSUE SCORE from EIKON'!U6)+('WEIGHTED from Refinitive'!$B$4*'ISSUE SCORE from EIKON'!AJ6)+('ISSUE SCORE from EIKON'!AY6*'WEIGHTED from Refinitive'!$B$5)+('WEIGHTED from Refinitive'!$B$8*'ISSUE SCORE from EIKON'!BN6)+('ISSUE SCORE from EIKON'!CC6*'WEIGHTED from Refinitive'!$B$9)+('WEIGHTED from Refinitive'!$B$10*'ISSUE SCORE from EIKON'!CR6)+('ISSUE SCORE from EIKON'!DG6*'WEIGHTED from Refinitive'!$B$11)+('WEIGHTED from Refinitive'!$B$14*'ISSUE SCORE from EIKON'!DV6)+('ISSUE SCORE from EIKON'!EK6*'WEIGHTED from Refinitive'!$B$15)+('WEIGHTED from Refinitive'!$B$16*'ISSUE SCORE from EIKON'!EZ6)</f>
        <v>0</v>
      </c>
      <c r="R3" s="11" t="s">
        <v>60</v>
      </c>
      <c r="S3" s="1">
        <f t="shared" si="2"/>
        <v>84.634889884242156</v>
      </c>
      <c r="T3" s="1">
        <f t="shared" si="3"/>
        <v>82.981484566933233</v>
      </c>
      <c r="U3" s="1">
        <f t="shared" si="4"/>
        <v>80.201633804364718</v>
      </c>
      <c r="V3" s="1">
        <f t="shared" si="5"/>
        <v>72.853755823760892</v>
      </c>
      <c r="W3" s="1">
        <f t="shared" si="6"/>
        <v>70.546009546009486</v>
      </c>
      <c r="X3" s="1">
        <f t="shared" si="7"/>
        <v>49.38865578608867</v>
      </c>
      <c r="Y3" s="1">
        <f t="shared" si="8"/>
        <v>0</v>
      </c>
      <c r="Z3" s="1">
        <f t="shared" si="9"/>
        <v>0</v>
      </c>
      <c r="AA3" s="1">
        <f t="shared" si="10"/>
        <v>0</v>
      </c>
      <c r="AB3" s="1">
        <f t="shared" si="11"/>
        <v>0</v>
      </c>
      <c r="AC3" s="1">
        <f t="shared" si="12"/>
        <v>0</v>
      </c>
      <c r="AD3" s="1">
        <f t="shared" si="13"/>
        <v>0</v>
      </c>
      <c r="AE3" s="1">
        <f t="shared" si="14"/>
        <v>0</v>
      </c>
      <c r="AF3" s="1">
        <f t="shared" si="15"/>
        <v>0</v>
      </c>
      <c r="AG3" s="1">
        <f t="shared" si="16"/>
        <v>0</v>
      </c>
      <c r="AI3" s="11" t="s">
        <v>60</v>
      </c>
      <c r="AJ3" s="1">
        <f t="shared" si="17"/>
        <v>1.6534053173089234</v>
      </c>
      <c r="AK3" s="1">
        <f t="shared" si="18"/>
        <v>2.7798507625685147</v>
      </c>
      <c r="AL3" s="1">
        <f t="shared" si="19"/>
        <v>7.3478779806038261</v>
      </c>
      <c r="AM3" s="1">
        <f t="shared" si="20"/>
        <v>2.3077462777514057</v>
      </c>
      <c r="AN3" s="1">
        <f t="shared" si="21"/>
        <v>21.157353759920817</v>
      </c>
      <c r="AO3" s="1">
        <f t="shared" si="22"/>
        <v>49.38865578608867</v>
      </c>
      <c r="AP3" s="1">
        <f t="shared" si="23"/>
        <v>0</v>
      </c>
      <c r="AQ3" s="1">
        <f t="shared" si="24"/>
        <v>0</v>
      </c>
      <c r="AR3" s="1">
        <f t="shared" si="25"/>
        <v>0</v>
      </c>
      <c r="AS3" s="1">
        <f t="shared" si="26"/>
        <v>0</v>
      </c>
      <c r="AT3" s="1">
        <f t="shared" si="27"/>
        <v>0</v>
      </c>
      <c r="AU3" s="1">
        <f t="shared" si="28"/>
        <v>0</v>
      </c>
      <c r="AV3" s="1">
        <f t="shared" si="29"/>
        <v>0</v>
      </c>
      <c r="AW3" s="1">
        <f t="shared" si="30"/>
        <v>0</v>
      </c>
      <c r="AX3" s="1" t="str">
        <f>VLOOKUP(AI3,'ISSUE SCORE from EIKON'!A6:B435,2,FALSE)</f>
        <v>Abbvie Inc</v>
      </c>
      <c r="AY3" s="1">
        <f t="shared" si="31" ref="AY3:AY66">AY2+1</f>
        <v>2</v>
      </c>
      <c r="AZ3" s="1">
        <v>2</v>
      </c>
      <c r="BA3" s="1">
        <v>1</v>
      </c>
    </row>
    <row r="4" spans="1:53" ht="15">
      <c r="A4" s="11" t="s">
        <v>61</v>
      </c>
      <c r="B4" s="1">
        <f>('WEIGHTED from Refinitive'!$B$3*'ISSUE SCORE from EIKON'!G7)+('WEIGHTED from Refinitive'!$B$4*'ISSUE SCORE from EIKON'!V7)+('ISSUE SCORE from EIKON'!AK7*'WEIGHTED from Refinitive'!$B$5)+('WEIGHTED from Refinitive'!$B$8*'ISSUE SCORE from EIKON'!AZ7)+('ISSUE SCORE from EIKON'!BO7*'WEIGHTED from Refinitive'!$B$9)+('WEIGHTED from Refinitive'!$B$10*'ISSUE SCORE from EIKON'!CD7)+('ISSUE SCORE from EIKON'!CS7*'WEIGHTED from Refinitive'!$B$11)+('WEIGHTED from Refinitive'!$B$14*'ISSUE SCORE from EIKON'!DH7)+('ISSUE SCORE from EIKON'!DW7*'WEIGHTED from Refinitive'!$B$15)+('WEIGHTED from Refinitive'!$B$16*'ISSUE SCORE from EIKON'!EL7)</f>
        <v>69.855833878433032</v>
      </c>
      <c r="C4" s="1">
        <f>('WEIGHTED from Refinitive'!$B$3*'ISSUE SCORE from EIKON'!H7)+('WEIGHTED from Refinitive'!$B$4*'ISSUE SCORE from EIKON'!W7)+('ISSUE SCORE from EIKON'!AL7*'WEIGHTED from Refinitive'!$B$5)+('WEIGHTED from Refinitive'!$B$8*'ISSUE SCORE from EIKON'!BA7)+('ISSUE SCORE from EIKON'!BP7*'WEIGHTED from Refinitive'!$B$9)+('WEIGHTED from Refinitive'!$B$10*'ISSUE SCORE from EIKON'!CE7)+('ISSUE SCORE from EIKON'!CT7*'WEIGHTED from Refinitive'!$B$11)+('WEIGHTED from Refinitive'!$B$14*'ISSUE SCORE from EIKON'!DI7)+('ISSUE SCORE from EIKON'!DX7*'WEIGHTED from Refinitive'!$B$15)+('WEIGHTED from Refinitive'!$B$16*'ISSUE SCORE from EIKON'!EM7)</f>
        <v>65.312143745123166</v>
      </c>
      <c r="D4" s="1">
        <f>('WEIGHTED from Refinitive'!$B$3*'ISSUE SCORE from EIKON'!I7)+('WEIGHTED from Refinitive'!$B$4*'ISSUE SCORE from EIKON'!X7)+('ISSUE SCORE from EIKON'!AM7*'WEIGHTED from Refinitive'!$B$5)+('WEIGHTED from Refinitive'!$B$8*'ISSUE SCORE from EIKON'!BB7)+('ISSUE SCORE from EIKON'!BQ7*'WEIGHTED from Refinitive'!$B$9)+('WEIGHTED from Refinitive'!$B$10*'ISSUE SCORE from EIKON'!CF7)+('ISSUE SCORE from EIKON'!CU7*'WEIGHTED from Refinitive'!$B$11)+('WEIGHTED from Refinitive'!$B$14*'ISSUE SCORE from EIKON'!DJ7)+('ISSUE SCORE from EIKON'!DY7*'WEIGHTED from Refinitive'!$B$15)+('WEIGHTED from Refinitive'!$B$16*'ISSUE SCORE from EIKON'!EN7)</f>
        <v>65.908588896489931</v>
      </c>
      <c r="E4" s="1">
        <f>('WEIGHTED from Refinitive'!$B$3*'ISSUE SCORE from EIKON'!J7)+('WEIGHTED from Refinitive'!$B$4*'ISSUE SCORE from EIKON'!Y7)+('ISSUE SCORE from EIKON'!AN7*'WEIGHTED from Refinitive'!$B$5)+('WEIGHTED from Refinitive'!$B$8*'ISSUE SCORE from EIKON'!BC7)+('ISSUE SCORE from EIKON'!BR7*'WEIGHTED from Refinitive'!$B$9)+('WEIGHTED from Refinitive'!$B$10*'ISSUE SCORE from EIKON'!CG7)+('ISSUE SCORE from EIKON'!CV7*'WEIGHTED from Refinitive'!$B$11)+('WEIGHTED from Refinitive'!$B$14*'ISSUE SCORE from EIKON'!DK7)+('ISSUE SCORE from EIKON'!DZ7*'WEIGHTED from Refinitive'!$B$15)+('WEIGHTED from Refinitive'!$B$16*'ISSUE SCORE from EIKON'!EO7)</f>
        <v>49.59333261525201</v>
      </c>
      <c r="F4" s="1">
        <f>('WEIGHTED from Refinitive'!$B$3*'ISSUE SCORE from EIKON'!K7)+('WEIGHTED from Refinitive'!$B$4*'ISSUE SCORE from EIKON'!Z7)+('ISSUE SCORE from EIKON'!AO7*'WEIGHTED from Refinitive'!$B$5)+('WEIGHTED from Refinitive'!$B$8*'ISSUE SCORE from EIKON'!BD7)+('ISSUE SCORE from EIKON'!BS7*'WEIGHTED from Refinitive'!$B$9)+('WEIGHTED from Refinitive'!$B$10*'ISSUE SCORE from EIKON'!CH7)+('ISSUE SCORE from EIKON'!CW7*'WEIGHTED from Refinitive'!$B$11)+('WEIGHTED from Refinitive'!$B$14*'ISSUE SCORE from EIKON'!DL7)+('ISSUE SCORE from EIKON'!EA7*'WEIGHTED from Refinitive'!$B$15)+('WEIGHTED from Refinitive'!$B$16*'ISSUE SCORE from EIKON'!EP7)</f>
        <v>41.912736517214093</v>
      </c>
      <c r="G4" s="1">
        <f>('WEIGHTED from Refinitive'!$B$3*'ISSUE SCORE from EIKON'!L7)+('WEIGHTED from Refinitive'!$B$4*'ISSUE SCORE from EIKON'!AA7)+('ISSUE SCORE from EIKON'!AP7*'WEIGHTED from Refinitive'!$B$5)+('WEIGHTED from Refinitive'!$B$8*'ISSUE SCORE from EIKON'!BE7)+('ISSUE SCORE from EIKON'!BT7*'WEIGHTED from Refinitive'!$B$9)+('WEIGHTED from Refinitive'!$B$10*'ISSUE SCORE from EIKON'!CI7)+('ISSUE SCORE from EIKON'!CX7*'WEIGHTED from Refinitive'!$B$11)+('WEIGHTED from Refinitive'!$B$14*'ISSUE SCORE from EIKON'!DM7)+('ISSUE SCORE from EIKON'!EB7*'WEIGHTED from Refinitive'!$B$15)+('WEIGHTED from Refinitive'!$B$16*'ISSUE SCORE from EIKON'!EQ7)</f>
        <v>42.527695985309009</v>
      </c>
      <c r="H4" s="1">
        <f>('WEIGHTED from Refinitive'!$B$3*'ISSUE SCORE from EIKON'!M7)+('WEIGHTED from Refinitive'!$B$4*'ISSUE SCORE from EIKON'!AB7)+('ISSUE SCORE from EIKON'!AQ7*'WEIGHTED from Refinitive'!$B$5)+('WEIGHTED from Refinitive'!$B$8*'ISSUE SCORE from EIKON'!BF7)+('ISSUE SCORE from EIKON'!BU7*'WEIGHTED from Refinitive'!$B$9)+('WEIGHTED from Refinitive'!$B$10*'ISSUE SCORE from EIKON'!CJ7)+('ISSUE SCORE from EIKON'!CY7*'WEIGHTED from Refinitive'!$B$11)+('WEIGHTED from Refinitive'!$B$14*'ISSUE SCORE from EIKON'!DN7)+('ISSUE SCORE from EIKON'!EC7*'WEIGHTED from Refinitive'!$B$15)+('WEIGHTED from Refinitive'!$B$16*'ISSUE SCORE from EIKON'!ER7)</f>
        <v>42.792201952723538</v>
      </c>
      <c r="I4" s="1">
        <f>('WEIGHTED from Refinitive'!$B$3*'ISSUE SCORE from EIKON'!N7)+('WEIGHTED from Refinitive'!$B$4*'ISSUE SCORE from EIKON'!AC7)+('ISSUE SCORE from EIKON'!AR7*'WEIGHTED from Refinitive'!$B$5)+('WEIGHTED from Refinitive'!$B$8*'ISSUE SCORE from EIKON'!BG7)+('ISSUE SCORE from EIKON'!BV7*'WEIGHTED from Refinitive'!$B$9)+('WEIGHTED from Refinitive'!$B$10*'ISSUE SCORE from EIKON'!CK7)+('ISSUE SCORE from EIKON'!CZ7*'WEIGHTED from Refinitive'!$B$11)+('WEIGHTED from Refinitive'!$B$14*'ISSUE SCORE from EIKON'!DO7)+('ISSUE SCORE from EIKON'!ED7*'WEIGHTED from Refinitive'!$B$15)+('WEIGHTED from Refinitive'!$B$16*'ISSUE SCORE from EIKON'!ES7)</f>
        <v>46.472525220680929</v>
      </c>
      <c r="J4" s="1">
        <f>('WEIGHTED from Refinitive'!$B$3*'ISSUE SCORE from EIKON'!O7)+('WEIGHTED from Refinitive'!$B$4*'ISSUE SCORE from EIKON'!AD7)+('ISSUE SCORE from EIKON'!AS7*'WEIGHTED from Refinitive'!$B$5)+('WEIGHTED from Refinitive'!$B$8*'ISSUE SCORE from EIKON'!BH7)+('ISSUE SCORE from EIKON'!BW7*'WEIGHTED from Refinitive'!$B$9)+('WEIGHTED from Refinitive'!$B$10*'ISSUE SCORE from EIKON'!CL7)+('ISSUE SCORE from EIKON'!DA7*'WEIGHTED from Refinitive'!$B$11)+('WEIGHTED from Refinitive'!$B$14*'ISSUE SCORE from EIKON'!DP7)+('ISSUE SCORE from EIKON'!EE7*'WEIGHTED from Refinitive'!$B$15)+('WEIGHTED from Refinitive'!$B$16*'ISSUE SCORE from EIKON'!ET7)</f>
        <v>49.281893921082805</v>
      </c>
      <c r="K4" s="1">
        <f>('WEIGHTED from Refinitive'!$B$3*'ISSUE SCORE from EIKON'!P7)+('WEIGHTED from Refinitive'!$B$4*'ISSUE SCORE from EIKON'!AE7)+('ISSUE SCORE from EIKON'!AT7*'WEIGHTED from Refinitive'!$B$5)+('WEIGHTED from Refinitive'!$B$8*'ISSUE SCORE from EIKON'!BI7)+('ISSUE SCORE from EIKON'!BX7*'WEIGHTED from Refinitive'!$B$9)+('WEIGHTED from Refinitive'!$B$10*'ISSUE SCORE from EIKON'!CM7)+('ISSUE SCORE from EIKON'!DB7*'WEIGHTED from Refinitive'!$B$11)+('WEIGHTED from Refinitive'!$B$14*'ISSUE SCORE from EIKON'!DQ7)+('ISSUE SCORE from EIKON'!EF7*'WEIGHTED from Refinitive'!$B$15)+('WEIGHTED from Refinitive'!$B$16*'ISSUE SCORE from EIKON'!EU7)</f>
        <v>47.518118146161804</v>
      </c>
      <c r="L4" s="1">
        <f>('WEIGHTED from Refinitive'!$B$3*'ISSUE SCORE from EIKON'!Q7)+('WEIGHTED from Refinitive'!$B$4*'ISSUE SCORE from EIKON'!AF7)+('ISSUE SCORE from EIKON'!AU7*'WEIGHTED from Refinitive'!$B$5)+('WEIGHTED from Refinitive'!$B$8*'ISSUE SCORE from EIKON'!BJ7)+('ISSUE SCORE from EIKON'!BY7*'WEIGHTED from Refinitive'!$B$9)+('WEIGHTED from Refinitive'!$B$10*'ISSUE SCORE from EIKON'!CN7)+('ISSUE SCORE from EIKON'!DC7*'WEIGHTED from Refinitive'!$B$11)+('WEIGHTED from Refinitive'!$B$14*'ISSUE SCORE from EIKON'!DR7)+('ISSUE SCORE from EIKON'!EG7*'WEIGHTED from Refinitive'!$B$15)+('WEIGHTED from Refinitive'!$B$16*'ISSUE SCORE from EIKON'!EV7)</f>
        <v>35.528958680405559</v>
      </c>
      <c r="M4" s="1">
        <f>('WEIGHTED from Refinitive'!$B$3*'ISSUE SCORE from EIKON'!R7)+('WEIGHTED from Refinitive'!$B$4*'ISSUE SCORE from EIKON'!AG7)+('ISSUE SCORE from EIKON'!AV7*'WEIGHTED from Refinitive'!$B$5)+('WEIGHTED from Refinitive'!$B$8*'ISSUE SCORE from EIKON'!BK7)+('ISSUE SCORE from EIKON'!BZ7*'WEIGHTED from Refinitive'!$B$9)+('WEIGHTED from Refinitive'!$B$10*'ISSUE SCORE from EIKON'!CO7)+('ISSUE SCORE from EIKON'!DD7*'WEIGHTED from Refinitive'!$B$11)+('WEIGHTED from Refinitive'!$B$14*'ISSUE SCORE from EIKON'!DS7)+('ISSUE SCORE from EIKON'!EH7*'WEIGHTED from Refinitive'!$B$15)+('WEIGHTED from Refinitive'!$B$16*'ISSUE SCORE from EIKON'!EW7)</f>
        <v>32.440052005943521</v>
      </c>
      <c r="N4" s="1">
        <f>('WEIGHTED from Refinitive'!$B$3*'ISSUE SCORE from EIKON'!S7)+('WEIGHTED from Refinitive'!$B$4*'ISSUE SCORE from EIKON'!AH7)+('ISSUE SCORE from EIKON'!AW7*'WEIGHTED from Refinitive'!$B$5)+('WEIGHTED from Refinitive'!$B$8*'ISSUE SCORE from EIKON'!BL7)+('ISSUE SCORE from EIKON'!CA7*'WEIGHTED from Refinitive'!$B$9)+('WEIGHTED from Refinitive'!$B$10*'ISSUE SCORE from EIKON'!CP7)+('ISSUE SCORE from EIKON'!DE7*'WEIGHTED from Refinitive'!$B$11)+('WEIGHTED from Refinitive'!$B$14*'ISSUE SCORE from EIKON'!DT7)+('ISSUE SCORE from EIKON'!EI7*'WEIGHTED from Refinitive'!$B$15)+('WEIGHTED from Refinitive'!$B$16*'ISSUE SCORE from EIKON'!EX7)</f>
        <v>36.021401515151474</v>
      </c>
      <c r="O4" s="1">
        <f>('WEIGHTED from Refinitive'!$B$3*'ISSUE SCORE from EIKON'!T7)+('WEIGHTED from Refinitive'!$B$4*'ISSUE SCORE from EIKON'!AI7)+('ISSUE SCORE from EIKON'!AX7*'WEIGHTED from Refinitive'!$B$5)+('WEIGHTED from Refinitive'!$B$8*'ISSUE SCORE from EIKON'!BM7)+('ISSUE SCORE from EIKON'!CB7*'WEIGHTED from Refinitive'!$B$9)+('WEIGHTED from Refinitive'!$B$10*'ISSUE SCORE from EIKON'!CQ7)+('ISSUE SCORE from EIKON'!DF7*'WEIGHTED from Refinitive'!$B$11)+('WEIGHTED from Refinitive'!$B$14*'ISSUE SCORE from EIKON'!DU7)+('ISSUE SCORE from EIKON'!EJ7*'WEIGHTED from Refinitive'!$B$15)+('WEIGHTED from Refinitive'!$B$16*'ISSUE SCORE from EIKON'!EY7)</f>
        <v>33.508122824243465</v>
      </c>
      <c r="P4" s="1">
        <f>('WEIGHTED from Refinitive'!$B$3*'ISSUE SCORE from EIKON'!U7)+('WEIGHTED from Refinitive'!$B$4*'ISSUE SCORE from EIKON'!AJ7)+('ISSUE SCORE from EIKON'!AY7*'WEIGHTED from Refinitive'!$B$5)+('WEIGHTED from Refinitive'!$B$8*'ISSUE SCORE from EIKON'!BN7)+('ISSUE SCORE from EIKON'!CC7*'WEIGHTED from Refinitive'!$B$9)+('WEIGHTED from Refinitive'!$B$10*'ISSUE SCORE from EIKON'!CR7)+('ISSUE SCORE from EIKON'!DG7*'WEIGHTED from Refinitive'!$B$11)+('WEIGHTED from Refinitive'!$B$14*'ISSUE SCORE from EIKON'!DV7)+('ISSUE SCORE from EIKON'!EK7*'WEIGHTED from Refinitive'!$B$15)+('WEIGHTED from Refinitive'!$B$16*'ISSUE SCORE from EIKON'!EZ7)</f>
        <v>36.914219550650337</v>
      </c>
      <c r="R4" s="11" t="s">
        <v>61</v>
      </c>
      <c r="S4" s="1">
        <f t="shared" si="2"/>
        <v>69.855833878433032</v>
      </c>
      <c r="T4" s="1">
        <f t="shared" si="3"/>
        <v>65.312143745123166</v>
      </c>
      <c r="U4" s="1">
        <f t="shared" si="4"/>
        <v>65.908588896489931</v>
      </c>
      <c r="V4" s="1">
        <f t="shared" si="5"/>
        <v>49.59333261525201</v>
      </c>
      <c r="W4" s="1">
        <f t="shared" si="6"/>
        <v>41.912736517214093</v>
      </c>
      <c r="X4" s="1">
        <f t="shared" si="7"/>
        <v>42.527695985309009</v>
      </c>
      <c r="Y4" s="1">
        <f t="shared" si="8"/>
        <v>42.792201952723538</v>
      </c>
      <c r="Z4" s="1">
        <f t="shared" si="9"/>
        <v>46.472525220680929</v>
      </c>
      <c r="AA4" s="1">
        <f t="shared" si="10"/>
        <v>49.281893921082805</v>
      </c>
      <c r="AB4" s="1">
        <f t="shared" si="11"/>
        <v>47.518118146161804</v>
      </c>
      <c r="AC4" s="1">
        <f t="shared" si="12"/>
        <v>35.528958680405559</v>
      </c>
      <c r="AD4" s="1">
        <f t="shared" si="13"/>
        <v>32.440052005943521</v>
      </c>
      <c r="AE4" s="1">
        <f t="shared" si="14"/>
        <v>36.021401515151474</v>
      </c>
      <c r="AF4" s="1">
        <f t="shared" si="15"/>
        <v>33.508122824243465</v>
      </c>
      <c r="AG4" s="1">
        <f t="shared" si="16"/>
        <v>36.914219550650337</v>
      </c>
      <c r="AI4" s="11" t="s">
        <v>61</v>
      </c>
      <c r="AJ4" s="1">
        <f t="shared" si="17"/>
        <v>4.543690133309866</v>
      </c>
      <c r="AK4" s="1">
        <f t="shared" si="18"/>
        <v>-0.59644515136676546</v>
      </c>
      <c r="AL4" s="1">
        <f t="shared" si="19"/>
        <v>16.315256281237922</v>
      </c>
      <c r="AM4" s="1">
        <f t="shared" si="20"/>
        <v>7.6805960980379169</v>
      </c>
      <c r="AN4" s="1">
        <f t="shared" si="21"/>
        <v>-0.61495946809491642</v>
      </c>
      <c r="AO4" s="1">
        <f t="shared" si="22"/>
        <v>-0.2645059674145287</v>
      </c>
      <c r="AP4" s="1">
        <f t="shared" si="23"/>
        <v>-3.680323267957391</v>
      </c>
      <c r="AQ4" s="1">
        <f t="shared" si="24"/>
        <v>-2.8093687004018761</v>
      </c>
      <c r="AR4" s="1">
        <f t="shared" si="25"/>
        <v>1.763775774921001</v>
      </c>
      <c r="AS4" s="1">
        <f t="shared" si="26"/>
        <v>11.989159465756245</v>
      </c>
      <c r="AT4" s="1">
        <f t="shared" si="27"/>
        <v>3.0889066744620379</v>
      </c>
      <c r="AU4" s="1">
        <f t="shared" si="28"/>
        <v>-3.5813495092079535</v>
      </c>
      <c r="AV4" s="1">
        <f t="shared" si="29"/>
        <v>2.5132786909080096</v>
      </c>
      <c r="AW4" s="1">
        <f t="shared" si="30"/>
        <v>-3.4060967264068722</v>
      </c>
      <c r="AX4" s="1" t="str">
        <f>VLOOKUP(AI4,'ISSUE SCORE from EIKON'!A7:B436,2,FALSE)</f>
        <v>AmerisourceBergen Corp</v>
      </c>
      <c r="AY4" s="1">
        <f t="shared" si="31"/>
        <v>3</v>
      </c>
      <c r="AZ4" s="1">
        <v>3</v>
      </c>
      <c r="BA4" s="1">
        <v>1</v>
      </c>
    </row>
    <row r="5" spans="1:53" ht="15">
      <c r="A5" s="11" t="s">
        <v>62</v>
      </c>
      <c r="B5" s="1">
        <f>('WEIGHTED from Refinitive'!$B$3*'ISSUE SCORE from EIKON'!G8)+('WEIGHTED from Refinitive'!$B$4*'ISSUE SCORE from EIKON'!V8)+('ISSUE SCORE from EIKON'!AK8*'WEIGHTED from Refinitive'!$B$5)+('WEIGHTED from Refinitive'!$B$8*'ISSUE SCORE from EIKON'!AZ8)+('ISSUE SCORE from EIKON'!BO8*'WEIGHTED from Refinitive'!$B$9)+('WEIGHTED from Refinitive'!$B$10*'ISSUE SCORE from EIKON'!CD8)+('ISSUE SCORE from EIKON'!CS8*'WEIGHTED from Refinitive'!$B$11)+('WEIGHTED from Refinitive'!$B$14*'ISSUE SCORE from EIKON'!DH8)+('ISSUE SCORE from EIKON'!DW8*'WEIGHTED from Refinitive'!$B$15)+('WEIGHTED from Refinitive'!$B$16*'ISSUE SCORE from EIKON'!EL8)</f>
        <v>44.790069110576887</v>
      </c>
      <c r="C5" s="1">
        <f>('WEIGHTED from Refinitive'!$B$3*'ISSUE SCORE from EIKON'!H8)+('WEIGHTED from Refinitive'!$B$4*'ISSUE SCORE from EIKON'!W8)+('ISSUE SCORE from EIKON'!AL8*'WEIGHTED from Refinitive'!$B$5)+('WEIGHTED from Refinitive'!$B$8*'ISSUE SCORE from EIKON'!BA8)+('ISSUE SCORE from EIKON'!BP8*'WEIGHTED from Refinitive'!$B$9)+('WEIGHTED from Refinitive'!$B$10*'ISSUE SCORE from EIKON'!CE8)+('ISSUE SCORE from EIKON'!CT8*'WEIGHTED from Refinitive'!$B$11)+('WEIGHTED from Refinitive'!$B$14*'ISSUE SCORE from EIKON'!DI8)+('ISSUE SCORE from EIKON'!DX8*'WEIGHTED from Refinitive'!$B$15)+('WEIGHTED from Refinitive'!$B$16*'ISSUE SCORE from EIKON'!EM8)</f>
        <v>42.632556531675093</v>
      </c>
      <c r="D5" s="1">
        <f>('WEIGHTED from Refinitive'!$B$3*'ISSUE SCORE from EIKON'!I8)+('WEIGHTED from Refinitive'!$B$4*'ISSUE SCORE from EIKON'!X8)+('ISSUE SCORE from EIKON'!AM8*'WEIGHTED from Refinitive'!$B$5)+('WEIGHTED from Refinitive'!$B$8*'ISSUE SCORE from EIKON'!BB8)+('ISSUE SCORE from EIKON'!BQ8*'WEIGHTED from Refinitive'!$B$9)+('WEIGHTED from Refinitive'!$B$10*'ISSUE SCORE from EIKON'!CF8)+('ISSUE SCORE from EIKON'!CU8*'WEIGHTED from Refinitive'!$B$11)+('WEIGHTED from Refinitive'!$B$14*'ISSUE SCORE from EIKON'!DJ8)+('ISSUE SCORE from EIKON'!DY8*'WEIGHTED from Refinitive'!$B$15)+('WEIGHTED from Refinitive'!$B$16*'ISSUE SCORE from EIKON'!EN8)</f>
        <v>48.625324018356586</v>
      </c>
      <c r="E5" s="1">
        <f>('WEIGHTED from Refinitive'!$B$3*'ISSUE SCORE from EIKON'!J8)+('WEIGHTED from Refinitive'!$B$4*'ISSUE SCORE from EIKON'!Y8)+('ISSUE SCORE from EIKON'!AN8*'WEIGHTED from Refinitive'!$B$5)+('WEIGHTED from Refinitive'!$B$8*'ISSUE SCORE from EIKON'!BC8)+('ISSUE SCORE from EIKON'!BR8*'WEIGHTED from Refinitive'!$B$9)+('WEIGHTED from Refinitive'!$B$10*'ISSUE SCORE from EIKON'!CG8)+('ISSUE SCORE from EIKON'!CV8*'WEIGHTED from Refinitive'!$B$11)+('WEIGHTED from Refinitive'!$B$14*'ISSUE SCORE from EIKON'!DK8)+('ISSUE SCORE from EIKON'!DZ8*'WEIGHTED from Refinitive'!$B$15)+('WEIGHTED from Refinitive'!$B$16*'ISSUE SCORE from EIKON'!EO8)</f>
        <v>47.144311842668728</v>
      </c>
      <c r="F5" s="1">
        <f>('WEIGHTED from Refinitive'!$B$3*'ISSUE SCORE from EIKON'!K8)+('WEIGHTED from Refinitive'!$B$4*'ISSUE SCORE from EIKON'!Z8)+('ISSUE SCORE from EIKON'!AO8*'WEIGHTED from Refinitive'!$B$5)+('WEIGHTED from Refinitive'!$B$8*'ISSUE SCORE from EIKON'!BD8)+('ISSUE SCORE from EIKON'!BS8*'WEIGHTED from Refinitive'!$B$9)+('WEIGHTED from Refinitive'!$B$10*'ISSUE SCORE from EIKON'!CH8)+('ISSUE SCORE from EIKON'!CW8*'WEIGHTED from Refinitive'!$B$11)+('WEIGHTED from Refinitive'!$B$14*'ISSUE SCORE from EIKON'!DL8)+('ISSUE SCORE from EIKON'!EA8*'WEIGHTED from Refinitive'!$B$15)+('WEIGHTED from Refinitive'!$B$16*'ISSUE SCORE from EIKON'!EP8)</f>
        <v>0</v>
      </c>
      <c r="G5" s="1">
        <f>('WEIGHTED from Refinitive'!$B$3*'ISSUE SCORE from EIKON'!L8)+('WEIGHTED from Refinitive'!$B$4*'ISSUE SCORE from EIKON'!AA8)+('ISSUE SCORE from EIKON'!AP8*'WEIGHTED from Refinitive'!$B$5)+('WEIGHTED from Refinitive'!$B$8*'ISSUE SCORE from EIKON'!BE8)+('ISSUE SCORE from EIKON'!BT8*'WEIGHTED from Refinitive'!$B$9)+('WEIGHTED from Refinitive'!$B$10*'ISSUE SCORE from EIKON'!CI8)+('ISSUE SCORE from EIKON'!CX8*'WEIGHTED from Refinitive'!$B$11)+('WEIGHTED from Refinitive'!$B$14*'ISSUE SCORE from EIKON'!DM8)+('ISSUE SCORE from EIKON'!EB8*'WEIGHTED from Refinitive'!$B$15)+('WEIGHTED from Refinitive'!$B$16*'ISSUE SCORE from EIKON'!EQ8)</f>
        <v>0</v>
      </c>
      <c r="H5" s="1">
        <f>('WEIGHTED from Refinitive'!$B$3*'ISSUE SCORE from EIKON'!M8)+('WEIGHTED from Refinitive'!$B$4*'ISSUE SCORE from EIKON'!AB8)+('ISSUE SCORE from EIKON'!AQ8*'WEIGHTED from Refinitive'!$B$5)+('WEIGHTED from Refinitive'!$B$8*'ISSUE SCORE from EIKON'!BF8)+('ISSUE SCORE from EIKON'!BU8*'WEIGHTED from Refinitive'!$B$9)+('WEIGHTED from Refinitive'!$B$10*'ISSUE SCORE from EIKON'!CJ8)+('ISSUE SCORE from EIKON'!CY8*'WEIGHTED from Refinitive'!$B$11)+('WEIGHTED from Refinitive'!$B$14*'ISSUE SCORE from EIKON'!DN8)+('ISSUE SCORE from EIKON'!EC8*'WEIGHTED from Refinitive'!$B$15)+('WEIGHTED from Refinitive'!$B$16*'ISSUE SCORE from EIKON'!ER8)</f>
        <v>0</v>
      </c>
      <c r="I5" s="1">
        <f>('WEIGHTED from Refinitive'!$B$3*'ISSUE SCORE from EIKON'!N8)+('WEIGHTED from Refinitive'!$B$4*'ISSUE SCORE from EIKON'!AC8)+('ISSUE SCORE from EIKON'!AR8*'WEIGHTED from Refinitive'!$B$5)+('WEIGHTED from Refinitive'!$B$8*'ISSUE SCORE from EIKON'!BG8)+('ISSUE SCORE from EIKON'!BV8*'WEIGHTED from Refinitive'!$B$9)+('WEIGHTED from Refinitive'!$B$10*'ISSUE SCORE from EIKON'!CK8)+('ISSUE SCORE from EIKON'!CZ8*'WEIGHTED from Refinitive'!$B$11)+('WEIGHTED from Refinitive'!$B$14*'ISSUE SCORE from EIKON'!DO8)+('ISSUE SCORE from EIKON'!ED8*'WEIGHTED from Refinitive'!$B$15)+('WEIGHTED from Refinitive'!$B$16*'ISSUE SCORE from EIKON'!ES8)</f>
        <v>0</v>
      </c>
      <c r="J5" s="1">
        <f>('WEIGHTED from Refinitive'!$B$3*'ISSUE SCORE from EIKON'!O8)+('WEIGHTED from Refinitive'!$B$4*'ISSUE SCORE from EIKON'!AD8)+('ISSUE SCORE from EIKON'!AS8*'WEIGHTED from Refinitive'!$B$5)+('WEIGHTED from Refinitive'!$B$8*'ISSUE SCORE from EIKON'!BH8)+('ISSUE SCORE from EIKON'!BW8*'WEIGHTED from Refinitive'!$B$9)+('WEIGHTED from Refinitive'!$B$10*'ISSUE SCORE from EIKON'!CL8)+('ISSUE SCORE from EIKON'!DA8*'WEIGHTED from Refinitive'!$B$11)+('WEIGHTED from Refinitive'!$B$14*'ISSUE SCORE from EIKON'!DP8)+('ISSUE SCORE from EIKON'!EE8*'WEIGHTED from Refinitive'!$B$15)+('WEIGHTED from Refinitive'!$B$16*'ISSUE SCORE from EIKON'!ET8)</f>
        <v>0</v>
      </c>
      <c r="K5" s="1">
        <f>('WEIGHTED from Refinitive'!$B$3*'ISSUE SCORE from EIKON'!P8)+('WEIGHTED from Refinitive'!$B$4*'ISSUE SCORE from EIKON'!AE8)+('ISSUE SCORE from EIKON'!AT8*'WEIGHTED from Refinitive'!$B$5)+('WEIGHTED from Refinitive'!$B$8*'ISSUE SCORE from EIKON'!BI8)+('ISSUE SCORE from EIKON'!BX8*'WEIGHTED from Refinitive'!$B$9)+('WEIGHTED from Refinitive'!$B$10*'ISSUE SCORE from EIKON'!CM8)+('ISSUE SCORE from EIKON'!DB8*'WEIGHTED from Refinitive'!$B$11)+('WEIGHTED from Refinitive'!$B$14*'ISSUE SCORE from EIKON'!DQ8)+('ISSUE SCORE from EIKON'!EF8*'WEIGHTED from Refinitive'!$B$15)+('WEIGHTED from Refinitive'!$B$16*'ISSUE SCORE from EIKON'!EU8)</f>
        <v>0</v>
      </c>
      <c r="L5" s="1">
        <f>('WEIGHTED from Refinitive'!$B$3*'ISSUE SCORE from EIKON'!Q8)+('WEIGHTED from Refinitive'!$B$4*'ISSUE SCORE from EIKON'!AF8)+('ISSUE SCORE from EIKON'!AU8*'WEIGHTED from Refinitive'!$B$5)+('WEIGHTED from Refinitive'!$B$8*'ISSUE SCORE from EIKON'!BJ8)+('ISSUE SCORE from EIKON'!BY8*'WEIGHTED from Refinitive'!$B$9)+('WEIGHTED from Refinitive'!$B$10*'ISSUE SCORE from EIKON'!CN8)+('ISSUE SCORE from EIKON'!DC8*'WEIGHTED from Refinitive'!$B$11)+('WEIGHTED from Refinitive'!$B$14*'ISSUE SCORE from EIKON'!DR8)+('ISSUE SCORE from EIKON'!EG8*'WEIGHTED from Refinitive'!$B$15)+('WEIGHTED from Refinitive'!$B$16*'ISSUE SCORE from EIKON'!EV8)</f>
        <v>0</v>
      </c>
      <c r="M5" s="1">
        <f>('WEIGHTED from Refinitive'!$B$3*'ISSUE SCORE from EIKON'!R8)+('WEIGHTED from Refinitive'!$B$4*'ISSUE SCORE from EIKON'!AG8)+('ISSUE SCORE from EIKON'!AV8*'WEIGHTED from Refinitive'!$B$5)+('WEIGHTED from Refinitive'!$B$8*'ISSUE SCORE from EIKON'!BK8)+('ISSUE SCORE from EIKON'!BZ8*'WEIGHTED from Refinitive'!$B$9)+('WEIGHTED from Refinitive'!$B$10*'ISSUE SCORE from EIKON'!CO8)+('ISSUE SCORE from EIKON'!DD8*'WEIGHTED from Refinitive'!$B$11)+('WEIGHTED from Refinitive'!$B$14*'ISSUE SCORE from EIKON'!DS8)+('ISSUE SCORE from EIKON'!EH8*'WEIGHTED from Refinitive'!$B$15)+('WEIGHTED from Refinitive'!$B$16*'ISSUE SCORE from EIKON'!EW8)</f>
        <v>0</v>
      </c>
      <c r="N5" s="1">
        <f>('WEIGHTED from Refinitive'!$B$3*'ISSUE SCORE from EIKON'!S8)+('WEIGHTED from Refinitive'!$B$4*'ISSUE SCORE from EIKON'!AH8)+('ISSUE SCORE from EIKON'!AW8*'WEIGHTED from Refinitive'!$B$5)+('WEIGHTED from Refinitive'!$B$8*'ISSUE SCORE from EIKON'!BL8)+('ISSUE SCORE from EIKON'!CA8*'WEIGHTED from Refinitive'!$B$9)+('WEIGHTED from Refinitive'!$B$10*'ISSUE SCORE from EIKON'!CP8)+('ISSUE SCORE from EIKON'!DE8*'WEIGHTED from Refinitive'!$B$11)+('WEIGHTED from Refinitive'!$B$14*'ISSUE SCORE from EIKON'!DT8)+('ISSUE SCORE from EIKON'!EI8*'WEIGHTED from Refinitive'!$B$15)+('WEIGHTED from Refinitive'!$B$16*'ISSUE SCORE from EIKON'!EX8)</f>
        <v>0</v>
      </c>
      <c r="O5" s="1">
        <f>('WEIGHTED from Refinitive'!$B$3*'ISSUE SCORE from EIKON'!T8)+('WEIGHTED from Refinitive'!$B$4*'ISSUE SCORE from EIKON'!AI8)+('ISSUE SCORE from EIKON'!AX8*'WEIGHTED from Refinitive'!$B$5)+('WEIGHTED from Refinitive'!$B$8*'ISSUE SCORE from EIKON'!BM8)+('ISSUE SCORE from EIKON'!CB8*'WEIGHTED from Refinitive'!$B$9)+('WEIGHTED from Refinitive'!$B$10*'ISSUE SCORE from EIKON'!CQ8)+('ISSUE SCORE from EIKON'!DF8*'WEIGHTED from Refinitive'!$B$11)+('WEIGHTED from Refinitive'!$B$14*'ISSUE SCORE from EIKON'!DU8)+('ISSUE SCORE from EIKON'!EJ8*'WEIGHTED from Refinitive'!$B$15)+('WEIGHTED from Refinitive'!$B$16*'ISSUE SCORE from EIKON'!EY8)</f>
        <v>0</v>
      </c>
      <c r="P5" s="1">
        <f>('WEIGHTED from Refinitive'!$B$3*'ISSUE SCORE from EIKON'!U8)+('WEIGHTED from Refinitive'!$B$4*'ISSUE SCORE from EIKON'!AJ8)+('ISSUE SCORE from EIKON'!AY8*'WEIGHTED from Refinitive'!$B$5)+('WEIGHTED from Refinitive'!$B$8*'ISSUE SCORE from EIKON'!BN8)+('ISSUE SCORE from EIKON'!CC8*'WEIGHTED from Refinitive'!$B$9)+('WEIGHTED from Refinitive'!$B$10*'ISSUE SCORE from EIKON'!CR8)+('ISSUE SCORE from EIKON'!DG8*'WEIGHTED from Refinitive'!$B$11)+('WEIGHTED from Refinitive'!$B$14*'ISSUE SCORE from EIKON'!DV8)+('ISSUE SCORE from EIKON'!EK8*'WEIGHTED from Refinitive'!$B$15)+('WEIGHTED from Refinitive'!$B$16*'ISSUE SCORE from EIKON'!EZ8)</f>
        <v>0</v>
      </c>
      <c r="R5" s="11" t="s">
        <v>63</v>
      </c>
      <c r="S5" s="1">
        <f t="shared" si="2"/>
        <v>82.239720384522997</v>
      </c>
      <c r="T5" s="1">
        <f t="shared" si="3"/>
        <v>42.632556531675093</v>
      </c>
      <c r="U5" s="1">
        <f t="shared" si="4"/>
        <v>48.625324018356586</v>
      </c>
      <c r="V5" s="1">
        <f t="shared" si="5"/>
        <v>47.144311842668728</v>
      </c>
      <c r="W5" s="1">
        <f t="shared" si="6"/>
        <v>0</v>
      </c>
      <c r="X5" s="1">
        <f t="shared" si="7"/>
        <v>0</v>
      </c>
      <c r="Y5" s="1">
        <f t="shared" si="8"/>
        <v>0</v>
      </c>
      <c r="Z5" s="1">
        <f t="shared" si="9"/>
        <v>0</v>
      </c>
      <c r="AA5" s="1">
        <f t="shared" si="10"/>
        <v>0</v>
      </c>
      <c r="AB5" s="1">
        <f t="shared" si="11"/>
        <v>0</v>
      </c>
      <c r="AC5" s="1">
        <f t="shared" si="12"/>
        <v>0</v>
      </c>
      <c r="AD5" s="1">
        <f t="shared" si="13"/>
        <v>0</v>
      </c>
      <c r="AE5" s="1">
        <f t="shared" si="14"/>
        <v>0</v>
      </c>
      <c r="AF5" s="1">
        <f t="shared" si="15"/>
        <v>0</v>
      </c>
      <c r="AG5" s="1">
        <f t="shared" si="16"/>
        <v>0</v>
      </c>
      <c r="AI5" s="11" t="s">
        <v>63</v>
      </c>
      <c r="AJ5" s="1">
        <f t="shared" si="17"/>
        <v>39.607163852847904</v>
      </c>
      <c r="AK5" s="1">
        <f t="shared" si="18"/>
        <v>-5.9927674866814939</v>
      </c>
      <c r="AL5" s="1">
        <f t="shared" si="19"/>
        <v>1.4810121756878587</v>
      </c>
      <c r="AM5" s="1">
        <f t="shared" si="20"/>
        <v>47.144311842668728</v>
      </c>
      <c r="AN5" s="1">
        <f t="shared" si="21"/>
        <v>0</v>
      </c>
      <c r="AO5" s="1">
        <f t="shared" si="22"/>
        <v>0</v>
      </c>
      <c r="AP5" s="1">
        <f t="shared" si="23"/>
        <v>0</v>
      </c>
      <c r="AQ5" s="1">
        <f t="shared" si="24"/>
        <v>0</v>
      </c>
      <c r="AR5" s="1">
        <f t="shared" si="25"/>
        <v>0</v>
      </c>
      <c r="AS5" s="1">
        <f t="shared" si="26"/>
        <v>0</v>
      </c>
      <c r="AT5" s="1">
        <f t="shared" si="27"/>
        <v>0</v>
      </c>
      <c r="AU5" s="1">
        <f t="shared" si="28"/>
        <v>0</v>
      </c>
      <c r="AV5" s="1">
        <f t="shared" si="29"/>
        <v>0</v>
      </c>
      <c r="AW5" s="1">
        <f t="shared" si="30"/>
        <v>0</v>
      </c>
      <c r="AX5" s="1" t="str">
        <f>VLOOKUP(AI5,'ISSUE SCORE from EIKON'!A8:B437,2,FALSE)</f>
        <v>Abbott Laboratories</v>
      </c>
      <c r="AY5" s="1">
        <f t="shared" si="31"/>
        <v>4</v>
      </c>
      <c r="AZ5" s="1">
        <v>4</v>
      </c>
      <c r="BA5" s="1">
        <v>1</v>
      </c>
    </row>
    <row r="6" spans="1:53" ht="15">
      <c r="A6" s="11" t="s">
        <v>63</v>
      </c>
      <c r="B6" s="1">
        <f>('WEIGHTED from Refinitive'!$B$3*'ISSUE SCORE from EIKON'!G9)+('WEIGHTED from Refinitive'!$B$4*'ISSUE SCORE from EIKON'!V9)+('ISSUE SCORE from EIKON'!AK9*'WEIGHTED from Refinitive'!$B$5)+('WEIGHTED from Refinitive'!$B$8*'ISSUE SCORE from EIKON'!AZ9)+('ISSUE SCORE from EIKON'!BO9*'WEIGHTED from Refinitive'!$B$9)+('WEIGHTED from Refinitive'!$B$10*'ISSUE SCORE from EIKON'!CD9)+('ISSUE SCORE from EIKON'!CS9*'WEIGHTED from Refinitive'!$B$11)+('WEIGHTED from Refinitive'!$B$14*'ISSUE SCORE from EIKON'!DH9)+('ISSUE SCORE from EIKON'!DW9*'WEIGHTED from Refinitive'!$B$15)+('WEIGHTED from Refinitive'!$B$16*'ISSUE SCORE from EIKON'!EL9)</f>
        <v>82.239720384522997</v>
      </c>
      <c r="C6" s="1">
        <f>('WEIGHTED from Refinitive'!$B$3*'ISSUE SCORE from EIKON'!H9)+('WEIGHTED from Refinitive'!$B$4*'ISSUE SCORE from EIKON'!W9)+('ISSUE SCORE from EIKON'!AL9*'WEIGHTED from Refinitive'!$B$5)+('WEIGHTED from Refinitive'!$B$8*'ISSUE SCORE from EIKON'!BA9)+('ISSUE SCORE from EIKON'!BP9*'WEIGHTED from Refinitive'!$B$9)+('WEIGHTED from Refinitive'!$B$10*'ISSUE SCORE from EIKON'!CE9)+('ISSUE SCORE from EIKON'!CT9*'WEIGHTED from Refinitive'!$B$11)+('WEIGHTED from Refinitive'!$B$14*'ISSUE SCORE from EIKON'!DI9)+('ISSUE SCORE from EIKON'!DX9*'WEIGHTED from Refinitive'!$B$15)+('WEIGHTED from Refinitive'!$B$16*'ISSUE SCORE from EIKON'!EM9)</f>
        <v>84.578494548997256</v>
      </c>
      <c r="D6" s="1">
        <f>('WEIGHTED from Refinitive'!$B$3*'ISSUE SCORE from EIKON'!I9)+('WEIGHTED from Refinitive'!$B$4*'ISSUE SCORE from EIKON'!X9)+('ISSUE SCORE from EIKON'!AM9*'WEIGHTED from Refinitive'!$B$5)+('WEIGHTED from Refinitive'!$B$8*'ISSUE SCORE from EIKON'!BB9)+('ISSUE SCORE from EIKON'!BQ9*'WEIGHTED from Refinitive'!$B$9)+('WEIGHTED from Refinitive'!$B$10*'ISSUE SCORE from EIKON'!CF9)+('ISSUE SCORE from EIKON'!CU9*'WEIGHTED from Refinitive'!$B$11)+('WEIGHTED from Refinitive'!$B$14*'ISSUE SCORE from EIKON'!DJ9)+('ISSUE SCORE from EIKON'!DY9*'WEIGHTED from Refinitive'!$B$15)+('WEIGHTED from Refinitive'!$B$16*'ISSUE SCORE from EIKON'!EN9)</f>
        <v>83.693758029799909</v>
      </c>
      <c r="E6" s="1">
        <f>('WEIGHTED from Refinitive'!$B$3*'ISSUE SCORE from EIKON'!J9)+('WEIGHTED from Refinitive'!$B$4*'ISSUE SCORE from EIKON'!Y9)+('ISSUE SCORE from EIKON'!AN9*'WEIGHTED from Refinitive'!$B$5)+('WEIGHTED from Refinitive'!$B$8*'ISSUE SCORE from EIKON'!BC9)+('ISSUE SCORE from EIKON'!BR9*'WEIGHTED from Refinitive'!$B$9)+('WEIGHTED from Refinitive'!$B$10*'ISSUE SCORE from EIKON'!CG9)+('ISSUE SCORE from EIKON'!CV9*'WEIGHTED from Refinitive'!$B$11)+('WEIGHTED from Refinitive'!$B$14*'ISSUE SCORE from EIKON'!DK9)+('ISSUE SCORE from EIKON'!DZ9*'WEIGHTED from Refinitive'!$B$15)+('WEIGHTED from Refinitive'!$B$16*'ISSUE SCORE from EIKON'!EO9)</f>
        <v>81.010352338551357</v>
      </c>
      <c r="F6" s="1">
        <f>('WEIGHTED from Refinitive'!$B$3*'ISSUE SCORE from EIKON'!K9)+('WEIGHTED from Refinitive'!$B$4*'ISSUE SCORE from EIKON'!Z9)+('ISSUE SCORE from EIKON'!AO9*'WEIGHTED from Refinitive'!$B$5)+('WEIGHTED from Refinitive'!$B$8*'ISSUE SCORE from EIKON'!BD9)+('ISSUE SCORE from EIKON'!BS9*'WEIGHTED from Refinitive'!$B$9)+('WEIGHTED from Refinitive'!$B$10*'ISSUE SCORE from EIKON'!CH9)+('ISSUE SCORE from EIKON'!CW9*'WEIGHTED from Refinitive'!$B$11)+('WEIGHTED from Refinitive'!$B$14*'ISSUE SCORE from EIKON'!DL9)+('ISSUE SCORE from EIKON'!EA9*'WEIGHTED from Refinitive'!$B$15)+('WEIGHTED from Refinitive'!$B$16*'ISSUE SCORE from EIKON'!EP9)</f>
        <v>76.716082425037598</v>
      </c>
      <c r="G6" s="1">
        <f>('WEIGHTED from Refinitive'!$B$3*'ISSUE SCORE from EIKON'!L9)+('WEIGHTED from Refinitive'!$B$4*'ISSUE SCORE from EIKON'!AA9)+('ISSUE SCORE from EIKON'!AP9*'WEIGHTED from Refinitive'!$B$5)+('WEIGHTED from Refinitive'!$B$8*'ISSUE SCORE from EIKON'!BE9)+('ISSUE SCORE from EIKON'!BT9*'WEIGHTED from Refinitive'!$B$9)+('WEIGHTED from Refinitive'!$B$10*'ISSUE SCORE from EIKON'!CI9)+('ISSUE SCORE from EIKON'!CX9*'WEIGHTED from Refinitive'!$B$11)+('WEIGHTED from Refinitive'!$B$14*'ISSUE SCORE from EIKON'!DM9)+('ISSUE SCORE from EIKON'!EB9*'WEIGHTED from Refinitive'!$B$15)+('WEIGHTED from Refinitive'!$B$16*'ISSUE SCORE from EIKON'!EQ9)</f>
        <v>79.520259466818615</v>
      </c>
      <c r="H6" s="1">
        <f>('WEIGHTED from Refinitive'!$B$3*'ISSUE SCORE from EIKON'!M9)+('WEIGHTED from Refinitive'!$B$4*'ISSUE SCORE from EIKON'!AB9)+('ISSUE SCORE from EIKON'!AQ9*'WEIGHTED from Refinitive'!$B$5)+('WEIGHTED from Refinitive'!$B$8*'ISSUE SCORE from EIKON'!BF9)+('ISSUE SCORE from EIKON'!BU9*'WEIGHTED from Refinitive'!$B$9)+('WEIGHTED from Refinitive'!$B$10*'ISSUE SCORE from EIKON'!CJ9)+('ISSUE SCORE from EIKON'!CY9*'WEIGHTED from Refinitive'!$B$11)+('WEIGHTED from Refinitive'!$B$14*'ISSUE SCORE from EIKON'!DN9)+('ISSUE SCORE from EIKON'!EC9*'WEIGHTED from Refinitive'!$B$15)+('WEIGHTED from Refinitive'!$B$16*'ISSUE SCORE from EIKON'!ER9)</f>
        <v>78.546826824254865</v>
      </c>
      <c r="I6" s="1">
        <f>('WEIGHTED from Refinitive'!$B$3*'ISSUE SCORE from EIKON'!N9)+('WEIGHTED from Refinitive'!$B$4*'ISSUE SCORE from EIKON'!AC9)+('ISSUE SCORE from EIKON'!AR9*'WEIGHTED from Refinitive'!$B$5)+('WEIGHTED from Refinitive'!$B$8*'ISSUE SCORE from EIKON'!BG9)+('ISSUE SCORE from EIKON'!BV9*'WEIGHTED from Refinitive'!$B$9)+('WEIGHTED from Refinitive'!$B$10*'ISSUE SCORE from EIKON'!CK9)+('ISSUE SCORE from EIKON'!CZ9*'WEIGHTED from Refinitive'!$B$11)+('WEIGHTED from Refinitive'!$B$14*'ISSUE SCORE from EIKON'!DO9)+('ISSUE SCORE from EIKON'!ED9*'WEIGHTED from Refinitive'!$B$15)+('WEIGHTED from Refinitive'!$B$16*'ISSUE SCORE from EIKON'!ES9)</f>
        <v>80.440932377049165</v>
      </c>
      <c r="J6" s="1">
        <f>('WEIGHTED from Refinitive'!$B$3*'ISSUE SCORE from EIKON'!O9)+('WEIGHTED from Refinitive'!$B$4*'ISSUE SCORE from EIKON'!AD9)+('ISSUE SCORE from EIKON'!AS9*'WEIGHTED from Refinitive'!$B$5)+('WEIGHTED from Refinitive'!$B$8*'ISSUE SCORE from EIKON'!BH9)+('ISSUE SCORE from EIKON'!BW9*'WEIGHTED from Refinitive'!$B$9)+('WEIGHTED from Refinitive'!$B$10*'ISSUE SCORE from EIKON'!CL9)+('ISSUE SCORE from EIKON'!DA9*'WEIGHTED from Refinitive'!$B$11)+('WEIGHTED from Refinitive'!$B$14*'ISSUE SCORE from EIKON'!DP9)+('ISSUE SCORE from EIKON'!EE9*'WEIGHTED from Refinitive'!$B$15)+('WEIGHTED from Refinitive'!$B$16*'ISSUE SCORE from EIKON'!ET9)</f>
        <v>79.478253973049718</v>
      </c>
      <c r="K6" s="1">
        <f>('WEIGHTED from Refinitive'!$B$3*'ISSUE SCORE from EIKON'!P9)+('WEIGHTED from Refinitive'!$B$4*'ISSUE SCORE from EIKON'!AE9)+('ISSUE SCORE from EIKON'!AT9*'WEIGHTED from Refinitive'!$B$5)+('WEIGHTED from Refinitive'!$B$8*'ISSUE SCORE from EIKON'!BI9)+('ISSUE SCORE from EIKON'!BX9*'WEIGHTED from Refinitive'!$B$9)+('WEIGHTED from Refinitive'!$B$10*'ISSUE SCORE from EIKON'!CM9)+('ISSUE SCORE from EIKON'!DB9*'WEIGHTED from Refinitive'!$B$11)+('WEIGHTED from Refinitive'!$B$14*'ISSUE SCORE from EIKON'!DQ9)+('ISSUE SCORE from EIKON'!EF9*'WEIGHTED from Refinitive'!$B$15)+('WEIGHTED from Refinitive'!$B$16*'ISSUE SCORE from EIKON'!EU9)</f>
        <v>79.808848955415002</v>
      </c>
      <c r="L6" s="1">
        <f>('WEIGHTED from Refinitive'!$B$3*'ISSUE SCORE from EIKON'!Q9)+('WEIGHTED from Refinitive'!$B$4*'ISSUE SCORE from EIKON'!AF9)+('ISSUE SCORE from EIKON'!AU9*'WEIGHTED from Refinitive'!$B$5)+('WEIGHTED from Refinitive'!$B$8*'ISSUE SCORE from EIKON'!BJ9)+('ISSUE SCORE from EIKON'!BY9*'WEIGHTED from Refinitive'!$B$9)+('WEIGHTED from Refinitive'!$B$10*'ISSUE SCORE from EIKON'!CN9)+('ISSUE SCORE from EIKON'!DC9*'WEIGHTED from Refinitive'!$B$11)+('WEIGHTED from Refinitive'!$B$14*'ISSUE SCORE from EIKON'!DR9)+('ISSUE SCORE from EIKON'!EG9*'WEIGHTED from Refinitive'!$B$15)+('WEIGHTED from Refinitive'!$B$16*'ISSUE SCORE from EIKON'!EV9)</f>
        <v>80.849375784126153</v>
      </c>
      <c r="M6" s="1">
        <f>('WEIGHTED from Refinitive'!$B$3*'ISSUE SCORE from EIKON'!R9)+('WEIGHTED from Refinitive'!$B$4*'ISSUE SCORE from EIKON'!AG9)+('ISSUE SCORE from EIKON'!AV9*'WEIGHTED from Refinitive'!$B$5)+('WEIGHTED from Refinitive'!$B$8*'ISSUE SCORE from EIKON'!BK9)+('ISSUE SCORE from EIKON'!BZ9*'WEIGHTED from Refinitive'!$B$9)+('WEIGHTED from Refinitive'!$B$10*'ISSUE SCORE from EIKON'!CO9)+('ISSUE SCORE from EIKON'!DD9*'WEIGHTED from Refinitive'!$B$11)+('WEIGHTED from Refinitive'!$B$14*'ISSUE SCORE from EIKON'!DS9)+('ISSUE SCORE from EIKON'!EH9*'WEIGHTED from Refinitive'!$B$15)+('WEIGHTED from Refinitive'!$B$16*'ISSUE SCORE from EIKON'!EW9)</f>
        <v>75.996575037147096</v>
      </c>
      <c r="N6" s="1">
        <f>('WEIGHTED from Refinitive'!$B$3*'ISSUE SCORE from EIKON'!S9)+('WEIGHTED from Refinitive'!$B$4*'ISSUE SCORE from EIKON'!AH9)+('ISSUE SCORE from EIKON'!AW9*'WEIGHTED from Refinitive'!$B$5)+('WEIGHTED from Refinitive'!$B$8*'ISSUE SCORE from EIKON'!BL9)+('ISSUE SCORE from EIKON'!CA9*'WEIGHTED from Refinitive'!$B$9)+('WEIGHTED from Refinitive'!$B$10*'ISSUE SCORE from EIKON'!CP9)+('ISSUE SCORE from EIKON'!DE9*'WEIGHTED from Refinitive'!$B$11)+('WEIGHTED from Refinitive'!$B$14*'ISSUE SCORE from EIKON'!DT9)+('ISSUE SCORE from EIKON'!EI9*'WEIGHTED from Refinitive'!$B$15)+('WEIGHTED from Refinitive'!$B$16*'ISSUE SCORE from EIKON'!EX9)</f>
        <v>68.863636363636331</v>
      </c>
      <c r="O6" s="1">
        <f>('WEIGHTED from Refinitive'!$B$3*'ISSUE SCORE from EIKON'!T9)+('WEIGHTED from Refinitive'!$B$4*'ISSUE SCORE from EIKON'!AI9)+('ISSUE SCORE from EIKON'!AX9*'WEIGHTED from Refinitive'!$B$5)+('WEIGHTED from Refinitive'!$B$8*'ISSUE SCORE from EIKON'!BM9)+('ISSUE SCORE from EIKON'!CB9*'WEIGHTED from Refinitive'!$B$9)+('WEIGHTED from Refinitive'!$B$10*'ISSUE SCORE from EIKON'!CQ9)+('ISSUE SCORE from EIKON'!DF9*'WEIGHTED from Refinitive'!$B$11)+('WEIGHTED from Refinitive'!$B$14*'ISSUE SCORE from EIKON'!DU9)+('ISSUE SCORE from EIKON'!EJ9*'WEIGHTED from Refinitive'!$B$15)+('WEIGHTED from Refinitive'!$B$16*'ISSUE SCORE from EIKON'!EY9)</f>
        <v>72.953092921538826</v>
      </c>
      <c r="P6" s="1">
        <f>('WEIGHTED from Refinitive'!$B$3*'ISSUE SCORE from EIKON'!U9)+('WEIGHTED from Refinitive'!$B$4*'ISSUE SCORE from EIKON'!AJ9)+('ISSUE SCORE from EIKON'!AY9*'WEIGHTED from Refinitive'!$B$5)+('WEIGHTED from Refinitive'!$B$8*'ISSUE SCORE from EIKON'!BN9)+('ISSUE SCORE from EIKON'!CC9*'WEIGHTED from Refinitive'!$B$9)+('WEIGHTED from Refinitive'!$B$10*'ISSUE SCORE from EIKON'!CR9)+('ISSUE SCORE from EIKON'!DG9*'WEIGHTED from Refinitive'!$B$11)+('WEIGHTED from Refinitive'!$B$14*'ISSUE SCORE from EIKON'!DV9)+('ISSUE SCORE from EIKON'!EK9*'WEIGHTED from Refinitive'!$B$15)+('WEIGHTED from Refinitive'!$B$16*'ISSUE SCORE from EIKON'!EZ9)</f>
        <v>62.643279463933766</v>
      </c>
      <c r="R6" s="11" t="s">
        <v>64</v>
      </c>
      <c r="S6" s="1">
        <f t="shared" si="2"/>
        <v>84.183835281190639</v>
      </c>
      <c r="T6" s="1">
        <f t="shared" si="3"/>
        <v>84.578494548997256</v>
      </c>
      <c r="U6" s="1">
        <f t="shared" si="4"/>
        <v>83.693758029799909</v>
      </c>
      <c r="V6" s="1">
        <f t="shared" si="5"/>
        <v>81.010352338551357</v>
      </c>
      <c r="W6" s="1">
        <f t="shared" si="6"/>
        <v>76.716082425037598</v>
      </c>
      <c r="X6" s="1">
        <f t="shared" si="7"/>
        <v>79.520259466818615</v>
      </c>
      <c r="Y6" s="1">
        <f t="shared" si="8"/>
        <v>78.546826824254865</v>
      </c>
      <c r="Z6" s="1">
        <f t="shared" si="9"/>
        <v>80.440932377049165</v>
      </c>
      <c r="AA6" s="1">
        <f t="shared" si="10"/>
        <v>79.478253973049718</v>
      </c>
      <c r="AB6" s="1">
        <f t="shared" si="11"/>
        <v>79.808848955415002</v>
      </c>
      <c r="AC6" s="1">
        <f t="shared" si="12"/>
        <v>80.849375784126153</v>
      </c>
      <c r="AD6" s="1">
        <f t="shared" si="13"/>
        <v>75.996575037147096</v>
      </c>
      <c r="AE6" s="1">
        <f t="shared" si="14"/>
        <v>68.863636363636331</v>
      </c>
      <c r="AF6" s="1">
        <f t="shared" si="15"/>
        <v>72.953092921538826</v>
      </c>
      <c r="AG6" s="1">
        <f t="shared" si="16"/>
        <v>62.643279463933766</v>
      </c>
      <c r="AI6" s="11" t="s">
        <v>64</v>
      </c>
      <c r="AJ6" s="1">
        <f t="shared" si="17"/>
        <v>-0.39465926780661675</v>
      </c>
      <c r="AK6" s="1">
        <f t="shared" si="18"/>
        <v>0.88473651919734664</v>
      </c>
      <c r="AL6" s="1">
        <f t="shared" si="19"/>
        <v>2.6834056912485522</v>
      </c>
      <c r="AM6" s="1">
        <f t="shared" si="20"/>
        <v>4.2942699135137588</v>
      </c>
      <c r="AN6" s="1">
        <f t="shared" si="21"/>
        <v>-2.804177041781017</v>
      </c>
      <c r="AO6" s="1">
        <f t="shared" si="22"/>
        <v>0.97343264256375051</v>
      </c>
      <c r="AP6" s="1">
        <f t="shared" si="23"/>
        <v>-1.8941055527943007</v>
      </c>
      <c r="AQ6" s="1">
        <f t="shared" si="24"/>
        <v>0.9626784039994476</v>
      </c>
      <c r="AR6" s="1">
        <f t="shared" si="25"/>
        <v>-0.33059498236528384</v>
      </c>
      <c r="AS6" s="1">
        <f t="shared" si="26"/>
        <v>-1.0405268287111511</v>
      </c>
      <c r="AT6" s="1">
        <f t="shared" si="27"/>
        <v>4.8528007469790566</v>
      </c>
      <c r="AU6" s="1">
        <f t="shared" si="28"/>
        <v>7.1329386735107647</v>
      </c>
      <c r="AV6" s="1">
        <f t="shared" si="29"/>
        <v>-4.0894565579024942</v>
      </c>
      <c r="AW6" s="1">
        <f t="shared" si="30"/>
        <v>10.30981345760506</v>
      </c>
      <c r="AX6" s="1" t="str">
        <f>VLOOKUP(AI6,'ISSUE SCORE from EIKON'!A9:B438,2,FALSE)</f>
        <v>Accenture PLC</v>
      </c>
      <c r="AY6" s="1">
        <f t="shared" si="31"/>
        <v>5</v>
      </c>
      <c r="AZ6" s="1">
        <v>5</v>
      </c>
      <c r="BA6" s="1">
        <v>1</v>
      </c>
    </row>
    <row r="7" spans="1:53" ht="15">
      <c r="A7" s="11" t="s">
        <v>64</v>
      </c>
      <c r="B7" s="1">
        <f>('WEIGHTED from Refinitive'!$B$3*'ISSUE SCORE from EIKON'!G10)+('WEIGHTED from Refinitive'!$B$4*'ISSUE SCORE from EIKON'!V10)+('ISSUE SCORE from EIKON'!AK10*'WEIGHTED from Refinitive'!$B$5)+('WEIGHTED from Refinitive'!$B$8*'ISSUE SCORE from EIKON'!AZ10)+('ISSUE SCORE from EIKON'!BO10*'WEIGHTED from Refinitive'!$B$9)+('WEIGHTED from Refinitive'!$B$10*'ISSUE SCORE from EIKON'!CD10)+('ISSUE SCORE from EIKON'!CS10*'WEIGHTED from Refinitive'!$B$11)+('WEIGHTED from Refinitive'!$B$14*'ISSUE SCORE from EIKON'!DH10)+('ISSUE SCORE from EIKON'!DW10*'WEIGHTED from Refinitive'!$B$15)+('WEIGHTED from Refinitive'!$B$16*'ISSUE SCORE from EIKON'!EL10)</f>
        <v>84.183835281190639</v>
      </c>
      <c r="C7" s="1">
        <f>('WEIGHTED from Refinitive'!$B$3*'ISSUE SCORE from EIKON'!H10)+('WEIGHTED from Refinitive'!$B$4*'ISSUE SCORE from EIKON'!W10)+('ISSUE SCORE from EIKON'!AL10*'WEIGHTED from Refinitive'!$B$5)+('WEIGHTED from Refinitive'!$B$8*'ISSUE SCORE from EIKON'!BA10)+('ISSUE SCORE from EIKON'!BP10*'WEIGHTED from Refinitive'!$B$9)+('WEIGHTED from Refinitive'!$B$10*'ISSUE SCORE from EIKON'!CE10)+('ISSUE SCORE from EIKON'!CT10*'WEIGHTED from Refinitive'!$B$11)+('WEIGHTED from Refinitive'!$B$14*'ISSUE SCORE from EIKON'!DI10)+('ISSUE SCORE from EIKON'!DX10*'WEIGHTED from Refinitive'!$B$15)+('WEIGHTED from Refinitive'!$B$16*'ISSUE SCORE from EIKON'!EM10)</f>
        <v>89.188492063492035</v>
      </c>
      <c r="D7" s="1">
        <f>('WEIGHTED from Refinitive'!$B$3*'ISSUE SCORE from EIKON'!I10)+('WEIGHTED from Refinitive'!$B$4*'ISSUE SCORE from EIKON'!X10)+('ISSUE SCORE from EIKON'!AM10*'WEIGHTED from Refinitive'!$B$5)+('WEIGHTED from Refinitive'!$B$8*'ISSUE SCORE from EIKON'!BB10)+('ISSUE SCORE from EIKON'!BQ10*'WEIGHTED from Refinitive'!$B$9)+('WEIGHTED from Refinitive'!$B$10*'ISSUE SCORE from EIKON'!CF10)+('ISSUE SCORE from EIKON'!CU10*'WEIGHTED from Refinitive'!$B$11)+('WEIGHTED from Refinitive'!$B$14*'ISSUE SCORE from EIKON'!DJ10)+('ISSUE SCORE from EIKON'!DY10*'WEIGHTED from Refinitive'!$B$15)+('WEIGHTED from Refinitive'!$B$16*'ISSUE SCORE from EIKON'!EN10)</f>
        <v>91.288236553003244</v>
      </c>
      <c r="E7" s="1">
        <f>('WEIGHTED from Refinitive'!$B$3*'ISSUE SCORE from EIKON'!J10)+('WEIGHTED from Refinitive'!$B$4*'ISSUE SCORE from EIKON'!Y10)+('ISSUE SCORE from EIKON'!AN10*'WEIGHTED from Refinitive'!$B$5)+('WEIGHTED from Refinitive'!$B$8*'ISSUE SCORE from EIKON'!BC10)+('ISSUE SCORE from EIKON'!BR10*'WEIGHTED from Refinitive'!$B$9)+('WEIGHTED from Refinitive'!$B$10*'ISSUE SCORE from EIKON'!CG10)+('ISSUE SCORE from EIKON'!CV10*'WEIGHTED from Refinitive'!$B$11)+('WEIGHTED from Refinitive'!$B$14*'ISSUE SCORE from EIKON'!DK10)+('ISSUE SCORE from EIKON'!DZ10*'WEIGHTED from Refinitive'!$B$15)+('WEIGHTED from Refinitive'!$B$16*'ISSUE SCORE from EIKON'!EO10)</f>
        <v>93.541756854256818</v>
      </c>
      <c r="F7" s="1">
        <f>('WEIGHTED from Refinitive'!$B$3*'ISSUE SCORE from EIKON'!K10)+('WEIGHTED from Refinitive'!$B$4*'ISSUE SCORE from EIKON'!Z10)+('ISSUE SCORE from EIKON'!AO10*'WEIGHTED from Refinitive'!$B$5)+('WEIGHTED from Refinitive'!$B$8*'ISSUE SCORE from EIKON'!BD10)+('ISSUE SCORE from EIKON'!BS10*'WEIGHTED from Refinitive'!$B$9)+('WEIGHTED from Refinitive'!$B$10*'ISSUE SCORE from EIKON'!CH10)+('ISSUE SCORE from EIKON'!CW10*'WEIGHTED from Refinitive'!$B$11)+('WEIGHTED from Refinitive'!$B$14*'ISSUE SCORE from EIKON'!DL10)+('ISSUE SCORE from EIKON'!EA10*'WEIGHTED from Refinitive'!$B$15)+('WEIGHTED from Refinitive'!$B$16*'ISSUE SCORE from EIKON'!EP10)</f>
        <v>88.044452662721852</v>
      </c>
      <c r="G7" s="1">
        <f>('WEIGHTED from Refinitive'!$B$3*'ISSUE SCORE from EIKON'!L10)+('WEIGHTED from Refinitive'!$B$4*'ISSUE SCORE from EIKON'!AA10)+('ISSUE SCORE from EIKON'!AP10*'WEIGHTED from Refinitive'!$B$5)+('WEIGHTED from Refinitive'!$B$8*'ISSUE SCORE from EIKON'!BE10)+('ISSUE SCORE from EIKON'!BT10*'WEIGHTED from Refinitive'!$B$9)+('WEIGHTED from Refinitive'!$B$10*'ISSUE SCORE from EIKON'!CI10)+('ISSUE SCORE from EIKON'!CX10*'WEIGHTED from Refinitive'!$B$11)+('WEIGHTED from Refinitive'!$B$14*'ISSUE SCORE from EIKON'!DM10)+('ISSUE SCORE from EIKON'!EB10*'WEIGHTED from Refinitive'!$B$15)+('WEIGHTED from Refinitive'!$B$16*'ISSUE SCORE from EIKON'!EQ10)</f>
        <v>88.956403508771913</v>
      </c>
      <c r="H7" s="1">
        <f>('WEIGHTED from Refinitive'!$B$3*'ISSUE SCORE from EIKON'!M10)+('WEIGHTED from Refinitive'!$B$4*'ISSUE SCORE from EIKON'!AB10)+('ISSUE SCORE from EIKON'!AQ10*'WEIGHTED from Refinitive'!$B$5)+('WEIGHTED from Refinitive'!$B$8*'ISSUE SCORE from EIKON'!BF10)+('ISSUE SCORE from EIKON'!BU10*'WEIGHTED from Refinitive'!$B$9)+('WEIGHTED from Refinitive'!$B$10*'ISSUE SCORE from EIKON'!CJ10)+('ISSUE SCORE from EIKON'!CY10*'WEIGHTED from Refinitive'!$B$11)+('WEIGHTED from Refinitive'!$B$14*'ISSUE SCORE from EIKON'!DN10)+('ISSUE SCORE from EIKON'!EC10*'WEIGHTED from Refinitive'!$B$15)+('WEIGHTED from Refinitive'!$B$16*'ISSUE SCORE from EIKON'!ER10)</f>
        <v>84.317727130307617</v>
      </c>
      <c r="I7" s="1">
        <f>('WEIGHTED from Refinitive'!$B$3*'ISSUE SCORE from EIKON'!N10)+('WEIGHTED from Refinitive'!$B$4*'ISSUE SCORE from EIKON'!AC10)+('ISSUE SCORE from EIKON'!AR10*'WEIGHTED from Refinitive'!$B$5)+('WEIGHTED from Refinitive'!$B$8*'ISSUE SCORE from EIKON'!BG10)+('ISSUE SCORE from EIKON'!BV10*'WEIGHTED from Refinitive'!$B$9)+('WEIGHTED from Refinitive'!$B$10*'ISSUE SCORE from EIKON'!CK10)+('ISSUE SCORE from EIKON'!CZ10*'WEIGHTED from Refinitive'!$B$11)+('WEIGHTED from Refinitive'!$B$14*'ISSUE SCORE from EIKON'!DO10)+('ISSUE SCORE from EIKON'!ED10*'WEIGHTED from Refinitive'!$B$15)+('WEIGHTED from Refinitive'!$B$16*'ISSUE SCORE from EIKON'!ES10)</f>
        <v>86.325824175824152</v>
      </c>
      <c r="J7" s="1">
        <f>('WEIGHTED from Refinitive'!$B$3*'ISSUE SCORE from EIKON'!O10)+('WEIGHTED from Refinitive'!$B$4*'ISSUE SCORE from EIKON'!AD10)+('ISSUE SCORE from EIKON'!AS10*'WEIGHTED from Refinitive'!$B$5)+('WEIGHTED from Refinitive'!$B$8*'ISSUE SCORE from EIKON'!BH10)+('ISSUE SCORE from EIKON'!BW10*'WEIGHTED from Refinitive'!$B$9)+('WEIGHTED from Refinitive'!$B$10*'ISSUE SCORE from EIKON'!CL10)+('ISSUE SCORE from EIKON'!DA10*'WEIGHTED from Refinitive'!$B$11)+('WEIGHTED from Refinitive'!$B$14*'ISSUE SCORE from EIKON'!DP10)+('ISSUE SCORE from EIKON'!EE10*'WEIGHTED from Refinitive'!$B$15)+('WEIGHTED from Refinitive'!$B$16*'ISSUE SCORE from EIKON'!ET10)</f>
        <v>85.234910192146984</v>
      </c>
      <c r="K7" s="1">
        <f>('WEIGHTED from Refinitive'!$B$3*'ISSUE SCORE from EIKON'!P10)+('WEIGHTED from Refinitive'!$B$4*'ISSUE SCORE from EIKON'!AE10)+('ISSUE SCORE from EIKON'!AT10*'WEIGHTED from Refinitive'!$B$5)+('WEIGHTED from Refinitive'!$B$8*'ISSUE SCORE from EIKON'!BI10)+('ISSUE SCORE from EIKON'!BX10*'WEIGHTED from Refinitive'!$B$9)+('WEIGHTED from Refinitive'!$B$10*'ISSUE SCORE from EIKON'!CM10)+('ISSUE SCORE from EIKON'!DB10*'WEIGHTED from Refinitive'!$B$11)+('WEIGHTED from Refinitive'!$B$14*'ISSUE SCORE from EIKON'!DQ10)+('ISSUE SCORE from EIKON'!EF10*'WEIGHTED from Refinitive'!$B$15)+('WEIGHTED from Refinitive'!$B$16*'ISSUE SCORE from EIKON'!EU10)</f>
        <v>84.563498789346227</v>
      </c>
      <c r="L7" s="1">
        <f>('WEIGHTED from Refinitive'!$B$3*'ISSUE SCORE from EIKON'!Q10)+('WEIGHTED from Refinitive'!$B$4*'ISSUE SCORE from EIKON'!AF10)+('ISSUE SCORE from EIKON'!AU10*'WEIGHTED from Refinitive'!$B$5)+('WEIGHTED from Refinitive'!$B$8*'ISSUE SCORE from EIKON'!BJ10)+('ISSUE SCORE from EIKON'!BY10*'WEIGHTED from Refinitive'!$B$9)+('WEIGHTED from Refinitive'!$B$10*'ISSUE SCORE from EIKON'!CN10)+('ISSUE SCORE from EIKON'!DC10*'WEIGHTED from Refinitive'!$B$11)+('WEIGHTED from Refinitive'!$B$14*'ISSUE SCORE from EIKON'!DR10)+('ISSUE SCORE from EIKON'!EG10*'WEIGHTED from Refinitive'!$B$15)+('WEIGHTED from Refinitive'!$B$16*'ISSUE SCORE from EIKON'!EV10)</f>
        <v>81.39783791523476</v>
      </c>
      <c r="M7" s="1">
        <f>('WEIGHTED from Refinitive'!$B$3*'ISSUE SCORE from EIKON'!R10)+('WEIGHTED from Refinitive'!$B$4*'ISSUE SCORE from EIKON'!AG10)+('ISSUE SCORE from EIKON'!AV10*'WEIGHTED from Refinitive'!$B$5)+('WEIGHTED from Refinitive'!$B$8*'ISSUE SCORE from EIKON'!BK10)+('ISSUE SCORE from EIKON'!BZ10*'WEIGHTED from Refinitive'!$B$9)+('WEIGHTED from Refinitive'!$B$10*'ISSUE SCORE from EIKON'!CO10)+('ISSUE SCORE from EIKON'!DD10*'WEIGHTED from Refinitive'!$B$11)+('WEIGHTED from Refinitive'!$B$14*'ISSUE SCORE from EIKON'!DS10)+('ISSUE SCORE from EIKON'!EH10*'WEIGHTED from Refinitive'!$B$15)+('WEIGHTED from Refinitive'!$B$16*'ISSUE SCORE from EIKON'!EW10)</f>
        <v>76.153134164222848</v>
      </c>
      <c r="N7" s="1">
        <f>('WEIGHTED from Refinitive'!$B$3*'ISSUE SCORE from EIKON'!S10)+('WEIGHTED from Refinitive'!$B$4*'ISSUE SCORE from EIKON'!AH10)+('ISSUE SCORE from EIKON'!AW10*'WEIGHTED from Refinitive'!$B$5)+('WEIGHTED from Refinitive'!$B$8*'ISSUE SCORE from EIKON'!BL10)+('ISSUE SCORE from EIKON'!CA10*'WEIGHTED from Refinitive'!$B$9)+('WEIGHTED from Refinitive'!$B$10*'ISSUE SCORE from EIKON'!CP10)+('ISSUE SCORE from EIKON'!DE10*'WEIGHTED from Refinitive'!$B$11)+('WEIGHTED from Refinitive'!$B$14*'ISSUE SCORE from EIKON'!DT10)+('ISSUE SCORE from EIKON'!EI10*'WEIGHTED from Refinitive'!$B$15)+('WEIGHTED from Refinitive'!$B$16*'ISSUE SCORE from EIKON'!EX10)</f>
        <v>60.243822674418581</v>
      </c>
      <c r="O7" s="1">
        <f>('WEIGHTED from Refinitive'!$B$3*'ISSUE SCORE from EIKON'!T10)+('WEIGHTED from Refinitive'!$B$4*'ISSUE SCORE from EIKON'!AI10)+('ISSUE SCORE from EIKON'!AX10*'WEIGHTED from Refinitive'!$B$5)+('WEIGHTED from Refinitive'!$B$8*'ISSUE SCORE from EIKON'!BM10)+('ISSUE SCORE from EIKON'!CB10*'WEIGHTED from Refinitive'!$B$9)+('WEIGHTED from Refinitive'!$B$10*'ISSUE SCORE from EIKON'!CQ10)+('ISSUE SCORE from EIKON'!DF10*'WEIGHTED from Refinitive'!$B$11)+('WEIGHTED from Refinitive'!$B$14*'ISSUE SCORE from EIKON'!DU10)+('ISSUE SCORE from EIKON'!EJ10*'WEIGHTED from Refinitive'!$B$15)+('WEIGHTED from Refinitive'!$B$16*'ISSUE SCORE from EIKON'!EY10)</f>
        <v>57.536518895348806</v>
      </c>
      <c r="P7" s="1">
        <f>('WEIGHTED from Refinitive'!$B$3*'ISSUE SCORE from EIKON'!U10)+('WEIGHTED from Refinitive'!$B$4*'ISSUE SCORE from EIKON'!AJ10)+('ISSUE SCORE from EIKON'!AY10*'WEIGHTED from Refinitive'!$B$5)+('WEIGHTED from Refinitive'!$B$8*'ISSUE SCORE from EIKON'!BN10)+('ISSUE SCORE from EIKON'!CC10*'WEIGHTED from Refinitive'!$B$9)+('WEIGHTED from Refinitive'!$B$10*'ISSUE SCORE from EIKON'!CR10)+('ISSUE SCORE from EIKON'!DG10*'WEIGHTED from Refinitive'!$B$11)+('WEIGHTED from Refinitive'!$B$14*'ISSUE SCORE from EIKON'!DV10)+('ISSUE SCORE from EIKON'!EK10*'WEIGHTED from Refinitive'!$B$15)+('WEIGHTED from Refinitive'!$B$16*'ISSUE SCORE from EIKON'!EZ10)</f>
        <v>52.003968253968218</v>
      </c>
      <c r="R7" s="11" t="s">
        <v>65</v>
      </c>
      <c r="S7" s="1">
        <f t="shared" si="2"/>
        <v>84.60009133652315</v>
      </c>
      <c r="T7" s="1">
        <f t="shared" si="3"/>
        <v>89.188492063492035</v>
      </c>
      <c r="U7" s="1">
        <f t="shared" si="4"/>
        <v>91.288236553003244</v>
      </c>
      <c r="V7" s="1">
        <f t="shared" si="5"/>
        <v>93.541756854256818</v>
      </c>
      <c r="W7" s="1">
        <f t="shared" si="6"/>
        <v>88.044452662721852</v>
      </c>
      <c r="X7" s="1">
        <f t="shared" si="7"/>
        <v>88.956403508771913</v>
      </c>
      <c r="Y7" s="1">
        <f t="shared" si="8"/>
        <v>84.317727130307617</v>
      </c>
      <c r="Z7" s="1">
        <f t="shared" si="9"/>
        <v>86.325824175824152</v>
      </c>
      <c r="AA7" s="1">
        <f t="shared" si="10"/>
        <v>85.234910192146984</v>
      </c>
      <c r="AB7" s="1">
        <f t="shared" si="11"/>
        <v>84.563498789346227</v>
      </c>
      <c r="AC7" s="1">
        <f t="shared" si="12"/>
        <v>81.39783791523476</v>
      </c>
      <c r="AD7" s="1">
        <f t="shared" si="13"/>
        <v>76.153134164222848</v>
      </c>
      <c r="AE7" s="1">
        <f t="shared" si="14"/>
        <v>60.243822674418581</v>
      </c>
      <c r="AF7" s="1">
        <f t="shared" si="15"/>
        <v>57.536518895348806</v>
      </c>
      <c r="AG7" s="1">
        <f t="shared" si="16"/>
        <v>52.003968253968218</v>
      </c>
      <c r="AI7" s="11" t="s">
        <v>65</v>
      </c>
      <c r="AJ7" s="1">
        <f t="shared" si="17"/>
        <v>-4.5884007269688851</v>
      </c>
      <c r="AK7" s="1">
        <f t="shared" si="18"/>
        <v>-2.0997444895112096</v>
      </c>
      <c r="AL7" s="1">
        <f t="shared" si="19"/>
        <v>-2.2535203012535732</v>
      </c>
      <c r="AM7" s="1">
        <f t="shared" si="20"/>
        <v>5.4973041915349654</v>
      </c>
      <c r="AN7" s="1">
        <f t="shared" si="21"/>
        <v>-0.91195084605006116</v>
      </c>
      <c r="AO7" s="1">
        <f t="shared" si="22"/>
        <v>4.6386763784642966</v>
      </c>
      <c r="AP7" s="1">
        <f t="shared" si="23"/>
        <v>-2.0080970455165357</v>
      </c>
      <c r="AQ7" s="1">
        <f t="shared" si="24"/>
        <v>1.0909139836771686</v>
      </c>
      <c r="AR7" s="1">
        <f t="shared" si="25"/>
        <v>0.67141140280075717</v>
      </c>
      <c r="AS7" s="1">
        <f t="shared" si="26"/>
        <v>3.1656608741114667</v>
      </c>
      <c r="AT7" s="1">
        <f t="shared" si="27"/>
        <v>5.2447037510119117</v>
      </c>
      <c r="AU7" s="1">
        <f t="shared" si="28"/>
        <v>15.909311489804267</v>
      </c>
      <c r="AV7" s="1">
        <f t="shared" si="29"/>
        <v>2.7073037790697754</v>
      </c>
      <c r="AW7" s="1">
        <f t="shared" si="30"/>
        <v>5.5325506413805883</v>
      </c>
      <c r="AX7" s="1" t="str">
        <f>VLOOKUP(AI7,'ISSUE SCORE from EIKON'!A10:B439,2,FALSE)</f>
        <v>Adobe Inc</v>
      </c>
      <c r="AY7" s="1">
        <f t="shared" si="31"/>
        <v>6</v>
      </c>
      <c r="AZ7" s="1">
        <v>6</v>
      </c>
      <c r="BA7" s="1">
        <v>1</v>
      </c>
    </row>
    <row r="8" spans="1:53" ht="15">
      <c r="A8" s="11" t="s">
        <v>65</v>
      </c>
      <c r="B8" s="1">
        <f>('WEIGHTED from Refinitive'!$B$3*'ISSUE SCORE from EIKON'!G11)+('WEIGHTED from Refinitive'!$B$4*'ISSUE SCORE from EIKON'!V11)+('ISSUE SCORE from EIKON'!AK11*'WEIGHTED from Refinitive'!$B$5)+('WEIGHTED from Refinitive'!$B$8*'ISSUE SCORE from EIKON'!AZ11)+('ISSUE SCORE from EIKON'!BO11*'WEIGHTED from Refinitive'!$B$9)+('WEIGHTED from Refinitive'!$B$10*'ISSUE SCORE from EIKON'!CD11)+('ISSUE SCORE from EIKON'!CS11*'WEIGHTED from Refinitive'!$B$11)+('WEIGHTED from Refinitive'!$B$14*'ISSUE SCORE from EIKON'!DH11)+('ISSUE SCORE from EIKON'!DW11*'WEIGHTED from Refinitive'!$B$15)+('WEIGHTED from Refinitive'!$B$16*'ISSUE SCORE from EIKON'!EL11)</f>
        <v>84.60009133652315</v>
      </c>
      <c r="C8" s="1">
        <f>('WEIGHTED from Refinitive'!$B$3*'ISSUE SCORE from EIKON'!H11)+('WEIGHTED from Refinitive'!$B$4*'ISSUE SCORE from EIKON'!W11)+('ISSUE SCORE from EIKON'!AL11*'WEIGHTED from Refinitive'!$B$5)+('WEIGHTED from Refinitive'!$B$8*'ISSUE SCORE from EIKON'!BA11)+('ISSUE SCORE from EIKON'!BP11*'WEIGHTED from Refinitive'!$B$9)+('WEIGHTED from Refinitive'!$B$10*'ISSUE SCORE from EIKON'!CE11)+('ISSUE SCORE from EIKON'!CT11*'WEIGHTED from Refinitive'!$B$11)+('WEIGHTED from Refinitive'!$B$14*'ISSUE SCORE from EIKON'!DI11)+('ISSUE SCORE from EIKON'!DX11*'WEIGHTED from Refinitive'!$B$15)+('WEIGHTED from Refinitive'!$B$16*'ISSUE SCORE from EIKON'!EM11)</f>
        <v>83.406905749249276</v>
      </c>
      <c r="D8" s="1">
        <f>('WEIGHTED from Refinitive'!$B$3*'ISSUE SCORE from EIKON'!I11)+('WEIGHTED from Refinitive'!$B$4*'ISSUE SCORE from EIKON'!X11)+('ISSUE SCORE from EIKON'!AM11*'WEIGHTED from Refinitive'!$B$5)+('WEIGHTED from Refinitive'!$B$8*'ISSUE SCORE from EIKON'!BB11)+('ISSUE SCORE from EIKON'!BQ11*'WEIGHTED from Refinitive'!$B$9)+('WEIGHTED from Refinitive'!$B$10*'ISSUE SCORE from EIKON'!CF11)+('ISSUE SCORE from EIKON'!CU11*'WEIGHTED from Refinitive'!$B$11)+('WEIGHTED from Refinitive'!$B$14*'ISSUE SCORE from EIKON'!DJ11)+('ISSUE SCORE from EIKON'!DY11*'WEIGHTED from Refinitive'!$B$15)+('WEIGHTED from Refinitive'!$B$16*'ISSUE SCORE from EIKON'!EN11)</f>
        <v>85.66136737830314</v>
      </c>
      <c r="E8" s="1">
        <f>('WEIGHTED from Refinitive'!$B$3*'ISSUE SCORE from EIKON'!J11)+('WEIGHTED from Refinitive'!$B$4*'ISSUE SCORE from EIKON'!Y11)+('ISSUE SCORE from EIKON'!AN11*'WEIGHTED from Refinitive'!$B$5)+('WEIGHTED from Refinitive'!$B$8*'ISSUE SCORE from EIKON'!BC11)+('ISSUE SCORE from EIKON'!BR11*'WEIGHTED from Refinitive'!$B$9)+('WEIGHTED from Refinitive'!$B$10*'ISSUE SCORE from EIKON'!CG11)+('ISSUE SCORE from EIKON'!CV11*'WEIGHTED from Refinitive'!$B$11)+('WEIGHTED from Refinitive'!$B$14*'ISSUE SCORE from EIKON'!DK11)+('ISSUE SCORE from EIKON'!DZ11*'WEIGHTED from Refinitive'!$B$15)+('WEIGHTED from Refinitive'!$B$16*'ISSUE SCORE from EIKON'!EO11)</f>
        <v>82.568948412698376</v>
      </c>
      <c r="F8" s="1">
        <f>('WEIGHTED from Refinitive'!$B$3*'ISSUE SCORE from EIKON'!K11)+('WEIGHTED from Refinitive'!$B$4*'ISSUE SCORE from EIKON'!Z11)+('ISSUE SCORE from EIKON'!AO11*'WEIGHTED from Refinitive'!$B$5)+('WEIGHTED from Refinitive'!$B$8*'ISSUE SCORE from EIKON'!BD11)+('ISSUE SCORE from EIKON'!BS11*'WEIGHTED from Refinitive'!$B$9)+('WEIGHTED from Refinitive'!$B$10*'ISSUE SCORE from EIKON'!CH11)+('ISSUE SCORE from EIKON'!CW11*'WEIGHTED from Refinitive'!$B$11)+('WEIGHTED from Refinitive'!$B$14*'ISSUE SCORE from EIKON'!DL11)+('ISSUE SCORE from EIKON'!EA11*'WEIGHTED from Refinitive'!$B$15)+('WEIGHTED from Refinitive'!$B$16*'ISSUE SCORE from EIKON'!EP11)</f>
        <v>76.425901022054816</v>
      </c>
      <c r="G8" s="1">
        <f>('WEIGHTED from Refinitive'!$B$3*'ISSUE SCORE from EIKON'!L11)+('WEIGHTED from Refinitive'!$B$4*'ISSUE SCORE from EIKON'!AA11)+('ISSUE SCORE from EIKON'!AP11*'WEIGHTED from Refinitive'!$B$5)+('WEIGHTED from Refinitive'!$B$8*'ISSUE SCORE from EIKON'!BE11)+('ISSUE SCORE from EIKON'!BT11*'WEIGHTED from Refinitive'!$B$9)+('WEIGHTED from Refinitive'!$B$10*'ISSUE SCORE from EIKON'!CI11)+('ISSUE SCORE from EIKON'!CX11*'WEIGHTED from Refinitive'!$B$11)+('WEIGHTED from Refinitive'!$B$14*'ISSUE SCORE from EIKON'!DM11)+('ISSUE SCORE from EIKON'!EB11*'WEIGHTED from Refinitive'!$B$15)+('WEIGHTED from Refinitive'!$B$16*'ISSUE SCORE from EIKON'!EQ11)</f>
        <v>82.012705167173223</v>
      </c>
      <c r="H8" s="1">
        <f>('WEIGHTED from Refinitive'!$B$3*'ISSUE SCORE from EIKON'!M11)+('WEIGHTED from Refinitive'!$B$4*'ISSUE SCORE from EIKON'!AB11)+('ISSUE SCORE from EIKON'!AQ11*'WEIGHTED from Refinitive'!$B$5)+('WEIGHTED from Refinitive'!$B$8*'ISSUE SCORE from EIKON'!BF11)+('ISSUE SCORE from EIKON'!BU11*'WEIGHTED from Refinitive'!$B$9)+('WEIGHTED from Refinitive'!$B$10*'ISSUE SCORE from EIKON'!CJ11)+('ISSUE SCORE from EIKON'!CY11*'WEIGHTED from Refinitive'!$B$11)+('WEIGHTED from Refinitive'!$B$14*'ISSUE SCORE from EIKON'!DN11)+('ISSUE SCORE from EIKON'!EC11*'WEIGHTED from Refinitive'!$B$15)+('WEIGHTED from Refinitive'!$B$16*'ISSUE SCORE from EIKON'!ER11)</f>
        <v>75.243688708482338</v>
      </c>
      <c r="I8" s="1">
        <f>('WEIGHTED from Refinitive'!$B$3*'ISSUE SCORE from EIKON'!N11)+('WEIGHTED from Refinitive'!$B$4*'ISSUE SCORE from EIKON'!AC11)+('ISSUE SCORE from EIKON'!AR11*'WEIGHTED from Refinitive'!$B$5)+('WEIGHTED from Refinitive'!$B$8*'ISSUE SCORE from EIKON'!BG11)+('ISSUE SCORE from EIKON'!BV11*'WEIGHTED from Refinitive'!$B$9)+('WEIGHTED from Refinitive'!$B$10*'ISSUE SCORE from EIKON'!CK11)+('ISSUE SCORE from EIKON'!CZ11*'WEIGHTED from Refinitive'!$B$11)+('WEIGHTED from Refinitive'!$B$14*'ISSUE SCORE from EIKON'!DO11)+('ISSUE SCORE from EIKON'!ED11*'WEIGHTED from Refinitive'!$B$15)+('WEIGHTED from Refinitive'!$B$16*'ISSUE SCORE from EIKON'!ES11)</f>
        <v>76.573597099621651</v>
      </c>
      <c r="J8" s="1">
        <f>('WEIGHTED from Refinitive'!$B$3*'ISSUE SCORE from EIKON'!O11)+('WEIGHTED from Refinitive'!$B$4*'ISSUE SCORE from EIKON'!AD11)+('ISSUE SCORE from EIKON'!AS11*'WEIGHTED from Refinitive'!$B$5)+('WEIGHTED from Refinitive'!$B$8*'ISSUE SCORE from EIKON'!BH11)+('ISSUE SCORE from EIKON'!BW11*'WEIGHTED from Refinitive'!$B$9)+('WEIGHTED from Refinitive'!$B$10*'ISSUE SCORE from EIKON'!CL11)+('ISSUE SCORE from EIKON'!DA11*'WEIGHTED from Refinitive'!$B$11)+('WEIGHTED from Refinitive'!$B$14*'ISSUE SCORE from EIKON'!DP11)+('ISSUE SCORE from EIKON'!EE11*'WEIGHTED from Refinitive'!$B$15)+('WEIGHTED from Refinitive'!$B$16*'ISSUE SCORE from EIKON'!ET11)</f>
        <v>65.04663100057833</v>
      </c>
      <c r="K8" s="1">
        <f>('WEIGHTED from Refinitive'!$B$3*'ISSUE SCORE from EIKON'!P11)+('WEIGHTED from Refinitive'!$B$4*'ISSUE SCORE from EIKON'!AE11)+('ISSUE SCORE from EIKON'!AT11*'WEIGHTED from Refinitive'!$B$5)+('WEIGHTED from Refinitive'!$B$8*'ISSUE SCORE from EIKON'!BI11)+('ISSUE SCORE from EIKON'!BX11*'WEIGHTED from Refinitive'!$B$9)+('WEIGHTED from Refinitive'!$B$10*'ISSUE SCORE from EIKON'!CM11)+('ISSUE SCORE from EIKON'!DB11*'WEIGHTED from Refinitive'!$B$11)+('WEIGHTED from Refinitive'!$B$14*'ISSUE SCORE from EIKON'!DQ11)+('ISSUE SCORE from EIKON'!EF11*'WEIGHTED from Refinitive'!$B$15)+('WEIGHTED from Refinitive'!$B$16*'ISSUE SCORE from EIKON'!EU11)</f>
        <v>62.503104111183589</v>
      </c>
      <c r="L8" s="1">
        <f>('WEIGHTED from Refinitive'!$B$3*'ISSUE SCORE from EIKON'!Q11)+('WEIGHTED from Refinitive'!$B$4*'ISSUE SCORE from EIKON'!AF11)+('ISSUE SCORE from EIKON'!AU11*'WEIGHTED from Refinitive'!$B$5)+('WEIGHTED from Refinitive'!$B$8*'ISSUE SCORE from EIKON'!BJ11)+('ISSUE SCORE from EIKON'!BY11*'WEIGHTED from Refinitive'!$B$9)+('WEIGHTED from Refinitive'!$B$10*'ISSUE SCORE from EIKON'!CN11)+('ISSUE SCORE from EIKON'!DC11*'WEIGHTED from Refinitive'!$B$11)+('WEIGHTED from Refinitive'!$B$14*'ISSUE SCORE from EIKON'!DR11)+('ISSUE SCORE from EIKON'!EG11*'WEIGHTED from Refinitive'!$B$15)+('WEIGHTED from Refinitive'!$B$16*'ISSUE SCORE from EIKON'!EV11)</f>
        <v>66.035632274205014</v>
      </c>
      <c r="M8" s="1">
        <f>('WEIGHTED from Refinitive'!$B$3*'ISSUE SCORE from EIKON'!R11)+('WEIGHTED from Refinitive'!$B$4*'ISSUE SCORE from EIKON'!AG11)+('ISSUE SCORE from EIKON'!AV11*'WEIGHTED from Refinitive'!$B$5)+('WEIGHTED from Refinitive'!$B$8*'ISSUE SCORE from EIKON'!BK11)+('ISSUE SCORE from EIKON'!BZ11*'WEIGHTED from Refinitive'!$B$9)+('WEIGHTED from Refinitive'!$B$10*'ISSUE SCORE from EIKON'!CO11)+('ISSUE SCORE from EIKON'!DD11*'WEIGHTED from Refinitive'!$B$11)+('WEIGHTED from Refinitive'!$B$14*'ISSUE SCORE from EIKON'!DS11)+('ISSUE SCORE from EIKON'!EH11*'WEIGHTED from Refinitive'!$B$15)+('WEIGHTED from Refinitive'!$B$16*'ISSUE SCORE from EIKON'!EW11)</f>
        <v>69.044335911117059</v>
      </c>
      <c r="N8" s="1">
        <f>('WEIGHTED from Refinitive'!$B$3*'ISSUE SCORE from EIKON'!S11)+('WEIGHTED from Refinitive'!$B$4*'ISSUE SCORE from EIKON'!AH11)+('ISSUE SCORE from EIKON'!AW11*'WEIGHTED from Refinitive'!$B$5)+('WEIGHTED from Refinitive'!$B$8*'ISSUE SCORE from EIKON'!BL11)+('ISSUE SCORE from EIKON'!CA11*'WEIGHTED from Refinitive'!$B$9)+('WEIGHTED from Refinitive'!$B$10*'ISSUE SCORE from EIKON'!CP11)+('ISSUE SCORE from EIKON'!DE11*'WEIGHTED from Refinitive'!$B$11)+('WEIGHTED from Refinitive'!$B$14*'ISSUE SCORE from EIKON'!DT11)+('ISSUE SCORE from EIKON'!EI11*'WEIGHTED from Refinitive'!$B$15)+('WEIGHTED from Refinitive'!$B$16*'ISSUE SCORE from EIKON'!EX11)</f>
        <v>58.658051444679337</v>
      </c>
      <c r="O8" s="1">
        <f>('WEIGHTED from Refinitive'!$B$3*'ISSUE SCORE from EIKON'!T11)+('WEIGHTED from Refinitive'!$B$4*'ISSUE SCORE from EIKON'!AI11)+('ISSUE SCORE from EIKON'!AX11*'WEIGHTED from Refinitive'!$B$5)+('WEIGHTED from Refinitive'!$B$8*'ISSUE SCORE from EIKON'!BM11)+('ISSUE SCORE from EIKON'!CB11*'WEIGHTED from Refinitive'!$B$9)+('WEIGHTED from Refinitive'!$B$10*'ISSUE SCORE from EIKON'!CQ11)+('ISSUE SCORE from EIKON'!DF11*'WEIGHTED from Refinitive'!$B$11)+('WEIGHTED from Refinitive'!$B$14*'ISSUE SCORE from EIKON'!DU11)+('ISSUE SCORE from EIKON'!EJ11*'WEIGHTED from Refinitive'!$B$15)+('WEIGHTED from Refinitive'!$B$16*'ISSUE SCORE from EIKON'!EY11)</f>
        <v>59.639706920280865</v>
      </c>
      <c r="P8" s="1">
        <f>('WEIGHTED from Refinitive'!$B$3*'ISSUE SCORE from EIKON'!U11)+('WEIGHTED from Refinitive'!$B$4*'ISSUE SCORE from EIKON'!AJ11)+('ISSUE SCORE from EIKON'!AY11*'WEIGHTED from Refinitive'!$B$5)+('WEIGHTED from Refinitive'!$B$8*'ISSUE SCORE from EIKON'!BN11)+('ISSUE SCORE from EIKON'!CC11*'WEIGHTED from Refinitive'!$B$9)+('WEIGHTED from Refinitive'!$B$10*'ISSUE SCORE from EIKON'!CR11)+('ISSUE SCORE from EIKON'!DG11*'WEIGHTED from Refinitive'!$B$11)+('WEIGHTED from Refinitive'!$B$14*'ISSUE SCORE from EIKON'!DV11)+('ISSUE SCORE from EIKON'!EK11*'WEIGHTED from Refinitive'!$B$15)+('WEIGHTED from Refinitive'!$B$16*'ISSUE SCORE from EIKON'!EZ11)</f>
        <v>66.258736884584295</v>
      </c>
      <c r="R8" s="11" t="s">
        <v>66</v>
      </c>
      <c r="S8" s="1">
        <f t="shared" si="2"/>
        <v>81.233871049151489</v>
      </c>
      <c r="T8" s="1">
        <f t="shared" si="3"/>
        <v>83.406905749249276</v>
      </c>
      <c r="U8" s="1">
        <f t="shared" si="4"/>
        <v>85.66136737830314</v>
      </c>
      <c r="V8" s="1">
        <f t="shared" si="5"/>
        <v>82.568948412698376</v>
      </c>
      <c r="W8" s="1">
        <f t="shared" si="6"/>
        <v>76.425901022054816</v>
      </c>
      <c r="X8" s="1">
        <f t="shared" si="7"/>
        <v>82.012705167173223</v>
      </c>
      <c r="Y8" s="1">
        <f t="shared" si="8"/>
        <v>75.243688708482338</v>
      </c>
      <c r="Z8" s="1">
        <f t="shared" si="9"/>
        <v>76.573597099621651</v>
      </c>
      <c r="AA8" s="1">
        <f t="shared" si="10"/>
        <v>65.04663100057833</v>
      </c>
      <c r="AB8" s="1">
        <f t="shared" si="11"/>
        <v>62.503104111183589</v>
      </c>
      <c r="AC8" s="1">
        <f t="shared" si="12"/>
        <v>66.035632274205014</v>
      </c>
      <c r="AD8" s="1">
        <f t="shared" si="13"/>
        <v>69.044335911117059</v>
      </c>
      <c r="AE8" s="1">
        <f t="shared" si="14"/>
        <v>58.658051444679337</v>
      </c>
      <c r="AF8" s="1">
        <f t="shared" si="15"/>
        <v>59.639706920280865</v>
      </c>
      <c r="AG8" s="1">
        <f t="shared" si="16"/>
        <v>66.258736884584295</v>
      </c>
      <c r="AI8" s="11" t="s">
        <v>66</v>
      </c>
      <c r="AJ8" s="1">
        <f t="shared" si="17"/>
        <v>-2.1730347000977872</v>
      </c>
      <c r="AK8" s="1">
        <f t="shared" si="18"/>
        <v>-2.2544616290538642</v>
      </c>
      <c r="AL8" s="1">
        <f t="shared" si="19"/>
        <v>3.0924189656047645</v>
      </c>
      <c r="AM8" s="1">
        <f t="shared" si="20"/>
        <v>6.1430473906435594</v>
      </c>
      <c r="AN8" s="1">
        <f t="shared" si="21"/>
        <v>-5.586804145118407</v>
      </c>
      <c r="AO8" s="1">
        <f t="shared" si="22"/>
        <v>6.769016458690885</v>
      </c>
      <c r="AP8" s="1">
        <f t="shared" si="23"/>
        <v>-1.3299083911393126</v>
      </c>
      <c r="AQ8" s="1">
        <f t="shared" si="24"/>
        <v>11.526966099043321</v>
      </c>
      <c r="AR8" s="1">
        <f t="shared" si="25"/>
        <v>2.5435268893947409</v>
      </c>
      <c r="AS8" s="1">
        <f t="shared" si="26"/>
        <v>-3.5325281630214249</v>
      </c>
      <c r="AT8" s="1">
        <f t="shared" si="27"/>
        <v>-3.0087036369120455</v>
      </c>
      <c r="AU8" s="1">
        <f t="shared" si="28"/>
        <v>10.386284466437722</v>
      </c>
      <c r="AV8" s="1">
        <f t="shared" si="29"/>
        <v>-0.98165547560152788</v>
      </c>
      <c r="AW8" s="1">
        <f t="shared" si="30"/>
        <v>-6.6190299643034294</v>
      </c>
      <c r="AX8" s="1" t="str">
        <f>VLOOKUP(AI8,'ISSUE SCORE from EIKON'!A11:B440,2,FALSE)</f>
        <v>Analog Devices Inc</v>
      </c>
      <c r="AY8" s="1">
        <f t="shared" si="31"/>
        <v>7</v>
      </c>
      <c r="AZ8" s="1">
        <v>7</v>
      </c>
      <c r="BA8" s="1">
        <v>1</v>
      </c>
    </row>
    <row r="9" spans="1:53" ht="15">
      <c r="A9" s="11" t="s">
        <v>66</v>
      </c>
      <c r="B9" s="1">
        <f>('WEIGHTED from Refinitive'!$B$3*'ISSUE SCORE from EIKON'!G12)+('WEIGHTED from Refinitive'!$B$4*'ISSUE SCORE from EIKON'!V12)+('ISSUE SCORE from EIKON'!AK12*'WEIGHTED from Refinitive'!$B$5)+('WEIGHTED from Refinitive'!$B$8*'ISSUE SCORE from EIKON'!AZ12)+('ISSUE SCORE from EIKON'!BO12*'WEIGHTED from Refinitive'!$B$9)+('WEIGHTED from Refinitive'!$B$10*'ISSUE SCORE from EIKON'!CD12)+('ISSUE SCORE from EIKON'!CS12*'WEIGHTED from Refinitive'!$B$11)+('WEIGHTED from Refinitive'!$B$14*'ISSUE SCORE from EIKON'!DH12)+('ISSUE SCORE from EIKON'!DW12*'WEIGHTED from Refinitive'!$B$15)+('WEIGHTED from Refinitive'!$B$16*'ISSUE SCORE from EIKON'!EL12)</f>
        <v>81.233871049151489</v>
      </c>
      <c r="C9" s="1">
        <f>('WEIGHTED from Refinitive'!$B$3*'ISSUE SCORE from EIKON'!H12)+('WEIGHTED from Refinitive'!$B$4*'ISSUE SCORE from EIKON'!W12)+('ISSUE SCORE from EIKON'!AL12*'WEIGHTED from Refinitive'!$B$5)+('WEIGHTED from Refinitive'!$B$8*'ISSUE SCORE from EIKON'!BA12)+('ISSUE SCORE from EIKON'!BP12*'WEIGHTED from Refinitive'!$B$9)+('WEIGHTED from Refinitive'!$B$10*'ISSUE SCORE from EIKON'!CE12)+('ISSUE SCORE from EIKON'!CT12*'WEIGHTED from Refinitive'!$B$11)+('WEIGHTED from Refinitive'!$B$14*'ISSUE SCORE from EIKON'!DI12)+('ISSUE SCORE from EIKON'!DX12*'WEIGHTED from Refinitive'!$B$15)+('WEIGHTED from Refinitive'!$B$16*'ISSUE SCORE from EIKON'!EM12)</f>
        <v>81.174912535274075</v>
      </c>
      <c r="D9" s="1">
        <f>('WEIGHTED from Refinitive'!$B$3*'ISSUE SCORE from EIKON'!I12)+('WEIGHTED from Refinitive'!$B$4*'ISSUE SCORE from EIKON'!X12)+('ISSUE SCORE from EIKON'!AM12*'WEIGHTED from Refinitive'!$B$5)+('WEIGHTED from Refinitive'!$B$8*'ISSUE SCORE from EIKON'!BB12)+('ISSUE SCORE from EIKON'!BQ12*'WEIGHTED from Refinitive'!$B$9)+('WEIGHTED from Refinitive'!$B$10*'ISSUE SCORE from EIKON'!CF12)+('ISSUE SCORE from EIKON'!CU12*'WEIGHTED from Refinitive'!$B$11)+('WEIGHTED from Refinitive'!$B$14*'ISSUE SCORE from EIKON'!DJ12)+('ISSUE SCORE from EIKON'!DY12*'WEIGHTED from Refinitive'!$B$15)+('WEIGHTED from Refinitive'!$B$16*'ISSUE SCORE from EIKON'!EN12)</f>
        <v>78.780278036195483</v>
      </c>
      <c r="E9" s="1">
        <f>('WEIGHTED from Refinitive'!$B$3*'ISSUE SCORE from EIKON'!J12)+('WEIGHTED from Refinitive'!$B$4*'ISSUE SCORE from EIKON'!Y12)+('ISSUE SCORE from EIKON'!AN12*'WEIGHTED from Refinitive'!$B$5)+('WEIGHTED from Refinitive'!$B$8*'ISSUE SCORE from EIKON'!BC12)+('ISSUE SCORE from EIKON'!BR12*'WEIGHTED from Refinitive'!$B$9)+('WEIGHTED from Refinitive'!$B$10*'ISSUE SCORE from EIKON'!CG12)+('ISSUE SCORE from EIKON'!CV12*'WEIGHTED from Refinitive'!$B$11)+('WEIGHTED from Refinitive'!$B$14*'ISSUE SCORE from EIKON'!DK12)+('ISSUE SCORE from EIKON'!DZ12*'WEIGHTED from Refinitive'!$B$15)+('WEIGHTED from Refinitive'!$B$16*'ISSUE SCORE from EIKON'!EO12)</f>
        <v>79.696883463100832</v>
      </c>
      <c r="F9" s="1">
        <f>('WEIGHTED from Refinitive'!$B$3*'ISSUE SCORE from EIKON'!K12)+('WEIGHTED from Refinitive'!$B$4*'ISSUE SCORE from EIKON'!Z12)+('ISSUE SCORE from EIKON'!AO12*'WEIGHTED from Refinitive'!$B$5)+('WEIGHTED from Refinitive'!$B$8*'ISSUE SCORE from EIKON'!BD12)+('ISSUE SCORE from EIKON'!BS12*'WEIGHTED from Refinitive'!$B$9)+('WEIGHTED from Refinitive'!$B$10*'ISSUE SCORE from EIKON'!CH12)+('ISSUE SCORE from EIKON'!CW12*'WEIGHTED from Refinitive'!$B$11)+('WEIGHTED from Refinitive'!$B$14*'ISSUE SCORE from EIKON'!DL12)+('ISSUE SCORE from EIKON'!EA12*'WEIGHTED from Refinitive'!$B$15)+('WEIGHTED from Refinitive'!$B$16*'ISSUE SCORE from EIKON'!EP12)</f>
        <v>80.957195436142769</v>
      </c>
      <c r="G9" s="1">
        <f>('WEIGHTED from Refinitive'!$B$3*'ISSUE SCORE from EIKON'!L12)+('WEIGHTED from Refinitive'!$B$4*'ISSUE SCORE from EIKON'!AA12)+('ISSUE SCORE from EIKON'!AP12*'WEIGHTED from Refinitive'!$B$5)+('WEIGHTED from Refinitive'!$B$8*'ISSUE SCORE from EIKON'!BE12)+('ISSUE SCORE from EIKON'!BT12*'WEIGHTED from Refinitive'!$B$9)+('WEIGHTED from Refinitive'!$B$10*'ISSUE SCORE from EIKON'!CI12)+('ISSUE SCORE from EIKON'!CX12*'WEIGHTED from Refinitive'!$B$11)+('WEIGHTED from Refinitive'!$B$14*'ISSUE SCORE from EIKON'!DM12)+('ISSUE SCORE from EIKON'!EB12*'WEIGHTED from Refinitive'!$B$15)+('WEIGHTED from Refinitive'!$B$16*'ISSUE SCORE from EIKON'!EQ12)</f>
        <v>81.504436709481297</v>
      </c>
      <c r="H9" s="1">
        <f>('WEIGHTED from Refinitive'!$B$3*'ISSUE SCORE from EIKON'!M12)+('WEIGHTED from Refinitive'!$B$4*'ISSUE SCORE from EIKON'!AB12)+('ISSUE SCORE from EIKON'!AQ12*'WEIGHTED from Refinitive'!$B$5)+('WEIGHTED from Refinitive'!$B$8*'ISSUE SCORE from EIKON'!BF12)+('ISSUE SCORE from EIKON'!BU12*'WEIGHTED from Refinitive'!$B$9)+('WEIGHTED from Refinitive'!$B$10*'ISSUE SCORE from EIKON'!CJ12)+('ISSUE SCORE from EIKON'!CY12*'WEIGHTED from Refinitive'!$B$11)+('WEIGHTED from Refinitive'!$B$14*'ISSUE SCORE from EIKON'!DN12)+('ISSUE SCORE from EIKON'!EC12*'WEIGHTED from Refinitive'!$B$15)+('WEIGHTED from Refinitive'!$B$16*'ISSUE SCORE from EIKON'!ER12)</f>
        <v>70.307701975065868</v>
      </c>
      <c r="I9" s="1">
        <f>('WEIGHTED from Refinitive'!$B$3*'ISSUE SCORE from EIKON'!N12)+('WEIGHTED from Refinitive'!$B$4*'ISSUE SCORE from EIKON'!AC12)+('ISSUE SCORE from EIKON'!AR12*'WEIGHTED from Refinitive'!$B$5)+('WEIGHTED from Refinitive'!$B$8*'ISSUE SCORE from EIKON'!BG12)+('ISSUE SCORE from EIKON'!BV12*'WEIGHTED from Refinitive'!$B$9)+('WEIGHTED from Refinitive'!$B$10*'ISSUE SCORE from EIKON'!CK12)+('ISSUE SCORE from EIKON'!CZ12*'WEIGHTED from Refinitive'!$B$11)+('WEIGHTED from Refinitive'!$B$14*'ISSUE SCORE from EIKON'!DO12)+('ISSUE SCORE from EIKON'!ED12*'WEIGHTED from Refinitive'!$B$15)+('WEIGHTED from Refinitive'!$B$16*'ISSUE SCORE from EIKON'!ES12)</f>
        <v>73.448525603494815</v>
      </c>
      <c r="J9" s="1">
        <f>('WEIGHTED from Refinitive'!$B$3*'ISSUE SCORE from EIKON'!O12)+('WEIGHTED from Refinitive'!$B$4*'ISSUE SCORE from EIKON'!AD12)+('ISSUE SCORE from EIKON'!AS12*'WEIGHTED from Refinitive'!$B$5)+('WEIGHTED from Refinitive'!$B$8*'ISSUE SCORE from EIKON'!BH12)+('ISSUE SCORE from EIKON'!BW12*'WEIGHTED from Refinitive'!$B$9)+('WEIGHTED from Refinitive'!$B$10*'ISSUE SCORE from EIKON'!CL12)+('ISSUE SCORE from EIKON'!DA12*'WEIGHTED from Refinitive'!$B$11)+('WEIGHTED from Refinitive'!$B$14*'ISSUE SCORE from EIKON'!DP12)+('ISSUE SCORE from EIKON'!EE12*'WEIGHTED from Refinitive'!$B$15)+('WEIGHTED from Refinitive'!$B$16*'ISSUE SCORE from EIKON'!ET12)</f>
        <v>72.863403393918446</v>
      </c>
      <c r="K9" s="1">
        <f>('WEIGHTED from Refinitive'!$B$3*'ISSUE SCORE from EIKON'!P12)+('WEIGHTED from Refinitive'!$B$4*'ISSUE SCORE from EIKON'!AE12)+('ISSUE SCORE from EIKON'!AT12*'WEIGHTED from Refinitive'!$B$5)+('WEIGHTED from Refinitive'!$B$8*'ISSUE SCORE from EIKON'!BI12)+('ISSUE SCORE from EIKON'!BX12*'WEIGHTED from Refinitive'!$B$9)+('WEIGHTED from Refinitive'!$B$10*'ISSUE SCORE from EIKON'!CM12)+('ISSUE SCORE from EIKON'!DB12*'WEIGHTED from Refinitive'!$B$11)+('WEIGHTED from Refinitive'!$B$14*'ISSUE SCORE from EIKON'!DQ12)+('ISSUE SCORE from EIKON'!EF12*'WEIGHTED from Refinitive'!$B$15)+('WEIGHTED from Refinitive'!$B$16*'ISSUE SCORE from EIKON'!EU12)</f>
        <v>79.904554988293441</v>
      </c>
      <c r="L9" s="1">
        <f>('WEIGHTED from Refinitive'!$B$3*'ISSUE SCORE from EIKON'!Q12)+('WEIGHTED from Refinitive'!$B$4*'ISSUE SCORE from EIKON'!AF12)+('ISSUE SCORE from EIKON'!AU12*'WEIGHTED from Refinitive'!$B$5)+('WEIGHTED from Refinitive'!$B$8*'ISSUE SCORE from EIKON'!BJ12)+('ISSUE SCORE from EIKON'!BY12*'WEIGHTED from Refinitive'!$B$9)+('WEIGHTED from Refinitive'!$B$10*'ISSUE SCORE from EIKON'!CN12)+('ISSUE SCORE from EIKON'!DC12*'WEIGHTED from Refinitive'!$B$11)+('WEIGHTED from Refinitive'!$B$14*'ISSUE SCORE from EIKON'!DR12)+('ISSUE SCORE from EIKON'!EG12*'WEIGHTED from Refinitive'!$B$15)+('WEIGHTED from Refinitive'!$B$16*'ISSUE SCORE from EIKON'!EV12)</f>
        <v>60.28859801540775</v>
      </c>
      <c r="M9" s="1">
        <f>('WEIGHTED from Refinitive'!$B$3*'ISSUE SCORE from EIKON'!R12)+('WEIGHTED from Refinitive'!$B$4*'ISSUE SCORE from EIKON'!AG12)+('ISSUE SCORE from EIKON'!AV12*'WEIGHTED from Refinitive'!$B$5)+('WEIGHTED from Refinitive'!$B$8*'ISSUE SCORE from EIKON'!BK12)+('ISSUE SCORE from EIKON'!BZ12*'WEIGHTED from Refinitive'!$B$9)+('WEIGHTED from Refinitive'!$B$10*'ISSUE SCORE from EIKON'!CO12)+('ISSUE SCORE from EIKON'!DD12*'WEIGHTED from Refinitive'!$B$11)+('WEIGHTED from Refinitive'!$B$14*'ISSUE SCORE from EIKON'!DS12)+('ISSUE SCORE from EIKON'!EH12*'WEIGHTED from Refinitive'!$B$15)+('WEIGHTED from Refinitive'!$B$16*'ISSUE SCORE from EIKON'!EW12)</f>
        <v>53.808490535564275</v>
      </c>
      <c r="N9" s="1">
        <f>('WEIGHTED from Refinitive'!$B$3*'ISSUE SCORE from EIKON'!S12)+('WEIGHTED from Refinitive'!$B$4*'ISSUE SCORE from EIKON'!AH12)+('ISSUE SCORE from EIKON'!AW12*'WEIGHTED from Refinitive'!$B$5)+('WEIGHTED from Refinitive'!$B$8*'ISSUE SCORE from EIKON'!BL12)+('ISSUE SCORE from EIKON'!CA12*'WEIGHTED from Refinitive'!$B$9)+('WEIGHTED from Refinitive'!$B$10*'ISSUE SCORE from EIKON'!CP12)+('ISSUE SCORE from EIKON'!DE12*'WEIGHTED from Refinitive'!$B$11)+('WEIGHTED from Refinitive'!$B$14*'ISSUE SCORE from EIKON'!DT12)+('ISSUE SCORE from EIKON'!EI12*'WEIGHTED from Refinitive'!$B$15)+('WEIGHTED from Refinitive'!$B$16*'ISSUE SCORE from EIKON'!EX12)</f>
        <v>58.234374999999964</v>
      </c>
      <c r="O9" s="1">
        <f>('WEIGHTED from Refinitive'!$B$3*'ISSUE SCORE from EIKON'!T12)+('WEIGHTED from Refinitive'!$B$4*'ISSUE SCORE from EIKON'!AI12)+('ISSUE SCORE from EIKON'!AX12*'WEIGHTED from Refinitive'!$B$5)+('WEIGHTED from Refinitive'!$B$8*'ISSUE SCORE from EIKON'!BM12)+('ISSUE SCORE from EIKON'!CB12*'WEIGHTED from Refinitive'!$B$9)+('WEIGHTED from Refinitive'!$B$10*'ISSUE SCORE from EIKON'!CQ12)+('ISSUE SCORE from EIKON'!DF12*'WEIGHTED from Refinitive'!$B$11)+('WEIGHTED from Refinitive'!$B$14*'ISSUE SCORE from EIKON'!DU12)+('ISSUE SCORE from EIKON'!EJ12*'WEIGHTED from Refinitive'!$B$15)+('WEIGHTED from Refinitive'!$B$16*'ISSUE SCORE from EIKON'!EY12)</f>
        <v>45.377215639427845</v>
      </c>
      <c r="P9" s="1">
        <f>('WEIGHTED from Refinitive'!$B$3*'ISSUE SCORE from EIKON'!U12)+('WEIGHTED from Refinitive'!$B$4*'ISSUE SCORE from EIKON'!AJ12)+('ISSUE SCORE from EIKON'!AY12*'WEIGHTED from Refinitive'!$B$5)+('WEIGHTED from Refinitive'!$B$8*'ISSUE SCORE from EIKON'!BN12)+('ISSUE SCORE from EIKON'!CC12*'WEIGHTED from Refinitive'!$B$9)+('WEIGHTED from Refinitive'!$B$10*'ISSUE SCORE from EIKON'!CR12)+('ISSUE SCORE from EIKON'!DG12*'WEIGHTED from Refinitive'!$B$11)+('WEIGHTED from Refinitive'!$B$14*'ISSUE SCORE from EIKON'!DV12)+('ISSUE SCORE from EIKON'!EK12*'WEIGHTED from Refinitive'!$B$15)+('WEIGHTED from Refinitive'!$B$16*'ISSUE SCORE from EIKON'!EZ12)</f>
        <v>0</v>
      </c>
      <c r="R9" s="11" t="s">
        <v>67</v>
      </c>
      <c r="S9" s="1">
        <f t="shared" si="2"/>
        <v>69.570259651391851</v>
      </c>
      <c r="T9" s="1">
        <f t="shared" si="3"/>
        <v>81.174912535274075</v>
      </c>
      <c r="U9" s="1">
        <f t="shared" si="4"/>
        <v>78.780278036195483</v>
      </c>
      <c r="V9" s="1">
        <f t="shared" si="5"/>
        <v>79.696883463100832</v>
      </c>
      <c r="W9" s="1">
        <f t="shared" si="6"/>
        <v>80.957195436142769</v>
      </c>
      <c r="X9" s="1">
        <f t="shared" si="7"/>
        <v>81.504436709481297</v>
      </c>
      <c r="Y9" s="1">
        <f t="shared" si="8"/>
        <v>70.307701975065868</v>
      </c>
      <c r="Z9" s="1">
        <f t="shared" si="9"/>
        <v>73.448525603494815</v>
      </c>
      <c r="AA9" s="1">
        <f t="shared" si="10"/>
        <v>72.863403393918446</v>
      </c>
      <c r="AB9" s="1">
        <f t="shared" si="11"/>
        <v>79.904554988293441</v>
      </c>
      <c r="AC9" s="1">
        <f t="shared" si="12"/>
        <v>60.28859801540775</v>
      </c>
      <c r="AD9" s="1">
        <f t="shared" si="13"/>
        <v>53.808490535564275</v>
      </c>
      <c r="AE9" s="1">
        <f t="shared" si="14"/>
        <v>58.234374999999964</v>
      </c>
      <c r="AF9" s="1">
        <f t="shared" si="15"/>
        <v>45.377215639427845</v>
      </c>
      <c r="AG9" s="1">
        <f t="shared" si="16"/>
        <v>0</v>
      </c>
      <c r="AI9" s="11" t="s">
        <v>67</v>
      </c>
      <c r="AJ9" s="1">
        <f t="shared" si="17"/>
        <v>-11.604652883882224</v>
      </c>
      <c r="AK9" s="1">
        <f t="shared" si="18"/>
        <v>2.3946344990785917</v>
      </c>
      <c r="AL9" s="1">
        <f t="shared" si="19"/>
        <v>-0.91660542690534896</v>
      </c>
      <c r="AM9" s="1">
        <f t="shared" si="20"/>
        <v>-1.2603119730419365</v>
      </c>
      <c r="AN9" s="1">
        <f t="shared" si="21"/>
        <v>-0.54724127333852834</v>
      </c>
      <c r="AO9" s="1">
        <f t="shared" si="22"/>
        <v>11.196734734415429</v>
      </c>
      <c r="AP9" s="1">
        <f t="shared" si="23"/>
        <v>-3.1408236284289472</v>
      </c>
      <c r="AQ9" s="1">
        <f t="shared" si="24"/>
        <v>0.58512220957636885</v>
      </c>
      <c r="AR9" s="1">
        <f t="shared" si="25"/>
        <v>-7.0411515943749947</v>
      </c>
      <c r="AS9" s="1">
        <f t="shared" si="26"/>
        <v>19.615956972885691</v>
      </c>
      <c r="AT9" s="1">
        <f t="shared" si="27"/>
        <v>6.4801074798434755</v>
      </c>
      <c r="AU9" s="1">
        <f t="shared" si="28"/>
        <v>-4.4258844644356898</v>
      </c>
      <c r="AV9" s="1">
        <f t="shared" si="29"/>
        <v>12.857159360572119</v>
      </c>
      <c r="AW9" s="1">
        <f t="shared" si="30"/>
        <v>45.377215639427845</v>
      </c>
      <c r="AX9" s="1" t="str">
        <f>VLOOKUP(AI9,'ISSUE SCORE from EIKON'!A12:B441,2,FALSE)</f>
        <v>Archer Daniels Midland Co</v>
      </c>
      <c r="AY9" s="1">
        <f t="shared" si="31"/>
        <v>8</v>
      </c>
      <c r="AZ9" s="1">
        <v>8</v>
      </c>
      <c r="BA9" s="1">
        <v>1</v>
      </c>
    </row>
    <row r="10" spans="1:53" ht="15">
      <c r="A10" s="11" t="s">
        <v>67</v>
      </c>
      <c r="B10" s="1">
        <f>('WEIGHTED from Refinitive'!$B$3*'ISSUE SCORE from EIKON'!G13)+('WEIGHTED from Refinitive'!$B$4*'ISSUE SCORE from EIKON'!V13)+('ISSUE SCORE from EIKON'!AK13*'WEIGHTED from Refinitive'!$B$5)+('WEIGHTED from Refinitive'!$B$8*'ISSUE SCORE from EIKON'!AZ13)+('ISSUE SCORE from EIKON'!BO13*'WEIGHTED from Refinitive'!$B$9)+('WEIGHTED from Refinitive'!$B$10*'ISSUE SCORE from EIKON'!CD13)+('ISSUE SCORE from EIKON'!CS13*'WEIGHTED from Refinitive'!$B$11)+('WEIGHTED from Refinitive'!$B$14*'ISSUE SCORE from EIKON'!DH13)+('ISSUE SCORE from EIKON'!DW13*'WEIGHTED from Refinitive'!$B$15)+('WEIGHTED from Refinitive'!$B$16*'ISSUE SCORE from EIKON'!EL13)</f>
        <v>69.570259651391851</v>
      </c>
      <c r="C10" s="1">
        <f>('WEIGHTED from Refinitive'!$B$3*'ISSUE SCORE from EIKON'!H13)+('WEIGHTED from Refinitive'!$B$4*'ISSUE SCORE from EIKON'!W13)+('ISSUE SCORE from EIKON'!AL13*'WEIGHTED from Refinitive'!$B$5)+('WEIGHTED from Refinitive'!$B$8*'ISSUE SCORE from EIKON'!BA13)+('ISSUE SCORE from EIKON'!BP13*'WEIGHTED from Refinitive'!$B$9)+('WEIGHTED from Refinitive'!$B$10*'ISSUE SCORE from EIKON'!CE13)+('ISSUE SCORE from EIKON'!CT13*'WEIGHTED from Refinitive'!$B$11)+('WEIGHTED from Refinitive'!$B$14*'ISSUE SCORE from EIKON'!DI13)+('ISSUE SCORE from EIKON'!DX13*'WEIGHTED from Refinitive'!$B$15)+('WEIGHTED from Refinitive'!$B$16*'ISSUE SCORE from EIKON'!EM13)</f>
        <v>72.541562952541412</v>
      </c>
      <c r="D10" s="1">
        <f>('WEIGHTED from Refinitive'!$B$3*'ISSUE SCORE from EIKON'!I13)+('WEIGHTED from Refinitive'!$B$4*'ISSUE SCORE from EIKON'!X13)+('ISSUE SCORE from EIKON'!AM13*'WEIGHTED from Refinitive'!$B$5)+('WEIGHTED from Refinitive'!$B$8*'ISSUE SCORE from EIKON'!BB13)+('ISSUE SCORE from EIKON'!BQ13*'WEIGHTED from Refinitive'!$B$9)+('WEIGHTED from Refinitive'!$B$10*'ISSUE SCORE from EIKON'!CF13)+('ISSUE SCORE from EIKON'!CU13*'WEIGHTED from Refinitive'!$B$11)+('WEIGHTED from Refinitive'!$B$14*'ISSUE SCORE from EIKON'!DJ13)+('ISSUE SCORE from EIKON'!DY13*'WEIGHTED from Refinitive'!$B$15)+('WEIGHTED from Refinitive'!$B$16*'ISSUE SCORE from EIKON'!EN13)</f>
        <v>60.369597595432779</v>
      </c>
      <c r="E10" s="1">
        <f>('WEIGHTED from Refinitive'!$B$3*'ISSUE SCORE from EIKON'!J13)+('WEIGHTED from Refinitive'!$B$4*'ISSUE SCORE from EIKON'!Y13)+('ISSUE SCORE from EIKON'!AN13*'WEIGHTED from Refinitive'!$B$5)+('WEIGHTED from Refinitive'!$B$8*'ISSUE SCORE from EIKON'!BC13)+('ISSUE SCORE from EIKON'!BR13*'WEIGHTED from Refinitive'!$B$9)+('WEIGHTED from Refinitive'!$B$10*'ISSUE SCORE from EIKON'!CG13)+('ISSUE SCORE from EIKON'!CV13*'WEIGHTED from Refinitive'!$B$11)+('WEIGHTED from Refinitive'!$B$14*'ISSUE SCORE from EIKON'!DK13)+('ISSUE SCORE from EIKON'!DZ13*'WEIGHTED from Refinitive'!$B$15)+('WEIGHTED from Refinitive'!$B$16*'ISSUE SCORE from EIKON'!EO13)</f>
        <v>63.814146368345604</v>
      </c>
      <c r="F10" s="1">
        <f>('WEIGHTED from Refinitive'!$B$3*'ISSUE SCORE from EIKON'!K13)+('WEIGHTED from Refinitive'!$B$4*'ISSUE SCORE from EIKON'!Z13)+('ISSUE SCORE from EIKON'!AO13*'WEIGHTED from Refinitive'!$B$5)+('WEIGHTED from Refinitive'!$B$8*'ISSUE SCORE from EIKON'!BD13)+('ISSUE SCORE from EIKON'!BS13*'WEIGHTED from Refinitive'!$B$9)+('WEIGHTED from Refinitive'!$B$10*'ISSUE SCORE from EIKON'!CH13)+('ISSUE SCORE from EIKON'!CW13*'WEIGHTED from Refinitive'!$B$11)+('WEIGHTED from Refinitive'!$B$14*'ISSUE SCORE from EIKON'!DL13)+('ISSUE SCORE from EIKON'!EA13*'WEIGHTED from Refinitive'!$B$15)+('WEIGHTED from Refinitive'!$B$16*'ISSUE SCORE from EIKON'!EP13)</f>
        <v>70.456643356643298</v>
      </c>
      <c r="G10" s="1">
        <f>('WEIGHTED from Refinitive'!$B$3*'ISSUE SCORE from EIKON'!L13)+('WEIGHTED from Refinitive'!$B$4*'ISSUE SCORE from EIKON'!AA13)+('ISSUE SCORE from EIKON'!AP13*'WEIGHTED from Refinitive'!$B$5)+('WEIGHTED from Refinitive'!$B$8*'ISSUE SCORE from EIKON'!BE13)+('ISSUE SCORE from EIKON'!BT13*'WEIGHTED from Refinitive'!$B$9)+('WEIGHTED from Refinitive'!$B$10*'ISSUE SCORE from EIKON'!CI13)+('ISSUE SCORE from EIKON'!CX13*'WEIGHTED from Refinitive'!$B$11)+('WEIGHTED from Refinitive'!$B$14*'ISSUE SCORE from EIKON'!DM13)+('ISSUE SCORE from EIKON'!EB13*'WEIGHTED from Refinitive'!$B$15)+('WEIGHTED from Refinitive'!$B$16*'ISSUE SCORE from EIKON'!EQ13)</f>
        <v>69.868773533548023</v>
      </c>
      <c r="H10" s="1">
        <f>('WEIGHTED from Refinitive'!$B$3*'ISSUE SCORE from EIKON'!M13)+('WEIGHTED from Refinitive'!$B$4*'ISSUE SCORE from EIKON'!AB13)+('ISSUE SCORE from EIKON'!AQ13*'WEIGHTED from Refinitive'!$B$5)+('WEIGHTED from Refinitive'!$B$8*'ISSUE SCORE from EIKON'!BF13)+('ISSUE SCORE from EIKON'!BU13*'WEIGHTED from Refinitive'!$B$9)+('WEIGHTED from Refinitive'!$B$10*'ISSUE SCORE from EIKON'!CJ13)+('ISSUE SCORE from EIKON'!CY13*'WEIGHTED from Refinitive'!$B$11)+('WEIGHTED from Refinitive'!$B$14*'ISSUE SCORE from EIKON'!DN13)+('ISSUE SCORE from EIKON'!EC13*'WEIGHTED from Refinitive'!$B$15)+('WEIGHTED from Refinitive'!$B$16*'ISSUE SCORE from EIKON'!ER13)</f>
        <v>67.47496985538676</v>
      </c>
      <c r="I10" s="1">
        <f>('WEIGHTED from Refinitive'!$B$3*'ISSUE SCORE from EIKON'!N13)+('WEIGHTED from Refinitive'!$B$4*'ISSUE SCORE from EIKON'!AC13)+('ISSUE SCORE from EIKON'!AR13*'WEIGHTED from Refinitive'!$B$5)+('WEIGHTED from Refinitive'!$B$8*'ISSUE SCORE from EIKON'!BG13)+('ISSUE SCORE from EIKON'!BV13*'WEIGHTED from Refinitive'!$B$9)+('WEIGHTED from Refinitive'!$B$10*'ISSUE SCORE from EIKON'!CK13)+('ISSUE SCORE from EIKON'!CZ13*'WEIGHTED from Refinitive'!$B$11)+('WEIGHTED from Refinitive'!$B$14*'ISSUE SCORE from EIKON'!DO13)+('ISSUE SCORE from EIKON'!ED13*'WEIGHTED from Refinitive'!$B$15)+('WEIGHTED from Refinitive'!$B$16*'ISSUE SCORE from EIKON'!ES13)</f>
        <v>65.100791886635136</v>
      </c>
      <c r="J10" s="1">
        <f>('WEIGHTED from Refinitive'!$B$3*'ISSUE SCORE from EIKON'!O13)+('WEIGHTED from Refinitive'!$B$4*'ISSUE SCORE from EIKON'!AD13)+('ISSUE SCORE from EIKON'!AS13*'WEIGHTED from Refinitive'!$B$5)+('WEIGHTED from Refinitive'!$B$8*'ISSUE SCORE from EIKON'!BH13)+('ISSUE SCORE from EIKON'!BW13*'WEIGHTED from Refinitive'!$B$9)+('WEIGHTED from Refinitive'!$B$10*'ISSUE SCORE from EIKON'!CL13)+('ISSUE SCORE from EIKON'!DA13*'WEIGHTED from Refinitive'!$B$11)+('WEIGHTED from Refinitive'!$B$14*'ISSUE SCORE from EIKON'!DP13)+('ISSUE SCORE from EIKON'!EE13*'WEIGHTED from Refinitive'!$B$15)+('WEIGHTED from Refinitive'!$B$16*'ISSUE SCORE from EIKON'!ET13)</f>
        <v>69.194628332786166</v>
      </c>
      <c r="K10" s="1">
        <f>('WEIGHTED from Refinitive'!$B$3*'ISSUE SCORE from EIKON'!P13)+('WEIGHTED from Refinitive'!$B$4*'ISSUE SCORE from EIKON'!AE13)+('ISSUE SCORE from EIKON'!AT13*'WEIGHTED from Refinitive'!$B$5)+('WEIGHTED from Refinitive'!$B$8*'ISSUE SCORE from EIKON'!BI13)+('ISSUE SCORE from EIKON'!BX13*'WEIGHTED from Refinitive'!$B$9)+('WEIGHTED from Refinitive'!$B$10*'ISSUE SCORE from EIKON'!CM13)+('ISSUE SCORE from EIKON'!DB13*'WEIGHTED from Refinitive'!$B$11)+('WEIGHTED from Refinitive'!$B$14*'ISSUE SCORE from EIKON'!DQ13)+('ISSUE SCORE from EIKON'!EF13*'WEIGHTED from Refinitive'!$B$15)+('WEIGHTED from Refinitive'!$B$16*'ISSUE SCORE from EIKON'!EU13)</f>
        <v>73.895972944849106</v>
      </c>
      <c r="L10" s="1">
        <f>('WEIGHTED from Refinitive'!$B$3*'ISSUE SCORE from EIKON'!Q13)+('WEIGHTED from Refinitive'!$B$4*'ISSUE SCORE from EIKON'!AF13)+('ISSUE SCORE from EIKON'!AU13*'WEIGHTED from Refinitive'!$B$5)+('WEIGHTED from Refinitive'!$B$8*'ISSUE SCORE from EIKON'!BJ13)+('ISSUE SCORE from EIKON'!BY13*'WEIGHTED from Refinitive'!$B$9)+('WEIGHTED from Refinitive'!$B$10*'ISSUE SCORE from EIKON'!CN13)+('ISSUE SCORE from EIKON'!DC13*'WEIGHTED from Refinitive'!$B$11)+('WEIGHTED from Refinitive'!$B$14*'ISSUE SCORE from EIKON'!DR13)+('ISSUE SCORE from EIKON'!EG13*'WEIGHTED from Refinitive'!$B$15)+('WEIGHTED from Refinitive'!$B$16*'ISSUE SCORE from EIKON'!EV13)</f>
        <v>69.609815755575767</v>
      </c>
      <c r="M10" s="1">
        <f>('WEIGHTED from Refinitive'!$B$3*'ISSUE SCORE from EIKON'!R13)+('WEIGHTED from Refinitive'!$B$4*'ISSUE SCORE from EIKON'!AG13)+('ISSUE SCORE from EIKON'!AV13*'WEIGHTED from Refinitive'!$B$5)+('WEIGHTED from Refinitive'!$B$8*'ISSUE SCORE from EIKON'!BK13)+('ISSUE SCORE from EIKON'!BZ13*'WEIGHTED from Refinitive'!$B$9)+('WEIGHTED from Refinitive'!$B$10*'ISSUE SCORE from EIKON'!CO13)+('ISSUE SCORE from EIKON'!DD13*'WEIGHTED from Refinitive'!$B$11)+('WEIGHTED from Refinitive'!$B$14*'ISSUE SCORE from EIKON'!DS13)+('ISSUE SCORE from EIKON'!EH13*'WEIGHTED from Refinitive'!$B$15)+('WEIGHTED from Refinitive'!$B$16*'ISSUE SCORE from EIKON'!EW13)</f>
        <v>52.156109352455978</v>
      </c>
      <c r="N10" s="1">
        <f>('WEIGHTED from Refinitive'!$B$3*'ISSUE SCORE from EIKON'!S13)+('WEIGHTED from Refinitive'!$B$4*'ISSUE SCORE from EIKON'!AH13)+('ISSUE SCORE from EIKON'!AW13*'WEIGHTED from Refinitive'!$B$5)+('WEIGHTED from Refinitive'!$B$8*'ISSUE SCORE from EIKON'!BL13)+('ISSUE SCORE from EIKON'!CA13*'WEIGHTED from Refinitive'!$B$9)+('WEIGHTED from Refinitive'!$B$10*'ISSUE SCORE from EIKON'!CP13)+('ISSUE SCORE from EIKON'!DE13*'WEIGHTED from Refinitive'!$B$11)+('WEIGHTED from Refinitive'!$B$14*'ISSUE SCORE from EIKON'!DT13)+('ISSUE SCORE from EIKON'!EI13*'WEIGHTED from Refinitive'!$B$15)+('WEIGHTED from Refinitive'!$B$16*'ISSUE SCORE from EIKON'!EX13)</f>
        <v>54.07837804272225</v>
      </c>
      <c r="O10" s="1">
        <f>('WEIGHTED from Refinitive'!$B$3*'ISSUE SCORE from EIKON'!T13)+('WEIGHTED from Refinitive'!$B$4*'ISSUE SCORE from EIKON'!AI13)+('ISSUE SCORE from EIKON'!AX13*'WEIGHTED from Refinitive'!$B$5)+('WEIGHTED from Refinitive'!$B$8*'ISSUE SCORE from EIKON'!BM13)+('ISSUE SCORE from EIKON'!CB13*'WEIGHTED from Refinitive'!$B$9)+('WEIGHTED from Refinitive'!$B$10*'ISSUE SCORE from EIKON'!CQ13)+('ISSUE SCORE from EIKON'!DF13*'WEIGHTED from Refinitive'!$B$11)+('WEIGHTED from Refinitive'!$B$14*'ISSUE SCORE from EIKON'!DU13)+('ISSUE SCORE from EIKON'!EJ13*'WEIGHTED from Refinitive'!$B$15)+('WEIGHTED from Refinitive'!$B$16*'ISSUE SCORE from EIKON'!EY13)</f>
        <v>40.146328266872267</v>
      </c>
      <c r="P10" s="1">
        <f>('WEIGHTED from Refinitive'!$B$3*'ISSUE SCORE from EIKON'!U13)+('WEIGHTED from Refinitive'!$B$4*'ISSUE SCORE from EIKON'!AJ13)+('ISSUE SCORE from EIKON'!AY13*'WEIGHTED from Refinitive'!$B$5)+('WEIGHTED from Refinitive'!$B$8*'ISSUE SCORE from EIKON'!BN13)+('ISSUE SCORE from EIKON'!CC13*'WEIGHTED from Refinitive'!$B$9)+('WEIGHTED from Refinitive'!$B$10*'ISSUE SCORE from EIKON'!CR13)+('ISSUE SCORE from EIKON'!DG13*'WEIGHTED from Refinitive'!$B$11)+('WEIGHTED from Refinitive'!$B$14*'ISSUE SCORE from EIKON'!DV13)+('ISSUE SCORE from EIKON'!EK13*'WEIGHTED from Refinitive'!$B$15)+('WEIGHTED from Refinitive'!$B$16*'ISSUE SCORE from EIKON'!EZ13)</f>
        <v>0</v>
      </c>
      <c r="R10" s="11" t="s">
        <v>68</v>
      </c>
      <c r="S10" s="1">
        <f t="shared" si="2"/>
        <v>86.383067627083989</v>
      </c>
      <c r="T10" s="1">
        <f t="shared" si="3"/>
        <v>72.541562952541412</v>
      </c>
      <c r="U10" s="1">
        <f t="shared" si="4"/>
        <v>60.369597595432779</v>
      </c>
      <c r="V10" s="1">
        <f t="shared" si="5"/>
        <v>63.814146368345604</v>
      </c>
      <c r="W10" s="1">
        <f t="shared" si="6"/>
        <v>70.456643356643298</v>
      </c>
      <c r="X10" s="1">
        <f t="shared" si="7"/>
        <v>69.868773533548023</v>
      </c>
      <c r="Y10" s="1">
        <f t="shared" si="8"/>
        <v>67.47496985538676</v>
      </c>
      <c r="Z10" s="1">
        <f t="shared" si="9"/>
        <v>65.100791886635136</v>
      </c>
      <c r="AA10" s="1">
        <f t="shared" si="10"/>
        <v>69.194628332786166</v>
      </c>
      <c r="AB10" s="1">
        <f t="shared" si="11"/>
        <v>73.895972944849106</v>
      </c>
      <c r="AC10" s="1">
        <f t="shared" si="12"/>
        <v>69.609815755575767</v>
      </c>
      <c r="AD10" s="1">
        <f t="shared" si="13"/>
        <v>52.156109352455978</v>
      </c>
      <c r="AE10" s="1">
        <f t="shared" si="14"/>
        <v>54.07837804272225</v>
      </c>
      <c r="AF10" s="1">
        <f t="shared" si="15"/>
        <v>40.146328266872267</v>
      </c>
      <c r="AG10" s="1">
        <f t="shared" si="16"/>
        <v>0</v>
      </c>
      <c r="AI10" s="11" t="s">
        <v>68</v>
      </c>
      <c r="AJ10" s="1">
        <f t="shared" si="17"/>
        <v>13.841504674542577</v>
      </c>
      <c r="AK10" s="1">
        <f t="shared" si="18"/>
        <v>12.171965357108633</v>
      </c>
      <c r="AL10" s="1">
        <f t="shared" si="19"/>
        <v>-3.4445487729128246</v>
      </c>
      <c r="AM10" s="1">
        <f t="shared" si="20"/>
        <v>-6.6424969882976939</v>
      </c>
      <c r="AN10" s="1">
        <f t="shared" si="21"/>
        <v>0.58786982309527502</v>
      </c>
      <c r="AO10" s="1">
        <f t="shared" si="22"/>
        <v>2.3938036781612624</v>
      </c>
      <c r="AP10" s="1">
        <f t="shared" si="23"/>
        <v>2.3741779687516242</v>
      </c>
      <c r="AQ10" s="1">
        <f t="shared" si="24"/>
        <v>-4.0938364461510304</v>
      </c>
      <c r="AR10" s="1">
        <f t="shared" si="25"/>
        <v>-4.7013446120629396</v>
      </c>
      <c r="AS10" s="1">
        <f t="shared" si="26"/>
        <v>4.2861571892733394</v>
      </c>
      <c r="AT10" s="1">
        <f t="shared" si="27"/>
        <v>17.453706403119789</v>
      </c>
      <c r="AU10" s="1">
        <f t="shared" si="28"/>
        <v>-1.9222686902662716</v>
      </c>
      <c r="AV10" s="1">
        <f t="shared" si="29"/>
        <v>13.932049775849983</v>
      </c>
      <c r="AW10" s="1">
        <f t="shared" si="30"/>
        <v>40.146328266872267</v>
      </c>
      <c r="AX10" s="1" t="str">
        <f>VLOOKUP(AI10,'ISSUE SCORE from EIKON'!A13:B442,2,FALSE)</f>
        <v>Automatic Data Processing Inc</v>
      </c>
      <c r="AY10" s="1">
        <f t="shared" si="31"/>
        <v>9</v>
      </c>
      <c r="AZ10" s="1">
        <v>9</v>
      </c>
      <c r="BA10" s="1">
        <v>1</v>
      </c>
    </row>
    <row r="11" spans="1:53" ht="15">
      <c r="A11" s="11" t="s">
        <v>68</v>
      </c>
      <c r="B11" s="1">
        <f>('WEIGHTED from Refinitive'!$B$3*'ISSUE SCORE from EIKON'!G14)+('WEIGHTED from Refinitive'!$B$4*'ISSUE SCORE from EIKON'!V14)+('ISSUE SCORE from EIKON'!AK14*'WEIGHTED from Refinitive'!$B$5)+('WEIGHTED from Refinitive'!$B$8*'ISSUE SCORE from EIKON'!AZ14)+('ISSUE SCORE from EIKON'!BO14*'WEIGHTED from Refinitive'!$B$9)+('WEIGHTED from Refinitive'!$B$10*'ISSUE SCORE from EIKON'!CD14)+('ISSUE SCORE from EIKON'!CS14*'WEIGHTED from Refinitive'!$B$11)+('WEIGHTED from Refinitive'!$B$14*'ISSUE SCORE from EIKON'!DH14)+('ISSUE SCORE from EIKON'!DW14*'WEIGHTED from Refinitive'!$B$15)+('WEIGHTED from Refinitive'!$B$16*'ISSUE SCORE from EIKON'!EL14)</f>
        <v>86.383067627083989</v>
      </c>
      <c r="C11" s="1">
        <f>('WEIGHTED from Refinitive'!$B$3*'ISSUE SCORE from EIKON'!H14)+('WEIGHTED from Refinitive'!$B$4*'ISSUE SCORE from EIKON'!W14)+('ISSUE SCORE from EIKON'!AL14*'WEIGHTED from Refinitive'!$B$5)+('WEIGHTED from Refinitive'!$B$8*'ISSUE SCORE from EIKON'!BA14)+('ISSUE SCORE from EIKON'!BP14*'WEIGHTED from Refinitive'!$B$9)+('WEIGHTED from Refinitive'!$B$10*'ISSUE SCORE from EIKON'!CE14)+('ISSUE SCORE from EIKON'!CT14*'WEIGHTED from Refinitive'!$B$11)+('WEIGHTED from Refinitive'!$B$14*'ISSUE SCORE from EIKON'!DI14)+('ISSUE SCORE from EIKON'!DX14*'WEIGHTED from Refinitive'!$B$15)+('WEIGHTED from Refinitive'!$B$16*'ISSUE SCORE from EIKON'!EM14)</f>
        <v>86.949986641808806</v>
      </c>
      <c r="D11" s="1">
        <f>('WEIGHTED from Refinitive'!$B$3*'ISSUE SCORE from EIKON'!I14)+('WEIGHTED from Refinitive'!$B$4*'ISSUE SCORE from EIKON'!X14)+('ISSUE SCORE from EIKON'!AM14*'WEIGHTED from Refinitive'!$B$5)+('WEIGHTED from Refinitive'!$B$8*'ISSUE SCORE from EIKON'!BB14)+('ISSUE SCORE from EIKON'!BQ14*'WEIGHTED from Refinitive'!$B$9)+('WEIGHTED from Refinitive'!$B$10*'ISSUE SCORE from EIKON'!CF14)+('ISSUE SCORE from EIKON'!CU14*'WEIGHTED from Refinitive'!$B$11)+('WEIGHTED from Refinitive'!$B$14*'ISSUE SCORE from EIKON'!DJ14)+('ISSUE SCORE from EIKON'!DY14*'WEIGHTED from Refinitive'!$B$15)+('WEIGHTED from Refinitive'!$B$16*'ISSUE SCORE from EIKON'!EN14)</f>
        <v>79.134002251730479</v>
      </c>
      <c r="E11" s="1">
        <f>('WEIGHTED from Refinitive'!$B$3*'ISSUE SCORE from EIKON'!J14)+('WEIGHTED from Refinitive'!$B$4*'ISSUE SCORE from EIKON'!Y14)+('ISSUE SCORE from EIKON'!AN14*'WEIGHTED from Refinitive'!$B$5)+('WEIGHTED from Refinitive'!$B$8*'ISSUE SCORE from EIKON'!BC14)+('ISSUE SCORE from EIKON'!BR14*'WEIGHTED from Refinitive'!$B$9)+('WEIGHTED from Refinitive'!$B$10*'ISSUE SCORE from EIKON'!CG14)+('ISSUE SCORE from EIKON'!CV14*'WEIGHTED from Refinitive'!$B$11)+('WEIGHTED from Refinitive'!$B$14*'ISSUE SCORE from EIKON'!DK14)+('ISSUE SCORE from EIKON'!DZ14*'WEIGHTED from Refinitive'!$B$15)+('WEIGHTED from Refinitive'!$B$16*'ISSUE SCORE from EIKON'!EO14)</f>
        <v>68.678392763108334</v>
      </c>
      <c r="F11" s="1">
        <f>('WEIGHTED from Refinitive'!$B$3*'ISSUE SCORE from EIKON'!K14)+('WEIGHTED from Refinitive'!$B$4*'ISSUE SCORE from EIKON'!Z14)+('ISSUE SCORE from EIKON'!AO14*'WEIGHTED from Refinitive'!$B$5)+('WEIGHTED from Refinitive'!$B$8*'ISSUE SCORE from EIKON'!BD14)+('ISSUE SCORE from EIKON'!BS14*'WEIGHTED from Refinitive'!$B$9)+('WEIGHTED from Refinitive'!$B$10*'ISSUE SCORE from EIKON'!CH14)+('ISSUE SCORE from EIKON'!CW14*'WEIGHTED from Refinitive'!$B$11)+('WEIGHTED from Refinitive'!$B$14*'ISSUE SCORE from EIKON'!DL14)+('ISSUE SCORE from EIKON'!EA14*'WEIGHTED from Refinitive'!$B$15)+('WEIGHTED from Refinitive'!$B$16*'ISSUE SCORE from EIKON'!EP14)</f>
        <v>64.566452777991188</v>
      </c>
      <c r="G11" s="1">
        <f>('WEIGHTED from Refinitive'!$B$3*'ISSUE SCORE from EIKON'!L14)+('WEIGHTED from Refinitive'!$B$4*'ISSUE SCORE from EIKON'!AA14)+('ISSUE SCORE from EIKON'!AP14*'WEIGHTED from Refinitive'!$B$5)+('WEIGHTED from Refinitive'!$B$8*'ISSUE SCORE from EIKON'!BE14)+('ISSUE SCORE from EIKON'!BT14*'WEIGHTED from Refinitive'!$B$9)+('WEIGHTED from Refinitive'!$B$10*'ISSUE SCORE from EIKON'!CI14)+('ISSUE SCORE from EIKON'!CX14*'WEIGHTED from Refinitive'!$B$11)+('WEIGHTED from Refinitive'!$B$14*'ISSUE SCORE from EIKON'!DM14)+('ISSUE SCORE from EIKON'!EB14*'WEIGHTED from Refinitive'!$B$15)+('WEIGHTED from Refinitive'!$B$16*'ISSUE SCORE from EIKON'!EQ14)</f>
        <v>60.181985815602808</v>
      </c>
      <c r="H11" s="1">
        <f>('WEIGHTED from Refinitive'!$B$3*'ISSUE SCORE from EIKON'!M14)+('WEIGHTED from Refinitive'!$B$4*'ISSUE SCORE from EIKON'!AB14)+('ISSUE SCORE from EIKON'!AQ14*'WEIGHTED from Refinitive'!$B$5)+('WEIGHTED from Refinitive'!$B$8*'ISSUE SCORE from EIKON'!BF14)+('ISSUE SCORE from EIKON'!BU14*'WEIGHTED from Refinitive'!$B$9)+('WEIGHTED from Refinitive'!$B$10*'ISSUE SCORE from EIKON'!CJ14)+('ISSUE SCORE from EIKON'!CY14*'WEIGHTED from Refinitive'!$B$11)+('WEIGHTED from Refinitive'!$B$14*'ISSUE SCORE from EIKON'!DN14)+('ISSUE SCORE from EIKON'!EC14*'WEIGHTED from Refinitive'!$B$15)+('WEIGHTED from Refinitive'!$B$16*'ISSUE SCORE from EIKON'!ER14)</f>
        <v>55.977071889381655</v>
      </c>
      <c r="I11" s="1">
        <f>('WEIGHTED from Refinitive'!$B$3*'ISSUE SCORE from EIKON'!N14)+('WEIGHTED from Refinitive'!$B$4*'ISSUE SCORE from EIKON'!AC14)+('ISSUE SCORE from EIKON'!AR14*'WEIGHTED from Refinitive'!$B$5)+('WEIGHTED from Refinitive'!$B$8*'ISSUE SCORE from EIKON'!BG14)+('ISSUE SCORE from EIKON'!BV14*'WEIGHTED from Refinitive'!$B$9)+('WEIGHTED from Refinitive'!$B$10*'ISSUE SCORE from EIKON'!CK14)+('ISSUE SCORE from EIKON'!CZ14*'WEIGHTED from Refinitive'!$B$11)+('WEIGHTED from Refinitive'!$B$14*'ISSUE SCORE from EIKON'!DO14)+('ISSUE SCORE from EIKON'!ED14*'WEIGHTED from Refinitive'!$B$15)+('WEIGHTED from Refinitive'!$B$16*'ISSUE SCORE from EIKON'!ES14)</f>
        <v>56.662641866330347</v>
      </c>
      <c r="J11" s="1">
        <f>('WEIGHTED from Refinitive'!$B$3*'ISSUE SCORE from EIKON'!O14)+('WEIGHTED from Refinitive'!$B$4*'ISSUE SCORE from EIKON'!AD14)+('ISSUE SCORE from EIKON'!AS14*'WEIGHTED from Refinitive'!$B$5)+('WEIGHTED from Refinitive'!$B$8*'ISSUE SCORE from EIKON'!BH14)+('ISSUE SCORE from EIKON'!BW14*'WEIGHTED from Refinitive'!$B$9)+('WEIGHTED from Refinitive'!$B$10*'ISSUE SCORE from EIKON'!CL14)+('ISSUE SCORE from EIKON'!DA14*'WEIGHTED from Refinitive'!$B$11)+('WEIGHTED from Refinitive'!$B$14*'ISSUE SCORE from EIKON'!DP14)+('ISSUE SCORE from EIKON'!EE14*'WEIGHTED from Refinitive'!$B$15)+('WEIGHTED from Refinitive'!$B$16*'ISSUE SCORE from EIKON'!ET14)</f>
        <v>62.164762868710213</v>
      </c>
      <c r="K11" s="1">
        <f>('WEIGHTED from Refinitive'!$B$3*'ISSUE SCORE from EIKON'!P14)+('WEIGHTED from Refinitive'!$B$4*'ISSUE SCORE from EIKON'!AE14)+('ISSUE SCORE from EIKON'!AT14*'WEIGHTED from Refinitive'!$B$5)+('WEIGHTED from Refinitive'!$B$8*'ISSUE SCORE from EIKON'!BI14)+('ISSUE SCORE from EIKON'!BX14*'WEIGHTED from Refinitive'!$B$9)+('WEIGHTED from Refinitive'!$B$10*'ISSUE SCORE from EIKON'!CM14)+('ISSUE SCORE from EIKON'!DB14*'WEIGHTED from Refinitive'!$B$11)+('WEIGHTED from Refinitive'!$B$14*'ISSUE SCORE from EIKON'!DQ14)+('ISSUE SCORE from EIKON'!EF14*'WEIGHTED from Refinitive'!$B$15)+('WEIGHTED from Refinitive'!$B$16*'ISSUE SCORE from EIKON'!EU14)</f>
        <v>46.177154799908244</v>
      </c>
      <c r="L11" s="1">
        <f>('WEIGHTED from Refinitive'!$B$3*'ISSUE SCORE from EIKON'!Q14)+('WEIGHTED from Refinitive'!$B$4*'ISSUE SCORE from EIKON'!AF14)+('ISSUE SCORE from EIKON'!AU14*'WEIGHTED from Refinitive'!$B$5)+('WEIGHTED from Refinitive'!$B$8*'ISSUE SCORE from EIKON'!BJ14)+('ISSUE SCORE from EIKON'!BY14*'WEIGHTED from Refinitive'!$B$9)+('WEIGHTED from Refinitive'!$B$10*'ISSUE SCORE from EIKON'!CN14)+('ISSUE SCORE from EIKON'!DC14*'WEIGHTED from Refinitive'!$B$11)+('WEIGHTED from Refinitive'!$B$14*'ISSUE SCORE from EIKON'!DR14)+('ISSUE SCORE from EIKON'!EG14*'WEIGHTED from Refinitive'!$B$15)+('WEIGHTED from Refinitive'!$B$16*'ISSUE SCORE from EIKON'!EV14)</f>
        <v>38.841580957445473</v>
      </c>
      <c r="M11" s="1">
        <f>('WEIGHTED from Refinitive'!$B$3*'ISSUE SCORE from EIKON'!R14)+('WEIGHTED from Refinitive'!$B$4*'ISSUE SCORE from EIKON'!AG14)+('ISSUE SCORE from EIKON'!AV14*'WEIGHTED from Refinitive'!$B$5)+('WEIGHTED from Refinitive'!$B$8*'ISSUE SCORE from EIKON'!BK14)+('ISSUE SCORE from EIKON'!BZ14*'WEIGHTED from Refinitive'!$B$9)+('WEIGHTED from Refinitive'!$B$10*'ISSUE SCORE from EIKON'!CO14)+('ISSUE SCORE from EIKON'!DD14*'WEIGHTED from Refinitive'!$B$11)+('WEIGHTED from Refinitive'!$B$14*'ISSUE SCORE from EIKON'!DS14)+('ISSUE SCORE from EIKON'!EH14*'WEIGHTED from Refinitive'!$B$15)+('WEIGHTED from Refinitive'!$B$16*'ISSUE SCORE from EIKON'!EW14)</f>
        <v>38.181493144671052</v>
      </c>
      <c r="N11" s="1">
        <f>('WEIGHTED from Refinitive'!$B$3*'ISSUE SCORE from EIKON'!S14)+('WEIGHTED from Refinitive'!$B$4*'ISSUE SCORE from EIKON'!AH14)+('ISSUE SCORE from EIKON'!AW14*'WEIGHTED from Refinitive'!$B$5)+('WEIGHTED from Refinitive'!$B$8*'ISSUE SCORE from EIKON'!BL14)+('ISSUE SCORE from EIKON'!CA14*'WEIGHTED from Refinitive'!$B$9)+('WEIGHTED from Refinitive'!$B$10*'ISSUE SCORE from EIKON'!CP14)+('ISSUE SCORE from EIKON'!DE14*'WEIGHTED from Refinitive'!$B$11)+('WEIGHTED from Refinitive'!$B$14*'ISSUE SCORE from EIKON'!DT14)+('ISSUE SCORE from EIKON'!EI14*'WEIGHTED from Refinitive'!$B$15)+('WEIGHTED from Refinitive'!$B$16*'ISSUE SCORE from EIKON'!EX14)</f>
        <v>51.772639182522866</v>
      </c>
      <c r="O11" s="1">
        <f>('WEIGHTED from Refinitive'!$B$3*'ISSUE SCORE from EIKON'!T14)+('WEIGHTED from Refinitive'!$B$4*'ISSUE SCORE from EIKON'!AI14)+('ISSUE SCORE from EIKON'!AX14*'WEIGHTED from Refinitive'!$B$5)+('WEIGHTED from Refinitive'!$B$8*'ISSUE SCORE from EIKON'!BM14)+('ISSUE SCORE from EIKON'!CB14*'WEIGHTED from Refinitive'!$B$9)+('WEIGHTED from Refinitive'!$B$10*'ISSUE SCORE from EIKON'!CQ14)+('ISSUE SCORE from EIKON'!DF14*'WEIGHTED from Refinitive'!$B$11)+('WEIGHTED from Refinitive'!$B$14*'ISSUE SCORE from EIKON'!DU14)+('ISSUE SCORE from EIKON'!EJ14*'WEIGHTED from Refinitive'!$B$15)+('WEIGHTED from Refinitive'!$B$16*'ISSUE SCORE from EIKON'!EY14)</f>
        <v>58.768707873098727</v>
      </c>
      <c r="P11" s="1">
        <f>('WEIGHTED from Refinitive'!$B$3*'ISSUE SCORE from EIKON'!U14)+('WEIGHTED from Refinitive'!$B$4*'ISSUE SCORE from EIKON'!AJ14)+('ISSUE SCORE from EIKON'!AY14*'WEIGHTED from Refinitive'!$B$5)+('WEIGHTED from Refinitive'!$B$8*'ISSUE SCORE from EIKON'!BN14)+('ISSUE SCORE from EIKON'!CC14*'WEIGHTED from Refinitive'!$B$9)+('WEIGHTED from Refinitive'!$B$10*'ISSUE SCORE from EIKON'!CR14)+('ISSUE SCORE from EIKON'!DG14*'WEIGHTED from Refinitive'!$B$11)+('WEIGHTED from Refinitive'!$B$14*'ISSUE SCORE from EIKON'!DV14)+('ISSUE SCORE from EIKON'!EK14*'WEIGHTED from Refinitive'!$B$15)+('WEIGHTED from Refinitive'!$B$16*'ISSUE SCORE from EIKON'!EZ14)</f>
        <v>40.696025020177522</v>
      </c>
      <c r="R11" s="11" t="s">
        <v>70</v>
      </c>
      <c r="S11" s="1">
        <f t="shared" si="2"/>
        <v>82.649189474849535</v>
      </c>
      <c r="T11" s="1">
        <f t="shared" si="3"/>
        <v>86.949986641808806</v>
      </c>
      <c r="U11" s="1">
        <f t="shared" si="4"/>
        <v>79.134002251730479</v>
      </c>
      <c r="V11" s="1">
        <f t="shared" si="5"/>
        <v>68.678392763108334</v>
      </c>
      <c r="W11" s="1">
        <f t="shared" si="6"/>
        <v>64.566452777991188</v>
      </c>
      <c r="X11" s="1">
        <f t="shared" si="7"/>
        <v>60.181985815602808</v>
      </c>
      <c r="Y11" s="1">
        <f t="shared" si="8"/>
        <v>55.977071889381655</v>
      </c>
      <c r="Z11" s="1">
        <f t="shared" si="9"/>
        <v>56.662641866330347</v>
      </c>
      <c r="AA11" s="1">
        <f t="shared" si="10"/>
        <v>62.164762868710213</v>
      </c>
      <c r="AB11" s="1">
        <f t="shared" si="11"/>
        <v>46.177154799908244</v>
      </c>
      <c r="AC11" s="1">
        <f t="shared" si="12"/>
        <v>38.841580957445473</v>
      </c>
      <c r="AD11" s="1">
        <f t="shared" si="13"/>
        <v>38.181493144671052</v>
      </c>
      <c r="AE11" s="1">
        <f t="shared" si="14"/>
        <v>51.772639182522866</v>
      </c>
      <c r="AF11" s="1">
        <f t="shared" si="15"/>
        <v>58.768707873098727</v>
      </c>
      <c r="AG11" s="1">
        <f t="shared" si="16"/>
        <v>40.696025020177522</v>
      </c>
      <c r="AI11" s="11" t="s">
        <v>70</v>
      </c>
      <c r="AJ11" s="1">
        <f t="shared" si="17"/>
        <v>-4.3007971669592706</v>
      </c>
      <c r="AK11" s="1">
        <f t="shared" si="18"/>
        <v>7.8159843900783272</v>
      </c>
      <c r="AL11" s="1">
        <f t="shared" si="19"/>
        <v>10.455609488622144</v>
      </c>
      <c r="AM11" s="1">
        <f t="shared" si="20"/>
        <v>4.1119399851171465</v>
      </c>
      <c r="AN11" s="1">
        <f t="shared" si="21"/>
        <v>4.3844669623883803</v>
      </c>
      <c r="AO11" s="1">
        <f t="shared" si="22"/>
        <v>4.2049139262211526</v>
      </c>
      <c r="AP11" s="1">
        <f t="shared" si="23"/>
        <v>-0.68556997694869182</v>
      </c>
      <c r="AQ11" s="1">
        <f t="shared" si="24"/>
        <v>-5.5021210023798659</v>
      </c>
      <c r="AR11" s="1">
        <f t="shared" si="25"/>
        <v>15.987608068801968</v>
      </c>
      <c r="AS11" s="1">
        <f t="shared" si="26"/>
        <v>7.3355738424627717</v>
      </c>
      <c r="AT11" s="1">
        <f t="shared" si="27"/>
        <v>0.66008781277442097</v>
      </c>
      <c r="AU11" s="1">
        <f t="shared" si="28"/>
        <v>-13.591146037851814</v>
      </c>
      <c r="AV11" s="1">
        <f t="shared" si="29"/>
        <v>-6.9960686905758607</v>
      </c>
      <c r="AW11" s="1">
        <f t="shared" si="30"/>
        <v>18.072682852921204</v>
      </c>
      <c r="AX11" s="1" t="str">
        <f>VLOOKUP(AI11,'ISSUE SCORE from EIKON'!A14:B443,2,FALSE)</f>
        <v>Autodesk Inc</v>
      </c>
      <c r="AY11" s="1">
        <f t="shared" si="31"/>
        <v>10</v>
      </c>
      <c r="AZ11" s="1">
        <v>10</v>
      </c>
      <c r="BA11" s="1">
        <v>1</v>
      </c>
    </row>
    <row r="12" spans="1:53" ht="15">
      <c r="A12" s="11" t="s">
        <v>70</v>
      </c>
      <c r="B12" s="1">
        <f>('WEIGHTED from Refinitive'!$B$3*'ISSUE SCORE from EIKON'!G15)+('WEIGHTED from Refinitive'!$B$4*'ISSUE SCORE from EIKON'!V15)+('ISSUE SCORE from EIKON'!AK15*'WEIGHTED from Refinitive'!$B$5)+('WEIGHTED from Refinitive'!$B$8*'ISSUE SCORE from EIKON'!AZ15)+('ISSUE SCORE from EIKON'!BO15*'WEIGHTED from Refinitive'!$B$9)+('WEIGHTED from Refinitive'!$B$10*'ISSUE SCORE from EIKON'!CD15)+('ISSUE SCORE from EIKON'!CS15*'WEIGHTED from Refinitive'!$B$11)+('WEIGHTED from Refinitive'!$B$14*'ISSUE SCORE from EIKON'!DH15)+('ISSUE SCORE from EIKON'!DW15*'WEIGHTED from Refinitive'!$B$15)+('WEIGHTED from Refinitive'!$B$16*'ISSUE SCORE from EIKON'!EL15)</f>
        <v>82.649189474849535</v>
      </c>
      <c r="C12" s="1">
        <f>('WEIGHTED from Refinitive'!$B$3*'ISSUE SCORE from EIKON'!H15)+('WEIGHTED from Refinitive'!$B$4*'ISSUE SCORE from EIKON'!W15)+('ISSUE SCORE from EIKON'!AL15*'WEIGHTED from Refinitive'!$B$5)+('WEIGHTED from Refinitive'!$B$8*'ISSUE SCORE from EIKON'!BA15)+('ISSUE SCORE from EIKON'!BP15*'WEIGHTED from Refinitive'!$B$9)+('WEIGHTED from Refinitive'!$B$10*'ISSUE SCORE from EIKON'!CE15)+('ISSUE SCORE from EIKON'!CT15*'WEIGHTED from Refinitive'!$B$11)+('WEIGHTED from Refinitive'!$B$14*'ISSUE SCORE from EIKON'!DI15)+('ISSUE SCORE from EIKON'!DX15*'WEIGHTED from Refinitive'!$B$15)+('WEIGHTED from Refinitive'!$B$16*'ISSUE SCORE from EIKON'!EM15)</f>
        <v>85.660627167076072</v>
      </c>
      <c r="D12" s="1">
        <f>('WEIGHTED from Refinitive'!$B$3*'ISSUE SCORE from EIKON'!I15)+('WEIGHTED from Refinitive'!$B$4*'ISSUE SCORE from EIKON'!X15)+('ISSUE SCORE from EIKON'!AM15*'WEIGHTED from Refinitive'!$B$5)+('WEIGHTED from Refinitive'!$B$8*'ISSUE SCORE from EIKON'!BB15)+('ISSUE SCORE from EIKON'!BQ15*'WEIGHTED from Refinitive'!$B$9)+('WEIGHTED from Refinitive'!$B$10*'ISSUE SCORE from EIKON'!CF15)+('ISSUE SCORE from EIKON'!CU15*'WEIGHTED from Refinitive'!$B$11)+('WEIGHTED from Refinitive'!$B$14*'ISSUE SCORE from EIKON'!DJ15)+('ISSUE SCORE from EIKON'!DY15*'WEIGHTED from Refinitive'!$B$15)+('WEIGHTED from Refinitive'!$B$16*'ISSUE SCORE from EIKON'!EN15)</f>
        <v>91.127663032513055</v>
      </c>
      <c r="E12" s="1">
        <f>('WEIGHTED from Refinitive'!$B$3*'ISSUE SCORE from EIKON'!J15)+('WEIGHTED from Refinitive'!$B$4*'ISSUE SCORE from EIKON'!Y15)+('ISSUE SCORE from EIKON'!AN15*'WEIGHTED from Refinitive'!$B$5)+('WEIGHTED from Refinitive'!$B$8*'ISSUE SCORE from EIKON'!BC15)+('ISSUE SCORE from EIKON'!BR15*'WEIGHTED from Refinitive'!$B$9)+('WEIGHTED from Refinitive'!$B$10*'ISSUE SCORE from EIKON'!CG15)+('ISSUE SCORE from EIKON'!CV15*'WEIGHTED from Refinitive'!$B$11)+('WEIGHTED from Refinitive'!$B$14*'ISSUE SCORE from EIKON'!DK15)+('ISSUE SCORE from EIKON'!DZ15*'WEIGHTED from Refinitive'!$B$15)+('WEIGHTED from Refinitive'!$B$16*'ISSUE SCORE from EIKON'!EO15)</f>
        <v>90.804824437673943</v>
      </c>
      <c r="F12" s="1">
        <f>('WEIGHTED from Refinitive'!$B$3*'ISSUE SCORE from EIKON'!K15)+('WEIGHTED from Refinitive'!$B$4*'ISSUE SCORE from EIKON'!Z15)+('ISSUE SCORE from EIKON'!AO15*'WEIGHTED from Refinitive'!$B$5)+('WEIGHTED from Refinitive'!$B$8*'ISSUE SCORE from EIKON'!BD15)+('ISSUE SCORE from EIKON'!BS15*'WEIGHTED from Refinitive'!$B$9)+('WEIGHTED from Refinitive'!$B$10*'ISSUE SCORE from EIKON'!CH15)+('ISSUE SCORE from EIKON'!CW15*'WEIGHTED from Refinitive'!$B$11)+('WEIGHTED from Refinitive'!$B$14*'ISSUE SCORE from EIKON'!DL15)+('ISSUE SCORE from EIKON'!EA15*'WEIGHTED from Refinitive'!$B$15)+('WEIGHTED from Refinitive'!$B$16*'ISSUE SCORE from EIKON'!EP15)</f>
        <v>90.421597633136059</v>
      </c>
      <c r="G12" s="1">
        <f>('WEIGHTED from Refinitive'!$B$3*'ISSUE SCORE from EIKON'!L15)+('WEIGHTED from Refinitive'!$B$4*'ISSUE SCORE from EIKON'!AA15)+('ISSUE SCORE from EIKON'!AP15*'WEIGHTED from Refinitive'!$B$5)+('WEIGHTED from Refinitive'!$B$8*'ISSUE SCORE from EIKON'!BE15)+('ISSUE SCORE from EIKON'!BT15*'WEIGHTED from Refinitive'!$B$9)+('WEIGHTED from Refinitive'!$B$10*'ISSUE SCORE from EIKON'!CI15)+('ISSUE SCORE from EIKON'!CX15*'WEIGHTED from Refinitive'!$B$11)+('WEIGHTED from Refinitive'!$B$14*'ISSUE SCORE from EIKON'!DM15)+('ISSUE SCORE from EIKON'!EB15*'WEIGHTED from Refinitive'!$B$15)+('WEIGHTED from Refinitive'!$B$16*'ISSUE SCORE from EIKON'!EQ15)</f>
        <v>80.748226950354592</v>
      </c>
      <c r="H12" s="1">
        <f>('WEIGHTED from Refinitive'!$B$3*'ISSUE SCORE from EIKON'!M15)+('WEIGHTED from Refinitive'!$B$4*'ISSUE SCORE from EIKON'!AB15)+('ISSUE SCORE from EIKON'!AQ15*'WEIGHTED from Refinitive'!$B$5)+('WEIGHTED from Refinitive'!$B$8*'ISSUE SCORE from EIKON'!BF15)+('ISSUE SCORE from EIKON'!BU15*'WEIGHTED from Refinitive'!$B$9)+('WEIGHTED from Refinitive'!$B$10*'ISSUE SCORE from EIKON'!CJ15)+('ISSUE SCORE from EIKON'!CY15*'WEIGHTED from Refinitive'!$B$11)+('WEIGHTED from Refinitive'!$B$14*'ISSUE SCORE from EIKON'!DN15)+('ISSUE SCORE from EIKON'!EC15*'WEIGHTED from Refinitive'!$B$15)+('WEIGHTED from Refinitive'!$B$16*'ISSUE SCORE from EIKON'!ER15)</f>
        <v>81.009902428912511</v>
      </c>
      <c r="I12" s="1">
        <f>('WEIGHTED from Refinitive'!$B$3*'ISSUE SCORE from EIKON'!N15)+('WEIGHTED from Refinitive'!$B$4*'ISSUE SCORE from EIKON'!AC15)+('ISSUE SCORE from EIKON'!AR15*'WEIGHTED from Refinitive'!$B$5)+('WEIGHTED from Refinitive'!$B$8*'ISSUE SCORE from EIKON'!BG15)+('ISSUE SCORE from EIKON'!BV15*'WEIGHTED from Refinitive'!$B$9)+('WEIGHTED from Refinitive'!$B$10*'ISSUE SCORE from EIKON'!CK15)+('ISSUE SCORE from EIKON'!CZ15*'WEIGHTED from Refinitive'!$B$11)+('WEIGHTED from Refinitive'!$B$14*'ISSUE SCORE from EIKON'!DO15)+('ISSUE SCORE from EIKON'!ED15*'WEIGHTED from Refinitive'!$B$15)+('WEIGHTED from Refinitive'!$B$16*'ISSUE SCORE from EIKON'!ES15)</f>
        <v>71.636037988650685</v>
      </c>
      <c r="J12" s="1">
        <f>('WEIGHTED from Refinitive'!$B$3*'ISSUE SCORE from EIKON'!O15)+('WEIGHTED from Refinitive'!$B$4*'ISSUE SCORE from EIKON'!AD15)+('ISSUE SCORE from EIKON'!AS15*'WEIGHTED from Refinitive'!$B$5)+('WEIGHTED from Refinitive'!$B$8*'ISSUE SCORE from EIKON'!BH15)+('ISSUE SCORE from EIKON'!BW15*'WEIGHTED from Refinitive'!$B$9)+('WEIGHTED from Refinitive'!$B$10*'ISSUE SCORE from EIKON'!CL15)+('ISSUE SCORE from EIKON'!DA15*'WEIGHTED from Refinitive'!$B$11)+('WEIGHTED from Refinitive'!$B$14*'ISSUE SCORE from EIKON'!DP15)+('ISSUE SCORE from EIKON'!EE15*'WEIGHTED from Refinitive'!$B$15)+('WEIGHTED from Refinitive'!$B$16*'ISSUE SCORE from EIKON'!ET15)</f>
        <v>75.388230190861734</v>
      </c>
      <c r="K12" s="1">
        <f>('WEIGHTED from Refinitive'!$B$3*'ISSUE SCORE from EIKON'!P15)+('WEIGHTED from Refinitive'!$B$4*'ISSUE SCORE from EIKON'!AE15)+('ISSUE SCORE from EIKON'!AT15*'WEIGHTED from Refinitive'!$B$5)+('WEIGHTED from Refinitive'!$B$8*'ISSUE SCORE from EIKON'!BI15)+('ISSUE SCORE from EIKON'!BX15*'WEIGHTED from Refinitive'!$B$9)+('WEIGHTED from Refinitive'!$B$10*'ISSUE SCORE from EIKON'!CM15)+('ISSUE SCORE from EIKON'!DB15*'WEIGHTED from Refinitive'!$B$11)+('WEIGHTED from Refinitive'!$B$14*'ISSUE SCORE from EIKON'!DQ15)+('ISSUE SCORE from EIKON'!EF15*'WEIGHTED from Refinitive'!$B$15)+('WEIGHTED from Refinitive'!$B$16*'ISSUE SCORE from EIKON'!EU15)</f>
        <v>76.691295260939313</v>
      </c>
      <c r="L12" s="1">
        <f>('WEIGHTED from Refinitive'!$B$3*'ISSUE SCORE from EIKON'!Q15)+('WEIGHTED from Refinitive'!$B$4*'ISSUE SCORE from EIKON'!AF15)+('ISSUE SCORE from EIKON'!AU15*'WEIGHTED from Refinitive'!$B$5)+('WEIGHTED from Refinitive'!$B$8*'ISSUE SCORE from EIKON'!BJ15)+('ISSUE SCORE from EIKON'!BY15*'WEIGHTED from Refinitive'!$B$9)+('WEIGHTED from Refinitive'!$B$10*'ISSUE SCORE from EIKON'!CN15)+('ISSUE SCORE from EIKON'!DC15*'WEIGHTED from Refinitive'!$B$11)+('WEIGHTED from Refinitive'!$B$14*'ISSUE SCORE from EIKON'!DR15)+('ISSUE SCORE from EIKON'!EG15*'WEIGHTED from Refinitive'!$B$15)+('WEIGHTED from Refinitive'!$B$16*'ISSUE SCORE from EIKON'!EV15)</f>
        <v>71.221824730182107</v>
      </c>
      <c r="M12" s="1">
        <f>('WEIGHTED from Refinitive'!$B$3*'ISSUE SCORE from EIKON'!R15)+('WEIGHTED from Refinitive'!$B$4*'ISSUE SCORE from EIKON'!AG15)+('ISSUE SCORE from EIKON'!AV15*'WEIGHTED from Refinitive'!$B$5)+('WEIGHTED from Refinitive'!$B$8*'ISSUE SCORE from EIKON'!BK15)+('ISSUE SCORE from EIKON'!BZ15*'WEIGHTED from Refinitive'!$B$9)+('WEIGHTED from Refinitive'!$B$10*'ISSUE SCORE from EIKON'!CO15)+('ISSUE SCORE from EIKON'!DD15*'WEIGHTED from Refinitive'!$B$11)+('WEIGHTED from Refinitive'!$B$14*'ISSUE SCORE from EIKON'!DS15)+('ISSUE SCORE from EIKON'!EH15*'WEIGHTED from Refinitive'!$B$15)+('WEIGHTED from Refinitive'!$B$16*'ISSUE SCORE from EIKON'!EW15)</f>
        <v>68.992642340942808</v>
      </c>
      <c r="N12" s="1">
        <f>('WEIGHTED from Refinitive'!$B$3*'ISSUE SCORE from EIKON'!S15)+('WEIGHTED from Refinitive'!$B$4*'ISSUE SCORE from EIKON'!AH15)+('ISSUE SCORE from EIKON'!AW15*'WEIGHTED from Refinitive'!$B$5)+('WEIGHTED from Refinitive'!$B$8*'ISSUE SCORE from EIKON'!BL15)+('ISSUE SCORE from EIKON'!CA15*'WEIGHTED from Refinitive'!$B$9)+('WEIGHTED from Refinitive'!$B$10*'ISSUE SCORE from EIKON'!CP15)+('ISSUE SCORE from EIKON'!DE15*'WEIGHTED from Refinitive'!$B$11)+('WEIGHTED from Refinitive'!$B$14*'ISSUE SCORE from EIKON'!DT15)+('ISSUE SCORE from EIKON'!EI15*'WEIGHTED from Refinitive'!$B$15)+('WEIGHTED from Refinitive'!$B$16*'ISSUE SCORE from EIKON'!EX15)</f>
        <v>48.694027484143724</v>
      </c>
      <c r="O12" s="1">
        <f>('WEIGHTED from Refinitive'!$B$3*'ISSUE SCORE from EIKON'!T15)+('WEIGHTED from Refinitive'!$B$4*'ISSUE SCORE from EIKON'!AI15)+('ISSUE SCORE from EIKON'!AX15*'WEIGHTED from Refinitive'!$B$5)+('WEIGHTED from Refinitive'!$B$8*'ISSUE SCORE from EIKON'!BM15)+('ISSUE SCORE from EIKON'!CB15*'WEIGHTED from Refinitive'!$B$9)+('WEIGHTED from Refinitive'!$B$10*'ISSUE SCORE from EIKON'!CQ15)+('ISSUE SCORE from EIKON'!DF15*'WEIGHTED from Refinitive'!$B$11)+('WEIGHTED from Refinitive'!$B$14*'ISSUE SCORE from EIKON'!DU15)+('ISSUE SCORE from EIKON'!EJ15*'WEIGHTED from Refinitive'!$B$15)+('WEIGHTED from Refinitive'!$B$16*'ISSUE SCORE from EIKON'!EY15)</f>
        <v>43.041310830363081</v>
      </c>
      <c r="P12" s="1">
        <f>('WEIGHTED from Refinitive'!$B$3*'ISSUE SCORE from EIKON'!U15)+('WEIGHTED from Refinitive'!$B$4*'ISSUE SCORE from EIKON'!AJ15)+('ISSUE SCORE from EIKON'!AY15*'WEIGHTED from Refinitive'!$B$5)+('WEIGHTED from Refinitive'!$B$8*'ISSUE SCORE from EIKON'!BN15)+('ISSUE SCORE from EIKON'!CC15*'WEIGHTED from Refinitive'!$B$9)+('WEIGHTED from Refinitive'!$B$10*'ISSUE SCORE from EIKON'!CR15)+('ISSUE SCORE from EIKON'!DG15*'WEIGHTED from Refinitive'!$B$11)+('WEIGHTED from Refinitive'!$B$14*'ISSUE SCORE from EIKON'!DV15)+('ISSUE SCORE from EIKON'!EK15*'WEIGHTED from Refinitive'!$B$15)+('WEIGHTED from Refinitive'!$B$16*'ISSUE SCORE from EIKON'!EZ15)</f>
        <v>44.674905838041397</v>
      </c>
      <c r="R12" s="11" t="s">
        <v>71</v>
      </c>
      <c r="S12" s="1">
        <f t="shared" si="2"/>
        <v>52.110609131104667</v>
      </c>
      <c r="T12" s="1">
        <f t="shared" si="3"/>
        <v>85.660627167076072</v>
      </c>
      <c r="U12" s="1">
        <f t="shared" si="4"/>
        <v>91.127663032513055</v>
      </c>
      <c r="V12" s="1">
        <f t="shared" si="5"/>
        <v>90.804824437673943</v>
      </c>
      <c r="W12" s="1">
        <f t="shared" si="6"/>
        <v>90.421597633136059</v>
      </c>
      <c r="X12" s="1">
        <f t="shared" si="7"/>
        <v>80.748226950354592</v>
      </c>
      <c r="Y12" s="1">
        <f t="shared" si="8"/>
        <v>81.009902428912511</v>
      </c>
      <c r="Z12" s="1">
        <f t="shared" si="9"/>
        <v>71.636037988650685</v>
      </c>
      <c r="AA12" s="1">
        <f t="shared" si="10"/>
        <v>75.388230190861734</v>
      </c>
      <c r="AB12" s="1">
        <f t="shared" si="11"/>
        <v>76.691295260939313</v>
      </c>
      <c r="AC12" s="1">
        <f t="shared" si="12"/>
        <v>71.221824730182107</v>
      </c>
      <c r="AD12" s="1">
        <f t="shared" si="13"/>
        <v>68.992642340942808</v>
      </c>
      <c r="AE12" s="1">
        <f t="shared" si="14"/>
        <v>48.694027484143724</v>
      </c>
      <c r="AF12" s="1">
        <f t="shared" si="15"/>
        <v>43.041310830363081</v>
      </c>
      <c r="AG12" s="1">
        <f t="shared" si="16"/>
        <v>44.674905838041397</v>
      </c>
      <c r="AI12" s="11" t="s">
        <v>71</v>
      </c>
      <c r="AJ12" s="1">
        <f t="shared" si="17"/>
        <v>-33.550018035971405</v>
      </c>
      <c r="AK12" s="1">
        <f t="shared" si="18"/>
        <v>-5.4670358654369835</v>
      </c>
      <c r="AL12" s="1">
        <f t="shared" si="19"/>
        <v>0.32283859483911215</v>
      </c>
      <c r="AM12" s="1">
        <f t="shared" si="20"/>
        <v>0.38322680453788394</v>
      </c>
      <c r="AN12" s="1">
        <f t="shared" si="21"/>
        <v>9.6733706827814672</v>
      </c>
      <c r="AO12" s="1">
        <f t="shared" si="22"/>
        <v>-0.26167547855791895</v>
      </c>
      <c r="AP12" s="1">
        <f t="shared" si="23"/>
        <v>9.3738644402618263</v>
      </c>
      <c r="AQ12" s="1">
        <f t="shared" si="24"/>
        <v>-3.7521922022110488</v>
      </c>
      <c r="AR12" s="1">
        <f t="shared" si="25"/>
        <v>-1.3030650700775794</v>
      </c>
      <c r="AS12" s="1">
        <f t="shared" si="26"/>
        <v>5.4694705307572065</v>
      </c>
      <c r="AT12" s="1">
        <f t="shared" si="27"/>
        <v>2.2291823892392983</v>
      </c>
      <c r="AU12" s="1">
        <f t="shared" si="28"/>
        <v>20.298614856799084</v>
      </c>
      <c r="AV12" s="1">
        <f t="shared" si="29"/>
        <v>5.6527166537806437</v>
      </c>
      <c r="AW12" s="1">
        <f t="shared" si="30"/>
        <v>-1.6335950076783163</v>
      </c>
      <c r="AX12" s="1" t="str">
        <f>VLOOKUP(AI12,'ISSUE SCORE from EIKON'!A15:B444,2,FALSE)</f>
        <v>Ameren Corp</v>
      </c>
      <c r="AY12" s="1">
        <f t="shared" si="31"/>
        <v>11</v>
      </c>
      <c r="AZ12" s="1">
        <v>11</v>
      </c>
      <c r="BA12" s="1">
        <v>1</v>
      </c>
    </row>
    <row r="13" spans="1:53" ht="15">
      <c r="A13" s="11" t="s">
        <v>71</v>
      </c>
      <c r="B13" s="1">
        <f>('WEIGHTED from Refinitive'!$B$3*'ISSUE SCORE from EIKON'!G16)+('WEIGHTED from Refinitive'!$B$4*'ISSUE SCORE from EIKON'!V16)+('ISSUE SCORE from EIKON'!AK16*'WEIGHTED from Refinitive'!$B$5)+('WEIGHTED from Refinitive'!$B$8*'ISSUE SCORE from EIKON'!AZ16)+('ISSUE SCORE from EIKON'!BO16*'WEIGHTED from Refinitive'!$B$9)+('WEIGHTED from Refinitive'!$B$10*'ISSUE SCORE from EIKON'!CD16)+('ISSUE SCORE from EIKON'!CS16*'WEIGHTED from Refinitive'!$B$11)+('WEIGHTED from Refinitive'!$B$14*'ISSUE SCORE from EIKON'!DH16)+('ISSUE SCORE from EIKON'!DW16*'WEIGHTED from Refinitive'!$B$15)+('WEIGHTED from Refinitive'!$B$16*'ISSUE SCORE from EIKON'!EL16)</f>
        <v>52.110609131104667</v>
      </c>
      <c r="C13" s="1">
        <f>('WEIGHTED from Refinitive'!$B$3*'ISSUE SCORE from EIKON'!H16)+('WEIGHTED from Refinitive'!$B$4*'ISSUE SCORE from EIKON'!W16)+('ISSUE SCORE from EIKON'!AL16*'WEIGHTED from Refinitive'!$B$5)+('WEIGHTED from Refinitive'!$B$8*'ISSUE SCORE from EIKON'!BA16)+('ISSUE SCORE from EIKON'!BP16*'WEIGHTED from Refinitive'!$B$9)+('WEIGHTED from Refinitive'!$B$10*'ISSUE SCORE from EIKON'!CE16)+('ISSUE SCORE from EIKON'!CT16*'WEIGHTED from Refinitive'!$B$11)+('WEIGHTED from Refinitive'!$B$14*'ISSUE SCORE from EIKON'!DI16)+('ISSUE SCORE from EIKON'!DX16*'WEIGHTED from Refinitive'!$B$15)+('WEIGHTED from Refinitive'!$B$16*'ISSUE SCORE from EIKON'!EM16)</f>
        <v>61.05286235861211</v>
      </c>
      <c r="D13" s="1">
        <f>('WEIGHTED from Refinitive'!$B$3*'ISSUE SCORE from EIKON'!I16)+('WEIGHTED from Refinitive'!$B$4*'ISSUE SCORE from EIKON'!X16)+('ISSUE SCORE from EIKON'!AM16*'WEIGHTED from Refinitive'!$B$5)+('WEIGHTED from Refinitive'!$B$8*'ISSUE SCORE from EIKON'!BB16)+('ISSUE SCORE from EIKON'!BQ16*'WEIGHTED from Refinitive'!$B$9)+('WEIGHTED from Refinitive'!$B$10*'ISSUE SCORE from EIKON'!CF16)+('ISSUE SCORE from EIKON'!CU16*'WEIGHTED from Refinitive'!$B$11)+('WEIGHTED from Refinitive'!$B$14*'ISSUE SCORE from EIKON'!DJ16)+('ISSUE SCORE from EIKON'!DY16*'WEIGHTED from Refinitive'!$B$15)+('WEIGHTED from Refinitive'!$B$16*'ISSUE SCORE from EIKON'!EN16)</f>
        <v>60.169437216255083</v>
      </c>
      <c r="E13" s="1">
        <f>('WEIGHTED from Refinitive'!$B$3*'ISSUE SCORE from EIKON'!J16)+('WEIGHTED from Refinitive'!$B$4*'ISSUE SCORE from EIKON'!Y16)+('ISSUE SCORE from EIKON'!AN16*'WEIGHTED from Refinitive'!$B$5)+('WEIGHTED from Refinitive'!$B$8*'ISSUE SCORE from EIKON'!BC16)+('ISSUE SCORE from EIKON'!BR16*'WEIGHTED from Refinitive'!$B$9)+('WEIGHTED from Refinitive'!$B$10*'ISSUE SCORE from EIKON'!CG16)+('ISSUE SCORE from EIKON'!CV16*'WEIGHTED from Refinitive'!$B$11)+('WEIGHTED from Refinitive'!$B$14*'ISSUE SCORE from EIKON'!DK16)+('ISSUE SCORE from EIKON'!DZ16*'WEIGHTED from Refinitive'!$B$15)+('WEIGHTED from Refinitive'!$B$16*'ISSUE SCORE from EIKON'!EO16)</f>
        <v>57.931928458587173</v>
      </c>
      <c r="F13" s="1">
        <f>('WEIGHTED from Refinitive'!$B$3*'ISSUE SCORE from EIKON'!K16)+('WEIGHTED from Refinitive'!$B$4*'ISSUE SCORE from EIKON'!Z16)+('ISSUE SCORE from EIKON'!AO16*'WEIGHTED from Refinitive'!$B$5)+('WEIGHTED from Refinitive'!$B$8*'ISSUE SCORE from EIKON'!BD16)+('ISSUE SCORE from EIKON'!BS16*'WEIGHTED from Refinitive'!$B$9)+('WEIGHTED from Refinitive'!$B$10*'ISSUE SCORE from EIKON'!CH16)+('ISSUE SCORE from EIKON'!CW16*'WEIGHTED from Refinitive'!$B$11)+('WEIGHTED from Refinitive'!$B$14*'ISSUE SCORE from EIKON'!DL16)+('ISSUE SCORE from EIKON'!EA16*'WEIGHTED from Refinitive'!$B$15)+('WEIGHTED from Refinitive'!$B$16*'ISSUE SCORE from EIKON'!EP16)</f>
        <v>49.471478521478481</v>
      </c>
      <c r="G13" s="1">
        <f>('WEIGHTED from Refinitive'!$B$3*'ISSUE SCORE from EIKON'!L16)+('WEIGHTED from Refinitive'!$B$4*'ISSUE SCORE from EIKON'!AA16)+('ISSUE SCORE from EIKON'!AP16*'WEIGHTED from Refinitive'!$B$5)+('WEIGHTED from Refinitive'!$B$8*'ISSUE SCORE from EIKON'!BE16)+('ISSUE SCORE from EIKON'!BT16*'WEIGHTED from Refinitive'!$B$9)+('WEIGHTED from Refinitive'!$B$10*'ISSUE SCORE from EIKON'!CI16)+('ISSUE SCORE from EIKON'!CX16*'WEIGHTED from Refinitive'!$B$11)+('WEIGHTED from Refinitive'!$B$14*'ISSUE SCORE from EIKON'!DM16)+('ISSUE SCORE from EIKON'!EB16*'WEIGHTED from Refinitive'!$B$15)+('WEIGHTED from Refinitive'!$B$16*'ISSUE SCORE from EIKON'!EQ16)</f>
        <v>55.831798676917515</v>
      </c>
      <c r="H13" s="1">
        <f>('WEIGHTED from Refinitive'!$B$3*'ISSUE SCORE from EIKON'!M16)+('WEIGHTED from Refinitive'!$B$4*'ISSUE SCORE from EIKON'!AB16)+('ISSUE SCORE from EIKON'!AQ16*'WEIGHTED from Refinitive'!$B$5)+('WEIGHTED from Refinitive'!$B$8*'ISSUE SCORE from EIKON'!BF16)+('ISSUE SCORE from EIKON'!BU16*'WEIGHTED from Refinitive'!$B$9)+('WEIGHTED from Refinitive'!$B$10*'ISSUE SCORE from EIKON'!CJ16)+('ISSUE SCORE from EIKON'!CY16*'WEIGHTED from Refinitive'!$B$11)+('WEIGHTED from Refinitive'!$B$14*'ISSUE SCORE from EIKON'!DN16)+('ISSUE SCORE from EIKON'!EC16*'WEIGHTED from Refinitive'!$B$15)+('WEIGHTED from Refinitive'!$B$16*'ISSUE SCORE from EIKON'!ER16)</f>
        <v>51.502320465056513</v>
      </c>
      <c r="I13" s="1">
        <f>('WEIGHTED from Refinitive'!$B$3*'ISSUE SCORE from EIKON'!N16)+('WEIGHTED from Refinitive'!$B$4*'ISSUE SCORE from EIKON'!AC16)+('ISSUE SCORE from EIKON'!AR16*'WEIGHTED from Refinitive'!$B$5)+('WEIGHTED from Refinitive'!$B$8*'ISSUE SCORE from EIKON'!BG16)+('ISSUE SCORE from EIKON'!BV16*'WEIGHTED from Refinitive'!$B$9)+('WEIGHTED from Refinitive'!$B$10*'ISSUE SCORE from EIKON'!CK16)+('ISSUE SCORE from EIKON'!CZ16*'WEIGHTED from Refinitive'!$B$11)+('WEIGHTED from Refinitive'!$B$14*'ISSUE SCORE from EIKON'!DO16)+('ISSUE SCORE from EIKON'!ED16*'WEIGHTED from Refinitive'!$B$15)+('WEIGHTED from Refinitive'!$B$16*'ISSUE SCORE from EIKON'!ES16)</f>
        <v>53.031555724484363</v>
      </c>
      <c r="J13" s="1">
        <f>('WEIGHTED from Refinitive'!$B$3*'ISSUE SCORE from EIKON'!O16)+('WEIGHTED from Refinitive'!$B$4*'ISSUE SCORE from EIKON'!AD16)+('ISSUE SCORE from EIKON'!AS16*'WEIGHTED from Refinitive'!$B$5)+('WEIGHTED from Refinitive'!$B$8*'ISSUE SCORE from EIKON'!BH16)+('ISSUE SCORE from EIKON'!BW16*'WEIGHTED from Refinitive'!$B$9)+('WEIGHTED from Refinitive'!$B$10*'ISSUE SCORE from EIKON'!CL16)+('ISSUE SCORE from EIKON'!DA16*'WEIGHTED from Refinitive'!$B$11)+('WEIGHTED from Refinitive'!$B$14*'ISSUE SCORE from EIKON'!DP16)+('ISSUE SCORE from EIKON'!EE16*'WEIGHTED from Refinitive'!$B$15)+('WEIGHTED from Refinitive'!$B$16*'ISSUE SCORE from EIKON'!ET16)</f>
        <v>48.450013059945093</v>
      </c>
      <c r="K13" s="1">
        <f>('WEIGHTED from Refinitive'!$B$3*'ISSUE SCORE from EIKON'!P16)+('WEIGHTED from Refinitive'!$B$4*'ISSUE SCORE from EIKON'!AE16)+('ISSUE SCORE from EIKON'!AT16*'WEIGHTED from Refinitive'!$B$5)+('WEIGHTED from Refinitive'!$B$8*'ISSUE SCORE from EIKON'!BI16)+('ISSUE SCORE from EIKON'!BX16*'WEIGHTED from Refinitive'!$B$9)+('WEIGHTED from Refinitive'!$B$10*'ISSUE SCORE from EIKON'!CM16)+('ISSUE SCORE from EIKON'!DB16*'WEIGHTED from Refinitive'!$B$11)+('WEIGHTED from Refinitive'!$B$14*'ISSUE SCORE from EIKON'!DQ16)+('ISSUE SCORE from EIKON'!EF16*'WEIGHTED from Refinitive'!$B$15)+('WEIGHTED from Refinitive'!$B$16*'ISSUE SCORE from EIKON'!EU16)</f>
        <v>43.578904876385899</v>
      </c>
      <c r="L13" s="1">
        <f>('WEIGHTED from Refinitive'!$B$3*'ISSUE SCORE from EIKON'!Q16)+('WEIGHTED from Refinitive'!$B$4*'ISSUE SCORE from EIKON'!AF16)+('ISSUE SCORE from EIKON'!AU16*'WEIGHTED from Refinitive'!$B$5)+('WEIGHTED from Refinitive'!$B$8*'ISSUE SCORE from EIKON'!BJ16)+('ISSUE SCORE from EIKON'!BY16*'WEIGHTED from Refinitive'!$B$9)+('WEIGHTED from Refinitive'!$B$10*'ISSUE SCORE from EIKON'!CN16)+('ISSUE SCORE from EIKON'!DC16*'WEIGHTED from Refinitive'!$B$11)+('WEIGHTED from Refinitive'!$B$14*'ISSUE SCORE from EIKON'!DR16)+('ISSUE SCORE from EIKON'!EG16*'WEIGHTED from Refinitive'!$B$15)+('WEIGHTED from Refinitive'!$B$16*'ISSUE SCORE from EIKON'!EV16)</f>
        <v>55.703420700050202</v>
      </c>
      <c r="M13" s="1">
        <f>('WEIGHTED from Refinitive'!$B$3*'ISSUE SCORE from EIKON'!R16)+('WEIGHTED from Refinitive'!$B$4*'ISSUE SCORE from EIKON'!AG16)+('ISSUE SCORE from EIKON'!AV16*'WEIGHTED from Refinitive'!$B$5)+('WEIGHTED from Refinitive'!$B$8*'ISSUE SCORE from EIKON'!BK16)+('ISSUE SCORE from EIKON'!BZ16*'WEIGHTED from Refinitive'!$B$9)+('WEIGHTED from Refinitive'!$B$10*'ISSUE SCORE from EIKON'!CO16)+('ISSUE SCORE from EIKON'!DD16*'WEIGHTED from Refinitive'!$B$11)+('WEIGHTED from Refinitive'!$B$14*'ISSUE SCORE from EIKON'!DS16)+('ISSUE SCORE from EIKON'!EH16*'WEIGHTED from Refinitive'!$B$15)+('WEIGHTED from Refinitive'!$B$16*'ISSUE SCORE from EIKON'!EW16)</f>
        <v>45.252800320036528</v>
      </c>
      <c r="N13" s="1">
        <f>('WEIGHTED from Refinitive'!$B$3*'ISSUE SCORE from EIKON'!S16)+('WEIGHTED from Refinitive'!$B$4*'ISSUE SCORE from EIKON'!AH16)+('ISSUE SCORE from EIKON'!AW16*'WEIGHTED from Refinitive'!$B$5)+('WEIGHTED from Refinitive'!$B$8*'ISSUE SCORE from EIKON'!BL16)+('ISSUE SCORE from EIKON'!CA16*'WEIGHTED from Refinitive'!$B$9)+('WEIGHTED from Refinitive'!$B$10*'ISSUE SCORE from EIKON'!CP16)+('ISSUE SCORE from EIKON'!DE16*'WEIGHTED from Refinitive'!$B$11)+('WEIGHTED from Refinitive'!$B$14*'ISSUE SCORE from EIKON'!DT16)+('ISSUE SCORE from EIKON'!EI16*'WEIGHTED from Refinitive'!$B$15)+('WEIGHTED from Refinitive'!$B$16*'ISSUE SCORE from EIKON'!EX16)</f>
        <v>43.012121212121173</v>
      </c>
      <c r="O13" s="1">
        <f>('WEIGHTED from Refinitive'!$B$3*'ISSUE SCORE from EIKON'!T16)+('WEIGHTED from Refinitive'!$B$4*'ISSUE SCORE from EIKON'!AI16)+('ISSUE SCORE from EIKON'!AX16*'WEIGHTED from Refinitive'!$B$5)+('WEIGHTED from Refinitive'!$B$8*'ISSUE SCORE from EIKON'!BM16)+('ISSUE SCORE from EIKON'!CB16*'WEIGHTED from Refinitive'!$B$9)+('WEIGHTED from Refinitive'!$B$10*'ISSUE SCORE from EIKON'!CQ16)+('ISSUE SCORE from EIKON'!DF16*'WEIGHTED from Refinitive'!$B$11)+('WEIGHTED from Refinitive'!$B$14*'ISSUE SCORE from EIKON'!DU16)+('ISSUE SCORE from EIKON'!EJ16*'WEIGHTED from Refinitive'!$B$15)+('WEIGHTED from Refinitive'!$B$16*'ISSUE SCORE from EIKON'!EY16)</f>
        <v>49.310533087022478</v>
      </c>
      <c r="P13" s="1">
        <f>('WEIGHTED from Refinitive'!$B$3*'ISSUE SCORE from EIKON'!U16)+('WEIGHTED from Refinitive'!$B$4*'ISSUE SCORE from EIKON'!AJ16)+('ISSUE SCORE from EIKON'!AY16*'WEIGHTED from Refinitive'!$B$5)+('WEIGHTED from Refinitive'!$B$8*'ISSUE SCORE from EIKON'!BN16)+('ISSUE SCORE from EIKON'!CC16*'WEIGHTED from Refinitive'!$B$9)+('WEIGHTED from Refinitive'!$B$10*'ISSUE SCORE from EIKON'!CR16)+('ISSUE SCORE from EIKON'!DG16*'WEIGHTED from Refinitive'!$B$11)+('WEIGHTED from Refinitive'!$B$14*'ISSUE SCORE from EIKON'!DV16)+('ISSUE SCORE from EIKON'!EK16*'WEIGHTED from Refinitive'!$B$15)+('WEIGHTED from Refinitive'!$B$16*'ISSUE SCORE from EIKON'!EZ16)</f>
        <v>56.793432203389827</v>
      </c>
      <c r="R13" s="11" t="s">
        <v>72</v>
      </c>
      <c r="S13" s="1">
        <f t="shared" si="2"/>
        <v>73.692861797341635</v>
      </c>
      <c r="T13" s="1">
        <f t="shared" si="3"/>
        <v>61.05286235861211</v>
      </c>
      <c r="U13" s="1">
        <f t="shared" si="4"/>
        <v>60.169437216255083</v>
      </c>
      <c r="V13" s="1">
        <f t="shared" si="5"/>
        <v>57.931928458587173</v>
      </c>
      <c r="W13" s="1">
        <f t="shared" si="6"/>
        <v>49.471478521478481</v>
      </c>
      <c r="X13" s="1">
        <f t="shared" si="7"/>
        <v>55.831798676917515</v>
      </c>
      <c r="Y13" s="1">
        <f t="shared" si="8"/>
        <v>51.502320465056513</v>
      </c>
      <c r="Z13" s="1">
        <f t="shared" si="9"/>
        <v>53.031555724484363</v>
      </c>
      <c r="AA13" s="1">
        <f t="shared" si="10"/>
        <v>48.450013059945093</v>
      </c>
      <c r="AB13" s="1">
        <f t="shared" si="11"/>
        <v>43.578904876385899</v>
      </c>
      <c r="AC13" s="1">
        <f t="shared" si="12"/>
        <v>55.703420700050202</v>
      </c>
      <c r="AD13" s="1">
        <f t="shared" si="13"/>
        <v>45.252800320036528</v>
      </c>
      <c r="AE13" s="1">
        <f t="shared" si="14"/>
        <v>43.012121212121173</v>
      </c>
      <c r="AF13" s="1">
        <f t="shared" si="15"/>
        <v>49.310533087022478</v>
      </c>
      <c r="AG13" s="1">
        <f t="shared" si="16"/>
        <v>56.793432203389827</v>
      </c>
      <c r="AI13" s="11" t="s">
        <v>72</v>
      </c>
      <c r="AJ13" s="1">
        <f t="shared" si="17"/>
        <v>12.639999438729525</v>
      </c>
      <c r="AK13" s="1">
        <f t="shared" si="18"/>
        <v>0.88342514235702652</v>
      </c>
      <c r="AL13" s="1">
        <f t="shared" si="19"/>
        <v>2.2375087576679107</v>
      </c>
      <c r="AM13" s="1">
        <f t="shared" si="20"/>
        <v>8.4604499371086916</v>
      </c>
      <c r="AN13" s="1">
        <f t="shared" si="21"/>
        <v>-6.3603201554390338</v>
      </c>
      <c r="AO13" s="1">
        <f t="shared" si="22"/>
        <v>4.3294782118610016</v>
      </c>
      <c r="AP13" s="1">
        <f t="shared" si="23"/>
        <v>-1.5292352594278498</v>
      </c>
      <c r="AQ13" s="1">
        <f t="shared" si="24"/>
        <v>4.5815426645392705</v>
      </c>
      <c r="AR13" s="1">
        <f t="shared" si="25"/>
        <v>4.8711081835591941</v>
      </c>
      <c r="AS13" s="1">
        <f t="shared" si="26"/>
        <v>-12.124515823664304</v>
      </c>
      <c r="AT13" s="1">
        <f t="shared" si="27"/>
        <v>10.450620380013675</v>
      </c>
      <c r="AU13" s="1">
        <f t="shared" si="28"/>
        <v>2.240679107915355</v>
      </c>
      <c r="AV13" s="1">
        <f t="shared" si="29"/>
        <v>-6.2984118749013049</v>
      </c>
      <c r="AW13" s="1">
        <f t="shared" si="30"/>
        <v>-7.4828991163673493</v>
      </c>
      <c r="AX13" s="1" t="str">
        <f>VLOOKUP(AI13,'ISSUE SCORE from EIKON'!A16:B445,2,FALSE)</f>
        <v>American Electric Power Company Inc</v>
      </c>
      <c r="AY13" s="1">
        <f t="shared" si="31"/>
        <v>12</v>
      </c>
      <c r="AZ13" s="1">
        <v>12</v>
      </c>
      <c r="BA13" s="1">
        <v>1</v>
      </c>
    </row>
    <row r="14" spans="1:53" ht="15">
      <c r="A14" s="11" t="s">
        <v>72</v>
      </c>
      <c r="B14" s="1">
        <f>('WEIGHTED from Refinitive'!$B$3*'ISSUE SCORE from EIKON'!G17)+('WEIGHTED from Refinitive'!$B$4*'ISSUE SCORE from EIKON'!V17)+('ISSUE SCORE from EIKON'!AK17*'WEIGHTED from Refinitive'!$B$5)+('WEIGHTED from Refinitive'!$B$8*'ISSUE SCORE from EIKON'!AZ17)+('ISSUE SCORE from EIKON'!BO17*'WEIGHTED from Refinitive'!$B$9)+('WEIGHTED from Refinitive'!$B$10*'ISSUE SCORE from EIKON'!CD17)+('ISSUE SCORE from EIKON'!CS17*'WEIGHTED from Refinitive'!$B$11)+('WEIGHTED from Refinitive'!$B$14*'ISSUE SCORE from EIKON'!DH17)+('ISSUE SCORE from EIKON'!DW17*'WEIGHTED from Refinitive'!$B$15)+('WEIGHTED from Refinitive'!$B$16*'ISSUE SCORE from EIKON'!EL17)</f>
        <v>73.692861797341635</v>
      </c>
      <c r="C14" s="1">
        <f>('WEIGHTED from Refinitive'!$B$3*'ISSUE SCORE from EIKON'!H17)+('WEIGHTED from Refinitive'!$B$4*'ISSUE SCORE from EIKON'!W17)+('ISSUE SCORE from EIKON'!AL17*'WEIGHTED from Refinitive'!$B$5)+('WEIGHTED from Refinitive'!$B$8*'ISSUE SCORE from EIKON'!BA17)+('ISSUE SCORE from EIKON'!BP17*'WEIGHTED from Refinitive'!$B$9)+('WEIGHTED from Refinitive'!$B$10*'ISSUE SCORE from EIKON'!CE17)+('ISSUE SCORE from EIKON'!CT17*'WEIGHTED from Refinitive'!$B$11)+('WEIGHTED from Refinitive'!$B$14*'ISSUE SCORE from EIKON'!DI17)+('ISSUE SCORE from EIKON'!DX17*'WEIGHTED from Refinitive'!$B$15)+('WEIGHTED from Refinitive'!$B$16*'ISSUE SCORE from EIKON'!EM17)</f>
        <v>77.138602200135935</v>
      </c>
      <c r="D14" s="1">
        <f>('WEIGHTED from Refinitive'!$B$3*'ISSUE SCORE from EIKON'!I17)+('WEIGHTED from Refinitive'!$B$4*'ISSUE SCORE from EIKON'!X17)+('ISSUE SCORE from EIKON'!AM17*'WEIGHTED from Refinitive'!$B$5)+('WEIGHTED from Refinitive'!$B$8*'ISSUE SCORE from EIKON'!BB17)+('ISSUE SCORE from EIKON'!BQ17*'WEIGHTED from Refinitive'!$B$9)+('WEIGHTED from Refinitive'!$B$10*'ISSUE SCORE from EIKON'!CF17)+('ISSUE SCORE from EIKON'!CU17*'WEIGHTED from Refinitive'!$B$11)+('WEIGHTED from Refinitive'!$B$14*'ISSUE SCORE from EIKON'!DJ17)+('ISSUE SCORE from EIKON'!DY17*'WEIGHTED from Refinitive'!$B$15)+('WEIGHTED from Refinitive'!$B$16*'ISSUE SCORE from EIKON'!EN17)</f>
        <v>73.263250007743977</v>
      </c>
      <c r="E14" s="1">
        <f>('WEIGHTED from Refinitive'!$B$3*'ISSUE SCORE from EIKON'!J17)+('WEIGHTED from Refinitive'!$B$4*'ISSUE SCORE from EIKON'!Y17)+('ISSUE SCORE from EIKON'!AN17*'WEIGHTED from Refinitive'!$B$5)+('WEIGHTED from Refinitive'!$B$8*'ISSUE SCORE from EIKON'!BC17)+('ISSUE SCORE from EIKON'!BR17*'WEIGHTED from Refinitive'!$B$9)+('WEIGHTED from Refinitive'!$B$10*'ISSUE SCORE from EIKON'!CG17)+('ISSUE SCORE from EIKON'!CV17*'WEIGHTED from Refinitive'!$B$11)+('WEIGHTED from Refinitive'!$B$14*'ISSUE SCORE from EIKON'!DK17)+('ISSUE SCORE from EIKON'!DZ17*'WEIGHTED from Refinitive'!$B$15)+('WEIGHTED from Refinitive'!$B$16*'ISSUE SCORE from EIKON'!EO17)</f>
        <v>72.495629370629331</v>
      </c>
      <c r="F14" s="1">
        <f>('WEIGHTED from Refinitive'!$B$3*'ISSUE SCORE from EIKON'!K17)+('WEIGHTED from Refinitive'!$B$4*'ISSUE SCORE from EIKON'!Z17)+('ISSUE SCORE from EIKON'!AO17*'WEIGHTED from Refinitive'!$B$5)+('WEIGHTED from Refinitive'!$B$8*'ISSUE SCORE from EIKON'!BD17)+('ISSUE SCORE from EIKON'!BS17*'WEIGHTED from Refinitive'!$B$9)+('WEIGHTED from Refinitive'!$B$10*'ISSUE SCORE from EIKON'!CH17)+('ISSUE SCORE from EIKON'!CW17*'WEIGHTED from Refinitive'!$B$11)+('WEIGHTED from Refinitive'!$B$14*'ISSUE SCORE from EIKON'!DL17)+('ISSUE SCORE from EIKON'!EA17*'WEIGHTED from Refinitive'!$B$15)+('WEIGHTED from Refinitive'!$B$16*'ISSUE SCORE from EIKON'!EP17)</f>
        <v>67.791556361734791</v>
      </c>
      <c r="G14" s="1">
        <f>('WEIGHTED from Refinitive'!$B$3*'ISSUE SCORE from EIKON'!L17)+('WEIGHTED from Refinitive'!$B$4*'ISSUE SCORE from EIKON'!AA17)+('ISSUE SCORE from EIKON'!AP17*'WEIGHTED from Refinitive'!$B$5)+('WEIGHTED from Refinitive'!$B$8*'ISSUE SCORE from EIKON'!BE17)+('ISSUE SCORE from EIKON'!BT17*'WEIGHTED from Refinitive'!$B$9)+('WEIGHTED from Refinitive'!$B$10*'ISSUE SCORE from EIKON'!CI17)+('ISSUE SCORE from EIKON'!CX17*'WEIGHTED from Refinitive'!$B$11)+('WEIGHTED from Refinitive'!$B$14*'ISSUE SCORE from EIKON'!DM17)+('ISSUE SCORE from EIKON'!EB17*'WEIGHTED from Refinitive'!$B$15)+('WEIGHTED from Refinitive'!$B$16*'ISSUE SCORE from EIKON'!EQ17)</f>
        <v>67.983815090784475</v>
      </c>
      <c r="H14" s="1">
        <f>('WEIGHTED from Refinitive'!$B$3*'ISSUE SCORE from EIKON'!M17)+('WEIGHTED from Refinitive'!$B$4*'ISSUE SCORE from EIKON'!AB17)+('ISSUE SCORE from EIKON'!AQ17*'WEIGHTED from Refinitive'!$B$5)+('WEIGHTED from Refinitive'!$B$8*'ISSUE SCORE from EIKON'!BF17)+('ISSUE SCORE from EIKON'!BU17*'WEIGHTED from Refinitive'!$B$9)+('WEIGHTED from Refinitive'!$B$10*'ISSUE SCORE from EIKON'!CJ17)+('ISSUE SCORE from EIKON'!CY17*'WEIGHTED from Refinitive'!$B$11)+('WEIGHTED from Refinitive'!$B$14*'ISSUE SCORE from EIKON'!DN17)+('ISSUE SCORE from EIKON'!EC17*'WEIGHTED from Refinitive'!$B$15)+('WEIGHTED from Refinitive'!$B$16*'ISSUE SCORE from EIKON'!ER17)</f>
        <v>72.305071721311421</v>
      </c>
      <c r="I14" s="1">
        <f>('WEIGHTED from Refinitive'!$B$3*'ISSUE SCORE from EIKON'!N17)+('WEIGHTED from Refinitive'!$B$4*'ISSUE SCORE from EIKON'!AC17)+('ISSUE SCORE from EIKON'!AR17*'WEIGHTED from Refinitive'!$B$5)+('WEIGHTED from Refinitive'!$B$8*'ISSUE SCORE from EIKON'!BG17)+('ISSUE SCORE from EIKON'!BV17*'WEIGHTED from Refinitive'!$B$9)+('WEIGHTED from Refinitive'!$B$10*'ISSUE SCORE from EIKON'!CK17)+('ISSUE SCORE from EIKON'!CZ17*'WEIGHTED from Refinitive'!$B$11)+('WEIGHTED from Refinitive'!$B$14*'ISSUE SCORE from EIKON'!DO17)+('ISSUE SCORE from EIKON'!ED17*'WEIGHTED from Refinitive'!$B$15)+('WEIGHTED from Refinitive'!$B$16*'ISSUE SCORE from EIKON'!ES17)</f>
        <v>73.313697440147862</v>
      </c>
      <c r="J14" s="1">
        <f>('WEIGHTED from Refinitive'!$B$3*'ISSUE SCORE from EIKON'!O17)+('WEIGHTED from Refinitive'!$B$4*'ISSUE SCORE from EIKON'!AD17)+('ISSUE SCORE from EIKON'!AS17*'WEIGHTED from Refinitive'!$B$5)+('WEIGHTED from Refinitive'!$B$8*'ISSUE SCORE from EIKON'!BH17)+('ISSUE SCORE from EIKON'!BW17*'WEIGHTED from Refinitive'!$B$9)+('WEIGHTED from Refinitive'!$B$10*'ISSUE SCORE from EIKON'!CL17)+('ISSUE SCORE from EIKON'!DA17*'WEIGHTED from Refinitive'!$B$11)+('WEIGHTED from Refinitive'!$B$14*'ISSUE SCORE from EIKON'!DP17)+('ISSUE SCORE from EIKON'!EE17*'WEIGHTED from Refinitive'!$B$15)+('WEIGHTED from Refinitive'!$B$16*'ISSUE SCORE from EIKON'!ET17)</f>
        <v>79.119766695517683</v>
      </c>
      <c r="K14" s="1">
        <f>('WEIGHTED from Refinitive'!$B$3*'ISSUE SCORE from EIKON'!P17)+('WEIGHTED from Refinitive'!$B$4*'ISSUE SCORE from EIKON'!AE17)+('ISSUE SCORE from EIKON'!AT17*'WEIGHTED from Refinitive'!$B$5)+('WEIGHTED from Refinitive'!$B$8*'ISSUE SCORE from EIKON'!BI17)+('ISSUE SCORE from EIKON'!BX17*'WEIGHTED from Refinitive'!$B$9)+('WEIGHTED from Refinitive'!$B$10*'ISSUE SCORE from EIKON'!CM17)+('ISSUE SCORE from EIKON'!DB17*'WEIGHTED from Refinitive'!$B$11)+('WEIGHTED from Refinitive'!$B$14*'ISSUE SCORE from EIKON'!DQ17)+('ISSUE SCORE from EIKON'!EF17*'WEIGHTED from Refinitive'!$B$15)+('WEIGHTED from Refinitive'!$B$16*'ISSUE SCORE from EIKON'!EU17)</f>
        <v>79.451020802673852</v>
      </c>
      <c r="L14" s="1">
        <f>('WEIGHTED from Refinitive'!$B$3*'ISSUE SCORE from EIKON'!Q17)+('WEIGHTED from Refinitive'!$B$4*'ISSUE SCORE from EIKON'!AF17)+('ISSUE SCORE from EIKON'!AU17*'WEIGHTED from Refinitive'!$B$5)+('WEIGHTED from Refinitive'!$B$8*'ISSUE SCORE from EIKON'!BJ17)+('ISSUE SCORE from EIKON'!BY17*'WEIGHTED from Refinitive'!$B$9)+('WEIGHTED from Refinitive'!$B$10*'ISSUE SCORE from EIKON'!CN17)+('ISSUE SCORE from EIKON'!DC17*'WEIGHTED from Refinitive'!$B$11)+('WEIGHTED from Refinitive'!$B$14*'ISSUE SCORE from EIKON'!DR17)+('ISSUE SCORE from EIKON'!EG17*'WEIGHTED from Refinitive'!$B$15)+('WEIGHTED from Refinitive'!$B$16*'ISSUE SCORE from EIKON'!EV17)</f>
        <v>61.679499302084707</v>
      </c>
      <c r="M14" s="1">
        <f>('WEIGHTED from Refinitive'!$B$3*'ISSUE SCORE from EIKON'!R17)+('WEIGHTED from Refinitive'!$B$4*'ISSUE SCORE from EIKON'!AG17)+('ISSUE SCORE from EIKON'!AV17*'WEIGHTED from Refinitive'!$B$5)+('WEIGHTED from Refinitive'!$B$8*'ISSUE SCORE from EIKON'!BK17)+('ISSUE SCORE from EIKON'!BZ17*'WEIGHTED from Refinitive'!$B$9)+('WEIGHTED from Refinitive'!$B$10*'ISSUE SCORE from EIKON'!CO17)+('ISSUE SCORE from EIKON'!DD17*'WEIGHTED from Refinitive'!$B$11)+('WEIGHTED from Refinitive'!$B$14*'ISSUE SCORE from EIKON'!DS17)+('ISSUE SCORE from EIKON'!EH17*'WEIGHTED from Refinitive'!$B$15)+('WEIGHTED from Refinitive'!$B$16*'ISSUE SCORE from EIKON'!EW17)</f>
        <v>63.305681818181775</v>
      </c>
      <c r="N14" s="1">
        <f>('WEIGHTED from Refinitive'!$B$3*'ISSUE SCORE from EIKON'!S17)+('WEIGHTED from Refinitive'!$B$4*'ISSUE SCORE from EIKON'!AH17)+('ISSUE SCORE from EIKON'!AW17*'WEIGHTED from Refinitive'!$B$5)+('WEIGHTED from Refinitive'!$B$8*'ISSUE SCORE from EIKON'!BL17)+('ISSUE SCORE from EIKON'!CA17*'WEIGHTED from Refinitive'!$B$9)+('WEIGHTED from Refinitive'!$B$10*'ISSUE SCORE from EIKON'!CP17)+('ISSUE SCORE from EIKON'!DE17*'WEIGHTED from Refinitive'!$B$11)+('WEIGHTED from Refinitive'!$B$14*'ISSUE SCORE from EIKON'!DT17)+('ISSUE SCORE from EIKON'!EI17*'WEIGHTED from Refinitive'!$B$15)+('WEIGHTED from Refinitive'!$B$16*'ISSUE SCORE from EIKON'!EX17)</f>
        <v>61.699326149018766</v>
      </c>
      <c r="O14" s="1">
        <f>('WEIGHTED from Refinitive'!$B$3*'ISSUE SCORE from EIKON'!T17)+('WEIGHTED from Refinitive'!$B$4*'ISSUE SCORE from EIKON'!AI17)+('ISSUE SCORE from EIKON'!AX17*'WEIGHTED from Refinitive'!$B$5)+('WEIGHTED from Refinitive'!$B$8*'ISSUE SCORE from EIKON'!BM17)+('ISSUE SCORE from EIKON'!CB17*'WEIGHTED from Refinitive'!$B$9)+('WEIGHTED from Refinitive'!$B$10*'ISSUE SCORE from EIKON'!CQ17)+('ISSUE SCORE from EIKON'!DF17*'WEIGHTED from Refinitive'!$B$11)+('WEIGHTED from Refinitive'!$B$14*'ISSUE SCORE from EIKON'!DU17)+('ISSUE SCORE from EIKON'!EJ17*'WEIGHTED from Refinitive'!$B$15)+('WEIGHTED from Refinitive'!$B$16*'ISSUE SCORE from EIKON'!EY17)</f>
        <v>59.612499999999955</v>
      </c>
      <c r="P14" s="1">
        <f>('WEIGHTED from Refinitive'!$B$3*'ISSUE SCORE from EIKON'!U17)+('WEIGHTED from Refinitive'!$B$4*'ISSUE SCORE from EIKON'!AJ17)+('ISSUE SCORE from EIKON'!AY17*'WEIGHTED from Refinitive'!$B$5)+('WEIGHTED from Refinitive'!$B$8*'ISSUE SCORE from EIKON'!BN17)+('ISSUE SCORE from EIKON'!CC17*'WEIGHTED from Refinitive'!$B$9)+('WEIGHTED from Refinitive'!$B$10*'ISSUE SCORE from EIKON'!CR17)+('ISSUE SCORE from EIKON'!DG17*'WEIGHTED from Refinitive'!$B$11)+('WEIGHTED from Refinitive'!$B$14*'ISSUE SCORE from EIKON'!DV17)+('ISSUE SCORE from EIKON'!EK17*'WEIGHTED from Refinitive'!$B$15)+('WEIGHTED from Refinitive'!$B$16*'ISSUE SCORE from EIKON'!EZ17)</f>
        <v>56.754099348926907</v>
      </c>
      <c r="R14" s="11" t="s">
        <v>73</v>
      </c>
      <c r="S14" s="1">
        <f t="shared" si="2"/>
        <v>69.323248140952586</v>
      </c>
      <c r="T14" s="1">
        <f t="shared" si="3"/>
        <v>77.138602200135935</v>
      </c>
      <c r="U14" s="1">
        <f t="shared" si="4"/>
        <v>73.263250007743977</v>
      </c>
      <c r="V14" s="1">
        <f t="shared" si="5"/>
        <v>72.495629370629331</v>
      </c>
      <c r="W14" s="1">
        <f t="shared" si="6"/>
        <v>67.791556361734791</v>
      </c>
      <c r="X14" s="1">
        <f t="shared" si="7"/>
        <v>67.983815090784475</v>
      </c>
      <c r="Y14" s="1">
        <f t="shared" si="8"/>
        <v>72.305071721311421</v>
      </c>
      <c r="Z14" s="1">
        <f t="shared" si="9"/>
        <v>73.313697440147862</v>
      </c>
      <c r="AA14" s="1">
        <f t="shared" si="10"/>
        <v>79.119766695517683</v>
      </c>
      <c r="AB14" s="1">
        <f t="shared" si="11"/>
        <v>79.451020802673852</v>
      </c>
      <c r="AC14" s="1">
        <f t="shared" si="12"/>
        <v>61.679499302084707</v>
      </c>
      <c r="AD14" s="1">
        <f t="shared" si="13"/>
        <v>63.305681818181775</v>
      </c>
      <c r="AE14" s="1">
        <f t="shared" si="14"/>
        <v>61.699326149018766</v>
      </c>
      <c r="AF14" s="1">
        <f t="shared" si="15"/>
        <v>59.612499999999955</v>
      </c>
      <c r="AG14" s="1">
        <f t="shared" si="16"/>
        <v>56.754099348926907</v>
      </c>
      <c r="AI14" s="11" t="s">
        <v>73</v>
      </c>
      <c r="AJ14" s="1">
        <f t="shared" si="17"/>
        <v>-7.815354059183349</v>
      </c>
      <c r="AK14" s="1">
        <f t="shared" si="18"/>
        <v>3.8753521923919578</v>
      </c>
      <c r="AL14" s="1">
        <f t="shared" si="19"/>
        <v>0.76762063711464634</v>
      </c>
      <c r="AM14" s="1">
        <f t="shared" si="20"/>
        <v>4.7040730088945395</v>
      </c>
      <c r="AN14" s="1">
        <f t="shared" si="21"/>
        <v>-0.19225872904968355</v>
      </c>
      <c r="AO14" s="1">
        <f t="shared" si="22"/>
        <v>-4.3212566305269462</v>
      </c>
      <c r="AP14" s="1">
        <f t="shared" si="23"/>
        <v>-1.0086257188364414</v>
      </c>
      <c r="AQ14" s="1">
        <f t="shared" si="24"/>
        <v>-5.8060692553698203</v>
      </c>
      <c r="AR14" s="1">
        <f t="shared" si="25"/>
        <v>-0.33125410715616965</v>
      </c>
      <c r="AS14" s="1">
        <f t="shared" si="26"/>
        <v>17.771521500589145</v>
      </c>
      <c r="AT14" s="1">
        <f t="shared" si="27"/>
        <v>-1.6261825160970673</v>
      </c>
      <c r="AU14" s="1">
        <f t="shared" si="28"/>
        <v>1.6063556691630083</v>
      </c>
      <c r="AV14" s="1">
        <f t="shared" si="29"/>
        <v>2.0868261490188118</v>
      </c>
      <c r="AW14" s="1">
        <f t="shared" si="30"/>
        <v>2.8584006510730475</v>
      </c>
      <c r="AX14" s="1" t="str">
        <f>VLOOKUP(AI14,'ISSUE SCORE from EIKON'!A17:B446,2,FALSE)</f>
        <v>AES Corp</v>
      </c>
      <c r="AY14" s="1">
        <f t="shared" si="31"/>
        <v>13</v>
      </c>
      <c r="AZ14" s="1">
        <v>13</v>
      </c>
      <c r="BA14" s="1">
        <v>1</v>
      </c>
    </row>
    <row r="15" spans="1:53" ht="15">
      <c r="A15" s="11" t="s">
        <v>73</v>
      </c>
      <c r="B15" s="1">
        <f>('WEIGHTED from Refinitive'!$B$3*'ISSUE SCORE from EIKON'!G18)+('WEIGHTED from Refinitive'!$B$4*'ISSUE SCORE from EIKON'!V18)+('ISSUE SCORE from EIKON'!AK18*'WEIGHTED from Refinitive'!$B$5)+('WEIGHTED from Refinitive'!$B$8*'ISSUE SCORE from EIKON'!AZ18)+('ISSUE SCORE from EIKON'!BO18*'WEIGHTED from Refinitive'!$B$9)+('WEIGHTED from Refinitive'!$B$10*'ISSUE SCORE from EIKON'!CD18)+('ISSUE SCORE from EIKON'!CS18*'WEIGHTED from Refinitive'!$B$11)+('WEIGHTED from Refinitive'!$B$14*'ISSUE SCORE from EIKON'!DH18)+('ISSUE SCORE from EIKON'!DW18*'WEIGHTED from Refinitive'!$B$15)+('WEIGHTED from Refinitive'!$B$16*'ISSUE SCORE from EIKON'!EL18)</f>
        <v>69.323248140952586</v>
      </c>
      <c r="C15" s="1">
        <f>('WEIGHTED from Refinitive'!$B$3*'ISSUE SCORE from EIKON'!H18)+('WEIGHTED from Refinitive'!$B$4*'ISSUE SCORE from EIKON'!W18)+('ISSUE SCORE from EIKON'!AL18*'WEIGHTED from Refinitive'!$B$5)+('WEIGHTED from Refinitive'!$B$8*'ISSUE SCORE from EIKON'!BA18)+('ISSUE SCORE from EIKON'!BP18*'WEIGHTED from Refinitive'!$B$9)+('WEIGHTED from Refinitive'!$B$10*'ISSUE SCORE from EIKON'!CE18)+('ISSUE SCORE from EIKON'!CT18*'WEIGHTED from Refinitive'!$B$11)+('WEIGHTED from Refinitive'!$B$14*'ISSUE SCORE from EIKON'!DI18)+('ISSUE SCORE from EIKON'!DX18*'WEIGHTED from Refinitive'!$B$15)+('WEIGHTED from Refinitive'!$B$16*'ISSUE SCORE from EIKON'!EM18)</f>
        <v>63.421233714443062</v>
      </c>
      <c r="D15" s="1">
        <f>('WEIGHTED from Refinitive'!$B$3*'ISSUE SCORE from EIKON'!I18)+('WEIGHTED from Refinitive'!$B$4*'ISSUE SCORE from EIKON'!X18)+('ISSUE SCORE from EIKON'!AM18*'WEIGHTED from Refinitive'!$B$5)+('WEIGHTED from Refinitive'!$B$8*'ISSUE SCORE from EIKON'!BB18)+('ISSUE SCORE from EIKON'!BQ18*'WEIGHTED from Refinitive'!$B$9)+('WEIGHTED from Refinitive'!$B$10*'ISSUE SCORE from EIKON'!CF18)+('ISSUE SCORE from EIKON'!CU18*'WEIGHTED from Refinitive'!$B$11)+('WEIGHTED from Refinitive'!$B$14*'ISSUE SCORE from EIKON'!DJ18)+('ISSUE SCORE from EIKON'!DY18*'WEIGHTED from Refinitive'!$B$15)+('WEIGHTED from Refinitive'!$B$16*'ISSUE SCORE from EIKON'!EN18)</f>
        <v>66.911202963624916</v>
      </c>
      <c r="E15" s="1">
        <f>('WEIGHTED from Refinitive'!$B$3*'ISSUE SCORE from EIKON'!J18)+('WEIGHTED from Refinitive'!$B$4*'ISSUE SCORE from EIKON'!Y18)+('ISSUE SCORE from EIKON'!AN18*'WEIGHTED from Refinitive'!$B$5)+('WEIGHTED from Refinitive'!$B$8*'ISSUE SCORE from EIKON'!BC18)+('ISSUE SCORE from EIKON'!BR18*'WEIGHTED from Refinitive'!$B$9)+('WEIGHTED from Refinitive'!$B$10*'ISSUE SCORE from EIKON'!CG18)+('ISSUE SCORE from EIKON'!CV18*'WEIGHTED from Refinitive'!$B$11)+('WEIGHTED from Refinitive'!$B$14*'ISSUE SCORE from EIKON'!DK18)+('ISSUE SCORE from EIKON'!DZ18*'WEIGHTED from Refinitive'!$B$15)+('WEIGHTED from Refinitive'!$B$16*'ISSUE SCORE from EIKON'!EO18)</f>
        <v>66.96269321314621</v>
      </c>
      <c r="F15" s="1">
        <f>('WEIGHTED from Refinitive'!$B$3*'ISSUE SCORE from EIKON'!K18)+('WEIGHTED from Refinitive'!$B$4*'ISSUE SCORE from EIKON'!Z18)+('ISSUE SCORE from EIKON'!AO18*'WEIGHTED from Refinitive'!$B$5)+('WEIGHTED from Refinitive'!$B$8*'ISSUE SCORE from EIKON'!BD18)+('ISSUE SCORE from EIKON'!BS18*'WEIGHTED from Refinitive'!$B$9)+('WEIGHTED from Refinitive'!$B$10*'ISSUE SCORE from EIKON'!CH18)+('ISSUE SCORE from EIKON'!CW18*'WEIGHTED from Refinitive'!$B$11)+('WEIGHTED from Refinitive'!$B$14*'ISSUE SCORE from EIKON'!DL18)+('ISSUE SCORE from EIKON'!EA18*'WEIGHTED from Refinitive'!$B$15)+('WEIGHTED from Refinitive'!$B$16*'ISSUE SCORE from EIKON'!EP18)</f>
        <v>58.490659340659292</v>
      </c>
      <c r="G15" s="1">
        <f>('WEIGHTED from Refinitive'!$B$3*'ISSUE SCORE from EIKON'!L18)+('WEIGHTED from Refinitive'!$B$4*'ISSUE SCORE from EIKON'!AA18)+('ISSUE SCORE from EIKON'!AP18*'WEIGHTED from Refinitive'!$B$5)+('WEIGHTED from Refinitive'!$B$8*'ISSUE SCORE from EIKON'!BE18)+('ISSUE SCORE from EIKON'!BT18*'WEIGHTED from Refinitive'!$B$9)+('WEIGHTED from Refinitive'!$B$10*'ISSUE SCORE from EIKON'!CI18)+('ISSUE SCORE from EIKON'!CX18*'WEIGHTED from Refinitive'!$B$11)+('WEIGHTED from Refinitive'!$B$14*'ISSUE SCORE from EIKON'!DM18)+('ISSUE SCORE from EIKON'!EB18*'WEIGHTED from Refinitive'!$B$15)+('WEIGHTED from Refinitive'!$B$16*'ISSUE SCORE from EIKON'!EQ18)</f>
        <v>49.334031931235046</v>
      </c>
      <c r="H15" s="1">
        <f>('WEIGHTED from Refinitive'!$B$3*'ISSUE SCORE from EIKON'!M18)+('WEIGHTED from Refinitive'!$B$4*'ISSUE SCORE from EIKON'!AB18)+('ISSUE SCORE from EIKON'!AQ18*'WEIGHTED from Refinitive'!$B$5)+('WEIGHTED from Refinitive'!$B$8*'ISSUE SCORE from EIKON'!BF18)+('ISSUE SCORE from EIKON'!BU18*'WEIGHTED from Refinitive'!$B$9)+('WEIGHTED from Refinitive'!$B$10*'ISSUE SCORE from EIKON'!CJ18)+('ISSUE SCORE from EIKON'!CY18*'WEIGHTED from Refinitive'!$B$11)+('WEIGHTED from Refinitive'!$B$14*'ISSUE SCORE from EIKON'!DN18)+('ISSUE SCORE from EIKON'!EC18*'WEIGHTED from Refinitive'!$B$15)+('WEIGHTED from Refinitive'!$B$16*'ISSUE SCORE from EIKON'!ER18)</f>
        <v>54.786196043165425</v>
      </c>
      <c r="I15" s="1">
        <f>('WEIGHTED from Refinitive'!$B$3*'ISSUE SCORE from EIKON'!N18)+('WEIGHTED from Refinitive'!$B$4*'ISSUE SCORE from EIKON'!AC18)+('ISSUE SCORE from EIKON'!AR18*'WEIGHTED from Refinitive'!$B$5)+('WEIGHTED from Refinitive'!$B$8*'ISSUE SCORE from EIKON'!BG18)+('ISSUE SCORE from EIKON'!BV18*'WEIGHTED from Refinitive'!$B$9)+('WEIGHTED from Refinitive'!$B$10*'ISSUE SCORE from EIKON'!CK18)+('ISSUE SCORE from EIKON'!CZ18*'WEIGHTED from Refinitive'!$B$11)+('WEIGHTED from Refinitive'!$B$14*'ISSUE SCORE from EIKON'!DO18)+('ISSUE SCORE from EIKON'!ED18*'WEIGHTED from Refinitive'!$B$15)+('WEIGHTED from Refinitive'!$B$16*'ISSUE SCORE from EIKON'!ES18)</f>
        <v>35.562756147540931</v>
      </c>
      <c r="J15" s="1">
        <f>('WEIGHTED from Refinitive'!$B$3*'ISSUE SCORE from EIKON'!O18)+('WEIGHTED from Refinitive'!$B$4*'ISSUE SCORE from EIKON'!AD18)+('ISSUE SCORE from EIKON'!AS18*'WEIGHTED from Refinitive'!$B$5)+('WEIGHTED from Refinitive'!$B$8*'ISSUE SCORE from EIKON'!BH18)+('ISSUE SCORE from EIKON'!BW18*'WEIGHTED from Refinitive'!$B$9)+('WEIGHTED from Refinitive'!$B$10*'ISSUE SCORE from EIKON'!CL18)+('ISSUE SCORE from EIKON'!DA18*'WEIGHTED from Refinitive'!$B$11)+('WEIGHTED from Refinitive'!$B$14*'ISSUE SCORE from EIKON'!DP18)+('ISSUE SCORE from EIKON'!EE18*'WEIGHTED from Refinitive'!$B$15)+('WEIGHTED from Refinitive'!$B$16*'ISSUE SCORE from EIKON'!ET18)</f>
        <v>45.32943152475368</v>
      </c>
      <c r="K15" s="1">
        <f>('WEIGHTED from Refinitive'!$B$3*'ISSUE SCORE from EIKON'!P18)+('WEIGHTED from Refinitive'!$B$4*'ISSUE SCORE from EIKON'!AE18)+('ISSUE SCORE from EIKON'!AT18*'WEIGHTED from Refinitive'!$B$5)+('WEIGHTED from Refinitive'!$B$8*'ISSUE SCORE from EIKON'!BI18)+('ISSUE SCORE from EIKON'!BX18*'WEIGHTED from Refinitive'!$B$9)+('WEIGHTED from Refinitive'!$B$10*'ISSUE SCORE from EIKON'!CM18)+('ISSUE SCORE from EIKON'!DB18*'WEIGHTED from Refinitive'!$B$11)+('WEIGHTED from Refinitive'!$B$14*'ISSUE SCORE from EIKON'!DQ18)+('ISSUE SCORE from EIKON'!EF18*'WEIGHTED from Refinitive'!$B$15)+('WEIGHTED from Refinitive'!$B$16*'ISSUE SCORE from EIKON'!EU18)</f>
        <v>56.884242465500265</v>
      </c>
      <c r="L15" s="1">
        <f>('WEIGHTED from Refinitive'!$B$3*'ISSUE SCORE from EIKON'!Q18)+('WEIGHTED from Refinitive'!$B$4*'ISSUE SCORE from EIKON'!AF18)+('ISSUE SCORE from EIKON'!AU18*'WEIGHTED from Refinitive'!$B$5)+('WEIGHTED from Refinitive'!$B$8*'ISSUE SCORE from EIKON'!BJ18)+('ISSUE SCORE from EIKON'!BY18*'WEIGHTED from Refinitive'!$B$9)+('WEIGHTED from Refinitive'!$B$10*'ISSUE SCORE from EIKON'!CN18)+('ISSUE SCORE from EIKON'!DC18*'WEIGHTED from Refinitive'!$B$11)+('WEIGHTED from Refinitive'!$B$14*'ISSUE SCORE from EIKON'!DR18)+('ISSUE SCORE from EIKON'!EG18*'WEIGHTED from Refinitive'!$B$15)+('WEIGHTED from Refinitive'!$B$16*'ISSUE SCORE from EIKON'!EV18)</f>
        <v>56.714047417126018</v>
      </c>
      <c r="M15" s="1">
        <f>('WEIGHTED from Refinitive'!$B$3*'ISSUE SCORE from EIKON'!R18)+('WEIGHTED from Refinitive'!$B$4*'ISSUE SCORE from EIKON'!AG18)+('ISSUE SCORE from EIKON'!AV18*'WEIGHTED from Refinitive'!$B$5)+('WEIGHTED from Refinitive'!$B$8*'ISSUE SCORE from EIKON'!BK18)+('ISSUE SCORE from EIKON'!BZ18*'WEIGHTED from Refinitive'!$B$9)+('WEIGHTED from Refinitive'!$B$10*'ISSUE SCORE from EIKON'!CO18)+('ISSUE SCORE from EIKON'!DD18*'WEIGHTED from Refinitive'!$B$11)+('WEIGHTED from Refinitive'!$B$14*'ISSUE SCORE from EIKON'!DS18)+('ISSUE SCORE from EIKON'!EH18*'WEIGHTED from Refinitive'!$B$15)+('WEIGHTED from Refinitive'!$B$16*'ISSUE SCORE from EIKON'!EW18)</f>
        <v>57.460083749831128</v>
      </c>
      <c r="N15" s="1">
        <f>('WEIGHTED from Refinitive'!$B$3*'ISSUE SCORE from EIKON'!S18)+('WEIGHTED from Refinitive'!$B$4*'ISSUE SCORE from EIKON'!AH18)+('ISSUE SCORE from EIKON'!AW18*'WEIGHTED from Refinitive'!$B$5)+('WEIGHTED from Refinitive'!$B$8*'ISSUE SCORE from EIKON'!BL18)+('ISSUE SCORE from EIKON'!CA18*'WEIGHTED from Refinitive'!$B$9)+('WEIGHTED from Refinitive'!$B$10*'ISSUE SCORE from EIKON'!CP18)+('ISSUE SCORE from EIKON'!DE18*'WEIGHTED from Refinitive'!$B$11)+('WEIGHTED from Refinitive'!$B$14*'ISSUE SCORE from EIKON'!DT18)+('ISSUE SCORE from EIKON'!EI18*'WEIGHTED from Refinitive'!$B$15)+('WEIGHTED from Refinitive'!$B$16*'ISSUE SCORE from EIKON'!EX18)</f>
        <v>50.537121212121164</v>
      </c>
      <c r="O15" s="1">
        <f>('WEIGHTED from Refinitive'!$B$3*'ISSUE SCORE from EIKON'!T18)+('WEIGHTED from Refinitive'!$B$4*'ISSUE SCORE from EIKON'!AI18)+('ISSUE SCORE from EIKON'!AX18*'WEIGHTED from Refinitive'!$B$5)+('WEIGHTED from Refinitive'!$B$8*'ISSUE SCORE from EIKON'!BM18)+('ISSUE SCORE from EIKON'!CB18*'WEIGHTED from Refinitive'!$B$9)+('WEIGHTED from Refinitive'!$B$10*'ISSUE SCORE from EIKON'!CQ18)+('ISSUE SCORE from EIKON'!DF18*'WEIGHTED from Refinitive'!$B$11)+('WEIGHTED from Refinitive'!$B$14*'ISSUE SCORE from EIKON'!DU18)+('ISSUE SCORE from EIKON'!EJ18*'WEIGHTED from Refinitive'!$B$15)+('WEIGHTED from Refinitive'!$B$16*'ISSUE SCORE from EIKON'!EY18)</f>
        <v>50.820002057560188</v>
      </c>
      <c r="P15" s="1">
        <f>('WEIGHTED from Refinitive'!$B$3*'ISSUE SCORE from EIKON'!U18)+('WEIGHTED from Refinitive'!$B$4*'ISSUE SCORE from EIKON'!AJ18)+('ISSUE SCORE from EIKON'!AY18*'WEIGHTED from Refinitive'!$B$5)+('WEIGHTED from Refinitive'!$B$8*'ISSUE SCORE from EIKON'!BN18)+('ISSUE SCORE from EIKON'!CC18*'WEIGHTED from Refinitive'!$B$9)+('WEIGHTED from Refinitive'!$B$10*'ISSUE SCORE from EIKON'!CR18)+('ISSUE SCORE from EIKON'!DG18*'WEIGHTED from Refinitive'!$B$11)+('WEIGHTED from Refinitive'!$B$14*'ISSUE SCORE from EIKON'!DV18)+('ISSUE SCORE from EIKON'!EK18*'WEIGHTED from Refinitive'!$B$15)+('WEIGHTED from Refinitive'!$B$16*'ISSUE SCORE from EIKON'!EZ18)</f>
        <v>0</v>
      </c>
      <c r="R15" s="11" t="s">
        <v>74</v>
      </c>
      <c r="S15" s="1">
        <f t="shared" si="2"/>
        <v>63.137328235815573</v>
      </c>
      <c r="T15" s="1">
        <f t="shared" si="3"/>
        <v>63.421233714443062</v>
      </c>
      <c r="U15" s="1">
        <f t="shared" si="4"/>
        <v>66.911202963624916</v>
      </c>
      <c r="V15" s="1">
        <f t="shared" si="5"/>
        <v>66.96269321314621</v>
      </c>
      <c r="W15" s="1">
        <f t="shared" si="6"/>
        <v>58.490659340659292</v>
      </c>
      <c r="X15" s="1">
        <f t="shared" si="7"/>
        <v>49.334031931235046</v>
      </c>
      <c r="Y15" s="1">
        <f t="shared" si="8"/>
        <v>54.786196043165425</v>
      </c>
      <c r="Z15" s="1">
        <f t="shared" si="9"/>
        <v>35.562756147540931</v>
      </c>
      <c r="AA15" s="1">
        <f t="shared" si="10"/>
        <v>45.32943152475368</v>
      </c>
      <c r="AB15" s="1">
        <f t="shared" si="11"/>
        <v>56.884242465500265</v>
      </c>
      <c r="AC15" s="1">
        <f t="shared" si="12"/>
        <v>56.714047417126018</v>
      </c>
      <c r="AD15" s="1">
        <f t="shared" si="13"/>
        <v>57.460083749831128</v>
      </c>
      <c r="AE15" s="1">
        <f t="shared" si="14"/>
        <v>50.537121212121164</v>
      </c>
      <c r="AF15" s="1">
        <f t="shared" si="15"/>
        <v>50.820002057560188</v>
      </c>
      <c r="AG15" s="1">
        <f t="shared" si="16"/>
        <v>0</v>
      </c>
      <c r="AI15" s="11" t="s">
        <v>74</v>
      </c>
      <c r="AJ15" s="1">
        <f t="shared" si="17"/>
        <v>-0.28390547862748861</v>
      </c>
      <c r="AK15" s="1">
        <f t="shared" si="18"/>
        <v>-3.4899692491818541</v>
      </c>
      <c r="AL15" s="1">
        <f t="shared" si="19"/>
        <v>-0.051490249521293663</v>
      </c>
      <c r="AM15" s="1">
        <f t="shared" si="20"/>
        <v>8.472033872486918</v>
      </c>
      <c r="AN15" s="1">
        <f t="shared" si="21"/>
        <v>9.1566274094242459</v>
      </c>
      <c r="AO15" s="1">
        <f t="shared" si="22"/>
        <v>-5.4521641119303794</v>
      </c>
      <c r="AP15" s="1">
        <f t="shared" si="23"/>
        <v>19.223439895624495</v>
      </c>
      <c r="AQ15" s="1">
        <f t="shared" si="24"/>
        <v>-9.7666753772127493</v>
      </c>
      <c r="AR15" s="1">
        <f t="shared" si="25"/>
        <v>-11.554810940746584</v>
      </c>
      <c r="AS15" s="1">
        <f t="shared" si="26"/>
        <v>0.17019504837424648</v>
      </c>
      <c r="AT15" s="1">
        <f t="shared" si="27"/>
        <v>-0.74603633270510983</v>
      </c>
      <c r="AU15" s="1">
        <f t="shared" si="28"/>
        <v>6.9229625377099637</v>
      </c>
      <c r="AV15" s="1">
        <f t="shared" si="29"/>
        <v>-0.28288084543902414</v>
      </c>
      <c r="AW15" s="1">
        <f t="shared" si="30"/>
        <v>50.820002057560188</v>
      </c>
      <c r="AX15" s="1" t="str">
        <f>VLOOKUP(AI15,'ISSUE SCORE from EIKON'!A18:B447,2,FALSE)</f>
        <v>Allergan plc</v>
      </c>
      <c r="AY15" s="1">
        <f t="shared" si="31"/>
        <v>14</v>
      </c>
      <c r="AZ15" s="1">
        <v>14</v>
      </c>
      <c r="BA15" s="1">
        <v>1</v>
      </c>
    </row>
    <row r="16" spans="1:53" ht="15">
      <c r="A16" s="11" t="s">
        <v>74</v>
      </c>
      <c r="B16" s="1">
        <f>('WEIGHTED from Refinitive'!$B$3*'ISSUE SCORE from EIKON'!G19)+('WEIGHTED from Refinitive'!$B$4*'ISSUE SCORE from EIKON'!V19)+('ISSUE SCORE from EIKON'!AK19*'WEIGHTED from Refinitive'!$B$5)+('WEIGHTED from Refinitive'!$B$8*'ISSUE SCORE from EIKON'!AZ19)+('ISSUE SCORE from EIKON'!BO19*'WEIGHTED from Refinitive'!$B$9)+('WEIGHTED from Refinitive'!$B$10*'ISSUE SCORE from EIKON'!CD19)+('ISSUE SCORE from EIKON'!CS19*'WEIGHTED from Refinitive'!$B$11)+('WEIGHTED from Refinitive'!$B$14*'ISSUE SCORE from EIKON'!DH19)+('ISSUE SCORE from EIKON'!DW19*'WEIGHTED from Refinitive'!$B$15)+('WEIGHTED from Refinitive'!$B$16*'ISSUE SCORE from EIKON'!EL19)</f>
        <v>63.137328235815573</v>
      </c>
      <c r="C16" s="1">
        <f>('WEIGHTED from Refinitive'!$B$3*'ISSUE SCORE from EIKON'!H19)+('WEIGHTED from Refinitive'!$B$4*'ISSUE SCORE from EIKON'!W19)+('ISSUE SCORE from EIKON'!AL19*'WEIGHTED from Refinitive'!$B$5)+('WEIGHTED from Refinitive'!$B$8*'ISSUE SCORE from EIKON'!BA19)+('ISSUE SCORE from EIKON'!BP19*'WEIGHTED from Refinitive'!$B$9)+('WEIGHTED from Refinitive'!$B$10*'ISSUE SCORE from EIKON'!CE19)+('ISSUE SCORE from EIKON'!CT19*'WEIGHTED from Refinitive'!$B$11)+('WEIGHTED from Refinitive'!$B$14*'ISSUE SCORE from EIKON'!DI19)+('ISSUE SCORE from EIKON'!DX19*'WEIGHTED from Refinitive'!$B$15)+('WEIGHTED from Refinitive'!$B$16*'ISSUE SCORE from EIKON'!EM19)</f>
        <v>58.784226190476161</v>
      </c>
      <c r="D16" s="1">
        <f>('WEIGHTED from Refinitive'!$B$3*'ISSUE SCORE from EIKON'!I19)+('WEIGHTED from Refinitive'!$B$4*'ISSUE SCORE from EIKON'!X19)+('ISSUE SCORE from EIKON'!AM19*'WEIGHTED from Refinitive'!$B$5)+('WEIGHTED from Refinitive'!$B$8*'ISSUE SCORE from EIKON'!BB19)+('ISSUE SCORE from EIKON'!BQ19*'WEIGHTED from Refinitive'!$B$9)+('WEIGHTED from Refinitive'!$B$10*'ISSUE SCORE from EIKON'!CF19)+('ISSUE SCORE from EIKON'!CU19*'WEIGHTED from Refinitive'!$B$11)+('WEIGHTED from Refinitive'!$B$14*'ISSUE SCORE from EIKON'!DJ19)+('ISSUE SCORE from EIKON'!DY19*'WEIGHTED from Refinitive'!$B$15)+('WEIGHTED from Refinitive'!$B$16*'ISSUE SCORE from EIKON'!EN19)</f>
        <v>57.318674593460358</v>
      </c>
      <c r="E16" s="1">
        <f>('WEIGHTED from Refinitive'!$B$3*'ISSUE SCORE from EIKON'!J19)+('WEIGHTED from Refinitive'!$B$4*'ISSUE SCORE from EIKON'!Y19)+('ISSUE SCORE from EIKON'!AN19*'WEIGHTED from Refinitive'!$B$5)+('WEIGHTED from Refinitive'!$B$8*'ISSUE SCORE from EIKON'!BC19)+('ISSUE SCORE from EIKON'!BR19*'WEIGHTED from Refinitive'!$B$9)+('WEIGHTED from Refinitive'!$B$10*'ISSUE SCORE from EIKON'!CG19)+('ISSUE SCORE from EIKON'!CV19*'WEIGHTED from Refinitive'!$B$11)+('WEIGHTED from Refinitive'!$B$14*'ISSUE SCORE from EIKON'!DK19)+('ISSUE SCORE from EIKON'!DZ19*'WEIGHTED from Refinitive'!$B$15)+('WEIGHTED from Refinitive'!$B$16*'ISSUE SCORE from EIKON'!EO19)</f>
        <v>45.858147149460663</v>
      </c>
      <c r="F16" s="1">
        <f>('WEIGHTED from Refinitive'!$B$3*'ISSUE SCORE from EIKON'!K19)+('WEIGHTED from Refinitive'!$B$4*'ISSUE SCORE from EIKON'!Z19)+('ISSUE SCORE from EIKON'!AO19*'WEIGHTED from Refinitive'!$B$5)+('WEIGHTED from Refinitive'!$B$8*'ISSUE SCORE from EIKON'!BD19)+('ISSUE SCORE from EIKON'!BS19*'WEIGHTED from Refinitive'!$B$9)+('WEIGHTED from Refinitive'!$B$10*'ISSUE SCORE from EIKON'!CH19)+('ISSUE SCORE from EIKON'!CW19*'WEIGHTED from Refinitive'!$B$11)+('WEIGHTED from Refinitive'!$B$14*'ISSUE SCORE from EIKON'!DL19)+('ISSUE SCORE from EIKON'!EA19*'WEIGHTED from Refinitive'!$B$15)+('WEIGHTED from Refinitive'!$B$16*'ISSUE SCORE from EIKON'!EP19)</f>
        <v>41.340530303030285</v>
      </c>
      <c r="G16" s="1">
        <f>('WEIGHTED from Refinitive'!$B$3*'ISSUE SCORE from EIKON'!L19)+('WEIGHTED from Refinitive'!$B$4*'ISSUE SCORE from EIKON'!AA19)+('ISSUE SCORE from EIKON'!AP19*'WEIGHTED from Refinitive'!$B$5)+('WEIGHTED from Refinitive'!$B$8*'ISSUE SCORE from EIKON'!BE19)+('ISSUE SCORE from EIKON'!BT19*'WEIGHTED from Refinitive'!$B$9)+('WEIGHTED from Refinitive'!$B$10*'ISSUE SCORE from EIKON'!CI19)+('ISSUE SCORE from EIKON'!CX19*'WEIGHTED from Refinitive'!$B$11)+('WEIGHTED from Refinitive'!$B$14*'ISSUE SCORE from EIKON'!DM19)+('ISSUE SCORE from EIKON'!EB19*'WEIGHTED from Refinitive'!$B$15)+('WEIGHTED from Refinitive'!$B$16*'ISSUE SCORE from EIKON'!EQ19)</f>
        <v>29.804061784896984</v>
      </c>
      <c r="H16" s="1">
        <f>('WEIGHTED from Refinitive'!$B$3*'ISSUE SCORE from EIKON'!M19)+('WEIGHTED from Refinitive'!$B$4*'ISSUE SCORE from EIKON'!AB19)+('ISSUE SCORE from EIKON'!AQ19*'WEIGHTED from Refinitive'!$B$5)+('WEIGHTED from Refinitive'!$B$8*'ISSUE SCORE from EIKON'!BF19)+('ISSUE SCORE from EIKON'!BU19*'WEIGHTED from Refinitive'!$B$9)+('WEIGHTED from Refinitive'!$B$10*'ISSUE SCORE from EIKON'!CJ19)+('ISSUE SCORE from EIKON'!CY19*'WEIGHTED from Refinitive'!$B$11)+('WEIGHTED from Refinitive'!$B$14*'ISSUE SCORE from EIKON'!DN19)+('ISSUE SCORE from EIKON'!EC19*'WEIGHTED from Refinitive'!$B$15)+('WEIGHTED from Refinitive'!$B$16*'ISSUE SCORE from EIKON'!ER19)</f>
        <v>38.119578881206749</v>
      </c>
      <c r="I16" s="1">
        <f>('WEIGHTED from Refinitive'!$B$3*'ISSUE SCORE from EIKON'!N19)+('WEIGHTED from Refinitive'!$B$4*'ISSUE SCORE from EIKON'!AC19)+('ISSUE SCORE from EIKON'!AR19*'WEIGHTED from Refinitive'!$B$5)+('WEIGHTED from Refinitive'!$B$8*'ISSUE SCORE from EIKON'!BG19)+('ISSUE SCORE from EIKON'!BV19*'WEIGHTED from Refinitive'!$B$9)+('WEIGHTED from Refinitive'!$B$10*'ISSUE SCORE from EIKON'!CK19)+('ISSUE SCORE from EIKON'!CZ19*'WEIGHTED from Refinitive'!$B$11)+('WEIGHTED from Refinitive'!$B$14*'ISSUE SCORE from EIKON'!DO19)+('ISSUE SCORE from EIKON'!ED19*'WEIGHTED from Refinitive'!$B$15)+('WEIGHTED from Refinitive'!$B$16*'ISSUE SCORE from EIKON'!ES19)</f>
        <v>31.742857142857094</v>
      </c>
      <c r="J16" s="1">
        <f>('WEIGHTED from Refinitive'!$B$3*'ISSUE SCORE from EIKON'!O19)+('WEIGHTED from Refinitive'!$B$4*'ISSUE SCORE from EIKON'!AD19)+('ISSUE SCORE from EIKON'!AS19*'WEIGHTED from Refinitive'!$B$5)+('WEIGHTED from Refinitive'!$B$8*'ISSUE SCORE from EIKON'!BH19)+('ISSUE SCORE from EIKON'!BW19*'WEIGHTED from Refinitive'!$B$9)+('WEIGHTED from Refinitive'!$B$10*'ISSUE SCORE from EIKON'!CL19)+('ISSUE SCORE from EIKON'!DA19*'WEIGHTED from Refinitive'!$B$11)+('WEIGHTED from Refinitive'!$B$14*'ISSUE SCORE from EIKON'!DP19)+('ISSUE SCORE from EIKON'!EE19*'WEIGHTED from Refinitive'!$B$15)+('WEIGHTED from Refinitive'!$B$16*'ISSUE SCORE from EIKON'!ET19)</f>
        <v>30.809294871794819</v>
      </c>
      <c r="K16" s="1">
        <f>('WEIGHTED from Refinitive'!$B$3*'ISSUE SCORE from EIKON'!P19)+('WEIGHTED from Refinitive'!$B$4*'ISSUE SCORE from EIKON'!AE19)+('ISSUE SCORE from EIKON'!AT19*'WEIGHTED from Refinitive'!$B$5)+('WEIGHTED from Refinitive'!$B$8*'ISSUE SCORE from EIKON'!BI19)+('ISSUE SCORE from EIKON'!BX19*'WEIGHTED from Refinitive'!$B$9)+('WEIGHTED from Refinitive'!$B$10*'ISSUE SCORE from EIKON'!CM19)+('ISSUE SCORE from EIKON'!DB19*'WEIGHTED from Refinitive'!$B$11)+('WEIGHTED from Refinitive'!$B$14*'ISSUE SCORE from EIKON'!DQ19)+('ISSUE SCORE from EIKON'!EF19*'WEIGHTED from Refinitive'!$B$15)+('WEIGHTED from Refinitive'!$B$16*'ISSUE SCORE from EIKON'!EU19)</f>
        <v>39.59999999999998</v>
      </c>
      <c r="L16" s="1">
        <f>('WEIGHTED from Refinitive'!$B$3*'ISSUE SCORE from EIKON'!Q19)+('WEIGHTED from Refinitive'!$B$4*'ISSUE SCORE from EIKON'!AF19)+('ISSUE SCORE from EIKON'!AU19*'WEIGHTED from Refinitive'!$B$5)+('WEIGHTED from Refinitive'!$B$8*'ISSUE SCORE from EIKON'!BJ19)+('ISSUE SCORE from EIKON'!BY19*'WEIGHTED from Refinitive'!$B$9)+('WEIGHTED from Refinitive'!$B$10*'ISSUE SCORE from EIKON'!CN19)+('ISSUE SCORE from EIKON'!DC19*'WEIGHTED from Refinitive'!$B$11)+('WEIGHTED from Refinitive'!$B$14*'ISSUE SCORE from EIKON'!DR19)+('ISSUE SCORE from EIKON'!EG19*'WEIGHTED from Refinitive'!$B$15)+('WEIGHTED from Refinitive'!$B$16*'ISSUE SCORE from EIKON'!EV19)</f>
        <v>38.89672939068096</v>
      </c>
      <c r="M16" s="1">
        <f>('WEIGHTED from Refinitive'!$B$3*'ISSUE SCORE from EIKON'!R19)+('WEIGHTED from Refinitive'!$B$4*'ISSUE SCORE from EIKON'!AG19)+('ISSUE SCORE from EIKON'!AV19*'WEIGHTED from Refinitive'!$B$5)+('WEIGHTED from Refinitive'!$B$8*'ISSUE SCORE from EIKON'!BK19)+('ISSUE SCORE from EIKON'!BZ19*'WEIGHTED from Refinitive'!$B$9)+('WEIGHTED from Refinitive'!$B$10*'ISSUE SCORE from EIKON'!CO19)+('ISSUE SCORE from EIKON'!DD19*'WEIGHTED from Refinitive'!$B$11)+('WEIGHTED from Refinitive'!$B$14*'ISSUE SCORE from EIKON'!DS19)+('ISSUE SCORE from EIKON'!EH19*'WEIGHTED from Refinitive'!$B$15)+('WEIGHTED from Refinitive'!$B$16*'ISSUE SCORE from EIKON'!EW19)</f>
        <v>35.36095661846489</v>
      </c>
      <c r="N16" s="1">
        <f>('WEIGHTED from Refinitive'!$B$3*'ISSUE SCORE from EIKON'!S19)+('WEIGHTED from Refinitive'!$B$4*'ISSUE SCORE from EIKON'!AH19)+('ISSUE SCORE from EIKON'!AW19*'WEIGHTED from Refinitive'!$B$5)+('WEIGHTED from Refinitive'!$B$8*'ISSUE SCORE from EIKON'!BL19)+('ISSUE SCORE from EIKON'!CA19*'WEIGHTED from Refinitive'!$B$9)+('WEIGHTED from Refinitive'!$B$10*'ISSUE SCORE from EIKON'!CP19)+('ISSUE SCORE from EIKON'!DE19*'WEIGHTED from Refinitive'!$B$11)+('WEIGHTED from Refinitive'!$B$14*'ISSUE SCORE from EIKON'!DT19)+('ISSUE SCORE from EIKON'!EI19*'WEIGHTED from Refinitive'!$B$15)+('WEIGHTED from Refinitive'!$B$16*'ISSUE SCORE from EIKON'!EX19)</f>
        <v>44.603693181818151</v>
      </c>
      <c r="O16" s="1">
        <f>('WEIGHTED from Refinitive'!$B$3*'ISSUE SCORE from EIKON'!T19)+('WEIGHTED from Refinitive'!$B$4*'ISSUE SCORE from EIKON'!AI19)+('ISSUE SCORE from EIKON'!AX19*'WEIGHTED from Refinitive'!$B$5)+('WEIGHTED from Refinitive'!$B$8*'ISSUE SCORE from EIKON'!BM19)+('ISSUE SCORE from EIKON'!CB19*'WEIGHTED from Refinitive'!$B$9)+('WEIGHTED from Refinitive'!$B$10*'ISSUE SCORE from EIKON'!CQ19)+('ISSUE SCORE from EIKON'!DF19*'WEIGHTED from Refinitive'!$B$11)+('WEIGHTED from Refinitive'!$B$14*'ISSUE SCORE from EIKON'!DU19)+('ISSUE SCORE from EIKON'!EJ19*'WEIGHTED from Refinitive'!$B$15)+('WEIGHTED from Refinitive'!$B$16*'ISSUE SCORE from EIKON'!EY19)</f>
        <v>41.23393278301883</v>
      </c>
      <c r="P16" s="1">
        <f>('WEIGHTED from Refinitive'!$B$3*'ISSUE SCORE from EIKON'!U19)+('WEIGHTED from Refinitive'!$B$4*'ISSUE SCORE from EIKON'!AJ19)+('ISSUE SCORE from EIKON'!AY19*'WEIGHTED from Refinitive'!$B$5)+('WEIGHTED from Refinitive'!$B$8*'ISSUE SCORE from EIKON'!BN19)+('ISSUE SCORE from EIKON'!CC19*'WEIGHTED from Refinitive'!$B$9)+('WEIGHTED from Refinitive'!$B$10*'ISSUE SCORE from EIKON'!CR19)+('ISSUE SCORE from EIKON'!DG19*'WEIGHTED from Refinitive'!$B$11)+('WEIGHTED from Refinitive'!$B$14*'ISSUE SCORE from EIKON'!DV19)+('ISSUE SCORE from EIKON'!EK19*'WEIGHTED from Refinitive'!$B$15)+('WEIGHTED from Refinitive'!$B$16*'ISSUE SCORE from EIKON'!EZ19)</f>
        <v>38.190038684719532</v>
      </c>
      <c r="R16" s="11" t="s">
        <v>75</v>
      </c>
      <c r="S16" s="1">
        <f t="shared" si="2"/>
        <v>71.795844005366462</v>
      </c>
      <c r="T16" s="1">
        <f t="shared" si="3"/>
        <v>58.784226190476161</v>
      </c>
      <c r="U16" s="1">
        <f t="shared" si="4"/>
        <v>57.318674593460358</v>
      </c>
      <c r="V16" s="1">
        <f t="shared" si="5"/>
        <v>45.858147149460663</v>
      </c>
      <c r="W16" s="1">
        <f t="shared" si="6"/>
        <v>41.340530303030285</v>
      </c>
      <c r="X16" s="1">
        <f t="shared" si="7"/>
        <v>29.804061784896984</v>
      </c>
      <c r="Y16" s="1">
        <f t="shared" si="8"/>
        <v>38.119578881206749</v>
      </c>
      <c r="Z16" s="1">
        <f t="shared" si="9"/>
        <v>31.742857142857094</v>
      </c>
      <c r="AA16" s="1">
        <f t="shared" si="10"/>
        <v>30.809294871794819</v>
      </c>
      <c r="AB16" s="1">
        <f t="shared" si="11"/>
        <v>39.59999999999998</v>
      </c>
      <c r="AC16" s="1">
        <f t="shared" si="12"/>
        <v>38.89672939068096</v>
      </c>
      <c r="AD16" s="1">
        <f t="shared" si="13"/>
        <v>35.36095661846489</v>
      </c>
      <c r="AE16" s="1">
        <f t="shared" si="14"/>
        <v>44.603693181818151</v>
      </c>
      <c r="AF16" s="1">
        <f t="shared" si="15"/>
        <v>41.23393278301883</v>
      </c>
      <c r="AG16" s="1">
        <f t="shared" si="16"/>
        <v>38.190038684719532</v>
      </c>
      <c r="AI16" s="11" t="s">
        <v>75</v>
      </c>
      <c r="AJ16" s="1">
        <f t="shared" si="17"/>
        <v>13.0116178148903</v>
      </c>
      <c r="AK16" s="1">
        <f t="shared" si="18"/>
        <v>1.4655515970158035</v>
      </c>
      <c r="AL16" s="1">
        <f t="shared" si="19"/>
        <v>11.460527443999695</v>
      </c>
      <c r="AM16" s="1">
        <f t="shared" si="20"/>
        <v>4.5176168464303785</v>
      </c>
      <c r="AN16" s="1">
        <f t="shared" si="21"/>
        <v>11.536468518133301</v>
      </c>
      <c r="AO16" s="1">
        <f t="shared" si="22"/>
        <v>-8.3155170963097653</v>
      </c>
      <c r="AP16" s="1">
        <f t="shared" si="23"/>
        <v>6.3767217383496551</v>
      </c>
      <c r="AQ16" s="1">
        <f t="shared" si="24"/>
        <v>0.93356227106227507</v>
      </c>
      <c r="AR16" s="1">
        <f t="shared" si="25"/>
        <v>-8.7907051282051611</v>
      </c>
      <c r="AS16" s="1">
        <f t="shared" si="26"/>
        <v>0.70327060931901997</v>
      </c>
      <c r="AT16" s="1">
        <f t="shared" si="27"/>
        <v>3.5357727722160703</v>
      </c>
      <c r="AU16" s="1">
        <f t="shared" si="28"/>
        <v>-9.2427365633532617</v>
      </c>
      <c r="AV16" s="1">
        <f t="shared" si="29"/>
        <v>3.3697603987993219</v>
      </c>
      <c r="AW16" s="1">
        <f t="shared" si="30"/>
        <v>3.0438940982992975</v>
      </c>
      <c r="AX16" s="1" t="str">
        <f>VLOOKUP(AI16,'ISSUE SCORE from EIKON'!A19:B448,2,FALSE)</f>
        <v>Akamai Technologies Inc</v>
      </c>
      <c r="AY16" s="1">
        <f t="shared" si="31"/>
        <v>15</v>
      </c>
      <c r="AZ16" s="1">
        <v>15</v>
      </c>
      <c r="BA16" s="1">
        <v>1</v>
      </c>
    </row>
    <row r="17" spans="1:53" ht="15">
      <c r="A17" s="11" t="s">
        <v>76</v>
      </c>
      <c r="B17" s="1">
        <f>('WEIGHTED from Refinitive'!$B$3*'ISSUE SCORE from EIKON'!G20)+('WEIGHTED from Refinitive'!$B$4*'ISSUE SCORE from EIKON'!V20)+('ISSUE SCORE from EIKON'!AK20*'WEIGHTED from Refinitive'!$B$5)+('WEIGHTED from Refinitive'!$B$8*'ISSUE SCORE from EIKON'!AZ20)+('ISSUE SCORE from EIKON'!BO20*'WEIGHTED from Refinitive'!$B$9)+('WEIGHTED from Refinitive'!$B$10*'ISSUE SCORE from EIKON'!CD20)+('ISSUE SCORE from EIKON'!CS20*'WEIGHTED from Refinitive'!$B$11)+('WEIGHTED from Refinitive'!$B$14*'ISSUE SCORE from EIKON'!DH20)+('ISSUE SCORE from EIKON'!DW20*'WEIGHTED from Refinitive'!$B$15)+('WEIGHTED from Refinitive'!$B$16*'ISSUE SCORE from EIKON'!EL20)</f>
        <v>65.185541763016772</v>
      </c>
      <c r="C17" s="1">
        <f>('WEIGHTED from Refinitive'!$B$3*'ISSUE SCORE from EIKON'!H20)+('WEIGHTED from Refinitive'!$B$4*'ISSUE SCORE from EIKON'!W20)+('ISSUE SCORE from EIKON'!AL20*'WEIGHTED from Refinitive'!$B$5)+('WEIGHTED from Refinitive'!$B$8*'ISSUE SCORE from EIKON'!BA20)+('ISSUE SCORE from EIKON'!BP20*'WEIGHTED from Refinitive'!$B$9)+('WEIGHTED from Refinitive'!$B$10*'ISSUE SCORE from EIKON'!CE20)+('ISSUE SCORE from EIKON'!CT20*'WEIGHTED from Refinitive'!$B$11)+('WEIGHTED from Refinitive'!$B$14*'ISSUE SCORE from EIKON'!DI20)+('ISSUE SCORE from EIKON'!DX20*'WEIGHTED from Refinitive'!$B$15)+('WEIGHTED from Refinitive'!$B$16*'ISSUE SCORE from EIKON'!EM20)</f>
        <v>67.848015411417094</v>
      </c>
      <c r="D17" s="1">
        <f>('WEIGHTED from Refinitive'!$B$3*'ISSUE SCORE from EIKON'!I20)+('WEIGHTED from Refinitive'!$B$4*'ISSUE SCORE from EIKON'!X20)+('ISSUE SCORE from EIKON'!AM20*'WEIGHTED from Refinitive'!$B$5)+('WEIGHTED from Refinitive'!$B$8*'ISSUE SCORE from EIKON'!BB20)+('ISSUE SCORE from EIKON'!BQ20*'WEIGHTED from Refinitive'!$B$9)+('WEIGHTED from Refinitive'!$B$10*'ISSUE SCORE from EIKON'!CF20)+('ISSUE SCORE from EIKON'!CU20*'WEIGHTED from Refinitive'!$B$11)+('WEIGHTED from Refinitive'!$B$14*'ISSUE SCORE from EIKON'!DJ20)+('ISSUE SCORE from EIKON'!DY20*'WEIGHTED from Refinitive'!$B$15)+('WEIGHTED from Refinitive'!$B$16*'ISSUE SCORE from EIKON'!EN20)</f>
        <v>58.038689751174481</v>
      </c>
      <c r="E17" s="1">
        <f>('WEIGHTED from Refinitive'!$B$3*'ISSUE SCORE from EIKON'!J20)+('WEIGHTED from Refinitive'!$B$4*'ISSUE SCORE from EIKON'!Y20)+('ISSUE SCORE from EIKON'!AN20*'WEIGHTED from Refinitive'!$B$5)+('WEIGHTED from Refinitive'!$B$8*'ISSUE SCORE from EIKON'!BC20)+('ISSUE SCORE from EIKON'!BR20*'WEIGHTED from Refinitive'!$B$9)+('WEIGHTED from Refinitive'!$B$10*'ISSUE SCORE from EIKON'!CG20)+('ISSUE SCORE from EIKON'!CV20*'WEIGHTED from Refinitive'!$B$11)+('WEIGHTED from Refinitive'!$B$14*'ISSUE SCORE from EIKON'!DK20)+('ISSUE SCORE from EIKON'!DZ20*'WEIGHTED from Refinitive'!$B$15)+('WEIGHTED from Refinitive'!$B$16*'ISSUE SCORE from EIKON'!EO20)</f>
        <v>55.587017214141717</v>
      </c>
      <c r="F17" s="1">
        <f>('WEIGHTED from Refinitive'!$B$3*'ISSUE SCORE from EIKON'!K20)+('WEIGHTED from Refinitive'!$B$4*'ISSUE SCORE from EIKON'!Z20)+('ISSUE SCORE from EIKON'!AO20*'WEIGHTED from Refinitive'!$B$5)+('WEIGHTED from Refinitive'!$B$8*'ISSUE SCORE from EIKON'!BD20)+('ISSUE SCORE from EIKON'!BS20*'WEIGHTED from Refinitive'!$B$9)+('WEIGHTED from Refinitive'!$B$10*'ISSUE SCORE from EIKON'!CH20)+('ISSUE SCORE from EIKON'!CW20*'WEIGHTED from Refinitive'!$B$11)+('WEIGHTED from Refinitive'!$B$14*'ISSUE SCORE from EIKON'!DL20)+('ISSUE SCORE from EIKON'!EA20*'WEIGHTED from Refinitive'!$B$15)+('WEIGHTED from Refinitive'!$B$16*'ISSUE SCORE from EIKON'!EP20)</f>
        <v>54.347287932193559</v>
      </c>
      <c r="G17" s="1">
        <f>('WEIGHTED from Refinitive'!$B$3*'ISSUE SCORE from EIKON'!L20)+('WEIGHTED from Refinitive'!$B$4*'ISSUE SCORE from EIKON'!AA20)+('ISSUE SCORE from EIKON'!AP20*'WEIGHTED from Refinitive'!$B$5)+('WEIGHTED from Refinitive'!$B$8*'ISSUE SCORE from EIKON'!BE20)+('ISSUE SCORE from EIKON'!BT20*'WEIGHTED from Refinitive'!$B$9)+('WEIGHTED from Refinitive'!$B$10*'ISSUE SCORE from EIKON'!CI20)+('ISSUE SCORE from EIKON'!CX20*'WEIGHTED from Refinitive'!$B$11)+('WEIGHTED from Refinitive'!$B$14*'ISSUE SCORE from EIKON'!DM20)+('ISSUE SCORE from EIKON'!EB20*'WEIGHTED from Refinitive'!$B$15)+('WEIGHTED from Refinitive'!$B$16*'ISSUE SCORE from EIKON'!EQ20)</f>
        <v>53.541395281516827</v>
      </c>
      <c r="H17" s="1">
        <f>('WEIGHTED from Refinitive'!$B$3*'ISSUE SCORE from EIKON'!M20)+('WEIGHTED from Refinitive'!$B$4*'ISSUE SCORE from EIKON'!AB20)+('ISSUE SCORE from EIKON'!AQ20*'WEIGHTED from Refinitive'!$B$5)+('WEIGHTED from Refinitive'!$B$8*'ISSUE SCORE from EIKON'!BF20)+('ISSUE SCORE from EIKON'!BU20*'WEIGHTED from Refinitive'!$B$9)+('WEIGHTED from Refinitive'!$B$10*'ISSUE SCORE from EIKON'!CJ20)+('ISSUE SCORE from EIKON'!CY20*'WEIGHTED from Refinitive'!$B$11)+('WEIGHTED from Refinitive'!$B$14*'ISSUE SCORE from EIKON'!DN20)+('ISSUE SCORE from EIKON'!EC20*'WEIGHTED from Refinitive'!$B$15)+('WEIGHTED from Refinitive'!$B$16*'ISSUE SCORE from EIKON'!ER20)</f>
        <v>50.14649894990837</v>
      </c>
      <c r="I17" s="1">
        <f>('WEIGHTED from Refinitive'!$B$3*'ISSUE SCORE from EIKON'!N20)+('WEIGHTED from Refinitive'!$B$4*'ISSUE SCORE from EIKON'!AC20)+('ISSUE SCORE from EIKON'!AR20*'WEIGHTED from Refinitive'!$B$5)+('WEIGHTED from Refinitive'!$B$8*'ISSUE SCORE from EIKON'!BG20)+('ISSUE SCORE from EIKON'!BV20*'WEIGHTED from Refinitive'!$B$9)+('WEIGHTED from Refinitive'!$B$10*'ISSUE SCORE from EIKON'!CK20)+('ISSUE SCORE from EIKON'!CZ20*'WEIGHTED from Refinitive'!$B$11)+('WEIGHTED from Refinitive'!$B$14*'ISSUE SCORE from EIKON'!DO20)+('ISSUE SCORE from EIKON'!ED20*'WEIGHTED from Refinitive'!$B$15)+('WEIGHTED from Refinitive'!$B$16*'ISSUE SCORE from EIKON'!ES20)</f>
        <v>49.167141158803631</v>
      </c>
      <c r="J17" s="1">
        <f>('WEIGHTED from Refinitive'!$B$3*'ISSUE SCORE from EIKON'!O20)+('WEIGHTED from Refinitive'!$B$4*'ISSUE SCORE from EIKON'!AD20)+('ISSUE SCORE from EIKON'!AS20*'WEIGHTED from Refinitive'!$B$5)+('WEIGHTED from Refinitive'!$B$8*'ISSUE SCORE from EIKON'!BH20)+('ISSUE SCORE from EIKON'!BW20*'WEIGHTED from Refinitive'!$B$9)+('WEIGHTED from Refinitive'!$B$10*'ISSUE SCORE from EIKON'!CL20)+('ISSUE SCORE from EIKON'!DA20*'WEIGHTED from Refinitive'!$B$11)+('WEIGHTED from Refinitive'!$B$14*'ISSUE SCORE from EIKON'!DP20)+('ISSUE SCORE from EIKON'!EE20*'WEIGHTED from Refinitive'!$B$15)+('WEIGHTED from Refinitive'!$B$16*'ISSUE SCORE from EIKON'!ET20)</f>
        <v>56.552754015933104</v>
      </c>
      <c r="K17" s="1">
        <f>('WEIGHTED from Refinitive'!$B$3*'ISSUE SCORE from EIKON'!P20)+('WEIGHTED from Refinitive'!$B$4*'ISSUE SCORE from EIKON'!AE20)+('ISSUE SCORE from EIKON'!AT20*'WEIGHTED from Refinitive'!$B$5)+('WEIGHTED from Refinitive'!$B$8*'ISSUE SCORE from EIKON'!BI20)+('ISSUE SCORE from EIKON'!BX20*'WEIGHTED from Refinitive'!$B$9)+('WEIGHTED from Refinitive'!$B$10*'ISSUE SCORE from EIKON'!CM20)+('ISSUE SCORE from EIKON'!DB20*'WEIGHTED from Refinitive'!$B$11)+('WEIGHTED from Refinitive'!$B$14*'ISSUE SCORE from EIKON'!DQ20)+('ISSUE SCORE from EIKON'!EF20*'WEIGHTED from Refinitive'!$B$15)+('WEIGHTED from Refinitive'!$B$16*'ISSUE SCORE from EIKON'!EU20)</f>
        <v>57.68685130339653</v>
      </c>
      <c r="L17" s="1">
        <f>('WEIGHTED from Refinitive'!$B$3*'ISSUE SCORE from EIKON'!Q20)+('WEIGHTED from Refinitive'!$B$4*'ISSUE SCORE from EIKON'!AF20)+('ISSUE SCORE from EIKON'!AU20*'WEIGHTED from Refinitive'!$B$5)+('WEIGHTED from Refinitive'!$B$8*'ISSUE SCORE from EIKON'!BJ20)+('ISSUE SCORE from EIKON'!BY20*'WEIGHTED from Refinitive'!$B$9)+('WEIGHTED from Refinitive'!$B$10*'ISSUE SCORE from EIKON'!CN20)+('ISSUE SCORE from EIKON'!DC20*'WEIGHTED from Refinitive'!$B$11)+('WEIGHTED from Refinitive'!$B$14*'ISSUE SCORE from EIKON'!DR20)+('ISSUE SCORE from EIKON'!EG20*'WEIGHTED from Refinitive'!$B$15)+('WEIGHTED from Refinitive'!$B$16*'ISSUE SCORE from EIKON'!EV20)</f>
        <v>57.435228604923772</v>
      </c>
      <c r="M17" s="1">
        <f>('WEIGHTED from Refinitive'!$B$3*'ISSUE SCORE from EIKON'!R20)+('WEIGHTED from Refinitive'!$B$4*'ISSUE SCORE from EIKON'!AG20)+('ISSUE SCORE from EIKON'!AV20*'WEIGHTED from Refinitive'!$B$5)+('WEIGHTED from Refinitive'!$B$8*'ISSUE SCORE from EIKON'!BK20)+('ISSUE SCORE from EIKON'!BZ20*'WEIGHTED from Refinitive'!$B$9)+('WEIGHTED from Refinitive'!$B$10*'ISSUE SCORE from EIKON'!CO20)+('ISSUE SCORE from EIKON'!DD20*'WEIGHTED from Refinitive'!$B$11)+('WEIGHTED from Refinitive'!$B$14*'ISSUE SCORE from EIKON'!DS20)+('ISSUE SCORE from EIKON'!EH20*'WEIGHTED from Refinitive'!$B$15)+('WEIGHTED from Refinitive'!$B$16*'ISSUE SCORE from EIKON'!EW20)</f>
        <v>45.122849496052531</v>
      </c>
      <c r="N17" s="1">
        <f>('WEIGHTED from Refinitive'!$B$3*'ISSUE SCORE from EIKON'!S20)+('WEIGHTED from Refinitive'!$B$4*'ISSUE SCORE from EIKON'!AH20)+('ISSUE SCORE from EIKON'!AW20*'WEIGHTED from Refinitive'!$B$5)+('WEIGHTED from Refinitive'!$B$8*'ISSUE SCORE from EIKON'!BL20)+('ISSUE SCORE from EIKON'!CA20*'WEIGHTED from Refinitive'!$B$9)+('WEIGHTED from Refinitive'!$B$10*'ISSUE SCORE from EIKON'!CP20)+('ISSUE SCORE from EIKON'!DE20*'WEIGHTED from Refinitive'!$B$11)+('WEIGHTED from Refinitive'!$B$14*'ISSUE SCORE from EIKON'!DT20)+('ISSUE SCORE from EIKON'!EI20*'WEIGHTED from Refinitive'!$B$15)+('WEIGHTED from Refinitive'!$B$16*'ISSUE SCORE from EIKON'!EX20)</f>
        <v>42.226286841012822</v>
      </c>
      <c r="O17" s="1">
        <f>('WEIGHTED from Refinitive'!$B$3*'ISSUE SCORE from EIKON'!T20)+('WEIGHTED from Refinitive'!$B$4*'ISSUE SCORE from EIKON'!AI20)+('ISSUE SCORE from EIKON'!AX20*'WEIGHTED from Refinitive'!$B$5)+('WEIGHTED from Refinitive'!$B$8*'ISSUE SCORE from EIKON'!BM20)+('ISSUE SCORE from EIKON'!CB20*'WEIGHTED from Refinitive'!$B$9)+('WEIGHTED from Refinitive'!$B$10*'ISSUE SCORE from EIKON'!CQ20)+('ISSUE SCORE from EIKON'!DF20*'WEIGHTED from Refinitive'!$B$11)+('WEIGHTED from Refinitive'!$B$14*'ISSUE SCORE from EIKON'!DU20)+('ISSUE SCORE from EIKON'!EJ20*'WEIGHTED from Refinitive'!$B$15)+('WEIGHTED from Refinitive'!$B$16*'ISSUE SCORE from EIKON'!EY20)</f>
        <v>47.082971293158963</v>
      </c>
      <c r="P17" s="1">
        <f>('WEIGHTED from Refinitive'!$B$3*'ISSUE SCORE from EIKON'!U20)+('WEIGHTED from Refinitive'!$B$4*'ISSUE SCORE from EIKON'!AJ20)+('ISSUE SCORE from EIKON'!AY20*'WEIGHTED from Refinitive'!$B$5)+('WEIGHTED from Refinitive'!$B$8*'ISSUE SCORE from EIKON'!BN20)+('ISSUE SCORE from EIKON'!CC20*'WEIGHTED from Refinitive'!$B$9)+('WEIGHTED from Refinitive'!$B$10*'ISSUE SCORE from EIKON'!CR20)+('ISSUE SCORE from EIKON'!DG20*'WEIGHTED from Refinitive'!$B$11)+('WEIGHTED from Refinitive'!$B$14*'ISSUE SCORE from EIKON'!DV20)+('ISSUE SCORE from EIKON'!EK20*'WEIGHTED from Refinitive'!$B$15)+('WEIGHTED from Refinitive'!$B$16*'ISSUE SCORE from EIKON'!EZ20)</f>
        <v>46.546186440677928</v>
      </c>
      <c r="R17" s="11" t="s">
        <v>77</v>
      </c>
      <c r="S17" s="1">
        <f t="shared" si="2"/>
        <v>61.129330272104085</v>
      </c>
      <c r="T17" s="1">
        <f t="shared" si="3"/>
        <v>67.848015411417094</v>
      </c>
      <c r="U17" s="1">
        <f t="shared" si="4"/>
        <v>58.038689751174481</v>
      </c>
      <c r="V17" s="1">
        <f t="shared" si="5"/>
        <v>55.587017214141717</v>
      </c>
      <c r="W17" s="1">
        <f t="shared" si="6"/>
        <v>54.347287932193559</v>
      </c>
      <c r="X17" s="1">
        <f t="shared" si="7"/>
        <v>53.541395281516827</v>
      </c>
      <c r="Y17" s="1">
        <f t="shared" si="8"/>
        <v>50.14649894990837</v>
      </c>
      <c r="Z17" s="1">
        <f t="shared" si="9"/>
        <v>49.167141158803631</v>
      </c>
      <c r="AA17" s="1">
        <f t="shared" si="10"/>
        <v>56.552754015933104</v>
      </c>
      <c r="AB17" s="1">
        <f t="shared" si="11"/>
        <v>57.68685130339653</v>
      </c>
      <c r="AC17" s="1">
        <f t="shared" si="12"/>
        <v>57.435228604923772</v>
      </c>
      <c r="AD17" s="1">
        <f t="shared" si="13"/>
        <v>45.122849496052531</v>
      </c>
      <c r="AE17" s="1">
        <f t="shared" si="14"/>
        <v>42.226286841012822</v>
      </c>
      <c r="AF17" s="1">
        <f t="shared" si="15"/>
        <v>47.082971293158963</v>
      </c>
      <c r="AG17" s="1">
        <f t="shared" si="16"/>
        <v>46.546186440677928</v>
      </c>
      <c r="AI17" s="11" t="s">
        <v>77</v>
      </c>
      <c r="AJ17" s="1">
        <f t="shared" si="17"/>
        <v>-6.7186851393130098</v>
      </c>
      <c r="AK17" s="1">
        <f t="shared" si="18"/>
        <v>9.8093256602426138</v>
      </c>
      <c r="AL17" s="1">
        <f t="shared" si="19"/>
        <v>2.4516725370327634</v>
      </c>
      <c r="AM17" s="1">
        <f t="shared" si="20"/>
        <v>1.2397292819481578</v>
      </c>
      <c r="AN17" s="1">
        <f t="shared" si="21"/>
        <v>0.8058926506767321</v>
      </c>
      <c r="AO17" s="1">
        <f t="shared" si="22"/>
        <v>3.3948963316084573</v>
      </c>
      <c r="AP17" s="1">
        <f t="shared" si="23"/>
        <v>0.97935779110473931</v>
      </c>
      <c r="AQ17" s="1">
        <f t="shared" si="24"/>
        <v>-7.3856128571294732</v>
      </c>
      <c r="AR17" s="1">
        <f t="shared" si="25"/>
        <v>-1.1340972874634261</v>
      </c>
      <c r="AS17" s="1">
        <f t="shared" si="26"/>
        <v>0.25162269847275809</v>
      </c>
      <c r="AT17" s="1">
        <f t="shared" si="27"/>
        <v>12.312379108871241</v>
      </c>
      <c r="AU17" s="1">
        <f t="shared" si="28"/>
        <v>2.896562655039709</v>
      </c>
      <c r="AV17" s="1">
        <f t="shared" si="29"/>
        <v>-4.8566844521461405</v>
      </c>
      <c r="AW17" s="1">
        <f t="shared" si="30"/>
        <v>0.53678485248103414</v>
      </c>
      <c r="AX17" s="1" t="str">
        <f>VLOOKUP(AI17,'ISSUE SCORE from EIKON'!A20:B449,2,FALSE)</f>
        <v>Albemarle Corp</v>
      </c>
      <c r="AY17" s="1">
        <f t="shared" si="31"/>
        <v>16</v>
      </c>
      <c r="AZ17" s="1">
        <v>16</v>
      </c>
      <c r="BA17" s="1">
        <v>1</v>
      </c>
    </row>
    <row r="18" spans="1:53" ht="15">
      <c r="A18" s="11" t="s">
        <v>75</v>
      </c>
      <c r="B18" s="1">
        <f>('WEIGHTED from Refinitive'!$B$3*'ISSUE SCORE from EIKON'!G21)+('WEIGHTED from Refinitive'!$B$4*'ISSUE SCORE from EIKON'!V21)+('ISSUE SCORE from EIKON'!AK21*'WEIGHTED from Refinitive'!$B$5)+('WEIGHTED from Refinitive'!$B$8*'ISSUE SCORE from EIKON'!AZ21)+('ISSUE SCORE from EIKON'!BO21*'WEIGHTED from Refinitive'!$B$9)+('WEIGHTED from Refinitive'!$B$10*'ISSUE SCORE from EIKON'!CD21)+('ISSUE SCORE from EIKON'!CS21*'WEIGHTED from Refinitive'!$B$11)+('WEIGHTED from Refinitive'!$B$14*'ISSUE SCORE from EIKON'!DH21)+('ISSUE SCORE from EIKON'!DW21*'WEIGHTED from Refinitive'!$B$15)+('WEIGHTED from Refinitive'!$B$16*'ISSUE SCORE from EIKON'!EL21)</f>
        <v>71.795844005366462</v>
      </c>
      <c r="C18" s="1">
        <f>('WEIGHTED from Refinitive'!$B$3*'ISSUE SCORE from EIKON'!H21)+('WEIGHTED from Refinitive'!$B$4*'ISSUE SCORE from EIKON'!W21)+('ISSUE SCORE from EIKON'!AL21*'WEIGHTED from Refinitive'!$B$5)+('WEIGHTED from Refinitive'!$B$8*'ISSUE SCORE from EIKON'!BA21)+('ISSUE SCORE from EIKON'!BP21*'WEIGHTED from Refinitive'!$B$9)+('WEIGHTED from Refinitive'!$B$10*'ISSUE SCORE from EIKON'!CE21)+('ISSUE SCORE from EIKON'!CT21*'WEIGHTED from Refinitive'!$B$11)+('WEIGHTED from Refinitive'!$B$14*'ISSUE SCORE from EIKON'!DI21)+('ISSUE SCORE from EIKON'!DX21*'WEIGHTED from Refinitive'!$B$15)+('WEIGHTED from Refinitive'!$B$16*'ISSUE SCORE from EIKON'!EM21)</f>
        <v>70.943940565772181</v>
      </c>
      <c r="D18" s="1">
        <f>('WEIGHTED from Refinitive'!$B$3*'ISSUE SCORE from EIKON'!I21)+('WEIGHTED from Refinitive'!$B$4*'ISSUE SCORE from EIKON'!X21)+('ISSUE SCORE from EIKON'!AM21*'WEIGHTED from Refinitive'!$B$5)+('WEIGHTED from Refinitive'!$B$8*'ISSUE SCORE from EIKON'!BB21)+('ISSUE SCORE from EIKON'!BQ21*'WEIGHTED from Refinitive'!$B$9)+('WEIGHTED from Refinitive'!$B$10*'ISSUE SCORE from EIKON'!CF21)+('ISSUE SCORE from EIKON'!CU21*'WEIGHTED from Refinitive'!$B$11)+('WEIGHTED from Refinitive'!$B$14*'ISSUE SCORE from EIKON'!DJ21)+('ISSUE SCORE from EIKON'!DY21*'WEIGHTED from Refinitive'!$B$15)+('WEIGHTED from Refinitive'!$B$16*'ISSUE SCORE from EIKON'!EN21)</f>
        <v>68.96587489656207</v>
      </c>
      <c r="E18" s="1">
        <f>('WEIGHTED from Refinitive'!$B$3*'ISSUE SCORE from EIKON'!J21)+('WEIGHTED from Refinitive'!$B$4*'ISSUE SCORE from EIKON'!Y21)+('ISSUE SCORE from EIKON'!AN21*'WEIGHTED from Refinitive'!$B$5)+('WEIGHTED from Refinitive'!$B$8*'ISSUE SCORE from EIKON'!BC21)+('ISSUE SCORE from EIKON'!BR21*'WEIGHTED from Refinitive'!$B$9)+('WEIGHTED from Refinitive'!$B$10*'ISSUE SCORE from EIKON'!CG21)+('ISSUE SCORE from EIKON'!CV21*'WEIGHTED from Refinitive'!$B$11)+('WEIGHTED from Refinitive'!$B$14*'ISSUE SCORE from EIKON'!DK21)+('ISSUE SCORE from EIKON'!DZ21*'WEIGHTED from Refinitive'!$B$15)+('WEIGHTED from Refinitive'!$B$16*'ISSUE SCORE from EIKON'!EO21)</f>
        <v>62.974390993621718</v>
      </c>
      <c r="F18" s="1">
        <f>('WEIGHTED from Refinitive'!$B$3*'ISSUE SCORE from EIKON'!K21)+('WEIGHTED from Refinitive'!$B$4*'ISSUE SCORE from EIKON'!Z21)+('ISSUE SCORE from EIKON'!AO21*'WEIGHTED from Refinitive'!$B$5)+('WEIGHTED from Refinitive'!$B$8*'ISSUE SCORE from EIKON'!BD21)+('ISSUE SCORE from EIKON'!BS21*'WEIGHTED from Refinitive'!$B$9)+('WEIGHTED from Refinitive'!$B$10*'ISSUE SCORE from EIKON'!CH21)+('ISSUE SCORE from EIKON'!CW21*'WEIGHTED from Refinitive'!$B$11)+('WEIGHTED from Refinitive'!$B$14*'ISSUE SCORE from EIKON'!DL21)+('ISSUE SCORE from EIKON'!EA21*'WEIGHTED from Refinitive'!$B$15)+('WEIGHTED from Refinitive'!$B$16*'ISSUE SCORE from EIKON'!EP21)</f>
        <v>56.652249240121542</v>
      </c>
      <c r="G18" s="1">
        <f>('WEIGHTED from Refinitive'!$B$3*'ISSUE SCORE from EIKON'!L21)+('WEIGHTED from Refinitive'!$B$4*'ISSUE SCORE from EIKON'!AA21)+('ISSUE SCORE from EIKON'!AP21*'WEIGHTED from Refinitive'!$B$5)+('WEIGHTED from Refinitive'!$B$8*'ISSUE SCORE from EIKON'!BE21)+('ISSUE SCORE from EIKON'!BT21*'WEIGHTED from Refinitive'!$B$9)+('WEIGHTED from Refinitive'!$B$10*'ISSUE SCORE from EIKON'!CI21)+('ISSUE SCORE from EIKON'!CX21*'WEIGHTED from Refinitive'!$B$11)+('WEIGHTED from Refinitive'!$B$14*'ISSUE SCORE from EIKON'!DM21)+('ISSUE SCORE from EIKON'!EB21*'WEIGHTED from Refinitive'!$B$15)+('WEIGHTED from Refinitive'!$B$16*'ISSUE SCORE from EIKON'!EQ21)</f>
        <v>59.356954470466391</v>
      </c>
      <c r="H18" s="1">
        <f>('WEIGHTED from Refinitive'!$B$3*'ISSUE SCORE from EIKON'!M21)+('WEIGHTED from Refinitive'!$B$4*'ISSUE SCORE from EIKON'!AB21)+('ISSUE SCORE from EIKON'!AQ21*'WEIGHTED from Refinitive'!$B$5)+('WEIGHTED from Refinitive'!$B$8*'ISSUE SCORE from EIKON'!BF21)+('ISSUE SCORE from EIKON'!BU21*'WEIGHTED from Refinitive'!$B$9)+('WEIGHTED from Refinitive'!$B$10*'ISSUE SCORE from EIKON'!CJ21)+('ISSUE SCORE from EIKON'!CY21*'WEIGHTED from Refinitive'!$B$11)+('WEIGHTED from Refinitive'!$B$14*'ISSUE SCORE from EIKON'!DN21)+('ISSUE SCORE from EIKON'!EC21*'WEIGHTED from Refinitive'!$B$15)+('WEIGHTED from Refinitive'!$B$16*'ISSUE SCORE from EIKON'!ER21)</f>
        <v>36.648270018915468</v>
      </c>
      <c r="I18" s="1">
        <f>('WEIGHTED from Refinitive'!$B$3*'ISSUE SCORE from EIKON'!N21)+('WEIGHTED from Refinitive'!$B$4*'ISSUE SCORE from EIKON'!AC21)+('ISSUE SCORE from EIKON'!AR21*'WEIGHTED from Refinitive'!$B$5)+('WEIGHTED from Refinitive'!$B$8*'ISSUE SCORE from EIKON'!BG21)+('ISSUE SCORE from EIKON'!BV21*'WEIGHTED from Refinitive'!$B$9)+('WEIGHTED from Refinitive'!$B$10*'ISSUE SCORE from EIKON'!CK21)+('ISSUE SCORE from EIKON'!CZ21*'WEIGHTED from Refinitive'!$B$11)+('WEIGHTED from Refinitive'!$B$14*'ISSUE SCORE from EIKON'!DO21)+('ISSUE SCORE from EIKON'!ED21*'WEIGHTED from Refinitive'!$B$15)+('WEIGHTED from Refinitive'!$B$16*'ISSUE SCORE from EIKON'!ES21)</f>
        <v>43.220900809716582</v>
      </c>
      <c r="J18" s="1">
        <f>('WEIGHTED from Refinitive'!$B$3*'ISSUE SCORE from EIKON'!O21)+('WEIGHTED from Refinitive'!$B$4*'ISSUE SCORE from EIKON'!AD21)+('ISSUE SCORE from EIKON'!AS21*'WEIGHTED from Refinitive'!$B$5)+('WEIGHTED from Refinitive'!$B$8*'ISSUE SCORE from EIKON'!BH21)+('ISSUE SCORE from EIKON'!BW21*'WEIGHTED from Refinitive'!$B$9)+('WEIGHTED from Refinitive'!$B$10*'ISSUE SCORE from EIKON'!CL21)+('ISSUE SCORE from EIKON'!DA21*'WEIGHTED from Refinitive'!$B$11)+('WEIGHTED from Refinitive'!$B$14*'ISSUE SCORE from EIKON'!DP21)+('ISSUE SCORE from EIKON'!EE21*'WEIGHTED from Refinitive'!$B$15)+('WEIGHTED from Refinitive'!$B$16*'ISSUE SCORE from EIKON'!ET21)</f>
        <v>39.766706643856125</v>
      </c>
      <c r="K18" s="1">
        <f>('WEIGHTED from Refinitive'!$B$3*'ISSUE SCORE from EIKON'!P21)+('WEIGHTED from Refinitive'!$B$4*'ISSUE SCORE from EIKON'!AE21)+('ISSUE SCORE from EIKON'!AT21*'WEIGHTED from Refinitive'!$B$5)+('WEIGHTED from Refinitive'!$B$8*'ISSUE SCORE from EIKON'!BI21)+('ISSUE SCORE from EIKON'!BX21*'WEIGHTED from Refinitive'!$B$9)+('WEIGHTED from Refinitive'!$B$10*'ISSUE SCORE from EIKON'!CM21)+('ISSUE SCORE from EIKON'!DB21*'WEIGHTED from Refinitive'!$B$11)+('WEIGHTED from Refinitive'!$B$14*'ISSUE SCORE from EIKON'!DQ21)+('ISSUE SCORE from EIKON'!EF21*'WEIGHTED from Refinitive'!$B$15)+('WEIGHTED from Refinitive'!$B$16*'ISSUE SCORE from EIKON'!EU21)</f>
        <v>34.110371520769583</v>
      </c>
      <c r="L18" s="1">
        <f>('WEIGHTED from Refinitive'!$B$3*'ISSUE SCORE from EIKON'!Q21)+('WEIGHTED from Refinitive'!$B$4*'ISSUE SCORE from EIKON'!AF21)+('ISSUE SCORE from EIKON'!AU21*'WEIGHTED from Refinitive'!$B$5)+('WEIGHTED from Refinitive'!$B$8*'ISSUE SCORE from EIKON'!BJ21)+('ISSUE SCORE from EIKON'!BY21*'WEIGHTED from Refinitive'!$B$9)+('WEIGHTED from Refinitive'!$B$10*'ISSUE SCORE from EIKON'!CN21)+('ISSUE SCORE from EIKON'!DC21*'WEIGHTED from Refinitive'!$B$11)+('WEIGHTED from Refinitive'!$B$14*'ISSUE SCORE from EIKON'!DR21)+('ISSUE SCORE from EIKON'!EG21*'WEIGHTED from Refinitive'!$B$15)+('WEIGHTED from Refinitive'!$B$16*'ISSUE SCORE from EIKON'!EV21)</f>
        <v>37.466690024314431</v>
      </c>
      <c r="M18" s="1">
        <f>('WEIGHTED from Refinitive'!$B$3*'ISSUE SCORE from EIKON'!R21)+('WEIGHTED from Refinitive'!$B$4*'ISSUE SCORE from EIKON'!AG21)+('ISSUE SCORE from EIKON'!AV21*'WEIGHTED from Refinitive'!$B$5)+('WEIGHTED from Refinitive'!$B$8*'ISSUE SCORE from EIKON'!BK21)+('ISSUE SCORE from EIKON'!BZ21*'WEIGHTED from Refinitive'!$B$9)+('WEIGHTED from Refinitive'!$B$10*'ISSUE SCORE from EIKON'!CO21)+('ISSUE SCORE from EIKON'!DD21*'WEIGHTED from Refinitive'!$B$11)+('WEIGHTED from Refinitive'!$B$14*'ISSUE SCORE from EIKON'!DS21)+('ISSUE SCORE from EIKON'!EH21*'WEIGHTED from Refinitive'!$B$15)+('WEIGHTED from Refinitive'!$B$16*'ISSUE SCORE from EIKON'!EW21)</f>
        <v>45.879792107117652</v>
      </c>
      <c r="N18" s="1">
        <f>('WEIGHTED from Refinitive'!$B$3*'ISSUE SCORE from EIKON'!S21)+('WEIGHTED from Refinitive'!$B$4*'ISSUE SCORE from EIKON'!AH21)+('ISSUE SCORE from EIKON'!AW21*'WEIGHTED from Refinitive'!$B$5)+('WEIGHTED from Refinitive'!$B$8*'ISSUE SCORE from EIKON'!BL21)+('ISSUE SCORE from EIKON'!CA21*'WEIGHTED from Refinitive'!$B$9)+('WEIGHTED from Refinitive'!$B$10*'ISSUE SCORE from EIKON'!CP21)+('ISSUE SCORE from EIKON'!DE21*'WEIGHTED from Refinitive'!$B$11)+('WEIGHTED from Refinitive'!$B$14*'ISSUE SCORE from EIKON'!DT21)+('ISSUE SCORE from EIKON'!EI21*'WEIGHTED from Refinitive'!$B$15)+('WEIGHTED from Refinitive'!$B$16*'ISSUE SCORE from EIKON'!EX21)</f>
        <v>46.419579525002625</v>
      </c>
      <c r="O18" s="1">
        <f>('WEIGHTED from Refinitive'!$B$3*'ISSUE SCORE from EIKON'!T21)+('WEIGHTED from Refinitive'!$B$4*'ISSUE SCORE from EIKON'!AI21)+('ISSUE SCORE from EIKON'!AX21*'WEIGHTED from Refinitive'!$B$5)+('WEIGHTED from Refinitive'!$B$8*'ISSUE SCORE from EIKON'!BM21)+('ISSUE SCORE from EIKON'!CB21*'WEIGHTED from Refinitive'!$B$9)+('WEIGHTED from Refinitive'!$B$10*'ISSUE SCORE from EIKON'!CQ21)+('ISSUE SCORE from EIKON'!DF21*'WEIGHTED from Refinitive'!$B$11)+('WEIGHTED from Refinitive'!$B$14*'ISSUE SCORE from EIKON'!DU21)+('ISSUE SCORE from EIKON'!EJ21*'WEIGHTED from Refinitive'!$B$15)+('WEIGHTED from Refinitive'!$B$16*'ISSUE SCORE from EIKON'!EY21)</f>
        <v>57.256127253161132</v>
      </c>
      <c r="P18" s="1">
        <f>('WEIGHTED from Refinitive'!$B$3*'ISSUE SCORE from EIKON'!U21)+('WEIGHTED from Refinitive'!$B$4*'ISSUE SCORE from EIKON'!AJ21)+('ISSUE SCORE from EIKON'!AY21*'WEIGHTED from Refinitive'!$B$5)+('WEIGHTED from Refinitive'!$B$8*'ISSUE SCORE from EIKON'!BN21)+('ISSUE SCORE from EIKON'!CC21*'WEIGHTED from Refinitive'!$B$9)+('WEIGHTED from Refinitive'!$B$10*'ISSUE SCORE from EIKON'!CR21)+('ISSUE SCORE from EIKON'!DG21*'WEIGHTED from Refinitive'!$B$11)+('WEIGHTED from Refinitive'!$B$14*'ISSUE SCORE from EIKON'!DV21)+('ISSUE SCORE from EIKON'!EK21*'WEIGHTED from Refinitive'!$B$15)+('WEIGHTED from Refinitive'!$B$16*'ISSUE SCORE from EIKON'!EZ21)</f>
        <v>0</v>
      </c>
      <c r="R18" s="11" t="s">
        <v>80</v>
      </c>
      <c r="S18" s="1">
        <f t="shared" si="2"/>
        <v>58.820376432078525</v>
      </c>
      <c r="T18" s="1">
        <f t="shared" si="3"/>
        <v>70.943940565772181</v>
      </c>
      <c r="U18" s="1">
        <f t="shared" si="4"/>
        <v>68.96587489656207</v>
      </c>
      <c r="V18" s="1">
        <f t="shared" si="5"/>
        <v>62.974390993621718</v>
      </c>
      <c r="W18" s="1">
        <f t="shared" si="6"/>
        <v>56.652249240121542</v>
      </c>
      <c r="X18" s="1">
        <f t="shared" si="7"/>
        <v>59.356954470466391</v>
      </c>
      <c r="Y18" s="1">
        <f t="shared" si="8"/>
        <v>36.648270018915468</v>
      </c>
      <c r="Z18" s="1">
        <f t="shared" si="9"/>
        <v>43.220900809716582</v>
      </c>
      <c r="AA18" s="1">
        <f t="shared" si="10"/>
        <v>39.766706643856125</v>
      </c>
      <c r="AB18" s="1">
        <f t="shared" si="11"/>
        <v>34.110371520769583</v>
      </c>
      <c r="AC18" s="1">
        <f t="shared" si="12"/>
        <v>37.466690024314431</v>
      </c>
      <c r="AD18" s="1">
        <f t="shared" si="13"/>
        <v>45.879792107117652</v>
      </c>
      <c r="AE18" s="1">
        <f t="shared" si="14"/>
        <v>46.419579525002625</v>
      </c>
      <c r="AF18" s="1">
        <f t="shared" si="15"/>
        <v>57.256127253161132</v>
      </c>
      <c r="AG18" s="1">
        <f t="shared" si="16"/>
        <v>0</v>
      </c>
      <c r="AI18" s="11" t="s">
        <v>80</v>
      </c>
      <c r="AJ18" s="1">
        <f t="shared" si="17"/>
        <v>-12.123564133693655</v>
      </c>
      <c r="AK18" s="1">
        <f t="shared" si="18"/>
        <v>1.9780656692101104</v>
      </c>
      <c r="AL18" s="1">
        <f t="shared" si="19"/>
        <v>5.9914839029403524</v>
      </c>
      <c r="AM18" s="1">
        <f t="shared" si="20"/>
        <v>6.3221417535001763</v>
      </c>
      <c r="AN18" s="1">
        <f t="shared" si="21"/>
        <v>-2.7047052303448496</v>
      </c>
      <c r="AO18" s="1">
        <f t="shared" si="22"/>
        <v>22.708684451550923</v>
      </c>
      <c r="AP18" s="1">
        <f t="shared" si="23"/>
        <v>-6.5726307908011137</v>
      </c>
      <c r="AQ18" s="1">
        <f t="shared" si="24"/>
        <v>3.4541941658604571</v>
      </c>
      <c r="AR18" s="1">
        <f t="shared" si="25"/>
        <v>5.6563351230865422</v>
      </c>
      <c r="AS18" s="1">
        <f t="shared" si="26"/>
        <v>-3.3563185035448484</v>
      </c>
      <c r="AT18" s="1">
        <f t="shared" si="27"/>
        <v>-8.4131020828032206</v>
      </c>
      <c r="AU18" s="1">
        <f t="shared" si="28"/>
        <v>-0.53978741788497331</v>
      </c>
      <c r="AV18" s="1">
        <f t="shared" si="29"/>
        <v>-10.836547728158507</v>
      </c>
      <c r="AW18" s="1">
        <f t="shared" si="30"/>
        <v>57.256127253161132</v>
      </c>
      <c r="AX18" s="1" t="str">
        <f>VLOOKUP(AI18,'ISSUE SCORE from EIKON'!A21:B450,2,FALSE)</f>
        <v>Allegion PLC</v>
      </c>
      <c r="AY18" s="1">
        <f t="shared" si="31"/>
        <v>17</v>
      </c>
      <c r="AZ18" s="1">
        <v>17</v>
      </c>
      <c r="BA18" s="1">
        <v>1</v>
      </c>
    </row>
    <row r="19" spans="1:53" ht="15">
      <c r="A19" s="11" t="s">
        <v>77</v>
      </c>
      <c r="B19" s="1">
        <f>('WEIGHTED from Refinitive'!$B$3*'ISSUE SCORE from EIKON'!G22)+('WEIGHTED from Refinitive'!$B$4*'ISSUE SCORE from EIKON'!V22)+('ISSUE SCORE from EIKON'!AK22*'WEIGHTED from Refinitive'!$B$5)+('WEIGHTED from Refinitive'!$B$8*'ISSUE SCORE from EIKON'!AZ22)+('ISSUE SCORE from EIKON'!BO22*'WEIGHTED from Refinitive'!$B$9)+('WEIGHTED from Refinitive'!$B$10*'ISSUE SCORE from EIKON'!CD22)+('ISSUE SCORE from EIKON'!CS22*'WEIGHTED from Refinitive'!$B$11)+('WEIGHTED from Refinitive'!$B$14*'ISSUE SCORE from EIKON'!DH22)+('ISSUE SCORE from EIKON'!DW22*'WEIGHTED from Refinitive'!$B$15)+('WEIGHTED from Refinitive'!$B$16*'ISSUE SCORE from EIKON'!EL22)</f>
        <v>61.129330272104085</v>
      </c>
      <c r="C19" s="1">
        <f>('WEIGHTED from Refinitive'!$B$3*'ISSUE SCORE from EIKON'!H22)+('WEIGHTED from Refinitive'!$B$4*'ISSUE SCORE from EIKON'!W22)+('ISSUE SCORE from EIKON'!AL22*'WEIGHTED from Refinitive'!$B$5)+('WEIGHTED from Refinitive'!$B$8*'ISSUE SCORE from EIKON'!BA22)+('ISSUE SCORE from EIKON'!BP22*'WEIGHTED from Refinitive'!$B$9)+('WEIGHTED from Refinitive'!$B$10*'ISSUE SCORE from EIKON'!CE22)+('ISSUE SCORE from EIKON'!CT22*'WEIGHTED from Refinitive'!$B$11)+('WEIGHTED from Refinitive'!$B$14*'ISSUE SCORE from EIKON'!DI22)+('ISSUE SCORE from EIKON'!DX22*'WEIGHTED from Refinitive'!$B$15)+('WEIGHTED from Refinitive'!$B$16*'ISSUE SCORE from EIKON'!EM22)</f>
        <v>59.075983923344275</v>
      </c>
      <c r="D19" s="1">
        <f>('WEIGHTED from Refinitive'!$B$3*'ISSUE SCORE from EIKON'!I22)+('WEIGHTED from Refinitive'!$B$4*'ISSUE SCORE from EIKON'!X22)+('ISSUE SCORE from EIKON'!AM22*'WEIGHTED from Refinitive'!$B$5)+('WEIGHTED from Refinitive'!$B$8*'ISSUE SCORE from EIKON'!BB22)+('ISSUE SCORE from EIKON'!BQ22*'WEIGHTED from Refinitive'!$B$9)+('WEIGHTED from Refinitive'!$B$10*'ISSUE SCORE from EIKON'!CF22)+('ISSUE SCORE from EIKON'!CU22*'WEIGHTED from Refinitive'!$B$11)+('WEIGHTED from Refinitive'!$B$14*'ISSUE SCORE from EIKON'!DJ22)+('ISSUE SCORE from EIKON'!DY22*'WEIGHTED from Refinitive'!$B$15)+('WEIGHTED from Refinitive'!$B$16*'ISSUE SCORE from EIKON'!EN22)</f>
        <v>56.305719734030831</v>
      </c>
      <c r="E19" s="1">
        <f>('WEIGHTED from Refinitive'!$B$3*'ISSUE SCORE from EIKON'!J22)+('WEIGHTED from Refinitive'!$B$4*'ISSUE SCORE from EIKON'!Y22)+('ISSUE SCORE from EIKON'!AN22*'WEIGHTED from Refinitive'!$B$5)+('WEIGHTED from Refinitive'!$B$8*'ISSUE SCORE from EIKON'!BC22)+('ISSUE SCORE from EIKON'!BR22*'WEIGHTED from Refinitive'!$B$9)+('WEIGHTED from Refinitive'!$B$10*'ISSUE SCORE from EIKON'!CG22)+('ISSUE SCORE from EIKON'!CV22*'WEIGHTED from Refinitive'!$B$11)+('WEIGHTED from Refinitive'!$B$14*'ISSUE SCORE from EIKON'!DK22)+('ISSUE SCORE from EIKON'!DZ22*'WEIGHTED from Refinitive'!$B$15)+('WEIGHTED from Refinitive'!$B$16*'ISSUE SCORE from EIKON'!EO22)</f>
        <v>65.995158129784869</v>
      </c>
      <c r="F19" s="1">
        <f>('WEIGHTED from Refinitive'!$B$3*'ISSUE SCORE from EIKON'!K22)+('WEIGHTED from Refinitive'!$B$4*'ISSUE SCORE from EIKON'!Z22)+('ISSUE SCORE from EIKON'!AO22*'WEIGHTED from Refinitive'!$B$5)+('WEIGHTED from Refinitive'!$B$8*'ISSUE SCORE from EIKON'!BD22)+('ISSUE SCORE from EIKON'!BS22*'WEIGHTED from Refinitive'!$B$9)+('WEIGHTED from Refinitive'!$B$10*'ISSUE SCORE from EIKON'!CH22)+('ISSUE SCORE from EIKON'!CW22*'WEIGHTED from Refinitive'!$B$11)+('WEIGHTED from Refinitive'!$B$14*'ISSUE SCORE from EIKON'!DL22)+('ISSUE SCORE from EIKON'!EA22*'WEIGHTED from Refinitive'!$B$15)+('WEIGHTED from Refinitive'!$B$16*'ISSUE SCORE from EIKON'!EP22)</f>
        <v>65.354965723931201</v>
      </c>
      <c r="G19" s="1">
        <f>('WEIGHTED from Refinitive'!$B$3*'ISSUE SCORE from EIKON'!L22)+('WEIGHTED from Refinitive'!$B$4*'ISSUE SCORE from EIKON'!AA22)+('ISSUE SCORE from EIKON'!AP22*'WEIGHTED from Refinitive'!$B$5)+('WEIGHTED from Refinitive'!$B$8*'ISSUE SCORE from EIKON'!BE22)+('ISSUE SCORE from EIKON'!BT22*'WEIGHTED from Refinitive'!$B$9)+('WEIGHTED from Refinitive'!$B$10*'ISSUE SCORE from EIKON'!CI22)+('ISSUE SCORE from EIKON'!CX22*'WEIGHTED from Refinitive'!$B$11)+('WEIGHTED from Refinitive'!$B$14*'ISSUE SCORE from EIKON'!DM22)+('ISSUE SCORE from EIKON'!EB22*'WEIGHTED from Refinitive'!$B$15)+('WEIGHTED from Refinitive'!$B$16*'ISSUE SCORE from EIKON'!EQ22)</f>
        <v>60.212102401643868</v>
      </c>
      <c r="H19" s="1">
        <f>('WEIGHTED from Refinitive'!$B$3*'ISSUE SCORE from EIKON'!M22)+('WEIGHTED from Refinitive'!$B$4*'ISSUE SCORE from EIKON'!AB22)+('ISSUE SCORE from EIKON'!AQ22*'WEIGHTED from Refinitive'!$B$5)+('WEIGHTED from Refinitive'!$B$8*'ISSUE SCORE from EIKON'!BF22)+('ISSUE SCORE from EIKON'!BU22*'WEIGHTED from Refinitive'!$B$9)+('WEIGHTED from Refinitive'!$B$10*'ISSUE SCORE from EIKON'!CJ22)+('ISSUE SCORE from EIKON'!CY22*'WEIGHTED from Refinitive'!$B$11)+('WEIGHTED from Refinitive'!$B$14*'ISSUE SCORE from EIKON'!DN22)+('ISSUE SCORE from EIKON'!EC22*'WEIGHTED from Refinitive'!$B$15)+('WEIGHTED from Refinitive'!$B$16*'ISSUE SCORE from EIKON'!ER22)</f>
        <v>64.369200291940317</v>
      </c>
      <c r="I19" s="1">
        <f>('WEIGHTED from Refinitive'!$B$3*'ISSUE SCORE from EIKON'!N22)+('WEIGHTED from Refinitive'!$B$4*'ISSUE SCORE from EIKON'!AC22)+('ISSUE SCORE from EIKON'!AR22*'WEIGHTED from Refinitive'!$B$5)+('WEIGHTED from Refinitive'!$B$8*'ISSUE SCORE from EIKON'!BG22)+('ISSUE SCORE from EIKON'!BV22*'WEIGHTED from Refinitive'!$B$9)+('WEIGHTED from Refinitive'!$B$10*'ISSUE SCORE from EIKON'!CK22)+('ISSUE SCORE from EIKON'!CZ22*'WEIGHTED from Refinitive'!$B$11)+('WEIGHTED from Refinitive'!$B$14*'ISSUE SCORE from EIKON'!DO22)+('ISSUE SCORE from EIKON'!ED22*'WEIGHTED from Refinitive'!$B$15)+('WEIGHTED from Refinitive'!$B$16*'ISSUE SCORE from EIKON'!ES22)</f>
        <v>58.003724731911703</v>
      </c>
      <c r="J19" s="1">
        <f>('WEIGHTED from Refinitive'!$B$3*'ISSUE SCORE from EIKON'!O22)+('WEIGHTED from Refinitive'!$B$4*'ISSUE SCORE from EIKON'!AD22)+('ISSUE SCORE from EIKON'!AS22*'WEIGHTED from Refinitive'!$B$5)+('WEIGHTED from Refinitive'!$B$8*'ISSUE SCORE from EIKON'!BH22)+('ISSUE SCORE from EIKON'!BW22*'WEIGHTED from Refinitive'!$B$9)+('WEIGHTED from Refinitive'!$B$10*'ISSUE SCORE from EIKON'!CL22)+('ISSUE SCORE from EIKON'!DA22*'WEIGHTED from Refinitive'!$B$11)+('WEIGHTED from Refinitive'!$B$14*'ISSUE SCORE from EIKON'!DP22)+('ISSUE SCORE from EIKON'!EE22*'WEIGHTED from Refinitive'!$B$15)+('WEIGHTED from Refinitive'!$B$16*'ISSUE SCORE from EIKON'!ET22)</f>
        <v>61.763474190283389</v>
      </c>
      <c r="K19" s="1">
        <f>('WEIGHTED from Refinitive'!$B$3*'ISSUE SCORE from EIKON'!P22)+('WEIGHTED from Refinitive'!$B$4*'ISSUE SCORE from EIKON'!AE22)+('ISSUE SCORE from EIKON'!AT22*'WEIGHTED from Refinitive'!$B$5)+('WEIGHTED from Refinitive'!$B$8*'ISSUE SCORE from EIKON'!BI22)+('ISSUE SCORE from EIKON'!BX22*'WEIGHTED from Refinitive'!$B$9)+('WEIGHTED from Refinitive'!$B$10*'ISSUE SCORE from EIKON'!CM22)+('ISSUE SCORE from EIKON'!DB22*'WEIGHTED from Refinitive'!$B$11)+('WEIGHTED from Refinitive'!$B$14*'ISSUE SCORE from EIKON'!DQ22)+('ISSUE SCORE from EIKON'!EF22*'WEIGHTED from Refinitive'!$B$15)+('WEIGHTED from Refinitive'!$B$16*'ISSUE SCORE from EIKON'!EU22)</f>
        <v>49.235651965100402</v>
      </c>
      <c r="L19" s="1">
        <f>('WEIGHTED from Refinitive'!$B$3*'ISSUE SCORE from EIKON'!Q22)+('WEIGHTED from Refinitive'!$B$4*'ISSUE SCORE from EIKON'!AF22)+('ISSUE SCORE from EIKON'!AU22*'WEIGHTED from Refinitive'!$B$5)+('WEIGHTED from Refinitive'!$B$8*'ISSUE SCORE from EIKON'!BJ22)+('ISSUE SCORE from EIKON'!BY22*'WEIGHTED from Refinitive'!$B$9)+('WEIGHTED from Refinitive'!$B$10*'ISSUE SCORE from EIKON'!CN22)+('ISSUE SCORE from EIKON'!DC22*'WEIGHTED from Refinitive'!$B$11)+('WEIGHTED from Refinitive'!$B$14*'ISSUE SCORE from EIKON'!DR22)+('ISSUE SCORE from EIKON'!EG22*'WEIGHTED from Refinitive'!$B$15)+('WEIGHTED from Refinitive'!$B$16*'ISSUE SCORE from EIKON'!EV22)</f>
        <v>49.887535679698225</v>
      </c>
      <c r="M19" s="1">
        <f>('WEIGHTED from Refinitive'!$B$3*'ISSUE SCORE from EIKON'!R22)+('WEIGHTED from Refinitive'!$B$4*'ISSUE SCORE from EIKON'!AG22)+('ISSUE SCORE from EIKON'!AV22*'WEIGHTED from Refinitive'!$B$5)+('WEIGHTED from Refinitive'!$B$8*'ISSUE SCORE from EIKON'!BK22)+('ISSUE SCORE from EIKON'!BZ22*'WEIGHTED from Refinitive'!$B$9)+('WEIGHTED from Refinitive'!$B$10*'ISSUE SCORE from EIKON'!CO22)+('ISSUE SCORE from EIKON'!DD22*'WEIGHTED from Refinitive'!$B$11)+('WEIGHTED from Refinitive'!$B$14*'ISSUE SCORE from EIKON'!DS22)+('ISSUE SCORE from EIKON'!EH22*'WEIGHTED from Refinitive'!$B$15)+('WEIGHTED from Refinitive'!$B$16*'ISSUE SCORE from EIKON'!EW22)</f>
        <v>43.636960503127241</v>
      </c>
      <c r="N19" s="1">
        <f>('WEIGHTED from Refinitive'!$B$3*'ISSUE SCORE from EIKON'!S22)+('WEIGHTED from Refinitive'!$B$4*'ISSUE SCORE from EIKON'!AH22)+('ISSUE SCORE from EIKON'!AW22*'WEIGHTED from Refinitive'!$B$5)+('WEIGHTED from Refinitive'!$B$8*'ISSUE SCORE from EIKON'!BL22)+('ISSUE SCORE from EIKON'!CA22*'WEIGHTED from Refinitive'!$B$9)+('WEIGHTED from Refinitive'!$B$10*'ISSUE SCORE from EIKON'!CP22)+('ISSUE SCORE from EIKON'!DE22*'WEIGHTED from Refinitive'!$B$11)+('WEIGHTED from Refinitive'!$B$14*'ISSUE SCORE from EIKON'!DT22)+('ISSUE SCORE from EIKON'!EI22*'WEIGHTED from Refinitive'!$B$15)+('WEIGHTED from Refinitive'!$B$16*'ISSUE SCORE from EIKON'!EX22)</f>
        <v>44.872320768662185</v>
      </c>
      <c r="O19" s="1">
        <f>('WEIGHTED from Refinitive'!$B$3*'ISSUE SCORE from EIKON'!T22)+('WEIGHTED from Refinitive'!$B$4*'ISSUE SCORE from EIKON'!AI22)+('ISSUE SCORE from EIKON'!AX22*'WEIGHTED from Refinitive'!$B$5)+('WEIGHTED from Refinitive'!$B$8*'ISSUE SCORE from EIKON'!BM22)+('ISSUE SCORE from EIKON'!CB22*'WEIGHTED from Refinitive'!$B$9)+('WEIGHTED from Refinitive'!$B$10*'ISSUE SCORE from EIKON'!CQ22)+('ISSUE SCORE from EIKON'!DF22*'WEIGHTED from Refinitive'!$B$11)+('WEIGHTED from Refinitive'!$B$14*'ISSUE SCORE from EIKON'!DU22)+('ISSUE SCORE from EIKON'!EJ22*'WEIGHTED from Refinitive'!$B$15)+('WEIGHTED from Refinitive'!$B$16*'ISSUE SCORE from EIKON'!EY22)</f>
        <v>52.212630491617411</v>
      </c>
      <c r="P19" s="1">
        <f>('WEIGHTED from Refinitive'!$B$3*'ISSUE SCORE from EIKON'!U22)+('WEIGHTED from Refinitive'!$B$4*'ISSUE SCORE from EIKON'!AJ22)+('ISSUE SCORE from EIKON'!AY22*'WEIGHTED from Refinitive'!$B$5)+('WEIGHTED from Refinitive'!$B$8*'ISSUE SCORE from EIKON'!BN22)+('ISSUE SCORE from EIKON'!CC22*'WEIGHTED from Refinitive'!$B$9)+('WEIGHTED from Refinitive'!$B$10*'ISSUE SCORE from EIKON'!CR22)+('ISSUE SCORE from EIKON'!DG22*'WEIGHTED from Refinitive'!$B$11)+('WEIGHTED from Refinitive'!$B$14*'ISSUE SCORE from EIKON'!DV22)+('ISSUE SCORE from EIKON'!EK22*'WEIGHTED from Refinitive'!$B$15)+('WEIGHTED from Refinitive'!$B$16*'ISSUE SCORE from EIKON'!EZ22)</f>
        <v>42.584234795613128</v>
      </c>
      <c r="R19" s="11" t="s">
        <v>81</v>
      </c>
      <c r="S19" s="1">
        <f t="shared" si="2"/>
        <v>53.981397575841285</v>
      </c>
      <c r="T19" s="1">
        <f t="shared" si="3"/>
        <v>59.075983923344275</v>
      </c>
      <c r="U19" s="1">
        <f t="shared" si="4"/>
        <v>56.305719734030831</v>
      </c>
      <c r="V19" s="1">
        <f t="shared" si="5"/>
        <v>65.995158129784869</v>
      </c>
      <c r="W19" s="1">
        <f t="shared" si="6"/>
        <v>65.354965723931201</v>
      </c>
      <c r="X19" s="1">
        <f t="shared" si="7"/>
        <v>60.212102401643868</v>
      </c>
      <c r="Y19" s="1">
        <f t="shared" si="8"/>
        <v>64.369200291940317</v>
      </c>
      <c r="Z19" s="1">
        <f t="shared" si="9"/>
        <v>58.003724731911703</v>
      </c>
      <c r="AA19" s="1">
        <f t="shared" si="10"/>
        <v>61.763474190283389</v>
      </c>
      <c r="AB19" s="1">
        <f t="shared" si="11"/>
        <v>49.235651965100402</v>
      </c>
      <c r="AC19" s="1">
        <f t="shared" si="12"/>
        <v>49.887535679698225</v>
      </c>
      <c r="AD19" s="1">
        <f t="shared" si="13"/>
        <v>43.636960503127241</v>
      </c>
      <c r="AE19" s="1">
        <f t="shared" si="14"/>
        <v>44.872320768662185</v>
      </c>
      <c r="AF19" s="1">
        <f t="shared" si="15"/>
        <v>52.212630491617411</v>
      </c>
      <c r="AG19" s="1">
        <f t="shared" si="16"/>
        <v>42.584234795613128</v>
      </c>
      <c r="AI19" s="11" t="s">
        <v>81</v>
      </c>
      <c r="AJ19" s="1">
        <f t="shared" si="17"/>
        <v>-5.0945863475029896</v>
      </c>
      <c r="AK19" s="1">
        <f t="shared" si="18"/>
        <v>2.7702641893134441</v>
      </c>
      <c r="AL19" s="1">
        <f t="shared" si="19"/>
        <v>-9.6894383957540384</v>
      </c>
      <c r="AM19" s="1">
        <f t="shared" si="20"/>
        <v>0.64019240585366788</v>
      </c>
      <c r="AN19" s="1">
        <f t="shared" si="21"/>
        <v>5.142863322287333</v>
      </c>
      <c r="AO19" s="1">
        <f t="shared" si="22"/>
        <v>-4.1570978902964484</v>
      </c>
      <c r="AP19" s="1">
        <f t="shared" si="23"/>
        <v>6.3654755600286137</v>
      </c>
      <c r="AQ19" s="1">
        <f t="shared" si="24"/>
        <v>-3.7597494583716866</v>
      </c>
      <c r="AR19" s="1">
        <f t="shared" si="25"/>
        <v>12.527822225182987</v>
      </c>
      <c r="AS19" s="1">
        <f t="shared" si="26"/>
        <v>-0.65188371459782246</v>
      </c>
      <c r="AT19" s="1">
        <f t="shared" si="27"/>
        <v>6.2505751765709832</v>
      </c>
      <c r="AU19" s="1">
        <f t="shared" si="28"/>
        <v>-1.2353602655349434</v>
      </c>
      <c r="AV19" s="1">
        <f t="shared" si="29"/>
        <v>-7.3403097229552259</v>
      </c>
      <c r="AW19" s="1">
        <f t="shared" si="30"/>
        <v>9.6283956960042829</v>
      </c>
      <c r="AX19" s="1" t="str">
        <f>VLOOKUP(AI19,'ISSUE SCORE from EIKON'!A22:B451,2,FALSE)</f>
        <v>Alexion Pharmaceuticals Inc</v>
      </c>
      <c r="AY19" s="1">
        <f t="shared" si="31"/>
        <v>18</v>
      </c>
      <c r="AZ19" s="1">
        <v>18</v>
      </c>
      <c r="BA19" s="1">
        <v>1</v>
      </c>
    </row>
    <row r="20" spans="1:53" ht="15">
      <c r="A20" s="11" t="s">
        <v>78</v>
      </c>
      <c r="B20" s="1">
        <f>('WEIGHTED from Refinitive'!$B$3*'ISSUE SCORE from EIKON'!G23)+('WEIGHTED from Refinitive'!$B$4*'ISSUE SCORE from EIKON'!V23)+('ISSUE SCORE from EIKON'!AK23*'WEIGHTED from Refinitive'!$B$5)+('WEIGHTED from Refinitive'!$B$8*'ISSUE SCORE from EIKON'!AZ23)+('ISSUE SCORE from EIKON'!BO23*'WEIGHTED from Refinitive'!$B$9)+('WEIGHTED from Refinitive'!$B$10*'ISSUE SCORE from EIKON'!CD23)+('ISSUE SCORE from EIKON'!CS23*'WEIGHTED from Refinitive'!$B$11)+('WEIGHTED from Refinitive'!$B$14*'ISSUE SCORE from EIKON'!DH23)+('ISSUE SCORE from EIKON'!DW23*'WEIGHTED from Refinitive'!$B$15)+('WEIGHTED from Refinitive'!$B$16*'ISSUE SCORE from EIKON'!EL23)</f>
        <v>38.721503357538516</v>
      </c>
      <c r="C20" s="1">
        <f>('WEIGHTED from Refinitive'!$B$3*'ISSUE SCORE from EIKON'!H23)+('WEIGHTED from Refinitive'!$B$4*'ISSUE SCORE from EIKON'!W23)+('ISSUE SCORE from EIKON'!AL23*'WEIGHTED from Refinitive'!$B$5)+('WEIGHTED from Refinitive'!$B$8*'ISSUE SCORE from EIKON'!BA23)+('ISSUE SCORE from EIKON'!BP23*'WEIGHTED from Refinitive'!$B$9)+('WEIGHTED from Refinitive'!$B$10*'ISSUE SCORE from EIKON'!CE23)+('ISSUE SCORE from EIKON'!CT23*'WEIGHTED from Refinitive'!$B$11)+('WEIGHTED from Refinitive'!$B$14*'ISSUE SCORE from EIKON'!DI23)+('ISSUE SCORE from EIKON'!DX23*'WEIGHTED from Refinitive'!$B$15)+('WEIGHTED from Refinitive'!$B$16*'ISSUE SCORE from EIKON'!EM23)</f>
        <v>31.667766014662362</v>
      </c>
      <c r="D20" s="1">
        <f>('WEIGHTED from Refinitive'!$B$3*'ISSUE SCORE from EIKON'!I23)+('WEIGHTED from Refinitive'!$B$4*'ISSUE SCORE from EIKON'!X23)+('ISSUE SCORE from EIKON'!AM23*'WEIGHTED from Refinitive'!$B$5)+('WEIGHTED from Refinitive'!$B$8*'ISSUE SCORE from EIKON'!BB23)+('ISSUE SCORE from EIKON'!BQ23*'WEIGHTED from Refinitive'!$B$9)+('WEIGHTED from Refinitive'!$B$10*'ISSUE SCORE from EIKON'!CF23)+('ISSUE SCORE from EIKON'!CU23*'WEIGHTED from Refinitive'!$B$11)+('WEIGHTED from Refinitive'!$B$14*'ISSUE SCORE from EIKON'!DJ23)+('ISSUE SCORE from EIKON'!DY23*'WEIGHTED from Refinitive'!$B$15)+('WEIGHTED from Refinitive'!$B$16*'ISSUE SCORE from EIKON'!EN23)</f>
        <v>32.153328160890744</v>
      </c>
      <c r="E20" s="1">
        <f>('WEIGHTED from Refinitive'!$B$3*'ISSUE SCORE from EIKON'!J23)+('WEIGHTED from Refinitive'!$B$4*'ISSUE SCORE from EIKON'!Y23)+('ISSUE SCORE from EIKON'!AN23*'WEIGHTED from Refinitive'!$B$5)+('WEIGHTED from Refinitive'!$B$8*'ISSUE SCORE from EIKON'!BC23)+('ISSUE SCORE from EIKON'!BR23*'WEIGHTED from Refinitive'!$B$9)+('WEIGHTED from Refinitive'!$B$10*'ISSUE SCORE from EIKON'!CG23)+('ISSUE SCORE from EIKON'!CV23*'WEIGHTED from Refinitive'!$B$11)+('WEIGHTED from Refinitive'!$B$14*'ISSUE SCORE from EIKON'!DK23)+('ISSUE SCORE from EIKON'!DZ23*'WEIGHTED from Refinitive'!$B$15)+('WEIGHTED from Refinitive'!$B$16*'ISSUE SCORE from EIKON'!EO23)</f>
        <v>26.98766695389914</v>
      </c>
      <c r="F20" s="1">
        <f>('WEIGHTED from Refinitive'!$B$3*'ISSUE SCORE from EIKON'!K23)+('WEIGHTED from Refinitive'!$B$4*'ISSUE SCORE from EIKON'!Z23)+('ISSUE SCORE from EIKON'!AO23*'WEIGHTED from Refinitive'!$B$5)+('WEIGHTED from Refinitive'!$B$8*'ISSUE SCORE from EIKON'!BD23)+('ISSUE SCORE from EIKON'!BS23*'WEIGHTED from Refinitive'!$B$9)+('WEIGHTED from Refinitive'!$B$10*'ISSUE SCORE from EIKON'!CH23)+('ISSUE SCORE from EIKON'!CW23*'WEIGHTED from Refinitive'!$B$11)+('WEIGHTED from Refinitive'!$B$14*'ISSUE SCORE from EIKON'!DL23)+('ISSUE SCORE from EIKON'!EA23*'WEIGHTED from Refinitive'!$B$15)+('WEIGHTED from Refinitive'!$B$16*'ISSUE SCORE from EIKON'!EP23)</f>
        <v>0</v>
      </c>
      <c r="G20" s="1">
        <f>('WEIGHTED from Refinitive'!$B$3*'ISSUE SCORE from EIKON'!L23)+('WEIGHTED from Refinitive'!$B$4*'ISSUE SCORE from EIKON'!AA23)+('ISSUE SCORE from EIKON'!AP23*'WEIGHTED from Refinitive'!$B$5)+('WEIGHTED from Refinitive'!$B$8*'ISSUE SCORE from EIKON'!BE23)+('ISSUE SCORE from EIKON'!BT23*'WEIGHTED from Refinitive'!$B$9)+('WEIGHTED from Refinitive'!$B$10*'ISSUE SCORE from EIKON'!CI23)+('ISSUE SCORE from EIKON'!CX23*'WEIGHTED from Refinitive'!$B$11)+('WEIGHTED from Refinitive'!$B$14*'ISSUE SCORE from EIKON'!DM23)+('ISSUE SCORE from EIKON'!EB23*'WEIGHTED from Refinitive'!$B$15)+('WEIGHTED from Refinitive'!$B$16*'ISSUE SCORE from EIKON'!EQ23)</f>
        <v>0</v>
      </c>
      <c r="H20" s="1">
        <f>('WEIGHTED from Refinitive'!$B$3*'ISSUE SCORE from EIKON'!M23)+('WEIGHTED from Refinitive'!$B$4*'ISSUE SCORE from EIKON'!AB23)+('ISSUE SCORE from EIKON'!AQ23*'WEIGHTED from Refinitive'!$B$5)+('WEIGHTED from Refinitive'!$B$8*'ISSUE SCORE from EIKON'!BF23)+('ISSUE SCORE from EIKON'!BU23*'WEIGHTED from Refinitive'!$B$9)+('WEIGHTED from Refinitive'!$B$10*'ISSUE SCORE from EIKON'!CJ23)+('ISSUE SCORE from EIKON'!CY23*'WEIGHTED from Refinitive'!$B$11)+('WEIGHTED from Refinitive'!$B$14*'ISSUE SCORE from EIKON'!DN23)+('ISSUE SCORE from EIKON'!EC23*'WEIGHTED from Refinitive'!$B$15)+('WEIGHTED from Refinitive'!$B$16*'ISSUE SCORE from EIKON'!ER23)</f>
        <v>0</v>
      </c>
      <c r="I20" s="1">
        <f>('WEIGHTED from Refinitive'!$B$3*'ISSUE SCORE from EIKON'!N23)+('WEIGHTED from Refinitive'!$B$4*'ISSUE SCORE from EIKON'!AC23)+('ISSUE SCORE from EIKON'!AR23*'WEIGHTED from Refinitive'!$B$5)+('WEIGHTED from Refinitive'!$B$8*'ISSUE SCORE from EIKON'!BG23)+('ISSUE SCORE from EIKON'!BV23*'WEIGHTED from Refinitive'!$B$9)+('WEIGHTED from Refinitive'!$B$10*'ISSUE SCORE from EIKON'!CK23)+('ISSUE SCORE from EIKON'!CZ23*'WEIGHTED from Refinitive'!$B$11)+('WEIGHTED from Refinitive'!$B$14*'ISSUE SCORE from EIKON'!DO23)+('ISSUE SCORE from EIKON'!ED23*'WEIGHTED from Refinitive'!$B$15)+('WEIGHTED from Refinitive'!$B$16*'ISSUE SCORE from EIKON'!ES23)</f>
        <v>0</v>
      </c>
      <c r="J20" s="1">
        <f>('WEIGHTED from Refinitive'!$B$3*'ISSUE SCORE from EIKON'!O23)+('WEIGHTED from Refinitive'!$B$4*'ISSUE SCORE from EIKON'!AD23)+('ISSUE SCORE from EIKON'!AS23*'WEIGHTED from Refinitive'!$B$5)+('WEIGHTED from Refinitive'!$B$8*'ISSUE SCORE from EIKON'!BH23)+('ISSUE SCORE from EIKON'!BW23*'WEIGHTED from Refinitive'!$B$9)+('WEIGHTED from Refinitive'!$B$10*'ISSUE SCORE from EIKON'!CL23)+('ISSUE SCORE from EIKON'!DA23*'WEIGHTED from Refinitive'!$B$11)+('WEIGHTED from Refinitive'!$B$14*'ISSUE SCORE from EIKON'!DP23)+('ISSUE SCORE from EIKON'!EE23*'WEIGHTED from Refinitive'!$B$15)+('WEIGHTED from Refinitive'!$B$16*'ISSUE SCORE from EIKON'!ET23)</f>
        <v>0</v>
      </c>
      <c r="K20" s="1">
        <f>('WEIGHTED from Refinitive'!$B$3*'ISSUE SCORE from EIKON'!P23)+('WEIGHTED from Refinitive'!$B$4*'ISSUE SCORE from EIKON'!AE23)+('ISSUE SCORE from EIKON'!AT23*'WEIGHTED from Refinitive'!$B$5)+('WEIGHTED from Refinitive'!$B$8*'ISSUE SCORE from EIKON'!BI23)+('ISSUE SCORE from EIKON'!BX23*'WEIGHTED from Refinitive'!$B$9)+('WEIGHTED from Refinitive'!$B$10*'ISSUE SCORE from EIKON'!CM23)+('ISSUE SCORE from EIKON'!DB23*'WEIGHTED from Refinitive'!$B$11)+('WEIGHTED from Refinitive'!$B$14*'ISSUE SCORE from EIKON'!DQ23)+('ISSUE SCORE from EIKON'!EF23*'WEIGHTED from Refinitive'!$B$15)+('WEIGHTED from Refinitive'!$B$16*'ISSUE SCORE from EIKON'!EU23)</f>
        <v>0</v>
      </c>
      <c r="L20" s="1">
        <f>('WEIGHTED from Refinitive'!$B$3*'ISSUE SCORE from EIKON'!Q23)+('WEIGHTED from Refinitive'!$B$4*'ISSUE SCORE from EIKON'!AF23)+('ISSUE SCORE from EIKON'!AU23*'WEIGHTED from Refinitive'!$B$5)+('WEIGHTED from Refinitive'!$B$8*'ISSUE SCORE from EIKON'!BJ23)+('ISSUE SCORE from EIKON'!BY23*'WEIGHTED from Refinitive'!$B$9)+('WEIGHTED from Refinitive'!$B$10*'ISSUE SCORE from EIKON'!CN23)+('ISSUE SCORE from EIKON'!DC23*'WEIGHTED from Refinitive'!$B$11)+('WEIGHTED from Refinitive'!$B$14*'ISSUE SCORE from EIKON'!DR23)+('ISSUE SCORE from EIKON'!EG23*'WEIGHTED from Refinitive'!$B$15)+('WEIGHTED from Refinitive'!$B$16*'ISSUE SCORE from EIKON'!EV23)</f>
        <v>0</v>
      </c>
      <c r="M20" s="1">
        <f>('WEIGHTED from Refinitive'!$B$3*'ISSUE SCORE from EIKON'!R23)+('WEIGHTED from Refinitive'!$B$4*'ISSUE SCORE from EIKON'!AG23)+('ISSUE SCORE from EIKON'!AV23*'WEIGHTED from Refinitive'!$B$5)+('WEIGHTED from Refinitive'!$B$8*'ISSUE SCORE from EIKON'!BK23)+('ISSUE SCORE from EIKON'!BZ23*'WEIGHTED from Refinitive'!$B$9)+('WEIGHTED from Refinitive'!$B$10*'ISSUE SCORE from EIKON'!CO23)+('ISSUE SCORE from EIKON'!DD23*'WEIGHTED from Refinitive'!$B$11)+('WEIGHTED from Refinitive'!$B$14*'ISSUE SCORE from EIKON'!DS23)+('ISSUE SCORE from EIKON'!EH23*'WEIGHTED from Refinitive'!$B$15)+('WEIGHTED from Refinitive'!$B$16*'ISSUE SCORE from EIKON'!EW23)</f>
        <v>0</v>
      </c>
      <c r="N20" s="1">
        <f>('WEIGHTED from Refinitive'!$B$3*'ISSUE SCORE from EIKON'!S23)+('WEIGHTED from Refinitive'!$B$4*'ISSUE SCORE from EIKON'!AH23)+('ISSUE SCORE from EIKON'!AW23*'WEIGHTED from Refinitive'!$B$5)+('WEIGHTED from Refinitive'!$B$8*'ISSUE SCORE from EIKON'!BL23)+('ISSUE SCORE from EIKON'!CA23*'WEIGHTED from Refinitive'!$B$9)+('WEIGHTED from Refinitive'!$B$10*'ISSUE SCORE from EIKON'!CP23)+('ISSUE SCORE from EIKON'!DE23*'WEIGHTED from Refinitive'!$B$11)+('WEIGHTED from Refinitive'!$B$14*'ISSUE SCORE from EIKON'!DT23)+('ISSUE SCORE from EIKON'!EI23*'WEIGHTED from Refinitive'!$B$15)+('WEIGHTED from Refinitive'!$B$16*'ISSUE SCORE from EIKON'!EX23)</f>
        <v>0</v>
      </c>
      <c r="O20" s="1">
        <f>('WEIGHTED from Refinitive'!$B$3*'ISSUE SCORE from EIKON'!T23)+('WEIGHTED from Refinitive'!$B$4*'ISSUE SCORE from EIKON'!AI23)+('ISSUE SCORE from EIKON'!AX23*'WEIGHTED from Refinitive'!$B$5)+('WEIGHTED from Refinitive'!$B$8*'ISSUE SCORE from EIKON'!BM23)+('ISSUE SCORE from EIKON'!CB23*'WEIGHTED from Refinitive'!$B$9)+('WEIGHTED from Refinitive'!$B$10*'ISSUE SCORE from EIKON'!CQ23)+('ISSUE SCORE from EIKON'!DF23*'WEIGHTED from Refinitive'!$B$11)+('WEIGHTED from Refinitive'!$B$14*'ISSUE SCORE from EIKON'!DU23)+('ISSUE SCORE from EIKON'!EJ23*'WEIGHTED from Refinitive'!$B$15)+('WEIGHTED from Refinitive'!$B$16*'ISSUE SCORE from EIKON'!EY23)</f>
        <v>0</v>
      </c>
      <c r="P20" s="1">
        <f>('WEIGHTED from Refinitive'!$B$3*'ISSUE SCORE from EIKON'!U23)+('WEIGHTED from Refinitive'!$B$4*'ISSUE SCORE from EIKON'!AJ23)+('ISSUE SCORE from EIKON'!AY23*'WEIGHTED from Refinitive'!$B$5)+('WEIGHTED from Refinitive'!$B$8*'ISSUE SCORE from EIKON'!BN23)+('ISSUE SCORE from EIKON'!CC23*'WEIGHTED from Refinitive'!$B$9)+('WEIGHTED from Refinitive'!$B$10*'ISSUE SCORE from EIKON'!CR23)+('ISSUE SCORE from EIKON'!DG23*'WEIGHTED from Refinitive'!$B$11)+('WEIGHTED from Refinitive'!$B$14*'ISSUE SCORE from EIKON'!DV23)+('ISSUE SCORE from EIKON'!EK23*'WEIGHTED from Refinitive'!$B$15)+('WEIGHTED from Refinitive'!$B$16*'ISSUE SCORE from EIKON'!EZ23)</f>
        <v>0</v>
      </c>
      <c r="R20" s="11" t="s">
        <v>82</v>
      </c>
      <c r="S20" s="1">
        <f t="shared" si="2"/>
        <v>79.68544760299207</v>
      </c>
      <c r="T20" s="1">
        <f t="shared" si="3"/>
        <v>31.667766014662362</v>
      </c>
      <c r="U20" s="1">
        <f t="shared" si="4"/>
        <v>32.153328160890744</v>
      </c>
      <c r="V20" s="1">
        <f t="shared" si="5"/>
        <v>26.98766695389914</v>
      </c>
      <c r="W20" s="1">
        <f t="shared" si="6"/>
        <v>0</v>
      </c>
      <c r="X20" s="1">
        <f t="shared" si="7"/>
        <v>0</v>
      </c>
      <c r="Y20" s="1">
        <f t="shared" si="8"/>
        <v>0</v>
      </c>
      <c r="Z20" s="1">
        <f t="shared" si="9"/>
        <v>0</v>
      </c>
      <c r="AA20" s="1">
        <f t="shared" si="10"/>
        <v>0</v>
      </c>
      <c r="AB20" s="1">
        <f t="shared" si="11"/>
        <v>0</v>
      </c>
      <c r="AC20" s="1">
        <f t="shared" si="12"/>
        <v>0</v>
      </c>
      <c r="AD20" s="1">
        <f t="shared" si="13"/>
        <v>0</v>
      </c>
      <c r="AE20" s="1">
        <f t="shared" si="14"/>
        <v>0</v>
      </c>
      <c r="AF20" s="1">
        <f t="shared" si="15"/>
        <v>0</v>
      </c>
      <c r="AG20" s="1">
        <f t="shared" si="16"/>
        <v>0</v>
      </c>
      <c r="AI20" s="11" t="s">
        <v>82</v>
      </c>
      <c r="AJ20" s="1">
        <f t="shared" si="17"/>
        <v>48.017681588329708</v>
      </c>
      <c r="AK20" s="1">
        <f t="shared" si="18"/>
        <v>-0.48556214622838212</v>
      </c>
      <c r="AL20" s="1">
        <f t="shared" si="19"/>
        <v>5.1656612069916044</v>
      </c>
      <c r="AM20" s="1">
        <f t="shared" si="20"/>
        <v>26.98766695389914</v>
      </c>
      <c r="AN20" s="1">
        <f t="shared" si="21"/>
        <v>0</v>
      </c>
      <c r="AO20" s="1">
        <f t="shared" si="22"/>
        <v>0</v>
      </c>
      <c r="AP20" s="1">
        <f t="shared" si="23"/>
        <v>0</v>
      </c>
      <c r="AQ20" s="1">
        <f t="shared" si="24"/>
        <v>0</v>
      </c>
      <c r="AR20" s="1">
        <f t="shared" si="25"/>
        <v>0</v>
      </c>
      <c r="AS20" s="1">
        <f t="shared" si="26"/>
        <v>0</v>
      </c>
      <c r="AT20" s="1">
        <f t="shared" si="27"/>
        <v>0</v>
      </c>
      <c r="AU20" s="1">
        <f t="shared" si="28"/>
        <v>0</v>
      </c>
      <c r="AV20" s="1">
        <f t="shared" si="29"/>
        <v>0</v>
      </c>
      <c r="AW20" s="1">
        <f t="shared" si="30"/>
        <v>0</v>
      </c>
      <c r="AX20" s="1" t="str">
        <f>VLOOKUP(AI20,'ISSUE SCORE from EIKON'!A23:B452,2,FALSE)</f>
        <v>Applied Materials Inc</v>
      </c>
      <c r="AY20" s="1">
        <f t="shared" si="31"/>
        <v>19</v>
      </c>
      <c r="AZ20" s="1">
        <v>19</v>
      </c>
      <c r="BA20" s="1">
        <v>1</v>
      </c>
    </row>
    <row r="21" spans="1:53" ht="15">
      <c r="A21" s="11" t="s">
        <v>79</v>
      </c>
      <c r="B21" s="1">
        <f>('WEIGHTED from Refinitive'!$B$3*'ISSUE SCORE from EIKON'!G24)+('WEIGHTED from Refinitive'!$B$4*'ISSUE SCORE from EIKON'!V24)+('ISSUE SCORE from EIKON'!AK24*'WEIGHTED from Refinitive'!$B$5)+('WEIGHTED from Refinitive'!$B$8*'ISSUE SCORE from EIKON'!AZ24)+('ISSUE SCORE from EIKON'!BO24*'WEIGHTED from Refinitive'!$B$9)+('WEIGHTED from Refinitive'!$B$10*'ISSUE SCORE from EIKON'!CD24)+('ISSUE SCORE from EIKON'!CS24*'WEIGHTED from Refinitive'!$B$11)+('WEIGHTED from Refinitive'!$B$14*'ISSUE SCORE from EIKON'!DH24)+('ISSUE SCORE from EIKON'!DW24*'WEIGHTED from Refinitive'!$B$15)+('WEIGHTED from Refinitive'!$B$16*'ISSUE SCORE from EIKON'!EL24)</f>
        <v>59.616205054750864</v>
      </c>
      <c r="C21" s="1">
        <f>('WEIGHTED from Refinitive'!$B$3*'ISSUE SCORE from EIKON'!H24)+('WEIGHTED from Refinitive'!$B$4*'ISSUE SCORE from EIKON'!W24)+('ISSUE SCORE from EIKON'!AL24*'WEIGHTED from Refinitive'!$B$5)+('WEIGHTED from Refinitive'!$B$8*'ISSUE SCORE from EIKON'!BA24)+('ISSUE SCORE from EIKON'!BP24*'WEIGHTED from Refinitive'!$B$9)+('WEIGHTED from Refinitive'!$B$10*'ISSUE SCORE from EIKON'!CE24)+('ISSUE SCORE from EIKON'!CT24*'WEIGHTED from Refinitive'!$B$11)+('WEIGHTED from Refinitive'!$B$14*'ISSUE SCORE from EIKON'!DI24)+('ISSUE SCORE from EIKON'!DX24*'WEIGHTED from Refinitive'!$B$15)+('WEIGHTED from Refinitive'!$B$16*'ISSUE SCORE from EIKON'!EM24)</f>
        <v>65.015660148577282</v>
      </c>
      <c r="D21" s="1">
        <f>('WEIGHTED from Refinitive'!$B$3*'ISSUE SCORE from EIKON'!I24)+('WEIGHTED from Refinitive'!$B$4*'ISSUE SCORE from EIKON'!X24)+('ISSUE SCORE from EIKON'!AM24*'WEIGHTED from Refinitive'!$B$5)+('WEIGHTED from Refinitive'!$B$8*'ISSUE SCORE from EIKON'!BB24)+('ISSUE SCORE from EIKON'!BQ24*'WEIGHTED from Refinitive'!$B$9)+('WEIGHTED from Refinitive'!$B$10*'ISSUE SCORE from EIKON'!CF24)+('ISSUE SCORE from EIKON'!CU24*'WEIGHTED from Refinitive'!$B$11)+('WEIGHTED from Refinitive'!$B$14*'ISSUE SCORE from EIKON'!DJ24)+('ISSUE SCORE from EIKON'!DY24*'WEIGHTED from Refinitive'!$B$15)+('WEIGHTED from Refinitive'!$B$16*'ISSUE SCORE from EIKON'!EN24)</f>
        <v>60.502500601002772</v>
      </c>
      <c r="E21" s="1">
        <f>('WEIGHTED from Refinitive'!$B$3*'ISSUE SCORE from EIKON'!J24)+('WEIGHTED from Refinitive'!$B$4*'ISSUE SCORE from EIKON'!Y24)+('ISSUE SCORE from EIKON'!AN24*'WEIGHTED from Refinitive'!$B$5)+('WEIGHTED from Refinitive'!$B$8*'ISSUE SCORE from EIKON'!BC24)+('ISSUE SCORE from EIKON'!BR24*'WEIGHTED from Refinitive'!$B$9)+('WEIGHTED from Refinitive'!$B$10*'ISSUE SCORE from EIKON'!CG24)+('ISSUE SCORE from EIKON'!CV24*'WEIGHTED from Refinitive'!$B$11)+('WEIGHTED from Refinitive'!$B$14*'ISSUE SCORE from EIKON'!DK24)+('ISSUE SCORE from EIKON'!DZ24*'WEIGHTED from Refinitive'!$B$15)+('WEIGHTED from Refinitive'!$B$16*'ISSUE SCORE from EIKON'!EO24)</f>
        <v>0</v>
      </c>
      <c r="F21" s="1">
        <f>('WEIGHTED from Refinitive'!$B$3*'ISSUE SCORE from EIKON'!K24)+('WEIGHTED from Refinitive'!$B$4*'ISSUE SCORE from EIKON'!Z24)+('ISSUE SCORE from EIKON'!AO24*'WEIGHTED from Refinitive'!$B$5)+('WEIGHTED from Refinitive'!$B$8*'ISSUE SCORE from EIKON'!BD24)+('ISSUE SCORE from EIKON'!BS24*'WEIGHTED from Refinitive'!$B$9)+('WEIGHTED from Refinitive'!$B$10*'ISSUE SCORE from EIKON'!CH24)+('ISSUE SCORE from EIKON'!CW24*'WEIGHTED from Refinitive'!$B$11)+('WEIGHTED from Refinitive'!$B$14*'ISSUE SCORE from EIKON'!DL24)+('ISSUE SCORE from EIKON'!EA24*'WEIGHTED from Refinitive'!$B$15)+('WEIGHTED from Refinitive'!$B$16*'ISSUE SCORE from EIKON'!EP24)</f>
        <v>0</v>
      </c>
      <c r="G21" s="1">
        <f>('WEIGHTED from Refinitive'!$B$3*'ISSUE SCORE from EIKON'!L24)+('WEIGHTED from Refinitive'!$B$4*'ISSUE SCORE from EIKON'!AA24)+('ISSUE SCORE from EIKON'!AP24*'WEIGHTED from Refinitive'!$B$5)+('WEIGHTED from Refinitive'!$B$8*'ISSUE SCORE from EIKON'!BE24)+('ISSUE SCORE from EIKON'!BT24*'WEIGHTED from Refinitive'!$B$9)+('WEIGHTED from Refinitive'!$B$10*'ISSUE SCORE from EIKON'!CI24)+('ISSUE SCORE from EIKON'!CX24*'WEIGHTED from Refinitive'!$B$11)+('WEIGHTED from Refinitive'!$B$14*'ISSUE SCORE from EIKON'!DM24)+('ISSUE SCORE from EIKON'!EB24*'WEIGHTED from Refinitive'!$B$15)+('WEIGHTED from Refinitive'!$B$16*'ISSUE SCORE from EIKON'!EQ24)</f>
        <v>0</v>
      </c>
      <c r="H21" s="1">
        <f>('WEIGHTED from Refinitive'!$B$3*'ISSUE SCORE from EIKON'!M24)+('WEIGHTED from Refinitive'!$B$4*'ISSUE SCORE from EIKON'!AB24)+('ISSUE SCORE from EIKON'!AQ24*'WEIGHTED from Refinitive'!$B$5)+('WEIGHTED from Refinitive'!$B$8*'ISSUE SCORE from EIKON'!BF24)+('ISSUE SCORE from EIKON'!BU24*'WEIGHTED from Refinitive'!$B$9)+('WEIGHTED from Refinitive'!$B$10*'ISSUE SCORE from EIKON'!CJ24)+('ISSUE SCORE from EIKON'!CY24*'WEIGHTED from Refinitive'!$B$11)+('WEIGHTED from Refinitive'!$B$14*'ISSUE SCORE from EIKON'!DN24)+('ISSUE SCORE from EIKON'!EC24*'WEIGHTED from Refinitive'!$B$15)+('WEIGHTED from Refinitive'!$B$16*'ISSUE SCORE from EIKON'!ER24)</f>
        <v>0</v>
      </c>
      <c r="I21" s="1">
        <f>('WEIGHTED from Refinitive'!$B$3*'ISSUE SCORE from EIKON'!N24)+('WEIGHTED from Refinitive'!$B$4*'ISSUE SCORE from EIKON'!AC24)+('ISSUE SCORE from EIKON'!AR24*'WEIGHTED from Refinitive'!$B$5)+('WEIGHTED from Refinitive'!$B$8*'ISSUE SCORE from EIKON'!BG24)+('ISSUE SCORE from EIKON'!BV24*'WEIGHTED from Refinitive'!$B$9)+('WEIGHTED from Refinitive'!$B$10*'ISSUE SCORE from EIKON'!CK24)+('ISSUE SCORE from EIKON'!CZ24*'WEIGHTED from Refinitive'!$B$11)+('WEIGHTED from Refinitive'!$B$14*'ISSUE SCORE from EIKON'!DO24)+('ISSUE SCORE from EIKON'!ED24*'WEIGHTED from Refinitive'!$B$15)+('WEIGHTED from Refinitive'!$B$16*'ISSUE SCORE from EIKON'!ES24)</f>
        <v>0</v>
      </c>
      <c r="J21" s="1">
        <f>('WEIGHTED from Refinitive'!$B$3*'ISSUE SCORE from EIKON'!O24)+('WEIGHTED from Refinitive'!$B$4*'ISSUE SCORE from EIKON'!AD24)+('ISSUE SCORE from EIKON'!AS24*'WEIGHTED from Refinitive'!$B$5)+('WEIGHTED from Refinitive'!$B$8*'ISSUE SCORE from EIKON'!BH24)+('ISSUE SCORE from EIKON'!BW24*'WEIGHTED from Refinitive'!$B$9)+('WEIGHTED from Refinitive'!$B$10*'ISSUE SCORE from EIKON'!CL24)+('ISSUE SCORE from EIKON'!DA24*'WEIGHTED from Refinitive'!$B$11)+('WEIGHTED from Refinitive'!$B$14*'ISSUE SCORE from EIKON'!DP24)+('ISSUE SCORE from EIKON'!EE24*'WEIGHTED from Refinitive'!$B$15)+('WEIGHTED from Refinitive'!$B$16*'ISSUE SCORE from EIKON'!ET24)</f>
        <v>0</v>
      </c>
      <c r="K21" s="1">
        <f>('WEIGHTED from Refinitive'!$B$3*'ISSUE SCORE from EIKON'!P24)+('WEIGHTED from Refinitive'!$B$4*'ISSUE SCORE from EIKON'!AE24)+('ISSUE SCORE from EIKON'!AT24*'WEIGHTED from Refinitive'!$B$5)+('WEIGHTED from Refinitive'!$B$8*'ISSUE SCORE from EIKON'!BI24)+('ISSUE SCORE from EIKON'!BX24*'WEIGHTED from Refinitive'!$B$9)+('WEIGHTED from Refinitive'!$B$10*'ISSUE SCORE from EIKON'!CM24)+('ISSUE SCORE from EIKON'!DB24*'WEIGHTED from Refinitive'!$B$11)+('WEIGHTED from Refinitive'!$B$14*'ISSUE SCORE from EIKON'!DQ24)+('ISSUE SCORE from EIKON'!EF24*'WEIGHTED from Refinitive'!$B$15)+('WEIGHTED from Refinitive'!$B$16*'ISSUE SCORE from EIKON'!EU24)</f>
        <v>0</v>
      </c>
      <c r="L21" s="1">
        <f>('WEIGHTED from Refinitive'!$B$3*'ISSUE SCORE from EIKON'!Q24)+('WEIGHTED from Refinitive'!$B$4*'ISSUE SCORE from EIKON'!AF24)+('ISSUE SCORE from EIKON'!AU24*'WEIGHTED from Refinitive'!$B$5)+('WEIGHTED from Refinitive'!$B$8*'ISSUE SCORE from EIKON'!BJ24)+('ISSUE SCORE from EIKON'!BY24*'WEIGHTED from Refinitive'!$B$9)+('WEIGHTED from Refinitive'!$B$10*'ISSUE SCORE from EIKON'!CN24)+('ISSUE SCORE from EIKON'!DC24*'WEIGHTED from Refinitive'!$B$11)+('WEIGHTED from Refinitive'!$B$14*'ISSUE SCORE from EIKON'!DR24)+('ISSUE SCORE from EIKON'!EG24*'WEIGHTED from Refinitive'!$B$15)+('WEIGHTED from Refinitive'!$B$16*'ISSUE SCORE from EIKON'!EV24)</f>
        <v>0</v>
      </c>
      <c r="M21" s="1">
        <f>('WEIGHTED from Refinitive'!$B$3*'ISSUE SCORE from EIKON'!R24)+('WEIGHTED from Refinitive'!$B$4*'ISSUE SCORE from EIKON'!AG24)+('ISSUE SCORE from EIKON'!AV24*'WEIGHTED from Refinitive'!$B$5)+('WEIGHTED from Refinitive'!$B$8*'ISSUE SCORE from EIKON'!BK24)+('ISSUE SCORE from EIKON'!BZ24*'WEIGHTED from Refinitive'!$B$9)+('WEIGHTED from Refinitive'!$B$10*'ISSUE SCORE from EIKON'!CO24)+('ISSUE SCORE from EIKON'!DD24*'WEIGHTED from Refinitive'!$B$11)+('WEIGHTED from Refinitive'!$B$14*'ISSUE SCORE from EIKON'!DS24)+('ISSUE SCORE from EIKON'!EH24*'WEIGHTED from Refinitive'!$B$15)+('WEIGHTED from Refinitive'!$B$16*'ISSUE SCORE from EIKON'!EW24)</f>
        <v>0</v>
      </c>
      <c r="N21" s="1">
        <f>('WEIGHTED from Refinitive'!$B$3*'ISSUE SCORE from EIKON'!S24)+('WEIGHTED from Refinitive'!$B$4*'ISSUE SCORE from EIKON'!AH24)+('ISSUE SCORE from EIKON'!AW24*'WEIGHTED from Refinitive'!$B$5)+('WEIGHTED from Refinitive'!$B$8*'ISSUE SCORE from EIKON'!BL24)+('ISSUE SCORE from EIKON'!CA24*'WEIGHTED from Refinitive'!$B$9)+('WEIGHTED from Refinitive'!$B$10*'ISSUE SCORE from EIKON'!CP24)+('ISSUE SCORE from EIKON'!DE24*'WEIGHTED from Refinitive'!$B$11)+('WEIGHTED from Refinitive'!$B$14*'ISSUE SCORE from EIKON'!DT24)+('ISSUE SCORE from EIKON'!EI24*'WEIGHTED from Refinitive'!$B$15)+('WEIGHTED from Refinitive'!$B$16*'ISSUE SCORE from EIKON'!EX24)</f>
        <v>0</v>
      </c>
      <c r="O21" s="1">
        <f>('WEIGHTED from Refinitive'!$B$3*'ISSUE SCORE from EIKON'!T24)+('WEIGHTED from Refinitive'!$B$4*'ISSUE SCORE from EIKON'!AI24)+('ISSUE SCORE from EIKON'!AX24*'WEIGHTED from Refinitive'!$B$5)+('WEIGHTED from Refinitive'!$B$8*'ISSUE SCORE from EIKON'!BM24)+('ISSUE SCORE from EIKON'!CB24*'WEIGHTED from Refinitive'!$B$9)+('WEIGHTED from Refinitive'!$B$10*'ISSUE SCORE from EIKON'!CQ24)+('ISSUE SCORE from EIKON'!DF24*'WEIGHTED from Refinitive'!$B$11)+('WEIGHTED from Refinitive'!$B$14*'ISSUE SCORE from EIKON'!DU24)+('ISSUE SCORE from EIKON'!EJ24*'WEIGHTED from Refinitive'!$B$15)+('WEIGHTED from Refinitive'!$B$16*'ISSUE SCORE from EIKON'!EY24)</f>
        <v>0</v>
      </c>
      <c r="P21" s="1">
        <f>('WEIGHTED from Refinitive'!$B$3*'ISSUE SCORE from EIKON'!U24)+('WEIGHTED from Refinitive'!$B$4*'ISSUE SCORE from EIKON'!AJ24)+('ISSUE SCORE from EIKON'!AY24*'WEIGHTED from Refinitive'!$B$5)+('WEIGHTED from Refinitive'!$B$8*'ISSUE SCORE from EIKON'!BN24)+('ISSUE SCORE from EIKON'!CC24*'WEIGHTED from Refinitive'!$B$9)+('WEIGHTED from Refinitive'!$B$10*'ISSUE SCORE from EIKON'!CR24)+('ISSUE SCORE from EIKON'!DG24*'WEIGHTED from Refinitive'!$B$11)+('WEIGHTED from Refinitive'!$B$14*'ISSUE SCORE from EIKON'!DV24)+('ISSUE SCORE from EIKON'!EK24*'WEIGHTED from Refinitive'!$B$15)+('WEIGHTED from Refinitive'!$B$16*'ISSUE SCORE from EIKON'!EZ24)</f>
        <v>0</v>
      </c>
      <c r="R21" s="11" t="s">
        <v>83</v>
      </c>
      <c r="S21" s="1">
        <f t="shared" si="2"/>
        <v>75.831363278171722</v>
      </c>
      <c r="T21" s="1">
        <f t="shared" si="3"/>
        <v>65.015660148577282</v>
      </c>
      <c r="U21" s="1">
        <f t="shared" si="4"/>
        <v>60.502500601002772</v>
      </c>
      <c r="V21" s="1">
        <f t="shared" si="5"/>
        <v>0</v>
      </c>
      <c r="W21" s="1">
        <f t="shared" si="6"/>
        <v>0</v>
      </c>
      <c r="X21" s="1">
        <f t="shared" si="7"/>
        <v>0</v>
      </c>
      <c r="Y21" s="1">
        <f t="shared" si="8"/>
        <v>0</v>
      </c>
      <c r="Z21" s="1">
        <f t="shared" si="9"/>
        <v>0</v>
      </c>
      <c r="AA21" s="1">
        <f t="shared" si="10"/>
        <v>0</v>
      </c>
      <c r="AB21" s="1">
        <f t="shared" si="11"/>
        <v>0</v>
      </c>
      <c r="AC21" s="1">
        <f t="shared" si="12"/>
        <v>0</v>
      </c>
      <c r="AD21" s="1">
        <f t="shared" si="13"/>
        <v>0</v>
      </c>
      <c r="AE21" s="1">
        <f t="shared" si="14"/>
        <v>0</v>
      </c>
      <c r="AF21" s="1">
        <f t="shared" si="15"/>
        <v>0</v>
      </c>
      <c r="AG21" s="1">
        <f t="shared" si="16"/>
        <v>0</v>
      </c>
      <c r="AI21" s="11" t="s">
        <v>83</v>
      </c>
      <c r="AJ21" s="1">
        <f t="shared" si="17"/>
        <v>10.815703129594439</v>
      </c>
      <c r="AK21" s="1">
        <f t="shared" si="18"/>
        <v>4.5131595475745101</v>
      </c>
      <c r="AL21" s="1">
        <f t="shared" si="19"/>
        <v>60.502500601002772</v>
      </c>
      <c r="AM21" s="1">
        <f t="shared" si="20"/>
        <v>0</v>
      </c>
      <c r="AN21" s="1">
        <f t="shared" si="21"/>
        <v>0</v>
      </c>
      <c r="AO21" s="1">
        <f t="shared" si="22"/>
        <v>0</v>
      </c>
      <c r="AP21" s="1">
        <f t="shared" si="23"/>
        <v>0</v>
      </c>
      <c r="AQ21" s="1">
        <f t="shared" si="24"/>
        <v>0</v>
      </c>
      <c r="AR21" s="1">
        <f t="shared" si="25"/>
        <v>0</v>
      </c>
      <c r="AS21" s="1">
        <f t="shared" si="26"/>
        <v>0</v>
      </c>
      <c r="AT21" s="1">
        <f t="shared" si="27"/>
        <v>0</v>
      </c>
      <c r="AU21" s="1">
        <f t="shared" si="28"/>
        <v>0</v>
      </c>
      <c r="AV21" s="1">
        <f t="shared" si="29"/>
        <v>0</v>
      </c>
      <c r="AW21" s="1">
        <f t="shared" si="30"/>
        <v>0</v>
      </c>
      <c r="AX21" s="1" t="str">
        <f>VLOOKUP(AI21,'ISSUE SCORE from EIKON'!A24:B453,2,FALSE)</f>
        <v>Amcor PLC</v>
      </c>
      <c r="AY21" s="1">
        <f t="shared" si="31"/>
        <v>20</v>
      </c>
      <c r="AZ21" s="1">
        <v>20</v>
      </c>
      <c r="BA21" s="1">
        <v>1</v>
      </c>
    </row>
    <row r="22" spans="1:53" ht="15">
      <c r="A22" s="11" t="s">
        <v>80</v>
      </c>
      <c r="B22" s="1">
        <f>('WEIGHTED from Refinitive'!$B$3*'ISSUE SCORE from EIKON'!G25)+('WEIGHTED from Refinitive'!$B$4*'ISSUE SCORE from EIKON'!V25)+('ISSUE SCORE from EIKON'!AK25*'WEIGHTED from Refinitive'!$B$5)+('WEIGHTED from Refinitive'!$B$8*'ISSUE SCORE from EIKON'!AZ25)+('ISSUE SCORE from EIKON'!BO25*'WEIGHTED from Refinitive'!$B$9)+('WEIGHTED from Refinitive'!$B$10*'ISSUE SCORE from EIKON'!CD25)+('ISSUE SCORE from EIKON'!CS25*'WEIGHTED from Refinitive'!$B$11)+('WEIGHTED from Refinitive'!$B$14*'ISSUE SCORE from EIKON'!DH25)+('ISSUE SCORE from EIKON'!DW25*'WEIGHTED from Refinitive'!$B$15)+('WEIGHTED from Refinitive'!$B$16*'ISSUE SCORE from EIKON'!EL25)</f>
        <v>58.820376432078525</v>
      </c>
      <c r="C22" s="1">
        <f>('WEIGHTED from Refinitive'!$B$3*'ISSUE SCORE from EIKON'!H25)+('WEIGHTED from Refinitive'!$B$4*'ISSUE SCORE from EIKON'!W25)+('ISSUE SCORE from EIKON'!AL25*'WEIGHTED from Refinitive'!$B$5)+('WEIGHTED from Refinitive'!$B$8*'ISSUE SCORE from EIKON'!BA25)+('ISSUE SCORE from EIKON'!BP25*'WEIGHTED from Refinitive'!$B$9)+('WEIGHTED from Refinitive'!$B$10*'ISSUE SCORE from EIKON'!CE25)+('ISSUE SCORE from EIKON'!CT25*'WEIGHTED from Refinitive'!$B$11)+('WEIGHTED from Refinitive'!$B$14*'ISSUE SCORE from EIKON'!DI25)+('ISSUE SCORE from EIKON'!DX25*'WEIGHTED from Refinitive'!$B$15)+('WEIGHTED from Refinitive'!$B$16*'ISSUE SCORE from EIKON'!EM25)</f>
        <v>49.566244239631303</v>
      </c>
      <c r="D22" s="1">
        <f>('WEIGHTED from Refinitive'!$B$3*'ISSUE SCORE from EIKON'!I25)+('WEIGHTED from Refinitive'!$B$4*'ISSUE SCORE from EIKON'!X25)+('ISSUE SCORE from EIKON'!AM25*'WEIGHTED from Refinitive'!$B$5)+('WEIGHTED from Refinitive'!$B$8*'ISSUE SCORE from EIKON'!BB25)+('ISSUE SCORE from EIKON'!BQ25*'WEIGHTED from Refinitive'!$B$9)+('WEIGHTED from Refinitive'!$B$10*'ISSUE SCORE from EIKON'!CF25)+('ISSUE SCORE from EIKON'!CU25*'WEIGHTED from Refinitive'!$B$11)+('WEIGHTED from Refinitive'!$B$14*'ISSUE SCORE from EIKON'!DJ25)+('ISSUE SCORE from EIKON'!DY25*'WEIGHTED from Refinitive'!$B$15)+('WEIGHTED from Refinitive'!$B$16*'ISSUE SCORE from EIKON'!EN25)</f>
        <v>40.256998277347073</v>
      </c>
      <c r="E22" s="1">
        <f>('WEIGHTED from Refinitive'!$B$3*'ISSUE SCORE from EIKON'!J25)+('WEIGHTED from Refinitive'!$B$4*'ISSUE SCORE from EIKON'!Y25)+('ISSUE SCORE from EIKON'!AN25*'WEIGHTED from Refinitive'!$B$5)+('WEIGHTED from Refinitive'!$B$8*'ISSUE SCORE from EIKON'!BC25)+('ISSUE SCORE from EIKON'!BR25*'WEIGHTED from Refinitive'!$B$9)+('WEIGHTED from Refinitive'!$B$10*'ISSUE SCORE from EIKON'!CG25)+('ISSUE SCORE from EIKON'!CV25*'WEIGHTED from Refinitive'!$B$11)+('WEIGHTED from Refinitive'!$B$14*'ISSUE SCORE from EIKON'!DK25)+('ISSUE SCORE from EIKON'!DZ25*'WEIGHTED from Refinitive'!$B$15)+('WEIGHTED from Refinitive'!$B$16*'ISSUE SCORE from EIKON'!EO25)</f>
        <v>36.356331168831126</v>
      </c>
      <c r="F22" s="1">
        <f>('WEIGHTED from Refinitive'!$B$3*'ISSUE SCORE from EIKON'!K25)+('WEIGHTED from Refinitive'!$B$4*'ISSUE SCORE from EIKON'!Z25)+('ISSUE SCORE from EIKON'!AO25*'WEIGHTED from Refinitive'!$B$5)+('WEIGHTED from Refinitive'!$B$8*'ISSUE SCORE from EIKON'!BD25)+('ISSUE SCORE from EIKON'!BS25*'WEIGHTED from Refinitive'!$B$9)+('WEIGHTED from Refinitive'!$B$10*'ISSUE SCORE from EIKON'!CH25)+('ISSUE SCORE from EIKON'!CW25*'WEIGHTED from Refinitive'!$B$11)+('WEIGHTED from Refinitive'!$B$14*'ISSUE SCORE from EIKON'!DL25)+('ISSUE SCORE from EIKON'!EA25*'WEIGHTED from Refinitive'!$B$15)+('WEIGHTED from Refinitive'!$B$16*'ISSUE SCORE from EIKON'!EP25)</f>
        <v>25.258189655172387</v>
      </c>
      <c r="G22" s="1">
        <f>('WEIGHTED from Refinitive'!$B$3*'ISSUE SCORE from EIKON'!L25)+('WEIGHTED from Refinitive'!$B$4*'ISSUE SCORE from EIKON'!AA25)+('ISSUE SCORE from EIKON'!AP25*'WEIGHTED from Refinitive'!$B$5)+('WEIGHTED from Refinitive'!$B$8*'ISSUE SCORE from EIKON'!BE25)+('ISSUE SCORE from EIKON'!BT25*'WEIGHTED from Refinitive'!$B$9)+('WEIGHTED from Refinitive'!$B$10*'ISSUE SCORE from EIKON'!CI25)+('ISSUE SCORE from EIKON'!CX25*'WEIGHTED from Refinitive'!$B$11)+('WEIGHTED from Refinitive'!$B$14*'ISSUE SCORE from EIKON'!DM25)+('ISSUE SCORE from EIKON'!EB25*'WEIGHTED from Refinitive'!$B$15)+('WEIGHTED from Refinitive'!$B$16*'ISSUE SCORE from EIKON'!EQ25)</f>
        <v>37.24500907441012</v>
      </c>
      <c r="H22" s="1">
        <f>('WEIGHTED from Refinitive'!$B$3*'ISSUE SCORE from EIKON'!M25)+('WEIGHTED from Refinitive'!$B$4*'ISSUE SCORE from EIKON'!AB25)+('ISSUE SCORE from EIKON'!AQ25*'WEIGHTED from Refinitive'!$B$5)+('WEIGHTED from Refinitive'!$B$8*'ISSUE SCORE from EIKON'!BF25)+('ISSUE SCORE from EIKON'!BU25*'WEIGHTED from Refinitive'!$B$9)+('WEIGHTED from Refinitive'!$B$10*'ISSUE SCORE from EIKON'!CJ25)+('ISSUE SCORE from EIKON'!CY25*'WEIGHTED from Refinitive'!$B$11)+('WEIGHTED from Refinitive'!$B$14*'ISSUE SCORE from EIKON'!DN25)+('ISSUE SCORE from EIKON'!EC25*'WEIGHTED from Refinitive'!$B$15)+('WEIGHTED from Refinitive'!$B$16*'ISSUE SCORE from EIKON'!ER25)</f>
        <v>0</v>
      </c>
      <c r="I22" s="1">
        <f>('WEIGHTED from Refinitive'!$B$3*'ISSUE SCORE from EIKON'!N25)+('WEIGHTED from Refinitive'!$B$4*'ISSUE SCORE from EIKON'!AC25)+('ISSUE SCORE from EIKON'!AR25*'WEIGHTED from Refinitive'!$B$5)+('WEIGHTED from Refinitive'!$B$8*'ISSUE SCORE from EIKON'!BG25)+('ISSUE SCORE from EIKON'!BV25*'WEIGHTED from Refinitive'!$B$9)+('WEIGHTED from Refinitive'!$B$10*'ISSUE SCORE from EIKON'!CK25)+('ISSUE SCORE from EIKON'!CZ25*'WEIGHTED from Refinitive'!$B$11)+('WEIGHTED from Refinitive'!$B$14*'ISSUE SCORE from EIKON'!DO25)+('ISSUE SCORE from EIKON'!ED25*'WEIGHTED from Refinitive'!$B$15)+('WEIGHTED from Refinitive'!$B$16*'ISSUE SCORE from EIKON'!ES25)</f>
        <v>0</v>
      </c>
      <c r="J22" s="1">
        <f>('WEIGHTED from Refinitive'!$B$3*'ISSUE SCORE from EIKON'!O25)+('WEIGHTED from Refinitive'!$B$4*'ISSUE SCORE from EIKON'!AD25)+('ISSUE SCORE from EIKON'!AS25*'WEIGHTED from Refinitive'!$B$5)+('WEIGHTED from Refinitive'!$B$8*'ISSUE SCORE from EIKON'!BH25)+('ISSUE SCORE from EIKON'!BW25*'WEIGHTED from Refinitive'!$B$9)+('WEIGHTED from Refinitive'!$B$10*'ISSUE SCORE from EIKON'!CL25)+('ISSUE SCORE from EIKON'!DA25*'WEIGHTED from Refinitive'!$B$11)+('WEIGHTED from Refinitive'!$B$14*'ISSUE SCORE from EIKON'!DP25)+('ISSUE SCORE from EIKON'!EE25*'WEIGHTED from Refinitive'!$B$15)+('WEIGHTED from Refinitive'!$B$16*'ISSUE SCORE from EIKON'!ET25)</f>
        <v>0</v>
      </c>
      <c r="K22" s="1">
        <f>('WEIGHTED from Refinitive'!$B$3*'ISSUE SCORE from EIKON'!P25)+('WEIGHTED from Refinitive'!$B$4*'ISSUE SCORE from EIKON'!AE25)+('ISSUE SCORE from EIKON'!AT25*'WEIGHTED from Refinitive'!$B$5)+('WEIGHTED from Refinitive'!$B$8*'ISSUE SCORE from EIKON'!BI25)+('ISSUE SCORE from EIKON'!BX25*'WEIGHTED from Refinitive'!$B$9)+('WEIGHTED from Refinitive'!$B$10*'ISSUE SCORE from EIKON'!CM25)+('ISSUE SCORE from EIKON'!DB25*'WEIGHTED from Refinitive'!$B$11)+('WEIGHTED from Refinitive'!$B$14*'ISSUE SCORE from EIKON'!DQ25)+('ISSUE SCORE from EIKON'!EF25*'WEIGHTED from Refinitive'!$B$15)+('WEIGHTED from Refinitive'!$B$16*'ISSUE SCORE from EIKON'!EU25)</f>
        <v>0</v>
      </c>
      <c r="L22" s="1">
        <f>('WEIGHTED from Refinitive'!$B$3*'ISSUE SCORE from EIKON'!Q25)+('WEIGHTED from Refinitive'!$B$4*'ISSUE SCORE from EIKON'!AF25)+('ISSUE SCORE from EIKON'!AU25*'WEIGHTED from Refinitive'!$B$5)+('WEIGHTED from Refinitive'!$B$8*'ISSUE SCORE from EIKON'!BJ25)+('ISSUE SCORE from EIKON'!BY25*'WEIGHTED from Refinitive'!$B$9)+('WEIGHTED from Refinitive'!$B$10*'ISSUE SCORE from EIKON'!CN25)+('ISSUE SCORE from EIKON'!DC25*'WEIGHTED from Refinitive'!$B$11)+('WEIGHTED from Refinitive'!$B$14*'ISSUE SCORE from EIKON'!DR25)+('ISSUE SCORE from EIKON'!EG25*'WEIGHTED from Refinitive'!$B$15)+('WEIGHTED from Refinitive'!$B$16*'ISSUE SCORE from EIKON'!EV25)</f>
        <v>0</v>
      </c>
      <c r="M22" s="1">
        <f>('WEIGHTED from Refinitive'!$B$3*'ISSUE SCORE from EIKON'!R25)+('WEIGHTED from Refinitive'!$B$4*'ISSUE SCORE from EIKON'!AG25)+('ISSUE SCORE from EIKON'!AV25*'WEIGHTED from Refinitive'!$B$5)+('WEIGHTED from Refinitive'!$B$8*'ISSUE SCORE from EIKON'!BK25)+('ISSUE SCORE from EIKON'!BZ25*'WEIGHTED from Refinitive'!$B$9)+('WEIGHTED from Refinitive'!$B$10*'ISSUE SCORE from EIKON'!CO25)+('ISSUE SCORE from EIKON'!DD25*'WEIGHTED from Refinitive'!$B$11)+('WEIGHTED from Refinitive'!$B$14*'ISSUE SCORE from EIKON'!DS25)+('ISSUE SCORE from EIKON'!EH25*'WEIGHTED from Refinitive'!$B$15)+('WEIGHTED from Refinitive'!$B$16*'ISSUE SCORE from EIKON'!EW25)</f>
        <v>0</v>
      </c>
      <c r="N22" s="1">
        <f>('WEIGHTED from Refinitive'!$B$3*'ISSUE SCORE from EIKON'!S25)+('WEIGHTED from Refinitive'!$B$4*'ISSUE SCORE from EIKON'!AH25)+('ISSUE SCORE from EIKON'!AW25*'WEIGHTED from Refinitive'!$B$5)+('WEIGHTED from Refinitive'!$B$8*'ISSUE SCORE from EIKON'!BL25)+('ISSUE SCORE from EIKON'!CA25*'WEIGHTED from Refinitive'!$B$9)+('WEIGHTED from Refinitive'!$B$10*'ISSUE SCORE from EIKON'!CP25)+('ISSUE SCORE from EIKON'!DE25*'WEIGHTED from Refinitive'!$B$11)+('WEIGHTED from Refinitive'!$B$14*'ISSUE SCORE from EIKON'!DT25)+('ISSUE SCORE from EIKON'!EI25*'WEIGHTED from Refinitive'!$B$15)+('WEIGHTED from Refinitive'!$B$16*'ISSUE SCORE from EIKON'!EX25)</f>
        <v>0</v>
      </c>
      <c r="O22" s="1">
        <f>('WEIGHTED from Refinitive'!$B$3*'ISSUE SCORE from EIKON'!T25)+('WEIGHTED from Refinitive'!$B$4*'ISSUE SCORE from EIKON'!AI25)+('ISSUE SCORE from EIKON'!AX25*'WEIGHTED from Refinitive'!$B$5)+('WEIGHTED from Refinitive'!$B$8*'ISSUE SCORE from EIKON'!BM25)+('ISSUE SCORE from EIKON'!CB25*'WEIGHTED from Refinitive'!$B$9)+('WEIGHTED from Refinitive'!$B$10*'ISSUE SCORE from EIKON'!CQ25)+('ISSUE SCORE from EIKON'!DF25*'WEIGHTED from Refinitive'!$B$11)+('WEIGHTED from Refinitive'!$B$14*'ISSUE SCORE from EIKON'!DU25)+('ISSUE SCORE from EIKON'!EJ25*'WEIGHTED from Refinitive'!$B$15)+('WEIGHTED from Refinitive'!$B$16*'ISSUE SCORE from EIKON'!EY25)</f>
        <v>0</v>
      </c>
      <c r="P22" s="1">
        <f>('WEIGHTED from Refinitive'!$B$3*'ISSUE SCORE from EIKON'!U25)+('WEIGHTED from Refinitive'!$B$4*'ISSUE SCORE from EIKON'!AJ25)+('ISSUE SCORE from EIKON'!AY25*'WEIGHTED from Refinitive'!$B$5)+('WEIGHTED from Refinitive'!$B$8*'ISSUE SCORE from EIKON'!BN25)+('ISSUE SCORE from EIKON'!CC25*'WEIGHTED from Refinitive'!$B$9)+('WEIGHTED from Refinitive'!$B$10*'ISSUE SCORE from EIKON'!CR25)+('ISSUE SCORE from EIKON'!DG25*'WEIGHTED from Refinitive'!$B$11)+('WEIGHTED from Refinitive'!$B$14*'ISSUE SCORE from EIKON'!DV25)+('ISSUE SCORE from EIKON'!EK25*'WEIGHTED from Refinitive'!$B$15)+('WEIGHTED from Refinitive'!$B$16*'ISSUE SCORE from EIKON'!EZ25)</f>
        <v>0</v>
      </c>
      <c r="R22" s="11" t="s">
        <v>84</v>
      </c>
      <c r="S22" s="1">
        <f t="shared" si="2"/>
        <v>77.484599135885944</v>
      </c>
      <c r="T22" s="1">
        <f t="shared" si="3"/>
        <v>49.566244239631303</v>
      </c>
      <c r="U22" s="1">
        <f t="shared" si="4"/>
        <v>40.256998277347073</v>
      </c>
      <c r="V22" s="1">
        <f t="shared" si="5"/>
        <v>36.356331168831126</v>
      </c>
      <c r="W22" s="1">
        <f t="shared" si="6"/>
        <v>25.258189655172387</v>
      </c>
      <c r="X22" s="1">
        <f t="shared" si="7"/>
        <v>37.24500907441012</v>
      </c>
      <c r="Y22" s="1">
        <f t="shared" si="8"/>
        <v>0</v>
      </c>
      <c r="Z22" s="1">
        <f t="shared" si="9"/>
        <v>0</v>
      </c>
      <c r="AA22" s="1">
        <f t="shared" si="10"/>
        <v>0</v>
      </c>
      <c r="AB22" s="1">
        <f t="shared" si="11"/>
        <v>0</v>
      </c>
      <c r="AC22" s="1">
        <f t="shared" si="12"/>
        <v>0</v>
      </c>
      <c r="AD22" s="1">
        <f t="shared" si="13"/>
        <v>0</v>
      </c>
      <c r="AE22" s="1">
        <f t="shared" si="14"/>
        <v>0</v>
      </c>
      <c r="AF22" s="1">
        <f t="shared" si="15"/>
        <v>0</v>
      </c>
      <c r="AG22" s="1">
        <f t="shared" si="16"/>
        <v>0</v>
      </c>
      <c r="AI22" s="11" t="s">
        <v>84</v>
      </c>
      <c r="AJ22" s="1">
        <f t="shared" si="17"/>
        <v>27.918354896254641</v>
      </c>
      <c r="AK22" s="1">
        <f t="shared" si="18"/>
        <v>9.3092459622842298</v>
      </c>
      <c r="AL22" s="1">
        <f t="shared" si="19"/>
        <v>3.9006671085159468</v>
      </c>
      <c r="AM22" s="1">
        <f t="shared" si="20"/>
        <v>11.098141513658739</v>
      </c>
      <c r="AN22" s="1">
        <f t="shared" si="21"/>
        <v>-11.986819419237733</v>
      </c>
      <c r="AO22" s="1">
        <f t="shared" si="22"/>
        <v>37.24500907441012</v>
      </c>
      <c r="AP22" s="1">
        <f t="shared" si="23"/>
        <v>0</v>
      </c>
      <c r="AQ22" s="1">
        <f t="shared" si="24"/>
        <v>0</v>
      </c>
      <c r="AR22" s="1">
        <f t="shared" si="25"/>
        <v>0</v>
      </c>
      <c r="AS22" s="1">
        <f t="shared" si="26"/>
        <v>0</v>
      </c>
      <c r="AT22" s="1">
        <f t="shared" si="27"/>
        <v>0</v>
      </c>
      <c r="AU22" s="1">
        <f t="shared" si="28"/>
        <v>0</v>
      </c>
      <c r="AV22" s="1">
        <f t="shared" si="29"/>
        <v>0</v>
      </c>
      <c r="AW22" s="1">
        <f t="shared" si="30"/>
        <v>0</v>
      </c>
      <c r="AX22" s="1" t="str">
        <f>VLOOKUP(AI22,'ISSUE SCORE from EIKON'!A25:B454,2,FALSE)</f>
        <v>Advanced Micro Devices Inc</v>
      </c>
      <c r="AY22" s="1">
        <f t="shared" si="31"/>
        <v>21</v>
      </c>
      <c r="AZ22" s="1">
        <v>21</v>
      </c>
      <c r="BA22" s="1">
        <v>1</v>
      </c>
    </row>
    <row r="23" spans="1:53" ht="15">
      <c r="A23" s="11" t="s">
        <v>81</v>
      </c>
      <c r="B23" s="1">
        <f>('WEIGHTED from Refinitive'!$B$3*'ISSUE SCORE from EIKON'!G26)+('WEIGHTED from Refinitive'!$B$4*'ISSUE SCORE from EIKON'!V26)+('ISSUE SCORE from EIKON'!AK26*'WEIGHTED from Refinitive'!$B$5)+('WEIGHTED from Refinitive'!$B$8*'ISSUE SCORE from EIKON'!AZ26)+('ISSUE SCORE from EIKON'!BO26*'WEIGHTED from Refinitive'!$B$9)+('WEIGHTED from Refinitive'!$B$10*'ISSUE SCORE from EIKON'!CD26)+('ISSUE SCORE from EIKON'!CS26*'WEIGHTED from Refinitive'!$B$11)+('WEIGHTED from Refinitive'!$B$14*'ISSUE SCORE from EIKON'!DH26)+('ISSUE SCORE from EIKON'!DW26*'WEIGHTED from Refinitive'!$B$15)+('WEIGHTED from Refinitive'!$B$16*'ISSUE SCORE from EIKON'!EL26)</f>
        <v>53.981397575841285</v>
      </c>
      <c r="C23" s="1">
        <f>('WEIGHTED from Refinitive'!$B$3*'ISSUE SCORE from EIKON'!H26)+('WEIGHTED from Refinitive'!$B$4*'ISSUE SCORE from EIKON'!W26)+('ISSUE SCORE from EIKON'!AL26*'WEIGHTED from Refinitive'!$B$5)+('WEIGHTED from Refinitive'!$B$8*'ISSUE SCORE from EIKON'!BA26)+('ISSUE SCORE from EIKON'!BP26*'WEIGHTED from Refinitive'!$B$9)+('WEIGHTED from Refinitive'!$B$10*'ISSUE SCORE from EIKON'!CE26)+('ISSUE SCORE from EIKON'!CT26*'WEIGHTED from Refinitive'!$B$11)+('WEIGHTED from Refinitive'!$B$14*'ISSUE SCORE from EIKON'!DI26)+('ISSUE SCORE from EIKON'!DX26*'WEIGHTED from Refinitive'!$B$15)+('WEIGHTED from Refinitive'!$B$16*'ISSUE SCORE from EIKON'!EM26)</f>
        <v>50.442977039882869</v>
      </c>
      <c r="D23" s="1">
        <f>('WEIGHTED from Refinitive'!$B$3*'ISSUE SCORE from EIKON'!I26)+('WEIGHTED from Refinitive'!$B$4*'ISSUE SCORE from EIKON'!X26)+('ISSUE SCORE from EIKON'!AM26*'WEIGHTED from Refinitive'!$B$5)+('WEIGHTED from Refinitive'!$B$8*'ISSUE SCORE from EIKON'!BB26)+('ISSUE SCORE from EIKON'!BQ26*'WEIGHTED from Refinitive'!$B$9)+('WEIGHTED from Refinitive'!$B$10*'ISSUE SCORE from EIKON'!CF26)+('ISSUE SCORE from EIKON'!CU26*'WEIGHTED from Refinitive'!$B$11)+('WEIGHTED from Refinitive'!$B$14*'ISSUE SCORE from EIKON'!DJ26)+('ISSUE SCORE from EIKON'!DY26*'WEIGHTED from Refinitive'!$B$15)+('WEIGHTED from Refinitive'!$B$16*'ISSUE SCORE from EIKON'!EN26)</f>
        <v>43.337865064610334</v>
      </c>
      <c r="E23" s="1">
        <f>('WEIGHTED from Refinitive'!$B$3*'ISSUE SCORE from EIKON'!J26)+('WEIGHTED from Refinitive'!$B$4*'ISSUE SCORE from EIKON'!Y26)+('ISSUE SCORE from EIKON'!AN26*'WEIGHTED from Refinitive'!$B$5)+('WEIGHTED from Refinitive'!$B$8*'ISSUE SCORE from EIKON'!BC26)+('ISSUE SCORE from EIKON'!BR26*'WEIGHTED from Refinitive'!$B$9)+('WEIGHTED from Refinitive'!$B$10*'ISSUE SCORE from EIKON'!CG26)+('ISSUE SCORE from EIKON'!CV26*'WEIGHTED from Refinitive'!$B$11)+('WEIGHTED from Refinitive'!$B$14*'ISSUE SCORE from EIKON'!DK26)+('ISSUE SCORE from EIKON'!DZ26*'WEIGHTED from Refinitive'!$B$15)+('WEIGHTED from Refinitive'!$B$16*'ISSUE SCORE from EIKON'!EO26)</f>
        <v>45.065125712908639</v>
      </c>
      <c r="F23" s="1">
        <f>('WEIGHTED from Refinitive'!$B$3*'ISSUE SCORE from EIKON'!K26)+('WEIGHTED from Refinitive'!$B$4*'ISSUE SCORE from EIKON'!Z26)+('ISSUE SCORE from EIKON'!AO26*'WEIGHTED from Refinitive'!$B$5)+('WEIGHTED from Refinitive'!$B$8*'ISSUE SCORE from EIKON'!BD26)+('ISSUE SCORE from EIKON'!BS26*'WEIGHTED from Refinitive'!$B$9)+('WEIGHTED from Refinitive'!$B$10*'ISSUE SCORE from EIKON'!CH26)+('ISSUE SCORE from EIKON'!CW26*'WEIGHTED from Refinitive'!$B$11)+('WEIGHTED from Refinitive'!$B$14*'ISSUE SCORE from EIKON'!DL26)+('ISSUE SCORE from EIKON'!EA26*'WEIGHTED from Refinitive'!$B$15)+('WEIGHTED from Refinitive'!$B$16*'ISSUE SCORE from EIKON'!EP26)</f>
        <v>39.913170163170129</v>
      </c>
      <c r="G23" s="1">
        <f>('WEIGHTED from Refinitive'!$B$3*'ISSUE SCORE from EIKON'!L26)+('WEIGHTED from Refinitive'!$B$4*'ISSUE SCORE from EIKON'!AA26)+('ISSUE SCORE from EIKON'!AP26*'WEIGHTED from Refinitive'!$B$5)+('WEIGHTED from Refinitive'!$B$8*'ISSUE SCORE from EIKON'!BE26)+('ISSUE SCORE from EIKON'!BT26*'WEIGHTED from Refinitive'!$B$9)+('WEIGHTED from Refinitive'!$B$10*'ISSUE SCORE from EIKON'!CI26)+('ISSUE SCORE from EIKON'!CX26*'WEIGHTED from Refinitive'!$B$11)+('WEIGHTED from Refinitive'!$B$14*'ISSUE SCORE from EIKON'!DM26)+('ISSUE SCORE from EIKON'!EB26*'WEIGHTED from Refinitive'!$B$15)+('WEIGHTED from Refinitive'!$B$16*'ISSUE SCORE from EIKON'!EQ26)</f>
        <v>49.827375446015566</v>
      </c>
      <c r="H23" s="1">
        <f>('WEIGHTED from Refinitive'!$B$3*'ISSUE SCORE from EIKON'!M26)+('WEIGHTED from Refinitive'!$B$4*'ISSUE SCORE from EIKON'!AB26)+('ISSUE SCORE from EIKON'!AQ26*'WEIGHTED from Refinitive'!$B$5)+('WEIGHTED from Refinitive'!$B$8*'ISSUE SCORE from EIKON'!BF26)+('ISSUE SCORE from EIKON'!BU26*'WEIGHTED from Refinitive'!$B$9)+('WEIGHTED from Refinitive'!$B$10*'ISSUE SCORE from EIKON'!CJ26)+('ISSUE SCORE from EIKON'!CY26*'WEIGHTED from Refinitive'!$B$11)+('WEIGHTED from Refinitive'!$B$14*'ISSUE SCORE from EIKON'!DN26)+('ISSUE SCORE from EIKON'!EC26*'WEIGHTED from Refinitive'!$B$15)+('WEIGHTED from Refinitive'!$B$16*'ISSUE SCORE from EIKON'!ER26)</f>
        <v>46.504714500824541</v>
      </c>
      <c r="I23" s="1">
        <f>('WEIGHTED from Refinitive'!$B$3*'ISSUE SCORE from EIKON'!N26)+('WEIGHTED from Refinitive'!$B$4*'ISSUE SCORE from EIKON'!AC26)+('ISSUE SCORE from EIKON'!AR26*'WEIGHTED from Refinitive'!$B$5)+('WEIGHTED from Refinitive'!$B$8*'ISSUE SCORE from EIKON'!BG26)+('ISSUE SCORE from EIKON'!BV26*'WEIGHTED from Refinitive'!$B$9)+('WEIGHTED from Refinitive'!$B$10*'ISSUE SCORE from EIKON'!CK26)+('ISSUE SCORE from EIKON'!CZ26*'WEIGHTED from Refinitive'!$B$11)+('WEIGHTED from Refinitive'!$B$14*'ISSUE SCORE from EIKON'!DO26)+('ISSUE SCORE from EIKON'!ED26*'WEIGHTED from Refinitive'!$B$15)+('WEIGHTED from Refinitive'!$B$16*'ISSUE SCORE from EIKON'!ES26)</f>
        <v>51.327673692427737</v>
      </c>
      <c r="J23" s="1">
        <f>('WEIGHTED from Refinitive'!$B$3*'ISSUE SCORE from EIKON'!O26)+('WEIGHTED from Refinitive'!$B$4*'ISSUE SCORE from EIKON'!AD26)+('ISSUE SCORE from EIKON'!AS26*'WEIGHTED from Refinitive'!$B$5)+('WEIGHTED from Refinitive'!$B$8*'ISSUE SCORE from EIKON'!BH26)+('ISSUE SCORE from EIKON'!BW26*'WEIGHTED from Refinitive'!$B$9)+('WEIGHTED from Refinitive'!$B$10*'ISSUE SCORE from EIKON'!CL26)+('ISSUE SCORE from EIKON'!DA26*'WEIGHTED from Refinitive'!$B$11)+('WEIGHTED from Refinitive'!$B$14*'ISSUE SCORE from EIKON'!DP26)+('ISSUE SCORE from EIKON'!EE26*'WEIGHTED from Refinitive'!$B$15)+('WEIGHTED from Refinitive'!$B$16*'ISSUE SCORE from EIKON'!ET26)</f>
        <v>47.370529689608603</v>
      </c>
      <c r="K23" s="1">
        <f>('WEIGHTED from Refinitive'!$B$3*'ISSUE SCORE from EIKON'!P26)+('WEIGHTED from Refinitive'!$B$4*'ISSUE SCORE from EIKON'!AE26)+('ISSUE SCORE from EIKON'!AT26*'WEIGHTED from Refinitive'!$B$5)+('WEIGHTED from Refinitive'!$B$8*'ISSUE SCORE from EIKON'!BI26)+('ISSUE SCORE from EIKON'!BX26*'WEIGHTED from Refinitive'!$B$9)+('WEIGHTED from Refinitive'!$B$10*'ISSUE SCORE from EIKON'!CM26)+('ISSUE SCORE from EIKON'!DB26*'WEIGHTED from Refinitive'!$B$11)+('WEIGHTED from Refinitive'!$B$14*'ISSUE SCORE from EIKON'!DQ26)+('ISSUE SCORE from EIKON'!EF26*'WEIGHTED from Refinitive'!$B$15)+('WEIGHTED from Refinitive'!$B$16*'ISSUE SCORE from EIKON'!EU26)</f>
        <v>48.920551508844909</v>
      </c>
      <c r="L23" s="1">
        <f>('WEIGHTED from Refinitive'!$B$3*'ISSUE SCORE from EIKON'!Q26)+('WEIGHTED from Refinitive'!$B$4*'ISSUE SCORE from EIKON'!AF26)+('ISSUE SCORE from EIKON'!AU26*'WEIGHTED from Refinitive'!$B$5)+('WEIGHTED from Refinitive'!$B$8*'ISSUE SCORE from EIKON'!BJ26)+('ISSUE SCORE from EIKON'!BY26*'WEIGHTED from Refinitive'!$B$9)+('WEIGHTED from Refinitive'!$B$10*'ISSUE SCORE from EIKON'!CN26)+('ISSUE SCORE from EIKON'!DC26*'WEIGHTED from Refinitive'!$B$11)+('WEIGHTED from Refinitive'!$B$14*'ISSUE SCORE from EIKON'!DR26)+('ISSUE SCORE from EIKON'!EG26*'WEIGHTED from Refinitive'!$B$15)+('WEIGHTED from Refinitive'!$B$16*'ISSUE SCORE from EIKON'!EV26)</f>
        <v>0</v>
      </c>
      <c r="M23" s="1">
        <f>('WEIGHTED from Refinitive'!$B$3*'ISSUE SCORE from EIKON'!R26)+('WEIGHTED from Refinitive'!$B$4*'ISSUE SCORE from EIKON'!AG26)+('ISSUE SCORE from EIKON'!AV26*'WEIGHTED from Refinitive'!$B$5)+('WEIGHTED from Refinitive'!$B$8*'ISSUE SCORE from EIKON'!BK26)+('ISSUE SCORE from EIKON'!BZ26*'WEIGHTED from Refinitive'!$B$9)+('WEIGHTED from Refinitive'!$B$10*'ISSUE SCORE from EIKON'!CO26)+('ISSUE SCORE from EIKON'!DD26*'WEIGHTED from Refinitive'!$B$11)+('WEIGHTED from Refinitive'!$B$14*'ISSUE SCORE from EIKON'!DS26)+('ISSUE SCORE from EIKON'!EH26*'WEIGHTED from Refinitive'!$B$15)+('WEIGHTED from Refinitive'!$B$16*'ISSUE SCORE from EIKON'!EW26)</f>
        <v>0</v>
      </c>
      <c r="N23" s="1">
        <f>('WEIGHTED from Refinitive'!$B$3*'ISSUE SCORE from EIKON'!S26)+('WEIGHTED from Refinitive'!$B$4*'ISSUE SCORE from EIKON'!AH26)+('ISSUE SCORE from EIKON'!AW26*'WEIGHTED from Refinitive'!$B$5)+('WEIGHTED from Refinitive'!$B$8*'ISSUE SCORE from EIKON'!BL26)+('ISSUE SCORE from EIKON'!CA26*'WEIGHTED from Refinitive'!$B$9)+('WEIGHTED from Refinitive'!$B$10*'ISSUE SCORE from EIKON'!CP26)+('ISSUE SCORE from EIKON'!DE26*'WEIGHTED from Refinitive'!$B$11)+('WEIGHTED from Refinitive'!$B$14*'ISSUE SCORE from EIKON'!DT26)+('ISSUE SCORE from EIKON'!EI26*'WEIGHTED from Refinitive'!$B$15)+('WEIGHTED from Refinitive'!$B$16*'ISSUE SCORE from EIKON'!EX26)</f>
        <v>0</v>
      </c>
      <c r="O23" s="1">
        <f>('WEIGHTED from Refinitive'!$B$3*'ISSUE SCORE from EIKON'!T26)+('WEIGHTED from Refinitive'!$B$4*'ISSUE SCORE from EIKON'!AI26)+('ISSUE SCORE from EIKON'!AX26*'WEIGHTED from Refinitive'!$B$5)+('WEIGHTED from Refinitive'!$B$8*'ISSUE SCORE from EIKON'!BM26)+('ISSUE SCORE from EIKON'!CB26*'WEIGHTED from Refinitive'!$B$9)+('WEIGHTED from Refinitive'!$B$10*'ISSUE SCORE from EIKON'!CQ26)+('ISSUE SCORE from EIKON'!DF26*'WEIGHTED from Refinitive'!$B$11)+('WEIGHTED from Refinitive'!$B$14*'ISSUE SCORE from EIKON'!DU26)+('ISSUE SCORE from EIKON'!EJ26*'WEIGHTED from Refinitive'!$B$15)+('WEIGHTED from Refinitive'!$B$16*'ISSUE SCORE from EIKON'!EY26)</f>
        <v>0</v>
      </c>
      <c r="P23" s="1">
        <f>('WEIGHTED from Refinitive'!$B$3*'ISSUE SCORE from EIKON'!U26)+('WEIGHTED from Refinitive'!$B$4*'ISSUE SCORE from EIKON'!AJ26)+('ISSUE SCORE from EIKON'!AY26*'WEIGHTED from Refinitive'!$B$5)+('WEIGHTED from Refinitive'!$B$8*'ISSUE SCORE from EIKON'!BN26)+('ISSUE SCORE from EIKON'!CC26*'WEIGHTED from Refinitive'!$B$9)+('WEIGHTED from Refinitive'!$B$10*'ISSUE SCORE from EIKON'!CR26)+('ISSUE SCORE from EIKON'!DG26*'WEIGHTED from Refinitive'!$B$11)+('WEIGHTED from Refinitive'!$B$14*'ISSUE SCORE from EIKON'!DV26)+('ISSUE SCORE from EIKON'!EK26*'WEIGHTED from Refinitive'!$B$15)+('WEIGHTED from Refinitive'!$B$16*'ISSUE SCORE from EIKON'!EZ26)</f>
        <v>0</v>
      </c>
      <c r="R23" s="11" t="s">
        <v>85</v>
      </c>
      <c r="S23" s="1">
        <f t="shared" si="2"/>
        <v>44.236933018312129</v>
      </c>
      <c r="T23" s="1">
        <f t="shared" si="3"/>
        <v>50.442977039882869</v>
      </c>
      <c r="U23" s="1">
        <f t="shared" si="4"/>
        <v>43.337865064610334</v>
      </c>
      <c r="V23" s="1">
        <f t="shared" si="5"/>
        <v>45.065125712908639</v>
      </c>
      <c r="W23" s="1">
        <f t="shared" si="6"/>
        <v>39.913170163170129</v>
      </c>
      <c r="X23" s="1">
        <f t="shared" si="7"/>
        <v>49.827375446015566</v>
      </c>
      <c r="Y23" s="1">
        <f t="shared" si="8"/>
        <v>46.504714500824541</v>
      </c>
      <c r="Z23" s="1">
        <f t="shared" si="9"/>
        <v>51.327673692427737</v>
      </c>
      <c r="AA23" s="1">
        <f t="shared" si="10"/>
        <v>47.370529689608603</v>
      </c>
      <c r="AB23" s="1">
        <f t="shared" si="11"/>
        <v>48.920551508844909</v>
      </c>
      <c r="AC23" s="1">
        <f t="shared" si="12"/>
        <v>0</v>
      </c>
      <c r="AD23" s="1">
        <f t="shared" si="13"/>
        <v>0</v>
      </c>
      <c r="AE23" s="1">
        <f t="shared" si="14"/>
        <v>0</v>
      </c>
      <c r="AF23" s="1">
        <f t="shared" si="15"/>
        <v>0</v>
      </c>
      <c r="AG23" s="1">
        <f t="shared" si="16"/>
        <v>0</v>
      </c>
      <c r="AI23" s="11" t="s">
        <v>85</v>
      </c>
      <c r="AJ23" s="1">
        <f t="shared" si="17"/>
        <v>-6.2060440215707402</v>
      </c>
      <c r="AK23" s="1">
        <f t="shared" si="18"/>
        <v>7.1051119752725356</v>
      </c>
      <c r="AL23" s="1">
        <f t="shared" si="19"/>
        <v>-1.7272606482983051</v>
      </c>
      <c r="AM23" s="1">
        <f t="shared" si="20"/>
        <v>5.1519555497385099</v>
      </c>
      <c r="AN23" s="1">
        <f t="shared" si="21"/>
        <v>-9.9142052828454368</v>
      </c>
      <c r="AO23" s="1">
        <f t="shared" si="22"/>
        <v>3.322660945191025</v>
      </c>
      <c r="AP23" s="1">
        <f t="shared" si="23"/>
        <v>-4.8229591916031964</v>
      </c>
      <c r="AQ23" s="1">
        <f t="shared" si="24"/>
        <v>3.9571440028191347</v>
      </c>
      <c r="AR23" s="1">
        <f t="shared" si="25"/>
        <v>-1.5500218192363064</v>
      </c>
      <c r="AS23" s="1">
        <f t="shared" si="26"/>
        <v>48.920551508844909</v>
      </c>
      <c r="AT23" s="1">
        <f t="shared" si="27"/>
        <v>0</v>
      </c>
      <c r="AU23" s="1">
        <f t="shared" si="28"/>
        <v>0</v>
      </c>
      <c r="AV23" s="1">
        <f t="shared" si="29"/>
        <v>0</v>
      </c>
      <c r="AW23" s="1">
        <f t="shared" si="30"/>
        <v>0</v>
      </c>
      <c r="AX23" s="1" t="str">
        <f>VLOOKUP(AI23,'ISSUE SCORE from EIKON'!A26:B455,2,FALSE)</f>
        <v>Ametek Inc</v>
      </c>
      <c r="AY23" s="1">
        <f t="shared" si="31"/>
        <v>22</v>
      </c>
      <c r="AZ23" s="1">
        <v>22</v>
      </c>
      <c r="BA23" s="1">
        <v>1</v>
      </c>
    </row>
    <row r="24" spans="1:53" ht="15">
      <c r="A24" s="11" t="s">
        <v>82</v>
      </c>
      <c r="B24" s="1">
        <f>('WEIGHTED from Refinitive'!$B$3*'ISSUE SCORE from EIKON'!G27)+('WEIGHTED from Refinitive'!$B$4*'ISSUE SCORE from EIKON'!V27)+('ISSUE SCORE from EIKON'!AK27*'WEIGHTED from Refinitive'!$B$5)+('WEIGHTED from Refinitive'!$B$8*'ISSUE SCORE from EIKON'!AZ27)+('ISSUE SCORE from EIKON'!BO27*'WEIGHTED from Refinitive'!$B$9)+('WEIGHTED from Refinitive'!$B$10*'ISSUE SCORE from EIKON'!CD27)+('ISSUE SCORE from EIKON'!CS27*'WEIGHTED from Refinitive'!$B$11)+('WEIGHTED from Refinitive'!$B$14*'ISSUE SCORE from EIKON'!DH27)+('ISSUE SCORE from EIKON'!DW27*'WEIGHTED from Refinitive'!$B$15)+('WEIGHTED from Refinitive'!$B$16*'ISSUE SCORE from EIKON'!EL27)</f>
        <v>79.68544760299207</v>
      </c>
      <c r="C24" s="1">
        <f>('WEIGHTED from Refinitive'!$B$3*'ISSUE SCORE from EIKON'!H27)+('WEIGHTED from Refinitive'!$B$4*'ISSUE SCORE from EIKON'!W27)+('ISSUE SCORE from EIKON'!AL27*'WEIGHTED from Refinitive'!$B$5)+('WEIGHTED from Refinitive'!$B$8*'ISSUE SCORE from EIKON'!BA27)+('ISSUE SCORE from EIKON'!BP27*'WEIGHTED from Refinitive'!$B$9)+('WEIGHTED from Refinitive'!$B$10*'ISSUE SCORE from EIKON'!CE27)+('ISSUE SCORE from EIKON'!CT27*'WEIGHTED from Refinitive'!$B$11)+('WEIGHTED from Refinitive'!$B$14*'ISSUE SCORE from EIKON'!DI27)+('ISSUE SCORE from EIKON'!DX27*'WEIGHTED from Refinitive'!$B$15)+('WEIGHTED from Refinitive'!$B$16*'ISSUE SCORE from EIKON'!EM27)</f>
        <v>74.146080502633922</v>
      </c>
      <c r="D24" s="1">
        <f>('WEIGHTED from Refinitive'!$B$3*'ISSUE SCORE from EIKON'!I27)+('WEIGHTED from Refinitive'!$B$4*'ISSUE SCORE from EIKON'!X27)+('ISSUE SCORE from EIKON'!AM27*'WEIGHTED from Refinitive'!$B$5)+('WEIGHTED from Refinitive'!$B$8*'ISSUE SCORE from EIKON'!BB27)+('ISSUE SCORE from EIKON'!BQ27*'WEIGHTED from Refinitive'!$B$9)+('WEIGHTED from Refinitive'!$B$10*'ISSUE SCORE from EIKON'!CF27)+('ISSUE SCORE from EIKON'!CU27*'WEIGHTED from Refinitive'!$B$11)+('WEIGHTED from Refinitive'!$B$14*'ISSUE SCORE from EIKON'!DJ27)+('ISSUE SCORE from EIKON'!DY27*'WEIGHTED from Refinitive'!$B$15)+('WEIGHTED from Refinitive'!$B$16*'ISSUE SCORE from EIKON'!EN27)</f>
        <v>70.594799089516926</v>
      </c>
      <c r="E24" s="1">
        <f>('WEIGHTED from Refinitive'!$B$3*'ISSUE SCORE from EIKON'!J27)+('WEIGHTED from Refinitive'!$B$4*'ISSUE SCORE from EIKON'!Y27)+('ISSUE SCORE from EIKON'!AN27*'WEIGHTED from Refinitive'!$B$5)+('WEIGHTED from Refinitive'!$B$8*'ISSUE SCORE from EIKON'!BC27)+('ISSUE SCORE from EIKON'!BR27*'WEIGHTED from Refinitive'!$B$9)+('WEIGHTED from Refinitive'!$B$10*'ISSUE SCORE from EIKON'!CG27)+('ISSUE SCORE from EIKON'!CV27*'WEIGHTED from Refinitive'!$B$11)+('WEIGHTED from Refinitive'!$B$14*'ISSUE SCORE from EIKON'!DK27)+('ISSUE SCORE from EIKON'!DZ27*'WEIGHTED from Refinitive'!$B$15)+('WEIGHTED from Refinitive'!$B$16*'ISSUE SCORE from EIKON'!EO27)</f>
        <v>70.003649712254514</v>
      </c>
      <c r="F24" s="1">
        <f>('WEIGHTED from Refinitive'!$B$3*'ISSUE SCORE from EIKON'!K27)+('WEIGHTED from Refinitive'!$B$4*'ISSUE SCORE from EIKON'!Z27)+('ISSUE SCORE from EIKON'!AO27*'WEIGHTED from Refinitive'!$B$5)+('WEIGHTED from Refinitive'!$B$8*'ISSUE SCORE from EIKON'!BD27)+('ISSUE SCORE from EIKON'!BS27*'WEIGHTED from Refinitive'!$B$9)+('WEIGHTED from Refinitive'!$B$10*'ISSUE SCORE from EIKON'!CH27)+('ISSUE SCORE from EIKON'!CW27*'WEIGHTED from Refinitive'!$B$11)+('WEIGHTED from Refinitive'!$B$14*'ISSUE SCORE from EIKON'!DL27)+('ISSUE SCORE from EIKON'!EA27*'WEIGHTED from Refinitive'!$B$15)+('WEIGHTED from Refinitive'!$B$16*'ISSUE SCORE from EIKON'!EP27)</f>
        <v>68.473941847626037</v>
      </c>
      <c r="G24" s="1">
        <f>('WEIGHTED from Refinitive'!$B$3*'ISSUE SCORE from EIKON'!L27)+('WEIGHTED from Refinitive'!$B$4*'ISSUE SCORE from EIKON'!AA27)+('ISSUE SCORE from EIKON'!AP27*'WEIGHTED from Refinitive'!$B$5)+('WEIGHTED from Refinitive'!$B$8*'ISSUE SCORE from EIKON'!BE27)+('ISSUE SCORE from EIKON'!BT27*'WEIGHTED from Refinitive'!$B$9)+('WEIGHTED from Refinitive'!$B$10*'ISSUE SCORE from EIKON'!CI27)+('ISSUE SCORE from EIKON'!CX27*'WEIGHTED from Refinitive'!$B$11)+('WEIGHTED from Refinitive'!$B$14*'ISSUE SCORE from EIKON'!DM27)+('ISSUE SCORE from EIKON'!EB27*'WEIGHTED from Refinitive'!$B$15)+('WEIGHTED from Refinitive'!$B$16*'ISSUE SCORE from EIKON'!EQ27)</f>
        <v>70.428203745465211</v>
      </c>
      <c r="H24" s="1">
        <f>('WEIGHTED from Refinitive'!$B$3*'ISSUE SCORE from EIKON'!M27)+('WEIGHTED from Refinitive'!$B$4*'ISSUE SCORE from EIKON'!AB27)+('ISSUE SCORE from EIKON'!AQ27*'WEIGHTED from Refinitive'!$B$5)+('WEIGHTED from Refinitive'!$B$8*'ISSUE SCORE from EIKON'!BF27)+('ISSUE SCORE from EIKON'!BU27*'WEIGHTED from Refinitive'!$B$9)+('WEIGHTED from Refinitive'!$B$10*'ISSUE SCORE from EIKON'!CJ27)+('ISSUE SCORE from EIKON'!CY27*'WEIGHTED from Refinitive'!$B$11)+('WEIGHTED from Refinitive'!$B$14*'ISSUE SCORE from EIKON'!DN27)+('ISSUE SCORE from EIKON'!EC27*'WEIGHTED from Refinitive'!$B$15)+('WEIGHTED from Refinitive'!$B$16*'ISSUE SCORE from EIKON'!ER27)</f>
        <v>75.684117923052838</v>
      </c>
      <c r="I24" s="1">
        <f>('WEIGHTED from Refinitive'!$B$3*'ISSUE SCORE from EIKON'!N27)+('WEIGHTED from Refinitive'!$B$4*'ISSUE SCORE from EIKON'!AC27)+('ISSUE SCORE from EIKON'!AR27*'WEIGHTED from Refinitive'!$B$5)+('WEIGHTED from Refinitive'!$B$8*'ISSUE SCORE from EIKON'!BG27)+('ISSUE SCORE from EIKON'!BV27*'WEIGHTED from Refinitive'!$B$9)+('WEIGHTED from Refinitive'!$B$10*'ISSUE SCORE from EIKON'!CK27)+('ISSUE SCORE from EIKON'!CZ27*'WEIGHTED from Refinitive'!$B$11)+('WEIGHTED from Refinitive'!$B$14*'ISSUE SCORE from EIKON'!DO27)+('ISSUE SCORE from EIKON'!ED27*'WEIGHTED from Refinitive'!$B$15)+('WEIGHTED from Refinitive'!$B$16*'ISSUE SCORE from EIKON'!ES27)</f>
        <v>76.92703454332549</v>
      </c>
      <c r="J24" s="1">
        <f>('WEIGHTED from Refinitive'!$B$3*'ISSUE SCORE from EIKON'!O27)+('WEIGHTED from Refinitive'!$B$4*'ISSUE SCORE from EIKON'!AD27)+('ISSUE SCORE from EIKON'!AS27*'WEIGHTED from Refinitive'!$B$5)+('WEIGHTED from Refinitive'!$B$8*'ISSUE SCORE from EIKON'!BH27)+('ISSUE SCORE from EIKON'!BW27*'WEIGHTED from Refinitive'!$B$9)+('WEIGHTED from Refinitive'!$B$10*'ISSUE SCORE from EIKON'!CL27)+('ISSUE SCORE from EIKON'!DA27*'WEIGHTED from Refinitive'!$B$11)+('WEIGHTED from Refinitive'!$B$14*'ISSUE SCORE from EIKON'!DP27)+('ISSUE SCORE from EIKON'!EE27*'WEIGHTED from Refinitive'!$B$15)+('WEIGHTED from Refinitive'!$B$16*'ISSUE SCORE from EIKON'!ET27)</f>
        <v>83.475331639245354</v>
      </c>
      <c r="K24" s="1">
        <f>('WEIGHTED from Refinitive'!$B$3*'ISSUE SCORE from EIKON'!P27)+('WEIGHTED from Refinitive'!$B$4*'ISSUE SCORE from EIKON'!AE27)+('ISSUE SCORE from EIKON'!AT27*'WEIGHTED from Refinitive'!$B$5)+('WEIGHTED from Refinitive'!$B$8*'ISSUE SCORE from EIKON'!BI27)+('ISSUE SCORE from EIKON'!BX27*'WEIGHTED from Refinitive'!$B$9)+('WEIGHTED from Refinitive'!$B$10*'ISSUE SCORE from EIKON'!CM27)+('ISSUE SCORE from EIKON'!DB27*'WEIGHTED from Refinitive'!$B$11)+('WEIGHTED from Refinitive'!$B$14*'ISSUE SCORE from EIKON'!DQ27)+('ISSUE SCORE from EIKON'!EF27*'WEIGHTED from Refinitive'!$B$15)+('WEIGHTED from Refinitive'!$B$16*'ISSUE SCORE from EIKON'!EU27)</f>
        <v>76.981940199011433</v>
      </c>
      <c r="L24" s="1">
        <f>('WEIGHTED from Refinitive'!$B$3*'ISSUE SCORE from EIKON'!Q27)+('WEIGHTED from Refinitive'!$B$4*'ISSUE SCORE from EIKON'!AF27)+('ISSUE SCORE from EIKON'!AU27*'WEIGHTED from Refinitive'!$B$5)+('WEIGHTED from Refinitive'!$B$8*'ISSUE SCORE from EIKON'!BJ27)+('ISSUE SCORE from EIKON'!BY27*'WEIGHTED from Refinitive'!$B$9)+('WEIGHTED from Refinitive'!$B$10*'ISSUE SCORE from EIKON'!CN27)+('ISSUE SCORE from EIKON'!DC27*'WEIGHTED from Refinitive'!$B$11)+('WEIGHTED from Refinitive'!$B$14*'ISSUE SCORE from EIKON'!DR27)+('ISSUE SCORE from EIKON'!EG27*'WEIGHTED from Refinitive'!$B$15)+('WEIGHTED from Refinitive'!$B$16*'ISSUE SCORE from EIKON'!EV27)</f>
        <v>72.759530438787436</v>
      </c>
      <c r="M24" s="1">
        <f>('WEIGHTED from Refinitive'!$B$3*'ISSUE SCORE from EIKON'!R27)+('WEIGHTED from Refinitive'!$B$4*'ISSUE SCORE from EIKON'!AG27)+('ISSUE SCORE from EIKON'!AV27*'WEIGHTED from Refinitive'!$B$5)+('WEIGHTED from Refinitive'!$B$8*'ISSUE SCORE from EIKON'!BK27)+('ISSUE SCORE from EIKON'!BZ27*'WEIGHTED from Refinitive'!$B$9)+('WEIGHTED from Refinitive'!$B$10*'ISSUE SCORE from EIKON'!CO27)+('ISSUE SCORE from EIKON'!DD27*'WEIGHTED from Refinitive'!$B$11)+('WEIGHTED from Refinitive'!$B$14*'ISSUE SCORE from EIKON'!DS27)+('ISSUE SCORE from EIKON'!EH27*'WEIGHTED from Refinitive'!$B$15)+('WEIGHTED from Refinitive'!$B$16*'ISSUE SCORE from EIKON'!EW27)</f>
        <v>76.956206796304627</v>
      </c>
      <c r="N24" s="1">
        <f>('WEIGHTED from Refinitive'!$B$3*'ISSUE SCORE from EIKON'!S27)+('WEIGHTED from Refinitive'!$B$4*'ISSUE SCORE from EIKON'!AH27)+('ISSUE SCORE from EIKON'!AW27*'WEIGHTED from Refinitive'!$B$5)+('WEIGHTED from Refinitive'!$B$8*'ISSUE SCORE from EIKON'!BL27)+('ISSUE SCORE from EIKON'!CA27*'WEIGHTED from Refinitive'!$B$9)+('WEIGHTED from Refinitive'!$B$10*'ISSUE SCORE from EIKON'!CP27)+('ISSUE SCORE from EIKON'!DE27*'WEIGHTED from Refinitive'!$B$11)+('WEIGHTED from Refinitive'!$B$14*'ISSUE SCORE from EIKON'!DT27)+('ISSUE SCORE from EIKON'!EI27*'WEIGHTED from Refinitive'!$B$15)+('WEIGHTED from Refinitive'!$B$16*'ISSUE SCORE from EIKON'!EX27)</f>
        <v>71.015530303030275</v>
      </c>
      <c r="O24" s="1">
        <f>('WEIGHTED from Refinitive'!$B$3*'ISSUE SCORE from EIKON'!T27)+('WEIGHTED from Refinitive'!$B$4*'ISSUE SCORE from EIKON'!AI27)+('ISSUE SCORE from EIKON'!AX27*'WEIGHTED from Refinitive'!$B$5)+('WEIGHTED from Refinitive'!$B$8*'ISSUE SCORE from EIKON'!BM27)+('ISSUE SCORE from EIKON'!CB27*'WEIGHTED from Refinitive'!$B$9)+('WEIGHTED from Refinitive'!$B$10*'ISSUE SCORE from EIKON'!CQ27)+('ISSUE SCORE from EIKON'!DF27*'WEIGHTED from Refinitive'!$B$11)+('WEIGHTED from Refinitive'!$B$14*'ISSUE SCORE from EIKON'!DU27)+('ISSUE SCORE from EIKON'!EJ27*'WEIGHTED from Refinitive'!$B$15)+('WEIGHTED from Refinitive'!$B$16*'ISSUE SCORE from EIKON'!EY27)</f>
        <v>76.867771930390958</v>
      </c>
      <c r="P24" s="1">
        <f>('WEIGHTED from Refinitive'!$B$3*'ISSUE SCORE from EIKON'!U27)+('WEIGHTED from Refinitive'!$B$4*'ISSUE SCORE from EIKON'!AJ27)+('ISSUE SCORE from EIKON'!AY27*'WEIGHTED from Refinitive'!$B$5)+('WEIGHTED from Refinitive'!$B$8*'ISSUE SCORE from EIKON'!BN27)+('ISSUE SCORE from EIKON'!CC27*'WEIGHTED from Refinitive'!$B$9)+('WEIGHTED from Refinitive'!$B$10*'ISSUE SCORE from EIKON'!CR27)+('ISSUE SCORE from EIKON'!DG27*'WEIGHTED from Refinitive'!$B$11)+('WEIGHTED from Refinitive'!$B$14*'ISSUE SCORE from EIKON'!DV27)+('ISSUE SCORE from EIKON'!EK27*'WEIGHTED from Refinitive'!$B$15)+('WEIGHTED from Refinitive'!$B$16*'ISSUE SCORE from EIKON'!EZ27)</f>
        <v>69.287711864406774</v>
      </c>
      <c r="R24" s="11" t="s">
        <v>86</v>
      </c>
      <c r="S24" s="1">
        <f t="shared" si="2"/>
        <v>78.800502986059882</v>
      </c>
      <c r="T24" s="1">
        <f t="shared" si="3"/>
        <v>74.146080502633922</v>
      </c>
      <c r="U24" s="1">
        <f t="shared" si="4"/>
        <v>70.594799089516926</v>
      </c>
      <c r="V24" s="1">
        <f t="shared" si="5"/>
        <v>70.003649712254514</v>
      </c>
      <c r="W24" s="1">
        <f t="shared" si="6"/>
        <v>68.473941847626037</v>
      </c>
      <c r="X24" s="1">
        <f t="shared" si="7"/>
        <v>70.428203745465211</v>
      </c>
      <c r="Y24" s="1">
        <f t="shared" si="8"/>
        <v>75.684117923052838</v>
      </c>
      <c r="Z24" s="1">
        <f t="shared" si="9"/>
        <v>76.92703454332549</v>
      </c>
      <c r="AA24" s="1">
        <f t="shared" si="10"/>
        <v>83.475331639245354</v>
      </c>
      <c r="AB24" s="1">
        <f t="shared" si="11"/>
        <v>76.981940199011433</v>
      </c>
      <c r="AC24" s="1">
        <f t="shared" si="12"/>
        <v>72.759530438787436</v>
      </c>
      <c r="AD24" s="1">
        <f t="shared" si="13"/>
        <v>76.956206796304627</v>
      </c>
      <c r="AE24" s="1">
        <f t="shared" si="14"/>
        <v>71.015530303030275</v>
      </c>
      <c r="AF24" s="1">
        <f t="shared" si="15"/>
        <v>76.867771930390958</v>
      </c>
      <c r="AG24" s="1">
        <f t="shared" si="16"/>
        <v>69.287711864406774</v>
      </c>
      <c r="AI24" s="11" t="s">
        <v>86</v>
      </c>
      <c r="AJ24" s="1">
        <f t="shared" si="17"/>
        <v>4.6544224834259609</v>
      </c>
      <c r="AK24" s="1">
        <f t="shared" si="18"/>
        <v>3.5512814131169961</v>
      </c>
      <c r="AL24" s="1">
        <f t="shared" si="19"/>
        <v>0.59114937726241124</v>
      </c>
      <c r="AM24" s="1">
        <f t="shared" si="20"/>
        <v>1.5297078646284774</v>
      </c>
      <c r="AN24" s="1">
        <f t="shared" si="21"/>
        <v>-1.9542618978391744</v>
      </c>
      <c r="AO24" s="1">
        <f t="shared" si="22"/>
        <v>-5.255914177587627</v>
      </c>
      <c r="AP24" s="1">
        <f t="shared" si="23"/>
        <v>-1.242916620272652</v>
      </c>
      <c r="AQ24" s="1">
        <f t="shared" si="24"/>
        <v>-6.5482970959198639</v>
      </c>
      <c r="AR24" s="1">
        <f t="shared" si="25"/>
        <v>6.4933914402339212</v>
      </c>
      <c r="AS24" s="1">
        <f t="shared" si="26"/>
        <v>4.2224097602239965</v>
      </c>
      <c r="AT24" s="1">
        <f t="shared" si="27"/>
        <v>-4.196676357517191</v>
      </c>
      <c r="AU24" s="1">
        <f t="shared" si="28"/>
        <v>5.9406764932743528</v>
      </c>
      <c r="AV24" s="1">
        <f t="shared" si="29"/>
        <v>-5.8522416273606837</v>
      </c>
      <c r="AW24" s="1">
        <f t="shared" si="30"/>
        <v>7.5800600659841848</v>
      </c>
      <c r="AX24" s="1" t="str">
        <f>VLOOKUP(AI24,'ISSUE SCORE from EIKON'!A27:B456,2,FALSE)</f>
        <v>Amgen Inc</v>
      </c>
      <c r="AY24" s="1">
        <f t="shared" si="31"/>
        <v>23</v>
      </c>
      <c r="AZ24" s="1">
        <v>23</v>
      </c>
      <c r="BA24" s="1">
        <v>1</v>
      </c>
    </row>
    <row r="25" spans="1:53" ht="15">
      <c r="A25" s="11" t="s">
        <v>83</v>
      </c>
      <c r="B25" s="1">
        <f>('WEIGHTED from Refinitive'!$B$3*'ISSUE SCORE from EIKON'!G28)+('WEIGHTED from Refinitive'!$B$4*'ISSUE SCORE from EIKON'!V28)+('ISSUE SCORE from EIKON'!AK28*'WEIGHTED from Refinitive'!$B$5)+('WEIGHTED from Refinitive'!$B$8*'ISSUE SCORE from EIKON'!AZ28)+('ISSUE SCORE from EIKON'!BO28*'WEIGHTED from Refinitive'!$B$9)+('WEIGHTED from Refinitive'!$B$10*'ISSUE SCORE from EIKON'!CD28)+('ISSUE SCORE from EIKON'!CS28*'WEIGHTED from Refinitive'!$B$11)+('WEIGHTED from Refinitive'!$B$14*'ISSUE SCORE from EIKON'!DH28)+('ISSUE SCORE from EIKON'!DW28*'WEIGHTED from Refinitive'!$B$15)+('WEIGHTED from Refinitive'!$B$16*'ISSUE SCORE from EIKON'!EL28)</f>
        <v>75.831363278171722</v>
      </c>
      <c r="C25" s="1">
        <f>('WEIGHTED from Refinitive'!$B$3*'ISSUE SCORE from EIKON'!H28)+('WEIGHTED from Refinitive'!$B$4*'ISSUE SCORE from EIKON'!W28)+('ISSUE SCORE from EIKON'!AL28*'WEIGHTED from Refinitive'!$B$5)+('WEIGHTED from Refinitive'!$B$8*'ISSUE SCORE from EIKON'!BA28)+('ISSUE SCORE from EIKON'!BP28*'WEIGHTED from Refinitive'!$B$9)+('WEIGHTED from Refinitive'!$B$10*'ISSUE SCORE from EIKON'!CE28)+('ISSUE SCORE from EIKON'!CT28*'WEIGHTED from Refinitive'!$B$11)+('WEIGHTED from Refinitive'!$B$14*'ISSUE SCORE from EIKON'!DI28)+('ISSUE SCORE from EIKON'!DX28*'WEIGHTED from Refinitive'!$B$15)+('WEIGHTED from Refinitive'!$B$16*'ISSUE SCORE from EIKON'!EM28)</f>
        <v>72.207737030411408</v>
      </c>
      <c r="D25" s="1">
        <f>('WEIGHTED from Refinitive'!$B$3*'ISSUE SCORE from EIKON'!I28)+('WEIGHTED from Refinitive'!$B$4*'ISSUE SCORE from EIKON'!X28)+('ISSUE SCORE from EIKON'!AM28*'WEIGHTED from Refinitive'!$B$5)+('WEIGHTED from Refinitive'!$B$8*'ISSUE SCORE from EIKON'!BB28)+('ISSUE SCORE from EIKON'!BQ28*'WEIGHTED from Refinitive'!$B$9)+('WEIGHTED from Refinitive'!$B$10*'ISSUE SCORE from EIKON'!CF28)+('ISSUE SCORE from EIKON'!CU28*'WEIGHTED from Refinitive'!$B$11)+('WEIGHTED from Refinitive'!$B$14*'ISSUE SCORE from EIKON'!DJ28)+('ISSUE SCORE from EIKON'!DY28*'WEIGHTED from Refinitive'!$B$15)+('WEIGHTED from Refinitive'!$B$16*'ISSUE SCORE from EIKON'!EN28)</f>
        <v>80.90209790209785</v>
      </c>
      <c r="E25" s="1">
        <f>('WEIGHTED from Refinitive'!$B$3*'ISSUE SCORE from EIKON'!J28)+('WEIGHTED from Refinitive'!$B$4*'ISSUE SCORE from EIKON'!Y28)+('ISSUE SCORE from EIKON'!AN28*'WEIGHTED from Refinitive'!$B$5)+('WEIGHTED from Refinitive'!$B$8*'ISSUE SCORE from EIKON'!BC28)+('ISSUE SCORE from EIKON'!BR28*'WEIGHTED from Refinitive'!$B$9)+('WEIGHTED from Refinitive'!$B$10*'ISSUE SCORE from EIKON'!CG28)+('ISSUE SCORE from EIKON'!CV28*'WEIGHTED from Refinitive'!$B$11)+('WEIGHTED from Refinitive'!$B$14*'ISSUE SCORE from EIKON'!DK28)+('ISSUE SCORE from EIKON'!DZ28*'WEIGHTED from Refinitive'!$B$15)+('WEIGHTED from Refinitive'!$B$16*'ISSUE SCORE from EIKON'!EO28)</f>
        <v>76.971162790697662</v>
      </c>
      <c r="F25" s="1">
        <f>('WEIGHTED from Refinitive'!$B$3*'ISSUE SCORE from EIKON'!K28)+('WEIGHTED from Refinitive'!$B$4*'ISSUE SCORE from EIKON'!Z28)+('ISSUE SCORE from EIKON'!AO28*'WEIGHTED from Refinitive'!$B$5)+('WEIGHTED from Refinitive'!$B$8*'ISSUE SCORE from EIKON'!BD28)+('ISSUE SCORE from EIKON'!BS28*'WEIGHTED from Refinitive'!$B$9)+('WEIGHTED from Refinitive'!$B$10*'ISSUE SCORE from EIKON'!CH28)+('ISSUE SCORE from EIKON'!CW28*'WEIGHTED from Refinitive'!$B$11)+('WEIGHTED from Refinitive'!$B$14*'ISSUE SCORE from EIKON'!DL28)+('ISSUE SCORE from EIKON'!EA28*'WEIGHTED from Refinitive'!$B$15)+('WEIGHTED from Refinitive'!$B$16*'ISSUE SCORE from EIKON'!EP28)</f>
        <v>71.111011904761881</v>
      </c>
      <c r="G25" s="1">
        <f>('WEIGHTED from Refinitive'!$B$3*'ISSUE SCORE from EIKON'!L28)+('WEIGHTED from Refinitive'!$B$4*'ISSUE SCORE from EIKON'!AA28)+('ISSUE SCORE from EIKON'!AP28*'WEIGHTED from Refinitive'!$B$5)+('WEIGHTED from Refinitive'!$B$8*'ISSUE SCORE from EIKON'!BE28)+('ISSUE SCORE from EIKON'!BT28*'WEIGHTED from Refinitive'!$B$9)+('WEIGHTED from Refinitive'!$B$10*'ISSUE SCORE from EIKON'!CI28)+('ISSUE SCORE from EIKON'!CX28*'WEIGHTED from Refinitive'!$B$11)+('WEIGHTED from Refinitive'!$B$14*'ISSUE SCORE from EIKON'!DM28)+('ISSUE SCORE from EIKON'!EB28*'WEIGHTED from Refinitive'!$B$15)+('WEIGHTED from Refinitive'!$B$16*'ISSUE SCORE from EIKON'!EQ28)</f>
        <v>71.279922779922757</v>
      </c>
      <c r="H25" s="1">
        <f>('WEIGHTED from Refinitive'!$B$3*'ISSUE SCORE from EIKON'!M28)+('WEIGHTED from Refinitive'!$B$4*'ISSUE SCORE from EIKON'!AB28)+('ISSUE SCORE from EIKON'!AQ28*'WEIGHTED from Refinitive'!$B$5)+('WEIGHTED from Refinitive'!$B$8*'ISSUE SCORE from EIKON'!BF28)+('ISSUE SCORE from EIKON'!BU28*'WEIGHTED from Refinitive'!$B$9)+('WEIGHTED from Refinitive'!$B$10*'ISSUE SCORE from EIKON'!CJ28)+('ISSUE SCORE from EIKON'!CY28*'WEIGHTED from Refinitive'!$B$11)+('WEIGHTED from Refinitive'!$B$14*'ISSUE SCORE from EIKON'!DN28)+('ISSUE SCORE from EIKON'!EC28*'WEIGHTED from Refinitive'!$B$15)+('WEIGHTED from Refinitive'!$B$16*'ISSUE SCORE from EIKON'!ER28)</f>
        <v>64.858928571428535</v>
      </c>
      <c r="I25" s="1">
        <f>('WEIGHTED from Refinitive'!$B$3*'ISSUE SCORE from EIKON'!N28)+('WEIGHTED from Refinitive'!$B$4*'ISSUE SCORE from EIKON'!AC28)+('ISSUE SCORE from EIKON'!AR28*'WEIGHTED from Refinitive'!$B$5)+('WEIGHTED from Refinitive'!$B$8*'ISSUE SCORE from EIKON'!BG28)+('ISSUE SCORE from EIKON'!BV28*'WEIGHTED from Refinitive'!$B$9)+('WEIGHTED from Refinitive'!$B$10*'ISSUE SCORE from EIKON'!CK28)+('ISSUE SCORE from EIKON'!CZ28*'WEIGHTED from Refinitive'!$B$11)+('WEIGHTED from Refinitive'!$B$14*'ISSUE SCORE from EIKON'!DO28)+('ISSUE SCORE from EIKON'!ED28*'WEIGHTED from Refinitive'!$B$15)+('WEIGHTED from Refinitive'!$B$16*'ISSUE SCORE from EIKON'!ES28)</f>
        <v>71.48273026315789</v>
      </c>
      <c r="J25" s="1">
        <f>('WEIGHTED from Refinitive'!$B$3*'ISSUE SCORE from EIKON'!O28)+('WEIGHTED from Refinitive'!$B$4*'ISSUE SCORE from EIKON'!AD28)+('ISSUE SCORE from EIKON'!AS28*'WEIGHTED from Refinitive'!$B$5)+('WEIGHTED from Refinitive'!$B$8*'ISSUE SCORE from EIKON'!BH28)+('ISSUE SCORE from EIKON'!BW28*'WEIGHTED from Refinitive'!$B$9)+('WEIGHTED from Refinitive'!$B$10*'ISSUE SCORE from EIKON'!CL28)+('ISSUE SCORE from EIKON'!DA28*'WEIGHTED from Refinitive'!$B$11)+('WEIGHTED from Refinitive'!$B$14*'ISSUE SCORE from EIKON'!DP28)+('ISSUE SCORE from EIKON'!EE28*'WEIGHTED from Refinitive'!$B$15)+('WEIGHTED from Refinitive'!$B$16*'ISSUE SCORE from EIKON'!ET28)</f>
        <v>73.547952586206861</v>
      </c>
      <c r="K25" s="1">
        <f>('WEIGHTED from Refinitive'!$B$3*'ISSUE SCORE from EIKON'!P28)+('WEIGHTED from Refinitive'!$B$4*'ISSUE SCORE from EIKON'!AE28)+('ISSUE SCORE from EIKON'!AT28*'WEIGHTED from Refinitive'!$B$5)+('WEIGHTED from Refinitive'!$B$8*'ISSUE SCORE from EIKON'!BI28)+('ISSUE SCORE from EIKON'!BX28*'WEIGHTED from Refinitive'!$B$9)+('WEIGHTED from Refinitive'!$B$10*'ISSUE SCORE from EIKON'!CM28)+('ISSUE SCORE from EIKON'!DB28*'WEIGHTED from Refinitive'!$B$11)+('WEIGHTED from Refinitive'!$B$14*'ISSUE SCORE from EIKON'!DQ28)+('ISSUE SCORE from EIKON'!EF28*'WEIGHTED from Refinitive'!$B$15)+('WEIGHTED from Refinitive'!$B$16*'ISSUE SCORE from EIKON'!EU28)</f>
        <v>72.792857142857116</v>
      </c>
      <c r="L25" s="1">
        <f>('WEIGHTED from Refinitive'!$B$3*'ISSUE SCORE from EIKON'!Q28)+('WEIGHTED from Refinitive'!$B$4*'ISSUE SCORE from EIKON'!AF28)+('ISSUE SCORE from EIKON'!AU28*'WEIGHTED from Refinitive'!$B$5)+('WEIGHTED from Refinitive'!$B$8*'ISSUE SCORE from EIKON'!BJ28)+('ISSUE SCORE from EIKON'!BY28*'WEIGHTED from Refinitive'!$B$9)+('WEIGHTED from Refinitive'!$B$10*'ISSUE SCORE from EIKON'!CN28)+('ISSUE SCORE from EIKON'!DC28*'WEIGHTED from Refinitive'!$B$11)+('WEIGHTED from Refinitive'!$B$14*'ISSUE SCORE from EIKON'!DR28)+('ISSUE SCORE from EIKON'!EG28*'WEIGHTED from Refinitive'!$B$15)+('WEIGHTED from Refinitive'!$B$16*'ISSUE SCORE from EIKON'!EV28)</f>
        <v>60.74999999999995</v>
      </c>
      <c r="M25" s="1">
        <f>('WEIGHTED from Refinitive'!$B$3*'ISSUE SCORE from EIKON'!R28)+('WEIGHTED from Refinitive'!$B$4*'ISSUE SCORE from EIKON'!AG28)+('ISSUE SCORE from EIKON'!AV28*'WEIGHTED from Refinitive'!$B$5)+('WEIGHTED from Refinitive'!$B$8*'ISSUE SCORE from EIKON'!BK28)+('ISSUE SCORE from EIKON'!BZ28*'WEIGHTED from Refinitive'!$B$9)+('WEIGHTED from Refinitive'!$B$10*'ISSUE SCORE from EIKON'!CO28)+('ISSUE SCORE from EIKON'!DD28*'WEIGHTED from Refinitive'!$B$11)+('WEIGHTED from Refinitive'!$B$14*'ISSUE SCORE from EIKON'!DS28)+('ISSUE SCORE from EIKON'!EH28*'WEIGHTED from Refinitive'!$B$15)+('WEIGHTED from Refinitive'!$B$16*'ISSUE SCORE from EIKON'!EW28)</f>
        <v>60.526223776223745</v>
      </c>
      <c r="N25" s="1">
        <f>('WEIGHTED from Refinitive'!$B$3*'ISSUE SCORE from EIKON'!S28)+('WEIGHTED from Refinitive'!$B$4*'ISSUE SCORE from EIKON'!AH28)+('ISSUE SCORE from EIKON'!AW28*'WEIGHTED from Refinitive'!$B$5)+('WEIGHTED from Refinitive'!$B$8*'ISSUE SCORE from EIKON'!BL28)+('ISSUE SCORE from EIKON'!CA28*'WEIGHTED from Refinitive'!$B$9)+('WEIGHTED from Refinitive'!$B$10*'ISSUE SCORE from EIKON'!CP28)+('ISSUE SCORE from EIKON'!DE28*'WEIGHTED from Refinitive'!$B$11)+('WEIGHTED from Refinitive'!$B$14*'ISSUE SCORE from EIKON'!DT28)+('ISSUE SCORE from EIKON'!EI28*'WEIGHTED from Refinitive'!$B$15)+('WEIGHTED from Refinitive'!$B$16*'ISSUE SCORE from EIKON'!EX28)</f>
        <v>49.502024291497953</v>
      </c>
      <c r="O25" s="1">
        <f>('WEIGHTED from Refinitive'!$B$3*'ISSUE SCORE from EIKON'!T28)+('WEIGHTED from Refinitive'!$B$4*'ISSUE SCORE from EIKON'!AI28)+('ISSUE SCORE from EIKON'!AX28*'WEIGHTED from Refinitive'!$B$5)+('WEIGHTED from Refinitive'!$B$8*'ISSUE SCORE from EIKON'!BM28)+('ISSUE SCORE from EIKON'!CB28*'WEIGHTED from Refinitive'!$B$9)+('WEIGHTED from Refinitive'!$B$10*'ISSUE SCORE from EIKON'!CQ28)+('ISSUE SCORE from EIKON'!DF28*'WEIGHTED from Refinitive'!$B$11)+('WEIGHTED from Refinitive'!$B$14*'ISSUE SCORE from EIKON'!DU28)+('ISSUE SCORE from EIKON'!EJ28*'WEIGHTED from Refinitive'!$B$15)+('WEIGHTED from Refinitive'!$B$16*'ISSUE SCORE from EIKON'!EY28)</f>
        <v>54.915991902833959</v>
      </c>
      <c r="P25" s="1">
        <f>('WEIGHTED from Refinitive'!$B$3*'ISSUE SCORE from EIKON'!U28)+('WEIGHTED from Refinitive'!$B$4*'ISSUE SCORE from EIKON'!AJ28)+('ISSUE SCORE from EIKON'!AY28*'WEIGHTED from Refinitive'!$B$5)+('WEIGHTED from Refinitive'!$B$8*'ISSUE SCORE from EIKON'!BN28)+('ISSUE SCORE from EIKON'!CC28*'WEIGHTED from Refinitive'!$B$9)+('WEIGHTED from Refinitive'!$B$10*'ISSUE SCORE from EIKON'!CR28)+('ISSUE SCORE from EIKON'!DG28*'WEIGHTED from Refinitive'!$B$11)+('WEIGHTED from Refinitive'!$B$14*'ISSUE SCORE from EIKON'!DV28)+('ISSUE SCORE from EIKON'!EK28*'WEIGHTED from Refinitive'!$B$15)+('WEIGHTED from Refinitive'!$B$16*'ISSUE SCORE from EIKON'!EZ28)</f>
        <v>64.09375</v>
      </c>
      <c r="R25" s="11" t="s">
        <v>87</v>
      </c>
      <c r="S25" s="1">
        <f t="shared" si="2"/>
        <v>88.422212459611089</v>
      </c>
      <c r="T25" s="1">
        <f t="shared" si="3"/>
        <v>72.207737030411408</v>
      </c>
      <c r="U25" s="1">
        <f t="shared" si="4"/>
        <v>80.90209790209785</v>
      </c>
      <c r="V25" s="1">
        <f t="shared" si="5"/>
        <v>76.971162790697662</v>
      </c>
      <c r="W25" s="1">
        <f t="shared" si="6"/>
        <v>71.111011904761881</v>
      </c>
      <c r="X25" s="1">
        <f t="shared" si="7"/>
        <v>71.279922779922757</v>
      </c>
      <c r="Y25" s="1">
        <f t="shared" si="8"/>
        <v>64.858928571428535</v>
      </c>
      <c r="Z25" s="1">
        <f t="shared" si="9"/>
        <v>71.48273026315789</v>
      </c>
      <c r="AA25" s="1">
        <f t="shared" si="10"/>
        <v>73.547952586206861</v>
      </c>
      <c r="AB25" s="1">
        <f t="shared" si="11"/>
        <v>72.792857142857116</v>
      </c>
      <c r="AC25" s="1">
        <f t="shared" si="12"/>
        <v>60.74999999999995</v>
      </c>
      <c r="AD25" s="1">
        <f t="shared" si="13"/>
        <v>60.526223776223745</v>
      </c>
      <c r="AE25" s="1">
        <f t="shared" si="14"/>
        <v>49.502024291497953</v>
      </c>
      <c r="AF25" s="1">
        <f t="shared" si="15"/>
        <v>54.915991902833959</v>
      </c>
      <c r="AG25" s="1">
        <f t="shared" si="16"/>
        <v>64.09375</v>
      </c>
      <c r="AI25" s="11" t="s">
        <v>87</v>
      </c>
      <c r="AJ25" s="1">
        <f t="shared" si="17"/>
        <v>16.21447542919968</v>
      </c>
      <c r="AK25" s="1">
        <f t="shared" si="18"/>
        <v>-8.6943608716864418</v>
      </c>
      <c r="AL25" s="1">
        <f t="shared" si="19"/>
        <v>3.9309351114001885</v>
      </c>
      <c r="AM25" s="1">
        <f t="shared" si="20"/>
        <v>5.8601508859357807</v>
      </c>
      <c r="AN25" s="1">
        <f t="shared" si="21"/>
        <v>-0.16891087516087566</v>
      </c>
      <c r="AO25" s="1">
        <f t="shared" si="22"/>
        <v>6.4209942084942213</v>
      </c>
      <c r="AP25" s="1">
        <f t="shared" si="23"/>
        <v>-6.623801691729355</v>
      </c>
      <c r="AQ25" s="1">
        <f t="shared" si="24"/>
        <v>-2.065222323048971</v>
      </c>
      <c r="AR25" s="1">
        <f t="shared" si="25"/>
        <v>0.75509544334974521</v>
      </c>
      <c r="AS25" s="1">
        <f t="shared" si="26"/>
        <v>12.042857142857166</v>
      </c>
      <c r="AT25" s="1">
        <f t="shared" si="27"/>
        <v>0.22377622377620554</v>
      </c>
      <c r="AU25" s="1">
        <f t="shared" si="28"/>
        <v>11.024199484725791</v>
      </c>
      <c r="AV25" s="1">
        <f t="shared" si="29"/>
        <v>-5.4139676113360053</v>
      </c>
      <c r="AW25" s="1">
        <f t="shared" si="30"/>
        <v>-9.1777580971660413</v>
      </c>
      <c r="AX25" s="1" t="str">
        <f>VLOOKUP(AI25,'ISSUE SCORE from EIKON'!A28:B457,2,FALSE)</f>
        <v>Amazon.com Inc</v>
      </c>
      <c r="AY25" s="1">
        <f t="shared" si="31"/>
        <v>24</v>
      </c>
      <c r="AZ25" s="1">
        <v>24</v>
      </c>
      <c r="BA25" s="1">
        <v>1</v>
      </c>
    </row>
    <row r="26" spans="1:53" ht="15">
      <c r="A26" s="11" t="s">
        <v>84</v>
      </c>
      <c r="B26" s="1">
        <f>('WEIGHTED from Refinitive'!$B$3*'ISSUE SCORE from EIKON'!G29)+('WEIGHTED from Refinitive'!$B$4*'ISSUE SCORE from EIKON'!V29)+('ISSUE SCORE from EIKON'!AK29*'WEIGHTED from Refinitive'!$B$5)+('WEIGHTED from Refinitive'!$B$8*'ISSUE SCORE from EIKON'!AZ29)+('ISSUE SCORE from EIKON'!BO29*'WEIGHTED from Refinitive'!$B$9)+('WEIGHTED from Refinitive'!$B$10*'ISSUE SCORE from EIKON'!CD29)+('ISSUE SCORE from EIKON'!CS29*'WEIGHTED from Refinitive'!$B$11)+('WEIGHTED from Refinitive'!$B$14*'ISSUE SCORE from EIKON'!DH29)+('ISSUE SCORE from EIKON'!DW29*'WEIGHTED from Refinitive'!$B$15)+('WEIGHTED from Refinitive'!$B$16*'ISSUE SCORE from EIKON'!EL29)</f>
        <v>77.484599135885944</v>
      </c>
      <c r="C26" s="1">
        <f>('WEIGHTED from Refinitive'!$B$3*'ISSUE SCORE from EIKON'!H29)+('WEIGHTED from Refinitive'!$B$4*'ISSUE SCORE from EIKON'!W29)+('ISSUE SCORE from EIKON'!AL29*'WEIGHTED from Refinitive'!$B$5)+('WEIGHTED from Refinitive'!$B$8*'ISSUE SCORE from EIKON'!BA29)+('ISSUE SCORE from EIKON'!BP29*'WEIGHTED from Refinitive'!$B$9)+('WEIGHTED from Refinitive'!$B$10*'ISSUE SCORE from EIKON'!CE29)+('ISSUE SCORE from EIKON'!CT29*'WEIGHTED from Refinitive'!$B$11)+('WEIGHTED from Refinitive'!$B$14*'ISSUE SCORE from EIKON'!DI29)+('ISSUE SCORE from EIKON'!DX29*'WEIGHTED from Refinitive'!$B$15)+('WEIGHTED from Refinitive'!$B$16*'ISSUE SCORE from EIKON'!EM29)</f>
        <v>75.803702464550426</v>
      </c>
      <c r="D26" s="1">
        <f>('WEIGHTED from Refinitive'!$B$3*'ISSUE SCORE from EIKON'!I29)+('WEIGHTED from Refinitive'!$B$4*'ISSUE SCORE from EIKON'!X29)+('ISSUE SCORE from EIKON'!AM29*'WEIGHTED from Refinitive'!$B$5)+('WEIGHTED from Refinitive'!$B$8*'ISSUE SCORE from EIKON'!BB29)+('ISSUE SCORE from EIKON'!BQ29*'WEIGHTED from Refinitive'!$B$9)+('WEIGHTED from Refinitive'!$B$10*'ISSUE SCORE from EIKON'!CF29)+('ISSUE SCORE from EIKON'!CU29*'WEIGHTED from Refinitive'!$B$11)+('WEIGHTED from Refinitive'!$B$14*'ISSUE SCORE from EIKON'!DJ29)+('ISSUE SCORE from EIKON'!DY29*'WEIGHTED from Refinitive'!$B$15)+('WEIGHTED from Refinitive'!$B$16*'ISSUE SCORE from EIKON'!EN29)</f>
        <v>80.737472866135278</v>
      </c>
      <c r="E26" s="1">
        <f>('WEIGHTED from Refinitive'!$B$3*'ISSUE SCORE from EIKON'!J29)+('WEIGHTED from Refinitive'!$B$4*'ISSUE SCORE from EIKON'!Y29)+('ISSUE SCORE from EIKON'!AN29*'WEIGHTED from Refinitive'!$B$5)+('WEIGHTED from Refinitive'!$B$8*'ISSUE SCORE from EIKON'!BC29)+('ISSUE SCORE from EIKON'!BR29*'WEIGHTED from Refinitive'!$B$9)+('WEIGHTED from Refinitive'!$B$10*'ISSUE SCORE from EIKON'!CG29)+('ISSUE SCORE from EIKON'!CV29*'WEIGHTED from Refinitive'!$B$11)+('WEIGHTED from Refinitive'!$B$14*'ISSUE SCORE from EIKON'!DK29)+('ISSUE SCORE from EIKON'!DZ29*'WEIGHTED from Refinitive'!$B$15)+('WEIGHTED from Refinitive'!$B$16*'ISSUE SCORE from EIKON'!EO29)</f>
        <v>81.917548239674957</v>
      </c>
      <c r="F26" s="1">
        <f>('WEIGHTED from Refinitive'!$B$3*'ISSUE SCORE from EIKON'!K29)+('WEIGHTED from Refinitive'!$B$4*'ISSUE SCORE from EIKON'!Z29)+('ISSUE SCORE from EIKON'!AO29*'WEIGHTED from Refinitive'!$B$5)+('WEIGHTED from Refinitive'!$B$8*'ISSUE SCORE from EIKON'!BD29)+('ISSUE SCORE from EIKON'!BS29*'WEIGHTED from Refinitive'!$B$9)+('WEIGHTED from Refinitive'!$B$10*'ISSUE SCORE from EIKON'!CH29)+('ISSUE SCORE from EIKON'!CW29*'WEIGHTED from Refinitive'!$B$11)+('WEIGHTED from Refinitive'!$B$14*'ISSUE SCORE from EIKON'!DL29)+('ISSUE SCORE from EIKON'!EA29*'WEIGHTED from Refinitive'!$B$15)+('WEIGHTED from Refinitive'!$B$16*'ISSUE SCORE from EIKON'!EP29)</f>
        <v>71.730261843419711</v>
      </c>
      <c r="G26" s="1">
        <f>('WEIGHTED from Refinitive'!$B$3*'ISSUE SCORE from EIKON'!L29)+('WEIGHTED from Refinitive'!$B$4*'ISSUE SCORE from EIKON'!AA29)+('ISSUE SCORE from EIKON'!AP29*'WEIGHTED from Refinitive'!$B$5)+('WEIGHTED from Refinitive'!$B$8*'ISSUE SCORE from EIKON'!BE29)+('ISSUE SCORE from EIKON'!BT29*'WEIGHTED from Refinitive'!$B$9)+('WEIGHTED from Refinitive'!$B$10*'ISSUE SCORE from EIKON'!CI29)+('ISSUE SCORE from EIKON'!CX29*'WEIGHTED from Refinitive'!$B$11)+('WEIGHTED from Refinitive'!$B$14*'ISSUE SCORE from EIKON'!DM29)+('ISSUE SCORE from EIKON'!EB29*'WEIGHTED from Refinitive'!$B$15)+('WEIGHTED from Refinitive'!$B$16*'ISSUE SCORE from EIKON'!EQ29)</f>
        <v>77.613401640683691</v>
      </c>
      <c r="H26" s="1">
        <f>('WEIGHTED from Refinitive'!$B$3*'ISSUE SCORE from EIKON'!M29)+('WEIGHTED from Refinitive'!$B$4*'ISSUE SCORE from EIKON'!AB29)+('ISSUE SCORE from EIKON'!AQ29*'WEIGHTED from Refinitive'!$B$5)+('WEIGHTED from Refinitive'!$B$8*'ISSUE SCORE from EIKON'!BF29)+('ISSUE SCORE from EIKON'!BU29*'WEIGHTED from Refinitive'!$B$9)+('WEIGHTED from Refinitive'!$B$10*'ISSUE SCORE from EIKON'!CJ29)+('ISSUE SCORE from EIKON'!CY29*'WEIGHTED from Refinitive'!$B$11)+('WEIGHTED from Refinitive'!$B$14*'ISSUE SCORE from EIKON'!DN29)+('ISSUE SCORE from EIKON'!EC29*'WEIGHTED from Refinitive'!$B$15)+('WEIGHTED from Refinitive'!$B$16*'ISSUE SCORE from EIKON'!ER29)</f>
        <v>71.691993610080829</v>
      </c>
      <c r="I26" s="1">
        <f>('WEIGHTED from Refinitive'!$B$3*'ISSUE SCORE from EIKON'!N29)+('WEIGHTED from Refinitive'!$B$4*'ISSUE SCORE from EIKON'!AC29)+('ISSUE SCORE from EIKON'!AR29*'WEIGHTED from Refinitive'!$B$5)+('WEIGHTED from Refinitive'!$B$8*'ISSUE SCORE from EIKON'!BG29)+('ISSUE SCORE from EIKON'!BV29*'WEIGHTED from Refinitive'!$B$9)+('WEIGHTED from Refinitive'!$B$10*'ISSUE SCORE from EIKON'!CK29)+('ISSUE SCORE from EIKON'!CZ29*'WEIGHTED from Refinitive'!$B$11)+('WEIGHTED from Refinitive'!$B$14*'ISSUE SCORE from EIKON'!DO29)+('ISSUE SCORE from EIKON'!ED29*'WEIGHTED from Refinitive'!$B$15)+('WEIGHTED from Refinitive'!$B$16*'ISSUE SCORE from EIKON'!ES29)</f>
        <v>74.50169451450185</v>
      </c>
      <c r="J26" s="1">
        <f>('WEIGHTED from Refinitive'!$B$3*'ISSUE SCORE from EIKON'!O29)+('WEIGHTED from Refinitive'!$B$4*'ISSUE SCORE from EIKON'!AD29)+('ISSUE SCORE from EIKON'!AS29*'WEIGHTED from Refinitive'!$B$5)+('WEIGHTED from Refinitive'!$B$8*'ISSUE SCORE from EIKON'!BH29)+('ISSUE SCORE from EIKON'!BW29*'WEIGHTED from Refinitive'!$B$9)+('WEIGHTED from Refinitive'!$B$10*'ISSUE SCORE from EIKON'!CL29)+('ISSUE SCORE from EIKON'!DA29*'WEIGHTED from Refinitive'!$B$11)+('WEIGHTED from Refinitive'!$B$14*'ISSUE SCORE from EIKON'!DP29)+('ISSUE SCORE from EIKON'!EE29*'WEIGHTED from Refinitive'!$B$15)+('WEIGHTED from Refinitive'!$B$16*'ISSUE SCORE from EIKON'!ET29)</f>
        <v>81.764972219829403</v>
      </c>
      <c r="K26" s="1">
        <f>('WEIGHTED from Refinitive'!$B$3*'ISSUE SCORE from EIKON'!P29)+('WEIGHTED from Refinitive'!$B$4*'ISSUE SCORE from EIKON'!AE29)+('ISSUE SCORE from EIKON'!AT29*'WEIGHTED from Refinitive'!$B$5)+('WEIGHTED from Refinitive'!$B$8*'ISSUE SCORE from EIKON'!BI29)+('ISSUE SCORE from EIKON'!BX29*'WEIGHTED from Refinitive'!$B$9)+('WEIGHTED from Refinitive'!$B$10*'ISSUE SCORE from EIKON'!CM29)+('ISSUE SCORE from EIKON'!DB29*'WEIGHTED from Refinitive'!$B$11)+('WEIGHTED from Refinitive'!$B$14*'ISSUE SCORE from EIKON'!DQ29)+('ISSUE SCORE from EIKON'!EF29*'WEIGHTED from Refinitive'!$B$15)+('WEIGHTED from Refinitive'!$B$16*'ISSUE SCORE from EIKON'!EU29)</f>
        <v>69.207474310613946</v>
      </c>
      <c r="L26" s="1">
        <f>('WEIGHTED from Refinitive'!$B$3*'ISSUE SCORE from EIKON'!Q29)+('WEIGHTED from Refinitive'!$B$4*'ISSUE SCORE from EIKON'!AF29)+('ISSUE SCORE from EIKON'!AU29*'WEIGHTED from Refinitive'!$B$5)+('WEIGHTED from Refinitive'!$B$8*'ISSUE SCORE from EIKON'!BJ29)+('ISSUE SCORE from EIKON'!BY29*'WEIGHTED from Refinitive'!$B$9)+('WEIGHTED from Refinitive'!$B$10*'ISSUE SCORE from EIKON'!CN29)+('ISSUE SCORE from EIKON'!DC29*'WEIGHTED from Refinitive'!$B$11)+('WEIGHTED from Refinitive'!$B$14*'ISSUE SCORE from EIKON'!DR29)+('ISSUE SCORE from EIKON'!EG29*'WEIGHTED from Refinitive'!$B$15)+('WEIGHTED from Refinitive'!$B$16*'ISSUE SCORE from EIKON'!EV29)</f>
        <v>67.652513188745559</v>
      </c>
      <c r="M26" s="1">
        <f>('WEIGHTED from Refinitive'!$B$3*'ISSUE SCORE from EIKON'!R29)+('WEIGHTED from Refinitive'!$B$4*'ISSUE SCORE from EIKON'!AG29)+('ISSUE SCORE from EIKON'!AV29*'WEIGHTED from Refinitive'!$B$5)+('WEIGHTED from Refinitive'!$B$8*'ISSUE SCORE from EIKON'!BK29)+('ISSUE SCORE from EIKON'!BZ29*'WEIGHTED from Refinitive'!$B$9)+('WEIGHTED from Refinitive'!$B$10*'ISSUE SCORE from EIKON'!CO29)+('ISSUE SCORE from EIKON'!DD29*'WEIGHTED from Refinitive'!$B$11)+('WEIGHTED from Refinitive'!$B$14*'ISSUE SCORE from EIKON'!DS29)+('ISSUE SCORE from EIKON'!EH29*'WEIGHTED from Refinitive'!$B$15)+('WEIGHTED from Refinitive'!$B$16*'ISSUE SCORE from EIKON'!EW29)</f>
        <v>67.279693455649564</v>
      </c>
      <c r="N26" s="1">
        <f>('WEIGHTED from Refinitive'!$B$3*'ISSUE SCORE from EIKON'!S29)+('WEIGHTED from Refinitive'!$B$4*'ISSUE SCORE from EIKON'!AH29)+('ISSUE SCORE from EIKON'!AW29*'WEIGHTED from Refinitive'!$B$5)+('WEIGHTED from Refinitive'!$B$8*'ISSUE SCORE from EIKON'!BL29)+('ISSUE SCORE from EIKON'!CA29*'WEIGHTED from Refinitive'!$B$9)+('WEIGHTED from Refinitive'!$B$10*'ISSUE SCORE from EIKON'!CP29)+('ISSUE SCORE from EIKON'!DE29*'WEIGHTED from Refinitive'!$B$11)+('WEIGHTED from Refinitive'!$B$14*'ISSUE SCORE from EIKON'!DT29)+('ISSUE SCORE from EIKON'!EI29*'WEIGHTED from Refinitive'!$B$15)+('WEIGHTED from Refinitive'!$B$16*'ISSUE SCORE from EIKON'!EX29)</f>
        <v>61.632859848484799</v>
      </c>
      <c r="O26" s="1">
        <f>('WEIGHTED from Refinitive'!$B$3*'ISSUE SCORE from EIKON'!T29)+('WEIGHTED from Refinitive'!$B$4*'ISSUE SCORE from EIKON'!AI29)+('ISSUE SCORE from EIKON'!AX29*'WEIGHTED from Refinitive'!$B$5)+('WEIGHTED from Refinitive'!$B$8*'ISSUE SCORE from EIKON'!BM29)+('ISSUE SCORE from EIKON'!CB29*'WEIGHTED from Refinitive'!$B$9)+('WEIGHTED from Refinitive'!$B$10*'ISSUE SCORE from EIKON'!CQ29)+('ISSUE SCORE from EIKON'!DF29*'WEIGHTED from Refinitive'!$B$11)+('WEIGHTED from Refinitive'!$B$14*'ISSUE SCORE from EIKON'!DU29)+('ISSUE SCORE from EIKON'!EJ29*'WEIGHTED from Refinitive'!$B$15)+('WEIGHTED from Refinitive'!$B$16*'ISSUE SCORE from EIKON'!EY29)</f>
        <v>64.243195686565656</v>
      </c>
      <c r="P26" s="1">
        <f>('WEIGHTED from Refinitive'!$B$3*'ISSUE SCORE from EIKON'!U29)+('WEIGHTED from Refinitive'!$B$4*'ISSUE SCORE from EIKON'!AJ29)+('ISSUE SCORE from EIKON'!AY29*'WEIGHTED from Refinitive'!$B$5)+('WEIGHTED from Refinitive'!$B$8*'ISSUE SCORE from EIKON'!BN29)+('ISSUE SCORE from EIKON'!CC29*'WEIGHTED from Refinitive'!$B$9)+('WEIGHTED from Refinitive'!$B$10*'ISSUE SCORE from EIKON'!CR29)+('ISSUE SCORE from EIKON'!DG29*'WEIGHTED from Refinitive'!$B$11)+('WEIGHTED from Refinitive'!$B$14*'ISSUE SCORE from EIKON'!DV29)+('ISSUE SCORE from EIKON'!EK29*'WEIGHTED from Refinitive'!$B$15)+('WEIGHTED from Refinitive'!$B$16*'ISSUE SCORE from EIKON'!EZ29)</f>
        <v>65.659200968522967</v>
      </c>
      <c r="R26" s="11" t="s">
        <v>89</v>
      </c>
      <c r="S26" s="1">
        <f t="shared" si="2"/>
        <v>57.678263703871622</v>
      </c>
      <c r="T26" s="1">
        <f t="shared" si="3"/>
        <v>75.803702464550426</v>
      </c>
      <c r="U26" s="1">
        <f t="shared" si="4"/>
        <v>80.737472866135278</v>
      </c>
      <c r="V26" s="1">
        <f t="shared" si="5"/>
        <v>81.917548239674957</v>
      </c>
      <c r="W26" s="1">
        <f t="shared" si="6"/>
        <v>71.730261843419711</v>
      </c>
      <c r="X26" s="1">
        <f t="shared" si="7"/>
        <v>77.613401640683691</v>
      </c>
      <c r="Y26" s="1">
        <f t="shared" si="8"/>
        <v>71.691993610080829</v>
      </c>
      <c r="Z26" s="1">
        <f t="shared" si="9"/>
        <v>74.50169451450185</v>
      </c>
      <c r="AA26" s="1">
        <f t="shared" si="10"/>
        <v>81.764972219829403</v>
      </c>
      <c r="AB26" s="1">
        <f t="shared" si="11"/>
        <v>69.207474310613946</v>
      </c>
      <c r="AC26" s="1">
        <f t="shared" si="12"/>
        <v>67.652513188745559</v>
      </c>
      <c r="AD26" s="1">
        <f t="shared" si="13"/>
        <v>67.279693455649564</v>
      </c>
      <c r="AE26" s="1">
        <f t="shared" si="14"/>
        <v>61.632859848484799</v>
      </c>
      <c r="AF26" s="1">
        <f t="shared" si="15"/>
        <v>64.243195686565656</v>
      </c>
      <c r="AG26" s="1">
        <f t="shared" si="16"/>
        <v>65.659200968522967</v>
      </c>
      <c r="AI26" s="11" t="s">
        <v>89</v>
      </c>
      <c r="AJ26" s="1">
        <f t="shared" si="17"/>
        <v>-18.125438760678804</v>
      </c>
      <c r="AK26" s="1">
        <f t="shared" si="18"/>
        <v>-4.9337704015848516</v>
      </c>
      <c r="AL26" s="1">
        <f t="shared" si="19"/>
        <v>-1.1800753735396796</v>
      </c>
      <c r="AM26" s="1">
        <f t="shared" si="20"/>
        <v>10.187286396255246</v>
      </c>
      <c r="AN26" s="1">
        <f t="shared" si="21"/>
        <v>-5.8831397972639792</v>
      </c>
      <c r="AO26" s="1">
        <f t="shared" si="22"/>
        <v>5.921408030602862</v>
      </c>
      <c r="AP26" s="1">
        <f t="shared" si="23"/>
        <v>-2.8097009044210211</v>
      </c>
      <c r="AQ26" s="1">
        <f t="shared" si="24"/>
        <v>-7.2632777053275532</v>
      </c>
      <c r="AR26" s="1">
        <f t="shared" si="25"/>
        <v>12.557497909215456</v>
      </c>
      <c r="AS26" s="1">
        <f t="shared" si="26"/>
        <v>1.5549611218683879</v>
      </c>
      <c r="AT26" s="1">
        <f t="shared" si="27"/>
        <v>0.37281973309599437</v>
      </c>
      <c r="AU26" s="1">
        <f t="shared" si="28"/>
        <v>5.6468336071647656</v>
      </c>
      <c r="AV26" s="1">
        <f t="shared" si="29"/>
        <v>-2.6103358380808572</v>
      </c>
      <c r="AW26" s="1">
        <f t="shared" si="30"/>
        <v>-1.416005281957311</v>
      </c>
      <c r="AX26" s="1" t="str">
        <f>VLOOKUP(AI26,'ISSUE SCORE from EIKON'!A29:B458,2,FALSE)</f>
        <v>Arista Networks Inc</v>
      </c>
      <c r="AY26" s="1">
        <f t="shared" si="31"/>
        <v>25</v>
      </c>
      <c r="AZ26" s="1">
        <v>25</v>
      </c>
      <c r="BA26" s="1">
        <v>1</v>
      </c>
    </row>
    <row r="27" spans="1:53" ht="15">
      <c r="A27" s="11" t="s">
        <v>85</v>
      </c>
      <c r="B27" s="1">
        <f>('WEIGHTED from Refinitive'!$B$3*'ISSUE SCORE from EIKON'!G30)+('WEIGHTED from Refinitive'!$B$4*'ISSUE SCORE from EIKON'!V30)+('ISSUE SCORE from EIKON'!AK30*'WEIGHTED from Refinitive'!$B$5)+('WEIGHTED from Refinitive'!$B$8*'ISSUE SCORE from EIKON'!AZ30)+('ISSUE SCORE from EIKON'!BO30*'WEIGHTED from Refinitive'!$B$9)+('WEIGHTED from Refinitive'!$B$10*'ISSUE SCORE from EIKON'!CD30)+('ISSUE SCORE from EIKON'!CS30*'WEIGHTED from Refinitive'!$B$11)+('WEIGHTED from Refinitive'!$B$14*'ISSUE SCORE from EIKON'!DH30)+('ISSUE SCORE from EIKON'!DW30*'WEIGHTED from Refinitive'!$B$15)+('WEIGHTED from Refinitive'!$B$16*'ISSUE SCORE from EIKON'!EL30)</f>
        <v>44.236933018312129</v>
      </c>
      <c r="C27" s="1">
        <f>('WEIGHTED from Refinitive'!$B$3*'ISSUE SCORE from EIKON'!H30)+('WEIGHTED from Refinitive'!$B$4*'ISSUE SCORE from EIKON'!W30)+('ISSUE SCORE from EIKON'!AL30*'WEIGHTED from Refinitive'!$B$5)+('WEIGHTED from Refinitive'!$B$8*'ISSUE SCORE from EIKON'!BA30)+('ISSUE SCORE from EIKON'!BP30*'WEIGHTED from Refinitive'!$B$9)+('WEIGHTED from Refinitive'!$B$10*'ISSUE SCORE from EIKON'!CE30)+('ISSUE SCORE from EIKON'!CT30*'WEIGHTED from Refinitive'!$B$11)+('WEIGHTED from Refinitive'!$B$14*'ISSUE SCORE from EIKON'!DI30)+('ISSUE SCORE from EIKON'!DX30*'WEIGHTED from Refinitive'!$B$15)+('WEIGHTED from Refinitive'!$B$16*'ISSUE SCORE from EIKON'!EM30)</f>
        <v>33.07550251997683</v>
      </c>
      <c r="D27" s="1">
        <f>('WEIGHTED from Refinitive'!$B$3*'ISSUE SCORE from EIKON'!I30)+('WEIGHTED from Refinitive'!$B$4*'ISSUE SCORE from EIKON'!X30)+('ISSUE SCORE from EIKON'!AM30*'WEIGHTED from Refinitive'!$B$5)+('WEIGHTED from Refinitive'!$B$8*'ISSUE SCORE from EIKON'!BB30)+('ISSUE SCORE from EIKON'!BQ30*'WEIGHTED from Refinitive'!$B$9)+('WEIGHTED from Refinitive'!$B$10*'ISSUE SCORE from EIKON'!CF30)+('ISSUE SCORE from EIKON'!CU30*'WEIGHTED from Refinitive'!$B$11)+('WEIGHTED from Refinitive'!$B$14*'ISSUE SCORE from EIKON'!DJ30)+('ISSUE SCORE from EIKON'!DY30*'WEIGHTED from Refinitive'!$B$15)+('WEIGHTED from Refinitive'!$B$16*'ISSUE SCORE from EIKON'!EN30)</f>
        <v>35.743181289490096</v>
      </c>
      <c r="E27" s="1">
        <f>('WEIGHTED from Refinitive'!$B$3*'ISSUE SCORE from EIKON'!J30)+('WEIGHTED from Refinitive'!$B$4*'ISSUE SCORE from EIKON'!Y30)+('ISSUE SCORE from EIKON'!AN30*'WEIGHTED from Refinitive'!$B$5)+('WEIGHTED from Refinitive'!$B$8*'ISSUE SCORE from EIKON'!BC30)+('ISSUE SCORE from EIKON'!BR30*'WEIGHTED from Refinitive'!$B$9)+('WEIGHTED from Refinitive'!$B$10*'ISSUE SCORE from EIKON'!CG30)+('ISSUE SCORE from EIKON'!CV30*'WEIGHTED from Refinitive'!$B$11)+('WEIGHTED from Refinitive'!$B$14*'ISSUE SCORE from EIKON'!DK30)+('ISSUE SCORE from EIKON'!DZ30*'WEIGHTED from Refinitive'!$B$15)+('WEIGHTED from Refinitive'!$B$16*'ISSUE SCORE from EIKON'!EO30)</f>
        <v>36.742513782764235</v>
      </c>
      <c r="F27" s="1">
        <f>('WEIGHTED from Refinitive'!$B$3*'ISSUE SCORE from EIKON'!K30)+('WEIGHTED from Refinitive'!$B$4*'ISSUE SCORE from EIKON'!Z30)+('ISSUE SCORE from EIKON'!AO30*'WEIGHTED from Refinitive'!$B$5)+('WEIGHTED from Refinitive'!$B$8*'ISSUE SCORE from EIKON'!BD30)+('ISSUE SCORE from EIKON'!BS30*'WEIGHTED from Refinitive'!$B$9)+('WEIGHTED from Refinitive'!$B$10*'ISSUE SCORE from EIKON'!CH30)+('ISSUE SCORE from EIKON'!CW30*'WEIGHTED from Refinitive'!$B$11)+('WEIGHTED from Refinitive'!$B$14*'ISSUE SCORE from EIKON'!DL30)+('ISSUE SCORE from EIKON'!EA30*'WEIGHTED from Refinitive'!$B$15)+('WEIGHTED from Refinitive'!$B$16*'ISSUE SCORE from EIKON'!EP30)</f>
        <v>34.098907280837956</v>
      </c>
      <c r="G27" s="1">
        <f>('WEIGHTED from Refinitive'!$B$3*'ISSUE SCORE from EIKON'!L30)+('WEIGHTED from Refinitive'!$B$4*'ISSUE SCORE from EIKON'!AA30)+('ISSUE SCORE from EIKON'!AP30*'WEIGHTED from Refinitive'!$B$5)+('WEIGHTED from Refinitive'!$B$8*'ISSUE SCORE from EIKON'!BE30)+('ISSUE SCORE from EIKON'!BT30*'WEIGHTED from Refinitive'!$B$9)+('WEIGHTED from Refinitive'!$B$10*'ISSUE SCORE from EIKON'!CI30)+('ISSUE SCORE from EIKON'!CX30*'WEIGHTED from Refinitive'!$B$11)+('WEIGHTED from Refinitive'!$B$14*'ISSUE SCORE from EIKON'!DM30)+('ISSUE SCORE from EIKON'!EB30*'WEIGHTED from Refinitive'!$B$15)+('WEIGHTED from Refinitive'!$B$16*'ISSUE SCORE from EIKON'!EQ30)</f>
        <v>30.891913977180703</v>
      </c>
      <c r="H27" s="1">
        <f>('WEIGHTED from Refinitive'!$B$3*'ISSUE SCORE from EIKON'!M30)+('WEIGHTED from Refinitive'!$B$4*'ISSUE SCORE from EIKON'!AB30)+('ISSUE SCORE from EIKON'!AQ30*'WEIGHTED from Refinitive'!$B$5)+('WEIGHTED from Refinitive'!$B$8*'ISSUE SCORE from EIKON'!BF30)+('ISSUE SCORE from EIKON'!BU30*'WEIGHTED from Refinitive'!$B$9)+('WEIGHTED from Refinitive'!$B$10*'ISSUE SCORE from EIKON'!CJ30)+('ISSUE SCORE from EIKON'!CY30*'WEIGHTED from Refinitive'!$B$11)+('WEIGHTED from Refinitive'!$B$14*'ISSUE SCORE from EIKON'!DN30)+('ISSUE SCORE from EIKON'!EC30*'WEIGHTED from Refinitive'!$B$15)+('WEIGHTED from Refinitive'!$B$16*'ISSUE SCORE from EIKON'!ER30)</f>
        <v>28.072245500303026</v>
      </c>
      <c r="I27" s="1">
        <f>('WEIGHTED from Refinitive'!$B$3*'ISSUE SCORE from EIKON'!N30)+('WEIGHTED from Refinitive'!$B$4*'ISSUE SCORE from EIKON'!AC30)+('ISSUE SCORE from EIKON'!AR30*'WEIGHTED from Refinitive'!$B$5)+('WEIGHTED from Refinitive'!$B$8*'ISSUE SCORE from EIKON'!BG30)+('ISSUE SCORE from EIKON'!BV30*'WEIGHTED from Refinitive'!$B$9)+('WEIGHTED from Refinitive'!$B$10*'ISSUE SCORE from EIKON'!CK30)+('ISSUE SCORE from EIKON'!CZ30*'WEIGHTED from Refinitive'!$B$11)+('WEIGHTED from Refinitive'!$B$14*'ISSUE SCORE from EIKON'!DO30)+('ISSUE SCORE from EIKON'!ED30*'WEIGHTED from Refinitive'!$B$15)+('WEIGHTED from Refinitive'!$B$16*'ISSUE SCORE from EIKON'!ES30)</f>
        <v>17.393830162235606</v>
      </c>
      <c r="J27" s="1">
        <f>('WEIGHTED from Refinitive'!$B$3*'ISSUE SCORE from EIKON'!O30)+('WEIGHTED from Refinitive'!$B$4*'ISSUE SCORE from EIKON'!AD30)+('ISSUE SCORE from EIKON'!AS30*'WEIGHTED from Refinitive'!$B$5)+('WEIGHTED from Refinitive'!$B$8*'ISSUE SCORE from EIKON'!BH30)+('ISSUE SCORE from EIKON'!BW30*'WEIGHTED from Refinitive'!$B$9)+('WEIGHTED from Refinitive'!$B$10*'ISSUE SCORE from EIKON'!CL30)+('ISSUE SCORE from EIKON'!DA30*'WEIGHTED from Refinitive'!$B$11)+('WEIGHTED from Refinitive'!$B$14*'ISSUE SCORE from EIKON'!DP30)+('ISSUE SCORE from EIKON'!EE30*'WEIGHTED from Refinitive'!$B$15)+('WEIGHTED from Refinitive'!$B$16*'ISSUE SCORE from EIKON'!ET30)</f>
        <v>23.617271244572134</v>
      </c>
      <c r="K27" s="1">
        <f>('WEIGHTED from Refinitive'!$B$3*'ISSUE SCORE from EIKON'!P30)+('WEIGHTED from Refinitive'!$B$4*'ISSUE SCORE from EIKON'!AE30)+('ISSUE SCORE from EIKON'!AT30*'WEIGHTED from Refinitive'!$B$5)+('WEIGHTED from Refinitive'!$B$8*'ISSUE SCORE from EIKON'!BI30)+('ISSUE SCORE from EIKON'!BX30*'WEIGHTED from Refinitive'!$B$9)+('WEIGHTED from Refinitive'!$B$10*'ISSUE SCORE from EIKON'!CM30)+('ISSUE SCORE from EIKON'!DB30*'WEIGHTED from Refinitive'!$B$11)+('WEIGHTED from Refinitive'!$B$14*'ISSUE SCORE from EIKON'!DQ30)+('ISSUE SCORE from EIKON'!EF30*'WEIGHTED from Refinitive'!$B$15)+('WEIGHTED from Refinitive'!$B$16*'ISSUE SCORE from EIKON'!EU30)</f>
        <v>23.256096025239067</v>
      </c>
      <c r="L27" s="1">
        <f>('WEIGHTED from Refinitive'!$B$3*'ISSUE SCORE from EIKON'!Q30)+('WEIGHTED from Refinitive'!$B$4*'ISSUE SCORE from EIKON'!AF30)+('ISSUE SCORE from EIKON'!AU30*'WEIGHTED from Refinitive'!$B$5)+('WEIGHTED from Refinitive'!$B$8*'ISSUE SCORE from EIKON'!BJ30)+('ISSUE SCORE from EIKON'!BY30*'WEIGHTED from Refinitive'!$B$9)+('WEIGHTED from Refinitive'!$B$10*'ISSUE SCORE from EIKON'!CN30)+('ISSUE SCORE from EIKON'!DC30*'WEIGHTED from Refinitive'!$B$11)+('WEIGHTED from Refinitive'!$B$14*'ISSUE SCORE from EIKON'!DR30)+('ISSUE SCORE from EIKON'!EG30*'WEIGHTED from Refinitive'!$B$15)+('WEIGHTED from Refinitive'!$B$16*'ISSUE SCORE from EIKON'!EV30)</f>
        <v>25.231337555980971</v>
      </c>
      <c r="M27" s="1">
        <f>('WEIGHTED from Refinitive'!$B$3*'ISSUE SCORE from EIKON'!R30)+('WEIGHTED from Refinitive'!$B$4*'ISSUE SCORE from EIKON'!AG30)+('ISSUE SCORE from EIKON'!AV30*'WEIGHTED from Refinitive'!$B$5)+('WEIGHTED from Refinitive'!$B$8*'ISSUE SCORE from EIKON'!BK30)+('ISSUE SCORE from EIKON'!BZ30*'WEIGHTED from Refinitive'!$B$9)+('WEIGHTED from Refinitive'!$B$10*'ISSUE SCORE from EIKON'!CO30)+('ISSUE SCORE from EIKON'!DD30*'WEIGHTED from Refinitive'!$B$11)+('WEIGHTED from Refinitive'!$B$14*'ISSUE SCORE from EIKON'!DS30)+('ISSUE SCORE from EIKON'!EH30*'WEIGHTED from Refinitive'!$B$15)+('WEIGHTED from Refinitive'!$B$16*'ISSUE SCORE from EIKON'!EW30)</f>
        <v>0</v>
      </c>
      <c r="N27" s="1">
        <f>('WEIGHTED from Refinitive'!$B$3*'ISSUE SCORE from EIKON'!S30)+('WEIGHTED from Refinitive'!$B$4*'ISSUE SCORE from EIKON'!AH30)+('ISSUE SCORE from EIKON'!AW30*'WEIGHTED from Refinitive'!$B$5)+('WEIGHTED from Refinitive'!$B$8*'ISSUE SCORE from EIKON'!BL30)+('ISSUE SCORE from EIKON'!CA30*'WEIGHTED from Refinitive'!$B$9)+('WEIGHTED from Refinitive'!$B$10*'ISSUE SCORE from EIKON'!CP30)+('ISSUE SCORE from EIKON'!DE30*'WEIGHTED from Refinitive'!$B$11)+('WEIGHTED from Refinitive'!$B$14*'ISSUE SCORE from EIKON'!DT30)+('ISSUE SCORE from EIKON'!EI30*'WEIGHTED from Refinitive'!$B$15)+('WEIGHTED from Refinitive'!$B$16*'ISSUE SCORE from EIKON'!EX30)</f>
        <v>0</v>
      </c>
      <c r="O27" s="1">
        <f>('WEIGHTED from Refinitive'!$B$3*'ISSUE SCORE from EIKON'!T30)+('WEIGHTED from Refinitive'!$B$4*'ISSUE SCORE from EIKON'!AI30)+('ISSUE SCORE from EIKON'!AX30*'WEIGHTED from Refinitive'!$B$5)+('WEIGHTED from Refinitive'!$B$8*'ISSUE SCORE from EIKON'!BM30)+('ISSUE SCORE from EIKON'!CB30*'WEIGHTED from Refinitive'!$B$9)+('WEIGHTED from Refinitive'!$B$10*'ISSUE SCORE from EIKON'!CQ30)+('ISSUE SCORE from EIKON'!DF30*'WEIGHTED from Refinitive'!$B$11)+('WEIGHTED from Refinitive'!$B$14*'ISSUE SCORE from EIKON'!DU30)+('ISSUE SCORE from EIKON'!EJ30*'WEIGHTED from Refinitive'!$B$15)+('WEIGHTED from Refinitive'!$B$16*'ISSUE SCORE from EIKON'!EY30)</f>
        <v>0</v>
      </c>
      <c r="P27" s="1">
        <f>('WEIGHTED from Refinitive'!$B$3*'ISSUE SCORE from EIKON'!U30)+('WEIGHTED from Refinitive'!$B$4*'ISSUE SCORE from EIKON'!AJ30)+('ISSUE SCORE from EIKON'!AY30*'WEIGHTED from Refinitive'!$B$5)+('WEIGHTED from Refinitive'!$B$8*'ISSUE SCORE from EIKON'!BN30)+('ISSUE SCORE from EIKON'!CC30*'WEIGHTED from Refinitive'!$B$9)+('WEIGHTED from Refinitive'!$B$10*'ISSUE SCORE from EIKON'!CR30)+('ISSUE SCORE from EIKON'!DG30*'WEIGHTED from Refinitive'!$B$11)+('WEIGHTED from Refinitive'!$B$14*'ISSUE SCORE from EIKON'!DV30)+('ISSUE SCORE from EIKON'!EK30*'WEIGHTED from Refinitive'!$B$15)+('WEIGHTED from Refinitive'!$B$16*'ISSUE SCORE from EIKON'!EZ30)</f>
        <v>0</v>
      </c>
      <c r="R27" s="11" t="s">
        <v>90</v>
      </c>
      <c r="S27" s="1">
        <f t="shared" si="2"/>
        <v>54.001068187558147</v>
      </c>
      <c r="T27" s="1">
        <f t="shared" si="3"/>
        <v>33.07550251997683</v>
      </c>
      <c r="U27" s="1">
        <f t="shared" si="4"/>
        <v>35.743181289490096</v>
      </c>
      <c r="V27" s="1">
        <f t="shared" si="5"/>
        <v>36.742513782764235</v>
      </c>
      <c r="W27" s="1">
        <f t="shared" si="6"/>
        <v>34.098907280837956</v>
      </c>
      <c r="X27" s="1">
        <f t="shared" si="7"/>
        <v>30.891913977180703</v>
      </c>
      <c r="Y27" s="1">
        <f t="shared" si="8"/>
        <v>28.072245500303026</v>
      </c>
      <c r="Z27" s="1">
        <f t="shared" si="9"/>
        <v>17.393830162235606</v>
      </c>
      <c r="AA27" s="1">
        <f t="shared" si="10"/>
        <v>23.617271244572134</v>
      </c>
      <c r="AB27" s="1">
        <f t="shared" si="11"/>
        <v>23.256096025239067</v>
      </c>
      <c r="AC27" s="1">
        <f t="shared" si="12"/>
        <v>25.231337555980971</v>
      </c>
      <c r="AD27" s="1">
        <f t="shared" si="13"/>
        <v>0</v>
      </c>
      <c r="AE27" s="1">
        <f t="shared" si="14"/>
        <v>0</v>
      </c>
      <c r="AF27" s="1">
        <f t="shared" si="15"/>
        <v>0</v>
      </c>
      <c r="AG27" s="1">
        <f t="shared" si="16"/>
        <v>0</v>
      </c>
      <c r="AI27" s="11" t="s">
        <v>90</v>
      </c>
      <c r="AJ27" s="1">
        <f t="shared" si="17"/>
        <v>20.925565667581317</v>
      </c>
      <c r="AK27" s="1">
        <f t="shared" si="18"/>
        <v>-2.667678769513266</v>
      </c>
      <c r="AL27" s="1">
        <f t="shared" si="19"/>
        <v>-0.99933249327413876</v>
      </c>
      <c r="AM27" s="1">
        <f t="shared" si="20"/>
        <v>2.6436065019262784</v>
      </c>
      <c r="AN27" s="1">
        <f t="shared" si="21"/>
        <v>3.2069933036572529</v>
      </c>
      <c r="AO27" s="1">
        <f t="shared" si="22"/>
        <v>2.819668476877677</v>
      </c>
      <c r="AP27" s="1">
        <f t="shared" si="23"/>
        <v>10.67841533806742</v>
      </c>
      <c r="AQ27" s="1">
        <f t="shared" si="24"/>
        <v>-6.223441082336528</v>
      </c>
      <c r="AR27" s="1">
        <f t="shared" si="25"/>
        <v>0.36117521933306662</v>
      </c>
      <c r="AS27" s="1">
        <f t="shared" si="26"/>
        <v>-1.9752415307419042</v>
      </c>
      <c r="AT27" s="1">
        <f t="shared" si="27"/>
        <v>25.231337555980971</v>
      </c>
      <c r="AU27" s="1">
        <f t="shared" si="28"/>
        <v>0</v>
      </c>
      <c r="AV27" s="1">
        <f t="shared" si="29"/>
        <v>0</v>
      </c>
      <c r="AW27" s="1">
        <f t="shared" si="30"/>
        <v>0</v>
      </c>
      <c r="AX27" s="1" t="str">
        <f>VLOOKUP(AI27,'ISSUE SCORE from EIKON'!A30:B459,2,FALSE)</f>
        <v>ANSYS Inc</v>
      </c>
      <c r="AY27" s="1">
        <f t="shared" si="31"/>
        <v>26</v>
      </c>
      <c r="AZ27" s="1">
        <v>26</v>
      </c>
      <c r="BA27" s="1">
        <v>1</v>
      </c>
    </row>
    <row r="28" spans="1:53" ht="15">
      <c r="A28" s="11" t="s">
        <v>86</v>
      </c>
      <c r="B28" s="1">
        <f>('WEIGHTED from Refinitive'!$B$3*'ISSUE SCORE from EIKON'!G31)+('WEIGHTED from Refinitive'!$B$4*'ISSUE SCORE from EIKON'!V31)+('ISSUE SCORE from EIKON'!AK31*'WEIGHTED from Refinitive'!$B$5)+('WEIGHTED from Refinitive'!$B$8*'ISSUE SCORE from EIKON'!AZ31)+('ISSUE SCORE from EIKON'!BO31*'WEIGHTED from Refinitive'!$B$9)+('WEIGHTED from Refinitive'!$B$10*'ISSUE SCORE from EIKON'!CD31)+('ISSUE SCORE from EIKON'!CS31*'WEIGHTED from Refinitive'!$B$11)+('WEIGHTED from Refinitive'!$B$14*'ISSUE SCORE from EIKON'!DH31)+('ISSUE SCORE from EIKON'!DW31*'WEIGHTED from Refinitive'!$B$15)+('WEIGHTED from Refinitive'!$B$16*'ISSUE SCORE from EIKON'!EL31)</f>
        <v>78.800502986059882</v>
      </c>
      <c r="C28" s="1">
        <f>('WEIGHTED from Refinitive'!$B$3*'ISSUE SCORE from EIKON'!H31)+('WEIGHTED from Refinitive'!$B$4*'ISSUE SCORE from EIKON'!W31)+('ISSUE SCORE from EIKON'!AL31*'WEIGHTED from Refinitive'!$B$5)+('WEIGHTED from Refinitive'!$B$8*'ISSUE SCORE from EIKON'!BA31)+('ISSUE SCORE from EIKON'!BP31*'WEIGHTED from Refinitive'!$B$9)+('WEIGHTED from Refinitive'!$B$10*'ISSUE SCORE from EIKON'!CE31)+('ISSUE SCORE from EIKON'!CT31*'WEIGHTED from Refinitive'!$B$11)+('WEIGHTED from Refinitive'!$B$14*'ISSUE SCORE from EIKON'!DI31)+('ISSUE SCORE from EIKON'!DX31*'WEIGHTED from Refinitive'!$B$15)+('WEIGHTED from Refinitive'!$B$16*'ISSUE SCORE from EIKON'!EM31)</f>
        <v>80.297619047618994</v>
      </c>
      <c r="D28" s="1">
        <f>('WEIGHTED from Refinitive'!$B$3*'ISSUE SCORE from EIKON'!I31)+('WEIGHTED from Refinitive'!$B$4*'ISSUE SCORE from EIKON'!X31)+('ISSUE SCORE from EIKON'!AM31*'WEIGHTED from Refinitive'!$B$5)+('WEIGHTED from Refinitive'!$B$8*'ISSUE SCORE from EIKON'!BB31)+('ISSUE SCORE from EIKON'!BQ31*'WEIGHTED from Refinitive'!$B$9)+('WEIGHTED from Refinitive'!$B$10*'ISSUE SCORE from EIKON'!CF31)+('ISSUE SCORE from EIKON'!CU31*'WEIGHTED from Refinitive'!$B$11)+('WEIGHTED from Refinitive'!$B$14*'ISSUE SCORE from EIKON'!DJ31)+('ISSUE SCORE from EIKON'!DY31*'WEIGHTED from Refinitive'!$B$15)+('WEIGHTED from Refinitive'!$B$16*'ISSUE SCORE from EIKON'!EN31)</f>
        <v>68.454230887816323</v>
      </c>
      <c r="E28" s="1">
        <f>('WEIGHTED from Refinitive'!$B$3*'ISSUE SCORE from EIKON'!J31)+('WEIGHTED from Refinitive'!$B$4*'ISSUE SCORE from EIKON'!Y31)+('ISSUE SCORE from EIKON'!AN31*'WEIGHTED from Refinitive'!$B$5)+('WEIGHTED from Refinitive'!$B$8*'ISSUE SCORE from EIKON'!BC31)+('ISSUE SCORE from EIKON'!BR31*'WEIGHTED from Refinitive'!$B$9)+('WEIGHTED from Refinitive'!$B$10*'ISSUE SCORE from EIKON'!CG31)+('ISSUE SCORE from EIKON'!CV31*'WEIGHTED from Refinitive'!$B$11)+('WEIGHTED from Refinitive'!$B$14*'ISSUE SCORE from EIKON'!DK31)+('ISSUE SCORE from EIKON'!DZ31*'WEIGHTED from Refinitive'!$B$15)+('WEIGHTED from Refinitive'!$B$16*'ISSUE SCORE from EIKON'!EO31)</f>
        <v>68.828199052132661</v>
      </c>
      <c r="F28" s="1">
        <f>('WEIGHTED from Refinitive'!$B$3*'ISSUE SCORE from EIKON'!K31)+('WEIGHTED from Refinitive'!$B$4*'ISSUE SCORE from EIKON'!Z31)+('ISSUE SCORE from EIKON'!AO31*'WEIGHTED from Refinitive'!$B$5)+('WEIGHTED from Refinitive'!$B$8*'ISSUE SCORE from EIKON'!BD31)+('ISSUE SCORE from EIKON'!BS31*'WEIGHTED from Refinitive'!$B$9)+('WEIGHTED from Refinitive'!$B$10*'ISSUE SCORE from EIKON'!CH31)+('ISSUE SCORE from EIKON'!CW31*'WEIGHTED from Refinitive'!$B$11)+('WEIGHTED from Refinitive'!$B$14*'ISSUE SCORE from EIKON'!DL31)+('ISSUE SCORE from EIKON'!EA31*'WEIGHTED from Refinitive'!$B$15)+('WEIGHTED from Refinitive'!$B$16*'ISSUE SCORE from EIKON'!EP31)</f>
        <v>62.783189033188989</v>
      </c>
      <c r="G28" s="1">
        <f>('WEIGHTED from Refinitive'!$B$3*'ISSUE SCORE from EIKON'!L31)+('WEIGHTED from Refinitive'!$B$4*'ISSUE SCORE from EIKON'!AA31)+('ISSUE SCORE from EIKON'!AP31*'WEIGHTED from Refinitive'!$B$5)+('WEIGHTED from Refinitive'!$B$8*'ISSUE SCORE from EIKON'!BE31)+('ISSUE SCORE from EIKON'!BT31*'WEIGHTED from Refinitive'!$B$9)+('WEIGHTED from Refinitive'!$B$10*'ISSUE SCORE from EIKON'!CI31)+('ISSUE SCORE from EIKON'!CX31*'WEIGHTED from Refinitive'!$B$11)+('WEIGHTED from Refinitive'!$B$14*'ISSUE SCORE from EIKON'!DM31)+('ISSUE SCORE from EIKON'!EB31*'WEIGHTED from Refinitive'!$B$15)+('WEIGHTED from Refinitive'!$B$16*'ISSUE SCORE from EIKON'!EQ31)</f>
        <v>64.382103211312241</v>
      </c>
      <c r="H28" s="1">
        <f>('WEIGHTED from Refinitive'!$B$3*'ISSUE SCORE from EIKON'!M31)+('WEIGHTED from Refinitive'!$B$4*'ISSUE SCORE from EIKON'!AB31)+('ISSUE SCORE from EIKON'!AQ31*'WEIGHTED from Refinitive'!$B$5)+('WEIGHTED from Refinitive'!$B$8*'ISSUE SCORE from EIKON'!BF31)+('ISSUE SCORE from EIKON'!BU31*'WEIGHTED from Refinitive'!$B$9)+('WEIGHTED from Refinitive'!$B$10*'ISSUE SCORE from EIKON'!CJ31)+('ISSUE SCORE from EIKON'!CY31*'WEIGHTED from Refinitive'!$B$11)+('WEIGHTED from Refinitive'!$B$14*'ISSUE SCORE from EIKON'!DN31)+('ISSUE SCORE from EIKON'!EC31*'WEIGHTED from Refinitive'!$B$15)+('WEIGHTED from Refinitive'!$B$16*'ISSUE SCORE from EIKON'!ER31)</f>
        <v>54.029030928081404</v>
      </c>
      <c r="I28" s="1">
        <f>('WEIGHTED from Refinitive'!$B$3*'ISSUE SCORE from EIKON'!N31)+('WEIGHTED from Refinitive'!$B$4*'ISSUE SCORE from EIKON'!AC31)+('ISSUE SCORE from EIKON'!AR31*'WEIGHTED from Refinitive'!$B$5)+('WEIGHTED from Refinitive'!$B$8*'ISSUE SCORE from EIKON'!BG31)+('ISSUE SCORE from EIKON'!BV31*'WEIGHTED from Refinitive'!$B$9)+('WEIGHTED from Refinitive'!$B$10*'ISSUE SCORE from EIKON'!CK31)+('ISSUE SCORE from EIKON'!CZ31*'WEIGHTED from Refinitive'!$B$11)+('WEIGHTED from Refinitive'!$B$14*'ISSUE SCORE from EIKON'!DO31)+('ISSUE SCORE from EIKON'!ED31*'WEIGHTED from Refinitive'!$B$15)+('WEIGHTED from Refinitive'!$B$16*'ISSUE SCORE from EIKON'!ES31)</f>
        <v>52.916642271662724</v>
      </c>
      <c r="J28" s="1">
        <f>('WEIGHTED from Refinitive'!$B$3*'ISSUE SCORE from EIKON'!O31)+('WEIGHTED from Refinitive'!$B$4*'ISSUE SCORE from EIKON'!AD31)+('ISSUE SCORE from EIKON'!AS31*'WEIGHTED from Refinitive'!$B$5)+('WEIGHTED from Refinitive'!$B$8*'ISSUE SCORE from EIKON'!BH31)+('ISSUE SCORE from EIKON'!BW31*'WEIGHTED from Refinitive'!$B$9)+('WEIGHTED from Refinitive'!$B$10*'ISSUE SCORE from EIKON'!CL31)+('ISSUE SCORE from EIKON'!DA31*'WEIGHTED from Refinitive'!$B$11)+('WEIGHTED from Refinitive'!$B$14*'ISSUE SCORE from EIKON'!DP31)+('ISSUE SCORE from EIKON'!EE31*'WEIGHTED from Refinitive'!$B$15)+('WEIGHTED from Refinitive'!$B$16*'ISSUE SCORE from EIKON'!ET31)</f>
        <v>52.980769230769184</v>
      </c>
      <c r="K28" s="1">
        <f>('WEIGHTED from Refinitive'!$B$3*'ISSUE SCORE from EIKON'!P31)+('WEIGHTED from Refinitive'!$B$4*'ISSUE SCORE from EIKON'!AE31)+('ISSUE SCORE from EIKON'!AT31*'WEIGHTED from Refinitive'!$B$5)+('WEIGHTED from Refinitive'!$B$8*'ISSUE SCORE from EIKON'!BI31)+('ISSUE SCORE from EIKON'!BX31*'WEIGHTED from Refinitive'!$B$9)+('WEIGHTED from Refinitive'!$B$10*'ISSUE SCORE from EIKON'!CM31)+('ISSUE SCORE from EIKON'!DB31*'WEIGHTED from Refinitive'!$B$11)+('WEIGHTED from Refinitive'!$B$14*'ISSUE SCORE from EIKON'!DQ31)+('ISSUE SCORE from EIKON'!EF31*'WEIGHTED from Refinitive'!$B$15)+('WEIGHTED from Refinitive'!$B$16*'ISSUE SCORE from EIKON'!EU31)</f>
        <v>57.352266983796603</v>
      </c>
      <c r="L28" s="1">
        <f>('WEIGHTED from Refinitive'!$B$3*'ISSUE SCORE from EIKON'!Q31)+('WEIGHTED from Refinitive'!$B$4*'ISSUE SCORE from EIKON'!AF31)+('ISSUE SCORE from EIKON'!AU31*'WEIGHTED from Refinitive'!$B$5)+('WEIGHTED from Refinitive'!$B$8*'ISSUE SCORE from EIKON'!BJ31)+('ISSUE SCORE from EIKON'!BY31*'WEIGHTED from Refinitive'!$B$9)+('WEIGHTED from Refinitive'!$B$10*'ISSUE SCORE from EIKON'!CN31)+('ISSUE SCORE from EIKON'!DC31*'WEIGHTED from Refinitive'!$B$11)+('WEIGHTED from Refinitive'!$B$14*'ISSUE SCORE from EIKON'!DR31)+('ISSUE SCORE from EIKON'!EG31*'WEIGHTED from Refinitive'!$B$15)+('WEIGHTED from Refinitive'!$B$16*'ISSUE SCORE from EIKON'!EV31)</f>
        <v>51.272463411866994</v>
      </c>
      <c r="M28" s="1">
        <f>('WEIGHTED from Refinitive'!$B$3*'ISSUE SCORE from EIKON'!R31)+('WEIGHTED from Refinitive'!$B$4*'ISSUE SCORE from EIKON'!AG31)+('ISSUE SCORE from EIKON'!AV31*'WEIGHTED from Refinitive'!$B$5)+('WEIGHTED from Refinitive'!$B$8*'ISSUE SCORE from EIKON'!BK31)+('ISSUE SCORE from EIKON'!BZ31*'WEIGHTED from Refinitive'!$B$9)+('WEIGHTED from Refinitive'!$B$10*'ISSUE SCORE from EIKON'!CO31)+('ISSUE SCORE from EIKON'!DD31*'WEIGHTED from Refinitive'!$B$11)+('WEIGHTED from Refinitive'!$B$14*'ISSUE SCORE from EIKON'!DS31)+('ISSUE SCORE from EIKON'!EH31*'WEIGHTED from Refinitive'!$B$15)+('WEIGHTED from Refinitive'!$B$16*'ISSUE SCORE from EIKON'!EW31)</f>
        <v>41.873277143003492</v>
      </c>
      <c r="N28" s="1">
        <f>('WEIGHTED from Refinitive'!$B$3*'ISSUE SCORE from EIKON'!S31)+('WEIGHTED from Refinitive'!$B$4*'ISSUE SCORE from EIKON'!AH31)+('ISSUE SCORE from EIKON'!AW31*'WEIGHTED from Refinitive'!$B$5)+('WEIGHTED from Refinitive'!$B$8*'ISSUE SCORE from EIKON'!BL31)+('ISSUE SCORE from EIKON'!CA31*'WEIGHTED from Refinitive'!$B$9)+('WEIGHTED from Refinitive'!$B$10*'ISSUE SCORE from EIKON'!CP31)+('ISSUE SCORE from EIKON'!DE31*'WEIGHTED from Refinitive'!$B$11)+('WEIGHTED from Refinitive'!$B$14*'ISSUE SCORE from EIKON'!DT31)+('ISSUE SCORE from EIKON'!EI31*'WEIGHTED from Refinitive'!$B$15)+('WEIGHTED from Refinitive'!$B$16*'ISSUE SCORE from EIKON'!EX31)</f>
        <v>53.690909090909045</v>
      </c>
      <c r="O28" s="1">
        <f>('WEIGHTED from Refinitive'!$B$3*'ISSUE SCORE from EIKON'!T31)+('WEIGHTED from Refinitive'!$B$4*'ISSUE SCORE from EIKON'!AI31)+('ISSUE SCORE from EIKON'!AX31*'WEIGHTED from Refinitive'!$B$5)+('WEIGHTED from Refinitive'!$B$8*'ISSUE SCORE from EIKON'!BM31)+('ISSUE SCORE from EIKON'!CB31*'WEIGHTED from Refinitive'!$B$9)+('WEIGHTED from Refinitive'!$B$10*'ISSUE SCORE from EIKON'!CQ31)+('ISSUE SCORE from EIKON'!DF31*'WEIGHTED from Refinitive'!$B$11)+('WEIGHTED from Refinitive'!$B$14*'ISSUE SCORE from EIKON'!DU31)+('ISSUE SCORE from EIKON'!EJ31*'WEIGHTED from Refinitive'!$B$15)+('WEIGHTED from Refinitive'!$B$16*'ISSUE SCORE from EIKON'!EY31)</f>
        <v>62.136642139319108</v>
      </c>
      <c r="P28" s="1">
        <f>('WEIGHTED from Refinitive'!$B$3*'ISSUE SCORE from EIKON'!U31)+('WEIGHTED from Refinitive'!$B$4*'ISSUE SCORE from EIKON'!AJ31)+('ISSUE SCORE from EIKON'!AY31*'WEIGHTED from Refinitive'!$B$5)+('WEIGHTED from Refinitive'!$B$8*'ISSUE SCORE from EIKON'!BN31)+('ISSUE SCORE from EIKON'!CC31*'WEIGHTED from Refinitive'!$B$9)+('WEIGHTED from Refinitive'!$B$10*'ISSUE SCORE from EIKON'!CR31)+('ISSUE SCORE from EIKON'!DG31*'WEIGHTED from Refinitive'!$B$11)+('WEIGHTED from Refinitive'!$B$14*'ISSUE SCORE from EIKON'!DV31)+('ISSUE SCORE from EIKON'!EK31*'WEIGHTED from Refinitive'!$B$15)+('WEIGHTED from Refinitive'!$B$16*'ISSUE SCORE from EIKON'!EZ31)</f>
        <v>47.601424450054083</v>
      </c>
      <c r="R28" s="11" t="s">
        <v>93</v>
      </c>
      <c r="S28" s="1">
        <f t="shared" si="2"/>
        <v>75.798973763451514</v>
      </c>
      <c r="T28" s="1">
        <f t="shared" si="3"/>
        <v>80.297619047618994</v>
      </c>
      <c r="U28" s="1">
        <f t="shared" si="4"/>
        <v>68.454230887816323</v>
      </c>
      <c r="V28" s="1">
        <f t="shared" si="5"/>
        <v>68.828199052132661</v>
      </c>
      <c r="W28" s="1">
        <f t="shared" si="6"/>
        <v>62.783189033188989</v>
      </c>
      <c r="X28" s="1">
        <f t="shared" si="7"/>
        <v>64.382103211312241</v>
      </c>
      <c r="Y28" s="1">
        <f t="shared" si="8"/>
        <v>54.029030928081404</v>
      </c>
      <c r="Z28" s="1">
        <f t="shared" si="9"/>
        <v>52.916642271662724</v>
      </c>
      <c r="AA28" s="1">
        <f t="shared" si="10"/>
        <v>52.980769230769184</v>
      </c>
      <c r="AB28" s="1">
        <f t="shared" si="11"/>
        <v>57.352266983796603</v>
      </c>
      <c r="AC28" s="1">
        <f t="shared" si="12"/>
        <v>51.272463411866994</v>
      </c>
      <c r="AD28" s="1">
        <f t="shared" si="13"/>
        <v>41.873277143003492</v>
      </c>
      <c r="AE28" s="1">
        <f t="shared" si="14"/>
        <v>53.690909090909045</v>
      </c>
      <c r="AF28" s="1">
        <f t="shared" si="15"/>
        <v>62.136642139319108</v>
      </c>
      <c r="AG28" s="1">
        <f t="shared" si="16"/>
        <v>47.601424450054083</v>
      </c>
      <c r="AI28" s="11" t="s">
        <v>93</v>
      </c>
      <c r="AJ28" s="1">
        <f t="shared" si="17"/>
        <v>-4.4986452841674804</v>
      </c>
      <c r="AK28" s="1">
        <f t="shared" si="18"/>
        <v>11.843388159802672</v>
      </c>
      <c r="AL28" s="1">
        <f t="shared" si="19"/>
        <v>-0.37396816431633795</v>
      </c>
      <c r="AM28" s="1">
        <f t="shared" si="20"/>
        <v>6.0450100189436711</v>
      </c>
      <c r="AN28" s="1">
        <f t="shared" si="21"/>
        <v>-1.5989141781232519</v>
      </c>
      <c r="AO28" s="1">
        <f t="shared" si="22"/>
        <v>10.353072283230837</v>
      </c>
      <c r="AP28" s="1">
        <f t="shared" si="23"/>
        <v>1.1123886564186805</v>
      </c>
      <c r="AQ28" s="1">
        <f t="shared" si="24"/>
        <v>-0.064126959106459935</v>
      </c>
      <c r="AR28" s="1">
        <f t="shared" si="25"/>
        <v>-4.3714977530274197</v>
      </c>
      <c r="AS28" s="1">
        <f t="shared" si="26"/>
        <v>6.0798035719296095</v>
      </c>
      <c r="AT28" s="1">
        <f t="shared" si="27"/>
        <v>9.3991862688635024</v>
      </c>
      <c r="AU28" s="1">
        <f t="shared" si="28"/>
        <v>-11.817631947905554</v>
      </c>
      <c r="AV28" s="1">
        <f t="shared" si="29"/>
        <v>-8.4457330484100623</v>
      </c>
      <c r="AW28" s="1">
        <f t="shared" si="30"/>
        <v>14.535217689265025</v>
      </c>
      <c r="AX28" s="1" t="str">
        <f>VLOOKUP(AI28,'ISSUE SCORE from EIKON'!A31:B460,2,FALSE)</f>
        <v>Apache Corp</v>
      </c>
      <c r="AY28" s="1">
        <f t="shared" si="31"/>
        <v>27</v>
      </c>
      <c r="AZ28" s="1">
        <v>27</v>
      </c>
      <c r="BA28" s="1">
        <v>1</v>
      </c>
    </row>
    <row r="29" spans="1:53" ht="15">
      <c r="A29" s="11" t="s">
        <v>88</v>
      </c>
      <c r="B29" s="1">
        <f>('WEIGHTED from Refinitive'!$B$3*'ISSUE SCORE from EIKON'!G32)+('WEIGHTED from Refinitive'!$B$4*'ISSUE SCORE from EIKON'!V32)+('ISSUE SCORE from EIKON'!AK32*'WEIGHTED from Refinitive'!$B$5)+('WEIGHTED from Refinitive'!$B$8*'ISSUE SCORE from EIKON'!AZ32)+('ISSUE SCORE from EIKON'!BO32*'WEIGHTED from Refinitive'!$B$9)+('WEIGHTED from Refinitive'!$B$10*'ISSUE SCORE from EIKON'!CD32)+('ISSUE SCORE from EIKON'!CS32*'WEIGHTED from Refinitive'!$B$11)+('WEIGHTED from Refinitive'!$B$14*'ISSUE SCORE from EIKON'!DH32)+('ISSUE SCORE from EIKON'!DW32*'WEIGHTED from Refinitive'!$B$15)+('WEIGHTED from Refinitive'!$B$16*'ISSUE SCORE from EIKON'!EL32)</f>
        <v>70.665451172718662</v>
      </c>
      <c r="C29" s="1">
        <f>('WEIGHTED from Refinitive'!$B$3*'ISSUE SCORE from EIKON'!H32)+('WEIGHTED from Refinitive'!$B$4*'ISSUE SCORE from EIKON'!W32)+('ISSUE SCORE from EIKON'!AL32*'WEIGHTED from Refinitive'!$B$5)+('WEIGHTED from Refinitive'!$B$8*'ISSUE SCORE from EIKON'!BA32)+('ISSUE SCORE from EIKON'!BP32*'WEIGHTED from Refinitive'!$B$9)+('WEIGHTED from Refinitive'!$B$10*'ISSUE SCORE from EIKON'!CE32)+('ISSUE SCORE from EIKON'!CT32*'WEIGHTED from Refinitive'!$B$11)+('WEIGHTED from Refinitive'!$B$14*'ISSUE SCORE from EIKON'!DI32)+('ISSUE SCORE from EIKON'!DX32*'WEIGHTED from Refinitive'!$B$15)+('WEIGHTED from Refinitive'!$B$16*'ISSUE SCORE from EIKON'!EM32)</f>
        <v>71.020298343627601</v>
      </c>
      <c r="D29" s="1">
        <f>('WEIGHTED from Refinitive'!$B$3*'ISSUE SCORE from EIKON'!I32)+('WEIGHTED from Refinitive'!$B$4*'ISSUE SCORE from EIKON'!X32)+('ISSUE SCORE from EIKON'!AM32*'WEIGHTED from Refinitive'!$B$5)+('WEIGHTED from Refinitive'!$B$8*'ISSUE SCORE from EIKON'!BB32)+('ISSUE SCORE from EIKON'!BQ32*'WEIGHTED from Refinitive'!$B$9)+('WEIGHTED from Refinitive'!$B$10*'ISSUE SCORE from EIKON'!CF32)+('ISSUE SCORE from EIKON'!CU32*'WEIGHTED from Refinitive'!$B$11)+('WEIGHTED from Refinitive'!$B$14*'ISSUE SCORE from EIKON'!DJ32)+('ISSUE SCORE from EIKON'!DY32*'WEIGHTED from Refinitive'!$B$15)+('WEIGHTED from Refinitive'!$B$16*'ISSUE SCORE from EIKON'!EN32)</f>
        <v>70.606084333855293</v>
      </c>
      <c r="E29" s="1">
        <f>('WEIGHTED from Refinitive'!$B$3*'ISSUE SCORE from EIKON'!J32)+('WEIGHTED from Refinitive'!$B$4*'ISSUE SCORE from EIKON'!Y32)+('ISSUE SCORE from EIKON'!AN32*'WEIGHTED from Refinitive'!$B$5)+('WEIGHTED from Refinitive'!$B$8*'ISSUE SCORE from EIKON'!BC32)+('ISSUE SCORE from EIKON'!BR32*'WEIGHTED from Refinitive'!$B$9)+('WEIGHTED from Refinitive'!$B$10*'ISSUE SCORE from EIKON'!CG32)+('ISSUE SCORE from EIKON'!CV32*'WEIGHTED from Refinitive'!$B$11)+('WEIGHTED from Refinitive'!$B$14*'ISSUE SCORE from EIKON'!DK32)+('ISSUE SCORE from EIKON'!DZ32*'WEIGHTED from Refinitive'!$B$15)+('WEIGHTED from Refinitive'!$B$16*'ISSUE SCORE from EIKON'!EO32)</f>
        <v>68.750009079188658</v>
      </c>
      <c r="F29" s="1">
        <f>('WEIGHTED from Refinitive'!$B$3*'ISSUE SCORE from EIKON'!K32)+('WEIGHTED from Refinitive'!$B$4*'ISSUE SCORE from EIKON'!Z32)+('ISSUE SCORE from EIKON'!AO32*'WEIGHTED from Refinitive'!$B$5)+('WEIGHTED from Refinitive'!$B$8*'ISSUE SCORE from EIKON'!BD32)+('ISSUE SCORE from EIKON'!BS32*'WEIGHTED from Refinitive'!$B$9)+('WEIGHTED from Refinitive'!$B$10*'ISSUE SCORE from EIKON'!CH32)+('ISSUE SCORE from EIKON'!CW32*'WEIGHTED from Refinitive'!$B$11)+('WEIGHTED from Refinitive'!$B$14*'ISSUE SCORE from EIKON'!DL32)+('ISSUE SCORE from EIKON'!EA32*'WEIGHTED from Refinitive'!$B$15)+('WEIGHTED from Refinitive'!$B$16*'ISSUE SCORE from EIKON'!EP32)</f>
        <v>56.308235789367821</v>
      </c>
      <c r="G29" s="1">
        <f>('WEIGHTED from Refinitive'!$B$3*'ISSUE SCORE from EIKON'!L32)+('WEIGHTED from Refinitive'!$B$4*'ISSUE SCORE from EIKON'!AA32)+('ISSUE SCORE from EIKON'!AP32*'WEIGHTED from Refinitive'!$B$5)+('WEIGHTED from Refinitive'!$B$8*'ISSUE SCORE from EIKON'!BE32)+('ISSUE SCORE from EIKON'!BT32*'WEIGHTED from Refinitive'!$B$9)+('WEIGHTED from Refinitive'!$B$10*'ISSUE SCORE from EIKON'!CI32)+('ISSUE SCORE from EIKON'!CX32*'WEIGHTED from Refinitive'!$B$11)+('WEIGHTED from Refinitive'!$B$14*'ISSUE SCORE from EIKON'!DM32)+('ISSUE SCORE from EIKON'!EB32*'WEIGHTED from Refinitive'!$B$15)+('WEIGHTED from Refinitive'!$B$16*'ISSUE SCORE from EIKON'!EQ32)</f>
        <v>61.891663048197948</v>
      </c>
      <c r="H29" s="1">
        <f>('WEIGHTED from Refinitive'!$B$3*'ISSUE SCORE from EIKON'!M32)+('WEIGHTED from Refinitive'!$B$4*'ISSUE SCORE from EIKON'!AB32)+('ISSUE SCORE from EIKON'!AQ32*'WEIGHTED from Refinitive'!$B$5)+('WEIGHTED from Refinitive'!$B$8*'ISSUE SCORE from EIKON'!BF32)+('ISSUE SCORE from EIKON'!BU32*'WEIGHTED from Refinitive'!$B$9)+('WEIGHTED from Refinitive'!$B$10*'ISSUE SCORE from EIKON'!CJ32)+('ISSUE SCORE from EIKON'!CY32*'WEIGHTED from Refinitive'!$B$11)+('WEIGHTED from Refinitive'!$B$14*'ISSUE SCORE from EIKON'!DN32)+('ISSUE SCORE from EIKON'!EC32*'WEIGHTED from Refinitive'!$B$15)+('WEIGHTED from Refinitive'!$B$16*'ISSUE SCORE from EIKON'!ER32)</f>
        <v>60.823942088565104</v>
      </c>
      <c r="I29" s="1">
        <f>('WEIGHTED from Refinitive'!$B$3*'ISSUE SCORE from EIKON'!N32)+('WEIGHTED from Refinitive'!$B$4*'ISSUE SCORE from EIKON'!AC32)+('ISSUE SCORE from EIKON'!AR32*'WEIGHTED from Refinitive'!$B$5)+('WEIGHTED from Refinitive'!$B$8*'ISSUE SCORE from EIKON'!BG32)+('ISSUE SCORE from EIKON'!BV32*'WEIGHTED from Refinitive'!$B$9)+('WEIGHTED from Refinitive'!$B$10*'ISSUE SCORE from EIKON'!CK32)+('ISSUE SCORE from EIKON'!CZ32*'WEIGHTED from Refinitive'!$B$11)+('WEIGHTED from Refinitive'!$B$14*'ISSUE SCORE from EIKON'!DO32)+('ISSUE SCORE from EIKON'!ED32*'WEIGHTED from Refinitive'!$B$15)+('WEIGHTED from Refinitive'!$B$16*'ISSUE SCORE from EIKON'!ES32)</f>
        <v>66.811796083093427</v>
      </c>
      <c r="J29" s="1">
        <f>('WEIGHTED from Refinitive'!$B$3*'ISSUE SCORE from EIKON'!O32)+('WEIGHTED from Refinitive'!$B$4*'ISSUE SCORE from EIKON'!AD32)+('ISSUE SCORE from EIKON'!AS32*'WEIGHTED from Refinitive'!$B$5)+('WEIGHTED from Refinitive'!$B$8*'ISSUE SCORE from EIKON'!BH32)+('ISSUE SCORE from EIKON'!BW32*'WEIGHTED from Refinitive'!$B$9)+('WEIGHTED from Refinitive'!$B$10*'ISSUE SCORE from EIKON'!CL32)+('ISSUE SCORE from EIKON'!DA32*'WEIGHTED from Refinitive'!$B$11)+('WEIGHTED from Refinitive'!$B$14*'ISSUE SCORE from EIKON'!DP32)+('ISSUE SCORE from EIKON'!EE32*'WEIGHTED from Refinitive'!$B$15)+('WEIGHTED from Refinitive'!$B$16*'ISSUE SCORE from EIKON'!ET32)</f>
        <v>58.240988637847664</v>
      </c>
      <c r="K29" s="1">
        <f>('WEIGHTED from Refinitive'!$B$3*'ISSUE SCORE from EIKON'!P32)+('WEIGHTED from Refinitive'!$B$4*'ISSUE SCORE from EIKON'!AE32)+('ISSUE SCORE from EIKON'!AT32*'WEIGHTED from Refinitive'!$B$5)+('WEIGHTED from Refinitive'!$B$8*'ISSUE SCORE from EIKON'!BI32)+('ISSUE SCORE from EIKON'!BX32*'WEIGHTED from Refinitive'!$B$9)+('WEIGHTED from Refinitive'!$B$10*'ISSUE SCORE from EIKON'!CM32)+('ISSUE SCORE from EIKON'!DB32*'WEIGHTED from Refinitive'!$B$11)+('WEIGHTED from Refinitive'!$B$14*'ISSUE SCORE from EIKON'!DQ32)+('ISSUE SCORE from EIKON'!EF32*'WEIGHTED from Refinitive'!$B$15)+('WEIGHTED from Refinitive'!$B$16*'ISSUE SCORE from EIKON'!EU32)</f>
        <v>65.923955192685639</v>
      </c>
      <c r="L29" s="1">
        <f>('WEIGHTED from Refinitive'!$B$3*'ISSUE SCORE from EIKON'!Q32)+('WEIGHTED from Refinitive'!$B$4*'ISSUE SCORE from EIKON'!AF32)+('ISSUE SCORE from EIKON'!AU32*'WEIGHTED from Refinitive'!$B$5)+('WEIGHTED from Refinitive'!$B$8*'ISSUE SCORE from EIKON'!BJ32)+('ISSUE SCORE from EIKON'!BY32*'WEIGHTED from Refinitive'!$B$9)+('WEIGHTED from Refinitive'!$B$10*'ISSUE SCORE from EIKON'!CN32)+('ISSUE SCORE from EIKON'!DC32*'WEIGHTED from Refinitive'!$B$11)+('WEIGHTED from Refinitive'!$B$14*'ISSUE SCORE from EIKON'!DR32)+('ISSUE SCORE from EIKON'!EG32*'WEIGHTED from Refinitive'!$B$15)+('WEIGHTED from Refinitive'!$B$16*'ISSUE SCORE from EIKON'!EV32)</f>
        <v>50.145656677175886</v>
      </c>
      <c r="M29" s="1">
        <f>('WEIGHTED from Refinitive'!$B$3*'ISSUE SCORE from EIKON'!R32)+('WEIGHTED from Refinitive'!$B$4*'ISSUE SCORE from EIKON'!AG32)+('ISSUE SCORE from EIKON'!AV32*'WEIGHTED from Refinitive'!$B$5)+('WEIGHTED from Refinitive'!$B$8*'ISSUE SCORE from EIKON'!BK32)+('ISSUE SCORE from EIKON'!BZ32*'WEIGHTED from Refinitive'!$B$9)+('WEIGHTED from Refinitive'!$B$10*'ISSUE SCORE from EIKON'!CO32)+('ISSUE SCORE from EIKON'!DD32*'WEIGHTED from Refinitive'!$B$11)+('WEIGHTED from Refinitive'!$B$14*'ISSUE SCORE from EIKON'!DS32)+('ISSUE SCORE from EIKON'!EH32*'WEIGHTED from Refinitive'!$B$15)+('WEIGHTED from Refinitive'!$B$16*'ISSUE SCORE from EIKON'!EW32)</f>
        <v>53.945850265847895</v>
      </c>
      <c r="N29" s="1">
        <f>('WEIGHTED from Refinitive'!$B$3*'ISSUE SCORE from EIKON'!S32)+('WEIGHTED from Refinitive'!$B$4*'ISSUE SCORE from EIKON'!AH32)+('ISSUE SCORE from EIKON'!AW32*'WEIGHTED from Refinitive'!$B$5)+('WEIGHTED from Refinitive'!$B$8*'ISSUE SCORE from EIKON'!BL32)+('ISSUE SCORE from EIKON'!CA32*'WEIGHTED from Refinitive'!$B$9)+('WEIGHTED from Refinitive'!$B$10*'ISSUE SCORE from EIKON'!CP32)+('ISSUE SCORE from EIKON'!DE32*'WEIGHTED from Refinitive'!$B$11)+('WEIGHTED from Refinitive'!$B$14*'ISSUE SCORE from EIKON'!DT32)+('ISSUE SCORE from EIKON'!EI32*'WEIGHTED from Refinitive'!$B$15)+('WEIGHTED from Refinitive'!$B$16*'ISSUE SCORE from EIKON'!EX32)</f>
        <v>62.020994188459909</v>
      </c>
      <c r="O29" s="1">
        <f>('WEIGHTED from Refinitive'!$B$3*'ISSUE SCORE from EIKON'!T32)+('WEIGHTED from Refinitive'!$B$4*'ISSUE SCORE from EIKON'!AI32)+('ISSUE SCORE from EIKON'!AX32*'WEIGHTED from Refinitive'!$B$5)+('WEIGHTED from Refinitive'!$B$8*'ISSUE SCORE from EIKON'!BM32)+('ISSUE SCORE from EIKON'!CB32*'WEIGHTED from Refinitive'!$B$9)+('WEIGHTED from Refinitive'!$B$10*'ISSUE SCORE from EIKON'!CQ32)+('ISSUE SCORE from EIKON'!DF32*'WEIGHTED from Refinitive'!$B$11)+('WEIGHTED from Refinitive'!$B$14*'ISSUE SCORE from EIKON'!DU32)+('ISSUE SCORE from EIKON'!EJ32*'WEIGHTED from Refinitive'!$B$15)+('WEIGHTED from Refinitive'!$B$16*'ISSUE SCORE from EIKON'!EY32)</f>
        <v>50.988577545887239</v>
      </c>
      <c r="P29" s="1">
        <f>('WEIGHTED from Refinitive'!$B$3*'ISSUE SCORE from EIKON'!U32)+('WEIGHTED from Refinitive'!$B$4*'ISSUE SCORE from EIKON'!AJ32)+('ISSUE SCORE from EIKON'!AY32*'WEIGHTED from Refinitive'!$B$5)+('WEIGHTED from Refinitive'!$B$8*'ISSUE SCORE from EIKON'!BN32)+('ISSUE SCORE from EIKON'!CC32*'WEIGHTED from Refinitive'!$B$9)+('WEIGHTED from Refinitive'!$B$10*'ISSUE SCORE from EIKON'!CR32)+('ISSUE SCORE from EIKON'!DG32*'WEIGHTED from Refinitive'!$B$11)+('WEIGHTED from Refinitive'!$B$14*'ISSUE SCORE from EIKON'!DV32)+('ISSUE SCORE from EIKON'!EK32*'WEIGHTED from Refinitive'!$B$15)+('WEIGHTED from Refinitive'!$B$16*'ISSUE SCORE from EIKON'!EZ32)</f>
        <v>40.742372881355898</v>
      </c>
      <c r="R29" s="11" t="s">
        <v>95</v>
      </c>
      <c r="S29" s="1">
        <f t="shared" si="2"/>
        <v>69.069537880048458</v>
      </c>
      <c r="T29" s="1">
        <f t="shared" si="3"/>
        <v>71.020298343627601</v>
      </c>
      <c r="U29" s="1">
        <f t="shared" si="4"/>
        <v>70.606084333855293</v>
      </c>
      <c r="V29" s="1">
        <f t="shared" si="5"/>
        <v>68.750009079188658</v>
      </c>
      <c r="W29" s="1">
        <f t="shared" si="6"/>
        <v>56.308235789367821</v>
      </c>
      <c r="X29" s="1">
        <f t="shared" si="7"/>
        <v>61.891663048197948</v>
      </c>
      <c r="Y29" s="1">
        <f t="shared" si="8"/>
        <v>60.823942088565104</v>
      </c>
      <c r="Z29" s="1">
        <f t="shared" si="9"/>
        <v>66.811796083093427</v>
      </c>
      <c r="AA29" s="1">
        <f t="shared" si="10"/>
        <v>58.240988637847664</v>
      </c>
      <c r="AB29" s="1">
        <f t="shared" si="11"/>
        <v>65.923955192685639</v>
      </c>
      <c r="AC29" s="1">
        <f t="shared" si="12"/>
        <v>50.145656677175886</v>
      </c>
      <c r="AD29" s="1">
        <f t="shared" si="13"/>
        <v>53.945850265847895</v>
      </c>
      <c r="AE29" s="1">
        <f t="shared" si="14"/>
        <v>62.020994188459909</v>
      </c>
      <c r="AF29" s="1">
        <f t="shared" si="15"/>
        <v>50.988577545887239</v>
      </c>
      <c r="AG29" s="1">
        <f t="shared" si="16"/>
        <v>40.742372881355898</v>
      </c>
      <c r="AI29" s="11" t="s">
        <v>95</v>
      </c>
      <c r="AJ29" s="1">
        <f t="shared" si="17"/>
        <v>-1.9507604635791438</v>
      </c>
      <c r="AK29" s="1">
        <f t="shared" si="18"/>
        <v>0.4142140097723086</v>
      </c>
      <c r="AL29" s="1">
        <f t="shared" si="19"/>
        <v>1.856075254666635</v>
      </c>
      <c r="AM29" s="1">
        <f t="shared" si="20"/>
        <v>12.441773289820837</v>
      </c>
      <c r="AN29" s="1">
        <f t="shared" si="21"/>
        <v>-5.5834272588301275</v>
      </c>
      <c r="AO29" s="1">
        <f t="shared" si="22"/>
        <v>1.0677209596328439</v>
      </c>
      <c r="AP29" s="1">
        <f t="shared" si="23"/>
        <v>-5.9878539945283222</v>
      </c>
      <c r="AQ29" s="1">
        <f t="shared" si="24"/>
        <v>8.5708074452457623</v>
      </c>
      <c r="AR29" s="1">
        <f t="shared" si="25"/>
        <v>-7.6829665548379751</v>
      </c>
      <c r="AS29" s="1">
        <f t="shared" si="26"/>
        <v>15.778298515509753</v>
      </c>
      <c r="AT29" s="1">
        <f t="shared" si="27"/>
        <v>-3.8001935886720091</v>
      </c>
      <c r="AU29" s="1">
        <f t="shared" si="28"/>
        <v>-8.0751439226120141</v>
      </c>
      <c r="AV29" s="1">
        <f t="shared" si="29"/>
        <v>11.03241664257267</v>
      </c>
      <c r="AW29" s="1">
        <f t="shared" si="30"/>
        <v>10.246204664531341</v>
      </c>
      <c r="AX29" s="1" t="str">
        <f>VLOOKUP(AI29,'ISSUE SCORE from EIKON'!A32:B461,2,FALSE)</f>
        <v>Amphenol Corp</v>
      </c>
      <c r="AY29" s="1">
        <f t="shared" si="31"/>
        <v>28</v>
      </c>
      <c r="AZ29" s="1">
        <v>28</v>
      </c>
      <c r="BA29" s="1">
        <v>1</v>
      </c>
    </row>
    <row r="30" spans="1:53" ht="15">
      <c r="A30" s="11" t="s">
        <v>87</v>
      </c>
      <c r="B30" s="1">
        <f>('WEIGHTED from Refinitive'!$B$3*'ISSUE SCORE from EIKON'!G33)+('WEIGHTED from Refinitive'!$B$4*'ISSUE SCORE from EIKON'!V33)+('ISSUE SCORE from EIKON'!AK33*'WEIGHTED from Refinitive'!$B$5)+('WEIGHTED from Refinitive'!$B$8*'ISSUE SCORE from EIKON'!AZ33)+('ISSUE SCORE from EIKON'!BO33*'WEIGHTED from Refinitive'!$B$9)+('WEIGHTED from Refinitive'!$B$10*'ISSUE SCORE from EIKON'!CD33)+('ISSUE SCORE from EIKON'!CS33*'WEIGHTED from Refinitive'!$B$11)+('WEIGHTED from Refinitive'!$B$14*'ISSUE SCORE from EIKON'!DH33)+('ISSUE SCORE from EIKON'!DW33*'WEIGHTED from Refinitive'!$B$15)+('WEIGHTED from Refinitive'!$B$16*'ISSUE SCORE from EIKON'!EL33)</f>
        <v>88.422212459611089</v>
      </c>
      <c r="C30" s="1">
        <f>('WEIGHTED from Refinitive'!$B$3*'ISSUE SCORE from EIKON'!H33)+('WEIGHTED from Refinitive'!$B$4*'ISSUE SCORE from EIKON'!W33)+('ISSUE SCORE from EIKON'!AL33*'WEIGHTED from Refinitive'!$B$5)+('WEIGHTED from Refinitive'!$B$8*'ISSUE SCORE from EIKON'!BA33)+('ISSUE SCORE from EIKON'!BP33*'WEIGHTED from Refinitive'!$B$9)+('WEIGHTED from Refinitive'!$B$10*'ISSUE SCORE from EIKON'!CE33)+('ISSUE SCORE from EIKON'!CT33*'WEIGHTED from Refinitive'!$B$11)+('WEIGHTED from Refinitive'!$B$14*'ISSUE SCORE from EIKON'!DI33)+('ISSUE SCORE from EIKON'!DX33*'WEIGHTED from Refinitive'!$B$15)+('WEIGHTED from Refinitive'!$B$16*'ISSUE SCORE from EIKON'!EM33)</f>
        <v>79.424024730713882</v>
      </c>
      <c r="D30" s="1">
        <f>('WEIGHTED from Refinitive'!$B$3*'ISSUE SCORE from EIKON'!I33)+('WEIGHTED from Refinitive'!$B$4*'ISSUE SCORE from EIKON'!X33)+('ISSUE SCORE from EIKON'!AM33*'WEIGHTED from Refinitive'!$B$5)+('WEIGHTED from Refinitive'!$B$8*'ISSUE SCORE from EIKON'!BB33)+('ISSUE SCORE from EIKON'!BQ33*'WEIGHTED from Refinitive'!$B$9)+('WEIGHTED from Refinitive'!$B$10*'ISSUE SCORE from EIKON'!CF33)+('ISSUE SCORE from EIKON'!CU33*'WEIGHTED from Refinitive'!$B$11)+('WEIGHTED from Refinitive'!$B$14*'ISSUE SCORE from EIKON'!DJ33)+('ISSUE SCORE from EIKON'!DY33*'WEIGHTED from Refinitive'!$B$15)+('WEIGHTED from Refinitive'!$B$16*'ISSUE SCORE from EIKON'!EN33)</f>
        <v>77.364949072357803</v>
      </c>
      <c r="E30" s="1">
        <f>('WEIGHTED from Refinitive'!$B$3*'ISSUE SCORE from EIKON'!J33)+('WEIGHTED from Refinitive'!$B$4*'ISSUE SCORE from EIKON'!Y33)+('ISSUE SCORE from EIKON'!AN33*'WEIGHTED from Refinitive'!$B$5)+('WEIGHTED from Refinitive'!$B$8*'ISSUE SCORE from EIKON'!BC33)+('ISSUE SCORE from EIKON'!BR33*'WEIGHTED from Refinitive'!$B$9)+('WEIGHTED from Refinitive'!$B$10*'ISSUE SCORE from EIKON'!CG33)+('ISSUE SCORE from EIKON'!CV33*'WEIGHTED from Refinitive'!$B$11)+('WEIGHTED from Refinitive'!$B$14*'ISSUE SCORE from EIKON'!DK33)+('ISSUE SCORE from EIKON'!DZ33*'WEIGHTED from Refinitive'!$B$15)+('WEIGHTED from Refinitive'!$B$16*'ISSUE SCORE from EIKON'!EO33)</f>
        <v>64.288060649769861</v>
      </c>
      <c r="F30" s="1">
        <f>('WEIGHTED from Refinitive'!$B$3*'ISSUE SCORE from EIKON'!K33)+('WEIGHTED from Refinitive'!$B$4*'ISSUE SCORE from EIKON'!Z33)+('ISSUE SCORE from EIKON'!AO33*'WEIGHTED from Refinitive'!$B$5)+('WEIGHTED from Refinitive'!$B$8*'ISSUE SCORE from EIKON'!BD33)+('ISSUE SCORE from EIKON'!BS33*'WEIGHTED from Refinitive'!$B$9)+('WEIGHTED from Refinitive'!$B$10*'ISSUE SCORE from EIKON'!CH33)+('ISSUE SCORE from EIKON'!CW33*'WEIGHTED from Refinitive'!$B$11)+('WEIGHTED from Refinitive'!$B$14*'ISSUE SCORE from EIKON'!DL33)+('ISSUE SCORE from EIKON'!EA33*'WEIGHTED from Refinitive'!$B$15)+('WEIGHTED from Refinitive'!$B$16*'ISSUE SCORE from EIKON'!EP33)</f>
        <v>67.517607392607346</v>
      </c>
      <c r="G30" s="1">
        <f>('WEIGHTED from Refinitive'!$B$3*'ISSUE SCORE from EIKON'!L33)+('WEIGHTED from Refinitive'!$B$4*'ISSUE SCORE from EIKON'!AA33)+('ISSUE SCORE from EIKON'!AP33*'WEIGHTED from Refinitive'!$B$5)+('WEIGHTED from Refinitive'!$B$8*'ISSUE SCORE from EIKON'!BE33)+('ISSUE SCORE from EIKON'!BT33*'WEIGHTED from Refinitive'!$B$9)+('WEIGHTED from Refinitive'!$B$10*'ISSUE SCORE from EIKON'!CI33)+('ISSUE SCORE from EIKON'!CX33*'WEIGHTED from Refinitive'!$B$11)+('WEIGHTED from Refinitive'!$B$14*'ISSUE SCORE from EIKON'!DM33)+('ISSUE SCORE from EIKON'!EB33*'WEIGHTED from Refinitive'!$B$15)+('WEIGHTED from Refinitive'!$B$16*'ISSUE SCORE from EIKON'!EQ33)</f>
        <v>55.455700421265874</v>
      </c>
      <c r="H30" s="1">
        <f>('WEIGHTED from Refinitive'!$B$3*'ISSUE SCORE from EIKON'!M33)+('WEIGHTED from Refinitive'!$B$4*'ISSUE SCORE from EIKON'!AB33)+('ISSUE SCORE from EIKON'!AQ33*'WEIGHTED from Refinitive'!$B$5)+('WEIGHTED from Refinitive'!$B$8*'ISSUE SCORE from EIKON'!BF33)+('ISSUE SCORE from EIKON'!BU33*'WEIGHTED from Refinitive'!$B$9)+('WEIGHTED from Refinitive'!$B$10*'ISSUE SCORE from EIKON'!CJ33)+('ISSUE SCORE from EIKON'!CY33*'WEIGHTED from Refinitive'!$B$11)+('WEIGHTED from Refinitive'!$B$14*'ISSUE SCORE from EIKON'!DN33)+('ISSUE SCORE from EIKON'!EC33*'WEIGHTED from Refinitive'!$B$15)+('WEIGHTED from Refinitive'!$B$16*'ISSUE SCORE from EIKON'!ER33)</f>
        <v>57.722367119781246</v>
      </c>
      <c r="I30" s="1">
        <f>('WEIGHTED from Refinitive'!$B$3*'ISSUE SCORE from EIKON'!N33)+('WEIGHTED from Refinitive'!$B$4*'ISSUE SCORE from EIKON'!AC33)+('ISSUE SCORE from EIKON'!AR33*'WEIGHTED from Refinitive'!$B$5)+('WEIGHTED from Refinitive'!$B$8*'ISSUE SCORE from EIKON'!BG33)+('ISSUE SCORE from EIKON'!BV33*'WEIGHTED from Refinitive'!$B$9)+('WEIGHTED from Refinitive'!$B$10*'ISSUE SCORE from EIKON'!CK33)+('ISSUE SCORE from EIKON'!CZ33*'WEIGHTED from Refinitive'!$B$11)+('WEIGHTED from Refinitive'!$B$14*'ISSUE SCORE from EIKON'!DO33)+('ISSUE SCORE from EIKON'!ED33*'WEIGHTED from Refinitive'!$B$15)+('WEIGHTED from Refinitive'!$B$16*'ISSUE SCORE from EIKON'!ES33)</f>
        <v>55.989517654476643</v>
      </c>
      <c r="J30" s="1">
        <f>('WEIGHTED from Refinitive'!$B$3*'ISSUE SCORE from EIKON'!O33)+('WEIGHTED from Refinitive'!$B$4*'ISSUE SCORE from EIKON'!AD33)+('ISSUE SCORE from EIKON'!AS33*'WEIGHTED from Refinitive'!$B$5)+('WEIGHTED from Refinitive'!$B$8*'ISSUE SCORE from EIKON'!BH33)+('ISSUE SCORE from EIKON'!BW33*'WEIGHTED from Refinitive'!$B$9)+('WEIGHTED from Refinitive'!$B$10*'ISSUE SCORE from EIKON'!CL33)+('ISSUE SCORE from EIKON'!DA33*'WEIGHTED from Refinitive'!$B$11)+('WEIGHTED from Refinitive'!$B$14*'ISSUE SCORE from EIKON'!DP33)+('ISSUE SCORE from EIKON'!EE33*'WEIGHTED from Refinitive'!$B$15)+('WEIGHTED from Refinitive'!$B$16*'ISSUE SCORE from EIKON'!ET33)</f>
        <v>38.849577584070026</v>
      </c>
      <c r="K30" s="1">
        <f>('WEIGHTED from Refinitive'!$B$3*'ISSUE SCORE from EIKON'!P33)+('WEIGHTED from Refinitive'!$B$4*'ISSUE SCORE from EIKON'!AE33)+('ISSUE SCORE from EIKON'!AT33*'WEIGHTED from Refinitive'!$B$5)+('WEIGHTED from Refinitive'!$B$8*'ISSUE SCORE from EIKON'!BI33)+('ISSUE SCORE from EIKON'!BX33*'WEIGHTED from Refinitive'!$B$9)+('WEIGHTED from Refinitive'!$B$10*'ISSUE SCORE from EIKON'!CM33)+('ISSUE SCORE from EIKON'!DB33*'WEIGHTED from Refinitive'!$B$11)+('WEIGHTED from Refinitive'!$B$14*'ISSUE SCORE from EIKON'!DQ33)+('ISSUE SCORE from EIKON'!EF33*'WEIGHTED from Refinitive'!$B$15)+('WEIGHTED from Refinitive'!$B$16*'ISSUE SCORE from EIKON'!EU33)</f>
        <v>32.246484517816413</v>
      </c>
      <c r="L30" s="1">
        <f>('WEIGHTED from Refinitive'!$B$3*'ISSUE SCORE from EIKON'!Q33)+('WEIGHTED from Refinitive'!$B$4*'ISSUE SCORE from EIKON'!AF33)+('ISSUE SCORE from EIKON'!AU33*'WEIGHTED from Refinitive'!$B$5)+('WEIGHTED from Refinitive'!$B$8*'ISSUE SCORE from EIKON'!BJ33)+('ISSUE SCORE from EIKON'!BY33*'WEIGHTED from Refinitive'!$B$9)+('WEIGHTED from Refinitive'!$B$10*'ISSUE SCORE from EIKON'!CN33)+('ISSUE SCORE from EIKON'!DC33*'WEIGHTED from Refinitive'!$B$11)+('WEIGHTED from Refinitive'!$B$14*'ISSUE SCORE from EIKON'!DR33)+('ISSUE SCORE from EIKON'!EG33*'WEIGHTED from Refinitive'!$B$15)+('WEIGHTED from Refinitive'!$B$16*'ISSUE SCORE from EIKON'!EV33)</f>
        <v>32.466370792162046</v>
      </c>
      <c r="M30" s="1">
        <f>('WEIGHTED from Refinitive'!$B$3*'ISSUE SCORE from EIKON'!R33)+('WEIGHTED from Refinitive'!$B$4*'ISSUE SCORE from EIKON'!AG33)+('ISSUE SCORE from EIKON'!AV33*'WEIGHTED from Refinitive'!$B$5)+('WEIGHTED from Refinitive'!$B$8*'ISSUE SCORE from EIKON'!BK33)+('ISSUE SCORE from EIKON'!BZ33*'WEIGHTED from Refinitive'!$B$9)+('WEIGHTED from Refinitive'!$B$10*'ISSUE SCORE from EIKON'!CO33)+('ISSUE SCORE from EIKON'!DD33*'WEIGHTED from Refinitive'!$B$11)+('WEIGHTED from Refinitive'!$B$14*'ISSUE SCORE from EIKON'!DS33)+('ISSUE SCORE from EIKON'!EH33*'WEIGHTED from Refinitive'!$B$15)+('WEIGHTED from Refinitive'!$B$16*'ISSUE SCORE from EIKON'!EW33)</f>
        <v>45.542060106408428</v>
      </c>
      <c r="N30" s="1">
        <f>('WEIGHTED from Refinitive'!$B$3*'ISSUE SCORE from EIKON'!S33)+('WEIGHTED from Refinitive'!$B$4*'ISSUE SCORE from EIKON'!AH33)+('ISSUE SCORE from EIKON'!AW33*'WEIGHTED from Refinitive'!$B$5)+('WEIGHTED from Refinitive'!$B$8*'ISSUE SCORE from EIKON'!BL33)+('ISSUE SCORE from EIKON'!CA33*'WEIGHTED from Refinitive'!$B$9)+('WEIGHTED from Refinitive'!$B$10*'ISSUE SCORE from EIKON'!CP33)+('ISSUE SCORE from EIKON'!DE33*'WEIGHTED from Refinitive'!$B$11)+('WEIGHTED from Refinitive'!$B$14*'ISSUE SCORE from EIKON'!DT33)+('ISSUE SCORE from EIKON'!EI33*'WEIGHTED from Refinitive'!$B$15)+('WEIGHTED from Refinitive'!$B$16*'ISSUE SCORE from EIKON'!EX33)</f>
        <v>39.432467532467491</v>
      </c>
      <c r="O30" s="1">
        <f>('WEIGHTED from Refinitive'!$B$3*'ISSUE SCORE from EIKON'!T33)+('WEIGHTED from Refinitive'!$B$4*'ISSUE SCORE from EIKON'!AI33)+('ISSUE SCORE from EIKON'!AX33*'WEIGHTED from Refinitive'!$B$5)+('WEIGHTED from Refinitive'!$B$8*'ISSUE SCORE from EIKON'!BM33)+('ISSUE SCORE from EIKON'!CB33*'WEIGHTED from Refinitive'!$B$9)+('WEIGHTED from Refinitive'!$B$10*'ISSUE SCORE from EIKON'!CQ33)+('ISSUE SCORE from EIKON'!DF33*'WEIGHTED from Refinitive'!$B$11)+('WEIGHTED from Refinitive'!$B$14*'ISSUE SCORE from EIKON'!DU33)+('ISSUE SCORE from EIKON'!EJ33*'WEIGHTED from Refinitive'!$B$15)+('WEIGHTED from Refinitive'!$B$16*'ISSUE SCORE from EIKON'!EY33)</f>
        <v>50.658784353397344</v>
      </c>
      <c r="P30" s="1">
        <f>('WEIGHTED from Refinitive'!$B$3*'ISSUE SCORE from EIKON'!U33)+('WEIGHTED from Refinitive'!$B$4*'ISSUE SCORE from EIKON'!AJ33)+('ISSUE SCORE from EIKON'!AY33*'WEIGHTED from Refinitive'!$B$5)+('WEIGHTED from Refinitive'!$B$8*'ISSUE SCORE from EIKON'!BN33)+('ISSUE SCORE from EIKON'!CC33*'WEIGHTED from Refinitive'!$B$9)+('WEIGHTED from Refinitive'!$B$10*'ISSUE SCORE from EIKON'!CR33)+('ISSUE SCORE from EIKON'!DG33*'WEIGHTED from Refinitive'!$B$11)+('WEIGHTED from Refinitive'!$B$14*'ISSUE SCORE from EIKON'!DV33)+('ISSUE SCORE from EIKON'!EK33*'WEIGHTED from Refinitive'!$B$15)+('WEIGHTED from Refinitive'!$B$16*'ISSUE SCORE from EIKON'!EZ33)</f>
        <v>58.049576271186396</v>
      </c>
      <c r="R30" s="11" t="s">
        <v>96</v>
      </c>
      <c r="S30" s="1">
        <f t="shared" si="2"/>
        <v>53.09187181193164</v>
      </c>
      <c r="T30" s="1">
        <f t="shared" si="3"/>
        <v>79.424024730713882</v>
      </c>
      <c r="U30" s="1">
        <f t="shared" si="4"/>
        <v>77.364949072357803</v>
      </c>
      <c r="V30" s="1">
        <f t="shared" si="5"/>
        <v>64.288060649769861</v>
      </c>
      <c r="W30" s="1">
        <f t="shared" si="6"/>
        <v>67.517607392607346</v>
      </c>
      <c r="X30" s="1">
        <f t="shared" si="7"/>
        <v>55.455700421265874</v>
      </c>
      <c r="Y30" s="1">
        <f t="shared" si="8"/>
        <v>57.722367119781246</v>
      </c>
      <c r="Z30" s="1">
        <f t="shared" si="9"/>
        <v>55.989517654476643</v>
      </c>
      <c r="AA30" s="1">
        <f t="shared" si="10"/>
        <v>38.849577584070026</v>
      </c>
      <c r="AB30" s="1">
        <f t="shared" si="11"/>
        <v>32.246484517816413</v>
      </c>
      <c r="AC30" s="1">
        <f t="shared" si="12"/>
        <v>32.466370792162046</v>
      </c>
      <c r="AD30" s="1">
        <f t="shared" si="13"/>
        <v>45.542060106408428</v>
      </c>
      <c r="AE30" s="1">
        <f t="shared" si="14"/>
        <v>39.432467532467491</v>
      </c>
      <c r="AF30" s="1">
        <f t="shared" si="15"/>
        <v>50.658784353397344</v>
      </c>
      <c r="AG30" s="1">
        <f t="shared" si="16"/>
        <v>58.049576271186396</v>
      </c>
      <c r="AI30" s="11" t="s">
        <v>96</v>
      </c>
      <c r="AJ30" s="1">
        <f t="shared" si="17"/>
        <v>-26.332152918782242</v>
      </c>
      <c r="AK30" s="1">
        <f t="shared" si="18"/>
        <v>2.059075658356079</v>
      </c>
      <c r="AL30" s="1">
        <f t="shared" si="19"/>
        <v>13.076888422587942</v>
      </c>
      <c r="AM30" s="1">
        <f t="shared" si="20"/>
        <v>-3.2295467428374849</v>
      </c>
      <c r="AN30" s="1">
        <f t="shared" si="21"/>
        <v>12.061906971341472</v>
      </c>
      <c r="AO30" s="1">
        <f t="shared" si="22"/>
        <v>-2.2666666985153725</v>
      </c>
      <c r="AP30" s="1">
        <f t="shared" si="23"/>
        <v>1.7328494653046036</v>
      </c>
      <c r="AQ30" s="1">
        <f t="shared" si="24"/>
        <v>17.139940070406617</v>
      </c>
      <c r="AR30" s="1">
        <f t="shared" si="25"/>
        <v>6.6030930662536136</v>
      </c>
      <c r="AS30" s="1">
        <f t="shared" si="26"/>
        <v>-0.21988627434563313</v>
      </c>
      <c r="AT30" s="1">
        <f t="shared" si="27"/>
        <v>-13.075689314246382</v>
      </c>
      <c r="AU30" s="1">
        <f t="shared" si="28"/>
        <v>6.1095925739409367</v>
      </c>
      <c r="AV30" s="1">
        <f t="shared" si="29"/>
        <v>-11.226316820929853</v>
      </c>
      <c r="AW30" s="1">
        <f t="shared" si="30"/>
        <v>-7.390791917789052</v>
      </c>
      <c r="AX30" s="1" t="str">
        <f>VLOOKUP(AI30,'ISSUE SCORE from EIKON'!A33:B462,2,FALSE)</f>
        <v>Aptiv PLC</v>
      </c>
      <c r="AY30" s="1">
        <f t="shared" si="31"/>
        <v>29</v>
      </c>
      <c r="AZ30" s="1">
        <v>29</v>
      </c>
      <c r="BA30" s="1">
        <v>1</v>
      </c>
    </row>
    <row r="31" spans="1:53" ht="15">
      <c r="A31" s="11" t="s">
        <v>89</v>
      </c>
      <c r="B31" s="1">
        <f>('WEIGHTED from Refinitive'!$B$3*'ISSUE SCORE from EIKON'!G34)+('WEIGHTED from Refinitive'!$B$4*'ISSUE SCORE from EIKON'!V34)+('ISSUE SCORE from EIKON'!AK34*'WEIGHTED from Refinitive'!$B$5)+('WEIGHTED from Refinitive'!$B$8*'ISSUE SCORE from EIKON'!AZ34)+('ISSUE SCORE from EIKON'!BO34*'WEIGHTED from Refinitive'!$B$9)+('WEIGHTED from Refinitive'!$B$10*'ISSUE SCORE from EIKON'!CD34)+('ISSUE SCORE from EIKON'!CS34*'WEIGHTED from Refinitive'!$B$11)+('WEIGHTED from Refinitive'!$B$14*'ISSUE SCORE from EIKON'!DH34)+('ISSUE SCORE from EIKON'!DW34*'WEIGHTED from Refinitive'!$B$15)+('WEIGHTED from Refinitive'!$B$16*'ISSUE SCORE from EIKON'!EL34)</f>
        <v>57.678263703871622</v>
      </c>
      <c r="C31" s="1">
        <f>('WEIGHTED from Refinitive'!$B$3*'ISSUE SCORE from EIKON'!H34)+('WEIGHTED from Refinitive'!$B$4*'ISSUE SCORE from EIKON'!W34)+('ISSUE SCORE from EIKON'!AL34*'WEIGHTED from Refinitive'!$B$5)+('WEIGHTED from Refinitive'!$B$8*'ISSUE SCORE from EIKON'!BA34)+('ISSUE SCORE from EIKON'!BP34*'WEIGHTED from Refinitive'!$B$9)+('WEIGHTED from Refinitive'!$B$10*'ISSUE SCORE from EIKON'!CE34)+('ISSUE SCORE from EIKON'!CT34*'WEIGHTED from Refinitive'!$B$11)+('WEIGHTED from Refinitive'!$B$14*'ISSUE SCORE from EIKON'!DI34)+('ISSUE SCORE from EIKON'!DX34*'WEIGHTED from Refinitive'!$B$15)+('WEIGHTED from Refinitive'!$B$16*'ISSUE SCORE from EIKON'!EM34)</f>
        <v>54.032228556590262</v>
      </c>
      <c r="D31" s="1">
        <f>('WEIGHTED from Refinitive'!$B$3*'ISSUE SCORE from EIKON'!I34)+('WEIGHTED from Refinitive'!$B$4*'ISSUE SCORE from EIKON'!X34)+('ISSUE SCORE from EIKON'!AM34*'WEIGHTED from Refinitive'!$B$5)+('WEIGHTED from Refinitive'!$B$8*'ISSUE SCORE from EIKON'!BB34)+('ISSUE SCORE from EIKON'!BQ34*'WEIGHTED from Refinitive'!$B$9)+('WEIGHTED from Refinitive'!$B$10*'ISSUE SCORE from EIKON'!CF34)+('ISSUE SCORE from EIKON'!CU34*'WEIGHTED from Refinitive'!$B$11)+('WEIGHTED from Refinitive'!$B$14*'ISSUE SCORE from EIKON'!DJ34)+('ISSUE SCORE from EIKON'!DY34*'WEIGHTED from Refinitive'!$B$15)+('WEIGHTED from Refinitive'!$B$16*'ISSUE SCORE from EIKON'!EN34)</f>
        <v>46.868627915369643</v>
      </c>
      <c r="E31" s="1">
        <f>('WEIGHTED from Refinitive'!$B$3*'ISSUE SCORE from EIKON'!J34)+('WEIGHTED from Refinitive'!$B$4*'ISSUE SCORE from EIKON'!Y34)+('ISSUE SCORE from EIKON'!AN34*'WEIGHTED from Refinitive'!$B$5)+('WEIGHTED from Refinitive'!$B$8*'ISSUE SCORE from EIKON'!BC34)+('ISSUE SCORE from EIKON'!BR34*'WEIGHTED from Refinitive'!$B$9)+('WEIGHTED from Refinitive'!$B$10*'ISSUE SCORE from EIKON'!CG34)+('ISSUE SCORE from EIKON'!CV34*'WEIGHTED from Refinitive'!$B$11)+('WEIGHTED from Refinitive'!$B$14*'ISSUE SCORE from EIKON'!DK34)+('ISSUE SCORE from EIKON'!DZ34*'WEIGHTED from Refinitive'!$B$15)+('WEIGHTED from Refinitive'!$B$16*'ISSUE SCORE from EIKON'!EO34)</f>
        <v>39.139189799142372</v>
      </c>
      <c r="F31" s="1">
        <f>('WEIGHTED from Refinitive'!$B$3*'ISSUE SCORE from EIKON'!K34)+('WEIGHTED from Refinitive'!$B$4*'ISSUE SCORE from EIKON'!Z34)+('ISSUE SCORE from EIKON'!AO34*'WEIGHTED from Refinitive'!$B$5)+('WEIGHTED from Refinitive'!$B$8*'ISSUE SCORE from EIKON'!BD34)+('ISSUE SCORE from EIKON'!BS34*'WEIGHTED from Refinitive'!$B$9)+('WEIGHTED from Refinitive'!$B$10*'ISSUE SCORE from EIKON'!CH34)+('ISSUE SCORE from EIKON'!CW34*'WEIGHTED from Refinitive'!$B$11)+('WEIGHTED from Refinitive'!$B$14*'ISSUE SCORE from EIKON'!DL34)+('ISSUE SCORE from EIKON'!EA34*'WEIGHTED from Refinitive'!$B$15)+('WEIGHTED from Refinitive'!$B$16*'ISSUE SCORE from EIKON'!EP34)</f>
        <v>0</v>
      </c>
      <c r="G31" s="1">
        <f>('WEIGHTED from Refinitive'!$B$3*'ISSUE SCORE from EIKON'!L34)+('WEIGHTED from Refinitive'!$B$4*'ISSUE SCORE from EIKON'!AA34)+('ISSUE SCORE from EIKON'!AP34*'WEIGHTED from Refinitive'!$B$5)+('WEIGHTED from Refinitive'!$B$8*'ISSUE SCORE from EIKON'!BE34)+('ISSUE SCORE from EIKON'!BT34*'WEIGHTED from Refinitive'!$B$9)+('WEIGHTED from Refinitive'!$B$10*'ISSUE SCORE from EIKON'!CI34)+('ISSUE SCORE from EIKON'!CX34*'WEIGHTED from Refinitive'!$B$11)+('WEIGHTED from Refinitive'!$B$14*'ISSUE SCORE from EIKON'!DM34)+('ISSUE SCORE from EIKON'!EB34*'WEIGHTED from Refinitive'!$B$15)+('WEIGHTED from Refinitive'!$B$16*'ISSUE SCORE from EIKON'!EQ34)</f>
        <v>0</v>
      </c>
      <c r="H31" s="1">
        <f>('WEIGHTED from Refinitive'!$B$3*'ISSUE SCORE from EIKON'!M34)+('WEIGHTED from Refinitive'!$B$4*'ISSUE SCORE from EIKON'!AB34)+('ISSUE SCORE from EIKON'!AQ34*'WEIGHTED from Refinitive'!$B$5)+('WEIGHTED from Refinitive'!$B$8*'ISSUE SCORE from EIKON'!BF34)+('ISSUE SCORE from EIKON'!BU34*'WEIGHTED from Refinitive'!$B$9)+('WEIGHTED from Refinitive'!$B$10*'ISSUE SCORE from EIKON'!CJ34)+('ISSUE SCORE from EIKON'!CY34*'WEIGHTED from Refinitive'!$B$11)+('WEIGHTED from Refinitive'!$B$14*'ISSUE SCORE from EIKON'!DN34)+('ISSUE SCORE from EIKON'!EC34*'WEIGHTED from Refinitive'!$B$15)+('WEIGHTED from Refinitive'!$B$16*'ISSUE SCORE from EIKON'!ER34)</f>
        <v>0</v>
      </c>
      <c r="I31" s="1">
        <f>('WEIGHTED from Refinitive'!$B$3*'ISSUE SCORE from EIKON'!N34)+('WEIGHTED from Refinitive'!$B$4*'ISSUE SCORE from EIKON'!AC34)+('ISSUE SCORE from EIKON'!AR34*'WEIGHTED from Refinitive'!$B$5)+('WEIGHTED from Refinitive'!$B$8*'ISSUE SCORE from EIKON'!BG34)+('ISSUE SCORE from EIKON'!BV34*'WEIGHTED from Refinitive'!$B$9)+('WEIGHTED from Refinitive'!$B$10*'ISSUE SCORE from EIKON'!CK34)+('ISSUE SCORE from EIKON'!CZ34*'WEIGHTED from Refinitive'!$B$11)+('WEIGHTED from Refinitive'!$B$14*'ISSUE SCORE from EIKON'!DO34)+('ISSUE SCORE from EIKON'!ED34*'WEIGHTED from Refinitive'!$B$15)+('WEIGHTED from Refinitive'!$B$16*'ISSUE SCORE from EIKON'!ES34)</f>
        <v>0</v>
      </c>
      <c r="J31" s="1">
        <f>('WEIGHTED from Refinitive'!$B$3*'ISSUE SCORE from EIKON'!O34)+('WEIGHTED from Refinitive'!$B$4*'ISSUE SCORE from EIKON'!AD34)+('ISSUE SCORE from EIKON'!AS34*'WEIGHTED from Refinitive'!$B$5)+('WEIGHTED from Refinitive'!$B$8*'ISSUE SCORE from EIKON'!BH34)+('ISSUE SCORE from EIKON'!BW34*'WEIGHTED from Refinitive'!$B$9)+('WEIGHTED from Refinitive'!$B$10*'ISSUE SCORE from EIKON'!CL34)+('ISSUE SCORE from EIKON'!DA34*'WEIGHTED from Refinitive'!$B$11)+('WEIGHTED from Refinitive'!$B$14*'ISSUE SCORE from EIKON'!DP34)+('ISSUE SCORE from EIKON'!EE34*'WEIGHTED from Refinitive'!$B$15)+('WEIGHTED from Refinitive'!$B$16*'ISSUE SCORE from EIKON'!ET34)</f>
        <v>0</v>
      </c>
      <c r="K31" s="1">
        <f>('WEIGHTED from Refinitive'!$B$3*'ISSUE SCORE from EIKON'!P34)+('WEIGHTED from Refinitive'!$B$4*'ISSUE SCORE from EIKON'!AE34)+('ISSUE SCORE from EIKON'!AT34*'WEIGHTED from Refinitive'!$B$5)+('WEIGHTED from Refinitive'!$B$8*'ISSUE SCORE from EIKON'!BI34)+('ISSUE SCORE from EIKON'!BX34*'WEIGHTED from Refinitive'!$B$9)+('WEIGHTED from Refinitive'!$B$10*'ISSUE SCORE from EIKON'!CM34)+('ISSUE SCORE from EIKON'!DB34*'WEIGHTED from Refinitive'!$B$11)+('WEIGHTED from Refinitive'!$B$14*'ISSUE SCORE from EIKON'!DQ34)+('ISSUE SCORE from EIKON'!EF34*'WEIGHTED from Refinitive'!$B$15)+('WEIGHTED from Refinitive'!$B$16*'ISSUE SCORE from EIKON'!EU34)</f>
        <v>0</v>
      </c>
      <c r="L31" s="1">
        <f>('WEIGHTED from Refinitive'!$B$3*'ISSUE SCORE from EIKON'!Q34)+('WEIGHTED from Refinitive'!$B$4*'ISSUE SCORE from EIKON'!AF34)+('ISSUE SCORE from EIKON'!AU34*'WEIGHTED from Refinitive'!$B$5)+('WEIGHTED from Refinitive'!$B$8*'ISSUE SCORE from EIKON'!BJ34)+('ISSUE SCORE from EIKON'!BY34*'WEIGHTED from Refinitive'!$B$9)+('WEIGHTED from Refinitive'!$B$10*'ISSUE SCORE from EIKON'!CN34)+('ISSUE SCORE from EIKON'!DC34*'WEIGHTED from Refinitive'!$B$11)+('WEIGHTED from Refinitive'!$B$14*'ISSUE SCORE from EIKON'!DR34)+('ISSUE SCORE from EIKON'!EG34*'WEIGHTED from Refinitive'!$B$15)+('WEIGHTED from Refinitive'!$B$16*'ISSUE SCORE from EIKON'!EV34)</f>
        <v>0</v>
      </c>
      <c r="M31" s="1">
        <f>('WEIGHTED from Refinitive'!$B$3*'ISSUE SCORE from EIKON'!R34)+('WEIGHTED from Refinitive'!$B$4*'ISSUE SCORE from EIKON'!AG34)+('ISSUE SCORE from EIKON'!AV34*'WEIGHTED from Refinitive'!$B$5)+('WEIGHTED from Refinitive'!$B$8*'ISSUE SCORE from EIKON'!BK34)+('ISSUE SCORE from EIKON'!BZ34*'WEIGHTED from Refinitive'!$B$9)+('WEIGHTED from Refinitive'!$B$10*'ISSUE SCORE from EIKON'!CO34)+('ISSUE SCORE from EIKON'!DD34*'WEIGHTED from Refinitive'!$B$11)+('WEIGHTED from Refinitive'!$B$14*'ISSUE SCORE from EIKON'!DS34)+('ISSUE SCORE from EIKON'!EH34*'WEIGHTED from Refinitive'!$B$15)+('WEIGHTED from Refinitive'!$B$16*'ISSUE SCORE from EIKON'!EW34)</f>
        <v>0</v>
      </c>
      <c r="N31" s="1">
        <f>('WEIGHTED from Refinitive'!$B$3*'ISSUE SCORE from EIKON'!S34)+('WEIGHTED from Refinitive'!$B$4*'ISSUE SCORE from EIKON'!AH34)+('ISSUE SCORE from EIKON'!AW34*'WEIGHTED from Refinitive'!$B$5)+('WEIGHTED from Refinitive'!$B$8*'ISSUE SCORE from EIKON'!BL34)+('ISSUE SCORE from EIKON'!CA34*'WEIGHTED from Refinitive'!$B$9)+('WEIGHTED from Refinitive'!$B$10*'ISSUE SCORE from EIKON'!CP34)+('ISSUE SCORE from EIKON'!DE34*'WEIGHTED from Refinitive'!$B$11)+('WEIGHTED from Refinitive'!$B$14*'ISSUE SCORE from EIKON'!DT34)+('ISSUE SCORE from EIKON'!EI34*'WEIGHTED from Refinitive'!$B$15)+('WEIGHTED from Refinitive'!$B$16*'ISSUE SCORE from EIKON'!EX34)</f>
        <v>0</v>
      </c>
      <c r="O31" s="1">
        <f>('WEIGHTED from Refinitive'!$B$3*'ISSUE SCORE from EIKON'!T34)+('WEIGHTED from Refinitive'!$B$4*'ISSUE SCORE from EIKON'!AI34)+('ISSUE SCORE from EIKON'!AX34*'WEIGHTED from Refinitive'!$B$5)+('WEIGHTED from Refinitive'!$B$8*'ISSUE SCORE from EIKON'!BM34)+('ISSUE SCORE from EIKON'!CB34*'WEIGHTED from Refinitive'!$B$9)+('WEIGHTED from Refinitive'!$B$10*'ISSUE SCORE from EIKON'!CQ34)+('ISSUE SCORE from EIKON'!DF34*'WEIGHTED from Refinitive'!$B$11)+('WEIGHTED from Refinitive'!$B$14*'ISSUE SCORE from EIKON'!DU34)+('ISSUE SCORE from EIKON'!EJ34*'WEIGHTED from Refinitive'!$B$15)+('WEIGHTED from Refinitive'!$B$16*'ISSUE SCORE from EIKON'!EY34)</f>
        <v>0</v>
      </c>
      <c r="P31" s="1">
        <f>('WEIGHTED from Refinitive'!$B$3*'ISSUE SCORE from EIKON'!U34)+('WEIGHTED from Refinitive'!$B$4*'ISSUE SCORE from EIKON'!AJ34)+('ISSUE SCORE from EIKON'!AY34*'WEIGHTED from Refinitive'!$B$5)+('WEIGHTED from Refinitive'!$B$8*'ISSUE SCORE from EIKON'!BN34)+('ISSUE SCORE from EIKON'!CC34*'WEIGHTED from Refinitive'!$B$9)+('WEIGHTED from Refinitive'!$B$10*'ISSUE SCORE from EIKON'!CR34)+('ISSUE SCORE from EIKON'!DG34*'WEIGHTED from Refinitive'!$B$11)+('WEIGHTED from Refinitive'!$B$14*'ISSUE SCORE from EIKON'!DV34)+('ISSUE SCORE from EIKON'!EK34*'WEIGHTED from Refinitive'!$B$15)+('WEIGHTED from Refinitive'!$B$16*'ISSUE SCORE from EIKON'!EZ34)</f>
        <v>0</v>
      </c>
      <c r="R31" s="11" t="s">
        <v>97</v>
      </c>
      <c r="S31" s="1">
        <f t="shared" si="2"/>
        <v>51.933691406249963</v>
      </c>
      <c r="T31" s="1">
        <f t="shared" si="3"/>
        <v>54.032228556590262</v>
      </c>
      <c r="U31" s="1">
        <f t="shared" si="4"/>
        <v>46.868627915369643</v>
      </c>
      <c r="V31" s="1">
        <f t="shared" si="5"/>
        <v>39.139189799142372</v>
      </c>
      <c r="W31" s="1">
        <f t="shared" si="6"/>
        <v>0</v>
      </c>
      <c r="X31" s="1">
        <f t="shared" si="7"/>
        <v>0</v>
      </c>
      <c r="Y31" s="1">
        <f t="shared" si="8"/>
        <v>0</v>
      </c>
      <c r="Z31" s="1">
        <f t="shared" si="9"/>
        <v>0</v>
      </c>
      <c r="AA31" s="1">
        <f t="shared" si="10"/>
        <v>0</v>
      </c>
      <c r="AB31" s="1">
        <f t="shared" si="11"/>
        <v>0</v>
      </c>
      <c r="AC31" s="1">
        <f t="shared" si="12"/>
        <v>0</v>
      </c>
      <c r="AD31" s="1">
        <f t="shared" si="13"/>
        <v>0</v>
      </c>
      <c r="AE31" s="1">
        <f t="shared" si="14"/>
        <v>0</v>
      </c>
      <c r="AF31" s="1">
        <f t="shared" si="15"/>
        <v>0</v>
      </c>
      <c r="AG31" s="1">
        <f t="shared" si="16"/>
        <v>0</v>
      </c>
      <c r="AI31" s="11" t="s">
        <v>97</v>
      </c>
      <c r="AJ31" s="1">
        <f t="shared" si="17"/>
        <v>-2.0985371503402988</v>
      </c>
      <c r="AK31" s="1">
        <f t="shared" si="18"/>
        <v>7.1636006412206186</v>
      </c>
      <c r="AL31" s="1">
        <f t="shared" si="19"/>
        <v>7.7294381162272714</v>
      </c>
      <c r="AM31" s="1">
        <f t="shared" si="20"/>
        <v>39.139189799142372</v>
      </c>
      <c r="AN31" s="1">
        <f t="shared" si="21"/>
        <v>0</v>
      </c>
      <c r="AO31" s="1">
        <f t="shared" si="22"/>
        <v>0</v>
      </c>
      <c r="AP31" s="1">
        <f t="shared" si="23"/>
        <v>0</v>
      </c>
      <c r="AQ31" s="1">
        <f t="shared" si="24"/>
        <v>0</v>
      </c>
      <c r="AR31" s="1">
        <f t="shared" si="25"/>
        <v>0</v>
      </c>
      <c r="AS31" s="1">
        <f t="shared" si="26"/>
        <v>0</v>
      </c>
      <c r="AT31" s="1">
        <f t="shared" si="27"/>
        <v>0</v>
      </c>
      <c r="AU31" s="1">
        <f t="shared" si="28"/>
        <v>0</v>
      </c>
      <c r="AV31" s="1">
        <f t="shared" si="29"/>
        <v>0</v>
      </c>
      <c r="AW31" s="1">
        <f t="shared" si="30"/>
        <v>0</v>
      </c>
      <c r="AX31" s="1" t="str">
        <f>VLOOKUP(AI31,'ISSUE SCORE from EIKON'!A34:B463,2,FALSE)</f>
        <v>Atmos Energy Corp</v>
      </c>
      <c r="AY31" s="1">
        <f t="shared" si="31"/>
        <v>30</v>
      </c>
      <c r="AZ31" s="1">
        <v>30</v>
      </c>
      <c r="BA31" s="1">
        <v>1</v>
      </c>
    </row>
    <row r="32" spans="1:53" ht="15">
      <c r="A32" s="11" t="s">
        <v>90</v>
      </c>
      <c r="B32" s="1">
        <f>('WEIGHTED from Refinitive'!$B$3*'ISSUE SCORE from EIKON'!G35)+('WEIGHTED from Refinitive'!$B$4*'ISSUE SCORE from EIKON'!V35)+('ISSUE SCORE from EIKON'!AK35*'WEIGHTED from Refinitive'!$B$5)+('WEIGHTED from Refinitive'!$B$8*'ISSUE SCORE from EIKON'!AZ35)+('ISSUE SCORE from EIKON'!BO35*'WEIGHTED from Refinitive'!$B$9)+('WEIGHTED from Refinitive'!$B$10*'ISSUE SCORE from EIKON'!CD35)+('ISSUE SCORE from EIKON'!CS35*'WEIGHTED from Refinitive'!$B$11)+('WEIGHTED from Refinitive'!$B$14*'ISSUE SCORE from EIKON'!DH35)+('ISSUE SCORE from EIKON'!DW35*'WEIGHTED from Refinitive'!$B$15)+('WEIGHTED from Refinitive'!$B$16*'ISSUE SCORE from EIKON'!EL35)</f>
        <v>54.001068187558147</v>
      </c>
      <c r="C32" s="1">
        <f>('WEIGHTED from Refinitive'!$B$3*'ISSUE SCORE from EIKON'!H35)+('WEIGHTED from Refinitive'!$B$4*'ISSUE SCORE from EIKON'!W35)+('ISSUE SCORE from EIKON'!AL35*'WEIGHTED from Refinitive'!$B$5)+('WEIGHTED from Refinitive'!$B$8*'ISSUE SCORE from EIKON'!BA35)+('ISSUE SCORE from EIKON'!BP35*'WEIGHTED from Refinitive'!$B$9)+('WEIGHTED from Refinitive'!$B$10*'ISSUE SCORE from EIKON'!CE35)+('ISSUE SCORE from EIKON'!CT35*'WEIGHTED from Refinitive'!$B$11)+('WEIGHTED from Refinitive'!$B$14*'ISSUE SCORE from EIKON'!DI35)+('ISSUE SCORE from EIKON'!DX35*'WEIGHTED from Refinitive'!$B$15)+('WEIGHTED from Refinitive'!$B$16*'ISSUE SCORE from EIKON'!EM35)</f>
        <v>51.899571811893374</v>
      </c>
      <c r="D32" s="1">
        <f>('WEIGHTED from Refinitive'!$B$3*'ISSUE SCORE from EIKON'!I35)+('WEIGHTED from Refinitive'!$B$4*'ISSUE SCORE from EIKON'!X35)+('ISSUE SCORE from EIKON'!AM35*'WEIGHTED from Refinitive'!$B$5)+('WEIGHTED from Refinitive'!$B$8*'ISSUE SCORE from EIKON'!BB35)+('ISSUE SCORE from EIKON'!BQ35*'WEIGHTED from Refinitive'!$B$9)+('WEIGHTED from Refinitive'!$B$10*'ISSUE SCORE from EIKON'!CF35)+('ISSUE SCORE from EIKON'!CU35*'WEIGHTED from Refinitive'!$B$11)+('WEIGHTED from Refinitive'!$B$14*'ISSUE SCORE from EIKON'!DJ35)+('ISSUE SCORE from EIKON'!DY35*'WEIGHTED from Refinitive'!$B$15)+('WEIGHTED from Refinitive'!$B$16*'ISSUE SCORE from EIKON'!EN35)</f>
        <v>51.988182773763306</v>
      </c>
      <c r="E32" s="1">
        <f>('WEIGHTED from Refinitive'!$B$3*'ISSUE SCORE from EIKON'!J35)+('WEIGHTED from Refinitive'!$B$4*'ISSUE SCORE from EIKON'!Y35)+('ISSUE SCORE from EIKON'!AN35*'WEIGHTED from Refinitive'!$B$5)+('WEIGHTED from Refinitive'!$B$8*'ISSUE SCORE from EIKON'!BC35)+('ISSUE SCORE from EIKON'!BR35*'WEIGHTED from Refinitive'!$B$9)+('WEIGHTED from Refinitive'!$B$10*'ISSUE SCORE from EIKON'!CG35)+('ISSUE SCORE from EIKON'!CV35*'WEIGHTED from Refinitive'!$B$11)+('WEIGHTED from Refinitive'!$B$14*'ISSUE SCORE from EIKON'!DK35)+('ISSUE SCORE from EIKON'!DZ35*'WEIGHTED from Refinitive'!$B$15)+('WEIGHTED from Refinitive'!$B$16*'ISSUE SCORE from EIKON'!EO35)</f>
        <v>54.620044384262371</v>
      </c>
      <c r="F32" s="1">
        <f>('WEIGHTED from Refinitive'!$B$3*'ISSUE SCORE from EIKON'!K35)+('WEIGHTED from Refinitive'!$B$4*'ISSUE SCORE from EIKON'!Z35)+('ISSUE SCORE from EIKON'!AO35*'WEIGHTED from Refinitive'!$B$5)+('WEIGHTED from Refinitive'!$B$8*'ISSUE SCORE from EIKON'!BD35)+('ISSUE SCORE from EIKON'!BS35*'WEIGHTED from Refinitive'!$B$9)+('WEIGHTED from Refinitive'!$B$10*'ISSUE SCORE from EIKON'!CH35)+('ISSUE SCORE from EIKON'!CW35*'WEIGHTED from Refinitive'!$B$11)+('WEIGHTED from Refinitive'!$B$14*'ISSUE SCORE from EIKON'!DL35)+('ISSUE SCORE from EIKON'!EA35*'WEIGHTED from Refinitive'!$B$15)+('WEIGHTED from Refinitive'!$B$16*'ISSUE SCORE from EIKON'!EP35)</f>
        <v>49.470798432336856</v>
      </c>
      <c r="G32" s="1">
        <f>('WEIGHTED from Refinitive'!$B$3*'ISSUE SCORE from EIKON'!L35)+('WEIGHTED from Refinitive'!$B$4*'ISSUE SCORE from EIKON'!AA35)+('ISSUE SCORE from EIKON'!AP35*'WEIGHTED from Refinitive'!$B$5)+('WEIGHTED from Refinitive'!$B$8*'ISSUE SCORE from EIKON'!BE35)+('ISSUE SCORE from EIKON'!BT35*'WEIGHTED from Refinitive'!$B$9)+('WEIGHTED from Refinitive'!$B$10*'ISSUE SCORE from EIKON'!CI35)+('ISSUE SCORE from EIKON'!CX35*'WEIGHTED from Refinitive'!$B$11)+('WEIGHTED from Refinitive'!$B$14*'ISSUE SCORE from EIKON'!DM35)+('ISSUE SCORE from EIKON'!EB35*'WEIGHTED from Refinitive'!$B$15)+('WEIGHTED from Refinitive'!$B$16*'ISSUE SCORE from EIKON'!EQ35)</f>
        <v>50.235349544072925</v>
      </c>
      <c r="H32" s="1">
        <f>('WEIGHTED from Refinitive'!$B$3*'ISSUE SCORE from EIKON'!M35)+('WEIGHTED from Refinitive'!$B$4*'ISSUE SCORE from EIKON'!AB35)+('ISSUE SCORE from EIKON'!AQ35*'WEIGHTED from Refinitive'!$B$5)+('WEIGHTED from Refinitive'!$B$8*'ISSUE SCORE from EIKON'!BF35)+('ISSUE SCORE from EIKON'!BU35*'WEIGHTED from Refinitive'!$B$9)+('WEIGHTED from Refinitive'!$B$10*'ISSUE SCORE from EIKON'!CJ35)+('ISSUE SCORE from EIKON'!CY35*'WEIGHTED from Refinitive'!$B$11)+('WEIGHTED from Refinitive'!$B$14*'ISSUE SCORE from EIKON'!DN35)+('ISSUE SCORE from EIKON'!EC35*'WEIGHTED from Refinitive'!$B$15)+('WEIGHTED from Refinitive'!$B$16*'ISSUE SCORE from EIKON'!ER35)</f>
        <v>47.829096988924206</v>
      </c>
      <c r="I32" s="1">
        <f>('WEIGHTED from Refinitive'!$B$3*'ISSUE SCORE from EIKON'!N35)+('WEIGHTED from Refinitive'!$B$4*'ISSUE SCORE from EIKON'!AC35)+('ISSUE SCORE from EIKON'!AR35*'WEIGHTED from Refinitive'!$B$5)+('WEIGHTED from Refinitive'!$B$8*'ISSUE SCORE from EIKON'!BG35)+('ISSUE SCORE from EIKON'!BV35*'WEIGHTED from Refinitive'!$B$9)+('WEIGHTED from Refinitive'!$B$10*'ISSUE SCORE from EIKON'!CK35)+('ISSUE SCORE from EIKON'!CZ35*'WEIGHTED from Refinitive'!$B$11)+('WEIGHTED from Refinitive'!$B$14*'ISSUE SCORE from EIKON'!DO35)+('ISSUE SCORE from EIKON'!ED35*'WEIGHTED from Refinitive'!$B$15)+('WEIGHTED from Refinitive'!$B$16*'ISSUE SCORE from EIKON'!ES35)</f>
        <v>54.331998738965922</v>
      </c>
      <c r="J32" s="1">
        <f>('WEIGHTED from Refinitive'!$B$3*'ISSUE SCORE from EIKON'!O35)+('WEIGHTED from Refinitive'!$B$4*'ISSUE SCORE from EIKON'!AD35)+('ISSUE SCORE from EIKON'!AS35*'WEIGHTED from Refinitive'!$B$5)+('WEIGHTED from Refinitive'!$B$8*'ISSUE SCORE from EIKON'!BH35)+('ISSUE SCORE from EIKON'!BW35*'WEIGHTED from Refinitive'!$B$9)+('WEIGHTED from Refinitive'!$B$10*'ISSUE SCORE from EIKON'!CL35)+('ISSUE SCORE from EIKON'!DA35*'WEIGHTED from Refinitive'!$B$11)+('WEIGHTED from Refinitive'!$B$14*'ISSUE SCORE from EIKON'!DP35)+('ISSUE SCORE from EIKON'!EE35*'WEIGHTED from Refinitive'!$B$15)+('WEIGHTED from Refinitive'!$B$16*'ISSUE SCORE from EIKON'!ET35)</f>
        <v>44.328405147484048</v>
      </c>
      <c r="K32" s="1">
        <f>('WEIGHTED from Refinitive'!$B$3*'ISSUE SCORE from EIKON'!P35)+('WEIGHTED from Refinitive'!$B$4*'ISSUE SCORE from EIKON'!AE35)+('ISSUE SCORE from EIKON'!AT35*'WEIGHTED from Refinitive'!$B$5)+('WEIGHTED from Refinitive'!$B$8*'ISSUE SCORE from EIKON'!BI35)+('ISSUE SCORE from EIKON'!BX35*'WEIGHTED from Refinitive'!$B$9)+('WEIGHTED from Refinitive'!$B$10*'ISSUE SCORE from EIKON'!CM35)+('ISSUE SCORE from EIKON'!DB35*'WEIGHTED from Refinitive'!$B$11)+('WEIGHTED from Refinitive'!$B$14*'ISSUE SCORE from EIKON'!DQ35)+('ISSUE SCORE from EIKON'!EF35*'WEIGHTED from Refinitive'!$B$15)+('WEIGHTED from Refinitive'!$B$16*'ISSUE SCORE from EIKON'!EU35)</f>
        <v>41.744100425051556</v>
      </c>
      <c r="L32" s="1">
        <f>('WEIGHTED from Refinitive'!$B$3*'ISSUE SCORE from EIKON'!Q35)+('WEIGHTED from Refinitive'!$B$4*'ISSUE SCORE from EIKON'!AF35)+('ISSUE SCORE from EIKON'!AU35*'WEIGHTED from Refinitive'!$B$5)+('WEIGHTED from Refinitive'!$B$8*'ISSUE SCORE from EIKON'!BJ35)+('ISSUE SCORE from EIKON'!BY35*'WEIGHTED from Refinitive'!$B$9)+('WEIGHTED from Refinitive'!$B$10*'ISSUE SCORE from EIKON'!CN35)+('ISSUE SCORE from EIKON'!DC35*'WEIGHTED from Refinitive'!$B$11)+('WEIGHTED from Refinitive'!$B$14*'ISSUE SCORE from EIKON'!DR35)+('ISSUE SCORE from EIKON'!EG35*'WEIGHTED from Refinitive'!$B$15)+('WEIGHTED from Refinitive'!$B$16*'ISSUE SCORE from EIKON'!EV35)</f>
        <v>0</v>
      </c>
      <c r="M32" s="1">
        <f>('WEIGHTED from Refinitive'!$B$3*'ISSUE SCORE from EIKON'!R35)+('WEIGHTED from Refinitive'!$B$4*'ISSUE SCORE from EIKON'!AG35)+('ISSUE SCORE from EIKON'!AV35*'WEIGHTED from Refinitive'!$B$5)+('WEIGHTED from Refinitive'!$B$8*'ISSUE SCORE from EIKON'!BK35)+('ISSUE SCORE from EIKON'!BZ35*'WEIGHTED from Refinitive'!$B$9)+('WEIGHTED from Refinitive'!$B$10*'ISSUE SCORE from EIKON'!CO35)+('ISSUE SCORE from EIKON'!DD35*'WEIGHTED from Refinitive'!$B$11)+('WEIGHTED from Refinitive'!$B$14*'ISSUE SCORE from EIKON'!DS35)+('ISSUE SCORE from EIKON'!EH35*'WEIGHTED from Refinitive'!$B$15)+('WEIGHTED from Refinitive'!$B$16*'ISSUE SCORE from EIKON'!EW35)</f>
        <v>0</v>
      </c>
      <c r="N32" s="1">
        <f>('WEIGHTED from Refinitive'!$B$3*'ISSUE SCORE from EIKON'!S35)+('WEIGHTED from Refinitive'!$B$4*'ISSUE SCORE from EIKON'!AH35)+('ISSUE SCORE from EIKON'!AW35*'WEIGHTED from Refinitive'!$B$5)+('WEIGHTED from Refinitive'!$B$8*'ISSUE SCORE from EIKON'!BL35)+('ISSUE SCORE from EIKON'!CA35*'WEIGHTED from Refinitive'!$B$9)+('WEIGHTED from Refinitive'!$B$10*'ISSUE SCORE from EIKON'!CP35)+('ISSUE SCORE from EIKON'!DE35*'WEIGHTED from Refinitive'!$B$11)+('WEIGHTED from Refinitive'!$B$14*'ISSUE SCORE from EIKON'!DT35)+('ISSUE SCORE from EIKON'!EI35*'WEIGHTED from Refinitive'!$B$15)+('WEIGHTED from Refinitive'!$B$16*'ISSUE SCORE from EIKON'!EX35)</f>
        <v>0</v>
      </c>
      <c r="O32" s="1">
        <f>('WEIGHTED from Refinitive'!$B$3*'ISSUE SCORE from EIKON'!T35)+('WEIGHTED from Refinitive'!$B$4*'ISSUE SCORE from EIKON'!AI35)+('ISSUE SCORE from EIKON'!AX35*'WEIGHTED from Refinitive'!$B$5)+('WEIGHTED from Refinitive'!$B$8*'ISSUE SCORE from EIKON'!BM35)+('ISSUE SCORE from EIKON'!CB35*'WEIGHTED from Refinitive'!$B$9)+('WEIGHTED from Refinitive'!$B$10*'ISSUE SCORE from EIKON'!CQ35)+('ISSUE SCORE from EIKON'!DF35*'WEIGHTED from Refinitive'!$B$11)+('WEIGHTED from Refinitive'!$B$14*'ISSUE SCORE from EIKON'!DU35)+('ISSUE SCORE from EIKON'!EJ35*'WEIGHTED from Refinitive'!$B$15)+('WEIGHTED from Refinitive'!$B$16*'ISSUE SCORE from EIKON'!EY35)</f>
        <v>0</v>
      </c>
      <c r="P32" s="1">
        <f>('WEIGHTED from Refinitive'!$B$3*'ISSUE SCORE from EIKON'!U35)+('WEIGHTED from Refinitive'!$B$4*'ISSUE SCORE from EIKON'!AJ35)+('ISSUE SCORE from EIKON'!AY35*'WEIGHTED from Refinitive'!$B$5)+('WEIGHTED from Refinitive'!$B$8*'ISSUE SCORE from EIKON'!BN35)+('ISSUE SCORE from EIKON'!CC35*'WEIGHTED from Refinitive'!$B$9)+('WEIGHTED from Refinitive'!$B$10*'ISSUE SCORE from EIKON'!CR35)+('ISSUE SCORE from EIKON'!DG35*'WEIGHTED from Refinitive'!$B$11)+('WEIGHTED from Refinitive'!$B$14*'ISSUE SCORE from EIKON'!DV35)+('ISSUE SCORE from EIKON'!EK35*'WEIGHTED from Refinitive'!$B$15)+('WEIGHTED from Refinitive'!$B$16*'ISSUE SCORE from EIKON'!EZ35)</f>
        <v>0</v>
      </c>
      <c r="R32" s="11" t="s">
        <v>99</v>
      </c>
      <c r="S32" s="1">
        <f t="shared" si="2"/>
        <v>55.05697591345168</v>
      </c>
      <c r="T32" s="1">
        <f t="shared" si="3"/>
        <v>51.899571811893374</v>
      </c>
      <c r="U32" s="1">
        <f t="shared" si="4"/>
        <v>51.988182773763306</v>
      </c>
      <c r="V32" s="1">
        <f t="shared" si="5"/>
        <v>54.620044384262371</v>
      </c>
      <c r="W32" s="1">
        <f t="shared" si="6"/>
        <v>49.470798432336856</v>
      </c>
      <c r="X32" s="1">
        <f t="shared" si="7"/>
        <v>50.235349544072925</v>
      </c>
      <c r="Y32" s="1">
        <f t="shared" si="8"/>
        <v>47.829096988924206</v>
      </c>
      <c r="Z32" s="1">
        <f t="shared" si="9"/>
        <v>54.331998738965922</v>
      </c>
      <c r="AA32" s="1">
        <f t="shared" si="10"/>
        <v>44.328405147484048</v>
      </c>
      <c r="AB32" s="1">
        <f t="shared" si="11"/>
        <v>41.744100425051556</v>
      </c>
      <c r="AC32" s="1">
        <f t="shared" si="12"/>
        <v>0</v>
      </c>
      <c r="AD32" s="1">
        <f t="shared" si="13"/>
        <v>0</v>
      </c>
      <c r="AE32" s="1">
        <f t="shared" si="14"/>
        <v>0</v>
      </c>
      <c r="AF32" s="1">
        <f t="shared" si="15"/>
        <v>0</v>
      </c>
      <c r="AG32" s="1">
        <f t="shared" si="16"/>
        <v>0</v>
      </c>
      <c r="AI32" s="11" t="s">
        <v>99</v>
      </c>
      <c r="AJ32" s="1">
        <f t="shared" si="17"/>
        <v>3.1574041015583063</v>
      </c>
      <c r="AK32" s="1">
        <f t="shared" si="18"/>
        <v>-0.088610961869932225</v>
      </c>
      <c r="AL32" s="1">
        <f t="shared" si="19"/>
        <v>-2.6318616104990653</v>
      </c>
      <c r="AM32" s="1">
        <f t="shared" si="20"/>
        <v>5.1492459519255149</v>
      </c>
      <c r="AN32" s="1">
        <f t="shared" si="21"/>
        <v>-0.76455111173606838</v>
      </c>
      <c r="AO32" s="1">
        <f t="shared" si="22"/>
        <v>2.4062525551487184</v>
      </c>
      <c r="AP32" s="1">
        <f t="shared" si="23"/>
        <v>-6.5029017500417154</v>
      </c>
      <c r="AQ32" s="1">
        <f t="shared" si="24"/>
        <v>10.003593591481874</v>
      </c>
      <c r="AR32" s="1">
        <f t="shared" si="25"/>
        <v>2.584304722432492</v>
      </c>
      <c r="AS32" s="1">
        <f t="shared" si="26"/>
        <v>41.744100425051556</v>
      </c>
      <c r="AT32" s="1">
        <f t="shared" si="27"/>
        <v>0</v>
      </c>
      <c r="AU32" s="1">
        <f t="shared" si="28"/>
        <v>0</v>
      </c>
      <c r="AV32" s="1">
        <f t="shared" si="29"/>
        <v>0</v>
      </c>
      <c r="AW32" s="1">
        <f t="shared" si="30"/>
        <v>0</v>
      </c>
      <c r="AX32" s="1" t="str">
        <f>VLOOKUP(AI32,'ISSUE SCORE from EIKON'!A35:B464,2,FALSE)</f>
        <v>Activision Blizzard Inc</v>
      </c>
      <c r="AY32" s="1">
        <f t="shared" si="31"/>
        <v>31</v>
      </c>
      <c r="AZ32" s="1">
        <v>31</v>
      </c>
      <c r="BA32" s="1">
        <v>1</v>
      </c>
    </row>
    <row r="33" spans="1:53" ht="15">
      <c r="A33" s="11" t="s">
        <v>92</v>
      </c>
      <c r="B33" s="1">
        <f>('WEIGHTED from Refinitive'!$B$3*'ISSUE SCORE from EIKON'!G36)+('WEIGHTED from Refinitive'!$B$4*'ISSUE SCORE from EIKON'!V36)+('ISSUE SCORE from EIKON'!AK36*'WEIGHTED from Refinitive'!$B$5)+('WEIGHTED from Refinitive'!$B$8*'ISSUE SCORE from EIKON'!AZ36)+('ISSUE SCORE from EIKON'!BO36*'WEIGHTED from Refinitive'!$B$9)+('WEIGHTED from Refinitive'!$B$10*'ISSUE SCORE from EIKON'!CD36)+('ISSUE SCORE from EIKON'!CS36*'WEIGHTED from Refinitive'!$B$11)+('WEIGHTED from Refinitive'!$B$14*'ISSUE SCORE from EIKON'!DH36)+('ISSUE SCORE from EIKON'!DW36*'WEIGHTED from Refinitive'!$B$15)+('WEIGHTED from Refinitive'!$B$16*'ISSUE SCORE from EIKON'!EL36)</f>
        <v>42.394477886760363</v>
      </c>
      <c r="C33" s="1">
        <f>('WEIGHTED from Refinitive'!$B$3*'ISSUE SCORE from EIKON'!H36)+('WEIGHTED from Refinitive'!$B$4*'ISSUE SCORE from EIKON'!W36)+('ISSUE SCORE from EIKON'!AL36*'WEIGHTED from Refinitive'!$B$5)+('WEIGHTED from Refinitive'!$B$8*'ISSUE SCORE from EIKON'!BA36)+('ISSUE SCORE from EIKON'!BP36*'WEIGHTED from Refinitive'!$B$9)+('WEIGHTED from Refinitive'!$B$10*'ISSUE SCORE from EIKON'!CE36)+('ISSUE SCORE from EIKON'!CT36*'WEIGHTED from Refinitive'!$B$11)+('WEIGHTED from Refinitive'!$B$14*'ISSUE SCORE from EIKON'!DI36)+('ISSUE SCORE from EIKON'!DX36*'WEIGHTED from Refinitive'!$B$15)+('WEIGHTED from Refinitive'!$B$16*'ISSUE SCORE from EIKON'!EM36)</f>
        <v>45.399243320719584</v>
      </c>
      <c r="D33" s="1">
        <f>('WEIGHTED from Refinitive'!$B$3*'ISSUE SCORE from EIKON'!I36)+('WEIGHTED from Refinitive'!$B$4*'ISSUE SCORE from EIKON'!X36)+('ISSUE SCORE from EIKON'!AM36*'WEIGHTED from Refinitive'!$B$5)+('WEIGHTED from Refinitive'!$B$8*'ISSUE SCORE from EIKON'!BB36)+('ISSUE SCORE from EIKON'!BQ36*'WEIGHTED from Refinitive'!$B$9)+('WEIGHTED from Refinitive'!$B$10*'ISSUE SCORE from EIKON'!CF36)+('ISSUE SCORE from EIKON'!CU36*'WEIGHTED from Refinitive'!$B$11)+('WEIGHTED from Refinitive'!$B$14*'ISSUE SCORE from EIKON'!DJ36)+('ISSUE SCORE from EIKON'!DY36*'WEIGHTED from Refinitive'!$B$15)+('WEIGHTED from Refinitive'!$B$16*'ISSUE SCORE from EIKON'!EN36)</f>
        <v>35.71464358255146</v>
      </c>
      <c r="E33" s="1">
        <f>('WEIGHTED from Refinitive'!$B$3*'ISSUE SCORE from EIKON'!J36)+('WEIGHTED from Refinitive'!$B$4*'ISSUE SCORE from EIKON'!Y36)+('ISSUE SCORE from EIKON'!AN36*'WEIGHTED from Refinitive'!$B$5)+('WEIGHTED from Refinitive'!$B$8*'ISSUE SCORE from EIKON'!BC36)+('ISSUE SCORE from EIKON'!BR36*'WEIGHTED from Refinitive'!$B$9)+('WEIGHTED from Refinitive'!$B$10*'ISSUE SCORE from EIKON'!CG36)+('ISSUE SCORE from EIKON'!CV36*'WEIGHTED from Refinitive'!$B$11)+('WEIGHTED from Refinitive'!$B$14*'ISSUE SCORE from EIKON'!DK36)+('ISSUE SCORE from EIKON'!DZ36*'WEIGHTED from Refinitive'!$B$15)+('WEIGHTED from Refinitive'!$B$16*'ISSUE SCORE from EIKON'!EO36)</f>
        <v>0</v>
      </c>
      <c r="F33" s="1">
        <f>('WEIGHTED from Refinitive'!$B$3*'ISSUE SCORE from EIKON'!K36)+('WEIGHTED from Refinitive'!$B$4*'ISSUE SCORE from EIKON'!Z36)+('ISSUE SCORE from EIKON'!AO36*'WEIGHTED from Refinitive'!$B$5)+('WEIGHTED from Refinitive'!$B$8*'ISSUE SCORE from EIKON'!BD36)+('ISSUE SCORE from EIKON'!BS36*'WEIGHTED from Refinitive'!$B$9)+('WEIGHTED from Refinitive'!$B$10*'ISSUE SCORE from EIKON'!CH36)+('ISSUE SCORE from EIKON'!CW36*'WEIGHTED from Refinitive'!$B$11)+('WEIGHTED from Refinitive'!$B$14*'ISSUE SCORE from EIKON'!DL36)+('ISSUE SCORE from EIKON'!EA36*'WEIGHTED from Refinitive'!$B$15)+('WEIGHTED from Refinitive'!$B$16*'ISSUE SCORE from EIKON'!EP36)</f>
        <v>0</v>
      </c>
      <c r="G33" s="1">
        <f>('WEIGHTED from Refinitive'!$B$3*'ISSUE SCORE from EIKON'!L36)+('WEIGHTED from Refinitive'!$B$4*'ISSUE SCORE from EIKON'!AA36)+('ISSUE SCORE from EIKON'!AP36*'WEIGHTED from Refinitive'!$B$5)+('WEIGHTED from Refinitive'!$B$8*'ISSUE SCORE from EIKON'!BE36)+('ISSUE SCORE from EIKON'!BT36*'WEIGHTED from Refinitive'!$B$9)+('WEIGHTED from Refinitive'!$B$10*'ISSUE SCORE from EIKON'!CI36)+('ISSUE SCORE from EIKON'!CX36*'WEIGHTED from Refinitive'!$B$11)+('WEIGHTED from Refinitive'!$B$14*'ISSUE SCORE from EIKON'!DM36)+('ISSUE SCORE from EIKON'!EB36*'WEIGHTED from Refinitive'!$B$15)+('WEIGHTED from Refinitive'!$B$16*'ISSUE SCORE from EIKON'!EQ36)</f>
        <v>0</v>
      </c>
      <c r="H33" s="1">
        <f>('WEIGHTED from Refinitive'!$B$3*'ISSUE SCORE from EIKON'!M36)+('WEIGHTED from Refinitive'!$B$4*'ISSUE SCORE from EIKON'!AB36)+('ISSUE SCORE from EIKON'!AQ36*'WEIGHTED from Refinitive'!$B$5)+('WEIGHTED from Refinitive'!$B$8*'ISSUE SCORE from EIKON'!BF36)+('ISSUE SCORE from EIKON'!BU36*'WEIGHTED from Refinitive'!$B$9)+('WEIGHTED from Refinitive'!$B$10*'ISSUE SCORE from EIKON'!CJ36)+('ISSUE SCORE from EIKON'!CY36*'WEIGHTED from Refinitive'!$B$11)+('WEIGHTED from Refinitive'!$B$14*'ISSUE SCORE from EIKON'!DN36)+('ISSUE SCORE from EIKON'!EC36*'WEIGHTED from Refinitive'!$B$15)+('WEIGHTED from Refinitive'!$B$16*'ISSUE SCORE from EIKON'!ER36)</f>
        <v>0</v>
      </c>
      <c r="I33" s="1">
        <f>('WEIGHTED from Refinitive'!$B$3*'ISSUE SCORE from EIKON'!N36)+('WEIGHTED from Refinitive'!$B$4*'ISSUE SCORE from EIKON'!AC36)+('ISSUE SCORE from EIKON'!AR36*'WEIGHTED from Refinitive'!$B$5)+('WEIGHTED from Refinitive'!$B$8*'ISSUE SCORE from EIKON'!BG36)+('ISSUE SCORE from EIKON'!BV36*'WEIGHTED from Refinitive'!$B$9)+('WEIGHTED from Refinitive'!$B$10*'ISSUE SCORE from EIKON'!CK36)+('ISSUE SCORE from EIKON'!CZ36*'WEIGHTED from Refinitive'!$B$11)+('WEIGHTED from Refinitive'!$B$14*'ISSUE SCORE from EIKON'!DO36)+('ISSUE SCORE from EIKON'!ED36*'WEIGHTED from Refinitive'!$B$15)+('WEIGHTED from Refinitive'!$B$16*'ISSUE SCORE from EIKON'!ES36)</f>
        <v>0</v>
      </c>
      <c r="J33" s="1">
        <f>('WEIGHTED from Refinitive'!$B$3*'ISSUE SCORE from EIKON'!O36)+('WEIGHTED from Refinitive'!$B$4*'ISSUE SCORE from EIKON'!AD36)+('ISSUE SCORE from EIKON'!AS36*'WEIGHTED from Refinitive'!$B$5)+('WEIGHTED from Refinitive'!$B$8*'ISSUE SCORE from EIKON'!BH36)+('ISSUE SCORE from EIKON'!BW36*'WEIGHTED from Refinitive'!$B$9)+('WEIGHTED from Refinitive'!$B$10*'ISSUE SCORE from EIKON'!CL36)+('ISSUE SCORE from EIKON'!DA36*'WEIGHTED from Refinitive'!$B$11)+('WEIGHTED from Refinitive'!$B$14*'ISSUE SCORE from EIKON'!DP36)+('ISSUE SCORE from EIKON'!EE36*'WEIGHTED from Refinitive'!$B$15)+('WEIGHTED from Refinitive'!$B$16*'ISSUE SCORE from EIKON'!ET36)</f>
        <v>0</v>
      </c>
      <c r="K33" s="1">
        <f>('WEIGHTED from Refinitive'!$B$3*'ISSUE SCORE from EIKON'!P36)+('WEIGHTED from Refinitive'!$B$4*'ISSUE SCORE from EIKON'!AE36)+('ISSUE SCORE from EIKON'!AT36*'WEIGHTED from Refinitive'!$B$5)+('WEIGHTED from Refinitive'!$B$8*'ISSUE SCORE from EIKON'!BI36)+('ISSUE SCORE from EIKON'!BX36*'WEIGHTED from Refinitive'!$B$9)+('WEIGHTED from Refinitive'!$B$10*'ISSUE SCORE from EIKON'!CM36)+('ISSUE SCORE from EIKON'!DB36*'WEIGHTED from Refinitive'!$B$11)+('WEIGHTED from Refinitive'!$B$14*'ISSUE SCORE from EIKON'!DQ36)+('ISSUE SCORE from EIKON'!EF36*'WEIGHTED from Refinitive'!$B$15)+('WEIGHTED from Refinitive'!$B$16*'ISSUE SCORE from EIKON'!EU36)</f>
        <v>0</v>
      </c>
      <c r="L33" s="1">
        <f>('WEIGHTED from Refinitive'!$B$3*'ISSUE SCORE from EIKON'!Q36)+('WEIGHTED from Refinitive'!$B$4*'ISSUE SCORE from EIKON'!AF36)+('ISSUE SCORE from EIKON'!AU36*'WEIGHTED from Refinitive'!$B$5)+('WEIGHTED from Refinitive'!$B$8*'ISSUE SCORE from EIKON'!BJ36)+('ISSUE SCORE from EIKON'!BY36*'WEIGHTED from Refinitive'!$B$9)+('WEIGHTED from Refinitive'!$B$10*'ISSUE SCORE from EIKON'!CN36)+('ISSUE SCORE from EIKON'!DC36*'WEIGHTED from Refinitive'!$B$11)+('WEIGHTED from Refinitive'!$B$14*'ISSUE SCORE from EIKON'!DR36)+('ISSUE SCORE from EIKON'!EG36*'WEIGHTED from Refinitive'!$B$15)+('WEIGHTED from Refinitive'!$B$16*'ISSUE SCORE from EIKON'!EV36)</f>
        <v>0</v>
      </c>
      <c r="M33" s="1">
        <f>('WEIGHTED from Refinitive'!$B$3*'ISSUE SCORE from EIKON'!R36)+('WEIGHTED from Refinitive'!$B$4*'ISSUE SCORE from EIKON'!AG36)+('ISSUE SCORE from EIKON'!AV36*'WEIGHTED from Refinitive'!$B$5)+('WEIGHTED from Refinitive'!$B$8*'ISSUE SCORE from EIKON'!BK36)+('ISSUE SCORE from EIKON'!BZ36*'WEIGHTED from Refinitive'!$B$9)+('WEIGHTED from Refinitive'!$B$10*'ISSUE SCORE from EIKON'!CO36)+('ISSUE SCORE from EIKON'!DD36*'WEIGHTED from Refinitive'!$B$11)+('WEIGHTED from Refinitive'!$B$14*'ISSUE SCORE from EIKON'!DS36)+('ISSUE SCORE from EIKON'!EH36*'WEIGHTED from Refinitive'!$B$15)+('WEIGHTED from Refinitive'!$B$16*'ISSUE SCORE from EIKON'!EW36)</f>
        <v>0</v>
      </c>
      <c r="N33" s="1">
        <f>('WEIGHTED from Refinitive'!$B$3*'ISSUE SCORE from EIKON'!S36)+('WEIGHTED from Refinitive'!$B$4*'ISSUE SCORE from EIKON'!AH36)+('ISSUE SCORE from EIKON'!AW36*'WEIGHTED from Refinitive'!$B$5)+('WEIGHTED from Refinitive'!$B$8*'ISSUE SCORE from EIKON'!BL36)+('ISSUE SCORE from EIKON'!CA36*'WEIGHTED from Refinitive'!$B$9)+('WEIGHTED from Refinitive'!$B$10*'ISSUE SCORE from EIKON'!CP36)+('ISSUE SCORE from EIKON'!DE36*'WEIGHTED from Refinitive'!$B$11)+('WEIGHTED from Refinitive'!$B$14*'ISSUE SCORE from EIKON'!DT36)+('ISSUE SCORE from EIKON'!EI36*'WEIGHTED from Refinitive'!$B$15)+('WEIGHTED from Refinitive'!$B$16*'ISSUE SCORE from EIKON'!EX36)</f>
        <v>0</v>
      </c>
      <c r="O33" s="1">
        <f>('WEIGHTED from Refinitive'!$B$3*'ISSUE SCORE from EIKON'!T36)+('WEIGHTED from Refinitive'!$B$4*'ISSUE SCORE from EIKON'!AI36)+('ISSUE SCORE from EIKON'!AX36*'WEIGHTED from Refinitive'!$B$5)+('WEIGHTED from Refinitive'!$B$8*'ISSUE SCORE from EIKON'!BM36)+('ISSUE SCORE from EIKON'!CB36*'WEIGHTED from Refinitive'!$B$9)+('WEIGHTED from Refinitive'!$B$10*'ISSUE SCORE from EIKON'!CQ36)+('ISSUE SCORE from EIKON'!DF36*'WEIGHTED from Refinitive'!$B$11)+('WEIGHTED from Refinitive'!$B$14*'ISSUE SCORE from EIKON'!DU36)+('ISSUE SCORE from EIKON'!EJ36*'WEIGHTED from Refinitive'!$B$15)+('WEIGHTED from Refinitive'!$B$16*'ISSUE SCORE from EIKON'!EY36)</f>
        <v>0</v>
      </c>
      <c r="P33" s="1">
        <f>('WEIGHTED from Refinitive'!$B$3*'ISSUE SCORE from EIKON'!U36)+('WEIGHTED from Refinitive'!$B$4*'ISSUE SCORE from EIKON'!AJ36)+('ISSUE SCORE from EIKON'!AY36*'WEIGHTED from Refinitive'!$B$5)+('WEIGHTED from Refinitive'!$B$8*'ISSUE SCORE from EIKON'!BN36)+('ISSUE SCORE from EIKON'!CC36*'WEIGHTED from Refinitive'!$B$9)+('WEIGHTED from Refinitive'!$B$10*'ISSUE SCORE from EIKON'!CR36)+('ISSUE SCORE from EIKON'!DG36*'WEIGHTED from Refinitive'!$B$11)+('WEIGHTED from Refinitive'!$B$14*'ISSUE SCORE from EIKON'!DV36)+('ISSUE SCORE from EIKON'!EK36*'WEIGHTED from Refinitive'!$B$15)+('WEIGHTED from Refinitive'!$B$16*'ISSUE SCORE from EIKON'!EZ36)</f>
        <v>0</v>
      </c>
      <c r="R33" s="11" t="s">
        <v>101</v>
      </c>
      <c r="S33" s="1">
        <f t="shared" si="2"/>
        <v>43.013656989127846</v>
      </c>
      <c r="T33" s="1">
        <f t="shared" si="3"/>
        <v>45.399243320719584</v>
      </c>
      <c r="U33" s="1">
        <f t="shared" si="4"/>
        <v>35.71464358255146</v>
      </c>
      <c r="V33" s="1">
        <f t="shared" si="5"/>
        <v>0</v>
      </c>
      <c r="W33" s="1">
        <f t="shared" si="6"/>
        <v>0</v>
      </c>
      <c r="X33" s="1">
        <f t="shared" si="7"/>
        <v>0</v>
      </c>
      <c r="Y33" s="1">
        <f t="shared" si="8"/>
        <v>0</v>
      </c>
      <c r="Z33" s="1">
        <f t="shared" si="9"/>
        <v>0</v>
      </c>
      <c r="AA33" s="1">
        <f t="shared" si="10"/>
        <v>0</v>
      </c>
      <c r="AB33" s="1">
        <f t="shared" si="11"/>
        <v>0</v>
      </c>
      <c r="AC33" s="1">
        <f t="shared" si="12"/>
        <v>0</v>
      </c>
      <c r="AD33" s="1">
        <f t="shared" si="13"/>
        <v>0</v>
      </c>
      <c r="AE33" s="1">
        <f t="shared" si="14"/>
        <v>0</v>
      </c>
      <c r="AF33" s="1">
        <f t="shared" si="15"/>
        <v>0</v>
      </c>
      <c r="AG33" s="1">
        <f t="shared" si="16"/>
        <v>0</v>
      </c>
      <c r="AI33" s="11" t="s">
        <v>101</v>
      </c>
      <c r="AJ33" s="1">
        <f t="shared" si="17"/>
        <v>-2.3855863315917389</v>
      </c>
      <c r="AK33" s="1">
        <f t="shared" si="18"/>
        <v>9.6845997381681244</v>
      </c>
      <c r="AL33" s="1">
        <f t="shared" si="19"/>
        <v>35.71464358255146</v>
      </c>
      <c r="AM33" s="1">
        <f t="shared" si="20"/>
        <v>0</v>
      </c>
      <c r="AN33" s="1">
        <f t="shared" si="21"/>
        <v>0</v>
      </c>
      <c r="AO33" s="1">
        <f t="shared" si="22"/>
        <v>0</v>
      </c>
      <c r="AP33" s="1">
        <f t="shared" si="23"/>
        <v>0</v>
      </c>
      <c r="AQ33" s="1">
        <f t="shared" si="24"/>
        <v>0</v>
      </c>
      <c r="AR33" s="1">
        <f t="shared" si="25"/>
        <v>0</v>
      </c>
      <c r="AS33" s="1">
        <f t="shared" si="26"/>
        <v>0</v>
      </c>
      <c r="AT33" s="1">
        <f t="shared" si="27"/>
        <v>0</v>
      </c>
      <c r="AU33" s="1">
        <f t="shared" si="28"/>
        <v>0</v>
      </c>
      <c r="AV33" s="1">
        <f t="shared" si="29"/>
        <v>0</v>
      </c>
      <c r="AW33" s="1">
        <f t="shared" si="30"/>
        <v>0</v>
      </c>
      <c r="AX33" s="1" t="str">
        <f>VLOOKUP(AI33,'ISSUE SCORE from EIKON'!A36:B465,2,FALSE)</f>
        <v>Broadcom Inc</v>
      </c>
      <c r="AY33" s="1">
        <f t="shared" si="31"/>
        <v>32</v>
      </c>
      <c r="AZ33" s="1">
        <v>32</v>
      </c>
      <c r="BA33" s="1">
        <v>1</v>
      </c>
    </row>
    <row r="34" spans="1:53" ht="15">
      <c r="A34" s="11" t="s">
        <v>93</v>
      </c>
      <c r="B34" s="1">
        <f>('WEIGHTED from Refinitive'!$B$3*'ISSUE SCORE from EIKON'!G37)+('WEIGHTED from Refinitive'!$B$4*'ISSUE SCORE from EIKON'!V37)+('ISSUE SCORE from EIKON'!AK37*'WEIGHTED from Refinitive'!$B$5)+('WEIGHTED from Refinitive'!$B$8*'ISSUE SCORE from EIKON'!AZ37)+('ISSUE SCORE from EIKON'!BO37*'WEIGHTED from Refinitive'!$B$9)+('WEIGHTED from Refinitive'!$B$10*'ISSUE SCORE from EIKON'!CD37)+('ISSUE SCORE from EIKON'!CS37*'WEIGHTED from Refinitive'!$B$11)+('WEIGHTED from Refinitive'!$B$14*'ISSUE SCORE from EIKON'!DH37)+('ISSUE SCORE from EIKON'!DW37*'WEIGHTED from Refinitive'!$B$15)+('WEIGHTED from Refinitive'!$B$16*'ISSUE SCORE from EIKON'!EL37)</f>
        <v>75.798973763451514</v>
      </c>
      <c r="C34" s="1">
        <f>('WEIGHTED from Refinitive'!$B$3*'ISSUE SCORE from EIKON'!H37)+('WEIGHTED from Refinitive'!$B$4*'ISSUE SCORE from EIKON'!W37)+('ISSUE SCORE from EIKON'!AL37*'WEIGHTED from Refinitive'!$B$5)+('WEIGHTED from Refinitive'!$B$8*'ISSUE SCORE from EIKON'!BA37)+('ISSUE SCORE from EIKON'!BP37*'WEIGHTED from Refinitive'!$B$9)+('WEIGHTED from Refinitive'!$B$10*'ISSUE SCORE from EIKON'!CE37)+('ISSUE SCORE from EIKON'!CT37*'WEIGHTED from Refinitive'!$B$11)+('WEIGHTED from Refinitive'!$B$14*'ISSUE SCORE from EIKON'!DI37)+('ISSUE SCORE from EIKON'!DX37*'WEIGHTED from Refinitive'!$B$15)+('WEIGHTED from Refinitive'!$B$16*'ISSUE SCORE from EIKON'!EM37)</f>
        <v>73.939509318254508</v>
      </c>
      <c r="D34" s="1">
        <f>('WEIGHTED from Refinitive'!$B$3*'ISSUE SCORE from EIKON'!I37)+('WEIGHTED from Refinitive'!$B$4*'ISSUE SCORE from EIKON'!X37)+('ISSUE SCORE from EIKON'!AM37*'WEIGHTED from Refinitive'!$B$5)+('WEIGHTED from Refinitive'!$B$8*'ISSUE SCORE from EIKON'!BB37)+('ISSUE SCORE from EIKON'!BQ37*'WEIGHTED from Refinitive'!$B$9)+('WEIGHTED from Refinitive'!$B$10*'ISSUE SCORE from EIKON'!CF37)+('ISSUE SCORE from EIKON'!CU37*'WEIGHTED from Refinitive'!$B$11)+('WEIGHTED from Refinitive'!$B$14*'ISSUE SCORE from EIKON'!DJ37)+('ISSUE SCORE from EIKON'!DY37*'WEIGHTED from Refinitive'!$B$15)+('WEIGHTED from Refinitive'!$B$16*'ISSUE SCORE from EIKON'!EN37)</f>
        <v>69.214407070801684</v>
      </c>
      <c r="E34" s="1">
        <f>('WEIGHTED from Refinitive'!$B$3*'ISSUE SCORE from EIKON'!J37)+('WEIGHTED from Refinitive'!$B$4*'ISSUE SCORE from EIKON'!Y37)+('ISSUE SCORE from EIKON'!AN37*'WEIGHTED from Refinitive'!$B$5)+('WEIGHTED from Refinitive'!$B$8*'ISSUE SCORE from EIKON'!BC37)+('ISSUE SCORE from EIKON'!BR37*'WEIGHTED from Refinitive'!$B$9)+('WEIGHTED from Refinitive'!$B$10*'ISSUE SCORE from EIKON'!CG37)+('ISSUE SCORE from EIKON'!CV37*'WEIGHTED from Refinitive'!$B$11)+('WEIGHTED from Refinitive'!$B$14*'ISSUE SCORE from EIKON'!DK37)+('ISSUE SCORE from EIKON'!DZ37*'WEIGHTED from Refinitive'!$B$15)+('WEIGHTED from Refinitive'!$B$16*'ISSUE SCORE from EIKON'!EO37)</f>
        <v>61.957159151245783</v>
      </c>
      <c r="F34" s="1">
        <f>('WEIGHTED from Refinitive'!$B$3*'ISSUE SCORE from EIKON'!K37)+('WEIGHTED from Refinitive'!$B$4*'ISSUE SCORE from EIKON'!Z37)+('ISSUE SCORE from EIKON'!AO37*'WEIGHTED from Refinitive'!$B$5)+('WEIGHTED from Refinitive'!$B$8*'ISSUE SCORE from EIKON'!BD37)+('ISSUE SCORE from EIKON'!BS37*'WEIGHTED from Refinitive'!$B$9)+('WEIGHTED from Refinitive'!$B$10*'ISSUE SCORE from EIKON'!CH37)+('ISSUE SCORE from EIKON'!CW37*'WEIGHTED from Refinitive'!$B$11)+('WEIGHTED from Refinitive'!$B$14*'ISSUE SCORE from EIKON'!DL37)+('ISSUE SCORE from EIKON'!EA37*'WEIGHTED from Refinitive'!$B$15)+('WEIGHTED from Refinitive'!$B$16*'ISSUE SCORE from EIKON'!EP37)</f>
        <v>62.344840938877603</v>
      </c>
      <c r="G34" s="1">
        <f>('WEIGHTED from Refinitive'!$B$3*'ISSUE SCORE from EIKON'!L37)+('WEIGHTED from Refinitive'!$B$4*'ISSUE SCORE from EIKON'!AA37)+('ISSUE SCORE from EIKON'!AP37*'WEIGHTED from Refinitive'!$B$5)+('WEIGHTED from Refinitive'!$B$8*'ISSUE SCORE from EIKON'!BE37)+('ISSUE SCORE from EIKON'!BT37*'WEIGHTED from Refinitive'!$B$9)+('WEIGHTED from Refinitive'!$B$10*'ISSUE SCORE from EIKON'!CI37)+('ISSUE SCORE from EIKON'!CX37*'WEIGHTED from Refinitive'!$B$11)+('WEIGHTED from Refinitive'!$B$14*'ISSUE SCORE from EIKON'!DM37)+('ISSUE SCORE from EIKON'!EB37*'WEIGHTED from Refinitive'!$B$15)+('WEIGHTED from Refinitive'!$B$16*'ISSUE SCORE from EIKON'!EQ37)</f>
        <v>58.602796885831559</v>
      </c>
      <c r="H34" s="1">
        <f>('WEIGHTED from Refinitive'!$B$3*'ISSUE SCORE from EIKON'!M37)+('WEIGHTED from Refinitive'!$B$4*'ISSUE SCORE from EIKON'!AB37)+('ISSUE SCORE from EIKON'!AQ37*'WEIGHTED from Refinitive'!$B$5)+('WEIGHTED from Refinitive'!$B$8*'ISSUE SCORE from EIKON'!BF37)+('ISSUE SCORE from EIKON'!BU37*'WEIGHTED from Refinitive'!$B$9)+('WEIGHTED from Refinitive'!$B$10*'ISSUE SCORE from EIKON'!CJ37)+('ISSUE SCORE from EIKON'!CY37*'WEIGHTED from Refinitive'!$B$11)+('WEIGHTED from Refinitive'!$B$14*'ISSUE SCORE from EIKON'!DN37)+('ISSUE SCORE from EIKON'!EC37*'WEIGHTED from Refinitive'!$B$15)+('WEIGHTED from Refinitive'!$B$16*'ISSUE SCORE from EIKON'!ER37)</f>
        <v>57.01192476040918</v>
      </c>
      <c r="I34" s="1">
        <f>('WEIGHTED from Refinitive'!$B$3*'ISSUE SCORE from EIKON'!N37)+('WEIGHTED from Refinitive'!$B$4*'ISSUE SCORE from EIKON'!AC37)+('ISSUE SCORE from EIKON'!AR37*'WEIGHTED from Refinitive'!$B$5)+('WEIGHTED from Refinitive'!$B$8*'ISSUE SCORE from EIKON'!BG37)+('ISSUE SCORE from EIKON'!BV37*'WEIGHTED from Refinitive'!$B$9)+('WEIGHTED from Refinitive'!$B$10*'ISSUE SCORE from EIKON'!CK37)+('ISSUE SCORE from EIKON'!CZ37*'WEIGHTED from Refinitive'!$B$11)+('WEIGHTED from Refinitive'!$B$14*'ISSUE SCORE from EIKON'!DO37)+('ISSUE SCORE from EIKON'!ED37*'WEIGHTED from Refinitive'!$B$15)+('WEIGHTED from Refinitive'!$B$16*'ISSUE SCORE from EIKON'!ES37)</f>
        <v>56.5368482761534</v>
      </c>
      <c r="J34" s="1">
        <f>('WEIGHTED from Refinitive'!$B$3*'ISSUE SCORE from EIKON'!O37)+('WEIGHTED from Refinitive'!$B$4*'ISSUE SCORE from EIKON'!AD37)+('ISSUE SCORE from EIKON'!AS37*'WEIGHTED from Refinitive'!$B$5)+('WEIGHTED from Refinitive'!$B$8*'ISSUE SCORE from EIKON'!BH37)+('ISSUE SCORE from EIKON'!BW37*'WEIGHTED from Refinitive'!$B$9)+('WEIGHTED from Refinitive'!$B$10*'ISSUE SCORE from EIKON'!CL37)+('ISSUE SCORE from EIKON'!DA37*'WEIGHTED from Refinitive'!$B$11)+('WEIGHTED from Refinitive'!$B$14*'ISSUE SCORE from EIKON'!DP37)+('ISSUE SCORE from EIKON'!EE37*'WEIGHTED from Refinitive'!$B$15)+('WEIGHTED from Refinitive'!$B$16*'ISSUE SCORE from EIKON'!ET37)</f>
        <v>49.291451969083532</v>
      </c>
      <c r="K34" s="1">
        <f>('WEIGHTED from Refinitive'!$B$3*'ISSUE SCORE from EIKON'!P37)+('WEIGHTED from Refinitive'!$B$4*'ISSUE SCORE from EIKON'!AE37)+('ISSUE SCORE from EIKON'!AT37*'WEIGHTED from Refinitive'!$B$5)+('WEIGHTED from Refinitive'!$B$8*'ISSUE SCORE from EIKON'!BI37)+('ISSUE SCORE from EIKON'!BX37*'WEIGHTED from Refinitive'!$B$9)+('WEIGHTED from Refinitive'!$B$10*'ISSUE SCORE from EIKON'!CM37)+('ISSUE SCORE from EIKON'!DB37*'WEIGHTED from Refinitive'!$B$11)+('WEIGHTED from Refinitive'!$B$14*'ISSUE SCORE from EIKON'!DQ37)+('ISSUE SCORE from EIKON'!EF37*'WEIGHTED from Refinitive'!$B$15)+('WEIGHTED from Refinitive'!$B$16*'ISSUE SCORE from EIKON'!EU37)</f>
        <v>44.216049476078652</v>
      </c>
      <c r="L34" s="1">
        <f>('WEIGHTED from Refinitive'!$B$3*'ISSUE SCORE from EIKON'!Q37)+('WEIGHTED from Refinitive'!$B$4*'ISSUE SCORE from EIKON'!AF37)+('ISSUE SCORE from EIKON'!AU37*'WEIGHTED from Refinitive'!$B$5)+('WEIGHTED from Refinitive'!$B$8*'ISSUE SCORE from EIKON'!BJ37)+('ISSUE SCORE from EIKON'!BY37*'WEIGHTED from Refinitive'!$B$9)+('WEIGHTED from Refinitive'!$B$10*'ISSUE SCORE from EIKON'!CN37)+('ISSUE SCORE from EIKON'!DC37*'WEIGHTED from Refinitive'!$B$11)+('WEIGHTED from Refinitive'!$B$14*'ISSUE SCORE from EIKON'!DR37)+('ISSUE SCORE from EIKON'!EG37*'WEIGHTED from Refinitive'!$B$15)+('WEIGHTED from Refinitive'!$B$16*'ISSUE SCORE from EIKON'!EV37)</f>
        <v>38.165503157735465</v>
      </c>
      <c r="M34" s="1">
        <f>('WEIGHTED from Refinitive'!$B$3*'ISSUE SCORE from EIKON'!R37)+('WEIGHTED from Refinitive'!$B$4*'ISSUE SCORE from EIKON'!AG37)+('ISSUE SCORE from EIKON'!AV37*'WEIGHTED from Refinitive'!$B$5)+('WEIGHTED from Refinitive'!$B$8*'ISSUE SCORE from EIKON'!BK37)+('ISSUE SCORE from EIKON'!BZ37*'WEIGHTED from Refinitive'!$B$9)+('WEIGHTED from Refinitive'!$B$10*'ISSUE SCORE from EIKON'!CO37)+('ISSUE SCORE from EIKON'!DD37*'WEIGHTED from Refinitive'!$B$11)+('WEIGHTED from Refinitive'!$B$14*'ISSUE SCORE from EIKON'!DS37)+('ISSUE SCORE from EIKON'!EH37*'WEIGHTED from Refinitive'!$B$15)+('WEIGHTED from Refinitive'!$B$16*'ISSUE SCORE from EIKON'!EW37)</f>
        <v>40.477668621311771</v>
      </c>
      <c r="N34" s="1">
        <f>('WEIGHTED from Refinitive'!$B$3*'ISSUE SCORE from EIKON'!S37)+('WEIGHTED from Refinitive'!$B$4*'ISSUE SCORE from EIKON'!AH37)+('ISSUE SCORE from EIKON'!AW37*'WEIGHTED from Refinitive'!$B$5)+('WEIGHTED from Refinitive'!$B$8*'ISSUE SCORE from EIKON'!BL37)+('ISSUE SCORE from EIKON'!CA37*'WEIGHTED from Refinitive'!$B$9)+('WEIGHTED from Refinitive'!$B$10*'ISSUE SCORE from EIKON'!CP37)+('ISSUE SCORE from EIKON'!DE37*'WEIGHTED from Refinitive'!$B$11)+('WEIGHTED from Refinitive'!$B$14*'ISSUE SCORE from EIKON'!DT37)+('ISSUE SCORE from EIKON'!EI37*'WEIGHTED from Refinitive'!$B$15)+('WEIGHTED from Refinitive'!$B$16*'ISSUE SCORE from EIKON'!EX37)</f>
        <v>39.384926854754404</v>
      </c>
      <c r="O34" s="1">
        <f>('WEIGHTED from Refinitive'!$B$3*'ISSUE SCORE from EIKON'!T37)+('WEIGHTED from Refinitive'!$B$4*'ISSUE SCORE from EIKON'!AI37)+('ISSUE SCORE from EIKON'!AX37*'WEIGHTED from Refinitive'!$B$5)+('WEIGHTED from Refinitive'!$B$8*'ISSUE SCORE from EIKON'!BM37)+('ISSUE SCORE from EIKON'!CB37*'WEIGHTED from Refinitive'!$B$9)+('WEIGHTED from Refinitive'!$B$10*'ISSUE SCORE from EIKON'!CQ37)+('ISSUE SCORE from EIKON'!DF37*'WEIGHTED from Refinitive'!$B$11)+('WEIGHTED from Refinitive'!$B$14*'ISSUE SCORE from EIKON'!DU37)+('ISSUE SCORE from EIKON'!EJ37*'WEIGHTED from Refinitive'!$B$15)+('WEIGHTED from Refinitive'!$B$16*'ISSUE SCORE from EIKON'!EY37)</f>
        <v>49.126448055072309</v>
      </c>
      <c r="P34" s="1">
        <f>('WEIGHTED from Refinitive'!$B$3*'ISSUE SCORE from EIKON'!U37)+('WEIGHTED from Refinitive'!$B$4*'ISSUE SCORE from EIKON'!AJ37)+('ISSUE SCORE from EIKON'!AY37*'WEIGHTED from Refinitive'!$B$5)+('WEIGHTED from Refinitive'!$B$8*'ISSUE SCORE from EIKON'!BN37)+('ISSUE SCORE from EIKON'!CC37*'WEIGHTED from Refinitive'!$B$9)+('WEIGHTED from Refinitive'!$B$10*'ISSUE SCORE from EIKON'!CR37)+('ISSUE SCORE from EIKON'!DG37*'WEIGHTED from Refinitive'!$B$11)+('WEIGHTED from Refinitive'!$B$14*'ISSUE SCORE from EIKON'!DV37)+('ISSUE SCORE from EIKON'!EK37*'WEIGHTED from Refinitive'!$B$15)+('WEIGHTED from Refinitive'!$B$16*'ISSUE SCORE from EIKON'!EZ37)</f>
        <v>0</v>
      </c>
      <c r="R34" s="11" t="s">
        <v>103</v>
      </c>
      <c r="S34" s="1">
        <f t="shared" si="2"/>
        <v>68.382499851087857</v>
      </c>
      <c r="T34" s="1">
        <f t="shared" si="3"/>
        <v>73.939509318254508</v>
      </c>
      <c r="U34" s="1">
        <f t="shared" si="4"/>
        <v>69.214407070801684</v>
      </c>
      <c r="V34" s="1">
        <f t="shared" si="5"/>
        <v>61.957159151245783</v>
      </c>
      <c r="W34" s="1">
        <f t="shared" si="6"/>
        <v>62.344840938877603</v>
      </c>
      <c r="X34" s="1">
        <f t="shared" si="7"/>
        <v>58.602796885831559</v>
      </c>
      <c r="Y34" s="1">
        <f t="shared" si="8"/>
        <v>57.01192476040918</v>
      </c>
      <c r="Z34" s="1">
        <f t="shared" si="9"/>
        <v>56.5368482761534</v>
      </c>
      <c r="AA34" s="1">
        <f t="shared" si="10"/>
        <v>49.291451969083532</v>
      </c>
      <c r="AB34" s="1">
        <f t="shared" si="11"/>
        <v>44.216049476078652</v>
      </c>
      <c r="AC34" s="1">
        <f t="shared" si="12"/>
        <v>38.165503157735465</v>
      </c>
      <c r="AD34" s="1">
        <f t="shared" si="13"/>
        <v>40.477668621311771</v>
      </c>
      <c r="AE34" s="1">
        <f t="shared" si="14"/>
        <v>39.384926854754404</v>
      </c>
      <c r="AF34" s="1">
        <f t="shared" si="15"/>
        <v>49.126448055072309</v>
      </c>
      <c r="AG34" s="1">
        <f t="shared" si="16"/>
        <v>0</v>
      </c>
      <c r="AI34" s="11" t="s">
        <v>103</v>
      </c>
      <c r="AJ34" s="1">
        <f t="shared" si="17"/>
        <v>-5.557009467166651</v>
      </c>
      <c r="AK34" s="1">
        <f t="shared" si="18"/>
        <v>4.7251022474528241</v>
      </c>
      <c r="AL34" s="1">
        <f t="shared" si="19"/>
        <v>7.2572479195559012</v>
      </c>
      <c r="AM34" s="1">
        <f t="shared" si="20"/>
        <v>-0.38768178763181993</v>
      </c>
      <c r="AN34" s="1">
        <f t="shared" si="21"/>
        <v>3.7420440530460439</v>
      </c>
      <c r="AO34" s="1">
        <f t="shared" si="22"/>
        <v>1.5908721254223792</v>
      </c>
      <c r="AP34" s="1">
        <f t="shared" si="23"/>
        <v>0.47507648425577997</v>
      </c>
      <c r="AQ34" s="1">
        <f t="shared" si="24"/>
        <v>7.2453963070698677</v>
      </c>
      <c r="AR34" s="1">
        <f t="shared" si="25"/>
        <v>5.07540249300488</v>
      </c>
      <c r="AS34" s="1">
        <f t="shared" si="26"/>
        <v>6.0505463183431871</v>
      </c>
      <c r="AT34" s="1">
        <f t="shared" si="27"/>
        <v>-2.3121654635763065</v>
      </c>
      <c r="AU34" s="1">
        <f t="shared" si="28"/>
        <v>1.0927417665573671</v>
      </c>
      <c r="AV34" s="1">
        <f t="shared" si="29"/>
        <v>-9.741521200317905</v>
      </c>
      <c r="AW34" s="1">
        <f t="shared" si="30"/>
        <v>49.126448055072309</v>
      </c>
      <c r="AX34" s="1" t="str">
        <f>VLOOKUP(AI34,'ISSUE SCORE from EIKON'!A37:B466,2,FALSE)</f>
        <v>Avery Dennison Corp</v>
      </c>
      <c r="AY34" s="1">
        <f t="shared" si="31"/>
        <v>33</v>
      </c>
      <c r="AZ34" s="1">
        <v>33</v>
      </c>
      <c r="BA34" s="1">
        <v>1</v>
      </c>
    </row>
    <row r="35" spans="1:53" ht="15">
      <c r="A35" s="11" t="s">
        <v>94</v>
      </c>
      <c r="B35" s="1">
        <f>('WEIGHTED from Refinitive'!$B$3*'ISSUE SCORE from EIKON'!G38)+('WEIGHTED from Refinitive'!$B$4*'ISSUE SCORE from EIKON'!V38)+('ISSUE SCORE from EIKON'!AK38*'WEIGHTED from Refinitive'!$B$5)+('WEIGHTED from Refinitive'!$B$8*'ISSUE SCORE from EIKON'!AZ38)+('ISSUE SCORE from EIKON'!BO38*'WEIGHTED from Refinitive'!$B$9)+('WEIGHTED from Refinitive'!$B$10*'ISSUE SCORE from EIKON'!CD38)+('ISSUE SCORE from EIKON'!CS38*'WEIGHTED from Refinitive'!$B$11)+('WEIGHTED from Refinitive'!$B$14*'ISSUE SCORE from EIKON'!DH38)+('ISSUE SCORE from EIKON'!DW38*'WEIGHTED from Refinitive'!$B$15)+('WEIGHTED from Refinitive'!$B$16*'ISSUE SCORE from EIKON'!EL38)</f>
        <v>83.894075617691584</v>
      </c>
      <c r="C35" s="1">
        <f>('WEIGHTED from Refinitive'!$B$3*'ISSUE SCORE from EIKON'!H38)+('WEIGHTED from Refinitive'!$B$4*'ISSUE SCORE from EIKON'!W38)+('ISSUE SCORE from EIKON'!AL38*'WEIGHTED from Refinitive'!$B$5)+('WEIGHTED from Refinitive'!$B$8*'ISSUE SCORE from EIKON'!BA38)+('ISSUE SCORE from EIKON'!BP38*'WEIGHTED from Refinitive'!$B$9)+('WEIGHTED from Refinitive'!$B$10*'ISSUE SCORE from EIKON'!CE38)+('ISSUE SCORE from EIKON'!CT38*'WEIGHTED from Refinitive'!$B$11)+('WEIGHTED from Refinitive'!$B$14*'ISSUE SCORE from EIKON'!DI38)+('ISSUE SCORE from EIKON'!DX38*'WEIGHTED from Refinitive'!$B$15)+('WEIGHTED from Refinitive'!$B$16*'ISSUE SCORE from EIKON'!EM38)</f>
        <v>77.968059652853981</v>
      </c>
      <c r="D35" s="1">
        <f>('WEIGHTED from Refinitive'!$B$3*'ISSUE SCORE from EIKON'!I38)+('WEIGHTED from Refinitive'!$B$4*'ISSUE SCORE from EIKON'!X38)+('ISSUE SCORE from EIKON'!AM38*'WEIGHTED from Refinitive'!$B$5)+('WEIGHTED from Refinitive'!$B$8*'ISSUE SCORE from EIKON'!BB38)+('ISSUE SCORE from EIKON'!BQ38*'WEIGHTED from Refinitive'!$B$9)+('WEIGHTED from Refinitive'!$B$10*'ISSUE SCORE from EIKON'!CF38)+('ISSUE SCORE from EIKON'!CU38*'WEIGHTED from Refinitive'!$B$11)+('WEIGHTED from Refinitive'!$B$14*'ISSUE SCORE from EIKON'!DJ38)+('ISSUE SCORE from EIKON'!DY38*'WEIGHTED from Refinitive'!$B$15)+('WEIGHTED from Refinitive'!$B$16*'ISSUE SCORE from EIKON'!EN38)</f>
        <v>76.389492355717039</v>
      </c>
      <c r="E35" s="1">
        <f>('WEIGHTED from Refinitive'!$B$3*'ISSUE SCORE from EIKON'!J38)+('WEIGHTED from Refinitive'!$B$4*'ISSUE SCORE from EIKON'!Y38)+('ISSUE SCORE from EIKON'!AN38*'WEIGHTED from Refinitive'!$B$5)+('WEIGHTED from Refinitive'!$B$8*'ISSUE SCORE from EIKON'!BC38)+('ISSUE SCORE from EIKON'!BR38*'WEIGHTED from Refinitive'!$B$9)+('WEIGHTED from Refinitive'!$B$10*'ISSUE SCORE from EIKON'!CG38)+('ISSUE SCORE from EIKON'!CV38*'WEIGHTED from Refinitive'!$B$11)+('WEIGHTED from Refinitive'!$B$14*'ISSUE SCORE from EIKON'!DK38)+('ISSUE SCORE from EIKON'!DZ38*'WEIGHTED from Refinitive'!$B$15)+('WEIGHTED from Refinitive'!$B$16*'ISSUE SCORE from EIKON'!EO38)</f>
        <v>81.281654000392578</v>
      </c>
      <c r="F35" s="1">
        <f>('WEIGHTED from Refinitive'!$B$3*'ISSUE SCORE from EIKON'!K38)+('WEIGHTED from Refinitive'!$B$4*'ISSUE SCORE from EIKON'!Z38)+('ISSUE SCORE from EIKON'!AO38*'WEIGHTED from Refinitive'!$B$5)+('WEIGHTED from Refinitive'!$B$8*'ISSUE SCORE from EIKON'!BD38)+('ISSUE SCORE from EIKON'!BS38*'WEIGHTED from Refinitive'!$B$9)+('WEIGHTED from Refinitive'!$B$10*'ISSUE SCORE from EIKON'!CH38)+('ISSUE SCORE from EIKON'!CW38*'WEIGHTED from Refinitive'!$B$11)+('WEIGHTED from Refinitive'!$B$14*'ISSUE SCORE from EIKON'!DL38)+('ISSUE SCORE from EIKON'!EA38*'WEIGHTED from Refinitive'!$B$15)+('WEIGHTED from Refinitive'!$B$16*'ISSUE SCORE from EIKON'!EP38)</f>
        <v>81.054895104895081</v>
      </c>
      <c r="G35" s="1">
        <f>('WEIGHTED from Refinitive'!$B$3*'ISSUE SCORE from EIKON'!L38)+('WEIGHTED from Refinitive'!$B$4*'ISSUE SCORE from EIKON'!AA38)+('ISSUE SCORE from EIKON'!AP38*'WEIGHTED from Refinitive'!$B$5)+('WEIGHTED from Refinitive'!$B$8*'ISSUE SCORE from EIKON'!BE38)+('ISSUE SCORE from EIKON'!BT38*'WEIGHTED from Refinitive'!$B$9)+('WEIGHTED from Refinitive'!$B$10*'ISSUE SCORE from EIKON'!CI38)+('ISSUE SCORE from EIKON'!CX38*'WEIGHTED from Refinitive'!$B$11)+('WEIGHTED from Refinitive'!$B$14*'ISSUE SCORE from EIKON'!DM38)+('ISSUE SCORE from EIKON'!EB38*'WEIGHTED from Refinitive'!$B$15)+('WEIGHTED from Refinitive'!$B$16*'ISSUE SCORE from EIKON'!EQ38)</f>
        <v>77.03484024715668</v>
      </c>
      <c r="H35" s="1">
        <f>('WEIGHTED from Refinitive'!$B$3*'ISSUE SCORE from EIKON'!M38)+('WEIGHTED from Refinitive'!$B$4*'ISSUE SCORE from EIKON'!AB38)+('ISSUE SCORE from EIKON'!AQ38*'WEIGHTED from Refinitive'!$B$5)+('WEIGHTED from Refinitive'!$B$8*'ISSUE SCORE from EIKON'!BF38)+('ISSUE SCORE from EIKON'!BU38*'WEIGHTED from Refinitive'!$B$9)+('WEIGHTED from Refinitive'!$B$10*'ISSUE SCORE from EIKON'!CJ38)+('ISSUE SCORE from EIKON'!CY38*'WEIGHTED from Refinitive'!$B$11)+('WEIGHTED from Refinitive'!$B$14*'ISSUE SCORE from EIKON'!DN38)+('ISSUE SCORE from EIKON'!EC38*'WEIGHTED from Refinitive'!$B$15)+('WEIGHTED from Refinitive'!$B$16*'ISSUE SCORE from EIKON'!ER38)</f>
        <v>83.548166435795409</v>
      </c>
      <c r="I35" s="1">
        <f>('WEIGHTED from Refinitive'!$B$3*'ISSUE SCORE from EIKON'!N38)+('WEIGHTED from Refinitive'!$B$4*'ISSUE SCORE from EIKON'!AC38)+('ISSUE SCORE from EIKON'!AR38*'WEIGHTED from Refinitive'!$B$5)+('WEIGHTED from Refinitive'!$B$8*'ISSUE SCORE from EIKON'!BG38)+('ISSUE SCORE from EIKON'!BV38*'WEIGHTED from Refinitive'!$B$9)+('WEIGHTED from Refinitive'!$B$10*'ISSUE SCORE from EIKON'!CK38)+('ISSUE SCORE from EIKON'!CZ38*'WEIGHTED from Refinitive'!$B$11)+('WEIGHTED from Refinitive'!$B$14*'ISSUE SCORE from EIKON'!DO38)+('ISSUE SCORE from EIKON'!ED38*'WEIGHTED from Refinitive'!$B$15)+('WEIGHTED from Refinitive'!$B$16*'ISSUE SCORE from EIKON'!ES38)</f>
        <v>84.09405814741767</v>
      </c>
      <c r="J35" s="1">
        <f>('WEIGHTED from Refinitive'!$B$3*'ISSUE SCORE from EIKON'!O38)+('WEIGHTED from Refinitive'!$B$4*'ISSUE SCORE from EIKON'!AD38)+('ISSUE SCORE from EIKON'!AS38*'WEIGHTED from Refinitive'!$B$5)+('WEIGHTED from Refinitive'!$B$8*'ISSUE SCORE from EIKON'!BH38)+('ISSUE SCORE from EIKON'!BW38*'WEIGHTED from Refinitive'!$B$9)+('WEIGHTED from Refinitive'!$B$10*'ISSUE SCORE from EIKON'!CL38)+('ISSUE SCORE from EIKON'!DA38*'WEIGHTED from Refinitive'!$B$11)+('WEIGHTED from Refinitive'!$B$14*'ISSUE SCORE from EIKON'!DP38)+('ISSUE SCORE from EIKON'!EE38*'WEIGHTED from Refinitive'!$B$15)+('WEIGHTED from Refinitive'!$B$16*'ISSUE SCORE from EIKON'!ET38)</f>
        <v>74.839250695850197</v>
      </c>
      <c r="K35" s="1">
        <f>('WEIGHTED from Refinitive'!$B$3*'ISSUE SCORE from EIKON'!P38)+('WEIGHTED from Refinitive'!$B$4*'ISSUE SCORE from EIKON'!AE38)+('ISSUE SCORE from EIKON'!AT38*'WEIGHTED from Refinitive'!$B$5)+('WEIGHTED from Refinitive'!$B$8*'ISSUE SCORE from EIKON'!BI38)+('ISSUE SCORE from EIKON'!BX38*'WEIGHTED from Refinitive'!$B$9)+('WEIGHTED from Refinitive'!$B$10*'ISSUE SCORE from EIKON'!CM38)+('ISSUE SCORE from EIKON'!DB38*'WEIGHTED from Refinitive'!$B$11)+('WEIGHTED from Refinitive'!$B$14*'ISSUE SCORE from EIKON'!DQ38)+('ISSUE SCORE from EIKON'!EF38*'WEIGHTED from Refinitive'!$B$15)+('WEIGHTED from Refinitive'!$B$16*'ISSUE SCORE from EIKON'!EU38)</f>
        <v>79.175848475146026</v>
      </c>
      <c r="L35" s="1">
        <f>('WEIGHTED from Refinitive'!$B$3*'ISSUE SCORE from EIKON'!Q38)+('WEIGHTED from Refinitive'!$B$4*'ISSUE SCORE from EIKON'!AF38)+('ISSUE SCORE from EIKON'!AU38*'WEIGHTED from Refinitive'!$B$5)+('WEIGHTED from Refinitive'!$B$8*'ISSUE SCORE from EIKON'!BJ38)+('ISSUE SCORE from EIKON'!BY38*'WEIGHTED from Refinitive'!$B$9)+('WEIGHTED from Refinitive'!$B$10*'ISSUE SCORE from EIKON'!CN38)+('ISSUE SCORE from EIKON'!DC38*'WEIGHTED from Refinitive'!$B$11)+('WEIGHTED from Refinitive'!$B$14*'ISSUE SCORE from EIKON'!DR38)+('ISSUE SCORE from EIKON'!EG38*'WEIGHTED from Refinitive'!$B$15)+('WEIGHTED from Refinitive'!$B$16*'ISSUE SCORE from EIKON'!EV38)</f>
        <v>73.199901880829799</v>
      </c>
      <c r="M35" s="1">
        <f>('WEIGHTED from Refinitive'!$B$3*'ISSUE SCORE from EIKON'!R38)+('WEIGHTED from Refinitive'!$B$4*'ISSUE SCORE from EIKON'!AG38)+('ISSUE SCORE from EIKON'!AV38*'WEIGHTED from Refinitive'!$B$5)+('WEIGHTED from Refinitive'!$B$8*'ISSUE SCORE from EIKON'!BK38)+('ISSUE SCORE from EIKON'!BZ38*'WEIGHTED from Refinitive'!$B$9)+('WEIGHTED from Refinitive'!$B$10*'ISSUE SCORE from EIKON'!CO38)+('ISSUE SCORE from EIKON'!DD38*'WEIGHTED from Refinitive'!$B$11)+('WEIGHTED from Refinitive'!$B$14*'ISSUE SCORE from EIKON'!DS38)+('ISSUE SCORE from EIKON'!EH38*'WEIGHTED from Refinitive'!$B$15)+('WEIGHTED from Refinitive'!$B$16*'ISSUE SCORE from EIKON'!EW38)</f>
        <v>80.549682089913233</v>
      </c>
      <c r="N35" s="1">
        <f>('WEIGHTED from Refinitive'!$B$3*'ISSUE SCORE from EIKON'!S38)+('WEIGHTED from Refinitive'!$B$4*'ISSUE SCORE from EIKON'!AH38)+('ISSUE SCORE from EIKON'!AW38*'WEIGHTED from Refinitive'!$B$5)+('WEIGHTED from Refinitive'!$B$8*'ISSUE SCORE from EIKON'!BL38)+('ISSUE SCORE from EIKON'!CA38*'WEIGHTED from Refinitive'!$B$9)+('WEIGHTED from Refinitive'!$B$10*'ISSUE SCORE from EIKON'!CP38)+('ISSUE SCORE from EIKON'!DE38*'WEIGHTED from Refinitive'!$B$11)+('WEIGHTED from Refinitive'!$B$14*'ISSUE SCORE from EIKON'!DT38)+('ISSUE SCORE from EIKON'!EI38*'WEIGHTED from Refinitive'!$B$15)+('WEIGHTED from Refinitive'!$B$16*'ISSUE SCORE from EIKON'!EX38)</f>
        <v>68.038543976348819</v>
      </c>
      <c r="O35" s="1">
        <f>('WEIGHTED from Refinitive'!$B$3*'ISSUE SCORE from EIKON'!T38)+('WEIGHTED from Refinitive'!$B$4*'ISSUE SCORE from EIKON'!AI38)+('ISSUE SCORE from EIKON'!AX38*'WEIGHTED from Refinitive'!$B$5)+('WEIGHTED from Refinitive'!$B$8*'ISSUE SCORE from EIKON'!BM38)+('ISSUE SCORE from EIKON'!CB38*'WEIGHTED from Refinitive'!$B$9)+('WEIGHTED from Refinitive'!$B$10*'ISSUE SCORE from EIKON'!CQ38)+('ISSUE SCORE from EIKON'!DF38*'WEIGHTED from Refinitive'!$B$11)+('WEIGHTED from Refinitive'!$B$14*'ISSUE SCORE from EIKON'!DU38)+('ISSUE SCORE from EIKON'!EJ38*'WEIGHTED from Refinitive'!$B$15)+('WEIGHTED from Refinitive'!$B$16*'ISSUE SCORE from EIKON'!EY38)</f>
        <v>65.003999305263505</v>
      </c>
      <c r="P35" s="1">
        <f>('WEIGHTED from Refinitive'!$B$3*'ISSUE SCORE from EIKON'!U38)+('WEIGHTED from Refinitive'!$B$4*'ISSUE SCORE from EIKON'!AJ38)+('ISSUE SCORE from EIKON'!AY38*'WEIGHTED from Refinitive'!$B$5)+('WEIGHTED from Refinitive'!$B$8*'ISSUE SCORE from EIKON'!BN38)+('ISSUE SCORE from EIKON'!CC38*'WEIGHTED from Refinitive'!$B$9)+('WEIGHTED from Refinitive'!$B$10*'ISSUE SCORE from EIKON'!CR38)+('ISSUE SCORE from EIKON'!DG38*'WEIGHTED from Refinitive'!$B$11)+('WEIGHTED from Refinitive'!$B$14*'ISSUE SCORE from EIKON'!DV38)+('ISSUE SCORE from EIKON'!EK38*'WEIGHTED from Refinitive'!$B$15)+('WEIGHTED from Refinitive'!$B$16*'ISSUE SCORE from EIKON'!EZ38)</f>
        <v>0</v>
      </c>
      <c r="R35" s="11" t="s">
        <v>104</v>
      </c>
      <c r="S35" s="1">
        <f t="shared" si="2"/>
        <v>64.629882092851844</v>
      </c>
      <c r="T35" s="1">
        <f t="shared" si="3"/>
        <v>77.968059652853981</v>
      </c>
      <c r="U35" s="1">
        <f t="shared" si="4"/>
        <v>76.389492355717039</v>
      </c>
      <c r="V35" s="1">
        <f t="shared" si="5"/>
        <v>81.281654000392578</v>
      </c>
      <c r="W35" s="1">
        <f t="shared" si="6"/>
        <v>81.054895104895081</v>
      </c>
      <c r="X35" s="1">
        <f t="shared" si="7"/>
        <v>77.03484024715668</v>
      </c>
      <c r="Y35" s="1">
        <f t="shared" si="8"/>
        <v>83.548166435795409</v>
      </c>
      <c r="Z35" s="1">
        <f t="shared" si="9"/>
        <v>84.09405814741767</v>
      </c>
      <c r="AA35" s="1">
        <f t="shared" si="10"/>
        <v>74.839250695850197</v>
      </c>
      <c r="AB35" s="1">
        <f t="shared" si="11"/>
        <v>79.175848475146026</v>
      </c>
      <c r="AC35" s="1">
        <f t="shared" si="12"/>
        <v>73.199901880829799</v>
      </c>
      <c r="AD35" s="1">
        <f t="shared" si="13"/>
        <v>80.549682089913233</v>
      </c>
      <c r="AE35" s="1">
        <f t="shared" si="14"/>
        <v>68.038543976348819</v>
      </c>
      <c r="AF35" s="1">
        <f t="shared" si="15"/>
        <v>65.003999305263505</v>
      </c>
      <c r="AG35" s="1">
        <f t="shared" si="16"/>
        <v>0</v>
      </c>
      <c r="AI35" s="11" t="s">
        <v>104</v>
      </c>
      <c r="AJ35" s="1">
        <f t="shared" si="17"/>
        <v>-13.338177560002137</v>
      </c>
      <c r="AK35" s="1">
        <f t="shared" si="18"/>
        <v>1.5785672971369422</v>
      </c>
      <c r="AL35" s="1">
        <f t="shared" si="19"/>
        <v>-4.8921616446755394</v>
      </c>
      <c r="AM35" s="1">
        <f t="shared" si="20"/>
        <v>0.22675889549749684</v>
      </c>
      <c r="AN35" s="1">
        <f t="shared" si="21"/>
        <v>4.0200548577384012</v>
      </c>
      <c r="AO35" s="1">
        <f t="shared" si="22"/>
        <v>-6.5133261886387288</v>
      </c>
      <c r="AP35" s="1">
        <f t="shared" si="23"/>
        <v>-0.5458917116222608</v>
      </c>
      <c r="AQ35" s="1">
        <f t="shared" si="24"/>
        <v>9.2548074515674728</v>
      </c>
      <c r="AR35" s="1">
        <f t="shared" si="25"/>
        <v>-4.336597779295829</v>
      </c>
      <c r="AS35" s="1">
        <f t="shared" si="26"/>
        <v>5.9759465943162269</v>
      </c>
      <c r="AT35" s="1">
        <f t="shared" si="27"/>
        <v>-7.3497802090834341</v>
      </c>
      <c r="AU35" s="1">
        <f t="shared" si="28"/>
        <v>12.511138113564414</v>
      </c>
      <c r="AV35" s="1">
        <f t="shared" si="29"/>
        <v>3.0345446710853139</v>
      </c>
      <c r="AW35" s="1">
        <f t="shared" si="30"/>
        <v>65.003999305263505</v>
      </c>
      <c r="AX35" s="1" t="str">
        <f>VLOOKUP(AI35,'ISSUE SCORE from EIKON'!A38:B467,2,FALSE)</f>
        <v>American Water Works Company Inc</v>
      </c>
      <c r="AY35" s="1">
        <f t="shared" si="31"/>
        <v>34</v>
      </c>
      <c r="AZ35" s="1">
        <v>34</v>
      </c>
      <c r="BA35" s="1">
        <v>1</v>
      </c>
    </row>
    <row r="36" spans="1:53" ht="15">
      <c r="A36" s="11" t="s">
        <v>95</v>
      </c>
      <c r="B36" s="1">
        <f>('WEIGHTED from Refinitive'!$B$3*'ISSUE SCORE from EIKON'!G39)+('WEIGHTED from Refinitive'!$B$4*'ISSUE SCORE from EIKON'!V39)+('ISSUE SCORE from EIKON'!AK39*'WEIGHTED from Refinitive'!$B$5)+('WEIGHTED from Refinitive'!$B$8*'ISSUE SCORE from EIKON'!AZ39)+('ISSUE SCORE from EIKON'!BO39*'WEIGHTED from Refinitive'!$B$9)+('WEIGHTED from Refinitive'!$B$10*'ISSUE SCORE from EIKON'!CD39)+('ISSUE SCORE from EIKON'!CS39*'WEIGHTED from Refinitive'!$B$11)+('WEIGHTED from Refinitive'!$B$14*'ISSUE SCORE from EIKON'!DH39)+('ISSUE SCORE from EIKON'!DW39*'WEIGHTED from Refinitive'!$B$15)+('WEIGHTED from Refinitive'!$B$16*'ISSUE SCORE from EIKON'!EL39)</f>
        <v>69.069537880048458</v>
      </c>
      <c r="C36" s="1">
        <f>('WEIGHTED from Refinitive'!$B$3*'ISSUE SCORE from EIKON'!H39)+('WEIGHTED from Refinitive'!$B$4*'ISSUE SCORE from EIKON'!W39)+('ISSUE SCORE from EIKON'!AL39*'WEIGHTED from Refinitive'!$B$5)+('WEIGHTED from Refinitive'!$B$8*'ISSUE SCORE from EIKON'!BA39)+('ISSUE SCORE from EIKON'!BP39*'WEIGHTED from Refinitive'!$B$9)+('WEIGHTED from Refinitive'!$B$10*'ISSUE SCORE from EIKON'!CE39)+('ISSUE SCORE from EIKON'!CT39*'WEIGHTED from Refinitive'!$B$11)+('WEIGHTED from Refinitive'!$B$14*'ISSUE SCORE from EIKON'!DI39)+('ISSUE SCORE from EIKON'!DX39*'WEIGHTED from Refinitive'!$B$15)+('WEIGHTED from Refinitive'!$B$16*'ISSUE SCORE from EIKON'!EM39)</f>
        <v>65.515135774397521</v>
      </c>
      <c r="D36" s="1">
        <f>('WEIGHTED from Refinitive'!$B$3*'ISSUE SCORE from EIKON'!I39)+('WEIGHTED from Refinitive'!$B$4*'ISSUE SCORE from EIKON'!X39)+('ISSUE SCORE from EIKON'!AM39*'WEIGHTED from Refinitive'!$B$5)+('WEIGHTED from Refinitive'!$B$8*'ISSUE SCORE from EIKON'!BB39)+('ISSUE SCORE from EIKON'!BQ39*'WEIGHTED from Refinitive'!$B$9)+('WEIGHTED from Refinitive'!$B$10*'ISSUE SCORE from EIKON'!CF39)+('ISSUE SCORE from EIKON'!CU39*'WEIGHTED from Refinitive'!$B$11)+('WEIGHTED from Refinitive'!$B$14*'ISSUE SCORE from EIKON'!DJ39)+('ISSUE SCORE from EIKON'!DY39*'WEIGHTED from Refinitive'!$B$15)+('WEIGHTED from Refinitive'!$B$16*'ISSUE SCORE from EIKON'!EN39)</f>
        <v>71.550642847475928</v>
      </c>
      <c r="E36" s="1">
        <f>('WEIGHTED from Refinitive'!$B$3*'ISSUE SCORE from EIKON'!J39)+('WEIGHTED from Refinitive'!$B$4*'ISSUE SCORE from EIKON'!Y39)+('ISSUE SCORE from EIKON'!AN39*'WEIGHTED from Refinitive'!$B$5)+('WEIGHTED from Refinitive'!$B$8*'ISSUE SCORE from EIKON'!BC39)+('ISSUE SCORE from EIKON'!BR39*'WEIGHTED from Refinitive'!$B$9)+('WEIGHTED from Refinitive'!$B$10*'ISSUE SCORE from EIKON'!CG39)+('ISSUE SCORE from EIKON'!CV39*'WEIGHTED from Refinitive'!$B$11)+('WEIGHTED from Refinitive'!$B$14*'ISSUE SCORE from EIKON'!DK39)+('ISSUE SCORE from EIKON'!DZ39*'WEIGHTED from Refinitive'!$B$15)+('WEIGHTED from Refinitive'!$B$16*'ISSUE SCORE from EIKON'!EO39)</f>
        <v>25.223407056345405</v>
      </c>
      <c r="F36" s="1">
        <f>('WEIGHTED from Refinitive'!$B$3*'ISSUE SCORE from EIKON'!K39)+('WEIGHTED from Refinitive'!$B$4*'ISSUE SCORE from EIKON'!Z39)+('ISSUE SCORE from EIKON'!AO39*'WEIGHTED from Refinitive'!$B$5)+('WEIGHTED from Refinitive'!$B$8*'ISSUE SCORE from EIKON'!BD39)+('ISSUE SCORE from EIKON'!BS39*'WEIGHTED from Refinitive'!$B$9)+('WEIGHTED from Refinitive'!$B$10*'ISSUE SCORE from EIKON'!CH39)+('ISSUE SCORE from EIKON'!CW39*'WEIGHTED from Refinitive'!$B$11)+('WEIGHTED from Refinitive'!$B$14*'ISSUE SCORE from EIKON'!DL39)+('ISSUE SCORE from EIKON'!EA39*'WEIGHTED from Refinitive'!$B$15)+('WEIGHTED from Refinitive'!$B$16*'ISSUE SCORE from EIKON'!EP39)</f>
        <v>30.424341283716277</v>
      </c>
      <c r="G36" s="1">
        <f>('WEIGHTED from Refinitive'!$B$3*'ISSUE SCORE from EIKON'!L39)+('WEIGHTED from Refinitive'!$B$4*'ISSUE SCORE from EIKON'!AA39)+('ISSUE SCORE from EIKON'!AP39*'WEIGHTED from Refinitive'!$B$5)+('WEIGHTED from Refinitive'!$B$8*'ISSUE SCORE from EIKON'!BE39)+('ISSUE SCORE from EIKON'!BT39*'WEIGHTED from Refinitive'!$B$9)+('WEIGHTED from Refinitive'!$B$10*'ISSUE SCORE from EIKON'!CI39)+('ISSUE SCORE from EIKON'!CX39*'WEIGHTED from Refinitive'!$B$11)+('WEIGHTED from Refinitive'!$B$14*'ISSUE SCORE from EIKON'!DM39)+('ISSUE SCORE from EIKON'!EB39*'WEIGHTED from Refinitive'!$B$15)+('WEIGHTED from Refinitive'!$B$16*'ISSUE SCORE from EIKON'!EQ39)</f>
        <v>26.966916691178831</v>
      </c>
      <c r="H36" s="1">
        <f>('WEIGHTED from Refinitive'!$B$3*'ISSUE SCORE from EIKON'!M39)+('WEIGHTED from Refinitive'!$B$4*'ISSUE SCORE from EIKON'!AB39)+('ISSUE SCORE from EIKON'!AQ39*'WEIGHTED from Refinitive'!$B$5)+('WEIGHTED from Refinitive'!$B$8*'ISSUE SCORE from EIKON'!BF39)+('ISSUE SCORE from EIKON'!BU39*'WEIGHTED from Refinitive'!$B$9)+('WEIGHTED from Refinitive'!$B$10*'ISSUE SCORE from EIKON'!CJ39)+('ISSUE SCORE from EIKON'!CY39*'WEIGHTED from Refinitive'!$B$11)+('WEIGHTED from Refinitive'!$B$14*'ISSUE SCORE from EIKON'!DN39)+('ISSUE SCORE from EIKON'!EC39*'WEIGHTED from Refinitive'!$B$15)+('WEIGHTED from Refinitive'!$B$16*'ISSUE SCORE from EIKON'!ER39)</f>
        <v>28.292837651061383</v>
      </c>
      <c r="I36" s="1">
        <f>('WEIGHTED from Refinitive'!$B$3*'ISSUE SCORE from EIKON'!N39)+('WEIGHTED from Refinitive'!$B$4*'ISSUE SCORE from EIKON'!AC39)+('ISSUE SCORE from EIKON'!AR39*'WEIGHTED from Refinitive'!$B$5)+('WEIGHTED from Refinitive'!$B$8*'ISSUE SCORE from EIKON'!BG39)+('ISSUE SCORE from EIKON'!BV39*'WEIGHTED from Refinitive'!$B$9)+('WEIGHTED from Refinitive'!$B$10*'ISSUE SCORE from EIKON'!CK39)+('ISSUE SCORE from EIKON'!CZ39*'WEIGHTED from Refinitive'!$B$11)+('WEIGHTED from Refinitive'!$B$14*'ISSUE SCORE from EIKON'!DO39)+('ISSUE SCORE from EIKON'!ED39*'WEIGHTED from Refinitive'!$B$15)+('WEIGHTED from Refinitive'!$B$16*'ISSUE SCORE from EIKON'!ES39)</f>
        <v>27.074653759185956</v>
      </c>
      <c r="J36" s="1">
        <f>('WEIGHTED from Refinitive'!$B$3*'ISSUE SCORE from EIKON'!O39)+('WEIGHTED from Refinitive'!$B$4*'ISSUE SCORE from EIKON'!AD39)+('ISSUE SCORE from EIKON'!AS39*'WEIGHTED from Refinitive'!$B$5)+('WEIGHTED from Refinitive'!$B$8*'ISSUE SCORE from EIKON'!BH39)+('ISSUE SCORE from EIKON'!BW39*'WEIGHTED from Refinitive'!$B$9)+('WEIGHTED from Refinitive'!$B$10*'ISSUE SCORE from EIKON'!CL39)+('ISSUE SCORE from EIKON'!DA39*'WEIGHTED from Refinitive'!$B$11)+('WEIGHTED from Refinitive'!$B$14*'ISSUE SCORE from EIKON'!DP39)+('ISSUE SCORE from EIKON'!EE39*'WEIGHTED from Refinitive'!$B$15)+('WEIGHTED from Refinitive'!$B$16*'ISSUE SCORE from EIKON'!ET39)</f>
        <v>32.607540485829944</v>
      </c>
      <c r="K36" s="1">
        <f>('WEIGHTED from Refinitive'!$B$3*'ISSUE SCORE from EIKON'!P39)+('WEIGHTED from Refinitive'!$B$4*'ISSUE SCORE from EIKON'!AE39)+('ISSUE SCORE from EIKON'!AT39*'WEIGHTED from Refinitive'!$B$5)+('WEIGHTED from Refinitive'!$B$8*'ISSUE SCORE from EIKON'!BI39)+('ISSUE SCORE from EIKON'!BX39*'WEIGHTED from Refinitive'!$B$9)+('WEIGHTED from Refinitive'!$B$10*'ISSUE SCORE from EIKON'!CM39)+('ISSUE SCORE from EIKON'!DB39*'WEIGHTED from Refinitive'!$B$11)+('WEIGHTED from Refinitive'!$B$14*'ISSUE SCORE from EIKON'!DQ39)+('ISSUE SCORE from EIKON'!EF39*'WEIGHTED from Refinitive'!$B$15)+('WEIGHTED from Refinitive'!$B$16*'ISSUE SCORE from EIKON'!EU39)</f>
        <v>36.469261733939391</v>
      </c>
      <c r="L36" s="1">
        <f>('WEIGHTED from Refinitive'!$B$3*'ISSUE SCORE from EIKON'!Q39)+('WEIGHTED from Refinitive'!$B$4*'ISSUE SCORE from EIKON'!AF39)+('ISSUE SCORE from EIKON'!AU39*'WEIGHTED from Refinitive'!$B$5)+('WEIGHTED from Refinitive'!$B$8*'ISSUE SCORE from EIKON'!BJ39)+('ISSUE SCORE from EIKON'!BY39*'WEIGHTED from Refinitive'!$B$9)+('WEIGHTED from Refinitive'!$B$10*'ISSUE SCORE from EIKON'!CN39)+('ISSUE SCORE from EIKON'!DC39*'WEIGHTED from Refinitive'!$B$11)+('WEIGHTED from Refinitive'!$B$14*'ISSUE SCORE from EIKON'!DR39)+('ISSUE SCORE from EIKON'!EG39*'WEIGHTED from Refinitive'!$B$15)+('WEIGHTED from Refinitive'!$B$16*'ISSUE SCORE from EIKON'!EV39)</f>
        <v>36.571610003907743</v>
      </c>
      <c r="M36" s="1">
        <f>('WEIGHTED from Refinitive'!$B$3*'ISSUE SCORE from EIKON'!R39)+('WEIGHTED from Refinitive'!$B$4*'ISSUE SCORE from EIKON'!AG39)+('ISSUE SCORE from EIKON'!AV39*'WEIGHTED from Refinitive'!$B$5)+('WEIGHTED from Refinitive'!$B$8*'ISSUE SCORE from EIKON'!BK39)+('ISSUE SCORE from EIKON'!BZ39*'WEIGHTED from Refinitive'!$B$9)+('WEIGHTED from Refinitive'!$B$10*'ISSUE SCORE from EIKON'!CO39)+('ISSUE SCORE from EIKON'!DD39*'WEIGHTED from Refinitive'!$B$11)+('WEIGHTED from Refinitive'!$B$14*'ISSUE SCORE from EIKON'!DS39)+('ISSUE SCORE from EIKON'!EH39*'WEIGHTED from Refinitive'!$B$15)+('WEIGHTED from Refinitive'!$B$16*'ISSUE SCORE from EIKON'!EW39)</f>
        <v>31.128467062902409</v>
      </c>
      <c r="N36" s="1">
        <f>('WEIGHTED from Refinitive'!$B$3*'ISSUE SCORE from EIKON'!S39)+('WEIGHTED from Refinitive'!$B$4*'ISSUE SCORE from EIKON'!AH39)+('ISSUE SCORE from EIKON'!AW39*'WEIGHTED from Refinitive'!$B$5)+('WEIGHTED from Refinitive'!$B$8*'ISSUE SCORE from EIKON'!BL39)+('ISSUE SCORE from EIKON'!CA39*'WEIGHTED from Refinitive'!$B$9)+('WEIGHTED from Refinitive'!$B$10*'ISSUE SCORE from EIKON'!CP39)+('ISSUE SCORE from EIKON'!DE39*'WEIGHTED from Refinitive'!$B$11)+('WEIGHTED from Refinitive'!$B$14*'ISSUE SCORE from EIKON'!DT39)+('ISSUE SCORE from EIKON'!EI39*'WEIGHTED from Refinitive'!$B$15)+('WEIGHTED from Refinitive'!$B$16*'ISSUE SCORE from EIKON'!EX39)</f>
        <v>51.613578088578038</v>
      </c>
      <c r="O36" s="1">
        <f>('WEIGHTED from Refinitive'!$B$3*'ISSUE SCORE from EIKON'!T39)+('WEIGHTED from Refinitive'!$B$4*'ISSUE SCORE from EIKON'!AI39)+('ISSUE SCORE from EIKON'!AX39*'WEIGHTED from Refinitive'!$B$5)+('WEIGHTED from Refinitive'!$B$8*'ISSUE SCORE from EIKON'!BM39)+('ISSUE SCORE from EIKON'!CB39*'WEIGHTED from Refinitive'!$B$9)+('WEIGHTED from Refinitive'!$B$10*'ISSUE SCORE from EIKON'!CQ39)+('ISSUE SCORE from EIKON'!DF39*'WEIGHTED from Refinitive'!$B$11)+('WEIGHTED from Refinitive'!$B$14*'ISSUE SCORE from EIKON'!DU39)+('ISSUE SCORE from EIKON'!EJ39*'WEIGHTED from Refinitive'!$B$15)+('WEIGHTED from Refinitive'!$B$16*'ISSUE SCORE from EIKON'!EY39)</f>
        <v>53.706531360647418</v>
      </c>
      <c r="P36" s="1">
        <f>('WEIGHTED from Refinitive'!$B$3*'ISSUE SCORE from EIKON'!U39)+('WEIGHTED from Refinitive'!$B$4*'ISSUE SCORE from EIKON'!AJ39)+('ISSUE SCORE from EIKON'!AY39*'WEIGHTED from Refinitive'!$B$5)+('WEIGHTED from Refinitive'!$B$8*'ISSUE SCORE from EIKON'!BN39)+('ISSUE SCORE from EIKON'!CC39*'WEIGHTED from Refinitive'!$B$9)+('WEIGHTED from Refinitive'!$B$10*'ISSUE SCORE from EIKON'!CR39)+('ISSUE SCORE from EIKON'!DG39*'WEIGHTED from Refinitive'!$B$11)+('WEIGHTED from Refinitive'!$B$14*'ISSUE SCORE from EIKON'!DV39)+('ISSUE SCORE from EIKON'!EK39*'WEIGHTED from Refinitive'!$B$15)+('WEIGHTED from Refinitive'!$B$16*'ISSUE SCORE from EIKON'!EZ39)</f>
        <v>49.936581920903905</v>
      </c>
      <c r="R36" s="11" t="s">
        <v>105</v>
      </c>
      <c r="S36" s="1">
        <f t="shared" si="2"/>
        <v>65.847475345799154</v>
      </c>
      <c r="T36" s="1">
        <f t="shared" si="3"/>
        <v>65.515135774397521</v>
      </c>
      <c r="U36" s="1">
        <f t="shared" si="4"/>
        <v>71.550642847475928</v>
      </c>
      <c r="V36" s="1">
        <f t="shared" si="5"/>
        <v>25.223407056345405</v>
      </c>
      <c r="W36" s="1">
        <f t="shared" si="6"/>
        <v>30.424341283716277</v>
      </c>
      <c r="X36" s="1">
        <f t="shared" si="7"/>
        <v>26.966916691178831</v>
      </c>
      <c r="Y36" s="1">
        <f t="shared" si="8"/>
        <v>28.292837651061383</v>
      </c>
      <c r="Z36" s="1">
        <f t="shared" si="9"/>
        <v>27.074653759185956</v>
      </c>
      <c r="AA36" s="1">
        <f t="shared" si="10"/>
        <v>32.607540485829944</v>
      </c>
      <c r="AB36" s="1">
        <f t="shared" si="11"/>
        <v>36.469261733939391</v>
      </c>
      <c r="AC36" s="1">
        <f t="shared" si="12"/>
        <v>36.571610003907743</v>
      </c>
      <c r="AD36" s="1">
        <f t="shared" si="13"/>
        <v>31.128467062902409</v>
      </c>
      <c r="AE36" s="1">
        <f t="shared" si="14"/>
        <v>51.613578088578038</v>
      </c>
      <c r="AF36" s="1">
        <f t="shared" si="15"/>
        <v>53.706531360647418</v>
      </c>
      <c r="AG36" s="1">
        <f t="shared" si="16"/>
        <v>49.936581920903905</v>
      </c>
      <c r="AI36" s="11" t="s">
        <v>105</v>
      </c>
      <c r="AJ36" s="1">
        <f t="shared" si="17"/>
        <v>0.33233957140163284</v>
      </c>
      <c r="AK36" s="1">
        <f t="shared" si="18"/>
        <v>-6.0355070730784064</v>
      </c>
      <c r="AL36" s="1">
        <f t="shared" si="19"/>
        <v>46.327235791130519</v>
      </c>
      <c r="AM36" s="1">
        <f t="shared" si="20"/>
        <v>-5.2009342273708725</v>
      </c>
      <c r="AN36" s="1">
        <f t="shared" si="21"/>
        <v>3.4574245925374463</v>
      </c>
      <c r="AO36" s="1">
        <f t="shared" si="22"/>
        <v>-1.3259209598825521</v>
      </c>
      <c r="AP36" s="1">
        <f t="shared" si="23"/>
        <v>1.2181838918754266</v>
      </c>
      <c r="AQ36" s="1">
        <f t="shared" si="24"/>
        <v>-5.5328867266439872</v>
      </c>
      <c r="AR36" s="1">
        <f t="shared" si="25"/>
        <v>-3.8617212481094469</v>
      </c>
      <c r="AS36" s="1">
        <f t="shared" si="26"/>
        <v>-0.10234826996835267</v>
      </c>
      <c r="AT36" s="1">
        <f t="shared" si="27"/>
        <v>5.443142941005334</v>
      </c>
      <c r="AU36" s="1">
        <f t="shared" si="28"/>
        <v>-20.485111025675629</v>
      </c>
      <c r="AV36" s="1">
        <f t="shared" si="29"/>
        <v>-2.09295327206938</v>
      </c>
      <c r="AW36" s="1">
        <f t="shared" si="30"/>
        <v>3.7699494397435132</v>
      </c>
      <c r="AX36" s="1" t="str">
        <f>VLOOKUP(AI36,'ISSUE SCORE from EIKON'!A39:B468,2,FALSE)</f>
        <v>Autozone Inc</v>
      </c>
      <c r="AY36" s="1">
        <f t="shared" si="31"/>
        <v>35</v>
      </c>
      <c r="AZ36" s="1">
        <v>35</v>
      </c>
      <c r="BA36" s="1">
        <v>1</v>
      </c>
    </row>
    <row r="37" spans="1:53" ht="15">
      <c r="A37" s="11" t="s">
        <v>96</v>
      </c>
      <c r="B37" s="1">
        <f>('WEIGHTED from Refinitive'!$B$3*'ISSUE SCORE from EIKON'!G40)+('WEIGHTED from Refinitive'!$B$4*'ISSUE SCORE from EIKON'!V40)+('ISSUE SCORE from EIKON'!AK40*'WEIGHTED from Refinitive'!$B$5)+('WEIGHTED from Refinitive'!$B$8*'ISSUE SCORE from EIKON'!AZ40)+('ISSUE SCORE from EIKON'!BO40*'WEIGHTED from Refinitive'!$B$9)+('WEIGHTED from Refinitive'!$B$10*'ISSUE SCORE from EIKON'!CD40)+('ISSUE SCORE from EIKON'!CS40*'WEIGHTED from Refinitive'!$B$11)+('WEIGHTED from Refinitive'!$B$14*'ISSUE SCORE from EIKON'!DH40)+('ISSUE SCORE from EIKON'!DW40*'WEIGHTED from Refinitive'!$B$15)+('WEIGHTED from Refinitive'!$B$16*'ISSUE SCORE from EIKON'!EL40)</f>
        <v>53.09187181193164</v>
      </c>
      <c r="C37" s="1">
        <f>('WEIGHTED from Refinitive'!$B$3*'ISSUE SCORE from EIKON'!H40)+('WEIGHTED from Refinitive'!$B$4*'ISSUE SCORE from EIKON'!W40)+('ISSUE SCORE from EIKON'!AL40*'WEIGHTED from Refinitive'!$B$5)+('WEIGHTED from Refinitive'!$B$8*'ISSUE SCORE from EIKON'!BA40)+('ISSUE SCORE from EIKON'!BP40*'WEIGHTED from Refinitive'!$B$9)+('WEIGHTED from Refinitive'!$B$10*'ISSUE SCORE from EIKON'!CE40)+('ISSUE SCORE from EIKON'!CT40*'WEIGHTED from Refinitive'!$B$11)+('WEIGHTED from Refinitive'!$B$14*'ISSUE SCORE from EIKON'!DI40)+('ISSUE SCORE from EIKON'!DX40*'WEIGHTED from Refinitive'!$B$15)+('WEIGHTED from Refinitive'!$B$16*'ISSUE SCORE from EIKON'!EM40)</f>
        <v>51.619487179487152</v>
      </c>
      <c r="D37" s="1">
        <f>('WEIGHTED from Refinitive'!$B$3*'ISSUE SCORE from EIKON'!I40)+('WEIGHTED from Refinitive'!$B$4*'ISSUE SCORE from EIKON'!X40)+('ISSUE SCORE from EIKON'!AM40*'WEIGHTED from Refinitive'!$B$5)+('WEIGHTED from Refinitive'!$B$8*'ISSUE SCORE from EIKON'!BB40)+('ISSUE SCORE from EIKON'!BQ40*'WEIGHTED from Refinitive'!$B$9)+('WEIGHTED from Refinitive'!$B$10*'ISSUE SCORE from EIKON'!CF40)+('ISSUE SCORE from EIKON'!CU40*'WEIGHTED from Refinitive'!$B$11)+('WEIGHTED from Refinitive'!$B$14*'ISSUE SCORE from EIKON'!DJ40)+('ISSUE SCORE from EIKON'!DY40*'WEIGHTED from Refinitive'!$B$15)+('WEIGHTED from Refinitive'!$B$16*'ISSUE SCORE from EIKON'!EN40)</f>
        <v>49.979190585533814</v>
      </c>
      <c r="E37" s="1">
        <f>('WEIGHTED from Refinitive'!$B$3*'ISSUE SCORE from EIKON'!J40)+('WEIGHTED from Refinitive'!$B$4*'ISSUE SCORE from EIKON'!Y40)+('ISSUE SCORE from EIKON'!AN40*'WEIGHTED from Refinitive'!$B$5)+('WEIGHTED from Refinitive'!$B$8*'ISSUE SCORE from EIKON'!BC40)+('ISSUE SCORE from EIKON'!BR40*'WEIGHTED from Refinitive'!$B$9)+('WEIGHTED from Refinitive'!$B$10*'ISSUE SCORE from EIKON'!CG40)+('ISSUE SCORE from EIKON'!CV40*'WEIGHTED from Refinitive'!$B$11)+('WEIGHTED from Refinitive'!$B$14*'ISSUE SCORE from EIKON'!DK40)+('ISSUE SCORE from EIKON'!DZ40*'WEIGHTED from Refinitive'!$B$15)+('WEIGHTED from Refinitive'!$B$16*'ISSUE SCORE from EIKON'!EO40)</f>
        <v>51.014491525423701</v>
      </c>
      <c r="F37" s="1">
        <f>('WEIGHTED from Refinitive'!$B$3*'ISSUE SCORE from EIKON'!K40)+('WEIGHTED from Refinitive'!$B$4*'ISSUE SCORE from EIKON'!Z40)+('ISSUE SCORE from EIKON'!AO40*'WEIGHTED from Refinitive'!$B$5)+('WEIGHTED from Refinitive'!$B$8*'ISSUE SCORE from EIKON'!BD40)+('ISSUE SCORE from EIKON'!BS40*'WEIGHTED from Refinitive'!$B$9)+('WEIGHTED from Refinitive'!$B$10*'ISSUE SCORE from EIKON'!CH40)+('ISSUE SCORE from EIKON'!CW40*'WEIGHTED from Refinitive'!$B$11)+('WEIGHTED from Refinitive'!$B$14*'ISSUE SCORE from EIKON'!DL40)+('ISSUE SCORE from EIKON'!EA40*'WEIGHTED from Refinitive'!$B$15)+('WEIGHTED from Refinitive'!$B$16*'ISSUE SCORE from EIKON'!EP40)</f>
        <v>48.809523809523768</v>
      </c>
      <c r="G37" s="1">
        <f>('WEIGHTED from Refinitive'!$B$3*'ISSUE SCORE from EIKON'!L40)+('WEIGHTED from Refinitive'!$B$4*'ISSUE SCORE from EIKON'!AA40)+('ISSUE SCORE from EIKON'!AP40*'WEIGHTED from Refinitive'!$B$5)+('WEIGHTED from Refinitive'!$B$8*'ISSUE SCORE from EIKON'!BE40)+('ISSUE SCORE from EIKON'!BT40*'WEIGHTED from Refinitive'!$B$9)+('WEIGHTED from Refinitive'!$B$10*'ISSUE SCORE from EIKON'!CI40)+('ISSUE SCORE from EIKON'!CX40*'WEIGHTED from Refinitive'!$B$11)+('WEIGHTED from Refinitive'!$B$14*'ISSUE SCORE from EIKON'!DM40)+('ISSUE SCORE from EIKON'!EB40*'WEIGHTED from Refinitive'!$B$15)+('WEIGHTED from Refinitive'!$B$16*'ISSUE SCORE from EIKON'!EQ40)</f>
        <v>41.696369636963638</v>
      </c>
      <c r="H37" s="1">
        <f>('WEIGHTED from Refinitive'!$B$3*'ISSUE SCORE from EIKON'!M40)+('WEIGHTED from Refinitive'!$B$4*'ISSUE SCORE from EIKON'!AB40)+('ISSUE SCORE from EIKON'!AQ40*'WEIGHTED from Refinitive'!$B$5)+('WEIGHTED from Refinitive'!$B$8*'ISSUE SCORE from EIKON'!BF40)+('ISSUE SCORE from EIKON'!BU40*'WEIGHTED from Refinitive'!$B$9)+('WEIGHTED from Refinitive'!$B$10*'ISSUE SCORE from EIKON'!CJ40)+('ISSUE SCORE from EIKON'!CY40*'WEIGHTED from Refinitive'!$B$11)+('WEIGHTED from Refinitive'!$B$14*'ISSUE SCORE from EIKON'!DN40)+('ISSUE SCORE from EIKON'!EC40*'WEIGHTED from Refinitive'!$B$15)+('WEIGHTED from Refinitive'!$B$16*'ISSUE SCORE from EIKON'!ER40)</f>
        <v>34.417424242424225</v>
      </c>
      <c r="I37" s="1">
        <f>('WEIGHTED from Refinitive'!$B$3*'ISSUE SCORE from EIKON'!N40)+('WEIGHTED from Refinitive'!$B$4*'ISSUE SCORE from EIKON'!AC40)+('ISSUE SCORE from EIKON'!AR40*'WEIGHTED from Refinitive'!$B$5)+('WEIGHTED from Refinitive'!$B$8*'ISSUE SCORE from EIKON'!BG40)+('ISSUE SCORE from EIKON'!BV40*'WEIGHTED from Refinitive'!$B$9)+('WEIGHTED from Refinitive'!$B$10*'ISSUE SCORE from EIKON'!CK40)+('ISSUE SCORE from EIKON'!CZ40*'WEIGHTED from Refinitive'!$B$11)+('WEIGHTED from Refinitive'!$B$14*'ISSUE SCORE from EIKON'!DO40)+('ISSUE SCORE from EIKON'!ED40*'WEIGHTED from Refinitive'!$B$15)+('WEIGHTED from Refinitive'!$B$16*'ISSUE SCORE from EIKON'!ES40)</f>
        <v>33.820441254651719</v>
      </c>
      <c r="J37" s="1">
        <f>('WEIGHTED from Refinitive'!$B$3*'ISSUE SCORE from EIKON'!O40)+('WEIGHTED from Refinitive'!$B$4*'ISSUE SCORE from EIKON'!AD40)+('ISSUE SCORE from EIKON'!AS40*'WEIGHTED from Refinitive'!$B$5)+('WEIGHTED from Refinitive'!$B$8*'ISSUE SCORE from EIKON'!BH40)+('ISSUE SCORE from EIKON'!BW40*'WEIGHTED from Refinitive'!$B$9)+('WEIGHTED from Refinitive'!$B$10*'ISSUE SCORE from EIKON'!CL40)+('ISSUE SCORE from EIKON'!DA40*'WEIGHTED from Refinitive'!$B$11)+('WEIGHTED from Refinitive'!$B$14*'ISSUE SCORE from EIKON'!DP40)+('ISSUE SCORE from EIKON'!EE40*'WEIGHTED from Refinitive'!$B$15)+('WEIGHTED from Refinitive'!$B$16*'ISSUE SCORE from EIKON'!ET40)</f>
        <v>0</v>
      </c>
      <c r="K37" s="1">
        <f>('WEIGHTED from Refinitive'!$B$3*'ISSUE SCORE from EIKON'!P40)+('WEIGHTED from Refinitive'!$B$4*'ISSUE SCORE from EIKON'!AE40)+('ISSUE SCORE from EIKON'!AT40*'WEIGHTED from Refinitive'!$B$5)+('WEIGHTED from Refinitive'!$B$8*'ISSUE SCORE from EIKON'!BI40)+('ISSUE SCORE from EIKON'!BX40*'WEIGHTED from Refinitive'!$B$9)+('WEIGHTED from Refinitive'!$B$10*'ISSUE SCORE from EIKON'!CM40)+('ISSUE SCORE from EIKON'!DB40*'WEIGHTED from Refinitive'!$B$11)+('WEIGHTED from Refinitive'!$B$14*'ISSUE SCORE from EIKON'!DQ40)+('ISSUE SCORE from EIKON'!EF40*'WEIGHTED from Refinitive'!$B$15)+('WEIGHTED from Refinitive'!$B$16*'ISSUE SCORE from EIKON'!EU40)</f>
        <v>0</v>
      </c>
      <c r="L37" s="1">
        <f>('WEIGHTED from Refinitive'!$B$3*'ISSUE SCORE from EIKON'!Q40)+('WEIGHTED from Refinitive'!$B$4*'ISSUE SCORE from EIKON'!AF40)+('ISSUE SCORE from EIKON'!AU40*'WEIGHTED from Refinitive'!$B$5)+('WEIGHTED from Refinitive'!$B$8*'ISSUE SCORE from EIKON'!BJ40)+('ISSUE SCORE from EIKON'!BY40*'WEIGHTED from Refinitive'!$B$9)+('WEIGHTED from Refinitive'!$B$10*'ISSUE SCORE from EIKON'!CN40)+('ISSUE SCORE from EIKON'!DC40*'WEIGHTED from Refinitive'!$B$11)+('WEIGHTED from Refinitive'!$B$14*'ISSUE SCORE from EIKON'!DR40)+('ISSUE SCORE from EIKON'!EG40*'WEIGHTED from Refinitive'!$B$15)+('WEIGHTED from Refinitive'!$B$16*'ISSUE SCORE from EIKON'!EV40)</f>
        <v>0</v>
      </c>
      <c r="M37" s="1">
        <f>('WEIGHTED from Refinitive'!$B$3*'ISSUE SCORE from EIKON'!R40)+('WEIGHTED from Refinitive'!$B$4*'ISSUE SCORE from EIKON'!AG40)+('ISSUE SCORE from EIKON'!AV40*'WEIGHTED from Refinitive'!$B$5)+('WEIGHTED from Refinitive'!$B$8*'ISSUE SCORE from EIKON'!BK40)+('ISSUE SCORE from EIKON'!BZ40*'WEIGHTED from Refinitive'!$B$9)+('WEIGHTED from Refinitive'!$B$10*'ISSUE SCORE from EIKON'!CO40)+('ISSUE SCORE from EIKON'!DD40*'WEIGHTED from Refinitive'!$B$11)+('WEIGHTED from Refinitive'!$B$14*'ISSUE SCORE from EIKON'!DS40)+('ISSUE SCORE from EIKON'!EH40*'WEIGHTED from Refinitive'!$B$15)+('WEIGHTED from Refinitive'!$B$16*'ISSUE SCORE from EIKON'!EW40)</f>
        <v>0</v>
      </c>
      <c r="N37" s="1">
        <f>('WEIGHTED from Refinitive'!$B$3*'ISSUE SCORE from EIKON'!S40)+('WEIGHTED from Refinitive'!$B$4*'ISSUE SCORE from EIKON'!AH40)+('ISSUE SCORE from EIKON'!AW40*'WEIGHTED from Refinitive'!$B$5)+('WEIGHTED from Refinitive'!$B$8*'ISSUE SCORE from EIKON'!BL40)+('ISSUE SCORE from EIKON'!CA40*'WEIGHTED from Refinitive'!$B$9)+('WEIGHTED from Refinitive'!$B$10*'ISSUE SCORE from EIKON'!CP40)+('ISSUE SCORE from EIKON'!DE40*'WEIGHTED from Refinitive'!$B$11)+('WEIGHTED from Refinitive'!$B$14*'ISSUE SCORE from EIKON'!DT40)+('ISSUE SCORE from EIKON'!EI40*'WEIGHTED from Refinitive'!$B$15)+('WEIGHTED from Refinitive'!$B$16*'ISSUE SCORE from EIKON'!EX40)</f>
        <v>0</v>
      </c>
      <c r="O37" s="1">
        <f>('WEIGHTED from Refinitive'!$B$3*'ISSUE SCORE from EIKON'!T40)+('WEIGHTED from Refinitive'!$B$4*'ISSUE SCORE from EIKON'!AI40)+('ISSUE SCORE from EIKON'!AX40*'WEIGHTED from Refinitive'!$B$5)+('WEIGHTED from Refinitive'!$B$8*'ISSUE SCORE from EIKON'!BM40)+('ISSUE SCORE from EIKON'!CB40*'WEIGHTED from Refinitive'!$B$9)+('WEIGHTED from Refinitive'!$B$10*'ISSUE SCORE from EIKON'!CQ40)+('ISSUE SCORE from EIKON'!DF40*'WEIGHTED from Refinitive'!$B$11)+('WEIGHTED from Refinitive'!$B$14*'ISSUE SCORE from EIKON'!DU40)+('ISSUE SCORE from EIKON'!EJ40*'WEIGHTED from Refinitive'!$B$15)+('WEIGHTED from Refinitive'!$B$16*'ISSUE SCORE from EIKON'!EY40)</f>
        <v>0</v>
      </c>
      <c r="P37" s="1">
        <f>('WEIGHTED from Refinitive'!$B$3*'ISSUE SCORE from EIKON'!U40)+('WEIGHTED from Refinitive'!$B$4*'ISSUE SCORE from EIKON'!AJ40)+('ISSUE SCORE from EIKON'!AY40*'WEIGHTED from Refinitive'!$B$5)+('WEIGHTED from Refinitive'!$B$8*'ISSUE SCORE from EIKON'!BN40)+('ISSUE SCORE from EIKON'!CC40*'WEIGHTED from Refinitive'!$B$9)+('WEIGHTED from Refinitive'!$B$10*'ISSUE SCORE from EIKON'!CR40)+('ISSUE SCORE from EIKON'!DG40*'WEIGHTED from Refinitive'!$B$11)+('WEIGHTED from Refinitive'!$B$14*'ISSUE SCORE from EIKON'!DV40)+('ISSUE SCORE from EIKON'!EK40*'WEIGHTED from Refinitive'!$B$15)+('WEIGHTED from Refinitive'!$B$16*'ISSUE SCORE from EIKON'!EZ40)</f>
        <v>0</v>
      </c>
      <c r="R37" s="11" t="s">
        <v>106</v>
      </c>
      <c r="S37" s="1">
        <f t="shared" si="2"/>
        <v>89.253375092114922</v>
      </c>
      <c r="T37" s="1">
        <f t="shared" si="3"/>
        <v>51.619487179487152</v>
      </c>
      <c r="U37" s="1">
        <f t="shared" si="4"/>
        <v>49.979190585533814</v>
      </c>
      <c r="V37" s="1">
        <f t="shared" si="5"/>
        <v>51.014491525423701</v>
      </c>
      <c r="W37" s="1">
        <f t="shared" si="6"/>
        <v>48.809523809523768</v>
      </c>
      <c r="X37" s="1">
        <f t="shared" si="7"/>
        <v>41.696369636963638</v>
      </c>
      <c r="Y37" s="1">
        <f t="shared" si="8"/>
        <v>34.417424242424225</v>
      </c>
      <c r="Z37" s="1">
        <f t="shared" si="9"/>
        <v>33.820441254651719</v>
      </c>
      <c r="AA37" s="1">
        <f t="shared" si="10"/>
        <v>0</v>
      </c>
      <c r="AB37" s="1">
        <f t="shared" si="11"/>
        <v>0</v>
      </c>
      <c r="AC37" s="1">
        <f t="shared" si="12"/>
        <v>0</v>
      </c>
      <c r="AD37" s="1">
        <f t="shared" si="13"/>
        <v>0</v>
      </c>
      <c r="AE37" s="1">
        <f t="shared" si="14"/>
        <v>0</v>
      </c>
      <c r="AF37" s="1">
        <f t="shared" si="15"/>
        <v>0</v>
      </c>
      <c r="AG37" s="1">
        <f t="shared" si="16"/>
        <v>0</v>
      </c>
      <c r="AI37" s="11" t="s">
        <v>106</v>
      </c>
      <c r="AJ37" s="1">
        <f t="shared" si="17"/>
        <v>37.63388791262777</v>
      </c>
      <c r="AK37" s="1">
        <f t="shared" si="18"/>
        <v>1.6402965939533374</v>
      </c>
      <c r="AL37" s="1">
        <f t="shared" si="19"/>
        <v>-1.0353009398898863</v>
      </c>
      <c r="AM37" s="1">
        <f t="shared" si="20"/>
        <v>2.204967715899933</v>
      </c>
      <c r="AN37" s="1">
        <f t="shared" si="21"/>
        <v>7.1131541725601295</v>
      </c>
      <c r="AO37" s="1">
        <f t="shared" si="22"/>
        <v>7.2789453945394129</v>
      </c>
      <c r="AP37" s="1">
        <f t="shared" si="23"/>
        <v>0.59698298777250614</v>
      </c>
      <c r="AQ37" s="1">
        <f t="shared" si="24"/>
        <v>33.820441254651719</v>
      </c>
      <c r="AR37" s="1">
        <f t="shared" si="25"/>
        <v>0</v>
      </c>
      <c r="AS37" s="1">
        <f t="shared" si="26"/>
        <v>0</v>
      </c>
      <c r="AT37" s="1">
        <f t="shared" si="27"/>
        <v>0</v>
      </c>
      <c r="AU37" s="1">
        <f t="shared" si="28"/>
        <v>0</v>
      </c>
      <c r="AV37" s="1">
        <f t="shared" si="29"/>
        <v>0</v>
      </c>
      <c r="AW37" s="1">
        <f t="shared" si="30"/>
        <v>0</v>
      </c>
      <c r="AX37" s="1" t="str">
        <f>VLOOKUP(AI37,'ISSUE SCORE from EIKON'!A40:B469,2,FALSE)</f>
        <v>Boeing Co</v>
      </c>
      <c r="AY37" s="1">
        <f t="shared" si="31"/>
        <v>36</v>
      </c>
      <c r="AZ37" s="1">
        <v>36</v>
      </c>
      <c r="BA37" s="1">
        <v>1</v>
      </c>
    </row>
    <row r="38" spans="1:53" ht="15">
      <c r="A38" s="11" t="s">
        <v>98</v>
      </c>
      <c r="B38" s="1">
        <f>('WEIGHTED from Refinitive'!$B$3*'ISSUE SCORE from EIKON'!G41)+('WEIGHTED from Refinitive'!$B$4*'ISSUE SCORE from EIKON'!V41)+('ISSUE SCORE from EIKON'!AK41*'WEIGHTED from Refinitive'!$B$5)+('WEIGHTED from Refinitive'!$B$8*'ISSUE SCORE from EIKON'!AZ41)+('ISSUE SCORE from EIKON'!BO41*'WEIGHTED from Refinitive'!$B$9)+('WEIGHTED from Refinitive'!$B$10*'ISSUE SCORE from EIKON'!CD41)+('ISSUE SCORE from EIKON'!CS41*'WEIGHTED from Refinitive'!$B$11)+('WEIGHTED from Refinitive'!$B$14*'ISSUE SCORE from EIKON'!DH41)+('ISSUE SCORE from EIKON'!DW41*'WEIGHTED from Refinitive'!$B$15)+('WEIGHTED from Refinitive'!$B$16*'ISSUE SCORE from EIKON'!EL41)</f>
        <v>76.871769094266384</v>
      </c>
      <c r="C38" s="1">
        <f>('WEIGHTED from Refinitive'!$B$3*'ISSUE SCORE from EIKON'!H41)+('WEIGHTED from Refinitive'!$B$4*'ISSUE SCORE from EIKON'!W41)+('ISSUE SCORE from EIKON'!AL41*'WEIGHTED from Refinitive'!$B$5)+('WEIGHTED from Refinitive'!$B$8*'ISSUE SCORE from EIKON'!BA41)+('ISSUE SCORE from EIKON'!BP41*'WEIGHTED from Refinitive'!$B$9)+('WEIGHTED from Refinitive'!$B$10*'ISSUE SCORE from EIKON'!CE41)+('ISSUE SCORE from EIKON'!CT41*'WEIGHTED from Refinitive'!$B$11)+('WEIGHTED from Refinitive'!$B$14*'ISSUE SCORE from EIKON'!DI41)+('ISSUE SCORE from EIKON'!DX41*'WEIGHTED from Refinitive'!$B$15)+('WEIGHTED from Refinitive'!$B$16*'ISSUE SCORE from EIKON'!EM41)</f>
        <v>74.203228096618972</v>
      </c>
      <c r="D38" s="1">
        <f>('WEIGHTED from Refinitive'!$B$3*'ISSUE SCORE from EIKON'!I41)+('WEIGHTED from Refinitive'!$B$4*'ISSUE SCORE from EIKON'!X41)+('ISSUE SCORE from EIKON'!AM41*'WEIGHTED from Refinitive'!$B$5)+('WEIGHTED from Refinitive'!$B$8*'ISSUE SCORE from EIKON'!BB41)+('ISSUE SCORE from EIKON'!BQ41*'WEIGHTED from Refinitive'!$B$9)+('WEIGHTED from Refinitive'!$B$10*'ISSUE SCORE from EIKON'!CF41)+('ISSUE SCORE from EIKON'!CU41*'WEIGHTED from Refinitive'!$B$11)+('WEIGHTED from Refinitive'!$B$14*'ISSUE SCORE from EIKON'!DJ41)+('ISSUE SCORE from EIKON'!DY41*'WEIGHTED from Refinitive'!$B$15)+('WEIGHTED from Refinitive'!$B$16*'ISSUE SCORE from EIKON'!EN41)</f>
        <v>48.395942810741808</v>
      </c>
      <c r="E38" s="1">
        <f>('WEIGHTED from Refinitive'!$B$3*'ISSUE SCORE from EIKON'!J41)+('WEIGHTED from Refinitive'!$B$4*'ISSUE SCORE from EIKON'!Y41)+('ISSUE SCORE from EIKON'!AN41*'WEIGHTED from Refinitive'!$B$5)+('WEIGHTED from Refinitive'!$B$8*'ISSUE SCORE from EIKON'!BC41)+('ISSUE SCORE from EIKON'!BR41*'WEIGHTED from Refinitive'!$B$9)+('WEIGHTED from Refinitive'!$B$10*'ISSUE SCORE from EIKON'!CG41)+('ISSUE SCORE from EIKON'!CV41*'WEIGHTED from Refinitive'!$B$11)+('WEIGHTED from Refinitive'!$B$14*'ISSUE SCORE from EIKON'!DK41)+('ISSUE SCORE from EIKON'!DZ41*'WEIGHTED from Refinitive'!$B$15)+('WEIGHTED from Refinitive'!$B$16*'ISSUE SCORE from EIKON'!EO41)</f>
        <v>57.322231755370296</v>
      </c>
      <c r="F38" s="1">
        <f>('WEIGHTED from Refinitive'!$B$3*'ISSUE SCORE from EIKON'!K41)+('WEIGHTED from Refinitive'!$B$4*'ISSUE SCORE from EIKON'!Z41)+('ISSUE SCORE from EIKON'!AO41*'WEIGHTED from Refinitive'!$B$5)+('WEIGHTED from Refinitive'!$B$8*'ISSUE SCORE from EIKON'!BD41)+('ISSUE SCORE from EIKON'!BS41*'WEIGHTED from Refinitive'!$B$9)+('WEIGHTED from Refinitive'!$B$10*'ISSUE SCORE from EIKON'!CH41)+('ISSUE SCORE from EIKON'!CW41*'WEIGHTED from Refinitive'!$B$11)+('WEIGHTED from Refinitive'!$B$14*'ISSUE SCORE from EIKON'!DL41)+('ISSUE SCORE from EIKON'!EA41*'WEIGHTED from Refinitive'!$B$15)+('WEIGHTED from Refinitive'!$B$16*'ISSUE SCORE from EIKON'!EP41)</f>
        <v>44.733073530243288</v>
      </c>
      <c r="G38" s="1">
        <f>('WEIGHTED from Refinitive'!$B$3*'ISSUE SCORE from EIKON'!L41)+('WEIGHTED from Refinitive'!$B$4*'ISSUE SCORE from EIKON'!AA41)+('ISSUE SCORE from EIKON'!AP41*'WEIGHTED from Refinitive'!$B$5)+('WEIGHTED from Refinitive'!$B$8*'ISSUE SCORE from EIKON'!BE41)+('ISSUE SCORE from EIKON'!BT41*'WEIGHTED from Refinitive'!$B$9)+('WEIGHTED from Refinitive'!$B$10*'ISSUE SCORE from EIKON'!CI41)+('ISSUE SCORE from EIKON'!CX41*'WEIGHTED from Refinitive'!$B$11)+('WEIGHTED from Refinitive'!$B$14*'ISSUE SCORE from EIKON'!DM41)+('ISSUE SCORE from EIKON'!EB41*'WEIGHTED from Refinitive'!$B$15)+('WEIGHTED from Refinitive'!$B$16*'ISSUE SCORE from EIKON'!EQ41)</f>
        <v>40.160261977131242</v>
      </c>
      <c r="H38" s="1">
        <f>('WEIGHTED from Refinitive'!$B$3*'ISSUE SCORE from EIKON'!M41)+('WEIGHTED from Refinitive'!$B$4*'ISSUE SCORE from EIKON'!AB41)+('ISSUE SCORE from EIKON'!AQ41*'WEIGHTED from Refinitive'!$B$5)+('WEIGHTED from Refinitive'!$B$8*'ISSUE SCORE from EIKON'!BF41)+('ISSUE SCORE from EIKON'!BU41*'WEIGHTED from Refinitive'!$B$9)+('WEIGHTED from Refinitive'!$B$10*'ISSUE SCORE from EIKON'!CJ41)+('ISSUE SCORE from EIKON'!CY41*'WEIGHTED from Refinitive'!$B$11)+('WEIGHTED from Refinitive'!$B$14*'ISSUE SCORE from EIKON'!DN41)+('ISSUE SCORE from EIKON'!EC41*'WEIGHTED from Refinitive'!$B$15)+('WEIGHTED from Refinitive'!$B$16*'ISSUE SCORE from EIKON'!ER41)</f>
        <v>39.664793630933723</v>
      </c>
      <c r="I38" s="1">
        <f>('WEIGHTED from Refinitive'!$B$3*'ISSUE SCORE from EIKON'!N41)+('WEIGHTED from Refinitive'!$B$4*'ISSUE SCORE from EIKON'!AC41)+('ISSUE SCORE from EIKON'!AR41*'WEIGHTED from Refinitive'!$B$5)+('WEIGHTED from Refinitive'!$B$8*'ISSUE SCORE from EIKON'!BG41)+('ISSUE SCORE from EIKON'!BV41*'WEIGHTED from Refinitive'!$B$9)+('WEIGHTED from Refinitive'!$B$10*'ISSUE SCORE from EIKON'!CK41)+('ISSUE SCORE from EIKON'!CZ41*'WEIGHTED from Refinitive'!$B$11)+('WEIGHTED from Refinitive'!$B$14*'ISSUE SCORE from EIKON'!DO41)+('ISSUE SCORE from EIKON'!ED41*'WEIGHTED from Refinitive'!$B$15)+('WEIGHTED from Refinitive'!$B$16*'ISSUE SCORE from EIKON'!ES41)</f>
        <v>40.121840195219605</v>
      </c>
      <c r="J38" s="1">
        <f>('WEIGHTED from Refinitive'!$B$3*'ISSUE SCORE from EIKON'!O41)+('WEIGHTED from Refinitive'!$B$4*'ISSUE SCORE from EIKON'!AD41)+('ISSUE SCORE from EIKON'!AS41*'WEIGHTED from Refinitive'!$B$5)+('WEIGHTED from Refinitive'!$B$8*'ISSUE SCORE from EIKON'!BH41)+('ISSUE SCORE from EIKON'!BW41*'WEIGHTED from Refinitive'!$B$9)+('WEIGHTED from Refinitive'!$B$10*'ISSUE SCORE from EIKON'!CL41)+('ISSUE SCORE from EIKON'!DA41*'WEIGHTED from Refinitive'!$B$11)+('WEIGHTED from Refinitive'!$B$14*'ISSUE SCORE from EIKON'!DP41)+('ISSUE SCORE from EIKON'!EE41*'WEIGHTED from Refinitive'!$B$15)+('WEIGHTED from Refinitive'!$B$16*'ISSUE SCORE from EIKON'!ET41)</f>
        <v>30.465423795220001</v>
      </c>
      <c r="K38" s="1">
        <f>('WEIGHTED from Refinitive'!$B$3*'ISSUE SCORE from EIKON'!P41)+('WEIGHTED from Refinitive'!$B$4*'ISSUE SCORE from EIKON'!AE41)+('ISSUE SCORE from EIKON'!AT41*'WEIGHTED from Refinitive'!$B$5)+('WEIGHTED from Refinitive'!$B$8*'ISSUE SCORE from EIKON'!BI41)+('ISSUE SCORE from EIKON'!BX41*'WEIGHTED from Refinitive'!$B$9)+('WEIGHTED from Refinitive'!$B$10*'ISSUE SCORE from EIKON'!CM41)+('ISSUE SCORE from EIKON'!DB41*'WEIGHTED from Refinitive'!$B$11)+('WEIGHTED from Refinitive'!$B$14*'ISSUE SCORE from EIKON'!DQ41)+('ISSUE SCORE from EIKON'!EF41*'WEIGHTED from Refinitive'!$B$15)+('WEIGHTED from Refinitive'!$B$16*'ISSUE SCORE from EIKON'!EU41)</f>
        <v>29.541901242473536</v>
      </c>
      <c r="L38" s="1">
        <f>('WEIGHTED from Refinitive'!$B$3*'ISSUE SCORE from EIKON'!Q41)+('WEIGHTED from Refinitive'!$B$4*'ISSUE SCORE from EIKON'!AF41)+('ISSUE SCORE from EIKON'!AU41*'WEIGHTED from Refinitive'!$B$5)+('WEIGHTED from Refinitive'!$B$8*'ISSUE SCORE from EIKON'!BJ41)+('ISSUE SCORE from EIKON'!BY41*'WEIGHTED from Refinitive'!$B$9)+('WEIGHTED from Refinitive'!$B$10*'ISSUE SCORE from EIKON'!CN41)+('ISSUE SCORE from EIKON'!DC41*'WEIGHTED from Refinitive'!$B$11)+('WEIGHTED from Refinitive'!$B$14*'ISSUE SCORE from EIKON'!DR41)+('ISSUE SCORE from EIKON'!EG41*'WEIGHTED from Refinitive'!$B$15)+('WEIGHTED from Refinitive'!$B$16*'ISSUE SCORE from EIKON'!EV41)</f>
        <v>0</v>
      </c>
      <c r="M38" s="1">
        <f>('WEIGHTED from Refinitive'!$B$3*'ISSUE SCORE from EIKON'!R41)+('WEIGHTED from Refinitive'!$B$4*'ISSUE SCORE from EIKON'!AG41)+('ISSUE SCORE from EIKON'!AV41*'WEIGHTED from Refinitive'!$B$5)+('WEIGHTED from Refinitive'!$B$8*'ISSUE SCORE from EIKON'!BK41)+('ISSUE SCORE from EIKON'!BZ41*'WEIGHTED from Refinitive'!$B$9)+('WEIGHTED from Refinitive'!$B$10*'ISSUE SCORE from EIKON'!CO41)+('ISSUE SCORE from EIKON'!DD41*'WEIGHTED from Refinitive'!$B$11)+('WEIGHTED from Refinitive'!$B$14*'ISSUE SCORE from EIKON'!DS41)+('ISSUE SCORE from EIKON'!EH41*'WEIGHTED from Refinitive'!$B$15)+('WEIGHTED from Refinitive'!$B$16*'ISSUE SCORE from EIKON'!EW41)</f>
        <v>0</v>
      </c>
      <c r="N38" s="1">
        <f>('WEIGHTED from Refinitive'!$B$3*'ISSUE SCORE from EIKON'!S41)+('WEIGHTED from Refinitive'!$B$4*'ISSUE SCORE from EIKON'!AH41)+('ISSUE SCORE from EIKON'!AW41*'WEIGHTED from Refinitive'!$B$5)+('WEIGHTED from Refinitive'!$B$8*'ISSUE SCORE from EIKON'!BL41)+('ISSUE SCORE from EIKON'!CA41*'WEIGHTED from Refinitive'!$B$9)+('WEIGHTED from Refinitive'!$B$10*'ISSUE SCORE from EIKON'!CP41)+('ISSUE SCORE from EIKON'!DE41*'WEIGHTED from Refinitive'!$B$11)+('WEIGHTED from Refinitive'!$B$14*'ISSUE SCORE from EIKON'!DT41)+('ISSUE SCORE from EIKON'!EI41*'WEIGHTED from Refinitive'!$B$15)+('WEIGHTED from Refinitive'!$B$16*'ISSUE SCORE from EIKON'!EX41)</f>
        <v>0</v>
      </c>
      <c r="O38" s="1">
        <f>('WEIGHTED from Refinitive'!$B$3*'ISSUE SCORE from EIKON'!T41)+('WEIGHTED from Refinitive'!$B$4*'ISSUE SCORE from EIKON'!AI41)+('ISSUE SCORE from EIKON'!AX41*'WEIGHTED from Refinitive'!$B$5)+('WEIGHTED from Refinitive'!$B$8*'ISSUE SCORE from EIKON'!BM41)+('ISSUE SCORE from EIKON'!CB41*'WEIGHTED from Refinitive'!$B$9)+('WEIGHTED from Refinitive'!$B$10*'ISSUE SCORE from EIKON'!CQ41)+('ISSUE SCORE from EIKON'!DF41*'WEIGHTED from Refinitive'!$B$11)+('WEIGHTED from Refinitive'!$B$14*'ISSUE SCORE from EIKON'!DU41)+('ISSUE SCORE from EIKON'!EJ41*'WEIGHTED from Refinitive'!$B$15)+('WEIGHTED from Refinitive'!$B$16*'ISSUE SCORE from EIKON'!EY41)</f>
        <v>0</v>
      </c>
      <c r="P38" s="1">
        <f>('WEIGHTED from Refinitive'!$B$3*'ISSUE SCORE from EIKON'!U41)+('WEIGHTED from Refinitive'!$B$4*'ISSUE SCORE from EIKON'!AJ41)+('ISSUE SCORE from EIKON'!AY41*'WEIGHTED from Refinitive'!$B$5)+('WEIGHTED from Refinitive'!$B$8*'ISSUE SCORE from EIKON'!BN41)+('ISSUE SCORE from EIKON'!CC41*'WEIGHTED from Refinitive'!$B$9)+('WEIGHTED from Refinitive'!$B$10*'ISSUE SCORE from EIKON'!CR41)+('ISSUE SCORE from EIKON'!DG41*'WEIGHTED from Refinitive'!$B$11)+('WEIGHTED from Refinitive'!$B$14*'ISSUE SCORE from EIKON'!DV41)+('ISSUE SCORE from EIKON'!EK41*'WEIGHTED from Refinitive'!$B$15)+('WEIGHTED from Refinitive'!$B$16*'ISSUE SCORE from EIKON'!EZ41)</f>
        <v>0</v>
      </c>
      <c r="R38" s="11" t="s">
        <v>108</v>
      </c>
      <c r="S38" s="1">
        <f t="shared" si="2"/>
        <v>89.7638122225068</v>
      </c>
      <c r="T38" s="1">
        <f t="shared" si="3"/>
        <v>74.203228096618972</v>
      </c>
      <c r="U38" s="1">
        <f t="shared" si="4"/>
        <v>48.395942810741808</v>
      </c>
      <c r="V38" s="1">
        <f t="shared" si="5"/>
        <v>57.322231755370296</v>
      </c>
      <c r="W38" s="1">
        <f t="shared" si="6"/>
        <v>44.733073530243288</v>
      </c>
      <c r="X38" s="1">
        <f t="shared" si="7"/>
        <v>40.160261977131242</v>
      </c>
      <c r="Y38" s="1">
        <f t="shared" si="8"/>
        <v>39.664793630933723</v>
      </c>
      <c r="Z38" s="1">
        <f t="shared" si="9"/>
        <v>40.121840195219605</v>
      </c>
      <c r="AA38" s="1">
        <f t="shared" si="10"/>
        <v>30.465423795220001</v>
      </c>
      <c r="AB38" s="1">
        <f t="shared" si="11"/>
        <v>29.541901242473536</v>
      </c>
      <c r="AC38" s="1">
        <f t="shared" si="12"/>
        <v>0</v>
      </c>
      <c r="AD38" s="1">
        <f t="shared" si="13"/>
        <v>0</v>
      </c>
      <c r="AE38" s="1">
        <f t="shared" si="14"/>
        <v>0</v>
      </c>
      <c r="AF38" s="1">
        <f t="shared" si="15"/>
        <v>0</v>
      </c>
      <c r="AG38" s="1">
        <f t="shared" si="16"/>
        <v>0</v>
      </c>
      <c r="AI38" s="11" t="s">
        <v>108</v>
      </c>
      <c r="AJ38" s="1">
        <f t="shared" si="17"/>
        <v>15.560584125887829</v>
      </c>
      <c r="AK38" s="1">
        <f t="shared" si="18"/>
        <v>25.807285285877164</v>
      </c>
      <c r="AL38" s="1">
        <f t="shared" si="19"/>
        <v>-8.9262889446284888</v>
      </c>
      <c r="AM38" s="1">
        <f t="shared" si="20"/>
        <v>12.589158225127008</v>
      </c>
      <c r="AN38" s="1">
        <f t="shared" si="21"/>
        <v>4.5728115531120466</v>
      </c>
      <c r="AO38" s="1">
        <f t="shared" si="22"/>
        <v>0.49546834619751934</v>
      </c>
      <c r="AP38" s="1">
        <f t="shared" si="23"/>
        <v>-0.45704656428588208</v>
      </c>
      <c r="AQ38" s="1">
        <f t="shared" si="24"/>
        <v>9.6564163999996033</v>
      </c>
      <c r="AR38" s="1">
        <f t="shared" si="25"/>
        <v>0.92352255274646566</v>
      </c>
      <c r="AS38" s="1">
        <f t="shared" si="26"/>
        <v>29.541901242473536</v>
      </c>
      <c r="AT38" s="1">
        <f t="shared" si="27"/>
        <v>0</v>
      </c>
      <c r="AU38" s="1">
        <f t="shared" si="28"/>
        <v>0</v>
      </c>
      <c r="AV38" s="1">
        <f t="shared" si="29"/>
        <v>0</v>
      </c>
      <c r="AW38" s="1">
        <f t="shared" si="30"/>
        <v>0</v>
      </c>
      <c r="AX38" s="1" t="str">
        <f>VLOOKUP(AI38,'ISSUE SCORE from EIKON'!A41:B470,2,FALSE)</f>
        <v>Best Buy Co Inc</v>
      </c>
      <c r="AY38" s="1">
        <f t="shared" si="31"/>
        <v>37</v>
      </c>
      <c r="AZ38" s="1">
        <v>37</v>
      </c>
      <c r="BA38" s="1">
        <v>1</v>
      </c>
    </row>
    <row r="39" spans="1:53" ht="15">
      <c r="A39" s="11" t="s">
        <v>100</v>
      </c>
      <c r="B39" s="1">
        <f>('WEIGHTED from Refinitive'!$B$3*'ISSUE SCORE from EIKON'!G42)+('WEIGHTED from Refinitive'!$B$4*'ISSUE SCORE from EIKON'!V42)+('ISSUE SCORE from EIKON'!AK42*'WEIGHTED from Refinitive'!$B$5)+('WEIGHTED from Refinitive'!$B$8*'ISSUE SCORE from EIKON'!AZ42)+('ISSUE SCORE from EIKON'!BO42*'WEIGHTED from Refinitive'!$B$9)+('WEIGHTED from Refinitive'!$B$10*'ISSUE SCORE from EIKON'!CD42)+('ISSUE SCORE from EIKON'!CS42*'WEIGHTED from Refinitive'!$B$11)+('WEIGHTED from Refinitive'!$B$14*'ISSUE SCORE from EIKON'!DH42)+('ISSUE SCORE from EIKON'!DW42*'WEIGHTED from Refinitive'!$B$15)+('WEIGHTED from Refinitive'!$B$16*'ISSUE SCORE from EIKON'!EL42)</f>
        <v>64.244731024318313</v>
      </c>
      <c r="C39" s="1">
        <f>('WEIGHTED from Refinitive'!$B$3*'ISSUE SCORE from EIKON'!H42)+('WEIGHTED from Refinitive'!$B$4*'ISSUE SCORE from EIKON'!W42)+('ISSUE SCORE from EIKON'!AL42*'WEIGHTED from Refinitive'!$B$5)+('WEIGHTED from Refinitive'!$B$8*'ISSUE SCORE from EIKON'!BA42)+('ISSUE SCORE from EIKON'!BP42*'WEIGHTED from Refinitive'!$B$9)+('WEIGHTED from Refinitive'!$B$10*'ISSUE SCORE from EIKON'!CE42)+('ISSUE SCORE from EIKON'!CT42*'WEIGHTED from Refinitive'!$B$11)+('WEIGHTED from Refinitive'!$B$14*'ISSUE SCORE from EIKON'!DI42)+('ISSUE SCORE from EIKON'!DX42*'WEIGHTED from Refinitive'!$B$15)+('WEIGHTED from Refinitive'!$B$16*'ISSUE SCORE from EIKON'!EM42)</f>
        <v>69.714683487129989</v>
      </c>
      <c r="D39" s="1">
        <f>('WEIGHTED from Refinitive'!$B$3*'ISSUE SCORE from EIKON'!I42)+('WEIGHTED from Refinitive'!$B$4*'ISSUE SCORE from EIKON'!X42)+('ISSUE SCORE from EIKON'!AM42*'WEIGHTED from Refinitive'!$B$5)+('WEIGHTED from Refinitive'!$B$8*'ISSUE SCORE from EIKON'!BB42)+('ISSUE SCORE from EIKON'!BQ42*'WEIGHTED from Refinitive'!$B$9)+('WEIGHTED from Refinitive'!$B$10*'ISSUE SCORE from EIKON'!CF42)+('ISSUE SCORE from EIKON'!CU42*'WEIGHTED from Refinitive'!$B$11)+('WEIGHTED from Refinitive'!$B$14*'ISSUE SCORE from EIKON'!DJ42)+('ISSUE SCORE from EIKON'!DY42*'WEIGHTED from Refinitive'!$B$15)+('WEIGHTED from Refinitive'!$B$16*'ISSUE SCORE from EIKON'!EN42)</f>
        <v>80.980427708129042</v>
      </c>
      <c r="E39" s="1">
        <f>('WEIGHTED from Refinitive'!$B$3*'ISSUE SCORE from EIKON'!J42)+('WEIGHTED from Refinitive'!$B$4*'ISSUE SCORE from EIKON'!Y42)+('ISSUE SCORE from EIKON'!AN42*'WEIGHTED from Refinitive'!$B$5)+('WEIGHTED from Refinitive'!$B$8*'ISSUE SCORE from EIKON'!BC42)+('ISSUE SCORE from EIKON'!BR42*'WEIGHTED from Refinitive'!$B$9)+('WEIGHTED from Refinitive'!$B$10*'ISSUE SCORE from EIKON'!CG42)+('ISSUE SCORE from EIKON'!CV42*'WEIGHTED from Refinitive'!$B$11)+('WEIGHTED from Refinitive'!$B$14*'ISSUE SCORE from EIKON'!DK42)+('ISSUE SCORE from EIKON'!DZ42*'WEIGHTED from Refinitive'!$B$15)+('WEIGHTED from Refinitive'!$B$16*'ISSUE SCORE from EIKON'!EO42)</f>
        <v>85.802147656575571</v>
      </c>
      <c r="F39" s="1">
        <f>('WEIGHTED from Refinitive'!$B$3*'ISSUE SCORE from EIKON'!K42)+('WEIGHTED from Refinitive'!$B$4*'ISSUE SCORE from EIKON'!Z42)+('ISSUE SCORE from EIKON'!AO42*'WEIGHTED from Refinitive'!$B$5)+('WEIGHTED from Refinitive'!$B$8*'ISSUE SCORE from EIKON'!BD42)+('ISSUE SCORE from EIKON'!BS42*'WEIGHTED from Refinitive'!$B$9)+('WEIGHTED from Refinitive'!$B$10*'ISSUE SCORE from EIKON'!CH42)+('ISSUE SCORE from EIKON'!CW42*'WEIGHTED from Refinitive'!$B$11)+('WEIGHTED from Refinitive'!$B$14*'ISSUE SCORE from EIKON'!DL42)+('ISSUE SCORE from EIKON'!EA42*'WEIGHTED from Refinitive'!$B$15)+('WEIGHTED from Refinitive'!$B$16*'ISSUE SCORE from EIKON'!EP42)</f>
        <v>78.431059681059651</v>
      </c>
      <c r="G39" s="1">
        <f>('WEIGHTED from Refinitive'!$B$3*'ISSUE SCORE from EIKON'!L42)+('WEIGHTED from Refinitive'!$B$4*'ISSUE SCORE from EIKON'!AA42)+('ISSUE SCORE from EIKON'!AP42*'WEIGHTED from Refinitive'!$B$5)+('WEIGHTED from Refinitive'!$B$8*'ISSUE SCORE from EIKON'!BE42)+('ISSUE SCORE from EIKON'!BT42*'WEIGHTED from Refinitive'!$B$9)+('WEIGHTED from Refinitive'!$B$10*'ISSUE SCORE from EIKON'!CI42)+('ISSUE SCORE from EIKON'!CX42*'WEIGHTED from Refinitive'!$B$11)+('WEIGHTED from Refinitive'!$B$14*'ISSUE SCORE from EIKON'!DM42)+('ISSUE SCORE from EIKON'!EB42*'WEIGHTED from Refinitive'!$B$15)+('WEIGHTED from Refinitive'!$B$16*'ISSUE SCORE from EIKON'!EQ42)</f>
        <v>81.263291476057418</v>
      </c>
      <c r="H39" s="1">
        <f>('WEIGHTED from Refinitive'!$B$3*'ISSUE SCORE from EIKON'!M42)+('WEIGHTED from Refinitive'!$B$4*'ISSUE SCORE from EIKON'!AB42)+('ISSUE SCORE from EIKON'!AQ42*'WEIGHTED from Refinitive'!$B$5)+('WEIGHTED from Refinitive'!$B$8*'ISSUE SCORE from EIKON'!BF42)+('ISSUE SCORE from EIKON'!BU42*'WEIGHTED from Refinitive'!$B$9)+('WEIGHTED from Refinitive'!$B$10*'ISSUE SCORE from EIKON'!CJ42)+('ISSUE SCORE from EIKON'!CY42*'WEIGHTED from Refinitive'!$B$11)+('WEIGHTED from Refinitive'!$B$14*'ISSUE SCORE from EIKON'!DN42)+('ISSUE SCORE from EIKON'!EC42*'WEIGHTED from Refinitive'!$B$15)+('WEIGHTED from Refinitive'!$B$16*'ISSUE SCORE from EIKON'!ER42)</f>
        <v>84.804671331427954</v>
      </c>
      <c r="I39" s="1">
        <f>('WEIGHTED from Refinitive'!$B$3*'ISSUE SCORE from EIKON'!N42)+('WEIGHTED from Refinitive'!$B$4*'ISSUE SCORE from EIKON'!AC42)+('ISSUE SCORE from EIKON'!AR42*'WEIGHTED from Refinitive'!$B$5)+('WEIGHTED from Refinitive'!$B$8*'ISSUE SCORE from EIKON'!BG42)+('ISSUE SCORE from EIKON'!BV42*'WEIGHTED from Refinitive'!$B$9)+('WEIGHTED from Refinitive'!$B$10*'ISSUE SCORE from EIKON'!CK42)+('ISSUE SCORE from EIKON'!CZ42*'WEIGHTED from Refinitive'!$B$11)+('WEIGHTED from Refinitive'!$B$14*'ISSUE SCORE from EIKON'!DO42)+('ISSUE SCORE from EIKON'!ED42*'WEIGHTED from Refinitive'!$B$15)+('WEIGHTED from Refinitive'!$B$16*'ISSUE SCORE from EIKON'!ES42)</f>
        <v>84.564243251462628</v>
      </c>
      <c r="J39" s="1">
        <f>('WEIGHTED from Refinitive'!$B$3*'ISSUE SCORE from EIKON'!O42)+('WEIGHTED from Refinitive'!$B$4*'ISSUE SCORE from EIKON'!AD42)+('ISSUE SCORE from EIKON'!AS42*'WEIGHTED from Refinitive'!$B$5)+('WEIGHTED from Refinitive'!$B$8*'ISSUE SCORE from EIKON'!BH42)+('ISSUE SCORE from EIKON'!BW42*'WEIGHTED from Refinitive'!$B$9)+('WEIGHTED from Refinitive'!$B$10*'ISSUE SCORE from EIKON'!CL42)+('ISSUE SCORE from EIKON'!DA42*'WEIGHTED from Refinitive'!$B$11)+('WEIGHTED from Refinitive'!$B$14*'ISSUE SCORE from EIKON'!DP42)+('ISSUE SCORE from EIKON'!EE42*'WEIGHTED from Refinitive'!$B$15)+('WEIGHTED from Refinitive'!$B$16*'ISSUE SCORE from EIKON'!ET42)</f>
        <v>76.895629911883731</v>
      </c>
      <c r="K39" s="1">
        <f>('WEIGHTED from Refinitive'!$B$3*'ISSUE SCORE from EIKON'!P42)+('WEIGHTED from Refinitive'!$B$4*'ISSUE SCORE from EIKON'!AE42)+('ISSUE SCORE from EIKON'!AT42*'WEIGHTED from Refinitive'!$B$5)+('WEIGHTED from Refinitive'!$B$8*'ISSUE SCORE from EIKON'!BI42)+('ISSUE SCORE from EIKON'!BX42*'WEIGHTED from Refinitive'!$B$9)+('WEIGHTED from Refinitive'!$B$10*'ISSUE SCORE from EIKON'!CM42)+('ISSUE SCORE from EIKON'!DB42*'WEIGHTED from Refinitive'!$B$11)+('WEIGHTED from Refinitive'!$B$14*'ISSUE SCORE from EIKON'!DQ42)+('ISSUE SCORE from EIKON'!EF42*'WEIGHTED from Refinitive'!$B$15)+('WEIGHTED from Refinitive'!$B$16*'ISSUE SCORE from EIKON'!EU42)</f>
        <v>79.981009365244546</v>
      </c>
      <c r="L39" s="1">
        <f>('WEIGHTED from Refinitive'!$B$3*'ISSUE SCORE from EIKON'!Q42)+('WEIGHTED from Refinitive'!$B$4*'ISSUE SCORE from EIKON'!AF42)+('ISSUE SCORE from EIKON'!AU42*'WEIGHTED from Refinitive'!$B$5)+('WEIGHTED from Refinitive'!$B$8*'ISSUE SCORE from EIKON'!BJ42)+('ISSUE SCORE from EIKON'!BY42*'WEIGHTED from Refinitive'!$B$9)+('WEIGHTED from Refinitive'!$B$10*'ISSUE SCORE from EIKON'!CN42)+('ISSUE SCORE from EIKON'!DC42*'WEIGHTED from Refinitive'!$B$11)+('WEIGHTED from Refinitive'!$B$14*'ISSUE SCORE from EIKON'!DR42)+('ISSUE SCORE from EIKON'!EG42*'WEIGHTED from Refinitive'!$B$15)+('WEIGHTED from Refinitive'!$B$16*'ISSUE SCORE from EIKON'!EV42)</f>
        <v>80.244181271047808</v>
      </c>
      <c r="M39" s="1">
        <f>('WEIGHTED from Refinitive'!$B$3*'ISSUE SCORE from EIKON'!R42)+('WEIGHTED from Refinitive'!$B$4*'ISSUE SCORE from EIKON'!AG42)+('ISSUE SCORE from EIKON'!AV42*'WEIGHTED from Refinitive'!$B$5)+('WEIGHTED from Refinitive'!$B$8*'ISSUE SCORE from EIKON'!BK42)+('ISSUE SCORE from EIKON'!BZ42*'WEIGHTED from Refinitive'!$B$9)+('WEIGHTED from Refinitive'!$B$10*'ISSUE SCORE from EIKON'!CO42)+('ISSUE SCORE from EIKON'!DD42*'WEIGHTED from Refinitive'!$B$11)+('WEIGHTED from Refinitive'!$B$14*'ISSUE SCORE from EIKON'!DS42)+('ISSUE SCORE from EIKON'!EH42*'WEIGHTED from Refinitive'!$B$15)+('WEIGHTED from Refinitive'!$B$16*'ISSUE SCORE from EIKON'!EW42)</f>
        <v>77.752252287479436</v>
      </c>
      <c r="N39" s="1">
        <f>('WEIGHTED from Refinitive'!$B$3*'ISSUE SCORE from EIKON'!S42)+('WEIGHTED from Refinitive'!$B$4*'ISSUE SCORE from EIKON'!AH42)+('ISSUE SCORE from EIKON'!AW42*'WEIGHTED from Refinitive'!$B$5)+('WEIGHTED from Refinitive'!$B$8*'ISSUE SCORE from EIKON'!BL42)+('ISSUE SCORE from EIKON'!CA42*'WEIGHTED from Refinitive'!$B$9)+('WEIGHTED from Refinitive'!$B$10*'ISSUE SCORE from EIKON'!CP42)+('ISSUE SCORE from EIKON'!DE42*'WEIGHTED from Refinitive'!$B$11)+('WEIGHTED from Refinitive'!$B$14*'ISSUE SCORE from EIKON'!DT42)+('ISSUE SCORE from EIKON'!EI42*'WEIGHTED from Refinitive'!$B$15)+('WEIGHTED from Refinitive'!$B$16*'ISSUE SCORE from EIKON'!EX42)</f>
        <v>80.539696969696934</v>
      </c>
      <c r="O39" s="1">
        <f>('WEIGHTED from Refinitive'!$B$3*'ISSUE SCORE from EIKON'!T42)+('WEIGHTED from Refinitive'!$B$4*'ISSUE SCORE from EIKON'!AI42)+('ISSUE SCORE from EIKON'!AX42*'WEIGHTED from Refinitive'!$B$5)+('WEIGHTED from Refinitive'!$B$8*'ISSUE SCORE from EIKON'!BM42)+('ISSUE SCORE from EIKON'!CB42*'WEIGHTED from Refinitive'!$B$9)+('WEIGHTED from Refinitive'!$B$10*'ISSUE SCORE from EIKON'!CQ42)+('ISSUE SCORE from EIKON'!DF42*'WEIGHTED from Refinitive'!$B$11)+('WEIGHTED from Refinitive'!$B$14*'ISSUE SCORE from EIKON'!DU42)+('ISSUE SCORE from EIKON'!EJ42*'WEIGHTED from Refinitive'!$B$15)+('WEIGHTED from Refinitive'!$B$16*'ISSUE SCORE from EIKON'!EY42)</f>
        <v>85.847101464134809</v>
      </c>
      <c r="P39" s="1">
        <f>('WEIGHTED from Refinitive'!$B$3*'ISSUE SCORE from EIKON'!U42)+('WEIGHTED from Refinitive'!$B$4*'ISSUE SCORE from EIKON'!AJ42)+('ISSUE SCORE from EIKON'!AY42*'WEIGHTED from Refinitive'!$B$5)+('WEIGHTED from Refinitive'!$B$8*'ISSUE SCORE from EIKON'!BN42)+('ISSUE SCORE from EIKON'!CC42*'WEIGHTED from Refinitive'!$B$9)+('WEIGHTED from Refinitive'!$B$10*'ISSUE SCORE from EIKON'!CR42)+('ISSUE SCORE from EIKON'!DG42*'WEIGHTED from Refinitive'!$B$11)+('WEIGHTED from Refinitive'!$B$14*'ISSUE SCORE from EIKON'!DV42)+('ISSUE SCORE from EIKON'!EK42*'WEIGHTED from Refinitive'!$B$15)+('WEIGHTED from Refinitive'!$B$16*'ISSUE SCORE from EIKON'!EZ42)</f>
        <v>0</v>
      </c>
      <c r="R39" s="11" t="s">
        <v>110</v>
      </c>
      <c r="S39" s="1">
        <f t="shared" si="2"/>
        <v>58.090206681436541</v>
      </c>
      <c r="T39" s="1">
        <f t="shared" si="3"/>
        <v>69.714683487129989</v>
      </c>
      <c r="U39" s="1">
        <f t="shared" si="4"/>
        <v>80.980427708129042</v>
      </c>
      <c r="V39" s="1">
        <f t="shared" si="5"/>
        <v>85.802147656575571</v>
      </c>
      <c r="W39" s="1">
        <f t="shared" si="6"/>
        <v>78.431059681059651</v>
      </c>
      <c r="X39" s="1">
        <f t="shared" si="7"/>
        <v>81.263291476057418</v>
      </c>
      <c r="Y39" s="1">
        <f t="shared" si="8"/>
        <v>84.804671331427954</v>
      </c>
      <c r="Z39" s="1">
        <f t="shared" si="9"/>
        <v>84.564243251462628</v>
      </c>
      <c r="AA39" s="1">
        <f t="shared" si="10"/>
        <v>76.895629911883731</v>
      </c>
      <c r="AB39" s="1">
        <f t="shared" si="11"/>
        <v>79.981009365244546</v>
      </c>
      <c r="AC39" s="1">
        <f t="shared" si="12"/>
        <v>80.244181271047808</v>
      </c>
      <c r="AD39" s="1">
        <f t="shared" si="13"/>
        <v>77.752252287479436</v>
      </c>
      <c r="AE39" s="1">
        <f t="shared" si="14"/>
        <v>80.539696969696934</v>
      </c>
      <c r="AF39" s="1">
        <f t="shared" si="15"/>
        <v>85.847101464134809</v>
      </c>
      <c r="AG39" s="1">
        <f t="shared" si="16"/>
        <v>0</v>
      </c>
      <c r="AI39" s="11" t="s">
        <v>110</v>
      </c>
      <c r="AJ39" s="1">
        <f t="shared" si="17"/>
        <v>-11.624476805693448</v>
      </c>
      <c r="AK39" s="1">
        <f t="shared" si="18"/>
        <v>-11.265744220999053</v>
      </c>
      <c r="AL39" s="1">
        <f t="shared" si="19"/>
        <v>-4.8217199484465283</v>
      </c>
      <c r="AM39" s="1">
        <f t="shared" si="20"/>
        <v>7.3710879755159198</v>
      </c>
      <c r="AN39" s="1">
        <f t="shared" si="21"/>
        <v>-2.8322317949977673</v>
      </c>
      <c r="AO39" s="1">
        <f t="shared" si="22"/>
        <v>-3.5413798553705362</v>
      </c>
      <c r="AP39" s="1">
        <f t="shared" si="23"/>
        <v>0.24042807996532645</v>
      </c>
      <c r="AQ39" s="1">
        <f t="shared" si="24"/>
        <v>7.6686133395788971</v>
      </c>
      <c r="AR39" s="1">
        <f t="shared" si="25"/>
        <v>-3.0853794533608152</v>
      </c>
      <c r="AS39" s="1">
        <f t="shared" si="26"/>
        <v>-0.26317190580326155</v>
      </c>
      <c r="AT39" s="1">
        <f t="shared" si="27"/>
        <v>2.4919289835683713</v>
      </c>
      <c r="AU39" s="1">
        <f t="shared" si="28"/>
        <v>-2.7874446822174974</v>
      </c>
      <c r="AV39" s="1">
        <f t="shared" si="29"/>
        <v>-5.3074044944378755</v>
      </c>
      <c r="AW39" s="1">
        <f t="shared" si="30"/>
        <v>85.847101464134809</v>
      </c>
      <c r="AX39" s="1" t="str">
        <f>VLOOKUP(AI39,'ISSUE SCORE from EIKON'!A42:B471,2,FALSE)</f>
        <v>Brown-Forman Corp</v>
      </c>
      <c r="AY39" s="1">
        <f t="shared" si="31"/>
        <v>38</v>
      </c>
      <c r="AZ39" s="1">
        <v>38</v>
      </c>
      <c r="BA39" s="1">
        <v>1</v>
      </c>
    </row>
    <row r="40" spans="1:53" ht="15">
      <c r="A40" s="11" t="s">
        <v>97</v>
      </c>
      <c r="B40" s="1">
        <f>('WEIGHTED from Refinitive'!$B$3*'ISSUE SCORE from EIKON'!G43)+('WEIGHTED from Refinitive'!$B$4*'ISSUE SCORE from EIKON'!V43)+('ISSUE SCORE from EIKON'!AK43*'WEIGHTED from Refinitive'!$B$5)+('WEIGHTED from Refinitive'!$B$8*'ISSUE SCORE from EIKON'!AZ43)+('ISSUE SCORE from EIKON'!BO43*'WEIGHTED from Refinitive'!$B$9)+('WEIGHTED from Refinitive'!$B$10*'ISSUE SCORE from EIKON'!CD43)+('ISSUE SCORE from EIKON'!CS43*'WEIGHTED from Refinitive'!$B$11)+('WEIGHTED from Refinitive'!$B$14*'ISSUE SCORE from EIKON'!DH43)+('ISSUE SCORE from EIKON'!DW43*'WEIGHTED from Refinitive'!$B$15)+('WEIGHTED from Refinitive'!$B$16*'ISSUE SCORE from EIKON'!EL43)</f>
        <v>51.933691406249963</v>
      </c>
      <c r="C40" s="1">
        <f>('WEIGHTED from Refinitive'!$B$3*'ISSUE SCORE from EIKON'!H43)+('WEIGHTED from Refinitive'!$B$4*'ISSUE SCORE from EIKON'!W43)+('ISSUE SCORE from EIKON'!AL43*'WEIGHTED from Refinitive'!$B$5)+('WEIGHTED from Refinitive'!$B$8*'ISSUE SCORE from EIKON'!BA43)+('ISSUE SCORE from EIKON'!BP43*'WEIGHTED from Refinitive'!$B$9)+('WEIGHTED from Refinitive'!$B$10*'ISSUE SCORE from EIKON'!CE43)+('ISSUE SCORE from EIKON'!CT43*'WEIGHTED from Refinitive'!$B$11)+('WEIGHTED from Refinitive'!$B$14*'ISSUE SCORE from EIKON'!DI43)+('ISSUE SCORE from EIKON'!DX43*'WEIGHTED from Refinitive'!$B$15)+('WEIGHTED from Refinitive'!$B$16*'ISSUE SCORE from EIKON'!EM43)</f>
        <v>35.162481340815866</v>
      </c>
      <c r="D40" s="1">
        <f>('WEIGHTED from Refinitive'!$B$3*'ISSUE SCORE from EIKON'!I43)+('WEIGHTED from Refinitive'!$B$4*'ISSUE SCORE from EIKON'!X43)+('ISSUE SCORE from EIKON'!AM43*'WEIGHTED from Refinitive'!$B$5)+('WEIGHTED from Refinitive'!$B$8*'ISSUE SCORE from EIKON'!BB43)+('ISSUE SCORE from EIKON'!BQ43*'WEIGHTED from Refinitive'!$B$9)+('WEIGHTED from Refinitive'!$B$10*'ISSUE SCORE from EIKON'!CF43)+('ISSUE SCORE from EIKON'!CU43*'WEIGHTED from Refinitive'!$B$11)+('WEIGHTED from Refinitive'!$B$14*'ISSUE SCORE from EIKON'!DJ43)+('ISSUE SCORE from EIKON'!DY43*'WEIGHTED from Refinitive'!$B$15)+('WEIGHTED from Refinitive'!$B$16*'ISSUE SCORE from EIKON'!EN43)</f>
        <v>29.717412184412716</v>
      </c>
      <c r="E40" s="1">
        <f>('WEIGHTED from Refinitive'!$B$3*'ISSUE SCORE from EIKON'!J43)+('WEIGHTED from Refinitive'!$B$4*'ISSUE SCORE from EIKON'!Y43)+('ISSUE SCORE from EIKON'!AN43*'WEIGHTED from Refinitive'!$B$5)+('WEIGHTED from Refinitive'!$B$8*'ISSUE SCORE from EIKON'!BC43)+('ISSUE SCORE from EIKON'!BR43*'WEIGHTED from Refinitive'!$B$9)+('WEIGHTED from Refinitive'!$B$10*'ISSUE SCORE from EIKON'!CG43)+('ISSUE SCORE from EIKON'!CV43*'WEIGHTED from Refinitive'!$B$11)+('WEIGHTED from Refinitive'!$B$14*'ISSUE SCORE from EIKON'!DK43)+('ISSUE SCORE from EIKON'!DZ43*'WEIGHTED from Refinitive'!$B$15)+('WEIGHTED from Refinitive'!$B$16*'ISSUE SCORE from EIKON'!EO43)</f>
        <v>30.487360300873949</v>
      </c>
      <c r="F40" s="1">
        <f>('WEIGHTED from Refinitive'!$B$3*'ISSUE SCORE from EIKON'!K43)+('WEIGHTED from Refinitive'!$B$4*'ISSUE SCORE from EIKON'!Z43)+('ISSUE SCORE from EIKON'!AO43*'WEIGHTED from Refinitive'!$B$5)+('WEIGHTED from Refinitive'!$B$8*'ISSUE SCORE from EIKON'!BD43)+('ISSUE SCORE from EIKON'!BS43*'WEIGHTED from Refinitive'!$B$9)+('WEIGHTED from Refinitive'!$B$10*'ISSUE SCORE from EIKON'!CH43)+('ISSUE SCORE from EIKON'!CW43*'WEIGHTED from Refinitive'!$B$11)+('WEIGHTED from Refinitive'!$B$14*'ISSUE SCORE from EIKON'!DL43)+('ISSUE SCORE from EIKON'!EA43*'WEIGHTED from Refinitive'!$B$15)+('WEIGHTED from Refinitive'!$B$16*'ISSUE SCORE from EIKON'!EP43)</f>
        <v>31.772626509707951</v>
      </c>
      <c r="G40" s="1">
        <f>('WEIGHTED from Refinitive'!$B$3*'ISSUE SCORE from EIKON'!L43)+('WEIGHTED from Refinitive'!$B$4*'ISSUE SCORE from EIKON'!AA43)+('ISSUE SCORE from EIKON'!AP43*'WEIGHTED from Refinitive'!$B$5)+('WEIGHTED from Refinitive'!$B$8*'ISSUE SCORE from EIKON'!BE43)+('ISSUE SCORE from EIKON'!BT43*'WEIGHTED from Refinitive'!$B$9)+('WEIGHTED from Refinitive'!$B$10*'ISSUE SCORE from EIKON'!CI43)+('ISSUE SCORE from EIKON'!CX43*'WEIGHTED from Refinitive'!$B$11)+('WEIGHTED from Refinitive'!$B$14*'ISSUE SCORE from EIKON'!DM43)+('ISSUE SCORE from EIKON'!EB43*'WEIGHTED from Refinitive'!$B$15)+('WEIGHTED from Refinitive'!$B$16*'ISSUE SCORE from EIKON'!EQ43)</f>
        <v>28.840072970507723</v>
      </c>
      <c r="H40" s="1">
        <f>('WEIGHTED from Refinitive'!$B$3*'ISSUE SCORE from EIKON'!M43)+('WEIGHTED from Refinitive'!$B$4*'ISSUE SCORE from EIKON'!AB43)+('ISSUE SCORE from EIKON'!AQ43*'WEIGHTED from Refinitive'!$B$5)+('WEIGHTED from Refinitive'!$B$8*'ISSUE SCORE from EIKON'!BF43)+('ISSUE SCORE from EIKON'!BU43*'WEIGHTED from Refinitive'!$B$9)+('WEIGHTED from Refinitive'!$B$10*'ISSUE SCORE from EIKON'!CJ43)+('ISSUE SCORE from EIKON'!CY43*'WEIGHTED from Refinitive'!$B$11)+('WEIGHTED from Refinitive'!$B$14*'ISSUE SCORE from EIKON'!DN43)+('ISSUE SCORE from EIKON'!EC43*'WEIGHTED from Refinitive'!$B$15)+('WEIGHTED from Refinitive'!$B$16*'ISSUE SCORE from EIKON'!ER43)</f>
        <v>42.092881370864689</v>
      </c>
      <c r="I40" s="1">
        <f>('WEIGHTED from Refinitive'!$B$3*'ISSUE SCORE from EIKON'!N43)+('WEIGHTED from Refinitive'!$B$4*'ISSUE SCORE from EIKON'!AC43)+('ISSUE SCORE from EIKON'!AR43*'WEIGHTED from Refinitive'!$B$5)+('WEIGHTED from Refinitive'!$B$8*'ISSUE SCORE from EIKON'!BG43)+('ISSUE SCORE from EIKON'!BV43*'WEIGHTED from Refinitive'!$B$9)+('WEIGHTED from Refinitive'!$B$10*'ISSUE SCORE from EIKON'!CK43)+('ISSUE SCORE from EIKON'!CZ43*'WEIGHTED from Refinitive'!$B$11)+('WEIGHTED from Refinitive'!$B$14*'ISSUE SCORE from EIKON'!DO43)+('ISSUE SCORE from EIKON'!ED43*'WEIGHTED from Refinitive'!$B$15)+('WEIGHTED from Refinitive'!$B$16*'ISSUE SCORE from EIKON'!ES43)</f>
        <v>39.109142499664813</v>
      </c>
      <c r="J40" s="1">
        <f>('WEIGHTED from Refinitive'!$B$3*'ISSUE SCORE from EIKON'!O43)+('WEIGHTED from Refinitive'!$B$4*'ISSUE SCORE from EIKON'!AD43)+('ISSUE SCORE from EIKON'!AS43*'WEIGHTED from Refinitive'!$B$5)+('WEIGHTED from Refinitive'!$B$8*'ISSUE SCORE from EIKON'!BH43)+('ISSUE SCORE from EIKON'!BW43*'WEIGHTED from Refinitive'!$B$9)+('WEIGHTED from Refinitive'!$B$10*'ISSUE SCORE from EIKON'!CL43)+('ISSUE SCORE from EIKON'!DA43*'WEIGHTED from Refinitive'!$B$11)+('WEIGHTED from Refinitive'!$B$14*'ISSUE SCORE from EIKON'!DP43)+('ISSUE SCORE from EIKON'!EE43*'WEIGHTED from Refinitive'!$B$15)+('WEIGHTED from Refinitive'!$B$16*'ISSUE SCORE from EIKON'!ET43)</f>
        <v>39.506459372772596</v>
      </c>
      <c r="K40" s="1">
        <f>('WEIGHTED from Refinitive'!$B$3*'ISSUE SCORE from EIKON'!P43)+('WEIGHTED from Refinitive'!$B$4*'ISSUE SCORE from EIKON'!AE43)+('ISSUE SCORE from EIKON'!AT43*'WEIGHTED from Refinitive'!$B$5)+('WEIGHTED from Refinitive'!$B$8*'ISSUE SCORE from EIKON'!BI43)+('ISSUE SCORE from EIKON'!BX43*'WEIGHTED from Refinitive'!$B$9)+('WEIGHTED from Refinitive'!$B$10*'ISSUE SCORE from EIKON'!CM43)+('ISSUE SCORE from EIKON'!DB43*'WEIGHTED from Refinitive'!$B$11)+('WEIGHTED from Refinitive'!$B$14*'ISSUE SCORE from EIKON'!DQ43)+('ISSUE SCORE from EIKON'!EF43*'WEIGHTED from Refinitive'!$B$15)+('WEIGHTED from Refinitive'!$B$16*'ISSUE SCORE from EIKON'!EU43)</f>
        <v>33.59651689843335</v>
      </c>
      <c r="L40" s="1">
        <f>('WEIGHTED from Refinitive'!$B$3*'ISSUE SCORE from EIKON'!Q43)+('WEIGHTED from Refinitive'!$B$4*'ISSUE SCORE from EIKON'!AF43)+('ISSUE SCORE from EIKON'!AU43*'WEIGHTED from Refinitive'!$B$5)+('WEIGHTED from Refinitive'!$B$8*'ISSUE SCORE from EIKON'!BJ43)+('ISSUE SCORE from EIKON'!BY43*'WEIGHTED from Refinitive'!$B$9)+('WEIGHTED from Refinitive'!$B$10*'ISSUE SCORE from EIKON'!CN43)+('ISSUE SCORE from EIKON'!DC43*'WEIGHTED from Refinitive'!$B$11)+('WEIGHTED from Refinitive'!$B$14*'ISSUE SCORE from EIKON'!DR43)+('ISSUE SCORE from EIKON'!EG43*'WEIGHTED from Refinitive'!$B$15)+('WEIGHTED from Refinitive'!$B$16*'ISSUE SCORE from EIKON'!EV43)</f>
        <v>34.288687379218032</v>
      </c>
      <c r="M40" s="1">
        <f>('WEIGHTED from Refinitive'!$B$3*'ISSUE SCORE from EIKON'!R43)+('WEIGHTED from Refinitive'!$B$4*'ISSUE SCORE from EIKON'!AG43)+('ISSUE SCORE from EIKON'!AV43*'WEIGHTED from Refinitive'!$B$5)+('WEIGHTED from Refinitive'!$B$8*'ISSUE SCORE from EIKON'!BK43)+('ISSUE SCORE from EIKON'!BZ43*'WEIGHTED from Refinitive'!$B$9)+('WEIGHTED from Refinitive'!$B$10*'ISSUE SCORE from EIKON'!CO43)+('ISSUE SCORE from EIKON'!DD43*'WEIGHTED from Refinitive'!$B$11)+('WEIGHTED from Refinitive'!$B$14*'ISSUE SCORE from EIKON'!DS43)+('ISSUE SCORE from EIKON'!EH43*'WEIGHTED from Refinitive'!$B$15)+('WEIGHTED from Refinitive'!$B$16*'ISSUE SCORE from EIKON'!EW43)</f>
        <v>0</v>
      </c>
      <c r="N40" s="1">
        <f>('WEIGHTED from Refinitive'!$B$3*'ISSUE SCORE from EIKON'!S43)+('WEIGHTED from Refinitive'!$B$4*'ISSUE SCORE from EIKON'!AH43)+('ISSUE SCORE from EIKON'!AW43*'WEIGHTED from Refinitive'!$B$5)+('WEIGHTED from Refinitive'!$B$8*'ISSUE SCORE from EIKON'!BL43)+('ISSUE SCORE from EIKON'!CA43*'WEIGHTED from Refinitive'!$B$9)+('WEIGHTED from Refinitive'!$B$10*'ISSUE SCORE from EIKON'!CP43)+('ISSUE SCORE from EIKON'!DE43*'WEIGHTED from Refinitive'!$B$11)+('WEIGHTED from Refinitive'!$B$14*'ISSUE SCORE from EIKON'!DT43)+('ISSUE SCORE from EIKON'!EI43*'WEIGHTED from Refinitive'!$B$15)+('WEIGHTED from Refinitive'!$B$16*'ISSUE SCORE from EIKON'!EX43)</f>
        <v>0</v>
      </c>
      <c r="O40" s="1">
        <f>('WEIGHTED from Refinitive'!$B$3*'ISSUE SCORE from EIKON'!T43)+('WEIGHTED from Refinitive'!$B$4*'ISSUE SCORE from EIKON'!AI43)+('ISSUE SCORE from EIKON'!AX43*'WEIGHTED from Refinitive'!$B$5)+('WEIGHTED from Refinitive'!$B$8*'ISSUE SCORE from EIKON'!BM43)+('ISSUE SCORE from EIKON'!CB43*'WEIGHTED from Refinitive'!$B$9)+('WEIGHTED from Refinitive'!$B$10*'ISSUE SCORE from EIKON'!CQ43)+('ISSUE SCORE from EIKON'!DF43*'WEIGHTED from Refinitive'!$B$11)+('WEIGHTED from Refinitive'!$B$14*'ISSUE SCORE from EIKON'!DU43)+('ISSUE SCORE from EIKON'!EJ43*'WEIGHTED from Refinitive'!$B$15)+('WEIGHTED from Refinitive'!$B$16*'ISSUE SCORE from EIKON'!EY43)</f>
        <v>0</v>
      </c>
      <c r="P40" s="1">
        <f>('WEIGHTED from Refinitive'!$B$3*'ISSUE SCORE from EIKON'!U43)+('WEIGHTED from Refinitive'!$B$4*'ISSUE SCORE from EIKON'!AJ43)+('ISSUE SCORE from EIKON'!AY43*'WEIGHTED from Refinitive'!$B$5)+('WEIGHTED from Refinitive'!$B$8*'ISSUE SCORE from EIKON'!BN43)+('ISSUE SCORE from EIKON'!CC43*'WEIGHTED from Refinitive'!$B$9)+('WEIGHTED from Refinitive'!$B$10*'ISSUE SCORE from EIKON'!CR43)+('ISSUE SCORE from EIKON'!DG43*'WEIGHTED from Refinitive'!$B$11)+('WEIGHTED from Refinitive'!$B$14*'ISSUE SCORE from EIKON'!DV43)+('ISSUE SCORE from EIKON'!EK43*'WEIGHTED from Refinitive'!$B$15)+('WEIGHTED from Refinitive'!$B$16*'ISSUE SCORE from EIKON'!EZ43)</f>
        <v>0</v>
      </c>
      <c r="R40" s="11" t="s">
        <v>111</v>
      </c>
      <c r="S40" s="1">
        <f t="shared" si="2"/>
        <v>82.620514193379961</v>
      </c>
      <c r="T40" s="1">
        <f t="shared" si="3"/>
        <v>35.162481340815866</v>
      </c>
      <c r="U40" s="1">
        <f t="shared" si="4"/>
        <v>29.717412184412716</v>
      </c>
      <c r="V40" s="1">
        <f t="shared" si="5"/>
        <v>30.487360300873949</v>
      </c>
      <c r="W40" s="1">
        <f t="shared" si="6"/>
        <v>31.772626509707951</v>
      </c>
      <c r="X40" s="1">
        <f t="shared" si="7"/>
        <v>28.840072970507723</v>
      </c>
      <c r="Y40" s="1">
        <f t="shared" si="8"/>
        <v>42.092881370864689</v>
      </c>
      <c r="Z40" s="1">
        <f t="shared" si="9"/>
        <v>39.109142499664813</v>
      </c>
      <c r="AA40" s="1">
        <f t="shared" si="10"/>
        <v>39.506459372772596</v>
      </c>
      <c r="AB40" s="1">
        <f t="shared" si="11"/>
        <v>33.59651689843335</v>
      </c>
      <c r="AC40" s="1">
        <f t="shared" si="12"/>
        <v>34.288687379218032</v>
      </c>
      <c r="AD40" s="1">
        <f t="shared" si="13"/>
        <v>0</v>
      </c>
      <c r="AE40" s="1">
        <f t="shared" si="14"/>
        <v>0</v>
      </c>
      <c r="AF40" s="1">
        <f t="shared" si="15"/>
        <v>0</v>
      </c>
      <c r="AG40" s="1">
        <f t="shared" si="16"/>
        <v>0</v>
      </c>
      <c r="AI40" s="11" t="s">
        <v>111</v>
      </c>
      <c r="AJ40" s="1">
        <f t="shared" si="17"/>
        <v>47.458032852564095</v>
      </c>
      <c r="AK40" s="1">
        <f t="shared" si="18"/>
        <v>5.4450691564031501</v>
      </c>
      <c r="AL40" s="1">
        <f t="shared" si="19"/>
        <v>-0.76994811646123296</v>
      </c>
      <c r="AM40" s="1">
        <f t="shared" si="20"/>
        <v>-1.2852662088340026</v>
      </c>
      <c r="AN40" s="1">
        <f t="shared" si="21"/>
        <v>2.932553539200228</v>
      </c>
      <c r="AO40" s="1">
        <f t="shared" si="22"/>
        <v>-13.252808400356965</v>
      </c>
      <c r="AP40" s="1">
        <f t="shared" si="23"/>
        <v>2.9837388711998756</v>
      </c>
      <c r="AQ40" s="1">
        <f t="shared" si="24"/>
        <v>-0.39731687310778341</v>
      </c>
      <c r="AR40" s="1">
        <f t="shared" si="25"/>
        <v>5.9099424743392461</v>
      </c>
      <c r="AS40" s="1">
        <f t="shared" si="26"/>
        <v>-0.69217048078468224</v>
      </c>
      <c r="AT40" s="1">
        <f t="shared" si="27"/>
        <v>34.288687379218032</v>
      </c>
      <c r="AU40" s="1">
        <f t="shared" si="28"/>
        <v>0</v>
      </c>
      <c r="AV40" s="1">
        <f t="shared" si="29"/>
        <v>0</v>
      </c>
      <c r="AW40" s="1">
        <f t="shared" si="30"/>
        <v>0</v>
      </c>
      <c r="AX40" s="1" t="str">
        <f>VLOOKUP(AI40,'ISSUE SCORE from EIKON'!A43:B472,2,FALSE)</f>
        <v>Biogen Inc</v>
      </c>
      <c r="AY40" s="1">
        <f t="shared" si="31"/>
        <v>39</v>
      </c>
      <c r="AZ40" s="1">
        <v>39</v>
      </c>
      <c r="BA40" s="1">
        <v>1</v>
      </c>
    </row>
    <row r="41" spans="1:53" ht="15">
      <c r="A41" s="11" t="s">
        <v>99</v>
      </c>
      <c r="B41" s="1">
        <f>('WEIGHTED from Refinitive'!$B$3*'ISSUE SCORE from EIKON'!G44)+('WEIGHTED from Refinitive'!$B$4*'ISSUE SCORE from EIKON'!V44)+('ISSUE SCORE from EIKON'!AK44*'WEIGHTED from Refinitive'!$B$5)+('WEIGHTED from Refinitive'!$B$8*'ISSUE SCORE from EIKON'!AZ44)+('ISSUE SCORE from EIKON'!BO44*'WEIGHTED from Refinitive'!$B$9)+('WEIGHTED from Refinitive'!$B$10*'ISSUE SCORE from EIKON'!CD44)+('ISSUE SCORE from EIKON'!CS44*'WEIGHTED from Refinitive'!$B$11)+('WEIGHTED from Refinitive'!$B$14*'ISSUE SCORE from EIKON'!DH44)+('ISSUE SCORE from EIKON'!DW44*'WEIGHTED from Refinitive'!$B$15)+('WEIGHTED from Refinitive'!$B$16*'ISSUE SCORE from EIKON'!EL44)</f>
        <v>55.05697591345168</v>
      </c>
      <c r="C41" s="1">
        <f>('WEIGHTED from Refinitive'!$B$3*'ISSUE SCORE from EIKON'!H44)+('WEIGHTED from Refinitive'!$B$4*'ISSUE SCORE from EIKON'!W44)+('ISSUE SCORE from EIKON'!AL44*'WEIGHTED from Refinitive'!$B$5)+('WEIGHTED from Refinitive'!$B$8*'ISSUE SCORE from EIKON'!BA44)+('ISSUE SCORE from EIKON'!BP44*'WEIGHTED from Refinitive'!$B$9)+('WEIGHTED from Refinitive'!$B$10*'ISSUE SCORE from EIKON'!CE44)+('ISSUE SCORE from EIKON'!CT44*'WEIGHTED from Refinitive'!$B$11)+('WEIGHTED from Refinitive'!$B$14*'ISSUE SCORE from EIKON'!DI44)+('ISSUE SCORE from EIKON'!DX44*'WEIGHTED from Refinitive'!$B$15)+('WEIGHTED from Refinitive'!$B$16*'ISSUE SCORE from EIKON'!EM44)</f>
        <v>52.56194425568733</v>
      </c>
      <c r="D41" s="1">
        <f>('WEIGHTED from Refinitive'!$B$3*'ISSUE SCORE from EIKON'!I44)+('WEIGHTED from Refinitive'!$B$4*'ISSUE SCORE from EIKON'!X44)+('ISSUE SCORE from EIKON'!AM44*'WEIGHTED from Refinitive'!$B$5)+('WEIGHTED from Refinitive'!$B$8*'ISSUE SCORE from EIKON'!BB44)+('ISSUE SCORE from EIKON'!BQ44*'WEIGHTED from Refinitive'!$B$9)+('WEIGHTED from Refinitive'!$B$10*'ISSUE SCORE from EIKON'!CF44)+('ISSUE SCORE from EIKON'!CU44*'WEIGHTED from Refinitive'!$B$11)+('WEIGHTED from Refinitive'!$B$14*'ISSUE SCORE from EIKON'!DJ44)+('ISSUE SCORE from EIKON'!DY44*'WEIGHTED from Refinitive'!$B$15)+('WEIGHTED from Refinitive'!$B$16*'ISSUE SCORE from EIKON'!EN44)</f>
        <v>59.80299132685208</v>
      </c>
      <c r="E41" s="1">
        <f>('WEIGHTED from Refinitive'!$B$3*'ISSUE SCORE from EIKON'!J44)+('WEIGHTED from Refinitive'!$B$4*'ISSUE SCORE from EIKON'!Y44)+('ISSUE SCORE from EIKON'!AN44*'WEIGHTED from Refinitive'!$B$5)+('WEIGHTED from Refinitive'!$B$8*'ISSUE SCORE from EIKON'!BC44)+('ISSUE SCORE from EIKON'!BR44*'WEIGHTED from Refinitive'!$B$9)+('WEIGHTED from Refinitive'!$B$10*'ISSUE SCORE from EIKON'!CG44)+('ISSUE SCORE from EIKON'!CV44*'WEIGHTED from Refinitive'!$B$11)+('WEIGHTED from Refinitive'!$B$14*'ISSUE SCORE from EIKON'!DK44)+('ISSUE SCORE from EIKON'!DZ44*'WEIGHTED from Refinitive'!$B$15)+('WEIGHTED from Refinitive'!$B$16*'ISSUE SCORE from EIKON'!EO44)</f>
        <v>58.949418867072851</v>
      </c>
      <c r="F41" s="1">
        <f>('WEIGHTED from Refinitive'!$B$3*'ISSUE SCORE from EIKON'!K44)+('WEIGHTED from Refinitive'!$B$4*'ISSUE SCORE from EIKON'!Z44)+('ISSUE SCORE from EIKON'!AO44*'WEIGHTED from Refinitive'!$B$5)+('WEIGHTED from Refinitive'!$B$8*'ISSUE SCORE from EIKON'!BD44)+('ISSUE SCORE from EIKON'!BS44*'WEIGHTED from Refinitive'!$B$9)+('WEIGHTED from Refinitive'!$B$10*'ISSUE SCORE from EIKON'!CH44)+('ISSUE SCORE from EIKON'!CW44*'WEIGHTED from Refinitive'!$B$11)+('WEIGHTED from Refinitive'!$B$14*'ISSUE SCORE from EIKON'!DL44)+('ISSUE SCORE from EIKON'!EA44*'WEIGHTED from Refinitive'!$B$15)+('WEIGHTED from Refinitive'!$B$16*'ISSUE SCORE from EIKON'!EP44)</f>
        <v>43.409917006070806</v>
      </c>
      <c r="G41" s="1">
        <f>('WEIGHTED from Refinitive'!$B$3*'ISSUE SCORE from EIKON'!L44)+('WEIGHTED from Refinitive'!$B$4*'ISSUE SCORE from EIKON'!AA44)+('ISSUE SCORE from EIKON'!AP44*'WEIGHTED from Refinitive'!$B$5)+('WEIGHTED from Refinitive'!$B$8*'ISSUE SCORE from EIKON'!BE44)+('ISSUE SCORE from EIKON'!BT44*'WEIGHTED from Refinitive'!$B$9)+('WEIGHTED from Refinitive'!$B$10*'ISSUE SCORE from EIKON'!CI44)+('ISSUE SCORE from EIKON'!CX44*'WEIGHTED from Refinitive'!$B$11)+('WEIGHTED from Refinitive'!$B$14*'ISSUE SCORE from EIKON'!DM44)+('ISSUE SCORE from EIKON'!EB44*'WEIGHTED from Refinitive'!$B$15)+('WEIGHTED from Refinitive'!$B$16*'ISSUE SCORE from EIKON'!EQ44)</f>
        <v>46.477598784194498</v>
      </c>
      <c r="H41" s="1">
        <f>('WEIGHTED from Refinitive'!$B$3*'ISSUE SCORE from EIKON'!M44)+('WEIGHTED from Refinitive'!$B$4*'ISSUE SCORE from EIKON'!AB44)+('ISSUE SCORE from EIKON'!AQ44*'WEIGHTED from Refinitive'!$B$5)+('WEIGHTED from Refinitive'!$B$8*'ISSUE SCORE from EIKON'!BF44)+('ISSUE SCORE from EIKON'!BU44*'WEIGHTED from Refinitive'!$B$9)+('WEIGHTED from Refinitive'!$B$10*'ISSUE SCORE from EIKON'!CJ44)+('ISSUE SCORE from EIKON'!CY44*'WEIGHTED from Refinitive'!$B$11)+('WEIGHTED from Refinitive'!$B$14*'ISSUE SCORE from EIKON'!DN44)+('ISSUE SCORE from EIKON'!EC44*'WEIGHTED from Refinitive'!$B$15)+('WEIGHTED from Refinitive'!$B$16*'ISSUE SCORE from EIKON'!ER44)</f>
        <v>27.127412317523724</v>
      </c>
      <c r="I41" s="1">
        <f>('WEIGHTED from Refinitive'!$B$3*'ISSUE SCORE from EIKON'!N44)+('WEIGHTED from Refinitive'!$B$4*'ISSUE SCORE from EIKON'!AC44)+('ISSUE SCORE from EIKON'!AR44*'WEIGHTED from Refinitive'!$B$5)+('WEIGHTED from Refinitive'!$B$8*'ISSUE SCORE from EIKON'!BG44)+('ISSUE SCORE from EIKON'!BV44*'WEIGHTED from Refinitive'!$B$9)+('WEIGHTED from Refinitive'!$B$10*'ISSUE SCORE from EIKON'!CK44)+('ISSUE SCORE from EIKON'!CZ44*'WEIGHTED from Refinitive'!$B$11)+('WEIGHTED from Refinitive'!$B$14*'ISSUE SCORE from EIKON'!DO44)+('ISSUE SCORE from EIKON'!ED44*'WEIGHTED from Refinitive'!$B$15)+('WEIGHTED from Refinitive'!$B$16*'ISSUE SCORE from EIKON'!ES44)</f>
        <v>29.982613493064292</v>
      </c>
      <c r="J41" s="1">
        <f>('WEIGHTED from Refinitive'!$B$3*'ISSUE SCORE from EIKON'!O44)+('WEIGHTED from Refinitive'!$B$4*'ISSUE SCORE from EIKON'!AD44)+('ISSUE SCORE from EIKON'!AS44*'WEIGHTED from Refinitive'!$B$5)+('WEIGHTED from Refinitive'!$B$8*'ISSUE SCORE from EIKON'!BH44)+('ISSUE SCORE from EIKON'!BW44*'WEIGHTED from Refinitive'!$B$9)+('WEIGHTED from Refinitive'!$B$10*'ISSUE SCORE from EIKON'!CL44)+('ISSUE SCORE from EIKON'!DA44*'WEIGHTED from Refinitive'!$B$11)+('WEIGHTED from Refinitive'!$B$14*'ISSUE SCORE from EIKON'!DP44)+('ISSUE SCORE from EIKON'!EE44*'WEIGHTED from Refinitive'!$B$15)+('WEIGHTED from Refinitive'!$B$16*'ISSUE SCORE from EIKON'!ET44)</f>
        <v>40.277508675534953</v>
      </c>
      <c r="K41" s="1">
        <f>('WEIGHTED from Refinitive'!$B$3*'ISSUE SCORE from EIKON'!P44)+('WEIGHTED from Refinitive'!$B$4*'ISSUE SCORE from EIKON'!AE44)+('ISSUE SCORE from EIKON'!AT44*'WEIGHTED from Refinitive'!$B$5)+('WEIGHTED from Refinitive'!$B$8*'ISSUE SCORE from EIKON'!BI44)+('ISSUE SCORE from EIKON'!BX44*'WEIGHTED from Refinitive'!$B$9)+('WEIGHTED from Refinitive'!$B$10*'ISSUE SCORE from EIKON'!CM44)+('ISSUE SCORE from EIKON'!DB44*'WEIGHTED from Refinitive'!$B$11)+('WEIGHTED from Refinitive'!$B$14*'ISSUE SCORE from EIKON'!DQ44)+('ISSUE SCORE from EIKON'!EF44*'WEIGHTED from Refinitive'!$B$15)+('WEIGHTED from Refinitive'!$B$16*'ISSUE SCORE from EIKON'!EU44)</f>
        <v>37.774418420077929</v>
      </c>
      <c r="L41" s="1">
        <f>('WEIGHTED from Refinitive'!$B$3*'ISSUE SCORE from EIKON'!Q44)+('WEIGHTED from Refinitive'!$B$4*'ISSUE SCORE from EIKON'!AF44)+('ISSUE SCORE from EIKON'!AU44*'WEIGHTED from Refinitive'!$B$5)+('WEIGHTED from Refinitive'!$B$8*'ISSUE SCORE from EIKON'!BJ44)+('ISSUE SCORE from EIKON'!BY44*'WEIGHTED from Refinitive'!$B$9)+('WEIGHTED from Refinitive'!$B$10*'ISSUE SCORE from EIKON'!CN44)+('ISSUE SCORE from EIKON'!DC44*'WEIGHTED from Refinitive'!$B$11)+('WEIGHTED from Refinitive'!$B$14*'ISSUE SCORE from EIKON'!DR44)+('ISSUE SCORE from EIKON'!EG44*'WEIGHTED from Refinitive'!$B$15)+('WEIGHTED from Refinitive'!$B$16*'ISSUE SCORE from EIKON'!EV44)</f>
        <v>35.959956369877048</v>
      </c>
      <c r="M41" s="1">
        <f>('WEIGHTED from Refinitive'!$B$3*'ISSUE SCORE from EIKON'!R44)+('WEIGHTED from Refinitive'!$B$4*'ISSUE SCORE from EIKON'!AG44)+('ISSUE SCORE from EIKON'!AV44*'WEIGHTED from Refinitive'!$B$5)+('WEIGHTED from Refinitive'!$B$8*'ISSUE SCORE from EIKON'!BK44)+('ISSUE SCORE from EIKON'!BZ44*'WEIGHTED from Refinitive'!$B$9)+('WEIGHTED from Refinitive'!$B$10*'ISSUE SCORE from EIKON'!CO44)+('ISSUE SCORE from EIKON'!DD44*'WEIGHTED from Refinitive'!$B$11)+('WEIGHTED from Refinitive'!$B$14*'ISSUE SCORE from EIKON'!DS44)+('ISSUE SCORE from EIKON'!EH44*'WEIGHTED from Refinitive'!$B$15)+('WEIGHTED from Refinitive'!$B$16*'ISSUE SCORE from EIKON'!EW44)</f>
        <v>35.293880014858807</v>
      </c>
      <c r="N41" s="1">
        <f>('WEIGHTED from Refinitive'!$B$3*'ISSUE SCORE from EIKON'!S44)+('WEIGHTED from Refinitive'!$B$4*'ISSUE SCORE from EIKON'!AH44)+('ISSUE SCORE from EIKON'!AW44*'WEIGHTED from Refinitive'!$B$5)+('WEIGHTED from Refinitive'!$B$8*'ISSUE SCORE from EIKON'!BL44)+('ISSUE SCORE from EIKON'!CA44*'WEIGHTED from Refinitive'!$B$9)+('WEIGHTED from Refinitive'!$B$10*'ISSUE SCORE from EIKON'!CP44)+('ISSUE SCORE from EIKON'!DE44*'WEIGHTED from Refinitive'!$B$11)+('WEIGHTED from Refinitive'!$B$14*'ISSUE SCORE from EIKON'!DT44)+('ISSUE SCORE from EIKON'!EI44*'WEIGHTED from Refinitive'!$B$15)+('WEIGHTED from Refinitive'!$B$16*'ISSUE SCORE from EIKON'!EX44)</f>
        <v>34.804563072586298</v>
      </c>
      <c r="O41" s="1">
        <f>('WEIGHTED from Refinitive'!$B$3*'ISSUE SCORE from EIKON'!T44)+('WEIGHTED from Refinitive'!$B$4*'ISSUE SCORE from EIKON'!AI44)+('ISSUE SCORE from EIKON'!AX44*'WEIGHTED from Refinitive'!$B$5)+('WEIGHTED from Refinitive'!$B$8*'ISSUE SCORE from EIKON'!BM44)+('ISSUE SCORE from EIKON'!CB44*'WEIGHTED from Refinitive'!$B$9)+('WEIGHTED from Refinitive'!$B$10*'ISSUE SCORE from EIKON'!CQ44)+('ISSUE SCORE from EIKON'!DF44*'WEIGHTED from Refinitive'!$B$11)+('WEIGHTED from Refinitive'!$B$14*'ISSUE SCORE from EIKON'!DU44)+('ISSUE SCORE from EIKON'!EJ44*'WEIGHTED from Refinitive'!$B$15)+('WEIGHTED from Refinitive'!$B$16*'ISSUE SCORE from EIKON'!EY44)</f>
        <v>44.994552175600759</v>
      </c>
      <c r="P41" s="1">
        <f>('WEIGHTED from Refinitive'!$B$3*'ISSUE SCORE from EIKON'!U44)+('WEIGHTED from Refinitive'!$B$4*'ISSUE SCORE from EIKON'!AJ44)+('ISSUE SCORE from EIKON'!AY44*'WEIGHTED from Refinitive'!$B$5)+('WEIGHTED from Refinitive'!$B$8*'ISSUE SCORE from EIKON'!BN44)+('ISSUE SCORE from EIKON'!CC44*'WEIGHTED from Refinitive'!$B$9)+('WEIGHTED from Refinitive'!$B$10*'ISSUE SCORE from EIKON'!CR44)+('ISSUE SCORE from EIKON'!DG44*'WEIGHTED from Refinitive'!$B$11)+('WEIGHTED from Refinitive'!$B$14*'ISSUE SCORE from EIKON'!DV44)+('ISSUE SCORE from EIKON'!EK44*'WEIGHTED from Refinitive'!$B$15)+('WEIGHTED from Refinitive'!$B$16*'ISSUE SCORE from EIKON'!EZ44)</f>
        <v>0</v>
      </c>
      <c r="R41" s="11" t="s">
        <v>112</v>
      </c>
      <c r="S41" s="1">
        <f t="shared" si="2"/>
        <v>31.892014704118139</v>
      </c>
      <c r="T41" s="1">
        <f t="shared" si="3"/>
        <v>52.56194425568733</v>
      </c>
      <c r="U41" s="1">
        <f t="shared" si="4"/>
        <v>59.80299132685208</v>
      </c>
      <c r="V41" s="1">
        <f t="shared" si="5"/>
        <v>58.949418867072851</v>
      </c>
      <c r="W41" s="1">
        <f t="shared" si="6"/>
        <v>43.409917006070806</v>
      </c>
      <c r="X41" s="1">
        <f t="shared" si="7"/>
        <v>46.477598784194498</v>
      </c>
      <c r="Y41" s="1">
        <f t="shared" si="8"/>
        <v>27.127412317523724</v>
      </c>
      <c r="Z41" s="1">
        <f t="shared" si="9"/>
        <v>29.982613493064292</v>
      </c>
      <c r="AA41" s="1">
        <f t="shared" si="10"/>
        <v>40.277508675534953</v>
      </c>
      <c r="AB41" s="1">
        <f t="shared" si="11"/>
        <v>37.774418420077929</v>
      </c>
      <c r="AC41" s="1">
        <f t="shared" si="12"/>
        <v>35.959956369877048</v>
      </c>
      <c r="AD41" s="1">
        <f t="shared" si="13"/>
        <v>35.293880014858807</v>
      </c>
      <c r="AE41" s="1">
        <f t="shared" si="14"/>
        <v>34.804563072586298</v>
      </c>
      <c r="AF41" s="1">
        <f t="shared" si="15"/>
        <v>44.994552175600759</v>
      </c>
      <c r="AG41" s="1">
        <f t="shared" si="16"/>
        <v>0</v>
      </c>
      <c r="AI41" s="11" t="s">
        <v>112</v>
      </c>
      <c r="AJ41" s="1">
        <f t="shared" si="17"/>
        <v>-20.66992955156919</v>
      </c>
      <c r="AK41" s="1">
        <f t="shared" si="18"/>
        <v>-7.2410470711647505</v>
      </c>
      <c r="AL41" s="1">
        <f t="shared" si="19"/>
        <v>0.85357245977922958</v>
      </c>
      <c r="AM41" s="1">
        <f t="shared" si="20"/>
        <v>15.539501861002044</v>
      </c>
      <c r="AN41" s="1">
        <f t="shared" si="21"/>
        <v>-3.067681778123692</v>
      </c>
      <c r="AO41" s="1">
        <f t="shared" si="22"/>
        <v>19.350186466670774</v>
      </c>
      <c r="AP41" s="1">
        <f t="shared" si="23"/>
        <v>-2.855201175540568</v>
      </c>
      <c r="AQ41" s="1">
        <f t="shared" si="24"/>
        <v>-10.294895182470661</v>
      </c>
      <c r="AR41" s="1">
        <f t="shared" si="25"/>
        <v>2.5030902554570247</v>
      </c>
      <c r="AS41" s="1">
        <f t="shared" si="26"/>
        <v>1.8144620502008806</v>
      </c>
      <c r="AT41" s="1">
        <f t="shared" si="27"/>
        <v>0.66607635501824092</v>
      </c>
      <c r="AU41" s="1">
        <f t="shared" si="28"/>
        <v>0.48931694227250944</v>
      </c>
      <c r="AV41" s="1">
        <f t="shared" si="29"/>
        <v>-10.189989103014462</v>
      </c>
      <c r="AW41" s="1">
        <f t="shared" si="30"/>
        <v>44.994552175600759</v>
      </c>
      <c r="AX41" s="1" t="str">
        <f>VLOOKUP(AI41,'ISSUE SCORE from EIKON'!A44:B473,2,FALSE)</f>
        <v>Booking Holdings Inc</v>
      </c>
      <c r="AY41" s="1">
        <f t="shared" si="31"/>
        <v>40</v>
      </c>
      <c r="AZ41" s="1">
        <v>40</v>
      </c>
      <c r="BA41" s="1">
        <v>1</v>
      </c>
    </row>
    <row r="42" spans="1:53" ht="15">
      <c r="A42" s="11" t="s">
        <v>102</v>
      </c>
      <c r="B42" s="1">
        <f>('WEIGHTED from Refinitive'!$B$3*'ISSUE SCORE from EIKON'!G45)+('WEIGHTED from Refinitive'!$B$4*'ISSUE SCORE from EIKON'!V45)+('ISSUE SCORE from EIKON'!AK45*'WEIGHTED from Refinitive'!$B$5)+('WEIGHTED from Refinitive'!$B$8*'ISSUE SCORE from EIKON'!AZ45)+('ISSUE SCORE from EIKON'!BO45*'WEIGHTED from Refinitive'!$B$9)+('WEIGHTED from Refinitive'!$B$10*'ISSUE SCORE from EIKON'!CD45)+('ISSUE SCORE from EIKON'!CS45*'WEIGHTED from Refinitive'!$B$11)+('WEIGHTED from Refinitive'!$B$14*'ISSUE SCORE from EIKON'!DH45)+('ISSUE SCORE from EIKON'!DW45*'WEIGHTED from Refinitive'!$B$15)+('WEIGHTED from Refinitive'!$B$16*'ISSUE SCORE from EIKON'!EL45)</f>
        <v>79.305691963340365</v>
      </c>
      <c r="C42" s="1">
        <f>('WEIGHTED from Refinitive'!$B$3*'ISSUE SCORE from EIKON'!H45)+('WEIGHTED from Refinitive'!$B$4*'ISSUE SCORE from EIKON'!W45)+('ISSUE SCORE from EIKON'!AL45*'WEIGHTED from Refinitive'!$B$5)+('WEIGHTED from Refinitive'!$B$8*'ISSUE SCORE from EIKON'!BA45)+('ISSUE SCORE from EIKON'!BP45*'WEIGHTED from Refinitive'!$B$9)+('WEIGHTED from Refinitive'!$B$10*'ISSUE SCORE from EIKON'!CE45)+('ISSUE SCORE from EIKON'!CT45*'WEIGHTED from Refinitive'!$B$11)+('WEIGHTED from Refinitive'!$B$14*'ISSUE SCORE from EIKON'!DI45)+('ISSUE SCORE from EIKON'!DX45*'WEIGHTED from Refinitive'!$B$15)+('WEIGHTED from Refinitive'!$B$16*'ISSUE SCORE from EIKON'!EM45)</f>
        <v>77.61841369442574</v>
      </c>
      <c r="D42" s="1">
        <f>('WEIGHTED from Refinitive'!$B$3*'ISSUE SCORE from EIKON'!I45)+('WEIGHTED from Refinitive'!$B$4*'ISSUE SCORE from EIKON'!X45)+('ISSUE SCORE from EIKON'!AM45*'WEIGHTED from Refinitive'!$B$5)+('WEIGHTED from Refinitive'!$B$8*'ISSUE SCORE from EIKON'!BB45)+('ISSUE SCORE from EIKON'!BQ45*'WEIGHTED from Refinitive'!$B$9)+('WEIGHTED from Refinitive'!$B$10*'ISSUE SCORE from EIKON'!CF45)+('ISSUE SCORE from EIKON'!CU45*'WEIGHTED from Refinitive'!$B$11)+('WEIGHTED from Refinitive'!$B$14*'ISSUE SCORE from EIKON'!DJ45)+('ISSUE SCORE from EIKON'!DY45*'WEIGHTED from Refinitive'!$B$15)+('WEIGHTED from Refinitive'!$B$16*'ISSUE SCORE from EIKON'!EN45)</f>
        <v>77.777583473503043</v>
      </c>
      <c r="E42" s="1">
        <f>('WEIGHTED from Refinitive'!$B$3*'ISSUE SCORE from EIKON'!J45)+('WEIGHTED from Refinitive'!$B$4*'ISSUE SCORE from EIKON'!Y45)+('ISSUE SCORE from EIKON'!AN45*'WEIGHTED from Refinitive'!$B$5)+('WEIGHTED from Refinitive'!$B$8*'ISSUE SCORE from EIKON'!BC45)+('ISSUE SCORE from EIKON'!BR45*'WEIGHTED from Refinitive'!$B$9)+('WEIGHTED from Refinitive'!$B$10*'ISSUE SCORE from EIKON'!CG45)+('ISSUE SCORE from EIKON'!CV45*'WEIGHTED from Refinitive'!$B$11)+('WEIGHTED from Refinitive'!$B$14*'ISSUE SCORE from EIKON'!DK45)+('ISSUE SCORE from EIKON'!DZ45*'WEIGHTED from Refinitive'!$B$15)+('WEIGHTED from Refinitive'!$B$16*'ISSUE SCORE from EIKON'!EO45)</f>
        <v>83.05259517259536</v>
      </c>
      <c r="F42" s="1">
        <f>('WEIGHTED from Refinitive'!$B$3*'ISSUE SCORE from EIKON'!K45)+('WEIGHTED from Refinitive'!$B$4*'ISSUE SCORE from EIKON'!Z45)+('ISSUE SCORE from EIKON'!AO45*'WEIGHTED from Refinitive'!$B$5)+('WEIGHTED from Refinitive'!$B$8*'ISSUE SCORE from EIKON'!BD45)+('ISSUE SCORE from EIKON'!BS45*'WEIGHTED from Refinitive'!$B$9)+('WEIGHTED from Refinitive'!$B$10*'ISSUE SCORE from EIKON'!CH45)+('ISSUE SCORE from EIKON'!CW45*'WEIGHTED from Refinitive'!$B$11)+('WEIGHTED from Refinitive'!$B$14*'ISSUE SCORE from EIKON'!DL45)+('ISSUE SCORE from EIKON'!EA45*'WEIGHTED from Refinitive'!$B$15)+('WEIGHTED from Refinitive'!$B$16*'ISSUE SCORE from EIKON'!EP45)</f>
        <v>81.978471214320209</v>
      </c>
      <c r="G42" s="1">
        <f>('WEIGHTED from Refinitive'!$B$3*'ISSUE SCORE from EIKON'!L45)+('WEIGHTED from Refinitive'!$B$4*'ISSUE SCORE from EIKON'!AA45)+('ISSUE SCORE from EIKON'!AP45*'WEIGHTED from Refinitive'!$B$5)+('WEIGHTED from Refinitive'!$B$8*'ISSUE SCORE from EIKON'!BE45)+('ISSUE SCORE from EIKON'!BT45*'WEIGHTED from Refinitive'!$B$9)+('WEIGHTED from Refinitive'!$B$10*'ISSUE SCORE from EIKON'!CI45)+('ISSUE SCORE from EIKON'!CX45*'WEIGHTED from Refinitive'!$B$11)+('WEIGHTED from Refinitive'!$B$14*'ISSUE SCORE from EIKON'!DM45)+('ISSUE SCORE from EIKON'!EB45*'WEIGHTED from Refinitive'!$B$15)+('WEIGHTED from Refinitive'!$B$16*'ISSUE SCORE from EIKON'!EQ45)</f>
        <v>83.92289043276881</v>
      </c>
      <c r="H42" s="1">
        <f>('WEIGHTED from Refinitive'!$B$3*'ISSUE SCORE from EIKON'!M45)+('WEIGHTED from Refinitive'!$B$4*'ISSUE SCORE from EIKON'!AB45)+('ISSUE SCORE from EIKON'!AQ45*'WEIGHTED from Refinitive'!$B$5)+('WEIGHTED from Refinitive'!$B$8*'ISSUE SCORE from EIKON'!BF45)+('ISSUE SCORE from EIKON'!BU45*'WEIGHTED from Refinitive'!$B$9)+('WEIGHTED from Refinitive'!$B$10*'ISSUE SCORE from EIKON'!CJ45)+('ISSUE SCORE from EIKON'!CY45*'WEIGHTED from Refinitive'!$B$11)+('WEIGHTED from Refinitive'!$B$14*'ISSUE SCORE from EIKON'!DN45)+('ISSUE SCORE from EIKON'!EC45*'WEIGHTED from Refinitive'!$B$15)+('WEIGHTED from Refinitive'!$B$16*'ISSUE SCORE from EIKON'!ER45)</f>
        <v>72.245084677599507</v>
      </c>
      <c r="I42" s="1">
        <f>('WEIGHTED from Refinitive'!$B$3*'ISSUE SCORE from EIKON'!N45)+('WEIGHTED from Refinitive'!$B$4*'ISSUE SCORE from EIKON'!AC45)+('ISSUE SCORE from EIKON'!AR45*'WEIGHTED from Refinitive'!$B$5)+('WEIGHTED from Refinitive'!$B$8*'ISSUE SCORE from EIKON'!BG45)+('ISSUE SCORE from EIKON'!BV45*'WEIGHTED from Refinitive'!$B$9)+('WEIGHTED from Refinitive'!$B$10*'ISSUE SCORE from EIKON'!CK45)+('ISSUE SCORE from EIKON'!CZ45*'WEIGHTED from Refinitive'!$B$11)+('WEIGHTED from Refinitive'!$B$14*'ISSUE SCORE from EIKON'!DO45)+('ISSUE SCORE from EIKON'!ED45*'WEIGHTED from Refinitive'!$B$15)+('WEIGHTED from Refinitive'!$B$16*'ISSUE SCORE from EIKON'!ES45)</f>
        <v>51.656607824427446</v>
      </c>
      <c r="J42" s="1">
        <f>('WEIGHTED from Refinitive'!$B$3*'ISSUE SCORE from EIKON'!O45)+('WEIGHTED from Refinitive'!$B$4*'ISSUE SCORE from EIKON'!AD45)+('ISSUE SCORE from EIKON'!AS45*'WEIGHTED from Refinitive'!$B$5)+('WEIGHTED from Refinitive'!$B$8*'ISSUE SCORE from EIKON'!BH45)+('ISSUE SCORE from EIKON'!BW45*'WEIGHTED from Refinitive'!$B$9)+('WEIGHTED from Refinitive'!$B$10*'ISSUE SCORE from EIKON'!CL45)+('ISSUE SCORE from EIKON'!DA45*'WEIGHTED from Refinitive'!$B$11)+('WEIGHTED from Refinitive'!$B$14*'ISSUE SCORE from EIKON'!DP45)+('ISSUE SCORE from EIKON'!EE45*'WEIGHTED from Refinitive'!$B$15)+('WEIGHTED from Refinitive'!$B$16*'ISSUE SCORE from EIKON'!ET45)</f>
        <v>36.4903029907274</v>
      </c>
      <c r="K42" s="1">
        <f>('WEIGHTED from Refinitive'!$B$3*'ISSUE SCORE from EIKON'!P45)+('WEIGHTED from Refinitive'!$B$4*'ISSUE SCORE from EIKON'!AE45)+('ISSUE SCORE from EIKON'!AT45*'WEIGHTED from Refinitive'!$B$5)+('WEIGHTED from Refinitive'!$B$8*'ISSUE SCORE from EIKON'!BI45)+('ISSUE SCORE from EIKON'!BX45*'WEIGHTED from Refinitive'!$B$9)+('WEIGHTED from Refinitive'!$B$10*'ISSUE SCORE from EIKON'!CM45)+('ISSUE SCORE from EIKON'!DB45*'WEIGHTED from Refinitive'!$B$11)+('WEIGHTED from Refinitive'!$B$14*'ISSUE SCORE from EIKON'!DQ45)+('ISSUE SCORE from EIKON'!EF45*'WEIGHTED from Refinitive'!$B$15)+('WEIGHTED from Refinitive'!$B$16*'ISSUE SCORE from EIKON'!EU45)</f>
        <v>44.551195336054803</v>
      </c>
      <c r="L42" s="1">
        <f>('WEIGHTED from Refinitive'!$B$3*'ISSUE SCORE from EIKON'!Q45)+('WEIGHTED from Refinitive'!$B$4*'ISSUE SCORE from EIKON'!AF45)+('ISSUE SCORE from EIKON'!AU45*'WEIGHTED from Refinitive'!$B$5)+('WEIGHTED from Refinitive'!$B$8*'ISSUE SCORE from EIKON'!BJ45)+('ISSUE SCORE from EIKON'!BY45*'WEIGHTED from Refinitive'!$B$9)+('WEIGHTED from Refinitive'!$B$10*'ISSUE SCORE from EIKON'!CN45)+('ISSUE SCORE from EIKON'!DC45*'WEIGHTED from Refinitive'!$B$11)+('WEIGHTED from Refinitive'!$B$14*'ISSUE SCORE from EIKON'!DR45)+('ISSUE SCORE from EIKON'!EG45*'WEIGHTED from Refinitive'!$B$15)+('WEIGHTED from Refinitive'!$B$16*'ISSUE SCORE from EIKON'!EV45)</f>
        <v>39.688281792417364</v>
      </c>
      <c r="M42" s="1">
        <f>('WEIGHTED from Refinitive'!$B$3*'ISSUE SCORE from EIKON'!R45)+('WEIGHTED from Refinitive'!$B$4*'ISSUE SCORE from EIKON'!AG45)+('ISSUE SCORE from EIKON'!AV45*'WEIGHTED from Refinitive'!$B$5)+('WEIGHTED from Refinitive'!$B$8*'ISSUE SCORE from EIKON'!BK45)+('ISSUE SCORE from EIKON'!BZ45*'WEIGHTED from Refinitive'!$B$9)+('WEIGHTED from Refinitive'!$B$10*'ISSUE SCORE from EIKON'!CO45)+('ISSUE SCORE from EIKON'!DD45*'WEIGHTED from Refinitive'!$B$11)+('WEIGHTED from Refinitive'!$B$14*'ISSUE SCORE from EIKON'!DS45)+('ISSUE SCORE from EIKON'!EH45*'WEIGHTED from Refinitive'!$B$15)+('WEIGHTED from Refinitive'!$B$16*'ISSUE SCORE from EIKON'!EW45)</f>
        <v>48.070968868042698</v>
      </c>
      <c r="N42" s="1">
        <f>('WEIGHTED from Refinitive'!$B$3*'ISSUE SCORE from EIKON'!S45)+('WEIGHTED from Refinitive'!$B$4*'ISSUE SCORE from EIKON'!AH45)+('ISSUE SCORE from EIKON'!AW45*'WEIGHTED from Refinitive'!$B$5)+('WEIGHTED from Refinitive'!$B$8*'ISSUE SCORE from EIKON'!BL45)+('ISSUE SCORE from EIKON'!CA45*'WEIGHTED from Refinitive'!$B$9)+('WEIGHTED from Refinitive'!$B$10*'ISSUE SCORE from EIKON'!CP45)+('ISSUE SCORE from EIKON'!DE45*'WEIGHTED from Refinitive'!$B$11)+('WEIGHTED from Refinitive'!$B$14*'ISSUE SCORE from EIKON'!DT45)+('ISSUE SCORE from EIKON'!EI45*'WEIGHTED from Refinitive'!$B$15)+('WEIGHTED from Refinitive'!$B$16*'ISSUE SCORE from EIKON'!EX45)</f>
        <v>37.504057700290538</v>
      </c>
      <c r="O42" s="1">
        <f>('WEIGHTED from Refinitive'!$B$3*'ISSUE SCORE from EIKON'!T45)+('WEIGHTED from Refinitive'!$B$4*'ISSUE SCORE from EIKON'!AI45)+('ISSUE SCORE from EIKON'!AX45*'WEIGHTED from Refinitive'!$B$5)+('WEIGHTED from Refinitive'!$B$8*'ISSUE SCORE from EIKON'!BM45)+('ISSUE SCORE from EIKON'!CB45*'WEIGHTED from Refinitive'!$B$9)+('WEIGHTED from Refinitive'!$B$10*'ISSUE SCORE from EIKON'!CQ45)+('ISSUE SCORE from EIKON'!DF45*'WEIGHTED from Refinitive'!$B$11)+('WEIGHTED from Refinitive'!$B$14*'ISSUE SCORE from EIKON'!DU45)+('ISSUE SCORE from EIKON'!EJ45*'WEIGHTED from Refinitive'!$B$15)+('WEIGHTED from Refinitive'!$B$16*'ISSUE SCORE from EIKON'!EY45)</f>
        <v>35.496279127777612</v>
      </c>
      <c r="P42" s="1">
        <f>('WEIGHTED from Refinitive'!$B$3*'ISSUE SCORE from EIKON'!U45)+('WEIGHTED from Refinitive'!$B$4*'ISSUE SCORE from EIKON'!AJ45)+('ISSUE SCORE from EIKON'!AY45*'WEIGHTED from Refinitive'!$B$5)+('WEIGHTED from Refinitive'!$B$8*'ISSUE SCORE from EIKON'!BN45)+('ISSUE SCORE from EIKON'!CC45*'WEIGHTED from Refinitive'!$B$9)+('WEIGHTED from Refinitive'!$B$10*'ISSUE SCORE from EIKON'!CR45)+('ISSUE SCORE from EIKON'!DG45*'WEIGHTED from Refinitive'!$B$11)+('WEIGHTED from Refinitive'!$B$14*'ISSUE SCORE from EIKON'!DV45)+('ISSUE SCORE from EIKON'!EK45*'WEIGHTED from Refinitive'!$B$15)+('WEIGHTED from Refinitive'!$B$16*'ISSUE SCORE from EIKON'!EZ45)</f>
        <v>51.442937853107317</v>
      </c>
      <c r="R42" s="11" t="s">
        <v>113</v>
      </c>
      <c r="S42" s="1">
        <f t="shared" si="2"/>
        <v>82.689225288294864</v>
      </c>
      <c r="T42" s="1">
        <f t="shared" si="3"/>
        <v>77.61841369442574</v>
      </c>
      <c r="U42" s="1">
        <f t="shared" si="4"/>
        <v>77.777583473503043</v>
      </c>
      <c r="V42" s="1">
        <f t="shared" si="5"/>
        <v>83.05259517259536</v>
      </c>
      <c r="W42" s="1">
        <f t="shared" si="6"/>
        <v>81.978471214320209</v>
      </c>
      <c r="X42" s="1">
        <f t="shared" si="7"/>
        <v>83.92289043276881</v>
      </c>
      <c r="Y42" s="1">
        <f t="shared" si="8"/>
        <v>72.245084677599507</v>
      </c>
      <c r="Z42" s="1">
        <f t="shared" si="9"/>
        <v>51.656607824427446</v>
      </c>
      <c r="AA42" s="1">
        <f t="shared" si="10"/>
        <v>36.4903029907274</v>
      </c>
      <c r="AB42" s="1">
        <f t="shared" si="11"/>
        <v>44.551195336054803</v>
      </c>
      <c r="AC42" s="1">
        <f t="shared" si="12"/>
        <v>39.688281792417364</v>
      </c>
      <c r="AD42" s="1">
        <f t="shared" si="13"/>
        <v>48.070968868042698</v>
      </c>
      <c r="AE42" s="1">
        <f t="shared" si="14"/>
        <v>37.504057700290538</v>
      </c>
      <c r="AF42" s="1">
        <f t="shared" si="15"/>
        <v>35.496279127777612</v>
      </c>
      <c r="AG42" s="1">
        <f t="shared" si="16"/>
        <v>51.442937853107317</v>
      </c>
      <c r="AI42" s="11" t="s">
        <v>113</v>
      </c>
      <c r="AJ42" s="1">
        <f t="shared" si="17"/>
        <v>5.0708115938691236</v>
      </c>
      <c r="AK42" s="1">
        <f t="shared" si="18"/>
        <v>-0.15916977907730256</v>
      </c>
      <c r="AL42" s="1">
        <f t="shared" si="19"/>
        <v>-5.2750116990923175</v>
      </c>
      <c r="AM42" s="1">
        <f t="shared" si="20"/>
        <v>1.0741239582751518</v>
      </c>
      <c r="AN42" s="1">
        <f t="shared" si="21"/>
        <v>-1.9444192184486013</v>
      </c>
      <c r="AO42" s="1">
        <f t="shared" si="22"/>
        <v>11.677805755169302</v>
      </c>
      <c r="AP42" s="1">
        <f t="shared" si="23"/>
        <v>20.588476853172061</v>
      </c>
      <c r="AQ42" s="1">
        <f t="shared" si="24"/>
        <v>15.166304833700046</v>
      </c>
      <c r="AR42" s="1">
        <f t="shared" si="25"/>
        <v>-8.0608923453274031</v>
      </c>
      <c r="AS42" s="1">
        <f t="shared" si="26"/>
        <v>4.8629135436374398</v>
      </c>
      <c r="AT42" s="1">
        <f t="shared" si="27"/>
        <v>-8.3826870756253342</v>
      </c>
      <c r="AU42" s="1">
        <f t="shared" si="28"/>
        <v>10.56691116775216</v>
      </c>
      <c r="AV42" s="1">
        <f t="shared" si="29"/>
        <v>2.007778572512926</v>
      </c>
      <c r="AW42" s="1">
        <f t="shared" si="30"/>
        <v>-15.946658725329705</v>
      </c>
      <c r="AX42" s="1" t="str">
        <f>VLOOKUP(AI42,'ISSUE SCORE from EIKON'!A45:B474,2,FALSE)</f>
        <v>Baker Hughes Co</v>
      </c>
      <c r="AY42" s="1">
        <f t="shared" si="31"/>
        <v>41</v>
      </c>
      <c r="AZ42" s="1">
        <v>41</v>
      </c>
      <c r="BA42" s="1">
        <v>1</v>
      </c>
    </row>
    <row r="43" spans="1:53" ht="15">
      <c r="A43" s="11" t="s">
        <v>101</v>
      </c>
      <c r="B43" s="1">
        <f>('WEIGHTED from Refinitive'!$B$3*'ISSUE SCORE from EIKON'!G46)+('WEIGHTED from Refinitive'!$B$4*'ISSUE SCORE from EIKON'!V46)+('ISSUE SCORE from EIKON'!AK46*'WEIGHTED from Refinitive'!$B$5)+('WEIGHTED from Refinitive'!$B$8*'ISSUE SCORE from EIKON'!AZ46)+('ISSUE SCORE from EIKON'!BO46*'WEIGHTED from Refinitive'!$B$9)+('WEIGHTED from Refinitive'!$B$10*'ISSUE SCORE from EIKON'!CD46)+('ISSUE SCORE from EIKON'!CS46*'WEIGHTED from Refinitive'!$B$11)+('WEIGHTED from Refinitive'!$B$14*'ISSUE SCORE from EIKON'!DH46)+('ISSUE SCORE from EIKON'!DW46*'WEIGHTED from Refinitive'!$B$15)+('WEIGHTED from Refinitive'!$B$16*'ISSUE SCORE from EIKON'!EL46)</f>
        <v>43.013656989127846</v>
      </c>
      <c r="C43" s="1">
        <f>('WEIGHTED from Refinitive'!$B$3*'ISSUE SCORE from EIKON'!H46)+('WEIGHTED from Refinitive'!$B$4*'ISSUE SCORE from EIKON'!W46)+('ISSUE SCORE from EIKON'!AL46*'WEIGHTED from Refinitive'!$B$5)+('WEIGHTED from Refinitive'!$B$8*'ISSUE SCORE from EIKON'!BA46)+('ISSUE SCORE from EIKON'!BP46*'WEIGHTED from Refinitive'!$B$9)+('WEIGHTED from Refinitive'!$B$10*'ISSUE SCORE from EIKON'!CE46)+('ISSUE SCORE from EIKON'!CT46*'WEIGHTED from Refinitive'!$B$11)+('WEIGHTED from Refinitive'!$B$14*'ISSUE SCORE from EIKON'!DI46)+('ISSUE SCORE from EIKON'!DX46*'WEIGHTED from Refinitive'!$B$15)+('WEIGHTED from Refinitive'!$B$16*'ISSUE SCORE from EIKON'!EM46)</f>
        <v>37.129566210045603</v>
      </c>
      <c r="D43" s="1">
        <f>('WEIGHTED from Refinitive'!$B$3*'ISSUE SCORE from EIKON'!I46)+('WEIGHTED from Refinitive'!$B$4*'ISSUE SCORE from EIKON'!X46)+('ISSUE SCORE from EIKON'!AM46*'WEIGHTED from Refinitive'!$B$5)+('WEIGHTED from Refinitive'!$B$8*'ISSUE SCORE from EIKON'!BB46)+('ISSUE SCORE from EIKON'!BQ46*'WEIGHTED from Refinitive'!$B$9)+('WEIGHTED from Refinitive'!$B$10*'ISSUE SCORE from EIKON'!CF46)+('ISSUE SCORE from EIKON'!CU46*'WEIGHTED from Refinitive'!$B$11)+('WEIGHTED from Refinitive'!$B$14*'ISSUE SCORE from EIKON'!DJ46)+('ISSUE SCORE from EIKON'!DY46*'WEIGHTED from Refinitive'!$B$15)+('WEIGHTED from Refinitive'!$B$16*'ISSUE SCORE from EIKON'!EN46)</f>
        <v>43.237972384998734</v>
      </c>
      <c r="E43" s="1">
        <f>('WEIGHTED from Refinitive'!$B$3*'ISSUE SCORE from EIKON'!J46)+('WEIGHTED from Refinitive'!$B$4*'ISSUE SCORE from EIKON'!Y46)+('ISSUE SCORE from EIKON'!AN46*'WEIGHTED from Refinitive'!$B$5)+('WEIGHTED from Refinitive'!$B$8*'ISSUE SCORE from EIKON'!BC46)+('ISSUE SCORE from EIKON'!BR46*'WEIGHTED from Refinitive'!$B$9)+('WEIGHTED from Refinitive'!$B$10*'ISSUE SCORE from EIKON'!CG46)+('ISSUE SCORE from EIKON'!CV46*'WEIGHTED from Refinitive'!$B$11)+('WEIGHTED from Refinitive'!$B$14*'ISSUE SCORE from EIKON'!DK46)+('ISSUE SCORE from EIKON'!DZ46*'WEIGHTED from Refinitive'!$B$15)+('WEIGHTED from Refinitive'!$B$16*'ISSUE SCORE from EIKON'!EO46)</f>
        <v>38.81473214285711</v>
      </c>
      <c r="F43" s="1">
        <f>('WEIGHTED from Refinitive'!$B$3*'ISSUE SCORE from EIKON'!K46)+('WEIGHTED from Refinitive'!$B$4*'ISSUE SCORE from EIKON'!Z46)+('ISSUE SCORE from EIKON'!AO46*'WEIGHTED from Refinitive'!$B$5)+('WEIGHTED from Refinitive'!$B$8*'ISSUE SCORE from EIKON'!BD46)+('ISSUE SCORE from EIKON'!BS46*'WEIGHTED from Refinitive'!$B$9)+('WEIGHTED from Refinitive'!$B$10*'ISSUE SCORE from EIKON'!CH46)+('ISSUE SCORE from EIKON'!CW46*'WEIGHTED from Refinitive'!$B$11)+('WEIGHTED from Refinitive'!$B$14*'ISSUE SCORE from EIKON'!DL46)+('ISSUE SCORE from EIKON'!EA46*'WEIGHTED from Refinitive'!$B$15)+('WEIGHTED from Refinitive'!$B$16*'ISSUE SCORE from EIKON'!EP46)</f>
        <v>37.53901361796094</v>
      </c>
      <c r="G43" s="1">
        <f>('WEIGHTED from Refinitive'!$B$3*'ISSUE SCORE from EIKON'!L46)+('WEIGHTED from Refinitive'!$B$4*'ISSUE SCORE from EIKON'!AA46)+('ISSUE SCORE from EIKON'!AP46*'WEIGHTED from Refinitive'!$B$5)+('WEIGHTED from Refinitive'!$B$8*'ISSUE SCORE from EIKON'!BE46)+('ISSUE SCORE from EIKON'!BT46*'WEIGHTED from Refinitive'!$B$9)+('WEIGHTED from Refinitive'!$B$10*'ISSUE SCORE from EIKON'!CI46)+('ISSUE SCORE from EIKON'!CX46*'WEIGHTED from Refinitive'!$B$11)+('WEIGHTED from Refinitive'!$B$14*'ISSUE SCORE from EIKON'!DM46)+('ISSUE SCORE from EIKON'!EB46*'WEIGHTED from Refinitive'!$B$15)+('WEIGHTED from Refinitive'!$B$16*'ISSUE SCORE from EIKON'!EQ46)</f>
        <v>43.565660032029221</v>
      </c>
      <c r="H43" s="1">
        <f>('WEIGHTED from Refinitive'!$B$3*'ISSUE SCORE from EIKON'!M46)+('WEIGHTED from Refinitive'!$B$4*'ISSUE SCORE from EIKON'!AB46)+('ISSUE SCORE from EIKON'!AQ46*'WEIGHTED from Refinitive'!$B$5)+('WEIGHTED from Refinitive'!$B$8*'ISSUE SCORE from EIKON'!BF46)+('ISSUE SCORE from EIKON'!BU46*'WEIGHTED from Refinitive'!$B$9)+('WEIGHTED from Refinitive'!$B$10*'ISSUE SCORE from EIKON'!CJ46)+('ISSUE SCORE from EIKON'!CY46*'WEIGHTED from Refinitive'!$B$11)+('WEIGHTED from Refinitive'!$B$14*'ISSUE SCORE from EIKON'!DN46)+('ISSUE SCORE from EIKON'!EC46*'WEIGHTED from Refinitive'!$B$15)+('WEIGHTED from Refinitive'!$B$16*'ISSUE SCORE from EIKON'!ER46)</f>
        <v>39.212381026855482</v>
      </c>
      <c r="I43" s="1">
        <f>('WEIGHTED from Refinitive'!$B$3*'ISSUE SCORE from EIKON'!N46)+('WEIGHTED from Refinitive'!$B$4*'ISSUE SCORE from EIKON'!AC46)+('ISSUE SCORE from EIKON'!AR46*'WEIGHTED from Refinitive'!$B$5)+('WEIGHTED from Refinitive'!$B$8*'ISSUE SCORE from EIKON'!BG46)+('ISSUE SCORE from EIKON'!BV46*'WEIGHTED from Refinitive'!$B$9)+('WEIGHTED from Refinitive'!$B$10*'ISSUE SCORE from EIKON'!CK46)+('ISSUE SCORE from EIKON'!CZ46*'WEIGHTED from Refinitive'!$B$11)+('WEIGHTED from Refinitive'!$B$14*'ISSUE SCORE from EIKON'!DO46)+('ISSUE SCORE from EIKON'!ED46*'WEIGHTED from Refinitive'!$B$15)+('WEIGHTED from Refinitive'!$B$16*'ISSUE SCORE from EIKON'!ES46)</f>
        <v>39.441381620428729</v>
      </c>
      <c r="J43" s="1">
        <f>('WEIGHTED from Refinitive'!$B$3*'ISSUE SCORE from EIKON'!O46)+('WEIGHTED from Refinitive'!$B$4*'ISSUE SCORE from EIKON'!AD46)+('ISSUE SCORE from EIKON'!AS46*'WEIGHTED from Refinitive'!$B$5)+('WEIGHTED from Refinitive'!$B$8*'ISSUE SCORE from EIKON'!BH46)+('ISSUE SCORE from EIKON'!BW46*'WEIGHTED from Refinitive'!$B$9)+('WEIGHTED from Refinitive'!$B$10*'ISSUE SCORE from EIKON'!CL46)+('ISSUE SCORE from EIKON'!DA46*'WEIGHTED from Refinitive'!$B$11)+('WEIGHTED from Refinitive'!$B$14*'ISSUE SCORE from EIKON'!DP46)+('ISSUE SCORE from EIKON'!EE46*'WEIGHTED from Refinitive'!$B$15)+('WEIGHTED from Refinitive'!$B$16*'ISSUE SCORE from EIKON'!ET46)</f>
        <v>31.978556507881784</v>
      </c>
      <c r="K43" s="1">
        <f>('WEIGHTED from Refinitive'!$B$3*'ISSUE SCORE from EIKON'!P46)+('WEIGHTED from Refinitive'!$B$4*'ISSUE SCORE from EIKON'!AE46)+('ISSUE SCORE from EIKON'!AT46*'WEIGHTED from Refinitive'!$B$5)+('WEIGHTED from Refinitive'!$B$8*'ISSUE SCORE from EIKON'!BI46)+('ISSUE SCORE from EIKON'!BX46*'WEIGHTED from Refinitive'!$B$9)+('WEIGHTED from Refinitive'!$B$10*'ISSUE SCORE from EIKON'!CM46)+('ISSUE SCORE from EIKON'!DB46*'WEIGHTED from Refinitive'!$B$11)+('WEIGHTED from Refinitive'!$B$14*'ISSUE SCORE from EIKON'!DQ46)+('ISSUE SCORE from EIKON'!EF46*'WEIGHTED from Refinitive'!$B$15)+('WEIGHTED from Refinitive'!$B$16*'ISSUE SCORE from EIKON'!EU46)</f>
        <v>0</v>
      </c>
      <c r="L43" s="1">
        <f>('WEIGHTED from Refinitive'!$B$3*'ISSUE SCORE from EIKON'!Q46)+('WEIGHTED from Refinitive'!$B$4*'ISSUE SCORE from EIKON'!AF46)+('ISSUE SCORE from EIKON'!AU46*'WEIGHTED from Refinitive'!$B$5)+('WEIGHTED from Refinitive'!$B$8*'ISSUE SCORE from EIKON'!BJ46)+('ISSUE SCORE from EIKON'!BY46*'WEIGHTED from Refinitive'!$B$9)+('WEIGHTED from Refinitive'!$B$10*'ISSUE SCORE from EIKON'!CN46)+('ISSUE SCORE from EIKON'!DC46*'WEIGHTED from Refinitive'!$B$11)+('WEIGHTED from Refinitive'!$B$14*'ISSUE SCORE from EIKON'!DR46)+('ISSUE SCORE from EIKON'!EG46*'WEIGHTED from Refinitive'!$B$15)+('WEIGHTED from Refinitive'!$B$16*'ISSUE SCORE from EIKON'!EV46)</f>
        <v>0</v>
      </c>
      <c r="M43" s="1">
        <f>('WEIGHTED from Refinitive'!$B$3*'ISSUE SCORE from EIKON'!R46)+('WEIGHTED from Refinitive'!$B$4*'ISSUE SCORE from EIKON'!AG46)+('ISSUE SCORE from EIKON'!AV46*'WEIGHTED from Refinitive'!$B$5)+('WEIGHTED from Refinitive'!$B$8*'ISSUE SCORE from EIKON'!BK46)+('ISSUE SCORE from EIKON'!BZ46*'WEIGHTED from Refinitive'!$B$9)+('WEIGHTED from Refinitive'!$B$10*'ISSUE SCORE from EIKON'!CO46)+('ISSUE SCORE from EIKON'!DD46*'WEIGHTED from Refinitive'!$B$11)+('WEIGHTED from Refinitive'!$B$14*'ISSUE SCORE from EIKON'!DS46)+('ISSUE SCORE from EIKON'!EH46*'WEIGHTED from Refinitive'!$B$15)+('WEIGHTED from Refinitive'!$B$16*'ISSUE SCORE from EIKON'!EW46)</f>
        <v>0</v>
      </c>
      <c r="N43" s="1">
        <f>('WEIGHTED from Refinitive'!$B$3*'ISSUE SCORE from EIKON'!S46)+('WEIGHTED from Refinitive'!$B$4*'ISSUE SCORE from EIKON'!AH46)+('ISSUE SCORE from EIKON'!AW46*'WEIGHTED from Refinitive'!$B$5)+('WEIGHTED from Refinitive'!$B$8*'ISSUE SCORE from EIKON'!BL46)+('ISSUE SCORE from EIKON'!CA46*'WEIGHTED from Refinitive'!$B$9)+('WEIGHTED from Refinitive'!$B$10*'ISSUE SCORE from EIKON'!CP46)+('ISSUE SCORE from EIKON'!DE46*'WEIGHTED from Refinitive'!$B$11)+('WEIGHTED from Refinitive'!$B$14*'ISSUE SCORE from EIKON'!DT46)+('ISSUE SCORE from EIKON'!EI46*'WEIGHTED from Refinitive'!$B$15)+('WEIGHTED from Refinitive'!$B$16*'ISSUE SCORE from EIKON'!EX46)</f>
        <v>0</v>
      </c>
      <c r="O43" s="1">
        <f>('WEIGHTED from Refinitive'!$B$3*'ISSUE SCORE from EIKON'!T46)+('WEIGHTED from Refinitive'!$B$4*'ISSUE SCORE from EIKON'!AI46)+('ISSUE SCORE from EIKON'!AX46*'WEIGHTED from Refinitive'!$B$5)+('WEIGHTED from Refinitive'!$B$8*'ISSUE SCORE from EIKON'!BM46)+('ISSUE SCORE from EIKON'!CB46*'WEIGHTED from Refinitive'!$B$9)+('WEIGHTED from Refinitive'!$B$10*'ISSUE SCORE from EIKON'!CQ46)+('ISSUE SCORE from EIKON'!DF46*'WEIGHTED from Refinitive'!$B$11)+('WEIGHTED from Refinitive'!$B$14*'ISSUE SCORE from EIKON'!DU46)+('ISSUE SCORE from EIKON'!EJ46*'WEIGHTED from Refinitive'!$B$15)+('WEIGHTED from Refinitive'!$B$16*'ISSUE SCORE from EIKON'!EY46)</f>
        <v>0</v>
      </c>
      <c r="P43" s="1">
        <f>('WEIGHTED from Refinitive'!$B$3*'ISSUE SCORE from EIKON'!U46)+('WEIGHTED from Refinitive'!$B$4*'ISSUE SCORE from EIKON'!AJ46)+('ISSUE SCORE from EIKON'!AY46*'WEIGHTED from Refinitive'!$B$5)+('WEIGHTED from Refinitive'!$B$8*'ISSUE SCORE from EIKON'!BN46)+('ISSUE SCORE from EIKON'!CC46*'WEIGHTED from Refinitive'!$B$9)+('WEIGHTED from Refinitive'!$B$10*'ISSUE SCORE from EIKON'!CR46)+('ISSUE SCORE from EIKON'!DG46*'WEIGHTED from Refinitive'!$B$11)+('WEIGHTED from Refinitive'!$B$14*'ISSUE SCORE from EIKON'!DV46)+('ISSUE SCORE from EIKON'!EK46*'WEIGHTED from Refinitive'!$B$15)+('WEIGHTED from Refinitive'!$B$16*'ISSUE SCORE from EIKON'!EZ46)</f>
        <v>0</v>
      </c>
      <c r="R43" s="11" t="s">
        <v>115</v>
      </c>
      <c r="S43" s="1">
        <f t="shared" si="2"/>
        <v>78.333321899012049</v>
      </c>
      <c r="T43" s="1">
        <f t="shared" si="3"/>
        <v>37.129566210045603</v>
      </c>
      <c r="U43" s="1">
        <f t="shared" si="4"/>
        <v>43.237972384998734</v>
      </c>
      <c r="V43" s="1">
        <f t="shared" si="5"/>
        <v>38.81473214285711</v>
      </c>
      <c r="W43" s="1">
        <f t="shared" si="6"/>
        <v>37.53901361796094</v>
      </c>
      <c r="X43" s="1">
        <f t="shared" si="7"/>
        <v>43.565660032029221</v>
      </c>
      <c r="Y43" s="1">
        <f t="shared" si="8"/>
        <v>39.212381026855482</v>
      </c>
      <c r="Z43" s="1">
        <f t="shared" si="9"/>
        <v>39.441381620428729</v>
      </c>
      <c r="AA43" s="1">
        <f t="shared" si="10"/>
        <v>31.978556507881784</v>
      </c>
      <c r="AB43" s="1">
        <f t="shared" si="11"/>
        <v>0</v>
      </c>
      <c r="AC43" s="1">
        <f t="shared" si="12"/>
        <v>0</v>
      </c>
      <c r="AD43" s="1">
        <f t="shared" si="13"/>
        <v>0</v>
      </c>
      <c r="AE43" s="1">
        <f t="shared" si="14"/>
        <v>0</v>
      </c>
      <c r="AF43" s="1">
        <f t="shared" si="15"/>
        <v>0</v>
      </c>
      <c r="AG43" s="1">
        <f t="shared" si="16"/>
        <v>0</v>
      </c>
      <c r="AI43" s="11" t="s">
        <v>115</v>
      </c>
      <c r="AJ43" s="1">
        <f t="shared" si="17"/>
        <v>41.203755688966446</v>
      </c>
      <c r="AK43" s="1">
        <f t="shared" si="18"/>
        <v>-6.1084061749531315</v>
      </c>
      <c r="AL43" s="1">
        <f t="shared" si="19"/>
        <v>4.4232402421416239</v>
      </c>
      <c r="AM43" s="1">
        <f t="shared" si="20"/>
        <v>1.2757185248961704</v>
      </c>
      <c r="AN43" s="1">
        <f t="shared" si="21"/>
        <v>-6.0266464140682814</v>
      </c>
      <c r="AO43" s="1">
        <f t="shared" si="22"/>
        <v>4.3532790051737393</v>
      </c>
      <c r="AP43" s="1">
        <f t="shared" si="23"/>
        <v>-0.22900059357324665</v>
      </c>
      <c r="AQ43" s="1">
        <f t="shared" si="24"/>
        <v>7.4628251125469447</v>
      </c>
      <c r="AR43" s="1">
        <f t="shared" si="25"/>
        <v>31.978556507881784</v>
      </c>
      <c r="AS43" s="1">
        <f t="shared" si="26"/>
        <v>0</v>
      </c>
      <c r="AT43" s="1">
        <f t="shared" si="27"/>
        <v>0</v>
      </c>
      <c r="AU43" s="1">
        <f t="shared" si="28"/>
        <v>0</v>
      </c>
      <c r="AV43" s="1">
        <f t="shared" si="29"/>
        <v>0</v>
      </c>
      <c r="AW43" s="1">
        <f t="shared" si="30"/>
        <v>0</v>
      </c>
      <c r="AX43" s="1" t="str">
        <f>VLOOKUP(AI43,'ISSUE SCORE from EIKON'!A46:B475,2,FALSE)</f>
        <v>Bristol-Myers Squibb Co</v>
      </c>
      <c r="AY43" s="1">
        <f t="shared" si="31"/>
        <v>42</v>
      </c>
      <c r="AZ43" s="1">
        <v>42</v>
      </c>
      <c r="BA43" s="1">
        <v>1</v>
      </c>
    </row>
    <row r="44" spans="1:53" ht="15">
      <c r="A44" s="11" t="s">
        <v>103</v>
      </c>
      <c r="B44" s="1">
        <f>('WEIGHTED from Refinitive'!$B$3*'ISSUE SCORE from EIKON'!G47)+('WEIGHTED from Refinitive'!$B$4*'ISSUE SCORE from EIKON'!V47)+('ISSUE SCORE from EIKON'!AK47*'WEIGHTED from Refinitive'!$B$5)+('WEIGHTED from Refinitive'!$B$8*'ISSUE SCORE from EIKON'!AZ47)+('ISSUE SCORE from EIKON'!BO47*'WEIGHTED from Refinitive'!$B$9)+('WEIGHTED from Refinitive'!$B$10*'ISSUE SCORE from EIKON'!CD47)+('ISSUE SCORE from EIKON'!CS47*'WEIGHTED from Refinitive'!$B$11)+('WEIGHTED from Refinitive'!$B$14*'ISSUE SCORE from EIKON'!DH47)+('ISSUE SCORE from EIKON'!DW47*'WEIGHTED from Refinitive'!$B$15)+('WEIGHTED from Refinitive'!$B$16*'ISSUE SCORE from EIKON'!EL47)</f>
        <v>68.382499851087857</v>
      </c>
      <c r="C44" s="1">
        <f>('WEIGHTED from Refinitive'!$B$3*'ISSUE SCORE from EIKON'!H47)+('WEIGHTED from Refinitive'!$B$4*'ISSUE SCORE from EIKON'!W47)+('ISSUE SCORE from EIKON'!AL47*'WEIGHTED from Refinitive'!$B$5)+('WEIGHTED from Refinitive'!$B$8*'ISSUE SCORE from EIKON'!BA47)+('ISSUE SCORE from EIKON'!BP47*'WEIGHTED from Refinitive'!$B$9)+('WEIGHTED from Refinitive'!$B$10*'ISSUE SCORE from EIKON'!CE47)+('ISSUE SCORE from EIKON'!CT47*'WEIGHTED from Refinitive'!$B$11)+('WEIGHTED from Refinitive'!$B$14*'ISSUE SCORE from EIKON'!DI47)+('ISSUE SCORE from EIKON'!DX47*'WEIGHTED from Refinitive'!$B$15)+('WEIGHTED from Refinitive'!$B$16*'ISSUE SCORE from EIKON'!EM47)</f>
        <v>74.090023253238797</v>
      </c>
      <c r="D44" s="1">
        <f>('WEIGHTED from Refinitive'!$B$3*'ISSUE SCORE from EIKON'!I47)+('WEIGHTED from Refinitive'!$B$4*'ISSUE SCORE from EIKON'!X47)+('ISSUE SCORE from EIKON'!AM47*'WEIGHTED from Refinitive'!$B$5)+('WEIGHTED from Refinitive'!$B$8*'ISSUE SCORE from EIKON'!BB47)+('ISSUE SCORE from EIKON'!BQ47*'WEIGHTED from Refinitive'!$B$9)+('WEIGHTED from Refinitive'!$B$10*'ISSUE SCORE from EIKON'!CF47)+('ISSUE SCORE from EIKON'!CU47*'WEIGHTED from Refinitive'!$B$11)+('WEIGHTED from Refinitive'!$B$14*'ISSUE SCORE from EIKON'!DJ47)+('ISSUE SCORE from EIKON'!DY47*'WEIGHTED from Refinitive'!$B$15)+('WEIGHTED from Refinitive'!$B$16*'ISSUE SCORE from EIKON'!EN47)</f>
        <v>75.850104706271296</v>
      </c>
      <c r="E44" s="1">
        <f>('WEIGHTED from Refinitive'!$B$3*'ISSUE SCORE from EIKON'!J47)+('WEIGHTED from Refinitive'!$B$4*'ISSUE SCORE from EIKON'!Y47)+('ISSUE SCORE from EIKON'!AN47*'WEIGHTED from Refinitive'!$B$5)+('WEIGHTED from Refinitive'!$B$8*'ISSUE SCORE from EIKON'!BC47)+('ISSUE SCORE from EIKON'!BR47*'WEIGHTED from Refinitive'!$B$9)+('WEIGHTED from Refinitive'!$B$10*'ISSUE SCORE from EIKON'!CG47)+('ISSUE SCORE from EIKON'!CV47*'WEIGHTED from Refinitive'!$B$11)+('WEIGHTED from Refinitive'!$B$14*'ISSUE SCORE from EIKON'!DK47)+('ISSUE SCORE from EIKON'!DZ47*'WEIGHTED from Refinitive'!$B$15)+('WEIGHTED from Refinitive'!$B$16*'ISSUE SCORE from EIKON'!EO47)</f>
        <v>79.061338661338652</v>
      </c>
      <c r="F44" s="1">
        <f>('WEIGHTED from Refinitive'!$B$3*'ISSUE SCORE from EIKON'!K47)+('WEIGHTED from Refinitive'!$B$4*'ISSUE SCORE from EIKON'!Z47)+('ISSUE SCORE from EIKON'!AO47*'WEIGHTED from Refinitive'!$B$5)+('WEIGHTED from Refinitive'!$B$8*'ISSUE SCORE from EIKON'!BD47)+('ISSUE SCORE from EIKON'!BS47*'WEIGHTED from Refinitive'!$B$9)+('WEIGHTED from Refinitive'!$B$10*'ISSUE SCORE from EIKON'!CH47)+('ISSUE SCORE from EIKON'!CW47*'WEIGHTED from Refinitive'!$B$11)+('WEIGHTED from Refinitive'!$B$14*'ISSUE SCORE from EIKON'!DL47)+('ISSUE SCORE from EIKON'!EA47*'WEIGHTED from Refinitive'!$B$15)+('WEIGHTED from Refinitive'!$B$16*'ISSUE SCORE from EIKON'!EP47)</f>
        <v>76.758344971110901</v>
      </c>
      <c r="G44" s="1">
        <f>('WEIGHTED from Refinitive'!$B$3*'ISSUE SCORE from EIKON'!L47)+('WEIGHTED from Refinitive'!$B$4*'ISSUE SCORE from EIKON'!AA47)+('ISSUE SCORE from EIKON'!AP47*'WEIGHTED from Refinitive'!$B$5)+('WEIGHTED from Refinitive'!$B$8*'ISSUE SCORE from EIKON'!BE47)+('ISSUE SCORE from EIKON'!BT47*'WEIGHTED from Refinitive'!$B$9)+('WEIGHTED from Refinitive'!$B$10*'ISSUE SCORE from EIKON'!CI47)+('ISSUE SCORE from EIKON'!CX47*'WEIGHTED from Refinitive'!$B$11)+('WEIGHTED from Refinitive'!$B$14*'ISSUE SCORE from EIKON'!DM47)+('ISSUE SCORE from EIKON'!EB47*'WEIGHTED from Refinitive'!$B$15)+('WEIGHTED from Refinitive'!$B$16*'ISSUE SCORE from EIKON'!EQ47)</f>
        <v>77.449126413155142</v>
      </c>
      <c r="H44" s="1">
        <f>('WEIGHTED from Refinitive'!$B$3*'ISSUE SCORE from EIKON'!M47)+('WEIGHTED from Refinitive'!$B$4*'ISSUE SCORE from EIKON'!AB47)+('ISSUE SCORE from EIKON'!AQ47*'WEIGHTED from Refinitive'!$B$5)+('WEIGHTED from Refinitive'!$B$8*'ISSUE SCORE from EIKON'!BF47)+('ISSUE SCORE from EIKON'!BU47*'WEIGHTED from Refinitive'!$B$9)+('WEIGHTED from Refinitive'!$B$10*'ISSUE SCORE from EIKON'!CJ47)+('ISSUE SCORE from EIKON'!CY47*'WEIGHTED from Refinitive'!$B$11)+('WEIGHTED from Refinitive'!$B$14*'ISSUE SCORE from EIKON'!DN47)+('ISSUE SCORE from EIKON'!EC47*'WEIGHTED from Refinitive'!$B$15)+('WEIGHTED from Refinitive'!$B$16*'ISSUE SCORE from EIKON'!ER47)</f>
        <v>83.049692622950801</v>
      </c>
      <c r="I44" s="1">
        <f>('WEIGHTED from Refinitive'!$B$3*'ISSUE SCORE from EIKON'!N47)+('WEIGHTED from Refinitive'!$B$4*'ISSUE SCORE from EIKON'!AC47)+('ISSUE SCORE from EIKON'!AR47*'WEIGHTED from Refinitive'!$B$5)+('WEIGHTED from Refinitive'!$B$8*'ISSUE SCORE from EIKON'!BG47)+('ISSUE SCORE from EIKON'!BV47*'WEIGHTED from Refinitive'!$B$9)+('WEIGHTED from Refinitive'!$B$10*'ISSUE SCORE from EIKON'!CK47)+('ISSUE SCORE from EIKON'!CZ47*'WEIGHTED from Refinitive'!$B$11)+('WEIGHTED from Refinitive'!$B$14*'ISSUE SCORE from EIKON'!DO47)+('ISSUE SCORE from EIKON'!ED47*'WEIGHTED from Refinitive'!$B$15)+('WEIGHTED from Refinitive'!$B$16*'ISSUE SCORE from EIKON'!ES47)</f>
        <v>85.43909674717294</v>
      </c>
      <c r="J44" s="1">
        <f>('WEIGHTED from Refinitive'!$B$3*'ISSUE SCORE from EIKON'!O47)+('WEIGHTED from Refinitive'!$B$4*'ISSUE SCORE from EIKON'!AD47)+('ISSUE SCORE from EIKON'!AS47*'WEIGHTED from Refinitive'!$B$5)+('WEIGHTED from Refinitive'!$B$8*'ISSUE SCORE from EIKON'!BH47)+('ISSUE SCORE from EIKON'!BW47*'WEIGHTED from Refinitive'!$B$9)+('WEIGHTED from Refinitive'!$B$10*'ISSUE SCORE from EIKON'!CL47)+('ISSUE SCORE from EIKON'!DA47*'WEIGHTED from Refinitive'!$B$11)+('WEIGHTED from Refinitive'!$B$14*'ISSUE SCORE from EIKON'!DP47)+('ISSUE SCORE from EIKON'!EE47*'WEIGHTED from Refinitive'!$B$15)+('WEIGHTED from Refinitive'!$B$16*'ISSUE SCORE from EIKON'!ET47)</f>
        <v>64.959391259105075</v>
      </c>
      <c r="K44" s="1">
        <f>('WEIGHTED from Refinitive'!$B$3*'ISSUE SCORE from EIKON'!P47)+('WEIGHTED from Refinitive'!$B$4*'ISSUE SCORE from EIKON'!AE47)+('ISSUE SCORE from EIKON'!AT47*'WEIGHTED from Refinitive'!$B$5)+('WEIGHTED from Refinitive'!$B$8*'ISSUE SCORE from EIKON'!BI47)+('ISSUE SCORE from EIKON'!BX47*'WEIGHTED from Refinitive'!$B$9)+('WEIGHTED from Refinitive'!$B$10*'ISSUE SCORE from EIKON'!CM47)+('ISSUE SCORE from EIKON'!DB47*'WEIGHTED from Refinitive'!$B$11)+('WEIGHTED from Refinitive'!$B$14*'ISSUE SCORE from EIKON'!DQ47)+('ISSUE SCORE from EIKON'!EF47*'WEIGHTED from Refinitive'!$B$15)+('WEIGHTED from Refinitive'!$B$16*'ISSUE SCORE from EIKON'!EU47)</f>
        <v>73.630703850662755</v>
      </c>
      <c r="L44" s="1">
        <f>('WEIGHTED from Refinitive'!$B$3*'ISSUE SCORE from EIKON'!Q47)+('WEIGHTED from Refinitive'!$B$4*'ISSUE SCORE from EIKON'!AF47)+('ISSUE SCORE from EIKON'!AU47*'WEIGHTED from Refinitive'!$B$5)+('WEIGHTED from Refinitive'!$B$8*'ISSUE SCORE from EIKON'!BJ47)+('ISSUE SCORE from EIKON'!BY47*'WEIGHTED from Refinitive'!$B$9)+('WEIGHTED from Refinitive'!$B$10*'ISSUE SCORE from EIKON'!CN47)+('ISSUE SCORE from EIKON'!DC47*'WEIGHTED from Refinitive'!$B$11)+('WEIGHTED from Refinitive'!$B$14*'ISSUE SCORE from EIKON'!DR47)+('ISSUE SCORE from EIKON'!EG47*'WEIGHTED from Refinitive'!$B$15)+('WEIGHTED from Refinitive'!$B$16*'ISSUE SCORE from EIKON'!EV47)</f>
        <v>44.901526408212852</v>
      </c>
      <c r="M44" s="1">
        <f>('WEIGHTED from Refinitive'!$B$3*'ISSUE SCORE from EIKON'!R47)+('WEIGHTED from Refinitive'!$B$4*'ISSUE SCORE from EIKON'!AG47)+('ISSUE SCORE from EIKON'!AV47*'WEIGHTED from Refinitive'!$B$5)+('WEIGHTED from Refinitive'!$B$8*'ISSUE SCORE from EIKON'!BK47)+('ISSUE SCORE from EIKON'!BZ47*'WEIGHTED from Refinitive'!$B$9)+('WEIGHTED from Refinitive'!$B$10*'ISSUE SCORE from EIKON'!CO47)+('ISSUE SCORE from EIKON'!DD47*'WEIGHTED from Refinitive'!$B$11)+('WEIGHTED from Refinitive'!$B$14*'ISSUE SCORE from EIKON'!DS47)+('ISSUE SCORE from EIKON'!EH47*'WEIGHTED from Refinitive'!$B$15)+('WEIGHTED from Refinitive'!$B$16*'ISSUE SCORE from EIKON'!EW47)</f>
        <v>30.798604465709683</v>
      </c>
      <c r="N44" s="1">
        <f>('WEIGHTED from Refinitive'!$B$3*'ISSUE SCORE from EIKON'!S47)+('WEIGHTED from Refinitive'!$B$4*'ISSUE SCORE from EIKON'!AH47)+('ISSUE SCORE from EIKON'!AW47*'WEIGHTED from Refinitive'!$B$5)+('WEIGHTED from Refinitive'!$B$8*'ISSUE SCORE from EIKON'!BL47)+('ISSUE SCORE from EIKON'!CA47*'WEIGHTED from Refinitive'!$B$9)+('WEIGHTED from Refinitive'!$B$10*'ISSUE SCORE from EIKON'!CP47)+('ISSUE SCORE from EIKON'!DE47*'WEIGHTED from Refinitive'!$B$11)+('WEIGHTED from Refinitive'!$B$14*'ISSUE SCORE from EIKON'!DT47)+('ISSUE SCORE from EIKON'!EI47*'WEIGHTED from Refinitive'!$B$15)+('WEIGHTED from Refinitive'!$B$16*'ISSUE SCORE from EIKON'!EX47)</f>
        <v>32.34965258365942</v>
      </c>
      <c r="O44" s="1">
        <f>('WEIGHTED from Refinitive'!$B$3*'ISSUE SCORE from EIKON'!T47)+('WEIGHTED from Refinitive'!$B$4*'ISSUE SCORE from EIKON'!AI47)+('ISSUE SCORE from EIKON'!AX47*'WEIGHTED from Refinitive'!$B$5)+('WEIGHTED from Refinitive'!$B$8*'ISSUE SCORE from EIKON'!BM47)+('ISSUE SCORE from EIKON'!CB47*'WEIGHTED from Refinitive'!$B$9)+('WEIGHTED from Refinitive'!$B$10*'ISSUE SCORE from EIKON'!CQ47)+('ISSUE SCORE from EIKON'!DF47*'WEIGHTED from Refinitive'!$B$11)+('WEIGHTED from Refinitive'!$B$14*'ISSUE SCORE from EIKON'!DU47)+('ISSUE SCORE from EIKON'!EJ47*'WEIGHTED from Refinitive'!$B$15)+('WEIGHTED from Refinitive'!$B$16*'ISSUE SCORE from EIKON'!EY47)</f>
        <v>34.53125</v>
      </c>
      <c r="P44" s="1">
        <f>('WEIGHTED from Refinitive'!$B$3*'ISSUE SCORE from EIKON'!U47)+('WEIGHTED from Refinitive'!$B$4*'ISSUE SCORE from EIKON'!AJ47)+('ISSUE SCORE from EIKON'!AY47*'WEIGHTED from Refinitive'!$B$5)+('WEIGHTED from Refinitive'!$B$8*'ISSUE SCORE from EIKON'!BN47)+('ISSUE SCORE from EIKON'!CC47*'WEIGHTED from Refinitive'!$B$9)+('WEIGHTED from Refinitive'!$B$10*'ISSUE SCORE from EIKON'!CR47)+('ISSUE SCORE from EIKON'!DG47*'WEIGHTED from Refinitive'!$B$11)+('WEIGHTED from Refinitive'!$B$14*'ISSUE SCORE from EIKON'!DV47)+('ISSUE SCORE from EIKON'!EK47*'WEIGHTED from Refinitive'!$B$15)+('WEIGHTED from Refinitive'!$B$16*'ISSUE SCORE from EIKON'!EZ47)</f>
        <v>32.43945221445221</v>
      </c>
      <c r="R44" s="11" t="s">
        <v>116</v>
      </c>
      <c r="S44" s="1">
        <f t="shared" si="2"/>
        <v>50.70390902391636</v>
      </c>
      <c r="T44" s="1">
        <f t="shared" si="3"/>
        <v>74.090023253238797</v>
      </c>
      <c r="U44" s="1">
        <f t="shared" si="4"/>
        <v>75.850104706271296</v>
      </c>
      <c r="V44" s="1">
        <f t="shared" si="5"/>
        <v>79.061338661338652</v>
      </c>
      <c r="W44" s="1">
        <f t="shared" si="6"/>
        <v>76.758344971110901</v>
      </c>
      <c r="X44" s="1">
        <f t="shared" si="7"/>
        <v>77.449126413155142</v>
      </c>
      <c r="Y44" s="1">
        <f t="shared" si="8"/>
        <v>83.049692622950801</v>
      </c>
      <c r="Z44" s="1">
        <f t="shared" si="9"/>
        <v>85.43909674717294</v>
      </c>
      <c r="AA44" s="1">
        <f t="shared" si="10"/>
        <v>64.959391259105075</v>
      </c>
      <c r="AB44" s="1">
        <f t="shared" si="11"/>
        <v>73.630703850662755</v>
      </c>
      <c r="AC44" s="1">
        <f t="shared" si="12"/>
        <v>44.901526408212852</v>
      </c>
      <c r="AD44" s="1">
        <f t="shared" si="13"/>
        <v>30.798604465709683</v>
      </c>
      <c r="AE44" s="1">
        <f t="shared" si="14"/>
        <v>32.34965258365942</v>
      </c>
      <c r="AF44" s="1">
        <f t="shared" si="15"/>
        <v>34.53125</v>
      </c>
      <c r="AG44" s="1">
        <f t="shared" si="16"/>
        <v>32.43945221445221</v>
      </c>
      <c r="AI44" s="11" t="s">
        <v>116</v>
      </c>
      <c r="AJ44" s="1">
        <f t="shared" si="17"/>
        <v>-23.386114229322438</v>
      </c>
      <c r="AK44" s="1">
        <f t="shared" si="18"/>
        <v>-1.7600814530324982</v>
      </c>
      <c r="AL44" s="1">
        <f t="shared" si="19"/>
        <v>-3.2112339550673568</v>
      </c>
      <c r="AM44" s="1">
        <f t="shared" si="20"/>
        <v>2.3029936902277512</v>
      </c>
      <c r="AN44" s="1">
        <f t="shared" si="21"/>
        <v>-0.69078144204424063</v>
      </c>
      <c r="AO44" s="1">
        <f t="shared" si="22"/>
        <v>-5.6005662097956588</v>
      </c>
      <c r="AP44" s="1">
        <f t="shared" si="23"/>
        <v>-2.3894041242221391</v>
      </c>
      <c r="AQ44" s="1">
        <f t="shared" si="24"/>
        <v>20.479705488067864</v>
      </c>
      <c r="AR44" s="1">
        <f t="shared" si="25"/>
        <v>-8.6713125915576796</v>
      </c>
      <c r="AS44" s="1">
        <f t="shared" si="26"/>
        <v>28.729177442449902</v>
      </c>
      <c r="AT44" s="1">
        <f t="shared" si="27"/>
        <v>14.102921942503169</v>
      </c>
      <c r="AU44" s="1">
        <f t="shared" si="28"/>
        <v>-1.5510481179497368</v>
      </c>
      <c r="AV44" s="1">
        <f t="shared" si="29"/>
        <v>-2.1815974163405798</v>
      </c>
      <c r="AW44" s="1">
        <f t="shared" si="30"/>
        <v>2.0917977855477901</v>
      </c>
      <c r="AX44" s="1" t="str">
        <f>VLOOKUP(AI44,'ISSUE SCORE from EIKON'!A47:B476,2,FALSE)</f>
        <v>Broadridge Financial Solutions Inc</v>
      </c>
      <c r="AY44" s="1">
        <f t="shared" si="31"/>
        <v>43</v>
      </c>
      <c r="AZ44" s="1">
        <v>43</v>
      </c>
      <c r="BA44" s="1">
        <v>1</v>
      </c>
    </row>
    <row r="45" spans="1:53" ht="15">
      <c r="A45" s="11" t="s">
        <v>104</v>
      </c>
      <c r="B45" s="1">
        <f>('WEIGHTED from Refinitive'!$B$3*'ISSUE SCORE from EIKON'!G48)+('WEIGHTED from Refinitive'!$B$4*'ISSUE SCORE from EIKON'!V48)+('ISSUE SCORE from EIKON'!AK48*'WEIGHTED from Refinitive'!$B$5)+('WEIGHTED from Refinitive'!$B$8*'ISSUE SCORE from EIKON'!AZ48)+('ISSUE SCORE from EIKON'!BO48*'WEIGHTED from Refinitive'!$B$9)+('WEIGHTED from Refinitive'!$B$10*'ISSUE SCORE from EIKON'!CD48)+('ISSUE SCORE from EIKON'!CS48*'WEIGHTED from Refinitive'!$B$11)+('WEIGHTED from Refinitive'!$B$14*'ISSUE SCORE from EIKON'!DH48)+('ISSUE SCORE from EIKON'!DW48*'WEIGHTED from Refinitive'!$B$15)+('WEIGHTED from Refinitive'!$B$16*'ISSUE SCORE from EIKON'!EL48)</f>
        <v>64.629882092851844</v>
      </c>
      <c r="C45" s="1">
        <f>('WEIGHTED from Refinitive'!$B$3*'ISSUE SCORE from EIKON'!H48)+('WEIGHTED from Refinitive'!$B$4*'ISSUE SCORE from EIKON'!W48)+('ISSUE SCORE from EIKON'!AL48*'WEIGHTED from Refinitive'!$B$5)+('WEIGHTED from Refinitive'!$B$8*'ISSUE SCORE from EIKON'!BA48)+('ISSUE SCORE from EIKON'!BP48*'WEIGHTED from Refinitive'!$B$9)+('WEIGHTED from Refinitive'!$B$10*'ISSUE SCORE from EIKON'!CE48)+('ISSUE SCORE from EIKON'!CT48*'WEIGHTED from Refinitive'!$B$11)+('WEIGHTED from Refinitive'!$B$14*'ISSUE SCORE from EIKON'!DI48)+('ISSUE SCORE from EIKON'!DX48*'WEIGHTED from Refinitive'!$B$15)+('WEIGHTED from Refinitive'!$B$16*'ISSUE SCORE from EIKON'!EM48)</f>
        <v>70.121756810697505</v>
      </c>
      <c r="D45" s="1">
        <f>('WEIGHTED from Refinitive'!$B$3*'ISSUE SCORE from EIKON'!I48)+('WEIGHTED from Refinitive'!$B$4*'ISSUE SCORE from EIKON'!X48)+('ISSUE SCORE from EIKON'!AM48*'WEIGHTED from Refinitive'!$B$5)+('WEIGHTED from Refinitive'!$B$8*'ISSUE SCORE from EIKON'!BB48)+('ISSUE SCORE from EIKON'!BQ48*'WEIGHTED from Refinitive'!$B$9)+('WEIGHTED from Refinitive'!$B$10*'ISSUE SCORE from EIKON'!CF48)+('ISSUE SCORE from EIKON'!CU48*'WEIGHTED from Refinitive'!$B$11)+('WEIGHTED from Refinitive'!$B$14*'ISSUE SCORE from EIKON'!DJ48)+('ISSUE SCORE from EIKON'!DY48*'WEIGHTED from Refinitive'!$B$15)+('WEIGHTED from Refinitive'!$B$16*'ISSUE SCORE from EIKON'!EN48)</f>
        <v>75.873026048678298</v>
      </c>
      <c r="E45" s="1">
        <f>('WEIGHTED from Refinitive'!$B$3*'ISSUE SCORE from EIKON'!J48)+('WEIGHTED from Refinitive'!$B$4*'ISSUE SCORE from EIKON'!Y48)+('ISSUE SCORE from EIKON'!AN48*'WEIGHTED from Refinitive'!$B$5)+('WEIGHTED from Refinitive'!$B$8*'ISSUE SCORE from EIKON'!BC48)+('ISSUE SCORE from EIKON'!BR48*'WEIGHTED from Refinitive'!$B$9)+('WEIGHTED from Refinitive'!$B$10*'ISSUE SCORE from EIKON'!CG48)+('ISSUE SCORE from EIKON'!CV48*'WEIGHTED from Refinitive'!$B$11)+('WEIGHTED from Refinitive'!$B$14*'ISSUE SCORE from EIKON'!DK48)+('ISSUE SCORE from EIKON'!DZ48*'WEIGHTED from Refinitive'!$B$15)+('WEIGHTED from Refinitive'!$B$16*'ISSUE SCORE from EIKON'!EO48)</f>
        <v>75.449684044233763</v>
      </c>
      <c r="F45" s="1">
        <f>('WEIGHTED from Refinitive'!$B$3*'ISSUE SCORE from EIKON'!K48)+('WEIGHTED from Refinitive'!$B$4*'ISSUE SCORE from EIKON'!Z48)+('ISSUE SCORE from EIKON'!AO48*'WEIGHTED from Refinitive'!$B$5)+('WEIGHTED from Refinitive'!$B$8*'ISSUE SCORE from EIKON'!BD48)+('ISSUE SCORE from EIKON'!BS48*'WEIGHTED from Refinitive'!$B$9)+('WEIGHTED from Refinitive'!$B$10*'ISSUE SCORE from EIKON'!CH48)+('ISSUE SCORE from EIKON'!CW48*'WEIGHTED from Refinitive'!$B$11)+('WEIGHTED from Refinitive'!$B$14*'ISSUE SCORE from EIKON'!DL48)+('ISSUE SCORE from EIKON'!EA48*'WEIGHTED from Refinitive'!$B$15)+('WEIGHTED from Refinitive'!$B$16*'ISSUE SCORE from EIKON'!EP48)</f>
        <v>72.653346653346617</v>
      </c>
      <c r="G45" s="1">
        <f>('WEIGHTED from Refinitive'!$B$3*'ISSUE SCORE from EIKON'!L48)+('WEIGHTED from Refinitive'!$B$4*'ISSUE SCORE from EIKON'!AA48)+('ISSUE SCORE from EIKON'!AP48*'WEIGHTED from Refinitive'!$B$5)+('WEIGHTED from Refinitive'!$B$8*'ISSUE SCORE from EIKON'!BE48)+('ISSUE SCORE from EIKON'!BT48*'WEIGHTED from Refinitive'!$B$9)+('WEIGHTED from Refinitive'!$B$10*'ISSUE SCORE from EIKON'!CI48)+('ISSUE SCORE from EIKON'!CX48*'WEIGHTED from Refinitive'!$B$11)+('WEIGHTED from Refinitive'!$B$14*'ISSUE SCORE from EIKON'!DM48)+('ISSUE SCORE from EIKON'!EB48*'WEIGHTED from Refinitive'!$B$15)+('WEIGHTED from Refinitive'!$B$16*'ISSUE SCORE from EIKON'!EQ48)</f>
        <v>79.704348842646681</v>
      </c>
      <c r="H45" s="1">
        <f>('WEIGHTED from Refinitive'!$B$3*'ISSUE SCORE from EIKON'!M48)+('WEIGHTED from Refinitive'!$B$4*'ISSUE SCORE from EIKON'!AB48)+('ISSUE SCORE from EIKON'!AQ48*'WEIGHTED from Refinitive'!$B$5)+('WEIGHTED from Refinitive'!$B$8*'ISSUE SCORE from EIKON'!BF48)+('ISSUE SCORE from EIKON'!BU48*'WEIGHTED from Refinitive'!$B$9)+('WEIGHTED from Refinitive'!$B$10*'ISSUE SCORE from EIKON'!CJ48)+('ISSUE SCORE from EIKON'!CY48*'WEIGHTED from Refinitive'!$B$11)+('WEIGHTED from Refinitive'!$B$14*'ISSUE SCORE from EIKON'!DN48)+('ISSUE SCORE from EIKON'!EC48*'WEIGHTED from Refinitive'!$B$15)+('WEIGHTED from Refinitive'!$B$16*'ISSUE SCORE from EIKON'!ER48)</f>
        <v>76.024773038711857</v>
      </c>
      <c r="I45" s="1">
        <f>('WEIGHTED from Refinitive'!$B$3*'ISSUE SCORE from EIKON'!N48)+('WEIGHTED from Refinitive'!$B$4*'ISSUE SCORE from EIKON'!AC48)+('ISSUE SCORE from EIKON'!AR48*'WEIGHTED from Refinitive'!$B$5)+('WEIGHTED from Refinitive'!$B$8*'ISSUE SCORE from EIKON'!BG48)+('ISSUE SCORE from EIKON'!BV48*'WEIGHTED from Refinitive'!$B$9)+('WEIGHTED from Refinitive'!$B$10*'ISSUE SCORE from EIKON'!CK48)+('ISSUE SCORE from EIKON'!CZ48*'WEIGHTED from Refinitive'!$B$11)+('WEIGHTED from Refinitive'!$B$14*'ISSUE SCORE from EIKON'!DO48)+('ISSUE SCORE from EIKON'!ED48*'WEIGHTED from Refinitive'!$B$15)+('WEIGHTED from Refinitive'!$B$16*'ISSUE SCORE from EIKON'!ES48)</f>
        <v>73.395321038251325</v>
      </c>
      <c r="J45" s="1">
        <f>('WEIGHTED from Refinitive'!$B$3*'ISSUE SCORE from EIKON'!O48)+('WEIGHTED from Refinitive'!$B$4*'ISSUE SCORE from EIKON'!AD48)+('ISSUE SCORE from EIKON'!AS48*'WEIGHTED from Refinitive'!$B$5)+('WEIGHTED from Refinitive'!$B$8*'ISSUE SCORE from EIKON'!BH48)+('ISSUE SCORE from EIKON'!BW48*'WEIGHTED from Refinitive'!$B$9)+('WEIGHTED from Refinitive'!$B$10*'ISSUE SCORE from EIKON'!CL48)+('ISSUE SCORE from EIKON'!DA48*'WEIGHTED from Refinitive'!$B$11)+('WEIGHTED from Refinitive'!$B$14*'ISSUE SCORE from EIKON'!DP48)+('ISSUE SCORE from EIKON'!EE48*'WEIGHTED from Refinitive'!$B$15)+('WEIGHTED from Refinitive'!$B$16*'ISSUE SCORE from EIKON'!ET48)</f>
        <v>71.484288737578183</v>
      </c>
      <c r="K45" s="1">
        <f>('WEIGHTED from Refinitive'!$B$3*'ISSUE SCORE from EIKON'!P48)+('WEIGHTED from Refinitive'!$B$4*'ISSUE SCORE from EIKON'!AE48)+('ISSUE SCORE from EIKON'!AT48*'WEIGHTED from Refinitive'!$B$5)+('WEIGHTED from Refinitive'!$B$8*'ISSUE SCORE from EIKON'!BI48)+('ISSUE SCORE from EIKON'!BX48*'WEIGHTED from Refinitive'!$B$9)+('WEIGHTED from Refinitive'!$B$10*'ISSUE SCORE from EIKON'!CM48)+('ISSUE SCORE from EIKON'!DB48*'WEIGHTED from Refinitive'!$B$11)+('WEIGHTED from Refinitive'!$B$14*'ISSUE SCORE from EIKON'!DQ48)+('ISSUE SCORE from EIKON'!EF48*'WEIGHTED from Refinitive'!$B$15)+('WEIGHTED from Refinitive'!$B$16*'ISSUE SCORE from EIKON'!EU48)</f>
        <v>54.655538212510081</v>
      </c>
      <c r="L45" s="1">
        <f>('WEIGHTED from Refinitive'!$B$3*'ISSUE SCORE from EIKON'!Q48)+('WEIGHTED from Refinitive'!$B$4*'ISSUE SCORE from EIKON'!AF48)+('ISSUE SCORE from EIKON'!AU48*'WEIGHTED from Refinitive'!$B$5)+('WEIGHTED from Refinitive'!$B$8*'ISSUE SCORE from EIKON'!BJ48)+('ISSUE SCORE from EIKON'!BY48*'WEIGHTED from Refinitive'!$B$9)+('WEIGHTED from Refinitive'!$B$10*'ISSUE SCORE from EIKON'!CN48)+('ISSUE SCORE from EIKON'!DC48*'WEIGHTED from Refinitive'!$B$11)+('WEIGHTED from Refinitive'!$B$14*'ISSUE SCORE from EIKON'!DR48)+('ISSUE SCORE from EIKON'!EG48*'WEIGHTED from Refinitive'!$B$15)+('WEIGHTED from Refinitive'!$B$16*'ISSUE SCORE from EIKON'!EV48)</f>
        <v>44.794004354379474</v>
      </c>
      <c r="M45" s="1">
        <f>('WEIGHTED from Refinitive'!$B$3*'ISSUE SCORE from EIKON'!R48)+('WEIGHTED from Refinitive'!$B$4*'ISSUE SCORE from EIKON'!AG48)+('ISSUE SCORE from EIKON'!AV48*'WEIGHTED from Refinitive'!$B$5)+('WEIGHTED from Refinitive'!$B$8*'ISSUE SCORE from EIKON'!BK48)+('ISSUE SCORE from EIKON'!BZ48*'WEIGHTED from Refinitive'!$B$9)+('WEIGHTED from Refinitive'!$B$10*'ISSUE SCORE from EIKON'!CO48)+('ISSUE SCORE from EIKON'!DD48*'WEIGHTED from Refinitive'!$B$11)+('WEIGHTED from Refinitive'!$B$14*'ISSUE SCORE from EIKON'!DS48)+('ISSUE SCORE from EIKON'!EH48*'WEIGHTED from Refinitive'!$B$15)+('WEIGHTED from Refinitive'!$B$16*'ISSUE SCORE from EIKON'!EW48)</f>
        <v>0</v>
      </c>
      <c r="N45" s="1">
        <f>('WEIGHTED from Refinitive'!$B$3*'ISSUE SCORE from EIKON'!S48)+('WEIGHTED from Refinitive'!$B$4*'ISSUE SCORE from EIKON'!AH48)+('ISSUE SCORE from EIKON'!AW48*'WEIGHTED from Refinitive'!$B$5)+('WEIGHTED from Refinitive'!$B$8*'ISSUE SCORE from EIKON'!BL48)+('ISSUE SCORE from EIKON'!CA48*'WEIGHTED from Refinitive'!$B$9)+('WEIGHTED from Refinitive'!$B$10*'ISSUE SCORE from EIKON'!CP48)+('ISSUE SCORE from EIKON'!DE48*'WEIGHTED from Refinitive'!$B$11)+('WEIGHTED from Refinitive'!$B$14*'ISSUE SCORE from EIKON'!DT48)+('ISSUE SCORE from EIKON'!EI48*'WEIGHTED from Refinitive'!$B$15)+('WEIGHTED from Refinitive'!$B$16*'ISSUE SCORE from EIKON'!EX48)</f>
        <v>0</v>
      </c>
      <c r="O45" s="1">
        <f>('WEIGHTED from Refinitive'!$B$3*'ISSUE SCORE from EIKON'!T48)+('WEIGHTED from Refinitive'!$B$4*'ISSUE SCORE from EIKON'!AI48)+('ISSUE SCORE from EIKON'!AX48*'WEIGHTED from Refinitive'!$B$5)+('WEIGHTED from Refinitive'!$B$8*'ISSUE SCORE from EIKON'!BM48)+('ISSUE SCORE from EIKON'!CB48*'WEIGHTED from Refinitive'!$B$9)+('WEIGHTED from Refinitive'!$B$10*'ISSUE SCORE from EIKON'!CQ48)+('ISSUE SCORE from EIKON'!DF48*'WEIGHTED from Refinitive'!$B$11)+('WEIGHTED from Refinitive'!$B$14*'ISSUE SCORE from EIKON'!DU48)+('ISSUE SCORE from EIKON'!EJ48*'WEIGHTED from Refinitive'!$B$15)+('WEIGHTED from Refinitive'!$B$16*'ISSUE SCORE from EIKON'!EY48)</f>
        <v>0</v>
      </c>
      <c r="P45" s="1">
        <f>('WEIGHTED from Refinitive'!$B$3*'ISSUE SCORE from EIKON'!U48)+('WEIGHTED from Refinitive'!$B$4*'ISSUE SCORE from EIKON'!AJ48)+('ISSUE SCORE from EIKON'!AY48*'WEIGHTED from Refinitive'!$B$5)+('WEIGHTED from Refinitive'!$B$8*'ISSUE SCORE from EIKON'!BN48)+('ISSUE SCORE from EIKON'!CC48*'WEIGHTED from Refinitive'!$B$9)+('WEIGHTED from Refinitive'!$B$10*'ISSUE SCORE from EIKON'!CR48)+('ISSUE SCORE from EIKON'!DG48*'WEIGHTED from Refinitive'!$B$11)+('WEIGHTED from Refinitive'!$B$14*'ISSUE SCORE from EIKON'!DV48)+('ISSUE SCORE from EIKON'!EK48*'WEIGHTED from Refinitive'!$B$15)+('WEIGHTED from Refinitive'!$B$16*'ISSUE SCORE from EIKON'!EZ48)</f>
        <v>0</v>
      </c>
      <c r="R45" s="11" t="s">
        <v>117</v>
      </c>
      <c r="S45" s="1">
        <f t="shared" si="2"/>
        <v>79.033252659375108</v>
      </c>
      <c r="T45" s="1">
        <f t="shared" si="3"/>
        <v>70.121756810697505</v>
      </c>
      <c r="U45" s="1">
        <f t="shared" si="4"/>
        <v>75.873026048678298</v>
      </c>
      <c r="V45" s="1">
        <f t="shared" si="5"/>
        <v>75.449684044233763</v>
      </c>
      <c r="W45" s="1">
        <f t="shared" si="6"/>
        <v>72.653346653346617</v>
      </c>
      <c r="X45" s="1">
        <f t="shared" si="7"/>
        <v>79.704348842646681</v>
      </c>
      <c r="Y45" s="1">
        <f t="shared" si="8"/>
        <v>76.024773038711857</v>
      </c>
      <c r="Z45" s="1">
        <f t="shared" si="9"/>
        <v>73.395321038251325</v>
      </c>
      <c r="AA45" s="1">
        <f t="shared" si="10"/>
        <v>71.484288737578183</v>
      </c>
      <c r="AB45" s="1">
        <f t="shared" si="11"/>
        <v>54.655538212510081</v>
      </c>
      <c r="AC45" s="1">
        <f t="shared" si="12"/>
        <v>44.794004354379474</v>
      </c>
      <c r="AD45" s="1">
        <f t="shared" si="13"/>
        <v>0</v>
      </c>
      <c r="AE45" s="1">
        <f t="shared" si="14"/>
        <v>0</v>
      </c>
      <c r="AF45" s="1">
        <f t="shared" si="15"/>
        <v>0</v>
      </c>
      <c r="AG45" s="1">
        <f t="shared" si="16"/>
        <v>0</v>
      </c>
      <c r="AI45" s="11" t="s">
        <v>117</v>
      </c>
      <c r="AJ45" s="1">
        <f t="shared" si="17"/>
        <v>8.9114958486776032</v>
      </c>
      <c r="AK45" s="1">
        <f t="shared" si="18"/>
        <v>-5.751269237980793</v>
      </c>
      <c r="AL45" s="1">
        <f t="shared" si="19"/>
        <v>0.42334200444453529</v>
      </c>
      <c r="AM45" s="1">
        <f t="shared" si="20"/>
        <v>2.7963373908871461</v>
      </c>
      <c r="AN45" s="1">
        <f t="shared" si="21"/>
        <v>-7.0510021893000641</v>
      </c>
      <c r="AO45" s="1">
        <f t="shared" si="22"/>
        <v>3.6795758039348243</v>
      </c>
      <c r="AP45" s="1">
        <f t="shared" si="23"/>
        <v>2.6294520004605317</v>
      </c>
      <c r="AQ45" s="1">
        <f t="shared" si="24"/>
        <v>1.911032300673142</v>
      </c>
      <c r="AR45" s="1">
        <f t="shared" si="25"/>
        <v>16.828750525068102</v>
      </c>
      <c r="AS45" s="1">
        <f t="shared" si="26"/>
        <v>9.8615338581306062</v>
      </c>
      <c r="AT45" s="1">
        <f t="shared" si="27"/>
        <v>44.794004354379474</v>
      </c>
      <c r="AU45" s="1">
        <f t="shared" si="28"/>
        <v>0</v>
      </c>
      <c r="AV45" s="1">
        <f t="shared" si="29"/>
        <v>0</v>
      </c>
      <c r="AW45" s="1">
        <f t="shared" si="30"/>
        <v>0</v>
      </c>
      <c r="AX45" s="1" t="str">
        <f>VLOOKUP(AI45,'ISSUE SCORE from EIKON'!A48:B477,2,FALSE)</f>
        <v>Boston Scientific Corp</v>
      </c>
      <c r="AY45" s="1">
        <f t="shared" si="31"/>
        <v>44</v>
      </c>
      <c r="AZ45" s="1">
        <v>44</v>
      </c>
      <c r="BA45" s="1">
        <v>1</v>
      </c>
    </row>
    <row r="46" spans="1:53" ht="15">
      <c r="A46" s="11" t="s">
        <v>105</v>
      </c>
      <c r="B46" s="1">
        <f>('WEIGHTED from Refinitive'!$B$3*'ISSUE SCORE from EIKON'!G49)+('WEIGHTED from Refinitive'!$B$4*'ISSUE SCORE from EIKON'!V49)+('ISSUE SCORE from EIKON'!AK49*'WEIGHTED from Refinitive'!$B$5)+('WEIGHTED from Refinitive'!$B$8*'ISSUE SCORE from EIKON'!AZ49)+('ISSUE SCORE from EIKON'!BO49*'WEIGHTED from Refinitive'!$B$9)+('WEIGHTED from Refinitive'!$B$10*'ISSUE SCORE from EIKON'!CD49)+('ISSUE SCORE from EIKON'!CS49*'WEIGHTED from Refinitive'!$B$11)+('WEIGHTED from Refinitive'!$B$14*'ISSUE SCORE from EIKON'!DH49)+('ISSUE SCORE from EIKON'!DW49*'WEIGHTED from Refinitive'!$B$15)+('WEIGHTED from Refinitive'!$B$16*'ISSUE SCORE from EIKON'!EL49)</f>
        <v>65.847475345799154</v>
      </c>
      <c r="C46" s="1">
        <f>('WEIGHTED from Refinitive'!$B$3*'ISSUE SCORE from EIKON'!H49)+('WEIGHTED from Refinitive'!$B$4*'ISSUE SCORE from EIKON'!W49)+('ISSUE SCORE from EIKON'!AL49*'WEIGHTED from Refinitive'!$B$5)+('WEIGHTED from Refinitive'!$B$8*'ISSUE SCORE from EIKON'!BA49)+('ISSUE SCORE from EIKON'!BP49*'WEIGHTED from Refinitive'!$B$9)+('WEIGHTED from Refinitive'!$B$10*'ISSUE SCORE from EIKON'!CE49)+('ISSUE SCORE from EIKON'!CT49*'WEIGHTED from Refinitive'!$B$11)+('WEIGHTED from Refinitive'!$B$14*'ISSUE SCORE from EIKON'!DI49)+('ISSUE SCORE from EIKON'!DX49*'WEIGHTED from Refinitive'!$B$15)+('WEIGHTED from Refinitive'!$B$16*'ISSUE SCORE from EIKON'!EM49)</f>
        <v>67.18501988911477</v>
      </c>
      <c r="D46" s="1">
        <f>('WEIGHTED from Refinitive'!$B$3*'ISSUE SCORE from EIKON'!I49)+('WEIGHTED from Refinitive'!$B$4*'ISSUE SCORE from EIKON'!X49)+('ISSUE SCORE from EIKON'!AM49*'WEIGHTED from Refinitive'!$B$5)+('WEIGHTED from Refinitive'!$B$8*'ISSUE SCORE from EIKON'!BB49)+('ISSUE SCORE from EIKON'!BQ49*'WEIGHTED from Refinitive'!$B$9)+('WEIGHTED from Refinitive'!$B$10*'ISSUE SCORE from EIKON'!CF49)+('ISSUE SCORE from EIKON'!CU49*'WEIGHTED from Refinitive'!$B$11)+('WEIGHTED from Refinitive'!$B$14*'ISSUE SCORE from EIKON'!DJ49)+('ISSUE SCORE from EIKON'!DY49*'WEIGHTED from Refinitive'!$B$15)+('WEIGHTED from Refinitive'!$B$16*'ISSUE SCORE from EIKON'!EN49)</f>
        <v>72.425262721097567</v>
      </c>
      <c r="E46" s="1">
        <f>('WEIGHTED from Refinitive'!$B$3*'ISSUE SCORE from EIKON'!J49)+('WEIGHTED from Refinitive'!$B$4*'ISSUE SCORE from EIKON'!Y49)+('ISSUE SCORE from EIKON'!AN49*'WEIGHTED from Refinitive'!$B$5)+('WEIGHTED from Refinitive'!$B$8*'ISSUE SCORE from EIKON'!BC49)+('ISSUE SCORE from EIKON'!BR49*'WEIGHTED from Refinitive'!$B$9)+('WEIGHTED from Refinitive'!$B$10*'ISSUE SCORE from EIKON'!CG49)+('ISSUE SCORE from EIKON'!CV49*'WEIGHTED from Refinitive'!$B$11)+('WEIGHTED from Refinitive'!$B$14*'ISSUE SCORE from EIKON'!DK49)+('ISSUE SCORE from EIKON'!DZ49*'WEIGHTED from Refinitive'!$B$15)+('WEIGHTED from Refinitive'!$B$16*'ISSUE SCORE from EIKON'!EO49)</f>
        <v>72.136646317596188</v>
      </c>
      <c r="F46" s="1">
        <f>('WEIGHTED from Refinitive'!$B$3*'ISSUE SCORE from EIKON'!K49)+('WEIGHTED from Refinitive'!$B$4*'ISSUE SCORE from EIKON'!Z49)+('ISSUE SCORE from EIKON'!AO49*'WEIGHTED from Refinitive'!$B$5)+('WEIGHTED from Refinitive'!$B$8*'ISSUE SCORE from EIKON'!BD49)+('ISSUE SCORE from EIKON'!BS49*'WEIGHTED from Refinitive'!$B$9)+('WEIGHTED from Refinitive'!$B$10*'ISSUE SCORE from EIKON'!CH49)+('ISSUE SCORE from EIKON'!CW49*'WEIGHTED from Refinitive'!$B$11)+('WEIGHTED from Refinitive'!$B$14*'ISSUE SCORE from EIKON'!DL49)+('ISSUE SCORE from EIKON'!EA49*'WEIGHTED from Refinitive'!$B$15)+('WEIGHTED from Refinitive'!$B$16*'ISSUE SCORE from EIKON'!EP49)</f>
        <v>64.085334002144791</v>
      </c>
      <c r="G46" s="1">
        <f>('WEIGHTED from Refinitive'!$B$3*'ISSUE SCORE from EIKON'!L49)+('WEIGHTED from Refinitive'!$B$4*'ISSUE SCORE from EIKON'!AA49)+('ISSUE SCORE from EIKON'!AP49*'WEIGHTED from Refinitive'!$B$5)+('WEIGHTED from Refinitive'!$B$8*'ISSUE SCORE from EIKON'!BE49)+('ISSUE SCORE from EIKON'!BT49*'WEIGHTED from Refinitive'!$B$9)+('WEIGHTED from Refinitive'!$B$10*'ISSUE SCORE from EIKON'!CI49)+('ISSUE SCORE from EIKON'!CX49*'WEIGHTED from Refinitive'!$B$11)+('WEIGHTED from Refinitive'!$B$14*'ISSUE SCORE from EIKON'!DM49)+('ISSUE SCORE from EIKON'!EB49*'WEIGHTED from Refinitive'!$B$15)+('WEIGHTED from Refinitive'!$B$16*'ISSUE SCORE from EIKON'!EQ49)</f>
        <v>55.234152211424899</v>
      </c>
      <c r="H46" s="1">
        <f>('WEIGHTED from Refinitive'!$B$3*'ISSUE SCORE from EIKON'!M49)+('WEIGHTED from Refinitive'!$B$4*'ISSUE SCORE from EIKON'!AB49)+('ISSUE SCORE from EIKON'!AQ49*'WEIGHTED from Refinitive'!$B$5)+('WEIGHTED from Refinitive'!$B$8*'ISSUE SCORE from EIKON'!BF49)+('ISSUE SCORE from EIKON'!BU49*'WEIGHTED from Refinitive'!$B$9)+('WEIGHTED from Refinitive'!$B$10*'ISSUE SCORE from EIKON'!CJ49)+('ISSUE SCORE from EIKON'!CY49*'WEIGHTED from Refinitive'!$B$11)+('WEIGHTED from Refinitive'!$B$14*'ISSUE SCORE from EIKON'!DN49)+('ISSUE SCORE from EIKON'!EC49*'WEIGHTED from Refinitive'!$B$15)+('WEIGHTED from Refinitive'!$B$16*'ISSUE SCORE from EIKON'!ER49)</f>
        <v>60.653810983462954</v>
      </c>
      <c r="I46" s="1">
        <f>('WEIGHTED from Refinitive'!$B$3*'ISSUE SCORE from EIKON'!N49)+('WEIGHTED from Refinitive'!$B$4*'ISSUE SCORE from EIKON'!AC49)+('ISSUE SCORE from EIKON'!AR49*'WEIGHTED from Refinitive'!$B$5)+('WEIGHTED from Refinitive'!$B$8*'ISSUE SCORE from EIKON'!BG49)+('ISSUE SCORE from EIKON'!BV49*'WEIGHTED from Refinitive'!$B$9)+('WEIGHTED from Refinitive'!$B$10*'ISSUE SCORE from EIKON'!CK49)+('ISSUE SCORE from EIKON'!CZ49*'WEIGHTED from Refinitive'!$B$11)+('WEIGHTED from Refinitive'!$B$14*'ISSUE SCORE from EIKON'!DO49)+('ISSUE SCORE from EIKON'!ED49*'WEIGHTED from Refinitive'!$B$15)+('WEIGHTED from Refinitive'!$B$16*'ISSUE SCORE from EIKON'!ES49)</f>
        <v>54.135658350689852</v>
      </c>
      <c r="J46" s="1">
        <f>('WEIGHTED from Refinitive'!$B$3*'ISSUE SCORE from EIKON'!O49)+('WEIGHTED from Refinitive'!$B$4*'ISSUE SCORE from EIKON'!AD49)+('ISSUE SCORE from EIKON'!AS49*'WEIGHTED from Refinitive'!$B$5)+('WEIGHTED from Refinitive'!$B$8*'ISSUE SCORE from EIKON'!BH49)+('ISSUE SCORE from EIKON'!BW49*'WEIGHTED from Refinitive'!$B$9)+('WEIGHTED from Refinitive'!$B$10*'ISSUE SCORE from EIKON'!CL49)+('ISSUE SCORE from EIKON'!DA49*'WEIGHTED from Refinitive'!$B$11)+('WEIGHTED from Refinitive'!$B$14*'ISSUE SCORE from EIKON'!DP49)+('ISSUE SCORE from EIKON'!EE49*'WEIGHTED from Refinitive'!$B$15)+('WEIGHTED from Refinitive'!$B$16*'ISSUE SCORE from EIKON'!ET49)</f>
        <v>34.469645319442272</v>
      </c>
      <c r="K46" s="1">
        <f>('WEIGHTED from Refinitive'!$B$3*'ISSUE SCORE from EIKON'!P49)+('WEIGHTED from Refinitive'!$B$4*'ISSUE SCORE from EIKON'!AE49)+('ISSUE SCORE from EIKON'!AT49*'WEIGHTED from Refinitive'!$B$5)+('WEIGHTED from Refinitive'!$B$8*'ISSUE SCORE from EIKON'!BI49)+('ISSUE SCORE from EIKON'!BX49*'WEIGHTED from Refinitive'!$B$9)+('WEIGHTED from Refinitive'!$B$10*'ISSUE SCORE from EIKON'!CM49)+('ISSUE SCORE from EIKON'!DB49*'WEIGHTED from Refinitive'!$B$11)+('WEIGHTED from Refinitive'!$B$14*'ISSUE SCORE from EIKON'!DQ49)+('ISSUE SCORE from EIKON'!EF49*'WEIGHTED from Refinitive'!$B$15)+('WEIGHTED from Refinitive'!$B$16*'ISSUE SCORE from EIKON'!EU49)</f>
        <v>38.920131382414191</v>
      </c>
      <c r="L46" s="1">
        <f>('WEIGHTED from Refinitive'!$B$3*'ISSUE SCORE from EIKON'!Q49)+('WEIGHTED from Refinitive'!$B$4*'ISSUE SCORE from EIKON'!AF49)+('ISSUE SCORE from EIKON'!AU49*'WEIGHTED from Refinitive'!$B$5)+('WEIGHTED from Refinitive'!$B$8*'ISSUE SCORE from EIKON'!BJ49)+('ISSUE SCORE from EIKON'!BY49*'WEIGHTED from Refinitive'!$B$9)+('WEIGHTED from Refinitive'!$B$10*'ISSUE SCORE from EIKON'!CN49)+('ISSUE SCORE from EIKON'!DC49*'WEIGHTED from Refinitive'!$B$11)+('WEIGHTED from Refinitive'!$B$14*'ISSUE SCORE from EIKON'!DR49)+('ISSUE SCORE from EIKON'!EG49*'WEIGHTED from Refinitive'!$B$15)+('WEIGHTED from Refinitive'!$B$16*'ISSUE SCORE from EIKON'!EV49)</f>
        <v>32.080013796490029</v>
      </c>
      <c r="M46" s="1">
        <f>('WEIGHTED from Refinitive'!$B$3*'ISSUE SCORE from EIKON'!R49)+('WEIGHTED from Refinitive'!$B$4*'ISSUE SCORE from EIKON'!AG49)+('ISSUE SCORE from EIKON'!AV49*'WEIGHTED from Refinitive'!$B$5)+('WEIGHTED from Refinitive'!$B$8*'ISSUE SCORE from EIKON'!BK49)+('ISSUE SCORE from EIKON'!BZ49*'WEIGHTED from Refinitive'!$B$9)+('WEIGHTED from Refinitive'!$B$10*'ISSUE SCORE from EIKON'!CO49)+('ISSUE SCORE from EIKON'!DD49*'WEIGHTED from Refinitive'!$B$11)+('WEIGHTED from Refinitive'!$B$14*'ISSUE SCORE from EIKON'!DS49)+('ISSUE SCORE from EIKON'!EH49*'WEIGHTED from Refinitive'!$B$15)+('WEIGHTED from Refinitive'!$B$16*'ISSUE SCORE from EIKON'!EW49)</f>
        <v>34.757813079674079</v>
      </c>
      <c r="N46" s="1">
        <f>('WEIGHTED from Refinitive'!$B$3*'ISSUE SCORE from EIKON'!S49)+('WEIGHTED from Refinitive'!$B$4*'ISSUE SCORE from EIKON'!AH49)+('ISSUE SCORE from EIKON'!AW49*'WEIGHTED from Refinitive'!$B$5)+('WEIGHTED from Refinitive'!$B$8*'ISSUE SCORE from EIKON'!BL49)+('ISSUE SCORE from EIKON'!CA49*'WEIGHTED from Refinitive'!$B$9)+('WEIGHTED from Refinitive'!$B$10*'ISSUE SCORE from EIKON'!CP49)+('ISSUE SCORE from EIKON'!DE49*'WEIGHTED from Refinitive'!$B$11)+('WEIGHTED from Refinitive'!$B$14*'ISSUE SCORE from EIKON'!DT49)+('ISSUE SCORE from EIKON'!EI49*'WEIGHTED from Refinitive'!$B$15)+('WEIGHTED from Refinitive'!$B$16*'ISSUE SCORE from EIKON'!EX49)</f>
        <v>32.60686690723832</v>
      </c>
      <c r="O46" s="1">
        <f>('WEIGHTED from Refinitive'!$B$3*'ISSUE SCORE from EIKON'!T49)+('WEIGHTED from Refinitive'!$B$4*'ISSUE SCORE from EIKON'!AI49)+('ISSUE SCORE from EIKON'!AX49*'WEIGHTED from Refinitive'!$B$5)+('WEIGHTED from Refinitive'!$B$8*'ISSUE SCORE from EIKON'!BM49)+('ISSUE SCORE from EIKON'!CB49*'WEIGHTED from Refinitive'!$B$9)+('WEIGHTED from Refinitive'!$B$10*'ISSUE SCORE from EIKON'!CQ49)+('ISSUE SCORE from EIKON'!DF49*'WEIGHTED from Refinitive'!$B$11)+('WEIGHTED from Refinitive'!$B$14*'ISSUE SCORE from EIKON'!DU49)+('ISSUE SCORE from EIKON'!EJ49*'WEIGHTED from Refinitive'!$B$15)+('WEIGHTED from Refinitive'!$B$16*'ISSUE SCORE from EIKON'!EY49)</f>
        <v>45.826967435549506</v>
      </c>
      <c r="P46" s="1">
        <f>('WEIGHTED from Refinitive'!$B$3*'ISSUE SCORE from EIKON'!U49)+('WEIGHTED from Refinitive'!$B$4*'ISSUE SCORE from EIKON'!AJ49)+('ISSUE SCORE from EIKON'!AY49*'WEIGHTED from Refinitive'!$B$5)+('WEIGHTED from Refinitive'!$B$8*'ISSUE SCORE from EIKON'!BN49)+('ISSUE SCORE from EIKON'!CC49*'WEIGHTED from Refinitive'!$B$9)+('WEIGHTED from Refinitive'!$B$10*'ISSUE SCORE from EIKON'!CR49)+('ISSUE SCORE from EIKON'!DG49*'WEIGHTED from Refinitive'!$B$11)+('WEIGHTED from Refinitive'!$B$14*'ISSUE SCORE from EIKON'!DV49)+('ISSUE SCORE from EIKON'!EK49*'WEIGHTED from Refinitive'!$B$15)+('WEIGHTED from Refinitive'!$B$16*'ISSUE SCORE from EIKON'!EZ49)</f>
        <v>37.454073771448542</v>
      </c>
      <c r="R46" s="11" t="s">
        <v>118</v>
      </c>
      <c r="S46" s="1">
        <f t="shared" si="2"/>
        <v>63.9526820343944</v>
      </c>
      <c r="T46" s="1">
        <f t="shared" si="3"/>
        <v>67.18501988911477</v>
      </c>
      <c r="U46" s="1">
        <f t="shared" si="4"/>
        <v>72.425262721097567</v>
      </c>
      <c r="V46" s="1">
        <f t="shared" si="5"/>
        <v>72.136646317596188</v>
      </c>
      <c r="W46" s="1">
        <f t="shared" si="6"/>
        <v>64.085334002144791</v>
      </c>
      <c r="X46" s="1">
        <f t="shared" si="7"/>
        <v>55.234152211424899</v>
      </c>
      <c r="Y46" s="1">
        <f t="shared" si="8"/>
        <v>60.653810983462954</v>
      </c>
      <c r="Z46" s="1">
        <f t="shared" si="9"/>
        <v>54.135658350689852</v>
      </c>
      <c r="AA46" s="1">
        <f t="shared" si="10"/>
        <v>34.469645319442272</v>
      </c>
      <c r="AB46" s="1">
        <f t="shared" si="11"/>
        <v>38.920131382414191</v>
      </c>
      <c r="AC46" s="1">
        <f t="shared" si="12"/>
        <v>32.080013796490029</v>
      </c>
      <c r="AD46" s="1">
        <f t="shared" si="13"/>
        <v>34.757813079674079</v>
      </c>
      <c r="AE46" s="1">
        <f t="shared" si="14"/>
        <v>32.60686690723832</v>
      </c>
      <c r="AF46" s="1">
        <f t="shared" si="15"/>
        <v>45.826967435549506</v>
      </c>
      <c r="AG46" s="1">
        <f t="shared" si="16"/>
        <v>37.454073771448542</v>
      </c>
      <c r="AI46" s="11" t="s">
        <v>118</v>
      </c>
      <c r="AJ46" s="1">
        <f t="shared" si="17"/>
        <v>-3.2323378547203703</v>
      </c>
      <c r="AK46" s="1">
        <f t="shared" si="18"/>
        <v>-5.2402428319827976</v>
      </c>
      <c r="AL46" s="1">
        <f t="shared" si="19"/>
        <v>0.28861640350137918</v>
      </c>
      <c r="AM46" s="1">
        <f t="shared" si="20"/>
        <v>8.0513123154513977</v>
      </c>
      <c r="AN46" s="1">
        <f t="shared" si="21"/>
        <v>8.8511817907198918</v>
      </c>
      <c r="AO46" s="1">
        <f t="shared" si="22"/>
        <v>-5.4196587720380549</v>
      </c>
      <c r="AP46" s="1">
        <f t="shared" si="23"/>
        <v>6.5181526327731021</v>
      </c>
      <c r="AQ46" s="1">
        <f t="shared" si="24"/>
        <v>19.66601303124758</v>
      </c>
      <c r="AR46" s="1">
        <f t="shared" si="25"/>
        <v>-4.450486062971919</v>
      </c>
      <c r="AS46" s="1">
        <f t="shared" si="26"/>
        <v>6.8401175859241619</v>
      </c>
      <c r="AT46" s="1">
        <f t="shared" si="27"/>
        <v>-2.6777992831840507</v>
      </c>
      <c r="AU46" s="1">
        <f t="shared" si="28"/>
        <v>2.1509461724357593</v>
      </c>
      <c r="AV46" s="1">
        <f t="shared" si="29"/>
        <v>-13.220100528311185</v>
      </c>
      <c r="AW46" s="1">
        <f t="shared" si="30"/>
        <v>8.3728936641009639</v>
      </c>
      <c r="AX46" s="1" t="str">
        <f>VLOOKUP(AI46,'ISSUE SCORE from EIKON'!A49:B478,2,FALSE)</f>
        <v>BorgWarner Inc</v>
      </c>
      <c r="AY46" s="1">
        <f t="shared" si="31"/>
        <v>45</v>
      </c>
      <c r="AZ46" s="1">
        <v>45</v>
      </c>
      <c r="BA46" s="1">
        <v>1</v>
      </c>
    </row>
    <row r="47" spans="1:53" ht="15">
      <c r="A47" s="11" t="s">
        <v>106</v>
      </c>
      <c r="B47" s="1">
        <f>('WEIGHTED from Refinitive'!$B$3*'ISSUE SCORE from EIKON'!G50)+('WEIGHTED from Refinitive'!$B$4*'ISSUE SCORE from EIKON'!V50)+('ISSUE SCORE from EIKON'!AK50*'WEIGHTED from Refinitive'!$B$5)+('WEIGHTED from Refinitive'!$B$8*'ISSUE SCORE from EIKON'!AZ50)+('ISSUE SCORE from EIKON'!BO50*'WEIGHTED from Refinitive'!$B$9)+('WEIGHTED from Refinitive'!$B$10*'ISSUE SCORE from EIKON'!CD50)+('ISSUE SCORE from EIKON'!CS50*'WEIGHTED from Refinitive'!$B$11)+('WEIGHTED from Refinitive'!$B$14*'ISSUE SCORE from EIKON'!DH50)+('ISSUE SCORE from EIKON'!DW50*'WEIGHTED from Refinitive'!$B$15)+('WEIGHTED from Refinitive'!$B$16*'ISSUE SCORE from EIKON'!EL50)</f>
        <v>89.253375092114922</v>
      </c>
      <c r="C47" s="1">
        <f>('WEIGHTED from Refinitive'!$B$3*'ISSUE SCORE from EIKON'!H50)+('WEIGHTED from Refinitive'!$B$4*'ISSUE SCORE from EIKON'!W50)+('ISSUE SCORE from EIKON'!AL50*'WEIGHTED from Refinitive'!$B$5)+('WEIGHTED from Refinitive'!$B$8*'ISSUE SCORE from EIKON'!BA50)+('ISSUE SCORE from EIKON'!BP50*'WEIGHTED from Refinitive'!$B$9)+('WEIGHTED from Refinitive'!$B$10*'ISSUE SCORE from EIKON'!CE50)+('ISSUE SCORE from EIKON'!CT50*'WEIGHTED from Refinitive'!$B$11)+('WEIGHTED from Refinitive'!$B$14*'ISSUE SCORE from EIKON'!DI50)+('ISSUE SCORE from EIKON'!DX50*'WEIGHTED from Refinitive'!$B$15)+('WEIGHTED from Refinitive'!$B$16*'ISSUE SCORE from EIKON'!EM50)</f>
        <v>90.822505031101301</v>
      </c>
      <c r="D47" s="1">
        <f>('WEIGHTED from Refinitive'!$B$3*'ISSUE SCORE from EIKON'!I50)+('WEIGHTED from Refinitive'!$B$4*'ISSUE SCORE from EIKON'!X50)+('ISSUE SCORE from EIKON'!AM50*'WEIGHTED from Refinitive'!$B$5)+('WEIGHTED from Refinitive'!$B$8*'ISSUE SCORE from EIKON'!BB50)+('ISSUE SCORE from EIKON'!BQ50*'WEIGHTED from Refinitive'!$B$9)+('WEIGHTED from Refinitive'!$B$10*'ISSUE SCORE from EIKON'!CF50)+('ISSUE SCORE from EIKON'!CU50*'WEIGHTED from Refinitive'!$B$11)+('WEIGHTED from Refinitive'!$B$14*'ISSUE SCORE from EIKON'!DJ50)+('ISSUE SCORE from EIKON'!DY50*'WEIGHTED from Refinitive'!$B$15)+('WEIGHTED from Refinitive'!$B$16*'ISSUE SCORE from EIKON'!EN50)</f>
        <v>86.126046741778296</v>
      </c>
      <c r="E47" s="1">
        <f>('WEIGHTED from Refinitive'!$B$3*'ISSUE SCORE from EIKON'!J50)+('WEIGHTED from Refinitive'!$B$4*'ISSUE SCORE from EIKON'!Y50)+('ISSUE SCORE from EIKON'!AN50*'WEIGHTED from Refinitive'!$B$5)+('WEIGHTED from Refinitive'!$B$8*'ISSUE SCORE from EIKON'!BC50)+('ISSUE SCORE from EIKON'!BR50*'WEIGHTED from Refinitive'!$B$9)+('WEIGHTED from Refinitive'!$B$10*'ISSUE SCORE from EIKON'!CG50)+('ISSUE SCORE from EIKON'!CV50*'WEIGHTED from Refinitive'!$B$11)+('WEIGHTED from Refinitive'!$B$14*'ISSUE SCORE from EIKON'!DK50)+('ISSUE SCORE from EIKON'!DZ50*'WEIGHTED from Refinitive'!$B$15)+('WEIGHTED from Refinitive'!$B$16*'ISSUE SCORE from EIKON'!EO50)</f>
        <v>82.802089616544549</v>
      </c>
      <c r="F47" s="1">
        <f>('WEIGHTED from Refinitive'!$B$3*'ISSUE SCORE from EIKON'!K50)+('WEIGHTED from Refinitive'!$B$4*'ISSUE SCORE from EIKON'!Z50)+('ISSUE SCORE from EIKON'!AO50*'WEIGHTED from Refinitive'!$B$5)+('WEIGHTED from Refinitive'!$B$8*'ISSUE SCORE from EIKON'!BD50)+('ISSUE SCORE from EIKON'!BS50*'WEIGHTED from Refinitive'!$B$9)+('WEIGHTED from Refinitive'!$B$10*'ISSUE SCORE from EIKON'!CH50)+('ISSUE SCORE from EIKON'!CW50*'WEIGHTED from Refinitive'!$B$11)+('WEIGHTED from Refinitive'!$B$14*'ISSUE SCORE from EIKON'!DL50)+('ISSUE SCORE from EIKON'!EA50*'WEIGHTED from Refinitive'!$B$15)+('WEIGHTED from Refinitive'!$B$16*'ISSUE SCORE from EIKON'!EP50)</f>
        <v>87.098078750517715</v>
      </c>
      <c r="G47" s="1">
        <f>('WEIGHTED from Refinitive'!$B$3*'ISSUE SCORE from EIKON'!L50)+('WEIGHTED from Refinitive'!$B$4*'ISSUE SCORE from EIKON'!AA50)+('ISSUE SCORE from EIKON'!AP50*'WEIGHTED from Refinitive'!$B$5)+('WEIGHTED from Refinitive'!$B$8*'ISSUE SCORE from EIKON'!BE50)+('ISSUE SCORE from EIKON'!BT50*'WEIGHTED from Refinitive'!$B$9)+('WEIGHTED from Refinitive'!$B$10*'ISSUE SCORE from EIKON'!CI50)+('ISSUE SCORE from EIKON'!CX50*'WEIGHTED from Refinitive'!$B$11)+('WEIGHTED from Refinitive'!$B$14*'ISSUE SCORE from EIKON'!DM50)+('ISSUE SCORE from EIKON'!EB50*'WEIGHTED from Refinitive'!$B$15)+('WEIGHTED from Refinitive'!$B$16*'ISSUE SCORE from EIKON'!EQ50)</f>
        <v>80.875349049843066</v>
      </c>
      <c r="H47" s="1">
        <f>('WEIGHTED from Refinitive'!$B$3*'ISSUE SCORE from EIKON'!M50)+('WEIGHTED from Refinitive'!$B$4*'ISSUE SCORE from EIKON'!AB50)+('ISSUE SCORE from EIKON'!AQ50*'WEIGHTED from Refinitive'!$B$5)+('WEIGHTED from Refinitive'!$B$8*'ISSUE SCORE from EIKON'!BF50)+('ISSUE SCORE from EIKON'!BU50*'WEIGHTED from Refinitive'!$B$9)+('WEIGHTED from Refinitive'!$B$10*'ISSUE SCORE from EIKON'!CJ50)+('ISSUE SCORE from EIKON'!CY50*'WEIGHTED from Refinitive'!$B$11)+('WEIGHTED from Refinitive'!$B$14*'ISSUE SCORE from EIKON'!DN50)+('ISSUE SCORE from EIKON'!EC50*'WEIGHTED from Refinitive'!$B$15)+('WEIGHTED from Refinitive'!$B$16*'ISSUE SCORE from EIKON'!ER50)</f>
        <v>85.419146216128112</v>
      </c>
      <c r="I47" s="1">
        <f>('WEIGHTED from Refinitive'!$B$3*'ISSUE SCORE from EIKON'!N50)+('WEIGHTED from Refinitive'!$B$4*'ISSUE SCORE from EIKON'!AC50)+('ISSUE SCORE from EIKON'!AR50*'WEIGHTED from Refinitive'!$B$5)+('WEIGHTED from Refinitive'!$B$8*'ISSUE SCORE from EIKON'!BG50)+('ISSUE SCORE from EIKON'!BV50*'WEIGHTED from Refinitive'!$B$9)+('WEIGHTED from Refinitive'!$B$10*'ISSUE SCORE from EIKON'!CK50)+('ISSUE SCORE from EIKON'!CZ50*'WEIGHTED from Refinitive'!$B$11)+('WEIGHTED from Refinitive'!$B$14*'ISSUE SCORE from EIKON'!DO50)+('ISSUE SCORE from EIKON'!ED50*'WEIGHTED from Refinitive'!$B$15)+('WEIGHTED from Refinitive'!$B$16*'ISSUE SCORE from EIKON'!ES50)</f>
        <v>87.393992403038737</v>
      </c>
      <c r="J47" s="1">
        <f>('WEIGHTED from Refinitive'!$B$3*'ISSUE SCORE from EIKON'!O50)+('WEIGHTED from Refinitive'!$B$4*'ISSUE SCORE from EIKON'!AD50)+('ISSUE SCORE from EIKON'!AS50*'WEIGHTED from Refinitive'!$B$5)+('WEIGHTED from Refinitive'!$B$8*'ISSUE SCORE from EIKON'!BH50)+('ISSUE SCORE from EIKON'!BW50*'WEIGHTED from Refinitive'!$B$9)+('WEIGHTED from Refinitive'!$B$10*'ISSUE SCORE from EIKON'!CL50)+('ISSUE SCORE from EIKON'!DA50*'WEIGHTED from Refinitive'!$B$11)+('WEIGHTED from Refinitive'!$B$14*'ISSUE SCORE from EIKON'!DP50)+('ISSUE SCORE from EIKON'!EE50*'WEIGHTED from Refinitive'!$B$15)+('WEIGHTED from Refinitive'!$B$16*'ISSUE SCORE from EIKON'!ET50)</f>
        <v>76.537702429149718</v>
      </c>
      <c r="K47" s="1">
        <f>('WEIGHTED from Refinitive'!$B$3*'ISSUE SCORE from EIKON'!P50)+('WEIGHTED from Refinitive'!$B$4*'ISSUE SCORE from EIKON'!AE50)+('ISSUE SCORE from EIKON'!AT50*'WEIGHTED from Refinitive'!$B$5)+('WEIGHTED from Refinitive'!$B$8*'ISSUE SCORE from EIKON'!BI50)+('ISSUE SCORE from EIKON'!BX50*'WEIGHTED from Refinitive'!$B$9)+('WEIGHTED from Refinitive'!$B$10*'ISSUE SCORE from EIKON'!CM50)+('ISSUE SCORE from EIKON'!DB50*'WEIGHTED from Refinitive'!$B$11)+('WEIGHTED from Refinitive'!$B$14*'ISSUE SCORE from EIKON'!DQ50)+('ISSUE SCORE from EIKON'!EF50*'WEIGHTED from Refinitive'!$B$15)+('WEIGHTED from Refinitive'!$B$16*'ISSUE SCORE from EIKON'!EU50)</f>
        <v>70.845086962984951</v>
      </c>
      <c r="L47" s="1">
        <f>('WEIGHTED from Refinitive'!$B$3*'ISSUE SCORE from EIKON'!Q50)+('WEIGHTED from Refinitive'!$B$4*'ISSUE SCORE from EIKON'!AF50)+('ISSUE SCORE from EIKON'!AU50*'WEIGHTED from Refinitive'!$B$5)+('WEIGHTED from Refinitive'!$B$8*'ISSUE SCORE from EIKON'!BJ50)+('ISSUE SCORE from EIKON'!BY50*'WEIGHTED from Refinitive'!$B$9)+('WEIGHTED from Refinitive'!$B$10*'ISSUE SCORE from EIKON'!CN50)+('ISSUE SCORE from EIKON'!DC50*'WEIGHTED from Refinitive'!$B$11)+('WEIGHTED from Refinitive'!$B$14*'ISSUE SCORE from EIKON'!DR50)+('ISSUE SCORE from EIKON'!EG50*'WEIGHTED from Refinitive'!$B$15)+('WEIGHTED from Refinitive'!$B$16*'ISSUE SCORE from EIKON'!EV50)</f>
        <v>75.842065953182285</v>
      </c>
      <c r="M47" s="1">
        <f>('WEIGHTED from Refinitive'!$B$3*'ISSUE SCORE from EIKON'!R50)+('WEIGHTED from Refinitive'!$B$4*'ISSUE SCORE from EIKON'!AG50)+('ISSUE SCORE from EIKON'!AV50*'WEIGHTED from Refinitive'!$B$5)+('WEIGHTED from Refinitive'!$B$8*'ISSUE SCORE from EIKON'!BK50)+('ISSUE SCORE from EIKON'!BZ50*'WEIGHTED from Refinitive'!$B$9)+('WEIGHTED from Refinitive'!$B$10*'ISSUE SCORE from EIKON'!CO50)+('ISSUE SCORE from EIKON'!DD50*'WEIGHTED from Refinitive'!$B$11)+('WEIGHTED from Refinitive'!$B$14*'ISSUE SCORE from EIKON'!DS50)+('ISSUE SCORE from EIKON'!EH50*'WEIGHTED from Refinitive'!$B$15)+('WEIGHTED from Refinitive'!$B$16*'ISSUE SCORE from EIKON'!EW50)</f>
        <v>72.390838755956295</v>
      </c>
      <c r="N47" s="1">
        <f>('WEIGHTED from Refinitive'!$B$3*'ISSUE SCORE from EIKON'!S50)+('WEIGHTED from Refinitive'!$B$4*'ISSUE SCORE from EIKON'!AH50)+('ISSUE SCORE from EIKON'!AW50*'WEIGHTED from Refinitive'!$B$5)+('WEIGHTED from Refinitive'!$B$8*'ISSUE SCORE from EIKON'!BL50)+('ISSUE SCORE from EIKON'!CA50*'WEIGHTED from Refinitive'!$B$9)+('WEIGHTED from Refinitive'!$B$10*'ISSUE SCORE from EIKON'!CP50)+('ISSUE SCORE from EIKON'!DE50*'WEIGHTED from Refinitive'!$B$11)+('WEIGHTED from Refinitive'!$B$14*'ISSUE SCORE from EIKON'!DT50)+('ISSUE SCORE from EIKON'!EI50*'WEIGHTED from Refinitive'!$B$15)+('WEIGHTED from Refinitive'!$B$16*'ISSUE SCORE from EIKON'!EX50)</f>
        <v>76.183855799372978</v>
      </c>
      <c r="O47" s="1">
        <f>('WEIGHTED from Refinitive'!$B$3*'ISSUE SCORE from EIKON'!T50)+('WEIGHTED from Refinitive'!$B$4*'ISSUE SCORE from EIKON'!AI50)+('ISSUE SCORE from EIKON'!AX50*'WEIGHTED from Refinitive'!$B$5)+('WEIGHTED from Refinitive'!$B$8*'ISSUE SCORE from EIKON'!BM50)+('ISSUE SCORE from EIKON'!CB50*'WEIGHTED from Refinitive'!$B$9)+('WEIGHTED from Refinitive'!$B$10*'ISSUE SCORE from EIKON'!CQ50)+('ISSUE SCORE from EIKON'!DF50*'WEIGHTED from Refinitive'!$B$11)+('WEIGHTED from Refinitive'!$B$14*'ISSUE SCORE from EIKON'!DU50)+('ISSUE SCORE from EIKON'!EJ50*'WEIGHTED from Refinitive'!$B$15)+('WEIGHTED from Refinitive'!$B$16*'ISSUE SCORE from EIKON'!EY50)</f>
        <v>77.172813245176641</v>
      </c>
      <c r="P47" s="1">
        <f>('WEIGHTED from Refinitive'!$B$3*'ISSUE SCORE from EIKON'!U50)+('WEIGHTED from Refinitive'!$B$4*'ISSUE SCORE from EIKON'!AJ50)+('ISSUE SCORE from EIKON'!AY50*'WEIGHTED from Refinitive'!$B$5)+('WEIGHTED from Refinitive'!$B$8*'ISSUE SCORE from EIKON'!BN50)+('ISSUE SCORE from EIKON'!CC50*'WEIGHTED from Refinitive'!$B$9)+('WEIGHTED from Refinitive'!$B$10*'ISSUE SCORE from EIKON'!CR50)+('ISSUE SCORE from EIKON'!DG50*'WEIGHTED from Refinitive'!$B$11)+('WEIGHTED from Refinitive'!$B$14*'ISSUE SCORE from EIKON'!DV50)+('ISSUE SCORE from EIKON'!EK50*'WEIGHTED from Refinitive'!$B$15)+('WEIGHTED from Refinitive'!$B$16*'ISSUE SCORE from EIKON'!EZ50)</f>
        <v>75.191694915254232</v>
      </c>
      <c r="R47" s="11" t="s">
        <v>119</v>
      </c>
      <c r="S47" s="1">
        <f t="shared" si="2"/>
        <v>71.961331643932425</v>
      </c>
      <c r="T47" s="1">
        <f t="shared" si="3"/>
        <v>90.822505031101301</v>
      </c>
      <c r="U47" s="1">
        <f t="shared" si="4"/>
        <v>86.126046741778296</v>
      </c>
      <c r="V47" s="1">
        <f t="shared" si="5"/>
        <v>82.802089616544549</v>
      </c>
      <c r="W47" s="1">
        <f t="shared" si="6"/>
        <v>87.098078750517715</v>
      </c>
      <c r="X47" s="1">
        <f t="shared" si="7"/>
        <v>80.875349049843066</v>
      </c>
      <c r="Y47" s="1">
        <f t="shared" si="8"/>
        <v>85.419146216128112</v>
      </c>
      <c r="Z47" s="1">
        <f t="shared" si="9"/>
        <v>87.393992403038737</v>
      </c>
      <c r="AA47" s="1">
        <f t="shared" si="10"/>
        <v>76.537702429149718</v>
      </c>
      <c r="AB47" s="1">
        <f t="shared" si="11"/>
        <v>70.845086962984951</v>
      </c>
      <c r="AC47" s="1">
        <f t="shared" si="12"/>
        <v>75.842065953182285</v>
      </c>
      <c r="AD47" s="1">
        <f t="shared" si="13"/>
        <v>72.390838755956295</v>
      </c>
      <c r="AE47" s="1">
        <f t="shared" si="14"/>
        <v>76.183855799372978</v>
      </c>
      <c r="AF47" s="1">
        <f t="shared" si="15"/>
        <v>77.172813245176641</v>
      </c>
      <c r="AG47" s="1">
        <f t="shared" si="16"/>
        <v>75.191694915254232</v>
      </c>
      <c r="AI47" s="11" t="s">
        <v>119</v>
      </c>
      <c r="AJ47" s="1">
        <f t="shared" si="17"/>
        <v>-18.861173387168876</v>
      </c>
      <c r="AK47" s="1">
        <f t="shared" si="18"/>
        <v>4.6964582893230045</v>
      </c>
      <c r="AL47" s="1">
        <f t="shared" si="19"/>
        <v>3.323957125233747</v>
      </c>
      <c r="AM47" s="1">
        <f t="shared" si="20"/>
        <v>-4.2959891339731655</v>
      </c>
      <c r="AN47" s="1">
        <f t="shared" si="21"/>
        <v>6.2227297006746483</v>
      </c>
      <c r="AO47" s="1">
        <f t="shared" si="22"/>
        <v>-4.5437971662850458</v>
      </c>
      <c r="AP47" s="1">
        <f t="shared" si="23"/>
        <v>-1.9748461869106251</v>
      </c>
      <c r="AQ47" s="1">
        <f t="shared" si="24"/>
        <v>10.85628997388902</v>
      </c>
      <c r="AR47" s="1">
        <f t="shared" si="25"/>
        <v>5.6926154661647672</v>
      </c>
      <c r="AS47" s="1">
        <f t="shared" si="26"/>
        <v>-4.9969789901973343</v>
      </c>
      <c r="AT47" s="1">
        <f t="shared" si="27"/>
        <v>3.4512271972259896</v>
      </c>
      <c r="AU47" s="1">
        <f t="shared" si="28"/>
        <v>-3.7930170434166826</v>
      </c>
      <c r="AV47" s="1">
        <f t="shared" si="29"/>
        <v>-0.9889574458036634</v>
      </c>
      <c r="AW47" s="1">
        <f t="shared" si="30"/>
        <v>1.9811183299224098</v>
      </c>
      <c r="AX47" s="1" t="str">
        <f>VLOOKUP(AI47,'ISSUE SCORE from EIKON'!A50:B479,2,FALSE)</f>
        <v>Conagra Brands Inc</v>
      </c>
      <c r="AY47" s="1">
        <f t="shared" si="31"/>
        <v>46</v>
      </c>
      <c r="AZ47" s="1">
        <v>46</v>
      </c>
      <c r="BA47" s="1">
        <v>1</v>
      </c>
    </row>
    <row r="48" spans="1:53" ht="15">
      <c r="A48" s="11" t="s">
        <v>107</v>
      </c>
      <c r="B48" s="1">
        <f>('WEIGHTED from Refinitive'!$B$3*'ISSUE SCORE from EIKON'!G51)+('WEIGHTED from Refinitive'!$B$4*'ISSUE SCORE from EIKON'!V51)+('ISSUE SCORE from EIKON'!AK51*'WEIGHTED from Refinitive'!$B$5)+('WEIGHTED from Refinitive'!$B$8*'ISSUE SCORE from EIKON'!AZ51)+('ISSUE SCORE from EIKON'!BO51*'WEIGHTED from Refinitive'!$B$9)+('WEIGHTED from Refinitive'!$B$10*'ISSUE SCORE from EIKON'!CD51)+('ISSUE SCORE from EIKON'!CS51*'WEIGHTED from Refinitive'!$B$11)+('WEIGHTED from Refinitive'!$B$14*'ISSUE SCORE from EIKON'!DH51)+('ISSUE SCORE from EIKON'!DW51*'WEIGHTED from Refinitive'!$B$15)+('WEIGHTED from Refinitive'!$B$16*'ISSUE SCORE from EIKON'!EL51)</f>
        <v>83.926004777557878</v>
      </c>
      <c r="C48" s="1">
        <f>('WEIGHTED from Refinitive'!$B$3*'ISSUE SCORE from EIKON'!H51)+('WEIGHTED from Refinitive'!$B$4*'ISSUE SCORE from EIKON'!W51)+('ISSUE SCORE from EIKON'!AL51*'WEIGHTED from Refinitive'!$B$5)+('WEIGHTED from Refinitive'!$B$8*'ISSUE SCORE from EIKON'!BA51)+('ISSUE SCORE from EIKON'!BP51*'WEIGHTED from Refinitive'!$B$9)+('WEIGHTED from Refinitive'!$B$10*'ISSUE SCORE from EIKON'!CE51)+('ISSUE SCORE from EIKON'!CT51*'WEIGHTED from Refinitive'!$B$11)+('WEIGHTED from Refinitive'!$B$14*'ISSUE SCORE from EIKON'!DI51)+('ISSUE SCORE from EIKON'!DX51*'WEIGHTED from Refinitive'!$B$15)+('WEIGHTED from Refinitive'!$B$16*'ISSUE SCORE from EIKON'!EM51)</f>
        <v>81.35664722556524</v>
      </c>
      <c r="D48" s="1">
        <f>('WEIGHTED from Refinitive'!$B$3*'ISSUE SCORE from EIKON'!I51)+('WEIGHTED from Refinitive'!$B$4*'ISSUE SCORE from EIKON'!X51)+('ISSUE SCORE from EIKON'!AM51*'WEIGHTED from Refinitive'!$B$5)+('WEIGHTED from Refinitive'!$B$8*'ISSUE SCORE from EIKON'!BB51)+('ISSUE SCORE from EIKON'!BQ51*'WEIGHTED from Refinitive'!$B$9)+('WEIGHTED from Refinitive'!$B$10*'ISSUE SCORE from EIKON'!CF51)+('ISSUE SCORE from EIKON'!CU51*'WEIGHTED from Refinitive'!$B$11)+('WEIGHTED from Refinitive'!$B$14*'ISSUE SCORE from EIKON'!DJ51)+('ISSUE SCORE from EIKON'!DY51*'WEIGHTED from Refinitive'!$B$15)+('WEIGHTED from Refinitive'!$B$16*'ISSUE SCORE from EIKON'!EN51)</f>
        <v>73.146307126290992</v>
      </c>
      <c r="E48" s="1">
        <f>('WEIGHTED from Refinitive'!$B$3*'ISSUE SCORE from EIKON'!J51)+('WEIGHTED from Refinitive'!$B$4*'ISSUE SCORE from EIKON'!Y51)+('ISSUE SCORE from EIKON'!AN51*'WEIGHTED from Refinitive'!$B$5)+('WEIGHTED from Refinitive'!$B$8*'ISSUE SCORE from EIKON'!BC51)+('ISSUE SCORE from EIKON'!BR51*'WEIGHTED from Refinitive'!$B$9)+('WEIGHTED from Refinitive'!$B$10*'ISSUE SCORE from EIKON'!CG51)+('ISSUE SCORE from EIKON'!CV51*'WEIGHTED from Refinitive'!$B$11)+('WEIGHTED from Refinitive'!$B$14*'ISSUE SCORE from EIKON'!DK51)+('ISSUE SCORE from EIKON'!DZ51*'WEIGHTED from Refinitive'!$B$15)+('WEIGHTED from Refinitive'!$B$16*'ISSUE SCORE from EIKON'!EO51)</f>
        <v>70.476285365503344</v>
      </c>
      <c r="F48" s="1">
        <f>('WEIGHTED from Refinitive'!$B$3*'ISSUE SCORE from EIKON'!K51)+('WEIGHTED from Refinitive'!$B$4*'ISSUE SCORE from EIKON'!Z51)+('ISSUE SCORE from EIKON'!AO51*'WEIGHTED from Refinitive'!$B$5)+('WEIGHTED from Refinitive'!$B$8*'ISSUE SCORE from EIKON'!BD51)+('ISSUE SCORE from EIKON'!BS51*'WEIGHTED from Refinitive'!$B$9)+('WEIGHTED from Refinitive'!$B$10*'ISSUE SCORE from EIKON'!CH51)+('ISSUE SCORE from EIKON'!CW51*'WEIGHTED from Refinitive'!$B$11)+('WEIGHTED from Refinitive'!$B$14*'ISSUE SCORE from EIKON'!DL51)+('ISSUE SCORE from EIKON'!EA51*'WEIGHTED from Refinitive'!$B$15)+('WEIGHTED from Refinitive'!$B$16*'ISSUE SCORE from EIKON'!EP51)</f>
        <v>76.569807058612994</v>
      </c>
      <c r="G48" s="1">
        <f>('WEIGHTED from Refinitive'!$B$3*'ISSUE SCORE from EIKON'!L51)+('WEIGHTED from Refinitive'!$B$4*'ISSUE SCORE from EIKON'!AA51)+('ISSUE SCORE from EIKON'!AP51*'WEIGHTED from Refinitive'!$B$5)+('WEIGHTED from Refinitive'!$B$8*'ISSUE SCORE from EIKON'!BE51)+('ISSUE SCORE from EIKON'!BT51*'WEIGHTED from Refinitive'!$B$9)+('WEIGHTED from Refinitive'!$B$10*'ISSUE SCORE from EIKON'!CI51)+('ISSUE SCORE from EIKON'!CX51*'WEIGHTED from Refinitive'!$B$11)+('WEIGHTED from Refinitive'!$B$14*'ISSUE SCORE from EIKON'!DM51)+('ISSUE SCORE from EIKON'!EB51*'WEIGHTED from Refinitive'!$B$15)+('WEIGHTED from Refinitive'!$B$16*'ISSUE SCORE from EIKON'!EQ51)</f>
        <v>78.143189589665624</v>
      </c>
      <c r="H48" s="1">
        <f>('WEIGHTED from Refinitive'!$B$3*'ISSUE SCORE from EIKON'!M51)+('WEIGHTED from Refinitive'!$B$4*'ISSUE SCORE from EIKON'!AB51)+('ISSUE SCORE from EIKON'!AQ51*'WEIGHTED from Refinitive'!$B$5)+('WEIGHTED from Refinitive'!$B$8*'ISSUE SCORE from EIKON'!BF51)+('ISSUE SCORE from EIKON'!BU51*'WEIGHTED from Refinitive'!$B$9)+('WEIGHTED from Refinitive'!$B$10*'ISSUE SCORE from EIKON'!CJ51)+('ISSUE SCORE from EIKON'!CY51*'WEIGHTED from Refinitive'!$B$11)+('WEIGHTED from Refinitive'!$B$14*'ISSUE SCORE from EIKON'!DN51)+('ISSUE SCORE from EIKON'!EC51*'WEIGHTED from Refinitive'!$B$15)+('WEIGHTED from Refinitive'!$B$16*'ISSUE SCORE from EIKON'!ER51)</f>
        <v>78.743440069373065</v>
      </c>
      <c r="I48" s="1">
        <f>('WEIGHTED from Refinitive'!$B$3*'ISSUE SCORE from EIKON'!N51)+('WEIGHTED from Refinitive'!$B$4*'ISSUE SCORE from EIKON'!AC51)+('ISSUE SCORE from EIKON'!AR51*'WEIGHTED from Refinitive'!$B$5)+('WEIGHTED from Refinitive'!$B$8*'ISSUE SCORE from EIKON'!BG51)+('ISSUE SCORE from EIKON'!BV51*'WEIGHTED from Refinitive'!$B$9)+('WEIGHTED from Refinitive'!$B$10*'ISSUE SCORE from EIKON'!CK51)+('ISSUE SCORE from EIKON'!CZ51*'WEIGHTED from Refinitive'!$B$11)+('WEIGHTED from Refinitive'!$B$14*'ISSUE SCORE from EIKON'!DO51)+('ISSUE SCORE from EIKON'!ED51*'WEIGHTED from Refinitive'!$B$15)+('WEIGHTED from Refinitive'!$B$16*'ISSUE SCORE from EIKON'!ES51)</f>
        <v>74.057211538461516</v>
      </c>
      <c r="J48" s="1">
        <f>('WEIGHTED from Refinitive'!$B$3*'ISSUE SCORE from EIKON'!O51)+('WEIGHTED from Refinitive'!$B$4*'ISSUE SCORE from EIKON'!AD51)+('ISSUE SCORE from EIKON'!AS51*'WEIGHTED from Refinitive'!$B$5)+('WEIGHTED from Refinitive'!$B$8*'ISSUE SCORE from EIKON'!BH51)+('ISSUE SCORE from EIKON'!BW51*'WEIGHTED from Refinitive'!$B$9)+('WEIGHTED from Refinitive'!$B$10*'ISSUE SCORE from EIKON'!CL51)+('ISSUE SCORE from EIKON'!DA51*'WEIGHTED from Refinitive'!$B$11)+('WEIGHTED from Refinitive'!$B$14*'ISSUE SCORE from EIKON'!DP51)+('ISSUE SCORE from EIKON'!EE51*'WEIGHTED from Refinitive'!$B$15)+('WEIGHTED from Refinitive'!$B$16*'ISSUE SCORE from EIKON'!ET51)</f>
        <v>74.30208018611394</v>
      </c>
      <c r="K48" s="1">
        <f>('WEIGHTED from Refinitive'!$B$3*'ISSUE SCORE from EIKON'!P51)+('WEIGHTED from Refinitive'!$B$4*'ISSUE SCORE from EIKON'!AE51)+('ISSUE SCORE from EIKON'!AT51*'WEIGHTED from Refinitive'!$B$5)+('WEIGHTED from Refinitive'!$B$8*'ISSUE SCORE from EIKON'!BI51)+('ISSUE SCORE from EIKON'!BX51*'WEIGHTED from Refinitive'!$B$9)+('WEIGHTED from Refinitive'!$B$10*'ISSUE SCORE from EIKON'!CM51)+('ISSUE SCORE from EIKON'!DB51*'WEIGHTED from Refinitive'!$B$11)+('WEIGHTED from Refinitive'!$B$14*'ISSUE SCORE from EIKON'!DQ51)+('ISSUE SCORE from EIKON'!EF51*'WEIGHTED from Refinitive'!$B$15)+('WEIGHTED from Refinitive'!$B$16*'ISSUE SCORE from EIKON'!EU51)</f>
        <v>83.110589930360959</v>
      </c>
      <c r="L48" s="1">
        <f>('WEIGHTED from Refinitive'!$B$3*'ISSUE SCORE from EIKON'!Q51)+('WEIGHTED from Refinitive'!$B$4*'ISSUE SCORE from EIKON'!AF51)+('ISSUE SCORE from EIKON'!AU51*'WEIGHTED from Refinitive'!$B$5)+('WEIGHTED from Refinitive'!$B$8*'ISSUE SCORE from EIKON'!BJ51)+('ISSUE SCORE from EIKON'!BY51*'WEIGHTED from Refinitive'!$B$9)+('WEIGHTED from Refinitive'!$B$10*'ISSUE SCORE from EIKON'!CN51)+('ISSUE SCORE from EIKON'!DC51*'WEIGHTED from Refinitive'!$B$11)+('WEIGHTED from Refinitive'!$B$14*'ISSUE SCORE from EIKON'!DR51)+('ISSUE SCORE from EIKON'!EG51*'WEIGHTED from Refinitive'!$B$15)+('WEIGHTED from Refinitive'!$B$16*'ISSUE SCORE from EIKON'!EV51)</f>
        <v>82.268171160609569</v>
      </c>
      <c r="M48" s="1">
        <f>('WEIGHTED from Refinitive'!$B$3*'ISSUE SCORE from EIKON'!R51)+('WEIGHTED from Refinitive'!$B$4*'ISSUE SCORE from EIKON'!AG51)+('ISSUE SCORE from EIKON'!AV51*'WEIGHTED from Refinitive'!$B$5)+('WEIGHTED from Refinitive'!$B$8*'ISSUE SCORE from EIKON'!BK51)+('ISSUE SCORE from EIKON'!BZ51*'WEIGHTED from Refinitive'!$B$9)+('WEIGHTED from Refinitive'!$B$10*'ISSUE SCORE from EIKON'!CO51)+('ISSUE SCORE from EIKON'!DD51*'WEIGHTED from Refinitive'!$B$11)+('WEIGHTED from Refinitive'!$B$14*'ISSUE SCORE from EIKON'!DS51)+('ISSUE SCORE from EIKON'!EH51*'WEIGHTED from Refinitive'!$B$15)+('WEIGHTED from Refinitive'!$B$16*'ISSUE SCORE from EIKON'!EW51)</f>
        <v>72.111968796433857</v>
      </c>
      <c r="N48" s="1">
        <f>('WEIGHTED from Refinitive'!$B$3*'ISSUE SCORE from EIKON'!S51)+('WEIGHTED from Refinitive'!$B$4*'ISSUE SCORE from EIKON'!AH51)+('ISSUE SCORE from EIKON'!AW51*'WEIGHTED from Refinitive'!$B$5)+('WEIGHTED from Refinitive'!$B$8*'ISSUE SCORE from EIKON'!BL51)+('ISSUE SCORE from EIKON'!CA51*'WEIGHTED from Refinitive'!$B$9)+('WEIGHTED from Refinitive'!$B$10*'ISSUE SCORE from EIKON'!CP51)+('ISSUE SCORE from EIKON'!DE51*'WEIGHTED from Refinitive'!$B$11)+('WEIGHTED from Refinitive'!$B$14*'ISSUE SCORE from EIKON'!DT51)+('ISSUE SCORE from EIKON'!EI51*'WEIGHTED from Refinitive'!$B$15)+('WEIGHTED from Refinitive'!$B$16*'ISSUE SCORE from EIKON'!EX51)</f>
        <v>79.201231060606034</v>
      </c>
      <c r="O48" s="1">
        <f>('WEIGHTED from Refinitive'!$B$3*'ISSUE SCORE from EIKON'!T51)+('WEIGHTED from Refinitive'!$B$4*'ISSUE SCORE from EIKON'!AI51)+('ISSUE SCORE from EIKON'!AX51*'WEIGHTED from Refinitive'!$B$5)+('WEIGHTED from Refinitive'!$B$8*'ISSUE SCORE from EIKON'!BM51)+('ISSUE SCORE from EIKON'!CB51*'WEIGHTED from Refinitive'!$B$9)+('WEIGHTED from Refinitive'!$B$10*'ISSUE SCORE from EIKON'!CQ51)+('ISSUE SCORE from EIKON'!DF51*'WEIGHTED from Refinitive'!$B$11)+('WEIGHTED from Refinitive'!$B$14*'ISSUE SCORE from EIKON'!DU51)+('ISSUE SCORE from EIKON'!EJ51*'WEIGHTED from Refinitive'!$B$15)+('WEIGHTED from Refinitive'!$B$16*'ISSUE SCORE from EIKON'!EY51)</f>
        <v>75.823053348805345</v>
      </c>
      <c r="P48" s="1">
        <f>('WEIGHTED from Refinitive'!$B$3*'ISSUE SCORE from EIKON'!U51)+('WEIGHTED from Refinitive'!$B$4*'ISSUE SCORE from EIKON'!AJ51)+('ISSUE SCORE from EIKON'!AY51*'WEIGHTED from Refinitive'!$B$5)+('WEIGHTED from Refinitive'!$B$8*'ISSUE SCORE from EIKON'!BN51)+('ISSUE SCORE from EIKON'!CC51*'WEIGHTED from Refinitive'!$B$9)+('WEIGHTED from Refinitive'!$B$10*'ISSUE SCORE from EIKON'!CR51)+('ISSUE SCORE from EIKON'!DG51*'WEIGHTED from Refinitive'!$B$11)+('WEIGHTED from Refinitive'!$B$14*'ISSUE SCORE from EIKON'!DV51)+('ISSUE SCORE from EIKON'!EK51*'WEIGHTED from Refinitive'!$B$15)+('WEIGHTED from Refinitive'!$B$16*'ISSUE SCORE from EIKON'!EZ51)</f>
        <v>67.410415845486739</v>
      </c>
      <c r="R48" s="11" t="s">
        <v>121</v>
      </c>
      <c r="S48" s="1">
        <f t="shared" si="2"/>
        <v>52.332702636313492</v>
      </c>
      <c r="T48" s="1">
        <f t="shared" si="3"/>
        <v>81.35664722556524</v>
      </c>
      <c r="U48" s="1">
        <f t="shared" si="4"/>
        <v>73.146307126290992</v>
      </c>
      <c r="V48" s="1">
        <f t="shared" si="5"/>
        <v>70.476285365503344</v>
      </c>
      <c r="W48" s="1">
        <f t="shared" si="6"/>
        <v>76.569807058612994</v>
      </c>
      <c r="X48" s="1">
        <f t="shared" si="7"/>
        <v>78.143189589665624</v>
      </c>
      <c r="Y48" s="1">
        <f t="shared" si="8"/>
        <v>78.743440069373065</v>
      </c>
      <c r="Z48" s="1">
        <f t="shared" si="9"/>
        <v>74.057211538461516</v>
      </c>
      <c r="AA48" s="1">
        <f t="shared" si="10"/>
        <v>74.30208018611394</v>
      </c>
      <c r="AB48" s="1">
        <f t="shared" si="11"/>
        <v>83.110589930360959</v>
      </c>
      <c r="AC48" s="1">
        <f t="shared" si="12"/>
        <v>82.268171160609569</v>
      </c>
      <c r="AD48" s="1">
        <f t="shared" si="13"/>
        <v>72.111968796433857</v>
      </c>
      <c r="AE48" s="1">
        <f t="shared" si="14"/>
        <v>79.201231060606034</v>
      </c>
      <c r="AF48" s="1">
        <f t="shared" si="15"/>
        <v>75.823053348805345</v>
      </c>
      <c r="AG48" s="1">
        <f t="shared" si="16"/>
        <v>67.410415845486739</v>
      </c>
      <c r="AI48" s="11" t="s">
        <v>121</v>
      </c>
      <c r="AJ48" s="1">
        <f t="shared" si="17"/>
        <v>-29.023944589251748</v>
      </c>
      <c r="AK48" s="1">
        <f t="shared" si="18"/>
        <v>8.2103400992742479</v>
      </c>
      <c r="AL48" s="1">
        <f t="shared" si="19"/>
        <v>2.6700217607876482</v>
      </c>
      <c r="AM48" s="1">
        <f t="shared" si="20"/>
        <v>-6.0935216931096505</v>
      </c>
      <c r="AN48" s="1">
        <f t="shared" si="21"/>
        <v>-1.5733825310526299</v>
      </c>
      <c r="AO48" s="1">
        <f t="shared" si="22"/>
        <v>-0.60025047970744083</v>
      </c>
      <c r="AP48" s="1">
        <f t="shared" si="23"/>
        <v>4.6862285309115492</v>
      </c>
      <c r="AQ48" s="1">
        <f t="shared" si="24"/>
        <v>-0.24486864765242444</v>
      </c>
      <c r="AR48" s="1">
        <f t="shared" si="25"/>
        <v>-8.8085097442470186</v>
      </c>
      <c r="AS48" s="1">
        <f t="shared" si="26"/>
        <v>0.84241876975139007</v>
      </c>
      <c r="AT48" s="1">
        <f t="shared" si="27"/>
        <v>10.156202364175712</v>
      </c>
      <c r="AU48" s="1">
        <f t="shared" si="28"/>
        <v>-7.0892622641721772</v>
      </c>
      <c r="AV48" s="1">
        <f t="shared" si="29"/>
        <v>3.3781777118006886</v>
      </c>
      <c r="AW48" s="1">
        <f t="shared" si="30"/>
        <v>8.4126375033186065</v>
      </c>
      <c r="AX48" s="1" t="str">
        <f>VLOOKUP(AI48,'ISSUE SCORE from EIKON'!A51:B480,2,FALSE)</f>
        <v>Cardinal Health Inc</v>
      </c>
      <c r="AY48" s="1">
        <f t="shared" si="31"/>
        <v>47</v>
      </c>
      <c r="AZ48" s="1">
        <v>47</v>
      </c>
      <c r="BA48" s="1">
        <v>1</v>
      </c>
    </row>
    <row r="49" spans="1:53" ht="15">
      <c r="A49" s="11" t="s">
        <v>108</v>
      </c>
      <c r="B49" s="1">
        <f>('WEIGHTED from Refinitive'!$B$3*'ISSUE SCORE from EIKON'!G52)+('WEIGHTED from Refinitive'!$B$4*'ISSUE SCORE from EIKON'!V52)+('ISSUE SCORE from EIKON'!AK52*'WEIGHTED from Refinitive'!$B$5)+('WEIGHTED from Refinitive'!$B$8*'ISSUE SCORE from EIKON'!AZ52)+('ISSUE SCORE from EIKON'!BO52*'WEIGHTED from Refinitive'!$B$9)+('WEIGHTED from Refinitive'!$B$10*'ISSUE SCORE from EIKON'!CD52)+('ISSUE SCORE from EIKON'!CS52*'WEIGHTED from Refinitive'!$B$11)+('WEIGHTED from Refinitive'!$B$14*'ISSUE SCORE from EIKON'!DH52)+('ISSUE SCORE from EIKON'!DW52*'WEIGHTED from Refinitive'!$B$15)+('WEIGHTED from Refinitive'!$B$16*'ISSUE SCORE from EIKON'!EL52)</f>
        <v>89.7638122225068</v>
      </c>
      <c r="C49" s="1">
        <f>('WEIGHTED from Refinitive'!$B$3*'ISSUE SCORE from EIKON'!H52)+('WEIGHTED from Refinitive'!$B$4*'ISSUE SCORE from EIKON'!W52)+('ISSUE SCORE from EIKON'!AL52*'WEIGHTED from Refinitive'!$B$5)+('WEIGHTED from Refinitive'!$B$8*'ISSUE SCORE from EIKON'!BA52)+('ISSUE SCORE from EIKON'!BP52*'WEIGHTED from Refinitive'!$B$9)+('WEIGHTED from Refinitive'!$B$10*'ISSUE SCORE from EIKON'!CE52)+('ISSUE SCORE from EIKON'!CT52*'WEIGHTED from Refinitive'!$B$11)+('WEIGHTED from Refinitive'!$B$14*'ISSUE SCORE from EIKON'!DI52)+('ISSUE SCORE from EIKON'!DX52*'WEIGHTED from Refinitive'!$B$15)+('WEIGHTED from Refinitive'!$B$16*'ISSUE SCORE from EIKON'!EM52)</f>
        <v>88.799010463487718</v>
      </c>
      <c r="D49" s="1">
        <f>('WEIGHTED from Refinitive'!$B$3*'ISSUE SCORE from EIKON'!I52)+('WEIGHTED from Refinitive'!$B$4*'ISSUE SCORE from EIKON'!X52)+('ISSUE SCORE from EIKON'!AM52*'WEIGHTED from Refinitive'!$B$5)+('WEIGHTED from Refinitive'!$B$8*'ISSUE SCORE from EIKON'!BB52)+('ISSUE SCORE from EIKON'!BQ52*'WEIGHTED from Refinitive'!$B$9)+('WEIGHTED from Refinitive'!$B$10*'ISSUE SCORE from EIKON'!CF52)+('ISSUE SCORE from EIKON'!CU52*'WEIGHTED from Refinitive'!$B$11)+('WEIGHTED from Refinitive'!$B$14*'ISSUE SCORE from EIKON'!DJ52)+('ISSUE SCORE from EIKON'!DY52*'WEIGHTED from Refinitive'!$B$15)+('WEIGHTED from Refinitive'!$B$16*'ISSUE SCORE from EIKON'!EN52)</f>
        <v>83.005797136999234</v>
      </c>
      <c r="E49" s="1">
        <f>('WEIGHTED from Refinitive'!$B$3*'ISSUE SCORE from EIKON'!J52)+('WEIGHTED from Refinitive'!$B$4*'ISSUE SCORE from EIKON'!Y52)+('ISSUE SCORE from EIKON'!AN52*'WEIGHTED from Refinitive'!$B$5)+('WEIGHTED from Refinitive'!$B$8*'ISSUE SCORE from EIKON'!BC52)+('ISSUE SCORE from EIKON'!BR52*'WEIGHTED from Refinitive'!$B$9)+('WEIGHTED from Refinitive'!$B$10*'ISSUE SCORE from EIKON'!CG52)+('ISSUE SCORE from EIKON'!CV52*'WEIGHTED from Refinitive'!$B$11)+('WEIGHTED from Refinitive'!$B$14*'ISSUE SCORE from EIKON'!DK52)+('ISSUE SCORE from EIKON'!DZ52*'WEIGHTED from Refinitive'!$B$15)+('WEIGHTED from Refinitive'!$B$16*'ISSUE SCORE from EIKON'!EO52)</f>
        <v>82.212677568128029</v>
      </c>
      <c r="F49" s="1">
        <f>('WEIGHTED from Refinitive'!$B$3*'ISSUE SCORE from EIKON'!K52)+('WEIGHTED from Refinitive'!$B$4*'ISSUE SCORE from EIKON'!Z52)+('ISSUE SCORE from EIKON'!AO52*'WEIGHTED from Refinitive'!$B$5)+('WEIGHTED from Refinitive'!$B$8*'ISSUE SCORE from EIKON'!BD52)+('ISSUE SCORE from EIKON'!BS52*'WEIGHTED from Refinitive'!$B$9)+('WEIGHTED from Refinitive'!$B$10*'ISSUE SCORE from EIKON'!CH52)+('ISSUE SCORE from EIKON'!CW52*'WEIGHTED from Refinitive'!$B$11)+('WEIGHTED from Refinitive'!$B$14*'ISSUE SCORE from EIKON'!DL52)+('ISSUE SCORE from EIKON'!EA52*'WEIGHTED from Refinitive'!$B$15)+('WEIGHTED from Refinitive'!$B$16*'ISSUE SCORE from EIKON'!EP52)</f>
        <v>81.664709239976446</v>
      </c>
      <c r="G49" s="1">
        <f>('WEIGHTED from Refinitive'!$B$3*'ISSUE SCORE from EIKON'!L52)+('WEIGHTED from Refinitive'!$B$4*'ISSUE SCORE from EIKON'!AA52)+('ISSUE SCORE from EIKON'!AP52*'WEIGHTED from Refinitive'!$B$5)+('WEIGHTED from Refinitive'!$B$8*'ISSUE SCORE from EIKON'!BE52)+('ISSUE SCORE from EIKON'!BT52*'WEIGHTED from Refinitive'!$B$9)+('WEIGHTED from Refinitive'!$B$10*'ISSUE SCORE from EIKON'!CI52)+('ISSUE SCORE from EIKON'!CX52*'WEIGHTED from Refinitive'!$B$11)+('WEIGHTED from Refinitive'!$B$14*'ISSUE SCORE from EIKON'!DM52)+('ISSUE SCORE from EIKON'!EB52*'WEIGHTED from Refinitive'!$B$15)+('WEIGHTED from Refinitive'!$B$16*'ISSUE SCORE from EIKON'!EQ52)</f>
        <v>76.190037235491744</v>
      </c>
      <c r="H49" s="1">
        <f>('WEIGHTED from Refinitive'!$B$3*'ISSUE SCORE from EIKON'!M52)+('WEIGHTED from Refinitive'!$B$4*'ISSUE SCORE from EIKON'!AB52)+('ISSUE SCORE from EIKON'!AQ52*'WEIGHTED from Refinitive'!$B$5)+('WEIGHTED from Refinitive'!$B$8*'ISSUE SCORE from EIKON'!BF52)+('ISSUE SCORE from EIKON'!BU52*'WEIGHTED from Refinitive'!$B$9)+('WEIGHTED from Refinitive'!$B$10*'ISSUE SCORE from EIKON'!CJ52)+('ISSUE SCORE from EIKON'!CY52*'WEIGHTED from Refinitive'!$B$11)+('WEIGHTED from Refinitive'!$B$14*'ISSUE SCORE from EIKON'!DN52)+('ISSUE SCORE from EIKON'!EC52*'WEIGHTED from Refinitive'!$B$15)+('WEIGHTED from Refinitive'!$B$16*'ISSUE SCORE from EIKON'!ER52)</f>
        <v>69.131033949822225</v>
      </c>
      <c r="I49" s="1">
        <f>('WEIGHTED from Refinitive'!$B$3*'ISSUE SCORE from EIKON'!N52)+('WEIGHTED from Refinitive'!$B$4*'ISSUE SCORE from EIKON'!AC52)+('ISSUE SCORE from EIKON'!AR52*'WEIGHTED from Refinitive'!$B$5)+('WEIGHTED from Refinitive'!$B$8*'ISSUE SCORE from EIKON'!BG52)+('ISSUE SCORE from EIKON'!BV52*'WEIGHTED from Refinitive'!$B$9)+('WEIGHTED from Refinitive'!$B$10*'ISSUE SCORE from EIKON'!CK52)+('ISSUE SCORE from EIKON'!CZ52*'WEIGHTED from Refinitive'!$B$11)+('WEIGHTED from Refinitive'!$B$14*'ISSUE SCORE from EIKON'!DO52)+('ISSUE SCORE from EIKON'!ED52*'WEIGHTED from Refinitive'!$B$15)+('WEIGHTED from Refinitive'!$B$16*'ISSUE SCORE from EIKON'!ES52)</f>
        <v>57.948930867947809</v>
      </c>
      <c r="J49" s="1">
        <f>('WEIGHTED from Refinitive'!$B$3*'ISSUE SCORE from EIKON'!O52)+('WEIGHTED from Refinitive'!$B$4*'ISSUE SCORE from EIKON'!AD52)+('ISSUE SCORE from EIKON'!AS52*'WEIGHTED from Refinitive'!$B$5)+('WEIGHTED from Refinitive'!$B$8*'ISSUE SCORE from EIKON'!BH52)+('ISSUE SCORE from EIKON'!BW52*'WEIGHTED from Refinitive'!$B$9)+('WEIGHTED from Refinitive'!$B$10*'ISSUE SCORE from EIKON'!CL52)+('ISSUE SCORE from EIKON'!DA52*'WEIGHTED from Refinitive'!$B$11)+('WEIGHTED from Refinitive'!$B$14*'ISSUE SCORE from EIKON'!DP52)+('ISSUE SCORE from EIKON'!EE52*'WEIGHTED from Refinitive'!$B$15)+('WEIGHTED from Refinitive'!$B$16*'ISSUE SCORE from EIKON'!ET52)</f>
        <v>63.811259958633315</v>
      </c>
      <c r="K49" s="1">
        <f>('WEIGHTED from Refinitive'!$B$3*'ISSUE SCORE from EIKON'!P52)+('WEIGHTED from Refinitive'!$B$4*'ISSUE SCORE from EIKON'!AE52)+('ISSUE SCORE from EIKON'!AT52*'WEIGHTED from Refinitive'!$B$5)+('WEIGHTED from Refinitive'!$B$8*'ISSUE SCORE from EIKON'!BI52)+('ISSUE SCORE from EIKON'!BX52*'WEIGHTED from Refinitive'!$B$9)+('WEIGHTED from Refinitive'!$B$10*'ISSUE SCORE from EIKON'!CM52)+('ISSUE SCORE from EIKON'!DB52*'WEIGHTED from Refinitive'!$B$11)+('WEIGHTED from Refinitive'!$B$14*'ISSUE SCORE from EIKON'!DQ52)+('ISSUE SCORE from EIKON'!EF52*'WEIGHTED from Refinitive'!$B$15)+('WEIGHTED from Refinitive'!$B$16*'ISSUE SCORE from EIKON'!EU52)</f>
        <v>63.519724558783025</v>
      </c>
      <c r="L49" s="1">
        <f>('WEIGHTED from Refinitive'!$B$3*'ISSUE SCORE from EIKON'!Q52)+('WEIGHTED from Refinitive'!$B$4*'ISSUE SCORE from EIKON'!AF52)+('ISSUE SCORE from EIKON'!AU52*'WEIGHTED from Refinitive'!$B$5)+('WEIGHTED from Refinitive'!$B$8*'ISSUE SCORE from EIKON'!BJ52)+('ISSUE SCORE from EIKON'!BY52*'WEIGHTED from Refinitive'!$B$9)+('WEIGHTED from Refinitive'!$B$10*'ISSUE SCORE from EIKON'!CN52)+('ISSUE SCORE from EIKON'!DC52*'WEIGHTED from Refinitive'!$B$11)+('WEIGHTED from Refinitive'!$B$14*'ISSUE SCORE from EIKON'!DR52)+('ISSUE SCORE from EIKON'!EG52*'WEIGHTED from Refinitive'!$B$15)+('WEIGHTED from Refinitive'!$B$16*'ISSUE SCORE from EIKON'!EV52)</f>
        <v>67.394427621040776</v>
      </c>
      <c r="M49" s="1">
        <f>('WEIGHTED from Refinitive'!$B$3*'ISSUE SCORE from EIKON'!R52)+('WEIGHTED from Refinitive'!$B$4*'ISSUE SCORE from EIKON'!AG52)+('ISSUE SCORE from EIKON'!AV52*'WEIGHTED from Refinitive'!$B$5)+('WEIGHTED from Refinitive'!$B$8*'ISSUE SCORE from EIKON'!BK52)+('ISSUE SCORE from EIKON'!BZ52*'WEIGHTED from Refinitive'!$B$9)+('WEIGHTED from Refinitive'!$B$10*'ISSUE SCORE from EIKON'!CO52)+('ISSUE SCORE from EIKON'!DD52*'WEIGHTED from Refinitive'!$B$11)+('WEIGHTED from Refinitive'!$B$14*'ISSUE SCORE from EIKON'!DS52)+('ISSUE SCORE from EIKON'!EH52*'WEIGHTED from Refinitive'!$B$15)+('WEIGHTED from Refinitive'!$B$16*'ISSUE SCORE from EIKON'!EW52)</f>
        <v>58.728356359535198</v>
      </c>
      <c r="N49" s="1">
        <f>('WEIGHTED from Refinitive'!$B$3*'ISSUE SCORE from EIKON'!S52)+('WEIGHTED from Refinitive'!$B$4*'ISSUE SCORE from EIKON'!AH52)+('ISSUE SCORE from EIKON'!AW52*'WEIGHTED from Refinitive'!$B$5)+('WEIGHTED from Refinitive'!$B$8*'ISSUE SCORE from EIKON'!BL52)+('ISSUE SCORE from EIKON'!CA52*'WEIGHTED from Refinitive'!$B$9)+('WEIGHTED from Refinitive'!$B$10*'ISSUE SCORE from EIKON'!CP52)+('ISSUE SCORE from EIKON'!DE52*'WEIGHTED from Refinitive'!$B$11)+('WEIGHTED from Refinitive'!$B$14*'ISSUE SCORE from EIKON'!DT52)+('ISSUE SCORE from EIKON'!EI52*'WEIGHTED from Refinitive'!$B$15)+('WEIGHTED from Refinitive'!$B$16*'ISSUE SCORE from EIKON'!EX52)</f>
        <v>50.442337083421741</v>
      </c>
      <c r="O49" s="1">
        <f>('WEIGHTED from Refinitive'!$B$3*'ISSUE SCORE from EIKON'!T52)+('WEIGHTED from Refinitive'!$B$4*'ISSUE SCORE from EIKON'!AI52)+('ISSUE SCORE from EIKON'!AX52*'WEIGHTED from Refinitive'!$B$5)+('WEIGHTED from Refinitive'!$B$8*'ISSUE SCORE from EIKON'!BM52)+('ISSUE SCORE from EIKON'!CB52*'WEIGHTED from Refinitive'!$B$9)+('WEIGHTED from Refinitive'!$B$10*'ISSUE SCORE from EIKON'!CQ52)+('ISSUE SCORE from EIKON'!DF52*'WEIGHTED from Refinitive'!$B$11)+('WEIGHTED from Refinitive'!$B$14*'ISSUE SCORE from EIKON'!DU52)+('ISSUE SCORE from EIKON'!EJ52*'WEIGHTED from Refinitive'!$B$15)+('WEIGHTED from Refinitive'!$B$16*'ISSUE SCORE from EIKON'!EY52)</f>
        <v>54.681411126187228</v>
      </c>
      <c r="P49" s="1">
        <f>('WEIGHTED from Refinitive'!$B$3*'ISSUE SCORE from EIKON'!U52)+('WEIGHTED from Refinitive'!$B$4*'ISSUE SCORE from EIKON'!AJ52)+('ISSUE SCORE from EIKON'!AY52*'WEIGHTED from Refinitive'!$B$5)+('WEIGHTED from Refinitive'!$B$8*'ISSUE SCORE from EIKON'!BN52)+('ISSUE SCORE from EIKON'!CC52*'WEIGHTED from Refinitive'!$B$9)+('WEIGHTED from Refinitive'!$B$10*'ISSUE SCORE from EIKON'!CR52)+('ISSUE SCORE from EIKON'!DG52*'WEIGHTED from Refinitive'!$B$11)+('WEIGHTED from Refinitive'!$B$14*'ISSUE SCORE from EIKON'!DV52)+('ISSUE SCORE from EIKON'!EK52*'WEIGHTED from Refinitive'!$B$15)+('WEIGHTED from Refinitive'!$B$16*'ISSUE SCORE from EIKON'!EZ52)</f>
        <v>53.980442395237496</v>
      </c>
      <c r="R49" s="11" t="s">
        <v>123</v>
      </c>
      <c r="S49" s="1">
        <f t="shared" si="2"/>
        <v>73.988234599813481</v>
      </c>
      <c r="T49" s="1">
        <f t="shared" si="3"/>
        <v>88.799010463487718</v>
      </c>
      <c r="U49" s="1">
        <f t="shared" si="4"/>
        <v>83.005797136999234</v>
      </c>
      <c r="V49" s="1">
        <f t="shared" si="5"/>
        <v>82.212677568128029</v>
      </c>
      <c r="W49" s="1">
        <f t="shared" si="6"/>
        <v>81.664709239976446</v>
      </c>
      <c r="X49" s="1">
        <f t="shared" si="7"/>
        <v>76.190037235491744</v>
      </c>
      <c r="Y49" s="1">
        <f t="shared" si="8"/>
        <v>69.131033949822225</v>
      </c>
      <c r="Z49" s="1">
        <f t="shared" si="9"/>
        <v>57.948930867947809</v>
      </c>
      <c r="AA49" s="1">
        <f t="shared" si="10"/>
        <v>63.811259958633315</v>
      </c>
      <c r="AB49" s="1">
        <f t="shared" si="11"/>
        <v>63.519724558783025</v>
      </c>
      <c r="AC49" s="1">
        <f t="shared" si="12"/>
        <v>67.394427621040776</v>
      </c>
      <c r="AD49" s="1">
        <f t="shared" si="13"/>
        <v>58.728356359535198</v>
      </c>
      <c r="AE49" s="1">
        <f t="shared" si="14"/>
        <v>50.442337083421741</v>
      </c>
      <c r="AF49" s="1">
        <f t="shared" si="15"/>
        <v>54.681411126187228</v>
      </c>
      <c r="AG49" s="1">
        <f t="shared" si="16"/>
        <v>53.980442395237496</v>
      </c>
      <c r="AI49" s="11" t="s">
        <v>123</v>
      </c>
      <c r="AJ49" s="1">
        <f t="shared" si="17"/>
        <v>-14.810775863674237</v>
      </c>
      <c r="AK49" s="1">
        <f t="shared" si="18"/>
        <v>5.793213326488484</v>
      </c>
      <c r="AL49" s="1">
        <f t="shared" si="19"/>
        <v>0.79311956887120516</v>
      </c>
      <c r="AM49" s="1">
        <f t="shared" si="20"/>
        <v>0.54796832815158325</v>
      </c>
      <c r="AN49" s="1">
        <f t="shared" si="21"/>
        <v>5.4746720044847024</v>
      </c>
      <c r="AO49" s="1">
        <f t="shared" si="22"/>
        <v>7.0590032856695188</v>
      </c>
      <c r="AP49" s="1">
        <f t="shared" si="23"/>
        <v>11.182103081874416</v>
      </c>
      <c r="AQ49" s="1">
        <f t="shared" si="24"/>
        <v>-5.8623290906855061</v>
      </c>
      <c r="AR49" s="1">
        <f t="shared" si="25"/>
        <v>0.29153539985028942</v>
      </c>
      <c r="AS49" s="1">
        <f t="shared" si="26"/>
        <v>-3.8747030622577512</v>
      </c>
      <c r="AT49" s="1">
        <f t="shared" si="27"/>
        <v>8.6660712615055786</v>
      </c>
      <c r="AU49" s="1">
        <f t="shared" si="28"/>
        <v>8.286019276113457</v>
      </c>
      <c r="AV49" s="1">
        <f t="shared" si="29"/>
        <v>-4.2390740427654876</v>
      </c>
      <c r="AW49" s="1">
        <f t="shared" si="30"/>
        <v>0.70096873094973233</v>
      </c>
      <c r="AX49" s="1" t="str">
        <f>VLOOKUP(AI49,'ISSUE SCORE from EIKON'!A52:B481,2,FALSE)</f>
        <v>Caterpillar Inc</v>
      </c>
      <c r="AY49" s="1">
        <f t="shared" si="31"/>
        <v>48</v>
      </c>
      <c r="AZ49" s="1">
        <v>48</v>
      </c>
      <c r="BA49" s="1">
        <v>1</v>
      </c>
    </row>
    <row r="50" spans="1:53" ht="15">
      <c r="A50" s="11" t="s">
        <v>109</v>
      </c>
      <c r="B50" s="1">
        <f>('WEIGHTED from Refinitive'!$B$3*'ISSUE SCORE from EIKON'!G53)+('WEIGHTED from Refinitive'!$B$4*'ISSUE SCORE from EIKON'!V53)+('ISSUE SCORE from EIKON'!AK53*'WEIGHTED from Refinitive'!$B$5)+('WEIGHTED from Refinitive'!$B$8*'ISSUE SCORE from EIKON'!AZ53)+('ISSUE SCORE from EIKON'!BO53*'WEIGHTED from Refinitive'!$B$9)+('WEIGHTED from Refinitive'!$B$10*'ISSUE SCORE from EIKON'!CD53)+('ISSUE SCORE from EIKON'!CS53*'WEIGHTED from Refinitive'!$B$11)+('WEIGHTED from Refinitive'!$B$14*'ISSUE SCORE from EIKON'!DH53)+('ISSUE SCORE from EIKON'!DW53*'WEIGHTED from Refinitive'!$B$15)+('WEIGHTED from Refinitive'!$B$16*'ISSUE SCORE from EIKON'!EL53)</f>
        <v>82.475834830632607</v>
      </c>
      <c r="C50" s="1">
        <f>('WEIGHTED from Refinitive'!$B$3*'ISSUE SCORE from EIKON'!H53)+('WEIGHTED from Refinitive'!$B$4*'ISSUE SCORE from EIKON'!W53)+('ISSUE SCORE from EIKON'!AL53*'WEIGHTED from Refinitive'!$B$5)+('WEIGHTED from Refinitive'!$B$8*'ISSUE SCORE from EIKON'!BA53)+('ISSUE SCORE from EIKON'!BP53*'WEIGHTED from Refinitive'!$B$9)+('WEIGHTED from Refinitive'!$B$10*'ISSUE SCORE from EIKON'!CE53)+('ISSUE SCORE from EIKON'!CT53*'WEIGHTED from Refinitive'!$B$11)+('WEIGHTED from Refinitive'!$B$14*'ISSUE SCORE from EIKON'!DI53)+('ISSUE SCORE from EIKON'!DX53*'WEIGHTED from Refinitive'!$B$15)+('WEIGHTED from Refinitive'!$B$16*'ISSUE SCORE from EIKON'!EM53)</f>
        <v>82.967913365867361</v>
      </c>
      <c r="D50" s="1">
        <f>('WEIGHTED from Refinitive'!$B$3*'ISSUE SCORE from EIKON'!I53)+('WEIGHTED from Refinitive'!$B$4*'ISSUE SCORE from EIKON'!X53)+('ISSUE SCORE from EIKON'!AM53*'WEIGHTED from Refinitive'!$B$5)+('WEIGHTED from Refinitive'!$B$8*'ISSUE SCORE from EIKON'!BB53)+('ISSUE SCORE from EIKON'!BQ53*'WEIGHTED from Refinitive'!$B$9)+('WEIGHTED from Refinitive'!$B$10*'ISSUE SCORE from EIKON'!CF53)+('ISSUE SCORE from EIKON'!CU53*'WEIGHTED from Refinitive'!$B$11)+('WEIGHTED from Refinitive'!$B$14*'ISSUE SCORE from EIKON'!DJ53)+('ISSUE SCORE from EIKON'!DY53*'WEIGHTED from Refinitive'!$B$15)+('WEIGHTED from Refinitive'!$B$16*'ISSUE SCORE from EIKON'!EN53)</f>
        <v>82.060500197442678</v>
      </c>
      <c r="E50" s="1">
        <f>('WEIGHTED from Refinitive'!$B$3*'ISSUE SCORE from EIKON'!J53)+('WEIGHTED from Refinitive'!$B$4*'ISSUE SCORE from EIKON'!Y53)+('ISSUE SCORE from EIKON'!AN53*'WEIGHTED from Refinitive'!$B$5)+('WEIGHTED from Refinitive'!$B$8*'ISSUE SCORE from EIKON'!BC53)+('ISSUE SCORE from EIKON'!BR53*'WEIGHTED from Refinitive'!$B$9)+('WEIGHTED from Refinitive'!$B$10*'ISSUE SCORE from EIKON'!CG53)+('ISSUE SCORE from EIKON'!CV53*'WEIGHTED from Refinitive'!$B$11)+('WEIGHTED from Refinitive'!$B$14*'ISSUE SCORE from EIKON'!DK53)+('ISSUE SCORE from EIKON'!DZ53*'WEIGHTED from Refinitive'!$B$15)+('WEIGHTED from Refinitive'!$B$16*'ISSUE SCORE from EIKON'!EO53)</f>
        <v>79.23073148547077</v>
      </c>
      <c r="F50" s="1">
        <f>('WEIGHTED from Refinitive'!$B$3*'ISSUE SCORE from EIKON'!K53)+('WEIGHTED from Refinitive'!$B$4*'ISSUE SCORE from EIKON'!Z53)+('ISSUE SCORE from EIKON'!AO53*'WEIGHTED from Refinitive'!$B$5)+('WEIGHTED from Refinitive'!$B$8*'ISSUE SCORE from EIKON'!BD53)+('ISSUE SCORE from EIKON'!BS53*'WEIGHTED from Refinitive'!$B$9)+('WEIGHTED from Refinitive'!$B$10*'ISSUE SCORE from EIKON'!CH53)+('ISSUE SCORE from EIKON'!CW53*'WEIGHTED from Refinitive'!$B$11)+('WEIGHTED from Refinitive'!$B$14*'ISSUE SCORE from EIKON'!DL53)+('ISSUE SCORE from EIKON'!EA53*'WEIGHTED from Refinitive'!$B$15)+('WEIGHTED from Refinitive'!$B$16*'ISSUE SCORE from EIKON'!EP53)</f>
        <v>75.509896819598296</v>
      </c>
      <c r="G50" s="1">
        <f>('WEIGHTED from Refinitive'!$B$3*'ISSUE SCORE from EIKON'!L53)+('WEIGHTED from Refinitive'!$B$4*'ISSUE SCORE from EIKON'!AA53)+('ISSUE SCORE from EIKON'!AP53*'WEIGHTED from Refinitive'!$B$5)+('WEIGHTED from Refinitive'!$B$8*'ISSUE SCORE from EIKON'!BE53)+('ISSUE SCORE from EIKON'!BT53*'WEIGHTED from Refinitive'!$B$9)+('WEIGHTED from Refinitive'!$B$10*'ISSUE SCORE from EIKON'!CI53)+('ISSUE SCORE from EIKON'!CX53*'WEIGHTED from Refinitive'!$B$11)+('WEIGHTED from Refinitive'!$B$14*'ISSUE SCORE from EIKON'!DM53)+('ISSUE SCORE from EIKON'!EB53*'WEIGHTED from Refinitive'!$B$15)+('WEIGHTED from Refinitive'!$B$16*'ISSUE SCORE from EIKON'!EQ53)</f>
        <v>74.408553381458958</v>
      </c>
      <c r="H50" s="1">
        <f>('WEIGHTED from Refinitive'!$B$3*'ISSUE SCORE from EIKON'!M53)+('WEIGHTED from Refinitive'!$B$4*'ISSUE SCORE from EIKON'!AB53)+('ISSUE SCORE from EIKON'!AQ53*'WEIGHTED from Refinitive'!$B$5)+('WEIGHTED from Refinitive'!$B$8*'ISSUE SCORE from EIKON'!BF53)+('ISSUE SCORE from EIKON'!BU53*'WEIGHTED from Refinitive'!$B$9)+('WEIGHTED from Refinitive'!$B$10*'ISSUE SCORE from EIKON'!CJ53)+('ISSUE SCORE from EIKON'!CY53*'WEIGHTED from Refinitive'!$B$11)+('WEIGHTED from Refinitive'!$B$14*'ISSUE SCORE from EIKON'!DN53)+('ISSUE SCORE from EIKON'!EC53*'WEIGHTED from Refinitive'!$B$15)+('WEIGHTED from Refinitive'!$B$16*'ISSUE SCORE from EIKON'!ER53)</f>
        <v>74.221214992291877</v>
      </c>
      <c r="I50" s="1">
        <f>('WEIGHTED from Refinitive'!$B$3*'ISSUE SCORE from EIKON'!N53)+('WEIGHTED from Refinitive'!$B$4*'ISSUE SCORE from EIKON'!AC53)+('ISSUE SCORE from EIKON'!AR53*'WEIGHTED from Refinitive'!$B$5)+('WEIGHTED from Refinitive'!$B$8*'ISSUE SCORE from EIKON'!BG53)+('ISSUE SCORE from EIKON'!BV53*'WEIGHTED from Refinitive'!$B$9)+('WEIGHTED from Refinitive'!$B$10*'ISSUE SCORE from EIKON'!CK53)+('ISSUE SCORE from EIKON'!CZ53*'WEIGHTED from Refinitive'!$B$11)+('WEIGHTED from Refinitive'!$B$14*'ISSUE SCORE from EIKON'!DO53)+('ISSUE SCORE from EIKON'!ED53*'WEIGHTED from Refinitive'!$B$15)+('WEIGHTED from Refinitive'!$B$16*'ISSUE SCORE from EIKON'!ES53)</f>
        <v>82.903002837326568</v>
      </c>
      <c r="J50" s="1">
        <f>('WEIGHTED from Refinitive'!$B$3*'ISSUE SCORE from EIKON'!O53)+('WEIGHTED from Refinitive'!$B$4*'ISSUE SCORE from EIKON'!AD53)+('ISSUE SCORE from EIKON'!AS53*'WEIGHTED from Refinitive'!$B$5)+('WEIGHTED from Refinitive'!$B$8*'ISSUE SCORE from EIKON'!BH53)+('ISSUE SCORE from EIKON'!BW53*'WEIGHTED from Refinitive'!$B$9)+('WEIGHTED from Refinitive'!$B$10*'ISSUE SCORE from EIKON'!CL53)+('ISSUE SCORE from EIKON'!DA53*'WEIGHTED from Refinitive'!$B$11)+('WEIGHTED from Refinitive'!$B$14*'ISSUE SCORE from EIKON'!DP53)+('ISSUE SCORE from EIKON'!EE53*'WEIGHTED from Refinitive'!$B$15)+('WEIGHTED from Refinitive'!$B$16*'ISSUE SCORE from EIKON'!ET53)</f>
        <v>68.809675055894587</v>
      </c>
      <c r="K50" s="1">
        <f>('WEIGHTED from Refinitive'!$B$3*'ISSUE SCORE from EIKON'!P53)+('WEIGHTED from Refinitive'!$B$4*'ISSUE SCORE from EIKON'!AE53)+('ISSUE SCORE from EIKON'!AT53*'WEIGHTED from Refinitive'!$B$5)+('WEIGHTED from Refinitive'!$B$8*'ISSUE SCORE from EIKON'!BI53)+('ISSUE SCORE from EIKON'!BX53*'WEIGHTED from Refinitive'!$B$9)+('WEIGHTED from Refinitive'!$B$10*'ISSUE SCORE from EIKON'!CM53)+('ISSUE SCORE from EIKON'!DB53*'WEIGHTED from Refinitive'!$B$11)+('WEIGHTED from Refinitive'!$B$14*'ISSUE SCORE from EIKON'!DQ53)+('ISSUE SCORE from EIKON'!EF53*'WEIGHTED from Refinitive'!$B$15)+('WEIGHTED from Refinitive'!$B$16*'ISSUE SCORE from EIKON'!EU53)</f>
        <v>77.735003602017088</v>
      </c>
      <c r="L50" s="1">
        <f>('WEIGHTED from Refinitive'!$B$3*'ISSUE SCORE from EIKON'!Q53)+('WEIGHTED from Refinitive'!$B$4*'ISSUE SCORE from EIKON'!AF53)+('ISSUE SCORE from EIKON'!AU53*'WEIGHTED from Refinitive'!$B$5)+('WEIGHTED from Refinitive'!$B$8*'ISSUE SCORE from EIKON'!BJ53)+('ISSUE SCORE from EIKON'!BY53*'WEIGHTED from Refinitive'!$B$9)+('WEIGHTED from Refinitive'!$B$10*'ISSUE SCORE from EIKON'!CN53)+('ISSUE SCORE from EIKON'!DC53*'WEIGHTED from Refinitive'!$B$11)+('WEIGHTED from Refinitive'!$B$14*'ISSUE SCORE from EIKON'!DR53)+('ISSUE SCORE from EIKON'!EG53*'WEIGHTED from Refinitive'!$B$15)+('WEIGHTED from Refinitive'!$B$16*'ISSUE SCORE from EIKON'!EV53)</f>
        <v>57.622909853766863</v>
      </c>
      <c r="M50" s="1">
        <f>('WEIGHTED from Refinitive'!$B$3*'ISSUE SCORE from EIKON'!R53)+('WEIGHTED from Refinitive'!$B$4*'ISSUE SCORE from EIKON'!AG53)+('ISSUE SCORE from EIKON'!AV53*'WEIGHTED from Refinitive'!$B$5)+('WEIGHTED from Refinitive'!$B$8*'ISSUE SCORE from EIKON'!BK53)+('ISSUE SCORE from EIKON'!BZ53*'WEIGHTED from Refinitive'!$B$9)+('WEIGHTED from Refinitive'!$B$10*'ISSUE SCORE from EIKON'!CO53)+('ISSUE SCORE from EIKON'!DD53*'WEIGHTED from Refinitive'!$B$11)+('WEIGHTED from Refinitive'!$B$14*'ISSUE SCORE from EIKON'!DS53)+('ISSUE SCORE from EIKON'!EH53*'WEIGHTED from Refinitive'!$B$15)+('WEIGHTED from Refinitive'!$B$16*'ISSUE SCORE from EIKON'!EW53)</f>
        <v>63.063432392273377</v>
      </c>
      <c r="N50" s="1">
        <f>('WEIGHTED from Refinitive'!$B$3*'ISSUE SCORE from EIKON'!S53)+('WEIGHTED from Refinitive'!$B$4*'ISSUE SCORE from EIKON'!AH53)+('ISSUE SCORE from EIKON'!AW53*'WEIGHTED from Refinitive'!$B$5)+('WEIGHTED from Refinitive'!$B$8*'ISSUE SCORE from EIKON'!BL53)+('ISSUE SCORE from EIKON'!CA53*'WEIGHTED from Refinitive'!$B$9)+('WEIGHTED from Refinitive'!$B$10*'ISSUE SCORE from EIKON'!CP53)+('ISSUE SCORE from EIKON'!DE53*'WEIGHTED from Refinitive'!$B$11)+('WEIGHTED from Refinitive'!$B$14*'ISSUE SCORE from EIKON'!DT53)+('ISSUE SCORE from EIKON'!EI53*'WEIGHTED from Refinitive'!$B$15)+('WEIGHTED from Refinitive'!$B$16*'ISSUE SCORE from EIKON'!EX53)</f>
        <v>61.696780303030266</v>
      </c>
      <c r="O50" s="1">
        <f>('WEIGHTED from Refinitive'!$B$3*'ISSUE SCORE from EIKON'!T53)+('WEIGHTED from Refinitive'!$B$4*'ISSUE SCORE from EIKON'!AI53)+('ISSUE SCORE from EIKON'!AX53*'WEIGHTED from Refinitive'!$B$5)+('WEIGHTED from Refinitive'!$B$8*'ISSUE SCORE from EIKON'!BM53)+('ISSUE SCORE from EIKON'!CB53*'WEIGHTED from Refinitive'!$B$9)+('WEIGHTED from Refinitive'!$B$10*'ISSUE SCORE from EIKON'!CQ53)+('ISSUE SCORE from EIKON'!DF53*'WEIGHTED from Refinitive'!$B$11)+('WEIGHTED from Refinitive'!$B$14*'ISSUE SCORE from EIKON'!DU53)+('ISSUE SCORE from EIKON'!EJ53*'WEIGHTED from Refinitive'!$B$15)+('WEIGHTED from Refinitive'!$B$16*'ISSUE SCORE from EIKON'!EY53)</f>
        <v>57.660418340325471</v>
      </c>
      <c r="P50" s="1">
        <f>('WEIGHTED from Refinitive'!$B$3*'ISSUE SCORE from EIKON'!U53)+('WEIGHTED from Refinitive'!$B$4*'ISSUE SCORE from EIKON'!AJ53)+('ISSUE SCORE from EIKON'!AY53*'WEIGHTED from Refinitive'!$B$5)+('WEIGHTED from Refinitive'!$B$8*'ISSUE SCORE from EIKON'!BN53)+('ISSUE SCORE from EIKON'!CC53*'WEIGHTED from Refinitive'!$B$9)+('WEIGHTED from Refinitive'!$B$10*'ISSUE SCORE from EIKON'!CR53)+('ISSUE SCORE from EIKON'!DG53*'WEIGHTED from Refinitive'!$B$11)+('WEIGHTED from Refinitive'!$B$14*'ISSUE SCORE from EIKON'!DV53)+('ISSUE SCORE from EIKON'!EK53*'WEIGHTED from Refinitive'!$B$15)+('WEIGHTED from Refinitive'!$B$16*'ISSUE SCORE from EIKON'!EZ53)</f>
        <v>51.919353567205334</v>
      </c>
      <c r="R50" s="11" t="s">
        <v>126</v>
      </c>
      <c r="S50" s="1">
        <f t="shared" si="2"/>
        <v>62.950053366131421</v>
      </c>
      <c r="T50" s="1">
        <f t="shared" si="3"/>
        <v>82.967913365867361</v>
      </c>
      <c r="U50" s="1">
        <f t="shared" si="4"/>
        <v>82.060500197442678</v>
      </c>
      <c r="V50" s="1">
        <f t="shared" si="5"/>
        <v>79.23073148547077</v>
      </c>
      <c r="W50" s="1">
        <f t="shared" si="6"/>
        <v>75.509896819598296</v>
      </c>
      <c r="X50" s="1">
        <f t="shared" si="7"/>
        <v>74.408553381458958</v>
      </c>
      <c r="Y50" s="1">
        <f t="shared" si="8"/>
        <v>74.221214992291877</v>
      </c>
      <c r="Z50" s="1">
        <f t="shared" si="9"/>
        <v>82.903002837326568</v>
      </c>
      <c r="AA50" s="1">
        <f t="shared" si="10"/>
        <v>68.809675055894587</v>
      </c>
      <c r="AB50" s="1">
        <f t="shared" si="11"/>
        <v>77.735003602017088</v>
      </c>
      <c r="AC50" s="1">
        <f t="shared" si="12"/>
        <v>57.622909853766863</v>
      </c>
      <c r="AD50" s="1">
        <f t="shared" si="13"/>
        <v>63.063432392273377</v>
      </c>
      <c r="AE50" s="1">
        <f t="shared" si="14"/>
        <v>61.696780303030266</v>
      </c>
      <c r="AF50" s="1">
        <f t="shared" si="15"/>
        <v>57.660418340325471</v>
      </c>
      <c r="AG50" s="1">
        <f t="shared" si="16"/>
        <v>51.919353567205334</v>
      </c>
      <c r="AI50" s="11" t="s">
        <v>126</v>
      </c>
      <c r="AJ50" s="1">
        <f t="shared" si="17"/>
        <v>-20.01785999973594</v>
      </c>
      <c r="AK50" s="1">
        <f t="shared" si="18"/>
        <v>0.90741316842468223</v>
      </c>
      <c r="AL50" s="1">
        <f t="shared" si="19"/>
        <v>2.8297687119719086</v>
      </c>
      <c r="AM50" s="1">
        <f t="shared" si="20"/>
        <v>3.7208346658724736</v>
      </c>
      <c r="AN50" s="1">
        <f t="shared" si="21"/>
        <v>1.1013434381393381</v>
      </c>
      <c r="AO50" s="1">
        <f t="shared" si="22"/>
        <v>0.18733838916708123</v>
      </c>
      <c r="AP50" s="1">
        <f t="shared" si="23"/>
        <v>-8.681787845034691</v>
      </c>
      <c r="AQ50" s="1">
        <f t="shared" si="24"/>
        <v>14.093327781431981</v>
      </c>
      <c r="AR50" s="1">
        <f t="shared" si="25"/>
        <v>-8.9253285461225005</v>
      </c>
      <c r="AS50" s="1">
        <f t="shared" si="26"/>
        <v>20.112093748250224</v>
      </c>
      <c r="AT50" s="1">
        <f t="shared" si="27"/>
        <v>-5.4405225385065137</v>
      </c>
      <c r="AU50" s="1">
        <f t="shared" si="28"/>
        <v>1.3666520892431109</v>
      </c>
      <c r="AV50" s="1">
        <f t="shared" si="29"/>
        <v>4.0363619627047953</v>
      </c>
      <c r="AW50" s="1">
        <f t="shared" si="30"/>
        <v>5.7410647731201365</v>
      </c>
      <c r="AX50" s="1" t="str">
        <f>VLOOKUP(AI50,'ISSUE SCORE from EIKON'!A53:B482,2,FALSE)</f>
        <v>Cadence Design Systems Inc</v>
      </c>
      <c r="AY50" s="1">
        <f t="shared" si="31"/>
        <v>49</v>
      </c>
      <c r="AZ50" s="1">
        <v>49</v>
      </c>
      <c r="BA50" s="1">
        <v>1</v>
      </c>
    </row>
    <row r="51" spans="1:53" ht="15">
      <c r="A51" s="11" t="s">
        <v>110</v>
      </c>
      <c r="B51" s="1">
        <f>('WEIGHTED from Refinitive'!$B$3*'ISSUE SCORE from EIKON'!G54)+('WEIGHTED from Refinitive'!$B$4*'ISSUE SCORE from EIKON'!V54)+('ISSUE SCORE from EIKON'!AK54*'WEIGHTED from Refinitive'!$B$5)+('WEIGHTED from Refinitive'!$B$8*'ISSUE SCORE from EIKON'!AZ54)+('ISSUE SCORE from EIKON'!BO54*'WEIGHTED from Refinitive'!$B$9)+('WEIGHTED from Refinitive'!$B$10*'ISSUE SCORE from EIKON'!CD54)+('ISSUE SCORE from EIKON'!CS54*'WEIGHTED from Refinitive'!$B$11)+('WEIGHTED from Refinitive'!$B$14*'ISSUE SCORE from EIKON'!DH54)+('ISSUE SCORE from EIKON'!DW54*'WEIGHTED from Refinitive'!$B$15)+('WEIGHTED from Refinitive'!$B$16*'ISSUE SCORE from EIKON'!EL54)</f>
        <v>58.090206681436541</v>
      </c>
      <c r="C51" s="1">
        <f>('WEIGHTED from Refinitive'!$B$3*'ISSUE SCORE from EIKON'!H54)+('WEIGHTED from Refinitive'!$B$4*'ISSUE SCORE from EIKON'!W54)+('ISSUE SCORE from EIKON'!AL54*'WEIGHTED from Refinitive'!$B$5)+('WEIGHTED from Refinitive'!$B$8*'ISSUE SCORE from EIKON'!BA54)+('ISSUE SCORE from EIKON'!BP54*'WEIGHTED from Refinitive'!$B$9)+('WEIGHTED from Refinitive'!$B$10*'ISSUE SCORE from EIKON'!CE54)+('ISSUE SCORE from EIKON'!CT54*'WEIGHTED from Refinitive'!$B$11)+('WEIGHTED from Refinitive'!$B$14*'ISSUE SCORE from EIKON'!DI54)+('ISSUE SCORE from EIKON'!DX54*'WEIGHTED from Refinitive'!$B$15)+('WEIGHTED from Refinitive'!$B$16*'ISSUE SCORE from EIKON'!EM54)</f>
        <v>59.13403252973994</v>
      </c>
      <c r="D51" s="1">
        <f>('WEIGHTED from Refinitive'!$B$3*'ISSUE SCORE from EIKON'!I54)+('WEIGHTED from Refinitive'!$B$4*'ISSUE SCORE from EIKON'!X54)+('ISSUE SCORE from EIKON'!AM54*'WEIGHTED from Refinitive'!$B$5)+('WEIGHTED from Refinitive'!$B$8*'ISSUE SCORE from EIKON'!BB54)+('ISSUE SCORE from EIKON'!BQ54*'WEIGHTED from Refinitive'!$B$9)+('WEIGHTED from Refinitive'!$B$10*'ISSUE SCORE from EIKON'!CF54)+('ISSUE SCORE from EIKON'!CU54*'WEIGHTED from Refinitive'!$B$11)+('WEIGHTED from Refinitive'!$B$14*'ISSUE SCORE from EIKON'!DJ54)+('ISSUE SCORE from EIKON'!DY54*'WEIGHTED from Refinitive'!$B$15)+('WEIGHTED from Refinitive'!$B$16*'ISSUE SCORE from EIKON'!EN54)</f>
        <v>58.338018714620823</v>
      </c>
      <c r="E51" s="1">
        <f>('WEIGHTED from Refinitive'!$B$3*'ISSUE SCORE from EIKON'!J54)+('WEIGHTED from Refinitive'!$B$4*'ISSUE SCORE from EIKON'!Y54)+('ISSUE SCORE from EIKON'!AN54*'WEIGHTED from Refinitive'!$B$5)+('WEIGHTED from Refinitive'!$B$8*'ISSUE SCORE from EIKON'!BC54)+('ISSUE SCORE from EIKON'!BR54*'WEIGHTED from Refinitive'!$B$9)+('WEIGHTED from Refinitive'!$B$10*'ISSUE SCORE from EIKON'!CG54)+('ISSUE SCORE from EIKON'!CV54*'WEIGHTED from Refinitive'!$B$11)+('WEIGHTED from Refinitive'!$B$14*'ISSUE SCORE from EIKON'!DK54)+('ISSUE SCORE from EIKON'!DZ54*'WEIGHTED from Refinitive'!$B$15)+('WEIGHTED from Refinitive'!$B$16*'ISSUE SCORE from EIKON'!EO54)</f>
        <v>58.082216808769758</v>
      </c>
      <c r="F51" s="1">
        <f>('WEIGHTED from Refinitive'!$B$3*'ISSUE SCORE from EIKON'!K54)+('WEIGHTED from Refinitive'!$B$4*'ISSUE SCORE from EIKON'!Z54)+('ISSUE SCORE from EIKON'!AO54*'WEIGHTED from Refinitive'!$B$5)+('WEIGHTED from Refinitive'!$B$8*'ISSUE SCORE from EIKON'!BD54)+('ISSUE SCORE from EIKON'!BS54*'WEIGHTED from Refinitive'!$B$9)+('WEIGHTED from Refinitive'!$B$10*'ISSUE SCORE from EIKON'!CH54)+('ISSUE SCORE from EIKON'!CW54*'WEIGHTED from Refinitive'!$B$11)+('WEIGHTED from Refinitive'!$B$14*'ISSUE SCORE from EIKON'!DL54)+('ISSUE SCORE from EIKON'!EA54*'WEIGHTED from Refinitive'!$B$15)+('WEIGHTED from Refinitive'!$B$16*'ISSUE SCORE from EIKON'!EP54)</f>
        <v>63.052746660921997</v>
      </c>
      <c r="G51" s="1">
        <f>('WEIGHTED from Refinitive'!$B$3*'ISSUE SCORE from EIKON'!L54)+('WEIGHTED from Refinitive'!$B$4*'ISSUE SCORE from EIKON'!AA54)+('ISSUE SCORE from EIKON'!AP54*'WEIGHTED from Refinitive'!$B$5)+('WEIGHTED from Refinitive'!$B$8*'ISSUE SCORE from EIKON'!BE54)+('ISSUE SCORE from EIKON'!BT54*'WEIGHTED from Refinitive'!$B$9)+('WEIGHTED from Refinitive'!$B$10*'ISSUE SCORE from EIKON'!CI54)+('ISSUE SCORE from EIKON'!CX54*'WEIGHTED from Refinitive'!$B$11)+('WEIGHTED from Refinitive'!$B$14*'ISSUE SCORE from EIKON'!DM54)+('ISSUE SCORE from EIKON'!EB54*'WEIGHTED from Refinitive'!$B$15)+('WEIGHTED from Refinitive'!$B$16*'ISSUE SCORE from EIKON'!EQ54)</f>
        <v>61.824925074925034</v>
      </c>
      <c r="H51" s="1">
        <f>('WEIGHTED from Refinitive'!$B$3*'ISSUE SCORE from EIKON'!M54)+('WEIGHTED from Refinitive'!$B$4*'ISSUE SCORE from EIKON'!AB54)+('ISSUE SCORE from EIKON'!AQ54*'WEIGHTED from Refinitive'!$B$5)+('WEIGHTED from Refinitive'!$B$8*'ISSUE SCORE from EIKON'!BF54)+('ISSUE SCORE from EIKON'!BU54*'WEIGHTED from Refinitive'!$B$9)+('WEIGHTED from Refinitive'!$B$10*'ISSUE SCORE from EIKON'!CJ54)+('ISSUE SCORE from EIKON'!CY54*'WEIGHTED from Refinitive'!$B$11)+('WEIGHTED from Refinitive'!$B$14*'ISSUE SCORE from EIKON'!DN54)+('ISSUE SCORE from EIKON'!EC54*'WEIGHTED from Refinitive'!$B$15)+('WEIGHTED from Refinitive'!$B$16*'ISSUE SCORE from EIKON'!ER54)</f>
        <v>60.611630441016167</v>
      </c>
      <c r="I51" s="1">
        <f>('WEIGHTED from Refinitive'!$B$3*'ISSUE SCORE from EIKON'!N54)+('WEIGHTED from Refinitive'!$B$4*'ISSUE SCORE from EIKON'!AC54)+('ISSUE SCORE from EIKON'!AR54*'WEIGHTED from Refinitive'!$B$5)+('WEIGHTED from Refinitive'!$B$8*'ISSUE SCORE from EIKON'!BG54)+('ISSUE SCORE from EIKON'!BV54*'WEIGHTED from Refinitive'!$B$9)+('WEIGHTED from Refinitive'!$B$10*'ISSUE SCORE from EIKON'!CK54)+('ISSUE SCORE from EIKON'!CZ54*'WEIGHTED from Refinitive'!$B$11)+('WEIGHTED from Refinitive'!$B$14*'ISSUE SCORE from EIKON'!DO54)+('ISSUE SCORE from EIKON'!ED54*'WEIGHTED from Refinitive'!$B$15)+('WEIGHTED from Refinitive'!$B$16*'ISSUE SCORE from EIKON'!ES54)</f>
        <v>59.583324768756412</v>
      </c>
      <c r="J51" s="1">
        <f>('WEIGHTED from Refinitive'!$B$3*'ISSUE SCORE from EIKON'!O54)+('WEIGHTED from Refinitive'!$B$4*'ISSUE SCORE from EIKON'!AD54)+('ISSUE SCORE from EIKON'!AS54*'WEIGHTED from Refinitive'!$B$5)+('WEIGHTED from Refinitive'!$B$8*'ISSUE SCORE from EIKON'!BH54)+('ISSUE SCORE from EIKON'!BW54*'WEIGHTED from Refinitive'!$B$9)+('WEIGHTED from Refinitive'!$B$10*'ISSUE SCORE from EIKON'!CL54)+('ISSUE SCORE from EIKON'!DA54*'WEIGHTED from Refinitive'!$B$11)+('WEIGHTED from Refinitive'!$B$14*'ISSUE SCORE from EIKON'!DP54)+('ISSUE SCORE from EIKON'!EE54*'WEIGHTED from Refinitive'!$B$15)+('WEIGHTED from Refinitive'!$B$16*'ISSUE SCORE from EIKON'!ET54)</f>
        <v>49.090676229508162</v>
      </c>
      <c r="K51" s="1">
        <f>('WEIGHTED from Refinitive'!$B$3*'ISSUE SCORE from EIKON'!P54)+('WEIGHTED from Refinitive'!$B$4*'ISSUE SCORE from EIKON'!AE54)+('ISSUE SCORE from EIKON'!AT54*'WEIGHTED from Refinitive'!$B$5)+('WEIGHTED from Refinitive'!$B$8*'ISSUE SCORE from EIKON'!BI54)+('ISSUE SCORE from EIKON'!BX54*'WEIGHTED from Refinitive'!$B$9)+('WEIGHTED from Refinitive'!$B$10*'ISSUE SCORE from EIKON'!CM54)+('ISSUE SCORE from EIKON'!DB54*'WEIGHTED from Refinitive'!$B$11)+('WEIGHTED from Refinitive'!$B$14*'ISSUE SCORE from EIKON'!DQ54)+('ISSUE SCORE from EIKON'!EF54*'WEIGHTED from Refinitive'!$B$15)+('WEIGHTED from Refinitive'!$B$16*'ISSUE SCORE from EIKON'!EU54)</f>
        <v>54.507754161043593</v>
      </c>
      <c r="L51" s="1">
        <f>('WEIGHTED from Refinitive'!$B$3*'ISSUE SCORE from EIKON'!Q54)+('WEIGHTED from Refinitive'!$B$4*'ISSUE SCORE from EIKON'!AF54)+('ISSUE SCORE from EIKON'!AU54*'WEIGHTED from Refinitive'!$B$5)+('WEIGHTED from Refinitive'!$B$8*'ISSUE SCORE from EIKON'!BJ54)+('ISSUE SCORE from EIKON'!BY54*'WEIGHTED from Refinitive'!$B$9)+('WEIGHTED from Refinitive'!$B$10*'ISSUE SCORE from EIKON'!CN54)+('ISSUE SCORE from EIKON'!DC54*'WEIGHTED from Refinitive'!$B$11)+('WEIGHTED from Refinitive'!$B$14*'ISSUE SCORE from EIKON'!DR54)+('ISSUE SCORE from EIKON'!EG54*'WEIGHTED from Refinitive'!$B$15)+('WEIGHTED from Refinitive'!$B$16*'ISSUE SCORE from EIKON'!EV54)</f>
        <v>48.294598308386</v>
      </c>
      <c r="M51" s="1">
        <f>('WEIGHTED from Refinitive'!$B$3*'ISSUE SCORE from EIKON'!R54)+('WEIGHTED from Refinitive'!$B$4*'ISSUE SCORE from EIKON'!AG54)+('ISSUE SCORE from EIKON'!AV54*'WEIGHTED from Refinitive'!$B$5)+('WEIGHTED from Refinitive'!$B$8*'ISSUE SCORE from EIKON'!BK54)+('ISSUE SCORE from EIKON'!BZ54*'WEIGHTED from Refinitive'!$B$9)+('WEIGHTED from Refinitive'!$B$10*'ISSUE SCORE from EIKON'!CO54)+('ISSUE SCORE from EIKON'!DD54*'WEIGHTED from Refinitive'!$B$11)+('WEIGHTED from Refinitive'!$B$14*'ISSUE SCORE from EIKON'!DS54)+('ISSUE SCORE from EIKON'!EH54*'WEIGHTED from Refinitive'!$B$15)+('WEIGHTED from Refinitive'!$B$16*'ISSUE SCORE from EIKON'!EW54)</f>
        <v>56.496002670313892</v>
      </c>
      <c r="N51" s="1">
        <f>('WEIGHTED from Refinitive'!$B$3*'ISSUE SCORE from EIKON'!S54)+('WEIGHTED from Refinitive'!$B$4*'ISSUE SCORE from EIKON'!AH54)+('ISSUE SCORE from EIKON'!AW54*'WEIGHTED from Refinitive'!$B$5)+('WEIGHTED from Refinitive'!$B$8*'ISSUE SCORE from EIKON'!BL54)+('ISSUE SCORE from EIKON'!CA54*'WEIGHTED from Refinitive'!$B$9)+('WEIGHTED from Refinitive'!$B$10*'ISSUE SCORE from EIKON'!CP54)+('ISSUE SCORE from EIKON'!DE54*'WEIGHTED from Refinitive'!$B$11)+('WEIGHTED from Refinitive'!$B$14*'ISSUE SCORE from EIKON'!DT54)+('ISSUE SCORE from EIKON'!EI54*'WEIGHTED from Refinitive'!$B$15)+('WEIGHTED from Refinitive'!$B$16*'ISSUE SCORE from EIKON'!EX54)</f>
        <v>58.409528830944716</v>
      </c>
      <c r="O51" s="1">
        <f>('WEIGHTED from Refinitive'!$B$3*'ISSUE SCORE from EIKON'!T54)+('WEIGHTED from Refinitive'!$B$4*'ISSUE SCORE from EIKON'!AI54)+('ISSUE SCORE from EIKON'!AX54*'WEIGHTED from Refinitive'!$B$5)+('WEIGHTED from Refinitive'!$B$8*'ISSUE SCORE from EIKON'!BM54)+('ISSUE SCORE from EIKON'!CB54*'WEIGHTED from Refinitive'!$B$9)+('WEIGHTED from Refinitive'!$B$10*'ISSUE SCORE from EIKON'!CQ54)+('ISSUE SCORE from EIKON'!DF54*'WEIGHTED from Refinitive'!$B$11)+('WEIGHTED from Refinitive'!$B$14*'ISSUE SCORE from EIKON'!DU54)+('ISSUE SCORE from EIKON'!EJ54*'WEIGHTED from Refinitive'!$B$15)+('WEIGHTED from Refinitive'!$B$16*'ISSUE SCORE from EIKON'!EY54)</f>
        <v>32.992450365726185</v>
      </c>
      <c r="P51" s="1">
        <f>('WEIGHTED from Refinitive'!$B$3*'ISSUE SCORE from EIKON'!U54)+('WEIGHTED from Refinitive'!$B$4*'ISSUE SCORE from EIKON'!AJ54)+('ISSUE SCORE from EIKON'!AY54*'WEIGHTED from Refinitive'!$B$5)+('WEIGHTED from Refinitive'!$B$8*'ISSUE SCORE from EIKON'!BN54)+('ISSUE SCORE from EIKON'!CC54*'WEIGHTED from Refinitive'!$B$9)+('WEIGHTED from Refinitive'!$B$10*'ISSUE SCORE from EIKON'!CR54)+('ISSUE SCORE from EIKON'!DG54*'WEIGHTED from Refinitive'!$B$11)+('WEIGHTED from Refinitive'!$B$14*'ISSUE SCORE from EIKON'!DV54)+('ISSUE SCORE from EIKON'!EK54*'WEIGHTED from Refinitive'!$B$15)+('WEIGHTED from Refinitive'!$B$16*'ISSUE SCORE from EIKON'!EZ54)</f>
        <v>30.258793084760402</v>
      </c>
      <c r="R51" s="11" t="s">
        <v>128</v>
      </c>
      <c r="S51" s="1">
        <f t="shared" si="2"/>
        <v>61.349171916786851</v>
      </c>
      <c r="T51" s="1">
        <f t="shared" si="3"/>
        <v>59.13403252973994</v>
      </c>
      <c r="U51" s="1">
        <f t="shared" si="4"/>
        <v>58.338018714620823</v>
      </c>
      <c r="V51" s="1">
        <f t="shared" si="5"/>
        <v>58.082216808769758</v>
      </c>
      <c r="W51" s="1">
        <f t="shared" si="6"/>
        <v>63.052746660921997</v>
      </c>
      <c r="X51" s="1">
        <f t="shared" si="7"/>
        <v>61.824925074925034</v>
      </c>
      <c r="Y51" s="1">
        <f t="shared" si="8"/>
        <v>60.611630441016167</v>
      </c>
      <c r="Z51" s="1">
        <f t="shared" si="9"/>
        <v>59.583324768756412</v>
      </c>
      <c r="AA51" s="1">
        <f t="shared" si="10"/>
        <v>49.090676229508162</v>
      </c>
      <c r="AB51" s="1">
        <f t="shared" si="11"/>
        <v>54.507754161043593</v>
      </c>
      <c r="AC51" s="1">
        <f t="shared" si="12"/>
        <v>48.294598308386</v>
      </c>
      <c r="AD51" s="1">
        <f t="shared" si="13"/>
        <v>56.496002670313892</v>
      </c>
      <c r="AE51" s="1">
        <f t="shared" si="14"/>
        <v>58.409528830944716</v>
      </c>
      <c r="AF51" s="1">
        <f t="shared" si="15"/>
        <v>32.992450365726185</v>
      </c>
      <c r="AG51" s="1">
        <f t="shared" si="16"/>
        <v>30.258793084760402</v>
      </c>
      <c r="AI51" s="11" t="s">
        <v>128</v>
      </c>
      <c r="AJ51" s="1">
        <f t="shared" si="17"/>
        <v>2.2151393870469107</v>
      </c>
      <c r="AK51" s="1">
        <f t="shared" si="18"/>
        <v>0.7960138151191174</v>
      </c>
      <c r="AL51" s="1">
        <f t="shared" si="19"/>
        <v>0.25580190585106521</v>
      </c>
      <c r="AM51" s="1">
        <f t="shared" si="20"/>
        <v>-4.9705298521522394</v>
      </c>
      <c r="AN51" s="1">
        <f t="shared" si="21"/>
        <v>1.2278215859969634</v>
      </c>
      <c r="AO51" s="1">
        <f t="shared" si="22"/>
        <v>1.2132946339088662</v>
      </c>
      <c r="AP51" s="1">
        <f t="shared" si="23"/>
        <v>1.028305672259755</v>
      </c>
      <c r="AQ51" s="1">
        <f t="shared" si="24"/>
        <v>10.49264853924825</v>
      </c>
      <c r="AR51" s="1">
        <f t="shared" si="25"/>
        <v>-5.4170779315354309</v>
      </c>
      <c r="AS51" s="1">
        <f t="shared" si="26"/>
        <v>6.213155852657593</v>
      </c>
      <c r="AT51" s="1">
        <f t="shared" si="27"/>
        <v>-8.2014043619278922</v>
      </c>
      <c r="AU51" s="1">
        <f t="shared" si="28"/>
        <v>-1.9135261606308234</v>
      </c>
      <c r="AV51" s="1">
        <f t="shared" si="29"/>
        <v>25.41707846521853</v>
      </c>
      <c r="AW51" s="1">
        <f t="shared" si="30"/>
        <v>2.7336572809657831</v>
      </c>
      <c r="AX51" s="1" t="str">
        <f>VLOOKUP(AI51,'ISSUE SCORE from EIKON'!A54:B483,2,FALSE)</f>
        <v>CDW Corp</v>
      </c>
      <c r="AY51" s="1">
        <f t="shared" si="31"/>
        <v>50</v>
      </c>
      <c r="AZ51" s="1">
        <v>50</v>
      </c>
      <c r="BA51" s="1">
        <v>1</v>
      </c>
    </row>
    <row r="52" spans="1:53" ht="15">
      <c r="A52" s="11" t="s">
        <v>111</v>
      </c>
      <c r="B52" s="1">
        <f>('WEIGHTED from Refinitive'!$B$3*'ISSUE SCORE from EIKON'!G55)+('WEIGHTED from Refinitive'!$B$4*'ISSUE SCORE from EIKON'!V55)+('ISSUE SCORE from EIKON'!AK55*'WEIGHTED from Refinitive'!$B$5)+('WEIGHTED from Refinitive'!$B$8*'ISSUE SCORE from EIKON'!AZ55)+('ISSUE SCORE from EIKON'!BO55*'WEIGHTED from Refinitive'!$B$9)+('WEIGHTED from Refinitive'!$B$10*'ISSUE SCORE from EIKON'!CD55)+('ISSUE SCORE from EIKON'!CS55*'WEIGHTED from Refinitive'!$B$11)+('WEIGHTED from Refinitive'!$B$14*'ISSUE SCORE from EIKON'!DH55)+('ISSUE SCORE from EIKON'!DW55*'WEIGHTED from Refinitive'!$B$15)+('WEIGHTED from Refinitive'!$B$16*'ISSUE SCORE from EIKON'!EL55)</f>
        <v>82.620514193379961</v>
      </c>
      <c r="C52" s="1">
        <f>('WEIGHTED from Refinitive'!$B$3*'ISSUE SCORE from EIKON'!H55)+('WEIGHTED from Refinitive'!$B$4*'ISSUE SCORE from EIKON'!W55)+('ISSUE SCORE from EIKON'!AL55*'WEIGHTED from Refinitive'!$B$5)+('WEIGHTED from Refinitive'!$B$8*'ISSUE SCORE from EIKON'!BA55)+('ISSUE SCORE from EIKON'!BP55*'WEIGHTED from Refinitive'!$B$9)+('WEIGHTED from Refinitive'!$B$10*'ISSUE SCORE from EIKON'!CE55)+('ISSUE SCORE from EIKON'!CT55*'WEIGHTED from Refinitive'!$B$11)+('WEIGHTED from Refinitive'!$B$14*'ISSUE SCORE from EIKON'!DI55)+('ISSUE SCORE from EIKON'!DX55*'WEIGHTED from Refinitive'!$B$15)+('WEIGHTED from Refinitive'!$B$16*'ISSUE SCORE from EIKON'!EM55)</f>
        <v>81.8976187209241</v>
      </c>
      <c r="D52" s="1">
        <f>('WEIGHTED from Refinitive'!$B$3*'ISSUE SCORE from EIKON'!I55)+('WEIGHTED from Refinitive'!$B$4*'ISSUE SCORE from EIKON'!X55)+('ISSUE SCORE from EIKON'!AM55*'WEIGHTED from Refinitive'!$B$5)+('WEIGHTED from Refinitive'!$B$8*'ISSUE SCORE from EIKON'!BB55)+('ISSUE SCORE from EIKON'!BQ55*'WEIGHTED from Refinitive'!$B$9)+('WEIGHTED from Refinitive'!$B$10*'ISSUE SCORE from EIKON'!CF55)+('ISSUE SCORE from EIKON'!CU55*'WEIGHTED from Refinitive'!$B$11)+('WEIGHTED from Refinitive'!$B$14*'ISSUE SCORE from EIKON'!DJ55)+('ISSUE SCORE from EIKON'!DY55*'WEIGHTED from Refinitive'!$B$15)+('WEIGHTED from Refinitive'!$B$16*'ISSUE SCORE from EIKON'!EN55)</f>
        <v>80.339683709883673</v>
      </c>
      <c r="E52" s="1">
        <f>('WEIGHTED from Refinitive'!$B$3*'ISSUE SCORE from EIKON'!J55)+('WEIGHTED from Refinitive'!$B$4*'ISSUE SCORE from EIKON'!Y55)+('ISSUE SCORE from EIKON'!AN55*'WEIGHTED from Refinitive'!$B$5)+('WEIGHTED from Refinitive'!$B$8*'ISSUE SCORE from EIKON'!BC55)+('ISSUE SCORE from EIKON'!BR55*'WEIGHTED from Refinitive'!$B$9)+('WEIGHTED from Refinitive'!$B$10*'ISSUE SCORE from EIKON'!CG55)+('ISSUE SCORE from EIKON'!CV55*'WEIGHTED from Refinitive'!$B$11)+('WEIGHTED from Refinitive'!$B$14*'ISSUE SCORE from EIKON'!DK55)+('ISSUE SCORE from EIKON'!DZ55*'WEIGHTED from Refinitive'!$B$15)+('WEIGHTED from Refinitive'!$B$16*'ISSUE SCORE from EIKON'!EO55)</f>
        <v>76.557835970760678</v>
      </c>
      <c r="F52" s="1">
        <f>('WEIGHTED from Refinitive'!$B$3*'ISSUE SCORE from EIKON'!K55)+('WEIGHTED from Refinitive'!$B$4*'ISSUE SCORE from EIKON'!Z55)+('ISSUE SCORE from EIKON'!AO55*'WEIGHTED from Refinitive'!$B$5)+('WEIGHTED from Refinitive'!$B$8*'ISSUE SCORE from EIKON'!BD55)+('ISSUE SCORE from EIKON'!BS55*'WEIGHTED from Refinitive'!$B$9)+('WEIGHTED from Refinitive'!$B$10*'ISSUE SCORE from EIKON'!CH55)+('ISSUE SCORE from EIKON'!CW55*'WEIGHTED from Refinitive'!$B$11)+('WEIGHTED from Refinitive'!$B$14*'ISSUE SCORE from EIKON'!DL55)+('ISSUE SCORE from EIKON'!EA55*'WEIGHTED from Refinitive'!$B$15)+('WEIGHTED from Refinitive'!$B$16*'ISSUE SCORE from EIKON'!EP55)</f>
        <v>71.102647352647296</v>
      </c>
      <c r="G52" s="1">
        <f>('WEIGHTED from Refinitive'!$B$3*'ISSUE SCORE from EIKON'!L55)+('WEIGHTED from Refinitive'!$B$4*'ISSUE SCORE from EIKON'!AA55)+('ISSUE SCORE from EIKON'!AP55*'WEIGHTED from Refinitive'!$B$5)+('WEIGHTED from Refinitive'!$B$8*'ISSUE SCORE from EIKON'!BE55)+('ISSUE SCORE from EIKON'!BT55*'WEIGHTED from Refinitive'!$B$9)+('WEIGHTED from Refinitive'!$B$10*'ISSUE SCORE from EIKON'!CI55)+('ISSUE SCORE from EIKON'!CX55*'WEIGHTED from Refinitive'!$B$11)+('WEIGHTED from Refinitive'!$B$14*'ISSUE SCORE from EIKON'!DM55)+('ISSUE SCORE from EIKON'!EB55*'WEIGHTED from Refinitive'!$B$15)+('WEIGHTED from Refinitive'!$B$16*'ISSUE SCORE from EIKON'!EQ55)</f>
        <v>76.532349896480312</v>
      </c>
      <c r="H52" s="1">
        <f>('WEIGHTED from Refinitive'!$B$3*'ISSUE SCORE from EIKON'!M55)+('WEIGHTED from Refinitive'!$B$4*'ISSUE SCORE from EIKON'!AB55)+('ISSUE SCORE from EIKON'!AQ55*'WEIGHTED from Refinitive'!$B$5)+('WEIGHTED from Refinitive'!$B$8*'ISSUE SCORE from EIKON'!BF55)+('ISSUE SCORE from EIKON'!BU55*'WEIGHTED from Refinitive'!$B$9)+('WEIGHTED from Refinitive'!$B$10*'ISSUE SCORE from EIKON'!CJ55)+('ISSUE SCORE from EIKON'!CY55*'WEIGHTED from Refinitive'!$B$11)+('WEIGHTED from Refinitive'!$B$14*'ISSUE SCORE from EIKON'!DN55)+('ISSUE SCORE from EIKON'!EC55*'WEIGHTED from Refinitive'!$B$15)+('WEIGHTED from Refinitive'!$B$16*'ISSUE SCORE from EIKON'!ER55)</f>
        <v>72.365514233131748</v>
      </c>
      <c r="I52" s="1">
        <f>('WEIGHTED from Refinitive'!$B$3*'ISSUE SCORE from EIKON'!N55)+('WEIGHTED from Refinitive'!$B$4*'ISSUE SCORE from EIKON'!AC55)+('ISSUE SCORE from EIKON'!AR55*'WEIGHTED from Refinitive'!$B$5)+('WEIGHTED from Refinitive'!$B$8*'ISSUE SCORE from EIKON'!BG55)+('ISSUE SCORE from EIKON'!BV55*'WEIGHTED from Refinitive'!$B$9)+('WEIGHTED from Refinitive'!$B$10*'ISSUE SCORE from EIKON'!CK55)+('ISSUE SCORE from EIKON'!CZ55*'WEIGHTED from Refinitive'!$B$11)+('WEIGHTED from Refinitive'!$B$14*'ISSUE SCORE from EIKON'!DO55)+('ISSUE SCORE from EIKON'!ED55*'WEIGHTED from Refinitive'!$B$15)+('WEIGHTED from Refinitive'!$B$16*'ISSUE SCORE from EIKON'!ES55)</f>
        <v>75.720323477751705</v>
      </c>
      <c r="J52" s="1">
        <f>('WEIGHTED from Refinitive'!$B$3*'ISSUE SCORE from EIKON'!O55)+('WEIGHTED from Refinitive'!$B$4*'ISSUE SCORE from EIKON'!AD55)+('ISSUE SCORE from EIKON'!AS55*'WEIGHTED from Refinitive'!$B$5)+('WEIGHTED from Refinitive'!$B$8*'ISSUE SCORE from EIKON'!BH55)+('ISSUE SCORE from EIKON'!BW55*'WEIGHTED from Refinitive'!$B$9)+('WEIGHTED from Refinitive'!$B$10*'ISSUE SCORE from EIKON'!CL55)+('ISSUE SCORE from EIKON'!DA55*'WEIGHTED from Refinitive'!$B$11)+('WEIGHTED from Refinitive'!$B$14*'ISSUE SCORE from EIKON'!DP55)+('ISSUE SCORE from EIKON'!EE55*'WEIGHTED from Refinitive'!$B$15)+('WEIGHTED from Refinitive'!$B$16*'ISSUE SCORE from EIKON'!ET55)</f>
        <v>66.039979757084978</v>
      </c>
      <c r="K52" s="1">
        <f>('WEIGHTED from Refinitive'!$B$3*'ISSUE SCORE from EIKON'!P55)+('WEIGHTED from Refinitive'!$B$4*'ISSUE SCORE from EIKON'!AE55)+('ISSUE SCORE from EIKON'!AT55*'WEIGHTED from Refinitive'!$B$5)+('WEIGHTED from Refinitive'!$B$8*'ISSUE SCORE from EIKON'!BI55)+('ISSUE SCORE from EIKON'!BX55*'WEIGHTED from Refinitive'!$B$9)+('WEIGHTED from Refinitive'!$B$10*'ISSUE SCORE from EIKON'!CM55)+('ISSUE SCORE from EIKON'!DB55*'WEIGHTED from Refinitive'!$B$11)+('WEIGHTED from Refinitive'!$B$14*'ISSUE SCORE from EIKON'!DQ55)+('ISSUE SCORE from EIKON'!EF55*'WEIGHTED from Refinitive'!$B$15)+('WEIGHTED from Refinitive'!$B$16*'ISSUE SCORE from EIKON'!EU55)</f>
        <v>67.874134086516989</v>
      </c>
      <c r="L52" s="1">
        <f>('WEIGHTED from Refinitive'!$B$3*'ISSUE SCORE from EIKON'!Q55)+('WEIGHTED from Refinitive'!$B$4*'ISSUE SCORE from EIKON'!AF55)+('ISSUE SCORE from EIKON'!AU55*'WEIGHTED from Refinitive'!$B$5)+('WEIGHTED from Refinitive'!$B$8*'ISSUE SCORE from EIKON'!BJ55)+('ISSUE SCORE from EIKON'!BY55*'WEIGHTED from Refinitive'!$B$9)+('WEIGHTED from Refinitive'!$B$10*'ISSUE SCORE from EIKON'!CN55)+('ISSUE SCORE from EIKON'!DC55*'WEIGHTED from Refinitive'!$B$11)+('WEIGHTED from Refinitive'!$B$14*'ISSUE SCORE from EIKON'!DR55)+('ISSUE SCORE from EIKON'!EG55*'WEIGHTED from Refinitive'!$B$15)+('WEIGHTED from Refinitive'!$B$16*'ISSUE SCORE from EIKON'!EV55)</f>
        <v>45.926549559429688</v>
      </c>
      <c r="M52" s="1">
        <f>('WEIGHTED from Refinitive'!$B$3*'ISSUE SCORE from EIKON'!R55)+('WEIGHTED from Refinitive'!$B$4*'ISSUE SCORE from EIKON'!AG55)+('ISSUE SCORE from EIKON'!AV55*'WEIGHTED from Refinitive'!$B$5)+('WEIGHTED from Refinitive'!$B$8*'ISSUE SCORE from EIKON'!BK55)+('ISSUE SCORE from EIKON'!BZ55*'WEIGHTED from Refinitive'!$B$9)+('WEIGHTED from Refinitive'!$B$10*'ISSUE SCORE from EIKON'!CO55)+('ISSUE SCORE from EIKON'!DD55*'WEIGHTED from Refinitive'!$B$11)+('WEIGHTED from Refinitive'!$B$14*'ISSUE SCORE from EIKON'!DS55)+('ISSUE SCORE from EIKON'!EH55*'WEIGHTED from Refinitive'!$B$15)+('WEIGHTED from Refinitive'!$B$16*'ISSUE SCORE from EIKON'!EW55)</f>
        <v>35.243351949582376</v>
      </c>
      <c r="N52" s="1">
        <f>('WEIGHTED from Refinitive'!$B$3*'ISSUE SCORE from EIKON'!S55)+('WEIGHTED from Refinitive'!$B$4*'ISSUE SCORE from EIKON'!AH55)+('ISSUE SCORE from EIKON'!AW55*'WEIGHTED from Refinitive'!$B$5)+('WEIGHTED from Refinitive'!$B$8*'ISSUE SCORE from EIKON'!BL55)+('ISSUE SCORE from EIKON'!CA55*'WEIGHTED from Refinitive'!$B$9)+('WEIGHTED from Refinitive'!$B$10*'ISSUE SCORE from EIKON'!CP55)+('ISSUE SCORE from EIKON'!DE55*'WEIGHTED from Refinitive'!$B$11)+('WEIGHTED from Refinitive'!$B$14*'ISSUE SCORE from EIKON'!DT55)+('ISSUE SCORE from EIKON'!EI55*'WEIGHTED from Refinitive'!$B$15)+('WEIGHTED from Refinitive'!$B$16*'ISSUE SCORE from EIKON'!EX55)</f>
        <v>42.499242424242389</v>
      </c>
      <c r="O52" s="1">
        <f>('WEIGHTED from Refinitive'!$B$3*'ISSUE SCORE from EIKON'!T55)+('WEIGHTED from Refinitive'!$B$4*'ISSUE SCORE from EIKON'!AI55)+('ISSUE SCORE from EIKON'!AX55*'WEIGHTED from Refinitive'!$B$5)+('WEIGHTED from Refinitive'!$B$8*'ISSUE SCORE from EIKON'!BM55)+('ISSUE SCORE from EIKON'!CB55*'WEIGHTED from Refinitive'!$B$9)+('WEIGHTED from Refinitive'!$B$10*'ISSUE SCORE from EIKON'!CQ55)+('ISSUE SCORE from EIKON'!DF55*'WEIGHTED from Refinitive'!$B$11)+('WEIGHTED from Refinitive'!$B$14*'ISSUE SCORE from EIKON'!DU55)+('ISSUE SCORE from EIKON'!EJ55*'WEIGHTED from Refinitive'!$B$15)+('WEIGHTED from Refinitive'!$B$16*'ISSUE SCORE from EIKON'!EY55)</f>
        <v>43.729607467002566</v>
      </c>
      <c r="P52" s="1">
        <f>('WEIGHTED from Refinitive'!$B$3*'ISSUE SCORE from EIKON'!U55)+('WEIGHTED from Refinitive'!$B$4*'ISSUE SCORE from EIKON'!AJ55)+('ISSUE SCORE from EIKON'!AY55*'WEIGHTED from Refinitive'!$B$5)+('WEIGHTED from Refinitive'!$B$8*'ISSUE SCORE from EIKON'!BN55)+('ISSUE SCORE from EIKON'!CC55*'WEIGHTED from Refinitive'!$B$9)+('WEIGHTED from Refinitive'!$B$10*'ISSUE SCORE from EIKON'!CR55)+('ISSUE SCORE from EIKON'!DG55*'WEIGHTED from Refinitive'!$B$11)+('WEIGHTED from Refinitive'!$B$14*'ISSUE SCORE from EIKON'!DV55)+('ISSUE SCORE from EIKON'!EK55*'WEIGHTED from Refinitive'!$B$15)+('WEIGHTED from Refinitive'!$B$16*'ISSUE SCORE from EIKON'!EZ55)</f>
        <v>36.596943743238363</v>
      </c>
      <c r="R52" s="11" t="s">
        <v>129</v>
      </c>
      <c r="S52" s="1">
        <f t="shared" si="2"/>
        <v>50.5799792480638</v>
      </c>
      <c r="T52" s="1">
        <f t="shared" si="3"/>
        <v>81.8976187209241</v>
      </c>
      <c r="U52" s="1">
        <f t="shared" si="4"/>
        <v>80.339683709883673</v>
      </c>
      <c r="V52" s="1">
        <f t="shared" si="5"/>
        <v>76.557835970760678</v>
      </c>
      <c r="W52" s="1">
        <f t="shared" si="6"/>
        <v>71.102647352647296</v>
      </c>
      <c r="X52" s="1">
        <f t="shared" si="7"/>
        <v>76.532349896480312</v>
      </c>
      <c r="Y52" s="1">
        <f t="shared" si="8"/>
        <v>72.365514233131748</v>
      </c>
      <c r="Z52" s="1">
        <f t="shared" si="9"/>
        <v>75.720323477751705</v>
      </c>
      <c r="AA52" s="1">
        <f t="shared" si="10"/>
        <v>66.039979757084978</v>
      </c>
      <c r="AB52" s="1">
        <f t="shared" si="11"/>
        <v>67.874134086516989</v>
      </c>
      <c r="AC52" s="1">
        <f t="shared" si="12"/>
        <v>45.926549559429688</v>
      </c>
      <c r="AD52" s="1">
        <f t="shared" si="13"/>
        <v>35.243351949582376</v>
      </c>
      <c r="AE52" s="1">
        <f t="shared" si="14"/>
        <v>42.499242424242389</v>
      </c>
      <c r="AF52" s="1">
        <f t="shared" si="15"/>
        <v>43.729607467002566</v>
      </c>
      <c r="AG52" s="1">
        <f t="shared" si="16"/>
        <v>36.596943743238363</v>
      </c>
      <c r="AI52" s="11" t="s">
        <v>129</v>
      </c>
      <c r="AJ52" s="1">
        <f t="shared" si="17"/>
        <v>-31.3176394728603</v>
      </c>
      <c r="AK52" s="1">
        <f t="shared" si="18"/>
        <v>1.5579350110404278</v>
      </c>
      <c r="AL52" s="1">
        <f t="shared" si="19"/>
        <v>3.7818477391229948</v>
      </c>
      <c r="AM52" s="1">
        <f t="shared" si="20"/>
        <v>5.4551886181133824</v>
      </c>
      <c r="AN52" s="1">
        <f t="shared" si="21"/>
        <v>-5.4297025438330166</v>
      </c>
      <c r="AO52" s="1">
        <f t="shared" si="22"/>
        <v>4.1668356633485644</v>
      </c>
      <c r="AP52" s="1">
        <f t="shared" si="23"/>
        <v>-3.3548092446199576</v>
      </c>
      <c r="AQ52" s="1">
        <f t="shared" si="24"/>
        <v>9.6803437206667269</v>
      </c>
      <c r="AR52" s="1">
        <f t="shared" si="25"/>
        <v>-1.8341543294320104</v>
      </c>
      <c r="AS52" s="1">
        <f t="shared" si="26"/>
        <v>21.947584527087301</v>
      </c>
      <c r="AT52" s="1">
        <f t="shared" si="27"/>
        <v>10.683197609847312</v>
      </c>
      <c r="AU52" s="1">
        <f t="shared" si="28"/>
        <v>-7.2558904746600135</v>
      </c>
      <c r="AV52" s="1">
        <f t="shared" si="29"/>
        <v>-1.2303650427601767</v>
      </c>
      <c r="AW52" s="1">
        <f t="shared" si="30"/>
        <v>7.1326637237642032</v>
      </c>
      <c r="AX52" s="1" t="str">
        <f>VLOOKUP(AI52,'ISSUE SCORE from EIKON'!A55:B484,2,FALSE)</f>
        <v>Celanese Corp</v>
      </c>
      <c r="AY52" s="1">
        <f t="shared" si="31"/>
        <v>51</v>
      </c>
      <c r="AZ52" s="1">
        <v>51</v>
      </c>
      <c r="BA52" s="1">
        <v>1</v>
      </c>
    </row>
    <row r="53" spans="1:53" ht="15">
      <c r="A53" s="11" t="s">
        <v>112</v>
      </c>
      <c r="B53" s="1">
        <f>('WEIGHTED from Refinitive'!$B$3*'ISSUE SCORE from EIKON'!G56)+('WEIGHTED from Refinitive'!$B$4*'ISSUE SCORE from EIKON'!V56)+('ISSUE SCORE from EIKON'!AK56*'WEIGHTED from Refinitive'!$B$5)+('WEIGHTED from Refinitive'!$B$8*'ISSUE SCORE from EIKON'!AZ56)+('ISSUE SCORE from EIKON'!BO56*'WEIGHTED from Refinitive'!$B$9)+('WEIGHTED from Refinitive'!$B$10*'ISSUE SCORE from EIKON'!CD56)+('ISSUE SCORE from EIKON'!CS56*'WEIGHTED from Refinitive'!$B$11)+('WEIGHTED from Refinitive'!$B$14*'ISSUE SCORE from EIKON'!DH56)+('ISSUE SCORE from EIKON'!DW56*'WEIGHTED from Refinitive'!$B$15)+('WEIGHTED from Refinitive'!$B$16*'ISSUE SCORE from EIKON'!EL56)</f>
        <v>31.892014704118139</v>
      </c>
      <c r="C53" s="1">
        <f>('WEIGHTED from Refinitive'!$B$3*'ISSUE SCORE from EIKON'!H56)+('WEIGHTED from Refinitive'!$B$4*'ISSUE SCORE from EIKON'!W56)+('ISSUE SCORE from EIKON'!AL56*'WEIGHTED from Refinitive'!$B$5)+('WEIGHTED from Refinitive'!$B$8*'ISSUE SCORE from EIKON'!BA56)+('ISSUE SCORE from EIKON'!BP56*'WEIGHTED from Refinitive'!$B$9)+('WEIGHTED from Refinitive'!$B$10*'ISSUE SCORE from EIKON'!CE56)+('ISSUE SCORE from EIKON'!CT56*'WEIGHTED from Refinitive'!$B$11)+('WEIGHTED from Refinitive'!$B$14*'ISSUE SCORE from EIKON'!DI56)+('ISSUE SCORE from EIKON'!DX56*'WEIGHTED from Refinitive'!$B$15)+('WEIGHTED from Refinitive'!$B$16*'ISSUE SCORE from EIKON'!EM56)</f>
        <v>31.781626625323895</v>
      </c>
      <c r="D53" s="1">
        <f>('WEIGHTED from Refinitive'!$B$3*'ISSUE SCORE from EIKON'!I56)+('WEIGHTED from Refinitive'!$B$4*'ISSUE SCORE from EIKON'!X56)+('ISSUE SCORE from EIKON'!AM56*'WEIGHTED from Refinitive'!$B$5)+('WEIGHTED from Refinitive'!$B$8*'ISSUE SCORE from EIKON'!BB56)+('ISSUE SCORE from EIKON'!BQ56*'WEIGHTED from Refinitive'!$B$9)+('WEIGHTED from Refinitive'!$B$10*'ISSUE SCORE from EIKON'!CF56)+('ISSUE SCORE from EIKON'!CU56*'WEIGHTED from Refinitive'!$B$11)+('WEIGHTED from Refinitive'!$B$14*'ISSUE SCORE from EIKON'!DJ56)+('ISSUE SCORE from EIKON'!DY56*'WEIGHTED from Refinitive'!$B$15)+('WEIGHTED from Refinitive'!$B$16*'ISSUE SCORE from EIKON'!EN56)</f>
        <v>31.802689036876174</v>
      </c>
      <c r="E53" s="1">
        <f>('WEIGHTED from Refinitive'!$B$3*'ISSUE SCORE from EIKON'!J56)+('WEIGHTED from Refinitive'!$B$4*'ISSUE SCORE from EIKON'!Y56)+('ISSUE SCORE from EIKON'!AN56*'WEIGHTED from Refinitive'!$B$5)+('WEIGHTED from Refinitive'!$B$8*'ISSUE SCORE from EIKON'!BC56)+('ISSUE SCORE from EIKON'!BR56*'WEIGHTED from Refinitive'!$B$9)+('WEIGHTED from Refinitive'!$B$10*'ISSUE SCORE from EIKON'!CG56)+('ISSUE SCORE from EIKON'!CV56*'WEIGHTED from Refinitive'!$B$11)+('WEIGHTED from Refinitive'!$B$14*'ISSUE SCORE from EIKON'!DK56)+('ISSUE SCORE from EIKON'!DZ56*'WEIGHTED from Refinitive'!$B$15)+('WEIGHTED from Refinitive'!$B$16*'ISSUE SCORE from EIKON'!EO56)</f>
        <v>27.362826410184898</v>
      </c>
      <c r="F53" s="1">
        <f>('WEIGHTED from Refinitive'!$B$3*'ISSUE SCORE from EIKON'!K56)+('WEIGHTED from Refinitive'!$B$4*'ISSUE SCORE from EIKON'!Z56)+('ISSUE SCORE from EIKON'!AO56*'WEIGHTED from Refinitive'!$B$5)+('WEIGHTED from Refinitive'!$B$8*'ISSUE SCORE from EIKON'!BD56)+('ISSUE SCORE from EIKON'!BS56*'WEIGHTED from Refinitive'!$B$9)+('WEIGHTED from Refinitive'!$B$10*'ISSUE SCORE from EIKON'!CH56)+('ISSUE SCORE from EIKON'!CW56*'WEIGHTED from Refinitive'!$B$11)+('WEIGHTED from Refinitive'!$B$14*'ISSUE SCORE from EIKON'!DL56)+('ISSUE SCORE from EIKON'!EA56*'WEIGHTED from Refinitive'!$B$15)+('WEIGHTED from Refinitive'!$B$16*'ISSUE SCORE from EIKON'!EP56)</f>
        <v>23.933332018858287</v>
      </c>
      <c r="G53" s="1">
        <f>('WEIGHTED from Refinitive'!$B$3*'ISSUE SCORE from EIKON'!L56)+('WEIGHTED from Refinitive'!$B$4*'ISSUE SCORE from EIKON'!AA56)+('ISSUE SCORE from EIKON'!AP56*'WEIGHTED from Refinitive'!$B$5)+('WEIGHTED from Refinitive'!$B$8*'ISSUE SCORE from EIKON'!BE56)+('ISSUE SCORE from EIKON'!BT56*'WEIGHTED from Refinitive'!$B$9)+('WEIGHTED from Refinitive'!$B$10*'ISSUE SCORE from EIKON'!CI56)+('ISSUE SCORE from EIKON'!CX56*'WEIGHTED from Refinitive'!$B$11)+('WEIGHTED from Refinitive'!$B$14*'ISSUE SCORE from EIKON'!DM56)+('ISSUE SCORE from EIKON'!EB56*'WEIGHTED from Refinitive'!$B$15)+('WEIGHTED from Refinitive'!$B$16*'ISSUE SCORE from EIKON'!EQ56)</f>
        <v>29.639358388016134</v>
      </c>
      <c r="H53" s="1">
        <f>('WEIGHTED from Refinitive'!$B$3*'ISSUE SCORE from EIKON'!M56)+('WEIGHTED from Refinitive'!$B$4*'ISSUE SCORE from EIKON'!AB56)+('ISSUE SCORE from EIKON'!AQ56*'WEIGHTED from Refinitive'!$B$5)+('WEIGHTED from Refinitive'!$B$8*'ISSUE SCORE from EIKON'!BF56)+('ISSUE SCORE from EIKON'!BU56*'WEIGHTED from Refinitive'!$B$9)+('WEIGHTED from Refinitive'!$B$10*'ISSUE SCORE from EIKON'!CJ56)+('ISSUE SCORE from EIKON'!CY56*'WEIGHTED from Refinitive'!$B$11)+('WEIGHTED from Refinitive'!$B$14*'ISSUE SCORE from EIKON'!DN56)+('ISSUE SCORE from EIKON'!EC56*'WEIGHTED from Refinitive'!$B$15)+('WEIGHTED from Refinitive'!$B$16*'ISSUE SCORE from EIKON'!ER56)</f>
        <v>28.305842704477168</v>
      </c>
      <c r="I53" s="1">
        <f>('WEIGHTED from Refinitive'!$B$3*'ISSUE SCORE from EIKON'!N56)+('WEIGHTED from Refinitive'!$B$4*'ISSUE SCORE from EIKON'!AC56)+('ISSUE SCORE from EIKON'!AR56*'WEIGHTED from Refinitive'!$B$5)+('WEIGHTED from Refinitive'!$B$8*'ISSUE SCORE from EIKON'!BG56)+('ISSUE SCORE from EIKON'!BV56*'WEIGHTED from Refinitive'!$B$9)+('WEIGHTED from Refinitive'!$B$10*'ISSUE SCORE from EIKON'!CK56)+('ISSUE SCORE from EIKON'!CZ56*'WEIGHTED from Refinitive'!$B$11)+('WEIGHTED from Refinitive'!$B$14*'ISSUE SCORE from EIKON'!DO56)+('ISSUE SCORE from EIKON'!ED56*'WEIGHTED from Refinitive'!$B$15)+('WEIGHTED from Refinitive'!$B$16*'ISSUE SCORE from EIKON'!ES56)</f>
        <v>23.44578210382511</v>
      </c>
      <c r="J53" s="1">
        <f>('WEIGHTED from Refinitive'!$B$3*'ISSUE SCORE from EIKON'!O56)+('WEIGHTED from Refinitive'!$B$4*'ISSUE SCORE from EIKON'!AD56)+('ISSUE SCORE from EIKON'!AS56*'WEIGHTED from Refinitive'!$B$5)+('WEIGHTED from Refinitive'!$B$8*'ISSUE SCORE from EIKON'!BH56)+('ISSUE SCORE from EIKON'!BW56*'WEIGHTED from Refinitive'!$B$9)+('WEIGHTED from Refinitive'!$B$10*'ISSUE SCORE from EIKON'!CL56)+('ISSUE SCORE from EIKON'!DA56*'WEIGHTED from Refinitive'!$B$11)+('WEIGHTED from Refinitive'!$B$14*'ISSUE SCORE from EIKON'!DP56)+('ISSUE SCORE from EIKON'!EE56*'WEIGHTED from Refinitive'!$B$15)+('WEIGHTED from Refinitive'!$B$16*'ISSUE SCORE from EIKON'!ET56)</f>
        <v>27.28719635627526</v>
      </c>
      <c r="K53" s="1">
        <f>('WEIGHTED from Refinitive'!$B$3*'ISSUE SCORE from EIKON'!P56)+('WEIGHTED from Refinitive'!$B$4*'ISSUE SCORE from EIKON'!AE56)+('ISSUE SCORE from EIKON'!AT56*'WEIGHTED from Refinitive'!$B$5)+('WEIGHTED from Refinitive'!$B$8*'ISSUE SCORE from EIKON'!BI56)+('ISSUE SCORE from EIKON'!BX56*'WEIGHTED from Refinitive'!$B$9)+('WEIGHTED from Refinitive'!$B$10*'ISSUE SCORE from EIKON'!CM56)+('ISSUE SCORE from EIKON'!DB56*'WEIGHTED from Refinitive'!$B$11)+('WEIGHTED from Refinitive'!$B$14*'ISSUE SCORE from EIKON'!DQ56)+('ISSUE SCORE from EIKON'!EF56*'WEIGHTED from Refinitive'!$B$15)+('WEIGHTED from Refinitive'!$B$16*'ISSUE SCORE from EIKON'!EU56)</f>
        <v>27.124999999999957</v>
      </c>
      <c r="L53" s="1">
        <f>('WEIGHTED from Refinitive'!$B$3*'ISSUE SCORE from EIKON'!Q56)+('WEIGHTED from Refinitive'!$B$4*'ISSUE SCORE from EIKON'!AF56)+('ISSUE SCORE from EIKON'!AU56*'WEIGHTED from Refinitive'!$B$5)+('WEIGHTED from Refinitive'!$B$8*'ISSUE SCORE from EIKON'!BJ56)+('ISSUE SCORE from EIKON'!BY56*'WEIGHTED from Refinitive'!$B$9)+('WEIGHTED from Refinitive'!$B$10*'ISSUE SCORE from EIKON'!CN56)+('ISSUE SCORE from EIKON'!DC56*'WEIGHTED from Refinitive'!$B$11)+('WEIGHTED from Refinitive'!$B$14*'ISSUE SCORE from EIKON'!DR56)+('ISSUE SCORE from EIKON'!EG56*'WEIGHTED from Refinitive'!$B$15)+('WEIGHTED from Refinitive'!$B$16*'ISSUE SCORE from EIKON'!EV56)</f>
        <v>30.557456874895287</v>
      </c>
      <c r="M53" s="1">
        <f>('WEIGHTED from Refinitive'!$B$3*'ISSUE SCORE from EIKON'!R56)+('WEIGHTED from Refinitive'!$B$4*'ISSUE SCORE from EIKON'!AG56)+('ISSUE SCORE from EIKON'!AV56*'WEIGHTED from Refinitive'!$B$5)+('WEIGHTED from Refinitive'!$B$8*'ISSUE SCORE from EIKON'!BK56)+('ISSUE SCORE from EIKON'!BZ56*'WEIGHTED from Refinitive'!$B$9)+('WEIGHTED from Refinitive'!$B$10*'ISSUE SCORE from EIKON'!CO56)+('ISSUE SCORE from EIKON'!DD56*'WEIGHTED from Refinitive'!$B$11)+('WEIGHTED from Refinitive'!$B$14*'ISSUE SCORE from EIKON'!DS56)+('ISSUE SCORE from EIKON'!EH56*'WEIGHTED from Refinitive'!$B$15)+('WEIGHTED from Refinitive'!$B$16*'ISSUE SCORE from EIKON'!EW56)</f>
        <v>29.130575213438384</v>
      </c>
      <c r="N53" s="1">
        <f>('WEIGHTED from Refinitive'!$B$3*'ISSUE SCORE from EIKON'!S56)+('WEIGHTED from Refinitive'!$B$4*'ISSUE SCORE from EIKON'!AH56)+('ISSUE SCORE from EIKON'!AW56*'WEIGHTED from Refinitive'!$B$5)+('WEIGHTED from Refinitive'!$B$8*'ISSUE SCORE from EIKON'!BL56)+('ISSUE SCORE from EIKON'!CA56*'WEIGHTED from Refinitive'!$B$9)+('WEIGHTED from Refinitive'!$B$10*'ISSUE SCORE from EIKON'!CP56)+('ISSUE SCORE from EIKON'!DE56*'WEIGHTED from Refinitive'!$B$11)+('WEIGHTED from Refinitive'!$B$14*'ISSUE SCORE from EIKON'!DT56)+('ISSUE SCORE from EIKON'!EI56*'WEIGHTED from Refinitive'!$B$15)+('WEIGHTED from Refinitive'!$B$16*'ISSUE SCORE from EIKON'!EX56)</f>
        <v>0</v>
      </c>
      <c r="O53" s="1">
        <f>('WEIGHTED from Refinitive'!$B$3*'ISSUE SCORE from EIKON'!T56)+('WEIGHTED from Refinitive'!$B$4*'ISSUE SCORE from EIKON'!AI56)+('ISSUE SCORE from EIKON'!AX56*'WEIGHTED from Refinitive'!$B$5)+('WEIGHTED from Refinitive'!$B$8*'ISSUE SCORE from EIKON'!BM56)+('ISSUE SCORE from EIKON'!CB56*'WEIGHTED from Refinitive'!$B$9)+('WEIGHTED from Refinitive'!$B$10*'ISSUE SCORE from EIKON'!CQ56)+('ISSUE SCORE from EIKON'!DF56*'WEIGHTED from Refinitive'!$B$11)+('WEIGHTED from Refinitive'!$B$14*'ISSUE SCORE from EIKON'!DU56)+('ISSUE SCORE from EIKON'!EJ56*'WEIGHTED from Refinitive'!$B$15)+('WEIGHTED from Refinitive'!$B$16*'ISSUE SCORE from EIKON'!EY56)</f>
        <v>0</v>
      </c>
      <c r="P53" s="1">
        <f>('WEIGHTED from Refinitive'!$B$3*'ISSUE SCORE from EIKON'!U56)+('WEIGHTED from Refinitive'!$B$4*'ISSUE SCORE from EIKON'!AJ56)+('ISSUE SCORE from EIKON'!AY56*'WEIGHTED from Refinitive'!$B$5)+('WEIGHTED from Refinitive'!$B$8*'ISSUE SCORE from EIKON'!BN56)+('ISSUE SCORE from EIKON'!CC56*'WEIGHTED from Refinitive'!$B$9)+('WEIGHTED from Refinitive'!$B$10*'ISSUE SCORE from EIKON'!CR56)+('ISSUE SCORE from EIKON'!DG56*'WEIGHTED from Refinitive'!$B$11)+('WEIGHTED from Refinitive'!$B$14*'ISSUE SCORE from EIKON'!DV56)+('ISSUE SCORE from EIKON'!EK56*'WEIGHTED from Refinitive'!$B$15)+('WEIGHTED from Refinitive'!$B$16*'ISSUE SCORE from EIKON'!EZ56)</f>
        <v>0</v>
      </c>
      <c r="R53" s="11" t="s">
        <v>130</v>
      </c>
      <c r="S53" s="1">
        <f t="shared" si="2"/>
        <v>52.163867337898338</v>
      </c>
      <c r="T53" s="1">
        <f t="shared" si="3"/>
        <v>31.781626625323895</v>
      </c>
      <c r="U53" s="1">
        <f t="shared" si="4"/>
        <v>31.802689036876174</v>
      </c>
      <c r="V53" s="1">
        <f t="shared" si="5"/>
        <v>27.362826410184898</v>
      </c>
      <c r="W53" s="1">
        <f t="shared" si="6"/>
        <v>23.933332018858287</v>
      </c>
      <c r="X53" s="1">
        <f t="shared" si="7"/>
        <v>29.639358388016134</v>
      </c>
      <c r="Y53" s="1">
        <f t="shared" si="8"/>
        <v>28.305842704477168</v>
      </c>
      <c r="Z53" s="1">
        <f t="shared" si="9"/>
        <v>23.44578210382511</v>
      </c>
      <c r="AA53" s="1">
        <f t="shared" si="10"/>
        <v>27.28719635627526</v>
      </c>
      <c r="AB53" s="1">
        <f t="shared" si="11"/>
        <v>27.124999999999957</v>
      </c>
      <c r="AC53" s="1">
        <f t="shared" si="12"/>
        <v>30.557456874895287</v>
      </c>
      <c r="AD53" s="1">
        <f t="shared" si="13"/>
        <v>29.130575213438384</v>
      </c>
      <c r="AE53" s="1">
        <f t="shared" si="14"/>
        <v>0</v>
      </c>
      <c r="AF53" s="1">
        <f t="shared" si="15"/>
        <v>0</v>
      </c>
      <c r="AG53" s="1">
        <f t="shared" si="16"/>
        <v>0</v>
      </c>
      <c r="AI53" s="11" t="s">
        <v>130</v>
      </c>
      <c r="AJ53" s="1">
        <f t="shared" si="17"/>
        <v>20.382240712574443</v>
      </c>
      <c r="AK53" s="1">
        <f t="shared" si="18"/>
        <v>-0.021062411552279059</v>
      </c>
      <c r="AL53" s="1">
        <f t="shared" si="19"/>
        <v>4.4398626266912764</v>
      </c>
      <c r="AM53" s="1">
        <f t="shared" si="20"/>
        <v>3.4294943913266103</v>
      </c>
      <c r="AN53" s="1">
        <f t="shared" si="21"/>
        <v>-5.706026369157847</v>
      </c>
      <c r="AO53" s="1">
        <f t="shared" si="22"/>
        <v>1.3335156835389661</v>
      </c>
      <c r="AP53" s="1">
        <f t="shared" si="23"/>
        <v>4.8600606006520586</v>
      </c>
      <c r="AQ53" s="1">
        <f t="shared" si="24"/>
        <v>-3.84141425245015</v>
      </c>
      <c r="AR53" s="1">
        <f t="shared" si="25"/>
        <v>0.16219635627530238</v>
      </c>
      <c r="AS53" s="1">
        <f t="shared" si="26"/>
        <v>-3.4324568748953297</v>
      </c>
      <c r="AT53" s="1">
        <f t="shared" si="27"/>
        <v>1.4268816614569033</v>
      </c>
      <c r="AU53" s="1">
        <f t="shared" si="28"/>
        <v>29.130575213438384</v>
      </c>
      <c r="AV53" s="1">
        <f t="shared" si="29"/>
        <v>0</v>
      </c>
      <c r="AW53" s="1">
        <f t="shared" si="30"/>
        <v>0</v>
      </c>
      <c r="AX53" s="1" t="str">
        <f>VLOOKUP(AI53,'ISSUE SCORE from EIKON'!A56:B485,2,FALSE)</f>
        <v>Cerner Corp</v>
      </c>
      <c r="AY53" s="1">
        <f t="shared" si="31"/>
        <v>52</v>
      </c>
      <c r="AZ53" s="1">
        <v>52</v>
      </c>
      <c r="BA53" s="1">
        <v>1</v>
      </c>
    </row>
    <row r="54" spans="1:53" ht="15">
      <c r="A54" s="11" t="s">
        <v>113</v>
      </c>
      <c r="B54" s="1">
        <f>('WEIGHTED from Refinitive'!$B$3*'ISSUE SCORE from EIKON'!G57)+('WEIGHTED from Refinitive'!$B$4*'ISSUE SCORE from EIKON'!V57)+('ISSUE SCORE from EIKON'!AK57*'WEIGHTED from Refinitive'!$B$5)+('WEIGHTED from Refinitive'!$B$8*'ISSUE SCORE from EIKON'!AZ57)+('ISSUE SCORE from EIKON'!BO57*'WEIGHTED from Refinitive'!$B$9)+('WEIGHTED from Refinitive'!$B$10*'ISSUE SCORE from EIKON'!CD57)+('ISSUE SCORE from EIKON'!CS57*'WEIGHTED from Refinitive'!$B$11)+('WEIGHTED from Refinitive'!$B$14*'ISSUE SCORE from EIKON'!DH57)+('ISSUE SCORE from EIKON'!DW57*'WEIGHTED from Refinitive'!$B$15)+('WEIGHTED from Refinitive'!$B$16*'ISSUE SCORE from EIKON'!EL57)</f>
        <v>82.689225288294864</v>
      </c>
      <c r="C54" s="1">
        <f>('WEIGHTED from Refinitive'!$B$3*'ISSUE SCORE from EIKON'!H57)+('WEIGHTED from Refinitive'!$B$4*'ISSUE SCORE from EIKON'!W57)+('ISSUE SCORE from EIKON'!AL57*'WEIGHTED from Refinitive'!$B$5)+('WEIGHTED from Refinitive'!$B$8*'ISSUE SCORE from EIKON'!BA57)+('ISSUE SCORE from EIKON'!BP57*'WEIGHTED from Refinitive'!$B$9)+('WEIGHTED from Refinitive'!$B$10*'ISSUE SCORE from EIKON'!CE57)+('ISSUE SCORE from EIKON'!CT57*'WEIGHTED from Refinitive'!$B$11)+('WEIGHTED from Refinitive'!$B$14*'ISSUE SCORE from EIKON'!DI57)+('ISSUE SCORE from EIKON'!DX57*'WEIGHTED from Refinitive'!$B$15)+('WEIGHTED from Refinitive'!$B$16*'ISSUE SCORE from EIKON'!EM57)</f>
        <v>76.175685547529639</v>
      </c>
      <c r="D54" s="1">
        <f>('WEIGHTED from Refinitive'!$B$3*'ISSUE SCORE from EIKON'!I57)+('WEIGHTED from Refinitive'!$B$4*'ISSUE SCORE from EIKON'!X57)+('ISSUE SCORE from EIKON'!AM57*'WEIGHTED from Refinitive'!$B$5)+('WEIGHTED from Refinitive'!$B$8*'ISSUE SCORE from EIKON'!BB57)+('ISSUE SCORE from EIKON'!BQ57*'WEIGHTED from Refinitive'!$B$9)+('WEIGHTED from Refinitive'!$B$10*'ISSUE SCORE from EIKON'!CF57)+('ISSUE SCORE from EIKON'!CU57*'WEIGHTED from Refinitive'!$B$11)+('WEIGHTED from Refinitive'!$B$14*'ISSUE SCORE from EIKON'!DJ57)+('ISSUE SCORE from EIKON'!DY57*'WEIGHTED from Refinitive'!$B$15)+('WEIGHTED from Refinitive'!$B$16*'ISSUE SCORE from EIKON'!EN57)</f>
        <v>69.498069078613455</v>
      </c>
      <c r="E54" s="1">
        <f>('WEIGHTED from Refinitive'!$B$3*'ISSUE SCORE from EIKON'!J57)+('WEIGHTED from Refinitive'!$B$4*'ISSUE SCORE from EIKON'!Y57)+('ISSUE SCORE from EIKON'!AN57*'WEIGHTED from Refinitive'!$B$5)+('WEIGHTED from Refinitive'!$B$8*'ISSUE SCORE from EIKON'!BC57)+('ISSUE SCORE from EIKON'!BR57*'WEIGHTED from Refinitive'!$B$9)+('WEIGHTED from Refinitive'!$B$10*'ISSUE SCORE from EIKON'!CG57)+('ISSUE SCORE from EIKON'!CV57*'WEIGHTED from Refinitive'!$B$11)+('WEIGHTED from Refinitive'!$B$14*'ISSUE SCORE from EIKON'!DK57)+('ISSUE SCORE from EIKON'!DZ57*'WEIGHTED from Refinitive'!$B$15)+('WEIGHTED from Refinitive'!$B$16*'ISSUE SCORE from EIKON'!EO57)</f>
        <v>75.328736091077658</v>
      </c>
      <c r="F54" s="1">
        <f>('WEIGHTED from Refinitive'!$B$3*'ISSUE SCORE from EIKON'!K57)+('WEIGHTED from Refinitive'!$B$4*'ISSUE SCORE from EIKON'!Z57)+('ISSUE SCORE from EIKON'!AO57*'WEIGHTED from Refinitive'!$B$5)+('WEIGHTED from Refinitive'!$B$8*'ISSUE SCORE from EIKON'!BD57)+('ISSUE SCORE from EIKON'!BS57*'WEIGHTED from Refinitive'!$B$9)+('WEIGHTED from Refinitive'!$B$10*'ISSUE SCORE from EIKON'!CH57)+('ISSUE SCORE from EIKON'!CW57*'WEIGHTED from Refinitive'!$B$11)+('WEIGHTED from Refinitive'!$B$14*'ISSUE SCORE from EIKON'!DL57)+('ISSUE SCORE from EIKON'!EA57*'WEIGHTED from Refinitive'!$B$15)+('WEIGHTED from Refinitive'!$B$16*'ISSUE SCORE from EIKON'!EP57)</f>
        <v>74.154823118058374</v>
      </c>
      <c r="G54" s="1">
        <f>('WEIGHTED from Refinitive'!$B$3*'ISSUE SCORE from EIKON'!L57)+('WEIGHTED from Refinitive'!$B$4*'ISSUE SCORE from EIKON'!AA57)+('ISSUE SCORE from EIKON'!AP57*'WEIGHTED from Refinitive'!$B$5)+('WEIGHTED from Refinitive'!$B$8*'ISSUE SCORE from EIKON'!BE57)+('ISSUE SCORE from EIKON'!BT57*'WEIGHTED from Refinitive'!$B$9)+('WEIGHTED from Refinitive'!$B$10*'ISSUE SCORE from EIKON'!CI57)+('ISSUE SCORE from EIKON'!CX57*'WEIGHTED from Refinitive'!$B$11)+('WEIGHTED from Refinitive'!$B$14*'ISSUE SCORE from EIKON'!DM57)+('ISSUE SCORE from EIKON'!EB57*'WEIGHTED from Refinitive'!$B$15)+('WEIGHTED from Refinitive'!$B$16*'ISSUE SCORE from EIKON'!EQ57)</f>
        <v>78.988203792155133</v>
      </c>
      <c r="H54" s="1">
        <f>('WEIGHTED from Refinitive'!$B$3*'ISSUE SCORE from EIKON'!M57)+('WEIGHTED from Refinitive'!$B$4*'ISSUE SCORE from EIKON'!AB57)+('ISSUE SCORE from EIKON'!AQ57*'WEIGHTED from Refinitive'!$B$5)+('WEIGHTED from Refinitive'!$B$8*'ISSUE SCORE from EIKON'!BF57)+('ISSUE SCORE from EIKON'!BU57*'WEIGHTED from Refinitive'!$B$9)+('WEIGHTED from Refinitive'!$B$10*'ISSUE SCORE from EIKON'!CJ57)+('ISSUE SCORE from EIKON'!CY57*'WEIGHTED from Refinitive'!$B$11)+('WEIGHTED from Refinitive'!$B$14*'ISSUE SCORE from EIKON'!DN57)+('ISSUE SCORE from EIKON'!EC57*'WEIGHTED from Refinitive'!$B$15)+('WEIGHTED from Refinitive'!$B$16*'ISSUE SCORE from EIKON'!ER57)</f>
        <v>73.43456753394274</v>
      </c>
      <c r="I54" s="1">
        <f>('WEIGHTED from Refinitive'!$B$3*'ISSUE SCORE from EIKON'!N57)+('WEIGHTED from Refinitive'!$B$4*'ISSUE SCORE from EIKON'!AC57)+('ISSUE SCORE from EIKON'!AR57*'WEIGHTED from Refinitive'!$B$5)+('WEIGHTED from Refinitive'!$B$8*'ISSUE SCORE from EIKON'!BG57)+('ISSUE SCORE from EIKON'!BV57*'WEIGHTED from Refinitive'!$B$9)+('WEIGHTED from Refinitive'!$B$10*'ISSUE SCORE from EIKON'!CK57)+('ISSUE SCORE from EIKON'!CZ57*'WEIGHTED from Refinitive'!$B$11)+('WEIGHTED from Refinitive'!$B$14*'ISSUE SCORE from EIKON'!DO57)+('ISSUE SCORE from EIKON'!ED57*'WEIGHTED from Refinitive'!$B$15)+('WEIGHTED from Refinitive'!$B$16*'ISSUE SCORE from EIKON'!ES57)</f>
        <v>74.084443306010911</v>
      </c>
      <c r="J54" s="1">
        <f>('WEIGHTED from Refinitive'!$B$3*'ISSUE SCORE from EIKON'!O57)+('WEIGHTED from Refinitive'!$B$4*'ISSUE SCORE from EIKON'!AD57)+('ISSUE SCORE from EIKON'!AS57*'WEIGHTED from Refinitive'!$B$5)+('WEIGHTED from Refinitive'!$B$8*'ISSUE SCORE from EIKON'!BH57)+('ISSUE SCORE from EIKON'!BW57*'WEIGHTED from Refinitive'!$B$9)+('WEIGHTED from Refinitive'!$B$10*'ISSUE SCORE from EIKON'!CL57)+('ISSUE SCORE from EIKON'!DA57*'WEIGHTED from Refinitive'!$B$11)+('WEIGHTED from Refinitive'!$B$14*'ISSUE SCORE from EIKON'!DP57)+('ISSUE SCORE from EIKON'!EE57*'WEIGHTED from Refinitive'!$B$15)+('WEIGHTED from Refinitive'!$B$16*'ISSUE SCORE from EIKON'!ET57)</f>
        <v>72.462618083670677</v>
      </c>
      <c r="K54" s="1">
        <f>('WEIGHTED from Refinitive'!$B$3*'ISSUE SCORE from EIKON'!P57)+('WEIGHTED from Refinitive'!$B$4*'ISSUE SCORE from EIKON'!AE57)+('ISSUE SCORE from EIKON'!AT57*'WEIGHTED from Refinitive'!$B$5)+('WEIGHTED from Refinitive'!$B$8*'ISSUE SCORE from EIKON'!BI57)+('ISSUE SCORE from EIKON'!BX57*'WEIGHTED from Refinitive'!$B$9)+('WEIGHTED from Refinitive'!$B$10*'ISSUE SCORE from EIKON'!CM57)+('ISSUE SCORE from EIKON'!DB57*'WEIGHTED from Refinitive'!$B$11)+('WEIGHTED from Refinitive'!$B$14*'ISSUE SCORE from EIKON'!DQ57)+('ISSUE SCORE from EIKON'!EF57*'WEIGHTED from Refinitive'!$B$15)+('WEIGHTED from Refinitive'!$B$16*'ISSUE SCORE from EIKON'!EU57)</f>
        <v>79.883294412312694</v>
      </c>
      <c r="L54" s="1">
        <f>('WEIGHTED from Refinitive'!$B$3*'ISSUE SCORE from EIKON'!Q57)+('WEIGHTED from Refinitive'!$B$4*'ISSUE SCORE from EIKON'!AF57)+('ISSUE SCORE from EIKON'!AU57*'WEIGHTED from Refinitive'!$B$5)+('WEIGHTED from Refinitive'!$B$8*'ISSUE SCORE from EIKON'!BJ57)+('ISSUE SCORE from EIKON'!BY57*'WEIGHTED from Refinitive'!$B$9)+('WEIGHTED from Refinitive'!$B$10*'ISSUE SCORE from EIKON'!CN57)+('ISSUE SCORE from EIKON'!DC57*'WEIGHTED from Refinitive'!$B$11)+('WEIGHTED from Refinitive'!$B$14*'ISSUE SCORE from EIKON'!DR57)+('ISSUE SCORE from EIKON'!EG57*'WEIGHTED from Refinitive'!$B$15)+('WEIGHTED from Refinitive'!$B$16*'ISSUE SCORE from EIKON'!EV57)</f>
        <v>76.554893404541673</v>
      </c>
      <c r="M54" s="1">
        <f>('WEIGHTED from Refinitive'!$B$3*'ISSUE SCORE from EIKON'!R57)+('WEIGHTED from Refinitive'!$B$4*'ISSUE SCORE from EIKON'!AG57)+('ISSUE SCORE from EIKON'!AV57*'WEIGHTED from Refinitive'!$B$5)+('WEIGHTED from Refinitive'!$B$8*'ISSUE SCORE from EIKON'!BK57)+('ISSUE SCORE from EIKON'!BZ57*'WEIGHTED from Refinitive'!$B$9)+('WEIGHTED from Refinitive'!$B$10*'ISSUE SCORE from EIKON'!CO57)+('ISSUE SCORE from EIKON'!DD57*'WEIGHTED from Refinitive'!$B$11)+('WEIGHTED from Refinitive'!$B$14*'ISSUE SCORE from EIKON'!DS57)+('ISSUE SCORE from EIKON'!EH57*'WEIGHTED from Refinitive'!$B$15)+('WEIGHTED from Refinitive'!$B$16*'ISSUE SCORE from EIKON'!EW57)</f>
        <v>72.359823611177646</v>
      </c>
      <c r="N54" s="1">
        <f>('WEIGHTED from Refinitive'!$B$3*'ISSUE SCORE from EIKON'!S57)+('WEIGHTED from Refinitive'!$B$4*'ISSUE SCORE from EIKON'!AH57)+('ISSUE SCORE from EIKON'!AW57*'WEIGHTED from Refinitive'!$B$5)+('WEIGHTED from Refinitive'!$B$8*'ISSUE SCORE from EIKON'!BL57)+('ISSUE SCORE from EIKON'!CA57*'WEIGHTED from Refinitive'!$B$9)+('WEIGHTED from Refinitive'!$B$10*'ISSUE SCORE from EIKON'!CP57)+('ISSUE SCORE from EIKON'!DE57*'WEIGHTED from Refinitive'!$B$11)+('WEIGHTED from Refinitive'!$B$14*'ISSUE SCORE from EIKON'!DT57)+('ISSUE SCORE from EIKON'!EI57*'WEIGHTED from Refinitive'!$B$15)+('WEIGHTED from Refinitive'!$B$16*'ISSUE SCORE from EIKON'!EX57)</f>
        <v>34.803703703703682</v>
      </c>
      <c r="O54" s="1">
        <f>('WEIGHTED from Refinitive'!$B$3*'ISSUE SCORE from EIKON'!T57)+('WEIGHTED from Refinitive'!$B$4*'ISSUE SCORE from EIKON'!AI57)+('ISSUE SCORE from EIKON'!AX57*'WEIGHTED from Refinitive'!$B$5)+('WEIGHTED from Refinitive'!$B$8*'ISSUE SCORE from EIKON'!BM57)+('ISSUE SCORE from EIKON'!CB57*'WEIGHTED from Refinitive'!$B$9)+('WEIGHTED from Refinitive'!$B$10*'ISSUE SCORE from EIKON'!CQ57)+('ISSUE SCORE from EIKON'!DF57*'WEIGHTED from Refinitive'!$B$11)+('WEIGHTED from Refinitive'!$B$14*'ISSUE SCORE from EIKON'!DU57)+('ISSUE SCORE from EIKON'!EJ57*'WEIGHTED from Refinitive'!$B$15)+('WEIGHTED from Refinitive'!$B$16*'ISSUE SCORE from EIKON'!EY57)</f>
        <v>42.654049345248076</v>
      </c>
      <c r="P54" s="1">
        <f>('WEIGHTED from Refinitive'!$B$3*'ISSUE SCORE from EIKON'!U57)+('WEIGHTED from Refinitive'!$B$4*'ISSUE SCORE from EIKON'!AJ57)+('ISSUE SCORE from EIKON'!AY57*'WEIGHTED from Refinitive'!$B$5)+('WEIGHTED from Refinitive'!$B$8*'ISSUE SCORE from EIKON'!BN57)+('ISSUE SCORE from EIKON'!CC57*'WEIGHTED from Refinitive'!$B$9)+('WEIGHTED from Refinitive'!$B$10*'ISSUE SCORE from EIKON'!CR57)+('ISSUE SCORE from EIKON'!DG57*'WEIGHTED from Refinitive'!$B$11)+('WEIGHTED from Refinitive'!$B$14*'ISSUE SCORE from EIKON'!DV57)+('ISSUE SCORE from EIKON'!EK57*'WEIGHTED from Refinitive'!$B$15)+('WEIGHTED from Refinitive'!$B$16*'ISSUE SCORE from EIKON'!EZ57)</f>
        <v>51.359022931206376</v>
      </c>
      <c r="R54" s="11" t="s">
        <v>131</v>
      </c>
      <c r="S54" s="1">
        <f t="shared" si="2"/>
        <v>58.114006166488188</v>
      </c>
      <c r="T54" s="1">
        <f t="shared" si="3"/>
        <v>76.175685547529639</v>
      </c>
      <c r="U54" s="1">
        <f t="shared" si="4"/>
        <v>69.498069078613455</v>
      </c>
      <c r="V54" s="1">
        <f t="shared" si="5"/>
        <v>75.328736091077658</v>
      </c>
      <c r="W54" s="1">
        <f t="shared" si="6"/>
        <v>74.154823118058374</v>
      </c>
      <c r="X54" s="1">
        <f t="shared" si="7"/>
        <v>78.988203792155133</v>
      </c>
      <c r="Y54" s="1">
        <f t="shared" si="8"/>
        <v>73.43456753394274</v>
      </c>
      <c r="Z54" s="1">
        <f t="shared" si="9"/>
        <v>74.084443306010911</v>
      </c>
      <c r="AA54" s="1">
        <f t="shared" si="10"/>
        <v>72.462618083670677</v>
      </c>
      <c r="AB54" s="1">
        <f t="shared" si="11"/>
        <v>79.883294412312694</v>
      </c>
      <c r="AC54" s="1">
        <f t="shared" si="12"/>
        <v>76.554893404541673</v>
      </c>
      <c r="AD54" s="1">
        <f t="shared" si="13"/>
        <v>72.359823611177646</v>
      </c>
      <c r="AE54" s="1">
        <f t="shared" si="14"/>
        <v>34.803703703703682</v>
      </c>
      <c r="AF54" s="1">
        <f t="shared" si="15"/>
        <v>42.654049345248076</v>
      </c>
      <c r="AG54" s="1">
        <f t="shared" si="16"/>
        <v>51.359022931206376</v>
      </c>
      <c r="AI54" s="11" t="s">
        <v>131</v>
      </c>
      <c r="AJ54" s="1">
        <f t="shared" si="17"/>
        <v>-18.061679381041451</v>
      </c>
      <c r="AK54" s="1">
        <f t="shared" si="18"/>
        <v>6.6776164689161845</v>
      </c>
      <c r="AL54" s="1">
        <f t="shared" si="19"/>
        <v>-5.8306670124642039</v>
      </c>
      <c r="AM54" s="1">
        <f t="shared" si="20"/>
        <v>1.1739129730192843</v>
      </c>
      <c r="AN54" s="1">
        <f t="shared" si="21"/>
        <v>-4.8333806740967589</v>
      </c>
      <c r="AO54" s="1">
        <f t="shared" si="22"/>
        <v>5.5536362582123928</v>
      </c>
      <c r="AP54" s="1">
        <f t="shared" si="23"/>
        <v>-0.64987577206817093</v>
      </c>
      <c r="AQ54" s="1">
        <f t="shared" si="24"/>
        <v>1.6218252223402345</v>
      </c>
      <c r="AR54" s="1">
        <f t="shared" si="25"/>
        <v>-7.420676328642017</v>
      </c>
      <c r="AS54" s="1">
        <f t="shared" si="26"/>
        <v>3.3284010077710207</v>
      </c>
      <c r="AT54" s="1">
        <f t="shared" si="27"/>
        <v>4.1950697933640271</v>
      </c>
      <c r="AU54" s="1">
        <f t="shared" si="28"/>
        <v>37.556119907473963</v>
      </c>
      <c r="AV54" s="1">
        <f t="shared" si="29"/>
        <v>-7.8503456415443935</v>
      </c>
      <c r="AW54" s="1">
        <f t="shared" si="30"/>
        <v>-8.7049735859582995</v>
      </c>
      <c r="AX54" s="1" t="str">
        <f>VLOOKUP(AI54,'ISSUE SCORE from EIKON'!A57:B486,2,FALSE)</f>
        <v>CF Industries Holdings Inc</v>
      </c>
      <c r="AY54" s="1">
        <f t="shared" si="31"/>
        <v>53</v>
      </c>
      <c r="AZ54" s="1">
        <v>53</v>
      </c>
      <c r="BA54" s="1">
        <v>1</v>
      </c>
    </row>
    <row r="55" spans="1:53" ht="15">
      <c r="A55" s="11" t="s">
        <v>114</v>
      </c>
      <c r="B55" s="1">
        <f>('WEIGHTED from Refinitive'!$B$3*'ISSUE SCORE from EIKON'!G58)+('WEIGHTED from Refinitive'!$B$4*'ISSUE SCORE from EIKON'!V58)+('ISSUE SCORE from EIKON'!AK58*'WEIGHTED from Refinitive'!$B$5)+('WEIGHTED from Refinitive'!$B$8*'ISSUE SCORE from EIKON'!AZ58)+('ISSUE SCORE from EIKON'!BO58*'WEIGHTED from Refinitive'!$B$9)+('WEIGHTED from Refinitive'!$B$10*'ISSUE SCORE from EIKON'!CD58)+('ISSUE SCORE from EIKON'!CS58*'WEIGHTED from Refinitive'!$B$11)+('WEIGHTED from Refinitive'!$B$14*'ISSUE SCORE from EIKON'!DH58)+('ISSUE SCORE from EIKON'!DW58*'WEIGHTED from Refinitive'!$B$15)+('WEIGHTED from Refinitive'!$B$16*'ISSUE SCORE from EIKON'!EL58)</f>
        <v>70.921390661502954</v>
      </c>
      <c r="C55" s="1">
        <f>('WEIGHTED from Refinitive'!$B$3*'ISSUE SCORE from EIKON'!H58)+('WEIGHTED from Refinitive'!$B$4*'ISSUE SCORE from EIKON'!W58)+('ISSUE SCORE from EIKON'!AL58*'WEIGHTED from Refinitive'!$B$5)+('WEIGHTED from Refinitive'!$B$8*'ISSUE SCORE from EIKON'!BA58)+('ISSUE SCORE from EIKON'!BP58*'WEIGHTED from Refinitive'!$B$9)+('WEIGHTED from Refinitive'!$B$10*'ISSUE SCORE from EIKON'!CE58)+('ISSUE SCORE from EIKON'!CT58*'WEIGHTED from Refinitive'!$B$11)+('WEIGHTED from Refinitive'!$B$14*'ISSUE SCORE from EIKON'!DI58)+('ISSUE SCORE from EIKON'!DX58*'WEIGHTED from Refinitive'!$B$15)+('WEIGHTED from Refinitive'!$B$16*'ISSUE SCORE from EIKON'!EM58)</f>
        <v>70.814504463108037</v>
      </c>
      <c r="D55" s="1">
        <f>('WEIGHTED from Refinitive'!$B$3*'ISSUE SCORE from EIKON'!I58)+('WEIGHTED from Refinitive'!$B$4*'ISSUE SCORE from EIKON'!X58)+('ISSUE SCORE from EIKON'!AM58*'WEIGHTED from Refinitive'!$B$5)+('WEIGHTED from Refinitive'!$B$8*'ISSUE SCORE from EIKON'!BB58)+('ISSUE SCORE from EIKON'!BQ58*'WEIGHTED from Refinitive'!$B$9)+('WEIGHTED from Refinitive'!$B$10*'ISSUE SCORE from EIKON'!CF58)+('ISSUE SCORE from EIKON'!CU58*'WEIGHTED from Refinitive'!$B$11)+('WEIGHTED from Refinitive'!$B$14*'ISSUE SCORE from EIKON'!DJ58)+('ISSUE SCORE from EIKON'!DY58*'WEIGHTED from Refinitive'!$B$15)+('WEIGHTED from Refinitive'!$B$16*'ISSUE SCORE from EIKON'!EN58)</f>
        <v>76.077233971874605</v>
      </c>
      <c r="E55" s="1">
        <f>('WEIGHTED from Refinitive'!$B$3*'ISSUE SCORE from EIKON'!J58)+('WEIGHTED from Refinitive'!$B$4*'ISSUE SCORE from EIKON'!Y58)+('ISSUE SCORE from EIKON'!AN58*'WEIGHTED from Refinitive'!$B$5)+('WEIGHTED from Refinitive'!$B$8*'ISSUE SCORE from EIKON'!BC58)+('ISSUE SCORE from EIKON'!BR58*'WEIGHTED from Refinitive'!$B$9)+('WEIGHTED from Refinitive'!$B$10*'ISSUE SCORE from EIKON'!CG58)+('ISSUE SCORE from EIKON'!CV58*'WEIGHTED from Refinitive'!$B$11)+('WEIGHTED from Refinitive'!$B$14*'ISSUE SCORE from EIKON'!DK58)+('ISSUE SCORE from EIKON'!DZ58*'WEIGHTED from Refinitive'!$B$15)+('WEIGHTED from Refinitive'!$B$16*'ISSUE SCORE from EIKON'!EO58)</f>
        <v>69.494161936514928</v>
      </c>
      <c r="F55" s="1">
        <f>('WEIGHTED from Refinitive'!$B$3*'ISSUE SCORE from EIKON'!K58)+('WEIGHTED from Refinitive'!$B$4*'ISSUE SCORE from EIKON'!Z58)+('ISSUE SCORE from EIKON'!AO58*'WEIGHTED from Refinitive'!$B$5)+('WEIGHTED from Refinitive'!$B$8*'ISSUE SCORE from EIKON'!BD58)+('ISSUE SCORE from EIKON'!BS58*'WEIGHTED from Refinitive'!$B$9)+('WEIGHTED from Refinitive'!$B$10*'ISSUE SCORE from EIKON'!CH58)+('ISSUE SCORE from EIKON'!CW58*'WEIGHTED from Refinitive'!$B$11)+('WEIGHTED from Refinitive'!$B$14*'ISSUE SCORE from EIKON'!DL58)+('ISSUE SCORE from EIKON'!EA58*'WEIGHTED from Refinitive'!$B$15)+('WEIGHTED from Refinitive'!$B$16*'ISSUE SCORE from EIKON'!EP58)</f>
        <v>70.116739510489495</v>
      </c>
      <c r="G55" s="1">
        <f>('WEIGHTED from Refinitive'!$B$3*'ISSUE SCORE from EIKON'!L58)+('WEIGHTED from Refinitive'!$B$4*'ISSUE SCORE from EIKON'!AA58)+('ISSUE SCORE from EIKON'!AP58*'WEIGHTED from Refinitive'!$B$5)+('WEIGHTED from Refinitive'!$B$8*'ISSUE SCORE from EIKON'!BE58)+('ISSUE SCORE from EIKON'!BT58*'WEIGHTED from Refinitive'!$B$9)+('WEIGHTED from Refinitive'!$B$10*'ISSUE SCORE from EIKON'!CI58)+('ISSUE SCORE from EIKON'!CX58*'WEIGHTED from Refinitive'!$B$11)+('WEIGHTED from Refinitive'!$B$14*'ISSUE SCORE from EIKON'!DM58)+('ISSUE SCORE from EIKON'!EB58*'WEIGHTED from Refinitive'!$B$15)+('WEIGHTED from Refinitive'!$B$16*'ISSUE SCORE from EIKON'!EQ58)</f>
        <v>63.792053451627872</v>
      </c>
      <c r="H55" s="1">
        <f>('WEIGHTED from Refinitive'!$B$3*'ISSUE SCORE from EIKON'!M58)+('WEIGHTED from Refinitive'!$B$4*'ISSUE SCORE from EIKON'!AB58)+('ISSUE SCORE from EIKON'!AQ58*'WEIGHTED from Refinitive'!$B$5)+('WEIGHTED from Refinitive'!$B$8*'ISSUE SCORE from EIKON'!BF58)+('ISSUE SCORE from EIKON'!BU58*'WEIGHTED from Refinitive'!$B$9)+('WEIGHTED from Refinitive'!$B$10*'ISSUE SCORE from EIKON'!CJ58)+('ISSUE SCORE from EIKON'!CY58*'WEIGHTED from Refinitive'!$B$11)+('WEIGHTED from Refinitive'!$B$14*'ISSUE SCORE from EIKON'!DN58)+('ISSUE SCORE from EIKON'!EC58*'WEIGHTED from Refinitive'!$B$15)+('WEIGHTED from Refinitive'!$B$16*'ISSUE SCORE from EIKON'!ER58)</f>
        <v>67.509044193216823</v>
      </c>
      <c r="I55" s="1">
        <f>('WEIGHTED from Refinitive'!$B$3*'ISSUE SCORE from EIKON'!N58)+('WEIGHTED from Refinitive'!$B$4*'ISSUE SCORE from EIKON'!AC58)+('ISSUE SCORE from EIKON'!AR58*'WEIGHTED from Refinitive'!$B$5)+('WEIGHTED from Refinitive'!$B$8*'ISSUE SCORE from EIKON'!BG58)+('ISSUE SCORE from EIKON'!BV58*'WEIGHTED from Refinitive'!$B$9)+('WEIGHTED from Refinitive'!$B$10*'ISSUE SCORE from EIKON'!CK58)+('ISSUE SCORE from EIKON'!CZ58*'WEIGHTED from Refinitive'!$B$11)+('WEIGHTED from Refinitive'!$B$14*'ISSUE SCORE from EIKON'!DO58)+('ISSUE SCORE from EIKON'!ED58*'WEIGHTED from Refinitive'!$B$15)+('WEIGHTED from Refinitive'!$B$16*'ISSUE SCORE from EIKON'!ES58)</f>
        <v>64.240010245901615</v>
      </c>
      <c r="J55" s="1">
        <f>('WEIGHTED from Refinitive'!$B$3*'ISSUE SCORE from EIKON'!O58)+('WEIGHTED from Refinitive'!$B$4*'ISSUE SCORE from EIKON'!AD58)+('ISSUE SCORE from EIKON'!AS58*'WEIGHTED from Refinitive'!$B$5)+('WEIGHTED from Refinitive'!$B$8*'ISSUE SCORE from EIKON'!BH58)+('ISSUE SCORE from EIKON'!BW58*'WEIGHTED from Refinitive'!$B$9)+('WEIGHTED from Refinitive'!$B$10*'ISSUE SCORE from EIKON'!CL58)+('ISSUE SCORE from EIKON'!DA58*'WEIGHTED from Refinitive'!$B$11)+('WEIGHTED from Refinitive'!$B$14*'ISSUE SCORE from EIKON'!DP58)+('ISSUE SCORE from EIKON'!EE58*'WEIGHTED from Refinitive'!$B$15)+('WEIGHTED from Refinitive'!$B$16*'ISSUE SCORE from EIKON'!ET58)</f>
        <v>55.467428102750183</v>
      </c>
      <c r="K55" s="1">
        <f>('WEIGHTED from Refinitive'!$B$3*'ISSUE SCORE from EIKON'!P58)+('WEIGHTED from Refinitive'!$B$4*'ISSUE SCORE from EIKON'!AE58)+('ISSUE SCORE from EIKON'!AT58*'WEIGHTED from Refinitive'!$B$5)+('WEIGHTED from Refinitive'!$B$8*'ISSUE SCORE from EIKON'!BI58)+('ISSUE SCORE from EIKON'!BX58*'WEIGHTED from Refinitive'!$B$9)+('WEIGHTED from Refinitive'!$B$10*'ISSUE SCORE from EIKON'!CM58)+('ISSUE SCORE from EIKON'!DB58*'WEIGHTED from Refinitive'!$B$11)+('WEIGHTED from Refinitive'!$B$14*'ISSUE SCORE from EIKON'!DQ58)+('ISSUE SCORE from EIKON'!EF58*'WEIGHTED from Refinitive'!$B$15)+('WEIGHTED from Refinitive'!$B$16*'ISSUE SCORE from EIKON'!EU58)</f>
        <v>68.75074575095384</v>
      </c>
      <c r="L55" s="1">
        <f>('WEIGHTED from Refinitive'!$B$3*'ISSUE SCORE from EIKON'!Q58)+('WEIGHTED from Refinitive'!$B$4*'ISSUE SCORE from EIKON'!AF58)+('ISSUE SCORE from EIKON'!AU58*'WEIGHTED from Refinitive'!$B$5)+('WEIGHTED from Refinitive'!$B$8*'ISSUE SCORE from EIKON'!BJ58)+('ISSUE SCORE from EIKON'!BY58*'WEIGHTED from Refinitive'!$B$9)+('WEIGHTED from Refinitive'!$B$10*'ISSUE SCORE from EIKON'!CN58)+('ISSUE SCORE from EIKON'!DC58*'WEIGHTED from Refinitive'!$B$11)+('WEIGHTED from Refinitive'!$B$14*'ISSUE SCORE from EIKON'!DR58)+('ISSUE SCORE from EIKON'!EG58*'WEIGHTED from Refinitive'!$B$15)+('WEIGHTED from Refinitive'!$B$16*'ISSUE SCORE from EIKON'!EV58)</f>
        <v>58.877806835602819</v>
      </c>
      <c r="M55" s="1">
        <f>('WEIGHTED from Refinitive'!$B$3*'ISSUE SCORE from EIKON'!R58)+('WEIGHTED from Refinitive'!$B$4*'ISSUE SCORE from EIKON'!AG58)+('ISSUE SCORE from EIKON'!AV58*'WEIGHTED from Refinitive'!$B$5)+('WEIGHTED from Refinitive'!$B$8*'ISSUE SCORE from EIKON'!BK58)+('ISSUE SCORE from EIKON'!BZ58*'WEIGHTED from Refinitive'!$B$9)+('WEIGHTED from Refinitive'!$B$10*'ISSUE SCORE from EIKON'!CO58)+('ISSUE SCORE from EIKON'!DD58*'WEIGHTED from Refinitive'!$B$11)+('WEIGHTED from Refinitive'!$B$14*'ISSUE SCORE from EIKON'!DS58)+('ISSUE SCORE from EIKON'!EH58*'WEIGHTED from Refinitive'!$B$15)+('WEIGHTED from Refinitive'!$B$16*'ISSUE SCORE from EIKON'!EW58)</f>
        <v>60.904582601647967</v>
      </c>
      <c r="N55" s="1">
        <f>('WEIGHTED from Refinitive'!$B$3*'ISSUE SCORE from EIKON'!S58)+('WEIGHTED from Refinitive'!$B$4*'ISSUE SCORE from EIKON'!AH58)+('ISSUE SCORE from EIKON'!AW58*'WEIGHTED from Refinitive'!$B$5)+('WEIGHTED from Refinitive'!$B$8*'ISSUE SCORE from EIKON'!BL58)+('ISSUE SCORE from EIKON'!CA58*'WEIGHTED from Refinitive'!$B$9)+('WEIGHTED from Refinitive'!$B$10*'ISSUE SCORE from EIKON'!CP58)+('ISSUE SCORE from EIKON'!DE58*'WEIGHTED from Refinitive'!$B$11)+('WEIGHTED from Refinitive'!$B$14*'ISSUE SCORE from EIKON'!DT58)+('ISSUE SCORE from EIKON'!EI58*'WEIGHTED from Refinitive'!$B$15)+('WEIGHTED from Refinitive'!$B$16*'ISSUE SCORE from EIKON'!EX58)</f>
        <v>49.176355661881942</v>
      </c>
      <c r="O55" s="1">
        <f>('WEIGHTED from Refinitive'!$B$3*'ISSUE SCORE from EIKON'!T58)+('WEIGHTED from Refinitive'!$B$4*'ISSUE SCORE from EIKON'!AI58)+('ISSUE SCORE from EIKON'!AX58*'WEIGHTED from Refinitive'!$B$5)+('WEIGHTED from Refinitive'!$B$8*'ISSUE SCORE from EIKON'!BM58)+('ISSUE SCORE from EIKON'!CB58*'WEIGHTED from Refinitive'!$B$9)+('WEIGHTED from Refinitive'!$B$10*'ISSUE SCORE from EIKON'!CQ58)+('ISSUE SCORE from EIKON'!DF58*'WEIGHTED from Refinitive'!$B$11)+('WEIGHTED from Refinitive'!$B$14*'ISSUE SCORE from EIKON'!DU58)+('ISSUE SCORE from EIKON'!EJ58*'WEIGHTED from Refinitive'!$B$15)+('WEIGHTED from Refinitive'!$B$16*'ISSUE SCORE from EIKON'!EY58)</f>
        <v>48.906716715917248</v>
      </c>
      <c r="P55" s="1">
        <f>('WEIGHTED from Refinitive'!$B$3*'ISSUE SCORE from EIKON'!U58)+('WEIGHTED from Refinitive'!$B$4*'ISSUE SCORE from EIKON'!AJ58)+('ISSUE SCORE from EIKON'!AY58*'WEIGHTED from Refinitive'!$B$5)+('WEIGHTED from Refinitive'!$B$8*'ISSUE SCORE from EIKON'!BN58)+('ISSUE SCORE from EIKON'!CC58*'WEIGHTED from Refinitive'!$B$9)+('WEIGHTED from Refinitive'!$B$10*'ISSUE SCORE from EIKON'!CR58)+('ISSUE SCORE from EIKON'!DG58*'WEIGHTED from Refinitive'!$B$11)+('WEIGHTED from Refinitive'!$B$14*'ISSUE SCORE from EIKON'!DV58)+('ISSUE SCORE from EIKON'!EK58*'WEIGHTED from Refinitive'!$B$15)+('WEIGHTED from Refinitive'!$B$16*'ISSUE SCORE from EIKON'!EZ58)</f>
        <v>46.070868644067787</v>
      </c>
      <c r="R55" s="11" t="s">
        <v>132</v>
      </c>
      <c r="S55" s="1">
        <f t="shared" si="2"/>
        <v>63.144991039726641</v>
      </c>
      <c r="T55" s="1">
        <f t="shared" si="3"/>
        <v>70.814504463108037</v>
      </c>
      <c r="U55" s="1">
        <f t="shared" si="4"/>
        <v>76.077233971874605</v>
      </c>
      <c r="V55" s="1">
        <f t="shared" si="5"/>
        <v>69.494161936514928</v>
      </c>
      <c r="W55" s="1">
        <f t="shared" si="6"/>
        <v>70.116739510489495</v>
      </c>
      <c r="X55" s="1">
        <f t="shared" si="7"/>
        <v>63.792053451627872</v>
      </c>
      <c r="Y55" s="1">
        <f t="shared" si="8"/>
        <v>67.509044193216823</v>
      </c>
      <c r="Z55" s="1">
        <f t="shared" si="9"/>
        <v>64.240010245901615</v>
      </c>
      <c r="AA55" s="1">
        <f t="shared" si="10"/>
        <v>55.467428102750183</v>
      </c>
      <c r="AB55" s="1">
        <f t="shared" si="11"/>
        <v>68.75074575095384</v>
      </c>
      <c r="AC55" s="1">
        <f t="shared" si="12"/>
        <v>58.877806835602819</v>
      </c>
      <c r="AD55" s="1">
        <f t="shared" si="13"/>
        <v>60.904582601647967</v>
      </c>
      <c r="AE55" s="1">
        <f t="shared" si="14"/>
        <v>49.176355661881942</v>
      </c>
      <c r="AF55" s="1">
        <f t="shared" si="15"/>
        <v>48.906716715917248</v>
      </c>
      <c r="AG55" s="1">
        <f t="shared" si="16"/>
        <v>46.070868644067787</v>
      </c>
      <c r="AI55" s="11" t="s">
        <v>132</v>
      </c>
      <c r="AJ55" s="1">
        <f t="shared" si="17"/>
        <v>-7.669513423381396</v>
      </c>
      <c r="AK55" s="1">
        <f t="shared" si="18"/>
        <v>-5.2627295087665686</v>
      </c>
      <c r="AL55" s="1">
        <f t="shared" si="19"/>
        <v>6.5830720353596774</v>
      </c>
      <c r="AM55" s="1">
        <f t="shared" si="20"/>
        <v>-0.62257757397456714</v>
      </c>
      <c r="AN55" s="1">
        <f t="shared" si="21"/>
        <v>6.3246860588616229</v>
      </c>
      <c r="AO55" s="1">
        <f t="shared" si="22"/>
        <v>-3.7169907415889512</v>
      </c>
      <c r="AP55" s="1">
        <f t="shared" si="23"/>
        <v>3.2690339473152079</v>
      </c>
      <c r="AQ55" s="1">
        <f t="shared" si="24"/>
        <v>8.7725821431514319</v>
      </c>
      <c r="AR55" s="1">
        <f t="shared" si="25"/>
        <v>-13.283317648203656</v>
      </c>
      <c r="AS55" s="1">
        <f t="shared" si="26"/>
        <v>9.8729389153510212</v>
      </c>
      <c r="AT55" s="1">
        <f t="shared" si="27"/>
        <v>-2.026775766045148</v>
      </c>
      <c r="AU55" s="1">
        <f t="shared" si="28"/>
        <v>11.728226939766024</v>
      </c>
      <c r="AV55" s="1">
        <f t="shared" si="29"/>
        <v>0.26963894596469373</v>
      </c>
      <c r="AW55" s="1">
        <f t="shared" si="30"/>
        <v>2.8358480718494619</v>
      </c>
      <c r="AX55" s="1" t="str">
        <f>VLOOKUP(AI55,'ISSUE SCORE from EIKON'!A58:B487,2,FALSE)</f>
        <v>Church &amp; Dwight Co Inc</v>
      </c>
      <c r="AY55" s="1">
        <f t="shared" si="31"/>
        <v>54</v>
      </c>
      <c r="AZ55" s="1">
        <v>54</v>
      </c>
      <c r="BA55" s="1">
        <v>1</v>
      </c>
    </row>
    <row r="56" spans="1:53" ht="15">
      <c r="A56" s="11" t="s">
        <v>115</v>
      </c>
      <c r="B56" s="1">
        <f>('WEIGHTED from Refinitive'!$B$3*'ISSUE SCORE from EIKON'!G59)+('WEIGHTED from Refinitive'!$B$4*'ISSUE SCORE from EIKON'!V59)+('ISSUE SCORE from EIKON'!AK59*'WEIGHTED from Refinitive'!$B$5)+('WEIGHTED from Refinitive'!$B$8*'ISSUE SCORE from EIKON'!AZ59)+('ISSUE SCORE from EIKON'!BO59*'WEIGHTED from Refinitive'!$B$9)+('WEIGHTED from Refinitive'!$B$10*'ISSUE SCORE from EIKON'!CD59)+('ISSUE SCORE from EIKON'!CS59*'WEIGHTED from Refinitive'!$B$11)+('WEIGHTED from Refinitive'!$B$14*'ISSUE SCORE from EIKON'!DH59)+('ISSUE SCORE from EIKON'!DW59*'WEIGHTED from Refinitive'!$B$15)+('WEIGHTED from Refinitive'!$B$16*'ISSUE SCORE from EIKON'!EL59)</f>
        <v>78.333321899012049</v>
      </c>
      <c r="C56" s="1">
        <f>('WEIGHTED from Refinitive'!$B$3*'ISSUE SCORE from EIKON'!H59)+('WEIGHTED from Refinitive'!$B$4*'ISSUE SCORE from EIKON'!W59)+('ISSUE SCORE from EIKON'!AL59*'WEIGHTED from Refinitive'!$B$5)+('WEIGHTED from Refinitive'!$B$8*'ISSUE SCORE from EIKON'!BA59)+('ISSUE SCORE from EIKON'!BP59*'WEIGHTED from Refinitive'!$B$9)+('WEIGHTED from Refinitive'!$B$10*'ISSUE SCORE from EIKON'!CE59)+('ISSUE SCORE from EIKON'!CT59*'WEIGHTED from Refinitive'!$B$11)+('WEIGHTED from Refinitive'!$B$14*'ISSUE SCORE from EIKON'!DI59)+('ISSUE SCORE from EIKON'!DX59*'WEIGHTED from Refinitive'!$B$15)+('WEIGHTED from Refinitive'!$B$16*'ISSUE SCORE from EIKON'!EM59)</f>
        <v>74.664712176299403</v>
      </c>
      <c r="D56" s="1">
        <f>('WEIGHTED from Refinitive'!$B$3*'ISSUE SCORE from EIKON'!I59)+('WEIGHTED from Refinitive'!$B$4*'ISSUE SCORE from EIKON'!X59)+('ISSUE SCORE from EIKON'!AM59*'WEIGHTED from Refinitive'!$B$5)+('WEIGHTED from Refinitive'!$B$8*'ISSUE SCORE from EIKON'!BB59)+('ISSUE SCORE from EIKON'!BQ59*'WEIGHTED from Refinitive'!$B$9)+('WEIGHTED from Refinitive'!$B$10*'ISSUE SCORE from EIKON'!CF59)+('ISSUE SCORE from EIKON'!CU59*'WEIGHTED from Refinitive'!$B$11)+('WEIGHTED from Refinitive'!$B$14*'ISSUE SCORE from EIKON'!DJ59)+('ISSUE SCORE from EIKON'!DY59*'WEIGHTED from Refinitive'!$B$15)+('WEIGHTED from Refinitive'!$B$16*'ISSUE SCORE from EIKON'!EN59)</f>
        <v>75.361635472728707</v>
      </c>
      <c r="E56" s="1">
        <f>('WEIGHTED from Refinitive'!$B$3*'ISSUE SCORE from EIKON'!J59)+('WEIGHTED from Refinitive'!$B$4*'ISSUE SCORE from EIKON'!Y59)+('ISSUE SCORE from EIKON'!AN59*'WEIGHTED from Refinitive'!$B$5)+('WEIGHTED from Refinitive'!$B$8*'ISSUE SCORE from EIKON'!BC59)+('ISSUE SCORE from EIKON'!BR59*'WEIGHTED from Refinitive'!$B$9)+('WEIGHTED from Refinitive'!$B$10*'ISSUE SCORE from EIKON'!CG59)+('ISSUE SCORE from EIKON'!CV59*'WEIGHTED from Refinitive'!$B$11)+('WEIGHTED from Refinitive'!$B$14*'ISSUE SCORE from EIKON'!DK59)+('ISSUE SCORE from EIKON'!DZ59*'WEIGHTED from Refinitive'!$B$15)+('WEIGHTED from Refinitive'!$B$16*'ISSUE SCORE from EIKON'!EO59)</f>
        <v>75.738317238317208</v>
      </c>
      <c r="F56" s="1">
        <f>('WEIGHTED from Refinitive'!$B$3*'ISSUE SCORE from EIKON'!K59)+('WEIGHTED from Refinitive'!$B$4*'ISSUE SCORE from EIKON'!Z59)+('ISSUE SCORE from EIKON'!AO59*'WEIGHTED from Refinitive'!$B$5)+('WEIGHTED from Refinitive'!$B$8*'ISSUE SCORE from EIKON'!BD59)+('ISSUE SCORE from EIKON'!BS59*'WEIGHTED from Refinitive'!$B$9)+('WEIGHTED from Refinitive'!$B$10*'ISSUE SCORE from EIKON'!CH59)+('ISSUE SCORE from EIKON'!CW59*'WEIGHTED from Refinitive'!$B$11)+('WEIGHTED from Refinitive'!$B$14*'ISSUE SCORE from EIKON'!DL59)+('ISSUE SCORE from EIKON'!EA59*'WEIGHTED from Refinitive'!$B$15)+('WEIGHTED from Refinitive'!$B$16*'ISSUE SCORE from EIKON'!EP59)</f>
        <v>82.770838839698669</v>
      </c>
      <c r="G56" s="1">
        <f>('WEIGHTED from Refinitive'!$B$3*'ISSUE SCORE from EIKON'!L59)+('WEIGHTED from Refinitive'!$B$4*'ISSUE SCORE from EIKON'!AA59)+('ISSUE SCORE from EIKON'!AP59*'WEIGHTED from Refinitive'!$B$5)+('WEIGHTED from Refinitive'!$B$8*'ISSUE SCORE from EIKON'!BE59)+('ISSUE SCORE from EIKON'!BT59*'WEIGHTED from Refinitive'!$B$9)+('WEIGHTED from Refinitive'!$B$10*'ISSUE SCORE from EIKON'!CI59)+('ISSUE SCORE from EIKON'!CX59*'WEIGHTED from Refinitive'!$B$11)+('WEIGHTED from Refinitive'!$B$14*'ISSUE SCORE from EIKON'!DM59)+('ISSUE SCORE from EIKON'!EB59*'WEIGHTED from Refinitive'!$B$15)+('WEIGHTED from Refinitive'!$B$16*'ISSUE SCORE from EIKON'!EQ59)</f>
        <v>81.91631910418505</v>
      </c>
      <c r="H56" s="1">
        <f>('WEIGHTED from Refinitive'!$B$3*'ISSUE SCORE from EIKON'!M59)+('WEIGHTED from Refinitive'!$B$4*'ISSUE SCORE from EIKON'!AB59)+('ISSUE SCORE from EIKON'!AQ59*'WEIGHTED from Refinitive'!$B$5)+('WEIGHTED from Refinitive'!$B$8*'ISSUE SCORE from EIKON'!BF59)+('ISSUE SCORE from EIKON'!BU59*'WEIGHTED from Refinitive'!$B$9)+('WEIGHTED from Refinitive'!$B$10*'ISSUE SCORE from EIKON'!CJ59)+('ISSUE SCORE from EIKON'!CY59*'WEIGHTED from Refinitive'!$B$11)+('WEIGHTED from Refinitive'!$B$14*'ISSUE SCORE from EIKON'!DN59)+('ISSUE SCORE from EIKON'!EC59*'WEIGHTED from Refinitive'!$B$15)+('WEIGHTED from Refinitive'!$B$16*'ISSUE SCORE from EIKON'!ER59)</f>
        <v>81.933962724433982</v>
      </c>
      <c r="I56" s="1">
        <f>('WEIGHTED from Refinitive'!$B$3*'ISSUE SCORE from EIKON'!N59)+('WEIGHTED from Refinitive'!$B$4*'ISSUE SCORE from EIKON'!AC59)+('ISSUE SCORE from EIKON'!AR59*'WEIGHTED from Refinitive'!$B$5)+('WEIGHTED from Refinitive'!$B$8*'ISSUE SCORE from EIKON'!BG59)+('ISSUE SCORE from EIKON'!BV59*'WEIGHTED from Refinitive'!$B$9)+('WEIGHTED from Refinitive'!$B$10*'ISSUE SCORE from EIKON'!CK59)+('ISSUE SCORE from EIKON'!CZ59*'WEIGHTED from Refinitive'!$B$11)+('WEIGHTED from Refinitive'!$B$14*'ISSUE SCORE from EIKON'!DO59)+('ISSUE SCORE from EIKON'!ED59*'WEIGHTED from Refinitive'!$B$15)+('WEIGHTED from Refinitive'!$B$16*'ISSUE SCORE from EIKON'!ES59)</f>
        <v>85.801956815114664</v>
      </c>
      <c r="J56" s="1">
        <f>('WEIGHTED from Refinitive'!$B$3*'ISSUE SCORE from EIKON'!O59)+('WEIGHTED from Refinitive'!$B$4*'ISSUE SCORE from EIKON'!AD59)+('ISSUE SCORE from EIKON'!AS59*'WEIGHTED from Refinitive'!$B$5)+('WEIGHTED from Refinitive'!$B$8*'ISSUE SCORE from EIKON'!BH59)+('ISSUE SCORE from EIKON'!BW59*'WEIGHTED from Refinitive'!$B$9)+('WEIGHTED from Refinitive'!$B$10*'ISSUE SCORE from EIKON'!CL59)+('ISSUE SCORE from EIKON'!DA59*'WEIGHTED from Refinitive'!$B$11)+('WEIGHTED from Refinitive'!$B$14*'ISSUE SCORE from EIKON'!DP59)+('ISSUE SCORE from EIKON'!EE59*'WEIGHTED from Refinitive'!$B$15)+('WEIGHTED from Refinitive'!$B$16*'ISSUE SCORE from EIKON'!ET59)</f>
        <v>83.533555076557121</v>
      </c>
      <c r="K56" s="1">
        <f>('WEIGHTED from Refinitive'!$B$3*'ISSUE SCORE from EIKON'!P59)+('WEIGHTED from Refinitive'!$B$4*'ISSUE SCORE from EIKON'!AE59)+('ISSUE SCORE from EIKON'!AT59*'WEIGHTED from Refinitive'!$B$5)+('WEIGHTED from Refinitive'!$B$8*'ISSUE SCORE from EIKON'!BI59)+('ISSUE SCORE from EIKON'!BX59*'WEIGHTED from Refinitive'!$B$9)+('WEIGHTED from Refinitive'!$B$10*'ISSUE SCORE from EIKON'!CM59)+('ISSUE SCORE from EIKON'!DB59*'WEIGHTED from Refinitive'!$B$11)+('WEIGHTED from Refinitive'!$B$14*'ISSUE SCORE from EIKON'!DQ59)+('ISSUE SCORE from EIKON'!EF59*'WEIGHTED from Refinitive'!$B$15)+('WEIGHTED from Refinitive'!$B$16*'ISSUE SCORE from EIKON'!EU59)</f>
        <v>81.525233521158682</v>
      </c>
      <c r="L56" s="1">
        <f>('WEIGHTED from Refinitive'!$B$3*'ISSUE SCORE from EIKON'!Q59)+('WEIGHTED from Refinitive'!$B$4*'ISSUE SCORE from EIKON'!AF59)+('ISSUE SCORE from EIKON'!AU59*'WEIGHTED from Refinitive'!$B$5)+('WEIGHTED from Refinitive'!$B$8*'ISSUE SCORE from EIKON'!BJ59)+('ISSUE SCORE from EIKON'!BY59*'WEIGHTED from Refinitive'!$B$9)+('WEIGHTED from Refinitive'!$B$10*'ISSUE SCORE from EIKON'!CN59)+('ISSUE SCORE from EIKON'!DC59*'WEIGHTED from Refinitive'!$B$11)+('WEIGHTED from Refinitive'!$B$14*'ISSUE SCORE from EIKON'!DR59)+('ISSUE SCORE from EIKON'!EG59*'WEIGHTED from Refinitive'!$B$15)+('WEIGHTED from Refinitive'!$B$16*'ISSUE SCORE from EIKON'!EV59)</f>
        <v>83.027937182968671</v>
      </c>
      <c r="M56" s="1">
        <f>('WEIGHTED from Refinitive'!$B$3*'ISSUE SCORE from EIKON'!R59)+('WEIGHTED from Refinitive'!$B$4*'ISSUE SCORE from EIKON'!AG59)+('ISSUE SCORE from EIKON'!AV59*'WEIGHTED from Refinitive'!$B$5)+('WEIGHTED from Refinitive'!$B$8*'ISSUE SCORE from EIKON'!BK59)+('ISSUE SCORE from EIKON'!BZ59*'WEIGHTED from Refinitive'!$B$9)+('WEIGHTED from Refinitive'!$B$10*'ISSUE SCORE from EIKON'!CO59)+('ISSUE SCORE from EIKON'!DD59*'WEIGHTED from Refinitive'!$B$11)+('WEIGHTED from Refinitive'!$B$14*'ISSUE SCORE from EIKON'!DS59)+('ISSUE SCORE from EIKON'!EH59*'WEIGHTED from Refinitive'!$B$15)+('WEIGHTED from Refinitive'!$B$16*'ISSUE SCORE from EIKON'!EW59)</f>
        <v>86.590151515151476</v>
      </c>
      <c r="N56" s="1">
        <f>('WEIGHTED from Refinitive'!$B$3*'ISSUE SCORE from EIKON'!S59)+('WEIGHTED from Refinitive'!$B$4*'ISSUE SCORE from EIKON'!AH59)+('ISSUE SCORE from EIKON'!AW59*'WEIGHTED from Refinitive'!$B$5)+('WEIGHTED from Refinitive'!$B$8*'ISSUE SCORE from EIKON'!BL59)+('ISSUE SCORE from EIKON'!CA59*'WEIGHTED from Refinitive'!$B$9)+('WEIGHTED from Refinitive'!$B$10*'ISSUE SCORE from EIKON'!CP59)+('ISSUE SCORE from EIKON'!DE59*'WEIGHTED from Refinitive'!$B$11)+('WEIGHTED from Refinitive'!$B$14*'ISSUE SCORE from EIKON'!DT59)+('ISSUE SCORE from EIKON'!EI59*'WEIGHTED from Refinitive'!$B$15)+('WEIGHTED from Refinitive'!$B$16*'ISSUE SCORE from EIKON'!EX59)</f>
        <v>82.568385489735704</v>
      </c>
      <c r="O56" s="1">
        <f>('WEIGHTED from Refinitive'!$B$3*'ISSUE SCORE from EIKON'!T59)+('WEIGHTED from Refinitive'!$B$4*'ISSUE SCORE from EIKON'!AI59)+('ISSUE SCORE from EIKON'!AX59*'WEIGHTED from Refinitive'!$B$5)+('WEIGHTED from Refinitive'!$B$8*'ISSUE SCORE from EIKON'!BM59)+('ISSUE SCORE from EIKON'!CB59*'WEIGHTED from Refinitive'!$B$9)+('WEIGHTED from Refinitive'!$B$10*'ISSUE SCORE from EIKON'!CQ59)+('ISSUE SCORE from EIKON'!DF59*'WEIGHTED from Refinitive'!$B$11)+('WEIGHTED from Refinitive'!$B$14*'ISSUE SCORE from EIKON'!DU59)+('ISSUE SCORE from EIKON'!EJ59*'WEIGHTED from Refinitive'!$B$15)+('WEIGHTED from Refinitive'!$B$16*'ISSUE SCORE from EIKON'!EY59)</f>
        <v>84.850171294626691</v>
      </c>
      <c r="P56" s="1">
        <f>('WEIGHTED from Refinitive'!$B$3*'ISSUE SCORE from EIKON'!U59)+('WEIGHTED from Refinitive'!$B$4*'ISSUE SCORE from EIKON'!AJ59)+('ISSUE SCORE from EIKON'!AY59*'WEIGHTED from Refinitive'!$B$5)+('WEIGHTED from Refinitive'!$B$8*'ISSUE SCORE from EIKON'!BN59)+('ISSUE SCORE from EIKON'!CC59*'WEIGHTED from Refinitive'!$B$9)+('WEIGHTED from Refinitive'!$B$10*'ISSUE SCORE from EIKON'!CR59)+('ISSUE SCORE from EIKON'!DG59*'WEIGHTED from Refinitive'!$B$11)+('WEIGHTED from Refinitive'!$B$14*'ISSUE SCORE from EIKON'!DV59)+('ISSUE SCORE from EIKON'!EK59*'WEIGHTED from Refinitive'!$B$15)+('WEIGHTED from Refinitive'!$B$16*'ISSUE SCORE from EIKON'!EZ59)</f>
        <v>85.559029206087985</v>
      </c>
      <c r="R56" s="11" t="s">
        <v>134</v>
      </c>
      <c r="S56" s="1">
        <f t="shared" si="2"/>
        <v>42.529917539621067</v>
      </c>
      <c r="T56" s="1">
        <f t="shared" si="3"/>
        <v>74.664712176299403</v>
      </c>
      <c r="U56" s="1">
        <f t="shared" si="4"/>
        <v>75.361635472728707</v>
      </c>
      <c r="V56" s="1">
        <f t="shared" si="5"/>
        <v>75.738317238317208</v>
      </c>
      <c r="W56" s="1">
        <f t="shared" si="6"/>
        <v>82.770838839698669</v>
      </c>
      <c r="X56" s="1">
        <f t="shared" si="7"/>
        <v>81.91631910418505</v>
      </c>
      <c r="Y56" s="1">
        <f t="shared" si="8"/>
        <v>81.933962724433982</v>
      </c>
      <c r="Z56" s="1">
        <f t="shared" si="9"/>
        <v>85.801956815114664</v>
      </c>
      <c r="AA56" s="1">
        <f t="shared" si="10"/>
        <v>83.533555076557121</v>
      </c>
      <c r="AB56" s="1">
        <f t="shared" si="11"/>
        <v>81.525233521158682</v>
      </c>
      <c r="AC56" s="1">
        <f t="shared" si="12"/>
        <v>83.027937182968671</v>
      </c>
      <c r="AD56" s="1">
        <f t="shared" si="13"/>
        <v>86.590151515151476</v>
      </c>
      <c r="AE56" s="1">
        <f t="shared" si="14"/>
        <v>82.568385489735704</v>
      </c>
      <c r="AF56" s="1">
        <f t="shared" si="15"/>
        <v>84.850171294626691</v>
      </c>
      <c r="AG56" s="1">
        <f t="shared" si="16"/>
        <v>85.559029206087985</v>
      </c>
      <c r="AI56" s="11" t="s">
        <v>134</v>
      </c>
      <c r="AJ56" s="1">
        <f t="shared" si="17"/>
        <v>-32.134794636678336</v>
      </c>
      <c r="AK56" s="1">
        <f t="shared" si="18"/>
        <v>-0.69692329642930417</v>
      </c>
      <c r="AL56" s="1">
        <f t="shared" si="19"/>
        <v>-0.37668176558850064</v>
      </c>
      <c r="AM56" s="1">
        <f t="shared" si="20"/>
        <v>-7.0325216013814611</v>
      </c>
      <c r="AN56" s="1">
        <f t="shared" si="21"/>
        <v>0.85451973551361959</v>
      </c>
      <c r="AO56" s="1">
        <f t="shared" si="22"/>
        <v>-0.017643620248932734</v>
      </c>
      <c r="AP56" s="1">
        <f t="shared" si="23"/>
        <v>-3.867994090680682</v>
      </c>
      <c r="AQ56" s="1">
        <f t="shared" si="24"/>
        <v>2.268401738557543</v>
      </c>
      <c r="AR56" s="1">
        <f t="shared" si="25"/>
        <v>2.0083215553984388</v>
      </c>
      <c r="AS56" s="1">
        <f t="shared" si="26"/>
        <v>-1.5027036618099885</v>
      </c>
      <c r="AT56" s="1">
        <f t="shared" si="27"/>
        <v>-3.5622143321828048</v>
      </c>
      <c r="AU56" s="1">
        <f t="shared" si="28"/>
        <v>4.0217660254157721</v>
      </c>
      <c r="AV56" s="1">
        <f t="shared" si="29"/>
        <v>-2.2817858048909869</v>
      </c>
      <c r="AW56" s="1">
        <f t="shared" si="30"/>
        <v>-0.70885791146129407</v>
      </c>
      <c r="AX56" s="1" t="str">
        <f>VLOOKUP(AI56,'ISSUE SCORE from EIKON'!A59:B488,2,FALSE)</f>
        <v>Charter Communications Inc</v>
      </c>
      <c r="AY56" s="1">
        <f t="shared" si="31"/>
        <v>55</v>
      </c>
      <c r="AZ56" s="1">
        <v>55</v>
      </c>
      <c r="BA56" s="1">
        <v>1</v>
      </c>
    </row>
    <row r="57" spans="1:53" ht="15">
      <c r="A57" s="11" t="s">
        <v>116</v>
      </c>
      <c r="B57" s="1">
        <f>('WEIGHTED from Refinitive'!$B$3*'ISSUE SCORE from EIKON'!G60)+('WEIGHTED from Refinitive'!$B$4*'ISSUE SCORE from EIKON'!V60)+('ISSUE SCORE from EIKON'!AK60*'WEIGHTED from Refinitive'!$B$5)+('WEIGHTED from Refinitive'!$B$8*'ISSUE SCORE from EIKON'!AZ60)+('ISSUE SCORE from EIKON'!BO60*'WEIGHTED from Refinitive'!$B$9)+('WEIGHTED from Refinitive'!$B$10*'ISSUE SCORE from EIKON'!CD60)+('ISSUE SCORE from EIKON'!CS60*'WEIGHTED from Refinitive'!$B$11)+('WEIGHTED from Refinitive'!$B$14*'ISSUE SCORE from EIKON'!DH60)+('ISSUE SCORE from EIKON'!DW60*'WEIGHTED from Refinitive'!$B$15)+('WEIGHTED from Refinitive'!$B$16*'ISSUE SCORE from EIKON'!EL60)</f>
        <v>50.70390902391636</v>
      </c>
      <c r="C57" s="1">
        <f>('WEIGHTED from Refinitive'!$B$3*'ISSUE SCORE from EIKON'!H60)+('WEIGHTED from Refinitive'!$B$4*'ISSUE SCORE from EIKON'!W60)+('ISSUE SCORE from EIKON'!AL60*'WEIGHTED from Refinitive'!$B$5)+('WEIGHTED from Refinitive'!$B$8*'ISSUE SCORE from EIKON'!BA60)+('ISSUE SCORE from EIKON'!BP60*'WEIGHTED from Refinitive'!$B$9)+('WEIGHTED from Refinitive'!$B$10*'ISSUE SCORE from EIKON'!CE60)+('ISSUE SCORE from EIKON'!CT60*'WEIGHTED from Refinitive'!$B$11)+('WEIGHTED from Refinitive'!$B$14*'ISSUE SCORE from EIKON'!DI60)+('ISSUE SCORE from EIKON'!DX60*'WEIGHTED from Refinitive'!$B$15)+('WEIGHTED from Refinitive'!$B$16*'ISSUE SCORE from EIKON'!EM60)</f>
        <v>51.795498283392064</v>
      </c>
      <c r="D57" s="1">
        <f>('WEIGHTED from Refinitive'!$B$3*'ISSUE SCORE from EIKON'!I60)+('WEIGHTED from Refinitive'!$B$4*'ISSUE SCORE from EIKON'!X60)+('ISSUE SCORE from EIKON'!AM60*'WEIGHTED from Refinitive'!$B$5)+('WEIGHTED from Refinitive'!$B$8*'ISSUE SCORE from EIKON'!BB60)+('ISSUE SCORE from EIKON'!BQ60*'WEIGHTED from Refinitive'!$B$9)+('WEIGHTED from Refinitive'!$B$10*'ISSUE SCORE from EIKON'!CF60)+('ISSUE SCORE from EIKON'!CU60*'WEIGHTED from Refinitive'!$B$11)+('WEIGHTED from Refinitive'!$B$14*'ISSUE SCORE from EIKON'!DJ60)+('ISSUE SCORE from EIKON'!DY60*'WEIGHTED from Refinitive'!$B$15)+('WEIGHTED from Refinitive'!$B$16*'ISSUE SCORE from EIKON'!EN60)</f>
        <v>40.875152721101756</v>
      </c>
      <c r="E57" s="1">
        <f>('WEIGHTED from Refinitive'!$B$3*'ISSUE SCORE from EIKON'!J60)+('WEIGHTED from Refinitive'!$B$4*'ISSUE SCORE from EIKON'!Y60)+('ISSUE SCORE from EIKON'!AN60*'WEIGHTED from Refinitive'!$B$5)+('WEIGHTED from Refinitive'!$B$8*'ISSUE SCORE from EIKON'!BC60)+('ISSUE SCORE from EIKON'!BR60*'WEIGHTED from Refinitive'!$B$9)+('WEIGHTED from Refinitive'!$B$10*'ISSUE SCORE from EIKON'!CG60)+('ISSUE SCORE from EIKON'!CV60*'WEIGHTED from Refinitive'!$B$11)+('WEIGHTED from Refinitive'!$B$14*'ISSUE SCORE from EIKON'!DK60)+('ISSUE SCORE from EIKON'!DZ60*'WEIGHTED from Refinitive'!$B$15)+('WEIGHTED from Refinitive'!$B$16*'ISSUE SCORE from EIKON'!EO60)</f>
        <v>40.889040619059031</v>
      </c>
      <c r="F57" s="1">
        <f>('WEIGHTED from Refinitive'!$B$3*'ISSUE SCORE from EIKON'!K60)+('WEIGHTED from Refinitive'!$B$4*'ISSUE SCORE from EIKON'!Z60)+('ISSUE SCORE from EIKON'!AO60*'WEIGHTED from Refinitive'!$B$5)+('WEIGHTED from Refinitive'!$B$8*'ISSUE SCORE from EIKON'!BD60)+('ISSUE SCORE from EIKON'!BS60*'WEIGHTED from Refinitive'!$B$9)+('WEIGHTED from Refinitive'!$B$10*'ISSUE SCORE from EIKON'!CH60)+('ISSUE SCORE from EIKON'!CW60*'WEIGHTED from Refinitive'!$B$11)+('WEIGHTED from Refinitive'!$B$14*'ISSUE SCORE from EIKON'!DL60)+('ISSUE SCORE from EIKON'!EA60*'WEIGHTED from Refinitive'!$B$15)+('WEIGHTED from Refinitive'!$B$16*'ISSUE SCORE from EIKON'!EP60)</f>
        <v>37.825769121389513</v>
      </c>
      <c r="G57" s="1">
        <f>('WEIGHTED from Refinitive'!$B$3*'ISSUE SCORE from EIKON'!L60)+('WEIGHTED from Refinitive'!$B$4*'ISSUE SCORE from EIKON'!AA60)+('ISSUE SCORE from EIKON'!AP60*'WEIGHTED from Refinitive'!$B$5)+('WEIGHTED from Refinitive'!$B$8*'ISSUE SCORE from EIKON'!BE60)+('ISSUE SCORE from EIKON'!BT60*'WEIGHTED from Refinitive'!$B$9)+('WEIGHTED from Refinitive'!$B$10*'ISSUE SCORE from EIKON'!CI60)+('ISSUE SCORE from EIKON'!CX60*'WEIGHTED from Refinitive'!$B$11)+('WEIGHTED from Refinitive'!$B$14*'ISSUE SCORE from EIKON'!DM60)+('ISSUE SCORE from EIKON'!EB60*'WEIGHTED from Refinitive'!$B$15)+('WEIGHTED from Refinitive'!$B$16*'ISSUE SCORE from EIKON'!EQ60)</f>
        <v>38.616787928104685</v>
      </c>
      <c r="H57" s="1">
        <f>('WEIGHTED from Refinitive'!$B$3*'ISSUE SCORE from EIKON'!M60)+('WEIGHTED from Refinitive'!$B$4*'ISSUE SCORE from EIKON'!AB60)+('ISSUE SCORE from EIKON'!AQ60*'WEIGHTED from Refinitive'!$B$5)+('WEIGHTED from Refinitive'!$B$8*'ISSUE SCORE from EIKON'!BF60)+('ISSUE SCORE from EIKON'!BU60*'WEIGHTED from Refinitive'!$B$9)+('WEIGHTED from Refinitive'!$B$10*'ISSUE SCORE from EIKON'!CJ60)+('ISSUE SCORE from EIKON'!CY60*'WEIGHTED from Refinitive'!$B$11)+('WEIGHTED from Refinitive'!$B$14*'ISSUE SCORE from EIKON'!DN60)+('ISSUE SCORE from EIKON'!EC60*'WEIGHTED from Refinitive'!$B$15)+('WEIGHTED from Refinitive'!$B$16*'ISSUE SCORE from EIKON'!ER60)</f>
        <v>35.518590169880866</v>
      </c>
      <c r="I57" s="1">
        <f>('WEIGHTED from Refinitive'!$B$3*'ISSUE SCORE from EIKON'!N60)+('WEIGHTED from Refinitive'!$B$4*'ISSUE SCORE from EIKON'!AC60)+('ISSUE SCORE from EIKON'!AR60*'WEIGHTED from Refinitive'!$B$5)+('WEIGHTED from Refinitive'!$B$8*'ISSUE SCORE from EIKON'!BG60)+('ISSUE SCORE from EIKON'!BV60*'WEIGHTED from Refinitive'!$B$9)+('WEIGHTED from Refinitive'!$B$10*'ISSUE SCORE from EIKON'!CK60)+('ISSUE SCORE from EIKON'!CZ60*'WEIGHTED from Refinitive'!$B$11)+('WEIGHTED from Refinitive'!$B$14*'ISSUE SCORE from EIKON'!DO60)+('ISSUE SCORE from EIKON'!ED60*'WEIGHTED from Refinitive'!$B$15)+('WEIGHTED from Refinitive'!$B$16*'ISSUE SCORE from EIKON'!ES60)</f>
        <v>42.064149763823252</v>
      </c>
      <c r="J57" s="1">
        <f>('WEIGHTED from Refinitive'!$B$3*'ISSUE SCORE from EIKON'!O60)+('WEIGHTED from Refinitive'!$B$4*'ISSUE SCORE from EIKON'!AD60)+('ISSUE SCORE from EIKON'!AS60*'WEIGHTED from Refinitive'!$B$5)+('WEIGHTED from Refinitive'!$B$8*'ISSUE SCORE from EIKON'!BH60)+('ISSUE SCORE from EIKON'!BW60*'WEIGHTED from Refinitive'!$B$9)+('WEIGHTED from Refinitive'!$B$10*'ISSUE SCORE from EIKON'!CL60)+('ISSUE SCORE from EIKON'!DA60*'WEIGHTED from Refinitive'!$B$11)+('WEIGHTED from Refinitive'!$B$14*'ISSUE SCORE from EIKON'!DP60)+('ISSUE SCORE from EIKON'!EE60*'WEIGHTED from Refinitive'!$B$15)+('WEIGHTED from Refinitive'!$B$16*'ISSUE SCORE from EIKON'!ET60)</f>
        <v>45.587297570850183</v>
      </c>
      <c r="K57" s="1">
        <f>('WEIGHTED from Refinitive'!$B$3*'ISSUE SCORE from EIKON'!P60)+('WEIGHTED from Refinitive'!$B$4*'ISSUE SCORE from EIKON'!AE60)+('ISSUE SCORE from EIKON'!AT60*'WEIGHTED from Refinitive'!$B$5)+('WEIGHTED from Refinitive'!$B$8*'ISSUE SCORE from EIKON'!BI60)+('ISSUE SCORE from EIKON'!BX60*'WEIGHTED from Refinitive'!$B$9)+('WEIGHTED from Refinitive'!$B$10*'ISSUE SCORE from EIKON'!CM60)+('ISSUE SCORE from EIKON'!DB60*'WEIGHTED from Refinitive'!$B$11)+('WEIGHTED from Refinitive'!$B$14*'ISSUE SCORE from EIKON'!DQ60)+('ISSUE SCORE from EIKON'!EF60*'WEIGHTED from Refinitive'!$B$15)+('WEIGHTED from Refinitive'!$B$16*'ISSUE SCORE from EIKON'!EU60)</f>
        <v>45.428102541161323</v>
      </c>
      <c r="L57" s="1">
        <f>('WEIGHTED from Refinitive'!$B$3*'ISSUE SCORE from EIKON'!Q60)+('WEIGHTED from Refinitive'!$B$4*'ISSUE SCORE from EIKON'!AF60)+('ISSUE SCORE from EIKON'!AU60*'WEIGHTED from Refinitive'!$B$5)+('WEIGHTED from Refinitive'!$B$8*'ISSUE SCORE from EIKON'!BJ60)+('ISSUE SCORE from EIKON'!BY60*'WEIGHTED from Refinitive'!$B$9)+('WEIGHTED from Refinitive'!$B$10*'ISSUE SCORE from EIKON'!CN60)+('ISSUE SCORE from EIKON'!DC60*'WEIGHTED from Refinitive'!$B$11)+('WEIGHTED from Refinitive'!$B$14*'ISSUE SCORE from EIKON'!DR60)+('ISSUE SCORE from EIKON'!EG60*'WEIGHTED from Refinitive'!$B$15)+('WEIGHTED from Refinitive'!$B$16*'ISSUE SCORE from EIKON'!EV60)</f>
        <v>36.403757978376944</v>
      </c>
      <c r="M57" s="1">
        <f>('WEIGHTED from Refinitive'!$B$3*'ISSUE SCORE from EIKON'!R60)+('WEIGHTED from Refinitive'!$B$4*'ISSUE SCORE from EIKON'!AG60)+('ISSUE SCORE from EIKON'!AV60*'WEIGHTED from Refinitive'!$B$5)+('WEIGHTED from Refinitive'!$B$8*'ISSUE SCORE from EIKON'!BK60)+('ISSUE SCORE from EIKON'!BZ60*'WEIGHTED from Refinitive'!$B$9)+('WEIGHTED from Refinitive'!$B$10*'ISSUE SCORE from EIKON'!CO60)+('ISSUE SCORE from EIKON'!DD60*'WEIGHTED from Refinitive'!$B$11)+('WEIGHTED from Refinitive'!$B$14*'ISSUE SCORE from EIKON'!DS60)+('ISSUE SCORE from EIKON'!EH60*'WEIGHTED from Refinitive'!$B$15)+('WEIGHTED from Refinitive'!$B$16*'ISSUE SCORE from EIKON'!EW60)</f>
        <v>40.246629907445502</v>
      </c>
      <c r="N57" s="1">
        <f>('WEIGHTED from Refinitive'!$B$3*'ISSUE SCORE from EIKON'!S60)+('WEIGHTED from Refinitive'!$B$4*'ISSUE SCORE from EIKON'!AH60)+('ISSUE SCORE from EIKON'!AW60*'WEIGHTED from Refinitive'!$B$5)+('WEIGHTED from Refinitive'!$B$8*'ISSUE SCORE from EIKON'!BL60)+('ISSUE SCORE from EIKON'!CA60*'WEIGHTED from Refinitive'!$B$9)+('WEIGHTED from Refinitive'!$B$10*'ISSUE SCORE from EIKON'!CP60)+('ISSUE SCORE from EIKON'!DE60*'WEIGHTED from Refinitive'!$B$11)+('WEIGHTED from Refinitive'!$B$14*'ISSUE SCORE from EIKON'!DT60)+('ISSUE SCORE from EIKON'!EI60*'WEIGHTED from Refinitive'!$B$15)+('WEIGHTED from Refinitive'!$B$16*'ISSUE SCORE from EIKON'!EX60)</f>
        <v>0</v>
      </c>
      <c r="O57" s="1">
        <f>('WEIGHTED from Refinitive'!$B$3*'ISSUE SCORE from EIKON'!T60)+('WEIGHTED from Refinitive'!$B$4*'ISSUE SCORE from EIKON'!AI60)+('ISSUE SCORE from EIKON'!AX60*'WEIGHTED from Refinitive'!$B$5)+('WEIGHTED from Refinitive'!$B$8*'ISSUE SCORE from EIKON'!BM60)+('ISSUE SCORE from EIKON'!CB60*'WEIGHTED from Refinitive'!$B$9)+('WEIGHTED from Refinitive'!$B$10*'ISSUE SCORE from EIKON'!CQ60)+('ISSUE SCORE from EIKON'!DF60*'WEIGHTED from Refinitive'!$B$11)+('WEIGHTED from Refinitive'!$B$14*'ISSUE SCORE from EIKON'!DU60)+('ISSUE SCORE from EIKON'!EJ60*'WEIGHTED from Refinitive'!$B$15)+('WEIGHTED from Refinitive'!$B$16*'ISSUE SCORE from EIKON'!EY60)</f>
        <v>0</v>
      </c>
      <c r="P57" s="1">
        <f>('WEIGHTED from Refinitive'!$B$3*'ISSUE SCORE from EIKON'!U60)+('WEIGHTED from Refinitive'!$B$4*'ISSUE SCORE from EIKON'!AJ60)+('ISSUE SCORE from EIKON'!AY60*'WEIGHTED from Refinitive'!$B$5)+('WEIGHTED from Refinitive'!$B$8*'ISSUE SCORE from EIKON'!BN60)+('ISSUE SCORE from EIKON'!CC60*'WEIGHTED from Refinitive'!$B$9)+('WEIGHTED from Refinitive'!$B$10*'ISSUE SCORE from EIKON'!CR60)+('ISSUE SCORE from EIKON'!DG60*'WEIGHTED from Refinitive'!$B$11)+('WEIGHTED from Refinitive'!$B$14*'ISSUE SCORE from EIKON'!DV60)+('ISSUE SCORE from EIKON'!EK60*'WEIGHTED from Refinitive'!$B$15)+('WEIGHTED from Refinitive'!$B$16*'ISSUE SCORE from EIKON'!EZ60)</f>
        <v>0</v>
      </c>
      <c r="R57" s="11" t="s">
        <v>136</v>
      </c>
      <c r="S57" s="1">
        <f t="shared" si="2"/>
        <v>86.231126900917758</v>
      </c>
      <c r="T57" s="1">
        <f t="shared" si="3"/>
        <v>51.795498283392064</v>
      </c>
      <c r="U57" s="1">
        <f t="shared" si="4"/>
        <v>40.875152721101756</v>
      </c>
      <c r="V57" s="1">
        <f t="shared" si="5"/>
        <v>40.889040619059031</v>
      </c>
      <c r="W57" s="1">
        <f t="shared" si="6"/>
        <v>37.825769121389513</v>
      </c>
      <c r="X57" s="1">
        <f t="shared" si="7"/>
        <v>38.616787928104685</v>
      </c>
      <c r="Y57" s="1">
        <f t="shared" si="8"/>
        <v>35.518590169880866</v>
      </c>
      <c r="Z57" s="1">
        <f t="shared" si="9"/>
        <v>42.064149763823252</v>
      </c>
      <c r="AA57" s="1">
        <f t="shared" si="10"/>
        <v>45.587297570850183</v>
      </c>
      <c r="AB57" s="1">
        <f t="shared" si="11"/>
        <v>45.428102541161323</v>
      </c>
      <c r="AC57" s="1">
        <f t="shared" si="12"/>
        <v>36.403757978376944</v>
      </c>
      <c r="AD57" s="1">
        <f t="shared" si="13"/>
        <v>40.246629907445502</v>
      </c>
      <c r="AE57" s="1">
        <f t="shared" si="14"/>
        <v>0</v>
      </c>
      <c r="AF57" s="1">
        <f t="shared" si="15"/>
        <v>0</v>
      </c>
      <c r="AG57" s="1">
        <f t="shared" si="16"/>
        <v>0</v>
      </c>
      <c r="AI57" s="11" t="s">
        <v>136</v>
      </c>
      <c r="AJ57" s="1">
        <f t="shared" si="17"/>
        <v>34.435628617525694</v>
      </c>
      <c r="AK57" s="1">
        <f t="shared" si="18"/>
        <v>10.920345562290308</v>
      </c>
      <c r="AL57" s="1">
        <f t="shared" si="19"/>
        <v>-0.013887897957275186</v>
      </c>
      <c r="AM57" s="1">
        <f t="shared" si="20"/>
        <v>3.0632714976695183</v>
      </c>
      <c r="AN57" s="1">
        <f t="shared" si="21"/>
        <v>-0.79101880671517222</v>
      </c>
      <c r="AO57" s="1">
        <f t="shared" si="22"/>
        <v>3.0981977582238187</v>
      </c>
      <c r="AP57" s="1">
        <f t="shared" si="23"/>
        <v>-6.5455595939423858</v>
      </c>
      <c r="AQ57" s="1">
        <f t="shared" si="24"/>
        <v>-3.5231478070269304</v>
      </c>
      <c r="AR57" s="1">
        <f t="shared" si="25"/>
        <v>0.15919502968885979</v>
      </c>
      <c r="AS57" s="1">
        <f t="shared" si="26"/>
        <v>9.0243445627843784</v>
      </c>
      <c r="AT57" s="1">
        <f t="shared" si="27"/>
        <v>-3.8428719290685578</v>
      </c>
      <c r="AU57" s="1">
        <f t="shared" si="28"/>
        <v>40.246629907445502</v>
      </c>
      <c r="AV57" s="1">
        <f t="shared" si="29"/>
        <v>0</v>
      </c>
      <c r="AW57" s="1">
        <f t="shared" si="30"/>
        <v>0</v>
      </c>
      <c r="AX57" s="1" t="str">
        <f>VLOOKUP(AI57,'ISSUE SCORE from EIKON'!A60:B489,2,FALSE)</f>
        <v>Colgate-Palmolive Co</v>
      </c>
      <c r="AY57" s="1">
        <f t="shared" si="31"/>
        <v>56</v>
      </c>
      <c r="AZ57" s="1">
        <v>56</v>
      </c>
      <c r="BA57" s="1">
        <v>1</v>
      </c>
    </row>
    <row r="58" spans="1:53" ht="15">
      <c r="A58" s="11" t="s">
        <v>117</v>
      </c>
      <c r="B58" s="1">
        <f>('WEIGHTED from Refinitive'!$B$3*'ISSUE SCORE from EIKON'!G61)+('WEIGHTED from Refinitive'!$B$4*'ISSUE SCORE from EIKON'!V61)+('ISSUE SCORE from EIKON'!AK61*'WEIGHTED from Refinitive'!$B$5)+('WEIGHTED from Refinitive'!$B$8*'ISSUE SCORE from EIKON'!AZ61)+('ISSUE SCORE from EIKON'!BO61*'WEIGHTED from Refinitive'!$B$9)+('WEIGHTED from Refinitive'!$B$10*'ISSUE SCORE from EIKON'!CD61)+('ISSUE SCORE from EIKON'!CS61*'WEIGHTED from Refinitive'!$B$11)+('WEIGHTED from Refinitive'!$B$14*'ISSUE SCORE from EIKON'!DH61)+('ISSUE SCORE from EIKON'!DW61*'WEIGHTED from Refinitive'!$B$15)+('WEIGHTED from Refinitive'!$B$16*'ISSUE SCORE from EIKON'!EL61)</f>
        <v>79.033252659375108</v>
      </c>
      <c r="C58" s="1">
        <f>('WEIGHTED from Refinitive'!$B$3*'ISSUE SCORE from EIKON'!H61)+('WEIGHTED from Refinitive'!$B$4*'ISSUE SCORE from EIKON'!W61)+('ISSUE SCORE from EIKON'!AL61*'WEIGHTED from Refinitive'!$B$5)+('WEIGHTED from Refinitive'!$B$8*'ISSUE SCORE from EIKON'!BA61)+('ISSUE SCORE from EIKON'!BP61*'WEIGHTED from Refinitive'!$B$9)+('WEIGHTED from Refinitive'!$B$10*'ISSUE SCORE from EIKON'!CE61)+('ISSUE SCORE from EIKON'!CT61*'WEIGHTED from Refinitive'!$B$11)+('WEIGHTED from Refinitive'!$B$14*'ISSUE SCORE from EIKON'!DI61)+('ISSUE SCORE from EIKON'!DX61*'WEIGHTED from Refinitive'!$B$15)+('WEIGHTED from Refinitive'!$B$16*'ISSUE SCORE from EIKON'!EM61)</f>
        <v>75.94956520892768</v>
      </c>
      <c r="D58" s="1">
        <f>('WEIGHTED from Refinitive'!$B$3*'ISSUE SCORE from EIKON'!I61)+('WEIGHTED from Refinitive'!$B$4*'ISSUE SCORE from EIKON'!X61)+('ISSUE SCORE from EIKON'!AM61*'WEIGHTED from Refinitive'!$B$5)+('WEIGHTED from Refinitive'!$B$8*'ISSUE SCORE from EIKON'!BB61)+('ISSUE SCORE from EIKON'!BQ61*'WEIGHTED from Refinitive'!$B$9)+('WEIGHTED from Refinitive'!$B$10*'ISSUE SCORE from EIKON'!CF61)+('ISSUE SCORE from EIKON'!CU61*'WEIGHTED from Refinitive'!$B$11)+('WEIGHTED from Refinitive'!$B$14*'ISSUE SCORE from EIKON'!DJ61)+('ISSUE SCORE from EIKON'!DY61*'WEIGHTED from Refinitive'!$B$15)+('WEIGHTED from Refinitive'!$B$16*'ISSUE SCORE from EIKON'!EN61)</f>
        <v>70.33467973574605</v>
      </c>
      <c r="E58" s="1">
        <f>('WEIGHTED from Refinitive'!$B$3*'ISSUE SCORE from EIKON'!J61)+('WEIGHTED from Refinitive'!$B$4*'ISSUE SCORE from EIKON'!Y61)+('ISSUE SCORE from EIKON'!AN61*'WEIGHTED from Refinitive'!$B$5)+('WEIGHTED from Refinitive'!$B$8*'ISSUE SCORE from EIKON'!BC61)+('ISSUE SCORE from EIKON'!BR61*'WEIGHTED from Refinitive'!$B$9)+('WEIGHTED from Refinitive'!$B$10*'ISSUE SCORE from EIKON'!CG61)+('ISSUE SCORE from EIKON'!CV61*'WEIGHTED from Refinitive'!$B$11)+('WEIGHTED from Refinitive'!$B$14*'ISSUE SCORE from EIKON'!DK61)+('ISSUE SCORE from EIKON'!DZ61*'WEIGHTED from Refinitive'!$B$15)+('WEIGHTED from Refinitive'!$B$16*'ISSUE SCORE from EIKON'!EO61)</f>
        <v>60.380242891436893</v>
      </c>
      <c r="F58" s="1">
        <f>('WEIGHTED from Refinitive'!$B$3*'ISSUE SCORE from EIKON'!K61)+('WEIGHTED from Refinitive'!$B$4*'ISSUE SCORE from EIKON'!Z61)+('ISSUE SCORE from EIKON'!AO61*'WEIGHTED from Refinitive'!$B$5)+('WEIGHTED from Refinitive'!$B$8*'ISSUE SCORE from EIKON'!BD61)+('ISSUE SCORE from EIKON'!BS61*'WEIGHTED from Refinitive'!$B$9)+('WEIGHTED from Refinitive'!$B$10*'ISSUE SCORE from EIKON'!CH61)+('ISSUE SCORE from EIKON'!CW61*'WEIGHTED from Refinitive'!$B$11)+('WEIGHTED from Refinitive'!$B$14*'ISSUE SCORE from EIKON'!DL61)+('ISSUE SCORE from EIKON'!EA61*'WEIGHTED from Refinitive'!$B$15)+('WEIGHTED from Refinitive'!$B$16*'ISSUE SCORE from EIKON'!EP61)</f>
        <v>59.877224227456921</v>
      </c>
      <c r="G58" s="1">
        <f>('WEIGHTED from Refinitive'!$B$3*'ISSUE SCORE from EIKON'!L61)+('WEIGHTED from Refinitive'!$B$4*'ISSUE SCORE from EIKON'!AA61)+('ISSUE SCORE from EIKON'!AP61*'WEIGHTED from Refinitive'!$B$5)+('WEIGHTED from Refinitive'!$B$8*'ISSUE SCORE from EIKON'!BE61)+('ISSUE SCORE from EIKON'!BT61*'WEIGHTED from Refinitive'!$B$9)+('WEIGHTED from Refinitive'!$B$10*'ISSUE SCORE from EIKON'!CI61)+('ISSUE SCORE from EIKON'!CX61*'WEIGHTED from Refinitive'!$B$11)+('WEIGHTED from Refinitive'!$B$14*'ISSUE SCORE from EIKON'!DM61)+('ISSUE SCORE from EIKON'!EB61*'WEIGHTED from Refinitive'!$B$15)+('WEIGHTED from Refinitive'!$B$16*'ISSUE SCORE from EIKON'!EQ61)</f>
        <v>57.398469617163386</v>
      </c>
      <c r="H58" s="1">
        <f>('WEIGHTED from Refinitive'!$B$3*'ISSUE SCORE from EIKON'!M61)+('WEIGHTED from Refinitive'!$B$4*'ISSUE SCORE from EIKON'!AB61)+('ISSUE SCORE from EIKON'!AQ61*'WEIGHTED from Refinitive'!$B$5)+('WEIGHTED from Refinitive'!$B$8*'ISSUE SCORE from EIKON'!BF61)+('ISSUE SCORE from EIKON'!BU61*'WEIGHTED from Refinitive'!$B$9)+('WEIGHTED from Refinitive'!$B$10*'ISSUE SCORE from EIKON'!CJ61)+('ISSUE SCORE from EIKON'!CY61*'WEIGHTED from Refinitive'!$B$11)+('WEIGHTED from Refinitive'!$B$14*'ISSUE SCORE from EIKON'!DN61)+('ISSUE SCORE from EIKON'!EC61*'WEIGHTED from Refinitive'!$B$15)+('WEIGHTED from Refinitive'!$B$16*'ISSUE SCORE from EIKON'!ER61)</f>
        <v>47.882156368221906</v>
      </c>
      <c r="I58" s="1">
        <f>('WEIGHTED from Refinitive'!$B$3*'ISSUE SCORE from EIKON'!N61)+('WEIGHTED from Refinitive'!$B$4*'ISSUE SCORE from EIKON'!AC61)+('ISSUE SCORE from EIKON'!AR61*'WEIGHTED from Refinitive'!$B$5)+('WEIGHTED from Refinitive'!$B$8*'ISSUE SCORE from EIKON'!BG61)+('ISSUE SCORE from EIKON'!BV61*'WEIGHTED from Refinitive'!$B$9)+('WEIGHTED from Refinitive'!$B$10*'ISSUE SCORE from EIKON'!CK61)+('ISSUE SCORE from EIKON'!CZ61*'WEIGHTED from Refinitive'!$B$11)+('WEIGHTED from Refinitive'!$B$14*'ISSUE SCORE from EIKON'!DO61)+('ISSUE SCORE from EIKON'!ED61*'WEIGHTED from Refinitive'!$B$15)+('WEIGHTED from Refinitive'!$B$16*'ISSUE SCORE from EIKON'!ES61)</f>
        <v>52.014313553689014</v>
      </c>
      <c r="J58" s="1">
        <f>('WEIGHTED from Refinitive'!$B$3*'ISSUE SCORE from EIKON'!O61)+('WEIGHTED from Refinitive'!$B$4*'ISSUE SCORE from EIKON'!AD61)+('ISSUE SCORE from EIKON'!AS61*'WEIGHTED from Refinitive'!$B$5)+('WEIGHTED from Refinitive'!$B$8*'ISSUE SCORE from EIKON'!BH61)+('ISSUE SCORE from EIKON'!BW61*'WEIGHTED from Refinitive'!$B$9)+('WEIGHTED from Refinitive'!$B$10*'ISSUE SCORE from EIKON'!CL61)+('ISSUE SCORE from EIKON'!DA61*'WEIGHTED from Refinitive'!$B$11)+('WEIGHTED from Refinitive'!$B$14*'ISSUE SCORE from EIKON'!DP61)+('ISSUE SCORE from EIKON'!EE61*'WEIGHTED from Refinitive'!$B$15)+('WEIGHTED from Refinitive'!$B$16*'ISSUE SCORE from EIKON'!ET61)</f>
        <v>56.58580004802689</v>
      </c>
      <c r="K58" s="1">
        <f>('WEIGHTED from Refinitive'!$B$3*'ISSUE SCORE from EIKON'!P61)+('WEIGHTED from Refinitive'!$B$4*'ISSUE SCORE from EIKON'!AE61)+('ISSUE SCORE from EIKON'!AT61*'WEIGHTED from Refinitive'!$B$5)+('WEIGHTED from Refinitive'!$B$8*'ISSUE SCORE from EIKON'!BI61)+('ISSUE SCORE from EIKON'!BX61*'WEIGHTED from Refinitive'!$B$9)+('WEIGHTED from Refinitive'!$B$10*'ISSUE SCORE from EIKON'!CM61)+('ISSUE SCORE from EIKON'!DB61*'WEIGHTED from Refinitive'!$B$11)+('WEIGHTED from Refinitive'!$B$14*'ISSUE SCORE from EIKON'!DQ61)+('ISSUE SCORE from EIKON'!EF61*'WEIGHTED from Refinitive'!$B$15)+('WEIGHTED from Refinitive'!$B$16*'ISSUE SCORE from EIKON'!EU61)</f>
        <v>64.020361572160112</v>
      </c>
      <c r="L58" s="1">
        <f>('WEIGHTED from Refinitive'!$B$3*'ISSUE SCORE from EIKON'!Q61)+('WEIGHTED from Refinitive'!$B$4*'ISSUE SCORE from EIKON'!AF61)+('ISSUE SCORE from EIKON'!AU61*'WEIGHTED from Refinitive'!$B$5)+('WEIGHTED from Refinitive'!$B$8*'ISSUE SCORE from EIKON'!BJ61)+('ISSUE SCORE from EIKON'!BY61*'WEIGHTED from Refinitive'!$B$9)+('WEIGHTED from Refinitive'!$B$10*'ISSUE SCORE from EIKON'!CN61)+('ISSUE SCORE from EIKON'!DC61*'WEIGHTED from Refinitive'!$B$11)+('WEIGHTED from Refinitive'!$B$14*'ISSUE SCORE from EIKON'!DR61)+('ISSUE SCORE from EIKON'!EG61*'WEIGHTED from Refinitive'!$B$15)+('WEIGHTED from Refinitive'!$B$16*'ISSUE SCORE from EIKON'!EV61)</f>
        <v>51.061032689450229</v>
      </c>
      <c r="M58" s="1">
        <f>('WEIGHTED from Refinitive'!$B$3*'ISSUE SCORE from EIKON'!R61)+('WEIGHTED from Refinitive'!$B$4*'ISSUE SCORE from EIKON'!AG61)+('ISSUE SCORE from EIKON'!AV61*'WEIGHTED from Refinitive'!$B$5)+('WEIGHTED from Refinitive'!$B$8*'ISSUE SCORE from EIKON'!BK61)+('ISSUE SCORE from EIKON'!BZ61*'WEIGHTED from Refinitive'!$B$9)+('WEIGHTED from Refinitive'!$B$10*'ISSUE SCORE from EIKON'!CO61)+('ISSUE SCORE from EIKON'!DD61*'WEIGHTED from Refinitive'!$B$11)+('WEIGHTED from Refinitive'!$B$14*'ISSUE SCORE from EIKON'!DS61)+('ISSUE SCORE from EIKON'!EH61*'WEIGHTED from Refinitive'!$B$15)+('WEIGHTED from Refinitive'!$B$16*'ISSUE SCORE from EIKON'!EW61)</f>
        <v>62.490530303030269</v>
      </c>
      <c r="N58" s="1">
        <f>('WEIGHTED from Refinitive'!$B$3*'ISSUE SCORE from EIKON'!S61)+('WEIGHTED from Refinitive'!$B$4*'ISSUE SCORE from EIKON'!AH61)+('ISSUE SCORE from EIKON'!AW61*'WEIGHTED from Refinitive'!$B$5)+('WEIGHTED from Refinitive'!$B$8*'ISSUE SCORE from EIKON'!BL61)+('ISSUE SCORE from EIKON'!CA61*'WEIGHTED from Refinitive'!$B$9)+('WEIGHTED from Refinitive'!$B$10*'ISSUE SCORE from EIKON'!CP61)+('ISSUE SCORE from EIKON'!DE61*'WEIGHTED from Refinitive'!$B$11)+('WEIGHTED from Refinitive'!$B$14*'ISSUE SCORE from EIKON'!DT61)+('ISSUE SCORE from EIKON'!EI61*'WEIGHTED from Refinitive'!$B$15)+('WEIGHTED from Refinitive'!$B$16*'ISSUE SCORE from EIKON'!EX61)</f>
        <v>60.924990329971067</v>
      </c>
      <c r="O58" s="1">
        <f>('WEIGHTED from Refinitive'!$B$3*'ISSUE SCORE from EIKON'!T61)+('WEIGHTED from Refinitive'!$B$4*'ISSUE SCORE from EIKON'!AI61)+('ISSUE SCORE from EIKON'!AX61*'WEIGHTED from Refinitive'!$B$5)+('WEIGHTED from Refinitive'!$B$8*'ISSUE SCORE from EIKON'!BM61)+('ISSUE SCORE from EIKON'!CB61*'WEIGHTED from Refinitive'!$B$9)+('WEIGHTED from Refinitive'!$B$10*'ISSUE SCORE from EIKON'!CQ61)+('ISSUE SCORE from EIKON'!DF61*'WEIGHTED from Refinitive'!$B$11)+('WEIGHTED from Refinitive'!$B$14*'ISSUE SCORE from EIKON'!DU61)+('ISSUE SCORE from EIKON'!EJ61*'WEIGHTED from Refinitive'!$B$15)+('WEIGHTED from Refinitive'!$B$16*'ISSUE SCORE from EIKON'!EY61)</f>
        <v>67.437948364209703</v>
      </c>
      <c r="P58" s="1">
        <f>('WEIGHTED from Refinitive'!$B$3*'ISSUE SCORE from EIKON'!U61)+('WEIGHTED from Refinitive'!$B$4*'ISSUE SCORE from EIKON'!AJ61)+('ISSUE SCORE from EIKON'!AY61*'WEIGHTED from Refinitive'!$B$5)+('WEIGHTED from Refinitive'!$B$8*'ISSUE SCORE from EIKON'!BN61)+('ISSUE SCORE from EIKON'!CC61*'WEIGHTED from Refinitive'!$B$9)+('WEIGHTED from Refinitive'!$B$10*'ISSUE SCORE from EIKON'!CR61)+('ISSUE SCORE from EIKON'!DG61*'WEIGHTED from Refinitive'!$B$11)+('WEIGHTED from Refinitive'!$B$14*'ISSUE SCORE from EIKON'!DV61)+('ISSUE SCORE from EIKON'!EK61*'WEIGHTED from Refinitive'!$B$15)+('WEIGHTED from Refinitive'!$B$16*'ISSUE SCORE from EIKON'!EZ61)</f>
        <v>52.670454545454504</v>
      </c>
      <c r="R58" s="11" t="s">
        <v>137</v>
      </c>
      <c r="S58" s="1">
        <f t="shared" si="2"/>
        <v>82.990081419427696</v>
      </c>
      <c r="T58" s="1">
        <f t="shared" si="3"/>
        <v>75.94956520892768</v>
      </c>
      <c r="U58" s="1">
        <f t="shared" si="4"/>
        <v>70.33467973574605</v>
      </c>
      <c r="V58" s="1">
        <f t="shared" si="5"/>
        <v>60.380242891436893</v>
      </c>
      <c r="W58" s="1">
        <f t="shared" si="6"/>
        <v>59.877224227456921</v>
      </c>
      <c r="X58" s="1">
        <f t="shared" si="7"/>
        <v>57.398469617163386</v>
      </c>
      <c r="Y58" s="1">
        <f t="shared" si="8"/>
        <v>47.882156368221906</v>
      </c>
      <c r="Z58" s="1">
        <f t="shared" si="9"/>
        <v>52.014313553689014</v>
      </c>
      <c r="AA58" s="1">
        <f t="shared" si="10"/>
        <v>56.58580004802689</v>
      </c>
      <c r="AB58" s="1">
        <f t="shared" si="11"/>
        <v>64.020361572160112</v>
      </c>
      <c r="AC58" s="1">
        <f t="shared" si="12"/>
        <v>51.061032689450229</v>
      </c>
      <c r="AD58" s="1">
        <f t="shared" si="13"/>
        <v>62.490530303030269</v>
      </c>
      <c r="AE58" s="1">
        <f t="shared" si="14"/>
        <v>60.924990329971067</v>
      </c>
      <c r="AF58" s="1">
        <f t="shared" si="15"/>
        <v>67.437948364209703</v>
      </c>
      <c r="AG58" s="1">
        <f t="shared" si="16"/>
        <v>52.670454545454504</v>
      </c>
      <c r="AI58" s="11" t="s">
        <v>137</v>
      </c>
      <c r="AJ58" s="1">
        <f t="shared" si="17"/>
        <v>7.0405162105000159</v>
      </c>
      <c r="AK58" s="1">
        <f t="shared" si="18"/>
        <v>5.61488547318163</v>
      </c>
      <c r="AL58" s="1">
        <f t="shared" si="19"/>
        <v>9.9544368443091571</v>
      </c>
      <c r="AM58" s="1">
        <f t="shared" si="20"/>
        <v>0.5030186639799723</v>
      </c>
      <c r="AN58" s="1">
        <f t="shared" si="21"/>
        <v>2.4787546102935352</v>
      </c>
      <c r="AO58" s="1">
        <f t="shared" si="22"/>
        <v>9.5163132489414792</v>
      </c>
      <c r="AP58" s="1">
        <f t="shared" si="23"/>
        <v>-4.1321571854671078</v>
      </c>
      <c r="AQ58" s="1">
        <f t="shared" si="24"/>
        <v>-4.5714864943378757</v>
      </c>
      <c r="AR58" s="1">
        <f t="shared" si="25"/>
        <v>-7.4345615241332226</v>
      </c>
      <c r="AS58" s="1">
        <f t="shared" si="26"/>
        <v>12.959328882709883</v>
      </c>
      <c r="AT58" s="1">
        <f t="shared" si="27"/>
        <v>-11.42949761358004</v>
      </c>
      <c r="AU58" s="1">
        <f t="shared" si="28"/>
        <v>1.5655399730592023</v>
      </c>
      <c r="AV58" s="1">
        <f t="shared" si="29"/>
        <v>-6.5129580342386362</v>
      </c>
      <c r="AW58" s="1">
        <f t="shared" si="30"/>
        <v>14.767493818755199</v>
      </c>
      <c r="AX58" s="1" t="str">
        <f>VLOOKUP(AI58,'ISSUE SCORE from EIKON'!A61:B490,2,FALSE)</f>
        <v>Clorox Co</v>
      </c>
      <c r="AY58" s="1">
        <f t="shared" si="31"/>
        <v>57</v>
      </c>
      <c r="AZ58" s="1">
        <v>57</v>
      </c>
      <c r="BA58" s="1">
        <v>1</v>
      </c>
    </row>
    <row r="59" spans="1:53" ht="15">
      <c r="A59" s="11" t="s">
        <v>118</v>
      </c>
      <c r="B59" s="1">
        <f>('WEIGHTED from Refinitive'!$B$3*'ISSUE SCORE from EIKON'!G62)+('WEIGHTED from Refinitive'!$B$4*'ISSUE SCORE from EIKON'!V62)+('ISSUE SCORE from EIKON'!AK62*'WEIGHTED from Refinitive'!$B$5)+('WEIGHTED from Refinitive'!$B$8*'ISSUE SCORE from EIKON'!AZ62)+('ISSUE SCORE from EIKON'!BO62*'WEIGHTED from Refinitive'!$B$9)+('WEIGHTED from Refinitive'!$B$10*'ISSUE SCORE from EIKON'!CD62)+('ISSUE SCORE from EIKON'!CS62*'WEIGHTED from Refinitive'!$B$11)+('WEIGHTED from Refinitive'!$B$14*'ISSUE SCORE from EIKON'!DH62)+('ISSUE SCORE from EIKON'!DW62*'WEIGHTED from Refinitive'!$B$15)+('WEIGHTED from Refinitive'!$B$16*'ISSUE SCORE from EIKON'!EL62)</f>
        <v>63.9526820343944</v>
      </c>
      <c r="C59" s="1">
        <f>('WEIGHTED from Refinitive'!$B$3*'ISSUE SCORE from EIKON'!H62)+('WEIGHTED from Refinitive'!$B$4*'ISSUE SCORE from EIKON'!W62)+('ISSUE SCORE from EIKON'!AL62*'WEIGHTED from Refinitive'!$B$5)+('WEIGHTED from Refinitive'!$B$8*'ISSUE SCORE from EIKON'!BA62)+('ISSUE SCORE from EIKON'!BP62*'WEIGHTED from Refinitive'!$B$9)+('WEIGHTED from Refinitive'!$B$10*'ISSUE SCORE from EIKON'!CE62)+('ISSUE SCORE from EIKON'!CT62*'WEIGHTED from Refinitive'!$B$11)+('WEIGHTED from Refinitive'!$B$14*'ISSUE SCORE from EIKON'!DI62)+('ISSUE SCORE from EIKON'!DX62*'WEIGHTED from Refinitive'!$B$15)+('WEIGHTED from Refinitive'!$B$16*'ISSUE SCORE from EIKON'!EM62)</f>
        <v>58.495450579017167</v>
      </c>
      <c r="D59" s="1">
        <f>('WEIGHTED from Refinitive'!$B$3*'ISSUE SCORE from EIKON'!I62)+('WEIGHTED from Refinitive'!$B$4*'ISSUE SCORE from EIKON'!X62)+('ISSUE SCORE from EIKON'!AM62*'WEIGHTED from Refinitive'!$B$5)+('WEIGHTED from Refinitive'!$B$8*'ISSUE SCORE from EIKON'!BB62)+('ISSUE SCORE from EIKON'!BQ62*'WEIGHTED from Refinitive'!$B$9)+('WEIGHTED from Refinitive'!$B$10*'ISSUE SCORE from EIKON'!CF62)+('ISSUE SCORE from EIKON'!CU62*'WEIGHTED from Refinitive'!$B$11)+('WEIGHTED from Refinitive'!$B$14*'ISSUE SCORE from EIKON'!DJ62)+('ISSUE SCORE from EIKON'!DY62*'WEIGHTED from Refinitive'!$B$15)+('WEIGHTED from Refinitive'!$B$16*'ISSUE SCORE from EIKON'!EN62)</f>
        <v>59.755371917423048</v>
      </c>
      <c r="E59" s="1">
        <f>('WEIGHTED from Refinitive'!$B$3*'ISSUE SCORE from EIKON'!J62)+('WEIGHTED from Refinitive'!$B$4*'ISSUE SCORE from EIKON'!Y62)+('ISSUE SCORE from EIKON'!AN62*'WEIGHTED from Refinitive'!$B$5)+('WEIGHTED from Refinitive'!$B$8*'ISSUE SCORE from EIKON'!BC62)+('ISSUE SCORE from EIKON'!BR62*'WEIGHTED from Refinitive'!$B$9)+('WEIGHTED from Refinitive'!$B$10*'ISSUE SCORE from EIKON'!CG62)+('ISSUE SCORE from EIKON'!CV62*'WEIGHTED from Refinitive'!$B$11)+('WEIGHTED from Refinitive'!$B$14*'ISSUE SCORE from EIKON'!DK62)+('ISSUE SCORE from EIKON'!DZ62*'WEIGHTED from Refinitive'!$B$15)+('WEIGHTED from Refinitive'!$B$16*'ISSUE SCORE from EIKON'!EO62)</f>
        <v>48.191908091908033</v>
      </c>
      <c r="F59" s="1">
        <f>('WEIGHTED from Refinitive'!$B$3*'ISSUE SCORE from EIKON'!K62)+('WEIGHTED from Refinitive'!$B$4*'ISSUE SCORE from EIKON'!Z62)+('ISSUE SCORE from EIKON'!AO62*'WEIGHTED from Refinitive'!$B$5)+('WEIGHTED from Refinitive'!$B$8*'ISSUE SCORE from EIKON'!BD62)+('ISSUE SCORE from EIKON'!BS62*'WEIGHTED from Refinitive'!$B$9)+('WEIGHTED from Refinitive'!$B$10*'ISSUE SCORE from EIKON'!CH62)+('ISSUE SCORE from EIKON'!CW62*'WEIGHTED from Refinitive'!$B$11)+('WEIGHTED from Refinitive'!$B$14*'ISSUE SCORE from EIKON'!DL62)+('ISSUE SCORE from EIKON'!EA62*'WEIGHTED from Refinitive'!$B$15)+('WEIGHTED from Refinitive'!$B$16*'ISSUE SCORE from EIKON'!EP62)</f>
        <v>43.700201631105294</v>
      </c>
      <c r="G59" s="1">
        <f>('WEIGHTED from Refinitive'!$B$3*'ISSUE SCORE from EIKON'!L62)+('WEIGHTED from Refinitive'!$B$4*'ISSUE SCORE from EIKON'!AA62)+('ISSUE SCORE from EIKON'!AP62*'WEIGHTED from Refinitive'!$B$5)+('WEIGHTED from Refinitive'!$B$8*'ISSUE SCORE from EIKON'!BE62)+('ISSUE SCORE from EIKON'!BT62*'WEIGHTED from Refinitive'!$B$9)+('WEIGHTED from Refinitive'!$B$10*'ISSUE SCORE from EIKON'!CI62)+('ISSUE SCORE from EIKON'!CX62*'WEIGHTED from Refinitive'!$B$11)+('WEIGHTED from Refinitive'!$B$14*'ISSUE SCORE from EIKON'!DM62)+('ISSUE SCORE from EIKON'!EB62*'WEIGHTED from Refinitive'!$B$15)+('WEIGHTED from Refinitive'!$B$16*'ISSUE SCORE from EIKON'!EQ62)</f>
        <v>39.397969935739681</v>
      </c>
      <c r="H59" s="1">
        <f>('WEIGHTED from Refinitive'!$B$3*'ISSUE SCORE from EIKON'!M62)+('WEIGHTED from Refinitive'!$B$4*'ISSUE SCORE from EIKON'!AB62)+('ISSUE SCORE from EIKON'!AQ62*'WEIGHTED from Refinitive'!$B$5)+('WEIGHTED from Refinitive'!$B$8*'ISSUE SCORE from EIKON'!BF62)+('ISSUE SCORE from EIKON'!BU62*'WEIGHTED from Refinitive'!$B$9)+('WEIGHTED from Refinitive'!$B$10*'ISSUE SCORE from EIKON'!CJ62)+('ISSUE SCORE from EIKON'!CY62*'WEIGHTED from Refinitive'!$B$11)+('WEIGHTED from Refinitive'!$B$14*'ISSUE SCORE from EIKON'!DN62)+('ISSUE SCORE from EIKON'!EC62*'WEIGHTED from Refinitive'!$B$15)+('WEIGHTED from Refinitive'!$B$16*'ISSUE SCORE from EIKON'!ER62)</f>
        <v>42.450830021526698</v>
      </c>
      <c r="I59" s="1">
        <f>('WEIGHTED from Refinitive'!$B$3*'ISSUE SCORE from EIKON'!N62)+('WEIGHTED from Refinitive'!$B$4*'ISSUE SCORE from EIKON'!AC62)+('ISSUE SCORE from EIKON'!AR62*'WEIGHTED from Refinitive'!$B$5)+('WEIGHTED from Refinitive'!$B$8*'ISSUE SCORE from EIKON'!BG62)+('ISSUE SCORE from EIKON'!BV62*'WEIGHTED from Refinitive'!$B$9)+('WEIGHTED from Refinitive'!$B$10*'ISSUE SCORE from EIKON'!CK62)+('ISSUE SCORE from EIKON'!CZ62*'WEIGHTED from Refinitive'!$B$11)+('WEIGHTED from Refinitive'!$B$14*'ISSUE SCORE from EIKON'!DO62)+('ISSUE SCORE from EIKON'!ED62*'WEIGHTED from Refinitive'!$B$15)+('WEIGHTED from Refinitive'!$B$16*'ISSUE SCORE from EIKON'!ES62)</f>
        <v>45.818977732793471</v>
      </c>
      <c r="J59" s="1">
        <f>('WEIGHTED from Refinitive'!$B$3*'ISSUE SCORE from EIKON'!O62)+('WEIGHTED from Refinitive'!$B$4*'ISSUE SCORE from EIKON'!AD62)+('ISSUE SCORE from EIKON'!AS62*'WEIGHTED from Refinitive'!$B$5)+('WEIGHTED from Refinitive'!$B$8*'ISSUE SCORE from EIKON'!BH62)+('ISSUE SCORE from EIKON'!BW62*'WEIGHTED from Refinitive'!$B$9)+('WEIGHTED from Refinitive'!$B$10*'ISSUE SCORE from EIKON'!CL62)+('ISSUE SCORE from EIKON'!DA62*'WEIGHTED from Refinitive'!$B$11)+('WEIGHTED from Refinitive'!$B$14*'ISSUE SCORE from EIKON'!DP62)+('ISSUE SCORE from EIKON'!EE62*'WEIGHTED from Refinitive'!$B$15)+('WEIGHTED from Refinitive'!$B$16*'ISSUE SCORE from EIKON'!ET62)</f>
        <v>44.14795258317627</v>
      </c>
      <c r="K59" s="1">
        <f>('WEIGHTED from Refinitive'!$B$3*'ISSUE SCORE from EIKON'!P62)+('WEIGHTED from Refinitive'!$B$4*'ISSUE SCORE from EIKON'!AE62)+('ISSUE SCORE from EIKON'!AT62*'WEIGHTED from Refinitive'!$B$5)+('WEIGHTED from Refinitive'!$B$8*'ISSUE SCORE from EIKON'!BI62)+('ISSUE SCORE from EIKON'!BX62*'WEIGHTED from Refinitive'!$B$9)+('WEIGHTED from Refinitive'!$B$10*'ISSUE SCORE from EIKON'!CM62)+('ISSUE SCORE from EIKON'!DB62*'WEIGHTED from Refinitive'!$B$11)+('WEIGHTED from Refinitive'!$B$14*'ISSUE SCORE from EIKON'!DQ62)+('ISSUE SCORE from EIKON'!EF62*'WEIGHTED from Refinitive'!$B$15)+('WEIGHTED from Refinitive'!$B$16*'ISSUE SCORE from EIKON'!EU62)</f>
        <v>40.693119307421732</v>
      </c>
      <c r="L59" s="1">
        <f>('WEIGHTED from Refinitive'!$B$3*'ISSUE SCORE from EIKON'!Q62)+('WEIGHTED from Refinitive'!$B$4*'ISSUE SCORE from EIKON'!AF62)+('ISSUE SCORE from EIKON'!AU62*'WEIGHTED from Refinitive'!$B$5)+('WEIGHTED from Refinitive'!$B$8*'ISSUE SCORE from EIKON'!BJ62)+('ISSUE SCORE from EIKON'!BY62*'WEIGHTED from Refinitive'!$B$9)+('WEIGHTED from Refinitive'!$B$10*'ISSUE SCORE from EIKON'!CN62)+('ISSUE SCORE from EIKON'!DC62*'WEIGHTED from Refinitive'!$B$11)+('WEIGHTED from Refinitive'!$B$14*'ISSUE SCORE from EIKON'!DR62)+('ISSUE SCORE from EIKON'!EG62*'WEIGHTED from Refinitive'!$B$15)+('WEIGHTED from Refinitive'!$B$16*'ISSUE SCORE from EIKON'!EV62)</f>
        <v>39.265124177456975</v>
      </c>
      <c r="M59" s="1">
        <f>('WEIGHTED from Refinitive'!$B$3*'ISSUE SCORE from EIKON'!R62)+('WEIGHTED from Refinitive'!$B$4*'ISSUE SCORE from EIKON'!AG62)+('ISSUE SCORE from EIKON'!AV62*'WEIGHTED from Refinitive'!$B$5)+('WEIGHTED from Refinitive'!$B$8*'ISSUE SCORE from EIKON'!BK62)+('ISSUE SCORE from EIKON'!BZ62*'WEIGHTED from Refinitive'!$B$9)+('WEIGHTED from Refinitive'!$B$10*'ISSUE SCORE from EIKON'!CO62)+('ISSUE SCORE from EIKON'!DD62*'WEIGHTED from Refinitive'!$B$11)+('WEIGHTED from Refinitive'!$B$14*'ISSUE SCORE from EIKON'!DS62)+('ISSUE SCORE from EIKON'!EH62*'WEIGHTED from Refinitive'!$B$15)+('WEIGHTED from Refinitive'!$B$16*'ISSUE SCORE from EIKON'!EW62)</f>
        <v>0</v>
      </c>
      <c r="N59" s="1">
        <f>('WEIGHTED from Refinitive'!$B$3*'ISSUE SCORE from EIKON'!S62)+('WEIGHTED from Refinitive'!$B$4*'ISSUE SCORE from EIKON'!AH62)+('ISSUE SCORE from EIKON'!AW62*'WEIGHTED from Refinitive'!$B$5)+('WEIGHTED from Refinitive'!$B$8*'ISSUE SCORE from EIKON'!BL62)+('ISSUE SCORE from EIKON'!CA62*'WEIGHTED from Refinitive'!$B$9)+('WEIGHTED from Refinitive'!$B$10*'ISSUE SCORE from EIKON'!CP62)+('ISSUE SCORE from EIKON'!DE62*'WEIGHTED from Refinitive'!$B$11)+('WEIGHTED from Refinitive'!$B$14*'ISSUE SCORE from EIKON'!DT62)+('ISSUE SCORE from EIKON'!EI62*'WEIGHTED from Refinitive'!$B$15)+('WEIGHTED from Refinitive'!$B$16*'ISSUE SCORE from EIKON'!EX62)</f>
        <v>0</v>
      </c>
      <c r="O59" s="1">
        <f>('WEIGHTED from Refinitive'!$B$3*'ISSUE SCORE from EIKON'!T62)+('WEIGHTED from Refinitive'!$B$4*'ISSUE SCORE from EIKON'!AI62)+('ISSUE SCORE from EIKON'!AX62*'WEIGHTED from Refinitive'!$B$5)+('WEIGHTED from Refinitive'!$B$8*'ISSUE SCORE from EIKON'!BM62)+('ISSUE SCORE from EIKON'!CB62*'WEIGHTED from Refinitive'!$B$9)+('WEIGHTED from Refinitive'!$B$10*'ISSUE SCORE from EIKON'!CQ62)+('ISSUE SCORE from EIKON'!DF62*'WEIGHTED from Refinitive'!$B$11)+('WEIGHTED from Refinitive'!$B$14*'ISSUE SCORE from EIKON'!DU62)+('ISSUE SCORE from EIKON'!EJ62*'WEIGHTED from Refinitive'!$B$15)+('WEIGHTED from Refinitive'!$B$16*'ISSUE SCORE from EIKON'!EY62)</f>
        <v>0</v>
      </c>
      <c r="P59" s="1">
        <f>('WEIGHTED from Refinitive'!$B$3*'ISSUE SCORE from EIKON'!U62)+('WEIGHTED from Refinitive'!$B$4*'ISSUE SCORE from EIKON'!AJ62)+('ISSUE SCORE from EIKON'!AY62*'WEIGHTED from Refinitive'!$B$5)+('WEIGHTED from Refinitive'!$B$8*'ISSUE SCORE from EIKON'!BN62)+('ISSUE SCORE from EIKON'!CC62*'WEIGHTED from Refinitive'!$B$9)+('WEIGHTED from Refinitive'!$B$10*'ISSUE SCORE from EIKON'!CR62)+('ISSUE SCORE from EIKON'!DG62*'WEIGHTED from Refinitive'!$B$11)+('WEIGHTED from Refinitive'!$B$14*'ISSUE SCORE from EIKON'!DV62)+('ISSUE SCORE from EIKON'!EK62*'WEIGHTED from Refinitive'!$B$15)+('WEIGHTED from Refinitive'!$B$16*'ISSUE SCORE from EIKON'!EZ62)</f>
        <v>0</v>
      </c>
      <c r="R59" s="11" t="s">
        <v>138</v>
      </c>
      <c r="S59" s="1">
        <f t="shared" si="2"/>
        <v>79.039692219434116</v>
      </c>
      <c r="T59" s="1">
        <f t="shared" si="3"/>
        <v>58.495450579017167</v>
      </c>
      <c r="U59" s="1">
        <f t="shared" si="4"/>
        <v>59.755371917423048</v>
      </c>
      <c r="V59" s="1">
        <f t="shared" si="5"/>
        <v>48.191908091908033</v>
      </c>
      <c r="W59" s="1">
        <f t="shared" si="6"/>
        <v>43.700201631105294</v>
      </c>
      <c r="X59" s="1">
        <f t="shared" si="7"/>
        <v>39.397969935739681</v>
      </c>
      <c r="Y59" s="1">
        <f t="shared" si="8"/>
        <v>42.450830021526698</v>
      </c>
      <c r="Z59" s="1">
        <f t="shared" si="9"/>
        <v>45.818977732793471</v>
      </c>
      <c r="AA59" s="1">
        <f t="shared" si="10"/>
        <v>44.14795258317627</v>
      </c>
      <c r="AB59" s="1">
        <f t="shared" si="11"/>
        <v>40.693119307421732</v>
      </c>
      <c r="AC59" s="1">
        <f t="shared" si="12"/>
        <v>39.265124177456975</v>
      </c>
      <c r="AD59" s="1">
        <f t="shared" si="13"/>
        <v>0</v>
      </c>
      <c r="AE59" s="1">
        <f t="shared" si="14"/>
        <v>0</v>
      </c>
      <c r="AF59" s="1">
        <f t="shared" si="15"/>
        <v>0</v>
      </c>
      <c r="AG59" s="1">
        <f t="shared" si="16"/>
        <v>0</v>
      </c>
      <c r="AI59" s="11" t="s">
        <v>138</v>
      </c>
      <c r="AJ59" s="1">
        <f t="shared" si="17"/>
        <v>20.544241640416949</v>
      </c>
      <c r="AK59" s="1">
        <f t="shared" si="18"/>
        <v>-1.2599213384058814</v>
      </c>
      <c r="AL59" s="1">
        <f t="shared" si="19"/>
        <v>11.563463825515015</v>
      </c>
      <c r="AM59" s="1">
        <f t="shared" si="20"/>
        <v>4.4917064608027388</v>
      </c>
      <c r="AN59" s="1">
        <f t="shared" si="21"/>
        <v>4.302231695365613</v>
      </c>
      <c r="AO59" s="1">
        <f t="shared" si="22"/>
        <v>-3.0528600857870174</v>
      </c>
      <c r="AP59" s="1">
        <f t="shared" si="23"/>
        <v>-3.3681477112667721</v>
      </c>
      <c r="AQ59" s="1">
        <f t="shared" si="24"/>
        <v>1.6710251496172006</v>
      </c>
      <c r="AR59" s="1">
        <f t="shared" si="25"/>
        <v>3.4548332757545381</v>
      </c>
      <c r="AS59" s="1">
        <f t="shared" si="26"/>
        <v>1.4279951299647564</v>
      </c>
      <c r="AT59" s="1">
        <f t="shared" si="27"/>
        <v>39.265124177456975</v>
      </c>
      <c r="AU59" s="1">
        <f t="shared" si="28"/>
        <v>0</v>
      </c>
      <c r="AV59" s="1">
        <f t="shared" si="29"/>
        <v>0</v>
      </c>
      <c r="AW59" s="1">
        <f t="shared" si="30"/>
        <v>0</v>
      </c>
      <c r="AX59" s="1" t="str">
        <f>VLOOKUP(AI59,'ISSUE SCORE from EIKON'!A62:B491,2,FALSE)</f>
        <v>Comcast Corp</v>
      </c>
      <c r="AY59" s="1">
        <f t="shared" si="31"/>
        <v>58</v>
      </c>
      <c r="AZ59" s="1">
        <v>58</v>
      </c>
      <c r="BA59" s="1">
        <v>1</v>
      </c>
    </row>
    <row r="60" spans="1:53" ht="15">
      <c r="A60" s="11" t="s">
        <v>120</v>
      </c>
      <c r="B60" s="1">
        <f>('WEIGHTED from Refinitive'!$B$3*'ISSUE SCORE from EIKON'!G63)+('WEIGHTED from Refinitive'!$B$4*'ISSUE SCORE from EIKON'!V63)+('ISSUE SCORE from EIKON'!AK63*'WEIGHTED from Refinitive'!$B$5)+('WEIGHTED from Refinitive'!$B$8*'ISSUE SCORE from EIKON'!AZ63)+('ISSUE SCORE from EIKON'!BO63*'WEIGHTED from Refinitive'!$B$9)+('WEIGHTED from Refinitive'!$B$10*'ISSUE SCORE from EIKON'!CD63)+('ISSUE SCORE from EIKON'!CS63*'WEIGHTED from Refinitive'!$B$11)+('WEIGHTED from Refinitive'!$B$14*'ISSUE SCORE from EIKON'!DH63)+('ISSUE SCORE from EIKON'!DW63*'WEIGHTED from Refinitive'!$B$15)+('WEIGHTED from Refinitive'!$B$16*'ISSUE SCORE from EIKON'!EL63)</f>
        <v>75.27738461277832</v>
      </c>
      <c r="C60" s="1">
        <f>('WEIGHTED from Refinitive'!$B$3*'ISSUE SCORE from EIKON'!H63)+('WEIGHTED from Refinitive'!$B$4*'ISSUE SCORE from EIKON'!W63)+('ISSUE SCORE from EIKON'!AL63*'WEIGHTED from Refinitive'!$B$5)+('WEIGHTED from Refinitive'!$B$8*'ISSUE SCORE from EIKON'!BA63)+('ISSUE SCORE from EIKON'!BP63*'WEIGHTED from Refinitive'!$B$9)+('WEIGHTED from Refinitive'!$B$10*'ISSUE SCORE from EIKON'!CE63)+('ISSUE SCORE from EIKON'!CT63*'WEIGHTED from Refinitive'!$B$11)+('WEIGHTED from Refinitive'!$B$14*'ISSUE SCORE from EIKON'!DI63)+('ISSUE SCORE from EIKON'!DX63*'WEIGHTED from Refinitive'!$B$15)+('WEIGHTED from Refinitive'!$B$16*'ISSUE SCORE from EIKON'!EM63)</f>
        <v>74.547210981317292</v>
      </c>
      <c r="D60" s="1">
        <f>('WEIGHTED from Refinitive'!$B$3*'ISSUE SCORE from EIKON'!I63)+('WEIGHTED from Refinitive'!$B$4*'ISSUE SCORE from EIKON'!X63)+('ISSUE SCORE from EIKON'!AM63*'WEIGHTED from Refinitive'!$B$5)+('WEIGHTED from Refinitive'!$B$8*'ISSUE SCORE from EIKON'!BB63)+('ISSUE SCORE from EIKON'!BQ63*'WEIGHTED from Refinitive'!$B$9)+('WEIGHTED from Refinitive'!$B$10*'ISSUE SCORE from EIKON'!CF63)+('ISSUE SCORE from EIKON'!CU63*'WEIGHTED from Refinitive'!$B$11)+('WEIGHTED from Refinitive'!$B$14*'ISSUE SCORE from EIKON'!DJ63)+('ISSUE SCORE from EIKON'!DY63*'WEIGHTED from Refinitive'!$B$15)+('WEIGHTED from Refinitive'!$B$16*'ISSUE SCORE from EIKON'!EN63)</f>
        <v>71.068102198248312</v>
      </c>
      <c r="E60" s="1">
        <f>('WEIGHTED from Refinitive'!$B$3*'ISSUE SCORE from EIKON'!J63)+('WEIGHTED from Refinitive'!$B$4*'ISSUE SCORE from EIKON'!Y63)+('ISSUE SCORE from EIKON'!AN63*'WEIGHTED from Refinitive'!$B$5)+('WEIGHTED from Refinitive'!$B$8*'ISSUE SCORE from EIKON'!BC63)+('ISSUE SCORE from EIKON'!BR63*'WEIGHTED from Refinitive'!$B$9)+('WEIGHTED from Refinitive'!$B$10*'ISSUE SCORE from EIKON'!CG63)+('ISSUE SCORE from EIKON'!CV63*'WEIGHTED from Refinitive'!$B$11)+('WEIGHTED from Refinitive'!$B$14*'ISSUE SCORE from EIKON'!DK63)+('ISSUE SCORE from EIKON'!DZ63*'WEIGHTED from Refinitive'!$B$15)+('WEIGHTED from Refinitive'!$B$16*'ISSUE SCORE from EIKON'!EO63)</f>
        <v>66.779478990757354</v>
      </c>
      <c r="F60" s="1">
        <f>('WEIGHTED from Refinitive'!$B$3*'ISSUE SCORE from EIKON'!K63)+('WEIGHTED from Refinitive'!$B$4*'ISSUE SCORE from EIKON'!Z63)+('ISSUE SCORE from EIKON'!AO63*'WEIGHTED from Refinitive'!$B$5)+('WEIGHTED from Refinitive'!$B$8*'ISSUE SCORE from EIKON'!BD63)+('ISSUE SCORE from EIKON'!BS63*'WEIGHTED from Refinitive'!$B$9)+('WEIGHTED from Refinitive'!$B$10*'ISSUE SCORE from EIKON'!CH63)+('ISSUE SCORE from EIKON'!CW63*'WEIGHTED from Refinitive'!$B$11)+('WEIGHTED from Refinitive'!$B$14*'ISSUE SCORE from EIKON'!DL63)+('ISSUE SCORE from EIKON'!EA63*'WEIGHTED from Refinitive'!$B$15)+('WEIGHTED from Refinitive'!$B$16*'ISSUE SCORE from EIKON'!EP63)</f>
        <v>52.457878599387975</v>
      </c>
      <c r="G60" s="1">
        <f>('WEIGHTED from Refinitive'!$B$3*'ISSUE SCORE from EIKON'!L63)+('WEIGHTED from Refinitive'!$B$4*'ISSUE SCORE from EIKON'!AA63)+('ISSUE SCORE from EIKON'!AP63*'WEIGHTED from Refinitive'!$B$5)+('WEIGHTED from Refinitive'!$B$8*'ISSUE SCORE from EIKON'!BE63)+('ISSUE SCORE from EIKON'!BT63*'WEIGHTED from Refinitive'!$B$9)+('WEIGHTED from Refinitive'!$B$10*'ISSUE SCORE from EIKON'!CI63)+('ISSUE SCORE from EIKON'!CX63*'WEIGHTED from Refinitive'!$B$11)+('WEIGHTED from Refinitive'!$B$14*'ISSUE SCORE from EIKON'!DM63)+('ISSUE SCORE from EIKON'!EB63*'WEIGHTED from Refinitive'!$B$15)+('WEIGHTED from Refinitive'!$B$16*'ISSUE SCORE from EIKON'!EQ63)</f>
        <v>51.785714285714249</v>
      </c>
      <c r="H60" s="1">
        <f>('WEIGHTED from Refinitive'!$B$3*'ISSUE SCORE from EIKON'!M63)+('WEIGHTED from Refinitive'!$B$4*'ISSUE SCORE from EIKON'!AB63)+('ISSUE SCORE from EIKON'!AQ63*'WEIGHTED from Refinitive'!$B$5)+('WEIGHTED from Refinitive'!$B$8*'ISSUE SCORE from EIKON'!BF63)+('ISSUE SCORE from EIKON'!BU63*'WEIGHTED from Refinitive'!$B$9)+('WEIGHTED from Refinitive'!$B$10*'ISSUE SCORE from EIKON'!CJ63)+('ISSUE SCORE from EIKON'!CY63*'WEIGHTED from Refinitive'!$B$11)+('WEIGHTED from Refinitive'!$B$14*'ISSUE SCORE from EIKON'!DN63)+('ISSUE SCORE from EIKON'!EC63*'WEIGHTED from Refinitive'!$B$15)+('WEIGHTED from Refinitive'!$B$16*'ISSUE SCORE from EIKON'!ER63)</f>
        <v>53.369304556354862</v>
      </c>
      <c r="I60" s="1">
        <f>('WEIGHTED from Refinitive'!$B$3*'ISSUE SCORE from EIKON'!N63)+('WEIGHTED from Refinitive'!$B$4*'ISSUE SCORE from EIKON'!AC63)+('ISSUE SCORE from EIKON'!AR63*'WEIGHTED from Refinitive'!$B$5)+('WEIGHTED from Refinitive'!$B$8*'ISSUE SCORE from EIKON'!BG63)+('ISSUE SCORE from EIKON'!BV63*'WEIGHTED from Refinitive'!$B$9)+('WEIGHTED from Refinitive'!$B$10*'ISSUE SCORE from EIKON'!CK63)+('ISSUE SCORE from EIKON'!CZ63*'WEIGHTED from Refinitive'!$B$11)+('WEIGHTED from Refinitive'!$B$14*'ISSUE SCORE from EIKON'!DO63)+('ISSUE SCORE from EIKON'!ED63*'WEIGHTED from Refinitive'!$B$15)+('WEIGHTED from Refinitive'!$B$16*'ISSUE SCORE from EIKON'!ES63)</f>
        <v>55.47760762107368</v>
      </c>
      <c r="J60" s="1">
        <f>('WEIGHTED from Refinitive'!$B$3*'ISSUE SCORE from EIKON'!O63)+('WEIGHTED from Refinitive'!$B$4*'ISSUE SCORE from EIKON'!AD63)+('ISSUE SCORE from EIKON'!AS63*'WEIGHTED from Refinitive'!$B$5)+('WEIGHTED from Refinitive'!$B$8*'ISSUE SCORE from EIKON'!BH63)+('ISSUE SCORE from EIKON'!BW63*'WEIGHTED from Refinitive'!$B$9)+('WEIGHTED from Refinitive'!$B$10*'ISSUE SCORE from EIKON'!CL63)+('ISSUE SCORE from EIKON'!DA63*'WEIGHTED from Refinitive'!$B$11)+('WEIGHTED from Refinitive'!$B$14*'ISSUE SCORE from EIKON'!DP63)+('ISSUE SCORE from EIKON'!EE63*'WEIGHTED from Refinitive'!$B$15)+('WEIGHTED from Refinitive'!$B$16*'ISSUE SCORE from EIKON'!ET63)</f>
        <v>39.277605459057028</v>
      </c>
      <c r="K60" s="1">
        <f>('WEIGHTED from Refinitive'!$B$3*'ISSUE SCORE from EIKON'!P63)+('WEIGHTED from Refinitive'!$B$4*'ISSUE SCORE from EIKON'!AE63)+('ISSUE SCORE from EIKON'!AT63*'WEIGHTED from Refinitive'!$B$5)+('WEIGHTED from Refinitive'!$B$8*'ISSUE SCORE from EIKON'!BI63)+('ISSUE SCORE from EIKON'!BX63*'WEIGHTED from Refinitive'!$B$9)+('WEIGHTED from Refinitive'!$B$10*'ISSUE SCORE from EIKON'!CM63)+('ISSUE SCORE from EIKON'!DB63*'WEIGHTED from Refinitive'!$B$11)+('WEIGHTED from Refinitive'!$B$14*'ISSUE SCORE from EIKON'!DQ63)+('ISSUE SCORE from EIKON'!EF63*'WEIGHTED from Refinitive'!$B$15)+('WEIGHTED from Refinitive'!$B$16*'ISSUE SCORE from EIKON'!EU63)</f>
        <v>47.948991435203695</v>
      </c>
      <c r="L60" s="1">
        <f>('WEIGHTED from Refinitive'!$B$3*'ISSUE SCORE from EIKON'!Q63)+('WEIGHTED from Refinitive'!$B$4*'ISSUE SCORE from EIKON'!AF63)+('ISSUE SCORE from EIKON'!AU63*'WEIGHTED from Refinitive'!$B$5)+('WEIGHTED from Refinitive'!$B$8*'ISSUE SCORE from EIKON'!BJ63)+('ISSUE SCORE from EIKON'!BY63*'WEIGHTED from Refinitive'!$B$9)+('WEIGHTED from Refinitive'!$B$10*'ISSUE SCORE from EIKON'!CN63)+('ISSUE SCORE from EIKON'!DC63*'WEIGHTED from Refinitive'!$B$11)+('WEIGHTED from Refinitive'!$B$14*'ISSUE SCORE from EIKON'!DR63)+('ISSUE SCORE from EIKON'!EG63*'WEIGHTED from Refinitive'!$B$15)+('WEIGHTED from Refinitive'!$B$16*'ISSUE SCORE from EIKON'!EV63)</f>
        <v>58.870670619970603</v>
      </c>
      <c r="M60" s="1">
        <f>('WEIGHTED from Refinitive'!$B$3*'ISSUE SCORE from EIKON'!R63)+('WEIGHTED from Refinitive'!$B$4*'ISSUE SCORE from EIKON'!AG63)+('ISSUE SCORE from EIKON'!AV63*'WEIGHTED from Refinitive'!$B$5)+('WEIGHTED from Refinitive'!$B$8*'ISSUE SCORE from EIKON'!BK63)+('ISSUE SCORE from EIKON'!BZ63*'WEIGHTED from Refinitive'!$B$9)+('WEIGHTED from Refinitive'!$B$10*'ISSUE SCORE from EIKON'!CO63)+('ISSUE SCORE from EIKON'!DD63*'WEIGHTED from Refinitive'!$B$11)+('WEIGHTED from Refinitive'!$B$14*'ISSUE SCORE from EIKON'!DS63)+('ISSUE SCORE from EIKON'!EH63*'WEIGHTED from Refinitive'!$B$15)+('WEIGHTED from Refinitive'!$B$16*'ISSUE SCORE from EIKON'!EW63)</f>
        <v>49.294419878622939</v>
      </c>
      <c r="N60" s="1">
        <f>('WEIGHTED from Refinitive'!$B$3*'ISSUE SCORE from EIKON'!S63)+('WEIGHTED from Refinitive'!$B$4*'ISSUE SCORE from EIKON'!AH63)+('ISSUE SCORE from EIKON'!AW63*'WEIGHTED from Refinitive'!$B$5)+('WEIGHTED from Refinitive'!$B$8*'ISSUE SCORE from EIKON'!BL63)+('ISSUE SCORE from EIKON'!CA63*'WEIGHTED from Refinitive'!$B$9)+('WEIGHTED from Refinitive'!$B$10*'ISSUE SCORE from EIKON'!CP63)+('ISSUE SCORE from EIKON'!DE63*'WEIGHTED from Refinitive'!$B$11)+('WEIGHTED from Refinitive'!$B$14*'ISSUE SCORE from EIKON'!DT63)+('ISSUE SCORE from EIKON'!EI63*'WEIGHTED from Refinitive'!$B$15)+('WEIGHTED from Refinitive'!$B$16*'ISSUE SCORE from EIKON'!EX63)</f>
        <v>41.209910751349085</v>
      </c>
      <c r="O60" s="1">
        <f>('WEIGHTED from Refinitive'!$B$3*'ISSUE SCORE from EIKON'!T63)+('WEIGHTED from Refinitive'!$B$4*'ISSUE SCORE from EIKON'!AI63)+('ISSUE SCORE from EIKON'!AX63*'WEIGHTED from Refinitive'!$B$5)+('WEIGHTED from Refinitive'!$B$8*'ISSUE SCORE from EIKON'!BM63)+('ISSUE SCORE from EIKON'!CB63*'WEIGHTED from Refinitive'!$B$9)+('WEIGHTED from Refinitive'!$B$10*'ISSUE SCORE from EIKON'!CQ63)+('ISSUE SCORE from EIKON'!DF63*'WEIGHTED from Refinitive'!$B$11)+('WEIGHTED from Refinitive'!$B$14*'ISSUE SCORE from EIKON'!DU63)+('ISSUE SCORE from EIKON'!EJ63*'WEIGHTED from Refinitive'!$B$15)+('WEIGHTED from Refinitive'!$B$16*'ISSUE SCORE from EIKON'!EY63)</f>
        <v>31.107250504084615</v>
      </c>
      <c r="P60" s="1">
        <f>('WEIGHTED from Refinitive'!$B$3*'ISSUE SCORE from EIKON'!U63)+('WEIGHTED from Refinitive'!$B$4*'ISSUE SCORE from EIKON'!AJ63)+('ISSUE SCORE from EIKON'!AY63*'WEIGHTED from Refinitive'!$B$5)+('WEIGHTED from Refinitive'!$B$8*'ISSUE SCORE from EIKON'!BN63)+('ISSUE SCORE from EIKON'!CC63*'WEIGHTED from Refinitive'!$B$9)+('WEIGHTED from Refinitive'!$B$10*'ISSUE SCORE from EIKON'!CR63)+('ISSUE SCORE from EIKON'!DG63*'WEIGHTED from Refinitive'!$B$11)+('WEIGHTED from Refinitive'!$B$14*'ISSUE SCORE from EIKON'!DV63)+('ISSUE SCORE from EIKON'!EK63*'WEIGHTED from Refinitive'!$B$15)+('WEIGHTED from Refinitive'!$B$16*'ISSUE SCORE from EIKON'!EZ63)</f>
        <v>34.713559322033866</v>
      </c>
      <c r="R60" s="11" t="s">
        <v>139</v>
      </c>
      <c r="S60" s="1">
        <f t="shared" si="2"/>
        <v>48.179373104145569</v>
      </c>
      <c r="T60" s="1">
        <f t="shared" si="3"/>
        <v>74.547210981317292</v>
      </c>
      <c r="U60" s="1">
        <f t="shared" si="4"/>
        <v>71.068102198248312</v>
      </c>
      <c r="V60" s="1">
        <f t="shared" si="5"/>
        <v>66.779478990757354</v>
      </c>
      <c r="W60" s="1">
        <f t="shared" si="6"/>
        <v>52.457878599387975</v>
      </c>
      <c r="X60" s="1">
        <f t="shared" si="7"/>
        <v>51.785714285714249</v>
      </c>
      <c r="Y60" s="1">
        <f t="shared" si="8"/>
        <v>53.369304556354862</v>
      </c>
      <c r="Z60" s="1">
        <f t="shared" si="9"/>
        <v>55.47760762107368</v>
      </c>
      <c r="AA60" s="1">
        <f t="shared" si="10"/>
        <v>39.277605459057028</v>
      </c>
      <c r="AB60" s="1">
        <f t="shared" si="11"/>
        <v>47.948991435203695</v>
      </c>
      <c r="AC60" s="1">
        <f t="shared" si="12"/>
        <v>58.870670619970603</v>
      </c>
      <c r="AD60" s="1">
        <f t="shared" si="13"/>
        <v>49.294419878622939</v>
      </c>
      <c r="AE60" s="1">
        <f t="shared" si="14"/>
        <v>41.209910751349085</v>
      </c>
      <c r="AF60" s="1">
        <f t="shared" si="15"/>
        <v>31.107250504084615</v>
      </c>
      <c r="AG60" s="1">
        <f t="shared" si="16"/>
        <v>34.713559322033866</v>
      </c>
      <c r="AI60" s="11" t="s">
        <v>139</v>
      </c>
      <c r="AJ60" s="1">
        <f t="shared" si="17"/>
        <v>-26.367837877171723</v>
      </c>
      <c r="AK60" s="1">
        <f t="shared" si="18"/>
        <v>3.4791087830689804</v>
      </c>
      <c r="AL60" s="1">
        <f t="shared" si="19"/>
        <v>4.2886232074909572</v>
      </c>
      <c r="AM60" s="1">
        <f t="shared" si="20"/>
        <v>14.32160039136938</v>
      </c>
      <c r="AN60" s="1">
        <f t="shared" si="21"/>
        <v>0.67216431367372564</v>
      </c>
      <c r="AO60" s="1">
        <f t="shared" si="22"/>
        <v>-1.5835902706406131</v>
      </c>
      <c r="AP60" s="1">
        <f t="shared" si="23"/>
        <v>-2.1083030647188181</v>
      </c>
      <c r="AQ60" s="1">
        <f t="shared" si="24"/>
        <v>16.200002162016652</v>
      </c>
      <c r="AR60" s="1">
        <f t="shared" si="25"/>
        <v>-8.6713859761466665</v>
      </c>
      <c r="AS60" s="1">
        <f t="shared" si="26"/>
        <v>-10.921679184766909</v>
      </c>
      <c r="AT60" s="1">
        <f t="shared" si="27"/>
        <v>9.5762507413476641</v>
      </c>
      <c r="AU60" s="1">
        <f t="shared" si="28"/>
        <v>8.0845091272738543</v>
      </c>
      <c r="AV60" s="1">
        <f t="shared" si="29"/>
        <v>10.10266024726447</v>
      </c>
      <c r="AW60" s="1">
        <f t="shared" si="30"/>
        <v>-3.6063088179492517</v>
      </c>
      <c r="AX60" s="1" t="str">
        <f>VLOOKUP(AI60,'ISSUE SCORE from EIKON'!A63:B492,2,FALSE)</f>
        <v>Chipotle Mexican Grill Inc</v>
      </c>
      <c r="AY60" s="1">
        <f t="shared" si="31"/>
        <v>59</v>
      </c>
      <c r="AZ60" s="1">
        <v>59</v>
      </c>
      <c r="BA60" s="1">
        <v>1</v>
      </c>
    </row>
    <row r="61" spans="1:53" ht="15">
      <c r="A61" s="11" t="s">
        <v>119</v>
      </c>
      <c r="B61" s="1">
        <f>('WEIGHTED from Refinitive'!$B$3*'ISSUE SCORE from EIKON'!G64)+('WEIGHTED from Refinitive'!$B$4*'ISSUE SCORE from EIKON'!V64)+('ISSUE SCORE from EIKON'!AK64*'WEIGHTED from Refinitive'!$B$5)+('WEIGHTED from Refinitive'!$B$8*'ISSUE SCORE from EIKON'!AZ64)+('ISSUE SCORE from EIKON'!BO64*'WEIGHTED from Refinitive'!$B$9)+('WEIGHTED from Refinitive'!$B$10*'ISSUE SCORE from EIKON'!CD64)+('ISSUE SCORE from EIKON'!CS64*'WEIGHTED from Refinitive'!$B$11)+('WEIGHTED from Refinitive'!$B$14*'ISSUE SCORE from EIKON'!DH64)+('ISSUE SCORE from EIKON'!DW64*'WEIGHTED from Refinitive'!$B$15)+('WEIGHTED from Refinitive'!$B$16*'ISSUE SCORE from EIKON'!EL64)</f>
        <v>71.961331643932425</v>
      </c>
      <c r="C61" s="1">
        <f>('WEIGHTED from Refinitive'!$B$3*'ISSUE SCORE from EIKON'!H64)+('WEIGHTED from Refinitive'!$B$4*'ISSUE SCORE from EIKON'!W64)+('ISSUE SCORE from EIKON'!AL64*'WEIGHTED from Refinitive'!$B$5)+('WEIGHTED from Refinitive'!$B$8*'ISSUE SCORE from EIKON'!BA64)+('ISSUE SCORE from EIKON'!BP64*'WEIGHTED from Refinitive'!$B$9)+('WEIGHTED from Refinitive'!$B$10*'ISSUE SCORE from EIKON'!CE64)+('ISSUE SCORE from EIKON'!CT64*'WEIGHTED from Refinitive'!$B$11)+('WEIGHTED from Refinitive'!$B$14*'ISSUE SCORE from EIKON'!DI64)+('ISSUE SCORE from EIKON'!DX64*'WEIGHTED from Refinitive'!$B$15)+('WEIGHTED from Refinitive'!$B$16*'ISSUE SCORE from EIKON'!EM64)</f>
        <v>73.745453327355236</v>
      </c>
      <c r="D61" s="1">
        <f>('WEIGHTED from Refinitive'!$B$3*'ISSUE SCORE from EIKON'!I64)+('WEIGHTED from Refinitive'!$B$4*'ISSUE SCORE from EIKON'!X64)+('ISSUE SCORE from EIKON'!AM64*'WEIGHTED from Refinitive'!$B$5)+('WEIGHTED from Refinitive'!$B$8*'ISSUE SCORE from EIKON'!BB64)+('ISSUE SCORE from EIKON'!BQ64*'WEIGHTED from Refinitive'!$B$9)+('WEIGHTED from Refinitive'!$B$10*'ISSUE SCORE from EIKON'!CF64)+('ISSUE SCORE from EIKON'!CU64*'WEIGHTED from Refinitive'!$B$11)+('WEIGHTED from Refinitive'!$B$14*'ISSUE SCORE from EIKON'!DJ64)+('ISSUE SCORE from EIKON'!DY64*'WEIGHTED from Refinitive'!$B$15)+('WEIGHTED from Refinitive'!$B$16*'ISSUE SCORE from EIKON'!EN64)</f>
        <v>72.767298362706796</v>
      </c>
      <c r="E61" s="1">
        <f>('WEIGHTED from Refinitive'!$B$3*'ISSUE SCORE from EIKON'!J64)+('WEIGHTED from Refinitive'!$B$4*'ISSUE SCORE from EIKON'!Y64)+('ISSUE SCORE from EIKON'!AN64*'WEIGHTED from Refinitive'!$B$5)+('WEIGHTED from Refinitive'!$B$8*'ISSUE SCORE from EIKON'!BC64)+('ISSUE SCORE from EIKON'!BR64*'WEIGHTED from Refinitive'!$B$9)+('WEIGHTED from Refinitive'!$B$10*'ISSUE SCORE from EIKON'!CG64)+('ISSUE SCORE from EIKON'!CV64*'WEIGHTED from Refinitive'!$B$11)+('WEIGHTED from Refinitive'!$B$14*'ISSUE SCORE from EIKON'!DK64)+('ISSUE SCORE from EIKON'!DZ64*'WEIGHTED from Refinitive'!$B$15)+('WEIGHTED from Refinitive'!$B$16*'ISSUE SCORE from EIKON'!EO64)</f>
        <v>70.030729912928422</v>
      </c>
      <c r="F61" s="1">
        <f>('WEIGHTED from Refinitive'!$B$3*'ISSUE SCORE from EIKON'!K64)+('WEIGHTED from Refinitive'!$B$4*'ISSUE SCORE from EIKON'!Z64)+('ISSUE SCORE from EIKON'!AO64*'WEIGHTED from Refinitive'!$B$5)+('WEIGHTED from Refinitive'!$B$8*'ISSUE SCORE from EIKON'!BD64)+('ISSUE SCORE from EIKON'!BS64*'WEIGHTED from Refinitive'!$B$9)+('WEIGHTED from Refinitive'!$B$10*'ISSUE SCORE from EIKON'!CH64)+('ISSUE SCORE from EIKON'!CW64*'WEIGHTED from Refinitive'!$B$11)+('WEIGHTED from Refinitive'!$B$14*'ISSUE SCORE from EIKON'!DL64)+('ISSUE SCORE from EIKON'!EA64*'WEIGHTED from Refinitive'!$B$15)+('WEIGHTED from Refinitive'!$B$16*'ISSUE SCORE from EIKON'!EP64)</f>
        <v>73.631156343656301</v>
      </c>
      <c r="G61" s="1">
        <f>('WEIGHTED from Refinitive'!$B$3*'ISSUE SCORE from EIKON'!L64)+('WEIGHTED from Refinitive'!$B$4*'ISSUE SCORE from EIKON'!AA64)+('ISSUE SCORE from EIKON'!AP64*'WEIGHTED from Refinitive'!$B$5)+('WEIGHTED from Refinitive'!$B$8*'ISSUE SCORE from EIKON'!BE64)+('ISSUE SCORE from EIKON'!BT64*'WEIGHTED from Refinitive'!$B$9)+('WEIGHTED from Refinitive'!$B$10*'ISSUE SCORE from EIKON'!CI64)+('ISSUE SCORE from EIKON'!CX64*'WEIGHTED from Refinitive'!$B$11)+('WEIGHTED from Refinitive'!$B$14*'ISSUE SCORE from EIKON'!DM64)+('ISSUE SCORE from EIKON'!EB64*'WEIGHTED from Refinitive'!$B$15)+('WEIGHTED from Refinitive'!$B$16*'ISSUE SCORE from EIKON'!EQ64)</f>
        <v>82.658875077499985</v>
      </c>
      <c r="H61" s="1">
        <f>('WEIGHTED from Refinitive'!$B$3*'ISSUE SCORE from EIKON'!M64)+('WEIGHTED from Refinitive'!$B$4*'ISSUE SCORE from EIKON'!AB64)+('ISSUE SCORE from EIKON'!AQ64*'WEIGHTED from Refinitive'!$B$5)+('WEIGHTED from Refinitive'!$B$8*'ISSUE SCORE from EIKON'!BF64)+('ISSUE SCORE from EIKON'!BU64*'WEIGHTED from Refinitive'!$B$9)+('WEIGHTED from Refinitive'!$B$10*'ISSUE SCORE from EIKON'!CJ64)+('ISSUE SCORE from EIKON'!CY64*'WEIGHTED from Refinitive'!$B$11)+('WEIGHTED from Refinitive'!$B$14*'ISSUE SCORE from EIKON'!DN64)+('ISSUE SCORE from EIKON'!EC64*'WEIGHTED from Refinitive'!$B$15)+('WEIGHTED from Refinitive'!$B$16*'ISSUE SCORE from EIKON'!ER64)</f>
        <v>79.799918670238128</v>
      </c>
      <c r="I61" s="1">
        <f>('WEIGHTED from Refinitive'!$B$3*'ISSUE SCORE from EIKON'!N64)+('WEIGHTED from Refinitive'!$B$4*'ISSUE SCORE from EIKON'!AC64)+('ISSUE SCORE from EIKON'!AR64*'WEIGHTED from Refinitive'!$B$5)+('WEIGHTED from Refinitive'!$B$8*'ISSUE SCORE from EIKON'!BG64)+('ISSUE SCORE from EIKON'!BV64*'WEIGHTED from Refinitive'!$B$9)+('WEIGHTED from Refinitive'!$B$10*'ISSUE SCORE from EIKON'!CK64)+('ISSUE SCORE from EIKON'!CZ64*'WEIGHTED from Refinitive'!$B$11)+('WEIGHTED from Refinitive'!$B$14*'ISSUE SCORE from EIKON'!DO64)+('ISSUE SCORE from EIKON'!ED64*'WEIGHTED from Refinitive'!$B$15)+('WEIGHTED from Refinitive'!$B$16*'ISSUE SCORE from EIKON'!ES64)</f>
        <v>78.152459884690131</v>
      </c>
      <c r="J61" s="1">
        <f>('WEIGHTED from Refinitive'!$B$3*'ISSUE SCORE from EIKON'!O64)+('WEIGHTED from Refinitive'!$B$4*'ISSUE SCORE from EIKON'!AD64)+('ISSUE SCORE from EIKON'!AS64*'WEIGHTED from Refinitive'!$B$5)+('WEIGHTED from Refinitive'!$B$8*'ISSUE SCORE from EIKON'!BH64)+('ISSUE SCORE from EIKON'!BW64*'WEIGHTED from Refinitive'!$B$9)+('WEIGHTED from Refinitive'!$B$10*'ISSUE SCORE from EIKON'!CL64)+('ISSUE SCORE from EIKON'!DA64*'WEIGHTED from Refinitive'!$B$11)+('WEIGHTED from Refinitive'!$B$14*'ISSUE SCORE from EIKON'!DP64)+('ISSUE SCORE from EIKON'!EE64*'WEIGHTED from Refinitive'!$B$15)+('WEIGHTED from Refinitive'!$B$16*'ISSUE SCORE from EIKON'!ET64)</f>
        <v>81.354289765473936</v>
      </c>
      <c r="K61" s="1">
        <f>('WEIGHTED from Refinitive'!$B$3*'ISSUE SCORE from EIKON'!P64)+('WEIGHTED from Refinitive'!$B$4*'ISSUE SCORE from EIKON'!AE64)+('ISSUE SCORE from EIKON'!AT64*'WEIGHTED from Refinitive'!$B$5)+('WEIGHTED from Refinitive'!$B$8*'ISSUE SCORE from EIKON'!BI64)+('ISSUE SCORE from EIKON'!BX64*'WEIGHTED from Refinitive'!$B$9)+('WEIGHTED from Refinitive'!$B$10*'ISSUE SCORE from EIKON'!CM64)+('ISSUE SCORE from EIKON'!DB64*'WEIGHTED from Refinitive'!$B$11)+('WEIGHTED from Refinitive'!$B$14*'ISSUE SCORE from EIKON'!DQ64)+('ISSUE SCORE from EIKON'!EF64*'WEIGHTED from Refinitive'!$B$15)+('WEIGHTED from Refinitive'!$B$16*'ISSUE SCORE from EIKON'!EU64)</f>
        <v>78.733675858480737</v>
      </c>
      <c r="L61" s="1">
        <f>('WEIGHTED from Refinitive'!$B$3*'ISSUE SCORE from EIKON'!Q64)+('WEIGHTED from Refinitive'!$B$4*'ISSUE SCORE from EIKON'!AF64)+('ISSUE SCORE from EIKON'!AU64*'WEIGHTED from Refinitive'!$B$5)+('WEIGHTED from Refinitive'!$B$8*'ISSUE SCORE from EIKON'!BJ64)+('ISSUE SCORE from EIKON'!BY64*'WEIGHTED from Refinitive'!$B$9)+('WEIGHTED from Refinitive'!$B$10*'ISSUE SCORE from EIKON'!CN64)+('ISSUE SCORE from EIKON'!DC64*'WEIGHTED from Refinitive'!$B$11)+('WEIGHTED from Refinitive'!$B$14*'ISSUE SCORE from EIKON'!DR64)+('ISSUE SCORE from EIKON'!EG64*'WEIGHTED from Refinitive'!$B$15)+('WEIGHTED from Refinitive'!$B$16*'ISSUE SCORE from EIKON'!EV64)</f>
        <v>81.547465010927255</v>
      </c>
      <c r="M61" s="1">
        <f>('WEIGHTED from Refinitive'!$B$3*'ISSUE SCORE from EIKON'!R64)+('WEIGHTED from Refinitive'!$B$4*'ISSUE SCORE from EIKON'!AG64)+('ISSUE SCORE from EIKON'!AV64*'WEIGHTED from Refinitive'!$B$5)+('WEIGHTED from Refinitive'!$B$8*'ISSUE SCORE from EIKON'!BK64)+('ISSUE SCORE from EIKON'!BZ64*'WEIGHTED from Refinitive'!$B$9)+('WEIGHTED from Refinitive'!$B$10*'ISSUE SCORE from EIKON'!CO64)+('ISSUE SCORE from EIKON'!DD64*'WEIGHTED from Refinitive'!$B$11)+('WEIGHTED from Refinitive'!$B$14*'ISSUE SCORE from EIKON'!DS64)+('ISSUE SCORE from EIKON'!EH64*'WEIGHTED from Refinitive'!$B$15)+('WEIGHTED from Refinitive'!$B$16*'ISSUE SCORE from EIKON'!EW64)</f>
        <v>64.89321015569476</v>
      </c>
      <c r="N61" s="1">
        <f>('WEIGHTED from Refinitive'!$B$3*'ISSUE SCORE from EIKON'!S64)+('WEIGHTED from Refinitive'!$B$4*'ISSUE SCORE from EIKON'!AH64)+('ISSUE SCORE from EIKON'!AW64*'WEIGHTED from Refinitive'!$B$5)+('WEIGHTED from Refinitive'!$B$8*'ISSUE SCORE from EIKON'!BL64)+('ISSUE SCORE from EIKON'!CA64*'WEIGHTED from Refinitive'!$B$9)+('WEIGHTED from Refinitive'!$B$10*'ISSUE SCORE from EIKON'!CP64)+('ISSUE SCORE from EIKON'!DE64*'WEIGHTED from Refinitive'!$B$11)+('WEIGHTED from Refinitive'!$B$14*'ISSUE SCORE from EIKON'!DT64)+('ISSUE SCORE from EIKON'!EI64*'WEIGHTED from Refinitive'!$B$15)+('WEIGHTED from Refinitive'!$B$16*'ISSUE SCORE from EIKON'!EX64)</f>
        <v>62.623546944858376</v>
      </c>
      <c r="O61" s="1">
        <f>('WEIGHTED from Refinitive'!$B$3*'ISSUE SCORE from EIKON'!T64)+('WEIGHTED from Refinitive'!$B$4*'ISSUE SCORE from EIKON'!AI64)+('ISSUE SCORE from EIKON'!AX64*'WEIGHTED from Refinitive'!$B$5)+('WEIGHTED from Refinitive'!$B$8*'ISSUE SCORE from EIKON'!BM64)+('ISSUE SCORE from EIKON'!CB64*'WEIGHTED from Refinitive'!$B$9)+('WEIGHTED from Refinitive'!$B$10*'ISSUE SCORE from EIKON'!CQ64)+('ISSUE SCORE from EIKON'!DF64*'WEIGHTED from Refinitive'!$B$11)+('WEIGHTED from Refinitive'!$B$14*'ISSUE SCORE from EIKON'!DU64)+('ISSUE SCORE from EIKON'!EJ64*'WEIGHTED from Refinitive'!$B$15)+('WEIGHTED from Refinitive'!$B$16*'ISSUE SCORE from EIKON'!EY64)</f>
        <v>49.462791362969192</v>
      </c>
      <c r="P61" s="1">
        <f>('WEIGHTED from Refinitive'!$B$3*'ISSUE SCORE from EIKON'!U64)+('WEIGHTED from Refinitive'!$B$4*'ISSUE SCORE from EIKON'!AJ64)+('ISSUE SCORE from EIKON'!AY64*'WEIGHTED from Refinitive'!$B$5)+('WEIGHTED from Refinitive'!$B$8*'ISSUE SCORE from EIKON'!BN64)+('ISSUE SCORE from EIKON'!CC64*'WEIGHTED from Refinitive'!$B$9)+('WEIGHTED from Refinitive'!$B$10*'ISSUE SCORE from EIKON'!CR64)+('ISSUE SCORE from EIKON'!DG64*'WEIGHTED from Refinitive'!$B$11)+('WEIGHTED from Refinitive'!$B$14*'ISSUE SCORE from EIKON'!DV64)+('ISSUE SCORE from EIKON'!EK64*'WEIGHTED from Refinitive'!$B$15)+('WEIGHTED from Refinitive'!$B$16*'ISSUE SCORE from EIKON'!EZ64)</f>
        <v>0</v>
      </c>
      <c r="R61" s="11" t="s">
        <v>140</v>
      </c>
      <c r="S61" s="1">
        <f t="shared" si="2"/>
        <v>74.02149588075136</v>
      </c>
      <c r="T61" s="1">
        <f t="shared" si="3"/>
        <v>73.745453327355236</v>
      </c>
      <c r="U61" s="1">
        <f t="shared" si="4"/>
        <v>72.767298362706796</v>
      </c>
      <c r="V61" s="1">
        <f t="shared" si="5"/>
        <v>70.030729912928422</v>
      </c>
      <c r="W61" s="1">
        <f t="shared" si="6"/>
        <v>73.631156343656301</v>
      </c>
      <c r="X61" s="1">
        <f t="shared" si="7"/>
        <v>82.658875077499985</v>
      </c>
      <c r="Y61" s="1">
        <f t="shared" si="8"/>
        <v>79.799918670238128</v>
      </c>
      <c r="Z61" s="1">
        <f t="shared" si="9"/>
        <v>78.152459884690131</v>
      </c>
      <c r="AA61" s="1">
        <f t="shared" si="10"/>
        <v>81.354289765473936</v>
      </c>
      <c r="AB61" s="1">
        <f t="shared" si="11"/>
        <v>78.733675858480737</v>
      </c>
      <c r="AC61" s="1">
        <f t="shared" si="12"/>
        <v>81.547465010927255</v>
      </c>
      <c r="AD61" s="1">
        <f t="shared" si="13"/>
        <v>64.89321015569476</v>
      </c>
      <c r="AE61" s="1">
        <f t="shared" si="14"/>
        <v>62.623546944858376</v>
      </c>
      <c r="AF61" s="1">
        <f t="shared" si="15"/>
        <v>49.462791362969192</v>
      </c>
      <c r="AG61" s="1">
        <f t="shared" si="16"/>
        <v>0</v>
      </c>
      <c r="AI61" s="11" t="s">
        <v>140</v>
      </c>
      <c r="AJ61" s="1">
        <f t="shared" si="17"/>
        <v>0.27604255339612394</v>
      </c>
      <c r="AK61" s="1">
        <f t="shared" si="18"/>
        <v>0.97815496464843932</v>
      </c>
      <c r="AL61" s="1">
        <f t="shared" si="19"/>
        <v>2.7365684497783747</v>
      </c>
      <c r="AM61" s="1">
        <f t="shared" si="20"/>
        <v>-3.6004264307278788</v>
      </c>
      <c r="AN61" s="1">
        <f t="shared" si="21"/>
        <v>-9.0277187338436846</v>
      </c>
      <c r="AO61" s="1">
        <f t="shared" si="22"/>
        <v>2.8589564072618572</v>
      </c>
      <c r="AP61" s="1">
        <f t="shared" si="23"/>
        <v>1.6474587855479967</v>
      </c>
      <c r="AQ61" s="1">
        <f t="shared" si="24"/>
        <v>-3.201829880783805</v>
      </c>
      <c r="AR61" s="1">
        <f t="shared" si="25"/>
        <v>2.6206139069931993</v>
      </c>
      <c r="AS61" s="1">
        <f t="shared" si="26"/>
        <v>-2.8137891524465175</v>
      </c>
      <c r="AT61" s="1">
        <f t="shared" si="27"/>
        <v>16.654254855232494</v>
      </c>
      <c r="AU61" s="1">
        <f t="shared" si="28"/>
        <v>2.2696632108363843</v>
      </c>
      <c r="AV61" s="1">
        <f t="shared" si="29"/>
        <v>13.160755581889184</v>
      </c>
      <c r="AW61" s="1">
        <f t="shared" si="30"/>
        <v>49.462791362969192</v>
      </c>
      <c r="AX61" s="1" t="str">
        <f>VLOOKUP(AI61,'ISSUE SCORE from EIKON'!A64:B493,2,FALSE)</f>
        <v>Cummins Inc</v>
      </c>
      <c r="AY61" s="1">
        <f t="shared" si="31"/>
        <v>60</v>
      </c>
      <c r="AZ61" s="1">
        <v>60</v>
      </c>
      <c r="BA61" s="1">
        <v>1</v>
      </c>
    </row>
    <row r="62" spans="1:53" ht="15">
      <c r="A62" s="11" t="s">
        <v>121</v>
      </c>
      <c r="B62" s="1">
        <f>('WEIGHTED from Refinitive'!$B$3*'ISSUE SCORE from EIKON'!G65)+('WEIGHTED from Refinitive'!$B$4*'ISSUE SCORE from EIKON'!V65)+('ISSUE SCORE from EIKON'!AK65*'WEIGHTED from Refinitive'!$B$5)+('WEIGHTED from Refinitive'!$B$8*'ISSUE SCORE from EIKON'!AZ65)+('ISSUE SCORE from EIKON'!BO65*'WEIGHTED from Refinitive'!$B$9)+('WEIGHTED from Refinitive'!$B$10*'ISSUE SCORE from EIKON'!CD65)+('ISSUE SCORE from EIKON'!CS65*'WEIGHTED from Refinitive'!$B$11)+('WEIGHTED from Refinitive'!$B$14*'ISSUE SCORE from EIKON'!DH65)+('ISSUE SCORE from EIKON'!DW65*'WEIGHTED from Refinitive'!$B$15)+('WEIGHTED from Refinitive'!$B$16*'ISSUE SCORE from EIKON'!EL65)</f>
        <v>52.332702636313492</v>
      </c>
      <c r="C62" s="1">
        <f>('WEIGHTED from Refinitive'!$B$3*'ISSUE SCORE from EIKON'!H65)+('WEIGHTED from Refinitive'!$B$4*'ISSUE SCORE from EIKON'!W65)+('ISSUE SCORE from EIKON'!AL65*'WEIGHTED from Refinitive'!$B$5)+('WEIGHTED from Refinitive'!$B$8*'ISSUE SCORE from EIKON'!BA65)+('ISSUE SCORE from EIKON'!BP65*'WEIGHTED from Refinitive'!$B$9)+('WEIGHTED from Refinitive'!$B$10*'ISSUE SCORE from EIKON'!CE65)+('ISSUE SCORE from EIKON'!CT65*'WEIGHTED from Refinitive'!$B$11)+('WEIGHTED from Refinitive'!$B$14*'ISSUE SCORE from EIKON'!DI65)+('ISSUE SCORE from EIKON'!DX65*'WEIGHTED from Refinitive'!$B$15)+('WEIGHTED from Refinitive'!$B$16*'ISSUE SCORE from EIKON'!EM65)</f>
        <v>60.616721551408659</v>
      </c>
      <c r="D62" s="1">
        <f>('WEIGHTED from Refinitive'!$B$3*'ISSUE SCORE from EIKON'!I65)+('WEIGHTED from Refinitive'!$B$4*'ISSUE SCORE from EIKON'!X65)+('ISSUE SCORE from EIKON'!AM65*'WEIGHTED from Refinitive'!$B$5)+('WEIGHTED from Refinitive'!$B$8*'ISSUE SCORE from EIKON'!BB65)+('ISSUE SCORE from EIKON'!BQ65*'WEIGHTED from Refinitive'!$B$9)+('WEIGHTED from Refinitive'!$B$10*'ISSUE SCORE from EIKON'!CF65)+('ISSUE SCORE from EIKON'!CU65*'WEIGHTED from Refinitive'!$B$11)+('WEIGHTED from Refinitive'!$B$14*'ISSUE SCORE from EIKON'!DJ65)+('ISSUE SCORE from EIKON'!DY65*'WEIGHTED from Refinitive'!$B$15)+('WEIGHTED from Refinitive'!$B$16*'ISSUE SCORE from EIKON'!EN65)</f>
        <v>64.033646317142001</v>
      </c>
      <c r="E62" s="1">
        <f>('WEIGHTED from Refinitive'!$B$3*'ISSUE SCORE from EIKON'!J65)+('WEIGHTED from Refinitive'!$B$4*'ISSUE SCORE from EIKON'!Y65)+('ISSUE SCORE from EIKON'!AN65*'WEIGHTED from Refinitive'!$B$5)+('WEIGHTED from Refinitive'!$B$8*'ISSUE SCORE from EIKON'!BC65)+('ISSUE SCORE from EIKON'!BR65*'WEIGHTED from Refinitive'!$B$9)+('WEIGHTED from Refinitive'!$B$10*'ISSUE SCORE from EIKON'!CG65)+('ISSUE SCORE from EIKON'!CV65*'WEIGHTED from Refinitive'!$B$11)+('WEIGHTED from Refinitive'!$B$14*'ISSUE SCORE from EIKON'!DK65)+('ISSUE SCORE from EIKON'!DZ65*'WEIGHTED from Refinitive'!$B$15)+('WEIGHTED from Refinitive'!$B$16*'ISSUE SCORE from EIKON'!EO65)</f>
        <v>56.258984992101048</v>
      </c>
      <c r="F62" s="1">
        <f>('WEIGHTED from Refinitive'!$B$3*'ISSUE SCORE from EIKON'!K65)+('WEIGHTED from Refinitive'!$B$4*'ISSUE SCORE from EIKON'!Z65)+('ISSUE SCORE from EIKON'!AO65*'WEIGHTED from Refinitive'!$B$5)+('WEIGHTED from Refinitive'!$B$8*'ISSUE SCORE from EIKON'!BD65)+('ISSUE SCORE from EIKON'!BS65*'WEIGHTED from Refinitive'!$B$9)+('WEIGHTED from Refinitive'!$B$10*'ISSUE SCORE from EIKON'!CH65)+('ISSUE SCORE from EIKON'!CW65*'WEIGHTED from Refinitive'!$B$11)+('WEIGHTED from Refinitive'!$B$14*'ISSUE SCORE from EIKON'!DL65)+('ISSUE SCORE from EIKON'!EA65*'WEIGHTED from Refinitive'!$B$15)+('WEIGHTED from Refinitive'!$B$16*'ISSUE SCORE from EIKON'!EP65)</f>
        <v>57.97280497280493</v>
      </c>
      <c r="G62" s="1">
        <f>('WEIGHTED from Refinitive'!$B$3*'ISSUE SCORE from EIKON'!L65)+('WEIGHTED from Refinitive'!$B$4*'ISSUE SCORE from EIKON'!AA65)+('ISSUE SCORE from EIKON'!AP65*'WEIGHTED from Refinitive'!$B$5)+('WEIGHTED from Refinitive'!$B$8*'ISSUE SCORE from EIKON'!BE65)+('ISSUE SCORE from EIKON'!BT65*'WEIGHTED from Refinitive'!$B$9)+('WEIGHTED from Refinitive'!$B$10*'ISSUE SCORE from EIKON'!CI65)+('ISSUE SCORE from EIKON'!CX65*'WEIGHTED from Refinitive'!$B$11)+('WEIGHTED from Refinitive'!$B$14*'ISSUE SCORE from EIKON'!DM65)+('ISSUE SCORE from EIKON'!EB65*'WEIGHTED from Refinitive'!$B$15)+('WEIGHTED from Refinitive'!$B$16*'ISSUE SCORE from EIKON'!EQ65)</f>
        <v>60.855897500844257</v>
      </c>
      <c r="H62" s="1">
        <f>('WEIGHTED from Refinitive'!$B$3*'ISSUE SCORE from EIKON'!M65)+('WEIGHTED from Refinitive'!$B$4*'ISSUE SCORE from EIKON'!AB65)+('ISSUE SCORE from EIKON'!AQ65*'WEIGHTED from Refinitive'!$B$5)+('WEIGHTED from Refinitive'!$B$8*'ISSUE SCORE from EIKON'!BF65)+('ISSUE SCORE from EIKON'!BU65*'WEIGHTED from Refinitive'!$B$9)+('WEIGHTED from Refinitive'!$B$10*'ISSUE SCORE from EIKON'!CJ65)+('ISSUE SCORE from EIKON'!CY65*'WEIGHTED from Refinitive'!$B$11)+('WEIGHTED from Refinitive'!$B$14*'ISSUE SCORE from EIKON'!DN65)+('ISSUE SCORE from EIKON'!EC65*'WEIGHTED from Refinitive'!$B$15)+('WEIGHTED from Refinitive'!$B$16*'ISSUE SCORE from EIKON'!ER65)</f>
        <v>57.413803118995446</v>
      </c>
      <c r="I62" s="1">
        <f>('WEIGHTED from Refinitive'!$B$3*'ISSUE SCORE from EIKON'!N65)+('WEIGHTED from Refinitive'!$B$4*'ISSUE SCORE from EIKON'!AC65)+('ISSUE SCORE from EIKON'!AR65*'WEIGHTED from Refinitive'!$B$5)+('WEIGHTED from Refinitive'!$B$8*'ISSUE SCORE from EIKON'!BG65)+('ISSUE SCORE from EIKON'!BV65*'WEIGHTED from Refinitive'!$B$9)+('WEIGHTED from Refinitive'!$B$10*'ISSUE SCORE from EIKON'!CK65)+('ISSUE SCORE from EIKON'!CZ65*'WEIGHTED from Refinitive'!$B$11)+('WEIGHTED from Refinitive'!$B$14*'ISSUE SCORE from EIKON'!DO65)+('ISSUE SCORE from EIKON'!ED65*'WEIGHTED from Refinitive'!$B$15)+('WEIGHTED from Refinitive'!$B$16*'ISSUE SCORE from EIKON'!ES65)</f>
        <v>53.052675988428128</v>
      </c>
      <c r="J62" s="1">
        <f>('WEIGHTED from Refinitive'!$B$3*'ISSUE SCORE from EIKON'!O65)+('WEIGHTED from Refinitive'!$B$4*'ISSUE SCORE from EIKON'!AD65)+('ISSUE SCORE from EIKON'!AS65*'WEIGHTED from Refinitive'!$B$5)+('WEIGHTED from Refinitive'!$B$8*'ISSUE SCORE from EIKON'!BH65)+('ISSUE SCORE from EIKON'!BW65*'WEIGHTED from Refinitive'!$B$9)+('WEIGHTED from Refinitive'!$B$10*'ISSUE SCORE from EIKON'!CL65)+('ISSUE SCORE from EIKON'!DA65*'WEIGHTED from Refinitive'!$B$11)+('WEIGHTED from Refinitive'!$B$14*'ISSUE SCORE from EIKON'!DP65)+('ISSUE SCORE from EIKON'!EE65*'WEIGHTED from Refinitive'!$B$15)+('WEIGHTED from Refinitive'!$B$16*'ISSUE SCORE from EIKON'!ET65)</f>
        <v>54.55835903862215</v>
      </c>
      <c r="K62" s="1">
        <f>('WEIGHTED from Refinitive'!$B$3*'ISSUE SCORE from EIKON'!P65)+('WEIGHTED from Refinitive'!$B$4*'ISSUE SCORE from EIKON'!AE65)+('ISSUE SCORE from EIKON'!AT65*'WEIGHTED from Refinitive'!$B$5)+('WEIGHTED from Refinitive'!$B$8*'ISSUE SCORE from EIKON'!BI65)+('ISSUE SCORE from EIKON'!BX65*'WEIGHTED from Refinitive'!$B$9)+('WEIGHTED from Refinitive'!$B$10*'ISSUE SCORE from EIKON'!CM65)+('ISSUE SCORE from EIKON'!DB65*'WEIGHTED from Refinitive'!$B$11)+('WEIGHTED from Refinitive'!$B$14*'ISSUE SCORE from EIKON'!DQ65)+('ISSUE SCORE from EIKON'!EF65*'WEIGHTED from Refinitive'!$B$15)+('WEIGHTED from Refinitive'!$B$16*'ISSUE SCORE from EIKON'!EU65)</f>
        <v>44.455612643080073</v>
      </c>
      <c r="L62" s="1">
        <f>('WEIGHTED from Refinitive'!$B$3*'ISSUE SCORE from EIKON'!Q65)+('WEIGHTED from Refinitive'!$B$4*'ISSUE SCORE from EIKON'!AF65)+('ISSUE SCORE from EIKON'!AU65*'WEIGHTED from Refinitive'!$B$5)+('WEIGHTED from Refinitive'!$B$8*'ISSUE SCORE from EIKON'!BJ65)+('ISSUE SCORE from EIKON'!BY65*'WEIGHTED from Refinitive'!$B$9)+('WEIGHTED from Refinitive'!$B$10*'ISSUE SCORE from EIKON'!CN65)+('ISSUE SCORE from EIKON'!DC65*'WEIGHTED from Refinitive'!$B$11)+('WEIGHTED from Refinitive'!$B$14*'ISSUE SCORE from EIKON'!DR65)+('ISSUE SCORE from EIKON'!EG65*'WEIGHTED from Refinitive'!$B$15)+('WEIGHTED from Refinitive'!$B$16*'ISSUE SCORE from EIKON'!EV65)</f>
        <v>41.640033973730119</v>
      </c>
      <c r="M62" s="1">
        <f>('WEIGHTED from Refinitive'!$B$3*'ISSUE SCORE from EIKON'!R65)+('WEIGHTED from Refinitive'!$B$4*'ISSUE SCORE from EIKON'!AG65)+('ISSUE SCORE from EIKON'!AV65*'WEIGHTED from Refinitive'!$B$5)+('WEIGHTED from Refinitive'!$B$8*'ISSUE SCORE from EIKON'!BK65)+('ISSUE SCORE from EIKON'!BZ65*'WEIGHTED from Refinitive'!$B$9)+('WEIGHTED from Refinitive'!$B$10*'ISSUE SCORE from EIKON'!CO65)+('ISSUE SCORE from EIKON'!DD65*'WEIGHTED from Refinitive'!$B$11)+('WEIGHTED from Refinitive'!$B$14*'ISSUE SCORE from EIKON'!DS65)+('ISSUE SCORE from EIKON'!EH65*'WEIGHTED from Refinitive'!$B$15)+('WEIGHTED from Refinitive'!$B$16*'ISSUE SCORE from EIKON'!EW65)</f>
        <v>34.272774711667722</v>
      </c>
      <c r="N62" s="1">
        <f>('WEIGHTED from Refinitive'!$B$3*'ISSUE SCORE from EIKON'!S65)+('WEIGHTED from Refinitive'!$B$4*'ISSUE SCORE from EIKON'!AH65)+('ISSUE SCORE from EIKON'!AW65*'WEIGHTED from Refinitive'!$B$5)+('WEIGHTED from Refinitive'!$B$8*'ISSUE SCORE from EIKON'!BL65)+('ISSUE SCORE from EIKON'!CA65*'WEIGHTED from Refinitive'!$B$9)+('WEIGHTED from Refinitive'!$B$10*'ISSUE SCORE from EIKON'!CP65)+('ISSUE SCORE from EIKON'!DE65*'WEIGHTED from Refinitive'!$B$11)+('WEIGHTED from Refinitive'!$B$14*'ISSUE SCORE from EIKON'!DT65)+('ISSUE SCORE from EIKON'!EI65*'WEIGHTED from Refinitive'!$B$15)+('WEIGHTED from Refinitive'!$B$16*'ISSUE SCORE from EIKON'!EX65)</f>
        <v>45.731493506493464</v>
      </c>
      <c r="O62" s="1">
        <f>('WEIGHTED from Refinitive'!$B$3*'ISSUE SCORE from EIKON'!T65)+('WEIGHTED from Refinitive'!$B$4*'ISSUE SCORE from EIKON'!AI65)+('ISSUE SCORE from EIKON'!AX65*'WEIGHTED from Refinitive'!$B$5)+('WEIGHTED from Refinitive'!$B$8*'ISSUE SCORE from EIKON'!BM65)+('ISSUE SCORE from EIKON'!CB65*'WEIGHTED from Refinitive'!$B$9)+('WEIGHTED from Refinitive'!$B$10*'ISSUE SCORE from EIKON'!CQ65)+('ISSUE SCORE from EIKON'!DF65*'WEIGHTED from Refinitive'!$B$11)+('WEIGHTED from Refinitive'!$B$14*'ISSUE SCORE from EIKON'!DU65)+('ISSUE SCORE from EIKON'!EJ65*'WEIGHTED from Refinitive'!$B$15)+('WEIGHTED from Refinitive'!$B$16*'ISSUE SCORE from EIKON'!EY65)</f>
        <v>46.310902299521381</v>
      </c>
      <c r="P62" s="1">
        <f>('WEIGHTED from Refinitive'!$B$3*'ISSUE SCORE from EIKON'!U65)+('WEIGHTED from Refinitive'!$B$4*'ISSUE SCORE from EIKON'!AJ65)+('ISSUE SCORE from EIKON'!AY65*'WEIGHTED from Refinitive'!$B$5)+('WEIGHTED from Refinitive'!$B$8*'ISSUE SCORE from EIKON'!BN65)+('ISSUE SCORE from EIKON'!CC65*'WEIGHTED from Refinitive'!$B$9)+('WEIGHTED from Refinitive'!$B$10*'ISSUE SCORE from EIKON'!CR65)+('ISSUE SCORE from EIKON'!DG65*'WEIGHTED from Refinitive'!$B$11)+('WEIGHTED from Refinitive'!$B$14*'ISSUE SCORE from EIKON'!DV65)+('ISSUE SCORE from EIKON'!EK65*'WEIGHTED from Refinitive'!$B$15)+('WEIGHTED from Refinitive'!$B$16*'ISSUE SCORE from EIKON'!EZ65)</f>
        <v>53.711962190351983</v>
      </c>
      <c r="R62" s="11" t="s">
        <v>141</v>
      </c>
      <c r="S62" s="1">
        <f t="shared" si="2"/>
        <v>64.241727517141499</v>
      </c>
      <c r="T62" s="1">
        <f t="shared" si="3"/>
        <v>60.616721551408659</v>
      </c>
      <c r="U62" s="1">
        <f t="shared" si="4"/>
        <v>64.033646317142001</v>
      </c>
      <c r="V62" s="1">
        <f t="shared" si="5"/>
        <v>56.258984992101048</v>
      </c>
      <c r="W62" s="1">
        <f t="shared" si="6"/>
        <v>57.97280497280493</v>
      </c>
      <c r="X62" s="1">
        <f t="shared" si="7"/>
        <v>60.855897500844257</v>
      </c>
      <c r="Y62" s="1">
        <f t="shared" si="8"/>
        <v>57.413803118995446</v>
      </c>
      <c r="Z62" s="1">
        <f t="shared" si="9"/>
        <v>53.052675988428128</v>
      </c>
      <c r="AA62" s="1">
        <f t="shared" si="10"/>
        <v>54.55835903862215</v>
      </c>
      <c r="AB62" s="1">
        <f t="shared" si="11"/>
        <v>44.455612643080073</v>
      </c>
      <c r="AC62" s="1">
        <f t="shared" si="12"/>
        <v>41.640033973730119</v>
      </c>
      <c r="AD62" s="1">
        <f t="shared" si="13"/>
        <v>34.272774711667722</v>
      </c>
      <c r="AE62" s="1">
        <f t="shared" si="14"/>
        <v>45.731493506493464</v>
      </c>
      <c r="AF62" s="1">
        <f t="shared" si="15"/>
        <v>46.310902299521381</v>
      </c>
      <c r="AG62" s="1">
        <f t="shared" si="16"/>
        <v>53.711962190351983</v>
      </c>
      <c r="AI62" s="11" t="s">
        <v>141</v>
      </c>
      <c r="AJ62" s="1">
        <f t="shared" si="17"/>
        <v>3.6250059657328393</v>
      </c>
      <c r="AK62" s="1">
        <f t="shared" si="18"/>
        <v>-3.4169247657333415</v>
      </c>
      <c r="AL62" s="1">
        <f t="shared" si="19"/>
        <v>7.7746613250409524</v>
      </c>
      <c r="AM62" s="1">
        <f t="shared" si="20"/>
        <v>-1.7138199807038816</v>
      </c>
      <c r="AN62" s="1">
        <f t="shared" si="21"/>
        <v>-2.8830925280393274</v>
      </c>
      <c r="AO62" s="1">
        <f t="shared" si="22"/>
        <v>3.4420943818488112</v>
      </c>
      <c r="AP62" s="1">
        <f t="shared" si="23"/>
        <v>4.3611271305673185</v>
      </c>
      <c r="AQ62" s="1">
        <f t="shared" si="24"/>
        <v>-1.5056830501940226</v>
      </c>
      <c r="AR62" s="1">
        <f t="shared" si="25"/>
        <v>10.102746395542077</v>
      </c>
      <c r="AS62" s="1">
        <f t="shared" si="26"/>
        <v>2.8155786693499536</v>
      </c>
      <c r="AT62" s="1">
        <f t="shared" si="27"/>
        <v>7.3672592620623973</v>
      </c>
      <c r="AU62" s="1">
        <f t="shared" si="28"/>
        <v>-11.458718794825742</v>
      </c>
      <c r="AV62" s="1">
        <f t="shared" si="29"/>
        <v>-0.57940879302791615</v>
      </c>
      <c r="AW62" s="1">
        <f t="shared" si="30"/>
        <v>-7.4010598908306022</v>
      </c>
      <c r="AX62" s="1" t="str">
        <f>VLOOKUP(AI62,'ISSUE SCORE from EIKON'!A65:B494,2,FALSE)</f>
        <v>CMS Energy Corp</v>
      </c>
      <c r="AY62" s="1">
        <f t="shared" si="31"/>
        <v>61</v>
      </c>
      <c r="AZ62" s="1">
        <v>61</v>
      </c>
      <c r="BA62" s="1">
        <v>1</v>
      </c>
    </row>
    <row r="63" spans="1:53" ht="15">
      <c r="A63" s="11" t="s">
        <v>123</v>
      </c>
      <c r="B63" s="1">
        <f>('WEIGHTED from Refinitive'!$B$3*'ISSUE SCORE from EIKON'!G66)+('WEIGHTED from Refinitive'!$B$4*'ISSUE SCORE from EIKON'!V66)+('ISSUE SCORE from EIKON'!AK66*'WEIGHTED from Refinitive'!$B$5)+('WEIGHTED from Refinitive'!$B$8*'ISSUE SCORE from EIKON'!AZ66)+('ISSUE SCORE from EIKON'!BO66*'WEIGHTED from Refinitive'!$B$9)+('WEIGHTED from Refinitive'!$B$10*'ISSUE SCORE from EIKON'!CD66)+('ISSUE SCORE from EIKON'!CS66*'WEIGHTED from Refinitive'!$B$11)+('WEIGHTED from Refinitive'!$B$14*'ISSUE SCORE from EIKON'!DH66)+('ISSUE SCORE from EIKON'!DW66*'WEIGHTED from Refinitive'!$B$15)+('WEIGHTED from Refinitive'!$B$16*'ISSUE SCORE from EIKON'!EL66)</f>
        <v>73.988234599813481</v>
      </c>
      <c r="C63" s="1">
        <f>('WEIGHTED from Refinitive'!$B$3*'ISSUE SCORE from EIKON'!H66)+('WEIGHTED from Refinitive'!$B$4*'ISSUE SCORE from EIKON'!W66)+('ISSUE SCORE from EIKON'!AL66*'WEIGHTED from Refinitive'!$B$5)+('WEIGHTED from Refinitive'!$B$8*'ISSUE SCORE from EIKON'!BA66)+('ISSUE SCORE from EIKON'!BP66*'WEIGHTED from Refinitive'!$B$9)+('WEIGHTED from Refinitive'!$B$10*'ISSUE SCORE from EIKON'!CE66)+('ISSUE SCORE from EIKON'!CT66*'WEIGHTED from Refinitive'!$B$11)+('WEIGHTED from Refinitive'!$B$14*'ISSUE SCORE from EIKON'!DI66)+('ISSUE SCORE from EIKON'!DX66*'WEIGHTED from Refinitive'!$B$15)+('WEIGHTED from Refinitive'!$B$16*'ISSUE SCORE from EIKON'!EM66)</f>
        <v>76.377943745367332</v>
      </c>
      <c r="D63" s="1">
        <f>('WEIGHTED from Refinitive'!$B$3*'ISSUE SCORE from EIKON'!I66)+('WEIGHTED from Refinitive'!$B$4*'ISSUE SCORE from EIKON'!X66)+('ISSUE SCORE from EIKON'!AM66*'WEIGHTED from Refinitive'!$B$5)+('WEIGHTED from Refinitive'!$B$8*'ISSUE SCORE from EIKON'!BB66)+('ISSUE SCORE from EIKON'!BQ66*'WEIGHTED from Refinitive'!$B$9)+('WEIGHTED from Refinitive'!$B$10*'ISSUE SCORE from EIKON'!CF66)+('ISSUE SCORE from EIKON'!CU66*'WEIGHTED from Refinitive'!$B$11)+('WEIGHTED from Refinitive'!$B$14*'ISSUE SCORE from EIKON'!DJ66)+('ISSUE SCORE from EIKON'!DY66*'WEIGHTED from Refinitive'!$B$15)+('WEIGHTED from Refinitive'!$B$16*'ISSUE SCORE from EIKON'!EN66)</f>
        <v>78.529926733726626</v>
      </c>
      <c r="E63" s="1">
        <f>('WEIGHTED from Refinitive'!$B$3*'ISSUE SCORE from EIKON'!J66)+('WEIGHTED from Refinitive'!$B$4*'ISSUE SCORE from EIKON'!Y66)+('ISSUE SCORE from EIKON'!AN66*'WEIGHTED from Refinitive'!$B$5)+('WEIGHTED from Refinitive'!$B$8*'ISSUE SCORE from EIKON'!BC66)+('ISSUE SCORE from EIKON'!BR66*'WEIGHTED from Refinitive'!$B$9)+('WEIGHTED from Refinitive'!$B$10*'ISSUE SCORE from EIKON'!CG66)+('ISSUE SCORE from EIKON'!CV66*'WEIGHTED from Refinitive'!$B$11)+('WEIGHTED from Refinitive'!$B$14*'ISSUE SCORE from EIKON'!DK66)+('ISSUE SCORE from EIKON'!DZ66*'WEIGHTED from Refinitive'!$B$15)+('WEIGHTED from Refinitive'!$B$16*'ISSUE SCORE from EIKON'!EO66)</f>
        <v>77.469718400411438</v>
      </c>
      <c r="F63" s="1">
        <f>('WEIGHTED from Refinitive'!$B$3*'ISSUE SCORE from EIKON'!K66)+('WEIGHTED from Refinitive'!$B$4*'ISSUE SCORE from EIKON'!Z66)+('ISSUE SCORE from EIKON'!AO66*'WEIGHTED from Refinitive'!$B$5)+('WEIGHTED from Refinitive'!$B$8*'ISSUE SCORE from EIKON'!BD66)+('ISSUE SCORE from EIKON'!BS66*'WEIGHTED from Refinitive'!$B$9)+('WEIGHTED from Refinitive'!$B$10*'ISSUE SCORE from EIKON'!CH66)+('ISSUE SCORE from EIKON'!CW66*'WEIGHTED from Refinitive'!$B$11)+('WEIGHTED from Refinitive'!$B$14*'ISSUE SCORE from EIKON'!DL66)+('ISSUE SCORE from EIKON'!EA66*'WEIGHTED from Refinitive'!$B$15)+('WEIGHTED from Refinitive'!$B$16*'ISSUE SCORE from EIKON'!EP66)</f>
        <v>79.991669339605778</v>
      </c>
      <c r="G63" s="1">
        <f>('WEIGHTED from Refinitive'!$B$3*'ISSUE SCORE from EIKON'!L66)+('WEIGHTED from Refinitive'!$B$4*'ISSUE SCORE from EIKON'!AA66)+('ISSUE SCORE from EIKON'!AP66*'WEIGHTED from Refinitive'!$B$5)+('WEIGHTED from Refinitive'!$B$8*'ISSUE SCORE from EIKON'!BE66)+('ISSUE SCORE from EIKON'!BT66*'WEIGHTED from Refinitive'!$B$9)+('WEIGHTED from Refinitive'!$B$10*'ISSUE SCORE from EIKON'!CI66)+('ISSUE SCORE from EIKON'!CX66*'WEIGHTED from Refinitive'!$B$11)+('WEIGHTED from Refinitive'!$B$14*'ISSUE SCORE from EIKON'!DM66)+('ISSUE SCORE from EIKON'!EB66*'WEIGHTED from Refinitive'!$B$15)+('WEIGHTED from Refinitive'!$B$16*'ISSUE SCORE from EIKON'!EQ66)</f>
        <v>79.27234036946264</v>
      </c>
      <c r="H63" s="1">
        <f>('WEIGHTED from Refinitive'!$B$3*'ISSUE SCORE from EIKON'!M66)+('WEIGHTED from Refinitive'!$B$4*'ISSUE SCORE from EIKON'!AB66)+('ISSUE SCORE from EIKON'!AQ66*'WEIGHTED from Refinitive'!$B$5)+('WEIGHTED from Refinitive'!$B$8*'ISSUE SCORE from EIKON'!BF66)+('ISSUE SCORE from EIKON'!BU66*'WEIGHTED from Refinitive'!$B$9)+('WEIGHTED from Refinitive'!$B$10*'ISSUE SCORE from EIKON'!CJ66)+('ISSUE SCORE from EIKON'!CY66*'WEIGHTED from Refinitive'!$B$11)+('WEIGHTED from Refinitive'!$B$14*'ISSUE SCORE from EIKON'!DN66)+('ISSUE SCORE from EIKON'!EC66*'WEIGHTED from Refinitive'!$B$15)+('WEIGHTED from Refinitive'!$B$16*'ISSUE SCORE from EIKON'!ER66)</f>
        <v>79.94673856493668</v>
      </c>
      <c r="I63" s="1">
        <f>('WEIGHTED from Refinitive'!$B$3*'ISSUE SCORE from EIKON'!N66)+('WEIGHTED from Refinitive'!$B$4*'ISSUE SCORE from EIKON'!AC66)+('ISSUE SCORE from EIKON'!AR66*'WEIGHTED from Refinitive'!$B$5)+('WEIGHTED from Refinitive'!$B$8*'ISSUE SCORE from EIKON'!BG66)+('ISSUE SCORE from EIKON'!BV66*'WEIGHTED from Refinitive'!$B$9)+('WEIGHTED from Refinitive'!$B$10*'ISSUE SCORE from EIKON'!CK66)+('ISSUE SCORE from EIKON'!CZ66*'WEIGHTED from Refinitive'!$B$11)+('WEIGHTED from Refinitive'!$B$14*'ISSUE SCORE from EIKON'!DO66)+('ISSUE SCORE from EIKON'!ED66*'WEIGHTED from Refinitive'!$B$15)+('WEIGHTED from Refinitive'!$B$16*'ISSUE SCORE from EIKON'!ES66)</f>
        <v>65.268954133540277</v>
      </c>
      <c r="J63" s="1">
        <f>('WEIGHTED from Refinitive'!$B$3*'ISSUE SCORE from EIKON'!O66)+('WEIGHTED from Refinitive'!$B$4*'ISSUE SCORE from EIKON'!AD66)+('ISSUE SCORE from EIKON'!AS66*'WEIGHTED from Refinitive'!$B$5)+('WEIGHTED from Refinitive'!$B$8*'ISSUE SCORE from EIKON'!BH66)+('ISSUE SCORE from EIKON'!BW66*'WEIGHTED from Refinitive'!$B$9)+('WEIGHTED from Refinitive'!$B$10*'ISSUE SCORE from EIKON'!CL66)+('ISSUE SCORE from EIKON'!DA66*'WEIGHTED from Refinitive'!$B$11)+('WEIGHTED from Refinitive'!$B$14*'ISSUE SCORE from EIKON'!DP66)+('ISSUE SCORE from EIKON'!EE66*'WEIGHTED from Refinitive'!$B$15)+('WEIGHTED from Refinitive'!$B$16*'ISSUE SCORE from EIKON'!ET66)</f>
        <v>59.654190168150201</v>
      </c>
      <c r="K63" s="1">
        <f>('WEIGHTED from Refinitive'!$B$3*'ISSUE SCORE from EIKON'!P66)+('WEIGHTED from Refinitive'!$B$4*'ISSUE SCORE from EIKON'!AE66)+('ISSUE SCORE from EIKON'!AT66*'WEIGHTED from Refinitive'!$B$5)+('WEIGHTED from Refinitive'!$B$8*'ISSUE SCORE from EIKON'!BI66)+('ISSUE SCORE from EIKON'!BX66*'WEIGHTED from Refinitive'!$B$9)+('WEIGHTED from Refinitive'!$B$10*'ISSUE SCORE from EIKON'!CM66)+('ISSUE SCORE from EIKON'!DB66*'WEIGHTED from Refinitive'!$B$11)+('WEIGHTED from Refinitive'!$B$14*'ISSUE SCORE from EIKON'!DQ66)+('ISSUE SCORE from EIKON'!EF66*'WEIGHTED from Refinitive'!$B$15)+('WEIGHTED from Refinitive'!$B$16*'ISSUE SCORE from EIKON'!EU66)</f>
        <v>62.176627982490878</v>
      </c>
      <c r="L63" s="1">
        <f>('WEIGHTED from Refinitive'!$B$3*'ISSUE SCORE from EIKON'!Q66)+('WEIGHTED from Refinitive'!$B$4*'ISSUE SCORE from EIKON'!AF66)+('ISSUE SCORE from EIKON'!AU66*'WEIGHTED from Refinitive'!$B$5)+('WEIGHTED from Refinitive'!$B$8*'ISSUE SCORE from EIKON'!BJ66)+('ISSUE SCORE from EIKON'!BY66*'WEIGHTED from Refinitive'!$B$9)+('WEIGHTED from Refinitive'!$B$10*'ISSUE SCORE from EIKON'!CN66)+('ISSUE SCORE from EIKON'!DC66*'WEIGHTED from Refinitive'!$B$11)+('WEIGHTED from Refinitive'!$B$14*'ISSUE SCORE from EIKON'!DR66)+('ISSUE SCORE from EIKON'!EG66*'WEIGHTED from Refinitive'!$B$15)+('WEIGHTED from Refinitive'!$B$16*'ISSUE SCORE from EIKON'!EV66)</f>
        <v>66.174109390541886</v>
      </c>
      <c r="M63" s="1">
        <f>('WEIGHTED from Refinitive'!$B$3*'ISSUE SCORE from EIKON'!R66)+('WEIGHTED from Refinitive'!$B$4*'ISSUE SCORE from EIKON'!AG66)+('ISSUE SCORE from EIKON'!AV66*'WEIGHTED from Refinitive'!$B$5)+('WEIGHTED from Refinitive'!$B$8*'ISSUE SCORE from EIKON'!BK66)+('ISSUE SCORE from EIKON'!BZ66*'WEIGHTED from Refinitive'!$B$9)+('WEIGHTED from Refinitive'!$B$10*'ISSUE SCORE from EIKON'!CO66)+('ISSUE SCORE from EIKON'!DD66*'WEIGHTED from Refinitive'!$B$11)+('WEIGHTED from Refinitive'!$B$14*'ISSUE SCORE from EIKON'!DS66)+('ISSUE SCORE from EIKON'!EH66*'WEIGHTED from Refinitive'!$B$15)+('WEIGHTED from Refinitive'!$B$16*'ISSUE SCORE from EIKON'!EW66)</f>
        <v>64.805211598746027</v>
      </c>
      <c r="N63" s="1">
        <f>('WEIGHTED from Refinitive'!$B$3*'ISSUE SCORE from EIKON'!S66)+('WEIGHTED from Refinitive'!$B$4*'ISSUE SCORE from EIKON'!AH66)+('ISSUE SCORE from EIKON'!AW66*'WEIGHTED from Refinitive'!$B$5)+('WEIGHTED from Refinitive'!$B$8*'ISSUE SCORE from EIKON'!BL66)+('ISSUE SCORE from EIKON'!CA66*'WEIGHTED from Refinitive'!$B$9)+('WEIGHTED from Refinitive'!$B$10*'ISSUE SCORE from EIKON'!CP66)+('ISSUE SCORE from EIKON'!DE66*'WEIGHTED from Refinitive'!$B$11)+('WEIGHTED from Refinitive'!$B$14*'ISSUE SCORE from EIKON'!DT66)+('ISSUE SCORE from EIKON'!EI66*'WEIGHTED from Refinitive'!$B$15)+('WEIGHTED from Refinitive'!$B$16*'ISSUE SCORE from EIKON'!EX66)</f>
        <v>78.968898745833471</v>
      </c>
      <c r="O63" s="1">
        <f>('WEIGHTED from Refinitive'!$B$3*'ISSUE SCORE from EIKON'!T66)+('WEIGHTED from Refinitive'!$B$4*'ISSUE SCORE from EIKON'!AI66)+('ISSUE SCORE from EIKON'!AX66*'WEIGHTED from Refinitive'!$B$5)+('WEIGHTED from Refinitive'!$B$8*'ISSUE SCORE from EIKON'!BM66)+('ISSUE SCORE from EIKON'!CB66*'WEIGHTED from Refinitive'!$B$9)+('WEIGHTED from Refinitive'!$B$10*'ISSUE SCORE from EIKON'!CQ66)+('ISSUE SCORE from EIKON'!DF66*'WEIGHTED from Refinitive'!$B$11)+('WEIGHTED from Refinitive'!$B$14*'ISSUE SCORE from EIKON'!DU66)+('ISSUE SCORE from EIKON'!EJ66*'WEIGHTED from Refinitive'!$B$15)+('WEIGHTED from Refinitive'!$B$16*'ISSUE SCORE from EIKON'!EY66)</f>
        <v>0</v>
      </c>
      <c r="P63" s="1">
        <f>('WEIGHTED from Refinitive'!$B$3*'ISSUE SCORE from EIKON'!U66)+('WEIGHTED from Refinitive'!$B$4*'ISSUE SCORE from EIKON'!AJ66)+('ISSUE SCORE from EIKON'!AY66*'WEIGHTED from Refinitive'!$B$5)+('WEIGHTED from Refinitive'!$B$8*'ISSUE SCORE from EIKON'!BN66)+('ISSUE SCORE from EIKON'!CC66*'WEIGHTED from Refinitive'!$B$9)+('WEIGHTED from Refinitive'!$B$10*'ISSUE SCORE from EIKON'!CR66)+('ISSUE SCORE from EIKON'!DG66*'WEIGHTED from Refinitive'!$B$11)+('WEIGHTED from Refinitive'!$B$14*'ISSUE SCORE from EIKON'!DV66)+('ISSUE SCORE from EIKON'!EK66*'WEIGHTED from Refinitive'!$B$15)+('WEIGHTED from Refinitive'!$B$16*'ISSUE SCORE from EIKON'!EZ66)</f>
        <v>0</v>
      </c>
      <c r="R63" s="11" t="s">
        <v>142</v>
      </c>
      <c r="S63" s="1">
        <f t="shared" si="2"/>
        <v>51.905320414134223</v>
      </c>
      <c r="T63" s="1">
        <f t="shared" si="3"/>
        <v>76.377943745367332</v>
      </c>
      <c r="U63" s="1">
        <f t="shared" si="4"/>
        <v>78.529926733726626</v>
      </c>
      <c r="V63" s="1">
        <f t="shared" si="5"/>
        <v>77.469718400411438</v>
      </c>
      <c r="W63" s="1">
        <f t="shared" si="6"/>
        <v>79.991669339605778</v>
      </c>
      <c r="X63" s="1">
        <f t="shared" si="7"/>
        <v>79.27234036946264</v>
      </c>
      <c r="Y63" s="1">
        <f t="shared" si="8"/>
        <v>79.94673856493668</v>
      </c>
      <c r="Z63" s="1">
        <f t="shared" si="9"/>
        <v>65.268954133540277</v>
      </c>
      <c r="AA63" s="1">
        <f t="shared" si="10"/>
        <v>59.654190168150201</v>
      </c>
      <c r="AB63" s="1">
        <f t="shared" si="11"/>
        <v>62.176627982490878</v>
      </c>
      <c r="AC63" s="1">
        <f t="shared" si="12"/>
        <v>66.174109390541886</v>
      </c>
      <c r="AD63" s="1">
        <f t="shared" si="13"/>
        <v>64.805211598746027</v>
      </c>
      <c r="AE63" s="1">
        <f t="shared" si="14"/>
        <v>78.968898745833471</v>
      </c>
      <c r="AF63" s="1">
        <f t="shared" si="15"/>
        <v>0</v>
      </c>
      <c r="AG63" s="1">
        <f t="shared" si="16"/>
        <v>0</v>
      </c>
      <c r="AI63" s="11" t="s">
        <v>142</v>
      </c>
      <c r="AJ63" s="1">
        <f t="shared" si="17"/>
        <v>-24.472623331233109</v>
      </c>
      <c r="AK63" s="1">
        <f t="shared" si="18"/>
        <v>-2.1519829883592934</v>
      </c>
      <c r="AL63" s="1">
        <f t="shared" si="19"/>
        <v>1.0602083333151882</v>
      </c>
      <c r="AM63" s="1">
        <f t="shared" si="20"/>
        <v>-2.5219509391943404</v>
      </c>
      <c r="AN63" s="1">
        <f t="shared" si="21"/>
        <v>0.71932897014313824</v>
      </c>
      <c r="AO63" s="1">
        <f t="shared" si="22"/>
        <v>-0.67439819547404056</v>
      </c>
      <c r="AP63" s="1">
        <f t="shared" si="23"/>
        <v>14.677784431396404</v>
      </c>
      <c r="AQ63" s="1">
        <f t="shared" si="24"/>
        <v>5.6147639653900754</v>
      </c>
      <c r="AR63" s="1">
        <f t="shared" si="25"/>
        <v>-2.5224378143406767</v>
      </c>
      <c r="AS63" s="1">
        <f t="shared" si="26"/>
        <v>-3.9974814080510086</v>
      </c>
      <c r="AT63" s="1">
        <f t="shared" si="27"/>
        <v>1.3688977917958596</v>
      </c>
      <c r="AU63" s="1">
        <f t="shared" si="28"/>
        <v>-14.163687147087444</v>
      </c>
      <c r="AV63" s="1">
        <f t="shared" si="29"/>
        <v>78.968898745833471</v>
      </c>
      <c r="AW63" s="1">
        <f t="shared" si="30"/>
        <v>0</v>
      </c>
      <c r="AX63" s="1" t="str">
        <f>VLOOKUP(AI63,'ISSUE SCORE from EIKON'!A66:B495,2,FALSE)</f>
        <v>Centene Corp</v>
      </c>
      <c r="AY63" s="1">
        <f t="shared" si="31"/>
        <v>62</v>
      </c>
      <c r="AZ63" s="1">
        <v>62</v>
      </c>
      <c r="BA63" s="1">
        <v>1</v>
      </c>
    </row>
    <row r="64" spans="1:53" ht="15">
      <c r="A64" s="11" t="s">
        <v>125</v>
      </c>
      <c r="B64" s="1">
        <f>('WEIGHTED from Refinitive'!$B$3*'ISSUE SCORE from EIKON'!G67)+('WEIGHTED from Refinitive'!$B$4*'ISSUE SCORE from EIKON'!V67)+('ISSUE SCORE from EIKON'!AK67*'WEIGHTED from Refinitive'!$B$5)+('WEIGHTED from Refinitive'!$B$8*'ISSUE SCORE from EIKON'!AZ67)+('ISSUE SCORE from EIKON'!BO67*'WEIGHTED from Refinitive'!$B$9)+('WEIGHTED from Refinitive'!$B$10*'ISSUE SCORE from EIKON'!CD67)+('ISSUE SCORE from EIKON'!CS67*'WEIGHTED from Refinitive'!$B$11)+('WEIGHTED from Refinitive'!$B$14*'ISSUE SCORE from EIKON'!DH67)+('ISSUE SCORE from EIKON'!DW67*'WEIGHTED from Refinitive'!$B$15)+('WEIGHTED from Refinitive'!$B$16*'ISSUE SCORE from EIKON'!EL67)</f>
        <v>87.232566175075902</v>
      </c>
      <c r="C64" s="1">
        <f>('WEIGHTED from Refinitive'!$B$3*'ISSUE SCORE from EIKON'!H67)+('WEIGHTED from Refinitive'!$B$4*'ISSUE SCORE from EIKON'!W67)+('ISSUE SCORE from EIKON'!AL67*'WEIGHTED from Refinitive'!$B$5)+('WEIGHTED from Refinitive'!$B$8*'ISSUE SCORE from EIKON'!BA67)+('ISSUE SCORE from EIKON'!BP67*'WEIGHTED from Refinitive'!$B$9)+('WEIGHTED from Refinitive'!$B$10*'ISSUE SCORE from EIKON'!CE67)+('ISSUE SCORE from EIKON'!CT67*'WEIGHTED from Refinitive'!$B$11)+('WEIGHTED from Refinitive'!$B$14*'ISSUE SCORE from EIKON'!DI67)+('ISSUE SCORE from EIKON'!DX67*'WEIGHTED from Refinitive'!$B$15)+('WEIGHTED from Refinitive'!$B$16*'ISSUE SCORE from EIKON'!EM67)</f>
        <v>88.168915085084549</v>
      </c>
      <c r="D64" s="1">
        <f>('WEIGHTED from Refinitive'!$B$3*'ISSUE SCORE from EIKON'!I67)+('WEIGHTED from Refinitive'!$B$4*'ISSUE SCORE from EIKON'!X67)+('ISSUE SCORE from EIKON'!AM67*'WEIGHTED from Refinitive'!$B$5)+('WEIGHTED from Refinitive'!$B$8*'ISSUE SCORE from EIKON'!BB67)+('ISSUE SCORE from EIKON'!BQ67*'WEIGHTED from Refinitive'!$B$9)+('WEIGHTED from Refinitive'!$B$10*'ISSUE SCORE from EIKON'!CF67)+('ISSUE SCORE from EIKON'!CU67*'WEIGHTED from Refinitive'!$B$11)+('WEIGHTED from Refinitive'!$B$14*'ISSUE SCORE from EIKON'!DJ67)+('ISSUE SCORE from EIKON'!DY67*'WEIGHTED from Refinitive'!$B$15)+('WEIGHTED from Refinitive'!$B$16*'ISSUE SCORE from EIKON'!EN67)</f>
        <v>91.90776153742047</v>
      </c>
      <c r="E64" s="1">
        <f>('WEIGHTED from Refinitive'!$B$3*'ISSUE SCORE from EIKON'!J67)+('WEIGHTED from Refinitive'!$B$4*'ISSUE SCORE from EIKON'!Y67)+('ISSUE SCORE from EIKON'!AN67*'WEIGHTED from Refinitive'!$B$5)+('WEIGHTED from Refinitive'!$B$8*'ISSUE SCORE from EIKON'!BC67)+('ISSUE SCORE from EIKON'!BR67*'WEIGHTED from Refinitive'!$B$9)+('WEIGHTED from Refinitive'!$B$10*'ISSUE SCORE from EIKON'!CG67)+('ISSUE SCORE from EIKON'!CV67*'WEIGHTED from Refinitive'!$B$11)+('WEIGHTED from Refinitive'!$B$14*'ISSUE SCORE from EIKON'!DK67)+('ISSUE SCORE from EIKON'!DZ67*'WEIGHTED from Refinitive'!$B$15)+('WEIGHTED from Refinitive'!$B$16*'ISSUE SCORE from EIKON'!EO67)</f>
        <v>86.504146919431264</v>
      </c>
      <c r="F64" s="1">
        <f>('WEIGHTED from Refinitive'!$B$3*'ISSUE SCORE from EIKON'!K67)+('WEIGHTED from Refinitive'!$B$4*'ISSUE SCORE from EIKON'!Z67)+('ISSUE SCORE from EIKON'!AO67*'WEIGHTED from Refinitive'!$B$5)+('WEIGHTED from Refinitive'!$B$8*'ISSUE SCORE from EIKON'!BD67)+('ISSUE SCORE from EIKON'!BS67*'WEIGHTED from Refinitive'!$B$9)+('WEIGHTED from Refinitive'!$B$10*'ISSUE SCORE from EIKON'!CH67)+('ISSUE SCORE from EIKON'!CW67*'WEIGHTED from Refinitive'!$B$11)+('WEIGHTED from Refinitive'!$B$14*'ISSUE SCORE from EIKON'!DL67)+('ISSUE SCORE from EIKON'!EA67*'WEIGHTED from Refinitive'!$B$15)+('WEIGHTED from Refinitive'!$B$16*'ISSUE SCORE from EIKON'!EP67)</f>
        <v>78.092915308375808</v>
      </c>
      <c r="G64" s="1">
        <f>('WEIGHTED from Refinitive'!$B$3*'ISSUE SCORE from EIKON'!L67)+('WEIGHTED from Refinitive'!$B$4*'ISSUE SCORE from EIKON'!AA67)+('ISSUE SCORE from EIKON'!AP67*'WEIGHTED from Refinitive'!$B$5)+('WEIGHTED from Refinitive'!$B$8*'ISSUE SCORE from EIKON'!BE67)+('ISSUE SCORE from EIKON'!BT67*'WEIGHTED from Refinitive'!$B$9)+('WEIGHTED from Refinitive'!$B$10*'ISSUE SCORE from EIKON'!CI67)+('ISSUE SCORE from EIKON'!CX67*'WEIGHTED from Refinitive'!$B$11)+('WEIGHTED from Refinitive'!$B$14*'ISSUE SCORE from EIKON'!DM67)+('ISSUE SCORE from EIKON'!EB67*'WEIGHTED from Refinitive'!$B$15)+('WEIGHTED from Refinitive'!$B$16*'ISSUE SCORE from EIKON'!EQ67)</f>
        <v>89.008919259192979</v>
      </c>
      <c r="H64" s="1">
        <f>('WEIGHTED from Refinitive'!$B$3*'ISSUE SCORE from EIKON'!M67)+('WEIGHTED from Refinitive'!$B$4*'ISSUE SCORE from EIKON'!AB67)+('ISSUE SCORE from EIKON'!AQ67*'WEIGHTED from Refinitive'!$B$5)+('WEIGHTED from Refinitive'!$B$8*'ISSUE SCORE from EIKON'!BF67)+('ISSUE SCORE from EIKON'!BU67*'WEIGHTED from Refinitive'!$B$9)+('WEIGHTED from Refinitive'!$B$10*'ISSUE SCORE from EIKON'!CJ67)+('ISSUE SCORE from EIKON'!CY67*'WEIGHTED from Refinitive'!$B$11)+('WEIGHTED from Refinitive'!$B$14*'ISSUE SCORE from EIKON'!DN67)+('ISSUE SCORE from EIKON'!EC67*'WEIGHTED from Refinitive'!$B$15)+('WEIGHTED from Refinitive'!$B$16*'ISSUE SCORE from EIKON'!ER67)</f>
        <v>84.241021468539415</v>
      </c>
      <c r="I64" s="1">
        <f>('WEIGHTED from Refinitive'!$B$3*'ISSUE SCORE from EIKON'!N67)+('WEIGHTED from Refinitive'!$B$4*'ISSUE SCORE from EIKON'!AC67)+('ISSUE SCORE from EIKON'!AR67*'WEIGHTED from Refinitive'!$B$5)+('WEIGHTED from Refinitive'!$B$8*'ISSUE SCORE from EIKON'!BG67)+('ISSUE SCORE from EIKON'!BV67*'WEIGHTED from Refinitive'!$B$9)+('WEIGHTED from Refinitive'!$B$10*'ISSUE SCORE from EIKON'!CK67)+('ISSUE SCORE from EIKON'!CZ67*'WEIGHTED from Refinitive'!$B$11)+('WEIGHTED from Refinitive'!$B$14*'ISSUE SCORE from EIKON'!DO67)+('ISSUE SCORE from EIKON'!ED67*'WEIGHTED from Refinitive'!$B$15)+('WEIGHTED from Refinitive'!$B$16*'ISSUE SCORE from EIKON'!ES67)</f>
        <v>86.162502627154211</v>
      </c>
      <c r="J64" s="1">
        <f>('WEIGHTED from Refinitive'!$B$3*'ISSUE SCORE from EIKON'!O67)+('WEIGHTED from Refinitive'!$B$4*'ISSUE SCORE from EIKON'!AD67)+('ISSUE SCORE from EIKON'!AS67*'WEIGHTED from Refinitive'!$B$5)+('WEIGHTED from Refinitive'!$B$8*'ISSUE SCORE from EIKON'!BH67)+('ISSUE SCORE from EIKON'!BW67*'WEIGHTED from Refinitive'!$B$9)+('WEIGHTED from Refinitive'!$B$10*'ISSUE SCORE from EIKON'!CL67)+('ISSUE SCORE from EIKON'!DA67*'WEIGHTED from Refinitive'!$B$11)+('WEIGHTED from Refinitive'!$B$14*'ISSUE SCORE from EIKON'!DP67)+('ISSUE SCORE from EIKON'!EE67*'WEIGHTED from Refinitive'!$B$15)+('WEIGHTED from Refinitive'!$B$16*'ISSUE SCORE from EIKON'!ET67)</f>
        <v>87.529605263157833</v>
      </c>
      <c r="K64" s="1">
        <f>('WEIGHTED from Refinitive'!$B$3*'ISSUE SCORE from EIKON'!P67)+('WEIGHTED from Refinitive'!$B$4*'ISSUE SCORE from EIKON'!AE67)+('ISSUE SCORE from EIKON'!AT67*'WEIGHTED from Refinitive'!$B$5)+('WEIGHTED from Refinitive'!$B$8*'ISSUE SCORE from EIKON'!BI67)+('ISSUE SCORE from EIKON'!BX67*'WEIGHTED from Refinitive'!$B$9)+('WEIGHTED from Refinitive'!$B$10*'ISSUE SCORE from EIKON'!CM67)+('ISSUE SCORE from EIKON'!DB67*'WEIGHTED from Refinitive'!$B$11)+('WEIGHTED from Refinitive'!$B$14*'ISSUE SCORE from EIKON'!DQ67)+('ISSUE SCORE from EIKON'!EF67*'WEIGHTED from Refinitive'!$B$15)+('WEIGHTED from Refinitive'!$B$16*'ISSUE SCORE from EIKON'!EU67)</f>
        <v>77.537159209157096</v>
      </c>
      <c r="L64" s="1">
        <f>('WEIGHTED from Refinitive'!$B$3*'ISSUE SCORE from EIKON'!Q67)+('WEIGHTED from Refinitive'!$B$4*'ISSUE SCORE from EIKON'!AF67)+('ISSUE SCORE from EIKON'!AU67*'WEIGHTED from Refinitive'!$B$5)+('WEIGHTED from Refinitive'!$B$8*'ISSUE SCORE from EIKON'!BJ67)+('ISSUE SCORE from EIKON'!BY67*'WEIGHTED from Refinitive'!$B$9)+('WEIGHTED from Refinitive'!$B$10*'ISSUE SCORE from EIKON'!CN67)+('ISSUE SCORE from EIKON'!DC67*'WEIGHTED from Refinitive'!$B$11)+('WEIGHTED from Refinitive'!$B$14*'ISSUE SCORE from EIKON'!DR67)+('ISSUE SCORE from EIKON'!EG67*'WEIGHTED from Refinitive'!$B$15)+('WEIGHTED from Refinitive'!$B$16*'ISSUE SCORE from EIKON'!EV67)</f>
        <v>85.362028973371281</v>
      </c>
      <c r="M64" s="1">
        <f>('WEIGHTED from Refinitive'!$B$3*'ISSUE SCORE from EIKON'!R67)+('WEIGHTED from Refinitive'!$B$4*'ISSUE SCORE from EIKON'!AG67)+('ISSUE SCORE from EIKON'!AV67*'WEIGHTED from Refinitive'!$B$5)+('WEIGHTED from Refinitive'!$B$8*'ISSUE SCORE from EIKON'!BK67)+('ISSUE SCORE from EIKON'!BZ67*'WEIGHTED from Refinitive'!$B$9)+('WEIGHTED from Refinitive'!$B$10*'ISSUE SCORE from EIKON'!CO67)+('ISSUE SCORE from EIKON'!DD67*'WEIGHTED from Refinitive'!$B$11)+('WEIGHTED from Refinitive'!$B$14*'ISSUE SCORE from EIKON'!DS67)+('ISSUE SCORE from EIKON'!EH67*'WEIGHTED from Refinitive'!$B$15)+('WEIGHTED from Refinitive'!$B$16*'ISSUE SCORE from EIKON'!EW67)</f>
        <v>65.232489427363078</v>
      </c>
      <c r="N64" s="1">
        <f>('WEIGHTED from Refinitive'!$B$3*'ISSUE SCORE from EIKON'!S67)+('WEIGHTED from Refinitive'!$B$4*'ISSUE SCORE from EIKON'!AH67)+('ISSUE SCORE from EIKON'!AW67*'WEIGHTED from Refinitive'!$B$5)+('WEIGHTED from Refinitive'!$B$8*'ISSUE SCORE from EIKON'!BL67)+('ISSUE SCORE from EIKON'!CA67*'WEIGHTED from Refinitive'!$B$9)+('WEIGHTED from Refinitive'!$B$10*'ISSUE SCORE from EIKON'!CP67)+('ISSUE SCORE from EIKON'!DE67*'WEIGHTED from Refinitive'!$B$11)+('WEIGHTED from Refinitive'!$B$14*'ISSUE SCORE from EIKON'!DT67)+('ISSUE SCORE from EIKON'!EI67*'WEIGHTED from Refinitive'!$B$15)+('WEIGHTED from Refinitive'!$B$16*'ISSUE SCORE from EIKON'!EX67)</f>
        <v>43.292045454545438</v>
      </c>
      <c r="O64" s="1">
        <f>('WEIGHTED from Refinitive'!$B$3*'ISSUE SCORE from EIKON'!T67)+('WEIGHTED from Refinitive'!$B$4*'ISSUE SCORE from EIKON'!AI67)+('ISSUE SCORE from EIKON'!AX67*'WEIGHTED from Refinitive'!$B$5)+('WEIGHTED from Refinitive'!$B$8*'ISSUE SCORE from EIKON'!BM67)+('ISSUE SCORE from EIKON'!CB67*'WEIGHTED from Refinitive'!$B$9)+('WEIGHTED from Refinitive'!$B$10*'ISSUE SCORE from EIKON'!CQ67)+('ISSUE SCORE from EIKON'!DF67*'WEIGHTED from Refinitive'!$B$11)+('WEIGHTED from Refinitive'!$B$14*'ISSUE SCORE from EIKON'!DU67)+('ISSUE SCORE from EIKON'!EJ67*'WEIGHTED from Refinitive'!$B$15)+('WEIGHTED from Refinitive'!$B$16*'ISSUE SCORE from EIKON'!EY67)</f>
        <v>52.452824001440256</v>
      </c>
      <c r="P64" s="1">
        <f>('WEIGHTED from Refinitive'!$B$3*'ISSUE SCORE from EIKON'!U67)+('WEIGHTED from Refinitive'!$B$4*'ISSUE SCORE from EIKON'!AJ67)+('ISSUE SCORE from EIKON'!AY67*'WEIGHTED from Refinitive'!$B$5)+('WEIGHTED from Refinitive'!$B$8*'ISSUE SCORE from EIKON'!BN67)+('ISSUE SCORE from EIKON'!CC67*'WEIGHTED from Refinitive'!$B$9)+('WEIGHTED from Refinitive'!$B$10*'ISSUE SCORE from EIKON'!CR67)+('ISSUE SCORE from EIKON'!DG67*'WEIGHTED from Refinitive'!$B$11)+('WEIGHTED from Refinitive'!$B$14*'ISSUE SCORE from EIKON'!DV67)+('ISSUE SCORE from EIKON'!EK67*'WEIGHTED from Refinitive'!$B$15)+('WEIGHTED from Refinitive'!$B$16*'ISSUE SCORE from EIKON'!EZ67)</f>
        <v>53.365783898305082</v>
      </c>
      <c r="R64" s="11" t="s">
        <v>143</v>
      </c>
      <c r="S64" s="1">
        <f t="shared" si="2"/>
        <v>38.496830407985499</v>
      </c>
      <c r="T64" s="1">
        <f t="shared" si="3"/>
        <v>88.168915085084549</v>
      </c>
      <c r="U64" s="1">
        <f t="shared" si="4"/>
        <v>91.90776153742047</v>
      </c>
      <c r="V64" s="1">
        <f t="shared" si="5"/>
        <v>86.504146919431264</v>
      </c>
      <c r="W64" s="1">
        <f t="shared" si="6"/>
        <v>78.092915308375808</v>
      </c>
      <c r="X64" s="1">
        <f t="shared" si="7"/>
        <v>89.008919259192979</v>
      </c>
      <c r="Y64" s="1">
        <f t="shared" si="8"/>
        <v>84.241021468539415</v>
      </c>
      <c r="Z64" s="1">
        <f t="shared" si="9"/>
        <v>86.162502627154211</v>
      </c>
      <c r="AA64" s="1">
        <f t="shared" si="10"/>
        <v>87.529605263157833</v>
      </c>
      <c r="AB64" s="1">
        <f t="shared" si="11"/>
        <v>77.537159209157096</v>
      </c>
      <c r="AC64" s="1">
        <f t="shared" si="12"/>
        <v>85.362028973371281</v>
      </c>
      <c r="AD64" s="1">
        <f t="shared" si="13"/>
        <v>65.232489427363078</v>
      </c>
      <c r="AE64" s="1">
        <f t="shared" si="14"/>
        <v>43.292045454545438</v>
      </c>
      <c r="AF64" s="1">
        <f t="shared" si="15"/>
        <v>52.452824001440256</v>
      </c>
      <c r="AG64" s="1">
        <f t="shared" si="16"/>
        <v>53.365783898305082</v>
      </c>
      <c r="AI64" s="11" t="s">
        <v>143</v>
      </c>
      <c r="AJ64" s="1">
        <f t="shared" si="17"/>
        <v>-49.672084677099051</v>
      </c>
      <c r="AK64" s="1">
        <f t="shared" si="18"/>
        <v>-3.7388464523359204</v>
      </c>
      <c r="AL64" s="1">
        <f t="shared" si="19"/>
        <v>5.4036146179892057</v>
      </c>
      <c r="AM64" s="1">
        <f t="shared" si="20"/>
        <v>8.4112316110554559</v>
      </c>
      <c r="AN64" s="1">
        <f t="shared" si="21"/>
        <v>-10.916003950817171</v>
      </c>
      <c r="AO64" s="1">
        <f t="shared" si="22"/>
        <v>4.7678977906535636</v>
      </c>
      <c r="AP64" s="1">
        <f t="shared" si="23"/>
        <v>-1.921481158614796</v>
      </c>
      <c r="AQ64" s="1">
        <f t="shared" si="24"/>
        <v>-1.3671026360036223</v>
      </c>
      <c r="AR64" s="1">
        <f t="shared" si="25"/>
        <v>9.9924460540007374</v>
      </c>
      <c r="AS64" s="1">
        <f t="shared" si="26"/>
        <v>-7.8248697642141849</v>
      </c>
      <c r="AT64" s="1">
        <f t="shared" si="27"/>
        <v>20.129539546008203</v>
      </c>
      <c r="AU64" s="1">
        <f t="shared" si="28"/>
        <v>21.94044397281764</v>
      </c>
      <c r="AV64" s="1">
        <f t="shared" si="29"/>
        <v>-9.160778546894818</v>
      </c>
      <c r="AW64" s="1">
        <f t="shared" si="30"/>
        <v>-0.9129598968648267</v>
      </c>
      <c r="AX64" s="1" t="str">
        <f>VLOOKUP(AI64,'ISSUE SCORE from EIKON'!A67:B496,2,FALSE)</f>
        <v>CenterPoint Energy Inc</v>
      </c>
      <c r="AY64" s="1">
        <f t="shared" si="31"/>
        <v>63</v>
      </c>
      <c r="AZ64" s="1">
        <v>63</v>
      </c>
      <c r="BA64" s="1">
        <v>1</v>
      </c>
    </row>
    <row r="65" spans="1:53" ht="15">
      <c r="A65" s="11" t="s">
        <v>127</v>
      </c>
      <c r="B65" s="1">
        <f>('WEIGHTED from Refinitive'!$B$3*'ISSUE SCORE from EIKON'!G68)+('WEIGHTED from Refinitive'!$B$4*'ISSUE SCORE from EIKON'!V68)+('ISSUE SCORE from EIKON'!AK68*'WEIGHTED from Refinitive'!$B$5)+('WEIGHTED from Refinitive'!$B$8*'ISSUE SCORE from EIKON'!AZ68)+('ISSUE SCORE from EIKON'!BO68*'WEIGHTED from Refinitive'!$B$9)+('WEIGHTED from Refinitive'!$B$10*'ISSUE SCORE from EIKON'!CD68)+('ISSUE SCORE from EIKON'!CS68*'WEIGHTED from Refinitive'!$B$11)+('WEIGHTED from Refinitive'!$B$14*'ISSUE SCORE from EIKON'!DH68)+('ISSUE SCORE from EIKON'!DW68*'WEIGHTED from Refinitive'!$B$15)+('WEIGHTED from Refinitive'!$B$16*'ISSUE SCORE from EIKON'!EL68)</f>
        <v>38.537091623679657</v>
      </c>
      <c r="C65" s="1">
        <f>('WEIGHTED from Refinitive'!$B$3*'ISSUE SCORE from EIKON'!H68)+('WEIGHTED from Refinitive'!$B$4*'ISSUE SCORE from EIKON'!W68)+('ISSUE SCORE from EIKON'!AL68*'WEIGHTED from Refinitive'!$B$5)+('WEIGHTED from Refinitive'!$B$8*'ISSUE SCORE from EIKON'!BA68)+('ISSUE SCORE from EIKON'!BP68*'WEIGHTED from Refinitive'!$B$9)+('WEIGHTED from Refinitive'!$B$10*'ISSUE SCORE from EIKON'!CE68)+('ISSUE SCORE from EIKON'!CT68*'WEIGHTED from Refinitive'!$B$11)+('WEIGHTED from Refinitive'!$B$14*'ISSUE SCORE from EIKON'!DI68)+('ISSUE SCORE from EIKON'!DX68*'WEIGHTED from Refinitive'!$B$15)+('WEIGHTED from Refinitive'!$B$16*'ISSUE SCORE from EIKON'!EM68)</f>
        <v>38.750700940959263</v>
      </c>
      <c r="D65" s="1">
        <f>('WEIGHTED from Refinitive'!$B$3*'ISSUE SCORE from EIKON'!I68)+('WEIGHTED from Refinitive'!$B$4*'ISSUE SCORE from EIKON'!X68)+('ISSUE SCORE from EIKON'!AM68*'WEIGHTED from Refinitive'!$B$5)+('WEIGHTED from Refinitive'!$B$8*'ISSUE SCORE from EIKON'!BB68)+('ISSUE SCORE from EIKON'!BQ68*'WEIGHTED from Refinitive'!$B$9)+('WEIGHTED from Refinitive'!$B$10*'ISSUE SCORE from EIKON'!CF68)+('ISSUE SCORE from EIKON'!CU68*'WEIGHTED from Refinitive'!$B$11)+('WEIGHTED from Refinitive'!$B$14*'ISSUE SCORE from EIKON'!DJ68)+('ISSUE SCORE from EIKON'!DY68*'WEIGHTED from Refinitive'!$B$15)+('WEIGHTED from Refinitive'!$B$16*'ISSUE SCORE from EIKON'!EN68)</f>
        <v>38.416695667304623</v>
      </c>
      <c r="E65" s="1">
        <f>('WEIGHTED from Refinitive'!$B$3*'ISSUE SCORE from EIKON'!J68)+('WEIGHTED from Refinitive'!$B$4*'ISSUE SCORE from EIKON'!Y68)+('ISSUE SCORE from EIKON'!AN68*'WEIGHTED from Refinitive'!$B$5)+('WEIGHTED from Refinitive'!$B$8*'ISSUE SCORE from EIKON'!BC68)+('ISSUE SCORE from EIKON'!BR68*'WEIGHTED from Refinitive'!$B$9)+('WEIGHTED from Refinitive'!$B$10*'ISSUE SCORE from EIKON'!CG68)+('ISSUE SCORE from EIKON'!CV68*'WEIGHTED from Refinitive'!$B$11)+('WEIGHTED from Refinitive'!$B$14*'ISSUE SCORE from EIKON'!DK68)+('ISSUE SCORE from EIKON'!DZ68*'WEIGHTED from Refinitive'!$B$15)+('WEIGHTED from Refinitive'!$B$16*'ISSUE SCORE from EIKON'!EO68)</f>
        <v>38.215909916289846</v>
      </c>
      <c r="F65" s="1">
        <f>('WEIGHTED from Refinitive'!$B$3*'ISSUE SCORE from EIKON'!K68)+('WEIGHTED from Refinitive'!$B$4*'ISSUE SCORE from EIKON'!Z68)+('ISSUE SCORE from EIKON'!AO68*'WEIGHTED from Refinitive'!$B$5)+('WEIGHTED from Refinitive'!$B$8*'ISSUE SCORE from EIKON'!BD68)+('ISSUE SCORE from EIKON'!BS68*'WEIGHTED from Refinitive'!$B$9)+('WEIGHTED from Refinitive'!$B$10*'ISSUE SCORE from EIKON'!CH68)+('ISSUE SCORE from EIKON'!CW68*'WEIGHTED from Refinitive'!$B$11)+('WEIGHTED from Refinitive'!$B$14*'ISSUE SCORE from EIKON'!DL68)+('ISSUE SCORE from EIKON'!EA68*'WEIGHTED from Refinitive'!$B$15)+('WEIGHTED from Refinitive'!$B$16*'ISSUE SCORE from EIKON'!EP68)</f>
        <v>32.736862194409326</v>
      </c>
      <c r="G65" s="1">
        <f>('WEIGHTED from Refinitive'!$B$3*'ISSUE SCORE from EIKON'!L68)+('WEIGHTED from Refinitive'!$B$4*'ISSUE SCORE from EIKON'!AA68)+('ISSUE SCORE from EIKON'!AP68*'WEIGHTED from Refinitive'!$B$5)+('WEIGHTED from Refinitive'!$B$8*'ISSUE SCORE from EIKON'!BE68)+('ISSUE SCORE from EIKON'!BT68*'WEIGHTED from Refinitive'!$B$9)+('WEIGHTED from Refinitive'!$B$10*'ISSUE SCORE from EIKON'!CI68)+('ISSUE SCORE from EIKON'!CX68*'WEIGHTED from Refinitive'!$B$11)+('WEIGHTED from Refinitive'!$B$14*'ISSUE SCORE from EIKON'!DM68)+('ISSUE SCORE from EIKON'!EB68*'WEIGHTED from Refinitive'!$B$15)+('WEIGHTED from Refinitive'!$B$16*'ISSUE SCORE from EIKON'!EQ68)</f>
        <v>38.436712983065533</v>
      </c>
      <c r="H65" s="1">
        <f>('WEIGHTED from Refinitive'!$B$3*'ISSUE SCORE from EIKON'!M68)+('WEIGHTED from Refinitive'!$B$4*'ISSUE SCORE from EIKON'!AB68)+('ISSUE SCORE from EIKON'!AQ68*'WEIGHTED from Refinitive'!$B$5)+('WEIGHTED from Refinitive'!$B$8*'ISSUE SCORE from EIKON'!BF68)+('ISSUE SCORE from EIKON'!BU68*'WEIGHTED from Refinitive'!$B$9)+('WEIGHTED from Refinitive'!$B$10*'ISSUE SCORE from EIKON'!CJ68)+('ISSUE SCORE from EIKON'!CY68*'WEIGHTED from Refinitive'!$B$11)+('WEIGHTED from Refinitive'!$B$14*'ISSUE SCORE from EIKON'!DN68)+('ISSUE SCORE from EIKON'!EC68*'WEIGHTED from Refinitive'!$B$15)+('WEIGHTED from Refinitive'!$B$16*'ISSUE SCORE from EIKON'!ER68)</f>
        <v>30.746566721777818</v>
      </c>
      <c r="I65" s="1">
        <f>('WEIGHTED from Refinitive'!$B$3*'ISSUE SCORE from EIKON'!N68)+('WEIGHTED from Refinitive'!$B$4*'ISSUE SCORE from EIKON'!AC68)+('ISSUE SCORE from EIKON'!AR68*'WEIGHTED from Refinitive'!$B$5)+('WEIGHTED from Refinitive'!$B$8*'ISSUE SCORE from EIKON'!BG68)+('ISSUE SCORE from EIKON'!BV68*'WEIGHTED from Refinitive'!$B$9)+('WEIGHTED from Refinitive'!$B$10*'ISSUE SCORE from EIKON'!CK68)+('ISSUE SCORE from EIKON'!CZ68*'WEIGHTED from Refinitive'!$B$11)+('WEIGHTED from Refinitive'!$B$14*'ISSUE SCORE from EIKON'!DO68)+('ISSUE SCORE from EIKON'!ED68*'WEIGHTED from Refinitive'!$B$15)+('WEIGHTED from Refinitive'!$B$16*'ISSUE SCORE from EIKON'!ES68)</f>
        <v>34.077141471655558</v>
      </c>
      <c r="J65" s="1">
        <f>('WEIGHTED from Refinitive'!$B$3*'ISSUE SCORE from EIKON'!O68)+('WEIGHTED from Refinitive'!$B$4*'ISSUE SCORE from EIKON'!AD68)+('ISSUE SCORE from EIKON'!AS68*'WEIGHTED from Refinitive'!$B$5)+('WEIGHTED from Refinitive'!$B$8*'ISSUE SCORE from EIKON'!BH68)+('ISSUE SCORE from EIKON'!BW68*'WEIGHTED from Refinitive'!$B$9)+('WEIGHTED from Refinitive'!$B$10*'ISSUE SCORE from EIKON'!CL68)+('ISSUE SCORE from EIKON'!DA68*'WEIGHTED from Refinitive'!$B$11)+('WEIGHTED from Refinitive'!$B$14*'ISSUE SCORE from EIKON'!DP68)+('ISSUE SCORE from EIKON'!EE68*'WEIGHTED from Refinitive'!$B$15)+('WEIGHTED from Refinitive'!$B$16*'ISSUE SCORE from EIKON'!ET68)</f>
        <v>31.453441295546501</v>
      </c>
      <c r="K65" s="1">
        <f>('WEIGHTED from Refinitive'!$B$3*'ISSUE SCORE from EIKON'!P68)+('WEIGHTED from Refinitive'!$B$4*'ISSUE SCORE from EIKON'!AE68)+('ISSUE SCORE from EIKON'!AT68*'WEIGHTED from Refinitive'!$B$5)+('WEIGHTED from Refinitive'!$B$8*'ISSUE SCORE from EIKON'!BI68)+('ISSUE SCORE from EIKON'!BX68*'WEIGHTED from Refinitive'!$B$9)+('WEIGHTED from Refinitive'!$B$10*'ISSUE SCORE from EIKON'!CM68)+('ISSUE SCORE from EIKON'!DB68*'WEIGHTED from Refinitive'!$B$11)+('WEIGHTED from Refinitive'!$B$14*'ISSUE SCORE from EIKON'!DQ68)+('ISSUE SCORE from EIKON'!EF68*'WEIGHTED from Refinitive'!$B$15)+('WEIGHTED from Refinitive'!$B$16*'ISSUE SCORE from EIKON'!EU68)</f>
        <v>37.651464820299331</v>
      </c>
      <c r="L65" s="1">
        <f>('WEIGHTED from Refinitive'!$B$3*'ISSUE SCORE from EIKON'!Q68)+('WEIGHTED from Refinitive'!$B$4*'ISSUE SCORE from EIKON'!AF68)+('ISSUE SCORE from EIKON'!AU68*'WEIGHTED from Refinitive'!$B$5)+('WEIGHTED from Refinitive'!$B$8*'ISSUE SCORE from EIKON'!BJ68)+('ISSUE SCORE from EIKON'!BY68*'WEIGHTED from Refinitive'!$B$9)+('WEIGHTED from Refinitive'!$B$10*'ISSUE SCORE from EIKON'!CN68)+('ISSUE SCORE from EIKON'!DC68*'WEIGHTED from Refinitive'!$B$11)+('WEIGHTED from Refinitive'!$B$14*'ISSUE SCORE from EIKON'!DR68)+('ISSUE SCORE from EIKON'!EG68*'WEIGHTED from Refinitive'!$B$15)+('WEIGHTED from Refinitive'!$B$16*'ISSUE SCORE from EIKON'!EV68)</f>
        <v>37.222882687032559</v>
      </c>
      <c r="M65" s="1">
        <f>('WEIGHTED from Refinitive'!$B$3*'ISSUE SCORE from EIKON'!R68)+('WEIGHTED from Refinitive'!$B$4*'ISSUE SCORE from EIKON'!AG68)+('ISSUE SCORE from EIKON'!AV68*'WEIGHTED from Refinitive'!$B$5)+('WEIGHTED from Refinitive'!$B$8*'ISSUE SCORE from EIKON'!BK68)+('ISSUE SCORE from EIKON'!BZ68*'WEIGHTED from Refinitive'!$B$9)+('WEIGHTED from Refinitive'!$B$10*'ISSUE SCORE from EIKON'!CO68)+('ISSUE SCORE from EIKON'!DD68*'WEIGHTED from Refinitive'!$B$11)+('WEIGHTED from Refinitive'!$B$14*'ISSUE SCORE from EIKON'!DS68)+('ISSUE SCORE from EIKON'!EH68*'WEIGHTED from Refinitive'!$B$15)+('WEIGHTED from Refinitive'!$B$16*'ISSUE SCORE from EIKON'!EW68)</f>
        <v>35.947604683220213</v>
      </c>
      <c r="N65" s="1">
        <f>('WEIGHTED from Refinitive'!$B$3*'ISSUE SCORE from EIKON'!S68)+('WEIGHTED from Refinitive'!$B$4*'ISSUE SCORE from EIKON'!AH68)+('ISSUE SCORE from EIKON'!AW68*'WEIGHTED from Refinitive'!$B$5)+('WEIGHTED from Refinitive'!$B$8*'ISSUE SCORE from EIKON'!BL68)+('ISSUE SCORE from EIKON'!CA68*'WEIGHTED from Refinitive'!$B$9)+('WEIGHTED from Refinitive'!$B$10*'ISSUE SCORE from EIKON'!CP68)+('ISSUE SCORE from EIKON'!DE68*'WEIGHTED from Refinitive'!$B$11)+('WEIGHTED from Refinitive'!$B$14*'ISSUE SCORE from EIKON'!DT68)+('ISSUE SCORE from EIKON'!EI68*'WEIGHTED from Refinitive'!$B$15)+('WEIGHTED from Refinitive'!$B$16*'ISSUE SCORE from EIKON'!EX68)</f>
        <v>44.95918430884182</v>
      </c>
      <c r="O65" s="1">
        <f>('WEIGHTED from Refinitive'!$B$3*'ISSUE SCORE from EIKON'!T68)+('WEIGHTED from Refinitive'!$B$4*'ISSUE SCORE from EIKON'!AI68)+('ISSUE SCORE from EIKON'!AX68*'WEIGHTED from Refinitive'!$B$5)+('WEIGHTED from Refinitive'!$B$8*'ISSUE SCORE from EIKON'!BM68)+('ISSUE SCORE from EIKON'!CB68*'WEIGHTED from Refinitive'!$B$9)+('WEIGHTED from Refinitive'!$B$10*'ISSUE SCORE from EIKON'!CQ68)+('ISSUE SCORE from EIKON'!DF68*'WEIGHTED from Refinitive'!$B$11)+('WEIGHTED from Refinitive'!$B$14*'ISSUE SCORE from EIKON'!DU68)+('ISSUE SCORE from EIKON'!EJ68*'WEIGHTED from Refinitive'!$B$15)+('WEIGHTED from Refinitive'!$B$16*'ISSUE SCORE from EIKON'!EY68)</f>
        <v>31.510788450745189</v>
      </c>
      <c r="P65" s="1">
        <f>('WEIGHTED from Refinitive'!$B$3*'ISSUE SCORE from EIKON'!U68)+('WEIGHTED from Refinitive'!$B$4*'ISSUE SCORE from EIKON'!AJ68)+('ISSUE SCORE from EIKON'!AY68*'WEIGHTED from Refinitive'!$B$5)+('WEIGHTED from Refinitive'!$B$8*'ISSUE SCORE from EIKON'!BN68)+('ISSUE SCORE from EIKON'!CC68*'WEIGHTED from Refinitive'!$B$9)+('WEIGHTED from Refinitive'!$B$10*'ISSUE SCORE from EIKON'!CR68)+('ISSUE SCORE from EIKON'!DG68*'WEIGHTED from Refinitive'!$B$11)+('WEIGHTED from Refinitive'!$B$14*'ISSUE SCORE from EIKON'!DV68)+('ISSUE SCORE from EIKON'!EK68*'WEIGHTED from Refinitive'!$B$15)+('WEIGHTED from Refinitive'!$B$16*'ISSUE SCORE from EIKON'!EZ68)</f>
        <v>39.857062146892638</v>
      </c>
      <c r="R65" s="11" t="s">
        <v>144</v>
      </c>
      <c r="S65" s="1">
        <f t="shared" si="2"/>
        <v>55.949296752309365</v>
      </c>
      <c r="T65" s="1">
        <f t="shared" si="3"/>
        <v>38.750700940959263</v>
      </c>
      <c r="U65" s="1">
        <f t="shared" si="4"/>
        <v>38.416695667304623</v>
      </c>
      <c r="V65" s="1">
        <f t="shared" si="5"/>
        <v>38.215909916289846</v>
      </c>
      <c r="W65" s="1">
        <f t="shared" si="6"/>
        <v>32.736862194409326</v>
      </c>
      <c r="X65" s="1">
        <f t="shared" si="7"/>
        <v>38.436712983065533</v>
      </c>
      <c r="Y65" s="1">
        <f t="shared" si="8"/>
        <v>30.746566721777818</v>
      </c>
      <c r="Z65" s="1">
        <f t="shared" si="9"/>
        <v>34.077141471655558</v>
      </c>
      <c r="AA65" s="1">
        <f t="shared" si="10"/>
        <v>31.453441295546501</v>
      </c>
      <c r="AB65" s="1">
        <f t="shared" si="11"/>
        <v>37.651464820299331</v>
      </c>
      <c r="AC65" s="1">
        <f t="shared" si="12"/>
        <v>37.222882687032559</v>
      </c>
      <c r="AD65" s="1">
        <f t="shared" si="13"/>
        <v>35.947604683220213</v>
      </c>
      <c r="AE65" s="1">
        <f t="shared" si="14"/>
        <v>44.95918430884182</v>
      </c>
      <c r="AF65" s="1">
        <f t="shared" si="15"/>
        <v>31.510788450745189</v>
      </c>
      <c r="AG65" s="1">
        <f t="shared" si="16"/>
        <v>39.857062146892638</v>
      </c>
      <c r="AI65" s="11" t="s">
        <v>144</v>
      </c>
      <c r="AJ65" s="1">
        <f t="shared" si="17"/>
        <v>17.198595811350103</v>
      </c>
      <c r="AK65" s="1">
        <f t="shared" si="18"/>
        <v>0.33400527365463972</v>
      </c>
      <c r="AL65" s="1">
        <f t="shared" si="19"/>
        <v>0.20078575101477725</v>
      </c>
      <c r="AM65" s="1">
        <f t="shared" si="20"/>
        <v>5.4790477218805194</v>
      </c>
      <c r="AN65" s="1">
        <f t="shared" si="21"/>
        <v>-5.6998507886562066</v>
      </c>
      <c r="AO65" s="1">
        <f t="shared" si="22"/>
        <v>7.6901462612877154</v>
      </c>
      <c r="AP65" s="1">
        <f t="shared" si="23"/>
        <v>-3.3305747498777407</v>
      </c>
      <c r="AQ65" s="1">
        <f t="shared" si="24"/>
        <v>2.6237001761090575</v>
      </c>
      <c r="AR65" s="1">
        <f t="shared" si="25"/>
        <v>-6.1980235247528306</v>
      </c>
      <c r="AS65" s="1">
        <f t="shared" si="26"/>
        <v>0.4285821332667723</v>
      </c>
      <c r="AT65" s="1">
        <f t="shared" si="27"/>
        <v>1.2752780038123461</v>
      </c>
      <c r="AU65" s="1">
        <f t="shared" si="28"/>
        <v>-9.0115796256216072</v>
      </c>
      <c r="AV65" s="1">
        <f t="shared" si="29"/>
        <v>13.448395858096632</v>
      </c>
      <c r="AW65" s="1">
        <f t="shared" si="30"/>
        <v>-8.3462736961474491</v>
      </c>
      <c r="AX65" s="1" t="str">
        <f>VLOOKUP(AI65,'ISSUE SCORE from EIKON'!A68:B497,2,FALSE)</f>
        <v>Cabot Oil &amp; Gas Corp</v>
      </c>
      <c r="AY65" s="1">
        <f t="shared" si="31"/>
        <v>64</v>
      </c>
      <c r="AZ65" s="1">
        <v>64</v>
      </c>
      <c r="BA65" s="1">
        <v>1</v>
      </c>
    </row>
    <row r="66" spans="1:53" ht="15">
      <c r="A66" s="11" t="s">
        <v>124</v>
      </c>
      <c r="B66" s="1">
        <f>('WEIGHTED from Refinitive'!$B$3*'ISSUE SCORE from EIKON'!G69)+('WEIGHTED from Refinitive'!$B$4*'ISSUE SCORE from EIKON'!V69)+('ISSUE SCORE from EIKON'!AK69*'WEIGHTED from Refinitive'!$B$5)+('WEIGHTED from Refinitive'!$B$8*'ISSUE SCORE from EIKON'!AZ69)+('ISSUE SCORE from EIKON'!BO69*'WEIGHTED from Refinitive'!$B$9)+('WEIGHTED from Refinitive'!$B$10*'ISSUE SCORE from EIKON'!CD69)+('ISSUE SCORE from EIKON'!CS69*'WEIGHTED from Refinitive'!$B$11)+('WEIGHTED from Refinitive'!$B$14*'ISSUE SCORE from EIKON'!DH69)+('ISSUE SCORE from EIKON'!DW69*'WEIGHTED from Refinitive'!$B$15)+('WEIGHTED from Refinitive'!$B$16*'ISSUE SCORE from EIKON'!EL69)</f>
        <v>74.051993355481684</v>
      </c>
      <c r="C66" s="1">
        <f>('WEIGHTED from Refinitive'!$B$3*'ISSUE SCORE from EIKON'!H69)+('WEIGHTED from Refinitive'!$B$4*'ISSUE SCORE from EIKON'!W69)+('ISSUE SCORE from EIKON'!AL69*'WEIGHTED from Refinitive'!$B$5)+('WEIGHTED from Refinitive'!$B$8*'ISSUE SCORE from EIKON'!BA69)+('ISSUE SCORE from EIKON'!BP69*'WEIGHTED from Refinitive'!$B$9)+('WEIGHTED from Refinitive'!$B$10*'ISSUE SCORE from EIKON'!CE69)+('ISSUE SCORE from EIKON'!CT69*'WEIGHTED from Refinitive'!$B$11)+('WEIGHTED from Refinitive'!$B$14*'ISSUE SCORE from EIKON'!DI69)+('ISSUE SCORE from EIKON'!DX69*'WEIGHTED from Refinitive'!$B$15)+('WEIGHTED from Refinitive'!$B$16*'ISSUE SCORE from EIKON'!EM69)</f>
        <v>75.640832106038232</v>
      </c>
      <c r="D66" s="1">
        <f>('WEIGHTED from Refinitive'!$B$3*'ISSUE SCORE from EIKON'!I69)+('WEIGHTED from Refinitive'!$B$4*'ISSUE SCORE from EIKON'!X69)+('ISSUE SCORE from EIKON'!AM69*'WEIGHTED from Refinitive'!$B$5)+('WEIGHTED from Refinitive'!$B$8*'ISSUE SCORE from EIKON'!BB69)+('ISSUE SCORE from EIKON'!BQ69*'WEIGHTED from Refinitive'!$B$9)+('WEIGHTED from Refinitive'!$B$10*'ISSUE SCORE from EIKON'!CF69)+('ISSUE SCORE from EIKON'!CU69*'WEIGHTED from Refinitive'!$B$11)+('WEIGHTED from Refinitive'!$B$14*'ISSUE SCORE from EIKON'!DJ69)+('ISSUE SCORE from EIKON'!DY69*'WEIGHTED from Refinitive'!$B$15)+('WEIGHTED from Refinitive'!$B$16*'ISSUE SCORE from EIKON'!EN69)</f>
        <v>76.462538819875732</v>
      </c>
      <c r="E66" s="1">
        <f>('WEIGHTED from Refinitive'!$B$3*'ISSUE SCORE from EIKON'!J69)+('WEIGHTED from Refinitive'!$B$4*'ISSUE SCORE from EIKON'!Y69)+('ISSUE SCORE from EIKON'!AN69*'WEIGHTED from Refinitive'!$B$5)+('WEIGHTED from Refinitive'!$B$8*'ISSUE SCORE from EIKON'!BC69)+('ISSUE SCORE from EIKON'!BR69*'WEIGHTED from Refinitive'!$B$9)+('WEIGHTED from Refinitive'!$B$10*'ISSUE SCORE from EIKON'!CG69)+('ISSUE SCORE from EIKON'!CV69*'WEIGHTED from Refinitive'!$B$11)+('WEIGHTED from Refinitive'!$B$14*'ISSUE SCORE from EIKON'!DK69)+('ISSUE SCORE from EIKON'!DZ69*'WEIGHTED from Refinitive'!$B$15)+('WEIGHTED from Refinitive'!$B$16*'ISSUE SCORE from EIKON'!EO69)</f>
        <v>69.903594771241799</v>
      </c>
      <c r="F66" s="1">
        <f>('WEIGHTED from Refinitive'!$B$3*'ISSUE SCORE from EIKON'!K69)+('WEIGHTED from Refinitive'!$B$4*'ISSUE SCORE from EIKON'!Z69)+('ISSUE SCORE from EIKON'!AO69*'WEIGHTED from Refinitive'!$B$5)+('WEIGHTED from Refinitive'!$B$8*'ISSUE SCORE from EIKON'!BD69)+('ISSUE SCORE from EIKON'!BS69*'WEIGHTED from Refinitive'!$B$9)+('WEIGHTED from Refinitive'!$B$10*'ISSUE SCORE from EIKON'!CH69)+('ISSUE SCORE from EIKON'!CW69*'WEIGHTED from Refinitive'!$B$11)+('WEIGHTED from Refinitive'!$B$14*'ISSUE SCORE from EIKON'!DL69)+('ISSUE SCORE from EIKON'!EA69*'WEIGHTED from Refinitive'!$B$15)+('WEIGHTED from Refinitive'!$B$16*'ISSUE SCORE from EIKON'!EP69)</f>
        <v>69.940789473684163</v>
      </c>
      <c r="G66" s="1">
        <f>('WEIGHTED from Refinitive'!$B$3*'ISSUE SCORE from EIKON'!L69)+('WEIGHTED from Refinitive'!$B$4*'ISSUE SCORE from EIKON'!AA69)+('ISSUE SCORE from EIKON'!AP69*'WEIGHTED from Refinitive'!$B$5)+('WEIGHTED from Refinitive'!$B$8*'ISSUE SCORE from EIKON'!BE69)+('ISSUE SCORE from EIKON'!BT69*'WEIGHTED from Refinitive'!$B$9)+('WEIGHTED from Refinitive'!$B$10*'ISSUE SCORE from EIKON'!CI69)+('ISSUE SCORE from EIKON'!CX69*'WEIGHTED from Refinitive'!$B$11)+('WEIGHTED from Refinitive'!$B$14*'ISSUE SCORE from EIKON'!DM69)+('ISSUE SCORE from EIKON'!EB69*'WEIGHTED from Refinitive'!$B$15)+('WEIGHTED from Refinitive'!$B$16*'ISSUE SCORE from EIKON'!EQ69)</f>
        <v>70.846573208722702</v>
      </c>
      <c r="H66" s="1">
        <f>('WEIGHTED from Refinitive'!$B$3*'ISSUE SCORE from EIKON'!M69)+('WEIGHTED from Refinitive'!$B$4*'ISSUE SCORE from EIKON'!AB69)+('ISSUE SCORE from EIKON'!AQ69*'WEIGHTED from Refinitive'!$B$5)+('WEIGHTED from Refinitive'!$B$8*'ISSUE SCORE from EIKON'!BF69)+('ISSUE SCORE from EIKON'!BU69*'WEIGHTED from Refinitive'!$B$9)+('WEIGHTED from Refinitive'!$B$10*'ISSUE SCORE from EIKON'!CJ69)+('ISSUE SCORE from EIKON'!CY69*'WEIGHTED from Refinitive'!$B$11)+('WEIGHTED from Refinitive'!$B$14*'ISSUE SCORE from EIKON'!DN69)+('ISSUE SCORE from EIKON'!EC69*'WEIGHTED from Refinitive'!$B$15)+('WEIGHTED from Refinitive'!$B$16*'ISSUE SCORE from EIKON'!ER69)</f>
        <v>69.130258899676335</v>
      </c>
      <c r="I66" s="1">
        <f>('WEIGHTED from Refinitive'!$B$3*'ISSUE SCORE from EIKON'!N69)+('WEIGHTED from Refinitive'!$B$4*'ISSUE SCORE from EIKON'!AC69)+('ISSUE SCORE from EIKON'!AR69*'WEIGHTED from Refinitive'!$B$5)+('WEIGHTED from Refinitive'!$B$8*'ISSUE SCORE from EIKON'!BG69)+('ISSUE SCORE from EIKON'!BV69*'WEIGHTED from Refinitive'!$B$9)+('WEIGHTED from Refinitive'!$B$10*'ISSUE SCORE from EIKON'!CK69)+('ISSUE SCORE from EIKON'!CZ69*'WEIGHTED from Refinitive'!$B$11)+('WEIGHTED from Refinitive'!$B$14*'ISSUE SCORE from EIKON'!DO69)+('ISSUE SCORE from EIKON'!ED69*'WEIGHTED from Refinitive'!$B$15)+('WEIGHTED from Refinitive'!$B$16*'ISSUE SCORE from EIKON'!ES69)</f>
        <v>61.33072916666665</v>
      </c>
      <c r="J66" s="1">
        <f>('WEIGHTED from Refinitive'!$B$3*'ISSUE SCORE from EIKON'!O69)+('WEIGHTED from Refinitive'!$B$4*'ISSUE SCORE from EIKON'!AD69)+('ISSUE SCORE from EIKON'!AS69*'WEIGHTED from Refinitive'!$B$5)+('WEIGHTED from Refinitive'!$B$8*'ISSUE SCORE from EIKON'!BH69)+('ISSUE SCORE from EIKON'!BW69*'WEIGHTED from Refinitive'!$B$9)+('WEIGHTED from Refinitive'!$B$10*'ISSUE SCORE from EIKON'!CL69)+('ISSUE SCORE from EIKON'!DA69*'WEIGHTED from Refinitive'!$B$11)+('WEIGHTED from Refinitive'!$B$14*'ISSUE SCORE from EIKON'!DP69)+('ISSUE SCORE from EIKON'!EE69*'WEIGHTED from Refinitive'!$B$15)+('WEIGHTED from Refinitive'!$B$16*'ISSUE SCORE from EIKON'!ET69)</f>
        <v>73.734432234432205</v>
      </c>
      <c r="K66" s="1">
        <f>('WEIGHTED from Refinitive'!$B$3*'ISSUE SCORE from EIKON'!P69)+('WEIGHTED from Refinitive'!$B$4*'ISSUE SCORE from EIKON'!AE69)+('ISSUE SCORE from EIKON'!AT69*'WEIGHTED from Refinitive'!$B$5)+('WEIGHTED from Refinitive'!$B$8*'ISSUE SCORE from EIKON'!BI69)+('ISSUE SCORE from EIKON'!BX69*'WEIGHTED from Refinitive'!$B$9)+('WEIGHTED from Refinitive'!$B$10*'ISSUE SCORE from EIKON'!CM69)+('ISSUE SCORE from EIKON'!DB69*'WEIGHTED from Refinitive'!$B$11)+('WEIGHTED from Refinitive'!$B$14*'ISSUE SCORE from EIKON'!DQ69)+('ISSUE SCORE from EIKON'!EF69*'WEIGHTED from Refinitive'!$B$15)+('WEIGHTED from Refinitive'!$B$16*'ISSUE SCORE from EIKON'!EU69)</f>
        <v>74.322154471544692</v>
      </c>
      <c r="L66" s="1">
        <f>('WEIGHTED from Refinitive'!$B$3*'ISSUE SCORE from EIKON'!Q69)+('WEIGHTED from Refinitive'!$B$4*'ISSUE SCORE from EIKON'!AF69)+('ISSUE SCORE from EIKON'!AU69*'WEIGHTED from Refinitive'!$B$5)+('WEIGHTED from Refinitive'!$B$8*'ISSUE SCORE from EIKON'!BJ69)+('ISSUE SCORE from EIKON'!BY69*'WEIGHTED from Refinitive'!$B$9)+('WEIGHTED from Refinitive'!$B$10*'ISSUE SCORE from EIKON'!CN69)+('ISSUE SCORE from EIKON'!DC69*'WEIGHTED from Refinitive'!$B$11)+('WEIGHTED from Refinitive'!$B$14*'ISSUE SCORE from EIKON'!DR69)+('ISSUE SCORE from EIKON'!EG69*'WEIGHTED from Refinitive'!$B$15)+('WEIGHTED from Refinitive'!$B$16*'ISSUE SCORE from EIKON'!EV69)</f>
        <v>67.885714285714258</v>
      </c>
      <c r="M66" s="1">
        <f>('WEIGHTED from Refinitive'!$B$3*'ISSUE SCORE from EIKON'!R69)+('WEIGHTED from Refinitive'!$B$4*'ISSUE SCORE from EIKON'!AG69)+('ISSUE SCORE from EIKON'!AV69*'WEIGHTED from Refinitive'!$B$5)+('WEIGHTED from Refinitive'!$B$8*'ISSUE SCORE from EIKON'!BK69)+('ISSUE SCORE from EIKON'!BZ69*'WEIGHTED from Refinitive'!$B$9)+('WEIGHTED from Refinitive'!$B$10*'ISSUE SCORE from EIKON'!CO69)+('ISSUE SCORE from EIKON'!DD69*'WEIGHTED from Refinitive'!$B$11)+('WEIGHTED from Refinitive'!$B$14*'ISSUE SCORE from EIKON'!DS69)+('ISSUE SCORE from EIKON'!EH69*'WEIGHTED from Refinitive'!$B$15)+('WEIGHTED from Refinitive'!$B$16*'ISSUE SCORE from EIKON'!EW69)</f>
        <v>67.311440677966061</v>
      </c>
      <c r="N66" s="1">
        <f>('WEIGHTED from Refinitive'!$B$3*'ISSUE SCORE from EIKON'!S69)+('WEIGHTED from Refinitive'!$B$4*'ISSUE SCORE from EIKON'!AH69)+('ISSUE SCORE from EIKON'!AW69*'WEIGHTED from Refinitive'!$B$5)+('WEIGHTED from Refinitive'!$B$8*'ISSUE SCORE from EIKON'!BL69)+('ISSUE SCORE from EIKON'!CA69*'WEIGHTED from Refinitive'!$B$9)+('WEIGHTED from Refinitive'!$B$10*'ISSUE SCORE from EIKON'!CP69)+('ISSUE SCORE from EIKON'!DE69*'WEIGHTED from Refinitive'!$B$11)+('WEIGHTED from Refinitive'!$B$14*'ISSUE SCORE from EIKON'!DT69)+('ISSUE SCORE from EIKON'!EI69*'WEIGHTED from Refinitive'!$B$15)+('WEIGHTED from Refinitive'!$B$16*'ISSUE SCORE from EIKON'!EX69)</f>
        <v>53.566964285714256</v>
      </c>
      <c r="O66" s="1">
        <f>('WEIGHTED from Refinitive'!$B$3*'ISSUE SCORE from EIKON'!T69)+('WEIGHTED from Refinitive'!$B$4*'ISSUE SCORE from EIKON'!AI69)+('ISSUE SCORE from EIKON'!AX69*'WEIGHTED from Refinitive'!$B$5)+('WEIGHTED from Refinitive'!$B$8*'ISSUE SCORE from EIKON'!BM69)+('ISSUE SCORE from EIKON'!CB69*'WEIGHTED from Refinitive'!$B$9)+('WEIGHTED from Refinitive'!$B$10*'ISSUE SCORE from EIKON'!CQ69)+('ISSUE SCORE from EIKON'!DF69*'WEIGHTED from Refinitive'!$B$11)+('WEIGHTED from Refinitive'!$B$14*'ISSUE SCORE from EIKON'!DU69)+('ISSUE SCORE from EIKON'!EJ69*'WEIGHTED from Refinitive'!$B$15)+('WEIGHTED from Refinitive'!$B$16*'ISSUE SCORE from EIKON'!EY69)</f>
        <v>45.0833333333333</v>
      </c>
      <c r="P66" s="1">
        <f>('WEIGHTED from Refinitive'!$B$3*'ISSUE SCORE from EIKON'!U69)+('WEIGHTED from Refinitive'!$B$4*'ISSUE SCORE from EIKON'!AJ69)+('ISSUE SCORE from EIKON'!AY69*'WEIGHTED from Refinitive'!$B$5)+('WEIGHTED from Refinitive'!$B$8*'ISSUE SCORE from EIKON'!BN69)+('ISSUE SCORE from EIKON'!CC69*'WEIGHTED from Refinitive'!$B$9)+('WEIGHTED from Refinitive'!$B$10*'ISSUE SCORE from EIKON'!CR69)+('ISSUE SCORE from EIKON'!DG69*'WEIGHTED from Refinitive'!$B$11)+('WEIGHTED from Refinitive'!$B$14*'ISSUE SCORE from EIKON'!DV69)+('ISSUE SCORE from EIKON'!EK69*'WEIGHTED from Refinitive'!$B$15)+('WEIGHTED from Refinitive'!$B$16*'ISSUE SCORE from EIKON'!EZ69)</f>
        <v>46.914772727272705</v>
      </c>
      <c r="R66" s="11" t="s">
        <v>146</v>
      </c>
      <c r="S66" s="1">
        <f t="shared" si="32" ref="S66:S129">VLOOKUP(R66,$A$2:$P$431,2,FALSE)</f>
        <v>73.206994733922286</v>
      </c>
      <c r="T66" s="1">
        <f t="shared" si="33" ref="T66:T129">VLOOKUP(A66,$A$2:$P$431,3,FALSE)</f>
        <v>75.640832106038232</v>
      </c>
      <c r="U66" s="1">
        <f t="shared" si="34" ref="U66:U129">VLOOKUP(A66,$A$2:$P$431,4,FALSE)</f>
        <v>76.462538819875732</v>
      </c>
      <c r="V66" s="1">
        <f t="shared" si="35" ref="V66:V129">VLOOKUP(A66,$A$2:$P$431,5,FALSE)</f>
        <v>69.903594771241799</v>
      </c>
      <c r="W66" s="1">
        <f t="shared" si="36" ref="W66:W129">VLOOKUP(A66,$A$2:$P$431,6,FALSE)</f>
        <v>69.940789473684163</v>
      </c>
      <c r="X66" s="1">
        <f t="shared" si="37" ref="X66:X129">VLOOKUP(A66,$A$2:$P$431,7,FALSE)</f>
        <v>70.846573208722702</v>
      </c>
      <c r="Y66" s="1">
        <f t="shared" si="38" ref="Y66:Y129">VLOOKUP(A66,$A$2:$P$431,8,FALSE)</f>
        <v>69.130258899676335</v>
      </c>
      <c r="Z66" s="1">
        <f t="shared" si="39" ref="Z66:Z129">VLOOKUP(A66,$A$2:$P$431,9,FALSE)</f>
        <v>61.33072916666665</v>
      </c>
      <c r="AA66" s="1">
        <f t="shared" si="40" ref="AA66:AA129">VLOOKUP(A66,$A$2:$P$431,10,FALSE)</f>
        <v>73.734432234432205</v>
      </c>
      <c r="AB66" s="1">
        <f t="shared" si="41" ref="AB66:AB129">VLOOKUP(A66,$A$2:$P$431,11,FALSE)</f>
        <v>74.322154471544692</v>
      </c>
      <c r="AC66" s="1">
        <f t="shared" si="42" ref="AC66:AC129">VLOOKUP(A66,$A$2:$P$431,12,FALSE)</f>
        <v>67.885714285714258</v>
      </c>
      <c r="AD66" s="1">
        <f t="shared" si="43" ref="AD66:AD129">VLOOKUP(A66,$A$2:$P$431,13,FALSE)</f>
        <v>67.311440677966061</v>
      </c>
      <c r="AE66" s="1">
        <f t="shared" si="44" ref="AE66:AE129">VLOOKUP(A66,$A$2:$P$431,14,FALSE)</f>
        <v>53.566964285714256</v>
      </c>
      <c r="AF66" s="1">
        <f t="shared" si="45" ref="AF66:AF129">VLOOKUP(A66,$A$2:$P$431,15,FALSE)</f>
        <v>45.0833333333333</v>
      </c>
      <c r="AG66" s="1">
        <f t="shared" si="46" ref="AG66:AG129">VLOOKUP(A66,$A$2:$P$431,16,FALSE)</f>
        <v>46.914772727272705</v>
      </c>
      <c r="AI66" s="11" t="s">
        <v>146</v>
      </c>
      <c r="AJ66" s="1">
        <f t="shared" si="47" ref="AJ66:AJ129">S66-T66</f>
        <v>-2.4338373721159456</v>
      </c>
      <c r="AK66" s="1">
        <f t="shared" si="48" ref="AK66:AK129">T66-U66</f>
        <v>-0.82170671383750005</v>
      </c>
      <c r="AL66" s="1">
        <f t="shared" si="49" ref="AL66:AL129">U66-V66</f>
        <v>6.5589440486339328</v>
      </c>
      <c r="AM66" s="1">
        <f t="shared" si="50" ref="AM66:AM129">V66-W66</f>
        <v>-0.037194702442363337</v>
      </c>
      <c r="AN66" s="1">
        <f t="shared" si="51" ref="AN66:AN129">W66-X66</f>
        <v>-0.90578373503853982</v>
      </c>
      <c r="AO66" s="1">
        <f t="shared" si="52" ref="AO66:AO129">X66-Y66</f>
        <v>1.7163143090463677</v>
      </c>
      <c r="AP66" s="1">
        <f t="shared" si="53" ref="AP66:AP129">Y66-Z66</f>
        <v>7.7995297330096847</v>
      </c>
      <c r="AQ66" s="1">
        <f t="shared" si="54" ref="AQ66:AQ129">Z66-AA66</f>
        <v>-12.403703067765555</v>
      </c>
      <c r="AR66" s="1">
        <f t="shared" si="55" ref="AR66:AR129">AA66-AB66</f>
        <v>-0.58772223711248728</v>
      </c>
      <c r="AS66" s="1">
        <f t="shared" si="56" ref="AS66:AS129">AB66-AC66</f>
        <v>6.4364401858304348</v>
      </c>
      <c r="AT66" s="1">
        <f t="shared" si="57" ref="AT66:AT129">AC66-AD66</f>
        <v>0.57427360774819647</v>
      </c>
      <c r="AU66" s="1">
        <f t="shared" si="58" ref="AU66:AU129">AD66-AE66</f>
        <v>13.744476392251805</v>
      </c>
      <c r="AV66" s="1">
        <f t="shared" si="59" ref="AV66:AV129">AE66-AF66</f>
        <v>8.4836309523809561</v>
      </c>
      <c r="AW66" s="1">
        <f t="shared" si="60" ref="AW66:AW129">AF66-AG66</f>
        <v>-1.8314393939394051</v>
      </c>
      <c r="AX66" s="1" t="str">
        <f>VLOOKUP(AI66,'ISSUE SCORE from EIKON'!A69:B498,2,FALSE)</f>
        <v>ConocoPhillips</v>
      </c>
      <c r="AY66" s="1">
        <f t="shared" si="31"/>
        <v>65</v>
      </c>
      <c r="AZ66" s="1">
        <v>65</v>
      </c>
      <c r="BA66" s="1">
        <v>1</v>
      </c>
    </row>
    <row r="67" spans="1:53" ht="15">
      <c r="A67" s="11" t="s">
        <v>126</v>
      </c>
      <c r="B67" s="1">
        <f>('WEIGHTED from Refinitive'!$B$3*'ISSUE SCORE from EIKON'!G70)+('WEIGHTED from Refinitive'!$B$4*'ISSUE SCORE from EIKON'!V70)+('ISSUE SCORE from EIKON'!AK70*'WEIGHTED from Refinitive'!$B$5)+('WEIGHTED from Refinitive'!$B$8*'ISSUE SCORE from EIKON'!AZ70)+('ISSUE SCORE from EIKON'!BO70*'WEIGHTED from Refinitive'!$B$9)+('WEIGHTED from Refinitive'!$B$10*'ISSUE SCORE from EIKON'!CD70)+('ISSUE SCORE from EIKON'!CS70*'WEIGHTED from Refinitive'!$B$11)+('WEIGHTED from Refinitive'!$B$14*'ISSUE SCORE from EIKON'!DH70)+('ISSUE SCORE from EIKON'!DW70*'WEIGHTED from Refinitive'!$B$15)+('WEIGHTED from Refinitive'!$B$16*'ISSUE SCORE from EIKON'!EL70)</f>
        <v>62.950053366131421</v>
      </c>
      <c r="C67" s="1">
        <f>('WEIGHTED from Refinitive'!$B$3*'ISSUE SCORE from EIKON'!H70)+('WEIGHTED from Refinitive'!$B$4*'ISSUE SCORE from EIKON'!W70)+('ISSUE SCORE from EIKON'!AL70*'WEIGHTED from Refinitive'!$B$5)+('WEIGHTED from Refinitive'!$B$8*'ISSUE SCORE from EIKON'!BA70)+('ISSUE SCORE from EIKON'!BP70*'WEIGHTED from Refinitive'!$B$9)+('WEIGHTED from Refinitive'!$B$10*'ISSUE SCORE from EIKON'!CE70)+('ISSUE SCORE from EIKON'!CT70*'WEIGHTED from Refinitive'!$B$11)+('WEIGHTED from Refinitive'!$B$14*'ISSUE SCORE from EIKON'!DI70)+('ISSUE SCORE from EIKON'!DX70*'WEIGHTED from Refinitive'!$B$15)+('WEIGHTED from Refinitive'!$B$16*'ISSUE SCORE from EIKON'!EM70)</f>
        <v>51.458218627126357</v>
      </c>
      <c r="D67" s="1">
        <f>('WEIGHTED from Refinitive'!$B$3*'ISSUE SCORE from EIKON'!I70)+('WEIGHTED from Refinitive'!$B$4*'ISSUE SCORE from EIKON'!X70)+('ISSUE SCORE from EIKON'!AM70*'WEIGHTED from Refinitive'!$B$5)+('WEIGHTED from Refinitive'!$B$8*'ISSUE SCORE from EIKON'!BB70)+('ISSUE SCORE from EIKON'!BQ70*'WEIGHTED from Refinitive'!$B$9)+('WEIGHTED from Refinitive'!$B$10*'ISSUE SCORE from EIKON'!CF70)+('ISSUE SCORE from EIKON'!CU70*'WEIGHTED from Refinitive'!$B$11)+('WEIGHTED from Refinitive'!$B$14*'ISSUE SCORE from EIKON'!DJ70)+('ISSUE SCORE from EIKON'!DY70*'WEIGHTED from Refinitive'!$B$15)+('WEIGHTED from Refinitive'!$B$16*'ISSUE SCORE from EIKON'!EN70)</f>
        <v>45.670696243047367</v>
      </c>
      <c r="E67" s="1">
        <f>('WEIGHTED from Refinitive'!$B$3*'ISSUE SCORE from EIKON'!J70)+('WEIGHTED from Refinitive'!$B$4*'ISSUE SCORE from EIKON'!Y70)+('ISSUE SCORE from EIKON'!AN70*'WEIGHTED from Refinitive'!$B$5)+('WEIGHTED from Refinitive'!$B$8*'ISSUE SCORE from EIKON'!BC70)+('ISSUE SCORE from EIKON'!BR70*'WEIGHTED from Refinitive'!$B$9)+('WEIGHTED from Refinitive'!$B$10*'ISSUE SCORE from EIKON'!CG70)+('ISSUE SCORE from EIKON'!CV70*'WEIGHTED from Refinitive'!$B$11)+('WEIGHTED from Refinitive'!$B$14*'ISSUE SCORE from EIKON'!DK70)+('ISSUE SCORE from EIKON'!DZ70*'WEIGHTED from Refinitive'!$B$15)+('WEIGHTED from Refinitive'!$B$16*'ISSUE SCORE from EIKON'!EO70)</f>
        <v>37.950866997667916</v>
      </c>
      <c r="F67" s="1">
        <f>('WEIGHTED from Refinitive'!$B$3*'ISSUE SCORE from EIKON'!K70)+('WEIGHTED from Refinitive'!$B$4*'ISSUE SCORE from EIKON'!Z70)+('ISSUE SCORE from EIKON'!AO70*'WEIGHTED from Refinitive'!$B$5)+('WEIGHTED from Refinitive'!$B$8*'ISSUE SCORE from EIKON'!BD70)+('ISSUE SCORE from EIKON'!BS70*'WEIGHTED from Refinitive'!$B$9)+('WEIGHTED from Refinitive'!$B$10*'ISSUE SCORE from EIKON'!CH70)+('ISSUE SCORE from EIKON'!CW70*'WEIGHTED from Refinitive'!$B$11)+('WEIGHTED from Refinitive'!$B$14*'ISSUE SCORE from EIKON'!DL70)+('ISSUE SCORE from EIKON'!EA70*'WEIGHTED from Refinitive'!$B$15)+('WEIGHTED from Refinitive'!$B$16*'ISSUE SCORE from EIKON'!EP70)</f>
        <v>33.496234534696043</v>
      </c>
      <c r="G67" s="1">
        <f>('WEIGHTED from Refinitive'!$B$3*'ISSUE SCORE from EIKON'!L70)+('WEIGHTED from Refinitive'!$B$4*'ISSUE SCORE from EIKON'!AA70)+('ISSUE SCORE from EIKON'!AP70*'WEIGHTED from Refinitive'!$B$5)+('WEIGHTED from Refinitive'!$B$8*'ISSUE SCORE from EIKON'!BE70)+('ISSUE SCORE from EIKON'!BT70*'WEIGHTED from Refinitive'!$B$9)+('WEIGHTED from Refinitive'!$B$10*'ISSUE SCORE from EIKON'!CI70)+('ISSUE SCORE from EIKON'!CX70*'WEIGHTED from Refinitive'!$B$11)+('WEIGHTED from Refinitive'!$B$14*'ISSUE SCORE from EIKON'!DM70)+('ISSUE SCORE from EIKON'!EB70*'WEIGHTED from Refinitive'!$B$15)+('WEIGHTED from Refinitive'!$B$16*'ISSUE SCORE from EIKON'!EQ70)</f>
        <v>37.462857142857118</v>
      </c>
      <c r="H67" s="1">
        <f>('WEIGHTED from Refinitive'!$B$3*'ISSUE SCORE from EIKON'!M70)+('WEIGHTED from Refinitive'!$B$4*'ISSUE SCORE from EIKON'!AB70)+('ISSUE SCORE from EIKON'!AQ70*'WEIGHTED from Refinitive'!$B$5)+('WEIGHTED from Refinitive'!$B$8*'ISSUE SCORE from EIKON'!BF70)+('ISSUE SCORE from EIKON'!BU70*'WEIGHTED from Refinitive'!$B$9)+('WEIGHTED from Refinitive'!$B$10*'ISSUE SCORE from EIKON'!CJ70)+('ISSUE SCORE from EIKON'!CY70*'WEIGHTED from Refinitive'!$B$11)+('WEIGHTED from Refinitive'!$B$14*'ISSUE SCORE from EIKON'!DN70)+('ISSUE SCORE from EIKON'!EC70*'WEIGHTED from Refinitive'!$B$15)+('WEIGHTED from Refinitive'!$B$16*'ISSUE SCORE from EIKON'!ER70)</f>
        <v>38.459957730006863</v>
      </c>
      <c r="I67" s="1">
        <f>('WEIGHTED from Refinitive'!$B$3*'ISSUE SCORE from EIKON'!N70)+('WEIGHTED from Refinitive'!$B$4*'ISSUE SCORE from EIKON'!AC70)+('ISSUE SCORE from EIKON'!AR70*'WEIGHTED from Refinitive'!$B$5)+('WEIGHTED from Refinitive'!$B$8*'ISSUE SCORE from EIKON'!BG70)+('ISSUE SCORE from EIKON'!BV70*'WEIGHTED from Refinitive'!$B$9)+('WEIGHTED from Refinitive'!$B$10*'ISSUE SCORE from EIKON'!CK70)+('ISSUE SCORE from EIKON'!CZ70*'WEIGHTED from Refinitive'!$B$11)+('WEIGHTED from Refinitive'!$B$14*'ISSUE SCORE from EIKON'!DO70)+('ISSUE SCORE from EIKON'!ED70*'WEIGHTED from Refinitive'!$B$15)+('WEIGHTED from Refinitive'!$B$16*'ISSUE SCORE from EIKON'!ES70)</f>
        <v>30.006888398486723</v>
      </c>
      <c r="J67" s="1">
        <f>('WEIGHTED from Refinitive'!$B$3*'ISSUE SCORE from EIKON'!O70)+('WEIGHTED from Refinitive'!$B$4*'ISSUE SCORE from EIKON'!AD70)+('ISSUE SCORE from EIKON'!AS70*'WEIGHTED from Refinitive'!$B$5)+('WEIGHTED from Refinitive'!$B$8*'ISSUE SCORE from EIKON'!BH70)+('ISSUE SCORE from EIKON'!BW70*'WEIGHTED from Refinitive'!$B$9)+('WEIGHTED from Refinitive'!$B$10*'ISSUE SCORE from EIKON'!CL70)+('ISSUE SCORE from EIKON'!DA70*'WEIGHTED from Refinitive'!$B$11)+('WEIGHTED from Refinitive'!$B$14*'ISSUE SCORE from EIKON'!DP70)+('ISSUE SCORE from EIKON'!EE70*'WEIGHTED from Refinitive'!$B$15)+('WEIGHTED from Refinitive'!$B$16*'ISSUE SCORE from EIKON'!ET70)</f>
        <v>34.693066801619402</v>
      </c>
      <c r="K67" s="1">
        <f>('WEIGHTED from Refinitive'!$B$3*'ISSUE SCORE from EIKON'!P70)+('WEIGHTED from Refinitive'!$B$4*'ISSUE SCORE from EIKON'!AE70)+('ISSUE SCORE from EIKON'!AT70*'WEIGHTED from Refinitive'!$B$5)+('WEIGHTED from Refinitive'!$B$8*'ISSUE SCORE from EIKON'!BI70)+('ISSUE SCORE from EIKON'!BX70*'WEIGHTED from Refinitive'!$B$9)+('WEIGHTED from Refinitive'!$B$10*'ISSUE SCORE from EIKON'!CM70)+('ISSUE SCORE from EIKON'!DB70*'WEIGHTED from Refinitive'!$B$11)+('WEIGHTED from Refinitive'!$B$14*'ISSUE SCORE from EIKON'!DQ70)+('ISSUE SCORE from EIKON'!EF70*'WEIGHTED from Refinitive'!$B$15)+('WEIGHTED from Refinitive'!$B$16*'ISSUE SCORE from EIKON'!EU70)</f>
        <v>32.833145205382792</v>
      </c>
      <c r="L67" s="1">
        <f>('WEIGHTED from Refinitive'!$B$3*'ISSUE SCORE from EIKON'!Q70)+('WEIGHTED from Refinitive'!$B$4*'ISSUE SCORE from EIKON'!AF70)+('ISSUE SCORE from EIKON'!AU70*'WEIGHTED from Refinitive'!$B$5)+('WEIGHTED from Refinitive'!$B$8*'ISSUE SCORE from EIKON'!BJ70)+('ISSUE SCORE from EIKON'!BY70*'WEIGHTED from Refinitive'!$B$9)+('WEIGHTED from Refinitive'!$B$10*'ISSUE SCORE from EIKON'!CN70)+('ISSUE SCORE from EIKON'!DC70*'WEIGHTED from Refinitive'!$B$11)+('WEIGHTED from Refinitive'!$B$14*'ISSUE SCORE from EIKON'!DR70)+('ISSUE SCORE from EIKON'!EG70*'WEIGHTED from Refinitive'!$B$15)+('WEIGHTED from Refinitive'!$B$16*'ISSUE SCORE from EIKON'!EV70)</f>
        <v>34.889972927569126</v>
      </c>
      <c r="M67" s="1">
        <f>('WEIGHTED from Refinitive'!$B$3*'ISSUE SCORE from EIKON'!R70)+('WEIGHTED from Refinitive'!$B$4*'ISSUE SCORE from EIKON'!AG70)+('ISSUE SCORE from EIKON'!AV70*'WEIGHTED from Refinitive'!$B$5)+('WEIGHTED from Refinitive'!$B$8*'ISSUE SCORE from EIKON'!BK70)+('ISSUE SCORE from EIKON'!BZ70*'WEIGHTED from Refinitive'!$B$9)+('WEIGHTED from Refinitive'!$B$10*'ISSUE SCORE from EIKON'!CO70)+('ISSUE SCORE from EIKON'!DD70*'WEIGHTED from Refinitive'!$B$11)+('WEIGHTED from Refinitive'!$B$14*'ISSUE SCORE from EIKON'!DS70)+('ISSUE SCORE from EIKON'!EH70*'WEIGHTED from Refinitive'!$B$15)+('WEIGHTED from Refinitive'!$B$16*'ISSUE SCORE from EIKON'!EW70)</f>
        <v>39.731278704579189</v>
      </c>
      <c r="N67" s="1">
        <f>('WEIGHTED from Refinitive'!$B$3*'ISSUE SCORE from EIKON'!S70)+('WEIGHTED from Refinitive'!$B$4*'ISSUE SCORE from EIKON'!AH70)+('ISSUE SCORE from EIKON'!AW70*'WEIGHTED from Refinitive'!$B$5)+('WEIGHTED from Refinitive'!$B$8*'ISSUE SCORE from EIKON'!BL70)+('ISSUE SCORE from EIKON'!CA70*'WEIGHTED from Refinitive'!$B$9)+('WEIGHTED from Refinitive'!$B$10*'ISSUE SCORE from EIKON'!CP70)+('ISSUE SCORE from EIKON'!DE70*'WEIGHTED from Refinitive'!$B$11)+('WEIGHTED from Refinitive'!$B$14*'ISSUE SCORE from EIKON'!DT70)+('ISSUE SCORE from EIKON'!EI70*'WEIGHTED from Refinitive'!$B$15)+('WEIGHTED from Refinitive'!$B$16*'ISSUE SCORE from EIKON'!EX70)</f>
        <v>51.423343904157832</v>
      </c>
      <c r="O67" s="1">
        <f>('WEIGHTED from Refinitive'!$B$3*'ISSUE SCORE from EIKON'!T70)+('WEIGHTED from Refinitive'!$B$4*'ISSUE SCORE from EIKON'!AI70)+('ISSUE SCORE from EIKON'!AX70*'WEIGHTED from Refinitive'!$B$5)+('WEIGHTED from Refinitive'!$B$8*'ISSUE SCORE from EIKON'!BM70)+('ISSUE SCORE from EIKON'!CB70*'WEIGHTED from Refinitive'!$B$9)+('WEIGHTED from Refinitive'!$B$10*'ISSUE SCORE from EIKON'!CQ70)+('ISSUE SCORE from EIKON'!DF70*'WEIGHTED from Refinitive'!$B$11)+('WEIGHTED from Refinitive'!$B$14*'ISSUE SCORE from EIKON'!DU70)+('ISSUE SCORE from EIKON'!EJ70*'WEIGHTED from Refinitive'!$B$15)+('WEIGHTED from Refinitive'!$B$16*'ISSUE SCORE from EIKON'!EY70)</f>
        <v>51.324474185693568</v>
      </c>
      <c r="P67" s="1">
        <f>('WEIGHTED from Refinitive'!$B$3*'ISSUE SCORE from EIKON'!U70)+('WEIGHTED from Refinitive'!$B$4*'ISSUE SCORE from EIKON'!AJ70)+('ISSUE SCORE from EIKON'!AY70*'WEIGHTED from Refinitive'!$B$5)+('WEIGHTED from Refinitive'!$B$8*'ISSUE SCORE from EIKON'!BN70)+('ISSUE SCORE from EIKON'!CC70*'WEIGHTED from Refinitive'!$B$9)+('WEIGHTED from Refinitive'!$B$10*'ISSUE SCORE from EIKON'!CR70)+('ISSUE SCORE from EIKON'!DG70*'WEIGHTED from Refinitive'!$B$11)+('WEIGHTED from Refinitive'!$B$14*'ISSUE SCORE from EIKON'!DV70)+('ISSUE SCORE from EIKON'!EK70*'WEIGHTED from Refinitive'!$B$15)+('WEIGHTED from Refinitive'!$B$16*'ISSUE SCORE from EIKON'!EZ70)</f>
        <v>0</v>
      </c>
      <c r="R67" s="11" t="s">
        <v>147</v>
      </c>
      <c r="S67" s="1">
        <f t="shared" si="32"/>
        <v>68.737606995068262</v>
      </c>
      <c r="T67" s="1">
        <f t="shared" si="33"/>
        <v>51.458218627126357</v>
      </c>
      <c r="U67" s="1">
        <f t="shared" si="34"/>
        <v>45.670696243047367</v>
      </c>
      <c r="V67" s="1">
        <f t="shared" si="35"/>
        <v>37.950866997667916</v>
      </c>
      <c r="W67" s="1">
        <f t="shared" si="36"/>
        <v>33.496234534696043</v>
      </c>
      <c r="X67" s="1">
        <f t="shared" si="37"/>
        <v>37.462857142857118</v>
      </c>
      <c r="Y67" s="1">
        <f t="shared" si="38"/>
        <v>38.459957730006863</v>
      </c>
      <c r="Z67" s="1">
        <f t="shared" si="39"/>
        <v>30.006888398486723</v>
      </c>
      <c r="AA67" s="1">
        <f t="shared" si="40"/>
        <v>34.693066801619402</v>
      </c>
      <c r="AB67" s="1">
        <f t="shared" si="41"/>
        <v>32.833145205382792</v>
      </c>
      <c r="AC67" s="1">
        <f t="shared" si="42"/>
        <v>34.889972927569126</v>
      </c>
      <c r="AD67" s="1">
        <f t="shared" si="43"/>
        <v>39.731278704579189</v>
      </c>
      <c r="AE67" s="1">
        <f t="shared" si="44"/>
        <v>51.423343904157832</v>
      </c>
      <c r="AF67" s="1">
        <f t="shared" si="45"/>
        <v>51.324474185693568</v>
      </c>
      <c r="AG67" s="1">
        <f t="shared" si="46"/>
        <v>0</v>
      </c>
      <c r="AI67" s="11" t="s">
        <v>147</v>
      </c>
      <c r="AJ67" s="1">
        <f t="shared" si="47"/>
        <v>17.279388367941905</v>
      </c>
      <c r="AK67" s="1">
        <f t="shared" si="48"/>
        <v>5.78752238407899</v>
      </c>
      <c r="AL67" s="1">
        <f t="shared" si="49"/>
        <v>7.7198292453794508</v>
      </c>
      <c r="AM67" s="1">
        <f t="shared" si="50"/>
        <v>4.4546324629718725</v>
      </c>
      <c r="AN67" s="1">
        <f t="shared" si="51"/>
        <v>-3.9666226081610745</v>
      </c>
      <c r="AO67" s="1">
        <f t="shared" si="52"/>
        <v>-0.99710058714974537</v>
      </c>
      <c r="AP67" s="1">
        <f t="shared" si="53"/>
        <v>8.4530693315201404</v>
      </c>
      <c r="AQ67" s="1">
        <f t="shared" si="54"/>
        <v>-4.6861784031326792</v>
      </c>
      <c r="AR67" s="1">
        <f t="shared" si="55"/>
        <v>1.8599215962366102</v>
      </c>
      <c r="AS67" s="1">
        <f t="shared" si="56"/>
        <v>-2.056827722186334</v>
      </c>
      <c r="AT67" s="1">
        <f t="shared" si="57"/>
        <v>-4.8413057770100636</v>
      </c>
      <c r="AU67" s="1">
        <f t="shared" si="58"/>
        <v>-11.692065199578643</v>
      </c>
      <c r="AV67" s="1">
        <f t="shared" si="59"/>
        <v>0.098869718464264622</v>
      </c>
      <c r="AW67" s="1">
        <f t="shared" si="60"/>
        <v>51.324474185693568</v>
      </c>
      <c r="AX67" s="1" t="str">
        <f>VLOOKUP(AI67,'ISSUE SCORE from EIKON'!A70:B499,2,FALSE)</f>
        <v>Costco Wholesale Corp</v>
      </c>
      <c r="AY67" s="1">
        <f t="shared" si="61" ref="AY67:AY130">AY66+1</f>
        <v>66</v>
      </c>
      <c r="AZ67" s="1">
        <v>66</v>
      </c>
      <c r="BA67" s="1">
        <v>1</v>
      </c>
    </row>
    <row r="68" spans="1:53" ht="15">
      <c r="A68" s="11" t="s">
        <v>128</v>
      </c>
      <c r="B68" s="1">
        <f>('WEIGHTED from Refinitive'!$B$3*'ISSUE SCORE from EIKON'!G71)+('WEIGHTED from Refinitive'!$B$4*'ISSUE SCORE from EIKON'!V71)+('ISSUE SCORE from EIKON'!AK71*'WEIGHTED from Refinitive'!$B$5)+('WEIGHTED from Refinitive'!$B$8*'ISSUE SCORE from EIKON'!AZ71)+('ISSUE SCORE from EIKON'!BO71*'WEIGHTED from Refinitive'!$B$9)+('WEIGHTED from Refinitive'!$B$10*'ISSUE SCORE from EIKON'!CD71)+('ISSUE SCORE from EIKON'!CS71*'WEIGHTED from Refinitive'!$B$11)+('WEIGHTED from Refinitive'!$B$14*'ISSUE SCORE from EIKON'!DH71)+('ISSUE SCORE from EIKON'!DW71*'WEIGHTED from Refinitive'!$B$15)+('WEIGHTED from Refinitive'!$B$16*'ISSUE SCORE from EIKON'!EL71)</f>
        <v>61.349171916786851</v>
      </c>
      <c r="C68" s="1">
        <f>('WEIGHTED from Refinitive'!$B$3*'ISSUE SCORE from EIKON'!H71)+('WEIGHTED from Refinitive'!$B$4*'ISSUE SCORE from EIKON'!W71)+('ISSUE SCORE from EIKON'!AL71*'WEIGHTED from Refinitive'!$B$5)+('WEIGHTED from Refinitive'!$B$8*'ISSUE SCORE from EIKON'!BA71)+('ISSUE SCORE from EIKON'!BP71*'WEIGHTED from Refinitive'!$B$9)+('WEIGHTED from Refinitive'!$B$10*'ISSUE SCORE from EIKON'!CE71)+('ISSUE SCORE from EIKON'!CT71*'WEIGHTED from Refinitive'!$B$11)+('WEIGHTED from Refinitive'!$B$14*'ISSUE SCORE from EIKON'!DI71)+('ISSUE SCORE from EIKON'!DX71*'WEIGHTED from Refinitive'!$B$15)+('WEIGHTED from Refinitive'!$B$16*'ISSUE SCORE from EIKON'!EM71)</f>
        <v>64.275817608419089</v>
      </c>
      <c r="D68" s="1">
        <f>('WEIGHTED from Refinitive'!$B$3*'ISSUE SCORE from EIKON'!I71)+('WEIGHTED from Refinitive'!$B$4*'ISSUE SCORE from EIKON'!X71)+('ISSUE SCORE from EIKON'!AM71*'WEIGHTED from Refinitive'!$B$5)+('WEIGHTED from Refinitive'!$B$8*'ISSUE SCORE from EIKON'!BB71)+('ISSUE SCORE from EIKON'!BQ71*'WEIGHTED from Refinitive'!$B$9)+('WEIGHTED from Refinitive'!$B$10*'ISSUE SCORE from EIKON'!CF71)+('ISSUE SCORE from EIKON'!CU71*'WEIGHTED from Refinitive'!$B$11)+('WEIGHTED from Refinitive'!$B$14*'ISSUE SCORE from EIKON'!DJ71)+('ISSUE SCORE from EIKON'!DY71*'WEIGHTED from Refinitive'!$B$15)+('WEIGHTED from Refinitive'!$B$16*'ISSUE SCORE from EIKON'!EN71)</f>
        <v>66.851281169903487</v>
      </c>
      <c r="E68" s="1">
        <f>('WEIGHTED from Refinitive'!$B$3*'ISSUE SCORE from EIKON'!J71)+('WEIGHTED from Refinitive'!$B$4*'ISSUE SCORE from EIKON'!Y71)+('ISSUE SCORE from EIKON'!AN71*'WEIGHTED from Refinitive'!$B$5)+('WEIGHTED from Refinitive'!$B$8*'ISSUE SCORE from EIKON'!BC71)+('ISSUE SCORE from EIKON'!BR71*'WEIGHTED from Refinitive'!$B$9)+('WEIGHTED from Refinitive'!$B$10*'ISSUE SCORE from EIKON'!CG71)+('ISSUE SCORE from EIKON'!CV71*'WEIGHTED from Refinitive'!$B$11)+('WEIGHTED from Refinitive'!$B$14*'ISSUE SCORE from EIKON'!DK71)+('ISSUE SCORE from EIKON'!DZ71*'WEIGHTED from Refinitive'!$B$15)+('WEIGHTED from Refinitive'!$B$16*'ISSUE SCORE from EIKON'!EO71)</f>
        <v>60.449663356653843</v>
      </c>
      <c r="F68" s="1">
        <f>('WEIGHTED from Refinitive'!$B$3*'ISSUE SCORE from EIKON'!K71)+('WEIGHTED from Refinitive'!$B$4*'ISSUE SCORE from EIKON'!Z71)+('ISSUE SCORE from EIKON'!AO71*'WEIGHTED from Refinitive'!$B$5)+('WEIGHTED from Refinitive'!$B$8*'ISSUE SCORE from EIKON'!BD71)+('ISSUE SCORE from EIKON'!BS71*'WEIGHTED from Refinitive'!$B$9)+('WEIGHTED from Refinitive'!$B$10*'ISSUE SCORE from EIKON'!CH71)+('ISSUE SCORE from EIKON'!CW71*'WEIGHTED from Refinitive'!$B$11)+('WEIGHTED from Refinitive'!$B$14*'ISSUE SCORE from EIKON'!DL71)+('ISSUE SCORE from EIKON'!EA71*'WEIGHTED from Refinitive'!$B$15)+('WEIGHTED from Refinitive'!$B$16*'ISSUE SCORE from EIKON'!EP71)</f>
        <v>0</v>
      </c>
      <c r="G68" s="1">
        <f>('WEIGHTED from Refinitive'!$B$3*'ISSUE SCORE from EIKON'!L71)+('WEIGHTED from Refinitive'!$B$4*'ISSUE SCORE from EIKON'!AA71)+('ISSUE SCORE from EIKON'!AP71*'WEIGHTED from Refinitive'!$B$5)+('WEIGHTED from Refinitive'!$B$8*'ISSUE SCORE from EIKON'!BE71)+('ISSUE SCORE from EIKON'!BT71*'WEIGHTED from Refinitive'!$B$9)+('WEIGHTED from Refinitive'!$B$10*'ISSUE SCORE from EIKON'!CI71)+('ISSUE SCORE from EIKON'!CX71*'WEIGHTED from Refinitive'!$B$11)+('WEIGHTED from Refinitive'!$B$14*'ISSUE SCORE from EIKON'!DM71)+('ISSUE SCORE from EIKON'!EB71*'WEIGHTED from Refinitive'!$B$15)+('WEIGHTED from Refinitive'!$B$16*'ISSUE SCORE from EIKON'!EQ71)</f>
        <v>0</v>
      </c>
      <c r="H68" s="1">
        <f>('WEIGHTED from Refinitive'!$B$3*'ISSUE SCORE from EIKON'!M71)+('WEIGHTED from Refinitive'!$B$4*'ISSUE SCORE from EIKON'!AB71)+('ISSUE SCORE from EIKON'!AQ71*'WEIGHTED from Refinitive'!$B$5)+('WEIGHTED from Refinitive'!$B$8*'ISSUE SCORE from EIKON'!BF71)+('ISSUE SCORE from EIKON'!BU71*'WEIGHTED from Refinitive'!$B$9)+('WEIGHTED from Refinitive'!$B$10*'ISSUE SCORE from EIKON'!CJ71)+('ISSUE SCORE from EIKON'!CY71*'WEIGHTED from Refinitive'!$B$11)+('WEIGHTED from Refinitive'!$B$14*'ISSUE SCORE from EIKON'!DN71)+('ISSUE SCORE from EIKON'!EC71*'WEIGHTED from Refinitive'!$B$15)+('WEIGHTED from Refinitive'!$B$16*'ISSUE SCORE from EIKON'!ER71)</f>
        <v>0</v>
      </c>
      <c r="I68" s="1">
        <f>('WEIGHTED from Refinitive'!$B$3*'ISSUE SCORE from EIKON'!N71)+('WEIGHTED from Refinitive'!$B$4*'ISSUE SCORE from EIKON'!AC71)+('ISSUE SCORE from EIKON'!AR71*'WEIGHTED from Refinitive'!$B$5)+('WEIGHTED from Refinitive'!$B$8*'ISSUE SCORE from EIKON'!BG71)+('ISSUE SCORE from EIKON'!BV71*'WEIGHTED from Refinitive'!$B$9)+('WEIGHTED from Refinitive'!$B$10*'ISSUE SCORE from EIKON'!CK71)+('ISSUE SCORE from EIKON'!CZ71*'WEIGHTED from Refinitive'!$B$11)+('WEIGHTED from Refinitive'!$B$14*'ISSUE SCORE from EIKON'!DO71)+('ISSUE SCORE from EIKON'!ED71*'WEIGHTED from Refinitive'!$B$15)+('WEIGHTED from Refinitive'!$B$16*'ISSUE SCORE from EIKON'!ES71)</f>
        <v>0</v>
      </c>
      <c r="J68" s="1">
        <f>('WEIGHTED from Refinitive'!$B$3*'ISSUE SCORE from EIKON'!O71)+('WEIGHTED from Refinitive'!$B$4*'ISSUE SCORE from EIKON'!AD71)+('ISSUE SCORE from EIKON'!AS71*'WEIGHTED from Refinitive'!$B$5)+('WEIGHTED from Refinitive'!$B$8*'ISSUE SCORE from EIKON'!BH71)+('ISSUE SCORE from EIKON'!BW71*'WEIGHTED from Refinitive'!$B$9)+('WEIGHTED from Refinitive'!$B$10*'ISSUE SCORE from EIKON'!CL71)+('ISSUE SCORE from EIKON'!DA71*'WEIGHTED from Refinitive'!$B$11)+('WEIGHTED from Refinitive'!$B$14*'ISSUE SCORE from EIKON'!DP71)+('ISSUE SCORE from EIKON'!EE71*'WEIGHTED from Refinitive'!$B$15)+('WEIGHTED from Refinitive'!$B$16*'ISSUE SCORE from EIKON'!ET71)</f>
        <v>0</v>
      </c>
      <c r="K68" s="1">
        <f>('WEIGHTED from Refinitive'!$B$3*'ISSUE SCORE from EIKON'!P71)+('WEIGHTED from Refinitive'!$B$4*'ISSUE SCORE from EIKON'!AE71)+('ISSUE SCORE from EIKON'!AT71*'WEIGHTED from Refinitive'!$B$5)+('WEIGHTED from Refinitive'!$B$8*'ISSUE SCORE from EIKON'!BI71)+('ISSUE SCORE from EIKON'!BX71*'WEIGHTED from Refinitive'!$B$9)+('WEIGHTED from Refinitive'!$B$10*'ISSUE SCORE from EIKON'!CM71)+('ISSUE SCORE from EIKON'!DB71*'WEIGHTED from Refinitive'!$B$11)+('WEIGHTED from Refinitive'!$B$14*'ISSUE SCORE from EIKON'!DQ71)+('ISSUE SCORE from EIKON'!EF71*'WEIGHTED from Refinitive'!$B$15)+('WEIGHTED from Refinitive'!$B$16*'ISSUE SCORE from EIKON'!EU71)</f>
        <v>0</v>
      </c>
      <c r="L68" s="1">
        <f>('WEIGHTED from Refinitive'!$B$3*'ISSUE SCORE from EIKON'!Q71)+('WEIGHTED from Refinitive'!$B$4*'ISSUE SCORE from EIKON'!AF71)+('ISSUE SCORE from EIKON'!AU71*'WEIGHTED from Refinitive'!$B$5)+('WEIGHTED from Refinitive'!$B$8*'ISSUE SCORE from EIKON'!BJ71)+('ISSUE SCORE from EIKON'!BY71*'WEIGHTED from Refinitive'!$B$9)+('WEIGHTED from Refinitive'!$B$10*'ISSUE SCORE from EIKON'!CN71)+('ISSUE SCORE from EIKON'!DC71*'WEIGHTED from Refinitive'!$B$11)+('WEIGHTED from Refinitive'!$B$14*'ISSUE SCORE from EIKON'!DR71)+('ISSUE SCORE from EIKON'!EG71*'WEIGHTED from Refinitive'!$B$15)+('WEIGHTED from Refinitive'!$B$16*'ISSUE SCORE from EIKON'!EV71)</f>
        <v>0</v>
      </c>
      <c r="M68" s="1">
        <f>('WEIGHTED from Refinitive'!$B$3*'ISSUE SCORE from EIKON'!R71)+('WEIGHTED from Refinitive'!$B$4*'ISSUE SCORE from EIKON'!AG71)+('ISSUE SCORE from EIKON'!AV71*'WEIGHTED from Refinitive'!$B$5)+('WEIGHTED from Refinitive'!$B$8*'ISSUE SCORE from EIKON'!BK71)+('ISSUE SCORE from EIKON'!BZ71*'WEIGHTED from Refinitive'!$B$9)+('WEIGHTED from Refinitive'!$B$10*'ISSUE SCORE from EIKON'!CO71)+('ISSUE SCORE from EIKON'!DD71*'WEIGHTED from Refinitive'!$B$11)+('WEIGHTED from Refinitive'!$B$14*'ISSUE SCORE from EIKON'!DS71)+('ISSUE SCORE from EIKON'!EH71*'WEIGHTED from Refinitive'!$B$15)+('WEIGHTED from Refinitive'!$B$16*'ISSUE SCORE from EIKON'!EW71)</f>
        <v>0</v>
      </c>
      <c r="N68" s="1">
        <f>('WEIGHTED from Refinitive'!$B$3*'ISSUE SCORE from EIKON'!S71)+('WEIGHTED from Refinitive'!$B$4*'ISSUE SCORE from EIKON'!AH71)+('ISSUE SCORE from EIKON'!AW71*'WEIGHTED from Refinitive'!$B$5)+('WEIGHTED from Refinitive'!$B$8*'ISSUE SCORE from EIKON'!BL71)+('ISSUE SCORE from EIKON'!CA71*'WEIGHTED from Refinitive'!$B$9)+('WEIGHTED from Refinitive'!$B$10*'ISSUE SCORE from EIKON'!CP71)+('ISSUE SCORE from EIKON'!DE71*'WEIGHTED from Refinitive'!$B$11)+('WEIGHTED from Refinitive'!$B$14*'ISSUE SCORE from EIKON'!DT71)+('ISSUE SCORE from EIKON'!EI71*'WEIGHTED from Refinitive'!$B$15)+('WEIGHTED from Refinitive'!$B$16*'ISSUE SCORE from EIKON'!EX71)</f>
        <v>0</v>
      </c>
      <c r="O68" s="1">
        <f>('WEIGHTED from Refinitive'!$B$3*'ISSUE SCORE from EIKON'!T71)+('WEIGHTED from Refinitive'!$B$4*'ISSUE SCORE from EIKON'!AI71)+('ISSUE SCORE from EIKON'!AX71*'WEIGHTED from Refinitive'!$B$5)+('WEIGHTED from Refinitive'!$B$8*'ISSUE SCORE from EIKON'!BM71)+('ISSUE SCORE from EIKON'!CB71*'WEIGHTED from Refinitive'!$B$9)+('WEIGHTED from Refinitive'!$B$10*'ISSUE SCORE from EIKON'!CQ71)+('ISSUE SCORE from EIKON'!DF71*'WEIGHTED from Refinitive'!$B$11)+('WEIGHTED from Refinitive'!$B$14*'ISSUE SCORE from EIKON'!DU71)+('ISSUE SCORE from EIKON'!EJ71*'WEIGHTED from Refinitive'!$B$15)+('WEIGHTED from Refinitive'!$B$16*'ISSUE SCORE from EIKON'!EY71)</f>
        <v>0</v>
      </c>
      <c r="P68" s="1">
        <f>('WEIGHTED from Refinitive'!$B$3*'ISSUE SCORE from EIKON'!U71)+('WEIGHTED from Refinitive'!$B$4*'ISSUE SCORE from EIKON'!AJ71)+('ISSUE SCORE from EIKON'!AY71*'WEIGHTED from Refinitive'!$B$5)+('WEIGHTED from Refinitive'!$B$8*'ISSUE SCORE from EIKON'!BN71)+('ISSUE SCORE from EIKON'!CC71*'WEIGHTED from Refinitive'!$B$9)+('WEIGHTED from Refinitive'!$B$10*'ISSUE SCORE from EIKON'!CR71)+('ISSUE SCORE from EIKON'!DG71*'WEIGHTED from Refinitive'!$B$11)+('WEIGHTED from Refinitive'!$B$14*'ISSUE SCORE from EIKON'!DV71)+('ISSUE SCORE from EIKON'!EK71*'WEIGHTED from Refinitive'!$B$15)+('WEIGHTED from Refinitive'!$B$16*'ISSUE SCORE from EIKON'!EZ71)</f>
        <v>0</v>
      </c>
      <c r="R68" s="11" t="s">
        <v>148</v>
      </c>
      <c r="S68" s="1">
        <f t="shared" si="32"/>
        <v>41.810207593622245</v>
      </c>
      <c r="T68" s="1">
        <f t="shared" si="33"/>
        <v>64.275817608419089</v>
      </c>
      <c r="U68" s="1">
        <f t="shared" si="34"/>
        <v>66.851281169903487</v>
      </c>
      <c r="V68" s="1">
        <f t="shared" si="35"/>
        <v>60.449663356653843</v>
      </c>
      <c r="W68" s="1">
        <f t="shared" si="36"/>
        <v>0</v>
      </c>
      <c r="X68" s="1">
        <f t="shared" si="37"/>
        <v>0</v>
      </c>
      <c r="Y68" s="1">
        <f t="shared" si="38"/>
        <v>0</v>
      </c>
      <c r="Z68" s="1">
        <f t="shared" si="39"/>
        <v>0</v>
      </c>
      <c r="AA68" s="1">
        <f t="shared" si="40"/>
        <v>0</v>
      </c>
      <c r="AB68" s="1">
        <f t="shared" si="41"/>
        <v>0</v>
      </c>
      <c r="AC68" s="1">
        <f t="shared" si="42"/>
        <v>0</v>
      </c>
      <c r="AD68" s="1">
        <f t="shared" si="43"/>
        <v>0</v>
      </c>
      <c r="AE68" s="1">
        <f t="shared" si="44"/>
        <v>0</v>
      </c>
      <c r="AF68" s="1">
        <f t="shared" si="45"/>
        <v>0</v>
      </c>
      <c r="AG68" s="1">
        <f t="shared" si="46"/>
        <v>0</v>
      </c>
      <c r="AI68" s="11" t="s">
        <v>148</v>
      </c>
      <c r="AJ68" s="1">
        <f t="shared" si="47"/>
        <v>-22.465610014796844</v>
      </c>
      <c r="AK68" s="1">
        <f t="shared" si="48"/>
        <v>-2.5754635614843977</v>
      </c>
      <c r="AL68" s="1">
        <f t="shared" si="49"/>
        <v>6.4016178132496435</v>
      </c>
      <c r="AM68" s="1">
        <f t="shared" si="50"/>
        <v>60.449663356653843</v>
      </c>
      <c r="AN68" s="1">
        <f t="shared" si="51"/>
        <v>0</v>
      </c>
      <c r="AO68" s="1">
        <f t="shared" si="52"/>
        <v>0</v>
      </c>
      <c r="AP68" s="1">
        <f t="shared" si="53"/>
        <v>0</v>
      </c>
      <c r="AQ68" s="1">
        <f t="shared" si="54"/>
        <v>0</v>
      </c>
      <c r="AR68" s="1">
        <f t="shared" si="55"/>
        <v>0</v>
      </c>
      <c r="AS68" s="1">
        <f t="shared" si="56"/>
        <v>0</v>
      </c>
      <c r="AT68" s="1">
        <f t="shared" si="57"/>
        <v>0</v>
      </c>
      <c r="AU68" s="1">
        <f t="shared" si="58"/>
        <v>0</v>
      </c>
      <c r="AV68" s="1">
        <f t="shared" si="59"/>
        <v>0</v>
      </c>
      <c r="AW68" s="1">
        <f t="shared" si="60"/>
        <v>0</v>
      </c>
      <c r="AX68" s="1" t="str">
        <f>VLOOKUP(AI68,'ISSUE SCORE from EIKON'!A71:B500,2,FALSE)</f>
        <v>Coty Inc</v>
      </c>
      <c r="AY68" s="1">
        <f t="shared" si="61"/>
        <v>67</v>
      </c>
      <c r="AZ68" s="1">
        <v>67</v>
      </c>
      <c r="BA68" s="1">
        <v>1</v>
      </c>
    </row>
    <row r="69" spans="1:53" ht="15">
      <c r="A69" s="11" t="s">
        <v>129</v>
      </c>
      <c r="B69" s="1">
        <f>('WEIGHTED from Refinitive'!$B$3*'ISSUE SCORE from EIKON'!G72)+('WEIGHTED from Refinitive'!$B$4*'ISSUE SCORE from EIKON'!V72)+('ISSUE SCORE from EIKON'!AK72*'WEIGHTED from Refinitive'!$B$5)+('WEIGHTED from Refinitive'!$B$8*'ISSUE SCORE from EIKON'!AZ72)+('ISSUE SCORE from EIKON'!BO72*'WEIGHTED from Refinitive'!$B$9)+('WEIGHTED from Refinitive'!$B$10*'ISSUE SCORE from EIKON'!CD72)+('ISSUE SCORE from EIKON'!CS72*'WEIGHTED from Refinitive'!$B$11)+('WEIGHTED from Refinitive'!$B$14*'ISSUE SCORE from EIKON'!DH72)+('ISSUE SCORE from EIKON'!DW72*'WEIGHTED from Refinitive'!$B$15)+('WEIGHTED from Refinitive'!$B$16*'ISSUE SCORE from EIKON'!EL72)</f>
        <v>50.5799792480638</v>
      </c>
      <c r="C69" s="1">
        <f>('WEIGHTED from Refinitive'!$B$3*'ISSUE SCORE from EIKON'!H72)+('WEIGHTED from Refinitive'!$B$4*'ISSUE SCORE from EIKON'!W72)+('ISSUE SCORE from EIKON'!AL72*'WEIGHTED from Refinitive'!$B$5)+('WEIGHTED from Refinitive'!$B$8*'ISSUE SCORE from EIKON'!BA72)+('ISSUE SCORE from EIKON'!BP72*'WEIGHTED from Refinitive'!$B$9)+('WEIGHTED from Refinitive'!$B$10*'ISSUE SCORE from EIKON'!CE72)+('ISSUE SCORE from EIKON'!CT72*'WEIGHTED from Refinitive'!$B$11)+('WEIGHTED from Refinitive'!$B$14*'ISSUE SCORE from EIKON'!DI72)+('ISSUE SCORE from EIKON'!DX72*'WEIGHTED from Refinitive'!$B$15)+('WEIGHTED from Refinitive'!$B$16*'ISSUE SCORE from EIKON'!EM72)</f>
        <v>56.953296514818859</v>
      </c>
      <c r="D69" s="1">
        <f>('WEIGHTED from Refinitive'!$B$3*'ISSUE SCORE from EIKON'!I72)+('WEIGHTED from Refinitive'!$B$4*'ISSUE SCORE from EIKON'!X72)+('ISSUE SCORE from EIKON'!AM72*'WEIGHTED from Refinitive'!$B$5)+('WEIGHTED from Refinitive'!$B$8*'ISSUE SCORE from EIKON'!BB72)+('ISSUE SCORE from EIKON'!BQ72*'WEIGHTED from Refinitive'!$B$9)+('WEIGHTED from Refinitive'!$B$10*'ISSUE SCORE from EIKON'!CF72)+('ISSUE SCORE from EIKON'!CU72*'WEIGHTED from Refinitive'!$B$11)+('WEIGHTED from Refinitive'!$B$14*'ISSUE SCORE from EIKON'!DJ72)+('ISSUE SCORE from EIKON'!DY72*'WEIGHTED from Refinitive'!$B$15)+('WEIGHTED from Refinitive'!$B$16*'ISSUE SCORE from EIKON'!EN72)</f>
        <v>58.371488189133586</v>
      </c>
      <c r="E69" s="1">
        <f>('WEIGHTED from Refinitive'!$B$3*'ISSUE SCORE from EIKON'!J72)+('WEIGHTED from Refinitive'!$B$4*'ISSUE SCORE from EIKON'!Y72)+('ISSUE SCORE from EIKON'!AN72*'WEIGHTED from Refinitive'!$B$5)+('WEIGHTED from Refinitive'!$B$8*'ISSUE SCORE from EIKON'!BC72)+('ISSUE SCORE from EIKON'!BR72*'WEIGHTED from Refinitive'!$B$9)+('WEIGHTED from Refinitive'!$B$10*'ISSUE SCORE from EIKON'!CG72)+('ISSUE SCORE from EIKON'!CV72*'WEIGHTED from Refinitive'!$B$11)+('WEIGHTED from Refinitive'!$B$14*'ISSUE SCORE from EIKON'!DK72)+('ISSUE SCORE from EIKON'!DZ72*'WEIGHTED from Refinitive'!$B$15)+('WEIGHTED from Refinitive'!$B$16*'ISSUE SCORE from EIKON'!EO72)</f>
        <v>57.102214728399524</v>
      </c>
      <c r="F69" s="1">
        <f>('WEIGHTED from Refinitive'!$B$3*'ISSUE SCORE from EIKON'!K72)+('WEIGHTED from Refinitive'!$B$4*'ISSUE SCORE from EIKON'!Z72)+('ISSUE SCORE from EIKON'!AO72*'WEIGHTED from Refinitive'!$B$5)+('WEIGHTED from Refinitive'!$B$8*'ISSUE SCORE from EIKON'!BD72)+('ISSUE SCORE from EIKON'!BS72*'WEIGHTED from Refinitive'!$B$9)+('WEIGHTED from Refinitive'!$B$10*'ISSUE SCORE from EIKON'!CH72)+('ISSUE SCORE from EIKON'!CW72*'WEIGHTED from Refinitive'!$B$11)+('WEIGHTED from Refinitive'!$B$14*'ISSUE SCORE from EIKON'!DL72)+('ISSUE SCORE from EIKON'!EA72*'WEIGHTED from Refinitive'!$B$15)+('WEIGHTED from Refinitive'!$B$16*'ISSUE SCORE from EIKON'!EP72)</f>
        <v>57.681017258603411</v>
      </c>
      <c r="G69" s="1">
        <f>('WEIGHTED from Refinitive'!$B$3*'ISSUE SCORE from EIKON'!L72)+('WEIGHTED from Refinitive'!$B$4*'ISSUE SCORE from EIKON'!AA72)+('ISSUE SCORE from EIKON'!AP72*'WEIGHTED from Refinitive'!$B$5)+('WEIGHTED from Refinitive'!$B$8*'ISSUE SCORE from EIKON'!BE72)+('ISSUE SCORE from EIKON'!BT72*'WEIGHTED from Refinitive'!$B$9)+('WEIGHTED from Refinitive'!$B$10*'ISSUE SCORE from EIKON'!CI72)+('ISSUE SCORE from EIKON'!CX72*'WEIGHTED from Refinitive'!$B$11)+('WEIGHTED from Refinitive'!$B$14*'ISSUE SCORE from EIKON'!DM72)+('ISSUE SCORE from EIKON'!EB72*'WEIGHTED from Refinitive'!$B$15)+('WEIGHTED from Refinitive'!$B$16*'ISSUE SCORE from EIKON'!EQ72)</f>
        <v>61.478553947800251</v>
      </c>
      <c r="H69" s="1">
        <f>('WEIGHTED from Refinitive'!$B$3*'ISSUE SCORE from EIKON'!M72)+('WEIGHTED from Refinitive'!$B$4*'ISSUE SCORE from EIKON'!AB72)+('ISSUE SCORE from EIKON'!AQ72*'WEIGHTED from Refinitive'!$B$5)+('WEIGHTED from Refinitive'!$B$8*'ISSUE SCORE from EIKON'!BF72)+('ISSUE SCORE from EIKON'!BU72*'WEIGHTED from Refinitive'!$B$9)+('WEIGHTED from Refinitive'!$B$10*'ISSUE SCORE from EIKON'!CJ72)+('ISSUE SCORE from EIKON'!CY72*'WEIGHTED from Refinitive'!$B$11)+('WEIGHTED from Refinitive'!$B$14*'ISSUE SCORE from EIKON'!DN72)+('ISSUE SCORE from EIKON'!EC72*'WEIGHTED from Refinitive'!$B$15)+('WEIGHTED from Refinitive'!$B$16*'ISSUE SCORE from EIKON'!ER72)</f>
        <v>53.097319659800057</v>
      </c>
      <c r="I69" s="1">
        <f>('WEIGHTED from Refinitive'!$B$3*'ISSUE SCORE from EIKON'!N72)+('WEIGHTED from Refinitive'!$B$4*'ISSUE SCORE from EIKON'!AC72)+('ISSUE SCORE from EIKON'!AR72*'WEIGHTED from Refinitive'!$B$5)+('WEIGHTED from Refinitive'!$B$8*'ISSUE SCORE from EIKON'!BG72)+('ISSUE SCORE from EIKON'!BV72*'WEIGHTED from Refinitive'!$B$9)+('WEIGHTED from Refinitive'!$B$10*'ISSUE SCORE from EIKON'!CK72)+('ISSUE SCORE from EIKON'!CZ72*'WEIGHTED from Refinitive'!$B$11)+('WEIGHTED from Refinitive'!$B$14*'ISSUE SCORE from EIKON'!DO72)+('ISSUE SCORE from EIKON'!ED72*'WEIGHTED from Refinitive'!$B$15)+('WEIGHTED from Refinitive'!$B$16*'ISSUE SCORE from EIKON'!ES72)</f>
        <v>59.284543325526904</v>
      </c>
      <c r="J69" s="1">
        <f>('WEIGHTED from Refinitive'!$B$3*'ISSUE SCORE from EIKON'!O72)+('WEIGHTED from Refinitive'!$B$4*'ISSUE SCORE from EIKON'!AD72)+('ISSUE SCORE from EIKON'!AS72*'WEIGHTED from Refinitive'!$B$5)+('WEIGHTED from Refinitive'!$B$8*'ISSUE SCORE from EIKON'!BH72)+('ISSUE SCORE from EIKON'!BW72*'WEIGHTED from Refinitive'!$B$9)+('WEIGHTED from Refinitive'!$B$10*'ISSUE SCORE from EIKON'!CL72)+('ISSUE SCORE from EIKON'!DA72*'WEIGHTED from Refinitive'!$B$11)+('WEIGHTED from Refinitive'!$B$14*'ISSUE SCORE from EIKON'!DP72)+('ISSUE SCORE from EIKON'!EE72*'WEIGHTED from Refinitive'!$B$15)+('WEIGHTED from Refinitive'!$B$16*'ISSUE SCORE from EIKON'!ET72)</f>
        <v>62.801603618421048</v>
      </c>
      <c r="K69" s="1">
        <f>('WEIGHTED from Refinitive'!$B$3*'ISSUE SCORE from EIKON'!P72)+('WEIGHTED from Refinitive'!$B$4*'ISSUE SCORE from EIKON'!AE72)+('ISSUE SCORE from EIKON'!AT72*'WEIGHTED from Refinitive'!$B$5)+('WEIGHTED from Refinitive'!$B$8*'ISSUE SCORE from EIKON'!BI72)+('ISSUE SCORE from EIKON'!BX72*'WEIGHTED from Refinitive'!$B$9)+('WEIGHTED from Refinitive'!$B$10*'ISSUE SCORE from EIKON'!CM72)+('ISSUE SCORE from EIKON'!DB72*'WEIGHTED from Refinitive'!$B$11)+('WEIGHTED from Refinitive'!$B$14*'ISSUE SCORE from EIKON'!DQ72)+('ISSUE SCORE from EIKON'!EF72*'WEIGHTED from Refinitive'!$B$15)+('WEIGHTED from Refinitive'!$B$16*'ISSUE SCORE from EIKON'!EU72)</f>
        <v>67.6752581445609</v>
      </c>
      <c r="L69" s="1">
        <f>('WEIGHTED from Refinitive'!$B$3*'ISSUE SCORE from EIKON'!Q72)+('WEIGHTED from Refinitive'!$B$4*'ISSUE SCORE from EIKON'!AF72)+('ISSUE SCORE from EIKON'!AU72*'WEIGHTED from Refinitive'!$B$5)+('WEIGHTED from Refinitive'!$B$8*'ISSUE SCORE from EIKON'!BJ72)+('ISSUE SCORE from EIKON'!BY72*'WEIGHTED from Refinitive'!$B$9)+('WEIGHTED from Refinitive'!$B$10*'ISSUE SCORE from EIKON'!CN72)+('ISSUE SCORE from EIKON'!DC72*'WEIGHTED from Refinitive'!$B$11)+('WEIGHTED from Refinitive'!$B$14*'ISSUE SCORE from EIKON'!DR72)+('ISSUE SCORE from EIKON'!EG72*'WEIGHTED from Refinitive'!$B$15)+('WEIGHTED from Refinitive'!$B$16*'ISSUE SCORE from EIKON'!EV72)</f>
        <v>59.654923161221227</v>
      </c>
      <c r="M69" s="1">
        <f>('WEIGHTED from Refinitive'!$B$3*'ISSUE SCORE from EIKON'!R72)+('WEIGHTED from Refinitive'!$B$4*'ISSUE SCORE from EIKON'!AG72)+('ISSUE SCORE from EIKON'!AV72*'WEIGHTED from Refinitive'!$B$5)+('WEIGHTED from Refinitive'!$B$8*'ISSUE SCORE from EIKON'!BK72)+('ISSUE SCORE from EIKON'!BZ72*'WEIGHTED from Refinitive'!$B$9)+('WEIGHTED from Refinitive'!$B$10*'ISSUE SCORE from EIKON'!CO72)+('ISSUE SCORE from EIKON'!DD72*'WEIGHTED from Refinitive'!$B$11)+('WEIGHTED from Refinitive'!$B$14*'ISSUE SCORE from EIKON'!DS72)+('ISSUE SCORE from EIKON'!EH72*'WEIGHTED from Refinitive'!$B$15)+('WEIGHTED from Refinitive'!$B$16*'ISSUE SCORE from EIKON'!EW72)</f>
        <v>60.059478558346811</v>
      </c>
      <c r="N69" s="1">
        <f>('WEIGHTED from Refinitive'!$B$3*'ISSUE SCORE from EIKON'!S72)+('WEIGHTED from Refinitive'!$B$4*'ISSUE SCORE from EIKON'!AH72)+('ISSUE SCORE from EIKON'!AW72*'WEIGHTED from Refinitive'!$B$5)+('WEIGHTED from Refinitive'!$B$8*'ISSUE SCORE from EIKON'!BL72)+('ISSUE SCORE from EIKON'!CA72*'WEIGHTED from Refinitive'!$B$9)+('WEIGHTED from Refinitive'!$B$10*'ISSUE SCORE from EIKON'!CP72)+('ISSUE SCORE from EIKON'!DE72*'WEIGHTED from Refinitive'!$B$11)+('WEIGHTED from Refinitive'!$B$14*'ISSUE SCORE from EIKON'!DT72)+('ISSUE SCORE from EIKON'!EI72*'WEIGHTED from Refinitive'!$B$15)+('WEIGHTED from Refinitive'!$B$16*'ISSUE SCORE from EIKON'!EX72)</f>
        <v>30.314116777531385</v>
      </c>
      <c r="O69" s="1">
        <f>('WEIGHTED from Refinitive'!$B$3*'ISSUE SCORE from EIKON'!T72)+('WEIGHTED from Refinitive'!$B$4*'ISSUE SCORE from EIKON'!AI72)+('ISSUE SCORE from EIKON'!AX72*'WEIGHTED from Refinitive'!$B$5)+('WEIGHTED from Refinitive'!$B$8*'ISSUE SCORE from EIKON'!BM72)+('ISSUE SCORE from EIKON'!CB72*'WEIGHTED from Refinitive'!$B$9)+('WEIGHTED from Refinitive'!$B$10*'ISSUE SCORE from EIKON'!CQ72)+('ISSUE SCORE from EIKON'!DF72*'WEIGHTED from Refinitive'!$B$11)+('WEIGHTED from Refinitive'!$B$14*'ISSUE SCORE from EIKON'!DU72)+('ISSUE SCORE from EIKON'!EJ72*'WEIGHTED from Refinitive'!$B$15)+('WEIGHTED from Refinitive'!$B$16*'ISSUE SCORE from EIKON'!EY72)</f>
        <v>35.113977914693656</v>
      </c>
      <c r="P69" s="1">
        <f>('WEIGHTED from Refinitive'!$B$3*'ISSUE SCORE from EIKON'!U72)+('WEIGHTED from Refinitive'!$B$4*'ISSUE SCORE from EIKON'!AJ72)+('ISSUE SCORE from EIKON'!AY72*'WEIGHTED from Refinitive'!$B$5)+('WEIGHTED from Refinitive'!$B$8*'ISSUE SCORE from EIKON'!BN72)+('ISSUE SCORE from EIKON'!CC72*'WEIGHTED from Refinitive'!$B$9)+('WEIGHTED from Refinitive'!$B$10*'ISSUE SCORE from EIKON'!CR72)+('ISSUE SCORE from EIKON'!DG72*'WEIGHTED from Refinitive'!$B$11)+('WEIGHTED from Refinitive'!$B$14*'ISSUE SCORE from EIKON'!DV72)+('ISSUE SCORE from EIKON'!EK72*'WEIGHTED from Refinitive'!$B$15)+('WEIGHTED from Refinitive'!$B$16*'ISSUE SCORE from EIKON'!EZ72)</f>
        <v>39.15090977068791</v>
      </c>
      <c r="R69" s="11" t="s">
        <v>149</v>
      </c>
      <c r="S69" s="1">
        <f t="shared" si="32"/>
        <v>80.131393530145971</v>
      </c>
      <c r="T69" s="1">
        <f t="shared" si="33"/>
        <v>56.953296514818859</v>
      </c>
      <c r="U69" s="1">
        <f t="shared" si="34"/>
        <v>58.371488189133586</v>
      </c>
      <c r="V69" s="1">
        <f t="shared" si="35"/>
        <v>57.102214728399524</v>
      </c>
      <c r="W69" s="1">
        <f t="shared" si="36"/>
        <v>57.681017258603411</v>
      </c>
      <c r="X69" s="1">
        <f t="shared" si="37"/>
        <v>61.478553947800251</v>
      </c>
      <c r="Y69" s="1">
        <f t="shared" si="38"/>
        <v>53.097319659800057</v>
      </c>
      <c r="Z69" s="1">
        <f t="shared" si="39"/>
        <v>59.284543325526904</v>
      </c>
      <c r="AA69" s="1">
        <f t="shared" si="40"/>
        <v>62.801603618421048</v>
      </c>
      <c r="AB69" s="1">
        <f t="shared" si="41"/>
        <v>67.6752581445609</v>
      </c>
      <c r="AC69" s="1">
        <f t="shared" si="42"/>
        <v>59.654923161221227</v>
      </c>
      <c r="AD69" s="1">
        <f t="shared" si="43"/>
        <v>60.059478558346811</v>
      </c>
      <c r="AE69" s="1">
        <f t="shared" si="44"/>
        <v>30.314116777531385</v>
      </c>
      <c r="AF69" s="1">
        <f t="shared" si="45"/>
        <v>35.113977914693656</v>
      </c>
      <c r="AG69" s="1">
        <f t="shared" si="46"/>
        <v>39.15090977068791</v>
      </c>
      <c r="AI69" s="11" t="s">
        <v>149</v>
      </c>
      <c r="AJ69" s="1">
        <f t="shared" si="47"/>
        <v>23.178097015327111</v>
      </c>
      <c r="AK69" s="1">
        <f t="shared" si="48"/>
        <v>-1.4181916743147269</v>
      </c>
      <c r="AL69" s="1">
        <f t="shared" si="49"/>
        <v>1.2692734607340626</v>
      </c>
      <c r="AM69" s="1">
        <f t="shared" si="50"/>
        <v>-0.5788025302038875</v>
      </c>
      <c r="AN69" s="1">
        <f t="shared" si="51"/>
        <v>-3.7975366891968392</v>
      </c>
      <c r="AO69" s="1">
        <f t="shared" si="52"/>
        <v>8.3812342880001935</v>
      </c>
      <c r="AP69" s="1">
        <f t="shared" si="53"/>
        <v>-6.1872236657268473</v>
      </c>
      <c r="AQ69" s="1">
        <f t="shared" si="54"/>
        <v>-3.5170602928941435</v>
      </c>
      <c r="AR69" s="1">
        <f t="shared" si="55"/>
        <v>-4.8736545261398518</v>
      </c>
      <c r="AS69" s="1">
        <f t="shared" si="56"/>
        <v>8.0203349833396729</v>
      </c>
      <c r="AT69" s="1">
        <f t="shared" si="57"/>
        <v>-0.40455539712558419</v>
      </c>
      <c r="AU69" s="1">
        <f t="shared" si="58"/>
        <v>29.745361780815426</v>
      </c>
      <c r="AV69" s="1">
        <f t="shared" si="59"/>
        <v>-4.7998611371622708</v>
      </c>
      <c r="AW69" s="1">
        <f t="shared" si="60"/>
        <v>-4.0369318559942542</v>
      </c>
      <c r="AX69" s="1" t="str">
        <f>VLOOKUP(AI69,'ISSUE SCORE from EIKON'!A72:B501,2,FALSE)</f>
        <v>Campbell Soup Co</v>
      </c>
      <c r="AY69" s="1">
        <f t="shared" si="61"/>
        <v>68</v>
      </c>
      <c r="AZ69" s="1">
        <v>68</v>
      </c>
      <c r="BA69" s="1">
        <v>1</v>
      </c>
    </row>
    <row r="70" spans="1:53" ht="15">
      <c r="A70" s="11" t="s">
        <v>130</v>
      </c>
      <c r="B70" s="1">
        <f>('WEIGHTED from Refinitive'!$B$3*'ISSUE SCORE from EIKON'!G73)+('WEIGHTED from Refinitive'!$B$4*'ISSUE SCORE from EIKON'!V73)+('ISSUE SCORE from EIKON'!AK73*'WEIGHTED from Refinitive'!$B$5)+('WEIGHTED from Refinitive'!$B$8*'ISSUE SCORE from EIKON'!AZ73)+('ISSUE SCORE from EIKON'!BO73*'WEIGHTED from Refinitive'!$B$9)+('WEIGHTED from Refinitive'!$B$10*'ISSUE SCORE from EIKON'!CD73)+('ISSUE SCORE from EIKON'!CS73*'WEIGHTED from Refinitive'!$B$11)+('WEIGHTED from Refinitive'!$B$14*'ISSUE SCORE from EIKON'!DH73)+('ISSUE SCORE from EIKON'!DW73*'WEIGHTED from Refinitive'!$B$15)+('WEIGHTED from Refinitive'!$B$16*'ISSUE SCORE from EIKON'!EL73)</f>
        <v>52.163867337898338</v>
      </c>
      <c r="C70" s="1">
        <f>('WEIGHTED from Refinitive'!$B$3*'ISSUE SCORE from EIKON'!H73)+('WEIGHTED from Refinitive'!$B$4*'ISSUE SCORE from EIKON'!W73)+('ISSUE SCORE from EIKON'!AL73*'WEIGHTED from Refinitive'!$B$5)+('WEIGHTED from Refinitive'!$B$8*'ISSUE SCORE from EIKON'!BA73)+('ISSUE SCORE from EIKON'!BP73*'WEIGHTED from Refinitive'!$B$9)+('WEIGHTED from Refinitive'!$B$10*'ISSUE SCORE from EIKON'!CE73)+('ISSUE SCORE from EIKON'!CT73*'WEIGHTED from Refinitive'!$B$11)+('WEIGHTED from Refinitive'!$B$14*'ISSUE SCORE from EIKON'!DI73)+('ISSUE SCORE from EIKON'!DX73*'WEIGHTED from Refinitive'!$B$15)+('WEIGHTED from Refinitive'!$B$16*'ISSUE SCORE from EIKON'!EM73)</f>
        <v>55.958280432377101</v>
      </c>
      <c r="D70" s="1">
        <f>('WEIGHTED from Refinitive'!$B$3*'ISSUE SCORE from EIKON'!I73)+('WEIGHTED from Refinitive'!$B$4*'ISSUE SCORE from EIKON'!X73)+('ISSUE SCORE from EIKON'!AM73*'WEIGHTED from Refinitive'!$B$5)+('WEIGHTED from Refinitive'!$B$8*'ISSUE SCORE from EIKON'!BB73)+('ISSUE SCORE from EIKON'!BQ73*'WEIGHTED from Refinitive'!$B$9)+('WEIGHTED from Refinitive'!$B$10*'ISSUE SCORE from EIKON'!CF73)+('ISSUE SCORE from EIKON'!CU73*'WEIGHTED from Refinitive'!$B$11)+('WEIGHTED from Refinitive'!$B$14*'ISSUE SCORE from EIKON'!DJ73)+('ISSUE SCORE from EIKON'!DY73*'WEIGHTED from Refinitive'!$B$15)+('WEIGHTED from Refinitive'!$B$16*'ISSUE SCORE from EIKON'!EN73)</f>
        <v>44.675505008370408</v>
      </c>
      <c r="E70" s="1">
        <f>('WEIGHTED from Refinitive'!$B$3*'ISSUE SCORE from EIKON'!J73)+('WEIGHTED from Refinitive'!$B$4*'ISSUE SCORE from EIKON'!Y73)+('ISSUE SCORE from EIKON'!AN73*'WEIGHTED from Refinitive'!$B$5)+('WEIGHTED from Refinitive'!$B$8*'ISSUE SCORE from EIKON'!BC73)+('ISSUE SCORE from EIKON'!BR73*'WEIGHTED from Refinitive'!$B$9)+('WEIGHTED from Refinitive'!$B$10*'ISSUE SCORE from EIKON'!CG73)+('ISSUE SCORE from EIKON'!CV73*'WEIGHTED from Refinitive'!$B$11)+('WEIGHTED from Refinitive'!$B$14*'ISSUE SCORE from EIKON'!DK73)+('ISSUE SCORE from EIKON'!DZ73*'WEIGHTED from Refinitive'!$B$15)+('WEIGHTED from Refinitive'!$B$16*'ISSUE SCORE from EIKON'!EO73)</f>
        <v>46.928036287040982</v>
      </c>
      <c r="F70" s="1">
        <f>('WEIGHTED from Refinitive'!$B$3*'ISSUE SCORE from EIKON'!K73)+('WEIGHTED from Refinitive'!$B$4*'ISSUE SCORE from EIKON'!Z73)+('ISSUE SCORE from EIKON'!AO73*'WEIGHTED from Refinitive'!$B$5)+('WEIGHTED from Refinitive'!$B$8*'ISSUE SCORE from EIKON'!BD73)+('ISSUE SCORE from EIKON'!BS73*'WEIGHTED from Refinitive'!$B$9)+('WEIGHTED from Refinitive'!$B$10*'ISSUE SCORE from EIKON'!CH73)+('ISSUE SCORE from EIKON'!CW73*'WEIGHTED from Refinitive'!$B$11)+('WEIGHTED from Refinitive'!$B$14*'ISSUE SCORE from EIKON'!DL73)+('ISSUE SCORE from EIKON'!EA73*'WEIGHTED from Refinitive'!$B$15)+('WEIGHTED from Refinitive'!$B$16*'ISSUE SCORE from EIKON'!EP73)</f>
        <v>36.030857202498964</v>
      </c>
      <c r="G70" s="1">
        <f>('WEIGHTED from Refinitive'!$B$3*'ISSUE SCORE from EIKON'!L73)+('WEIGHTED from Refinitive'!$B$4*'ISSUE SCORE from EIKON'!AA73)+('ISSUE SCORE from EIKON'!AP73*'WEIGHTED from Refinitive'!$B$5)+('WEIGHTED from Refinitive'!$B$8*'ISSUE SCORE from EIKON'!BE73)+('ISSUE SCORE from EIKON'!BT73*'WEIGHTED from Refinitive'!$B$9)+('WEIGHTED from Refinitive'!$B$10*'ISSUE SCORE from EIKON'!CI73)+('ISSUE SCORE from EIKON'!CX73*'WEIGHTED from Refinitive'!$B$11)+('WEIGHTED from Refinitive'!$B$14*'ISSUE SCORE from EIKON'!DM73)+('ISSUE SCORE from EIKON'!EB73*'WEIGHTED from Refinitive'!$B$15)+('WEIGHTED from Refinitive'!$B$16*'ISSUE SCORE from EIKON'!EQ73)</f>
        <v>35.322085549645372</v>
      </c>
      <c r="H70" s="1">
        <f>('WEIGHTED from Refinitive'!$B$3*'ISSUE SCORE from EIKON'!M73)+('WEIGHTED from Refinitive'!$B$4*'ISSUE SCORE from EIKON'!AB73)+('ISSUE SCORE from EIKON'!AQ73*'WEIGHTED from Refinitive'!$B$5)+('WEIGHTED from Refinitive'!$B$8*'ISSUE SCORE from EIKON'!BF73)+('ISSUE SCORE from EIKON'!BU73*'WEIGHTED from Refinitive'!$B$9)+('WEIGHTED from Refinitive'!$B$10*'ISSUE SCORE from EIKON'!CJ73)+('ISSUE SCORE from EIKON'!CY73*'WEIGHTED from Refinitive'!$B$11)+('WEIGHTED from Refinitive'!$B$14*'ISSUE SCORE from EIKON'!DN73)+('ISSUE SCORE from EIKON'!EC73*'WEIGHTED from Refinitive'!$B$15)+('WEIGHTED from Refinitive'!$B$16*'ISSUE SCORE from EIKON'!ER73)</f>
        <v>36.801387461459385</v>
      </c>
      <c r="I70" s="1">
        <f>('WEIGHTED from Refinitive'!$B$3*'ISSUE SCORE from EIKON'!N73)+('WEIGHTED from Refinitive'!$B$4*'ISSUE SCORE from EIKON'!AC73)+('ISSUE SCORE from EIKON'!AR73*'WEIGHTED from Refinitive'!$B$5)+('WEIGHTED from Refinitive'!$B$8*'ISSUE SCORE from EIKON'!BG73)+('ISSUE SCORE from EIKON'!BV73*'WEIGHTED from Refinitive'!$B$9)+('WEIGHTED from Refinitive'!$B$10*'ISSUE SCORE from EIKON'!CK73)+('ISSUE SCORE from EIKON'!CZ73*'WEIGHTED from Refinitive'!$B$11)+('WEIGHTED from Refinitive'!$B$14*'ISSUE SCORE from EIKON'!DO73)+('ISSUE SCORE from EIKON'!ED73*'WEIGHTED from Refinitive'!$B$15)+('WEIGHTED from Refinitive'!$B$16*'ISSUE SCORE from EIKON'!ES73)</f>
        <v>41.543190416141229</v>
      </c>
      <c r="J70" s="1">
        <f>('WEIGHTED from Refinitive'!$B$3*'ISSUE SCORE from EIKON'!O73)+('WEIGHTED from Refinitive'!$B$4*'ISSUE SCORE from EIKON'!AD73)+('ISSUE SCORE from EIKON'!AS73*'WEIGHTED from Refinitive'!$B$5)+('WEIGHTED from Refinitive'!$B$8*'ISSUE SCORE from EIKON'!BH73)+('ISSUE SCORE from EIKON'!BW73*'WEIGHTED from Refinitive'!$B$9)+('WEIGHTED from Refinitive'!$B$10*'ISSUE SCORE from EIKON'!CL73)+('ISSUE SCORE from EIKON'!DA73*'WEIGHTED from Refinitive'!$B$11)+('WEIGHTED from Refinitive'!$B$14*'ISSUE SCORE from EIKON'!DP73)+('ISSUE SCORE from EIKON'!EE73*'WEIGHTED from Refinitive'!$B$15)+('WEIGHTED from Refinitive'!$B$16*'ISSUE SCORE from EIKON'!ET73)</f>
        <v>36.02722596531509</v>
      </c>
      <c r="K70" s="1">
        <f>('WEIGHTED from Refinitive'!$B$3*'ISSUE SCORE from EIKON'!P73)+('WEIGHTED from Refinitive'!$B$4*'ISSUE SCORE from EIKON'!AE73)+('ISSUE SCORE from EIKON'!AT73*'WEIGHTED from Refinitive'!$B$5)+('WEIGHTED from Refinitive'!$B$8*'ISSUE SCORE from EIKON'!BI73)+('ISSUE SCORE from EIKON'!BX73*'WEIGHTED from Refinitive'!$B$9)+('WEIGHTED from Refinitive'!$B$10*'ISSUE SCORE from EIKON'!CM73)+('ISSUE SCORE from EIKON'!DB73*'WEIGHTED from Refinitive'!$B$11)+('WEIGHTED from Refinitive'!$B$14*'ISSUE SCORE from EIKON'!DQ73)+('ISSUE SCORE from EIKON'!EF73*'WEIGHTED from Refinitive'!$B$15)+('WEIGHTED from Refinitive'!$B$16*'ISSUE SCORE from EIKON'!EU73)</f>
        <v>24.63022892819977</v>
      </c>
      <c r="L70" s="1">
        <f>('WEIGHTED from Refinitive'!$B$3*'ISSUE SCORE from EIKON'!Q73)+('WEIGHTED from Refinitive'!$B$4*'ISSUE SCORE from EIKON'!AF73)+('ISSUE SCORE from EIKON'!AU73*'WEIGHTED from Refinitive'!$B$5)+('WEIGHTED from Refinitive'!$B$8*'ISSUE SCORE from EIKON'!BJ73)+('ISSUE SCORE from EIKON'!BY73*'WEIGHTED from Refinitive'!$B$9)+('WEIGHTED from Refinitive'!$B$10*'ISSUE SCORE from EIKON'!CN73)+('ISSUE SCORE from EIKON'!DC73*'WEIGHTED from Refinitive'!$B$11)+('WEIGHTED from Refinitive'!$B$14*'ISSUE SCORE from EIKON'!DR73)+('ISSUE SCORE from EIKON'!EG73*'WEIGHTED from Refinitive'!$B$15)+('WEIGHTED from Refinitive'!$B$16*'ISSUE SCORE from EIKON'!EV73)</f>
        <v>30.132051993994327</v>
      </c>
      <c r="M70" s="1">
        <f>('WEIGHTED from Refinitive'!$B$3*'ISSUE SCORE from EIKON'!R73)+('WEIGHTED from Refinitive'!$B$4*'ISSUE SCORE from EIKON'!AG73)+('ISSUE SCORE from EIKON'!AV73*'WEIGHTED from Refinitive'!$B$5)+('WEIGHTED from Refinitive'!$B$8*'ISSUE SCORE from EIKON'!BK73)+('ISSUE SCORE from EIKON'!BZ73*'WEIGHTED from Refinitive'!$B$9)+('WEIGHTED from Refinitive'!$B$10*'ISSUE SCORE from EIKON'!CO73)+('ISSUE SCORE from EIKON'!DD73*'WEIGHTED from Refinitive'!$B$11)+('WEIGHTED from Refinitive'!$B$14*'ISSUE SCORE from EIKON'!DS73)+('ISSUE SCORE from EIKON'!EH73*'WEIGHTED from Refinitive'!$B$15)+('WEIGHTED from Refinitive'!$B$16*'ISSUE SCORE from EIKON'!EW73)</f>
        <v>0</v>
      </c>
      <c r="N70" s="1">
        <f>('WEIGHTED from Refinitive'!$B$3*'ISSUE SCORE from EIKON'!S73)+('WEIGHTED from Refinitive'!$B$4*'ISSUE SCORE from EIKON'!AH73)+('ISSUE SCORE from EIKON'!AW73*'WEIGHTED from Refinitive'!$B$5)+('WEIGHTED from Refinitive'!$B$8*'ISSUE SCORE from EIKON'!BL73)+('ISSUE SCORE from EIKON'!CA73*'WEIGHTED from Refinitive'!$B$9)+('WEIGHTED from Refinitive'!$B$10*'ISSUE SCORE from EIKON'!CP73)+('ISSUE SCORE from EIKON'!DE73*'WEIGHTED from Refinitive'!$B$11)+('WEIGHTED from Refinitive'!$B$14*'ISSUE SCORE from EIKON'!DT73)+('ISSUE SCORE from EIKON'!EI73*'WEIGHTED from Refinitive'!$B$15)+('WEIGHTED from Refinitive'!$B$16*'ISSUE SCORE from EIKON'!EX73)</f>
        <v>0</v>
      </c>
      <c r="O70" s="1">
        <f>('WEIGHTED from Refinitive'!$B$3*'ISSUE SCORE from EIKON'!T73)+('WEIGHTED from Refinitive'!$B$4*'ISSUE SCORE from EIKON'!AI73)+('ISSUE SCORE from EIKON'!AX73*'WEIGHTED from Refinitive'!$B$5)+('WEIGHTED from Refinitive'!$B$8*'ISSUE SCORE from EIKON'!BM73)+('ISSUE SCORE from EIKON'!CB73*'WEIGHTED from Refinitive'!$B$9)+('WEIGHTED from Refinitive'!$B$10*'ISSUE SCORE from EIKON'!CQ73)+('ISSUE SCORE from EIKON'!DF73*'WEIGHTED from Refinitive'!$B$11)+('WEIGHTED from Refinitive'!$B$14*'ISSUE SCORE from EIKON'!DU73)+('ISSUE SCORE from EIKON'!EJ73*'WEIGHTED from Refinitive'!$B$15)+('WEIGHTED from Refinitive'!$B$16*'ISSUE SCORE from EIKON'!EY73)</f>
        <v>0</v>
      </c>
      <c r="P70" s="1">
        <f>('WEIGHTED from Refinitive'!$B$3*'ISSUE SCORE from EIKON'!U73)+('WEIGHTED from Refinitive'!$B$4*'ISSUE SCORE from EIKON'!AJ73)+('ISSUE SCORE from EIKON'!AY73*'WEIGHTED from Refinitive'!$B$5)+('WEIGHTED from Refinitive'!$B$8*'ISSUE SCORE from EIKON'!BN73)+('ISSUE SCORE from EIKON'!CC73*'WEIGHTED from Refinitive'!$B$9)+('WEIGHTED from Refinitive'!$B$10*'ISSUE SCORE from EIKON'!CR73)+('ISSUE SCORE from EIKON'!DG73*'WEIGHTED from Refinitive'!$B$11)+('WEIGHTED from Refinitive'!$B$14*'ISSUE SCORE from EIKON'!DV73)+('ISSUE SCORE from EIKON'!EK73*'WEIGHTED from Refinitive'!$B$15)+('WEIGHTED from Refinitive'!$B$16*'ISSUE SCORE from EIKON'!EZ73)</f>
        <v>0</v>
      </c>
      <c r="R70" s="11" t="s">
        <v>150</v>
      </c>
      <c r="S70" s="1">
        <f t="shared" si="32"/>
        <v>60.654761904761862</v>
      </c>
      <c r="T70" s="1">
        <f t="shared" si="33"/>
        <v>55.958280432377101</v>
      </c>
      <c r="U70" s="1">
        <f t="shared" si="34"/>
        <v>44.675505008370408</v>
      </c>
      <c r="V70" s="1">
        <f t="shared" si="35"/>
        <v>46.928036287040982</v>
      </c>
      <c r="W70" s="1">
        <f t="shared" si="36"/>
        <v>36.030857202498964</v>
      </c>
      <c r="X70" s="1">
        <f t="shared" si="37"/>
        <v>35.322085549645372</v>
      </c>
      <c r="Y70" s="1">
        <f t="shared" si="38"/>
        <v>36.801387461459385</v>
      </c>
      <c r="Z70" s="1">
        <f t="shared" si="39"/>
        <v>41.543190416141229</v>
      </c>
      <c r="AA70" s="1">
        <f t="shared" si="40"/>
        <v>36.02722596531509</v>
      </c>
      <c r="AB70" s="1">
        <f t="shared" si="41"/>
        <v>24.63022892819977</v>
      </c>
      <c r="AC70" s="1">
        <f t="shared" si="42"/>
        <v>30.132051993994327</v>
      </c>
      <c r="AD70" s="1">
        <f t="shared" si="43"/>
        <v>0</v>
      </c>
      <c r="AE70" s="1">
        <f t="shared" si="44"/>
        <v>0</v>
      </c>
      <c r="AF70" s="1">
        <f t="shared" si="45"/>
        <v>0</v>
      </c>
      <c r="AG70" s="1">
        <f t="shared" si="46"/>
        <v>0</v>
      </c>
      <c r="AI70" s="11" t="s">
        <v>150</v>
      </c>
      <c r="AJ70" s="1">
        <f t="shared" si="47"/>
        <v>4.696481472384761</v>
      </c>
      <c r="AK70" s="1">
        <f t="shared" si="48"/>
        <v>11.282775424006694</v>
      </c>
      <c r="AL70" s="1">
        <f t="shared" si="49"/>
        <v>-2.252531278670574</v>
      </c>
      <c r="AM70" s="1">
        <f t="shared" si="50"/>
        <v>10.897179084542017</v>
      </c>
      <c r="AN70" s="1">
        <f t="shared" si="51"/>
        <v>0.70877165285359212</v>
      </c>
      <c r="AO70" s="1">
        <f t="shared" si="52"/>
        <v>-1.4793019118140123</v>
      </c>
      <c r="AP70" s="1">
        <f t="shared" si="53"/>
        <v>-4.7418029546818445</v>
      </c>
      <c r="AQ70" s="1">
        <f t="shared" si="54"/>
        <v>5.5159644508261394</v>
      </c>
      <c r="AR70" s="1">
        <f t="shared" si="55"/>
        <v>11.39699703711532</v>
      </c>
      <c r="AS70" s="1">
        <f t="shared" si="56"/>
        <v>-5.5018230657945573</v>
      </c>
      <c r="AT70" s="1">
        <f t="shared" si="57"/>
        <v>30.132051993994327</v>
      </c>
      <c r="AU70" s="1">
        <f t="shared" si="58"/>
        <v>0</v>
      </c>
      <c r="AV70" s="1">
        <f t="shared" si="59"/>
        <v>0</v>
      </c>
      <c r="AW70" s="1">
        <f t="shared" si="60"/>
        <v>0</v>
      </c>
      <c r="AX70" s="1" t="str">
        <f>VLOOKUP(AI70,'ISSUE SCORE from EIKON'!A73:B502,2,FALSE)</f>
        <v>Capri Holdings Ltd</v>
      </c>
      <c r="AY70" s="1">
        <f t="shared" si="61"/>
        <v>69</v>
      </c>
      <c r="AZ70" s="1">
        <v>69</v>
      </c>
      <c r="BA70" s="1">
        <v>1</v>
      </c>
    </row>
    <row r="71" spans="1:53" ht="15">
      <c r="A71" s="11" t="s">
        <v>131</v>
      </c>
      <c r="B71" s="1">
        <f>('WEIGHTED from Refinitive'!$B$3*'ISSUE SCORE from EIKON'!G74)+('WEIGHTED from Refinitive'!$B$4*'ISSUE SCORE from EIKON'!V74)+('ISSUE SCORE from EIKON'!AK74*'WEIGHTED from Refinitive'!$B$5)+('WEIGHTED from Refinitive'!$B$8*'ISSUE SCORE from EIKON'!AZ74)+('ISSUE SCORE from EIKON'!BO74*'WEIGHTED from Refinitive'!$B$9)+('WEIGHTED from Refinitive'!$B$10*'ISSUE SCORE from EIKON'!CD74)+('ISSUE SCORE from EIKON'!CS74*'WEIGHTED from Refinitive'!$B$11)+('WEIGHTED from Refinitive'!$B$14*'ISSUE SCORE from EIKON'!DH74)+('ISSUE SCORE from EIKON'!DW74*'WEIGHTED from Refinitive'!$B$15)+('WEIGHTED from Refinitive'!$B$16*'ISSUE SCORE from EIKON'!EL74)</f>
        <v>58.114006166488188</v>
      </c>
      <c r="C71" s="1">
        <f>('WEIGHTED from Refinitive'!$B$3*'ISSUE SCORE from EIKON'!H74)+('WEIGHTED from Refinitive'!$B$4*'ISSUE SCORE from EIKON'!W74)+('ISSUE SCORE from EIKON'!AL74*'WEIGHTED from Refinitive'!$B$5)+('WEIGHTED from Refinitive'!$B$8*'ISSUE SCORE from EIKON'!BA74)+('ISSUE SCORE from EIKON'!BP74*'WEIGHTED from Refinitive'!$B$9)+('WEIGHTED from Refinitive'!$B$10*'ISSUE SCORE from EIKON'!CE74)+('ISSUE SCORE from EIKON'!CT74*'WEIGHTED from Refinitive'!$B$11)+('WEIGHTED from Refinitive'!$B$14*'ISSUE SCORE from EIKON'!DI74)+('ISSUE SCORE from EIKON'!DX74*'WEIGHTED from Refinitive'!$B$15)+('WEIGHTED from Refinitive'!$B$16*'ISSUE SCORE from EIKON'!EM74)</f>
        <v>58.717589416392222</v>
      </c>
      <c r="D71" s="1">
        <f>('WEIGHTED from Refinitive'!$B$3*'ISSUE SCORE from EIKON'!I74)+('WEIGHTED from Refinitive'!$B$4*'ISSUE SCORE from EIKON'!X74)+('ISSUE SCORE from EIKON'!AM74*'WEIGHTED from Refinitive'!$B$5)+('WEIGHTED from Refinitive'!$B$8*'ISSUE SCORE from EIKON'!BB74)+('ISSUE SCORE from EIKON'!BQ74*'WEIGHTED from Refinitive'!$B$9)+('WEIGHTED from Refinitive'!$B$10*'ISSUE SCORE from EIKON'!CF74)+('ISSUE SCORE from EIKON'!CU74*'WEIGHTED from Refinitive'!$B$11)+('WEIGHTED from Refinitive'!$B$14*'ISSUE SCORE from EIKON'!DJ74)+('ISSUE SCORE from EIKON'!DY74*'WEIGHTED from Refinitive'!$B$15)+('WEIGHTED from Refinitive'!$B$16*'ISSUE SCORE from EIKON'!EN74)</f>
        <v>55.733836185379666</v>
      </c>
      <c r="E71" s="1">
        <f>('WEIGHTED from Refinitive'!$B$3*'ISSUE SCORE from EIKON'!J74)+('WEIGHTED from Refinitive'!$B$4*'ISSUE SCORE from EIKON'!Y74)+('ISSUE SCORE from EIKON'!AN74*'WEIGHTED from Refinitive'!$B$5)+('WEIGHTED from Refinitive'!$B$8*'ISSUE SCORE from EIKON'!BC74)+('ISSUE SCORE from EIKON'!BR74*'WEIGHTED from Refinitive'!$B$9)+('WEIGHTED from Refinitive'!$B$10*'ISSUE SCORE from EIKON'!CG74)+('ISSUE SCORE from EIKON'!CV74*'WEIGHTED from Refinitive'!$B$11)+('WEIGHTED from Refinitive'!$B$14*'ISSUE SCORE from EIKON'!DK74)+('ISSUE SCORE from EIKON'!DZ74*'WEIGHTED from Refinitive'!$B$15)+('WEIGHTED from Refinitive'!$B$16*'ISSUE SCORE from EIKON'!EO74)</f>
        <v>55.476746753975121</v>
      </c>
      <c r="F71" s="1">
        <f>('WEIGHTED from Refinitive'!$B$3*'ISSUE SCORE from EIKON'!K74)+('WEIGHTED from Refinitive'!$B$4*'ISSUE SCORE from EIKON'!Z74)+('ISSUE SCORE from EIKON'!AO74*'WEIGHTED from Refinitive'!$B$5)+('WEIGHTED from Refinitive'!$B$8*'ISSUE SCORE from EIKON'!BD74)+('ISSUE SCORE from EIKON'!BS74*'WEIGHTED from Refinitive'!$B$9)+('WEIGHTED from Refinitive'!$B$10*'ISSUE SCORE from EIKON'!CH74)+('ISSUE SCORE from EIKON'!CW74*'WEIGHTED from Refinitive'!$B$11)+('WEIGHTED from Refinitive'!$B$14*'ISSUE SCORE from EIKON'!DL74)+('ISSUE SCORE from EIKON'!EA74*'WEIGHTED from Refinitive'!$B$15)+('WEIGHTED from Refinitive'!$B$16*'ISSUE SCORE from EIKON'!EP74)</f>
        <v>35.215222708326102</v>
      </c>
      <c r="G71" s="1">
        <f>('WEIGHTED from Refinitive'!$B$3*'ISSUE SCORE from EIKON'!L74)+('WEIGHTED from Refinitive'!$B$4*'ISSUE SCORE from EIKON'!AA74)+('ISSUE SCORE from EIKON'!AP74*'WEIGHTED from Refinitive'!$B$5)+('WEIGHTED from Refinitive'!$B$8*'ISSUE SCORE from EIKON'!BE74)+('ISSUE SCORE from EIKON'!BT74*'WEIGHTED from Refinitive'!$B$9)+('WEIGHTED from Refinitive'!$B$10*'ISSUE SCORE from EIKON'!CI74)+('ISSUE SCORE from EIKON'!CX74*'WEIGHTED from Refinitive'!$B$11)+('WEIGHTED from Refinitive'!$B$14*'ISSUE SCORE from EIKON'!DM74)+('ISSUE SCORE from EIKON'!EB74*'WEIGHTED from Refinitive'!$B$15)+('WEIGHTED from Refinitive'!$B$16*'ISSUE SCORE from EIKON'!EQ74)</f>
        <v>36.697555902792587</v>
      </c>
      <c r="H71" s="1">
        <f>('WEIGHTED from Refinitive'!$B$3*'ISSUE SCORE from EIKON'!M74)+('WEIGHTED from Refinitive'!$B$4*'ISSUE SCORE from EIKON'!AB74)+('ISSUE SCORE from EIKON'!AQ74*'WEIGHTED from Refinitive'!$B$5)+('WEIGHTED from Refinitive'!$B$8*'ISSUE SCORE from EIKON'!BF74)+('ISSUE SCORE from EIKON'!BU74*'WEIGHTED from Refinitive'!$B$9)+('WEIGHTED from Refinitive'!$B$10*'ISSUE SCORE from EIKON'!CJ74)+('ISSUE SCORE from EIKON'!CY74*'WEIGHTED from Refinitive'!$B$11)+('WEIGHTED from Refinitive'!$B$14*'ISSUE SCORE from EIKON'!DN74)+('ISSUE SCORE from EIKON'!EC74*'WEIGHTED from Refinitive'!$B$15)+('WEIGHTED from Refinitive'!$B$16*'ISSUE SCORE from EIKON'!ER74)</f>
        <v>31.111246406601371</v>
      </c>
      <c r="I71" s="1">
        <f>('WEIGHTED from Refinitive'!$B$3*'ISSUE SCORE from EIKON'!N74)+('WEIGHTED from Refinitive'!$B$4*'ISSUE SCORE from EIKON'!AC74)+('ISSUE SCORE from EIKON'!AR74*'WEIGHTED from Refinitive'!$B$5)+('WEIGHTED from Refinitive'!$B$8*'ISSUE SCORE from EIKON'!BG74)+('ISSUE SCORE from EIKON'!BV74*'WEIGHTED from Refinitive'!$B$9)+('WEIGHTED from Refinitive'!$B$10*'ISSUE SCORE from EIKON'!CK74)+('ISSUE SCORE from EIKON'!CZ74*'WEIGHTED from Refinitive'!$B$11)+('WEIGHTED from Refinitive'!$B$14*'ISSUE SCORE from EIKON'!DO74)+('ISSUE SCORE from EIKON'!ED74*'WEIGHTED from Refinitive'!$B$15)+('WEIGHTED from Refinitive'!$B$16*'ISSUE SCORE from EIKON'!ES74)</f>
        <v>22.912709540244023</v>
      </c>
      <c r="J71" s="1">
        <f>('WEIGHTED from Refinitive'!$B$3*'ISSUE SCORE from EIKON'!O74)+('WEIGHTED from Refinitive'!$B$4*'ISSUE SCORE from EIKON'!AD74)+('ISSUE SCORE from EIKON'!AS74*'WEIGHTED from Refinitive'!$B$5)+('WEIGHTED from Refinitive'!$B$8*'ISSUE SCORE from EIKON'!BH74)+('ISSUE SCORE from EIKON'!BW74*'WEIGHTED from Refinitive'!$B$9)+('WEIGHTED from Refinitive'!$B$10*'ISSUE SCORE from EIKON'!CL74)+('ISSUE SCORE from EIKON'!DA74*'WEIGHTED from Refinitive'!$B$11)+('WEIGHTED from Refinitive'!$B$14*'ISSUE SCORE from EIKON'!DP74)+('ISSUE SCORE from EIKON'!EE74*'WEIGHTED from Refinitive'!$B$15)+('WEIGHTED from Refinitive'!$B$16*'ISSUE SCORE from EIKON'!ET74)</f>
        <v>23.867614498987852</v>
      </c>
      <c r="K71" s="1">
        <f>('WEIGHTED from Refinitive'!$B$3*'ISSUE SCORE from EIKON'!P74)+('WEIGHTED from Refinitive'!$B$4*'ISSUE SCORE from EIKON'!AE74)+('ISSUE SCORE from EIKON'!AT74*'WEIGHTED from Refinitive'!$B$5)+('WEIGHTED from Refinitive'!$B$8*'ISSUE SCORE from EIKON'!BI74)+('ISSUE SCORE from EIKON'!BX74*'WEIGHTED from Refinitive'!$B$9)+('WEIGHTED from Refinitive'!$B$10*'ISSUE SCORE from EIKON'!CM74)+('ISSUE SCORE from EIKON'!DB74*'WEIGHTED from Refinitive'!$B$11)+('WEIGHTED from Refinitive'!$B$14*'ISSUE SCORE from EIKON'!DQ74)+('ISSUE SCORE from EIKON'!EF74*'WEIGHTED from Refinitive'!$B$15)+('WEIGHTED from Refinitive'!$B$16*'ISSUE SCORE from EIKON'!EU74)</f>
        <v>23.422426558872949</v>
      </c>
      <c r="L71" s="1">
        <f>('WEIGHTED from Refinitive'!$B$3*'ISSUE SCORE from EIKON'!Q74)+('WEIGHTED from Refinitive'!$B$4*'ISSUE SCORE from EIKON'!AF74)+('ISSUE SCORE from EIKON'!AU74*'WEIGHTED from Refinitive'!$B$5)+('WEIGHTED from Refinitive'!$B$8*'ISSUE SCORE from EIKON'!BJ74)+('ISSUE SCORE from EIKON'!BY74*'WEIGHTED from Refinitive'!$B$9)+('WEIGHTED from Refinitive'!$B$10*'ISSUE SCORE from EIKON'!CN74)+('ISSUE SCORE from EIKON'!DC74*'WEIGHTED from Refinitive'!$B$11)+('WEIGHTED from Refinitive'!$B$14*'ISSUE SCORE from EIKON'!DR74)+('ISSUE SCORE from EIKON'!EG74*'WEIGHTED from Refinitive'!$B$15)+('WEIGHTED from Refinitive'!$B$16*'ISSUE SCORE from EIKON'!EV74)</f>
        <v>22.757738034558297</v>
      </c>
      <c r="M71" s="1">
        <f>('WEIGHTED from Refinitive'!$B$3*'ISSUE SCORE from EIKON'!R74)+('WEIGHTED from Refinitive'!$B$4*'ISSUE SCORE from EIKON'!AG74)+('ISSUE SCORE from EIKON'!AV74*'WEIGHTED from Refinitive'!$B$5)+('WEIGHTED from Refinitive'!$B$8*'ISSUE SCORE from EIKON'!BK74)+('ISSUE SCORE from EIKON'!BZ74*'WEIGHTED from Refinitive'!$B$9)+('WEIGHTED from Refinitive'!$B$10*'ISSUE SCORE from EIKON'!CO74)+('ISSUE SCORE from EIKON'!DD74*'WEIGHTED from Refinitive'!$B$11)+('WEIGHTED from Refinitive'!$B$14*'ISSUE SCORE from EIKON'!DS74)+('ISSUE SCORE from EIKON'!EH74*'WEIGHTED from Refinitive'!$B$15)+('WEIGHTED from Refinitive'!$B$16*'ISSUE SCORE from EIKON'!EW74)</f>
        <v>25.948771553958302</v>
      </c>
      <c r="N71" s="1">
        <f>('WEIGHTED from Refinitive'!$B$3*'ISSUE SCORE from EIKON'!S74)+('WEIGHTED from Refinitive'!$B$4*'ISSUE SCORE from EIKON'!AH74)+('ISSUE SCORE from EIKON'!AW74*'WEIGHTED from Refinitive'!$B$5)+('WEIGHTED from Refinitive'!$B$8*'ISSUE SCORE from EIKON'!BL74)+('ISSUE SCORE from EIKON'!CA74*'WEIGHTED from Refinitive'!$B$9)+('WEIGHTED from Refinitive'!$B$10*'ISSUE SCORE from EIKON'!CP74)+('ISSUE SCORE from EIKON'!DE74*'WEIGHTED from Refinitive'!$B$11)+('WEIGHTED from Refinitive'!$B$14*'ISSUE SCORE from EIKON'!DT74)+('ISSUE SCORE from EIKON'!EI74*'WEIGHTED from Refinitive'!$B$15)+('WEIGHTED from Refinitive'!$B$16*'ISSUE SCORE from EIKON'!EX74)</f>
        <v>0</v>
      </c>
      <c r="O71" s="1">
        <f>('WEIGHTED from Refinitive'!$B$3*'ISSUE SCORE from EIKON'!T74)+('WEIGHTED from Refinitive'!$B$4*'ISSUE SCORE from EIKON'!AI74)+('ISSUE SCORE from EIKON'!AX74*'WEIGHTED from Refinitive'!$B$5)+('WEIGHTED from Refinitive'!$B$8*'ISSUE SCORE from EIKON'!BM74)+('ISSUE SCORE from EIKON'!CB74*'WEIGHTED from Refinitive'!$B$9)+('WEIGHTED from Refinitive'!$B$10*'ISSUE SCORE from EIKON'!CQ74)+('ISSUE SCORE from EIKON'!DF74*'WEIGHTED from Refinitive'!$B$11)+('WEIGHTED from Refinitive'!$B$14*'ISSUE SCORE from EIKON'!DU74)+('ISSUE SCORE from EIKON'!EJ74*'WEIGHTED from Refinitive'!$B$15)+('WEIGHTED from Refinitive'!$B$16*'ISSUE SCORE from EIKON'!EY74)</f>
        <v>0</v>
      </c>
      <c r="P71" s="1">
        <f>('WEIGHTED from Refinitive'!$B$3*'ISSUE SCORE from EIKON'!U74)+('WEIGHTED from Refinitive'!$B$4*'ISSUE SCORE from EIKON'!AJ74)+('ISSUE SCORE from EIKON'!AY74*'WEIGHTED from Refinitive'!$B$5)+('WEIGHTED from Refinitive'!$B$8*'ISSUE SCORE from EIKON'!BN74)+('ISSUE SCORE from EIKON'!CC74*'WEIGHTED from Refinitive'!$B$9)+('WEIGHTED from Refinitive'!$B$10*'ISSUE SCORE from EIKON'!CR74)+('ISSUE SCORE from EIKON'!DG74*'WEIGHTED from Refinitive'!$B$11)+('WEIGHTED from Refinitive'!$B$14*'ISSUE SCORE from EIKON'!DV74)+('ISSUE SCORE from EIKON'!EK74*'WEIGHTED from Refinitive'!$B$15)+('WEIGHTED from Refinitive'!$B$16*'ISSUE SCORE from EIKON'!EZ74)</f>
        <v>0</v>
      </c>
      <c r="R71" s="11" t="s">
        <v>151</v>
      </c>
      <c r="S71" s="1">
        <f t="shared" si="32"/>
        <v>38.817500213456263</v>
      </c>
      <c r="T71" s="1">
        <f t="shared" si="33"/>
        <v>58.717589416392222</v>
      </c>
      <c r="U71" s="1">
        <f t="shared" si="34"/>
        <v>55.733836185379666</v>
      </c>
      <c r="V71" s="1">
        <f t="shared" si="35"/>
        <v>55.476746753975121</v>
      </c>
      <c r="W71" s="1">
        <f t="shared" si="36"/>
        <v>35.215222708326102</v>
      </c>
      <c r="X71" s="1">
        <f t="shared" si="37"/>
        <v>36.697555902792587</v>
      </c>
      <c r="Y71" s="1">
        <f t="shared" si="38"/>
        <v>31.111246406601371</v>
      </c>
      <c r="Z71" s="1">
        <f t="shared" si="39"/>
        <v>22.912709540244023</v>
      </c>
      <c r="AA71" s="1">
        <f t="shared" si="40"/>
        <v>23.867614498987852</v>
      </c>
      <c r="AB71" s="1">
        <f t="shared" si="41"/>
        <v>23.422426558872949</v>
      </c>
      <c r="AC71" s="1">
        <f t="shared" si="42"/>
        <v>22.757738034558297</v>
      </c>
      <c r="AD71" s="1">
        <f t="shared" si="43"/>
        <v>25.948771553958302</v>
      </c>
      <c r="AE71" s="1">
        <f t="shared" si="44"/>
        <v>0</v>
      </c>
      <c r="AF71" s="1">
        <f t="shared" si="45"/>
        <v>0</v>
      </c>
      <c r="AG71" s="1">
        <f t="shared" si="46"/>
        <v>0</v>
      </c>
      <c r="AI71" s="11" t="s">
        <v>151</v>
      </c>
      <c r="AJ71" s="1">
        <f t="shared" si="47"/>
        <v>-19.900089202935959</v>
      </c>
      <c r="AK71" s="1">
        <f t="shared" si="48"/>
        <v>2.9837532310125567</v>
      </c>
      <c r="AL71" s="1">
        <f t="shared" si="49"/>
        <v>0.25708943140454465</v>
      </c>
      <c r="AM71" s="1">
        <f t="shared" si="50"/>
        <v>20.261524045649018</v>
      </c>
      <c r="AN71" s="1">
        <f t="shared" si="51"/>
        <v>-1.4823331944664844</v>
      </c>
      <c r="AO71" s="1">
        <f t="shared" si="52"/>
        <v>5.5863094961912161</v>
      </c>
      <c r="AP71" s="1">
        <f t="shared" si="53"/>
        <v>8.1985368663573475</v>
      </c>
      <c r="AQ71" s="1">
        <f t="shared" si="54"/>
        <v>-0.9549049587438283</v>
      </c>
      <c r="AR71" s="1">
        <f t="shared" si="55"/>
        <v>0.44518794011490215</v>
      </c>
      <c r="AS71" s="1">
        <f t="shared" si="56"/>
        <v>0.66468852431465208</v>
      </c>
      <c r="AT71" s="1">
        <f t="shared" si="57"/>
        <v>-3.1910335194000048</v>
      </c>
      <c r="AU71" s="1">
        <f t="shared" si="58"/>
        <v>25.948771553958302</v>
      </c>
      <c r="AV71" s="1">
        <f t="shared" si="59"/>
        <v>0</v>
      </c>
      <c r="AW71" s="1">
        <f t="shared" si="60"/>
        <v>0</v>
      </c>
      <c r="AX71" s="1" t="str">
        <f>VLOOKUP(AI71,'ISSUE SCORE from EIKON'!A74:B503,2,FALSE)</f>
        <v>Copart Inc</v>
      </c>
      <c r="AY71" s="1">
        <f t="shared" si="61"/>
        <v>70</v>
      </c>
      <c r="AZ71" s="1">
        <v>70</v>
      </c>
      <c r="BA71" s="1">
        <v>1</v>
      </c>
    </row>
    <row r="72" spans="1:53" ht="15">
      <c r="A72" s="11" t="s">
        <v>132</v>
      </c>
      <c r="B72" s="1">
        <f>('WEIGHTED from Refinitive'!$B$3*'ISSUE SCORE from EIKON'!G75)+('WEIGHTED from Refinitive'!$B$4*'ISSUE SCORE from EIKON'!V75)+('ISSUE SCORE from EIKON'!AK75*'WEIGHTED from Refinitive'!$B$5)+('WEIGHTED from Refinitive'!$B$8*'ISSUE SCORE from EIKON'!AZ75)+('ISSUE SCORE from EIKON'!BO75*'WEIGHTED from Refinitive'!$B$9)+('WEIGHTED from Refinitive'!$B$10*'ISSUE SCORE from EIKON'!CD75)+('ISSUE SCORE from EIKON'!CS75*'WEIGHTED from Refinitive'!$B$11)+('WEIGHTED from Refinitive'!$B$14*'ISSUE SCORE from EIKON'!DH75)+('ISSUE SCORE from EIKON'!DW75*'WEIGHTED from Refinitive'!$B$15)+('WEIGHTED from Refinitive'!$B$16*'ISSUE SCORE from EIKON'!EL75)</f>
        <v>63.144991039726641</v>
      </c>
      <c r="C72" s="1">
        <f>('WEIGHTED from Refinitive'!$B$3*'ISSUE SCORE from EIKON'!H75)+('WEIGHTED from Refinitive'!$B$4*'ISSUE SCORE from EIKON'!W75)+('ISSUE SCORE from EIKON'!AL75*'WEIGHTED from Refinitive'!$B$5)+('WEIGHTED from Refinitive'!$B$8*'ISSUE SCORE from EIKON'!BA75)+('ISSUE SCORE from EIKON'!BP75*'WEIGHTED from Refinitive'!$B$9)+('WEIGHTED from Refinitive'!$B$10*'ISSUE SCORE from EIKON'!CE75)+('ISSUE SCORE from EIKON'!CT75*'WEIGHTED from Refinitive'!$B$11)+('WEIGHTED from Refinitive'!$B$14*'ISSUE SCORE from EIKON'!DI75)+('ISSUE SCORE from EIKON'!DX75*'WEIGHTED from Refinitive'!$B$15)+('WEIGHTED from Refinitive'!$B$16*'ISSUE SCORE from EIKON'!EM75)</f>
        <v>64.763452339517883</v>
      </c>
      <c r="D72" s="1">
        <f>('WEIGHTED from Refinitive'!$B$3*'ISSUE SCORE from EIKON'!I75)+('WEIGHTED from Refinitive'!$B$4*'ISSUE SCORE from EIKON'!X75)+('ISSUE SCORE from EIKON'!AM75*'WEIGHTED from Refinitive'!$B$5)+('WEIGHTED from Refinitive'!$B$8*'ISSUE SCORE from EIKON'!BB75)+('ISSUE SCORE from EIKON'!BQ75*'WEIGHTED from Refinitive'!$B$9)+('WEIGHTED from Refinitive'!$B$10*'ISSUE SCORE from EIKON'!CF75)+('ISSUE SCORE from EIKON'!CU75*'WEIGHTED from Refinitive'!$B$11)+('WEIGHTED from Refinitive'!$B$14*'ISSUE SCORE from EIKON'!DJ75)+('ISSUE SCORE from EIKON'!DY75*'WEIGHTED from Refinitive'!$B$15)+('WEIGHTED from Refinitive'!$B$16*'ISSUE SCORE from EIKON'!EN75)</f>
        <v>62.086066085761551</v>
      </c>
      <c r="E72" s="1">
        <f>('WEIGHTED from Refinitive'!$B$3*'ISSUE SCORE from EIKON'!J75)+('WEIGHTED from Refinitive'!$B$4*'ISSUE SCORE from EIKON'!Y75)+('ISSUE SCORE from EIKON'!AN75*'WEIGHTED from Refinitive'!$B$5)+('WEIGHTED from Refinitive'!$B$8*'ISSUE SCORE from EIKON'!BC75)+('ISSUE SCORE from EIKON'!BR75*'WEIGHTED from Refinitive'!$B$9)+('WEIGHTED from Refinitive'!$B$10*'ISSUE SCORE from EIKON'!CG75)+('ISSUE SCORE from EIKON'!CV75*'WEIGHTED from Refinitive'!$B$11)+('WEIGHTED from Refinitive'!$B$14*'ISSUE SCORE from EIKON'!DK75)+('ISSUE SCORE from EIKON'!DZ75*'WEIGHTED from Refinitive'!$B$15)+('WEIGHTED from Refinitive'!$B$16*'ISSUE SCORE from EIKON'!EO75)</f>
        <v>62.107279760245262</v>
      </c>
      <c r="F72" s="1">
        <f>('WEIGHTED from Refinitive'!$B$3*'ISSUE SCORE from EIKON'!K75)+('WEIGHTED from Refinitive'!$B$4*'ISSUE SCORE from EIKON'!Z75)+('ISSUE SCORE from EIKON'!AO75*'WEIGHTED from Refinitive'!$B$5)+('WEIGHTED from Refinitive'!$B$8*'ISSUE SCORE from EIKON'!BD75)+('ISSUE SCORE from EIKON'!BS75*'WEIGHTED from Refinitive'!$B$9)+('WEIGHTED from Refinitive'!$B$10*'ISSUE SCORE from EIKON'!CH75)+('ISSUE SCORE from EIKON'!CW75*'WEIGHTED from Refinitive'!$B$11)+('WEIGHTED from Refinitive'!$B$14*'ISSUE SCORE from EIKON'!DL75)+('ISSUE SCORE from EIKON'!EA75*'WEIGHTED from Refinitive'!$B$15)+('WEIGHTED from Refinitive'!$B$16*'ISSUE SCORE from EIKON'!EP75)</f>
        <v>56.60155469530465</v>
      </c>
      <c r="G72" s="1">
        <f>('WEIGHTED from Refinitive'!$B$3*'ISSUE SCORE from EIKON'!L75)+('WEIGHTED from Refinitive'!$B$4*'ISSUE SCORE from EIKON'!AA75)+('ISSUE SCORE from EIKON'!AP75*'WEIGHTED from Refinitive'!$B$5)+('WEIGHTED from Refinitive'!$B$8*'ISSUE SCORE from EIKON'!BE75)+('ISSUE SCORE from EIKON'!BT75*'WEIGHTED from Refinitive'!$B$9)+('WEIGHTED from Refinitive'!$B$10*'ISSUE SCORE from EIKON'!CI75)+('ISSUE SCORE from EIKON'!CX75*'WEIGHTED from Refinitive'!$B$11)+('WEIGHTED from Refinitive'!$B$14*'ISSUE SCORE from EIKON'!DM75)+('ISSUE SCORE from EIKON'!EB75*'WEIGHTED from Refinitive'!$B$15)+('WEIGHTED from Refinitive'!$B$16*'ISSUE SCORE from EIKON'!EQ75)</f>
        <v>52.348959196831508</v>
      </c>
      <c r="H72" s="1">
        <f>('WEIGHTED from Refinitive'!$B$3*'ISSUE SCORE from EIKON'!M75)+('WEIGHTED from Refinitive'!$B$4*'ISSUE SCORE from EIKON'!AB75)+('ISSUE SCORE from EIKON'!AQ75*'WEIGHTED from Refinitive'!$B$5)+('WEIGHTED from Refinitive'!$B$8*'ISSUE SCORE from EIKON'!BF75)+('ISSUE SCORE from EIKON'!BU75*'WEIGHTED from Refinitive'!$B$9)+('WEIGHTED from Refinitive'!$B$10*'ISSUE SCORE from EIKON'!CJ75)+('ISSUE SCORE from EIKON'!CY75*'WEIGHTED from Refinitive'!$B$11)+('WEIGHTED from Refinitive'!$B$14*'ISSUE SCORE from EIKON'!DN75)+('ISSUE SCORE from EIKON'!EC75*'WEIGHTED from Refinitive'!$B$15)+('WEIGHTED from Refinitive'!$B$16*'ISSUE SCORE from EIKON'!ER75)</f>
        <v>54.187623527551537</v>
      </c>
      <c r="I72" s="1">
        <f>('WEIGHTED from Refinitive'!$B$3*'ISSUE SCORE from EIKON'!N75)+('WEIGHTED from Refinitive'!$B$4*'ISSUE SCORE from EIKON'!AC75)+('ISSUE SCORE from EIKON'!AR75*'WEIGHTED from Refinitive'!$B$5)+('WEIGHTED from Refinitive'!$B$8*'ISSUE SCORE from EIKON'!BG75)+('ISSUE SCORE from EIKON'!BV75*'WEIGHTED from Refinitive'!$B$9)+('WEIGHTED from Refinitive'!$B$10*'ISSUE SCORE from EIKON'!CK75)+('ISSUE SCORE from EIKON'!CZ75*'WEIGHTED from Refinitive'!$B$11)+('WEIGHTED from Refinitive'!$B$14*'ISSUE SCORE from EIKON'!DO75)+('ISSUE SCORE from EIKON'!ED75*'WEIGHTED from Refinitive'!$B$15)+('WEIGHTED from Refinitive'!$B$16*'ISSUE SCORE from EIKON'!ES75)</f>
        <v>53.897797131147492</v>
      </c>
      <c r="J72" s="1">
        <f>('WEIGHTED from Refinitive'!$B$3*'ISSUE SCORE from EIKON'!O75)+('WEIGHTED from Refinitive'!$B$4*'ISSUE SCORE from EIKON'!AD75)+('ISSUE SCORE from EIKON'!AS75*'WEIGHTED from Refinitive'!$B$5)+('WEIGHTED from Refinitive'!$B$8*'ISSUE SCORE from EIKON'!BH75)+('ISSUE SCORE from EIKON'!BW75*'WEIGHTED from Refinitive'!$B$9)+('WEIGHTED from Refinitive'!$B$10*'ISSUE SCORE from EIKON'!CL75)+('ISSUE SCORE from EIKON'!DA75*'WEIGHTED from Refinitive'!$B$11)+('WEIGHTED from Refinitive'!$B$14*'ISSUE SCORE from EIKON'!DP75)+('ISSUE SCORE from EIKON'!EE75*'WEIGHTED from Refinitive'!$B$15)+('WEIGHTED from Refinitive'!$B$16*'ISSUE SCORE from EIKON'!ET75)</f>
        <v>57.949076417004022</v>
      </c>
      <c r="K72" s="1">
        <f>('WEIGHTED from Refinitive'!$B$3*'ISSUE SCORE from EIKON'!P75)+('WEIGHTED from Refinitive'!$B$4*'ISSUE SCORE from EIKON'!AE75)+('ISSUE SCORE from EIKON'!AT75*'WEIGHTED from Refinitive'!$B$5)+('WEIGHTED from Refinitive'!$B$8*'ISSUE SCORE from EIKON'!BI75)+('ISSUE SCORE from EIKON'!BX75*'WEIGHTED from Refinitive'!$B$9)+('WEIGHTED from Refinitive'!$B$10*'ISSUE SCORE from EIKON'!CM75)+('ISSUE SCORE from EIKON'!DB75*'WEIGHTED from Refinitive'!$B$11)+('WEIGHTED from Refinitive'!$B$14*'ISSUE SCORE from EIKON'!DQ75)+('ISSUE SCORE from EIKON'!EF75*'WEIGHTED from Refinitive'!$B$15)+('WEIGHTED from Refinitive'!$B$16*'ISSUE SCORE from EIKON'!EU75)</f>
        <v>48.417067976671547</v>
      </c>
      <c r="L72" s="1">
        <f>('WEIGHTED from Refinitive'!$B$3*'ISSUE SCORE from EIKON'!Q75)+('WEIGHTED from Refinitive'!$B$4*'ISSUE SCORE from EIKON'!AF75)+('ISSUE SCORE from EIKON'!AU75*'WEIGHTED from Refinitive'!$B$5)+('WEIGHTED from Refinitive'!$B$8*'ISSUE SCORE from EIKON'!BJ75)+('ISSUE SCORE from EIKON'!BY75*'WEIGHTED from Refinitive'!$B$9)+('WEIGHTED from Refinitive'!$B$10*'ISSUE SCORE from EIKON'!CN75)+('ISSUE SCORE from EIKON'!DC75*'WEIGHTED from Refinitive'!$B$11)+('WEIGHTED from Refinitive'!$B$14*'ISSUE SCORE from EIKON'!DR75)+('ISSUE SCORE from EIKON'!EG75*'WEIGHTED from Refinitive'!$B$15)+('WEIGHTED from Refinitive'!$B$16*'ISSUE SCORE from EIKON'!EV75)</f>
        <v>40.295411619122014</v>
      </c>
      <c r="M72" s="1">
        <f>('WEIGHTED from Refinitive'!$B$3*'ISSUE SCORE from EIKON'!R75)+('WEIGHTED from Refinitive'!$B$4*'ISSUE SCORE from EIKON'!AG75)+('ISSUE SCORE from EIKON'!AV75*'WEIGHTED from Refinitive'!$B$5)+('WEIGHTED from Refinitive'!$B$8*'ISSUE SCORE from EIKON'!BK75)+('ISSUE SCORE from EIKON'!BZ75*'WEIGHTED from Refinitive'!$B$9)+('WEIGHTED from Refinitive'!$B$10*'ISSUE SCORE from EIKON'!CO75)+('ISSUE SCORE from EIKON'!DD75*'WEIGHTED from Refinitive'!$B$11)+('WEIGHTED from Refinitive'!$B$14*'ISSUE SCORE from EIKON'!DS75)+('ISSUE SCORE from EIKON'!EH75*'WEIGHTED from Refinitive'!$B$15)+('WEIGHTED from Refinitive'!$B$16*'ISSUE SCORE from EIKON'!EW75)</f>
        <v>0</v>
      </c>
      <c r="N72" s="1">
        <f>('WEIGHTED from Refinitive'!$B$3*'ISSUE SCORE from EIKON'!S75)+('WEIGHTED from Refinitive'!$B$4*'ISSUE SCORE from EIKON'!AH75)+('ISSUE SCORE from EIKON'!AW75*'WEIGHTED from Refinitive'!$B$5)+('WEIGHTED from Refinitive'!$B$8*'ISSUE SCORE from EIKON'!BL75)+('ISSUE SCORE from EIKON'!CA75*'WEIGHTED from Refinitive'!$B$9)+('WEIGHTED from Refinitive'!$B$10*'ISSUE SCORE from EIKON'!CP75)+('ISSUE SCORE from EIKON'!DE75*'WEIGHTED from Refinitive'!$B$11)+('WEIGHTED from Refinitive'!$B$14*'ISSUE SCORE from EIKON'!DT75)+('ISSUE SCORE from EIKON'!EI75*'WEIGHTED from Refinitive'!$B$15)+('WEIGHTED from Refinitive'!$B$16*'ISSUE SCORE from EIKON'!EX75)</f>
        <v>0</v>
      </c>
      <c r="O72" s="1">
        <f>('WEIGHTED from Refinitive'!$B$3*'ISSUE SCORE from EIKON'!T75)+('WEIGHTED from Refinitive'!$B$4*'ISSUE SCORE from EIKON'!AI75)+('ISSUE SCORE from EIKON'!AX75*'WEIGHTED from Refinitive'!$B$5)+('WEIGHTED from Refinitive'!$B$8*'ISSUE SCORE from EIKON'!BM75)+('ISSUE SCORE from EIKON'!CB75*'WEIGHTED from Refinitive'!$B$9)+('WEIGHTED from Refinitive'!$B$10*'ISSUE SCORE from EIKON'!CQ75)+('ISSUE SCORE from EIKON'!DF75*'WEIGHTED from Refinitive'!$B$11)+('WEIGHTED from Refinitive'!$B$14*'ISSUE SCORE from EIKON'!DU75)+('ISSUE SCORE from EIKON'!EJ75*'WEIGHTED from Refinitive'!$B$15)+('WEIGHTED from Refinitive'!$B$16*'ISSUE SCORE from EIKON'!EY75)</f>
        <v>0</v>
      </c>
      <c r="P72" s="1">
        <f>('WEIGHTED from Refinitive'!$B$3*'ISSUE SCORE from EIKON'!U75)+('WEIGHTED from Refinitive'!$B$4*'ISSUE SCORE from EIKON'!AJ75)+('ISSUE SCORE from EIKON'!AY75*'WEIGHTED from Refinitive'!$B$5)+('WEIGHTED from Refinitive'!$B$8*'ISSUE SCORE from EIKON'!BN75)+('ISSUE SCORE from EIKON'!CC75*'WEIGHTED from Refinitive'!$B$9)+('WEIGHTED from Refinitive'!$B$10*'ISSUE SCORE from EIKON'!CR75)+('ISSUE SCORE from EIKON'!DG75*'WEIGHTED from Refinitive'!$B$11)+('WEIGHTED from Refinitive'!$B$14*'ISSUE SCORE from EIKON'!DV75)+('ISSUE SCORE from EIKON'!EK75*'WEIGHTED from Refinitive'!$B$15)+('WEIGHTED from Refinitive'!$B$16*'ISSUE SCORE from EIKON'!EZ75)</f>
        <v>0</v>
      </c>
      <c r="R72" s="11" t="s">
        <v>152</v>
      </c>
      <c r="S72" s="1">
        <f t="shared" si="32"/>
        <v>78.41012952814053</v>
      </c>
      <c r="T72" s="1">
        <f t="shared" si="33"/>
        <v>64.763452339517883</v>
      </c>
      <c r="U72" s="1">
        <f t="shared" si="34"/>
        <v>62.086066085761551</v>
      </c>
      <c r="V72" s="1">
        <f t="shared" si="35"/>
        <v>62.107279760245262</v>
      </c>
      <c r="W72" s="1">
        <f t="shared" si="36"/>
        <v>56.60155469530465</v>
      </c>
      <c r="X72" s="1">
        <f t="shared" si="37"/>
        <v>52.348959196831508</v>
      </c>
      <c r="Y72" s="1">
        <f t="shared" si="38"/>
        <v>54.187623527551537</v>
      </c>
      <c r="Z72" s="1">
        <f t="shared" si="39"/>
        <v>53.897797131147492</v>
      </c>
      <c r="AA72" s="1">
        <f t="shared" si="40"/>
        <v>57.949076417004022</v>
      </c>
      <c r="AB72" s="1">
        <f t="shared" si="41"/>
        <v>48.417067976671547</v>
      </c>
      <c r="AC72" s="1">
        <f t="shared" si="42"/>
        <v>40.295411619122014</v>
      </c>
      <c r="AD72" s="1">
        <f t="shared" si="43"/>
        <v>0</v>
      </c>
      <c r="AE72" s="1">
        <f t="shared" si="44"/>
        <v>0</v>
      </c>
      <c r="AF72" s="1">
        <f t="shared" si="45"/>
        <v>0</v>
      </c>
      <c r="AG72" s="1">
        <f t="shared" si="46"/>
        <v>0</v>
      </c>
      <c r="AI72" s="11" t="s">
        <v>152</v>
      </c>
      <c r="AJ72" s="1">
        <f t="shared" si="47"/>
        <v>13.646677188622647</v>
      </c>
      <c r="AK72" s="1">
        <f t="shared" si="48"/>
        <v>2.6773862537563318</v>
      </c>
      <c r="AL72" s="1">
        <f t="shared" si="49"/>
        <v>-0.021213674483711031</v>
      </c>
      <c r="AM72" s="1">
        <f t="shared" si="50"/>
        <v>5.5057250649406129</v>
      </c>
      <c r="AN72" s="1">
        <f t="shared" si="51"/>
        <v>4.2525954984731413</v>
      </c>
      <c r="AO72" s="1">
        <f t="shared" si="52"/>
        <v>-1.8386643307200288</v>
      </c>
      <c r="AP72" s="1">
        <f t="shared" si="53"/>
        <v>0.28982639640404528</v>
      </c>
      <c r="AQ72" s="1">
        <f t="shared" si="54"/>
        <v>-4.0512792858565305</v>
      </c>
      <c r="AR72" s="1">
        <f t="shared" si="55"/>
        <v>9.5320084403324756</v>
      </c>
      <c r="AS72" s="1">
        <f t="shared" si="56"/>
        <v>8.1216563575495329</v>
      </c>
      <c r="AT72" s="1">
        <f t="shared" si="57"/>
        <v>40.295411619122014</v>
      </c>
      <c r="AU72" s="1">
        <f t="shared" si="58"/>
        <v>0</v>
      </c>
      <c r="AV72" s="1">
        <f t="shared" si="59"/>
        <v>0</v>
      </c>
      <c r="AW72" s="1">
        <f t="shared" si="60"/>
        <v>0</v>
      </c>
      <c r="AX72" s="1" t="str">
        <f>VLOOKUP(AI72,'ISSUE SCORE from EIKON'!A75:B504,2,FALSE)</f>
        <v>Salesforce.Com Inc</v>
      </c>
      <c r="AY72" s="1">
        <f t="shared" si="61"/>
        <v>71</v>
      </c>
      <c r="AZ72" s="1">
        <v>71</v>
      </c>
      <c r="BA72" s="1">
        <v>1</v>
      </c>
    </row>
    <row r="73" spans="1:53" ht="15">
      <c r="A73" s="11" t="s">
        <v>133</v>
      </c>
      <c r="B73" s="1">
        <f>('WEIGHTED from Refinitive'!$B$3*'ISSUE SCORE from EIKON'!G76)+('WEIGHTED from Refinitive'!$B$4*'ISSUE SCORE from EIKON'!V76)+('ISSUE SCORE from EIKON'!AK76*'WEIGHTED from Refinitive'!$B$5)+('WEIGHTED from Refinitive'!$B$8*'ISSUE SCORE from EIKON'!AZ76)+('ISSUE SCORE from EIKON'!BO76*'WEIGHTED from Refinitive'!$B$9)+('WEIGHTED from Refinitive'!$B$10*'ISSUE SCORE from EIKON'!CD76)+('ISSUE SCORE from EIKON'!CS76*'WEIGHTED from Refinitive'!$B$11)+('WEIGHTED from Refinitive'!$B$14*'ISSUE SCORE from EIKON'!DH76)+('ISSUE SCORE from EIKON'!DW76*'WEIGHTED from Refinitive'!$B$15)+('WEIGHTED from Refinitive'!$B$16*'ISSUE SCORE from EIKON'!EL76)</f>
        <v>50.429345695468037</v>
      </c>
      <c r="C73" s="1">
        <f>('WEIGHTED from Refinitive'!$B$3*'ISSUE SCORE from EIKON'!H76)+('WEIGHTED from Refinitive'!$B$4*'ISSUE SCORE from EIKON'!W76)+('ISSUE SCORE from EIKON'!AL76*'WEIGHTED from Refinitive'!$B$5)+('WEIGHTED from Refinitive'!$B$8*'ISSUE SCORE from EIKON'!BA76)+('ISSUE SCORE from EIKON'!BP76*'WEIGHTED from Refinitive'!$B$9)+('WEIGHTED from Refinitive'!$B$10*'ISSUE SCORE from EIKON'!CE76)+('ISSUE SCORE from EIKON'!CT76*'WEIGHTED from Refinitive'!$B$11)+('WEIGHTED from Refinitive'!$B$14*'ISSUE SCORE from EIKON'!DI76)+('ISSUE SCORE from EIKON'!DX76*'WEIGHTED from Refinitive'!$B$15)+('WEIGHTED from Refinitive'!$B$16*'ISSUE SCORE from EIKON'!EM76)</f>
        <v>47.070425294356475</v>
      </c>
      <c r="D73" s="1">
        <f>('WEIGHTED from Refinitive'!$B$3*'ISSUE SCORE from EIKON'!I76)+('WEIGHTED from Refinitive'!$B$4*'ISSUE SCORE from EIKON'!X76)+('ISSUE SCORE from EIKON'!AM76*'WEIGHTED from Refinitive'!$B$5)+('WEIGHTED from Refinitive'!$B$8*'ISSUE SCORE from EIKON'!BB76)+('ISSUE SCORE from EIKON'!BQ76*'WEIGHTED from Refinitive'!$B$9)+('WEIGHTED from Refinitive'!$B$10*'ISSUE SCORE from EIKON'!CF76)+('ISSUE SCORE from EIKON'!CU76*'WEIGHTED from Refinitive'!$B$11)+('WEIGHTED from Refinitive'!$B$14*'ISSUE SCORE from EIKON'!DJ76)+('ISSUE SCORE from EIKON'!DY76*'WEIGHTED from Refinitive'!$B$15)+('WEIGHTED from Refinitive'!$B$16*'ISSUE SCORE from EIKON'!EN76)</f>
        <v>42.954711458042894</v>
      </c>
      <c r="E73" s="1">
        <f>('WEIGHTED from Refinitive'!$B$3*'ISSUE SCORE from EIKON'!J76)+('WEIGHTED from Refinitive'!$B$4*'ISSUE SCORE from EIKON'!Y76)+('ISSUE SCORE from EIKON'!AN76*'WEIGHTED from Refinitive'!$B$5)+('WEIGHTED from Refinitive'!$B$8*'ISSUE SCORE from EIKON'!BC76)+('ISSUE SCORE from EIKON'!BR76*'WEIGHTED from Refinitive'!$B$9)+('WEIGHTED from Refinitive'!$B$10*'ISSUE SCORE from EIKON'!CG76)+('ISSUE SCORE from EIKON'!CV76*'WEIGHTED from Refinitive'!$B$11)+('WEIGHTED from Refinitive'!$B$14*'ISSUE SCORE from EIKON'!DK76)+('ISSUE SCORE from EIKON'!DZ76*'WEIGHTED from Refinitive'!$B$15)+('WEIGHTED from Refinitive'!$B$16*'ISSUE SCORE from EIKON'!EO76)</f>
        <v>33.008574758574717</v>
      </c>
      <c r="F73" s="1">
        <f>('WEIGHTED from Refinitive'!$B$3*'ISSUE SCORE from EIKON'!K76)+('WEIGHTED from Refinitive'!$B$4*'ISSUE SCORE from EIKON'!Z76)+('ISSUE SCORE from EIKON'!AO76*'WEIGHTED from Refinitive'!$B$5)+('WEIGHTED from Refinitive'!$B$8*'ISSUE SCORE from EIKON'!BD76)+('ISSUE SCORE from EIKON'!BS76*'WEIGHTED from Refinitive'!$B$9)+('WEIGHTED from Refinitive'!$B$10*'ISSUE SCORE from EIKON'!CH76)+('ISSUE SCORE from EIKON'!CW76*'WEIGHTED from Refinitive'!$B$11)+('WEIGHTED from Refinitive'!$B$14*'ISSUE SCORE from EIKON'!DL76)+('ISSUE SCORE from EIKON'!EA76*'WEIGHTED from Refinitive'!$B$15)+('WEIGHTED from Refinitive'!$B$16*'ISSUE SCORE from EIKON'!EP76)</f>
        <v>34.262926237812863</v>
      </c>
      <c r="G73" s="1">
        <f>('WEIGHTED from Refinitive'!$B$3*'ISSUE SCORE from EIKON'!L76)+('WEIGHTED from Refinitive'!$B$4*'ISSUE SCORE from EIKON'!AA76)+('ISSUE SCORE from EIKON'!AP76*'WEIGHTED from Refinitive'!$B$5)+('WEIGHTED from Refinitive'!$B$8*'ISSUE SCORE from EIKON'!BE76)+('ISSUE SCORE from EIKON'!BT76*'WEIGHTED from Refinitive'!$B$9)+('WEIGHTED from Refinitive'!$B$10*'ISSUE SCORE from EIKON'!CI76)+('ISSUE SCORE from EIKON'!CX76*'WEIGHTED from Refinitive'!$B$11)+('WEIGHTED from Refinitive'!$B$14*'ISSUE SCORE from EIKON'!DM76)+('ISSUE SCORE from EIKON'!EB76*'WEIGHTED from Refinitive'!$B$15)+('WEIGHTED from Refinitive'!$B$16*'ISSUE SCORE from EIKON'!EQ76)</f>
        <v>34.845007834481784</v>
      </c>
      <c r="H73" s="1">
        <f>('WEIGHTED from Refinitive'!$B$3*'ISSUE SCORE from EIKON'!M76)+('WEIGHTED from Refinitive'!$B$4*'ISSUE SCORE from EIKON'!AB76)+('ISSUE SCORE from EIKON'!AQ76*'WEIGHTED from Refinitive'!$B$5)+('WEIGHTED from Refinitive'!$B$8*'ISSUE SCORE from EIKON'!BF76)+('ISSUE SCORE from EIKON'!BU76*'WEIGHTED from Refinitive'!$B$9)+('WEIGHTED from Refinitive'!$B$10*'ISSUE SCORE from EIKON'!CJ76)+('ISSUE SCORE from EIKON'!CY76*'WEIGHTED from Refinitive'!$B$11)+('WEIGHTED from Refinitive'!$B$14*'ISSUE SCORE from EIKON'!DN76)+('ISSUE SCORE from EIKON'!EC76*'WEIGHTED from Refinitive'!$B$15)+('WEIGHTED from Refinitive'!$B$16*'ISSUE SCORE from EIKON'!ER76)</f>
        <v>33.862636612021824</v>
      </c>
      <c r="I73" s="1">
        <f>('WEIGHTED from Refinitive'!$B$3*'ISSUE SCORE from EIKON'!N76)+('WEIGHTED from Refinitive'!$B$4*'ISSUE SCORE from EIKON'!AC76)+('ISSUE SCORE from EIKON'!AR76*'WEIGHTED from Refinitive'!$B$5)+('WEIGHTED from Refinitive'!$B$8*'ISSUE SCORE from EIKON'!BG76)+('ISSUE SCORE from EIKON'!BV76*'WEIGHTED from Refinitive'!$B$9)+('WEIGHTED from Refinitive'!$B$10*'ISSUE SCORE from EIKON'!CK76)+('ISSUE SCORE from EIKON'!CZ76*'WEIGHTED from Refinitive'!$B$11)+('WEIGHTED from Refinitive'!$B$14*'ISSUE SCORE from EIKON'!DO76)+('ISSUE SCORE from EIKON'!ED76*'WEIGHTED from Refinitive'!$B$15)+('WEIGHTED from Refinitive'!$B$16*'ISSUE SCORE from EIKON'!ES76)</f>
        <v>21.724949392712503</v>
      </c>
      <c r="J73" s="1">
        <f>('WEIGHTED from Refinitive'!$B$3*'ISSUE SCORE from EIKON'!O76)+('WEIGHTED from Refinitive'!$B$4*'ISSUE SCORE from EIKON'!AD76)+('ISSUE SCORE from EIKON'!AS76*'WEIGHTED from Refinitive'!$B$5)+('WEIGHTED from Refinitive'!$B$8*'ISSUE SCORE from EIKON'!BH76)+('ISSUE SCORE from EIKON'!BW76*'WEIGHTED from Refinitive'!$B$9)+('WEIGHTED from Refinitive'!$B$10*'ISSUE SCORE from EIKON'!CL76)+('ISSUE SCORE from EIKON'!DA76*'WEIGHTED from Refinitive'!$B$11)+('WEIGHTED from Refinitive'!$B$14*'ISSUE SCORE from EIKON'!DP76)+('ISSUE SCORE from EIKON'!EE76*'WEIGHTED from Refinitive'!$B$15)+('WEIGHTED from Refinitive'!$B$16*'ISSUE SCORE from EIKON'!ET76)</f>
        <v>21.723012713206316</v>
      </c>
      <c r="K73" s="1">
        <f>('WEIGHTED from Refinitive'!$B$3*'ISSUE SCORE from EIKON'!P76)+('WEIGHTED from Refinitive'!$B$4*'ISSUE SCORE from EIKON'!AE76)+('ISSUE SCORE from EIKON'!AT76*'WEIGHTED from Refinitive'!$B$5)+('WEIGHTED from Refinitive'!$B$8*'ISSUE SCORE from EIKON'!BI76)+('ISSUE SCORE from EIKON'!BX76*'WEIGHTED from Refinitive'!$B$9)+('WEIGHTED from Refinitive'!$B$10*'ISSUE SCORE from EIKON'!CM76)+('ISSUE SCORE from EIKON'!DB76*'WEIGHTED from Refinitive'!$B$11)+('WEIGHTED from Refinitive'!$B$14*'ISSUE SCORE from EIKON'!DQ76)+('ISSUE SCORE from EIKON'!EF76*'WEIGHTED from Refinitive'!$B$15)+('WEIGHTED from Refinitive'!$B$16*'ISSUE SCORE from EIKON'!EU76)</f>
        <v>24.65282586766266</v>
      </c>
      <c r="L73" s="1">
        <f>('WEIGHTED from Refinitive'!$B$3*'ISSUE SCORE from EIKON'!Q76)+('WEIGHTED from Refinitive'!$B$4*'ISSUE SCORE from EIKON'!AF76)+('ISSUE SCORE from EIKON'!AU76*'WEIGHTED from Refinitive'!$B$5)+('WEIGHTED from Refinitive'!$B$8*'ISSUE SCORE from EIKON'!BJ76)+('ISSUE SCORE from EIKON'!BY76*'WEIGHTED from Refinitive'!$B$9)+('WEIGHTED from Refinitive'!$B$10*'ISSUE SCORE from EIKON'!CN76)+('ISSUE SCORE from EIKON'!DC76*'WEIGHTED from Refinitive'!$B$11)+('WEIGHTED from Refinitive'!$B$14*'ISSUE SCORE from EIKON'!DR76)+('ISSUE SCORE from EIKON'!EG76*'WEIGHTED from Refinitive'!$B$15)+('WEIGHTED from Refinitive'!$B$16*'ISSUE SCORE from EIKON'!EV76)</f>
        <v>26.299847395686864</v>
      </c>
      <c r="M73" s="1">
        <f>('WEIGHTED from Refinitive'!$B$3*'ISSUE SCORE from EIKON'!R76)+('WEIGHTED from Refinitive'!$B$4*'ISSUE SCORE from EIKON'!AG76)+('ISSUE SCORE from EIKON'!AV76*'WEIGHTED from Refinitive'!$B$5)+('WEIGHTED from Refinitive'!$B$8*'ISSUE SCORE from EIKON'!BK76)+('ISSUE SCORE from EIKON'!BZ76*'WEIGHTED from Refinitive'!$B$9)+('WEIGHTED from Refinitive'!$B$10*'ISSUE SCORE from EIKON'!CO76)+('ISSUE SCORE from EIKON'!DD76*'WEIGHTED from Refinitive'!$B$11)+('WEIGHTED from Refinitive'!$B$14*'ISSUE SCORE from EIKON'!DS76)+('ISSUE SCORE from EIKON'!EH76*'WEIGHTED from Refinitive'!$B$15)+('WEIGHTED from Refinitive'!$B$16*'ISSUE SCORE from EIKON'!EW76)</f>
        <v>41.909090909090907</v>
      </c>
      <c r="N73" s="1">
        <f>('WEIGHTED from Refinitive'!$B$3*'ISSUE SCORE from EIKON'!S76)+('WEIGHTED from Refinitive'!$B$4*'ISSUE SCORE from EIKON'!AH76)+('ISSUE SCORE from EIKON'!AW76*'WEIGHTED from Refinitive'!$B$5)+('WEIGHTED from Refinitive'!$B$8*'ISSUE SCORE from EIKON'!BL76)+('ISSUE SCORE from EIKON'!CA76*'WEIGHTED from Refinitive'!$B$9)+('WEIGHTED from Refinitive'!$B$10*'ISSUE SCORE from EIKON'!CP76)+('ISSUE SCORE from EIKON'!DE76*'WEIGHTED from Refinitive'!$B$11)+('WEIGHTED from Refinitive'!$B$14*'ISSUE SCORE from EIKON'!DT76)+('ISSUE SCORE from EIKON'!EI76*'WEIGHTED from Refinitive'!$B$15)+('WEIGHTED from Refinitive'!$B$16*'ISSUE SCORE from EIKON'!EX76)</f>
        <v>37.396291729893768</v>
      </c>
      <c r="O73" s="1">
        <f>('WEIGHTED from Refinitive'!$B$3*'ISSUE SCORE from EIKON'!T76)+('WEIGHTED from Refinitive'!$B$4*'ISSUE SCORE from EIKON'!AI76)+('ISSUE SCORE from EIKON'!AX76*'WEIGHTED from Refinitive'!$B$5)+('WEIGHTED from Refinitive'!$B$8*'ISSUE SCORE from EIKON'!BM76)+('ISSUE SCORE from EIKON'!CB76*'WEIGHTED from Refinitive'!$B$9)+('WEIGHTED from Refinitive'!$B$10*'ISSUE SCORE from EIKON'!CQ76)+('ISSUE SCORE from EIKON'!DF76*'WEIGHTED from Refinitive'!$B$11)+('WEIGHTED from Refinitive'!$B$14*'ISSUE SCORE from EIKON'!DU76)+('ISSUE SCORE from EIKON'!EJ76*'WEIGHTED from Refinitive'!$B$15)+('WEIGHTED from Refinitive'!$B$16*'ISSUE SCORE from EIKON'!EY76)</f>
        <v>49.091603892027585</v>
      </c>
      <c r="P73" s="1">
        <f>('WEIGHTED from Refinitive'!$B$3*'ISSUE SCORE from EIKON'!U76)+('WEIGHTED from Refinitive'!$B$4*'ISSUE SCORE from EIKON'!AJ76)+('ISSUE SCORE from EIKON'!AY76*'WEIGHTED from Refinitive'!$B$5)+('WEIGHTED from Refinitive'!$B$8*'ISSUE SCORE from EIKON'!BN76)+('ISSUE SCORE from EIKON'!CC76*'WEIGHTED from Refinitive'!$B$9)+('WEIGHTED from Refinitive'!$B$10*'ISSUE SCORE from EIKON'!CR76)+('ISSUE SCORE from EIKON'!DG76*'WEIGHTED from Refinitive'!$B$11)+('WEIGHTED from Refinitive'!$B$14*'ISSUE SCORE from EIKON'!DV76)+('ISSUE SCORE from EIKON'!EK76*'WEIGHTED from Refinitive'!$B$15)+('WEIGHTED from Refinitive'!$B$16*'ISSUE SCORE from EIKON'!EZ76)</f>
        <v>0</v>
      </c>
      <c r="R73" s="11" t="s">
        <v>153</v>
      </c>
      <c r="S73" s="1">
        <f t="shared" si="32"/>
        <v>90.710049033501448</v>
      </c>
      <c r="T73" s="1">
        <f t="shared" si="33"/>
        <v>47.070425294356475</v>
      </c>
      <c r="U73" s="1">
        <f t="shared" si="34"/>
        <v>42.954711458042894</v>
      </c>
      <c r="V73" s="1">
        <f t="shared" si="35"/>
        <v>33.008574758574717</v>
      </c>
      <c r="W73" s="1">
        <f t="shared" si="36"/>
        <v>34.262926237812863</v>
      </c>
      <c r="X73" s="1">
        <f t="shared" si="37"/>
        <v>34.845007834481784</v>
      </c>
      <c r="Y73" s="1">
        <f t="shared" si="38"/>
        <v>33.862636612021824</v>
      </c>
      <c r="Z73" s="1">
        <f t="shared" si="39"/>
        <v>21.724949392712503</v>
      </c>
      <c r="AA73" s="1">
        <f t="shared" si="40"/>
        <v>21.723012713206316</v>
      </c>
      <c r="AB73" s="1">
        <f t="shared" si="41"/>
        <v>24.65282586766266</v>
      </c>
      <c r="AC73" s="1">
        <f t="shared" si="42"/>
        <v>26.299847395686864</v>
      </c>
      <c r="AD73" s="1">
        <f t="shared" si="43"/>
        <v>41.909090909090907</v>
      </c>
      <c r="AE73" s="1">
        <f t="shared" si="44"/>
        <v>37.396291729893768</v>
      </c>
      <c r="AF73" s="1">
        <f t="shared" si="45"/>
        <v>49.091603892027585</v>
      </c>
      <c r="AG73" s="1">
        <f t="shared" si="46"/>
        <v>0</v>
      </c>
      <c r="AI73" s="11" t="s">
        <v>153</v>
      </c>
      <c r="AJ73" s="1">
        <f t="shared" si="47"/>
        <v>43.639623739144973</v>
      </c>
      <c r="AK73" s="1">
        <f t="shared" si="48"/>
        <v>4.1157138363135815</v>
      </c>
      <c r="AL73" s="1">
        <f t="shared" si="49"/>
        <v>9.9461366994681768</v>
      </c>
      <c r="AM73" s="1">
        <f t="shared" si="50"/>
        <v>-1.2543514792381458</v>
      </c>
      <c r="AN73" s="1">
        <f t="shared" si="51"/>
        <v>-0.58208159666892101</v>
      </c>
      <c r="AO73" s="1">
        <f t="shared" si="52"/>
        <v>0.98237122245996034</v>
      </c>
      <c r="AP73" s="1">
        <f t="shared" si="53"/>
        <v>12.137687219309321</v>
      </c>
      <c r="AQ73" s="1">
        <f t="shared" si="54"/>
        <v>0.0019366795061870334</v>
      </c>
      <c r="AR73" s="1">
        <f t="shared" si="55"/>
        <v>-2.9298131544563439</v>
      </c>
      <c r="AS73" s="1">
        <f t="shared" si="56"/>
        <v>-1.6470215280242044</v>
      </c>
      <c r="AT73" s="1">
        <f t="shared" si="57"/>
        <v>-15.609243513404042</v>
      </c>
      <c r="AU73" s="1">
        <f t="shared" si="58"/>
        <v>4.5127991791971382</v>
      </c>
      <c r="AV73" s="1">
        <f t="shared" si="59"/>
        <v>-11.695312162133817</v>
      </c>
      <c r="AW73" s="1">
        <f t="shared" si="60"/>
        <v>49.091603892027585</v>
      </c>
      <c r="AX73" s="1" t="str">
        <f>VLOOKUP(AI73,'ISSUE SCORE from EIKON'!A76:B505,2,FALSE)</f>
        <v>Cisco Systems Inc</v>
      </c>
      <c r="AY73" s="1">
        <f t="shared" si="61"/>
        <v>72</v>
      </c>
      <c r="AZ73" s="1">
        <v>72</v>
      </c>
      <c r="BA73" s="1">
        <v>1</v>
      </c>
    </row>
    <row r="74" spans="1:53" ht="15">
      <c r="A74" s="11" t="s">
        <v>134</v>
      </c>
      <c r="B74" s="1">
        <f>('WEIGHTED from Refinitive'!$B$3*'ISSUE SCORE from EIKON'!G77)+('WEIGHTED from Refinitive'!$B$4*'ISSUE SCORE from EIKON'!V77)+('ISSUE SCORE from EIKON'!AK77*'WEIGHTED from Refinitive'!$B$5)+('WEIGHTED from Refinitive'!$B$8*'ISSUE SCORE from EIKON'!AZ77)+('ISSUE SCORE from EIKON'!BO77*'WEIGHTED from Refinitive'!$B$9)+('WEIGHTED from Refinitive'!$B$10*'ISSUE SCORE from EIKON'!CD77)+('ISSUE SCORE from EIKON'!CS77*'WEIGHTED from Refinitive'!$B$11)+('WEIGHTED from Refinitive'!$B$14*'ISSUE SCORE from EIKON'!DH77)+('ISSUE SCORE from EIKON'!DW77*'WEIGHTED from Refinitive'!$B$15)+('WEIGHTED from Refinitive'!$B$16*'ISSUE SCORE from EIKON'!EL77)</f>
        <v>42.529917539621067</v>
      </c>
      <c r="C74" s="1">
        <f>('WEIGHTED from Refinitive'!$B$3*'ISSUE SCORE from EIKON'!H77)+('WEIGHTED from Refinitive'!$B$4*'ISSUE SCORE from EIKON'!W77)+('ISSUE SCORE from EIKON'!AL77*'WEIGHTED from Refinitive'!$B$5)+('WEIGHTED from Refinitive'!$B$8*'ISSUE SCORE from EIKON'!BA77)+('ISSUE SCORE from EIKON'!BP77*'WEIGHTED from Refinitive'!$B$9)+('WEIGHTED from Refinitive'!$B$10*'ISSUE SCORE from EIKON'!CE77)+('ISSUE SCORE from EIKON'!CT77*'WEIGHTED from Refinitive'!$B$11)+('WEIGHTED from Refinitive'!$B$14*'ISSUE SCORE from EIKON'!DI77)+('ISSUE SCORE from EIKON'!DX77*'WEIGHTED from Refinitive'!$B$15)+('WEIGHTED from Refinitive'!$B$16*'ISSUE SCORE from EIKON'!EM77)</f>
        <v>44.031149746821967</v>
      </c>
      <c r="D74" s="1">
        <f>('WEIGHTED from Refinitive'!$B$3*'ISSUE SCORE from EIKON'!I77)+('WEIGHTED from Refinitive'!$B$4*'ISSUE SCORE from EIKON'!X77)+('ISSUE SCORE from EIKON'!AM77*'WEIGHTED from Refinitive'!$B$5)+('WEIGHTED from Refinitive'!$B$8*'ISSUE SCORE from EIKON'!BB77)+('ISSUE SCORE from EIKON'!BQ77*'WEIGHTED from Refinitive'!$B$9)+('WEIGHTED from Refinitive'!$B$10*'ISSUE SCORE from EIKON'!CF77)+('ISSUE SCORE from EIKON'!CU77*'WEIGHTED from Refinitive'!$B$11)+('WEIGHTED from Refinitive'!$B$14*'ISSUE SCORE from EIKON'!DJ77)+('ISSUE SCORE from EIKON'!DY77*'WEIGHTED from Refinitive'!$B$15)+('WEIGHTED from Refinitive'!$B$16*'ISSUE SCORE from EIKON'!EN77)</f>
        <v>37.213765802847618</v>
      </c>
      <c r="E74" s="1">
        <f>('WEIGHTED from Refinitive'!$B$3*'ISSUE SCORE from EIKON'!J77)+('WEIGHTED from Refinitive'!$B$4*'ISSUE SCORE from EIKON'!Y77)+('ISSUE SCORE from EIKON'!AN77*'WEIGHTED from Refinitive'!$B$5)+('WEIGHTED from Refinitive'!$B$8*'ISSUE SCORE from EIKON'!BC77)+('ISSUE SCORE from EIKON'!BR77*'WEIGHTED from Refinitive'!$B$9)+('WEIGHTED from Refinitive'!$B$10*'ISSUE SCORE from EIKON'!CG77)+('ISSUE SCORE from EIKON'!CV77*'WEIGHTED from Refinitive'!$B$11)+('WEIGHTED from Refinitive'!$B$14*'ISSUE SCORE from EIKON'!DK77)+('ISSUE SCORE from EIKON'!DZ77*'WEIGHTED from Refinitive'!$B$15)+('WEIGHTED from Refinitive'!$B$16*'ISSUE SCORE from EIKON'!EO77)</f>
        <v>32.283438157003829</v>
      </c>
      <c r="F74" s="1">
        <f>('WEIGHTED from Refinitive'!$B$3*'ISSUE SCORE from EIKON'!K77)+('WEIGHTED from Refinitive'!$B$4*'ISSUE SCORE from EIKON'!Z77)+('ISSUE SCORE from EIKON'!AO77*'WEIGHTED from Refinitive'!$B$5)+('WEIGHTED from Refinitive'!$B$8*'ISSUE SCORE from EIKON'!BD77)+('ISSUE SCORE from EIKON'!BS77*'WEIGHTED from Refinitive'!$B$9)+('WEIGHTED from Refinitive'!$B$10*'ISSUE SCORE from EIKON'!CH77)+('ISSUE SCORE from EIKON'!CW77*'WEIGHTED from Refinitive'!$B$11)+('WEIGHTED from Refinitive'!$B$14*'ISSUE SCORE from EIKON'!DL77)+('ISSUE SCORE from EIKON'!EA77*'WEIGHTED from Refinitive'!$B$15)+('WEIGHTED from Refinitive'!$B$16*'ISSUE SCORE from EIKON'!EP77)</f>
        <v>30.672509508035798</v>
      </c>
      <c r="G74" s="1">
        <f>('WEIGHTED from Refinitive'!$B$3*'ISSUE SCORE from EIKON'!L77)+('WEIGHTED from Refinitive'!$B$4*'ISSUE SCORE from EIKON'!AA77)+('ISSUE SCORE from EIKON'!AP77*'WEIGHTED from Refinitive'!$B$5)+('WEIGHTED from Refinitive'!$B$8*'ISSUE SCORE from EIKON'!BE77)+('ISSUE SCORE from EIKON'!BT77*'WEIGHTED from Refinitive'!$B$9)+('WEIGHTED from Refinitive'!$B$10*'ISSUE SCORE from EIKON'!CI77)+('ISSUE SCORE from EIKON'!CX77*'WEIGHTED from Refinitive'!$B$11)+('WEIGHTED from Refinitive'!$B$14*'ISSUE SCORE from EIKON'!DM77)+('ISSUE SCORE from EIKON'!EB77*'WEIGHTED from Refinitive'!$B$15)+('WEIGHTED from Refinitive'!$B$16*'ISSUE SCORE from EIKON'!EQ77)</f>
        <v>29.373480243161069</v>
      </c>
      <c r="H74" s="1">
        <f>('WEIGHTED from Refinitive'!$B$3*'ISSUE SCORE from EIKON'!M77)+('WEIGHTED from Refinitive'!$B$4*'ISSUE SCORE from EIKON'!AB77)+('ISSUE SCORE from EIKON'!AQ77*'WEIGHTED from Refinitive'!$B$5)+('WEIGHTED from Refinitive'!$B$8*'ISSUE SCORE from EIKON'!BF77)+('ISSUE SCORE from EIKON'!BU77*'WEIGHTED from Refinitive'!$B$9)+('WEIGHTED from Refinitive'!$B$10*'ISSUE SCORE from EIKON'!CJ77)+('ISSUE SCORE from EIKON'!CY77*'WEIGHTED from Refinitive'!$B$11)+('WEIGHTED from Refinitive'!$B$14*'ISSUE SCORE from EIKON'!DN77)+('ISSUE SCORE from EIKON'!EC77*'WEIGHTED from Refinitive'!$B$15)+('WEIGHTED from Refinitive'!$B$16*'ISSUE SCORE from EIKON'!ER77)</f>
        <v>30.898824331722828</v>
      </c>
      <c r="I74" s="1">
        <f>('WEIGHTED from Refinitive'!$B$3*'ISSUE SCORE from EIKON'!N77)+('WEIGHTED from Refinitive'!$B$4*'ISSUE SCORE from EIKON'!AC77)+('ISSUE SCORE from EIKON'!AR77*'WEIGHTED from Refinitive'!$B$5)+('WEIGHTED from Refinitive'!$B$8*'ISSUE SCORE from EIKON'!BG77)+('ISSUE SCORE from EIKON'!BV77*'WEIGHTED from Refinitive'!$B$9)+('WEIGHTED from Refinitive'!$B$10*'ISSUE SCORE from EIKON'!CK77)+('ISSUE SCORE from EIKON'!CZ77*'WEIGHTED from Refinitive'!$B$11)+('WEIGHTED from Refinitive'!$B$14*'ISSUE SCORE from EIKON'!DO77)+('ISSUE SCORE from EIKON'!ED77*'WEIGHTED from Refinitive'!$B$15)+('WEIGHTED from Refinitive'!$B$16*'ISSUE SCORE from EIKON'!ES77)</f>
        <v>30.327205882352896</v>
      </c>
      <c r="J74" s="1">
        <f>('WEIGHTED from Refinitive'!$B$3*'ISSUE SCORE from EIKON'!O77)+('WEIGHTED from Refinitive'!$B$4*'ISSUE SCORE from EIKON'!AD77)+('ISSUE SCORE from EIKON'!AS77*'WEIGHTED from Refinitive'!$B$5)+('WEIGHTED from Refinitive'!$B$8*'ISSUE SCORE from EIKON'!BH77)+('ISSUE SCORE from EIKON'!BW77*'WEIGHTED from Refinitive'!$B$9)+('WEIGHTED from Refinitive'!$B$10*'ISSUE SCORE from EIKON'!CL77)+('ISSUE SCORE from EIKON'!DA77*'WEIGHTED from Refinitive'!$B$11)+('WEIGHTED from Refinitive'!$B$14*'ISSUE SCORE from EIKON'!DP77)+('ISSUE SCORE from EIKON'!EE77*'WEIGHTED from Refinitive'!$B$15)+('WEIGHTED from Refinitive'!$B$16*'ISSUE SCORE from EIKON'!ET77)</f>
        <v>0</v>
      </c>
      <c r="K74" s="1">
        <f>('WEIGHTED from Refinitive'!$B$3*'ISSUE SCORE from EIKON'!P77)+('WEIGHTED from Refinitive'!$B$4*'ISSUE SCORE from EIKON'!AE77)+('ISSUE SCORE from EIKON'!AT77*'WEIGHTED from Refinitive'!$B$5)+('WEIGHTED from Refinitive'!$B$8*'ISSUE SCORE from EIKON'!BI77)+('ISSUE SCORE from EIKON'!BX77*'WEIGHTED from Refinitive'!$B$9)+('WEIGHTED from Refinitive'!$B$10*'ISSUE SCORE from EIKON'!CM77)+('ISSUE SCORE from EIKON'!DB77*'WEIGHTED from Refinitive'!$B$11)+('WEIGHTED from Refinitive'!$B$14*'ISSUE SCORE from EIKON'!DQ77)+('ISSUE SCORE from EIKON'!EF77*'WEIGHTED from Refinitive'!$B$15)+('WEIGHTED from Refinitive'!$B$16*'ISSUE SCORE from EIKON'!EU77)</f>
        <v>0</v>
      </c>
      <c r="L74" s="1">
        <f>('WEIGHTED from Refinitive'!$B$3*'ISSUE SCORE from EIKON'!Q77)+('WEIGHTED from Refinitive'!$B$4*'ISSUE SCORE from EIKON'!AF77)+('ISSUE SCORE from EIKON'!AU77*'WEIGHTED from Refinitive'!$B$5)+('WEIGHTED from Refinitive'!$B$8*'ISSUE SCORE from EIKON'!BJ77)+('ISSUE SCORE from EIKON'!BY77*'WEIGHTED from Refinitive'!$B$9)+('WEIGHTED from Refinitive'!$B$10*'ISSUE SCORE from EIKON'!CN77)+('ISSUE SCORE from EIKON'!DC77*'WEIGHTED from Refinitive'!$B$11)+('WEIGHTED from Refinitive'!$B$14*'ISSUE SCORE from EIKON'!DR77)+('ISSUE SCORE from EIKON'!EG77*'WEIGHTED from Refinitive'!$B$15)+('WEIGHTED from Refinitive'!$B$16*'ISSUE SCORE from EIKON'!EV77)</f>
        <v>0</v>
      </c>
      <c r="M74" s="1">
        <f>('WEIGHTED from Refinitive'!$B$3*'ISSUE SCORE from EIKON'!R77)+('WEIGHTED from Refinitive'!$B$4*'ISSUE SCORE from EIKON'!AG77)+('ISSUE SCORE from EIKON'!AV77*'WEIGHTED from Refinitive'!$B$5)+('WEIGHTED from Refinitive'!$B$8*'ISSUE SCORE from EIKON'!BK77)+('ISSUE SCORE from EIKON'!BZ77*'WEIGHTED from Refinitive'!$B$9)+('WEIGHTED from Refinitive'!$B$10*'ISSUE SCORE from EIKON'!CO77)+('ISSUE SCORE from EIKON'!DD77*'WEIGHTED from Refinitive'!$B$11)+('WEIGHTED from Refinitive'!$B$14*'ISSUE SCORE from EIKON'!DS77)+('ISSUE SCORE from EIKON'!EH77*'WEIGHTED from Refinitive'!$B$15)+('WEIGHTED from Refinitive'!$B$16*'ISSUE SCORE from EIKON'!EW77)</f>
        <v>0</v>
      </c>
      <c r="N74" s="1">
        <f>('WEIGHTED from Refinitive'!$B$3*'ISSUE SCORE from EIKON'!S77)+('WEIGHTED from Refinitive'!$B$4*'ISSUE SCORE from EIKON'!AH77)+('ISSUE SCORE from EIKON'!AW77*'WEIGHTED from Refinitive'!$B$5)+('WEIGHTED from Refinitive'!$B$8*'ISSUE SCORE from EIKON'!BL77)+('ISSUE SCORE from EIKON'!CA77*'WEIGHTED from Refinitive'!$B$9)+('WEIGHTED from Refinitive'!$B$10*'ISSUE SCORE from EIKON'!CP77)+('ISSUE SCORE from EIKON'!DE77*'WEIGHTED from Refinitive'!$B$11)+('WEIGHTED from Refinitive'!$B$14*'ISSUE SCORE from EIKON'!DT77)+('ISSUE SCORE from EIKON'!EI77*'WEIGHTED from Refinitive'!$B$15)+('WEIGHTED from Refinitive'!$B$16*'ISSUE SCORE from EIKON'!EX77)</f>
        <v>0</v>
      </c>
      <c r="O74" s="1">
        <f>('WEIGHTED from Refinitive'!$B$3*'ISSUE SCORE from EIKON'!T77)+('WEIGHTED from Refinitive'!$B$4*'ISSUE SCORE from EIKON'!AI77)+('ISSUE SCORE from EIKON'!AX77*'WEIGHTED from Refinitive'!$B$5)+('WEIGHTED from Refinitive'!$B$8*'ISSUE SCORE from EIKON'!BM77)+('ISSUE SCORE from EIKON'!CB77*'WEIGHTED from Refinitive'!$B$9)+('WEIGHTED from Refinitive'!$B$10*'ISSUE SCORE from EIKON'!CQ77)+('ISSUE SCORE from EIKON'!DF77*'WEIGHTED from Refinitive'!$B$11)+('WEIGHTED from Refinitive'!$B$14*'ISSUE SCORE from EIKON'!DU77)+('ISSUE SCORE from EIKON'!EJ77*'WEIGHTED from Refinitive'!$B$15)+('WEIGHTED from Refinitive'!$B$16*'ISSUE SCORE from EIKON'!EY77)</f>
        <v>0</v>
      </c>
      <c r="P74" s="1">
        <f>('WEIGHTED from Refinitive'!$B$3*'ISSUE SCORE from EIKON'!U77)+('WEIGHTED from Refinitive'!$B$4*'ISSUE SCORE from EIKON'!AJ77)+('ISSUE SCORE from EIKON'!AY77*'WEIGHTED from Refinitive'!$B$5)+('WEIGHTED from Refinitive'!$B$8*'ISSUE SCORE from EIKON'!BN77)+('ISSUE SCORE from EIKON'!CC77*'WEIGHTED from Refinitive'!$B$9)+('WEIGHTED from Refinitive'!$B$10*'ISSUE SCORE from EIKON'!CR77)+('ISSUE SCORE from EIKON'!DG77*'WEIGHTED from Refinitive'!$B$11)+('WEIGHTED from Refinitive'!$B$14*'ISSUE SCORE from EIKON'!DV77)+('ISSUE SCORE from EIKON'!EK77*'WEIGHTED from Refinitive'!$B$15)+('WEIGHTED from Refinitive'!$B$16*'ISSUE SCORE from EIKON'!EZ77)</f>
        <v>0</v>
      </c>
      <c r="R74" s="11" t="s">
        <v>156</v>
      </c>
      <c r="S74" s="1">
        <f t="shared" si="32"/>
        <v>76.258573319558323</v>
      </c>
      <c r="T74" s="1">
        <f t="shared" si="33"/>
        <v>44.031149746821967</v>
      </c>
      <c r="U74" s="1">
        <f t="shared" si="34"/>
        <v>37.213765802847618</v>
      </c>
      <c r="V74" s="1">
        <f t="shared" si="35"/>
        <v>32.283438157003829</v>
      </c>
      <c r="W74" s="1">
        <f t="shared" si="36"/>
        <v>30.672509508035798</v>
      </c>
      <c r="X74" s="1">
        <f t="shared" si="37"/>
        <v>29.373480243161069</v>
      </c>
      <c r="Y74" s="1">
        <f t="shared" si="38"/>
        <v>30.898824331722828</v>
      </c>
      <c r="Z74" s="1">
        <f t="shared" si="39"/>
        <v>30.327205882352896</v>
      </c>
      <c r="AA74" s="1">
        <f t="shared" si="40"/>
        <v>0</v>
      </c>
      <c r="AB74" s="1">
        <f t="shared" si="41"/>
        <v>0</v>
      </c>
      <c r="AC74" s="1">
        <f t="shared" si="42"/>
        <v>0</v>
      </c>
      <c r="AD74" s="1">
        <f t="shared" si="43"/>
        <v>0</v>
      </c>
      <c r="AE74" s="1">
        <f t="shared" si="44"/>
        <v>0</v>
      </c>
      <c r="AF74" s="1">
        <f t="shared" si="45"/>
        <v>0</v>
      </c>
      <c r="AG74" s="1">
        <f t="shared" si="46"/>
        <v>0</v>
      </c>
      <c r="AI74" s="11" t="s">
        <v>156</v>
      </c>
      <c r="AJ74" s="1">
        <f t="shared" si="47"/>
        <v>32.227423572736356</v>
      </c>
      <c r="AK74" s="1">
        <f t="shared" si="48"/>
        <v>6.8173839439743489</v>
      </c>
      <c r="AL74" s="1">
        <f t="shared" si="49"/>
        <v>4.9303276458437892</v>
      </c>
      <c r="AM74" s="1">
        <f t="shared" si="50"/>
        <v>1.6109286489680308</v>
      </c>
      <c r="AN74" s="1">
        <f t="shared" si="51"/>
        <v>1.2990292648747293</v>
      </c>
      <c r="AO74" s="1">
        <f t="shared" si="52"/>
        <v>-1.5253440885617593</v>
      </c>
      <c r="AP74" s="1">
        <f t="shared" si="53"/>
        <v>0.57161844936993234</v>
      </c>
      <c r="AQ74" s="1">
        <f t="shared" si="54"/>
        <v>30.327205882352896</v>
      </c>
      <c r="AR74" s="1">
        <f t="shared" si="55"/>
        <v>0</v>
      </c>
      <c r="AS74" s="1">
        <f t="shared" si="56"/>
        <v>0</v>
      </c>
      <c r="AT74" s="1">
        <f t="shared" si="57"/>
        <v>0</v>
      </c>
      <c r="AU74" s="1">
        <f t="shared" si="58"/>
        <v>0</v>
      </c>
      <c r="AV74" s="1">
        <f t="shared" si="59"/>
        <v>0</v>
      </c>
      <c r="AW74" s="1">
        <f t="shared" si="60"/>
        <v>0</v>
      </c>
      <c r="AX74" s="1" t="str">
        <f>VLOOKUP(AI74,'ISSUE SCORE from EIKON'!A77:B506,2,FALSE)</f>
        <v>Centurylink Inc</v>
      </c>
      <c r="AY74" s="1">
        <f t="shared" si="61"/>
        <v>73</v>
      </c>
      <c r="AZ74" s="1">
        <v>73</v>
      </c>
      <c r="BA74" s="1">
        <v>1</v>
      </c>
    </row>
    <row r="75" spans="1:53" ht="15">
      <c r="A75" s="11" t="s">
        <v>136</v>
      </c>
      <c r="B75" s="1">
        <f>('WEIGHTED from Refinitive'!$B$3*'ISSUE SCORE from EIKON'!G78)+('WEIGHTED from Refinitive'!$B$4*'ISSUE SCORE from EIKON'!V78)+('ISSUE SCORE from EIKON'!AK78*'WEIGHTED from Refinitive'!$B$5)+('WEIGHTED from Refinitive'!$B$8*'ISSUE SCORE from EIKON'!AZ78)+('ISSUE SCORE from EIKON'!BO78*'WEIGHTED from Refinitive'!$B$9)+('WEIGHTED from Refinitive'!$B$10*'ISSUE SCORE from EIKON'!CD78)+('ISSUE SCORE from EIKON'!CS78*'WEIGHTED from Refinitive'!$B$11)+('WEIGHTED from Refinitive'!$B$14*'ISSUE SCORE from EIKON'!DH78)+('ISSUE SCORE from EIKON'!DW78*'WEIGHTED from Refinitive'!$B$15)+('WEIGHTED from Refinitive'!$B$16*'ISSUE SCORE from EIKON'!EL78)</f>
        <v>86.231126900917758</v>
      </c>
      <c r="C75" s="1">
        <f>('WEIGHTED from Refinitive'!$B$3*'ISSUE SCORE from EIKON'!H78)+('WEIGHTED from Refinitive'!$B$4*'ISSUE SCORE from EIKON'!W78)+('ISSUE SCORE from EIKON'!AL78*'WEIGHTED from Refinitive'!$B$5)+('WEIGHTED from Refinitive'!$B$8*'ISSUE SCORE from EIKON'!BA78)+('ISSUE SCORE from EIKON'!BP78*'WEIGHTED from Refinitive'!$B$9)+('WEIGHTED from Refinitive'!$B$10*'ISSUE SCORE from EIKON'!CE78)+('ISSUE SCORE from EIKON'!CT78*'WEIGHTED from Refinitive'!$B$11)+('WEIGHTED from Refinitive'!$B$14*'ISSUE SCORE from EIKON'!DI78)+('ISSUE SCORE from EIKON'!DX78*'WEIGHTED from Refinitive'!$B$15)+('WEIGHTED from Refinitive'!$B$16*'ISSUE SCORE from EIKON'!EM78)</f>
        <v>88.289604026665927</v>
      </c>
      <c r="D75" s="1">
        <f>('WEIGHTED from Refinitive'!$B$3*'ISSUE SCORE from EIKON'!I78)+('WEIGHTED from Refinitive'!$B$4*'ISSUE SCORE from EIKON'!X78)+('ISSUE SCORE from EIKON'!AM78*'WEIGHTED from Refinitive'!$B$5)+('WEIGHTED from Refinitive'!$B$8*'ISSUE SCORE from EIKON'!BB78)+('ISSUE SCORE from EIKON'!BQ78*'WEIGHTED from Refinitive'!$B$9)+('WEIGHTED from Refinitive'!$B$10*'ISSUE SCORE from EIKON'!CF78)+('ISSUE SCORE from EIKON'!CU78*'WEIGHTED from Refinitive'!$B$11)+('WEIGHTED from Refinitive'!$B$14*'ISSUE SCORE from EIKON'!DJ78)+('ISSUE SCORE from EIKON'!DY78*'WEIGHTED from Refinitive'!$B$15)+('WEIGHTED from Refinitive'!$B$16*'ISSUE SCORE from EIKON'!EN78)</f>
        <v>85.730425684749619</v>
      </c>
      <c r="E75" s="1">
        <f>('WEIGHTED from Refinitive'!$B$3*'ISSUE SCORE from EIKON'!J78)+('WEIGHTED from Refinitive'!$B$4*'ISSUE SCORE from EIKON'!Y78)+('ISSUE SCORE from EIKON'!AN78*'WEIGHTED from Refinitive'!$B$5)+('WEIGHTED from Refinitive'!$B$8*'ISSUE SCORE from EIKON'!BC78)+('ISSUE SCORE from EIKON'!BR78*'WEIGHTED from Refinitive'!$B$9)+('WEIGHTED from Refinitive'!$B$10*'ISSUE SCORE from EIKON'!CG78)+('ISSUE SCORE from EIKON'!CV78*'WEIGHTED from Refinitive'!$B$11)+('WEIGHTED from Refinitive'!$B$14*'ISSUE SCORE from EIKON'!DK78)+('ISSUE SCORE from EIKON'!DZ78*'WEIGHTED from Refinitive'!$B$15)+('WEIGHTED from Refinitive'!$B$16*'ISSUE SCORE from EIKON'!EO78)</f>
        <v>83.853289657095019</v>
      </c>
      <c r="F75" s="1">
        <f>('WEIGHTED from Refinitive'!$B$3*'ISSUE SCORE from EIKON'!K78)+('WEIGHTED from Refinitive'!$B$4*'ISSUE SCORE from EIKON'!Z78)+('ISSUE SCORE from EIKON'!AO78*'WEIGHTED from Refinitive'!$B$5)+('WEIGHTED from Refinitive'!$B$8*'ISSUE SCORE from EIKON'!BD78)+('ISSUE SCORE from EIKON'!BS78*'WEIGHTED from Refinitive'!$B$9)+('WEIGHTED from Refinitive'!$B$10*'ISSUE SCORE from EIKON'!CH78)+('ISSUE SCORE from EIKON'!CW78*'WEIGHTED from Refinitive'!$B$11)+('WEIGHTED from Refinitive'!$B$14*'ISSUE SCORE from EIKON'!DL78)+('ISSUE SCORE from EIKON'!EA78*'WEIGHTED from Refinitive'!$B$15)+('WEIGHTED from Refinitive'!$B$16*'ISSUE SCORE from EIKON'!EP78)</f>
        <v>80.208728771228706</v>
      </c>
      <c r="G75" s="1">
        <f>('WEIGHTED from Refinitive'!$B$3*'ISSUE SCORE from EIKON'!L78)+('WEIGHTED from Refinitive'!$B$4*'ISSUE SCORE from EIKON'!AA78)+('ISSUE SCORE from EIKON'!AP78*'WEIGHTED from Refinitive'!$B$5)+('WEIGHTED from Refinitive'!$B$8*'ISSUE SCORE from EIKON'!BE78)+('ISSUE SCORE from EIKON'!BT78*'WEIGHTED from Refinitive'!$B$9)+('WEIGHTED from Refinitive'!$B$10*'ISSUE SCORE from EIKON'!CI78)+('ISSUE SCORE from EIKON'!CX78*'WEIGHTED from Refinitive'!$B$11)+('WEIGHTED from Refinitive'!$B$14*'ISSUE SCORE from EIKON'!DM78)+('ISSUE SCORE from EIKON'!EB78*'WEIGHTED from Refinitive'!$B$15)+('WEIGHTED from Refinitive'!$B$16*'ISSUE SCORE from EIKON'!EQ78)</f>
        <v>81.000465137699138</v>
      </c>
      <c r="H75" s="1">
        <f>('WEIGHTED from Refinitive'!$B$3*'ISSUE SCORE from EIKON'!M78)+('WEIGHTED from Refinitive'!$B$4*'ISSUE SCORE from EIKON'!AB78)+('ISSUE SCORE from EIKON'!AQ78*'WEIGHTED from Refinitive'!$B$5)+('WEIGHTED from Refinitive'!$B$8*'ISSUE SCORE from EIKON'!BF78)+('ISSUE SCORE from EIKON'!BU78*'WEIGHTED from Refinitive'!$B$9)+('WEIGHTED from Refinitive'!$B$10*'ISSUE SCORE from EIKON'!CJ78)+('ISSUE SCORE from EIKON'!CY78*'WEIGHTED from Refinitive'!$B$11)+('WEIGHTED from Refinitive'!$B$14*'ISSUE SCORE from EIKON'!DN78)+('ISSUE SCORE from EIKON'!EC78*'WEIGHTED from Refinitive'!$B$15)+('WEIGHTED from Refinitive'!$B$16*'ISSUE SCORE from EIKON'!ER78)</f>
        <v>80.015860937623472</v>
      </c>
      <c r="I75" s="1">
        <f>('WEIGHTED from Refinitive'!$B$3*'ISSUE SCORE from EIKON'!N78)+('WEIGHTED from Refinitive'!$B$4*'ISSUE SCORE from EIKON'!AC78)+('ISSUE SCORE from EIKON'!AR78*'WEIGHTED from Refinitive'!$B$5)+('WEIGHTED from Refinitive'!$B$8*'ISSUE SCORE from EIKON'!BG78)+('ISSUE SCORE from EIKON'!BV78*'WEIGHTED from Refinitive'!$B$9)+('WEIGHTED from Refinitive'!$B$10*'ISSUE SCORE from EIKON'!CK78)+('ISSUE SCORE from EIKON'!CZ78*'WEIGHTED from Refinitive'!$B$11)+('WEIGHTED from Refinitive'!$B$14*'ISSUE SCORE from EIKON'!DO78)+('ISSUE SCORE from EIKON'!ED78*'WEIGHTED from Refinitive'!$B$15)+('WEIGHTED from Refinitive'!$B$16*'ISSUE SCORE from EIKON'!ES78)</f>
        <v>81.029101497156191</v>
      </c>
      <c r="J75" s="1">
        <f>('WEIGHTED from Refinitive'!$B$3*'ISSUE SCORE from EIKON'!O78)+('WEIGHTED from Refinitive'!$B$4*'ISSUE SCORE from EIKON'!AD78)+('ISSUE SCORE from EIKON'!AS78*'WEIGHTED from Refinitive'!$B$5)+('WEIGHTED from Refinitive'!$B$8*'ISSUE SCORE from EIKON'!BH78)+('ISSUE SCORE from EIKON'!BW78*'WEIGHTED from Refinitive'!$B$9)+('WEIGHTED from Refinitive'!$B$10*'ISSUE SCORE from EIKON'!CL78)+('ISSUE SCORE from EIKON'!DA78*'WEIGHTED from Refinitive'!$B$11)+('WEIGHTED from Refinitive'!$B$14*'ISSUE SCORE from EIKON'!DP78)+('ISSUE SCORE from EIKON'!EE78*'WEIGHTED from Refinitive'!$B$15)+('WEIGHTED from Refinitive'!$B$16*'ISSUE SCORE from EIKON'!ET78)</f>
        <v>82.634425607287426</v>
      </c>
      <c r="K75" s="1">
        <f>('WEIGHTED from Refinitive'!$B$3*'ISSUE SCORE from EIKON'!P78)+('WEIGHTED from Refinitive'!$B$4*'ISSUE SCORE from EIKON'!AE78)+('ISSUE SCORE from EIKON'!AT78*'WEIGHTED from Refinitive'!$B$5)+('WEIGHTED from Refinitive'!$B$8*'ISSUE SCORE from EIKON'!BI78)+('ISSUE SCORE from EIKON'!BX78*'WEIGHTED from Refinitive'!$B$9)+('WEIGHTED from Refinitive'!$B$10*'ISSUE SCORE from EIKON'!CM78)+('ISSUE SCORE from EIKON'!DB78*'WEIGHTED from Refinitive'!$B$11)+('WEIGHTED from Refinitive'!$B$14*'ISSUE SCORE from EIKON'!DQ78)+('ISSUE SCORE from EIKON'!EF78*'WEIGHTED from Refinitive'!$B$15)+('WEIGHTED from Refinitive'!$B$16*'ISSUE SCORE from EIKON'!EU78)</f>
        <v>80.845642862328432</v>
      </c>
      <c r="L75" s="1">
        <f>('WEIGHTED from Refinitive'!$B$3*'ISSUE SCORE from EIKON'!Q78)+('WEIGHTED from Refinitive'!$B$4*'ISSUE SCORE from EIKON'!AF78)+('ISSUE SCORE from EIKON'!AU78*'WEIGHTED from Refinitive'!$B$5)+('WEIGHTED from Refinitive'!$B$8*'ISSUE SCORE from EIKON'!BJ78)+('ISSUE SCORE from EIKON'!BY78*'WEIGHTED from Refinitive'!$B$9)+('WEIGHTED from Refinitive'!$B$10*'ISSUE SCORE from EIKON'!CN78)+('ISSUE SCORE from EIKON'!DC78*'WEIGHTED from Refinitive'!$B$11)+('WEIGHTED from Refinitive'!$B$14*'ISSUE SCORE from EIKON'!DR78)+('ISSUE SCORE from EIKON'!EG78*'WEIGHTED from Refinitive'!$B$15)+('WEIGHTED from Refinitive'!$B$16*'ISSUE SCORE from EIKON'!EV78)</f>
        <v>74.475950892275605</v>
      </c>
      <c r="M75" s="1">
        <f>('WEIGHTED from Refinitive'!$B$3*'ISSUE SCORE from EIKON'!R78)+('WEIGHTED from Refinitive'!$B$4*'ISSUE SCORE from EIKON'!AG78)+('ISSUE SCORE from EIKON'!AV78*'WEIGHTED from Refinitive'!$B$5)+('WEIGHTED from Refinitive'!$B$8*'ISSUE SCORE from EIKON'!BK78)+('ISSUE SCORE from EIKON'!BZ78*'WEIGHTED from Refinitive'!$B$9)+('WEIGHTED from Refinitive'!$B$10*'ISSUE SCORE from EIKON'!CO78)+('ISSUE SCORE from EIKON'!DD78*'WEIGHTED from Refinitive'!$B$11)+('WEIGHTED from Refinitive'!$B$14*'ISSUE SCORE from EIKON'!DS78)+('ISSUE SCORE from EIKON'!EH78*'WEIGHTED from Refinitive'!$B$15)+('WEIGHTED from Refinitive'!$B$16*'ISSUE SCORE from EIKON'!EW78)</f>
        <v>72.915143635463068</v>
      </c>
      <c r="N75" s="1">
        <f>('WEIGHTED from Refinitive'!$B$3*'ISSUE SCORE from EIKON'!S78)+('WEIGHTED from Refinitive'!$B$4*'ISSUE SCORE from EIKON'!AH78)+('ISSUE SCORE from EIKON'!AW78*'WEIGHTED from Refinitive'!$B$5)+('WEIGHTED from Refinitive'!$B$8*'ISSUE SCORE from EIKON'!BL78)+('ISSUE SCORE from EIKON'!CA78*'WEIGHTED from Refinitive'!$B$9)+('WEIGHTED from Refinitive'!$B$10*'ISSUE SCORE from EIKON'!CP78)+('ISSUE SCORE from EIKON'!DE78*'WEIGHTED from Refinitive'!$B$11)+('WEIGHTED from Refinitive'!$B$14*'ISSUE SCORE from EIKON'!DT78)+('ISSUE SCORE from EIKON'!EI78*'WEIGHTED from Refinitive'!$B$15)+('WEIGHTED from Refinitive'!$B$16*'ISSUE SCORE from EIKON'!EX78)</f>
        <v>53.600865800865762</v>
      </c>
      <c r="O75" s="1">
        <f>('WEIGHTED from Refinitive'!$B$3*'ISSUE SCORE from EIKON'!T78)+('WEIGHTED from Refinitive'!$B$4*'ISSUE SCORE from EIKON'!AI78)+('ISSUE SCORE from EIKON'!AX78*'WEIGHTED from Refinitive'!$B$5)+('WEIGHTED from Refinitive'!$B$8*'ISSUE SCORE from EIKON'!BM78)+('ISSUE SCORE from EIKON'!CB78*'WEIGHTED from Refinitive'!$B$9)+('WEIGHTED from Refinitive'!$B$10*'ISSUE SCORE from EIKON'!CQ78)+('ISSUE SCORE from EIKON'!DF78*'WEIGHTED from Refinitive'!$B$11)+('WEIGHTED from Refinitive'!$B$14*'ISSUE SCORE from EIKON'!DU78)+('ISSUE SCORE from EIKON'!EJ78*'WEIGHTED from Refinitive'!$B$15)+('WEIGHTED from Refinitive'!$B$16*'ISSUE SCORE from EIKON'!EY78)</f>
        <v>57.083337849555569</v>
      </c>
      <c r="P75" s="1">
        <f>('WEIGHTED from Refinitive'!$B$3*'ISSUE SCORE from EIKON'!U78)+('WEIGHTED from Refinitive'!$B$4*'ISSUE SCORE from EIKON'!AJ78)+('ISSUE SCORE from EIKON'!AY78*'WEIGHTED from Refinitive'!$B$5)+('WEIGHTED from Refinitive'!$B$8*'ISSUE SCORE from EIKON'!BN78)+('ISSUE SCORE from EIKON'!CC78*'WEIGHTED from Refinitive'!$B$9)+('WEIGHTED from Refinitive'!$B$10*'ISSUE SCORE from EIKON'!CR78)+('ISSUE SCORE from EIKON'!DG78*'WEIGHTED from Refinitive'!$B$11)+('WEIGHTED from Refinitive'!$B$14*'ISSUE SCORE from EIKON'!DV78)+('ISSUE SCORE from EIKON'!EK78*'WEIGHTED from Refinitive'!$B$15)+('WEIGHTED from Refinitive'!$B$16*'ISSUE SCORE from EIKON'!EZ78)</f>
        <v>69.039931396287287</v>
      </c>
      <c r="R75" s="11" t="s">
        <v>157</v>
      </c>
      <c r="S75" s="1">
        <f t="shared" si="32"/>
        <v>73.779507492016648</v>
      </c>
      <c r="T75" s="1">
        <f t="shared" si="33"/>
        <v>88.289604026665927</v>
      </c>
      <c r="U75" s="1">
        <f t="shared" si="34"/>
        <v>85.730425684749619</v>
      </c>
      <c r="V75" s="1">
        <f t="shared" si="35"/>
        <v>83.853289657095019</v>
      </c>
      <c r="W75" s="1">
        <f t="shared" si="36"/>
        <v>80.208728771228706</v>
      </c>
      <c r="X75" s="1">
        <f t="shared" si="37"/>
        <v>81.000465137699138</v>
      </c>
      <c r="Y75" s="1">
        <f t="shared" si="38"/>
        <v>80.015860937623472</v>
      </c>
      <c r="Z75" s="1">
        <f t="shared" si="39"/>
        <v>81.029101497156191</v>
      </c>
      <c r="AA75" s="1">
        <f t="shared" si="40"/>
        <v>82.634425607287426</v>
      </c>
      <c r="AB75" s="1">
        <f t="shared" si="41"/>
        <v>80.845642862328432</v>
      </c>
      <c r="AC75" s="1">
        <f t="shared" si="42"/>
        <v>74.475950892275605</v>
      </c>
      <c r="AD75" s="1">
        <f t="shared" si="43"/>
        <v>72.915143635463068</v>
      </c>
      <c r="AE75" s="1">
        <f t="shared" si="44"/>
        <v>53.600865800865762</v>
      </c>
      <c r="AF75" s="1">
        <f t="shared" si="45"/>
        <v>57.083337849555569</v>
      </c>
      <c r="AG75" s="1">
        <f t="shared" si="46"/>
        <v>69.039931396287287</v>
      </c>
      <c r="AI75" s="11" t="s">
        <v>157</v>
      </c>
      <c r="AJ75" s="1">
        <f t="shared" si="47"/>
        <v>-14.510096534649279</v>
      </c>
      <c r="AK75" s="1">
        <f t="shared" si="48"/>
        <v>2.5591783419163079</v>
      </c>
      <c r="AL75" s="1">
        <f t="shared" si="49"/>
        <v>1.8771360276546005</v>
      </c>
      <c r="AM75" s="1">
        <f t="shared" si="50"/>
        <v>3.6445608858663121</v>
      </c>
      <c r="AN75" s="1">
        <f t="shared" si="51"/>
        <v>-0.79173636647043111</v>
      </c>
      <c r="AO75" s="1">
        <f t="shared" si="52"/>
        <v>0.9846042000756654</v>
      </c>
      <c r="AP75" s="1">
        <f t="shared" si="53"/>
        <v>-1.0132405595327185</v>
      </c>
      <c r="AQ75" s="1">
        <f t="shared" si="54"/>
        <v>-1.6053241101312352</v>
      </c>
      <c r="AR75" s="1">
        <f t="shared" si="55"/>
        <v>1.7887827449589935</v>
      </c>
      <c r="AS75" s="1">
        <f t="shared" si="56"/>
        <v>6.3696919700528269</v>
      </c>
      <c r="AT75" s="1">
        <f t="shared" si="57"/>
        <v>1.560807256812538</v>
      </c>
      <c r="AU75" s="1">
        <f t="shared" si="58"/>
        <v>19.314277834597306</v>
      </c>
      <c r="AV75" s="1">
        <f t="shared" si="59"/>
        <v>-3.4824720486898073</v>
      </c>
      <c r="AW75" s="1">
        <f t="shared" si="60"/>
        <v>-11.956593546731717</v>
      </c>
      <c r="AX75" s="1" t="str">
        <f>VLOOKUP(AI75,'ISSUE SCORE from EIKON'!A78:B507,2,FALSE)</f>
        <v>Cognizant Technology Solutions Corp</v>
      </c>
      <c r="AY75" s="1">
        <f t="shared" si="61"/>
        <v>74</v>
      </c>
      <c r="AZ75" s="1">
        <v>74</v>
      </c>
      <c r="BA75" s="1">
        <v>1</v>
      </c>
    </row>
    <row r="76" spans="1:53" ht="15">
      <c r="A76" s="11" t="s">
        <v>137</v>
      </c>
      <c r="B76" s="1">
        <f>('WEIGHTED from Refinitive'!$B$3*'ISSUE SCORE from EIKON'!G79)+('WEIGHTED from Refinitive'!$B$4*'ISSUE SCORE from EIKON'!V79)+('ISSUE SCORE from EIKON'!AK79*'WEIGHTED from Refinitive'!$B$5)+('WEIGHTED from Refinitive'!$B$8*'ISSUE SCORE from EIKON'!AZ79)+('ISSUE SCORE from EIKON'!BO79*'WEIGHTED from Refinitive'!$B$9)+('WEIGHTED from Refinitive'!$B$10*'ISSUE SCORE from EIKON'!CD79)+('ISSUE SCORE from EIKON'!CS79*'WEIGHTED from Refinitive'!$B$11)+('WEIGHTED from Refinitive'!$B$14*'ISSUE SCORE from EIKON'!DH79)+('ISSUE SCORE from EIKON'!DW79*'WEIGHTED from Refinitive'!$B$15)+('WEIGHTED from Refinitive'!$B$16*'ISSUE SCORE from EIKON'!EL79)</f>
        <v>82.990081419427696</v>
      </c>
      <c r="C76" s="1">
        <f>('WEIGHTED from Refinitive'!$B$3*'ISSUE SCORE from EIKON'!H79)+('WEIGHTED from Refinitive'!$B$4*'ISSUE SCORE from EIKON'!W79)+('ISSUE SCORE from EIKON'!AL79*'WEIGHTED from Refinitive'!$B$5)+('WEIGHTED from Refinitive'!$B$8*'ISSUE SCORE from EIKON'!BA79)+('ISSUE SCORE from EIKON'!BP79*'WEIGHTED from Refinitive'!$B$9)+('WEIGHTED from Refinitive'!$B$10*'ISSUE SCORE from EIKON'!CE79)+('ISSUE SCORE from EIKON'!CT79*'WEIGHTED from Refinitive'!$B$11)+('WEIGHTED from Refinitive'!$B$14*'ISSUE SCORE from EIKON'!DI79)+('ISSUE SCORE from EIKON'!DX79*'WEIGHTED from Refinitive'!$B$15)+('WEIGHTED from Refinitive'!$B$16*'ISSUE SCORE from EIKON'!EM79)</f>
        <v>82.873469635559672</v>
      </c>
      <c r="D76" s="1">
        <f>('WEIGHTED from Refinitive'!$B$3*'ISSUE SCORE from EIKON'!I79)+('WEIGHTED from Refinitive'!$B$4*'ISSUE SCORE from EIKON'!X79)+('ISSUE SCORE from EIKON'!AM79*'WEIGHTED from Refinitive'!$B$5)+('WEIGHTED from Refinitive'!$B$8*'ISSUE SCORE from EIKON'!BB79)+('ISSUE SCORE from EIKON'!BQ79*'WEIGHTED from Refinitive'!$B$9)+('WEIGHTED from Refinitive'!$B$10*'ISSUE SCORE from EIKON'!CF79)+('ISSUE SCORE from EIKON'!CU79*'WEIGHTED from Refinitive'!$B$11)+('WEIGHTED from Refinitive'!$B$14*'ISSUE SCORE from EIKON'!DJ79)+('ISSUE SCORE from EIKON'!DY79*'WEIGHTED from Refinitive'!$B$15)+('WEIGHTED from Refinitive'!$B$16*'ISSUE SCORE from EIKON'!EN79)</f>
        <v>80.758570720998051</v>
      </c>
      <c r="E76" s="1">
        <f>('WEIGHTED from Refinitive'!$B$3*'ISSUE SCORE from EIKON'!J79)+('WEIGHTED from Refinitive'!$B$4*'ISSUE SCORE from EIKON'!Y79)+('ISSUE SCORE from EIKON'!AN79*'WEIGHTED from Refinitive'!$B$5)+('WEIGHTED from Refinitive'!$B$8*'ISSUE SCORE from EIKON'!BC79)+('ISSUE SCORE from EIKON'!BR79*'WEIGHTED from Refinitive'!$B$9)+('WEIGHTED from Refinitive'!$B$10*'ISSUE SCORE from EIKON'!CG79)+('ISSUE SCORE from EIKON'!CV79*'WEIGHTED from Refinitive'!$B$11)+('WEIGHTED from Refinitive'!$B$14*'ISSUE SCORE from EIKON'!DK79)+('ISSUE SCORE from EIKON'!DZ79*'WEIGHTED from Refinitive'!$B$15)+('WEIGHTED from Refinitive'!$B$16*'ISSUE SCORE from EIKON'!EO79)</f>
        <v>83.222688091445647</v>
      </c>
      <c r="F76" s="1">
        <f>('WEIGHTED from Refinitive'!$B$3*'ISSUE SCORE from EIKON'!K79)+('WEIGHTED from Refinitive'!$B$4*'ISSUE SCORE from EIKON'!Z79)+('ISSUE SCORE from EIKON'!AO79*'WEIGHTED from Refinitive'!$B$5)+('WEIGHTED from Refinitive'!$B$8*'ISSUE SCORE from EIKON'!BD79)+('ISSUE SCORE from EIKON'!BS79*'WEIGHTED from Refinitive'!$B$9)+('WEIGHTED from Refinitive'!$B$10*'ISSUE SCORE from EIKON'!CH79)+('ISSUE SCORE from EIKON'!CW79*'WEIGHTED from Refinitive'!$B$11)+('WEIGHTED from Refinitive'!$B$14*'ISSUE SCORE from EIKON'!DL79)+('ISSUE SCORE from EIKON'!EA79*'WEIGHTED from Refinitive'!$B$15)+('WEIGHTED from Refinitive'!$B$16*'ISSUE SCORE from EIKON'!EP79)</f>
        <v>82.211658419291851</v>
      </c>
      <c r="G76" s="1">
        <f>('WEIGHTED from Refinitive'!$B$3*'ISSUE SCORE from EIKON'!L79)+('WEIGHTED from Refinitive'!$B$4*'ISSUE SCORE from EIKON'!AA79)+('ISSUE SCORE from EIKON'!AP79*'WEIGHTED from Refinitive'!$B$5)+('WEIGHTED from Refinitive'!$B$8*'ISSUE SCORE from EIKON'!BE79)+('ISSUE SCORE from EIKON'!BT79*'WEIGHTED from Refinitive'!$B$9)+('WEIGHTED from Refinitive'!$B$10*'ISSUE SCORE from EIKON'!CI79)+('ISSUE SCORE from EIKON'!CX79*'WEIGHTED from Refinitive'!$B$11)+('WEIGHTED from Refinitive'!$B$14*'ISSUE SCORE from EIKON'!DM79)+('ISSUE SCORE from EIKON'!EB79*'WEIGHTED from Refinitive'!$B$15)+('WEIGHTED from Refinitive'!$B$16*'ISSUE SCORE from EIKON'!EQ79)</f>
        <v>81.13180569430564</v>
      </c>
      <c r="H76" s="1">
        <f>('WEIGHTED from Refinitive'!$B$3*'ISSUE SCORE from EIKON'!M79)+('WEIGHTED from Refinitive'!$B$4*'ISSUE SCORE from EIKON'!AB79)+('ISSUE SCORE from EIKON'!AQ79*'WEIGHTED from Refinitive'!$B$5)+('WEIGHTED from Refinitive'!$B$8*'ISSUE SCORE from EIKON'!BF79)+('ISSUE SCORE from EIKON'!BU79*'WEIGHTED from Refinitive'!$B$9)+('WEIGHTED from Refinitive'!$B$10*'ISSUE SCORE from EIKON'!CJ79)+('ISSUE SCORE from EIKON'!CY79*'WEIGHTED from Refinitive'!$B$11)+('WEIGHTED from Refinitive'!$B$14*'ISSUE SCORE from EIKON'!DN79)+('ISSUE SCORE from EIKON'!EC79*'WEIGHTED from Refinitive'!$B$15)+('WEIGHTED from Refinitive'!$B$16*'ISSUE SCORE from EIKON'!ER79)</f>
        <v>81.252187528783253</v>
      </c>
      <c r="I76" s="1">
        <f>('WEIGHTED from Refinitive'!$B$3*'ISSUE SCORE from EIKON'!N79)+('WEIGHTED from Refinitive'!$B$4*'ISSUE SCORE from EIKON'!AC79)+('ISSUE SCORE from EIKON'!AR79*'WEIGHTED from Refinitive'!$B$5)+('WEIGHTED from Refinitive'!$B$8*'ISSUE SCORE from EIKON'!BG79)+('ISSUE SCORE from EIKON'!BV79*'WEIGHTED from Refinitive'!$B$9)+('WEIGHTED from Refinitive'!$B$10*'ISSUE SCORE from EIKON'!CK79)+('ISSUE SCORE from EIKON'!CZ79*'WEIGHTED from Refinitive'!$B$11)+('WEIGHTED from Refinitive'!$B$14*'ISSUE SCORE from EIKON'!DO79)+('ISSUE SCORE from EIKON'!ED79*'WEIGHTED from Refinitive'!$B$15)+('WEIGHTED from Refinitive'!$B$16*'ISSUE SCORE from EIKON'!ES79)</f>
        <v>80.80232627085141</v>
      </c>
      <c r="J76" s="1">
        <f>('WEIGHTED from Refinitive'!$B$3*'ISSUE SCORE from EIKON'!O79)+('WEIGHTED from Refinitive'!$B$4*'ISSUE SCORE from EIKON'!AD79)+('ISSUE SCORE from EIKON'!AS79*'WEIGHTED from Refinitive'!$B$5)+('WEIGHTED from Refinitive'!$B$8*'ISSUE SCORE from EIKON'!BH79)+('ISSUE SCORE from EIKON'!BW79*'WEIGHTED from Refinitive'!$B$9)+('WEIGHTED from Refinitive'!$B$10*'ISSUE SCORE from EIKON'!CL79)+('ISSUE SCORE from EIKON'!DA79*'WEIGHTED from Refinitive'!$B$11)+('WEIGHTED from Refinitive'!$B$14*'ISSUE SCORE from EIKON'!DP79)+('ISSUE SCORE from EIKON'!EE79*'WEIGHTED from Refinitive'!$B$15)+('WEIGHTED from Refinitive'!$B$16*'ISSUE SCORE from EIKON'!ET79)</f>
        <v>78.2545740632318</v>
      </c>
      <c r="K76" s="1">
        <f>('WEIGHTED from Refinitive'!$B$3*'ISSUE SCORE from EIKON'!P79)+('WEIGHTED from Refinitive'!$B$4*'ISSUE SCORE from EIKON'!AE79)+('ISSUE SCORE from EIKON'!AT79*'WEIGHTED from Refinitive'!$B$5)+('WEIGHTED from Refinitive'!$B$8*'ISSUE SCORE from EIKON'!BI79)+('ISSUE SCORE from EIKON'!BX79*'WEIGHTED from Refinitive'!$B$9)+('WEIGHTED from Refinitive'!$B$10*'ISSUE SCORE from EIKON'!CM79)+('ISSUE SCORE from EIKON'!DB79*'WEIGHTED from Refinitive'!$B$11)+('WEIGHTED from Refinitive'!$B$14*'ISSUE SCORE from EIKON'!DQ79)+('ISSUE SCORE from EIKON'!EF79*'WEIGHTED from Refinitive'!$B$15)+('WEIGHTED from Refinitive'!$B$16*'ISSUE SCORE from EIKON'!EU79)</f>
        <v>81.067919197031003</v>
      </c>
      <c r="L76" s="1">
        <f>('WEIGHTED from Refinitive'!$B$3*'ISSUE SCORE from EIKON'!Q79)+('WEIGHTED from Refinitive'!$B$4*'ISSUE SCORE from EIKON'!AF79)+('ISSUE SCORE from EIKON'!AU79*'WEIGHTED from Refinitive'!$B$5)+('WEIGHTED from Refinitive'!$B$8*'ISSUE SCORE from EIKON'!BJ79)+('ISSUE SCORE from EIKON'!BY79*'WEIGHTED from Refinitive'!$B$9)+('WEIGHTED from Refinitive'!$B$10*'ISSUE SCORE from EIKON'!CN79)+('ISSUE SCORE from EIKON'!DC79*'WEIGHTED from Refinitive'!$B$11)+('WEIGHTED from Refinitive'!$B$14*'ISSUE SCORE from EIKON'!DR79)+('ISSUE SCORE from EIKON'!EG79*'WEIGHTED from Refinitive'!$B$15)+('WEIGHTED from Refinitive'!$B$16*'ISSUE SCORE from EIKON'!EV79)</f>
        <v>59.852969290709744</v>
      </c>
      <c r="M76" s="1">
        <f>('WEIGHTED from Refinitive'!$B$3*'ISSUE SCORE from EIKON'!R79)+('WEIGHTED from Refinitive'!$B$4*'ISSUE SCORE from EIKON'!AG79)+('ISSUE SCORE from EIKON'!AV79*'WEIGHTED from Refinitive'!$B$5)+('WEIGHTED from Refinitive'!$B$8*'ISSUE SCORE from EIKON'!BK79)+('ISSUE SCORE from EIKON'!BZ79*'WEIGHTED from Refinitive'!$B$9)+('WEIGHTED from Refinitive'!$B$10*'ISSUE SCORE from EIKON'!CO79)+('ISSUE SCORE from EIKON'!DD79*'WEIGHTED from Refinitive'!$B$11)+('WEIGHTED from Refinitive'!$B$14*'ISSUE SCORE from EIKON'!DS79)+('ISSUE SCORE from EIKON'!EH79*'WEIGHTED from Refinitive'!$B$15)+('WEIGHTED from Refinitive'!$B$16*'ISSUE SCORE from EIKON'!EW79)</f>
        <v>62.978881724631982</v>
      </c>
      <c r="N76" s="1">
        <f>('WEIGHTED from Refinitive'!$B$3*'ISSUE SCORE from EIKON'!S79)+('WEIGHTED from Refinitive'!$B$4*'ISSUE SCORE from EIKON'!AH79)+('ISSUE SCORE from EIKON'!AW79*'WEIGHTED from Refinitive'!$B$5)+('WEIGHTED from Refinitive'!$B$8*'ISSUE SCORE from EIKON'!BL79)+('ISSUE SCORE from EIKON'!CA79*'WEIGHTED from Refinitive'!$B$9)+('WEIGHTED from Refinitive'!$B$10*'ISSUE SCORE from EIKON'!CP79)+('ISSUE SCORE from EIKON'!DE79*'WEIGHTED from Refinitive'!$B$11)+('WEIGHTED from Refinitive'!$B$14*'ISSUE SCORE from EIKON'!DT79)+('ISSUE SCORE from EIKON'!EI79*'WEIGHTED from Refinitive'!$B$15)+('WEIGHTED from Refinitive'!$B$16*'ISSUE SCORE from EIKON'!EX79)</f>
        <v>64.878281327389772</v>
      </c>
      <c r="O76" s="1">
        <f>('WEIGHTED from Refinitive'!$B$3*'ISSUE SCORE from EIKON'!T79)+('WEIGHTED from Refinitive'!$B$4*'ISSUE SCORE from EIKON'!AI79)+('ISSUE SCORE from EIKON'!AX79*'WEIGHTED from Refinitive'!$B$5)+('WEIGHTED from Refinitive'!$B$8*'ISSUE SCORE from EIKON'!BM79)+('ISSUE SCORE from EIKON'!CB79*'WEIGHTED from Refinitive'!$B$9)+('WEIGHTED from Refinitive'!$B$10*'ISSUE SCORE from EIKON'!CQ79)+('ISSUE SCORE from EIKON'!DF79*'WEIGHTED from Refinitive'!$B$11)+('WEIGHTED from Refinitive'!$B$14*'ISSUE SCORE from EIKON'!DU79)+('ISSUE SCORE from EIKON'!EJ79*'WEIGHTED from Refinitive'!$B$15)+('WEIGHTED from Refinitive'!$B$16*'ISSUE SCORE from EIKON'!EY79)</f>
        <v>48.327002164502119</v>
      </c>
      <c r="P76" s="1">
        <f>('WEIGHTED from Refinitive'!$B$3*'ISSUE SCORE from EIKON'!U79)+('WEIGHTED from Refinitive'!$B$4*'ISSUE SCORE from EIKON'!AJ79)+('ISSUE SCORE from EIKON'!AY79*'WEIGHTED from Refinitive'!$B$5)+('WEIGHTED from Refinitive'!$B$8*'ISSUE SCORE from EIKON'!BN79)+('ISSUE SCORE from EIKON'!CC79*'WEIGHTED from Refinitive'!$B$9)+('WEIGHTED from Refinitive'!$B$10*'ISSUE SCORE from EIKON'!CR79)+('ISSUE SCORE from EIKON'!DG79*'WEIGHTED from Refinitive'!$B$11)+('WEIGHTED from Refinitive'!$B$14*'ISSUE SCORE from EIKON'!DV79)+('ISSUE SCORE from EIKON'!EK79*'WEIGHTED from Refinitive'!$B$15)+('WEIGHTED from Refinitive'!$B$16*'ISSUE SCORE from EIKON'!EZ79)</f>
        <v>50.011624756123958</v>
      </c>
      <c r="R76" s="11" t="s">
        <v>158</v>
      </c>
      <c r="S76" s="1">
        <f t="shared" si="32"/>
        <v>46.556793196276281</v>
      </c>
      <c r="T76" s="1">
        <f t="shared" si="33"/>
        <v>82.873469635559672</v>
      </c>
      <c r="U76" s="1">
        <f t="shared" si="34"/>
        <v>80.758570720998051</v>
      </c>
      <c r="V76" s="1">
        <f t="shared" si="35"/>
        <v>83.222688091445647</v>
      </c>
      <c r="W76" s="1">
        <f t="shared" si="36"/>
        <v>82.211658419291851</v>
      </c>
      <c r="X76" s="1">
        <f t="shared" si="37"/>
        <v>81.13180569430564</v>
      </c>
      <c r="Y76" s="1">
        <f t="shared" si="38"/>
        <v>81.252187528783253</v>
      </c>
      <c r="Z76" s="1">
        <f t="shared" si="39"/>
        <v>80.80232627085141</v>
      </c>
      <c r="AA76" s="1">
        <f t="shared" si="40"/>
        <v>78.2545740632318</v>
      </c>
      <c r="AB76" s="1">
        <f t="shared" si="41"/>
        <v>81.067919197031003</v>
      </c>
      <c r="AC76" s="1">
        <f t="shared" si="42"/>
        <v>59.852969290709744</v>
      </c>
      <c r="AD76" s="1">
        <f t="shared" si="43"/>
        <v>62.978881724631982</v>
      </c>
      <c r="AE76" s="1">
        <f t="shared" si="44"/>
        <v>64.878281327389772</v>
      </c>
      <c r="AF76" s="1">
        <f t="shared" si="45"/>
        <v>48.327002164502119</v>
      </c>
      <c r="AG76" s="1">
        <f t="shared" si="46"/>
        <v>50.011624756123958</v>
      </c>
      <c r="AI76" s="11" t="s">
        <v>158</v>
      </c>
      <c r="AJ76" s="1">
        <f t="shared" si="47"/>
        <v>-36.316676439283391</v>
      </c>
      <c r="AK76" s="1">
        <f t="shared" si="48"/>
        <v>2.1148989145616213</v>
      </c>
      <c r="AL76" s="1">
        <f t="shared" si="49"/>
        <v>-2.464117370447596</v>
      </c>
      <c r="AM76" s="1">
        <f t="shared" si="50"/>
        <v>1.0110296721537964</v>
      </c>
      <c r="AN76" s="1">
        <f t="shared" si="51"/>
        <v>1.0798527249862104</v>
      </c>
      <c r="AO76" s="1">
        <f t="shared" si="52"/>
        <v>-0.12038183447761241</v>
      </c>
      <c r="AP76" s="1">
        <f t="shared" si="53"/>
        <v>0.44986125793184328</v>
      </c>
      <c r="AQ76" s="1">
        <f t="shared" si="54"/>
        <v>2.5477522076196095</v>
      </c>
      <c r="AR76" s="1">
        <f t="shared" si="55"/>
        <v>-2.8133451337992028</v>
      </c>
      <c r="AS76" s="1">
        <f t="shared" si="56"/>
        <v>21.214949906321259</v>
      </c>
      <c r="AT76" s="1">
        <f t="shared" si="57"/>
        <v>-3.1259124339222382</v>
      </c>
      <c r="AU76" s="1">
        <f t="shared" si="58"/>
        <v>-1.8993996027577893</v>
      </c>
      <c r="AV76" s="1">
        <f t="shared" si="59"/>
        <v>16.551279162887653</v>
      </c>
      <c r="AW76" s="1">
        <f t="shared" si="60"/>
        <v>-1.6846225916218387</v>
      </c>
      <c r="AX76" s="1" t="str">
        <f>VLOOKUP(AI76,'ISSUE SCORE from EIKON'!A79:B508,2,FALSE)</f>
        <v>Corteva Inc</v>
      </c>
      <c r="AY76" s="1">
        <f t="shared" si="61"/>
        <v>75</v>
      </c>
      <c r="AZ76" s="1">
        <v>75</v>
      </c>
      <c r="BA76" s="1">
        <v>1</v>
      </c>
    </row>
    <row r="77" spans="1:53" ht="15">
      <c r="A77" s="11" t="s">
        <v>138</v>
      </c>
      <c r="B77" s="1">
        <f>('WEIGHTED from Refinitive'!$B$3*'ISSUE SCORE from EIKON'!G80)+('WEIGHTED from Refinitive'!$B$4*'ISSUE SCORE from EIKON'!V80)+('ISSUE SCORE from EIKON'!AK80*'WEIGHTED from Refinitive'!$B$5)+('WEIGHTED from Refinitive'!$B$8*'ISSUE SCORE from EIKON'!AZ80)+('ISSUE SCORE from EIKON'!BO80*'WEIGHTED from Refinitive'!$B$9)+('WEIGHTED from Refinitive'!$B$10*'ISSUE SCORE from EIKON'!CD80)+('ISSUE SCORE from EIKON'!CS80*'WEIGHTED from Refinitive'!$B$11)+('WEIGHTED from Refinitive'!$B$14*'ISSUE SCORE from EIKON'!DH80)+('ISSUE SCORE from EIKON'!DW80*'WEIGHTED from Refinitive'!$B$15)+('WEIGHTED from Refinitive'!$B$16*'ISSUE SCORE from EIKON'!EL80)</f>
        <v>79.039692219434116</v>
      </c>
      <c r="C77" s="1">
        <f>('WEIGHTED from Refinitive'!$B$3*'ISSUE SCORE from EIKON'!H80)+('WEIGHTED from Refinitive'!$B$4*'ISSUE SCORE from EIKON'!W80)+('ISSUE SCORE from EIKON'!AL80*'WEIGHTED from Refinitive'!$B$5)+('WEIGHTED from Refinitive'!$B$8*'ISSUE SCORE from EIKON'!BA80)+('ISSUE SCORE from EIKON'!BP80*'WEIGHTED from Refinitive'!$B$9)+('WEIGHTED from Refinitive'!$B$10*'ISSUE SCORE from EIKON'!CE80)+('ISSUE SCORE from EIKON'!CT80*'WEIGHTED from Refinitive'!$B$11)+('WEIGHTED from Refinitive'!$B$14*'ISSUE SCORE from EIKON'!DI80)+('ISSUE SCORE from EIKON'!DX80*'WEIGHTED from Refinitive'!$B$15)+('WEIGHTED from Refinitive'!$B$16*'ISSUE SCORE from EIKON'!EM80)</f>
        <v>73.635221250427819</v>
      </c>
      <c r="D77" s="1">
        <f>('WEIGHTED from Refinitive'!$B$3*'ISSUE SCORE from EIKON'!I80)+('WEIGHTED from Refinitive'!$B$4*'ISSUE SCORE from EIKON'!X80)+('ISSUE SCORE from EIKON'!AM80*'WEIGHTED from Refinitive'!$B$5)+('WEIGHTED from Refinitive'!$B$8*'ISSUE SCORE from EIKON'!BB80)+('ISSUE SCORE from EIKON'!BQ80*'WEIGHTED from Refinitive'!$B$9)+('WEIGHTED from Refinitive'!$B$10*'ISSUE SCORE from EIKON'!CF80)+('ISSUE SCORE from EIKON'!CU80*'WEIGHTED from Refinitive'!$B$11)+('WEIGHTED from Refinitive'!$B$14*'ISSUE SCORE from EIKON'!DJ80)+('ISSUE SCORE from EIKON'!DY80*'WEIGHTED from Refinitive'!$B$15)+('WEIGHTED from Refinitive'!$B$16*'ISSUE SCORE from EIKON'!EN80)</f>
        <v>74.291628515827313</v>
      </c>
      <c r="E77" s="1">
        <f>('WEIGHTED from Refinitive'!$B$3*'ISSUE SCORE from EIKON'!J80)+('WEIGHTED from Refinitive'!$B$4*'ISSUE SCORE from EIKON'!Y80)+('ISSUE SCORE from EIKON'!AN80*'WEIGHTED from Refinitive'!$B$5)+('WEIGHTED from Refinitive'!$B$8*'ISSUE SCORE from EIKON'!BC80)+('ISSUE SCORE from EIKON'!BR80*'WEIGHTED from Refinitive'!$B$9)+('WEIGHTED from Refinitive'!$B$10*'ISSUE SCORE from EIKON'!CG80)+('ISSUE SCORE from EIKON'!CV80*'WEIGHTED from Refinitive'!$B$11)+('WEIGHTED from Refinitive'!$B$14*'ISSUE SCORE from EIKON'!DK80)+('ISSUE SCORE from EIKON'!DZ80*'WEIGHTED from Refinitive'!$B$15)+('WEIGHTED from Refinitive'!$B$16*'ISSUE SCORE from EIKON'!EO80)</f>
        <v>68.830439546734098</v>
      </c>
      <c r="F77" s="1">
        <f>('WEIGHTED from Refinitive'!$B$3*'ISSUE SCORE from EIKON'!K80)+('WEIGHTED from Refinitive'!$B$4*'ISSUE SCORE from EIKON'!Z80)+('ISSUE SCORE from EIKON'!AO80*'WEIGHTED from Refinitive'!$B$5)+('WEIGHTED from Refinitive'!$B$8*'ISSUE SCORE from EIKON'!BD80)+('ISSUE SCORE from EIKON'!BS80*'WEIGHTED from Refinitive'!$B$9)+('WEIGHTED from Refinitive'!$B$10*'ISSUE SCORE from EIKON'!CH80)+('ISSUE SCORE from EIKON'!CW80*'WEIGHTED from Refinitive'!$B$11)+('WEIGHTED from Refinitive'!$B$14*'ISSUE SCORE from EIKON'!DL80)+('ISSUE SCORE from EIKON'!EA80*'WEIGHTED from Refinitive'!$B$15)+('WEIGHTED from Refinitive'!$B$16*'ISSUE SCORE from EIKON'!EP80)</f>
        <v>66.635991201780641</v>
      </c>
      <c r="G77" s="1">
        <f>('WEIGHTED from Refinitive'!$B$3*'ISSUE SCORE from EIKON'!L80)+('WEIGHTED from Refinitive'!$B$4*'ISSUE SCORE from EIKON'!AA80)+('ISSUE SCORE from EIKON'!AP80*'WEIGHTED from Refinitive'!$B$5)+('WEIGHTED from Refinitive'!$B$8*'ISSUE SCORE from EIKON'!BE80)+('ISSUE SCORE from EIKON'!BT80*'WEIGHTED from Refinitive'!$B$9)+('WEIGHTED from Refinitive'!$B$10*'ISSUE SCORE from EIKON'!CI80)+('ISSUE SCORE from EIKON'!CX80*'WEIGHTED from Refinitive'!$B$11)+('WEIGHTED from Refinitive'!$B$14*'ISSUE SCORE from EIKON'!DM80)+('ISSUE SCORE from EIKON'!EB80*'WEIGHTED from Refinitive'!$B$15)+('WEIGHTED from Refinitive'!$B$16*'ISSUE SCORE from EIKON'!EQ80)</f>
        <v>55.792584853090126</v>
      </c>
      <c r="H77" s="1">
        <f>('WEIGHTED from Refinitive'!$B$3*'ISSUE SCORE from EIKON'!M80)+('WEIGHTED from Refinitive'!$B$4*'ISSUE SCORE from EIKON'!AB80)+('ISSUE SCORE from EIKON'!AQ80*'WEIGHTED from Refinitive'!$B$5)+('WEIGHTED from Refinitive'!$B$8*'ISSUE SCORE from EIKON'!BF80)+('ISSUE SCORE from EIKON'!BU80*'WEIGHTED from Refinitive'!$B$9)+('WEIGHTED from Refinitive'!$B$10*'ISSUE SCORE from EIKON'!CJ80)+('ISSUE SCORE from EIKON'!CY80*'WEIGHTED from Refinitive'!$B$11)+('WEIGHTED from Refinitive'!$B$14*'ISSUE SCORE from EIKON'!DN80)+('ISSUE SCORE from EIKON'!EC80*'WEIGHTED from Refinitive'!$B$15)+('WEIGHTED from Refinitive'!$B$16*'ISSUE SCORE from EIKON'!ER80)</f>
        <v>51.017901566597146</v>
      </c>
      <c r="I77" s="1">
        <f>('WEIGHTED from Refinitive'!$B$3*'ISSUE SCORE from EIKON'!N80)+('WEIGHTED from Refinitive'!$B$4*'ISSUE SCORE from EIKON'!AC80)+('ISSUE SCORE from EIKON'!AR80*'WEIGHTED from Refinitive'!$B$5)+('WEIGHTED from Refinitive'!$B$8*'ISSUE SCORE from EIKON'!BG80)+('ISSUE SCORE from EIKON'!BV80*'WEIGHTED from Refinitive'!$B$9)+('WEIGHTED from Refinitive'!$B$10*'ISSUE SCORE from EIKON'!CK80)+('ISSUE SCORE from EIKON'!CZ80*'WEIGHTED from Refinitive'!$B$11)+('WEIGHTED from Refinitive'!$B$14*'ISSUE SCORE from EIKON'!DO80)+('ISSUE SCORE from EIKON'!ED80*'WEIGHTED from Refinitive'!$B$15)+('WEIGHTED from Refinitive'!$B$16*'ISSUE SCORE from EIKON'!ES80)</f>
        <v>55.019949373191857</v>
      </c>
      <c r="J77" s="1">
        <f>('WEIGHTED from Refinitive'!$B$3*'ISSUE SCORE from EIKON'!O80)+('WEIGHTED from Refinitive'!$B$4*'ISSUE SCORE from EIKON'!AD80)+('ISSUE SCORE from EIKON'!AS80*'WEIGHTED from Refinitive'!$B$5)+('WEIGHTED from Refinitive'!$B$8*'ISSUE SCORE from EIKON'!BH80)+('ISSUE SCORE from EIKON'!BW80*'WEIGHTED from Refinitive'!$B$9)+('WEIGHTED from Refinitive'!$B$10*'ISSUE SCORE from EIKON'!CL80)+('ISSUE SCORE from EIKON'!DA80*'WEIGHTED from Refinitive'!$B$11)+('WEIGHTED from Refinitive'!$B$14*'ISSUE SCORE from EIKON'!DP80)+('ISSUE SCORE from EIKON'!EE80*'WEIGHTED from Refinitive'!$B$15)+('WEIGHTED from Refinitive'!$B$16*'ISSUE SCORE from EIKON'!ET80)</f>
        <v>48.933127530364366</v>
      </c>
      <c r="K77" s="1">
        <f>('WEIGHTED from Refinitive'!$B$3*'ISSUE SCORE from EIKON'!P80)+('WEIGHTED from Refinitive'!$B$4*'ISSUE SCORE from EIKON'!AE80)+('ISSUE SCORE from EIKON'!AT80*'WEIGHTED from Refinitive'!$B$5)+('WEIGHTED from Refinitive'!$B$8*'ISSUE SCORE from EIKON'!BI80)+('ISSUE SCORE from EIKON'!BX80*'WEIGHTED from Refinitive'!$B$9)+('WEIGHTED from Refinitive'!$B$10*'ISSUE SCORE from EIKON'!CM80)+('ISSUE SCORE from EIKON'!DB80*'WEIGHTED from Refinitive'!$B$11)+('WEIGHTED from Refinitive'!$B$14*'ISSUE SCORE from EIKON'!DQ80)+('ISSUE SCORE from EIKON'!EF80*'WEIGHTED from Refinitive'!$B$15)+('WEIGHTED from Refinitive'!$B$16*'ISSUE SCORE from EIKON'!EU80)</f>
        <v>56.439603786816235</v>
      </c>
      <c r="L77" s="1">
        <f>('WEIGHTED from Refinitive'!$B$3*'ISSUE SCORE from EIKON'!Q80)+('WEIGHTED from Refinitive'!$B$4*'ISSUE SCORE from EIKON'!AF80)+('ISSUE SCORE from EIKON'!AU80*'WEIGHTED from Refinitive'!$B$5)+('WEIGHTED from Refinitive'!$B$8*'ISSUE SCORE from EIKON'!BJ80)+('ISSUE SCORE from EIKON'!BY80*'WEIGHTED from Refinitive'!$B$9)+('WEIGHTED from Refinitive'!$B$10*'ISSUE SCORE from EIKON'!CN80)+('ISSUE SCORE from EIKON'!DC80*'WEIGHTED from Refinitive'!$B$11)+('WEIGHTED from Refinitive'!$B$14*'ISSUE SCORE from EIKON'!DR80)+('ISSUE SCORE from EIKON'!EG80*'WEIGHTED from Refinitive'!$B$15)+('WEIGHTED from Refinitive'!$B$16*'ISSUE SCORE from EIKON'!EV80)</f>
        <v>56.58588424297681</v>
      </c>
      <c r="M77" s="1">
        <f>('WEIGHTED from Refinitive'!$B$3*'ISSUE SCORE from EIKON'!R80)+('WEIGHTED from Refinitive'!$B$4*'ISSUE SCORE from EIKON'!AG80)+('ISSUE SCORE from EIKON'!AV80*'WEIGHTED from Refinitive'!$B$5)+('WEIGHTED from Refinitive'!$B$8*'ISSUE SCORE from EIKON'!BK80)+('ISSUE SCORE from EIKON'!BZ80*'WEIGHTED from Refinitive'!$B$9)+('WEIGHTED from Refinitive'!$B$10*'ISSUE SCORE from EIKON'!CO80)+('ISSUE SCORE from EIKON'!DD80*'WEIGHTED from Refinitive'!$B$11)+('WEIGHTED from Refinitive'!$B$14*'ISSUE SCORE from EIKON'!DS80)+('ISSUE SCORE from EIKON'!EH80*'WEIGHTED from Refinitive'!$B$15)+('WEIGHTED from Refinitive'!$B$16*'ISSUE SCORE from EIKON'!EW80)</f>
        <v>46.454758739344626</v>
      </c>
      <c r="N77" s="1">
        <f>('WEIGHTED from Refinitive'!$B$3*'ISSUE SCORE from EIKON'!S80)+('WEIGHTED from Refinitive'!$B$4*'ISSUE SCORE from EIKON'!AH80)+('ISSUE SCORE from EIKON'!AW80*'WEIGHTED from Refinitive'!$B$5)+('WEIGHTED from Refinitive'!$B$8*'ISSUE SCORE from EIKON'!BL80)+('ISSUE SCORE from EIKON'!CA80*'WEIGHTED from Refinitive'!$B$9)+('WEIGHTED from Refinitive'!$B$10*'ISSUE SCORE from EIKON'!CP80)+('ISSUE SCORE from EIKON'!DE80*'WEIGHTED from Refinitive'!$B$11)+('WEIGHTED from Refinitive'!$B$14*'ISSUE SCORE from EIKON'!DT80)+('ISSUE SCORE from EIKON'!EI80*'WEIGHTED from Refinitive'!$B$15)+('WEIGHTED from Refinitive'!$B$16*'ISSUE SCORE from EIKON'!EX80)</f>
        <v>35.168706293706258</v>
      </c>
      <c r="O77" s="1">
        <f>('WEIGHTED from Refinitive'!$B$3*'ISSUE SCORE from EIKON'!T80)+('WEIGHTED from Refinitive'!$B$4*'ISSUE SCORE from EIKON'!AI80)+('ISSUE SCORE from EIKON'!AX80*'WEIGHTED from Refinitive'!$B$5)+('WEIGHTED from Refinitive'!$B$8*'ISSUE SCORE from EIKON'!BM80)+('ISSUE SCORE from EIKON'!CB80*'WEIGHTED from Refinitive'!$B$9)+('WEIGHTED from Refinitive'!$B$10*'ISSUE SCORE from EIKON'!CQ80)+('ISSUE SCORE from EIKON'!DF80*'WEIGHTED from Refinitive'!$B$11)+('WEIGHTED from Refinitive'!$B$14*'ISSUE SCORE from EIKON'!DU80)+('ISSUE SCORE from EIKON'!EJ80*'WEIGHTED from Refinitive'!$B$15)+('WEIGHTED from Refinitive'!$B$16*'ISSUE SCORE from EIKON'!EY80)</f>
        <v>35.373827866619926</v>
      </c>
      <c r="P77" s="1">
        <f>('WEIGHTED from Refinitive'!$B$3*'ISSUE SCORE from EIKON'!U80)+('WEIGHTED from Refinitive'!$B$4*'ISSUE SCORE from EIKON'!AJ80)+('ISSUE SCORE from EIKON'!AY80*'WEIGHTED from Refinitive'!$B$5)+('WEIGHTED from Refinitive'!$B$8*'ISSUE SCORE from EIKON'!BN80)+('ISSUE SCORE from EIKON'!CC80*'WEIGHTED from Refinitive'!$B$9)+('WEIGHTED from Refinitive'!$B$10*'ISSUE SCORE from EIKON'!CR80)+('ISSUE SCORE from EIKON'!DG80*'WEIGHTED from Refinitive'!$B$11)+('WEIGHTED from Refinitive'!$B$14*'ISSUE SCORE from EIKON'!DV80)+('ISSUE SCORE from EIKON'!EK80*'WEIGHTED from Refinitive'!$B$15)+('WEIGHTED from Refinitive'!$B$16*'ISSUE SCORE from EIKON'!EZ80)</f>
        <v>40.65961927649883</v>
      </c>
      <c r="R77" s="11" t="s">
        <v>159</v>
      </c>
      <c r="S77" s="1">
        <f t="shared" si="32"/>
        <v>65.214057434758359</v>
      </c>
      <c r="T77" s="1">
        <f t="shared" si="33"/>
        <v>73.635221250427819</v>
      </c>
      <c r="U77" s="1">
        <f t="shared" si="34"/>
        <v>74.291628515827313</v>
      </c>
      <c r="V77" s="1">
        <f t="shared" si="35"/>
        <v>68.830439546734098</v>
      </c>
      <c r="W77" s="1">
        <f t="shared" si="36"/>
        <v>66.635991201780641</v>
      </c>
      <c r="X77" s="1">
        <f t="shared" si="37"/>
        <v>55.792584853090126</v>
      </c>
      <c r="Y77" s="1">
        <f t="shared" si="38"/>
        <v>51.017901566597146</v>
      </c>
      <c r="Z77" s="1">
        <f t="shared" si="39"/>
        <v>55.019949373191857</v>
      </c>
      <c r="AA77" s="1">
        <f t="shared" si="40"/>
        <v>48.933127530364366</v>
      </c>
      <c r="AB77" s="1">
        <f t="shared" si="41"/>
        <v>56.439603786816235</v>
      </c>
      <c r="AC77" s="1">
        <f t="shared" si="42"/>
        <v>56.58588424297681</v>
      </c>
      <c r="AD77" s="1">
        <f t="shared" si="43"/>
        <v>46.454758739344626</v>
      </c>
      <c r="AE77" s="1">
        <f t="shared" si="44"/>
        <v>35.168706293706258</v>
      </c>
      <c r="AF77" s="1">
        <f t="shared" si="45"/>
        <v>35.373827866619926</v>
      </c>
      <c r="AG77" s="1">
        <f t="shared" si="46"/>
        <v>40.65961927649883</v>
      </c>
      <c r="AI77" s="11" t="s">
        <v>159</v>
      </c>
      <c r="AJ77" s="1">
        <f t="shared" si="47"/>
        <v>-8.421163815669459</v>
      </c>
      <c r="AK77" s="1">
        <f t="shared" si="48"/>
        <v>-0.65640726539949412</v>
      </c>
      <c r="AL77" s="1">
        <f t="shared" si="49"/>
        <v>5.4611889690932145</v>
      </c>
      <c r="AM77" s="1">
        <f t="shared" si="50"/>
        <v>2.1944483449534573</v>
      </c>
      <c r="AN77" s="1">
        <f t="shared" si="51"/>
        <v>10.843406348690515</v>
      </c>
      <c r="AO77" s="1">
        <f t="shared" si="52"/>
        <v>4.77468328649298</v>
      </c>
      <c r="AP77" s="1">
        <f t="shared" si="53"/>
        <v>-4.0020478065947103</v>
      </c>
      <c r="AQ77" s="1">
        <f t="shared" si="54"/>
        <v>6.0868218428274901</v>
      </c>
      <c r="AR77" s="1">
        <f t="shared" si="55"/>
        <v>-7.5064762564518688</v>
      </c>
      <c r="AS77" s="1">
        <f t="shared" si="56"/>
        <v>-0.14628045616057506</v>
      </c>
      <c r="AT77" s="1">
        <f t="shared" si="57"/>
        <v>10.131125503632184</v>
      </c>
      <c r="AU77" s="1">
        <f t="shared" si="58"/>
        <v>11.286052445638369</v>
      </c>
      <c r="AV77" s="1">
        <f t="shared" si="59"/>
        <v>-0.20512157291366862</v>
      </c>
      <c r="AW77" s="1">
        <f t="shared" si="60"/>
        <v>-5.2857914098789038</v>
      </c>
      <c r="AX77" s="1" t="str">
        <f>VLOOKUP(AI77,'ISSUE SCORE from EIKON'!A80:B509,2,FALSE)</f>
        <v>Citrix Systems Inc</v>
      </c>
      <c r="AY77" s="1">
        <f t="shared" si="61"/>
        <v>76</v>
      </c>
      <c r="AZ77" s="1">
        <v>76</v>
      </c>
      <c r="BA77" s="1">
        <v>1</v>
      </c>
    </row>
    <row r="78" spans="1:53" ht="15">
      <c r="A78" s="11" t="s">
        <v>139</v>
      </c>
      <c r="B78" s="1">
        <f>('WEIGHTED from Refinitive'!$B$3*'ISSUE SCORE from EIKON'!G81)+('WEIGHTED from Refinitive'!$B$4*'ISSUE SCORE from EIKON'!V81)+('ISSUE SCORE from EIKON'!AK81*'WEIGHTED from Refinitive'!$B$5)+('WEIGHTED from Refinitive'!$B$8*'ISSUE SCORE from EIKON'!AZ81)+('ISSUE SCORE from EIKON'!BO81*'WEIGHTED from Refinitive'!$B$9)+('WEIGHTED from Refinitive'!$B$10*'ISSUE SCORE from EIKON'!CD81)+('ISSUE SCORE from EIKON'!CS81*'WEIGHTED from Refinitive'!$B$11)+('WEIGHTED from Refinitive'!$B$14*'ISSUE SCORE from EIKON'!DH81)+('ISSUE SCORE from EIKON'!DW81*'WEIGHTED from Refinitive'!$B$15)+('WEIGHTED from Refinitive'!$B$16*'ISSUE SCORE from EIKON'!EL81)</f>
        <v>48.179373104145569</v>
      </c>
      <c r="C78" s="1">
        <f>('WEIGHTED from Refinitive'!$B$3*'ISSUE SCORE from EIKON'!H81)+('WEIGHTED from Refinitive'!$B$4*'ISSUE SCORE from EIKON'!W81)+('ISSUE SCORE from EIKON'!AL81*'WEIGHTED from Refinitive'!$B$5)+('WEIGHTED from Refinitive'!$B$8*'ISSUE SCORE from EIKON'!BA81)+('ISSUE SCORE from EIKON'!BP81*'WEIGHTED from Refinitive'!$B$9)+('WEIGHTED from Refinitive'!$B$10*'ISSUE SCORE from EIKON'!CE81)+('ISSUE SCORE from EIKON'!CT81*'WEIGHTED from Refinitive'!$B$11)+('WEIGHTED from Refinitive'!$B$14*'ISSUE SCORE from EIKON'!DI81)+('ISSUE SCORE from EIKON'!DX81*'WEIGHTED from Refinitive'!$B$15)+('WEIGHTED from Refinitive'!$B$16*'ISSUE SCORE from EIKON'!EM81)</f>
        <v>57.158080316558539</v>
      </c>
      <c r="D78" s="1">
        <f>('WEIGHTED from Refinitive'!$B$3*'ISSUE SCORE from EIKON'!I81)+('WEIGHTED from Refinitive'!$B$4*'ISSUE SCORE from EIKON'!X81)+('ISSUE SCORE from EIKON'!AM81*'WEIGHTED from Refinitive'!$B$5)+('WEIGHTED from Refinitive'!$B$8*'ISSUE SCORE from EIKON'!BB81)+('ISSUE SCORE from EIKON'!BQ81*'WEIGHTED from Refinitive'!$B$9)+('WEIGHTED from Refinitive'!$B$10*'ISSUE SCORE from EIKON'!CF81)+('ISSUE SCORE from EIKON'!CU81*'WEIGHTED from Refinitive'!$B$11)+('WEIGHTED from Refinitive'!$B$14*'ISSUE SCORE from EIKON'!DJ81)+('ISSUE SCORE from EIKON'!DY81*'WEIGHTED from Refinitive'!$B$15)+('WEIGHTED from Refinitive'!$B$16*'ISSUE SCORE from EIKON'!EN81)</f>
        <v>47.045664972020653</v>
      </c>
      <c r="E78" s="1">
        <f>('WEIGHTED from Refinitive'!$B$3*'ISSUE SCORE from EIKON'!J81)+('WEIGHTED from Refinitive'!$B$4*'ISSUE SCORE from EIKON'!Y81)+('ISSUE SCORE from EIKON'!AN81*'WEIGHTED from Refinitive'!$B$5)+('WEIGHTED from Refinitive'!$B$8*'ISSUE SCORE from EIKON'!BC81)+('ISSUE SCORE from EIKON'!BR81*'WEIGHTED from Refinitive'!$B$9)+('WEIGHTED from Refinitive'!$B$10*'ISSUE SCORE from EIKON'!CG81)+('ISSUE SCORE from EIKON'!CV81*'WEIGHTED from Refinitive'!$B$11)+('WEIGHTED from Refinitive'!$B$14*'ISSUE SCORE from EIKON'!DK81)+('ISSUE SCORE from EIKON'!DZ81*'WEIGHTED from Refinitive'!$B$15)+('WEIGHTED from Refinitive'!$B$16*'ISSUE SCORE from EIKON'!EO81)</f>
        <v>48.217916550506402</v>
      </c>
      <c r="F78" s="1">
        <f>('WEIGHTED from Refinitive'!$B$3*'ISSUE SCORE from EIKON'!K81)+('WEIGHTED from Refinitive'!$B$4*'ISSUE SCORE from EIKON'!Z81)+('ISSUE SCORE from EIKON'!AO81*'WEIGHTED from Refinitive'!$B$5)+('WEIGHTED from Refinitive'!$B$8*'ISSUE SCORE from EIKON'!BD81)+('ISSUE SCORE from EIKON'!BS81*'WEIGHTED from Refinitive'!$B$9)+('WEIGHTED from Refinitive'!$B$10*'ISSUE SCORE from EIKON'!CH81)+('ISSUE SCORE from EIKON'!CW81*'WEIGHTED from Refinitive'!$B$11)+('WEIGHTED from Refinitive'!$B$14*'ISSUE SCORE from EIKON'!DL81)+('ISSUE SCORE from EIKON'!EA81*'WEIGHTED from Refinitive'!$B$15)+('WEIGHTED from Refinitive'!$B$16*'ISSUE SCORE from EIKON'!EP81)</f>
        <v>41.965663722242653</v>
      </c>
      <c r="G78" s="1">
        <f>('WEIGHTED from Refinitive'!$B$3*'ISSUE SCORE from EIKON'!L81)+('WEIGHTED from Refinitive'!$B$4*'ISSUE SCORE from EIKON'!AA81)+('ISSUE SCORE from EIKON'!AP81*'WEIGHTED from Refinitive'!$B$5)+('WEIGHTED from Refinitive'!$B$8*'ISSUE SCORE from EIKON'!BE81)+('ISSUE SCORE from EIKON'!BT81*'WEIGHTED from Refinitive'!$B$9)+('WEIGHTED from Refinitive'!$B$10*'ISSUE SCORE from EIKON'!CI81)+('ISSUE SCORE from EIKON'!CX81*'WEIGHTED from Refinitive'!$B$11)+('WEIGHTED from Refinitive'!$B$14*'ISSUE SCORE from EIKON'!DM81)+('ISSUE SCORE from EIKON'!EB81*'WEIGHTED from Refinitive'!$B$15)+('WEIGHTED from Refinitive'!$B$16*'ISSUE SCORE from EIKON'!EQ81)</f>
        <v>40.495573293942712</v>
      </c>
      <c r="H78" s="1">
        <f>('WEIGHTED from Refinitive'!$B$3*'ISSUE SCORE from EIKON'!M81)+('WEIGHTED from Refinitive'!$B$4*'ISSUE SCORE from EIKON'!AB81)+('ISSUE SCORE from EIKON'!AQ81*'WEIGHTED from Refinitive'!$B$5)+('WEIGHTED from Refinitive'!$B$8*'ISSUE SCORE from EIKON'!BF81)+('ISSUE SCORE from EIKON'!BU81*'WEIGHTED from Refinitive'!$B$9)+('WEIGHTED from Refinitive'!$B$10*'ISSUE SCORE from EIKON'!CJ81)+('ISSUE SCORE from EIKON'!CY81*'WEIGHTED from Refinitive'!$B$11)+('WEIGHTED from Refinitive'!$B$14*'ISSUE SCORE from EIKON'!DN81)+('ISSUE SCORE from EIKON'!EC81*'WEIGHTED from Refinitive'!$B$15)+('WEIGHTED from Refinitive'!$B$16*'ISSUE SCORE from EIKON'!ER81)</f>
        <v>43.195446971133151</v>
      </c>
      <c r="I78" s="1">
        <f>('WEIGHTED from Refinitive'!$B$3*'ISSUE SCORE from EIKON'!N81)+('WEIGHTED from Refinitive'!$B$4*'ISSUE SCORE from EIKON'!AC81)+('ISSUE SCORE from EIKON'!AR81*'WEIGHTED from Refinitive'!$B$5)+('WEIGHTED from Refinitive'!$B$8*'ISSUE SCORE from EIKON'!BG81)+('ISSUE SCORE from EIKON'!BV81*'WEIGHTED from Refinitive'!$B$9)+('WEIGHTED from Refinitive'!$B$10*'ISSUE SCORE from EIKON'!CK81)+('ISSUE SCORE from EIKON'!CZ81*'WEIGHTED from Refinitive'!$B$11)+('WEIGHTED from Refinitive'!$B$14*'ISSUE SCORE from EIKON'!DO81)+('ISSUE SCORE from EIKON'!ED81*'WEIGHTED from Refinitive'!$B$15)+('WEIGHTED from Refinitive'!$B$16*'ISSUE SCORE from EIKON'!ES81)</f>
        <v>42.420508879781387</v>
      </c>
      <c r="J78" s="1">
        <f>('WEIGHTED from Refinitive'!$B$3*'ISSUE SCORE from EIKON'!O81)+('WEIGHTED from Refinitive'!$B$4*'ISSUE SCORE from EIKON'!AD81)+('ISSUE SCORE from EIKON'!AS81*'WEIGHTED from Refinitive'!$B$5)+('WEIGHTED from Refinitive'!$B$8*'ISSUE SCORE from EIKON'!BH81)+('ISSUE SCORE from EIKON'!BW81*'WEIGHTED from Refinitive'!$B$9)+('WEIGHTED from Refinitive'!$B$10*'ISSUE SCORE from EIKON'!CL81)+('ISSUE SCORE from EIKON'!DA81*'WEIGHTED from Refinitive'!$B$11)+('WEIGHTED from Refinitive'!$B$14*'ISSUE SCORE from EIKON'!DP81)+('ISSUE SCORE from EIKON'!EE81*'WEIGHTED from Refinitive'!$B$15)+('WEIGHTED from Refinitive'!$B$16*'ISSUE SCORE from EIKON'!ET81)</f>
        <v>39.91544968189703</v>
      </c>
      <c r="K78" s="1">
        <f>('WEIGHTED from Refinitive'!$B$3*'ISSUE SCORE from EIKON'!P81)+('WEIGHTED from Refinitive'!$B$4*'ISSUE SCORE from EIKON'!AE81)+('ISSUE SCORE from EIKON'!AT81*'WEIGHTED from Refinitive'!$B$5)+('WEIGHTED from Refinitive'!$B$8*'ISSUE SCORE from EIKON'!BI81)+('ISSUE SCORE from EIKON'!BX81*'WEIGHTED from Refinitive'!$B$9)+('WEIGHTED from Refinitive'!$B$10*'ISSUE SCORE from EIKON'!CM81)+('ISSUE SCORE from EIKON'!DB81*'WEIGHTED from Refinitive'!$B$11)+('WEIGHTED from Refinitive'!$B$14*'ISSUE SCORE from EIKON'!DQ81)+('ISSUE SCORE from EIKON'!EF81*'WEIGHTED from Refinitive'!$B$15)+('WEIGHTED from Refinitive'!$B$16*'ISSUE SCORE from EIKON'!EU81)</f>
        <v>38.351421918225384</v>
      </c>
      <c r="L78" s="1">
        <f>('WEIGHTED from Refinitive'!$B$3*'ISSUE SCORE from EIKON'!Q81)+('WEIGHTED from Refinitive'!$B$4*'ISSUE SCORE from EIKON'!AF81)+('ISSUE SCORE from EIKON'!AU81*'WEIGHTED from Refinitive'!$B$5)+('WEIGHTED from Refinitive'!$B$8*'ISSUE SCORE from EIKON'!BJ81)+('ISSUE SCORE from EIKON'!BY81*'WEIGHTED from Refinitive'!$B$9)+('WEIGHTED from Refinitive'!$B$10*'ISSUE SCORE from EIKON'!CN81)+('ISSUE SCORE from EIKON'!DC81*'WEIGHTED from Refinitive'!$B$11)+('WEIGHTED from Refinitive'!$B$14*'ISSUE SCORE from EIKON'!DR81)+('ISSUE SCORE from EIKON'!EG81*'WEIGHTED from Refinitive'!$B$15)+('WEIGHTED from Refinitive'!$B$16*'ISSUE SCORE from EIKON'!EV81)</f>
        <v>0</v>
      </c>
      <c r="M78" s="1">
        <f>('WEIGHTED from Refinitive'!$B$3*'ISSUE SCORE from EIKON'!R81)+('WEIGHTED from Refinitive'!$B$4*'ISSUE SCORE from EIKON'!AG81)+('ISSUE SCORE from EIKON'!AV81*'WEIGHTED from Refinitive'!$B$5)+('WEIGHTED from Refinitive'!$B$8*'ISSUE SCORE from EIKON'!BK81)+('ISSUE SCORE from EIKON'!BZ81*'WEIGHTED from Refinitive'!$B$9)+('WEIGHTED from Refinitive'!$B$10*'ISSUE SCORE from EIKON'!CO81)+('ISSUE SCORE from EIKON'!DD81*'WEIGHTED from Refinitive'!$B$11)+('WEIGHTED from Refinitive'!$B$14*'ISSUE SCORE from EIKON'!DS81)+('ISSUE SCORE from EIKON'!EH81*'WEIGHTED from Refinitive'!$B$15)+('WEIGHTED from Refinitive'!$B$16*'ISSUE SCORE from EIKON'!EW81)</f>
        <v>0</v>
      </c>
      <c r="N78" s="1">
        <f>('WEIGHTED from Refinitive'!$B$3*'ISSUE SCORE from EIKON'!S81)+('WEIGHTED from Refinitive'!$B$4*'ISSUE SCORE from EIKON'!AH81)+('ISSUE SCORE from EIKON'!AW81*'WEIGHTED from Refinitive'!$B$5)+('WEIGHTED from Refinitive'!$B$8*'ISSUE SCORE from EIKON'!BL81)+('ISSUE SCORE from EIKON'!CA81*'WEIGHTED from Refinitive'!$B$9)+('WEIGHTED from Refinitive'!$B$10*'ISSUE SCORE from EIKON'!CP81)+('ISSUE SCORE from EIKON'!DE81*'WEIGHTED from Refinitive'!$B$11)+('WEIGHTED from Refinitive'!$B$14*'ISSUE SCORE from EIKON'!DT81)+('ISSUE SCORE from EIKON'!EI81*'WEIGHTED from Refinitive'!$B$15)+('WEIGHTED from Refinitive'!$B$16*'ISSUE SCORE from EIKON'!EX81)</f>
        <v>0</v>
      </c>
      <c r="O78" s="1">
        <f>('WEIGHTED from Refinitive'!$B$3*'ISSUE SCORE from EIKON'!T81)+('WEIGHTED from Refinitive'!$B$4*'ISSUE SCORE from EIKON'!AI81)+('ISSUE SCORE from EIKON'!AX81*'WEIGHTED from Refinitive'!$B$5)+('WEIGHTED from Refinitive'!$B$8*'ISSUE SCORE from EIKON'!BM81)+('ISSUE SCORE from EIKON'!CB81*'WEIGHTED from Refinitive'!$B$9)+('WEIGHTED from Refinitive'!$B$10*'ISSUE SCORE from EIKON'!CQ81)+('ISSUE SCORE from EIKON'!DF81*'WEIGHTED from Refinitive'!$B$11)+('WEIGHTED from Refinitive'!$B$14*'ISSUE SCORE from EIKON'!DU81)+('ISSUE SCORE from EIKON'!EJ81*'WEIGHTED from Refinitive'!$B$15)+('WEIGHTED from Refinitive'!$B$16*'ISSUE SCORE from EIKON'!EY81)</f>
        <v>0</v>
      </c>
      <c r="P78" s="1">
        <f>('WEIGHTED from Refinitive'!$B$3*'ISSUE SCORE from EIKON'!U81)+('WEIGHTED from Refinitive'!$B$4*'ISSUE SCORE from EIKON'!AJ81)+('ISSUE SCORE from EIKON'!AY81*'WEIGHTED from Refinitive'!$B$5)+('WEIGHTED from Refinitive'!$B$8*'ISSUE SCORE from EIKON'!BN81)+('ISSUE SCORE from EIKON'!CC81*'WEIGHTED from Refinitive'!$B$9)+('WEIGHTED from Refinitive'!$B$10*'ISSUE SCORE from EIKON'!CR81)+('ISSUE SCORE from EIKON'!DG81*'WEIGHTED from Refinitive'!$B$11)+('WEIGHTED from Refinitive'!$B$14*'ISSUE SCORE from EIKON'!DV81)+('ISSUE SCORE from EIKON'!EK81*'WEIGHTED from Refinitive'!$B$15)+('WEIGHTED from Refinitive'!$B$16*'ISSUE SCORE from EIKON'!EZ81)</f>
        <v>0</v>
      </c>
      <c r="R78" s="11" t="s">
        <v>160</v>
      </c>
      <c r="S78" s="1">
        <f t="shared" si="32"/>
        <v>85.715376631620401</v>
      </c>
      <c r="T78" s="1">
        <f t="shared" si="33"/>
        <v>57.158080316558539</v>
      </c>
      <c r="U78" s="1">
        <f t="shared" si="34"/>
        <v>47.045664972020653</v>
      </c>
      <c r="V78" s="1">
        <f t="shared" si="35"/>
        <v>48.217916550506402</v>
      </c>
      <c r="W78" s="1">
        <f t="shared" si="36"/>
        <v>41.965663722242653</v>
      </c>
      <c r="X78" s="1">
        <f t="shared" si="37"/>
        <v>40.495573293942712</v>
      </c>
      <c r="Y78" s="1">
        <f t="shared" si="38"/>
        <v>43.195446971133151</v>
      </c>
      <c r="Z78" s="1">
        <f t="shared" si="39"/>
        <v>42.420508879781387</v>
      </c>
      <c r="AA78" s="1">
        <f t="shared" si="40"/>
        <v>39.91544968189703</v>
      </c>
      <c r="AB78" s="1">
        <f t="shared" si="41"/>
        <v>38.351421918225384</v>
      </c>
      <c r="AC78" s="1">
        <f t="shared" si="42"/>
        <v>0</v>
      </c>
      <c r="AD78" s="1">
        <f t="shared" si="43"/>
        <v>0</v>
      </c>
      <c r="AE78" s="1">
        <f t="shared" si="44"/>
        <v>0</v>
      </c>
      <c r="AF78" s="1">
        <f t="shared" si="45"/>
        <v>0</v>
      </c>
      <c r="AG78" s="1">
        <f t="shared" si="46"/>
        <v>0</v>
      </c>
      <c r="AI78" s="11" t="s">
        <v>160</v>
      </c>
      <c r="AJ78" s="1">
        <f t="shared" si="47"/>
        <v>28.557296315061862</v>
      </c>
      <c r="AK78" s="1">
        <f t="shared" si="48"/>
        <v>10.112415344537887</v>
      </c>
      <c r="AL78" s="1">
        <f t="shared" si="49"/>
        <v>-1.1722515784857492</v>
      </c>
      <c r="AM78" s="1">
        <f t="shared" si="50"/>
        <v>6.2522528282637495</v>
      </c>
      <c r="AN78" s="1">
        <f t="shared" si="51"/>
        <v>1.4700904282999403</v>
      </c>
      <c r="AO78" s="1">
        <f t="shared" si="52"/>
        <v>-2.699873677190439</v>
      </c>
      <c r="AP78" s="1">
        <f t="shared" si="53"/>
        <v>0.77493809135176406</v>
      </c>
      <c r="AQ78" s="1">
        <f t="shared" si="54"/>
        <v>2.505059197884357</v>
      </c>
      <c r="AR78" s="1">
        <f t="shared" si="55"/>
        <v>1.5640277636716462</v>
      </c>
      <c r="AS78" s="1">
        <f t="shared" si="56"/>
        <v>38.351421918225384</v>
      </c>
      <c r="AT78" s="1">
        <f t="shared" si="57"/>
        <v>0</v>
      </c>
      <c r="AU78" s="1">
        <f t="shared" si="58"/>
        <v>0</v>
      </c>
      <c r="AV78" s="1">
        <f t="shared" si="59"/>
        <v>0</v>
      </c>
      <c r="AW78" s="1">
        <f t="shared" si="60"/>
        <v>0</v>
      </c>
      <c r="AX78" s="1" t="str">
        <f>VLOOKUP(AI78,'ISSUE SCORE from EIKON'!A81:B510,2,FALSE)</f>
        <v>CVS Health Corp</v>
      </c>
      <c r="AY78" s="1">
        <f t="shared" si="61"/>
        <v>77</v>
      </c>
      <c r="AZ78" s="1">
        <v>77</v>
      </c>
      <c r="BA78" s="1">
        <v>1</v>
      </c>
    </row>
    <row r="79" spans="1:53" ht="15">
      <c r="A79" s="11" t="s">
        <v>140</v>
      </c>
      <c r="B79" s="1">
        <f>('WEIGHTED from Refinitive'!$B$3*'ISSUE SCORE from EIKON'!G82)+('WEIGHTED from Refinitive'!$B$4*'ISSUE SCORE from EIKON'!V82)+('ISSUE SCORE from EIKON'!AK82*'WEIGHTED from Refinitive'!$B$5)+('WEIGHTED from Refinitive'!$B$8*'ISSUE SCORE from EIKON'!AZ82)+('ISSUE SCORE from EIKON'!BO82*'WEIGHTED from Refinitive'!$B$9)+('WEIGHTED from Refinitive'!$B$10*'ISSUE SCORE from EIKON'!CD82)+('ISSUE SCORE from EIKON'!CS82*'WEIGHTED from Refinitive'!$B$11)+('WEIGHTED from Refinitive'!$B$14*'ISSUE SCORE from EIKON'!DH82)+('ISSUE SCORE from EIKON'!DW82*'WEIGHTED from Refinitive'!$B$15)+('WEIGHTED from Refinitive'!$B$16*'ISSUE SCORE from EIKON'!EL82)</f>
        <v>74.02149588075136</v>
      </c>
      <c r="C79" s="1">
        <f>('WEIGHTED from Refinitive'!$B$3*'ISSUE SCORE from EIKON'!H82)+('WEIGHTED from Refinitive'!$B$4*'ISSUE SCORE from EIKON'!W82)+('ISSUE SCORE from EIKON'!AL82*'WEIGHTED from Refinitive'!$B$5)+('WEIGHTED from Refinitive'!$B$8*'ISSUE SCORE from EIKON'!BA82)+('ISSUE SCORE from EIKON'!BP82*'WEIGHTED from Refinitive'!$B$9)+('WEIGHTED from Refinitive'!$B$10*'ISSUE SCORE from EIKON'!CE82)+('ISSUE SCORE from EIKON'!CT82*'WEIGHTED from Refinitive'!$B$11)+('WEIGHTED from Refinitive'!$B$14*'ISSUE SCORE from EIKON'!DI82)+('ISSUE SCORE from EIKON'!DX82*'WEIGHTED from Refinitive'!$B$15)+('WEIGHTED from Refinitive'!$B$16*'ISSUE SCORE from EIKON'!EM82)</f>
        <v>75.926218441273278</v>
      </c>
      <c r="D79" s="1">
        <f>('WEIGHTED from Refinitive'!$B$3*'ISSUE SCORE from EIKON'!I82)+('WEIGHTED from Refinitive'!$B$4*'ISSUE SCORE from EIKON'!X82)+('ISSUE SCORE from EIKON'!AM82*'WEIGHTED from Refinitive'!$B$5)+('WEIGHTED from Refinitive'!$B$8*'ISSUE SCORE from EIKON'!BB82)+('ISSUE SCORE from EIKON'!BQ82*'WEIGHTED from Refinitive'!$B$9)+('WEIGHTED from Refinitive'!$B$10*'ISSUE SCORE from EIKON'!CF82)+('ISSUE SCORE from EIKON'!CU82*'WEIGHTED from Refinitive'!$B$11)+('WEIGHTED from Refinitive'!$B$14*'ISSUE SCORE from EIKON'!DJ82)+('ISSUE SCORE from EIKON'!DY82*'WEIGHTED from Refinitive'!$B$15)+('WEIGHTED from Refinitive'!$B$16*'ISSUE SCORE from EIKON'!EN82)</f>
        <v>82.389131534774336</v>
      </c>
      <c r="E79" s="1">
        <f>('WEIGHTED from Refinitive'!$B$3*'ISSUE SCORE from EIKON'!J82)+('WEIGHTED from Refinitive'!$B$4*'ISSUE SCORE from EIKON'!Y82)+('ISSUE SCORE from EIKON'!AN82*'WEIGHTED from Refinitive'!$B$5)+('WEIGHTED from Refinitive'!$B$8*'ISSUE SCORE from EIKON'!BC82)+('ISSUE SCORE from EIKON'!BR82*'WEIGHTED from Refinitive'!$B$9)+('WEIGHTED from Refinitive'!$B$10*'ISSUE SCORE from EIKON'!CG82)+('ISSUE SCORE from EIKON'!CV82*'WEIGHTED from Refinitive'!$B$11)+('WEIGHTED from Refinitive'!$B$14*'ISSUE SCORE from EIKON'!DK82)+('ISSUE SCORE from EIKON'!DZ82*'WEIGHTED from Refinitive'!$B$15)+('WEIGHTED from Refinitive'!$B$16*'ISSUE SCORE from EIKON'!EO82)</f>
        <v>78.94062023054056</v>
      </c>
      <c r="F79" s="1">
        <f>('WEIGHTED from Refinitive'!$B$3*'ISSUE SCORE from EIKON'!K82)+('WEIGHTED from Refinitive'!$B$4*'ISSUE SCORE from EIKON'!Z82)+('ISSUE SCORE from EIKON'!AO82*'WEIGHTED from Refinitive'!$B$5)+('WEIGHTED from Refinitive'!$B$8*'ISSUE SCORE from EIKON'!BD82)+('ISSUE SCORE from EIKON'!BS82*'WEIGHTED from Refinitive'!$B$9)+('WEIGHTED from Refinitive'!$B$10*'ISSUE SCORE from EIKON'!CH82)+('ISSUE SCORE from EIKON'!CW82*'WEIGHTED from Refinitive'!$B$11)+('WEIGHTED from Refinitive'!$B$14*'ISSUE SCORE from EIKON'!DL82)+('ISSUE SCORE from EIKON'!EA82*'WEIGHTED from Refinitive'!$B$15)+('WEIGHTED from Refinitive'!$B$16*'ISSUE SCORE from EIKON'!EP82)</f>
        <v>80.733250083250041</v>
      </c>
      <c r="G79" s="1">
        <f>('WEIGHTED from Refinitive'!$B$3*'ISSUE SCORE from EIKON'!L82)+('WEIGHTED from Refinitive'!$B$4*'ISSUE SCORE from EIKON'!AA82)+('ISSUE SCORE from EIKON'!AP82*'WEIGHTED from Refinitive'!$B$5)+('WEIGHTED from Refinitive'!$B$8*'ISSUE SCORE from EIKON'!BE82)+('ISSUE SCORE from EIKON'!BT82*'WEIGHTED from Refinitive'!$B$9)+('WEIGHTED from Refinitive'!$B$10*'ISSUE SCORE from EIKON'!CI82)+('ISSUE SCORE from EIKON'!CX82*'WEIGHTED from Refinitive'!$B$11)+('WEIGHTED from Refinitive'!$B$14*'ISSUE SCORE from EIKON'!DM82)+('ISSUE SCORE from EIKON'!EB82*'WEIGHTED from Refinitive'!$B$15)+('WEIGHTED from Refinitive'!$B$16*'ISSUE SCORE from EIKON'!EQ82)</f>
        <v>80.248146699168373</v>
      </c>
      <c r="H79" s="1">
        <f>('WEIGHTED from Refinitive'!$B$3*'ISSUE SCORE from EIKON'!M82)+('WEIGHTED from Refinitive'!$B$4*'ISSUE SCORE from EIKON'!AB82)+('ISSUE SCORE from EIKON'!AQ82*'WEIGHTED from Refinitive'!$B$5)+('WEIGHTED from Refinitive'!$B$8*'ISSUE SCORE from EIKON'!BF82)+('ISSUE SCORE from EIKON'!BU82*'WEIGHTED from Refinitive'!$B$9)+('WEIGHTED from Refinitive'!$B$10*'ISSUE SCORE from EIKON'!CJ82)+('ISSUE SCORE from EIKON'!CY82*'WEIGHTED from Refinitive'!$B$11)+('WEIGHTED from Refinitive'!$B$14*'ISSUE SCORE from EIKON'!DN82)+('ISSUE SCORE from EIKON'!EC82*'WEIGHTED from Refinitive'!$B$15)+('WEIGHTED from Refinitive'!$B$16*'ISSUE SCORE from EIKON'!ER82)</f>
        <v>78.018611085157787</v>
      </c>
      <c r="I79" s="1">
        <f>('WEIGHTED from Refinitive'!$B$3*'ISSUE SCORE from EIKON'!N82)+('WEIGHTED from Refinitive'!$B$4*'ISSUE SCORE from EIKON'!AC82)+('ISSUE SCORE from EIKON'!AR82*'WEIGHTED from Refinitive'!$B$5)+('WEIGHTED from Refinitive'!$B$8*'ISSUE SCORE from EIKON'!BG82)+('ISSUE SCORE from EIKON'!BV82*'WEIGHTED from Refinitive'!$B$9)+('WEIGHTED from Refinitive'!$B$10*'ISSUE SCORE from EIKON'!CK82)+('ISSUE SCORE from EIKON'!CZ82*'WEIGHTED from Refinitive'!$B$11)+('WEIGHTED from Refinitive'!$B$14*'ISSUE SCORE from EIKON'!DO82)+('ISSUE SCORE from EIKON'!ED82*'WEIGHTED from Refinitive'!$B$15)+('WEIGHTED from Refinitive'!$B$16*'ISSUE SCORE from EIKON'!ES82)</f>
        <v>72.204830062924287</v>
      </c>
      <c r="J79" s="1">
        <f>('WEIGHTED from Refinitive'!$B$3*'ISSUE SCORE from EIKON'!O82)+('WEIGHTED from Refinitive'!$B$4*'ISSUE SCORE from EIKON'!AD82)+('ISSUE SCORE from EIKON'!AS82*'WEIGHTED from Refinitive'!$B$5)+('WEIGHTED from Refinitive'!$B$8*'ISSUE SCORE from EIKON'!BH82)+('ISSUE SCORE from EIKON'!BW82*'WEIGHTED from Refinitive'!$B$9)+('WEIGHTED from Refinitive'!$B$10*'ISSUE SCORE from EIKON'!CL82)+('ISSUE SCORE from EIKON'!DA82*'WEIGHTED from Refinitive'!$B$11)+('WEIGHTED from Refinitive'!$B$14*'ISSUE SCORE from EIKON'!DP82)+('ISSUE SCORE from EIKON'!EE82*'WEIGHTED from Refinitive'!$B$15)+('WEIGHTED from Refinitive'!$B$16*'ISSUE SCORE from EIKON'!ET82)</f>
        <v>76.44453441295542</v>
      </c>
      <c r="K79" s="1">
        <f>('WEIGHTED from Refinitive'!$B$3*'ISSUE SCORE from EIKON'!P82)+('WEIGHTED from Refinitive'!$B$4*'ISSUE SCORE from EIKON'!AE82)+('ISSUE SCORE from EIKON'!AT82*'WEIGHTED from Refinitive'!$B$5)+('WEIGHTED from Refinitive'!$B$8*'ISSUE SCORE from EIKON'!BI82)+('ISSUE SCORE from EIKON'!BX82*'WEIGHTED from Refinitive'!$B$9)+('WEIGHTED from Refinitive'!$B$10*'ISSUE SCORE from EIKON'!CM82)+('ISSUE SCORE from EIKON'!DB82*'WEIGHTED from Refinitive'!$B$11)+('WEIGHTED from Refinitive'!$B$14*'ISSUE SCORE from EIKON'!DQ82)+('ISSUE SCORE from EIKON'!EF82*'WEIGHTED from Refinitive'!$B$15)+('WEIGHTED from Refinitive'!$B$16*'ISSUE SCORE from EIKON'!EU82)</f>
        <v>68.686556093033687</v>
      </c>
      <c r="L79" s="1">
        <f>('WEIGHTED from Refinitive'!$B$3*'ISSUE SCORE from EIKON'!Q82)+('WEIGHTED from Refinitive'!$B$4*'ISSUE SCORE from EIKON'!AF82)+('ISSUE SCORE from EIKON'!AU82*'WEIGHTED from Refinitive'!$B$5)+('WEIGHTED from Refinitive'!$B$8*'ISSUE SCORE from EIKON'!BJ82)+('ISSUE SCORE from EIKON'!BY82*'WEIGHTED from Refinitive'!$B$9)+('WEIGHTED from Refinitive'!$B$10*'ISSUE SCORE from EIKON'!CN82)+('ISSUE SCORE from EIKON'!DC82*'WEIGHTED from Refinitive'!$B$11)+('WEIGHTED from Refinitive'!$B$14*'ISSUE SCORE from EIKON'!DR82)+('ISSUE SCORE from EIKON'!EG82*'WEIGHTED from Refinitive'!$B$15)+('WEIGHTED from Refinitive'!$B$16*'ISSUE SCORE from EIKON'!EV82)</f>
        <v>67.915371088466003</v>
      </c>
      <c r="M79" s="1">
        <f>('WEIGHTED from Refinitive'!$B$3*'ISSUE SCORE from EIKON'!R82)+('WEIGHTED from Refinitive'!$B$4*'ISSUE SCORE from EIKON'!AG82)+('ISSUE SCORE from EIKON'!AV82*'WEIGHTED from Refinitive'!$B$5)+('WEIGHTED from Refinitive'!$B$8*'ISSUE SCORE from EIKON'!BK82)+('ISSUE SCORE from EIKON'!BZ82*'WEIGHTED from Refinitive'!$B$9)+('WEIGHTED from Refinitive'!$B$10*'ISSUE SCORE from EIKON'!CO82)+('ISSUE SCORE from EIKON'!DD82*'WEIGHTED from Refinitive'!$B$11)+('WEIGHTED from Refinitive'!$B$14*'ISSUE SCORE from EIKON'!DS82)+('ISSUE SCORE from EIKON'!EH82*'WEIGHTED from Refinitive'!$B$15)+('WEIGHTED from Refinitive'!$B$16*'ISSUE SCORE from EIKON'!EW82)</f>
        <v>64.551369136064466</v>
      </c>
      <c r="N79" s="1">
        <f>('WEIGHTED from Refinitive'!$B$3*'ISSUE SCORE from EIKON'!S82)+('WEIGHTED from Refinitive'!$B$4*'ISSUE SCORE from EIKON'!AH82)+('ISSUE SCORE from EIKON'!AW82*'WEIGHTED from Refinitive'!$B$5)+('WEIGHTED from Refinitive'!$B$8*'ISSUE SCORE from EIKON'!BL82)+('ISSUE SCORE from EIKON'!CA82*'WEIGHTED from Refinitive'!$B$9)+('WEIGHTED from Refinitive'!$B$10*'ISSUE SCORE from EIKON'!CP82)+('ISSUE SCORE from EIKON'!DE82*'WEIGHTED from Refinitive'!$B$11)+('WEIGHTED from Refinitive'!$B$14*'ISSUE SCORE from EIKON'!DT82)+('ISSUE SCORE from EIKON'!EI82*'WEIGHTED from Refinitive'!$B$15)+('WEIGHTED from Refinitive'!$B$16*'ISSUE SCORE from EIKON'!EX82)</f>
        <v>60.217438536306432</v>
      </c>
      <c r="O79" s="1">
        <f>('WEIGHTED from Refinitive'!$B$3*'ISSUE SCORE from EIKON'!T82)+('WEIGHTED from Refinitive'!$B$4*'ISSUE SCORE from EIKON'!AI82)+('ISSUE SCORE from EIKON'!AX82*'WEIGHTED from Refinitive'!$B$5)+('WEIGHTED from Refinitive'!$B$8*'ISSUE SCORE from EIKON'!BM82)+('ISSUE SCORE from EIKON'!CB82*'WEIGHTED from Refinitive'!$B$9)+('WEIGHTED from Refinitive'!$B$10*'ISSUE SCORE from EIKON'!CQ82)+('ISSUE SCORE from EIKON'!DF82*'WEIGHTED from Refinitive'!$B$11)+('WEIGHTED from Refinitive'!$B$14*'ISSUE SCORE from EIKON'!DU82)+('ISSUE SCORE from EIKON'!EJ82*'WEIGHTED from Refinitive'!$B$15)+('WEIGHTED from Refinitive'!$B$16*'ISSUE SCORE from EIKON'!EY82)</f>
        <v>68.255554442122119</v>
      </c>
      <c r="P79" s="1">
        <f>('WEIGHTED from Refinitive'!$B$3*'ISSUE SCORE from EIKON'!U82)+('WEIGHTED from Refinitive'!$B$4*'ISSUE SCORE from EIKON'!AJ82)+('ISSUE SCORE from EIKON'!AY82*'WEIGHTED from Refinitive'!$B$5)+('WEIGHTED from Refinitive'!$B$8*'ISSUE SCORE from EIKON'!BN82)+('ISSUE SCORE from EIKON'!CC82*'WEIGHTED from Refinitive'!$B$9)+('WEIGHTED from Refinitive'!$B$10*'ISSUE SCORE from EIKON'!CR82)+('ISSUE SCORE from EIKON'!DG82*'WEIGHTED from Refinitive'!$B$11)+('WEIGHTED from Refinitive'!$B$14*'ISSUE SCORE from EIKON'!DV82)+('ISSUE SCORE from EIKON'!EK82*'WEIGHTED from Refinitive'!$B$15)+('WEIGHTED from Refinitive'!$B$16*'ISSUE SCORE from EIKON'!EZ82)</f>
        <v>53.388678835288985</v>
      </c>
      <c r="R79" s="11" t="s">
        <v>161</v>
      </c>
      <c r="S79" s="1">
        <f t="shared" si="32"/>
        <v>88.658117225428384</v>
      </c>
      <c r="T79" s="1">
        <f t="shared" si="33"/>
        <v>75.926218441273278</v>
      </c>
      <c r="U79" s="1">
        <f t="shared" si="34"/>
        <v>82.389131534774336</v>
      </c>
      <c r="V79" s="1">
        <f t="shared" si="35"/>
        <v>78.94062023054056</v>
      </c>
      <c r="W79" s="1">
        <f t="shared" si="36"/>
        <v>80.733250083250041</v>
      </c>
      <c r="X79" s="1">
        <f t="shared" si="37"/>
        <v>80.248146699168373</v>
      </c>
      <c r="Y79" s="1">
        <f t="shared" si="38"/>
        <v>78.018611085157787</v>
      </c>
      <c r="Z79" s="1">
        <f t="shared" si="39"/>
        <v>72.204830062924287</v>
      </c>
      <c r="AA79" s="1">
        <f t="shared" si="40"/>
        <v>76.44453441295542</v>
      </c>
      <c r="AB79" s="1">
        <f t="shared" si="41"/>
        <v>68.686556093033687</v>
      </c>
      <c r="AC79" s="1">
        <f t="shared" si="42"/>
        <v>67.915371088466003</v>
      </c>
      <c r="AD79" s="1">
        <f t="shared" si="43"/>
        <v>64.551369136064466</v>
      </c>
      <c r="AE79" s="1">
        <f t="shared" si="44"/>
        <v>60.217438536306432</v>
      </c>
      <c r="AF79" s="1">
        <f t="shared" si="45"/>
        <v>68.255554442122119</v>
      </c>
      <c r="AG79" s="1">
        <f t="shared" si="46"/>
        <v>53.388678835288985</v>
      </c>
      <c r="AI79" s="11" t="s">
        <v>161</v>
      </c>
      <c r="AJ79" s="1">
        <f t="shared" si="47"/>
        <v>12.731898784155106</v>
      </c>
      <c r="AK79" s="1">
        <f t="shared" si="48"/>
        <v>-6.4629130935010579</v>
      </c>
      <c r="AL79" s="1">
        <f t="shared" si="49"/>
        <v>3.4485113042337758</v>
      </c>
      <c r="AM79" s="1">
        <f t="shared" si="50"/>
        <v>-1.7926298527094815</v>
      </c>
      <c r="AN79" s="1">
        <f t="shared" si="51"/>
        <v>0.48510338408166831</v>
      </c>
      <c r="AO79" s="1">
        <f t="shared" si="52"/>
        <v>2.2295356140105866</v>
      </c>
      <c r="AP79" s="1">
        <f t="shared" si="53"/>
        <v>5.8137810222334991</v>
      </c>
      <c r="AQ79" s="1">
        <f t="shared" si="54"/>
        <v>-4.2397043500311327</v>
      </c>
      <c r="AR79" s="1">
        <f t="shared" si="55"/>
        <v>7.7579783199217331</v>
      </c>
      <c r="AS79" s="1">
        <f t="shared" si="56"/>
        <v>0.77118500456768402</v>
      </c>
      <c r="AT79" s="1">
        <f t="shared" si="57"/>
        <v>3.3640019524015372</v>
      </c>
      <c r="AU79" s="1">
        <f t="shared" si="58"/>
        <v>4.333930599758034</v>
      </c>
      <c r="AV79" s="1">
        <f t="shared" si="59"/>
        <v>-8.0381159058156868</v>
      </c>
      <c r="AW79" s="1">
        <f t="shared" si="60"/>
        <v>14.866875606833133</v>
      </c>
      <c r="AX79" s="1" t="str">
        <f>VLOOKUP(AI79,'ISSUE SCORE from EIKON'!A82:B511,2,FALSE)</f>
        <v>Chevron Corp</v>
      </c>
      <c r="AY79" s="1">
        <f t="shared" si="61"/>
        <v>78</v>
      </c>
      <c r="AZ79" s="1">
        <v>78</v>
      </c>
      <c r="BA79" s="1">
        <v>1</v>
      </c>
    </row>
    <row r="80" spans="1:53" ht="15">
      <c r="A80" s="11" t="s">
        <v>141</v>
      </c>
      <c r="B80" s="1">
        <f>('WEIGHTED from Refinitive'!$B$3*'ISSUE SCORE from EIKON'!G83)+('WEIGHTED from Refinitive'!$B$4*'ISSUE SCORE from EIKON'!V83)+('ISSUE SCORE from EIKON'!AK83*'WEIGHTED from Refinitive'!$B$5)+('WEIGHTED from Refinitive'!$B$8*'ISSUE SCORE from EIKON'!AZ83)+('ISSUE SCORE from EIKON'!BO83*'WEIGHTED from Refinitive'!$B$9)+('WEIGHTED from Refinitive'!$B$10*'ISSUE SCORE from EIKON'!CD83)+('ISSUE SCORE from EIKON'!CS83*'WEIGHTED from Refinitive'!$B$11)+('WEIGHTED from Refinitive'!$B$14*'ISSUE SCORE from EIKON'!DH83)+('ISSUE SCORE from EIKON'!DW83*'WEIGHTED from Refinitive'!$B$15)+('WEIGHTED from Refinitive'!$B$16*'ISSUE SCORE from EIKON'!EL83)</f>
        <v>64.241727517141499</v>
      </c>
      <c r="C80" s="1">
        <f>('WEIGHTED from Refinitive'!$B$3*'ISSUE SCORE from EIKON'!H83)+('WEIGHTED from Refinitive'!$B$4*'ISSUE SCORE from EIKON'!W83)+('ISSUE SCORE from EIKON'!AL83*'WEIGHTED from Refinitive'!$B$5)+('WEIGHTED from Refinitive'!$B$8*'ISSUE SCORE from EIKON'!BA83)+('ISSUE SCORE from EIKON'!BP83*'WEIGHTED from Refinitive'!$B$9)+('WEIGHTED from Refinitive'!$B$10*'ISSUE SCORE from EIKON'!CE83)+('ISSUE SCORE from EIKON'!CT83*'WEIGHTED from Refinitive'!$B$11)+('WEIGHTED from Refinitive'!$B$14*'ISSUE SCORE from EIKON'!DI83)+('ISSUE SCORE from EIKON'!DX83*'WEIGHTED from Refinitive'!$B$15)+('WEIGHTED from Refinitive'!$B$16*'ISSUE SCORE from EIKON'!EM83)</f>
        <v>69.41832069169152</v>
      </c>
      <c r="D80" s="1">
        <f>('WEIGHTED from Refinitive'!$B$3*'ISSUE SCORE from EIKON'!I83)+('WEIGHTED from Refinitive'!$B$4*'ISSUE SCORE from EIKON'!X83)+('ISSUE SCORE from EIKON'!AM83*'WEIGHTED from Refinitive'!$B$5)+('WEIGHTED from Refinitive'!$B$8*'ISSUE SCORE from EIKON'!BB83)+('ISSUE SCORE from EIKON'!BQ83*'WEIGHTED from Refinitive'!$B$9)+('WEIGHTED from Refinitive'!$B$10*'ISSUE SCORE from EIKON'!CF83)+('ISSUE SCORE from EIKON'!CU83*'WEIGHTED from Refinitive'!$B$11)+('WEIGHTED from Refinitive'!$B$14*'ISSUE SCORE from EIKON'!DJ83)+('ISSUE SCORE from EIKON'!DY83*'WEIGHTED from Refinitive'!$B$15)+('WEIGHTED from Refinitive'!$B$16*'ISSUE SCORE from EIKON'!EN83)</f>
        <v>68.169403069284542</v>
      </c>
      <c r="E80" s="1">
        <f>('WEIGHTED from Refinitive'!$B$3*'ISSUE SCORE from EIKON'!J83)+('WEIGHTED from Refinitive'!$B$4*'ISSUE SCORE from EIKON'!Y83)+('ISSUE SCORE from EIKON'!AN83*'WEIGHTED from Refinitive'!$B$5)+('WEIGHTED from Refinitive'!$B$8*'ISSUE SCORE from EIKON'!BC83)+('ISSUE SCORE from EIKON'!BR83*'WEIGHTED from Refinitive'!$B$9)+('WEIGHTED from Refinitive'!$B$10*'ISSUE SCORE from EIKON'!CG83)+('ISSUE SCORE from EIKON'!CV83*'WEIGHTED from Refinitive'!$B$11)+('WEIGHTED from Refinitive'!$B$14*'ISSUE SCORE from EIKON'!DK83)+('ISSUE SCORE from EIKON'!DZ83*'WEIGHTED from Refinitive'!$B$15)+('WEIGHTED from Refinitive'!$B$16*'ISSUE SCORE from EIKON'!EO83)</f>
        <v>54.168281718281662</v>
      </c>
      <c r="F80" s="1">
        <f>('WEIGHTED from Refinitive'!$B$3*'ISSUE SCORE from EIKON'!K83)+('WEIGHTED from Refinitive'!$B$4*'ISSUE SCORE from EIKON'!Z83)+('ISSUE SCORE from EIKON'!AO83*'WEIGHTED from Refinitive'!$B$5)+('WEIGHTED from Refinitive'!$B$8*'ISSUE SCORE from EIKON'!BD83)+('ISSUE SCORE from EIKON'!BS83*'WEIGHTED from Refinitive'!$B$9)+('WEIGHTED from Refinitive'!$B$10*'ISSUE SCORE from EIKON'!CH83)+('ISSUE SCORE from EIKON'!CW83*'WEIGHTED from Refinitive'!$B$11)+('WEIGHTED from Refinitive'!$B$14*'ISSUE SCORE from EIKON'!DL83)+('ISSUE SCORE from EIKON'!EA83*'WEIGHTED from Refinitive'!$B$15)+('WEIGHTED from Refinitive'!$B$16*'ISSUE SCORE from EIKON'!EP83)</f>
        <v>55.550017879492181</v>
      </c>
      <c r="G80" s="1">
        <f>('WEIGHTED from Refinitive'!$B$3*'ISSUE SCORE from EIKON'!L83)+('WEIGHTED from Refinitive'!$B$4*'ISSUE SCORE from EIKON'!AA83)+('ISSUE SCORE from EIKON'!AP83*'WEIGHTED from Refinitive'!$B$5)+('WEIGHTED from Refinitive'!$B$8*'ISSUE SCORE from EIKON'!BE83)+('ISSUE SCORE from EIKON'!BT83*'WEIGHTED from Refinitive'!$B$9)+('WEIGHTED from Refinitive'!$B$10*'ISSUE SCORE from EIKON'!CI83)+('ISSUE SCORE from EIKON'!CX83*'WEIGHTED from Refinitive'!$B$11)+('WEIGHTED from Refinitive'!$B$14*'ISSUE SCORE from EIKON'!DM83)+('ISSUE SCORE from EIKON'!EB83*'WEIGHTED from Refinitive'!$B$15)+('WEIGHTED from Refinitive'!$B$16*'ISSUE SCORE from EIKON'!EQ83)</f>
        <v>50.182706513360728</v>
      </c>
      <c r="H80" s="1">
        <f>('WEIGHTED from Refinitive'!$B$3*'ISSUE SCORE from EIKON'!M83)+('WEIGHTED from Refinitive'!$B$4*'ISSUE SCORE from EIKON'!AB83)+('ISSUE SCORE from EIKON'!AQ83*'WEIGHTED from Refinitive'!$B$5)+('WEIGHTED from Refinitive'!$B$8*'ISSUE SCORE from EIKON'!BF83)+('ISSUE SCORE from EIKON'!BU83*'WEIGHTED from Refinitive'!$B$9)+('WEIGHTED from Refinitive'!$B$10*'ISSUE SCORE from EIKON'!CJ83)+('ISSUE SCORE from EIKON'!CY83*'WEIGHTED from Refinitive'!$B$11)+('WEIGHTED from Refinitive'!$B$14*'ISSUE SCORE from EIKON'!DN83)+('ISSUE SCORE from EIKON'!EC83*'WEIGHTED from Refinitive'!$B$15)+('WEIGHTED from Refinitive'!$B$16*'ISSUE SCORE from EIKON'!ER83)</f>
        <v>55.755668297197218</v>
      </c>
      <c r="I80" s="1">
        <f>('WEIGHTED from Refinitive'!$B$3*'ISSUE SCORE from EIKON'!N83)+('WEIGHTED from Refinitive'!$B$4*'ISSUE SCORE from EIKON'!AC83)+('ISSUE SCORE from EIKON'!AR83*'WEIGHTED from Refinitive'!$B$5)+('WEIGHTED from Refinitive'!$B$8*'ISSUE SCORE from EIKON'!BG83)+('ISSUE SCORE from EIKON'!BV83*'WEIGHTED from Refinitive'!$B$9)+('WEIGHTED from Refinitive'!$B$10*'ISSUE SCORE from EIKON'!CK83)+('ISSUE SCORE from EIKON'!CZ83*'WEIGHTED from Refinitive'!$B$11)+('WEIGHTED from Refinitive'!$B$14*'ISSUE SCORE from EIKON'!DO83)+('ISSUE SCORE from EIKON'!ED83*'WEIGHTED from Refinitive'!$B$15)+('WEIGHTED from Refinitive'!$B$16*'ISSUE SCORE from EIKON'!ES83)</f>
        <v>50.184055439467087</v>
      </c>
      <c r="J80" s="1">
        <f>('WEIGHTED from Refinitive'!$B$3*'ISSUE SCORE from EIKON'!O83)+('WEIGHTED from Refinitive'!$B$4*'ISSUE SCORE from EIKON'!AD83)+('ISSUE SCORE from EIKON'!AS83*'WEIGHTED from Refinitive'!$B$5)+('WEIGHTED from Refinitive'!$B$8*'ISSUE SCORE from EIKON'!BH83)+('ISSUE SCORE from EIKON'!BW83*'WEIGHTED from Refinitive'!$B$9)+('WEIGHTED from Refinitive'!$B$10*'ISSUE SCORE from EIKON'!CL83)+('ISSUE SCORE from EIKON'!DA83*'WEIGHTED from Refinitive'!$B$11)+('WEIGHTED from Refinitive'!$B$14*'ISSUE SCORE from EIKON'!DP83)+('ISSUE SCORE from EIKON'!EE83*'WEIGHTED from Refinitive'!$B$15)+('WEIGHTED from Refinitive'!$B$16*'ISSUE SCORE from EIKON'!ET83)</f>
        <v>52.581730596720327</v>
      </c>
      <c r="K80" s="1">
        <f>('WEIGHTED from Refinitive'!$B$3*'ISSUE SCORE from EIKON'!P83)+('WEIGHTED from Refinitive'!$B$4*'ISSUE SCORE from EIKON'!AE83)+('ISSUE SCORE from EIKON'!AT83*'WEIGHTED from Refinitive'!$B$5)+('WEIGHTED from Refinitive'!$B$8*'ISSUE SCORE from EIKON'!BI83)+('ISSUE SCORE from EIKON'!BX83*'WEIGHTED from Refinitive'!$B$9)+('WEIGHTED from Refinitive'!$B$10*'ISSUE SCORE from EIKON'!CM83)+('ISSUE SCORE from EIKON'!DB83*'WEIGHTED from Refinitive'!$B$11)+('WEIGHTED from Refinitive'!$B$14*'ISSUE SCORE from EIKON'!DQ83)+('ISSUE SCORE from EIKON'!EF83*'WEIGHTED from Refinitive'!$B$15)+('WEIGHTED from Refinitive'!$B$16*'ISSUE SCORE from EIKON'!EU83)</f>
        <v>51.820779601406791</v>
      </c>
      <c r="L80" s="1">
        <f>('WEIGHTED from Refinitive'!$B$3*'ISSUE SCORE from EIKON'!Q83)+('WEIGHTED from Refinitive'!$B$4*'ISSUE SCORE from EIKON'!AF83)+('ISSUE SCORE from EIKON'!AU83*'WEIGHTED from Refinitive'!$B$5)+('WEIGHTED from Refinitive'!$B$8*'ISSUE SCORE from EIKON'!BJ83)+('ISSUE SCORE from EIKON'!BY83*'WEIGHTED from Refinitive'!$B$9)+('WEIGHTED from Refinitive'!$B$10*'ISSUE SCORE from EIKON'!CN83)+('ISSUE SCORE from EIKON'!DC83*'WEIGHTED from Refinitive'!$B$11)+('WEIGHTED from Refinitive'!$B$14*'ISSUE SCORE from EIKON'!DR83)+('ISSUE SCORE from EIKON'!EG83*'WEIGHTED from Refinitive'!$B$15)+('WEIGHTED from Refinitive'!$B$16*'ISSUE SCORE from EIKON'!EV83)</f>
        <v>40.747742599154158</v>
      </c>
      <c r="M80" s="1">
        <f>('WEIGHTED from Refinitive'!$B$3*'ISSUE SCORE from EIKON'!R83)+('WEIGHTED from Refinitive'!$B$4*'ISSUE SCORE from EIKON'!AG83)+('ISSUE SCORE from EIKON'!AV83*'WEIGHTED from Refinitive'!$B$5)+('WEIGHTED from Refinitive'!$B$8*'ISSUE SCORE from EIKON'!BK83)+('ISSUE SCORE from EIKON'!BZ83*'WEIGHTED from Refinitive'!$B$9)+('WEIGHTED from Refinitive'!$B$10*'ISSUE SCORE from EIKON'!CO83)+('ISSUE SCORE from EIKON'!DD83*'WEIGHTED from Refinitive'!$B$11)+('WEIGHTED from Refinitive'!$B$14*'ISSUE SCORE from EIKON'!DS83)+('ISSUE SCORE from EIKON'!EH83*'WEIGHTED from Refinitive'!$B$15)+('WEIGHTED from Refinitive'!$B$16*'ISSUE SCORE from EIKON'!EW83)</f>
        <v>29.237121212121174</v>
      </c>
      <c r="N80" s="1">
        <f>('WEIGHTED from Refinitive'!$B$3*'ISSUE SCORE from EIKON'!S83)+('WEIGHTED from Refinitive'!$B$4*'ISSUE SCORE from EIKON'!AH83)+('ISSUE SCORE from EIKON'!AW83*'WEIGHTED from Refinitive'!$B$5)+('WEIGHTED from Refinitive'!$B$8*'ISSUE SCORE from EIKON'!BL83)+('ISSUE SCORE from EIKON'!CA83*'WEIGHTED from Refinitive'!$B$9)+('WEIGHTED from Refinitive'!$B$10*'ISSUE SCORE from EIKON'!CP83)+('ISSUE SCORE from EIKON'!DE83*'WEIGHTED from Refinitive'!$B$11)+('WEIGHTED from Refinitive'!$B$14*'ISSUE SCORE from EIKON'!DT83)+('ISSUE SCORE from EIKON'!EI83*'WEIGHTED from Refinitive'!$B$15)+('WEIGHTED from Refinitive'!$B$16*'ISSUE SCORE from EIKON'!EX83)</f>
        <v>29.510836577159051</v>
      </c>
      <c r="O80" s="1">
        <f>('WEIGHTED from Refinitive'!$B$3*'ISSUE SCORE from EIKON'!T83)+('WEIGHTED from Refinitive'!$B$4*'ISSUE SCORE from EIKON'!AI83)+('ISSUE SCORE from EIKON'!AX83*'WEIGHTED from Refinitive'!$B$5)+('WEIGHTED from Refinitive'!$B$8*'ISSUE SCORE from EIKON'!BM83)+('ISSUE SCORE from EIKON'!CB83*'WEIGHTED from Refinitive'!$B$9)+('WEIGHTED from Refinitive'!$B$10*'ISSUE SCORE from EIKON'!CQ83)+('ISSUE SCORE from EIKON'!DF83*'WEIGHTED from Refinitive'!$B$11)+('WEIGHTED from Refinitive'!$B$14*'ISSUE SCORE from EIKON'!DU83)+('ISSUE SCORE from EIKON'!EJ83*'WEIGHTED from Refinitive'!$B$15)+('WEIGHTED from Refinitive'!$B$16*'ISSUE SCORE from EIKON'!EY83)</f>
        <v>31.444279661016939</v>
      </c>
      <c r="P80" s="1">
        <f>('WEIGHTED from Refinitive'!$B$3*'ISSUE SCORE from EIKON'!U83)+('WEIGHTED from Refinitive'!$B$4*'ISSUE SCORE from EIKON'!AJ83)+('ISSUE SCORE from EIKON'!AY83*'WEIGHTED from Refinitive'!$B$5)+('WEIGHTED from Refinitive'!$B$8*'ISSUE SCORE from EIKON'!BN83)+('ISSUE SCORE from EIKON'!CC83*'WEIGHTED from Refinitive'!$B$9)+('WEIGHTED from Refinitive'!$B$10*'ISSUE SCORE from EIKON'!CR83)+('ISSUE SCORE from EIKON'!DG83*'WEIGHTED from Refinitive'!$B$11)+('WEIGHTED from Refinitive'!$B$14*'ISSUE SCORE from EIKON'!DV83)+('ISSUE SCORE from EIKON'!EK83*'WEIGHTED from Refinitive'!$B$15)+('WEIGHTED from Refinitive'!$B$16*'ISSUE SCORE from EIKON'!EZ83)</f>
        <v>35.247377622377606</v>
      </c>
      <c r="R80" s="11" t="s">
        <v>162</v>
      </c>
      <c r="S80" s="1">
        <f t="shared" si="32"/>
        <v>59.465456545199068</v>
      </c>
      <c r="T80" s="1">
        <f t="shared" si="33"/>
        <v>69.41832069169152</v>
      </c>
      <c r="U80" s="1">
        <f t="shared" si="34"/>
        <v>68.169403069284542</v>
      </c>
      <c r="V80" s="1">
        <f t="shared" si="35"/>
        <v>54.168281718281662</v>
      </c>
      <c r="W80" s="1">
        <f t="shared" si="36"/>
        <v>55.550017879492181</v>
      </c>
      <c r="X80" s="1">
        <f t="shared" si="37"/>
        <v>50.182706513360728</v>
      </c>
      <c r="Y80" s="1">
        <f t="shared" si="38"/>
        <v>55.755668297197218</v>
      </c>
      <c r="Z80" s="1">
        <f t="shared" si="39"/>
        <v>50.184055439467087</v>
      </c>
      <c r="AA80" s="1">
        <f t="shared" si="40"/>
        <v>52.581730596720327</v>
      </c>
      <c r="AB80" s="1">
        <f t="shared" si="41"/>
        <v>51.820779601406791</v>
      </c>
      <c r="AC80" s="1">
        <f t="shared" si="42"/>
        <v>40.747742599154158</v>
      </c>
      <c r="AD80" s="1">
        <f t="shared" si="43"/>
        <v>29.237121212121174</v>
      </c>
      <c r="AE80" s="1">
        <f t="shared" si="44"/>
        <v>29.510836577159051</v>
      </c>
      <c r="AF80" s="1">
        <f t="shared" si="45"/>
        <v>31.444279661016939</v>
      </c>
      <c r="AG80" s="1">
        <f t="shared" si="46"/>
        <v>35.247377622377606</v>
      </c>
      <c r="AI80" s="11" t="s">
        <v>162</v>
      </c>
      <c r="AJ80" s="1">
        <f t="shared" si="47"/>
        <v>-9.9528641464924519</v>
      </c>
      <c r="AK80" s="1">
        <f t="shared" si="48"/>
        <v>1.248917622406978</v>
      </c>
      <c r="AL80" s="1">
        <f t="shared" si="49"/>
        <v>14.00112135100288</v>
      </c>
      <c r="AM80" s="1">
        <f t="shared" si="50"/>
        <v>-1.3817361612105188</v>
      </c>
      <c r="AN80" s="1">
        <f t="shared" si="51"/>
        <v>5.3673113661314531</v>
      </c>
      <c r="AO80" s="1">
        <f t="shared" si="52"/>
        <v>-5.5729617838364902</v>
      </c>
      <c r="AP80" s="1">
        <f t="shared" si="53"/>
        <v>5.5716128577301305</v>
      </c>
      <c r="AQ80" s="1">
        <f t="shared" si="54"/>
        <v>-2.3976751572532393</v>
      </c>
      <c r="AR80" s="1">
        <f t="shared" si="55"/>
        <v>0.76095099531353583</v>
      </c>
      <c r="AS80" s="1">
        <f t="shared" si="56"/>
        <v>11.073037002252633</v>
      </c>
      <c r="AT80" s="1">
        <f t="shared" si="57"/>
        <v>11.510621387032984</v>
      </c>
      <c r="AU80" s="1">
        <f t="shared" si="58"/>
        <v>-0.27371536503787652</v>
      </c>
      <c r="AV80" s="1">
        <f t="shared" si="59"/>
        <v>-1.9334430838578882</v>
      </c>
      <c r="AW80" s="1">
        <f t="shared" si="60"/>
        <v>-3.8030979613606668</v>
      </c>
      <c r="AX80" s="1" t="str">
        <f>VLOOKUP(AI80,'ISSUE SCORE from EIKON'!A83:B512,2,FALSE)</f>
        <v>Concho Resources Inc</v>
      </c>
      <c r="AY80" s="1">
        <f t="shared" si="61"/>
        <v>79</v>
      </c>
      <c r="AZ80" s="1">
        <v>79</v>
      </c>
      <c r="BA80" s="1">
        <v>1</v>
      </c>
    </row>
    <row r="81" spans="1:53" ht="15">
      <c r="A81" s="11" t="s">
        <v>142</v>
      </c>
      <c r="B81" s="1">
        <f>('WEIGHTED from Refinitive'!$B$3*'ISSUE SCORE from EIKON'!G84)+('WEIGHTED from Refinitive'!$B$4*'ISSUE SCORE from EIKON'!V84)+('ISSUE SCORE from EIKON'!AK84*'WEIGHTED from Refinitive'!$B$5)+('WEIGHTED from Refinitive'!$B$8*'ISSUE SCORE from EIKON'!AZ84)+('ISSUE SCORE from EIKON'!BO84*'WEIGHTED from Refinitive'!$B$9)+('WEIGHTED from Refinitive'!$B$10*'ISSUE SCORE from EIKON'!CD84)+('ISSUE SCORE from EIKON'!CS84*'WEIGHTED from Refinitive'!$B$11)+('WEIGHTED from Refinitive'!$B$14*'ISSUE SCORE from EIKON'!DH84)+('ISSUE SCORE from EIKON'!DW84*'WEIGHTED from Refinitive'!$B$15)+('WEIGHTED from Refinitive'!$B$16*'ISSUE SCORE from EIKON'!EL84)</f>
        <v>51.905320414134223</v>
      </c>
      <c r="C81" s="1">
        <f>('WEIGHTED from Refinitive'!$B$3*'ISSUE SCORE from EIKON'!H84)+('WEIGHTED from Refinitive'!$B$4*'ISSUE SCORE from EIKON'!W84)+('ISSUE SCORE from EIKON'!AL84*'WEIGHTED from Refinitive'!$B$5)+('WEIGHTED from Refinitive'!$B$8*'ISSUE SCORE from EIKON'!BA84)+('ISSUE SCORE from EIKON'!BP84*'WEIGHTED from Refinitive'!$B$9)+('WEIGHTED from Refinitive'!$B$10*'ISSUE SCORE from EIKON'!CE84)+('ISSUE SCORE from EIKON'!CT84*'WEIGHTED from Refinitive'!$B$11)+('WEIGHTED from Refinitive'!$B$14*'ISSUE SCORE from EIKON'!DI84)+('ISSUE SCORE from EIKON'!DX84*'WEIGHTED from Refinitive'!$B$15)+('WEIGHTED from Refinitive'!$B$16*'ISSUE SCORE from EIKON'!EM84)</f>
        <v>48.381966684395692</v>
      </c>
      <c r="D81" s="1">
        <f>('WEIGHTED from Refinitive'!$B$3*'ISSUE SCORE from EIKON'!I84)+('WEIGHTED from Refinitive'!$B$4*'ISSUE SCORE from EIKON'!X84)+('ISSUE SCORE from EIKON'!AM84*'WEIGHTED from Refinitive'!$B$5)+('WEIGHTED from Refinitive'!$B$8*'ISSUE SCORE from EIKON'!BB84)+('ISSUE SCORE from EIKON'!BQ84*'WEIGHTED from Refinitive'!$B$9)+('WEIGHTED from Refinitive'!$B$10*'ISSUE SCORE from EIKON'!CF84)+('ISSUE SCORE from EIKON'!CU84*'WEIGHTED from Refinitive'!$B$11)+('WEIGHTED from Refinitive'!$B$14*'ISSUE SCORE from EIKON'!DJ84)+('ISSUE SCORE from EIKON'!DY84*'WEIGHTED from Refinitive'!$B$15)+('WEIGHTED from Refinitive'!$B$16*'ISSUE SCORE from EIKON'!EN84)</f>
        <v>55.789490988366921</v>
      </c>
      <c r="E81" s="1">
        <f>('WEIGHTED from Refinitive'!$B$3*'ISSUE SCORE from EIKON'!J84)+('WEIGHTED from Refinitive'!$B$4*'ISSUE SCORE from EIKON'!Y84)+('ISSUE SCORE from EIKON'!AN84*'WEIGHTED from Refinitive'!$B$5)+('WEIGHTED from Refinitive'!$B$8*'ISSUE SCORE from EIKON'!BC84)+('ISSUE SCORE from EIKON'!BR84*'WEIGHTED from Refinitive'!$B$9)+('WEIGHTED from Refinitive'!$B$10*'ISSUE SCORE from EIKON'!CG84)+('ISSUE SCORE from EIKON'!CV84*'WEIGHTED from Refinitive'!$B$11)+('WEIGHTED from Refinitive'!$B$14*'ISSUE SCORE from EIKON'!DK84)+('ISSUE SCORE from EIKON'!DZ84*'WEIGHTED from Refinitive'!$B$15)+('WEIGHTED from Refinitive'!$B$16*'ISSUE SCORE from EIKON'!EO84)</f>
        <v>51.049836070895253</v>
      </c>
      <c r="F81" s="1">
        <f>('WEIGHTED from Refinitive'!$B$3*'ISSUE SCORE from EIKON'!K84)+('WEIGHTED from Refinitive'!$B$4*'ISSUE SCORE from EIKON'!Z84)+('ISSUE SCORE from EIKON'!AO84*'WEIGHTED from Refinitive'!$B$5)+('WEIGHTED from Refinitive'!$B$8*'ISSUE SCORE from EIKON'!BD84)+('ISSUE SCORE from EIKON'!BS84*'WEIGHTED from Refinitive'!$B$9)+('WEIGHTED from Refinitive'!$B$10*'ISSUE SCORE from EIKON'!CH84)+('ISSUE SCORE from EIKON'!CW84*'WEIGHTED from Refinitive'!$B$11)+('WEIGHTED from Refinitive'!$B$14*'ISSUE SCORE from EIKON'!DL84)+('ISSUE SCORE from EIKON'!EA84*'WEIGHTED from Refinitive'!$B$15)+('WEIGHTED from Refinitive'!$B$16*'ISSUE SCORE from EIKON'!EP84)</f>
        <v>38.703858641358622</v>
      </c>
      <c r="G81" s="1">
        <f>('WEIGHTED from Refinitive'!$B$3*'ISSUE SCORE from EIKON'!L84)+('WEIGHTED from Refinitive'!$B$4*'ISSUE SCORE from EIKON'!AA84)+('ISSUE SCORE from EIKON'!AP84*'WEIGHTED from Refinitive'!$B$5)+('WEIGHTED from Refinitive'!$B$8*'ISSUE SCORE from EIKON'!BE84)+('ISSUE SCORE from EIKON'!BT84*'WEIGHTED from Refinitive'!$B$9)+('WEIGHTED from Refinitive'!$B$10*'ISSUE SCORE from EIKON'!CI84)+('ISSUE SCORE from EIKON'!CX84*'WEIGHTED from Refinitive'!$B$11)+('WEIGHTED from Refinitive'!$B$14*'ISSUE SCORE from EIKON'!DM84)+('ISSUE SCORE from EIKON'!EB84*'WEIGHTED from Refinitive'!$B$15)+('WEIGHTED from Refinitive'!$B$16*'ISSUE SCORE from EIKON'!EQ84)</f>
        <v>0</v>
      </c>
      <c r="H81" s="1">
        <f>('WEIGHTED from Refinitive'!$B$3*'ISSUE SCORE from EIKON'!M84)+('WEIGHTED from Refinitive'!$B$4*'ISSUE SCORE from EIKON'!AB84)+('ISSUE SCORE from EIKON'!AQ84*'WEIGHTED from Refinitive'!$B$5)+('WEIGHTED from Refinitive'!$B$8*'ISSUE SCORE from EIKON'!BF84)+('ISSUE SCORE from EIKON'!BU84*'WEIGHTED from Refinitive'!$B$9)+('WEIGHTED from Refinitive'!$B$10*'ISSUE SCORE from EIKON'!CJ84)+('ISSUE SCORE from EIKON'!CY84*'WEIGHTED from Refinitive'!$B$11)+('WEIGHTED from Refinitive'!$B$14*'ISSUE SCORE from EIKON'!DN84)+('ISSUE SCORE from EIKON'!EC84*'WEIGHTED from Refinitive'!$B$15)+('WEIGHTED from Refinitive'!$B$16*'ISSUE SCORE from EIKON'!ER84)</f>
        <v>0</v>
      </c>
      <c r="I81" s="1">
        <f>('WEIGHTED from Refinitive'!$B$3*'ISSUE SCORE from EIKON'!N84)+('WEIGHTED from Refinitive'!$B$4*'ISSUE SCORE from EIKON'!AC84)+('ISSUE SCORE from EIKON'!AR84*'WEIGHTED from Refinitive'!$B$5)+('WEIGHTED from Refinitive'!$B$8*'ISSUE SCORE from EIKON'!BG84)+('ISSUE SCORE from EIKON'!BV84*'WEIGHTED from Refinitive'!$B$9)+('WEIGHTED from Refinitive'!$B$10*'ISSUE SCORE from EIKON'!CK84)+('ISSUE SCORE from EIKON'!CZ84*'WEIGHTED from Refinitive'!$B$11)+('WEIGHTED from Refinitive'!$B$14*'ISSUE SCORE from EIKON'!DO84)+('ISSUE SCORE from EIKON'!ED84*'WEIGHTED from Refinitive'!$B$15)+('WEIGHTED from Refinitive'!$B$16*'ISSUE SCORE from EIKON'!ES84)</f>
        <v>0</v>
      </c>
      <c r="J81" s="1">
        <f>('WEIGHTED from Refinitive'!$B$3*'ISSUE SCORE from EIKON'!O84)+('WEIGHTED from Refinitive'!$B$4*'ISSUE SCORE from EIKON'!AD84)+('ISSUE SCORE from EIKON'!AS84*'WEIGHTED from Refinitive'!$B$5)+('WEIGHTED from Refinitive'!$B$8*'ISSUE SCORE from EIKON'!BH84)+('ISSUE SCORE from EIKON'!BW84*'WEIGHTED from Refinitive'!$B$9)+('WEIGHTED from Refinitive'!$B$10*'ISSUE SCORE from EIKON'!CL84)+('ISSUE SCORE from EIKON'!DA84*'WEIGHTED from Refinitive'!$B$11)+('WEIGHTED from Refinitive'!$B$14*'ISSUE SCORE from EIKON'!DP84)+('ISSUE SCORE from EIKON'!EE84*'WEIGHTED from Refinitive'!$B$15)+('WEIGHTED from Refinitive'!$B$16*'ISSUE SCORE from EIKON'!ET84)</f>
        <v>0</v>
      </c>
      <c r="K81" s="1">
        <f>('WEIGHTED from Refinitive'!$B$3*'ISSUE SCORE from EIKON'!P84)+('WEIGHTED from Refinitive'!$B$4*'ISSUE SCORE from EIKON'!AE84)+('ISSUE SCORE from EIKON'!AT84*'WEIGHTED from Refinitive'!$B$5)+('WEIGHTED from Refinitive'!$B$8*'ISSUE SCORE from EIKON'!BI84)+('ISSUE SCORE from EIKON'!BX84*'WEIGHTED from Refinitive'!$B$9)+('WEIGHTED from Refinitive'!$B$10*'ISSUE SCORE from EIKON'!CM84)+('ISSUE SCORE from EIKON'!DB84*'WEIGHTED from Refinitive'!$B$11)+('WEIGHTED from Refinitive'!$B$14*'ISSUE SCORE from EIKON'!DQ84)+('ISSUE SCORE from EIKON'!EF84*'WEIGHTED from Refinitive'!$B$15)+('WEIGHTED from Refinitive'!$B$16*'ISSUE SCORE from EIKON'!EU84)</f>
        <v>0</v>
      </c>
      <c r="L81" s="1">
        <f>('WEIGHTED from Refinitive'!$B$3*'ISSUE SCORE from EIKON'!Q84)+('WEIGHTED from Refinitive'!$B$4*'ISSUE SCORE from EIKON'!AF84)+('ISSUE SCORE from EIKON'!AU84*'WEIGHTED from Refinitive'!$B$5)+('WEIGHTED from Refinitive'!$B$8*'ISSUE SCORE from EIKON'!BJ84)+('ISSUE SCORE from EIKON'!BY84*'WEIGHTED from Refinitive'!$B$9)+('WEIGHTED from Refinitive'!$B$10*'ISSUE SCORE from EIKON'!CN84)+('ISSUE SCORE from EIKON'!DC84*'WEIGHTED from Refinitive'!$B$11)+('WEIGHTED from Refinitive'!$B$14*'ISSUE SCORE from EIKON'!DR84)+('ISSUE SCORE from EIKON'!EG84*'WEIGHTED from Refinitive'!$B$15)+('WEIGHTED from Refinitive'!$B$16*'ISSUE SCORE from EIKON'!EV84)</f>
        <v>0</v>
      </c>
      <c r="M81" s="1">
        <f>('WEIGHTED from Refinitive'!$B$3*'ISSUE SCORE from EIKON'!R84)+('WEIGHTED from Refinitive'!$B$4*'ISSUE SCORE from EIKON'!AG84)+('ISSUE SCORE from EIKON'!AV84*'WEIGHTED from Refinitive'!$B$5)+('WEIGHTED from Refinitive'!$B$8*'ISSUE SCORE from EIKON'!BK84)+('ISSUE SCORE from EIKON'!BZ84*'WEIGHTED from Refinitive'!$B$9)+('WEIGHTED from Refinitive'!$B$10*'ISSUE SCORE from EIKON'!CO84)+('ISSUE SCORE from EIKON'!DD84*'WEIGHTED from Refinitive'!$B$11)+('WEIGHTED from Refinitive'!$B$14*'ISSUE SCORE from EIKON'!DS84)+('ISSUE SCORE from EIKON'!EH84*'WEIGHTED from Refinitive'!$B$15)+('WEIGHTED from Refinitive'!$B$16*'ISSUE SCORE from EIKON'!EW84)</f>
        <v>0</v>
      </c>
      <c r="N81" s="1">
        <f>('WEIGHTED from Refinitive'!$B$3*'ISSUE SCORE from EIKON'!S84)+('WEIGHTED from Refinitive'!$B$4*'ISSUE SCORE from EIKON'!AH84)+('ISSUE SCORE from EIKON'!AW84*'WEIGHTED from Refinitive'!$B$5)+('WEIGHTED from Refinitive'!$B$8*'ISSUE SCORE from EIKON'!BL84)+('ISSUE SCORE from EIKON'!CA84*'WEIGHTED from Refinitive'!$B$9)+('WEIGHTED from Refinitive'!$B$10*'ISSUE SCORE from EIKON'!CP84)+('ISSUE SCORE from EIKON'!DE84*'WEIGHTED from Refinitive'!$B$11)+('WEIGHTED from Refinitive'!$B$14*'ISSUE SCORE from EIKON'!DT84)+('ISSUE SCORE from EIKON'!EI84*'WEIGHTED from Refinitive'!$B$15)+('WEIGHTED from Refinitive'!$B$16*'ISSUE SCORE from EIKON'!EX84)</f>
        <v>0</v>
      </c>
      <c r="O81" s="1">
        <f>('WEIGHTED from Refinitive'!$B$3*'ISSUE SCORE from EIKON'!T84)+('WEIGHTED from Refinitive'!$B$4*'ISSUE SCORE from EIKON'!AI84)+('ISSUE SCORE from EIKON'!AX84*'WEIGHTED from Refinitive'!$B$5)+('WEIGHTED from Refinitive'!$B$8*'ISSUE SCORE from EIKON'!BM84)+('ISSUE SCORE from EIKON'!CB84*'WEIGHTED from Refinitive'!$B$9)+('WEIGHTED from Refinitive'!$B$10*'ISSUE SCORE from EIKON'!CQ84)+('ISSUE SCORE from EIKON'!DF84*'WEIGHTED from Refinitive'!$B$11)+('WEIGHTED from Refinitive'!$B$14*'ISSUE SCORE from EIKON'!DU84)+('ISSUE SCORE from EIKON'!EJ84*'WEIGHTED from Refinitive'!$B$15)+('WEIGHTED from Refinitive'!$B$16*'ISSUE SCORE from EIKON'!EY84)</f>
        <v>0</v>
      </c>
      <c r="P81" s="1">
        <f>('WEIGHTED from Refinitive'!$B$3*'ISSUE SCORE from EIKON'!U84)+('WEIGHTED from Refinitive'!$B$4*'ISSUE SCORE from EIKON'!AJ84)+('ISSUE SCORE from EIKON'!AY84*'WEIGHTED from Refinitive'!$B$5)+('WEIGHTED from Refinitive'!$B$8*'ISSUE SCORE from EIKON'!BN84)+('ISSUE SCORE from EIKON'!CC84*'WEIGHTED from Refinitive'!$B$9)+('WEIGHTED from Refinitive'!$B$10*'ISSUE SCORE from EIKON'!CR84)+('ISSUE SCORE from EIKON'!DG84*'WEIGHTED from Refinitive'!$B$11)+('WEIGHTED from Refinitive'!$B$14*'ISSUE SCORE from EIKON'!DV84)+('ISSUE SCORE from EIKON'!EK84*'WEIGHTED from Refinitive'!$B$15)+('WEIGHTED from Refinitive'!$B$16*'ISSUE SCORE from EIKON'!EZ84)</f>
        <v>0</v>
      </c>
      <c r="R81" s="11" t="s">
        <v>163</v>
      </c>
      <c r="S81" s="1">
        <f t="shared" si="32"/>
        <v>77.441124808314498</v>
      </c>
      <c r="T81" s="1">
        <f t="shared" si="33"/>
        <v>48.381966684395692</v>
      </c>
      <c r="U81" s="1">
        <f t="shared" si="34"/>
        <v>55.789490988366921</v>
      </c>
      <c r="V81" s="1">
        <f t="shared" si="35"/>
        <v>51.049836070895253</v>
      </c>
      <c r="W81" s="1">
        <f t="shared" si="36"/>
        <v>38.703858641358622</v>
      </c>
      <c r="X81" s="1">
        <f t="shared" si="37"/>
        <v>0</v>
      </c>
      <c r="Y81" s="1">
        <f t="shared" si="38"/>
        <v>0</v>
      </c>
      <c r="Z81" s="1">
        <f t="shared" si="39"/>
        <v>0</v>
      </c>
      <c r="AA81" s="1">
        <f t="shared" si="40"/>
        <v>0</v>
      </c>
      <c r="AB81" s="1">
        <f t="shared" si="41"/>
        <v>0</v>
      </c>
      <c r="AC81" s="1">
        <f t="shared" si="42"/>
        <v>0</v>
      </c>
      <c r="AD81" s="1">
        <f t="shared" si="43"/>
        <v>0</v>
      </c>
      <c r="AE81" s="1">
        <f t="shared" si="44"/>
        <v>0</v>
      </c>
      <c r="AF81" s="1">
        <f t="shared" si="45"/>
        <v>0</v>
      </c>
      <c r="AG81" s="1">
        <f t="shared" si="46"/>
        <v>0</v>
      </c>
      <c r="AI81" s="11" t="s">
        <v>163</v>
      </c>
      <c r="AJ81" s="1">
        <f t="shared" si="47"/>
        <v>29.059158123918806</v>
      </c>
      <c r="AK81" s="1">
        <f t="shared" si="48"/>
        <v>-7.4075243039712291</v>
      </c>
      <c r="AL81" s="1">
        <f t="shared" si="49"/>
        <v>4.7396549174716682</v>
      </c>
      <c r="AM81" s="1">
        <f t="shared" si="50"/>
        <v>12.345977429536632</v>
      </c>
      <c r="AN81" s="1">
        <f t="shared" si="51"/>
        <v>38.703858641358622</v>
      </c>
      <c r="AO81" s="1">
        <f t="shared" si="52"/>
        <v>0</v>
      </c>
      <c r="AP81" s="1">
        <f t="shared" si="53"/>
        <v>0</v>
      </c>
      <c r="AQ81" s="1">
        <f t="shared" si="54"/>
        <v>0</v>
      </c>
      <c r="AR81" s="1">
        <f t="shared" si="55"/>
        <v>0</v>
      </c>
      <c r="AS81" s="1">
        <f t="shared" si="56"/>
        <v>0</v>
      </c>
      <c r="AT81" s="1">
        <f t="shared" si="57"/>
        <v>0</v>
      </c>
      <c r="AU81" s="1">
        <f t="shared" si="58"/>
        <v>0</v>
      </c>
      <c r="AV81" s="1">
        <f t="shared" si="59"/>
        <v>0</v>
      </c>
      <c r="AW81" s="1">
        <f t="shared" si="60"/>
        <v>0</v>
      </c>
      <c r="AX81" s="1" t="str">
        <f>VLOOKUP(AI81,'ISSUE SCORE from EIKON'!A84:B513,2,FALSE)</f>
        <v>Dominion Energy Inc</v>
      </c>
      <c r="AY81" s="1">
        <f t="shared" si="61"/>
        <v>80</v>
      </c>
      <c r="AZ81" s="1">
        <v>80</v>
      </c>
      <c r="BA81" s="1">
        <v>1</v>
      </c>
    </row>
    <row r="82" spans="1:53" ht="15">
      <c r="A82" s="11" t="s">
        <v>143</v>
      </c>
      <c r="B82" s="1">
        <f>('WEIGHTED from Refinitive'!$B$3*'ISSUE SCORE from EIKON'!G85)+('WEIGHTED from Refinitive'!$B$4*'ISSUE SCORE from EIKON'!V85)+('ISSUE SCORE from EIKON'!AK85*'WEIGHTED from Refinitive'!$B$5)+('WEIGHTED from Refinitive'!$B$8*'ISSUE SCORE from EIKON'!AZ85)+('ISSUE SCORE from EIKON'!BO85*'WEIGHTED from Refinitive'!$B$9)+('WEIGHTED from Refinitive'!$B$10*'ISSUE SCORE from EIKON'!CD85)+('ISSUE SCORE from EIKON'!CS85*'WEIGHTED from Refinitive'!$B$11)+('WEIGHTED from Refinitive'!$B$14*'ISSUE SCORE from EIKON'!DH85)+('ISSUE SCORE from EIKON'!DW85*'WEIGHTED from Refinitive'!$B$15)+('WEIGHTED from Refinitive'!$B$16*'ISSUE SCORE from EIKON'!EL85)</f>
        <v>38.496830407985499</v>
      </c>
      <c r="C82" s="1">
        <f>('WEIGHTED from Refinitive'!$B$3*'ISSUE SCORE from EIKON'!H85)+('WEIGHTED from Refinitive'!$B$4*'ISSUE SCORE from EIKON'!W85)+('ISSUE SCORE from EIKON'!AL85*'WEIGHTED from Refinitive'!$B$5)+('WEIGHTED from Refinitive'!$B$8*'ISSUE SCORE from EIKON'!BA85)+('ISSUE SCORE from EIKON'!BP85*'WEIGHTED from Refinitive'!$B$9)+('WEIGHTED from Refinitive'!$B$10*'ISSUE SCORE from EIKON'!CE85)+('ISSUE SCORE from EIKON'!CT85*'WEIGHTED from Refinitive'!$B$11)+('WEIGHTED from Refinitive'!$B$14*'ISSUE SCORE from EIKON'!DI85)+('ISSUE SCORE from EIKON'!DX85*'WEIGHTED from Refinitive'!$B$15)+('WEIGHTED from Refinitive'!$B$16*'ISSUE SCORE from EIKON'!EM85)</f>
        <v>40.867777486119707</v>
      </c>
      <c r="D82" s="1">
        <f>('WEIGHTED from Refinitive'!$B$3*'ISSUE SCORE from EIKON'!I85)+('WEIGHTED from Refinitive'!$B$4*'ISSUE SCORE from EIKON'!X85)+('ISSUE SCORE from EIKON'!AM85*'WEIGHTED from Refinitive'!$B$5)+('WEIGHTED from Refinitive'!$B$8*'ISSUE SCORE from EIKON'!BB85)+('ISSUE SCORE from EIKON'!BQ85*'WEIGHTED from Refinitive'!$B$9)+('WEIGHTED from Refinitive'!$B$10*'ISSUE SCORE from EIKON'!CF85)+('ISSUE SCORE from EIKON'!CU85*'WEIGHTED from Refinitive'!$B$11)+('WEIGHTED from Refinitive'!$B$14*'ISSUE SCORE from EIKON'!DJ85)+('ISSUE SCORE from EIKON'!DY85*'WEIGHTED from Refinitive'!$B$15)+('WEIGHTED from Refinitive'!$B$16*'ISSUE SCORE from EIKON'!EN85)</f>
        <v>41.544335714022033</v>
      </c>
      <c r="E82" s="1">
        <f>('WEIGHTED from Refinitive'!$B$3*'ISSUE SCORE from EIKON'!J85)+('WEIGHTED from Refinitive'!$B$4*'ISSUE SCORE from EIKON'!Y85)+('ISSUE SCORE from EIKON'!AN85*'WEIGHTED from Refinitive'!$B$5)+('WEIGHTED from Refinitive'!$B$8*'ISSUE SCORE from EIKON'!BC85)+('ISSUE SCORE from EIKON'!BR85*'WEIGHTED from Refinitive'!$B$9)+('WEIGHTED from Refinitive'!$B$10*'ISSUE SCORE from EIKON'!CG85)+('ISSUE SCORE from EIKON'!CV85*'WEIGHTED from Refinitive'!$B$11)+('WEIGHTED from Refinitive'!$B$14*'ISSUE SCORE from EIKON'!DK85)+('ISSUE SCORE from EIKON'!DZ85*'WEIGHTED from Refinitive'!$B$15)+('WEIGHTED from Refinitive'!$B$16*'ISSUE SCORE from EIKON'!EO85)</f>
        <v>43.199080343037657</v>
      </c>
      <c r="F82" s="1">
        <f>('WEIGHTED from Refinitive'!$B$3*'ISSUE SCORE from EIKON'!K85)+('WEIGHTED from Refinitive'!$B$4*'ISSUE SCORE from EIKON'!Z85)+('ISSUE SCORE from EIKON'!AO85*'WEIGHTED from Refinitive'!$B$5)+('WEIGHTED from Refinitive'!$B$8*'ISSUE SCORE from EIKON'!BD85)+('ISSUE SCORE from EIKON'!BS85*'WEIGHTED from Refinitive'!$B$9)+('WEIGHTED from Refinitive'!$B$10*'ISSUE SCORE from EIKON'!CH85)+('ISSUE SCORE from EIKON'!CW85*'WEIGHTED from Refinitive'!$B$11)+('WEIGHTED from Refinitive'!$B$14*'ISSUE SCORE from EIKON'!DL85)+('ISSUE SCORE from EIKON'!EA85*'WEIGHTED from Refinitive'!$B$15)+('WEIGHTED from Refinitive'!$B$16*'ISSUE SCORE from EIKON'!EP85)</f>
        <v>39.174625374625336</v>
      </c>
      <c r="G82" s="1">
        <f>('WEIGHTED from Refinitive'!$B$3*'ISSUE SCORE from EIKON'!L85)+('WEIGHTED from Refinitive'!$B$4*'ISSUE SCORE from EIKON'!AA85)+('ISSUE SCORE from EIKON'!AP85*'WEIGHTED from Refinitive'!$B$5)+('WEIGHTED from Refinitive'!$B$8*'ISSUE SCORE from EIKON'!BE85)+('ISSUE SCORE from EIKON'!BT85*'WEIGHTED from Refinitive'!$B$9)+('WEIGHTED from Refinitive'!$B$10*'ISSUE SCORE from EIKON'!CI85)+('ISSUE SCORE from EIKON'!CX85*'WEIGHTED from Refinitive'!$B$11)+('WEIGHTED from Refinitive'!$B$14*'ISSUE SCORE from EIKON'!DM85)+('ISSUE SCORE from EIKON'!EB85*'WEIGHTED from Refinitive'!$B$15)+('WEIGHTED from Refinitive'!$B$16*'ISSUE SCORE from EIKON'!EQ85)</f>
        <v>43.972301686632044</v>
      </c>
      <c r="H82" s="1">
        <f>('WEIGHTED from Refinitive'!$B$3*'ISSUE SCORE from EIKON'!M85)+('WEIGHTED from Refinitive'!$B$4*'ISSUE SCORE from EIKON'!AB85)+('ISSUE SCORE from EIKON'!AQ85*'WEIGHTED from Refinitive'!$B$5)+('WEIGHTED from Refinitive'!$B$8*'ISSUE SCORE from EIKON'!BF85)+('ISSUE SCORE from EIKON'!BU85*'WEIGHTED from Refinitive'!$B$9)+('WEIGHTED from Refinitive'!$B$10*'ISSUE SCORE from EIKON'!CJ85)+('ISSUE SCORE from EIKON'!CY85*'WEIGHTED from Refinitive'!$B$11)+('WEIGHTED from Refinitive'!$B$14*'ISSUE SCORE from EIKON'!DN85)+('ISSUE SCORE from EIKON'!EC85*'WEIGHTED from Refinitive'!$B$15)+('WEIGHTED from Refinitive'!$B$16*'ISSUE SCORE from EIKON'!ER85)</f>
        <v>47.008679663412103</v>
      </c>
      <c r="I82" s="1">
        <f>('WEIGHTED from Refinitive'!$B$3*'ISSUE SCORE from EIKON'!N85)+('WEIGHTED from Refinitive'!$B$4*'ISSUE SCORE from EIKON'!AC85)+('ISSUE SCORE from EIKON'!AR85*'WEIGHTED from Refinitive'!$B$5)+('WEIGHTED from Refinitive'!$B$8*'ISSUE SCORE from EIKON'!BG85)+('ISSUE SCORE from EIKON'!BV85*'WEIGHTED from Refinitive'!$B$9)+('WEIGHTED from Refinitive'!$B$10*'ISSUE SCORE from EIKON'!CK85)+('ISSUE SCORE from EIKON'!CZ85*'WEIGHTED from Refinitive'!$B$11)+('WEIGHTED from Refinitive'!$B$14*'ISSUE SCORE from EIKON'!DO85)+('ISSUE SCORE from EIKON'!ED85*'WEIGHTED from Refinitive'!$B$15)+('WEIGHTED from Refinitive'!$B$16*'ISSUE SCORE from EIKON'!ES85)</f>
        <v>55.515079653622394</v>
      </c>
      <c r="J82" s="1">
        <f>('WEIGHTED from Refinitive'!$B$3*'ISSUE SCORE from EIKON'!O85)+('WEIGHTED from Refinitive'!$B$4*'ISSUE SCORE from EIKON'!AD85)+('ISSUE SCORE from EIKON'!AS85*'WEIGHTED from Refinitive'!$B$5)+('WEIGHTED from Refinitive'!$B$8*'ISSUE SCORE from EIKON'!BH85)+('ISSUE SCORE from EIKON'!BW85*'WEIGHTED from Refinitive'!$B$9)+('WEIGHTED from Refinitive'!$B$10*'ISSUE SCORE from EIKON'!CL85)+('ISSUE SCORE from EIKON'!DA85*'WEIGHTED from Refinitive'!$B$11)+('WEIGHTED from Refinitive'!$B$14*'ISSUE SCORE from EIKON'!DP85)+('ISSUE SCORE from EIKON'!EE85*'WEIGHTED from Refinitive'!$B$15)+('WEIGHTED from Refinitive'!$B$16*'ISSUE SCORE from EIKON'!ET85)</f>
        <v>45.550003264986245</v>
      </c>
      <c r="K82" s="1">
        <f>('WEIGHTED from Refinitive'!$B$3*'ISSUE SCORE from EIKON'!P85)+('WEIGHTED from Refinitive'!$B$4*'ISSUE SCORE from EIKON'!AE85)+('ISSUE SCORE from EIKON'!AT85*'WEIGHTED from Refinitive'!$B$5)+('WEIGHTED from Refinitive'!$B$8*'ISSUE SCORE from EIKON'!BI85)+('ISSUE SCORE from EIKON'!BX85*'WEIGHTED from Refinitive'!$B$9)+('WEIGHTED from Refinitive'!$B$10*'ISSUE SCORE from EIKON'!CM85)+('ISSUE SCORE from EIKON'!DB85*'WEIGHTED from Refinitive'!$B$11)+('WEIGHTED from Refinitive'!$B$14*'ISSUE SCORE from EIKON'!DQ85)+('ISSUE SCORE from EIKON'!EF85*'WEIGHTED from Refinitive'!$B$15)+('WEIGHTED from Refinitive'!$B$16*'ISSUE SCORE from EIKON'!EU85)</f>
        <v>48.417094262442092</v>
      </c>
      <c r="L82" s="1">
        <f>('WEIGHTED from Refinitive'!$B$3*'ISSUE SCORE from EIKON'!Q85)+('WEIGHTED from Refinitive'!$B$4*'ISSUE SCORE from EIKON'!AF85)+('ISSUE SCORE from EIKON'!AU85*'WEIGHTED from Refinitive'!$B$5)+('WEIGHTED from Refinitive'!$B$8*'ISSUE SCORE from EIKON'!BJ85)+('ISSUE SCORE from EIKON'!BY85*'WEIGHTED from Refinitive'!$B$9)+('WEIGHTED from Refinitive'!$B$10*'ISSUE SCORE from EIKON'!CN85)+('ISSUE SCORE from EIKON'!DC85*'WEIGHTED from Refinitive'!$B$11)+('WEIGHTED from Refinitive'!$B$14*'ISSUE SCORE from EIKON'!DR85)+('ISSUE SCORE from EIKON'!EG85*'WEIGHTED from Refinitive'!$B$15)+('WEIGHTED from Refinitive'!$B$16*'ISSUE SCORE from EIKON'!EV85)</f>
        <v>40.644699380338281</v>
      </c>
      <c r="M82" s="1">
        <f>('WEIGHTED from Refinitive'!$B$3*'ISSUE SCORE from EIKON'!R85)+('WEIGHTED from Refinitive'!$B$4*'ISSUE SCORE from EIKON'!AG85)+('ISSUE SCORE from EIKON'!AV85*'WEIGHTED from Refinitive'!$B$5)+('WEIGHTED from Refinitive'!$B$8*'ISSUE SCORE from EIKON'!BK85)+('ISSUE SCORE from EIKON'!BZ85*'WEIGHTED from Refinitive'!$B$9)+('WEIGHTED from Refinitive'!$B$10*'ISSUE SCORE from EIKON'!CO85)+('ISSUE SCORE from EIKON'!DD85*'WEIGHTED from Refinitive'!$B$11)+('WEIGHTED from Refinitive'!$B$14*'ISSUE SCORE from EIKON'!DS85)+('ISSUE SCORE from EIKON'!EH85*'WEIGHTED from Refinitive'!$B$15)+('WEIGHTED from Refinitive'!$B$16*'ISSUE SCORE from EIKON'!EW85)</f>
        <v>32.977654589095856</v>
      </c>
      <c r="N82" s="1">
        <f>('WEIGHTED from Refinitive'!$B$3*'ISSUE SCORE from EIKON'!S85)+('WEIGHTED from Refinitive'!$B$4*'ISSUE SCORE from EIKON'!AH85)+('ISSUE SCORE from EIKON'!AW85*'WEIGHTED from Refinitive'!$B$5)+('WEIGHTED from Refinitive'!$B$8*'ISSUE SCORE from EIKON'!BL85)+('ISSUE SCORE from EIKON'!CA85*'WEIGHTED from Refinitive'!$B$9)+('WEIGHTED from Refinitive'!$B$10*'ISSUE SCORE from EIKON'!CP85)+('ISSUE SCORE from EIKON'!DE85*'WEIGHTED from Refinitive'!$B$11)+('WEIGHTED from Refinitive'!$B$14*'ISSUE SCORE from EIKON'!DT85)+('ISSUE SCORE from EIKON'!EI85*'WEIGHTED from Refinitive'!$B$15)+('WEIGHTED from Refinitive'!$B$16*'ISSUE SCORE from EIKON'!EX85)</f>
        <v>30.534090909090889</v>
      </c>
      <c r="O82" s="1">
        <f>('WEIGHTED from Refinitive'!$B$3*'ISSUE SCORE from EIKON'!T85)+('WEIGHTED from Refinitive'!$B$4*'ISSUE SCORE from EIKON'!AI85)+('ISSUE SCORE from EIKON'!AX85*'WEIGHTED from Refinitive'!$B$5)+('WEIGHTED from Refinitive'!$B$8*'ISSUE SCORE from EIKON'!BM85)+('ISSUE SCORE from EIKON'!CB85*'WEIGHTED from Refinitive'!$B$9)+('WEIGHTED from Refinitive'!$B$10*'ISSUE SCORE from EIKON'!CQ85)+('ISSUE SCORE from EIKON'!DF85*'WEIGHTED from Refinitive'!$B$11)+('WEIGHTED from Refinitive'!$B$14*'ISSUE SCORE from EIKON'!DU85)+('ISSUE SCORE from EIKON'!EJ85*'WEIGHTED from Refinitive'!$B$15)+('WEIGHTED from Refinitive'!$B$16*'ISSUE SCORE from EIKON'!EY85)</f>
        <v>36.850844494293035</v>
      </c>
      <c r="P82" s="1">
        <f>('WEIGHTED from Refinitive'!$B$3*'ISSUE SCORE from EIKON'!U85)+('WEIGHTED from Refinitive'!$B$4*'ISSUE SCORE from EIKON'!AJ85)+('ISSUE SCORE from EIKON'!AY85*'WEIGHTED from Refinitive'!$B$5)+('WEIGHTED from Refinitive'!$B$8*'ISSUE SCORE from EIKON'!BN85)+('ISSUE SCORE from EIKON'!CC85*'WEIGHTED from Refinitive'!$B$9)+('WEIGHTED from Refinitive'!$B$10*'ISSUE SCORE from EIKON'!CR85)+('ISSUE SCORE from EIKON'!DG85*'WEIGHTED from Refinitive'!$B$11)+('WEIGHTED from Refinitive'!$B$14*'ISSUE SCORE from EIKON'!DV85)+('ISSUE SCORE from EIKON'!EK85*'WEIGHTED from Refinitive'!$B$15)+('WEIGHTED from Refinitive'!$B$16*'ISSUE SCORE from EIKON'!EZ85)</f>
        <v>26.766313559322015</v>
      </c>
      <c r="R82" s="11" t="s">
        <v>165</v>
      </c>
      <c r="S82" s="1">
        <f t="shared" si="32"/>
        <v>0</v>
      </c>
      <c r="T82" s="1">
        <f t="shared" si="33"/>
        <v>40.867777486119707</v>
      </c>
      <c r="U82" s="1">
        <f t="shared" si="34"/>
        <v>41.544335714022033</v>
      </c>
      <c r="V82" s="1">
        <f t="shared" si="35"/>
        <v>43.199080343037657</v>
      </c>
      <c r="W82" s="1">
        <f t="shared" si="36"/>
        <v>39.174625374625336</v>
      </c>
      <c r="X82" s="1">
        <f t="shared" si="37"/>
        <v>43.972301686632044</v>
      </c>
      <c r="Y82" s="1">
        <f t="shared" si="38"/>
        <v>47.008679663412103</v>
      </c>
      <c r="Z82" s="1">
        <f t="shared" si="39"/>
        <v>55.515079653622394</v>
      </c>
      <c r="AA82" s="1">
        <f t="shared" si="40"/>
        <v>45.550003264986245</v>
      </c>
      <c r="AB82" s="1">
        <f t="shared" si="41"/>
        <v>48.417094262442092</v>
      </c>
      <c r="AC82" s="1">
        <f t="shared" si="42"/>
        <v>40.644699380338281</v>
      </c>
      <c r="AD82" s="1">
        <f t="shared" si="43"/>
        <v>32.977654589095856</v>
      </c>
      <c r="AE82" s="1">
        <f t="shared" si="44"/>
        <v>30.534090909090889</v>
      </c>
      <c r="AF82" s="1">
        <f t="shared" si="45"/>
        <v>36.850844494293035</v>
      </c>
      <c r="AG82" s="1">
        <f t="shared" si="46"/>
        <v>26.766313559322015</v>
      </c>
      <c r="AI82" s="11" t="s">
        <v>165</v>
      </c>
      <c r="AJ82" s="1">
        <f t="shared" si="47"/>
        <v>-40.867777486119707</v>
      </c>
      <c r="AK82" s="1">
        <f t="shared" si="48"/>
        <v>-0.67655822790232634</v>
      </c>
      <c r="AL82" s="1">
        <f t="shared" si="49"/>
        <v>-1.6547446290156245</v>
      </c>
      <c r="AM82" s="1">
        <f t="shared" si="50"/>
        <v>4.0244549684123214</v>
      </c>
      <c r="AN82" s="1">
        <f t="shared" si="51"/>
        <v>-4.7976763120067076</v>
      </c>
      <c r="AO82" s="1">
        <f t="shared" si="52"/>
        <v>-3.0363779767800594</v>
      </c>
      <c r="AP82" s="1">
        <f t="shared" si="53"/>
        <v>-8.5063999902102907</v>
      </c>
      <c r="AQ82" s="1">
        <f t="shared" si="54"/>
        <v>9.9650763886361489</v>
      </c>
      <c r="AR82" s="1">
        <f t="shared" si="55"/>
        <v>-2.8670909974558469</v>
      </c>
      <c r="AS82" s="1">
        <f t="shared" si="56"/>
        <v>7.7723948821038107</v>
      </c>
      <c r="AT82" s="1">
        <f t="shared" si="57"/>
        <v>7.6670447912424251</v>
      </c>
      <c r="AU82" s="1">
        <f t="shared" si="58"/>
        <v>2.4435636800049672</v>
      </c>
      <c r="AV82" s="1">
        <f t="shared" si="59"/>
        <v>-6.3167535852021466</v>
      </c>
      <c r="AW82" s="1">
        <f t="shared" si="60"/>
        <v>10.084530934971021</v>
      </c>
      <c r="AX82" s="1" t="str">
        <f>VLOOKUP(AI82,'ISSUE SCORE from EIKON'!A85:B514,2,FALSE)</f>
        <v>Dupont De Nemours Inc</v>
      </c>
      <c r="AY82" s="1">
        <f t="shared" si="61"/>
        <v>81</v>
      </c>
      <c r="AZ82" s="1">
        <v>81</v>
      </c>
      <c r="BA82" s="1">
        <v>1</v>
      </c>
    </row>
    <row r="83" spans="1:53" ht="15">
      <c r="A83" s="11" t="s">
        <v>144</v>
      </c>
      <c r="B83" s="1">
        <f>('WEIGHTED from Refinitive'!$B$3*'ISSUE SCORE from EIKON'!G86)+('WEIGHTED from Refinitive'!$B$4*'ISSUE SCORE from EIKON'!V86)+('ISSUE SCORE from EIKON'!AK86*'WEIGHTED from Refinitive'!$B$5)+('WEIGHTED from Refinitive'!$B$8*'ISSUE SCORE from EIKON'!AZ86)+('ISSUE SCORE from EIKON'!BO86*'WEIGHTED from Refinitive'!$B$9)+('WEIGHTED from Refinitive'!$B$10*'ISSUE SCORE from EIKON'!CD86)+('ISSUE SCORE from EIKON'!CS86*'WEIGHTED from Refinitive'!$B$11)+('WEIGHTED from Refinitive'!$B$14*'ISSUE SCORE from EIKON'!DH86)+('ISSUE SCORE from EIKON'!DW86*'WEIGHTED from Refinitive'!$B$15)+('WEIGHTED from Refinitive'!$B$16*'ISSUE SCORE from EIKON'!EL86)</f>
        <v>55.949296752309365</v>
      </c>
      <c r="C83" s="1">
        <f>('WEIGHTED from Refinitive'!$B$3*'ISSUE SCORE from EIKON'!H86)+('WEIGHTED from Refinitive'!$B$4*'ISSUE SCORE from EIKON'!W86)+('ISSUE SCORE from EIKON'!AL86*'WEIGHTED from Refinitive'!$B$5)+('WEIGHTED from Refinitive'!$B$8*'ISSUE SCORE from EIKON'!BA86)+('ISSUE SCORE from EIKON'!BP86*'WEIGHTED from Refinitive'!$B$9)+('WEIGHTED from Refinitive'!$B$10*'ISSUE SCORE from EIKON'!CE86)+('ISSUE SCORE from EIKON'!CT86*'WEIGHTED from Refinitive'!$B$11)+('WEIGHTED from Refinitive'!$B$14*'ISSUE SCORE from EIKON'!DI86)+('ISSUE SCORE from EIKON'!DX86*'WEIGHTED from Refinitive'!$B$15)+('WEIGHTED from Refinitive'!$B$16*'ISSUE SCORE from EIKON'!EM86)</f>
        <v>55.612029682316532</v>
      </c>
      <c r="D83" s="1">
        <f>('WEIGHTED from Refinitive'!$B$3*'ISSUE SCORE from EIKON'!I86)+('WEIGHTED from Refinitive'!$B$4*'ISSUE SCORE from EIKON'!X86)+('ISSUE SCORE from EIKON'!AM86*'WEIGHTED from Refinitive'!$B$5)+('WEIGHTED from Refinitive'!$B$8*'ISSUE SCORE from EIKON'!BB86)+('ISSUE SCORE from EIKON'!BQ86*'WEIGHTED from Refinitive'!$B$9)+('WEIGHTED from Refinitive'!$B$10*'ISSUE SCORE from EIKON'!CF86)+('ISSUE SCORE from EIKON'!CU86*'WEIGHTED from Refinitive'!$B$11)+('WEIGHTED from Refinitive'!$B$14*'ISSUE SCORE from EIKON'!DJ86)+('ISSUE SCORE from EIKON'!DY86*'WEIGHTED from Refinitive'!$B$15)+('WEIGHTED from Refinitive'!$B$16*'ISSUE SCORE from EIKON'!EN86)</f>
        <v>56.635507823479777</v>
      </c>
      <c r="E83" s="1">
        <f>('WEIGHTED from Refinitive'!$B$3*'ISSUE SCORE from EIKON'!J86)+('WEIGHTED from Refinitive'!$B$4*'ISSUE SCORE from EIKON'!Y86)+('ISSUE SCORE from EIKON'!AN86*'WEIGHTED from Refinitive'!$B$5)+('WEIGHTED from Refinitive'!$B$8*'ISSUE SCORE from EIKON'!BC86)+('ISSUE SCORE from EIKON'!BR86*'WEIGHTED from Refinitive'!$B$9)+('WEIGHTED from Refinitive'!$B$10*'ISSUE SCORE from EIKON'!CG86)+('ISSUE SCORE from EIKON'!CV86*'WEIGHTED from Refinitive'!$B$11)+('WEIGHTED from Refinitive'!$B$14*'ISSUE SCORE from EIKON'!DK86)+('ISSUE SCORE from EIKON'!DZ86*'WEIGHTED from Refinitive'!$B$15)+('WEIGHTED from Refinitive'!$B$16*'ISSUE SCORE from EIKON'!EO86)</f>
        <v>49.073597372716328</v>
      </c>
      <c r="F83" s="1">
        <f>('WEIGHTED from Refinitive'!$B$3*'ISSUE SCORE from EIKON'!K86)+('WEIGHTED from Refinitive'!$B$4*'ISSUE SCORE from EIKON'!Z86)+('ISSUE SCORE from EIKON'!AO86*'WEIGHTED from Refinitive'!$B$5)+('WEIGHTED from Refinitive'!$B$8*'ISSUE SCORE from EIKON'!BD86)+('ISSUE SCORE from EIKON'!BS86*'WEIGHTED from Refinitive'!$B$9)+('WEIGHTED from Refinitive'!$B$10*'ISSUE SCORE from EIKON'!CH86)+('ISSUE SCORE from EIKON'!CW86*'WEIGHTED from Refinitive'!$B$11)+('WEIGHTED from Refinitive'!$B$14*'ISSUE SCORE from EIKON'!DL86)+('ISSUE SCORE from EIKON'!EA86*'WEIGHTED from Refinitive'!$B$15)+('WEIGHTED from Refinitive'!$B$16*'ISSUE SCORE from EIKON'!EP86)</f>
        <v>44.484298957922775</v>
      </c>
      <c r="G83" s="1">
        <f>('WEIGHTED from Refinitive'!$B$3*'ISSUE SCORE from EIKON'!L86)+('WEIGHTED from Refinitive'!$B$4*'ISSUE SCORE from EIKON'!AA86)+('ISSUE SCORE from EIKON'!AP86*'WEIGHTED from Refinitive'!$B$5)+('WEIGHTED from Refinitive'!$B$8*'ISSUE SCORE from EIKON'!BE86)+('ISSUE SCORE from EIKON'!BT86*'WEIGHTED from Refinitive'!$B$9)+('WEIGHTED from Refinitive'!$B$10*'ISSUE SCORE from EIKON'!CI86)+('ISSUE SCORE from EIKON'!CX86*'WEIGHTED from Refinitive'!$B$11)+('WEIGHTED from Refinitive'!$B$14*'ISSUE SCORE from EIKON'!DM86)+('ISSUE SCORE from EIKON'!EB86*'WEIGHTED from Refinitive'!$B$15)+('WEIGHTED from Refinitive'!$B$16*'ISSUE SCORE from EIKON'!EQ86)</f>
        <v>31.372973051584417</v>
      </c>
      <c r="H83" s="1">
        <f>('WEIGHTED from Refinitive'!$B$3*'ISSUE SCORE from EIKON'!M86)+('WEIGHTED from Refinitive'!$B$4*'ISSUE SCORE from EIKON'!AB86)+('ISSUE SCORE from EIKON'!AQ86*'WEIGHTED from Refinitive'!$B$5)+('WEIGHTED from Refinitive'!$B$8*'ISSUE SCORE from EIKON'!BF86)+('ISSUE SCORE from EIKON'!BU86*'WEIGHTED from Refinitive'!$B$9)+('WEIGHTED from Refinitive'!$B$10*'ISSUE SCORE from EIKON'!CJ86)+('ISSUE SCORE from EIKON'!CY86*'WEIGHTED from Refinitive'!$B$11)+('WEIGHTED from Refinitive'!$B$14*'ISSUE SCORE from EIKON'!DN86)+('ISSUE SCORE from EIKON'!EC86*'WEIGHTED from Refinitive'!$B$15)+('WEIGHTED from Refinitive'!$B$16*'ISSUE SCORE from EIKON'!ER86)</f>
        <v>28.183707566216754</v>
      </c>
      <c r="I83" s="1">
        <f>('WEIGHTED from Refinitive'!$B$3*'ISSUE SCORE from EIKON'!N86)+('WEIGHTED from Refinitive'!$B$4*'ISSUE SCORE from EIKON'!AC86)+('ISSUE SCORE from EIKON'!AR86*'WEIGHTED from Refinitive'!$B$5)+('WEIGHTED from Refinitive'!$B$8*'ISSUE SCORE from EIKON'!BG86)+('ISSUE SCORE from EIKON'!BV86*'WEIGHTED from Refinitive'!$B$9)+('WEIGHTED from Refinitive'!$B$10*'ISSUE SCORE from EIKON'!CK86)+('ISSUE SCORE from EIKON'!CZ86*'WEIGHTED from Refinitive'!$B$11)+('WEIGHTED from Refinitive'!$B$14*'ISSUE SCORE from EIKON'!DO86)+('ISSUE SCORE from EIKON'!ED86*'WEIGHTED from Refinitive'!$B$15)+('WEIGHTED from Refinitive'!$B$16*'ISSUE SCORE from EIKON'!ES86)</f>
        <v>32.343852987155607</v>
      </c>
      <c r="J83" s="1">
        <f>('WEIGHTED from Refinitive'!$B$3*'ISSUE SCORE from EIKON'!O86)+('WEIGHTED from Refinitive'!$B$4*'ISSUE SCORE from EIKON'!AD86)+('ISSUE SCORE from EIKON'!AS86*'WEIGHTED from Refinitive'!$B$5)+('WEIGHTED from Refinitive'!$B$8*'ISSUE SCORE from EIKON'!BH86)+('ISSUE SCORE from EIKON'!BW86*'WEIGHTED from Refinitive'!$B$9)+('WEIGHTED from Refinitive'!$B$10*'ISSUE SCORE from EIKON'!CL86)+('ISSUE SCORE from EIKON'!DA86*'WEIGHTED from Refinitive'!$B$11)+('WEIGHTED from Refinitive'!$B$14*'ISSUE SCORE from EIKON'!DP86)+('ISSUE SCORE from EIKON'!EE86*'WEIGHTED from Refinitive'!$B$15)+('WEIGHTED from Refinitive'!$B$16*'ISSUE SCORE from EIKON'!ET86)</f>
        <v>25.546865415286423</v>
      </c>
      <c r="K83" s="1">
        <f>('WEIGHTED from Refinitive'!$B$3*'ISSUE SCORE from EIKON'!P86)+('WEIGHTED from Refinitive'!$B$4*'ISSUE SCORE from EIKON'!AE86)+('ISSUE SCORE from EIKON'!AT86*'WEIGHTED from Refinitive'!$B$5)+('WEIGHTED from Refinitive'!$B$8*'ISSUE SCORE from EIKON'!BI86)+('ISSUE SCORE from EIKON'!BX86*'WEIGHTED from Refinitive'!$B$9)+('WEIGHTED from Refinitive'!$B$10*'ISSUE SCORE from EIKON'!CM86)+('ISSUE SCORE from EIKON'!DB86*'WEIGHTED from Refinitive'!$B$11)+('WEIGHTED from Refinitive'!$B$14*'ISSUE SCORE from EIKON'!DQ86)+('ISSUE SCORE from EIKON'!EF86*'WEIGHTED from Refinitive'!$B$15)+('WEIGHTED from Refinitive'!$B$16*'ISSUE SCORE from EIKON'!EU86)</f>
        <v>29.899282784405735</v>
      </c>
      <c r="L83" s="1">
        <f>('WEIGHTED from Refinitive'!$B$3*'ISSUE SCORE from EIKON'!Q86)+('WEIGHTED from Refinitive'!$B$4*'ISSUE SCORE from EIKON'!AF86)+('ISSUE SCORE from EIKON'!AU86*'WEIGHTED from Refinitive'!$B$5)+('WEIGHTED from Refinitive'!$B$8*'ISSUE SCORE from EIKON'!BJ86)+('ISSUE SCORE from EIKON'!BY86*'WEIGHTED from Refinitive'!$B$9)+('WEIGHTED from Refinitive'!$B$10*'ISSUE SCORE from EIKON'!CN86)+('ISSUE SCORE from EIKON'!DC86*'WEIGHTED from Refinitive'!$B$11)+('WEIGHTED from Refinitive'!$B$14*'ISSUE SCORE from EIKON'!DR86)+('ISSUE SCORE from EIKON'!EG86*'WEIGHTED from Refinitive'!$B$15)+('WEIGHTED from Refinitive'!$B$16*'ISSUE SCORE from EIKON'!EV86)</f>
        <v>38.44587603524559</v>
      </c>
      <c r="M83" s="1">
        <f>('WEIGHTED from Refinitive'!$B$3*'ISSUE SCORE from EIKON'!R86)+('WEIGHTED from Refinitive'!$B$4*'ISSUE SCORE from EIKON'!AG86)+('ISSUE SCORE from EIKON'!AV86*'WEIGHTED from Refinitive'!$B$5)+('WEIGHTED from Refinitive'!$B$8*'ISSUE SCORE from EIKON'!BK86)+('ISSUE SCORE from EIKON'!BZ86*'WEIGHTED from Refinitive'!$B$9)+('WEIGHTED from Refinitive'!$B$10*'ISSUE SCORE from EIKON'!CO86)+('ISSUE SCORE from EIKON'!DD86*'WEIGHTED from Refinitive'!$B$11)+('WEIGHTED from Refinitive'!$B$14*'ISSUE SCORE from EIKON'!DS86)+('ISSUE SCORE from EIKON'!EH86*'WEIGHTED from Refinitive'!$B$15)+('WEIGHTED from Refinitive'!$B$16*'ISSUE SCORE from EIKON'!EW86)</f>
        <v>42.197990739757984</v>
      </c>
      <c r="N83" s="1">
        <f>('WEIGHTED from Refinitive'!$B$3*'ISSUE SCORE from EIKON'!S86)+('WEIGHTED from Refinitive'!$B$4*'ISSUE SCORE from EIKON'!AH86)+('ISSUE SCORE from EIKON'!AW86*'WEIGHTED from Refinitive'!$B$5)+('WEIGHTED from Refinitive'!$B$8*'ISSUE SCORE from EIKON'!BL86)+('ISSUE SCORE from EIKON'!CA86*'WEIGHTED from Refinitive'!$B$9)+('WEIGHTED from Refinitive'!$B$10*'ISSUE SCORE from EIKON'!CP86)+('ISSUE SCORE from EIKON'!DE86*'WEIGHTED from Refinitive'!$B$11)+('WEIGHTED from Refinitive'!$B$14*'ISSUE SCORE from EIKON'!DT86)+('ISSUE SCORE from EIKON'!EI86*'WEIGHTED from Refinitive'!$B$15)+('WEIGHTED from Refinitive'!$B$16*'ISSUE SCORE from EIKON'!EX86)</f>
        <v>0</v>
      </c>
      <c r="O83" s="1">
        <f>('WEIGHTED from Refinitive'!$B$3*'ISSUE SCORE from EIKON'!T86)+('WEIGHTED from Refinitive'!$B$4*'ISSUE SCORE from EIKON'!AI86)+('ISSUE SCORE from EIKON'!AX86*'WEIGHTED from Refinitive'!$B$5)+('WEIGHTED from Refinitive'!$B$8*'ISSUE SCORE from EIKON'!BM86)+('ISSUE SCORE from EIKON'!CB86*'WEIGHTED from Refinitive'!$B$9)+('WEIGHTED from Refinitive'!$B$10*'ISSUE SCORE from EIKON'!CQ86)+('ISSUE SCORE from EIKON'!DF86*'WEIGHTED from Refinitive'!$B$11)+('WEIGHTED from Refinitive'!$B$14*'ISSUE SCORE from EIKON'!DU86)+('ISSUE SCORE from EIKON'!EJ86*'WEIGHTED from Refinitive'!$B$15)+('WEIGHTED from Refinitive'!$B$16*'ISSUE SCORE from EIKON'!EY86)</f>
        <v>0</v>
      </c>
      <c r="P83" s="1">
        <f>('WEIGHTED from Refinitive'!$B$3*'ISSUE SCORE from EIKON'!U86)+('WEIGHTED from Refinitive'!$B$4*'ISSUE SCORE from EIKON'!AJ86)+('ISSUE SCORE from EIKON'!AY86*'WEIGHTED from Refinitive'!$B$5)+('WEIGHTED from Refinitive'!$B$8*'ISSUE SCORE from EIKON'!BN86)+('ISSUE SCORE from EIKON'!CC86*'WEIGHTED from Refinitive'!$B$9)+('WEIGHTED from Refinitive'!$B$10*'ISSUE SCORE from EIKON'!CR86)+('ISSUE SCORE from EIKON'!DG86*'WEIGHTED from Refinitive'!$B$11)+('WEIGHTED from Refinitive'!$B$14*'ISSUE SCORE from EIKON'!DV86)+('ISSUE SCORE from EIKON'!EK86*'WEIGHTED from Refinitive'!$B$15)+('WEIGHTED from Refinitive'!$B$16*'ISSUE SCORE from EIKON'!EZ86)</f>
        <v>0</v>
      </c>
      <c r="R83" s="11" t="s">
        <v>166</v>
      </c>
      <c r="S83" s="1">
        <f t="shared" si="32"/>
        <v>79.866913897401872</v>
      </c>
      <c r="T83" s="1">
        <f t="shared" si="33"/>
        <v>55.612029682316532</v>
      </c>
      <c r="U83" s="1">
        <f t="shared" si="34"/>
        <v>56.635507823479777</v>
      </c>
      <c r="V83" s="1">
        <f t="shared" si="35"/>
        <v>49.073597372716328</v>
      </c>
      <c r="W83" s="1">
        <f t="shared" si="36"/>
        <v>44.484298957922775</v>
      </c>
      <c r="X83" s="1">
        <f t="shared" si="37"/>
        <v>31.372973051584417</v>
      </c>
      <c r="Y83" s="1">
        <f t="shared" si="38"/>
        <v>28.183707566216754</v>
      </c>
      <c r="Z83" s="1">
        <f t="shared" si="39"/>
        <v>32.343852987155607</v>
      </c>
      <c r="AA83" s="1">
        <f t="shared" si="40"/>
        <v>25.546865415286423</v>
      </c>
      <c r="AB83" s="1">
        <f t="shared" si="41"/>
        <v>29.899282784405735</v>
      </c>
      <c r="AC83" s="1">
        <f t="shared" si="42"/>
        <v>38.44587603524559</v>
      </c>
      <c r="AD83" s="1">
        <f t="shared" si="43"/>
        <v>42.197990739757984</v>
      </c>
      <c r="AE83" s="1">
        <f t="shared" si="44"/>
        <v>0</v>
      </c>
      <c r="AF83" s="1">
        <f t="shared" si="45"/>
        <v>0</v>
      </c>
      <c r="AG83" s="1">
        <f t="shared" si="46"/>
        <v>0</v>
      </c>
      <c r="AI83" s="11" t="s">
        <v>166</v>
      </c>
      <c r="AJ83" s="1">
        <f t="shared" si="47"/>
        <v>24.25488421508534</v>
      </c>
      <c r="AK83" s="1">
        <f t="shared" si="48"/>
        <v>-1.0234781411632454</v>
      </c>
      <c r="AL83" s="1">
        <f t="shared" si="49"/>
        <v>7.5619104507634489</v>
      </c>
      <c r="AM83" s="1">
        <f t="shared" si="50"/>
        <v>4.5892984147935536</v>
      </c>
      <c r="AN83" s="1">
        <f t="shared" si="51"/>
        <v>13.111325906338358</v>
      </c>
      <c r="AO83" s="1">
        <f t="shared" si="52"/>
        <v>3.1892654853676632</v>
      </c>
      <c r="AP83" s="1">
        <f t="shared" si="53"/>
        <v>-4.1601454209388535</v>
      </c>
      <c r="AQ83" s="1">
        <f t="shared" si="54"/>
        <v>6.7969875718691846</v>
      </c>
      <c r="AR83" s="1">
        <f t="shared" si="55"/>
        <v>-4.352417369119312</v>
      </c>
      <c r="AS83" s="1">
        <f t="shared" si="56"/>
        <v>-8.5465932508398552</v>
      </c>
      <c r="AT83" s="1">
        <f t="shared" si="57"/>
        <v>-3.7521147045123939</v>
      </c>
      <c r="AU83" s="1">
        <f t="shared" si="58"/>
        <v>42.197990739757984</v>
      </c>
      <c r="AV83" s="1">
        <f t="shared" si="59"/>
        <v>0</v>
      </c>
      <c r="AW83" s="1">
        <f t="shared" si="60"/>
        <v>0</v>
      </c>
      <c r="AX83" s="1" t="str">
        <f>VLOOKUP(AI83,'ISSUE SCORE from EIKON'!A86:B515,2,FALSE)</f>
        <v>Deere &amp; Co</v>
      </c>
      <c r="AY83" s="1">
        <f t="shared" si="61"/>
        <v>82</v>
      </c>
      <c r="AZ83" s="1">
        <v>82</v>
      </c>
      <c r="BA83" s="1">
        <v>1</v>
      </c>
    </row>
    <row r="84" spans="1:53" ht="15">
      <c r="A84" s="11" t="s">
        <v>145</v>
      </c>
      <c r="B84" s="1">
        <f>('WEIGHTED from Refinitive'!$B$3*'ISSUE SCORE from EIKON'!G87)+('WEIGHTED from Refinitive'!$B$4*'ISSUE SCORE from EIKON'!V87)+('ISSUE SCORE from EIKON'!AK87*'WEIGHTED from Refinitive'!$B$5)+('WEIGHTED from Refinitive'!$B$8*'ISSUE SCORE from EIKON'!AZ87)+('ISSUE SCORE from EIKON'!BO87*'WEIGHTED from Refinitive'!$B$9)+('WEIGHTED from Refinitive'!$B$10*'ISSUE SCORE from EIKON'!CD87)+('ISSUE SCORE from EIKON'!CS87*'WEIGHTED from Refinitive'!$B$11)+('WEIGHTED from Refinitive'!$B$14*'ISSUE SCORE from EIKON'!DH87)+('ISSUE SCORE from EIKON'!DW87*'WEIGHTED from Refinitive'!$B$15)+('WEIGHTED from Refinitive'!$B$16*'ISSUE SCORE from EIKON'!EL87)</f>
        <v>39.696057893734491</v>
      </c>
      <c r="C84" s="1">
        <f>('WEIGHTED from Refinitive'!$B$3*'ISSUE SCORE from EIKON'!H87)+('WEIGHTED from Refinitive'!$B$4*'ISSUE SCORE from EIKON'!W87)+('ISSUE SCORE from EIKON'!AL87*'WEIGHTED from Refinitive'!$B$5)+('WEIGHTED from Refinitive'!$B$8*'ISSUE SCORE from EIKON'!BA87)+('ISSUE SCORE from EIKON'!BP87*'WEIGHTED from Refinitive'!$B$9)+('WEIGHTED from Refinitive'!$B$10*'ISSUE SCORE from EIKON'!CE87)+('ISSUE SCORE from EIKON'!CT87*'WEIGHTED from Refinitive'!$B$11)+('WEIGHTED from Refinitive'!$B$14*'ISSUE SCORE from EIKON'!DI87)+('ISSUE SCORE from EIKON'!DX87*'WEIGHTED from Refinitive'!$B$15)+('WEIGHTED from Refinitive'!$B$16*'ISSUE SCORE from EIKON'!EM87)</f>
        <v>45.653383567199597</v>
      </c>
      <c r="D84" s="1">
        <f>('WEIGHTED from Refinitive'!$B$3*'ISSUE SCORE from EIKON'!I87)+('WEIGHTED from Refinitive'!$B$4*'ISSUE SCORE from EIKON'!X87)+('ISSUE SCORE from EIKON'!AM87*'WEIGHTED from Refinitive'!$B$5)+('WEIGHTED from Refinitive'!$B$8*'ISSUE SCORE from EIKON'!BB87)+('ISSUE SCORE from EIKON'!BQ87*'WEIGHTED from Refinitive'!$B$9)+('WEIGHTED from Refinitive'!$B$10*'ISSUE SCORE from EIKON'!CF87)+('ISSUE SCORE from EIKON'!CU87*'WEIGHTED from Refinitive'!$B$11)+('WEIGHTED from Refinitive'!$B$14*'ISSUE SCORE from EIKON'!DJ87)+('ISSUE SCORE from EIKON'!DY87*'WEIGHTED from Refinitive'!$B$15)+('WEIGHTED from Refinitive'!$B$16*'ISSUE SCORE from EIKON'!EN87)</f>
        <v>44.71865597139022</v>
      </c>
      <c r="E84" s="1">
        <f>('WEIGHTED from Refinitive'!$B$3*'ISSUE SCORE from EIKON'!J87)+('WEIGHTED from Refinitive'!$B$4*'ISSUE SCORE from EIKON'!Y87)+('ISSUE SCORE from EIKON'!AN87*'WEIGHTED from Refinitive'!$B$5)+('WEIGHTED from Refinitive'!$B$8*'ISSUE SCORE from EIKON'!BC87)+('ISSUE SCORE from EIKON'!BR87*'WEIGHTED from Refinitive'!$B$9)+('WEIGHTED from Refinitive'!$B$10*'ISSUE SCORE from EIKON'!CG87)+('ISSUE SCORE from EIKON'!CV87*'WEIGHTED from Refinitive'!$B$11)+('WEIGHTED from Refinitive'!$B$14*'ISSUE SCORE from EIKON'!DK87)+('ISSUE SCORE from EIKON'!DZ87*'WEIGHTED from Refinitive'!$B$15)+('WEIGHTED from Refinitive'!$B$16*'ISSUE SCORE from EIKON'!EO87)</f>
        <v>37.129443127962048</v>
      </c>
      <c r="F84" s="1">
        <f>('WEIGHTED from Refinitive'!$B$3*'ISSUE SCORE from EIKON'!K87)+('WEIGHTED from Refinitive'!$B$4*'ISSUE SCORE from EIKON'!Z87)+('ISSUE SCORE from EIKON'!AO87*'WEIGHTED from Refinitive'!$B$5)+('WEIGHTED from Refinitive'!$B$8*'ISSUE SCORE from EIKON'!BD87)+('ISSUE SCORE from EIKON'!BS87*'WEIGHTED from Refinitive'!$B$9)+('WEIGHTED from Refinitive'!$B$10*'ISSUE SCORE from EIKON'!CH87)+('ISSUE SCORE from EIKON'!CW87*'WEIGHTED from Refinitive'!$B$11)+('WEIGHTED from Refinitive'!$B$14*'ISSUE SCORE from EIKON'!DL87)+('ISSUE SCORE from EIKON'!EA87*'WEIGHTED from Refinitive'!$B$15)+('WEIGHTED from Refinitive'!$B$16*'ISSUE SCORE from EIKON'!EP87)</f>
        <v>32.116338884995571</v>
      </c>
      <c r="G84" s="1">
        <f>('WEIGHTED from Refinitive'!$B$3*'ISSUE SCORE from EIKON'!L87)+('WEIGHTED from Refinitive'!$B$4*'ISSUE SCORE from EIKON'!AA87)+('ISSUE SCORE from EIKON'!AP87*'WEIGHTED from Refinitive'!$B$5)+('WEIGHTED from Refinitive'!$B$8*'ISSUE SCORE from EIKON'!BE87)+('ISSUE SCORE from EIKON'!BT87*'WEIGHTED from Refinitive'!$B$9)+('WEIGHTED from Refinitive'!$B$10*'ISSUE SCORE from EIKON'!CI87)+('ISSUE SCORE from EIKON'!CX87*'WEIGHTED from Refinitive'!$B$11)+('WEIGHTED from Refinitive'!$B$14*'ISSUE SCORE from EIKON'!DM87)+('ISSUE SCORE from EIKON'!EB87*'WEIGHTED from Refinitive'!$B$15)+('WEIGHTED from Refinitive'!$B$16*'ISSUE SCORE from EIKON'!EQ87)</f>
        <v>27.493509371833838</v>
      </c>
      <c r="H84" s="1">
        <f>('WEIGHTED from Refinitive'!$B$3*'ISSUE SCORE from EIKON'!M87)+('WEIGHTED from Refinitive'!$B$4*'ISSUE SCORE from EIKON'!AB87)+('ISSUE SCORE from EIKON'!AQ87*'WEIGHTED from Refinitive'!$B$5)+('WEIGHTED from Refinitive'!$B$8*'ISSUE SCORE from EIKON'!BF87)+('ISSUE SCORE from EIKON'!BU87*'WEIGHTED from Refinitive'!$B$9)+('WEIGHTED from Refinitive'!$B$10*'ISSUE SCORE from EIKON'!CJ87)+('ISSUE SCORE from EIKON'!CY87*'WEIGHTED from Refinitive'!$B$11)+('WEIGHTED from Refinitive'!$B$14*'ISSUE SCORE from EIKON'!DN87)+('ISSUE SCORE from EIKON'!EC87*'WEIGHTED from Refinitive'!$B$15)+('WEIGHTED from Refinitive'!$B$16*'ISSUE SCORE from EIKON'!ER87)</f>
        <v>26.295309288283651</v>
      </c>
      <c r="I84" s="1">
        <f>('WEIGHTED from Refinitive'!$B$3*'ISSUE SCORE from EIKON'!N87)+('WEIGHTED from Refinitive'!$B$4*'ISSUE SCORE from EIKON'!AC87)+('ISSUE SCORE from EIKON'!AR87*'WEIGHTED from Refinitive'!$B$5)+('WEIGHTED from Refinitive'!$B$8*'ISSUE SCORE from EIKON'!BG87)+('ISSUE SCORE from EIKON'!BV87*'WEIGHTED from Refinitive'!$B$9)+('WEIGHTED from Refinitive'!$B$10*'ISSUE SCORE from EIKON'!CK87)+('ISSUE SCORE from EIKON'!CZ87*'WEIGHTED from Refinitive'!$B$11)+('WEIGHTED from Refinitive'!$B$14*'ISSUE SCORE from EIKON'!DO87)+('ISSUE SCORE from EIKON'!ED87*'WEIGHTED from Refinitive'!$B$15)+('WEIGHTED from Refinitive'!$B$16*'ISSUE SCORE from EIKON'!ES87)</f>
        <v>30.241945145018899</v>
      </c>
      <c r="J84" s="1">
        <f>('WEIGHTED from Refinitive'!$B$3*'ISSUE SCORE from EIKON'!O87)+('WEIGHTED from Refinitive'!$B$4*'ISSUE SCORE from EIKON'!AD87)+('ISSUE SCORE from EIKON'!AS87*'WEIGHTED from Refinitive'!$B$5)+('WEIGHTED from Refinitive'!$B$8*'ISSUE SCORE from EIKON'!BH87)+('ISSUE SCORE from EIKON'!BW87*'WEIGHTED from Refinitive'!$B$9)+('WEIGHTED from Refinitive'!$B$10*'ISSUE SCORE from EIKON'!CL87)+('ISSUE SCORE from EIKON'!DA87*'WEIGHTED from Refinitive'!$B$11)+('WEIGHTED from Refinitive'!$B$14*'ISSUE SCORE from EIKON'!DP87)+('ISSUE SCORE from EIKON'!EE87*'WEIGHTED from Refinitive'!$B$15)+('WEIGHTED from Refinitive'!$B$16*'ISSUE SCORE from EIKON'!ET87)</f>
        <v>32.624165357423372</v>
      </c>
      <c r="K84" s="1">
        <f>('WEIGHTED from Refinitive'!$B$3*'ISSUE SCORE from EIKON'!P87)+('WEIGHTED from Refinitive'!$B$4*'ISSUE SCORE from EIKON'!AE87)+('ISSUE SCORE from EIKON'!AT87*'WEIGHTED from Refinitive'!$B$5)+('WEIGHTED from Refinitive'!$B$8*'ISSUE SCORE from EIKON'!BI87)+('ISSUE SCORE from EIKON'!BX87*'WEIGHTED from Refinitive'!$B$9)+('WEIGHTED from Refinitive'!$B$10*'ISSUE SCORE from EIKON'!CM87)+('ISSUE SCORE from EIKON'!DB87*'WEIGHTED from Refinitive'!$B$11)+('WEIGHTED from Refinitive'!$B$14*'ISSUE SCORE from EIKON'!DQ87)+('ISSUE SCORE from EIKON'!EF87*'WEIGHTED from Refinitive'!$B$15)+('WEIGHTED from Refinitive'!$B$16*'ISSUE SCORE from EIKON'!EU87)</f>
        <v>33.593600416233052</v>
      </c>
      <c r="L84" s="1">
        <f>('WEIGHTED from Refinitive'!$B$3*'ISSUE SCORE from EIKON'!Q87)+('WEIGHTED from Refinitive'!$B$4*'ISSUE SCORE from EIKON'!AF87)+('ISSUE SCORE from EIKON'!AU87*'WEIGHTED from Refinitive'!$B$5)+('WEIGHTED from Refinitive'!$B$8*'ISSUE SCORE from EIKON'!BJ87)+('ISSUE SCORE from EIKON'!BY87*'WEIGHTED from Refinitive'!$B$9)+('WEIGHTED from Refinitive'!$B$10*'ISSUE SCORE from EIKON'!CN87)+('ISSUE SCORE from EIKON'!DC87*'WEIGHTED from Refinitive'!$B$11)+('WEIGHTED from Refinitive'!$B$14*'ISSUE SCORE from EIKON'!DR87)+('ISSUE SCORE from EIKON'!EG87*'WEIGHTED from Refinitive'!$B$15)+('WEIGHTED from Refinitive'!$B$16*'ISSUE SCORE from EIKON'!EV87)</f>
        <v>26.152444417021435</v>
      </c>
      <c r="M84" s="1">
        <f>('WEIGHTED from Refinitive'!$B$3*'ISSUE SCORE from EIKON'!R87)+('WEIGHTED from Refinitive'!$B$4*'ISSUE SCORE from EIKON'!AG87)+('ISSUE SCORE from EIKON'!AV87*'WEIGHTED from Refinitive'!$B$5)+('WEIGHTED from Refinitive'!$B$8*'ISSUE SCORE from EIKON'!BK87)+('ISSUE SCORE from EIKON'!BZ87*'WEIGHTED from Refinitive'!$B$9)+('WEIGHTED from Refinitive'!$B$10*'ISSUE SCORE from EIKON'!CO87)+('ISSUE SCORE from EIKON'!DD87*'WEIGHTED from Refinitive'!$B$11)+('WEIGHTED from Refinitive'!$B$14*'ISSUE SCORE from EIKON'!DS87)+('ISSUE SCORE from EIKON'!EH87*'WEIGHTED from Refinitive'!$B$15)+('WEIGHTED from Refinitive'!$B$16*'ISSUE SCORE from EIKON'!EW87)</f>
        <v>27.089739970282292</v>
      </c>
      <c r="N84" s="1">
        <f>('WEIGHTED from Refinitive'!$B$3*'ISSUE SCORE from EIKON'!S87)+('WEIGHTED from Refinitive'!$B$4*'ISSUE SCORE from EIKON'!AH87)+('ISSUE SCORE from EIKON'!AW87*'WEIGHTED from Refinitive'!$B$5)+('WEIGHTED from Refinitive'!$B$8*'ISSUE SCORE from EIKON'!BL87)+('ISSUE SCORE from EIKON'!CA87*'WEIGHTED from Refinitive'!$B$9)+('WEIGHTED from Refinitive'!$B$10*'ISSUE SCORE from EIKON'!CP87)+('ISSUE SCORE from EIKON'!DE87*'WEIGHTED from Refinitive'!$B$11)+('WEIGHTED from Refinitive'!$B$14*'ISSUE SCORE from EIKON'!DT87)+('ISSUE SCORE from EIKON'!EI87*'WEIGHTED from Refinitive'!$B$15)+('WEIGHTED from Refinitive'!$B$16*'ISSUE SCORE from EIKON'!EX87)</f>
        <v>35.706249999999976</v>
      </c>
      <c r="O84" s="1">
        <f>('WEIGHTED from Refinitive'!$B$3*'ISSUE SCORE from EIKON'!T87)+('WEIGHTED from Refinitive'!$B$4*'ISSUE SCORE from EIKON'!AI87)+('ISSUE SCORE from EIKON'!AX87*'WEIGHTED from Refinitive'!$B$5)+('WEIGHTED from Refinitive'!$B$8*'ISSUE SCORE from EIKON'!BM87)+('ISSUE SCORE from EIKON'!CB87*'WEIGHTED from Refinitive'!$B$9)+('WEIGHTED from Refinitive'!$B$10*'ISSUE SCORE from EIKON'!CQ87)+('ISSUE SCORE from EIKON'!DF87*'WEIGHTED from Refinitive'!$B$11)+('WEIGHTED from Refinitive'!$B$14*'ISSUE SCORE from EIKON'!DU87)+('ISSUE SCORE from EIKON'!EJ87*'WEIGHTED from Refinitive'!$B$15)+('WEIGHTED from Refinitive'!$B$16*'ISSUE SCORE from EIKON'!EY87)</f>
        <v>38.559864917135243</v>
      </c>
      <c r="P84" s="1">
        <f>('WEIGHTED from Refinitive'!$B$3*'ISSUE SCORE from EIKON'!U87)+('WEIGHTED from Refinitive'!$B$4*'ISSUE SCORE from EIKON'!AJ87)+('ISSUE SCORE from EIKON'!AY87*'WEIGHTED from Refinitive'!$B$5)+('WEIGHTED from Refinitive'!$B$8*'ISSUE SCORE from EIKON'!BN87)+('ISSUE SCORE from EIKON'!CC87*'WEIGHTED from Refinitive'!$B$9)+('WEIGHTED from Refinitive'!$B$10*'ISSUE SCORE from EIKON'!CR87)+('ISSUE SCORE from EIKON'!DG87*'WEIGHTED from Refinitive'!$B$11)+('WEIGHTED from Refinitive'!$B$14*'ISSUE SCORE from EIKON'!DV87)+('ISSUE SCORE from EIKON'!EK87*'WEIGHTED from Refinitive'!$B$15)+('WEIGHTED from Refinitive'!$B$16*'ISSUE SCORE from EIKON'!EZ87)</f>
        <v>34.60913480488761</v>
      </c>
      <c r="R84" s="11" t="s">
        <v>167</v>
      </c>
      <c r="S84" s="1">
        <f t="shared" si="32"/>
        <v>52.134257812499968</v>
      </c>
      <c r="T84" s="1">
        <f t="shared" si="33"/>
        <v>45.653383567199597</v>
      </c>
      <c r="U84" s="1">
        <f t="shared" si="34"/>
        <v>44.71865597139022</v>
      </c>
      <c r="V84" s="1">
        <f t="shared" si="35"/>
        <v>37.129443127962048</v>
      </c>
      <c r="W84" s="1">
        <f t="shared" si="36"/>
        <v>32.116338884995571</v>
      </c>
      <c r="X84" s="1">
        <f t="shared" si="37"/>
        <v>27.493509371833838</v>
      </c>
      <c r="Y84" s="1">
        <f t="shared" si="38"/>
        <v>26.295309288283651</v>
      </c>
      <c r="Z84" s="1">
        <f t="shared" si="39"/>
        <v>30.241945145018899</v>
      </c>
      <c r="AA84" s="1">
        <f t="shared" si="40"/>
        <v>32.624165357423372</v>
      </c>
      <c r="AB84" s="1">
        <f t="shared" si="41"/>
        <v>33.593600416233052</v>
      </c>
      <c r="AC84" s="1">
        <f t="shared" si="42"/>
        <v>26.152444417021435</v>
      </c>
      <c r="AD84" s="1">
        <f t="shared" si="43"/>
        <v>27.089739970282292</v>
      </c>
      <c r="AE84" s="1">
        <f t="shared" si="44"/>
        <v>35.706249999999976</v>
      </c>
      <c r="AF84" s="1">
        <f t="shared" si="45"/>
        <v>38.559864917135243</v>
      </c>
      <c r="AG84" s="1">
        <f t="shared" si="46"/>
        <v>34.60913480488761</v>
      </c>
      <c r="AI84" s="11" t="s">
        <v>167</v>
      </c>
      <c r="AJ84" s="1">
        <f t="shared" si="47"/>
        <v>6.4808742453003703</v>
      </c>
      <c r="AK84" s="1">
        <f t="shared" si="48"/>
        <v>0.93472759580937748</v>
      </c>
      <c r="AL84" s="1">
        <f t="shared" si="49"/>
        <v>7.5892128434281716</v>
      </c>
      <c r="AM84" s="1">
        <f t="shared" si="50"/>
        <v>5.0131042429664774</v>
      </c>
      <c r="AN84" s="1">
        <f t="shared" si="51"/>
        <v>4.622829513161733</v>
      </c>
      <c r="AO84" s="1">
        <f t="shared" si="52"/>
        <v>1.1982000835501871</v>
      </c>
      <c r="AP84" s="1">
        <f t="shared" si="53"/>
        <v>-3.9466358567352486</v>
      </c>
      <c r="AQ84" s="1">
        <f t="shared" si="54"/>
        <v>-2.3822202124044729</v>
      </c>
      <c r="AR84" s="1">
        <f t="shared" si="55"/>
        <v>-0.96943505880967962</v>
      </c>
      <c r="AS84" s="1">
        <f t="shared" si="56"/>
        <v>7.4411559992116167</v>
      </c>
      <c r="AT84" s="1">
        <f t="shared" si="57"/>
        <v>-0.93729555326085645</v>
      </c>
      <c r="AU84" s="1">
        <f t="shared" si="58"/>
        <v>-8.6165100297176842</v>
      </c>
      <c r="AV84" s="1">
        <f t="shared" si="59"/>
        <v>-2.8536149171352676</v>
      </c>
      <c r="AW84" s="1">
        <f t="shared" si="60"/>
        <v>3.9507301122476335</v>
      </c>
      <c r="AX84" s="1" t="str">
        <f>VLOOKUP(AI84,'ISSUE SCORE from EIKON'!A87:B516,2,FALSE)</f>
        <v>Dollar General Corp</v>
      </c>
      <c r="AY84" s="1">
        <f t="shared" si="61"/>
        <v>83</v>
      </c>
      <c r="AZ84" s="1">
        <v>83</v>
      </c>
      <c r="BA84" s="1">
        <v>1</v>
      </c>
    </row>
    <row r="85" spans="1:53" ht="15">
      <c r="A85" s="11" t="s">
        <v>146</v>
      </c>
      <c r="B85" s="1">
        <f>('WEIGHTED from Refinitive'!$B$3*'ISSUE SCORE from EIKON'!G88)+('WEIGHTED from Refinitive'!$B$4*'ISSUE SCORE from EIKON'!V88)+('ISSUE SCORE from EIKON'!AK88*'WEIGHTED from Refinitive'!$B$5)+('WEIGHTED from Refinitive'!$B$8*'ISSUE SCORE from EIKON'!AZ88)+('ISSUE SCORE from EIKON'!BO88*'WEIGHTED from Refinitive'!$B$9)+('WEIGHTED from Refinitive'!$B$10*'ISSUE SCORE from EIKON'!CD88)+('ISSUE SCORE from EIKON'!CS88*'WEIGHTED from Refinitive'!$B$11)+('WEIGHTED from Refinitive'!$B$14*'ISSUE SCORE from EIKON'!DH88)+('ISSUE SCORE from EIKON'!DW88*'WEIGHTED from Refinitive'!$B$15)+('WEIGHTED from Refinitive'!$B$16*'ISSUE SCORE from EIKON'!EL88)</f>
        <v>73.206994733922286</v>
      </c>
      <c r="C85" s="1">
        <f>('WEIGHTED from Refinitive'!$B$3*'ISSUE SCORE from EIKON'!H88)+('WEIGHTED from Refinitive'!$B$4*'ISSUE SCORE from EIKON'!W88)+('ISSUE SCORE from EIKON'!AL88*'WEIGHTED from Refinitive'!$B$5)+('WEIGHTED from Refinitive'!$B$8*'ISSUE SCORE from EIKON'!BA88)+('ISSUE SCORE from EIKON'!BP88*'WEIGHTED from Refinitive'!$B$9)+('WEIGHTED from Refinitive'!$B$10*'ISSUE SCORE from EIKON'!CE88)+('ISSUE SCORE from EIKON'!CT88*'WEIGHTED from Refinitive'!$B$11)+('WEIGHTED from Refinitive'!$B$14*'ISSUE SCORE from EIKON'!DI88)+('ISSUE SCORE from EIKON'!DX88*'WEIGHTED from Refinitive'!$B$15)+('WEIGHTED from Refinitive'!$B$16*'ISSUE SCORE from EIKON'!EM88)</f>
        <v>77.780814440965443</v>
      </c>
      <c r="D85" s="1">
        <f>('WEIGHTED from Refinitive'!$B$3*'ISSUE SCORE from EIKON'!I88)+('WEIGHTED from Refinitive'!$B$4*'ISSUE SCORE from EIKON'!X88)+('ISSUE SCORE from EIKON'!AM88*'WEIGHTED from Refinitive'!$B$5)+('WEIGHTED from Refinitive'!$B$8*'ISSUE SCORE from EIKON'!BB88)+('ISSUE SCORE from EIKON'!BQ88*'WEIGHTED from Refinitive'!$B$9)+('WEIGHTED from Refinitive'!$B$10*'ISSUE SCORE from EIKON'!CF88)+('ISSUE SCORE from EIKON'!CU88*'WEIGHTED from Refinitive'!$B$11)+('WEIGHTED from Refinitive'!$B$14*'ISSUE SCORE from EIKON'!DJ88)+('ISSUE SCORE from EIKON'!DY88*'WEIGHTED from Refinitive'!$B$15)+('WEIGHTED from Refinitive'!$B$16*'ISSUE SCORE from EIKON'!EN88)</f>
        <v>87.238438895655676</v>
      </c>
      <c r="E85" s="1">
        <f>('WEIGHTED from Refinitive'!$B$3*'ISSUE SCORE from EIKON'!J88)+('WEIGHTED from Refinitive'!$B$4*'ISSUE SCORE from EIKON'!Y88)+('ISSUE SCORE from EIKON'!AN88*'WEIGHTED from Refinitive'!$B$5)+('WEIGHTED from Refinitive'!$B$8*'ISSUE SCORE from EIKON'!BC88)+('ISSUE SCORE from EIKON'!BR88*'WEIGHTED from Refinitive'!$B$9)+('WEIGHTED from Refinitive'!$B$10*'ISSUE SCORE from EIKON'!CG88)+('ISSUE SCORE from EIKON'!CV88*'WEIGHTED from Refinitive'!$B$11)+('WEIGHTED from Refinitive'!$B$14*'ISSUE SCORE from EIKON'!DK88)+('ISSUE SCORE from EIKON'!DZ88*'WEIGHTED from Refinitive'!$B$15)+('WEIGHTED from Refinitive'!$B$16*'ISSUE SCORE from EIKON'!EO88)</f>
        <v>90.072891880198981</v>
      </c>
      <c r="F85" s="1">
        <f>('WEIGHTED from Refinitive'!$B$3*'ISSUE SCORE from EIKON'!K88)+('WEIGHTED from Refinitive'!$B$4*'ISSUE SCORE from EIKON'!Z88)+('ISSUE SCORE from EIKON'!AO88*'WEIGHTED from Refinitive'!$B$5)+('WEIGHTED from Refinitive'!$B$8*'ISSUE SCORE from EIKON'!BD88)+('ISSUE SCORE from EIKON'!BS88*'WEIGHTED from Refinitive'!$B$9)+('WEIGHTED from Refinitive'!$B$10*'ISSUE SCORE from EIKON'!CH88)+('ISSUE SCORE from EIKON'!CW88*'WEIGHTED from Refinitive'!$B$11)+('WEIGHTED from Refinitive'!$B$14*'ISSUE SCORE from EIKON'!DL88)+('ISSUE SCORE from EIKON'!EA88*'WEIGHTED from Refinitive'!$B$15)+('WEIGHTED from Refinitive'!$B$16*'ISSUE SCORE from EIKON'!EP88)</f>
        <v>90.796651742752587</v>
      </c>
      <c r="G85" s="1">
        <f>('WEIGHTED from Refinitive'!$B$3*'ISSUE SCORE from EIKON'!L88)+('WEIGHTED from Refinitive'!$B$4*'ISSUE SCORE from EIKON'!AA88)+('ISSUE SCORE from EIKON'!AP88*'WEIGHTED from Refinitive'!$B$5)+('WEIGHTED from Refinitive'!$B$8*'ISSUE SCORE from EIKON'!BE88)+('ISSUE SCORE from EIKON'!BT88*'WEIGHTED from Refinitive'!$B$9)+('WEIGHTED from Refinitive'!$B$10*'ISSUE SCORE from EIKON'!CI88)+('ISSUE SCORE from EIKON'!CX88*'WEIGHTED from Refinitive'!$B$11)+('WEIGHTED from Refinitive'!$B$14*'ISSUE SCORE from EIKON'!DM88)+('ISSUE SCORE from EIKON'!EB88*'WEIGHTED from Refinitive'!$B$15)+('WEIGHTED from Refinitive'!$B$16*'ISSUE SCORE from EIKON'!EQ88)</f>
        <v>92.156799154559465</v>
      </c>
      <c r="H85" s="1">
        <f>('WEIGHTED from Refinitive'!$B$3*'ISSUE SCORE from EIKON'!M88)+('WEIGHTED from Refinitive'!$B$4*'ISSUE SCORE from EIKON'!AB88)+('ISSUE SCORE from EIKON'!AQ88*'WEIGHTED from Refinitive'!$B$5)+('WEIGHTED from Refinitive'!$B$8*'ISSUE SCORE from EIKON'!BF88)+('ISSUE SCORE from EIKON'!BU88*'WEIGHTED from Refinitive'!$B$9)+('WEIGHTED from Refinitive'!$B$10*'ISSUE SCORE from EIKON'!CJ88)+('ISSUE SCORE from EIKON'!CY88*'WEIGHTED from Refinitive'!$B$11)+('WEIGHTED from Refinitive'!$B$14*'ISSUE SCORE from EIKON'!DN88)+('ISSUE SCORE from EIKON'!EC88*'WEIGHTED from Refinitive'!$B$15)+('WEIGHTED from Refinitive'!$B$16*'ISSUE SCORE from EIKON'!ER88)</f>
        <v>88.015718824505271</v>
      </c>
      <c r="I85" s="1">
        <f>('WEIGHTED from Refinitive'!$B$3*'ISSUE SCORE from EIKON'!N88)+('WEIGHTED from Refinitive'!$B$4*'ISSUE SCORE from EIKON'!AC88)+('ISSUE SCORE from EIKON'!AR88*'WEIGHTED from Refinitive'!$B$5)+('WEIGHTED from Refinitive'!$B$8*'ISSUE SCORE from EIKON'!BG88)+('ISSUE SCORE from EIKON'!BV88*'WEIGHTED from Refinitive'!$B$9)+('WEIGHTED from Refinitive'!$B$10*'ISSUE SCORE from EIKON'!CK88)+('ISSUE SCORE from EIKON'!CZ88*'WEIGHTED from Refinitive'!$B$11)+('WEIGHTED from Refinitive'!$B$14*'ISSUE SCORE from EIKON'!DO88)+('ISSUE SCORE from EIKON'!ED88*'WEIGHTED from Refinitive'!$B$15)+('WEIGHTED from Refinitive'!$B$16*'ISSUE SCORE from EIKON'!ES88)</f>
        <v>88.842701643569328</v>
      </c>
      <c r="J85" s="1">
        <f>('WEIGHTED from Refinitive'!$B$3*'ISSUE SCORE from EIKON'!O88)+('WEIGHTED from Refinitive'!$B$4*'ISSUE SCORE from EIKON'!AD88)+('ISSUE SCORE from EIKON'!AS88*'WEIGHTED from Refinitive'!$B$5)+('WEIGHTED from Refinitive'!$B$8*'ISSUE SCORE from EIKON'!BH88)+('ISSUE SCORE from EIKON'!BW88*'WEIGHTED from Refinitive'!$B$9)+('WEIGHTED from Refinitive'!$B$10*'ISSUE SCORE from EIKON'!CL88)+('ISSUE SCORE from EIKON'!DA88*'WEIGHTED from Refinitive'!$B$11)+('WEIGHTED from Refinitive'!$B$14*'ISSUE SCORE from EIKON'!DP88)+('ISSUE SCORE from EIKON'!EE88*'WEIGHTED from Refinitive'!$B$15)+('WEIGHTED from Refinitive'!$B$16*'ISSUE SCORE from EIKON'!ET88)</f>
        <v>91.49970095693773</v>
      </c>
      <c r="K85" s="1">
        <f>('WEIGHTED from Refinitive'!$B$3*'ISSUE SCORE from EIKON'!P88)+('WEIGHTED from Refinitive'!$B$4*'ISSUE SCORE from EIKON'!AE88)+('ISSUE SCORE from EIKON'!AT88*'WEIGHTED from Refinitive'!$B$5)+('WEIGHTED from Refinitive'!$B$8*'ISSUE SCORE from EIKON'!BI88)+('ISSUE SCORE from EIKON'!BX88*'WEIGHTED from Refinitive'!$B$9)+('WEIGHTED from Refinitive'!$B$10*'ISSUE SCORE from EIKON'!CM88)+('ISSUE SCORE from EIKON'!DB88*'WEIGHTED from Refinitive'!$B$11)+('WEIGHTED from Refinitive'!$B$14*'ISSUE SCORE from EIKON'!DQ88)+('ISSUE SCORE from EIKON'!EF88*'WEIGHTED from Refinitive'!$B$15)+('WEIGHTED from Refinitive'!$B$16*'ISSUE SCORE from EIKON'!EU88)</f>
        <v>86.325525433777784</v>
      </c>
      <c r="L85" s="1">
        <f>('WEIGHTED from Refinitive'!$B$3*'ISSUE SCORE from EIKON'!Q88)+('WEIGHTED from Refinitive'!$B$4*'ISSUE SCORE from EIKON'!AF88)+('ISSUE SCORE from EIKON'!AU88*'WEIGHTED from Refinitive'!$B$5)+('WEIGHTED from Refinitive'!$B$8*'ISSUE SCORE from EIKON'!BJ88)+('ISSUE SCORE from EIKON'!BY88*'WEIGHTED from Refinitive'!$B$9)+('WEIGHTED from Refinitive'!$B$10*'ISSUE SCORE from EIKON'!CN88)+('ISSUE SCORE from EIKON'!DC88*'WEIGHTED from Refinitive'!$B$11)+('WEIGHTED from Refinitive'!$B$14*'ISSUE SCORE from EIKON'!DR88)+('ISSUE SCORE from EIKON'!EG88*'WEIGHTED from Refinitive'!$B$15)+('WEIGHTED from Refinitive'!$B$16*'ISSUE SCORE from EIKON'!EV88)</f>
        <v>80.65293272321594</v>
      </c>
      <c r="M85" s="1">
        <f>('WEIGHTED from Refinitive'!$B$3*'ISSUE SCORE from EIKON'!R88)+('WEIGHTED from Refinitive'!$B$4*'ISSUE SCORE from EIKON'!AG88)+('ISSUE SCORE from EIKON'!AV88*'WEIGHTED from Refinitive'!$B$5)+('WEIGHTED from Refinitive'!$B$8*'ISSUE SCORE from EIKON'!BK88)+('ISSUE SCORE from EIKON'!BZ88*'WEIGHTED from Refinitive'!$B$9)+('WEIGHTED from Refinitive'!$B$10*'ISSUE SCORE from EIKON'!CO88)+('ISSUE SCORE from EIKON'!DD88*'WEIGHTED from Refinitive'!$B$11)+('WEIGHTED from Refinitive'!$B$14*'ISSUE SCORE from EIKON'!DS88)+('ISSUE SCORE from EIKON'!EH88*'WEIGHTED from Refinitive'!$B$15)+('WEIGHTED from Refinitive'!$B$16*'ISSUE SCORE from EIKON'!EW88)</f>
        <v>68.717303916365907</v>
      </c>
      <c r="N85" s="1">
        <f>('WEIGHTED from Refinitive'!$B$3*'ISSUE SCORE from EIKON'!S88)+('WEIGHTED from Refinitive'!$B$4*'ISSUE SCORE from EIKON'!AH88)+('ISSUE SCORE from EIKON'!AW88*'WEIGHTED from Refinitive'!$B$5)+('WEIGHTED from Refinitive'!$B$8*'ISSUE SCORE from EIKON'!BL88)+('ISSUE SCORE from EIKON'!CA88*'WEIGHTED from Refinitive'!$B$9)+('WEIGHTED from Refinitive'!$B$10*'ISSUE SCORE from EIKON'!CP88)+('ISSUE SCORE from EIKON'!DE88*'WEIGHTED from Refinitive'!$B$11)+('WEIGHTED from Refinitive'!$B$14*'ISSUE SCORE from EIKON'!DT88)+('ISSUE SCORE from EIKON'!EI88*'WEIGHTED from Refinitive'!$B$15)+('WEIGHTED from Refinitive'!$B$16*'ISSUE SCORE from EIKON'!EX88)</f>
        <v>73.401306165099243</v>
      </c>
      <c r="O85" s="1">
        <f>('WEIGHTED from Refinitive'!$B$3*'ISSUE SCORE from EIKON'!T88)+('WEIGHTED from Refinitive'!$B$4*'ISSUE SCORE from EIKON'!AI88)+('ISSUE SCORE from EIKON'!AX88*'WEIGHTED from Refinitive'!$B$5)+('WEIGHTED from Refinitive'!$B$8*'ISSUE SCORE from EIKON'!BM88)+('ISSUE SCORE from EIKON'!CB88*'WEIGHTED from Refinitive'!$B$9)+('WEIGHTED from Refinitive'!$B$10*'ISSUE SCORE from EIKON'!CQ88)+('ISSUE SCORE from EIKON'!DF88*'WEIGHTED from Refinitive'!$B$11)+('WEIGHTED from Refinitive'!$B$14*'ISSUE SCORE from EIKON'!DU88)+('ISSUE SCORE from EIKON'!EJ88*'WEIGHTED from Refinitive'!$B$15)+('WEIGHTED from Refinitive'!$B$16*'ISSUE SCORE from EIKON'!EY88)</f>
        <v>73.016765979495858</v>
      </c>
      <c r="P85" s="1">
        <f>('WEIGHTED from Refinitive'!$B$3*'ISSUE SCORE from EIKON'!U88)+('WEIGHTED from Refinitive'!$B$4*'ISSUE SCORE from EIKON'!AJ88)+('ISSUE SCORE from EIKON'!AY88*'WEIGHTED from Refinitive'!$B$5)+('WEIGHTED from Refinitive'!$B$8*'ISSUE SCORE from EIKON'!BN88)+('ISSUE SCORE from EIKON'!CC88*'WEIGHTED from Refinitive'!$B$9)+('WEIGHTED from Refinitive'!$B$10*'ISSUE SCORE from EIKON'!CR88)+('ISSUE SCORE from EIKON'!DG88*'WEIGHTED from Refinitive'!$B$11)+('WEIGHTED from Refinitive'!$B$14*'ISSUE SCORE from EIKON'!DV88)+('ISSUE SCORE from EIKON'!EK88*'WEIGHTED from Refinitive'!$B$15)+('WEIGHTED from Refinitive'!$B$16*'ISSUE SCORE from EIKON'!EZ88)</f>
        <v>59.808592278719374</v>
      </c>
      <c r="R85" s="11" t="s">
        <v>168</v>
      </c>
      <c r="S85" s="1">
        <f t="shared" si="32"/>
        <v>75.245167156730361</v>
      </c>
      <c r="T85" s="1">
        <f t="shared" si="33"/>
        <v>77.780814440965443</v>
      </c>
      <c r="U85" s="1">
        <f t="shared" si="34"/>
        <v>87.238438895655676</v>
      </c>
      <c r="V85" s="1">
        <f t="shared" si="35"/>
        <v>90.072891880198981</v>
      </c>
      <c r="W85" s="1">
        <f t="shared" si="36"/>
        <v>90.796651742752587</v>
      </c>
      <c r="X85" s="1">
        <f t="shared" si="37"/>
        <v>92.156799154559465</v>
      </c>
      <c r="Y85" s="1">
        <f t="shared" si="38"/>
        <v>88.015718824505271</v>
      </c>
      <c r="Z85" s="1">
        <f t="shared" si="39"/>
        <v>88.842701643569328</v>
      </c>
      <c r="AA85" s="1">
        <f t="shared" si="40"/>
        <v>91.49970095693773</v>
      </c>
      <c r="AB85" s="1">
        <f t="shared" si="41"/>
        <v>86.325525433777784</v>
      </c>
      <c r="AC85" s="1">
        <f t="shared" si="42"/>
        <v>80.65293272321594</v>
      </c>
      <c r="AD85" s="1">
        <f t="shared" si="43"/>
        <v>68.717303916365907</v>
      </c>
      <c r="AE85" s="1">
        <f t="shared" si="44"/>
        <v>73.401306165099243</v>
      </c>
      <c r="AF85" s="1">
        <f t="shared" si="45"/>
        <v>73.016765979495858</v>
      </c>
      <c r="AG85" s="1">
        <f t="shared" si="46"/>
        <v>59.808592278719374</v>
      </c>
      <c r="AI85" s="11" t="s">
        <v>168</v>
      </c>
      <c r="AJ85" s="1">
        <f t="shared" si="47"/>
        <v>-2.5356472842350826</v>
      </c>
      <c r="AK85" s="1">
        <f t="shared" si="48"/>
        <v>-9.4576244546902331</v>
      </c>
      <c r="AL85" s="1">
        <f t="shared" si="49"/>
        <v>-2.8344529845433044</v>
      </c>
      <c r="AM85" s="1">
        <f t="shared" si="50"/>
        <v>-0.72375986255360658</v>
      </c>
      <c r="AN85" s="1">
        <f t="shared" si="51"/>
        <v>-1.3601474118068779</v>
      </c>
      <c r="AO85" s="1">
        <f t="shared" si="52"/>
        <v>4.1410803300541943</v>
      </c>
      <c r="AP85" s="1">
        <f t="shared" si="53"/>
        <v>-0.82698281906405668</v>
      </c>
      <c r="AQ85" s="1">
        <f t="shared" si="54"/>
        <v>-2.6569993133684022</v>
      </c>
      <c r="AR85" s="1">
        <f t="shared" si="55"/>
        <v>5.1741755231599456</v>
      </c>
      <c r="AS85" s="1">
        <f t="shared" si="56"/>
        <v>5.6725927105618439</v>
      </c>
      <c r="AT85" s="1">
        <f t="shared" si="57"/>
        <v>11.935628806850033</v>
      </c>
      <c r="AU85" s="1">
        <f t="shared" si="58"/>
        <v>-4.6840022487333357</v>
      </c>
      <c r="AV85" s="1">
        <f t="shared" si="59"/>
        <v>0.38454018560338454</v>
      </c>
      <c r="AW85" s="1">
        <f t="shared" si="60"/>
        <v>13.208173700776484</v>
      </c>
      <c r="AX85" s="1" t="str">
        <f>VLOOKUP(AI85,'ISSUE SCORE from EIKON'!A88:B517,2,FALSE)</f>
        <v>Quest Diagnostics Inc</v>
      </c>
      <c r="AY85" s="1">
        <f t="shared" si="61"/>
        <v>84</v>
      </c>
      <c r="AZ85" s="1">
        <v>84</v>
      </c>
      <c r="BA85" s="1">
        <v>1</v>
      </c>
    </row>
    <row r="86" spans="1:53" ht="15">
      <c r="A86" s="11" t="s">
        <v>147</v>
      </c>
      <c r="B86" s="1">
        <f>('WEIGHTED from Refinitive'!$B$3*'ISSUE SCORE from EIKON'!G89)+('WEIGHTED from Refinitive'!$B$4*'ISSUE SCORE from EIKON'!V89)+('ISSUE SCORE from EIKON'!AK89*'WEIGHTED from Refinitive'!$B$5)+('WEIGHTED from Refinitive'!$B$8*'ISSUE SCORE from EIKON'!AZ89)+('ISSUE SCORE from EIKON'!BO89*'WEIGHTED from Refinitive'!$B$9)+('WEIGHTED from Refinitive'!$B$10*'ISSUE SCORE from EIKON'!CD89)+('ISSUE SCORE from EIKON'!CS89*'WEIGHTED from Refinitive'!$B$11)+('WEIGHTED from Refinitive'!$B$14*'ISSUE SCORE from EIKON'!DH89)+('ISSUE SCORE from EIKON'!DW89*'WEIGHTED from Refinitive'!$B$15)+('WEIGHTED from Refinitive'!$B$16*'ISSUE SCORE from EIKON'!EL89)</f>
        <v>68.737606995068262</v>
      </c>
      <c r="C86" s="1">
        <f>('WEIGHTED from Refinitive'!$B$3*'ISSUE SCORE from EIKON'!H89)+('WEIGHTED from Refinitive'!$B$4*'ISSUE SCORE from EIKON'!W89)+('ISSUE SCORE from EIKON'!AL89*'WEIGHTED from Refinitive'!$B$5)+('WEIGHTED from Refinitive'!$B$8*'ISSUE SCORE from EIKON'!BA89)+('ISSUE SCORE from EIKON'!BP89*'WEIGHTED from Refinitive'!$B$9)+('WEIGHTED from Refinitive'!$B$10*'ISSUE SCORE from EIKON'!CE89)+('ISSUE SCORE from EIKON'!CT89*'WEIGHTED from Refinitive'!$B$11)+('WEIGHTED from Refinitive'!$B$14*'ISSUE SCORE from EIKON'!DI89)+('ISSUE SCORE from EIKON'!DX89*'WEIGHTED from Refinitive'!$B$15)+('WEIGHTED from Refinitive'!$B$16*'ISSUE SCORE from EIKON'!EM89)</f>
        <v>68.942447458510614</v>
      </c>
      <c r="D86" s="1">
        <f>('WEIGHTED from Refinitive'!$B$3*'ISSUE SCORE from EIKON'!I89)+('WEIGHTED from Refinitive'!$B$4*'ISSUE SCORE from EIKON'!X89)+('ISSUE SCORE from EIKON'!AM89*'WEIGHTED from Refinitive'!$B$5)+('WEIGHTED from Refinitive'!$B$8*'ISSUE SCORE from EIKON'!BB89)+('ISSUE SCORE from EIKON'!BQ89*'WEIGHTED from Refinitive'!$B$9)+('WEIGHTED from Refinitive'!$B$10*'ISSUE SCORE from EIKON'!CF89)+('ISSUE SCORE from EIKON'!CU89*'WEIGHTED from Refinitive'!$B$11)+('WEIGHTED from Refinitive'!$B$14*'ISSUE SCORE from EIKON'!DJ89)+('ISSUE SCORE from EIKON'!DY89*'WEIGHTED from Refinitive'!$B$15)+('WEIGHTED from Refinitive'!$B$16*'ISSUE SCORE from EIKON'!EN89)</f>
        <v>61.633254779431191</v>
      </c>
      <c r="E86" s="1">
        <f>('WEIGHTED from Refinitive'!$B$3*'ISSUE SCORE from EIKON'!J89)+('WEIGHTED from Refinitive'!$B$4*'ISSUE SCORE from EIKON'!Y89)+('ISSUE SCORE from EIKON'!AN89*'WEIGHTED from Refinitive'!$B$5)+('WEIGHTED from Refinitive'!$B$8*'ISSUE SCORE from EIKON'!BC89)+('ISSUE SCORE from EIKON'!BR89*'WEIGHTED from Refinitive'!$B$9)+('WEIGHTED from Refinitive'!$B$10*'ISSUE SCORE from EIKON'!CG89)+('ISSUE SCORE from EIKON'!CV89*'WEIGHTED from Refinitive'!$B$11)+('WEIGHTED from Refinitive'!$B$14*'ISSUE SCORE from EIKON'!DK89)+('ISSUE SCORE from EIKON'!DZ89*'WEIGHTED from Refinitive'!$B$15)+('WEIGHTED from Refinitive'!$B$16*'ISSUE SCORE from EIKON'!EO89)</f>
        <v>69.297994367745005</v>
      </c>
      <c r="F86" s="1">
        <f>('WEIGHTED from Refinitive'!$B$3*'ISSUE SCORE from EIKON'!K89)+('WEIGHTED from Refinitive'!$B$4*'ISSUE SCORE from EIKON'!Z89)+('ISSUE SCORE from EIKON'!AO89*'WEIGHTED from Refinitive'!$B$5)+('WEIGHTED from Refinitive'!$B$8*'ISSUE SCORE from EIKON'!BD89)+('ISSUE SCORE from EIKON'!BS89*'WEIGHTED from Refinitive'!$B$9)+('WEIGHTED from Refinitive'!$B$10*'ISSUE SCORE from EIKON'!CH89)+('ISSUE SCORE from EIKON'!CW89*'WEIGHTED from Refinitive'!$B$11)+('WEIGHTED from Refinitive'!$B$14*'ISSUE SCORE from EIKON'!DL89)+('ISSUE SCORE from EIKON'!EA89*'WEIGHTED from Refinitive'!$B$15)+('WEIGHTED from Refinitive'!$B$16*'ISSUE SCORE from EIKON'!EP89)</f>
        <v>69.301885614385569</v>
      </c>
      <c r="G86" s="1">
        <f>('WEIGHTED from Refinitive'!$B$3*'ISSUE SCORE from EIKON'!L89)+('WEIGHTED from Refinitive'!$B$4*'ISSUE SCORE from EIKON'!AA89)+('ISSUE SCORE from EIKON'!AP89*'WEIGHTED from Refinitive'!$B$5)+('WEIGHTED from Refinitive'!$B$8*'ISSUE SCORE from EIKON'!BE89)+('ISSUE SCORE from EIKON'!BT89*'WEIGHTED from Refinitive'!$B$9)+('WEIGHTED from Refinitive'!$B$10*'ISSUE SCORE from EIKON'!CI89)+('ISSUE SCORE from EIKON'!CX89*'WEIGHTED from Refinitive'!$B$11)+('WEIGHTED from Refinitive'!$B$14*'ISSUE SCORE from EIKON'!DM89)+('ISSUE SCORE from EIKON'!EB89*'WEIGHTED from Refinitive'!$B$15)+('WEIGHTED from Refinitive'!$B$16*'ISSUE SCORE from EIKON'!EQ89)</f>
        <v>68.7341225403935</v>
      </c>
      <c r="H86" s="1">
        <f>('WEIGHTED from Refinitive'!$B$3*'ISSUE SCORE from EIKON'!M89)+('WEIGHTED from Refinitive'!$B$4*'ISSUE SCORE from EIKON'!AB89)+('ISSUE SCORE from EIKON'!AQ89*'WEIGHTED from Refinitive'!$B$5)+('WEIGHTED from Refinitive'!$B$8*'ISSUE SCORE from EIKON'!BF89)+('ISSUE SCORE from EIKON'!BU89*'WEIGHTED from Refinitive'!$B$9)+('WEIGHTED from Refinitive'!$B$10*'ISSUE SCORE from EIKON'!CJ89)+('ISSUE SCORE from EIKON'!CY89*'WEIGHTED from Refinitive'!$B$11)+('WEIGHTED from Refinitive'!$B$14*'ISSUE SCORE from EIKON'!DN89)+('ISSUE SCORE from EIKON'!EC89*'WEIGHTED from Refinitive'!$B$15)+('WEIGHTED from Refinitive'!$B$16*'ISSUE SCORE from EIKON'!ER89)</f>
        <v>68.312275785840285</v>
      </c>
      <c r="I86" s="1">
        <f>('WEIGHTED from Refinitive'!$B$3*'ISSUE SCORE from EIKON'!N89)+('WEIGHTED from Refinitive'!$B$4*'ISSUE SCORE from EIKON'!AC89)+('ISSUE SCORE from EIKON'!AR89*'WEIGHTED from Refinitive'!$B$5)+('WEIGHTED from Refinitive'!$B$8*'ISSUE SCORE from EIKON'!BG89)+('ISSUE SCORE from EIKON'!BV89*'WEIGHTED from Refinitive'!$B$9)+('WEIGHTED from Refinitive'!$B$10*'ISSUE SCORE from EIKON'!CK89)+('ISSUE SCORE from EIKON'!CZ89*'WEIGHTED from Refinitive'!$B$11)+('WEIGHTED from Refinitive'!$B$14*'ISSUE SCORE from EIKON'!DO89)+('ISSUE SCORE from EIKON'!ED89*'WEIGHTED from Refinitive'!$B$15)+('WEIGHTED from Refinitive'!$B$16*'ISSUE SCORE from EIKON'!ES89)</f>
        <v>68.680446090794419</v>
      </c>
      <c r="J86" s="1">
        <f>('WEIGHTED from Refinitive'!$B$3*'ISSUE SCORE from EIKON'!O89)+('WEIGHTED from Refinitive'!$B$4*'ISSUE SCORE from EIKON'!AD89)+('ISSUE SCORE from EIKON'!AS89*'WEIGHTED from Refinitive'!$B$5)+('WEIGHTED from Refinitive'!$B$8*'ISSUE SCORE from EIKON'!BH89)+('ISSUE SCORE from EIKON'!BW89*'WEIGHTED from Refinitive'!$B$9)+('WEIGHTED from Refinitive'!$B$10*'ISSUE SCORE from EIKON'!CL89)+('ISSUE SCORE from EIKON'!DA89*'WEIGHTED from Refinitive'!$B$11)+('WEIGHTED from Refinitive'!$B$14*'ISSUE SCORE from EIKON'!DP89)+('ISSUE SCORE from EIKON'!EE89*'WEIGHTED from Refinitive'!$B$15)+('WEIGHTED from Refinitive'!$B$16*'ISSUE SCORE from EIKON'!ET89)</f>
        <v>58.325446170370959</v>
      </c>
      <c r="K86" s="1">
        <f>('WEIGHTED from Refinitive'!$B$3*'ISSUE SCORE from EIKON'!P89)+('WEIGHTED from Refinitive'!$B$4*'ISSUE SCORE from EIKON'!AE89)+('ISSUE SCORE from EIKON'!AT89*'WEIGHTED from Refinitive'!$B$5)+('WEIGHTED from Refinitive'!$B$8*'ISSUE SCORE from EIKON'!BI89)+('ISSUE SCORE from EIKON'!BX89*'WEIGHTED from Refinitive'!$B$9)+('WEIGHTED from Refinitive'!$B$10*'ISSUE SCORE from EIKON'!CM89)+('ISSUE SCORE from EIKON'!DB89*'WEIGHTED from Refinitive'!$B$11)+('WEIGHTED from Refinitive'!$B$14*'ISSUE SCORE from EIKON'!DQ89)+('ISSUE SCORE from EIKON'!EF89*'WEIGHTED from Refinitive'!$B$15)+('WEIGHTED from Refinitive'!$B$16*'ISSUE SCORE from EIKON'!EU89)</f>
        <v>53.403837500351536</v>
      </c>
      <c r="L86" s="1">
        <f>('WEIGHTED from Refinitive'!$B$3*'ISSUE SCORE from EIKON'!Q89)+('WEIGHTED from Refinitive'!$B$4*'ISSUE SCORE from EIKON'!AF89)+('ISSUE SCORE from EIKON'!AU89*'WEIGHTED from Refinitive'!$B$5)+('WEIGHTED from Refinitive'!$B$8*'ISSUE SCORE from EIKON'!BJ89)+('ISSUE SCORE from EIKON'!BY89*'WEIGHTED from Refinitive'!$B$9)+('WEIGHTED from Refinitive'!$B$10*'ISSUE SCORE from EIKON'!CN89)+('ISSUE SCORE from EIKON'!DC89*'WEIGHTED from Refinitive'!$B$11)+('WEIGHTED from Refinitive'!$B$14*'ISSUE SCORE from EIKON'!DR89)+('ISSUE SCORE from EIKON'!EG89*'WEIGHTED from Refinitive'!$B$15)+('WEIGHTED from Refinitive'!$B$16*'ISSUE SCORE from EIKON'!EV89)</f>
        <v>54.790788812594172</v>
      </c>
      <c r="M86" s="1">
        <f>('WEIGHTED from Refinitive'!$B$3*'ISSUE SCORE from EIKON'!R89)+('WEIGHTED from Refinitive'!$B$4*'ISSUE SCORE from EIKON'!AG89)+('ISSUE SCORE from EIKON'!AV89*'WEIGHTED from Refinitive'!$B$5)+('WEIGHTED from Refinitive'!$B$8*'ISSUE SCORE from EIKON'!BK89)+('ISSUE SCORE from EIKON'!BZ89*'WEIGHTED from Refinitive'!$B$9)+('WEIGHTED from Refinitive'!$B$10*'ISSUE SCORE from EIKON'!CO89)+('ISSUE SCORE from EIKON'!DD89*'WEIGHTED from Refinitive'!$B$11)+('WEIGHTED from Refinitive'!$B$14*'ISSUE SCORE from EIKON'!DS89)+('ISSUE SCORE from EIKON'!EH89*'WEIGHTED from Refinitive'!$B$15)+('WEIGHTED from Refinitive'!$B$16*'ISSUE SCORE from EIKON'!EW89)</f>
        <v>53.901644058860143</v>
      </c>
      <c r="N86" s="1">
        <f>('WEIGHTED from Refinitive'!$B$3*'ISSUE SCORE from EIKON'!S89)+('WEIGHTED from Refinitive'!$B$4*'ISSUE SCORE from EIKON'!AH89)+('ISSUE SCORE from EIKON'!AW89*'WEIGHTED from Refinitive'!$B$5)+('WEIGHTED from Refinitive'!$B$8*'ISSUE SCORE from EIKON'!BL89)+('ISSUE SCORE from EIKON'!CA89*'WEIGHTED from Refinitive'!$B$9)+('WEIGHTED from Refinitive'!$B$10*'ISSUE SCORE from EIKON'!CP89)+('ISSUE SCORE from EIKON'!DE89*'WEIGHTED from Refinitive'!$B$11)+('WEIGHTED from Refinitive'!$B$14*'ISSUE SCORE from EIKON'!DT89)+('ISSUE SCORE from EIKON'!EI89*'WEIGHTED from Refinitive'!$B$15)+('WEIGHTED from Refinitive'!$B$16*'ISSUE SCORE from EIKON'!EX89)</f>
        <v>64.513798701298668</v>
      </c>
      <c r="O86" s="1">
        <f>('WEIGHTED from Refinitive'!$B$3*'ISSUE SCORE from EIKON'!T89)+('WEIGHTED from Refinitive'!$B$4*'ISSUE SCORE from EIKON'!AI89)+('ISSUE SCORE from EIKON'!AX89*'WEIGHTED from Refinitive'!$B$5)+('WEIGHTED from Refinitive'!$B$8*'ISSUE SCORE from EIKON'!BM89)+('ISSUE SCORE from EIKON'!CB89*'WEIGHTED from Refinitive'!$B$9)+('WEIGHTED from Refinitive'!$B$10*'ISSUE SCORE from EIKON'!CQ89)+('ISSUE SCORE from EIKON'!DF89*'WEIGHTED from Refinitive'!$B$11)+('WEIGHTED from Refinitive'!$B$14*'ISSUE SCORE from EIKON'!DU89)+('ISSUE SCORE from EIKON'!EJ89*'WEIGHTED from Refinitive'!$B$15)+('WEIGHTED from Refinitive'!$B$16*'ISSUE SCORE from EIKON'!EY89)</f>
        <v>46.519235092452028</v>
      </c>
      <c r="P86" s="1">
        <f>('WEIGHTED from Refinitive'!$B$3*'ISSUE SCORE from EIKON'!U89)+('WEIGHTED from Refinitive'!$B$4*'ISSUE SCORE from EIKON'!AJ89)+('ISSUE SCORE from EIKON'!AY89*'WEIGHTED from Refinitive'!$B$5)+('WEIGHTED from Refinitive'!$B$8*'ISSUE SCORE from EIKON'!BN89)+('ISSUE SCORE from EIKON'!CC89*'WEIGHTED from Refinitive'!$B$9)+('WEIGHTED from Refinitive'!$B$10*'ISSUE SCORE from EIKON'!CR89)+('ISSUE SCORE from EIKON'!DG89*'WEIGHTED from Refinitive'!$B$11)+('WEIGHTED from Refinitive'!$B$14*'ISSUE SCORE from EIKON'!DV89)+('ISSUE SCORE from EIKON'!EK89*'WEIGHTED from Refinitive'!$B$15)+('WEIGHTED from Refinitive'!$B$16*'ISSUE SCORE from EIKON'!EZ89)</f>
        <v>53.741486902927548</v>
      </c>
      <c r="R86" s="11" t="s">
        <v>170</v>
      </c>
      <c r="S86" s="1">
        <f t="shared" si="32"/>
        <v>66.155686701497785</v>
      </c>
      <c r="T86" s="1">
        <f t="shared" si="33"/>
        <v>68.942447458510614</v>
      </c>
      <c r="U86" s="1">
        <f t="shared" si="34"/>
        <v>61.633254779431191</v>
      </c>
      <c r="V86" s="1">
        <f t="shared" si="35"/>
        <v>69.297994367745005</v>
      </c>
      <c r="W86" s="1">
        <f t="shared" si="36"/>
        <v>69.301885614385569</v>
      </c>
      <c r="X86" s="1">
        <f t="shared" si="37"/>
        <v>68.7341225403935</v>
      </c>
      <c r="Y86" s="1">
        <f t="shared" si="38"/>
        <v>68.312275785840285</v>
      </c>
      <c r="Z86" s="1">
        <f t="shared" si="39"/>
        <v>68.680446090794419</v>
      </c>
      <c r="AA86" s="1">
        <f t="shared" si="40"/>
        <v>58.325446170370959</v>
      </c>
      <c r="AB86" s="1">
        <f t="shared" si="41"/>
        <v>53.403837500351536</v>
      </c>
      <c r="AC86" s="1">
        <f t="shared" si="42"/>
        <v>54.790788812594172</v>
      </c>
      <c r="AD86" s="1">
        <f t="shared" si="43"/>
        <v>53.901644058860143</v>
      </c>
      <c r="AE86" s="1">
        <f t="shared" si="44"/>
        <v>64.513798701298668</v>
      </c>
      <c r="AF86" s="1">
        <f t="shared" si="45"/>
        <v>46.519235092452028</v>
      </c>
      <c r="AG86" s="1">
        <f t="shared" si="46"/>
        <v>53.741486902927548</v>
      </c>
      <c r="AI86" s="11" t="s">
        <v>170</v>
      </c>
      <c r="AJ86" s="1">
        <f t="shared" si="47"/>
        <v>-2.7867607570128285</v>
      </c>
      <c r="AK86" s="1">
        <f t="shared" si="48"/>
        <v>7.3091926790794233</v>
      </c>
      <c r="AL86" s="1">
        <f t="shared" si="49"/>
        <v>-7.6647395883138145</v>
      </c>
      <c r="AM86" s="1">
        <f t="shared" si="50"/>
        <v>-0.003891246640563395</v>
      </c>
      <c r="AN86" s="1">
        <f t="shared" si="51"/>
        <v>0.56776307399206871</v>
      </c>
      <c r="AO86" s="1">
        <f t="shared" si="52"/>
        <v>0.42184675455321496</v>
      </c>
      <c r="AP86" s="1">
        <f t="shared" si="53"/>
        <v>-0.36817030495413405</v>
      </c>
      <c r="AQ86" s="1">
        <f t="shared" si="54"/>
        <v>10.35499992042346</v>
      </c>
      <c r="AR86" s="1">
        <f t="shared" si="55"/>
        <v>4.9216086700194239</v>
      </c>
      <c r="AS86" s="1">
        <f t="shared" si="56"/>
        <v>-1.3869513122426369</v>
      </c>
      <c r="AT86" s="1">
        <f t="shared" si="57"/>
        <v>0.88914475373402979</v>
      </c>
      <c r="AU86" s="1">
        <f t="shared" si="58"/>
        <v>-10.612154642438526</v>
      </c>
      <c r="AV86" s="1">
        <f t="shared" si="59"/>
        <v>17.99456360884664</v>
      </c>
      <c r="AW86" s="1">
        <f t="shared" si="60"/>
        <v>-7.2222518104755196</v>
      </c>
      <c r="AX86" s="1" t="str">
        <f>VLOOKUP(AI86,'ISSUE SCORE from EIKON'!A89:B518,2,FALSE)</f>
        <v>Danaher Corp</v>
      </c>
      <c r="AY86" s="1">
        <f t="shared" si="61"/>
        <v>85</v>
      </c>
      <c r="AZ86" s="1">
        <v>85</v>
      </c>
      <c r="BA86" s="1">
        <v>1</v>
      </c>
    </row>
    <row r="87" spans="1:53" ht="15">
      <c r="A87" s="11" t="s">
        <v>148</v>
      </c>
      <c r="B87" s="1">
        <f>('WEIGHTED from Refinitive'!$B$3*'ISSUE SCORE from EIKON'!G90)+('WEIGHTED from Refinitive'!$B$4*'ISSUE SCORE from EIKON'!V90)+('ISSUE SCORE from EIKON'!AK90*'WEIGHTED from Refinitive'!$B$5)+('WEIGHTED from Refinitive'!$B$8*'ISSUE SCORE from EIKON'!AZ90)+('ISSUE SCORE from EIKON'!BO90*'WEIGHTED from Refinitive'!$B$9)+('WEIGHTED from Refinitive'!$B$10*'ISSUE SCORE from EIKON'!CD90)+('ISSUE SCORE from EIKON'!CS90*'WEIGHTED from Refinitive'!$B$11)+('WEIGHTED from Refinitive'!$B$14*'ISSUE SCORE from EIKON'!DH90)+('ISSUE SCORE from EIKON'!DW90*'WEIGHTED from Refinitive'!$B$15)+('WEIGHTED from Refinitive'!$B$16*'ISSUE SCORE from EIKON'!EL90)</f>
        <v>41.810207593622245</v>
      </c>
      <c r="C87" s="1">
        <f>('WEIGHTED from Refinitive'!$B$3*'ISSUE SCORE from EIKON'!H90)+('WEIGHTED from Refinitive'!$B$4*'ISSUE SCORE from EIKON'!W90)+('ISSUE SCORE from EIKON'!AL90*'WEIGHTED from Refinitive'!$B$5)+('WEIGHTED from Refinitive'!$B$8*'ISSUE SCORE from EIKON'!BA90)+('ISSUE SCORE from EIKON'!BP90*'WEIGHTED from Refinitive'!$B$9)+('WEIGHTED from Refinitive'!$B$10*'ISSUE SCORE from EIKON'!CE90)+('ISSUE SCORE from EIKON'!CT90*'WEIGHTED from Refinitive'!$B$11)+('WEIGHTED from Refinitive'!$B$14*'ISSUE SCORE from EIKON'!DI90)+('ISSUE SCORE from EIKON'!DX90*'WEIGHTED from Refinitive'!$B$15)+('WEIGHTED from Refinitive'!$B$16*'ISSUE SCORE from EIKON'!EM90)</f>
        <v>45.014786529588633</v>
      </c>
      <c r="D87" s="1">
        <f>('WEIGHTED from Refinitive'!$B$3*'ISSUE SCORE from EIKON'!I90)+('WEIGHTED from Refinitive'!$B$4*'ISSUE SCORE from EIKON'!X90)+('ISSUE SCORE from EIKON'!AM90*'WEIGHTED from Refinitive'!$B$5)+('WEIGHTED from Refinitive'!$B$8*'ISSUE SCORE from EIKON'!BB90)+('ISSUE SCORE from EIKON'!BQ90*'WEIGHTED from Refinitive'!$B$9)+('WEIGHTED from Refinitive'!$B$10*'ISSUE SCORE from EIKON'!CF90)+('ISSUE SCORE from EIKON'!CU90*'WEIGHTED from Refinitive'!$B$11)+('WEIGHTED from Refinitive'!$B$14*'ISSUE SCORE from EIKON'!DJ90)+('ISSUE SCORE from EIKON'!DY90*'WEIGHTED from Refinitive'!$B$15)+('WEIGHTED from Refinitive'!$B$16*'ISSUE SCORE from EIKON'!EN90)</f>
        <v>40.644703145007618</v>
      </c>
      <c r="E87" s="1">
        <f>('WEIGHTED from Refinitive'!$B$3*'ISSUE SCORE from EIKON'!J90)+('WEIGHTED from Refinitive'!$B$4*'ISSUE SCORE from EIKON'!Y90)+('ISSUE SCORE from EIKON'!AN90*'WEIGHTED from Refinitive'!$B$5)+('WEIGHTED from Refinitive'!$B$8*'ISSUE SCORE from EIKON'!BC90)+('ISSUE SCORE from EIKON'!BR90*'WEIGHTED from Refinitive'!$B$9)+('WEIGHTED from Refinitive'!$B$10*'ISSUE SCORE from EIKON'!CG90)+('ISSUE SCORE from EIKON'!CV90*'WEIGHTED from Refinitive'!$B$11)+('WEIGHTED from Refinitive'!$B$14*'ISSUE SCORE from EIKON'!DK90)+('ISSUE SCORE from EIKON'!DZ90*'WEIGHTED from Refinitive'!$B$15)+('WEIGHTED from Refinitive'!$B$16*'ISSUE SCORE from EIKON'!EO90)</f>
        <v>29.441873431837159</v>
      </c>
      <c r="F87" s="1">
        <f>('WEIGHTED from Refinitive'!$B$3*'ISSUE SCORE from EIKON'!K90)+('WEIGHTED from Refinitive'!$B$4*'ISSUE SCORE from EIKON'!Z90)+('ISSUE SCORE from EIKON'!AO90*'WEIGHTED from Refinitive'!$B$5)+('WEIGHTED from Refinitive'!$B$8*'ISSUE SCORE from EIKON'!BD90)+('ISSUE SCORE from EIKON'!BS90*'WEIGHTED from Refinitive'!$B$9)+('WEIGHTED from Refinitive'!$B$10*'ISSUE SCORE from EIKON'!CH90)+('ISSUE SCORE from EIKON'!CW90*'WEIGHTED from Refinitive'!$B$11)+('WEIGHTED from Refinitive'!$B$14*'ISSUE SCORE from EIKON'!DL90)+('ISSUE SCORE from EIKON'!EA90*'WEIGHTED from Refinitive'!$B$15)+('WEIGHTED from Refinitive'!$B$16*'ISSUE SCORE from EIKON'!EP90)</f>
        <v>0</v>
      </c>
      <c r="G87" s="1">
        <f>('WEIGHTED from Refinitive'!$B$3*'ISSUE SCORE from EIKON'!L90)+('WEIGHTED from Refinitive'!$B$4*'ISSUE SCORE from EIKON'!AA90)+('ISSUE SCORE from EIKON'!AP90*'WEIGHTED from Refinitive'!$B$5)+('WEIGHTED from Refinitive'!$B$8*'ISSUE SCORE from EIKON'!BE90)+('ISSUE SCORE from EIKON'!BT90*'WEIGHTED from Refinitive'!$B$9)+('WEIGHTED from Refinitive'!$B$10*'ISSUE SCORE from EIKON'!CI90)+('ISSUE SCORE from EIKON'!CX90*'WEIGHTED from Refinitive'!$B$11)+('WEIGHTED from Refinitive'!$B$14*'ISSUE SCORE from EIKON'!DM90)+('ISSUE SCORE from EIKON'!EB90*'WEIGHTED from Refinitive'!$B$15)+('WEIGHTED from Refinitive'!$B$16*'ISSUE SCORE from EIKON'!EQ90)</f>
        <v>0</v>
      </c>
      <c r="H87" s="1">
        <f>('WEIGHTED from Refinitive'!$B$3*'ISSUE SCORE from EIKON'!M90)+('WEIGHTED from Refinitive'!$B$4*'ISSUE SCORE from EIKON'!AB90)+('ISSUE SCORE from EIKON'!AQ90*'WEIGHTED from Refinitive'!$B$5)+('WEIGHTED from Refinitive'!$B$8*'ISSUE SCORE from EIKON'!BF90)+('ISSUE SCORE from EIKON'!BU90*'WEIGHTED from Refinitive'!$B$9)+('WEIGHTED from Refinitive'!$B$10*'ISSUE SCORE from EIKON'!CJ90)+('ISSUE SCORE from EIKON'!CY90*'WEIGHTED from Refinitive'!$B$11)+('WEIGHTED from Refinitive'!$B$14*'ISSUE SCORE from EIKON'!DN90)+('ISSUE SCORE from EIKON'!EC90*'WEIGHTED from Refinitive'!$B$15)+('WEIGHTED from Refinitive'!$B$16*'ISSUE SCORE from EIKON'!ER90)</f>
        <v>0</v>
      </c>
      <c r="I87" s="1">
        <f>('WEIGHTED from Refinitive'!$B$3*'ISSUE SCORE from EIKON'!N90)+('WEIGHTED from Refinitive'!$B$4*'ISSUE SCORE from EIKON'!AC90)+('ISSUE SCORE from EIKON'!AR90*'WEIGHTED from Refinitive'!$B$5)+('WEIGHTED from Refinitive'!$B$8*'ISSUE SCORE from EIKON'!BG90)+('ISSUE SCORE from EIKON'!BV90*'WEIGHTED from Refinitive'!$B$9)+('WEIGHTED from Refinitive'!$B$10*'ISSUE SCORE from EIKON'!CK90)+('ISSUE SCORE from EIKON'!CZ90*'WEIGHTED from Refinitive'!$B$11)+('WEIGHTED from Refinitive'!$B$14*'ISSUE SCORE from EIKON'!DO90)+('ISSUE SCORE from EIKON'!ED90*'WEIGHTED from Refinitive'!$B$15)+('WEIGHTED from Refinitive'!$B$16*'ISSUE SCORE from EIKON'!ES90)</f>
        <v>0</v>
      </c>
      <c r="J87" s="1">
        <f>('WEIGHTED from Refinitive'!$B$3*'ISSUE SCORE from EIKON'!O90)+('WEIGHTED from Refinitive'!$B$4*'ISSUE SCORE from EIKON'!AD90)+('ISSUE SCORE from EIKON'!AS90*'WEIGHTED from Refinitive'!$B$5)+('WEIGHTED from Refinitive'!$B$8*'ISSUE SCORE from EIKON'!BH90)+('ISSUE SCORE from EIKON'!BW90*'WEIGHTED from Refinitive'!$B$9)+('WEIGHTED from Refinitive'!$B$10*'ISSUE SCORE from EIKON'!CL90)+('ISSUE SCORE from EIKON'!DA90*'WEIGHTED from Refinitive'!$B$11)+('WEIGHTED from Refinitive'!$B$14*'ISSUE SCORE from EIKON'!DP90)+('ISSUE SCORE from EIKON'!EE90*'WEIGHTED from Refinitive'!$B$15)+('WEIGHTED from Refinitive'!$B$16*'ISSUE SCORE from EIKON'!ET90)</f>
        <v>0</v>
      </c>
      <c r="K87" s="1">
        <f>('WEIGHTED from Refinitive'!$B$3*'ISSUE SCORE from EIKON'!P90)+('WEIGHTED from Refinitive'!$B$4*'ISSUE SCORE from EIKON'!AE90)+('ISSUE SCORE from EIKON'!AT90*'WEIGHTED from Refinitive'!$B$5)+('WEIGHTED from Refinitive'!$B$8*'ISSUE SCORE from EIKON'!BI90)+('ISSUE SCORE from EIKON'!BX90*'WEIGHTED from Refinitive'!$B$9)+('WEIGHTED from Refinitive'!$B$10*'ISSUE SCORE from EIKON'!CM90)+('ISSUE SCORE from EIKON'!DB90*'WEIGHTED from Refinitive'!$B$11)+('WEIGHTED from Refinitive'!$B$14*'ISSUE SCORE from EIKON'!DQ90)+('ISSUE SCORE from EIKON'!EF90*'WEIGHTED from Refinitive'!$B$15)+('WEIGHTED from Refinitive'!$B$16*'ISSUE SCORE from EIKON'!EU90)</f>
        <v>0</v>
      </c>
      <c r="L87" s="1">
        <f>('WEIGHTED from Refinitive'!$B$3*'ISSUE SCORE from EIKON'!Q90)+('WEIGHTED from Refinitive'!$B$4*'ISSUE SCORE from EIKON'!AF90)+('ISSUE SCORE from EIKON'!AU90*'WEIGHTED from Refinitive'!$B$5)+('WEIGHTED from Refinitive'!$B$8*'ISSUE SCORE from EIKON'!BJ90)+('ISSUE SCORE from EIKON'!BY90*'WEIGHTED from Refinitive'!$B$9)+('WEIGHTED from Refinitive'!$B$10*'ISSUE SCORE from EIKON'!CN90)+('ISSUE SCORE from EIKON'!DC90*'WEIGHTED from Refinitive'!$B$11)+('WEIGHTED from Refinitive'!$B$14*'ISSUE SCORE from EIKON'!DR90)+('ISSUE SCORE from EIKON'!EG90*'WEIGHTED from Refinitive'!$B$15)+('WEIGHTED from Refinitive'!$B$16*'ISSUE SCORE from EIKON'!EV90)</f>
        <v>0</v>
      </c>
      <c r="M87" s="1">
        <f>('WEIGHTED from Refinitive'!$B$3*'ISSUE SCORE from EIKON'!R90)+('WEIGHTED from Refinitive'!$B$4*'ISSUE SCORE from EIKON'!AG90)+('ISSUE SCORE from EIKON'!AV90*'WEIGHTED from Refinitive'!$B$5)+('WEIGHTED from Refinitive'!$B$8*'ISSUE SCORE from EIKON'!BK90)+('ISSUE SCORE from EIKON'!BZ90*'WEIGHTED from Refinitive'!$B$9)+('WEIGHTED from Refinitive'!$B$10*'ISSUE SCORE from EIKON'!CO90)+('ISSUE SCORE from EIKON'!DD90*'WEIGHTED from Refinitive'!$B$11)+('WEIGHTED from Refinitive'!$B$14*'ISSUE SCORE from EIKON'!DS90)+('ISSUE SCORE from EIKON'!EH90*'WEIGHTED from Refinitive'!$B$15)+('WEIGHTED from Refinitive'!$B$16*'ISSUE SCORE from EIKON'!EW90)</f>
        <v>0</v>
      </c>
      <c r="N87" s="1">
        <f>('WEIGHTED from Refinitive'!$B$3*'ISSUE SCORE from EIKON'!S90)+('WEIGHTED from Refinitive'!$B$4*'ISSUE SCORE from EIKON'!AH90)+('ISSUE SCORE from EIKON'!AW90*'WEIGHTED from Refinitive'!$B$5)+('WEIGHTED from Refinitive'!$B$8*'ISSUE SCORE from EIKON'!BL90)+('ISSUE SCORE from EIKON'!CA90*'WEIGHTED from Refinitive'!$B$9)+('WEIGHTED from Refinitive'!$B$10*'ISSUE SCORE from EIKON'!CP90)+('ISSUE SCORE from EIKON'!DE90*'WEIGHTED from Refinitive'!$B$11)+('WEIGHTED from Refinitive'!$B$14*'ISSUE SCORE from EIKON'!DT90)+('ISSUE SCORE from EIKON'!EI90*'WEIGHTED from Refinitive'!$B$15)+('WEIGHTED from Refinitive'!$B$16*'ISSUE SCORE from EIKON'!EX90)</f>
        <v>0</v>
      </c>
      <c r="O87" s="1">
        <f>('WEIGHTED from Refinitive'!$B$3*'ISSUE SCORE from EIKON'!T90)+('WEIGHTED from Refinitive'!$B$4*'ISSUE SCORE from EIKON'!AI90)+('ISSUE SCORE from EIKON'!AX90*'WEIGHTED from Refinitive'!$B$5)+('WEIGHTED from Refinitive'!$B$8*'ISSUE SCORE from EIKON'!BM90)+('ISSUE SCORE from EIKON'!CB90*'WEIGHTED from Refinitive'!$B$9)+('WEIGHTED from Refinitive'!$B$10*'ISSUE SCORE from EIKON'!CQ90)+('ISSUE SCORE from EIKON'!DF90*'WEIGHTED from Refinitive'!$B$11)+('WEIGHTED from Refinitive'!$B$14*'ISSUE SCORE from EIKON'!DU90)+('ISSUE SCORE from EIKON'!EJ90*'WEIGHTED from Refinitive'!$B$15)+('WEIGHTED from Refinitive'!$B$16*'ISSUE SCORE from EIKON'!EY90)</f>
        <v>0</v>
      </c>
      <c r="P87" s="1">
        <f>('WEIGHTED from Refinitive'!$B$3*'ISSUE SCORE from EIKON'!U90)+('WEIGHTED from Refinitive'!$B$4*'ISSUE SCORE from EIKON'!AJ90)+('ISSUE SCORE from EIKON'!AY90*'WEIGHTED from Refinitive'!$B$5)+('WEIGHTED from Refinitive'!$B$8*'ISSUE SCORE from EIKON'!BN90)+('ISSUE SCORE from EIKON'!CC90*'WEIGHTED from Refinitive'!$B$9)+('WEIGHTED from Refinitive'!$B$10*'ISSUE SCORE from EIKON'!CR90)+('ISSUE SCORE from EIKON'!DG90*'WEIGHTED from Refinitive'!$B$11)+('WEIGHTED from Refinitive'!$B$14*'ISSUE SCORE from EIKON'!DV90)+('ISSUE SCORE from EIKON'!EK90*'WEIGHTED from Refinitive'!$B$15)+('WEIGHTED from Refinitive'!$B$16*'ISSUE SCORE from EIKON'!EZ90)</f>
        <v>0</v>
      </c>
      <c r="R87" s="11" t="s">
        <v>171</v>
      </c>
      <c r="S87" s="1">
        <f t="shared" si="32"/>
        <v>78.534389196197793</v>
      </c>
      <c r="T87" s="1">
        <f t="shared" si="33"/>
        <v>45.014786529588633</v>
      </c>
      <c r="U87" s="1">
        <f t="shared" si="34"/>
        <v>40.644703145007618</v>
      </c>
      <c r="V87" s="1">
        <f t="shared" si="35"/>
        <v>29.441873431837159</v>
      </c>
      <c r="W87" s="1">
        <f t="shared" si="36"/>
        <v>0</v>
      </c>
      <c r="X87" s="1">
        <f t="shared" si="37"/>
        <v>0</v>
      </c>
      <c r="Y87" s="1">
        <f t="shared" si="38"/>
        <v>0</v>
      </c>
      <c r="Z87" s="1">
        <f t="shared" si="39"/>
        <v>0</v>
      </c>
      <c r="AA87" s="1">
        <f t="shared" si="40"/>
        <v>0</v>
      </c>
      <c r="AB87" s="1">
        <f t="shared" si="41"/>
        <v>0</v>
      </c>
      <c r="AC87" s="1">
        <f t="shared" si="42"/>
        <v>0</v>
      </c>
      <c r="AD87" s="1">
        <f t="shared" si="43"/>
        <v>0</v>
      </c>
      <c r="AE87" s="1">
        <f t="shared" si="44"/>
        <v>0</v>
      </c>
      <c r="AF87" s="1">
        <f t="shared" si="45"/>
        <v>0</v>
      </c>
      <c r="AG87" s="1">
        <f t="shared" si="46"/>
        <v>0</v>
      </c>
      <c r="AI87" s="11" t="s">
        <v>171</v>
      </c>
      <c r="AJ87" s="1">
        <f t="shared" si="47"/>
        <v>33.51960266660916</v>
      </c>
      <c r="AK87" s="1">
        <f t="shared" si="48"/>
        <v>4.3700833845810152</v>
      </c>
      <c r="AL87" s="1">
        <f t="shared" si="49"/>
        <v>11.202829713170459</v>
      </c>
      <c r="AM87" s="1">
        <f t="shared" si="50"/>
        <v>29.441873431837159</v>
      </c>
      <c r="AN87" s="1">
        <f t="shared" si="51"/>
        <v>0</v>
      </c>
      <c r="AO87" s="1">
        <f t="shared" si="52"/>
        <v>0</v>
      </c>
      <c r="AP87" s="1">
        <f t="shared" si="53"/>
        <v>0</v>
      </c>
      <c r="AQ87" s="1">
        <f t="shared" si="54"/>
        <v>0</v>
      </c>
      <c r="AR87" s="1">
        <f t="shared" si="55"/>
        <v>0</v>
      </c>
      <c r="AS87" s="1">
        <f t="shared" si="56"/>
        <v>0</v>
      </c>
      <c r="AT87" s="1">
        <f t="shared" si="57"/>
        <v>0</v>
      </c>
      <c r="AU87" s="1">
        <f t="shared" si="58"/>
        <v>0</v>
      </c>
      <c r="AV87" s="1">
        <f t="shared" si="59"/>
        <v>0</v>
      </c>
      <c r="AW87" s="1">
        <f t="shared" si="60"/>
        <v>0</v>
      </c>
      <c r="AX87" s="1" t="str">
        <f>VLOOKUP(AI87,'ISSUE SCORE from EIKON'!A90:B519,2,FALSE)</f>
        <v>Walt Disney Co</v>
      </c>
      <c r="AY87" s="1">
        <f t="shared" si="61"/>
        <v>86</v>
      </c>
      <c r="AZ87" s="1">
        <v>86</v>
      </c>
      <c r="BA87" s="1">
        <v>1</v>
      </c>
    </row>
    <row r="88" spans="1:53" ht="15">
      <c r="A88" s="11" t="s">
        <v>149</v>
      </c>
      <c r="B88" s="1">
        <f>('WEIGHTED from Refinitive'!$B$3*'ISSUE SCORE from EIKON'!G91)+('WEIGHTED from Refinitive'!$B$4*'ISSUE SCORE from EIKON'!V91)+('ISSUE SCORE from EIKON'!AK91*'WEIGHTED from Refinitive'!$B$5)+('WEIGHTED from Refinitive'!$B$8*'ISSUE SCORE from EIKON'!AZ91)+('ISSUE SCORE from EIKON'!BO91*'WEIGHTED from Refinitive'!$B$9)+('WEIGHTED from Refinitive'!$B$10*'ISSUE SCORE from EIKON'!CD91)+('ISSUE SCORE from EIKON'!CS91*'WEIGHTED from Refinitive'!$B$11)+('WEIGHTED from Refinitive'!$B$14*'ISSUE SCORE from EIKON'!DH91)+('ISSUE SCORE from EIKON'!DW91*'WEIGHTED from Refinitive'!$B$15)+('WEIGHTED from Refinitive'!$B$16*'ISSUE SCORE from EIKON'!EL91)</f>
        <v>80.131393530145971</v>
      </c>
      <c r="C88" s="1">
        <f>('WEIGHTED from Refinitive'!$B$3*'ISSUE SCORE from EIKON'!H91)+('WEIGHTED from Refinitive'!$B$4*'ISSUE SCORE from EIKON'!W91)+('ISSUE SCORE from EIKON'!AL91*'WEIGHTED from Refinitive'!$B$5)+('WEIGHTED from Refinitive'!$B$8*'ISSUE SCORE from EIKON'!BA91)+('ISSUE SCORE from EIKON'!BP91*'WEIGHTED from Refinitive'!$B$9)+('WEIGHTED from Refinitive'!$B$10*'ISSUE SCORE from EIKON'!CE91)+('ISSUE SCORE from EIKON'!CT91*'WEIGHTED from Refinitive'!$B$11)+('WEIGHTED from Refinitive'!$B$14*'ISSUE SCORE from EIKON'!DI91)+('ISSUE SCORE from EIKON'!DX91*'WEIGHTED from Refinitive'!$B$15)+('WEIGHTED from Refinitive'!$B$16*'ISSUE SCORE from EIKON'!EM91)</f>
        <v>84.300045608447576</v>
      </c>
      <c r="D88" s="1">
        <f>('WEIGHTED from Refinitive'!$B$3*'ISSUE SCORE from EIKON'!I91)+('WEIGHTED from Refinitive'!$B$4*'ISSUE SCORE from EIKON'!X91)+('ISSUE SCORE from EIKON'!AM91*'WEIGHTED from Refinitive'!$B$5)+('WEIGHTED from Refinitive'!$B$8*'ISSUE SCORE from EIKON'!BB91)+('ISSUE SCORE from EIKON'!BQ91*'WEIGHTED from Refinitive'!$B$9)+('WEIGHTED from Refinitive'!$B$10*'ISSUE SCORE from EIKON'!CF91)+('ISSUE SCORE from EIKON'!CU91*'WEIGHTED from Refinitive'!$B$11)+('WEIGHTED from Refinitive'!$B$14*'ISSUE SCORE from EIKON'!DJ91)+('ISSUE SCORE from EIKON'!DY91*'WEIGHTED from Refinitive'!$B$15)+('WEIGHTED from Refinitive'!$B$16*'ISSUE SCORE from EIKON'!EN91)</f>
        <v>79.967331817014227</v>
      </c>
      <c r="E88" s="1">
        <f>('WEIGHTED from Refinitive'!$B$3*'ISSUE SCORE from EIKON'!J91)+('WEIGHTED from Refinitive'!$B$4*'ISSUE SCORE from EIKON'!Y91)+('ISSUE SCORE from EIKON'!AN91*'WEIGHTED from Refinitive'!$B$5)+('WEIGHTED from Refinitive'!$B$8*'ISSUE SCORE from EIKON'!BC91)+('ISSUE SCORE from EIKON'!BR91*'WEIGHTED from Refinitive'!$B$9)+('WEIGHTED from Refinitive'!$B$10*'ISSUE SCORE from EIKON'!CG91)+('ISSUE SCORE from EIKON'!CV91*'WEIGHTED from Refinitive'!$B$11)+('WEIGHTED from Refinitive'!$B$14*'ISSUE SCORE from EIKON'!DK91)+('ISSUE SCORE from EIKON'!DZ91*'WEIGHTED from Refinitive'!$B$15)+('WEIGHTED from Refinitive'!$B$16*'ISSUE SCORE from EIKON'!EO91)</f>
        <v>78.803286536977822</v>
      </c>
      <c r="F88" s="1">
        <f>('WEIGHTED from Refinitive'!$B$3*'ISSUE SCORE from EIKON'!K91)+('WEIGHTED from Refinitive'!$B$4*'ISSUE SCORE from EIKON'!Z91)+('ISSUE SCORE from EIKON'!AO91*'WEIGHTED from Refinitive'!$B$5)+('WEIGHTED from Refinitive'!$B$8*'ISSUE SCORE from EIKON'!BD91)+('ISSUE SCORE from EIKON'!BS91*'WEIGHTED from Refinitive'!$B$9)+('WEIGHTED from Refinitive'!$B$10*'ISSUE SCORE from EIKON'!CH91)+('ISSUE SCORE from EIKON'!CW91*'WEIGHTED from Refinitive'!$B$11)+('WEIGHTED from Refinitive'!$B$14*'ISSUE SCORE from EIKON'!DL91)+('ISSUE SCORE from EIKON'!EA91*'WEIGHTED from Refinitive'!$B$15)+('WEIGHTED from Refinitive'!$B$16*'ISSUE SCORE from EIKON'!EP91)</f>
        <v>82.146116383616317</v>
      </c>
      <c r="G88" s="1">
        <f>('WEIGHTED from Refinitive'!$B$3*'ISSUE SCORE from EIKON'!L91)+('WEIGHTED from Refinitive'!$B$4*'ISSUE SCORE from EIKON'!AA91)+('ISSUE SCORE from EIKON'!AP91*'WEIGHTED from Refinitive'!$B$5)+('WEIGHTED from Refinitive'!$B$8*'ISSUE SCORE from EIKON'!BE91)+('ISSUE SCORE from EIKON'!BT91*'WEIGHTED from Refinitive'!$B$9)+('WEIGHTED from Refinitive'!$B$10*'ISSUE SCORE from EIKON'!CI91)+('ISSUE SCORE from EIKON'!CX91*'WEIGHTED from Refinitive'!$B$11)+('WEIGHTED from Refinitive'!$B$14*'ISSUE SCORE from EIKON'!DM91)+('ISSUE SCORE from EIKON'!EB91*'WEIGHTED from Refinitive'!$B$15)+('WEIGHTED from Refinitive'!$B$16*'ISSUE SCORE from EIKON'!EQ91)</f>
        <v>83.702416867032582</v>
      </c>
      <c r="H88" s="1">
        <f>('WEIGHTED from Refinitive'!$B$3*'ISSUE SCORE from EIKON'!M91)+('WEIGHTED from Refinitive'!$B$4*'ISSUE SCORE from EIKON'!AB91)+('ISSUE SCORE from EIKON'!AQ91*'WEIGHTED from Refinitive'!$B$5)+('WEIGHTED from Refinitive'!$B$8*'ISSUE SCORE from EIKON'!BF91)+('ISSUE SCORE from EIKON'!BU91*'WEIGHTED from Refinitive'!$B$9)+('WEIGHTED from Refinitive'!$B$10*'ISSUE SCORE from EIKON'!CJ91)+('ISSUE SCORE from EIKON'!CY91*'WEIGHTED from Refinitive'!$B$11)+('WEIGHTED from Refinitive'!$B$14*'ISSUE SCORE from EIKON'!DN91)+('ISSUE SCORE from EIKON'!EC91*'WEIGHTED from Refinitive'!$B$15)+('WEIGHTED from Refinitive'!$B$16*'ISSUE SCORE from EIKON'!ER91)</f>
        <v>81.695108480144995</v>
      </c>
      <c r="I88" s="1">
        <f>('WEIGHTED from Refinitive'!$B$3*'ISSUE SCORE from EIKON'!N91)+('WEIGHTED from Refinitive'!$B$4*'ISSUE SCORE from EIKON'!AC91)+('ISSUE SCORE from EIKON'!AR91*'WEIGHTED from Refinitive'!$B$5)+('WEIGHTED from Refinitive'!$B$8*'ISSUE SCORE from EIKON'!BG91)+('ISSUE SCORE from EIKON'!BV91*'WEIGHTED from Refinitive'!$B$9)+('WEIGHTED from Refinitive'!$B$10*'ISSUE SCORE from EIKON'!CK91)+('ISSUE SCORE from EIKON'!CZ91*'WEIGHTED from Refinitive'!$B$11)+('WEIGHTED from Refinitive'!$B$14*'ISSUE SCORE from EIKON'!DO91)+('ISSUE SCORE from EIKON'!ED91*'WEIGHTED from Refinitive'!$B$15)+('WEIGHTED from Refinitive'!$B$16*'ISSUE SCORE from EIKON'!ES91)</f>
        <v>79.098490900250056</v>
      </c>
      <c r="J88" s="1">
        <f>('WEIGHTED from Refinitive'!$B$3*'ISSUE SCORE from EIKON'!O91)+('WEIGHTED from Refinitive'!$B$4*'ISSUE SCORE from EIKON'!AD91)+('ISSUE SCORE from EIKON'!AS91*'WEIGHTED from Refinitive'!$B$5)+('WEIGHTED from Refinitive'!$B$8*'ISSUE SCORE from EIKON'!BH91)+('ISSUE SCORE from EIKON'!BW91*'WEIGHTED from Refinitive'!$B$9)+('WEIGHTED from Refinitive'!$B$10*'ISSUE SCORE from EIKON'!CL91)+('ISSUE SCORE from EIKON'!DA91*'WEIGHTED from Refinitive'!$B$11)+('WEIGHTED from Refinitive'!$B$14*'ISSUE SCORE from EIKON'!DP91)+('ISSUE SCORE from EIKON'!EE91*'WEIGHTED from Refinitive'!$B$15)+('WEIGHTED from Refinitive'!$B$16*'ISSUE SCORE from EIKON'!ET91)</f>
        <v>74.701797698508187</v>
      </c>
      <c r="K88" s="1">
        <f>('WEIGHTED from Refinitive'!$B$3*'ISSUE SCORE from EIKON'!P91)+('WEIGHTED from Refinitive'!$B$4*'ISSUE SCORE from EIKON'!AE91)+('ISSUE SCORE from EIKON'!AT91*'WEIGHTED from Refinitive'!$B$5)+('WEIGHTED from Refinitive'!$B$8*'ISSUE SCORE from EIKON'!BI91)+('ISSUE SCORE from EIKON'!BX91*'WEIGHTED from Refinitive'!$B$9)+('WEIGHTED from Refinitive'!$B$10*'ISSUE SCORE from EIKON'!CM91)+('ISSUE SCORE from EIKON'!DB91*'WEIGHTED from Refinitive'!$B$11)+('WEIGHTED from Refinitive'!$B$14*'ISSUE SCORE from EIKON'!DQ91)+('ISSUE SCORE from EIKON'!EF91*'WEIGHTED from Refinitive'!$B$15)+('WEIGHTED from Refinitive'!$B$16*'ISSUE SCORE from EIKON'!EU91)</f>
        <v>81.914713839750249</v>
      </c>
      <c r="L88" s="1">
        <f>('WEIGHTED from Refinitive'!$B$3*'ISSUE SCORE from EIKON'!Q91)+('WEIGHTED from Refinitive'!$B$4*'ISSUE SCORE from EIKON'!AF91)+('ISSUE SCORE from EIKON'!AU91*'WEIGHTED from Refinitive'!$B$5)+('WEIGHTED from Refinitive'!$B$8*'ISSUE SCORE from EIKON'!BJ91)+('ISSUE SCORE from EIKON'!BY91*'WEIGHTED from Refinitive'!$B$9)+('WEIGHTED from Refinitive'!$B$10*'ISSUE SCORE from EIKON'!CN91)+('ISSUE SCORE from EIKON'!DC91*'WEIGHTED from Refinitive'!$B$11)+('WEIGHTED from Refinitive'!$B$14*'ISSUE SCORE from EIKON'!DR91)+('ISSUE SCORE from EIKON'!EG91*'WEIGHTED from Refinitive'!$B$15)+('WEIGHTED from Refinitive'!$B$16*'ISSUE SCORE from EIKON'!EV91)</f>
        <v>76.086318440362945</v>
      </c>
      <c r="M88" s="1">
        <f>('WEIGHTED from Refinitive'!$B$3*'ISSUE SCORE from EIKON'!R91)+('WEIGHTED from Refinitive'!$B$4*'ISSUE SCORE from EIKON'!AG91)+('ISSUE SCORE from EIKON'!AV91*'WEIGHTED from Refinitive'!$B$5)+('WEIGHTED from Refinitive'!$B$8*'ISSUE SCORE from EIKON'!BK91)+('ISSUE SCORE from EIKON'!BZ91*'WEIGHTED from Refinitive'!$B$9)+('WEIGHTED from Refinitive'!$B$10*'ISSUE SCORE from EIKON'!CO91)+('ISSUE SCORE from EIKON'!DD91*'WEIGHTED from Refinitive'!$B$11)+('WEIGHTED from Refinitive'!$B$14*'ISSUE SCORE from EIKON'!DS91)+('ISSUE SCORE from EIKON'!EH91*'WEIGHTED from Refinitive'!$B$15)+('WEIGHTED from Refinitive'!$B$16*'ISSUE SCORE from EIKON'!EW91)</f>
        <v>70.244804789284359</v>
      </c>
      <c r="N88" s="1">
        <f>('WEIGHTED from Refinitive'!$B$3*'ISSUE SCORE from EIKON'!S91)+('WEIGHTED from Refinitive'!$B$4*'ISSUE SCORE from EIKON'!AH91)+('ISSUE SCORE from EIKON'!AW91*'WEIGHTED from Refinitive'!$B$5)+('WEIGHTED from Refinitive'!$B$8*'ISSUE SCORE from EIKON'!BL91)+('ISSUE SCORE from EIKON'!CA91*'WEIGHTED from Refinitive'!$B$9)+('WEIGHTED from Refinitive'!$B$10*'ISSUE SCORE from EIKON'!CP91)+('ISSUE SCORE from EIKON'!DE91*'WEIGHTED from Refinitive'!$B$11)+('WEIGHTED from Refinitive'!$B$14*'ISSUE SCORE from EIKON'!DT91)+('ISSUE SCORE from EIKON'!EI91*'WEIGHTED from Refinitive'!$B$15)+('WEIGHTED from Refinitive'!$B$16*'ISSUE SCORE from EIKON'!EX91)</f>
        <v>45.591467958271195</v>
      </c>
      <c r="O88" s="1">
        <f>('WEIGHTED from Refinitive'!$B$3*'ISSUE SCORE from EIKON'!T91)+('WEIGHTED from Refinitive'!$B$4*'ISSUE SCORE from EIKON'!AI91)+('ISSUE SCORE from EIKON'!AX91*'WEIGHTED from Refinitive'!$B$5)+('WEIGHTED from Refinitive'!$B$8*'ISSUE SCORE from EIKON'!BM91)+('ISSUE SCORE from EIKON'!CB91*'WEIGHTED from Refinitive'!$B$9)+('WEIGHTED from Refinitive'!$B$10*'ISSUE SCORE from EIKON'!CQ91)+('ISSUE SCORE from EIKON'!DF91*'WEIGHTED from Refinitive'!$B$11)+('WEIGHTED from Refinitive'!$B$14*'ISSUE SCORE from EIKON'!DU91)+('ISSUE SCORE from EIKON'!EJ91*'WEIGHTED from Refinitive'!$B$15)+('WEIGHTED from Refinitive'!$B$16*'ISSUE SCORE from EIKON'!EY91)</f>
        <v>50.847446453891855</v>
      </c>
      <c r="P88" s="1">
        <f>('WEIGHTED from Refinitive'!$B$3*'ISSUE SCORE from EIKON'!U91)+('WEIGHTED from Refinitive'!$B$4*'ISSUE SCORE from EIKON'!AJ91)+('ISSUE SCORE from EIKON'!AY91*'WEIGHTED from Refinitive'!$B$5)+('WEIGHTED from Refinitive'!$B$8*'ISSUE SCORE from EIKON'!BN91)+('ISSUE SCORE from EIKON'!CC91*'WEIGHTED from Refinitive'!$B$9)+('WEIGHTED from Refinitive'!$B$10*'ISSUE SCORE from EIKON'!CR91)+('ISSUE SCORE from EIKON'!DG91*'WEIGHTED from Refinitive'!$B$11)+('WEIGHTED from Refinitive'!$B$14*'ISSUE SCORE from EIKON'!DV91)+('ISSUE SCORE from EIKON'!EK91*'WEIGHTED from Refinitive'!$B$15)+('WEIGHTED from Refinitive'!$B$16*'ISSUE SCORE from EIKON'!EZ91)</f>
        <v>43.460088781275189</v>
      </c>
      <c r="R88" s="11" t="s">
        <v>172</v>
      </c>
      <c r="S88" s="1">
        <f t="shared" si="32"/>
        <v>55.746989356641109</v>
      </c>
      <c r="T88" s="1">
        <f t="shared" si="33"/>
        <v>84.300045608447576</v>
      </c>
      <c r="U88" s="1">
        <f t="shared" si="34"/>
        <v>79.967331817014227</v>
      </c>
      <c r="V88" s="1">
        <f t="shared" si="35"/>
        <v>78.803286536977822</v>
      </c>
      <c r="W88" s="1">
        <f t="shared" si="36"/>
        <v>82.146116383616317</v>
      </c>
      <c r="X88" s="1">
        <f t="shared" si="37"/>
        <v>83.702416867032582</v>
      </c>
      <c r="Y88" s="1">
        <f t="shared" si="38"/>
        <v>81.695108480144995</v>
      </c>
      <c r="Z88" s="1">
        <f t="shared" si="39"/>
        <v>79.098490900250056</v>
      </c>
      <c r="AA88" s="1">
        <f t="shared" si="40"/>
        <v>74.701797698508187</v>
      </c>
      <c r="AB88" s="1">
        <f t="shared" si="41"/>
        <v>81.914713839750249</v>
      </c>
      <c r="AC88" s="1">
        <f t="shared" si="42"/>
        <v>76.086318440362945</v>
      </c>
      <c r="AD88" s="1">
        <f t="shared" si="43"/>
        <v>70.244804789284359</v>
      </c>
      <c r="AE88" s="1">
        <f t="shared" si="44"/>
        <v>45.591467958271195</v>
      </c>
      <c r="AF88" s="1">
        <f t="shared" si="45"/>
        <v>50.847446453891855</v>
      </c>
      <c r="AG88" s="1">
        <f t="shared" si="46"/>
        <v>43.460088781275189</v>
      </c>
      <c r="AI88" s="11" t="s">
        <v>172</v>
      </c>
      <c r="AJ88" s="1">
        <f t="shared" si="47"/>
        <v>-28.553056251806467</v>
      </c>
      <c r="AK88" s="1">
        <f t="shared" si="48"/>
        <v>4.3327137914333491</v>
      </c>
      <c r="AL88" s="1">
        <f t="shared" si="49"/>
        <v>1.1640452800364045</v>
      </c>
      <c r="AM88" s="1">
        <f t="shared" si="50"/>
        <v>-3.3428298466384945</v>
      </c>
      <c r="AN88" s="1">
        <f t="shared" si="51"/>
        <v>-1.5563004834162655</v>
      </c>
      <c r="AO88" s="1">
        <f t="shared" si="52"/>
        <v>2.0073083868875869</v>
      </c>
      <c r="AP88" s="1">
        <f t="shared" si="53"/>
        <v>2.5966175798949394</v>
      </c>
      <c r="AQ88" s="1">
        <f t="shared" si="54"/>
        <v>4.3966932017418685</v>
      </c>
      <c r="AR88" s="1">
        <f t="shared" si="55"/>
        <v>-7.2129161412420615</v>
      </c>
      <c r="AS88" s="1">
        <f t="shared" si="56"/>
        <v>5.8283953993873041</v>
      </c>
      <c r="AT88" s="1">
        <f t="shared" si="57"/>
        <v>5.8415136510785857</v>
      </c>
      <c r="AU88" s="1">
        <f t="shared" si="58"/>
        <v>24.653336831013164</v>
      </c>
      <c r="AV88" s="1">
        <f t="shared" si="59"/>
        <v>-5.2559784956206599</v>
      </c>
      <c r="AW88" s="1">
        <f t="shared" si="60"/>
        <v>7.3873576726166661</v>
      </c>
      <c r="AX88" s="1" t="str">
        <f>VLOOKUP(AI88,'ISSUE SCORE from EIKON'!A91:B520,2,FALSE)</f>
        <v>Discovery Inc</v>
      </c>
      <c r="AY88" s="1">
        <f t="shared" si="61"/>
        <v>87</v>
      </c>
      <c r="AZ88" s="1">
        <v>87</v>
      </c>
      <c r="BA88" s="1">
        <v>1</v>
      </c>
    </row>
    <row r="89" spans="1:53" ht="15">
      <c r="A89" s="11" t="s">
        <v>150</v>
      </c>
      <c r="B89" s="1">
        <f>('WEIGHTED from Refinitive'!$B$3*'ISSUE SCORE from EIKON'!G92)+('WEIGHTED from Refinitive'!$B$4*'ISSUE SCORE from EIKON'!V92)+('ISSUE SCORE from EIKON'!AK92*'WEIGHTED from Refinitive'!$B$5)+('WEIGHTED from Refinitive'!$B$8*'ISSUE SCORE from EIKON'!AZ92)+('ISSUE SCORE from EIKON'!BO92*'WEIGHTED from Refinitive'!$B$9)+('WEIGHTED from Refinitive'!$B$10*'ISSUE SCORE from EIKON'!CD92)+('ISSUE SCORE from EIKON'!CS92*'WEIGHTED from Refinitive'!$B$11)+('WEIGHTED from Refinitive'!$B$14*'ISSUE SCORE from EIKON'!DH92)+('ISSUE SCORE from EIKON'!DW92*'WEIGHTED from Refinitive'!$B$15)+('WEIGHTED from Refinitive'!$B$16*'ISSUE SCORE from EIKON'!EL92)</f>
        <v>60.654761904761862</v>
      </c>
      <c r="C89" s="1">
        <f>('WEIGHTED from Refinitive'!$B$3*'ISSUE SCORE from EIKON'!H92)+('WEIGHTED from Refinitive'!$B$4*'ISSUE SCORE from EIKON'!W92)+('ISSUE SCORE from EIKON'!AL92*'WEIGHTED from Refinitive'!$B$5)+('WEIGHTED from Refinitive'!$B$8*'ISSUE SCORE from EIKON'!BA92)+('ISSUE SCORE from EIKON'!BP92*'WEIGHTED from Refinitive'!$B$9)+('WEIGHTED from Refinitive'!$B$10*'ISSUE SCORE from EIKON'!CE92)+('ISSUE SCORE from EIKON'!CT92*'WEIGHTED from Refinitive'!$B$11)+('WEIGHTED from Refinitive'!$B$14*'ISSUE SCORE from EIKON'!DI92)+('ISSUE SCORE from EIKON'!DX92*'WEIGHTED from Refinitive'!$B$15)+('WEIGHTED from Refinitive'!$B$16*'ISSUE SCORE from EIKON'!EM92)</f>
        <v>60.337859947643956</v>
      </c>
      <c r="D89" s="1">
        <f>('WEIGHTED from Refinitive'!$B$3*'ISSUE SCORE from EIKON'!I92)+('WEIGHTED from Refinitive'!$B$4*'ISSUE SCORE from EIKON'!X92)+('ISSUE SCORE from EIKON'!AM92*'WEIGHTED from Refinitive'!$B$5)+('WEIGHTED from Refinitive'!$B$8*'ISSUE SCORE from EIKON'!BB92)+('ISSUE SCORE from EIKON'!BQ92*'WEIGHTED from Refinitive'!$B$9)+('WEIGHTED from Refinitive'!$B$10*'ISSUE SCORE from EIKON'!CF92)+('ISSUE SCORE from EIKON'!CU92*'WEIGHTED from Refinitive'!$B$11)+('WEIGHTED from Refinitive'!$B$14*'ISSUE SCORE from EIKON'!DJ92)+('ISSUE SCORE from EIKON'!DY92*'WEIGHTED from Refinitive'!$B$15)+('WEIGHTED from Refinitive'!$B$16*'ISSUE SCORE from EIKON'!EN92)</f>
        <v>54.034517158818787</v>
      </c>
      <c r="E89" s="1">
        <f>('WEIGHTED from Refinitive'!$B$3*'ISSUE SCORE from EIKON'!J92)+('WEIGHTED from Refinitive'!$B$4*'ISSUE SCORE from EIKON'!Y92)+('ISSUE SCORE from EIKON'!AN92*'WEIGHTED from Refinitive'!$B$5)+('WEIGHTED from Refinitive'!$B$8*'ISSUE SCORE from EIKON'!BC92)+('ISSUE SCORE from EIKON'!BR92*'WEIGHTED from Refinitive'!$B$9)+('WEIGHTED from Refinitive'!$B$10*'ISSUE SCORE from EIKON'!CG92)+('ISSUE SCORE from EIKON'!CV92*'WEIGHTED from Refinitive'!$B$11)+('WEIGHTED from Refinitive'!$B$14*'ISSUE SCORE from EIKON'!DK92)+('ISSUE SCORE from EIKON'!DZ92*'WEIGHTED from Refinitive'!$B$15)+('WEIGHTED from Refinitive'!$B$16*'ISSUE SCORE from EIKON'!EO92)</f>
        <v>45.667664670658638</v>
      </c>
      <c r="F89" s="1">
        <f>('WEIGHTED from Refinitive'!$B$3*'ISSUE SCORE from EIKON'!K92)+('WEIGHTED from Refinitive'!$B$4*'ISSUE SCORE from EIKON'!Z92)+('ISSUE SCORE from EIKON'!AO92*'WEIGHTED from Refinitive'!$B$5)+('WEIGHTED from Refinitive'!$B$8*'ISSUE SCORE from EIKON'!BD92)+('ISSUE SCORE from EIKON'!BS92*'WEIGHTED from Refinitive'!$B$9)+('WEIGHTED from Refinitive'!$B$10*'ISSUE SCORE from EIKON'!CH92)+('ISSUE SCORE from EIKON'!CW92*'WEIGHTED from Refinitive'!$B$11)+('WEIGHTED from Refinitive'!$B$14*'ISSUE SCORE from EIKON'!DL92)+('ISSUE SCORE from EIKON'!EA92*'WEIGHTED from Refinitive'!$B$15)+('WEIGHTED from Refinitive'!$B$16*'ISSUE SCORE from EIKON'!EP92)</f>
        <v>42.834397810218938</v>
      </c>
      <c r="G89" s="1">
        <f>('WEIGHTED from Refinitive'!$B$3*'ISSUE SCORE from EIKON'!L92)+('WEIGHTED from Refinitive'!$B$4*'ISSUE SCORE from EIKON'!AA92)+('ISSUE SCORE from EIKON'!AP92*'WEIGHTED from Refinitive'!$B$5)+('WEIGHTED from Refinitive'!$B$8*'ISSUE SCORE from EIKON'!BE92)+('ISSUE SCORE from EIKON'!BT92*'WEIGHTED from Refinitive'!$B$9)+('WEIGHTED from Refinitive'!$B$10*'ISSUE SCORE from EIKON'!CI92)+('ISSUE SCORE from EIKON'!CX92*'WEIGHTED from Refinitive'!$B$11)+('WEIGHTED from Refinitive'!$B$14*'ISSUE SCORE from EIKON'!DM92)+('ISSUE SCORE from EIKON'!EB92*'WEIGHTED from Refinitive'!$B$15)+('WEIGHTED from Refinitive'!$B$16*'ISSUE SCORE from EIKON'!EQ92)</f>
        <v>40.848140495867739</v>
      </c>
      <c r="H89" s="1">
        <f>('WEIGHTED from Refinitive'!$B$3*'ISSUE SCORE from EIKON'!M92)+('WEIGHTED from Refinitive'!$B$4*'ISSUE SCORE from EIKON'!AB92)+('ISSUE SCORE from EIKON'!AQ92*'WEIGHTED from Refinitive'!$B$5)+('WEIGHTED from Refinitive'!$B$8*'ISSUE SCORE from EIKON'!BF92)+('ISSUE SCORE from EIKON'!BU92*'WEIGHTED from Refinitive'!$B$9)+('WEIGHTED from Refinitive'!$B$10*'ISSUE SCORE from EIKON'!CJ92)+('ISSUE SCORE from EIKON'!CY92*'WEIGHTED from Refinitive'!$B$11)+('WEIGHTED from Refinitive'!$B$14*'ISSUE SCORE from EIKON'!DN92)+('ISSUE SCORE from EIKON'!EC92*'WEIGHTED from Refinitive'!$B$15)+('WEIGHTED from Refinitive'!$B$16*'ISSUE SCORE from EIKON'!ER92)</f>
        <v>36.502118644067778</v>
      </c>
      <c r="I89" s="1">
        <f>('WEIGHTED from Refinitive'!$B$3*'ISSUE SCORE from EIKON'!N92)+('WEIGHTED from Refinitive'!$B$4*'ISSUE SCORE from EIKON'!AC92)+('ISSUE SCORE from EIKON'!AR92*'WEIGHTED from Refinitive'!$B$5)+('WEIGHTED from Refinitive'!$B$8*'ISSUE SCORE from EIKON'!BG92)+('ISSUE SCORE from EIKON'!BV92*'WEIGHTED from Refinitive'!$B$9)+('WEIGHTED from Refinitive'!$B$10*'ISSUE SCORE from EIKON'!CK92)+('ISSUE SCORE from EIKON'!CZ92*'WEIGHTED from Refinitive'!$B$11)+('WEIGHTED from Refinitive'!$B$14*'ISSUE SCORE from EIKON'!DO92)+('ISSUE SCORE from EIKON'!ED92*'WEIGHTED from Refinitive'!$B$15)+('WEIGHTED from Refinitive'!$B$16*'ISSUE SCORE from EIKON'!ES92)</f>
        <v>0</v>
      </c>
      <c r="J89" s="1">
        <f>('WEIGHTED from Refinitive'!$B$3*'ISSUE SCORE from EIKON'!O92)+('WEIGHTED from Refinitive'!$B$4*'ISSUE SCORE from EIKON'!AD92)+('ISSUE SCORE from EIKON'!AS92*'WEIGHTED from Refinitive'!$B$5)+('WEIGHTED from Refinitive'!$B$8*'ISSUE SCORE from EIKON'!BH92)+('ISSUE SCORE from EIKON'!BW92*'WEIGHTED from Refinitive'!$B$9)+('WEIGHTED from Refinitive'!$B$10*'ISSUE SCORE from EIKON'!CL92)+('ISSUE SCORE from EIKON'!DA92*'WEIGHTED from Refinitive'!$B$11)+('WEIGHTED from Refinitive'!$B$14*'ISSUE SCORE from EIKON'!DP92)+('ISSUE SCORE from EIKON'!EE92*'WEIGHTED from Refinitive'!$B$15)+('WEIGHTED from Refinitive'!$B$16*'ISSUE SCORE from EIKON'!ET92)</f>
        <v>0</v>
      </c>
      <c r="K89" s="1">
        <f>('WEIGHTED from Refinitive'!$B$3*'ISSUE SCORE from EIKON'!P92)+('WEIGHTED from Refinitive'!$B$4*'ISSUE SCORE from EIKON'!AE92)+('ISSUE SCORE from EIKON'!AT92*'WEIGHTED from Refinitive'!$B$5)+('WEIGHTED from Refinitive'!$B$8*'ISSUE SCORE from EIKON'!BI92)+('ISSUE SCORE from EIKON'!BX92*'WEIGHTED from Refinitive'!$B$9)+('WEIGHTED from Refinitive'!$B$10*'ISSUE SCORE from EIKON'!CM92)+('ISSUE SCORE from EIKON'!DB92*'WEIGHTED from Refinitive'!$B$11)+('WEIGHTED from Refinitive'!$B$14*'ISSUE SCORE from EIKON'!DQ92)+('ISSUE SCORE from EIKON'!EF92*'WEIGHTED from Refinitive'!$B$15)+('WEIGHTED from Refinitive'!$B$16*'ISSUE SCORE from EIKON'!EU92)</f>
        <v>0</v>
      </c>
      <c r="L89" s="1">
        <f>('WEIGHTED from Refinitive'!$B$3*'ISSUE SCORE from EIKON'!Q92)+('WEIGHTED from Refinitive'!$B$4*'ISSUE SCORE from EIKON'!AF92)+('ISSUE SCORE from EIKON'!AU92*'WEIGHTED from Refinitive'!$B$5)+('WEIGHTED from Refinitive'!$B$8*'ISSUE SCORE from EIKON'!BJ92)+('ISSUE SCORE from EIKON'!BY92*'WEIGHTED from Refinitive'!$B$9)+('WEIGHTED from Refinitive'!$B$10*'ISSUE SCORE from EIKON'!CN92)+('ISSUE SCORE from EIKON'!DC92*'WEIGHTED from Refinitive'!$B$11)+('WEIGHTED from Refinitive'!$B$14*'ISSUE SCORE from EIKON'!DR92)+('ISSUE SCORE from EIKON'!EG92*'WEIGHTED from Refinitive'!$B$15)+('WEIGHTED from Refinitive'!$B$16*'ISSUE SCORE from EIKON'!EV92)</f>
        <v>0</v>
      </c>
      <c r="M89" s="1">
        <f>('WEIGHTED from Refinitive'!$B$3*'ISSUE SCORE from EIKON'!R92)+('WEIGHTED from Refinitive'!$B$4*'ISSUE SCORE from EIKON'!AG92)+('ISSUE SCORE from EIKON'!AV92*'WEIGHTED from Refinitive'!$B$5)+('WEIGHTED from Refinitive'!$B$8*'ISSUE SCORE from EIKON'!BK92)+('ISSUE SCORE from EIKON'!BZ92*'WEIGHTED from Refinitive'!$B$9)+('WEIGHTED from Refinitive'!$B$10*'ISSUE SCORE from EIKON'!CO92)+('ISSUE SCORE from EIKON'!DD92*'WEIGHTED from Refinitive'!$B$11)+('WEIGHTED from Refinitive'!$B$14*'ISSUE SCORE from EIKON'!DS92)+('ISSUE SCORE from EIKON'!EH92*'WEIGHTED from Refinitive'!$B$15)+('WEIGHTED from Refinitive'!$B$16*'ISSUE SCORE from EIKON'!EW92)</f>
        <v>0</v>
      </c>
      <c r="N89" s="1">
        <f>('WEIGHTED from Refinitive'!$B$3*'ISSUE SCORE from EIKON'!S92)+('WEIGHTED from Refinitive'!$B$4*'ISSUE SCORE from EIKON'!AH92)+('ISSUE SCORE from EIKON'!AW92*'WEIGHTED from Refinitive'!$B$5)+('WEIGHTED from Refinitive'!$B$8*'ISSUE SCORE from EIKON'!BL92)+('ISSUE SCORE from EIKON'!CA92*'WEIGHTED from Refinitive'!$B$9)+('WEIGHTED from Refinitive'!$B$10*'ISSUE SCORE from EIKON'!CP92)+('ISSUE SCORE from EIKON'!DE92*'WEIGHTED from Refinitive'!$B$11)+('WEIGHTED from Refinitive'!$B$14*'ISSUE SCORE from EIKON'!DT92)+('ISSUE SCORE from EIKON'!EI92*'WEIGHTED from Refinitive'!$B$15)+('WEIGHTED from Refinitive'!$B$16*'ISSUE SCORE from EIKON'!EX92)</f>
        <v>0</v>
      </c>
      <c r="O89" s="1">
        <f>('WEIGHTED from Refinitive'!$B$3*'ISSUE SCORE from EIKON'!T92)+('WEIGHTED from Refinitive'!$B$4*'ISSUE SCORE from EIKON'!AI92)+('ISSUE SCORE from EIKON'!AX92*'WEIGHTED from Refinitive'!$B$5)+('WEIGHTED from Refinitive'!$B$8*'ISSUE SCORE from EIKON'!BM92)+('ISSUE SCORE from EIKON'!CB92*'WEIGHTED from Refinitive'!$B$9)+('WEIGHTED from Refinitive'!$B$10*'ISSUE SCORE from EIKON'!CQ92)+('ISSUE SCORE from EIKON'!DF92*'WEIGHTED from Refinitive'!$B$11)+('WEIGHTED from Refinitive'!$B$14*'ISSUE SCORE from EIKON'!DU92)+('ISSUE SCORE from EIKON'!EJ92*'WEIGHTED from Refinitive'!$B$15)+('WEIGHTED from Refinitive'!$B$16*'ISSUE SCORE from EIKON'!EY92)</f>
        <v>0</v>
      </c>
      <c r="P89" s="1">
        <f>('WEIGHTED from Refinitive'!$B$3*'ISSUE SCORE from EIKON'!U92)+('WEIGHTED from Refinitive'!$B$4*'ISSUE SCORE from EIKON'!AJ92)+('ISSUE SCORE from EIKON'!AY92*'WEIGHTED from Refinitive'!$B$5)+('WEIGHTED from Refinitive'!$B$8*'ISSUE SCORE from EIKON'!BN92)+('ISSUE SCORE from EIKON'!CC92*'WEIGHTED from Refinitive'!$B$9)+('WEIGHTED from Refinitive'!$B$10*'ISSUE SCORE from EIKON'!CR92)+('ISSUE SCORE from EIKON'!DG92*'WEIGHTED from Refinitive'!$B$11)+('WEIGHTED from Refinitive'!$B$14*'ISSUE SCORE from EIKON'!DV92)+('ISSUE SCORE from EIKON'!EK92*'WEIGHTED from Refinitive'!$B$15)+('WEIGHTED from Refinitive'!$B$16*'ISSUE SCORE from EIKON'!EZ92)</f>
        <v>0</v>
      </c>
      <c r="R89" s="11" t="s">
        <v>173</v>
      </c>
      <c r="S89" s="1">
        <f t="shared" si="32"/>
        <v>55.746989356641109</v>
      </c>
      <c r="T89" s="1">
        <f t="shared" si="33"/>
        <v>60.337859947643956</v>
      </c>
      <c r="U89" s="1">
        <f t="shared" si="34"/>
        <v>54.034517158818787</v>
      </c>
      <c r="V89" s="1">
        <f t="shared" si="35"/>
        <v>45.667664670658638</v>
      </c>
      <c r="W89" s="1">
        <f t="shared" si="36"/>
        <v>42.834397810218938</v>
      </c>
      <c r="X89" s="1">
        <f t="shared" si="37"/>
        <v>40.848140495867739</v>
      </c>
      <c r="Y89" s="1">
        <f t="shared" si="38"/>
        <v>36.502118644067778</v>
      </c>
      <c r="Z89" s="1">
        <f t="shared" si="39"/>
        <v>0</v>
      </c>
      <c r="AA89" s="1">
        <f t="shared" si="40"/>
        <v>0</v>
      </c>
      <c r="AB89" s="1">
        <f t="shared" si="41"/>
        <v>0</v>
      </c>
      <c r="AC89" s="1">
        <f t="shared" si="42"/>
        <v>0</v>
      </c>
      <c r="AD89" s="1">
        <f t="shared" si="43"/>
        <v>0</v>
      </c>
      <c r="AE89" s="1">
        <f t="shared" si="44"/>
        <v>0</v>
      </c>
      <c r="AF89" s="1">
        <f t="shared" si="45"/>
        <v>0</v>
      </c>
      <c r="AG89" s="1">
        <f t="shared" si="46"/>
        <v>0</v>
      </c>
      <c r="AI89" s="11" t="s">
        <v>173</v>
      </c>
      <c r="AJ89" s="1">
        <f t="shared" si="47"/>
        <v>-4.5908705910028473</v>
      </c>
      <c r="AK89" s="1">
        <f t="shared" si="48"/>
        <v>6.3033427888251694</v>
      </c>
      <c r="AL89" s="1">
        <f t="shared" si="49"/>
        <v>8.3668524881601485</v>
      </c>
      <c r="AM89" s="1">
        <f t="shared" si="50"/>
        <v>2.8332668604397</v>
      </c>
      <c r="AN89" s="1">
        <f t="shared" si="51"/>
        <v>1.9862573143511995</v>
      </c>
      <c r="AO89" s="1">
        <f t="shared" si="52"/>
        <v>4.3460218517999607</v>
      </c>
      <c r="AP89" s="1">
        <f t="shared" si="53"/>
        <v>36.502118644067778</v>
      </c>
      <c r="AQ89" s="1">
        <f t="shared" si="54"/>
        <v>0</v>
      </c>
      <c r="AR89" s="1">
        <f t="shared" si="55"/>
        <v>0</v>
      </c>
      <c r="AS89" s="1">
        <f t="shared" si="56"/>
        <v>0</v>
      </c>
      <c r="AT89" s="1">
        <f t="shared" si="57"/>
        <v>0</v>
      </c>
      <c r="AU89" s="1">
        <f t="shared" si="58"/>
        <v>0</v>
      </c>
      <c r="AV89" s="1">
        <f t="shared" si="59"/>
        <v>0</v>
      </c>
      <c r="AW89" s="1">
        <f t="shared" si="60"/>
        <v>0</v>
      </c>
      <c r="AX89" s="1" t="str">
        <f>VLOOKUP(AI89,'ISSUE SCORE from EIKON'!A92:B521,2,FALSE)</f>
        <v>Discovery Inc</v>
      </c>
      <c r="AY89" s="1">
        <f t="shared" si="61"/>
        <v>88</v>
      </c>
      <c r="AZ89" s="1">
        <v>88</v>
      </c>
      <c r="BA89" s="1">
        <v>1</v>
      </c>
    </row>
    <row r="90" spans="1:53" ht="15">
      <c r="A90" s="11" t="s">
        <v>151</v>
      </c>
      <c r="B90" s="1">
        <f>('WEIGHTED from Refinitive'!$B$3*'ISSUE SCORE from EIKON'!G93)+('WEIGHTED from Refinitive'!$B$4*'ISSUE SCORE from EIKON'!V93)+('ISSUE SCORE from EIKON'!AK93*'WEIGHTED from Refinitive'!$B$5)+('WEIGHTED from Refinitive'!$B$8*'ISSUE SCORE from EIKON'!AZ93)+('ISSUE SCORE from EIKON'!BO93*'WEIGHTED from Refinitive'!$B$9)+('WEIGHTED from Refinitive'!$B$10*'ISSUE SCORE from EIKON'!CD93)+('ISSUE SCORE from EIKON'!CS93*'WEIGHTED from Refinitive'!$B$11)+('WEIGHTED from Refinitive'!$B$14*'ISSUE SCORE from EIKON'!DH93)+('ISSUE SCORE from EIKON'!DW93*'WEIGHTED from Refinitive'!$B$15)+('WEIGHTED from Refinitive'!$B$16*'ISSUE SCORE from EIKON'!EL93)</f>
        <v>38.817500213456263</v>
      </c>
      <c r="C90" s="1">
        <f>('WEIGHTED from Refinitive'!$B$3*'ISSUE SCORE from EIKON'!H93)+('WEIGHTED from Refinitive'!$B$4*'ISSUE SCORE from EIKON'!W93)+('ISSUE SCORE from EIKON'!AL93*'WEIGHTED from Refinitive'!$B$5)+('WEIGHTED from Refinitive'!$B$8*'ISSUE SCORE from EIKON'!BA93)+('ISSUE SCORE from EIKON'!BP93*'WEIGHTED from Refinitive'!$B$9)+('WEIGHTED from Refinitive'!$B$10*'ISSUE SCORE from EIKON'!CE93)+('ISSUE SCORE from EIKON'!CT93*'WEIGHTED from Refinitive'!$B$11)+('WEIGHTED from Refinitive'!$B$14*'ISSUE SCORE from EIKON'!DI93)+('ISSUE SCORE from EIKON'!DX93*'WEIGHTED from Refinitive'!$B$15)+('WEIGHTED from Refinitive'!$B$16*'ISSUE SCORE from EIKON'!EM93)</f>
        <v>34.520047301755064</v>
      </c>
      <c r="D90" s="1">
        <f>('WEIGHTED from Refinitive'!$B$3*'ISSUE SCORE from EIKON'!I93)+('WEIGHTED from Refinitive'!$B$4*'ISSUE SCORE from EIKON'!X93)+('ISSUE SCORE from EIKON'!AM93*'WEIGHTED from Refinitive'!$B$5)+('WEIGHTED from Refinitive'!$B$8*'ISSUE SCORE from EIKON'!BB93)+('ISSUE SCORE from EIKON'!BQ93*'WEIGHTED from Refinitive'!$B$9)+('WEIGHTED from Refinitive'!$B$10*'ISSUE SCORE from EIKON'!CF93)+('ISSUE SCORE from EIKON'!CU93*'WEIGHTED from Refinitive'!$B$11)+('WEIGHTED from Refinitive'!$B$14*'ISSUE SCORE from EIKON'!DJ93)+('ISSUE SCORE from EIKON'!DY93*'WEIGHTED from Refinitive'!$B$15)+('WEIGHTED from Refinitive'!$B$16*'ISSUE SCORE from EIKON'!EN93)</f>
        <v>34.091298264333858</v>
      </c>
      <c r="E90" s="1">
        <f>('WEIGHTED from Refinitive'!$B$3*'ISSUE SCORE from EIKON'!J93)+('WEIGHTED from Refinitive'!$B$4*'ISSUE SCORE from EIKON'!Y93)+('ISSUE SCORE from EIKON'!AN93*'WEIGHTED from Refinitive'!$B$5)+('WEIGHTED from Refinitive'!$B$8*'ISSUE SCORE from EIKON'!BC93)+('ISSUE SCORE from EIKON'!BR93*'WEIGHTED from Refinitive'!$B$9)+('WEIGHTED from Refinitive'!$B$10*'ISSUE SCORE from EIKON'!CG93)+('ISSUE SCORE from EIKON'!CV93*'WEIGHTED from Refinitive'!$B$11)+('WEIGHTED from Refinitive'!$B$14*'ISSUE SCORE from EIKON'!DK93)+('ISSUE SCORE from EIKON'!DZ93*'WEIGHTED from Refinitive'!$B$15)+('WEIGHTED from Refinitive'!$B$16*'ISSUE SCORE from EIKON'!EO93)</f>
        <v>37.893488905258863</v>
      </c>
      <c r="F90" s="1">
        <f>('WEIGHTED from Refinitive'!$B$3*'ISSUE SCORE from EIKON'!K93)+('WEIGHTED from Refinitive'!$B$4*'ISSUE SCORE from EIKON'!Z93)+('ISSUE SCORE from EIKON'!AO93*'WEIGHTED from Refinitive'!$B$5)+('WEIGHTED from Refinitive'!$B$8*'ISSUE SCORE from EIKON'!BD93)+('ISSUE SCORE from EIKON'!BS93*'WEIGHTED from Refinitive'!$B$9)+('WEIGHTED from Refinitive'!$B$10*'ISSUE SCORE from EIKON'!CH93)+('ISSUE SCORE from EIKON'!CW93*'WEIGHTED from Refinitive'!$B$11)+('WEIGHTED from Refinitive'!$B$14*'ISSUE SCORE from EIKON'!DL93)+('ISSUE SCORE from EIKON'!EA93*'WEIGHTED from Refinitive'!$B$15)+('WEIGHTED from Refinitive'!$B$16*'ISSUE SCORE from EIKON'!EP93)</f>
        <v>31.860786314733421</v>
      </c>
      <c r="G90" s="1">
        <f>('WEIGHTED from Refinitive'!$B$3*'ISSUE SCORE from EIKON'!L93)+('WEIGHTED from Refinitive'!$B$4*'ISSUE SCORE from EIKON'!AA93)+('ISSUE SCORE from EIKON'!AP93*'WEIGHTED from Refinitive'!$B$5)+('WEIGHTED from Refinitive'!$B$8*'ISSUE SCORE from EIKON'!BE93)+('ISSUE SCORE from EIKON'!BT93*'WEIGHTED from Refinitive'!$B$9)+('WEIGHTED from Refinitive'!$B$10*'ISSUE SCORE from EIKON'!CI93)+('ISSUE SCORE from EIKON'!CX93*'WEIGHTED from Refinitive'!$B$11)+('WEIGHTED from Refinitive'!$B$14*'ISSUE SCORE from EIKON'!DM93)+('ISSUE SCORE from EIKON'!EB93*'WEIGHTED from Refinitive'!$B$15)+('WEIGHTED from Refinitive'!$B$16*'ISSUE SCORE from EIKON'!EQ93)</f>
        <v>28.492053401144283</v>
      </c>
      <c r="H90" s="1">
        <f>('WEIGHTED from Refinitive'!$B$3*'ISSUE SCORE from EIKON'!M93)+('WEIGHTED from Refinitive'!$B$4*'ISSUE SCORE from EIKON'!AB93)+('ISSUE SCORE from EIKON'!AQ93*'WEIGHTED from Refinitive'!$B$5)+('WEIGHTED from Refinitive'!$B$8*'ISSUE SCORE from EIKON'!BF93)+('ISSUE SCORE from EIKON'!BU93*'WEIGHTED from Refinitive'!$B$9)+('WEIGHTED from Refinitive'!$B$10*'ISSUE SCORE from EIKON'!CJ93)+('ISSUE SCORE from EIKON'!CY93*'WEIGHTED from Refinitive'!$B$11)+('WEIGHTED from Refinitive'!$B$14*'ISSUE SCORE from EIKON'!DN93)+('ISSUE SCORE from EIKON'!EC93*'WEIGHTED from Refinitive'!$B$15)+('WEIGHTED from Refinitive'!$B$16*'ISSUE SCORE from EIKON'!ER93)</f>
        <v>25.584273521886185</v>
      </c>
      <c r="I90" s="1">
        <f>('WEIGHTED from Refinitive'!$B$3*'ISSUE SCORE from EIKON'!N93)+('WEIGHTED from Refinitive'!$B$4*'ISSUE SCORE from EIKON'!AC93)+('ISSUE SCORE from EIKON'!AR93*'WEIGHTED from Refinitive'!$B$5)+('WEIGHTED from Refinitive'!$B$8*'ISSUE SCORE from EIKON'!BG93)+('ISSUE SCORE from EIKON'!BV93*'WEIGHTED from Refinitive'!$B$9)+('WEIGHTED from Refinitive'!$B$10*'ISSUE SCORE from EIKON'!CK93)+('ISSUE SCORE from EIKON'!CZ93*'WEIGHTED from Refinitive'!$B$11)+('WEIGHTED from Refinitive'!$B$14*'ISSUE SCORE from EIKON'!DO93)+('ISSUE SCORE from EIKON'!ED93*'WEIGHTED from Refinitive'!$B$15)+('WEIGHTED from Refinitive'!$B$16*'ISSUE SCORE from EIKON'!ES93)</f>
        <v>30.16427843818494</v>
      </c>
      <c r="J90" s="1">
        <f>('WEIGHTED from Refinitive'!$B$3*'ISSUE SCORE from EIKON'!O93)+('WEIGHTED from Refinitive'!$B$4*'ISSUE SCORE from EIKON'!AD93)+('ISSUE SCORE from EIKON'!AS93*'WEIGHTED from Refinitive'!$B$5)+('WEIGHTED from Refinitive'!$B$8*'ISSUE SCORE from EIKON'!BH93)+('ISSUE SCORE from EIKON'!BW93*'WEIGHTED from Refinitive'!$B$9)+('WEIGHTED from Refinitive'!$B$10*'ISSUE SCORE from EIKON'!CL93)+('ISSUE SCORE from EIKON'!DA93*'WEIGHTED from Refinitive'!$B$11)+('WEIGHTED from Refinitive'!$B$14*'ISSUE SCORE from EIKON'!DP93)+('ISSUE SCORE from EIKON'!EE93*'WEIGHTED from Refinitive'!$B$15)+('WEIGHTED from Refinitive'!$B$16*'ISSUE SCORE from EIKON'!ET93)</f>
        <v>28.374444614677444</v>
      </c>
      <c r="K90" s="1">
        <f>('WEIGHTED from Refinitive'!$B$3*'ISSUE SCORE from EIKON'!P93)+('WEIGHTED from Refinitive'!$B$4*'ISSUE SCORE from EIKON'!AE93)+('ISSUE SCORE from EIKON'!AT93*'WEIGHTED from Refinitive'!$B$5)+('WEIGHTED from Refinitive'!$B$8*'ISSUE SCORE from EIKON'!BI93)+('ISSUE SCORE from EIKON'!BX93*'WEIGHTED from Refinitive'!$B$9)+('WEIGHTED from Refinitive'!$B$10*'ISSUE SCORE from EIKON'!CM93)+('ISSUE SCORE from EIKON'!DB93*'WEIGHTED from Refinitive'!$B$11)+('WEIGHTED from Refinitive'!$B$14*'ISSUE SCORE from EIKON'!DQ93)+('ISSUE SCORE from EIKON'!EF93*'WEIGHTED from Refinitive'!$B$15)+('WEIGHTED from Refinitive'!$B$16*'ISSUE SCORE from EIKON'!EU93)</f>
        <v>28.952077846782721</v>
      </c>
      <c r="L90" s="1">
        <f>('WEIGHTED from Refinitive'!$B$3*'ISSUE SCORE from EIKON'!Q93)+('WEIGHTED from Refinitive'!$B$4*'ISSUE SCORE from EIKON'!AF93)+('ISSUE SCORE from EIKON'!AU93*'WEIGHTED from Refinitive'!$B$5)+('WEIGHTED from Refinitive'!$B$8*'ISSUE SCORE from EIKON'!BJ93)+('ISSUE SCORE from EIKON'!BY93*'WEIGHTED from Refinitive'!$B$9)+('WEIGHTED from Refinitive'!$B$10*'ISSUE SCORE from EIKON'!CN93)+('ISSUE SCORE from EIKON'!DC93*'WEIGHTED from Refinitive'!$B$11)+('WEIGHTED from Refinitive'!$B$14*'ISSUE SCORE from EIKON'!DR93)+('ISSUE SCORE from EIKON'!EG93*'WEIGHTED from Refinitive'!$B$15)+('WEIGHTED from Refinitive'!$B$16*'ISSUE SCORE from EIKON'!EV93)</f>
        <v>27.378397970279046</v>
      </c>
      <c r="M90" s="1">
        <f>('WEIGHTED from Refinitive'!$B$3*'ISSUE SCORE from EIKON'!R93)+('WEIGHTED from Refinitive'!$B$4*'ISSUE SCORE from EIKON'!AG93)+('ISSUE SCORE from EIKON'!AV93*'WEIGHTED from Refinitive'!$B$5)+('WEIGHTED from Refinitive'!$B$8*'ISSUE SCORE from EIKON'!BK93)+('ISSUE SCORE from EIKON'!BZ93*'WEIGHTED from Refinitive'!$B$9)+('WEIGHTED from Refinitive'!$B$10*'ISSUE SCORE from EIKON'!CO93)+('ISSUE SCORE from EIKON'!DD93*'WEIGHTED from Refinitive'!$B$11)+('WEIGHTED from Refinitive'!$B$14*'ISSUE SCORE from EIKON'!DS93)+('ISSUE SCORE from EIKON'!EH93*'WEIGHTED from Refinitive'!$B$15)+('WEIGHTED from Refinitive'!$B$16*'ISSUE SCORE from EIKON'!EW93)</f>
        <v>0</v>
      </c>
      <c r="N90" s="1">
        <f>('WEIGHTED from Refinitive'!$B$3*'ISSUE SCORE from EIKON'!S93)+('WEIGHTED from Refinitive'!$B$4*'ISSUE SCORE from EIKON'!AH93)+('ISSUE SCORE from EIKON'!AW93*'WEIGHTED from Refinitive'!$B$5)+('WEIGHTED from Refinitive'!$B$8*'ISSUE SCORE from EIKON'!BL93)+('ISSUE SCORE from EIKON'!CA93*'WEIGHTED from Refinitive'!$B$9)+('WEIGHTED from Refinitive'!$B$10*'ISSUE SCORE from EIKON'!CP93)+('ISSUE SCORE from EIKON'!DE93*'WEIGHTED from Refinitive'!$B$11)+('WEIGHTED from Refinitive'!$B$14*'ISSUE SCORE from EIKON'!DT93)+('ISSUE SCORE from EIKON'!EI93*'WEIGHTED from Refinitive'!$B$15)+('WEIGHTED from Refinitive'!$B$16*'ISSUE SCORE from EIKON'!EX93)</f>
        <v>0</v>
      </c>
      <c r="O90" s="1">
        <f>('WEIGHTED from Refinitive'!$B$3*'ISSUE SCORE from EIKON'!T93)+('WEIGHTED from Refinitive'!$B$4*'ISSUE SCORE from EIKON'!AI93)+('ISSUE SCORE from EIKON'!AX93*'WEIGHTED from Refinitive'!$B$5)+('WEIGHTED from Refinitive'!$B$8*'ISSUE SCORE from EIKON'!BM93)+('ISSUE SCORE from EIKON'!CB93*'WEIGHTED from Refinitive'!$B$9)+('WEIGHTED from Refinitive'!$B$10*'ISSUE SCORE from EIKON'!CQ93)+('ISSUE SCORE from EIKON'!DF93*'WEIGHTED from Refinitive'!$B$11)+('WEIGHTED from Refinitive'!$B$14*'ISSUE SCORE from EIKON'!DU93)+('ISSUE SCORE from EIKON'!EJ93*'WEIGHTED from Refinitive'!$B$15)+('WEIGHTED from Refinitive'!$B$16*'ISSUE SCORE from EIKON'!EY93)</f>
        <v>0</v>
      </c>
      <c r="P90" s="1">
        <f>('WEIGHTED from Refinitive'!$B$3*'ISSUE SCORE from EIKON'!U93)+('WEIGHTED from Refinitive'!$B$4*'ISSUE SCORE from EIKON'!AJ93)+('ISSUE SCORE from EIKON'!AY93*'WEIGHTED from Refinitive'!$B$5)+('WEIGHTED from Refinitive'!$B$8*'ISSUE SCORE from EIKON'!BN93)+('ISSUE SCORE from EIKON'!CC93*'WEIGHTED from Refinitive'!$B$9)+('WEIGHTED from Refinitive'!$B$10*'ISSUE SCORE from EIKON'!CR93)+('ISSUE SCORE from EIKON'!DG93*'WEIGHTED from Refinitive'!$B$11)+('WEIGHTED from Refinitive'!$B$14*'ISSUE SCORE from EIKON'!DV93)+('ISSUE SCORE from EIKON'!EK93*'WEIGHTED from Refinitive'!$B$15)+('WEIGHTED from Refinitive'!$B$16*'ISSUE SCORE from EIKON'!EZ93)</f>
        <v>0</v>
      </c>
      <c r="R90" s="11" t="s">
        <v>174</v>
      </c>
      <c r="S90" s="1">
        <f t="shared" si="32"/>
        <v>29.626295439493276</v>
      </c>
      <c r="T90" s="1">
        <f t="shared" si="33"/>
        <v>34.520047301755064</v>
      </c>
      <c r="U90" s="1">
        <f t="shared" si="34"/>
        <v>34.091298264333858</v>
      </c>
      <c r="V90" s="1">
        <f t="shared" si="35"/>
        <v>37.893488905258863</v>
      </c>
      <c r="W90" s="1">
        <f t="shared" si="36"/>
        <v>31.860786314733421</v>
      </c>
      <c r="X90" s="1">
        <f t="shared" si="37"/>
        <v>28.492053401144283</v>
      </c>
      <c r="Y90" s="1">
        <f t="shared" si="38"/>
        <v>25.584273521886185</v>
      </c>
      <c r="Z90" s="1">
        <f t="shared" si="39"/>
        <v>30.16427843818494</v>
      </c>
      <c r="AA90" s="1">
        <f t="shared" si="40"/>
        <v>28.374444614677444</v>
      </c>
      <c r="AB90" s="1">
        <f t="shared" si="41"/>
        <v>28.952077846782721</v>
      </c>
      <c r="AC90" s="1">
        <f t="shared" si="42"/>
        <v>27.378397970279046</v>
      </c>
      <c r="AD90" s="1">
        <f t="shared" si="43"/>
        <v>0</v>
      </c>
      <c r="AE90" s="1">
        <f t="shared" si="44"/>
        <v>0</v>
      </c>
      <c r="AF90" s="1">
        <f t="shared" si="45"/>
        <v>0</v>
      </c>
      <c r="AG90" s="1">
        <f t="shared" si="46"/>
        <v>0</v>
      </c>
      <c r="AI90" s="11" t="s">
        <v>174</v>
      </c>
      <c r="AJ90" s="1">
        <f t="shared" si="47"/>
        <v>-4.8937518622617873</v>
      </c>
      <c r="AK90" s="1">
        <f t="shared" si="48"/>
        <v>0.42874903742120551</v>
      </c>
      <c r="AL90" s="1">
        <f t="shared" si="49"/>
        <v>-3.802190640925005</v>
      </c>
      <c r="AM90" s="1">
        <f t="shared" si="50"/>
        <v>6.0327025905254423</v>
      </c>
      <c r="AN90" s="1">
        <f t="shared" si="51"/>
        <v>3.3687329135891382</v>
      </c>
      <c r="AO90" s="1">
        <f t="shared" si="52"/>
        <v>2.9077798792580971</v>
      </c>
      <c r="AP90" s="1">
        <f t="shared" si="53"/>
        <v>-4.5800049162987548</v>
      </c>
      <c r="AQ90" s="1">
        <f t="shared" si="54"/>
        <v>1.7898338235074966</v>
      </c>
      <c r="AR90" s="1">
        <f t="shared" si="55"/>
        <v>-0.57763323210527773</v>
      </c>
      <c r="AS90" s="1">
        <f t="shared" si="56"/>
        <v>1.5736798765036752</v>
      </c>
      <c r="AT90" s="1">
        <f t="shared" si="57"/>
        <v>27.378397970279046</v>
      </c>
      <c r="AU90" s="1">
        <f t="shared" si="58"/>
        <v>0</v>
      </c>
      <c r="AV90" s="1">
        <f t="shared" si="59"/>
        <v>0</v>
      </c>
      <c r="AW90" s="1">
        <f t="shared" si="60"/>
        <v>0</v>
      </c>
      <c r="AX90" s="1" t="str">
        <f>VLOOKUP(AI90,'ISSUE SCORE from EIKON'!A93:B522,2,FALSE)</f>
        <v>DISH Network Corp</v>
      </c>
      <c r="AY90" s="1">
        <f t="shared" si="61"/>
        <v>89</v>
      </c>
      <c r="AZ90" s="1">
        <v>89</v>
      </c>
      <c r="BA90" s="1">
        <v>1</v>
      </c>
    </row>
    <row r="91" spans="1:53" ht="15">
      <c r="A91" s="11" t="s">
        <v>152</v>
      </c>
      <c r="B91" s="1">
        <f>('WEIGHTED from Refinitive'!$B$3*'ISSUE SCORE from EIKON'!G94)+('WEIGHTED from Refinitive'!$B$4*'ISSUE SCORE from EIKON'!V94)+('ISSUE SCORE from EIKON'!AK94*'WEIGHTED from Refinitive'!$B$5)+('WEIGHTED from Refinitive'!$B$8*'ISSUE SCORE from EIKON'!AZ94)+('ISSUE SCORE from EIKON'!BO94*'WEIGHTED from Refinitive'!$B$9)+('WEIGHTED from Refinitive'!$B$10*'ISSUE SCORE from EIKON'!CD94)+('ISSUE SCORE from EIKON'!CS94*'WEIGHTED from Refinitive'!$B$11)+('WEIGHTED from Refinitive'!$B$14*'ISSUE SCORE from EIKON'!DH94)+('ISSUE SCORE from EIKON'!DW94*'WEIGHTED from Refinitive'!$B$15)+('WEIGHTED from Refinitive'!$B$16*'ISSUE SCORE from EIKON'!EL94)</f>
        <v>78.41012952814053</v>
      </c>
      <c r="C91" s="1">
        <f>('WEIGHTED from Refinitive'!$B$3*'ISSUE SCORE from EIKON'!H94)+('WEIGHTED from Refinitive'!$B$4*'ISSUE SCORE from EIKON'!W94)+('ISSUE SCORE from EIKON'!AL94*'WEIGHTED from Refinitive'!$B$5)+('WEIGHTED from Refinitive'!$B$8*'ISSUE SCORE from EIKON'!BA94)+('ISSUE SCORE from EIKON'!BP94*'WEIGHTED from Refinitive'!$B$9)+('WEIGHTED from Refinitive'!$B$10*'ISSUE SCORE from EIKON'!CE94)+('ISSUE SCORE from EIKON'!CT94*'WEIGHTED from Refinitive'!$B$11)+('WEIGHTED from Refinitive'!$B$14*'ISSUE SCORE from EIKON'!DI94)+('ISSUE SCORE from EIKON'!DX94*'WEIGHTED from Refinitive'!$B$15)+('WEIGHTED from Refinitive'!$B$16*'ISSUE SCORE from EIKON'!EM94)</f>
        <v>80.647769693572826</v>
      </c>
      <c r="D91" s="1">
        <f>('WEIGHTED from Refinitive'!$B$3*'ISSUE SCORE from EIKON'!I94)+('WEIGHTED from Refinitive'!$B$4*'ISSUE SCORE from EIKON'!X94)+('ISSUE SCORE from EIKON'!AM94*'WEIGHTED from Refinitive'!$B$5)+('WEIGHTED from Refinitive'!$B$8*'ISSUE SCORE from EIKON'!BB94)+('ISSUE SCORE from EIKON'!BQ94*'WEIGHTED from Refinitive'!$B$9)+('WEIGHTED from Refinitive'!$B$10*'ISSUE SCORE from EIKON'!CF94)+('ISSUE SCORE from EIKON'!CU94*'WEIGHTED from Refinitive'!$B$11)+('WEIGHTED from Refinitive'!$B$14*'ISSUE SCORE from EIKON'!DJ94)+('ISSUE SCORE from EIKON'!DY94*'WEIGHTED from Refinitive'!$B$15)+('WEIGHTED from Refinitive'!$B$16*'ISSUE SCORE from EIKON'!EN94)</f>
        <v>78.763529524506438</v>
      </c>
      <c r="E91" s="1">
        <f>('WEIGHTED from Refinitive'!$B$3*'ISSUE SCORE from EIKON'!J94)+('WEIGHTED from Refinitive'!$B$4*'ISSUE SCORE from EIKON'!Y94)+('ISSUE SCORE from EIKON'!AN94*'WEIGHTED from Refinitive'!$B$5)+('WEIGHTED from Refinitive'!$B$8*'ISSUE SCORE from EIKON'!BC94)+('ISSUE SCORE from EIKON'!BR94*'WEIGHTED from Refinitive'!$B$9)+('WEIGHTED from Refinitive'!$B$10*'ISSUE SCORE from EIKON'!CG94)+('ISSUE SCORE from EIKON'!CV94*'WEIGHTED from Refinitive'!$B$11)+('WEIGHTED from Refinitive'!$B$14*'ISSUE SCORE from EIKON'!DK94)+('ISSUE SCORE from EIKON'!DZ94*'WEIGHTED from Refinitive'!$B$15)+('WEIGHTED from Refinitive'!$B$16*'ISSUE SCORE from EIKON'!EO94)</f>
        <v>76.041225785801615</v>
      </c>
      <c r="F91" s="1">
        <f>('WEIGHTED from Refinitive'!$B$3*'ISSUE SCORE from EIKON'!K94)+('WEIGHTED from Refinitive'!$B$4*'ISSUE SCORE from EIKON'!Z94)+('ISSUE SCORE from EIKON'!AO94*'WEIGHTED from Refinitive'!$B$5)+('WEIGHTED from Refinitive'!$B$8*'ISSUE SCORE from EIKON'!BD94)+('ISSUE SCORE from EIKON'!BS94*'WEIGHTED from Refinitive'!$B$9)+('WEIGHTED from Refinitive'!$B$10*'ISSUE SCORE from EIKON'!CH94)+('ISSUE SCORE from EIKON'!CW94*'WEIGHTED from Refinitive'!$B$11)+('WEIGHTED from Refinitive'!$B$14*'ISSUE SCORE from EIKON'!DL94)+('ISSUE SCORE from EIKON'!EA94*'WEIGHTED from Refinitive'!$B$15)+('WEIGHTED from Refinitive'!$B$16*'ISSUE SCORE from EIKON'!EP94)</f>
        <v>69.32418378093729</v>
      </c>
      <c r="G91" s="1">
        <f>('WEIGHTED from Refinitive'!$B$3*'ISSUE SCORE from EIKON'!L94)+('WEIGHTED from Refinitive'!$B$4*'ISSUE SCORE from EIKON'!AA94)+('ISSUE SCORE from EIKON'!AP94*'WEIGHTED from Refinitive'!$B$5)+('WEIGHTED from Refinitive'!$B$8*'ISSUE SCORE from EIKON'!BE94)+('ISSUE SCORE from EIKON'!BT94*'WEIGHTED from Refinitive'!$B$9)+('WEIGHTED from Refinitive'!$B$10*'ISSUE SCORE from EIKON'!CI94)+('ISSUE SCORE from EIKON'!CX94*'WEIGHTED from Refinitive'!$B$11)+('WEIGHTED from Refinitive'!$B$14*'ISSUE SCORE from EIKON'!DM94)+('ISSUE SCORE from EIKON'!EB94*'WEIGHTED from Refinitive'!$B$15)+('WEIGHTED from Refinitive'!$B$16*'ISSUE SCORE from EIKON'!EQ94)</f>
        <v>63.811745946361299</v>
      </c>
      <c r="H91" s="1">
        <f>('WEIGHTED from Refinitive'!$B$3*'ISSUE SCORE from EIKON'!M94)+('WEIGHTED from Refinitive'!$B$4*'ISSUE SCORE from EIKON'!AB94)+('ISSUE SCORE from EIKON'!AQ94*'WEIGHTED from Refinitive'!$B$5)+('WEIGHTED from Refinitive'!$B$8*'ISSUE SCORE from EIKON'!BF94)+('ISSUE SCORE from EIKON'!BU94*'WEIGHTED from Refinitive'!$B$9)+('WEIGHTED from Refinitive'!$B$10*'ISSUE SCORE from EIKON'!CJ94)+('ISSUE SCORE from EIKON'!CY94*'WEIGHTED from Refinitive'!$B$11)+('WEIGHTED from Refinitive'!$B$14*'ISSUE SCORE from EIKON'!DN94)+('ISSUE SCORE from EIKON'!EC94*'WEIGHTED from Refinitive'!$B$15)+('WEIGHTED from Refinitive'!$B$16*'ISSUE SCORE from EIKON'!ER94)</f>
        <v>62.827487335359642</v>
      </c>
      <c r="I91" s="1">
        <f>('WEIGHTED from Refinitive'!$B$3*'ISSUE SCORE from EIKON'!N94)+('WEIGHTED from Refinitive'!$B$4*'ISSUE SCORE from EIKON'!AC94)+('ISSUE SCORE from EIKON'!AR94*'WEIGHTED from Refinitive'!$B$5)+('WEIGHTED from Refinitive'!$B$8*'ISSUE SCORE from EIKON'!BG94)+('ISSUE SCORE from EIKON'!BV94*'WEIGHTED from Refinitive'!$B$9)+('WEIGHTED from Refinitive'!$B$10*'ISSUE SCORE from EIKON'!CK94)+('ISSUE SCORE from EIKON'!CZ94*'WEIGHTED from Refinitive'!$B$11)+('WEIGHTED from Refinitive'!$B$14*'ISSUE SCORE from EIKON'!DO94)+('ISSUE SCORE from EIKON'!ED94*'WEIGHTED from Refinitive'!$B$15)+('WEIGHTED from Refinitive'!$B$16*'ISSUE SCORE from EIKON'!ES94)</f>
        <v>59.830236148442452</v>
      </c>
      <c r="J91" s="1">
        <f>('WEIGHTED from Refinitive'!$B$3*'ISSUE SCORE from EIKON'!O94)+('WEIGHTED from Refinitive'!$B$4*'ISSUE SCORE from EIKON'!AD94)+('ISSUE SCORE from EIKON'!AS94*'WEIGHTED from Refinitive'!$B$5)+('WEIGHTED from Refinitive'!$B$8*'ISSUE SCORE from EIKON'!BH94)+('ISSUE SCORE from EIKON'!BW94*'WEIGHTED from Refinitive'!$B$9)+('WEIGHTED from Refinitive'!$B$10*'ISSUE SCORE from EIKON'!CL94)+('ISSUE SCORE from EIKON'!DA94*'WEIGHTED from Refinitive'!$B$11)+('WEIGHTED from Refinitive'!$B$14*'ISSUE SCORE from EIKON'!DP94)+('ISSUE SCORE from EIKON'!EE94*'WEIGHTED from Refinitive'!$B$15)+('WEIGHTED from Refinitive'!$B$16*'ISSUE SCORE from EIKON'!ET94)</f>
        <v>57.306309110970979</v>
      </c>
      <c r="K91" s="1">
        <f>('WEIGHTED from Refinitive'!$B$3*'ISSUE SCORE from EIKON'!P94)+('WEIGHTED from Refinitive'!$B$4*'ISSUE SCORE from EIKON'!AE94)+('ISSUE SCORE from EIKON'!AT94*'WEIGHTED from Refinitive'!$B$5)+('WEIGHTED from Refinitive'!$B$8*'ISSUE SCORE from EIKON'!BI94)+('ISSUE SCORE from EIKON'!BX94*'WEIGHTED from Refinitive'!$B$9)+('WEIGHTED from Refinitive'!$B$10*'ISSUE SCORE from EIKON'!CM94)+('ISSUE SCORE from EIKON'!DB94*'WEIGHTED from Refinitive'!$B$11)+('WEIGHTED from Refinitive'!$B$14*'ISSUE SCORE from EIKON'!DQ94)+('ISSUE SCORE from EIKON'!EF94*'WEIGHTED from Refinitive'!$B$15)+('WEIGHTED from Refinitive'!$B$16*'ISSUE SCORE from EIKON'!EU94)</f>
        <v>58.465550896471917</v>
      </c>
      <c r="L91" s="1">
        <f>('WEIGHTED from Refinitive'!$B$3*'ISSUE SCORE from EIKON'!Q94)+('WEIGHTED from Refinitive'!$B$4*'ISSUE SCORE from EIKON'!AF94)+('ISSUE SCORE from EIKON'!AU94*'WEIGHTED from Refinitive'!$B$5)+('WEIGHTED from Refinitive'!$B$8*'ISSUE SCORE from EIKON'!BJ94)+('ISSUE SCORE from EIKON'!BY94*'WEIGHTED from Refinitive'!$B$9)+('WEIGHTED from Refinitive'!$B$10*'ISSUE SCORE from EIKON'!CN94)+('ISSUE SCORE from EIKON'!DC94*'WEIGHTED from Refinitive'!$B$11)+('WEIGHTED from Refinitive'!$B$14*'ISSUE SCORE from EIKON'!DR94)+('ISSUE SCORE from EIKON'!EG94*'WEIGHTED from Refinitive'!$B$15)+('WEIGHTED from Refinitive'!$B$16*'ISSUE SCORE from EIKON'!EV94)</f>
        <v>46.109622744669167</v>
      </c>
      <c r="M91" s="1">
        <f>('WEIGHTED from Refinitive'!$B$3*'ISSUE SCORE from EIKON'!R94)+('WEIGHTED from Refinitive'!$B$4*'ISSUE SCORE from EIKON'!AG94)+('ISSUE SCORE from EIKON'!AV94*'WEIGHTED from Refinitive'!$B$5)+('WEIGHTED from Refinitive'!$B$8*'ISSUE SCORE from EIKON'!BK94)+('ISSUE SCORE from EIKON'!BZ94*'WEIGHTED from Refinitive'!$B$9)+('WEIGHTED from Refinitive'!$B$10*'ISSUE SCORE from EIKON'!CO94)+('ISSUE SCORE from EIKON'!DD94*'WEIGHTED from Refinitive'!$B$11)+('WEIGHTED from Refinitive'!$B$14*'ISSUE SCORE from EIKON'!DS94)+('ISSUE SCORE from EIKON'!EH94*'WEIGHTED from Refinitive'!$B$15)+('WEIGHTED from Refinitive'!$B$16*'ISSUE SCORE from EIKON'!EW94)</f>
        <v>43.55825104845237</v>
      </c>
      <c r="N91" s="1">
        <f>('WEIGHTED from Refinitive'!$B$3*'ISSUE SCORE from EIKON'!S94)+('WEIGHTED from Refinitive'!$B$4*'ISSUE SCORE from EIKON'!AH94)+('ISSUE SCORE from EIKON'!AW94*'WEIGHTED from Refinitive'!$B$5)+('WEIGHTED from Refinitive'!$B$8*'ISSUE SCORE from EIKON'!BL94)+('ISSUE SCORE from EIKON'!CA94*'WEIGHTED from Refinitive'!$B$9)+('WEIGHTED from Refinitive'!$B$10*'ISSUE SCORE from EIKON'!CP94)+('ISSUE SCORE from EIKON'!DE94*'WEIGHTED from Refinitive'!$B$11)+('WEIGHTED from Refinitive'!$B$14*'ISSUE SCORE from EIKON'!DT94)+('ISSUE SCORE from EIKON'!EI94*'WEIGHTED from Refinitive'!$B$15)+('WEIGHTED from Refinitive'!$B$16*'ISSUE SCORE from EIKON'!EX94)</f>
        <v>41.784331521004979</v>
      </c>
      <c r="O91" s="1">
        <f>('WEIGHTED from Refinitive'!$B$3*'ISSUE SCORE from EIKON'!T94)+('WEIGHTED from Refinitive'!$B$4*'ISSUE SCORE from EIKON'!AI94)+('ISSUE SCORE from EIKON'!AX94*'WEIGHTED from Refinitive'!$B$5)+('WEIGHTED from Refinitive'!$B$8*'ISSUE SCORE from EIKON'!BM94)+('ISSUE SCORE from EIKON'!CB94*'WEIGHTED from Refinitive'!$B$9)+('WEIGHTED from Refinitive'!$B$10*'ISSUE SCORE from EIKON'!CQ94)+('ISSUE SCORE from EIKON'!DF94*'WEIGHTED from Refinitive'!$B$11)+('WEIGHTED from Refinitive'!$B$14*'ISSUE SCORE from EIKON'!DU94)+('ISSUE SCORE from EIKON'!EJ94*'WEIGHTED from Refinitive'!$B$15)+('WEIGHTED from Refinitive'!$B$16*'ISSUE SCORE from EIKON'!EY94)</f>
        <v>0</v>
      </c>
      <c r="P91" s="1">
        <f>('WEIGHTED from Refinitive'!$B$3*'ISSUE SCORE from EIKON'!U94)+('WEIGHTED from Refinitive'!$B$4*'ISSUE SCORE from EIKON'!AJ94)+('ISSUE SCORE from EIKON'!AY94*'WEIGHTED from Refinitive'!$B$5)+('WEIGHTED from Refinitive'!$B$8*'ISSUE SCORE from EIKON'!BN94)+('ISSUE SCORE from EIKON'!CC94*'WEIGHTED from Refinitive'!$B$9)+('WEIGHTED from Refinitive'!$B$10*'ISSUE SCORE from EIKON'!CR94)+('ISSUE SCORE from EIKON'!DG94*'WEIGHTED from Refinitive'!$B$11)+('WEIGHTED from Refinitive'!$B$14*'ISSUE SCORE from EIKON'!DV94)+('ISSUE SCORE from EIKON'!EK94*'WEIGHTED from Refinitive'!$B$15)+('WEIGHTED from Refinitive'!$B$16*'ISSUE SCORE from EIKON'!EZ94)</f>
        <v>0</v>
      </c>
      <c r="R91" s="11" t="s">
        <v>175</v>
      </c>
      <c r="S91" s="1">
        <f t="shared" si="32"/>
        <v>39.094609374999969</v>
      </c>
      <c r="T91" s="1">
        <f t="shared" si="33"/>
        <v>80.647769693572826</v>
      </c>
      <c r="U91" s="1">
        <f t="shared" si="34"/>
        <v>78.763529524506438</v>
      </c>
      <c r="V91" s="1">
        <f t="shared" si="35"/>
        <v>76.041225785801615</v>
      </c>
      <c r="W91" s="1">
        <f t="shared" si="36"/>
        <v>69.32418378093729</v>
      </c>
      <c r="X91" s="1">
        <f t="shared" si="37"/>
        <v>63.811745946361299</v>
      </c>
      <c r="Y91" s="1">
        <f t="shared" si="38"/>
        <v>62.827487335359642</v>
      </c>
      <c r="Z91" s="1">
        <f t="shared" si="39"/>
        <v>59.830236148442452</v>
      </c>
      <c r="AA91" s="1">
        <f t="shared" si="40"/>
        <v>57.306309110970979</v>
      </c>
      <c r="AB91" s="1">
        <f t="shared" si="41"/>
        <v>58.465550896471917</v>
      </c>
      <c r="AC91" s="1">
        <f t="shared" si="42"/>
        <v>46.109622744669167</v>
      </c>
      <c r="AD91" s="1">
        <f t="shared" si="43"/>
        <v>43.55825104845237</v>
      </c>
      <c r="AE91" s="1">
        <f t="shared" si="44"/>
        <v>41.784331521004979</v>
      </c>
      <c r="AF91" s="1">
        <f t="shared" si="45"/>
        <v>0</v>
      </c>
      <c r="AG91" s="1">
        <f t="shared" si="46"/>
        <v>0</v>
      </c>
      <c r="AI91" s="11" t="s">
        <v>175</v>
      </c>
      <c r="AJ91" s="1">
        <f t="shared" si="47"/>
        <v>-41.553160318572857</v>
      </c>
      <c r="AK91" s="1">
        <f t="shared" si="48"/>
        <v>1.8842401690663877</v>
      </c>
      <c r="AL91" s="1">
        <f t="shared" si="49"/>
        <v>2.7223037387048237</v>
      </c>
      <c r="AM91" s="1">
        <f t="shared" si="50"/>
        <v>6.7170420048643251</v>
      </c>
      <c r="AN91" s="1">
        <f t="shared" si="51"/>
        <v>5.5124378345759908</v>
      </c>
      <c r="AO91" s="1">
        <f t="shared" si="52"/>
        <v>0.9842586110016569</v>
      </c>
      <c r="AP91" s="1">
        <f t="shared" si="53"/>
        <v>2.9972511869171896</v>
      </c>
      <c r="AQ91" s="1">
        <f t="shared" si="54"/>
        <v>2.5239270374714735</v>
      </c>
      <c r="AR91" s="1">
        <f t="shared" si="55"/>
        <v>-1.1592417855009387</v>
      </c>
      <c r="AS91" s="1">
        <f t="shared" si="56"/>
        <v>12.35592815180275</v>
      </c>
      <c r="AT91" s="1">
        <f t="shared" si="57"/>
        <v>2.5513716962167976</v>
      </c>
      <c r="AU91" s="1">
        <f t="shared" si="58"/>
        <v>1.77391952744739</v>
      </c>
      <c r="AV91" s="1">
        <f t="shared" si="59"/>
        <v>41.784331521004979</v>
      </c>
      <c r="AW91" s="1">
        <f t="shared" si="60"/>
        <v>0</v>
      </c>
      <c r="AX91" s="1" t="str">
        <f>VLOOKUP(AI91,'ISSUE SCORE from EIKON'!A94:B523,2,FALSE)</f>
        <v>Dollar Tree Inc</v>
      </c>
      <c r="AY91" s="1">
        <f t="shared" si="61"/>
        <v>90</v>
      </c>
      <c r="AZ91" s="1">
        <v>90</v>
      </c>
      <c r="BA91" s="1">
        <v>1</v>
      </c>
    </row>
    <row r="92" spans="1:53" ht="15">
      <c r="A92" s="11" t="s">
        <v>153</v>
      </c>
      <c r="B92" s="1">
        <f>('WEIGHTED from Refinitive'!$B$3*'ISSUE SCORE from EIKON'!G95)+('WEIGHTED from Refinitive'!$B$4*'ISSUE SCORE from EIKON'!V95)+('ISSUE SCORE from EIKON'!AK95*'WEIGHTED from Refinitive'!$B$5)+('WEIGHTED from Refinitive'!$B$8*'ISSUE SCORE from EIKON'!AZ95)+('ISSUE SCORE from EIKON'!BO95*'WEIGHTED from Refinitive'!$B$9)+('WEIGHTED from Refinitive'!$B$10*'ISSUE SCORE from EIKON'!CD95)+('ISSUE SCORE from EIKON'!CS95*'WEIGHTED from Refinitive'!$B$11)+('WEIGHTED from Refinitive'!$B$14*'ISSUE SCORE from EIKON'!DH95)+('ISSUE SCORE from EIKON'!DW95*'WEIGHTED from Refinitive'!$B$15)+('WEIGHTED from Refinitive'!$B$16*'ISSUE SCORE from EIKON'!EL95)</f>
        <v>90.710049033501448</v>
      </c>
      <c r="C92" s="1">
        <f>('WEIGHTED from Refinitive'!$B$3*'ISSUE SCORE from EIKON'!H95)+('WEIGHTED from Refinitive'!$B$4*'ISSUE SCORE from EIKON'!W95)+('ISSUE SCORE from EIKON'!AL95*'WEIGHTED from Refinitive'!$B$5)+('WEIGHTED from Refinitive'!$B$8*'ISSUE SCORE from EIKON'!BA95)+('ISSUE SCORE from EIKON'!BP95*'WEIGHTED from Refinitive'!$B$9)+('WEIGHTED from Refinitive'!$B$10*'ISSUE SCORE from EIKON'!CE95)+('ISSUE SCORE from EIKON'!CT95*'WEIGHTED from Refinitive'!$B$11)+('WEIGHTED from Refinitive'!$B$14*'ISSUE SCORE from EIKON'!DI95)+('ISSUE SCORE from EIKON'!DX95*'WEIGHTED from Refinitive'!$B$15)+('WEIGHTED from Refinitive'!$B$16*'ISSUE SCORE from EIKON'!EM95)</f>
        <v>89.000683108482875</v>
      </c>
      <c r="D92" s="1">
        <f>('WEIGHTED from Refinitive'!$B$3*'ISSUE SCORE from EIKON'!I95)+('WEIGHTED from Refinitive'!$B$4*'ISSUE SCORE from EIKON'!X95)+('ISSUE SCORE from EIKON'!AM95*'WEIGHTED from Refinitive'!$B$5)+('WEIGHTED from Refinitive'!$B$8*'ISSUE SCORE from EIKON'!BB95)+('ISSUE SCORE from EIKON'!BQ95*'WEIGHTED from Refinitive'!$B$9)+('WEIGHTED from Refinitive'!$B$10*'ISSUE SCORE from EIKON'!CF95)+('ISSUE SCORE from EIKON'!CU95*'WEIGHTED from Refinitive'!$B$11)+('WEIGHTED from Refinitive'!$B$14*'ISSUE SCORE from EIKON'!DJ95)+('ISSUE SCORE from EIKON'!DY95*'WEIGHTED from Refinitive'!$B$15)+('WEIGHTED from Refinitive'!$B$16*'ISSUE SCORE from EIKON'!EN95)</f>
        <v>91.082058916407235</v>
      </c>
      <c r="E92" s="1">
        <f>('WEIGHTED from Refinitive'!$B$3*'ISSUE SCORE from EIKON'!J95)+('WEIGHTED from Refinitive'!$B$4*'ISSUE SCORE from EIKON'!Y95)+('ISSUE SCORE from EIKON'!AN95*'WEIGHTED from Refinitive'!$B$5)+('WEIGHTED from Refinitive'!$B$8*'ISSUE SCORE from EIKON'!BC95)+('ISSUE SCORE from EIKON'!BR95*'WEIGHTED from Refinitive'!$B$9)+('WEIGHTED from Refinitive'!$B$10*'ISSUE SCORE from EIKON'!CG95)+('ISSUE SCORE from EIKON'!CV95*'WEIGHTED from Refinitive'!$B$11)+('WEIGHTED from Refinitive'!$B$14*'ISSUE SCORE from EIKON'!DK95)+('ISSUE SCORE from EIKON'!DZ95*'WEIGHTED from Refinitive'!$B$15)+('WEIGHTED from Refinitive'!$B$16*'ISSUE SCORE from EIKON'!EO95)</f>
        <v>88.957367129316154</v>
      </c>
      <c r="F92" s="1">
        <f>('WEIGHTED from Refinitive'!$B$3*'ISSUE SCORE from EIKON'!K95)+('WEIGHTED from Refinitive'!$B$4*'ISSUE SCORE from EIKON'!Z95)+('ISSUE SCORE from EIKON'!AO95*'WEIGHTED from Refinitive'!$B$5)+('WEIGHTED from Refinitive'!$B$8*'ISSUE SCORE from EIKON'!BD95)+('ISSUE SCORE from EIKON'!BS95*'WEIGHTED from Refinitive'!$B$9)+('WEIGHTED from Refinitive'!$B$10*'ISSUE SCORE from EIKON'!CH95)+('ISSUE SCORE from EIKON'!CW95*'WEIGHTED from Refinitive'!$B$11)+('WEIGHTED from Refinitive'!$B$14*'ISSUE SCORE from EIKON'!DL95)+('ISSUE SCORE from EIKON'!EA95*'WEIGHTED from Refinitive'!$B$15)+('WEIGHTED from Refinitive'!$B$16*'ISSUE SCORE from EIKON'!EP95)</f>
        <v>88.826492473044169</v>
      </c>
      <c r="G92" s="1">
        <f>('WEIGHTED from Refinitive'!$B$3*'ISSUE SCORE from EIKON'!L95)+('WEIGHTED from Refinitive'!$B$4*'ISSUE SCORE from EIKON'!AA95)+('ISSUE SCORE from EIKON'!AP95*'WEIGHTED from Refinitive'!$B$5)+('WEIGHTED from Refinitive'!$B$8*'ISSUE SCORE from EIKON'!BE95)+('ISSUE SCORE from EIKON'!BT95*'WEIGHTED from Refinitive'!$B$9)+('WEIGHTED from Refinitive'!$B$10*'ISSUE SCORE from EIKON'!CI95)+('ISSUE SCORE from EIKON'!CX95*'WEIGHTED from Refinitive'!$B$11)+('WEIGHTED from Refinitive'!$B$14*'ISSUE SCORE from EIKON'!DM95)+('ISSUE SCORE from EIKON'!EB95*'WEIGHTED from Refinitive'!$B$15)+('WEIGHTED from Refinitive'!$B$16*'ISSUE SCORE from EIKON'!EQ95)</f>
        <v>86.668081612689079</v>
      </c>
      <c r="H92" s="1">
        <f>('WEIGHTED from Refinitive'!$B$3*'ISSUE SCORE from EIKON'!M95)+('WEIGHTED from Refinitive'!$B$4*'ISSUE SCORE from EIKON'!AB95)+('ISSUE SCORE from EIKON'!AQ95*'WEIGHTED from Refinitive'!$B$5)+('WEIGHTED from Refinitive'!$B$8*'ISSUE SCORE from EIKON'!BF95)+('ISSUE SCORE from EIKON'!BU95*'WEIGHTED from Refinitive'!$B$9)+('WEIGHTED from Refinitive'!$B$10*'ISSUE SCORE from EIKON'!CJ95)+('ISSUE SCORE from EIKON'!CY95*'WEIGHTED from Refinitive'!$B$11)+('WEIGHTED from Refinitive'!$B$14*'ISSUE SCORE from EIKON'!DN95)+('ISSUE SCORE from EIKON'!EC95*'WEIGHTED from Refinitive'!$B$15)+('WEIGHTED from Refinitive'!$B$16*'ISSUE SCORE from EIKON'!ER95)</f>
        <v>85.023445529290811</v>
      </c>
      <c r="I92" s="1">
        <f>('WEIGHTED from Refinitive'!$B$3*'ISSUE SCORE from EIKON'!N95)+('WEIGHTED from Refinitive'!$B$4*'ISSUE SCORE from EIKON'!AC95)+('ISSUE SCORE from EIKON'!AR95*'WEIGHTED from Refinitive'!$B$5)+('WEIGHTED from Refinitive'!$B$8*'ISSUE SCORE from EIKON'!BG95)+('ISSUE SCORE from EIKON'!BV95*'WEIGHTED from Refinitive'!$B$9)+('WEIGHTED from Refinitive'!$B$10*'ISSUE SCORE from EIKON'!CK95)+('ISSUE SCORE from EIKON'!CZ95*'WEIGHTED from Refinitive'!$B$11)+('WEIGHTED from Refinitive'!$B$14*'ISSUE SCORE from EIKON'!DO95)+('ISSUE SCORE from EIKON'!ED95*'WEIGHTED from Refinitive'!$B$15)+('WEIGHTED from Refinitive'!$B$16*'ISSUE SCORE from EIKON'!ES95)</f>
        <v>82.331316992433756</v>
      </c>
      <c r="J92" s="1">
        <f>('WEIGHTED from Refinitive'!$B$3*'ISSUE SCORE from EIKON'!O95)+('WEIGHTED from Refinitive'!$B$4*'ISSUE SCORE from EIKON'!AD95)+('ISSUE SCORE from EIKON'!AS95*'WEIGHTED from Refinitive'!$B$5)+('WEIGHTED from Refinitive'!$B$8*'ISSUE SCORE from EIKON'!BH95)+('ISSUE SCORE from EIKON'!BW95*'WEIGHTED from Refinitive'!$B$9)+('WEIGHTED from Refinitive'!$B$10*'ISSUE SCORE from EIKON'!CL95)+('ISSUE SCORE from EIKON'!DA95*'WEIGHTED from Refinitive'!$B$11)+('WEIGHTED from Refinitive'!$B$14*'ISSUE SCORE from EIKON'!DP95)+('ISSUE SCORE from EIKON'!EE95*'WEIGHTED from Refinitive'!$B$15)+('WEIGHTED from Refinitive'!$B$16*'ISSUE SCORE from EIKON'!ET95)</f>
        <v>86.888663967611308</v>
      </c>
      <c r="K92" s="1">
        <f>('WEIGHTED from Refinitive'!$B$3*'ISSUE SCORE from EIKON'!P95)+('WEIGHTED from Refinitive'!$B$4*'ISSUE SCORE from EIKON'!AE95)+('ISSUE SCORE from EIKON'!AT95*'WEIGHTED from Refinitive'!$B$5)+('WEIGHTED from Refinitive'!$B$8*'ISSUE SCORE from EIKON'!BI95)+('ISSUE SCORE from EIKON'!BX95*'WEIGHTED from Refinitive'!$B$9)+('WEIGHTED from Refinitive'!$B$10*'ISSUE SCORE from EIKON'!CM95)+('ISSUE SCORE from EIKON'!DB95*'WEIGHTED from Refinitive'!$B$11)+('WEIGHTED from Refinitive'!$B$14*'ISSUE SCORE from EIKON'!DQ95)+('ISSUE SCORE from EIKON'!EF95*'WEIGHTED from Refinitive'!$B$15)+('WEIGHTED from Refinitive'!$B$16*'ISSUE SCORE from EIKON'!EU95)</f>
        <v>85.104567253314016</v>
      </c>
      <c r="L92" s="1">
        <f>('WEIGHTED from Refinitive'!$B$3*'ISSUE SCORE from EIKON'!Q95)+('WEIGHTED from Refinitive'!$B$4*'ISSUE SCORE from EIKON'!AF95)+('ISSUE SCORE from EIKON'!AU95*'WEIGHTED from Refinitive'!$B$5)+('WEIGHTED from Refinitive'!$B$8*'ISSUE SCORE from EIKON'!BJ95)+('ISSUE SCORE from EIKON'!BY95*'WEIGHTED from Refinitive'!$B$9)+('WEIGHTED from Refinitive'!$B$10*'ISSUE SCORE from EIKON'!CN95)+('ISSUE SCORE from EIKON'!DC95*'WEIGHTED from Refinitive'!$B$11)+('WEIGHTED from Refinitive'!$B$14*'ISSUE SCORE from EIKON'!DR95)+('ISSUE SCORE from EIKON'!EG95*'WEIGHTED from Refinitive'!$B$15)+('WEIGHTED from Refinitive'!$B$16*'ISSUE SCORE from EIKON'!EV95)</f>
        <v>82.447723206022047</v>
      </c>
      <c r="M92" s="1">
        <f>('WEIGHTED from Refinitive'!$B$3*'ISSUE SCORE from EIKON'!R95)+('WEIGHTED from Refinitive'!$B$4*'ISSUE SCORE from EIKON'!AG95)+('ISSUE SCORE from EIKON'!AV95*'WEIGHTED from Refinitive'!$B$5)+('WEIGHTED from Refinitive'!$B$8*'ISSUE SCORE from EIKON'!BK95)+('ISSUE SCORE from EIKON'!BZ95*'WEIGHTED from Refinitive'!$B$9)+('WEIGHTED from Refinitive'!$B$10*'ISSUE SCORE from EIKON'!CO95)+('ISSUE SCORE from EIKON'!DD95*'WEIGHTED from Refinitive'!$B$11)+('WEIGHTED from Refinitive'!$B$14*'ISSUE SCORE from EIKON'!DS95)+('ISSUE SCORE from EIKON'!EH95*'WEIGHTED from Refinitive'!$B$15)+('WEIGHTED from Refinitive'!$B$16*'ISSUE SCORE from EIKON'!EW95)</f>
        <v>81.710335149413865</v>
      </c>
      <c r="N92" s="1">
        <f>('WEIGHTED from Refinitive'!$B$3*'ISSUE SCORE from EIKON'!S95)+('WEIGHTED from Refinitive'!$B$4*'ISSUE SCORE from EIKON'!AH95)+('ISSUE SCORE from EIKON'!AW95*'WEIGHTED from Refinitive'!$B$5)+('WEIGHTED from Refinitive'!$B$8*'ISSUE SCORE from EIKON'!BL95)+('ISSUE SCORE from EIKON'!CA95*'WEIGHTED from Refinitive'!$B$9)+('WEIGHTED from Refinitive'!$B$10*'ISSUE SCORE from EIKON'!CP95)+('ISSUE SCORE from EIKON'!DE95*'WEIGHTED from Refinitive'!$B$11)+('WEIGHTED from Refinitive'!$B$14*'ISSUE SCORE from EIKON'!DT95)+('ISSUE SCORE from EIKON'!EI95*'WEIGHTED from Refinitive'!$B$15)+('WEIGHTED from Refinitive'!$B$16*'ISSUE SCORE from EIKON'!EX95)</f>
        <v>90.30265151515151</v>
      </c>
      <c r="O92" s="1">
        <f>('WEIGHTED from Refinitive'!$B$3*'ISSUE SCORE from EIKON'!T95)+('WEIGHTED from Refinitive'!$B$4*'ISSUE SCORE from EIKON'!AI95)+('ISSUE SCORE from EIKON'!AX95*'WEIGHTED from Refinitive'!$B$5)+('WEIGHTED from Refinitive'!$B$8*'ISSUE SCORE from EIKON'!BM95)+('ISSUE SCORE from EIKON'!CB95*'WEIGHTED from Refinitive'!$B$9)+('WEIGHTED from Refinitive'!$B$10*'ISSUE SCORE from EIKON'!CQ95)+('ISSUE SCORE from EIKON'!DF95*'WEIGHTED from Refinitive'!$B$11)+('WEIGHTED from Refinitive'!$B$14*'ISSUE SCORE from EIKON'!DU95)+('ISSUE SCORE from EIKON'!EJ95*'WEIGHTED from Refinitive'!$B$15)+('WEIGHTED from Refinitive'!$B$16*'ISSUE SCORE from EIKON'!EY95)</f>
        <v>82.342242033383897</v>
      </c>
      <c r="P92" s="1">
        <f>('WEIGHTED from Refinitive'!$B$3*'ISSUE SCORE from EIKON'!U95)+('WEIGHTED from Refinitive'!$B$4*'ISSUE SCORE from EIKON'!AJ95)+('ISSUE SCORE from EIKON'!AY95*'WEIGHTED from Refinitive'!$B$5)+('WEIGHTED from Refinitive'!$B$8*'ISSUE SCORE from EIKON'!BN95)+('ISSUE SCORE from EIKON'!CC95*'WEIGHTED from Refinitive'!$B$9)+('WEIGHTED from Refinitive'!$B$10*'ISSUE SCORE from EIKON'!CR95)+('ISSUE SCORE from EIKON'!DG95*'WEIGHTED from Refinitive'!$B$11)+('WEIGHTED from Refinitive'!$B$14*'ISSUE SCORE from EIKON'!DV95)+('ISSUE SCORE from EIKON'!EK95*'WEIGHTED from Refinitive'!$B$15)+('WEIGHTED from Refinitive'!$B$16*'ISSUE SCORE from EIKON'!EZ95)</f>
        <v>68.636216350947123</v>
      </c>
      <c r="R92" s="11" t="s">
        <v>178</v>
      </c>
      <c r="S92" s="1">
        <f t="shared" si="32"/>
        <v>0</v>
      </c>
      <c r="T92" s="1">
        <f t="shared" si="33"/>
        <v>89.000683108482875</v>
      </c>
      <c r="U92" s="1">
        <f t="shared" si="34"/>
        <v>91.082058916407235</v>
      </c>
      <c r="V92" s="1">
        <f t="shared" si="35"/>
        <v>88.957367129316154</v>
      </c>
      <c r="W92" s="1">
        <f t="shared" si="36"/>
        <v>88.826492473044169</v>
      </c>
      <c r="X92" s="1">
        <f t="shared" si="37"/>
        <v>86.668081612689079</v>
      </c>
      <c r="Y92" s="1">
        <f t="shared" si="38"/>
        <v>85.023445529290811</v>
      </c>
      <c r="Z92" s="1">
        <f t="shared" si="39"/>
        <v>82.331316992433756</v>
      </c>
      <c r="AA92" s="1">
        <f t="shared" si="40"/>
        <v>86.888663967611308</v>
      </c>
      <c r="AB92" s="1">
        <f t="shared" si="41"/>
        <v>85.104567253314016</v>
      </c>
      <c r="AC92" s="1">
        <f t="shared" si="42"/>
        <v>82.447723206022047</v>
      </c>
      <c r="AD92" s="1">
        <f t="shared" si="43"/>
        <v>81.710335149413865</v>
      </c>
      <c r="AE92" s="1">
        <f t="shared" si="44"/>
        <v>90.30265151515151</v>
      </c>
      <c r="AF92" s="1">
        <f t="shared" si="45"/>
        <v>82.342242033383897</v>
      </c>
      <c r="AG92" s="1">
        <f t="shared" si="46"/>
        <v>68.636216350947123</v>
      </c>
      <c r="AI92" s="11" t="s">
        <v>178</v>
      </c>
      <c r="AJ92" s="1">
        <f t="shared" si="47"/>
        <v>-89.000683108482875</v>
      </c>
      <c r="AK92" s="1">
        <f t="shared" si="48"/>
        <v>-2.0813758079243598</v>
      </c>
      <c r="AL92" s="1">
        <f t="shared" si="49"/>
        <v>2.1246917870910806</v>
      </c>
      <c r="AM92" s="1">
        <f t="shared" si="50"/>
        <v>0.13087465627198469</v>
      </c>
      <c r="AN92" s="1">
        <f t="shared" si="51"/>
        <v>2.1584108603550902</v>
      </c>
      <c r="AO92" s="1">
        <f t="shared" si="52"/>
        <v>1.6446360833982681</v>
      </c>
      <c r="AP92" s="1">
        <f t="shared" si="53"/>
        <v>2.6921285368570551</v>
      </c>
      <c r="AQ92" s="1">
        <f t="shared" si="54"/>
        <v>-4.5573469751775519</v>
      </c>
      <c r="AR92" s="1">
        <f t="shared" si="55"/>
        <v>1.7840967142972914</v>
      </c>
      <c r="AS92" s="1">
        <f t="shared" si="56"/>
        <v>2.656844047291969</v>
      </c>
      <c r="AT92" s="1">
        <f t="shared" si="57"/>
        <v>0.7373880566081823</v>
      </c>
      <c r="AU92" s="1">
        <f t="shared" si="58"/>
        <v>-8.5923163657376449</v>
      </c>
      <c r="AV92" s="1">
        <f t="shared" si="59"/>
        <v>7.9604094817676128</v>
      </c>
      <c r="AW92" s="1">
        <f t="shared" si="60"/>
        <v>13.706025682436774</v>
      </c>
      <c r="AX92" s="1" t="str">
        <f>VLOOKUP(AI92,'ISSUE SCORE from EIKON'!A95:B524,2,FALSE)</f>
        <v>Dow Inc</v>
      </c>
      <c r="AY92" s="1">
        <f t="shared" si="61"/>
        <v>91</v>
      </c>
      <c r="AZ92" s="1">
        <v>91</v>
      </c>
      <c r="BA92" s="1">
        <v>1</v>
      </c>
    </row>
    <row r="93" spans="1:53" ht="15">
      <c r="A93" s="11" t="s">
        <v>154</v>
      </c>
      <c r="B93" s="1">
        <f>('WEIGHTED from Refinitive'!$B$3*'ISSUE SCORE from EIKON'!G96)+('WEIGHTED from Refinitive'!$B$4*'ISSUE SCORE from EIKON'!V96)+('ISSUE SCORE from EIKON'!AK96*'WEIGHTED from Refinitive'!$B$5)+('WEIGHTED from Refinitive'!$B$8*'ISSUE SCORE from EIKON'!AZ96)+('ISSUE SCORE from EIKON'!BO96*'WEIGHTED from Refinitive'!$B$9)+('WEIGHTED from Refinitive'!$B$10*'ISSUE SCORE from EIKON'!CD96)+('ISSUE SCORE from EIKON'!CS96*'WEIGHTED from Refinitive'!$B$11)+('WEIGHTED from Refinitive'!$B$14*'ISSUE SCORE from EIKON'!DH96)+('ISSUE SCORE from EIKON'!DW96*'WEIGHTED from Refinitive'!$B$15)+('WEIGHTED from Refinitive'!$B$16*'ISSUE SCORE from EIKON'!EL96)</f>
        <v>65.359430209927581</v>
      </c>
      <c r="C93" s="1">
        <f>('WEIGHTED from Refinitive'!$B$3*'ISSUE SCORE from EIKON'!H96)+('WEIGHTED from Refinitive'!$B$4*'ISSUE SCORE from EIKON'!W96)+('ISSUE SCORE from EIKON'!AL96*'WEIGHTED from Refinitive'!$B$5)+('WEIGHTED from Refinitive'!$B$8*'ISSUE SCORE from EIKON'!BA96)+('ISSUE SCORE from EIKON'!BP96*'WEIGHTED from Refinitive'!$B$9)+('WEIGHTED from Refinitive'!$B$10*'ISSUE SCORE from EIKON'!CE96)+('ISSUE SCORE from EIKON'!CT96*'WEIGHTED from Refinitive'!$B$11)+('WEIGHTED from Refinitive'!$B$14*'ISSUE SCORE from EIKON'!DI96)+('ISSUE SCORE from EIKON'!DX96*'WEIGHTED from Refinitive'!$B$15)+('WEIGHTED from Refinitive'!$B$16*'ISSUE SCORE from EIKON'!EM96)</f>
        <v>62.458499130991555</v>
      </c>
      <c r="D93" s="1">
        <f>('WEIGHTED from Refinitive'!$B$3*'ISSUE SCORE from EIKON'!I96)+('WEIGHTED from Refinitive'!$B$4*'ISSUE SCORE from EIKON'!X96)+('ISSUE SCORE from EIKON'!AM96*'WEIGHTED from Refinitive'!$B$5)+('WEIGHTED from Refinitive'!$B$8*'ISSUE SCORE from EIKON'!BB96)+('ISSUE SCORE from EIKON'!BQ96*'WEIGHTED from Refinitive'!$B$9)+('WEIGHTED from Refinitive'!$B$10*'ISSUE SCORE from EIKON'!CF96)+('ISSUE SCORE from EIKON'!CU96*'WEIGHTED from Refinitive'!$B$11)+('WEIGHTED from Refinitive'!$B$14*'ISSUE SCORE from EIKON'!DJ96)+('ISSUE SCORE from EIKON'!DY96*'WEIGHTED from Refinitive'!$B$15)+('WEIGHTED from Refinitive'!$B$16*'ISSUE SCORE from EIKON'!EN96)</f>
        <v>78.801687982135604</v>
      </c>
      <c r="E93" s="1">
        <f>('WEIGHTED from Refinitive'!$B$3*'ISSUE SCORE from EIKON'!J96)+('WEIGHTED from Refinitive'!$B$4*'ISSUE SCORE from EIKON'!Y96)+('ISSUE SCORE from EIKON'!AN96*'WEIGHTED from Refinitive'!$B$5)+('WEIGHTED from Refinitive'!$B$8*'ISSUE SCORE from EIKON'!BC96)+('ISSUE SCORE from EIKON'!BR96*'WEIGHTED from Refinitive'!$B$9)+('WEIGHTED from Refinitive'!$B$10*'ISSUE SCORE from EIKON'!CG96)+('ISSUE SCORE from EIKON'!CV96*'WEIGHTED from Refinitive'!$B$11)+('WEIGHTED from Refinitive'!$B$14*'ISSUE SCORE from EIKON'!DK96)+('ISSUE SCORE from EIKON'!DZ96*'WEIGHTED from Refinitive'!$B$15)+('WEIGHTED from Refinitive'!$B$16*'ISSUE SCORE from EIKON'!EO96)</f>
        <v>75.055227209367118</v>
      </c>
      <c r="F93" s="1">
        <f>('WEIGHTED from Refinitive'!$B$3*'ISSUE SCORE from EIKON'!K96)+('WEIGHTED from Refinitive'!$B$4*'ISSUE SCORE from EIKON'!Z96)+('ISSUE SCORE from EIKON'!AO96*'WEIGHTED from Refinitive'!$B$5)+('WEIGHTED from Refinitive'!$B$8*'ISSUE SCORE from EIKON'!BD96)+('ISSUE SCORE from EIKON'!BS96*'WEIGHTED from Refinitive'!$B$9)+('WEIGHTED from Refinitive'!$B$10*'ISSUE SCORE from EIKON'!CH96)+('ISSUE SCORE from EIKON'!CW96*'WEIGHTED from Refinitive'!$B$11)+('WEIGHTED from Refinitive'!$B$14*'ISSUE SCORE from EIKON'!DL96)+('ISSUE SCORE from EIKON'!EA96*'WEIGHTED from Refinitive'!$B$15)+('WEIGHTED from Refinitive'!$B$16*'ISSUE SCORE from EIKON'!EP96)</f>
        <v>73.695054945054906</v>
      </c>
      <c r="G93" s="1">
        <f>('WEIGHTED from Refinitive'!$B$3*'ISSUE SCORE from EIKON'!L96)+('WEIGHTED from Refinitive'!$B$4*'ISSUE SCORE from EIKON'!AA96)+('ISSUE SCORE from EIKON'!AP96*'WEIGHTED from Refinitive'!$B$5)+('WEIGHTED from Refinitive'!$B$8*'ISSUE SCORE from EIKON'!BE96)+('ISSUE SCORE from EIKON'!BT96*'WEIGHTED from Refinitive'!$B$9)+('WEIGHTED from Refinitive'!$B$10*'ISSUE SCORE from EIKON'!CI96)+('ISSUE SCORE from EIKON'!CX96*'WEIGHTED from Refinitive'!$B$11)+('WEIGHTED from Refinitive'!$B$14*'ISSUE SCORE from EIKON'!DM96)+('ISSUE SCORE from EIKON'!EB96*'WEIGHTED from Refinitive'!$B$15)+('WEIGHTED from Refinitive'!$B$16*'ISSUE SCORE from EIKON'!EQ96)</f>
        <v>74.949403723819458</v>
      </c>
      <c r="H93" s="1">
        <f>('WEIGHTED from Refinitive'!$B$3*'ISSUE SCORE from EIKON'!M96)+('WEIGHTED from Refinitive'!$B$4*'ISSUE SCORE from EIKON'!AB96)+('ISSUE SCORE from EIKON'!AQ96*'WEIGHTED from Refinitive'!$B$5)+('WEIGHTED from Refinitive'!$B$8*'ISSUE SCORE from EIKON'!BF96)+('ISSUE SCORE from EIKON'!BU96*'WEIGHTED from Refinitive'!$B$9)+('WEIGHTED from Refinitive'!$B$10*'ISSUE SCORE from EIKON'!CJ96)+('ISSUE SCORE from EIKON'!CY96*'WEIGHTED from Refinitive'!$B$11)+('WEIGHTED from Refinitive'!$B$14*'ISSUE SCORE from EIKON'!DN96)+('ISSUE SCORE from EIKON'!EC96*'WEIGHTED from Refinitive'!$B$15)+('WEIGHTED from Refinitive'!$B$16*'ISSUE SCORE from EIKON'!ER96)</f>
        <v>77.469875153741143</v>
      </c>
      <c r="I93" s="1">
        <f>('WEIGHTED from Refinitive'!$B$3*'ISSUE SCORE from EIKON'!N96)+('WEIGHTED from Refinitive'!$B$4*'ISSUE SCORE from EIKON'!AC96)+('ISSUE SCORE from EIKON'!AR96*'WEIGHTED from Refinitive'!$B$5)+('WEIGHTED from Refinitive'!$B$8*'ISSUE SCORE from EIKON'!BG96)+('ISSUE SCORE from EIKON'!BV96*'WEIGHTED from Refinitive'!$B$9)+('WEIGHTED from Refinitive'!$B$10*'ISSUE SCORE from EIKON'!CK96)+('ISSUE SCORE from EIKON'!CZ96*'WEIGHTED from Refinitive'!$B$11)+('WEIGHTED from Refinitive'!$B$14*'ISSUE SCORE from EIKON'!DO96)+('ISSUE SCORE from EIKON'!ED96*'WEIGHTED from Refinitive'!$B$15)+('WEIGHTED from Refinitive'!$B$16*'ISSUE SCORE from EIKON'!ES96)</f>
        <v>80.428722677595587</v>
      </c>
      <c r="J93" s="1">
        <f>('WEIGHTED from Refinitive'!$B$3*'ISSUE SCORE from EIKON'!O96)+('WEIGHTED from Refinitive'!$B$4*'ISSUE SCORE from EIKON'!AD96)+('ISSUE SCORE from EIKON'!AS96*'WEIGHTED from Refinitive'!$B$5)+('WEIGHTED from Refinitive'!$B$8*'ISSUE SCORE from EIKON'!BH96)+('ISSUE SCORE from EIKON'!BW96*'WEIGHTED from Refinitive'!$B$9)+('WEIGHTED from Refinitive'!$B$10*'ISSUE SCORE from EIKON'!CL96)+('ISSUE SCORE from EIKON'!DA96*'WEIGHTED from Refinitive'!$B$11)+('WEIGHTED from Refinitive'!$B$14*'ISSUE SCORE from EIKON'!DP96)+('ISSUE SCORE from EIKON'!EE96*'WEIGHTED from Refinitive'!$B$15)+('WEIGHTED from Refinitive'!$B$16*'ISSUE SCORE from EIKON'!ET96)</f>
        <v>63.019989878542432</v>
      </c>
      <c r="K93" s="1">
        <f>('WEIGHTED from Refinitive'!$B$3*'ISSUE SCORE from EIKON'!P96)+('WEIGHTED from Refinitive'!$B$4*'ISSUE SCORE from EIKON'!AE96)+('ISSUE SCORE from EIKON'!AT96*'WEIGHTED from Refinitive'!$B$5)+('WEIGHTED from Refinitive'!$B$8*'ISSUE SCORE from EIKON'!BI96)+('ISSUE SCORE from EIKON'!BX96*'WEIGHTED from Refinitive'!$B$9)+('WEIGHTED from Refinitive'!$B$10*'ISSUE SCORE from EIKON'!CM96)+('ISSUE SCORE from EIKON'!DB96*'WEIGHTED from Refinitive'!$B$11)+('WEIGHTED from Refinitive'!$B$14*'ISSUE SCORE from EIKON'!DQ96)+('ISSUE SCORE from EIKON'!EF96*'WEIGHTED from Refinitive'!$B$15)+('WEIGHTED from Refinitive'!$B$16*'ISSUE SCORE from EIKON'!EU96)</f>
        <v>69.149120028955309</v>
      </c>
      <c r="L93" s="1">
        <f>('WEIGHTED from Refinitive'!$B$3*'ISSUE SCORE from EIKON'!Q96)+('WEIGHTED from Refinitive'!$B$4*'ISSUE SCORE from EIKON'!AF96)+('ISSUE SCORE from EIKON'!AU96*'WEIGHTED from Refinitive'!$B$5)+('WEIGHTED from Refinitive'!$B$8*'ISSUE SCORE from EIKON'!BJ96)+('ISSUE SCORE from EIKON'!BY96*'WEIGHTED from Refinitive'!$B$9)+('WEIGHTED from Refinitive'!$B$10*'ISSUE SCORE from EIKON'!CN96)+('ISSUE SCORE from EIKON'!DC96*'WEIGHTED from Refinitive'!$B$11)+('WEIGHTED from Refinitive'!$B$14*'ISSUE SCORE from EIKON'!DR96)+('ISSUE SCORE from EIKON'!EG96*'WEIGHTED from Refinitive'!$B$15)+('WEIGHTED from Refinitive'!$B$16*'ISSUE SCORE from EIKON'!EV96)</f>
        <v>60.765383461926412</v>
      </c>
      <c r="M93" s="1">
        <f>('WEIGHTED from Refinitive'!$B$3*'ISSUE SCORE from EIKON'!R96)+('WEIGHTED from Refinitive'!$B$4*'ISSUE SCORE from EIKON'!AG96)+('ISSUE SCORE from EIKON'!AV96*'WEIGHTED from Refinitive'!$B$5)+('WEIGHTED from Refinitive'!$B$8*'ISSUE SCORE from EIKON'!BK96)+('ISSUE SCORE from EIKON'!BZ96*'WEIGHTED from Refinitive'!$B$9)+('WEIGHTED from Refinitive'!$B$10*'ISSUE SCORE from EIKON'!CO96)+('ISSUE SCORE from EIKON'!DD96*'WEIGHTED from Refinitive'!$B$11)+('WEIGHTED from Refinitive'!$B$14*'ISSUE SCORE from EIKON'!DS96)+('ISSUE SCORE from EIKON'!EH96*'WEIGHTED from Refinitive'!$B$15)+('WEIGHTED from Refinitive'!$B$16*'ISSUE SCORE from EIKON'!EW96)</f>
        <v>61.652554114292528</v>
      </c>
      <c r="N93" s="1">
        <f>('WEIGHTED from Refinitive'!$B$3*'ISSUE SCORE from EIKON'!S96)+('WEIGHTED from Refinitive'!$B$4*'ISSUE SCORE from EIKON'!AH96)+('ISSUE SCORE from EIKON'!AW96*'WEIGHTED from Refinitive'!$B$5)+('WEIGHTED from Refinitive'!$B$8*'ISSUE SCORE from EIKON'!BL96)+('ISSUE SCORE from EIKON'!CA96*'WEIGHTED from Refinitive'!$B$9)+('WEIGHTED from Refinitive'!$B$10*'ISSUE SCORE from EIKON'!CP96)+('ISSUE SCORE from EIKON'!DE96*'WEIGHTED from Refinitive'!$B$11)+('WEIGHTED from Refinitive'!$B$14*'ISSUE SCORE from EIKON'!DT96)+('ISSUE SCORE from EIKON'!EI96*'WEIGHTED from Refinitive'!$B$15)+('WEIGHTED from Refinitive'!$B$16*'ISSUE SCORE from EIKON'!EX96)</f>
        <v>43.840909090909079</v>
      </c>
      <c r="O93" s="1">
        <f>('WEIGHTED from Refinitive'!$B$3*'ISSUE SCORE from EIKON'!T96)+('WEIGHTED from Refinitive'!$B$4*'ISSUE SCORE from EIKON'!AI96)+('ISSUE SCORE from EIKON'!AX96*'WEIGHTED from Refinitive'!$B$5)+('WEIGHTED from Refinitive'!$B$8*'ISSUE SCORE from EIKON'!BM96)+('ISSUE SCORE from EIKON'!CB96*'WEIGHTED from Refinitive'!$B$9)+('WEIGHTED from Refinitive'!$B$10*'ISSUE SCORE from EIKON'!CQ96)+('ISSUE SCORE from EIKON'!DF96*'WEIGHTED from Refinitive'!$B$11)+('WEIGHTED from Refinitive'!$B$14*'ISSUE SCORE from EIKON'!DU96)+('ISSUE SCORE from EIKON'!EJ96*'WEIGHTED from Refinitive'!$B$15)+('WEIGHTED from Refinitive'!$B$16*'ISSUE SCORE from EIKON'!EY96)</f>
        <v>30.038932094081922</v>
      </c>
      <c r="P93" s="1">
        <f>('WEIGHTED from Refinitive'!$B$3*'ISSUE SCORE from EIKON'!U96)+('WEIGHTED from Refinitive'!$B$4*'ISSUE SCORE from EIKON'!AJ96)+('ISSUE SCORE from EIKON'!AY96*'WEIGHTED from Refinitive'!$B$5)+('WEIGHTED from Refinitive'!$B$8*'ISSUE SCORE from EIKON'!BN96)+('ISSUE SCORE from EIKON'!CC96*'WEIGHTED from Refinitive'!$B$9)+('WEIGHTED from Refinitive'!$B$10*'ISSUE SCORE from EIKON'!CR96)+('ISSUE SCORE from EIKON'!DG96*'WEIGHTED from Refinitive'!$B$11)+('WEIGHTED from Refinitive'!$B$14*'ISSUE SCORE from EIKON'!DV96)+('ISSUE SCORE from EIKON'!EK96*'WEIGHTED from Refinitive'!$B$15)+('WEIGHTED from Refinitive'!$B$16*'ISSUE SCORE from EIKON'!EZ96)</f>
        <v>33.575659133709941</v>
      </c>
      <c r="R93" s="11" t="s">
        <v>179</v>
      </c>
      <c r="S93" s="1">
        <f t="shared" si="32"/>
        <v>59.789092622823347</v>
      </c>
      <c r="T93" s="1">
        <f t="shared" si="33"/>
        <v>62.458499130991555</v>
      </c>
      <c r="U93" s="1">
        <f t="shared" si="34"/>
        <v>78.801687982135604</v>
      </c>
      <c r="V93" s="1">
        <f t="shared" si="35"/>
        <v>75.055227209367118</v>
      </c>
      <c r="W93" s="1">
        <f t="shared" si="36"/>
        <v>73.695054945054906</v>
      </c>
      <c r="X93" s="1">
        <f t="shared" si="37"/>
        <v>74.949403723819458</v>
      </c>
      <c r="Y93" s="1">
        <f t="shared" si="38"/>
        <v>77.469875153741143</v>
      </c>
      <c r="Z93" s="1">
        <f t="shared" si="39"/>
        <v>80.428722677595587</v>
      </c>
      <c r="AA93" s="1">
        <f t="shared" si="40"/>
        <v>63.019989878542432</v>
      </c>
      <c r="AB93" s="1">
        <f t="shared" si="41"/>
        <v>69.149120028955309</v>
      </c>
      <c r="AC93" s="1">
        <f t="shared" si="42"/>
        <v>60.765383461926412</v>
      </c>
      <c r="AD93" s="1">
        <f t="shared" si="43"/>
        <v>61.652554114292528</v>
      </c>
      <c r="AE93" s="1">
        <f t="shared" si="44"/>
        <v>43.840909090909079</v>
      </c>
      <c r="AF93" s="1">
        <f t="shared" si="45"/>
        <v>30.038932094081922</v>
      </c>
      <c r="AG93" s="1">
        <f t="shared" si="46"/>
        <v>33.575659133709941</v>
      </c>
      <c r="AI93" s="11" t="s">
        <v>179</v>
      </c>
      <c r="AJ93" s="1">
        <f t="shared" si="47"/>
        <v>-2.6694065081682083</v>
      </c>
      <c r="AK93" s="1">
        <f t="shared" si="48"/>
        <v>-16.343188851144049</v>
      </c>
      <c r="AL93" s="1">
        <f t="shared" si="49"/>
        <v>3.7464607727684864</v>
      </c>
      <c r="AM93" s="1">
        <f t="shared" si="50"/>
        <v>1.3601722643122116</v>
      </c>
      <c r="AN93" s="1">
        <f t="shared" si="51"/>
        <v>-1.2543487787645518</v>
      </c>
      <c r="AO93" s="1">
        <f t="shared" si="52"/>
        <v>-2.5204714299216846</v>
      </c>
      <c r="AP93" s="1">
        <f t="shared" si="53"/>
        <v>-2.9588475238544447</v>
      </c>
      <c r="AQ93" s="1">
        <f t="shared" si="54"/>
        <v>17.408732799053155</v>
      </c>
      <c r="AR93" s="1">
        <f t="shared" si="55"/>
        <v>-6.1291301504128768</v>
      </c>
      <c r="AS93" s="1">
        <f t="shared" si="56"/>
        <v>8.3837365670288975</v>
      </c>
      <c r="AT93" s="1">
        <f t="shared" si="57"/>
        <v>-0.88717065236611603</v>
      </c>
      <c r="AU93" s="1">
        <f t="shared" si="58"/>
        <v>17.811645023383448</v>
      </c>
      <c r="AV93" s="1">
        <f t="shared" si="59"/>
        <v>13.801976996827158</v>
      </c>
      <c r="AW93" s="1">
        <f t="shared" si="60"/>
        <v>-3.536727039628019</v>
      </c>
      <c r="AX93" s="1" t="str">
        <f>VLOOKUP(AI93,'ISSUE SCORE from EIKON'!A96:B525,2,FALSE)</f>
        <v>Darden Restaurants Inc</v>
      </c>
      <c r="AY93" s="1">
        <f t="shared" si="61"/>
        <v>92</v>
      </c>
      <c r="AZ93" s="1">
        <v>92</v>
      </c>
      <c r="BA93" s="1">
        <v>1</v>
      </c>
    </row>
    <row r="94" spans="1:53" ht="15">
      <c r="A94" s="11" t="s">
        <v>155</v>
      </c>
      <c r="B94" s="1">
        <f>('WEIGHTED from Refinitive'!$B$3*'ISSUE SCORE from EIKON'!G97)+('WEIGHTED from Refinitive'!$B$4*'ISSUE SCORE from EIKON'!V97)+('ISSUE SCORE from EIKON'!AK97*'WEIGHTED from Refinitive'!$B$5)+('WEIGHTED from Refinitive'!$B$8*'ISSUE SCORE from EIKON'!AZ97)+('ISSUE SCORE from EIKON'!BO97*'WEIGHTED from Refinitive'!$B$9)+('WEIGHTED from Refinitive'!$B$10*'ISSUE SCORE from EIKON'!CD97)+('ISSUE SCORE from EIKON'!CS97*'WEIGHTED from Refinitive'!$B$11)+('WEIGHTED from Refinitive'!$B$14*'ISSUE SCORE from EIKON'!DH97)+('ISSUE SCORE from EIKON'!DW97*'WEIGHTED from Refinitive'!$B$15)+('WEIGHTED from Refinitive'!$B$16*'ISSUE SCORE from EIKON'!EL97)</f>
        <v>65.915857171568263</v>
      </c>
      <c r="C94" s="1">
        <f>('WEIGHTED from Refinitive'!$B$3*'ISSUE SCORE from EIKON'!H97)+('WEIGHTED from Refinitive'!$B$4*'ISSUE SCORE from EIKON'!W97)+('ISSUE SCORE from EIKON'!AL97*'WEIGHTED from Refinitive'!$B$5)+('WEIGHTED from Refinitive'!$B$8*'ISSUE SCORE from EIKON'!BA97)+('ISSUE SCORE from EIKON'!BP97*'WEIGHTED from Refinitive'!$B$9)+('WEIGHTED from Refinitive'!$B$10*'ISSUE SCORE from EIKON'!CE97)+('ISSUE SCORE from EIKON'!CT97*'WEIGHTED from Refinitive'!$B$11)+('WEIGHTED from Refinitive'!$B$14*'ISSUE SCORE from EIKON'!DI97)+('ISSUE SCORE from EIKON'!DX97*'WEIGHTED from Refinitive'!$B$15)+('WEIGHTED from Refinitive'!$B$16*'ISSUE SCORE from EIKON'!EM97)</f>
        <v>70.299481125098225</v>
      </c>
      <c r="D94" s="1">
        <f>('WEIGHTED from Refinitive'!$B$3*'ISSUE SCORE from EIKON'!I97)+('WEIGHTED from Refinitive'!$B$4*'ISSUE SCORE from EIKON'!X97)+('ISSUE SCORE from EIKON'!AM97*'WEIGHTED from Refinitive'!$B$5)+('WEIGHTED from Refinitive'!$B$8*'ISSUE SCORE from EIKON'!BB97)+('ISSUE SCORE from EIKON'!BQ97*'WEIGHTED from Refinitive'!$B$9)+('WEIGHTED from Refinitive'!$B$10*'ISSUE SCORE from EIKON'!CF97)+('ISSUE SCORE from EIKON'!CU97*'WEIGHTED from Refinitive'!$B$11)+('WEIGHTED from Refinitive'!$B$14*'ISSUE SCORE from EIKON'!DJ97)+('ISSUE SCORE from EIKON'!DY97*'WEIGHTED from Refinitive'!$B$15)+('WEIGHTED from Refinitive'!$B$16*'ISSUE SCORE from EIKON'!EN97)</f>
        <v>71.606752751786303</v>
      </c>
      <c r="E94" s="1">
        <f>('WEIGHTED from Refinitive'!$B$3*'ISSUE SCORE from EIKON'!J97)+('WEIGHTED from Refinitive'!$B$4*'ISSUE SCORE from EIKON'!Y97)+('ISSUE SCORE from EIKON'!AN97*'WEIGHTED from Refinitive'!$B$5)+('WEIGHTED from Refinitive'!$B$8*'ISSUE SCORE from EIKON'!BC97)+('ISSUE SCORE from EIKON'!BR97*'WEIGHTED from Refinitive'!$B$9)+('WEIGHTED from Refinitive'!$B$10*'ISSUE SCORE from EIKON'!CG97)+('ISSUE SCORE from EIKON'!CV97*'WEIGHTED from Refinitive'!$B$11)+('WEIGHTED from Refinitive'!$B$14*'ISSUE SCORE from EIKON'!DK97)+('ISSUE SCORE from EIKON'!DZ97*'WEIGHTED from Refinitive'!$B$15)+('WEIGHTED from Refinitive'!$B$16*'ISSUE SCORE from EIKON'!EO97)</f>
        <v>75.620357726189482</v>
      </c>
      <c r="F94" s="1">
        <f>('WEIGHTED from Refinitive'!$B$3*'ISSUE SCORE from EIKON'!K97)+('WEIGHTED from Refinitive'!$B$4*'ISSUE SCORE from EIKON'!Z97)+('ISSUE SCORE from EIKON'!AO97*'WEIGHTED from Refinitive'!$B$5)+('WEIGHTED from Refinitive'!$B$8*'ISSUE SCORE from EIKON'!BD97)+('ISSUE SCORE from EIKON'!BS97*'WEIGHTED from Refinitive'!$B$9)+('WEIGHTED from Refinitive'!$B$10*'ISSUE SCORE from EIKON'!CH97)+('ISSUE SCORE from EIKON'!CW97*'WEIGHTED from Refinitive'!$B$11)+('WEIGHTED from Refinitive'!$B$14*'ISSUE SCORE from EIKON'!DL97)+('ISSUE SCORE from EIKON'!EA97*'WEIGHTED from Refinitive'!$B$15)+('WEIGHTED from Refinitive'!$B$16*'ISSUE SCORE from EIKON'!EP97)</f>
        <v>70.415187002778183</v>
      </c>
      <c r="G94" s="1">
        <f>('WEIGHTED from Refinitive'!$B$3*'ISSUE SCORE from EIKON'!L97)+('WEIGHTED from Refinitive'!$B$4*'ISSUE SCORE from EIKON'!AA97)+('ISSUE SCORE from EIKON'!AP97*'WEIGHTED from Refinitive'!$B$5)+('WEIGHTED from Refinitive'!$B$8*'ISSUE SCORE from EIKON'!BE97)+('ISSUE SCORE from EIKON'!BT97*'WEIGHTED from Refinitive'!$B$9)+('WEIGHTED from Refinitive'!$B$10*'ISSUE SCORE from EIKON'!CI97)+('ISSUE SCORE from EIKON'!CX97*'WEIGHTED from Refinitive'!$B$11)+('WEIGHTED from Refinitive'!$B$14*'ISSUE SCORE from EIKON'!DM97)+('ISSUE SCORE from EIKON'!EB97*'WEIGHTED from Refinitive'!$B$15)+('WEIGHTED from Refinitive'!$B$16*'ISSUE SCORE from EIKON'!EQ97)</f>
        <v>71.791169055995624</v>
      </c>
      <c r="H94" s="1">
        <f>('WEIGHTED from Refinitive'!$B$3*'ISSUE SCORE from EIKON'!M97)+('WEIGHTED from Refinitive'!$B$4*'ISSUE SCORE from EIKON'!AB97)+('ISSUE SCORE from EIKON'!AQ97*'WEIGHTED from Refinitive'!$B$5)+('WEIGHTED from Refinitive'!$B$8*'ISSUE SCORE from EIKON'!BF97)+('ISSUE SCORE from EIKON'!BU97*'WEIGHTED from Refinitive'!$B$9)+('WEIGHTED from Refinitive'!$B$10*'ISSUE SCORE from EIKON'!CJ97)+('ISSUE SCORE from EIKON'!CY97*'WEIGHTED from Refinitive'!$B$11)+('WEIGHTED from Refinitive'!$B$14*'ISSUE SCORE from EIKON'!DN97)+('ISSUE SCORE from EIKON'!EC97*'WEIGHTED from Refinitive'!$B$15)+('WEIGHTED from Refinitive'!$B$16*'ISSUE SCORE from EIKON'!ER97)</f>
        <v>66.977359289039327</v>
      </c>
      <c r="I94" s="1">
        <f>('WEIGHTED from Refinitive'!$B$3*'ISSUE SCORE from EIKON'!N97)+('WEIGHTED from Refinitive'!$B$4*'ISSUE SCORE from EIKON'!AC97)+('ISSUE SCORE from EIKON'!AR97*'WEIGHTED from Refinitive'!$B$5)+('WEIGHTED from Refinitive'!$B$8*'ISSUE SCORE from EIKON'!BG97)+('ISSUE SCORE from EIKON'!BV97*'WEIGHTED from Refinitive'!$B$9)+('WEIGHTED from Refinitive'!$B$10*'ISSUE SCORE from EIKON'!CK97)+('ISSUE SCORE from EIKON'!CZ97*'WEIGHTED from Refinitive'!$B$11)+('WEIGHTED from Refinitive'!$B$14*'ISSUE SCORE from EIKON'!DO97)+('ISSUE SCORE from EIKON'!ED97*'WEIGHTED from Refinitive'!$B$15)+('WEIGHTED from Refinitive'!$B$16*'ISSUE SCORE from EIKON'!ES97)</f>
        <v>72.035200750208347</v>
      </c>
      <c r="J94" s="1">
        <f>('WEIGHTED from Refinitive'!$B$3*'ISSUE SCORE from EIKON'!O97)+('WEIGHTED from Refinitive'!$B$4*'ISSUE SCORE from EIKON'!AD97)+('ISSUE SCORE from EIKON'!AS97*'WEIGHTED from Refinitive'!$B$5)+('WEIGHTED from Refinitive'!$B$8*'ISSUE SCORE from EIKON'!BH97)+('ISSUE SCORE from EIKON'!BW97*'WEIGHTED from Refinitive'!$B$9)+('WEIGHTED from Refinitive'!$B$10*'ISSUE SCORE from EIKON'!CL97)+('ISSUE SCORE from EIKON'!DA97*'WEIGHTED from Refinitive'!$B$11)+('WEIGHTED from Refinitive'!$B$14*'ISSUE SCORE from EIKON'!DP97)+('ISSUE SCORE from EIKON'!EE97*'WEIGHTED from Refinitive'!$B$15)+('WEIGHTED from Refinitive'!$B$16*'ISSUE SCORE from EIKON'!ET97)</f>
        <v>64.695850202429114</v>
      </c>
      <c r="K94" s="1">
        <f>('WEIGHTED from Refinitive'!$B$3*'ISSUE SCORE from EIKON'!P97)+('WEIGHTED from Refinitive'!$B$4*'ISSUE SCORE from EIKON'!AE97)+('ISSUE SCORE from EIKON'!AT97*'WEIGHTED from Refinitive'!$B$5)+('WEIGHTED from Refinitive'!$B$8*'ISSUE SCORE from EIKON'!BI97)+('ISSUE SCORE from EIKON'!BX97*'WEIGHTED from Refinitive'!$B$9)+('WEIGHTED from Refinitive'!$B$10*'ISSUE SCORE from EIKON'!CM97)+('ISSUE SCORE from EIKON'!DB97*'WEIGHTED from Refinitive'!$B$11)+('WEIGHTED from Refinitive'!$B$14*'ISSUE SCORE from EIKON'!DQ97)+('ISSUE SCORE from EIKON'!EF97*'WEIGHTED from Refinitive'!$B$15)+('WEIGHTED from Refinitive'!$B$16*'ISSUE SCORE from EIKON'!EU97)</f>
        <v>65.168618164489814</v>
      </c>
      <c r="L94" s="1">
        <f>('WEIGHTED from Refinitive'!$B$3*'ISSUE SCORE from EIKON'!Q97)+('WEIGHTED from Refinitive'!$B$4*'ISSUE SCORE from EIKON'!AF97)+('ISSUE SCORE from EIKON'!AU97*'WEIGHTED from Refinitive'!$B$5)+('WEIGHTED from Refinitive'!$B$8*'ISSUE SCORE from EIKON'!BJ97)+('ISSUE SCORE from EIKON'!BY97*'WEIGHTED from Refinitive'!$B$9)+('WEIGHTED from Refinitive'!$B$10*'ISSUE SCORE from EIKON'!CN97)+('ISSUE SCORE from EIKON'!DC97*'WEIGHTED from Refinitive'!$B$11)+('WEIGHTED from Refinitive'!$B$14*'ISSUE SCORE from EIKON'!DR97)+('ISSUE SCORE from EIKON'!EG97*'WEIGHTED from Refinitive'!$B$15)+('WEIGHTED from Refinitive'!$B$16*'ISSUE SCORE from EIKON'!EV97)</f>
        <v>50.967168164647582</v>
      </c>
      <c r="M94" s="1">
        <f>('WEIGHTED from Refinitive'!$B$3*'ISSUE SCORE from EIKON'!R97)+('WEIGHTED from Refinitive'!$B$4*'ISSUE SCORE from EIKON'!AG97)+('ISSUE SCORE from EIKON'!AV97*'WEIGHTED from Refinitive'!$B$5)+('WEIGHTED from Refinitive'!$B$8*'ISSUE SCORE from EIKON'!BK97)+('ISSUE SCORE from EIKON'!BZ97*'WEIGHTED from Refinitive'!$B$9)+('WEIGHTED from Refinitive'!$B$10*'ISSUE SCORE from EIKON'!CO97)+('ISSUE SCORE from EIKON'!DD97*'WEIGHTED from Refinitive'!$B$11)+('WEIGHTED from Refinitive'!$B$14*'ISSUE SCORE from EIKON'!DS97)+('ISSUE SCORE from EIKON'!EH97*'WEIGHTED from Refinitive'!$B$15)+('WEIGHTED from Refinitive'!$B$16*'ISSUE SCORE from EIKON'!EW97)</f>
        <v>51.217417963085587</v>
      </c>
      <c r="N94" s="1">
        <f>('WEIGHTED from Refinitive'!$B$3*'ISSUE SCORE from EIKON'!S97)+('WEIGHTED from Refinitive'!$B$4*'ISSUE SCORE from EIKON'!AH97)+('ISSUE SCORE from EIKON'!AW97*'WEIGHTED from Refinitive'!$B$5)+('WEIGHTED from Refinitive'!$B$8*'ISSUE SCORE from EIKON'!BL97)+('ISSUE SCORE from EIKON'!CA97*'WEIGHTED from Refinitive'!$B$9)+('WEIGHTED from Refinitive'!$B$10*'ISSUE SCORE from EIKON'!CP97)+('ISSUE SCORE from EIKON'!DE97*'WEIGHTED from Refinitive'!$B$11)+('WEIGHTED from Refinitive'!$B$14*'ISSUE SCORE from EIKON'!DT97)+('ISSUE SCORE from EIKON'!EI97*'WEIGHTED from Refinitive'!$B$15)+('WEIGHTED from Refinitive'!$B$16*'ISSUE SCORE from EIKON'!EX97)</f>
        <v>41.598951048951001</v>
      </c>
      <c r="O94" s="1">
        <f>('WEIGHTED from Refinitive'!$B$3*'ISSUE SCORE from EIKON'!T97)+('WEIGHTED from Refinitive'!$B$4*'ISSUE SCORE from EIKON'!AI97)+('ISSUE SCORE from EIKON'!AX97*'WEIGHTED from Refinitive'!$B$5)+('WEIGHTED from Refinitive'!$B$8*'ISSUE SCORE from EIKON'!BM97)+('ISSUE SCORE from EIKON'!CB97*'WEIGHTED from Refinitive'!$B$9)+('WEIGHTED from Refinitive'!$B$10*'ISSUE SCORE from EIKON'!CQ97)+('ISSUE SCORE from EIKON'!DF97*'WEIGHTED from Refinitive'!$B$11)+('WEIGHTED from Refinitive'!$B$14*'ISSUE SCORE from EIKON'!DU97)+('ISSUE SCORE from EIKON'!EJ97*'WEIGHTED from Refinitive'!$B$15)+('WEIGHTED from Refinitive'!$B$16*'ISSUE SCORE from EIKON'!EY97)</f>
        <v>38.695421691558153</v>
      </c>
      <c r="P94" s="1">
        <f>('WEIGHTED from Refinitive'!$B$3*'ISSUE SCORE from EIKON'!U97)+('WEIGHTED from Refinitive'!$B$4*'ISSUE SCORE from EIKON'!AJ97)+('ISSUE SCORE from EIKON'!AY97*'WEIGHTED from Refinitive'!$B$5)+('WEIGHTED from Refinitive'!$B$8*'ISSUE SCORE from EIKON'!BN97)+('ISSUE SCORE from EIKON'!CC97*'WEIGHTED from Refinitive'!$B$9)+('WEIGHTED from Refinitive'!$B$10*'ISSUE SCORE from EIKON'!CR97)+('ISSUE SCORE from EIKON'!DG97*'WEIGHTED from Refinitive'!$B$11)+('WEIGHTED from Refinitive'!$B$14*'ISSUE SCORE from EIKON'!DV97)+('ISSUE SCORE from EIKON'!EK97*'WEIGHTED from Refinitive'!$B$15)+('WEIGHTED from Refinitive'!$B$16*'ISSUE SCORE from EIKON'!EZ97)</f>
        <v>45.063135593220288</v>
      </c>
      <c r="R94" s="11" t="s">
        <v>181</v>
      </c>
      <c r="S94" s="1">
        <f t="shared" si="32"/>
        <v>74.312759843000606</v>
      </c>
      <c r="T94" s="1">
        <f t="shared" si="33"/>
        <v>70.299481125098225</v>
      </c>
      <c r="U94" s="1">
        <f t="shared" si="34"/>
        <v>71.606752751786303</v>
      </c>
      <c r="V94" s="1">
        <f t="shared" si="35"/>
        <v>75.620357726189482</v>
      </c>
      <c r="W94" s="1">
        <f t="shared" si="36"/>
        <v>70.415187002778183</v>
      </c>
      <c r="X94" s="1">
        <f t="shared" si="37"/>
        <v>71.791169055995624</v>
      </c>
      <c r="Y94" s="1">
        <f t="shared" si="38"/>
        <v>66.977359289039327</v>
      </c>
      <c r="Z94" s="1">
        <f t="shared" si="39"/>
        <v>72.035200750208347</v>
      </c>
      <c r="AA94" s="1">
        <f t="shared" si="40"/>
        <v>64.695850202429114</v>
      </c>
      <c r="AB94" s="1">
        <f t="shared" si="41"/>
        <v>65.168618164489814</v>
      </c>
      <c r="AC94" s="1">
        <f t="shared" si="42"/>
        <v>50.967168164647582</v>
      </c>
      <c r="AD94" s="1">
        <f t="shared" si="43"/>
        <v>51.217417963085587</v>
      </c>
      <c r="AE94" s="1">
        <f t="shared" si="44"/>
        <v>41.598951048951001</v>
      </c>
      <c r="AF94" s="1">
        <f t="shared" si="45"/>
        <v>38.695421691558153</v>
      </c>
      <c r="AG94" s="1">
        <f t="shared" si="46"/>
        <v>45.063135593220288</v>
      </c>
      <c r="AI94" s="11" t="s">
        <v>181</v>
      </c>
      <c r="AJ94" s="1">
        <f t="shared" si="47"/>
        <v>4.0132787179023808</v>
      </c>
      <c r="AK94" s="1">
        <f t="shared" si="48"/>
        <v>-1.3072716266880775</v>
      </c>
      <c r="AL94" s="1">
        <f t="shared" si="49"/>
        <v>-4.0136049744031794</v>
      </c>
      <c r="AM94" s="1">
        <f t="shared" si="50"/>
        <v>5.2051707234112996</v>
      </c>
      <c r="AN94" s="1">
        <f t="shared" si="51"/>
        <v>-1.3759820532174416</v>
      </c>
      <c r="AO94" s="1">
        <f t="shared" si="52"/>
        <v>4.8138097669562967</v>
      </c>
      <c r="AP94" s="1">
        <f t="shared" si="53"/>
        <v>-5.0578414611690192</v>
      </c>
      <c r="AQ94" s="1">
        <f t="shared" si="54"/>
        <v>7.3393505477792331</v>
      </c>
      <c r="AR94" s="1">
        <f t="shared" si="55"/>
        <v>-0.4727679620607006</v>
      </c>
      <c r="AS94" s="1">
        <f t="shared" si="56"/>
        <v>14.201449999842232</v>
      </c>
      <c r="AT94" s="1">
        <f t="shared" si="57"/>
        <v>-0.25024979843800566</v>
      </c>
      <c r="AU94" s="1">
        <f t="shared" si="58"/>
        <v>9.6184669141345864</v>
      </c>
      <c r="AV94" s="1">
        <f t="shared" si="59"/>
        <v>2.9035293573928485</v>
      </c>
      <c r="AW94" s="1">
        <f t="shared" si="60"/>
        <v>-6.3677139016621354</v>
      </c>
      <c r="AX94" s="1" t="str">
        <f>VLOOKUP(AI94,'ISSUE SCORE from EIKON'!A97:B526,2,FALSE)</f>
        <v>DTE Energy Co</v>
      </c>
      <c r="AY94" s="1">
        <f t="shared" si="61"/>
        <v>93</v>
      </c>
      <c r="AZ94" s="1">
        <v>93</v>
      </c>
      <c r="BA94" s="1">
        <v>1</v>
      </c>
    </row>
    <row r="95" spans="1:53" ht="15">
      <c r="A95" s="11" t="s">
        <v>156</v>
      </c>
      <c r="B95" s="1">
        <f>('WEIGHTED from Refinitive'!$B$3*'ISSUE SCORE from EIKON'!G98)+('WEIGHTED from Refinitive'!$B$4*'ISSUE SCORE from EIKON'!V98)+('ISSUE SCORE from EIKON'!AK98*'WEIGHTED from Refinitive'!$B$5)+('WEIGHTED from Refinitive'!$B$8*'ISSUE SCORE from EIKON'!AZ98)+('ISSUE SCORE from EIKON'!BO98*'WEIGHTED from Refinitive'!$B$9)+('WEIGHTED from Refinitive'!$B$10*'ISSUE SCORE from EIKON'!CD98)+('ISSUE SCORE from EIKON'!CS98*'WEIGHTED from Refinitive'!$B$11)+('WEIGHTED from Refinitive'!$B$14*'ISSUE SCORE from EIKON'!DH98)+('ISSUE SCORE from EIKON'!DW98*'WEIGHTED from Refinitive'!$B$15)+('WEIGHTED from Refinitive'!$B$16*'ISSUE SCORE from EIKON'!EL98)</f>
        <v>76.258573319558323</v>
      </c>
      <c r="C95" s="1">
        <f>('WEIGHTED from Refinitive'!$B$3*'ISSUE SCORE from EIKON'!H98)+('WEIGHTED from Refinitive'!$B$4*'ISSUE SCORE from EIKON'!W98)+('ISSUE SCORE from EIKON'!AL98*'WEIGHTED from Refinitive'!$B$5)+('WEIGHTED from Refinitive'!$B$8*'ISSUE SCORE from EIKON'!BA98)+('ISSUE SCORE from EIKON'!BP98*'WEIGHTED from Refinitive'!$B$9)+('WEIGHTED from Refinitive'!$B$10*'ISSUE SCORE from EIKON'!CE98)+('ISSUE SCORE from EIKON'!CT98*'WEIGHTED from Refinitive'!$B$11)+('WEIGHTED from Refinitive'!$B$14*'ISSUE SCORE from EIKON'!DI98)+('ISSUE SCORE from EIKON'!DX98*'WEIGHTED from Refinitive'!$B$15)+('WEIGHTED from Refinitive'!$B$16*'ISSUE SCORE from EIKON'!EM98)</f>
        <v>70.261172627615977</v>
      </c>
      <c r="D95" s="1">
        <f>('WEIGHTED from Refinitive'!$B$3*'ISSUE SCORE from EIKON'!I98)+('WEIGHTED from Refinitive'!$B$4*'ISSUE SCORE from EIKON'!X98)+('ISSUE SCORE from EIKON'!AM98*'WEIGHTED from Refinitive'!$B$5)+('WEIGHTED from Refinitive'!$B$8*'ISSUE SCORE from EIKON'!BB98)+('ISSUE SCORE from EIKON'!BQ98*'WEIGHTED from Refinitive'!$B$9)+('WEIGHTED from Refinitive'!$B$10*'ISSUE SCORE from EIKON'!CF98)+('ISSUE SCORE from EIKON'!CU98*'WEIGHTED from Refinitive'!$B$11)+('WEIGHTED from Refinitive'!$B$14*'ISSUE SCORE from EIKON'!DJ98)+('ISSUE SCORE from EIKON'!DY98*'WEIGHTED from Refinitive'!$B$15)+('WEIGHTED from Refinitive'!$B$16*'ISSUE SCORE from EIKON'!EN98)</f>
        <v>71.651267695071652</v>
      </c>
      <c r="E95" s="1">
        <f>('WEIGHTED from Refinitive'!$B$3*'ISSUE SCORE from EIKON'!J98)+('WEIGHTED from Refinitive'!$B$4*'ISSUE SCORE from EIKON'!Y98)+('ISSUE SCORE from EIKON'!AN98*'WEIGHTED from Refinitive'!$B$5)+('WEIGHTED from Refinitive'!$B$8*'ISSUE SCORE from EIKON'!BC98)+('ISSUE SCORE from EIKON'!BR98*'WEIGHTED from Refinitive'!$B$9)+('WEIGHTED from Refinitive'!$B$10*'ISSUE SCORE from EIKON'!CG98)+('ISSUE SCORE from EIKON'!CV98*'WEIGHTED from Refinitive'!$B$11)+('WEIGHTED from Refinitive'!$B$14*'ISSUE SCORE from EIKON'!DK98)+('ISSUE SCORE from EIKON'!DZ98*'WEIGHTED from Refinitive'!$B$15)+('WEIGHTED from Refinitive'!$B$16*'ISSUE SCORE from EIKON'!EO98)</f>
        <v>65.198353065374278</v>
      </c>
      <c r="F95" s="1">
        <f>('WEIGHTED from Refinitive'!$B$3*'ISSUE SCORE from EIKON'!K98)+('WEIGHTED from Refinitive'!$B$4*'ISSUE SCORE from EIKON'!Z98)+('ISSUE SCORE from EIKON'!AO98*'WEIGHTED from Refinitive'!$B$5)+('WEIGHTED from Refinitive'!$B$8*'ISSUE SCORE from EIKON'!BD98)+('ISSUE SCORE from EIKON'!BS98*'WEIGHTED from Refinitive'!$B$9)+('WEIGHTED from Refinitive'!$B$10*'ISSUE SCORE from EIKON'!CH98)+('ISSUE SCORE from EIKON'!CW98*'WEIGHTED from Refinitive'!$B$11)+('WEIGHTED from Refinitive'!$B$14*'ISSUE SCORE from EIKON'!DL98)+('ISSUE SCORE from EIKON'!EA98*'WEIGHTED from Refinitive'!$B$15)+('WEIGHTED from Refinitive'!$B$16*'ISSUE SCORE from EIKON'!EP98)</f>
        <v>59.695615220083262</v>
      </c>
      <c r="G95" s="1">
        <f>('WEIGHTED from Refinitive'!$B$3*'ISSUE SCORE from EIKON'!L98)+('WEIGHTED from Refinitive'!$B$4*'ISSUE SCORE from EIKON'!AA98)+('ISSUE SCORE from EIKON'!AP98*'WEIGHTED from Refinitive'!$B$5)+('WEIGHTED from Refinitive'!$B$8*'ISSUE SCORE from EIKON'!BE98)+('ISSUE SCORE from EIKON'!BT98*'WEIGHTED from Refinitive'!$B$9)+('WEIGHTED from Refinitive'!$B$10*'ISSUE SCORE from EIKON'!CI98)+('ISSUE SCORE from EIKON'!CX98*'WEIGHTED from Refinitive'!$B$11)+('WEIGHTED from Refinitive'!$B$14*'ISSUE SCORE from EIKON'!DM98)+('ISSUE SCORE from EIKON'!EB98*'WEIGHTED from Refinitive'!$B$15)+('WEIGHTED from Refinitive'!$B$16*'ISSUE SCORE from EIKON'!EQ98)</f>
        <v>58.583247687564196</v>
      </c>
      <c r="H95" s="1">
        <f>('WEIGHTED from Refinitive'!$B$3*'ISSUE SCORE from EIKON'!M98)+('WEIGHTED from Refinitive'!$B$4*'ISSUE SCORE from EIKON'!AB98)+('ISSUE SCORE from EIKON'!AQ98*'WEIGHTED from Refinitive'!$B$5)+('WEIGHTED from Refinitive'!$B$8*'ISSUE SCORE from EIKON'!BF98)+('ISSUE SCORE from EIKON'!BU98*'WEIGHTED from Refinitive'!$B$9)+('WEIGHTED from Refinitive'!$B$10*'ISSUE SCORE from EIKON'!CJ98)+('ISSUE SCORE from EIKON'!CY98*'WEIGHTED from Refinitive'!$B$11)+('WEIGHTED from Refinitive'!$B$14*'ISSUE SCORE from EIKON'!DN98)+('ISSUE SCORE from EIKON'!EC98*'WEIGHTED from Refinitive'!$B$15)+('WEIGHTED from Refinitive'!$B$16*'ISSUE SCORE from EIKON'!ER98)</f>
        <v>69.640050229908013</v>
      </c>
      <c r="I95" s="1">
        <f>('WEIGHTED from Refinitive'!$B$3*'ISSUE SCORE from EIKON'!N98)+('WEIGHTED from Refinitive'!$B$4*'ISSUE SCORE from EIKON'!AC98)+('ISSUE SCORE from EIKON'!AR98*'WEIGHTED from Refinitive'!$B$5)+('WEIGHTED from Refinitive'!$B$8*'ISSUE SCORE from EIKON'!BG98)+('ISSUE SCORE from EIKON'!BV98*'WEIGHTED from Refinitive'!$B$9)+('WEIGHTED from Refinitive'!$B$10*'ISSUE SCORE from EIKON'!CK98)+('ISSUE SCORE from EIKON'!CZ98*'WEIGHTED from Refinitive'!$B$11)+('WEIGHTED from Refinitive'!$B$14*'ISSUE SCORE from EIKON'!DO98)+('ISSUE SCORE from EIKON'!ED98*'WEIGHTED from Refinitive'!$B$15)+('WEIGHTED from Refinitive'!$B$16*'ISSUE SCORE from EIKON'!ES98)</f>
        <v>38.658696018893359</v>
      </c>
      <c r="J95" s="1">
        <f>('WEIGHTED from Refinitive'!$B$3*'ISSUE SCORE from EIKON'!O98)+('WEIGHTED from Refinitive'!$B$4*'ISSUE SCORE from EIKON'!AD98)+('ISSUE SCORE from EIKON'!AS98*'WEIGHTED from Refinitive'!$B$5)+('WEIGHTED from Refinitive'!$B$8*'ISSUE SCORE from EIKON'!BH98)+('ISSUE SCORE from EIKON'!BW98*'WEIGHTED from Refinitive'!$B$9)+('WEIGHTED from Refinitive'!$B$10*'ISSUE SCORE from EIKON'!CL98)+('ISSUE SCORE from EIKON'!DA98*'WEIGHTED from Refinitive'!$B$11)+('WEIGHTED from Refinitive'!$B$14*'ISSUE SCORE from EIKON'!DP98)+('ISSUE SCORE from EIKON'!EE98*'WEIGHTED from Refinitive'!$B$15)+('WEIGHTED from Refinitive'!$B$16*'ISSUE SCORE from EIKON'!ET98)</f>
        <v>29.883738967896065</v>
      </c>
      <c r="K95" s="1">
        <f>('WEIGHTED from Refinitive'!$B$3*'ISSUE SCORE from EIKON'!P98)+('WEIGHTED from Refinitive'!$B$4*'ISSUE SCORE from EIKON'!AE98)+('ISSUE SCORE from EIKON'!AT98*'WEIGHTED from Refinitive'!$B$5)+('WEIGHTED from Refinitive'!$B$8*'ISSUE SCORE from EIKON'!BI98)+('ISSUE SCORE from EIKON'!BX98*'WEIGHTED from Refinitive'!$B$9)+('WEIGHTED from Refinitive'!$B$10*'ISSUE SCORE from EIKON'!CM98)+('ISSUE SCORE from EIKON'!DB98*'WEIGHTED from Refinitive'!$B$11)+('WEIGHTED from Refinitive'!$B$14*'ISSUE SCORE from EIKON'!DQ98)+('ISSUE SCORE from EIKON'!EF98*'WEIGHTED from Refinitive'!$B$15)+('WEIGHTED from Refinitive'!$B$16*'ISSUE SCORE from EIKON'!EU98)</f>
        <v>31.171069965313393</v>
      </c>
      <c r="L95" s="1">
        <f>('WEIGHTED from Refinitive'!$B$3*'ISSUE SCORE from EIKON'!Q98)+('WEIGHTED from Refinitive'!$B$4*'ISSUE SCORE from EIKON'!AF98)+('ISSUE SCORE from EIKON'!AU98*'WEIGHTED from Refinitive'!$B$5)+('WEIGHTED from Refinitive'!$B$8*'ISSUE SCORE from EIKON'!BJ98)+('ISSUE SCORE from EIKON'!BY98*'WEIGHTED from Refinitive'!$B$9)+('WEIGHTED from Refinitive'!$B$10*'ISSUE SCORE from EIKON'!CN98)+('ISSUE SCORE from EIKON'!DC98*'WEIGHTED from Refinitive'!$B$11)+('WEIGHTED from Refinitive'!$B$14*'ISSUE SCORE from EIKON'!DR98)+('ISSUE SCORE from EIKON'!EG98*'WEIGHTED from Refinitive'!$B$15)+('WEIGHTED from Refinitive'!$B$16*'ISSUE SCORE from EIKON'!EV98)</f>
        <v>28.582333503359838</v>
      </c>
      <c r="M95" s="1">
        <f>('WEIGHTED from Refinitive'!$B$3*'ISSUE SCORE from EIKON'!R98)+('WEIGHTED from Refinitive'!$B$4*'ISSUE SCORE from EIKON'!AG98)+('ISSUE SCORE from EIKON'!AV98*'WEIGHTED from Refinitive'!$B$5)+('WEIGHTED from Refinitive'!$B$8*'ISSUE SCORE from EIKON'!BK98)+('ISSUE SCORE from EIKON'!BZ98*'WEIGHTED from Refinitive'!$B$9)+('WEIGHTED from Refinitive'!$B$10*'ISSUE SCORE from EIKON'!CO98)+('ISSUE SCORE from EIKON'!DD98*'WEIGHTED from Refinitive'!$B$11)+('WEIGHTED from Refinitive'!$B$14*'ISSUE SCORE from EIKON'!DS98)+('ISSUE SCORE from EIKON'!EH98*'WEIGHTED from Refinitive'!$B$15)+('WEIGHTED from Refinitive'!$B$16*'ISSUE SCORE from EIKON'!EW98)</f>
        <v>32.543885281385222</v>
      </c>
      <c r="N95" s="1">
        <f>('WEIGHTED from Refinitive'!$B$3*'ISSUE SCORE from EIKON'!S98)+('WEIGHTED from Refinitive'!$B$4*'ISSUE SCORE from EIKON'!AH98)+('ISSUE SCORE from EIKON'!AW98*'WEIGHTED from Refinitive'!$B$5)+('WEIGHTED from Refinitive'!$B$8*'ISSUE SCORE from EIKON'!BL98)+('ISSUE SCORE from EIKON'!CA98*'WEIGHTED from Refinitive'!$B$9)+('WEIGHTED from Refinitive'!$B$10*'ISSUE SCORE from EIKON'!CP98)+('ISSUE SCORE from EIKON'!DE98*'WEIGHTED from Refinitive'!$B$11)+('WEIGHTED from Refinitive'!$B$14*'ISSUE SCORE from EIKON'!DT98)+('ISSUE SCORE from EIKON'!EI98*'WEIGHTED from Refinitive'!$B$15)+('WEIGHTED from Refinitive'!$B$16*'ISSUE SCORE from EIKON'!EX98)</f>
        <v>30.875141398813604</v>
      </c>
      <c r="O95" s="1">
        <f>('WEIGHTED from Refinitive'!$B$3*'ISSUE SCORE from EIKON'!T98)+('WEIGHTED from Refinitive'!$B$4*'ISSUE SCORE from EIKON'!AI98)+('ISSUE SCORE from EIKON'!AX98*'WEIGHTED from Refinitive'!$B$5)+('WEIGHTED from Refinitive'!$B$8*'ISSUE SCORE from EIKON'!BM98)+('ISSUE SCORE from EIKON'!CB98*'WEIGHTED from Refinitive'!$B$9)+('WEIGHTED from Refinitive'!$B$10*'ISSUE SCORE from EIKON'!CQ98)+('ISSUE SCORE from EIKON'!DF98*'WEIGHTED from Refinitive'!$B$11)+('WEIGHTED from Refinitive'!$B$14*'ISSUE SCORE from EIKON'!DU98)+('ISSUE SCORE from EIKON'!EJ98*'WEIGHTED from Refinitive'!$B$15)+('WEIGHTED from Refinitive'!$B$16*'ISSUE SCORE from EIKON'!EY98)</f>
        <v>34.321167180277335</v>
      </c>
      <c r="P95" s="1">
        <f>('WEIGHTED from Refinitive'!$B$3*'ISSUE SCORE from EIKON'!U98)+('WEIGHTED from Refinitive'!$B$4*'ISSUE SCORE from EIKON'!AJ98)+('ISSUE SCORE from EIKON'!AY98*'WEIGHTED from Refinitive'!$B$5)+('WEIGHTED from Refinitive'!$B$8*'ISSUE SCORE from EIKON'!BN98)+('ISSUE SCORE from EIKON'!CC98*'WEIGHTED from Refinitive'!$B$9)+('WEIGHTED from Refinitive'!$B$10*'ISSUE SCORE from EIKON'!CR98)+('ISSUE SCORE from EIKON'!DG98*'WEIGHTED from Refinitive'!$B$11)+('WEIGHTED from Refinitive'!$B$14*'ISSUE SCORE from EIKON'!DV98)+('ISSUE SCORE from EIKON'!EK98*'WEIGHTED from Refinitive'!$B$15)+('WEIGHTED from Refinitive'!$B$16*'ISSUE SCORE from EIKON'!EZ98)</f>
        <v>34.286838161838119</v>
      </c>
      <c r="R95" s="11" t="s">
        <v>182</v>
      </c>
      <c r="S95" s="1">
        <f t="shared" si="32"/>
        <v>62.890567920743642</v>
      </c>
      <c r="T95" s="1">
        <f t="shared" si="33"/>
        <v>70.261172627615977</v>
      </c>
      <c r="U95" s="1">
        <f t="shared" si="34"/>
        <v>71.651267695071652</v>
      </c>
      <c r="V95" s="1">
        <f t="shared" si="35"/>
        <v>65.198353065374278</v>
      </c>
      <c r="W95" s="1">
        <f t="shared" si="36"/>
        <v>59.695615220083262</v>
      </c>
      <c r="X95" s="1">
        <f t="shared" si="37"/>
        <v>58.583247687564196</v>
      </c>
      <c r="Y95" s="1">
        <f t="shared" si="38"/>
        <v>69.640050229908013</v>
      </c>
      <c r="Z95" s="1">
        <f t="shared" si="39"/>
        <v>38.658696018893359</v>
      </c>
      <c r="AA95" s="1">
        <f t="shared" si="40"/>
        <v>29.883738967896065</v>
      </c>
      <c r="AB95" s="1">
        <f t="shared" si="41"/>
        <v>31.171069965313393</v>
      </c>
      <c r="AC95" s="1">
        <f t="shared" si="42"/>
        <v>28.582333503359838</v>
      </c>
      <c r="AD95" s="1">
        <f t="shared" si="43"/>
        <v>32.543885281385222</v>
      </c>
      <c r="AE95" s="1">
        <f t="shared" si="44"/>
        <v>30.875141398813604</v>
      </c>
      <c r="AF95" s="1">
        <f t="shared" si="45"/>
        <v>34.321167180277335</v>
      </c>
      <c r="AG95" s="1">
        <f t="shared" si="46"/>
        <v>34.286838161838119</v>
      </c>
      <c r="AI95" s="11" t="s">
        <v>182</v>
      </c>
      <c r="AJ95" s="1">
        <f t="shared" si="47"/>
        <v>-7.370604706872335</v>
      </c>
      <c r="AK95" s="1">
        <f t="shared" si="48"/>
        <v>-1.3900950674556753</v>
      </c>
      <c r="AL95" s="1">
        <f t="shared" si="49"/>
        <v>6.4529146296973749</v>
      </c>
      <c r="AM95" s="1">
        <f t="shared" si="50"/>
        <v>5.5027378452910156</v>
      </c>
      <c r="AN95" s="1">
        <f t="shared" si="51"/>
        <v>1.1123675325190661</v>
      </c>
      <c r="AO95" s="1">
        <f t="shared" si="52"/>
        <v>-11.056802542343817</v>
      </c>
      <c r="AP95" s="1">
        <f t="shared" si="53"/>
        <v>30.981354211014654</v>
      </c>
      <c r="AQ95" s="1">
        <f t="shared" si="54"/>
        <v>8.7749570509972941</v>
      </c>
      <c r="AR95" s="1">
        <f t="shared" si="55"/>
        <v>-1.2873309974173281</v>
      </c>
      <c r="AS95" s="1">
        <f t="shared" si="56"/>
        <v>2.5887364619535553</v>
      </c>
      <c r="AT95" s="1">
        <f t="shared" si="57"/>
        <v>-3.9615517780253846</v>
      </c>
      <c r="AU95" s="1">
        <f t="shared" si="58"/>
        <v>1.6687438825716185</v>
      </c>
      <c r="AV95" s="1">
        <f t="shared" si="59"/>
        <v>-3.4460257814637316</v>
      </c>
      <c r="AW95" s="1">
        <f t="shared" si="60"/>
        <v>0.034329018439215986</v>
      </c>
      <c r="AX95" s="1" t="str">
        <f>VLOOKUP(AI95,'ISSUE SCORE from EIKON'!A98:B527,2,FALSE)</f>
        <v>Duke Energy Corp</v>
      </c>
      <c r="AY95" s="1">
        <f t="shared" si="61"/>
        <v>94</v>
      </c>
      <c r="AZ95" s="1">
        <v>94</v>
      </c>
      <c r="BA95" s="1">
        <v>1</v>
      </c>
    </row>
    <row r="96" spans="1:53" ht="15">
      <c r="A96" s="11" t="s">
        <v>157</v>
      </c>
      <c r="B96" s="1">
        <f>('WEIGHTED from Refinitive'!$B$3*'ISSUE SCORE from EIKON'!G99)+('WEIGHTED from Refinitive'!$B$4*'ISSUE SCORE from EIKON'!V99)+('ISSUE SCORE from EIKON'!AK99*'WEIGHTED from Refinitive'!$B$5)+('WEIGHTED from Refinitive'!$B$8*'ISSUE SCORE from EIKON'!AZ99)+('ISSUE SCORE from EIKON'!BO99*'WEIGHTED from Refinitive'!$B$9)+('WEIGHTED from Refinitive'!$B$10*'ISSUE SCORE from EIKON'!CD99)+('ISSUE SCORE from EIKON'!CS99*'WEIGHTED from Refinitive'!$B$11)+('WEIGHTED from Refinitive'!$B$14*'ISSUE SCORE from EIKON'!DH99)+('ISSUE SCORE from EIKON'!DW99*'WEIGHTED from Refinitive'!$B$15)+('WEIGHTED from Refinitive'!$B$16*'ISSUE SCORE from EIKON'!EL99)</f>
        <v>73.779507492016648</v>
      </c>
      <c r="C96" s="1">
        <f>('WEIGHTED from Refinitive'!$B$3*'ISSUE SCORE from EIKON'!H99)+('WEIGHTED from Refinitive'!$B$4*'ISSUE SCORE from EIKON'!W99)+('ISSUE SCORE from EIKON'!AL99*'WEIGHTED from Refinitive'!$B$5)+('WEIGHTED from Refinitive'!$B$8*'ISSUE SCORE from EIKON'!BA99)+('ISSUE SCORE from EIKON'!BP99*'WEIGHTED from Refinitive'!$B$9)+('WEIGHTED from Refinitive'!$B$10*'ISSUE SCORE from EIKON'!CE99)+('ISSUE SCORE from EIKON'!CT99*'WEIGHTED from Refinitive'!$B$11)+('WEIGHTED from Refinitive'!$B$14*'ISSUE SCORE from EIKON'!DI99)+('ISSUE SCORE from EIKON'!DX99*'WEIGHTED from Refinitive'!$B$15)+('WEIGHTED from Refinitive'!$B$16*'ISSUE SCORE from EIKON'!EM99)</f>
        <v>74.519988645537452</v>
      </c>
      <c r="D96" s="1">
        <f>('WEIGHTED from Refinitive'!$B$3*'ISSUE SCORE from EIKON'!I99)+('WEIGHTED from Refinitive'!$B$4*'ISSUE SCORE from EIKON'!X99)+('ISSUE SCORE from EIKON'!AM99*'WEIGHTED from Refinitive'!$B$5)+('WEIGHTED from Refinitive'!$B$8*'ISSUE SCORE from EIKON'!BB99)+('ISSUE SCORE from EIKON'!BQ99*'WEIGHTED from Refinitive'!$B$9)+('WEIGHTED from Refinitive'!$B$10*'ISSUE SCORE from EIKON'!CF99)+('ISSUE SCORE from EIKON'!CU99*'WEIGHTED from Refinitive'!$B$11)+('WEIGHTED from Refinitive'!$B$14*'ISSUE SCORE from EIKON'!DJ99)+('ISSUE SCORE from EIKON'!DY99*'WEIGHTED from Refinitive'!$B$15)+('WEIGHTED from Refinitive'!$B$16*'ISSUE SCORE from EIKON'!EN99)</f>
        <v>78.044253105470148</v>
      </c>
      <c r="E96" s="1">
        <f>('WEIGHTED from Refinitive'!$B$3*'ISSUE SCORE from EIKON'!J99)+('WEIGHTED from Refinitive'!$B$4*'ISSUE SCORE from EIKON'!Y99)+('ISSUE SCORE from EIKON'!AN99*'WEIGHTED from Refinitive'!$B$5)+('WEIGHTED from Refinitive'!$B$8*'ISSUE SCORE from EIKON'!BC99)+('ISSUE SCORE from EIKON'!BR99*'WEIGHTED from Refinitive'!$B$9)+('WEIGHTED from Refinitive'!$B$10*'ISSUE SCORE from EIKON'!CG99)+('ISSUE SCORE from EIKON'!CV99*'WEIGHTED from Refinitive'!$B$11)+('WEIGHTED from Refinitive'!$B$14*'ISSUE SCORE from EIKON'!DK99)+('ISSUE SCORE from EIKON'!DZ99*'WEIGHTED from Refinitive'!$B$15)+('WEIGHTED from Refinitive'!$B$16*'ISSUE SCORE from EIKON'!EO99)</f>
        <v>69.781616734371426</v>
      </c>
      <c r="F96" s="1">
        <f>('WEIGHTED from Refinitive'!$B$3*'ISSUE SCORE from EIKON'!K99)+('WEIGHTED from Refinitive'!$B$4*'ISSUE SCORE from EIKON'!Z99)+('ISSUE SCORE from EIKON'!AO99*'WEIGHTED from Refinitive'!$B$5)+('WEIGHTED from Refinitive'!$B$8*'ISSUE SCORE from EIKON'!BD99)+('ISSUE SCORE from EIKON'!BS99*'WEIGHTED from Refinitive'!$B$9)+('WEIGHTED from Refinitive'!$B$10*'ISSUE SCORE from EIKON'!CH99)+('ISSUE SCORE from EIKON'!CW99*'WEIGHTED from Refinitive'!$B$11)+('WEIGHTED from Refinitive'!$B$14*'ISSUE SCORE from EIKON'!DL99)+('ISSUE SCORE from EIKON'!EA99*'WEIGHTED from Refinitive'!$B$15)+('WEIGHTED from Refinitive'!$B$16*'ISSUE SCORE from EIKON'!EP99)</f>
        <v>67.187716130023787</v>
      </c>
      <c r="G96" s="1">
        <f>('WEIGHTED from Refinitive'!$B$3*'ISSUE SCORE from EIKON'!L99)+('WEIGHTED from Refinitive'!$B$4*'ISSUE SCORE from EIKON'!AA99)+('ISSUE SCORE from EIKON'!AP99*'WEIGHTED from Refinitive'!$B$5)+('WEIGHTED from Refinitive'!$B$8*'ISSUE SCORE from EIKON'!BE99)+('ISSUE SCORE from EIKON'!BT99*'WEIGHTED from Refinitive'!$B$9)+('WEIGHTED from Refinitive'!$B$10*'ISSUE SCORE from EIKON'!CI99)+('ISSUE SCORE from EIKON'!CX99*'WEIGHTED from Refinitive'!$B$11)+('WEIGHTED from Refinitive'!$B$14*'ISSUE SCORE from EIKON'!DM99)+('ISSUE SCORE from EIKON'!EB99*'WEIGHTED from Refinitive'!$B$15)+('WEIGHTED from Refinitive'!$B$16*'ISSUE SCORE from EIKON'!EQ99)</f>
        <v>68.426742654508573</v>
      </c>
      <c r="H96" s="1">
        <f>('WEIGHTED from Refinitive'!$B$3*'ISSUE SCORE from EIKON'!M99)+('WEIGHTED from Refinitive'!$B$4*'ISSUE SCORE from EIKON'!AB99)+('ISSUE SCORE from EIKON'!AQ99*'WEIGHTED from Refinitive'!$B$5)+('WEIGHTED from Refinitive'!$B$8*'ISSUE SCORE from EIKON'!BF99)+('ISSUE SCORE from EIKON'!BU99*'WEIGHTED from Refinitive'!$B$9)+('WEIGHTED from Refinitive'!$B$10*'ISSUE SCORE from EIKON'!CJ99)+('ISSUE SCORE from EIKON'!CY99*'WEIGHTED from Refinitive'!$B$11)+('WEIGHTED from Refinitive'!$B$14*'ISSUE SCORE from EIKON'!DN99)+('ISSUE SCORE from EIKON'!EC99*'WEIGHTED from Refinitive'!$B$15)+('WEIGHTED from Refinitive'!$B$16*'ISSUE SCORE from EIKON'!ER99)</f>
        <v>64.172135212458087</v>
      </c>
      <c r="I96" s="1">
        <f>('WEIGHTED from Refinitive'!$B$3*'ISSUE SCORE from EIKON'!N99)+('WEIGHTED from Refinitive'!$B$4*'ISSUE SCORE from EIKON'!AC99)+('ISSUE SCORE from EIKON'!AR99*'WEIGHTED from Refinitive'!$B$5)+('WEIGHTED from Refinitive'!$B$8*'ISSUE SCORE from EIKON'!BG99)+('ISSUE SCORE from EIKON'!BV99*'WEIGHTED from Refinitive'!$B$9)+('WEIGHTED from Refinitive'!$B$10*'ISSUE SCORE from EIKON'!CK99)+('ISSUE SCORE from EIKON'!CZ99*'WEIGHTED from Refinitive'!$B$11)+('WEIGHTED from Refinitive'!$B$14*'ISSUE SCORE from EIKON'!DO99)+('ISSUE SCORE from EIKON'!ED99*'WEIGHTED from Refinitive'!$B$15)+('WEIGHTED from Refinitive'!$B$16*'ISSUE SCORE from EIKON'!ES99)</f>
        <v>66.784087326607775</v>
      </c>
      <c r="J96" s="1">
        <f>('WEIGHTED from Refinitive'!$B$3*'ISSUE SCORE from EIKON'!O99)+('WEIGHTED from Refinitive'!$B$4*'ISSUE SCORE from EIKON'!AD99)+('ISSUE SCORE from EIKON'!AS99*'WEIGHTED from Refinitive'!$B$5)+('WEIGHTED from Refinitive'!$B$8*'ISSUE SCORE from EIKON'!BH99)+('ISSUE SCORE from EIKON'!BW99*'WEIGHTED from Refinitive'!$B$9)+('WEIGHTED from Refinitive'!$B$10*'ISSUE SCORE from EIKON'!CL99)+('ISSUE SCORE from EIKON'!DA99*'WEIGHTED from Refinitive'!$B$11)+('WEIGHTED from Refinitive'!$B$14*'ISSUE SCORE from EIKON'!DP99)+('ISSUE SCORE from EIKON'!EE99*'WEIGHTED from Refinitive'!$B$15)+('WEIGHTED from Refinitive'!$B$16*'ISSUE SCORE from EIKON'!ET99)</f>
        <v>72.281846443030588</v>
      </c>
      <c r="K96" s="1">
        <f>('WEIGHTED from Refinitive'!$B$3*'ISSUE SCORE from EIKON'!P99)+('WEIGHTED from Refinitive'!$B$4*'ISSUE SCORE from EIKON'!AE99)+('ISSUE SCORE from EIKON'!AT99*'WEIGHTED from Refinitive'!$B$5)+('WEIGHTED from Refinitive'!$B$8*'ISSUE SCORE from EIKON'!BI99)+('ISSUE SCORE from EIKON'!BX99*'WEIGHTED from Refinitive'!$B$9)+('WEIGHTED from Refinitive'!$B$10*'ISSUE SCORE from EIKON'!CM99)+('ISSUE SCORE from EIKON'!DB99*'WEIGHTED from Refinitive'!$B$11)+('WEIGHTED from Refinitive'!$B$14*'ISSUE SCORE from EIKON'!DQ99)+('ISSUE SCORE from EIKON'!EF99*'WEIGHTED from Refinitive'!$B$15)+('WEIGHTED from Refinitive'!$B$16*'ISSUE SCORE from EIKON'!EU99)</f>
        <v>55.911021358401364</v>
      </c>
      <c r="L96" s="1">
        <f>('WEIGHTED from Refinitive'!$B$3*'ISSUE SCORE from EIKON'!Q99)+('WEIGHTED from Refinitive'!$B$4*'ISSUE SCORE from EIKON'!AF99)+('ISSUE SCORE from EIKON'!AU99*'WEIGHTED from Refinitive'!$B$5)+('WEIGHTED from Refinitive'!$B$8*'ISSUE SCORE from EIKON'!BJ99)+('ISSUE SCORE from EIKON'!BY99*'WEIGHTED from Refinitive'!$B$9)+('WEIGHTED from Refinitive'!$B$10*'ISSUE SCORE from EIKON'!CN99)+('ISSUE SCORE from EIKON'!DC99*'WEIGHTED from Refinitive'!$B$11)+('WEIGHTED from Refinitive'!$B$14*'ISSUE SCORE from EIKON'!DR99)+('ISSUE SCORE from EIKON'!EG99*'WEIGHTED from Refinitive'!$B$15)+('WEIGHTED from Refinitive'!$B$16*'ISSUE SCORE from EIKON'!EV99)</f>
        <v>48.0093514702505</v>
      </c>
      <c r="M96" s="1">
        <f>('WEIGHTED from Refinitive'!$B$3*'ISSUE SCORE from EIKON'!R99)+('WEIGHTED from Refinitive'!$B$4*'ISSUE SCORE from EIKON'!AG99)+('ISSUE SCORE from EIKON'!AV99*'WEIGHTED from Refinitive'!$B$5)+('WEIGHTED from Refinitive'!$B$8*'ISSUE SCORE from EIKON'!BK99)+('ISSUE SCORE from EIKON'!BZ99*'WEIGHTED from Refinitive'!$B$9)+('WEIGHTED from Refinitive'!$B$10*'ISSUE SCORE from EIKON'!CO99)+('ISSUE SCORE from EIKON'!DD99*'WEIGHTED from Refinitive'!$B$11)+('WEIGHTED from Refinitive'!$B$14*'ISSUE SCORE from EIKON'!DS99)+('ISSUE SCORE from EIKON'!EH99*'WEIGHTED from Refinitive'!$B$15)+('WEIGHTED from Refinitive'!$B$16*'ISSUE SCORE from EIKON'!EW99)</f>
        <v>34.860711029312419</v>
      </c>
      <c r="N96" s="1">
        <f>('WEIGHTED from Refinitive'!$B$3*'ISSUE SCORE from EIKON'!S99)+('WEIGHTED from Refinitive'!$B$4*'ISSUE SCORE from EIKON'!AH99)+('ISSUE SCORE from EIKON'!AW99*'WEIGHTED from Refinitive'!$B$5)+('WEIGHTED from Refinitive'!$B$8*'ISSUE SCORE from EIKON'!BL99)+('ISSUE SCORE from EIKON'!CA99*'WEIGHTED from Refinitive'!$B$9)+('WEIGHTED from Refinitive'!$B$10*'ISSUE SCORE from EIKON'!CP99)+('ISSUE SCORE from EIKON'!DE99*'WEIGHTED from Refinitive'!$B$11)+('WEIGHTED from Refinitive'!$B$14*'ISSUE SCORE from EIKON'!DT99)+('ISSUE SCORE from EIKON'!EI99*'WEIGHTED from Refinitive'!$B$15)+('WEIGHTED from Refinitive'!$B$16*'ISSUE SCORE from EIKON'!EX99)</f>
        <v>50.439094432699051</v>
      </c>
      <c r="O96" s="1">
        <f>('WEIGHTED from Refinitive'!$B$3*'ISSUE SCORE from EIKON'!T99)+('WEIGHTED from Refinitive'!$B$4*'ISSUE SCORE from EIKON'!AI99)+('ISSUE SCORE from EIKON'!AX99*'WEIGHTED from Refinitive'!$B$5)+('WEIGHTED from Refinitive'!$B$8*'ISSUE SCORE from EIKON'!BM99)+('ISSUE SCORE from EIKON'!CB99*'WEIGHTED from Refinitive'!$B$9)+('WEIGHTED from Refinitive'!$B$10*'ISSUE SCORE from EIKON'!CQ99)+('ISSUE SCORE from EIKON'!DF99*'WEIGHTED from Refinitive'!$B$11)+('WEIGHTED from Refinitive'!$B$14*'ISSUE SCORE from EIKON'!DU99)+('ISSUE SCORE from EIKON'!EJ99*'WEIGHTED from Refinitive'!$B$15)+('WEIGHTED from Refinitive'!$B$16*'ISSUE SCORE from EIKON'!EY99)</f>
        <v>52.323997776758262</v>
      </c>
      <c r="P96" s="1">
        <f>('WEIGHTED from Refinitive'!$B$3*'ISSUE SCORE from EIKON'!U99)+('WEIGHTED from Refinitive'!$B$4*'ISSUE SCORE from EIKON'!AJ99)+('ISSUE SCORE from EIKON'!AY99*'WEIGHTED from Refinitive'!$B$5)+('WEIGHTED from Refinitive'!$B$8*'ISSUE SCORE from EIKON'!BN99)+('ISSUE SCORE from EIKON'!CC99*'WEIGHTED from Refinitive'!$B$9)+('WEIGHTED from Refinitive'!$B$10*'ISSUE SCORE from EIKON'!CR99)+('ISSUE SCORE from EIKON'!DG99*'WEIGHTED from Refinitive'!$B$11)+('WEIGHTED from Refinitive'!$B$14*'ISSUE SCORE from EIKON'!DV99)+('ISSUE SCORE from EIKON'!EK99*'WEIGHTED from Refinitive'!$B$15)+('WEIGHTED from Refinitive'!$B$16*'ISSUE SCORE from EIKON'!EZ99)</f>
        <v>58.257472423997825</v>
      </c>
      <c r="R96" s="11" t="s">
        <v>183</v>
      </c>
      <c r="S96" s="1">
        <f t="shared" si="32"/>
        <v>73.740909803950146</v>
      </c>
      <c r="T96" s="1">
        <f t="shared" si="33"/>
        <v>74.519988645537452</v>
      </c>
      <c r="U96" s="1">
        <f t="shared" si="34"/>
        <v>78.044253105470148</v>
      </c>
      <c r="V96" s="1">
        <f t="shared" si="35"/>
        <v>69.781616734371426</v>
      </c>
      <c r="W96" s="1">
        <f t="shared" si="36"/>
        <v>67.187716130023787</v>
      </c>
      <c r="X96" s="1">
        <f t="shared" si="37"/>
        <v>68.426742654508573</v>
      </c>
      <c r="Y96" s="1">
        <f t="shared" si="38"/>
        <v>64.172135212458087</v>
      </c>
      <c r="Z96" s="1">
        <f t="shared" si="39"/>
        <v>66.784087326607775</v>
      </c>
      <c r="AA96" s="1">
        <f t="shared" si="40"/>
        <v>72.281846443030588</v>
      </c>
      <c r="AB96" s="1">
        <f t="shared" si="41"/>
        <v>55.911021358401364</v>
      </c>
      <c r="AC96" s="1">
        <f t="shared" si="42"/>
        <v>48.0093514702505</v>
      </c>
      <c r="AD96" s="1">
        <f t="shared" si="43"/>
        <v>34.860711029312419</v>
      </c>
      <c r="AE96" s="1">
        <f t="shared" si="44"/>
        <v>50.439094432699051</v>
      </c>
      <c r="AF96" s="1">
        <f t="shared" si="45"/>
        <v>52.323997776758262</v>
      </c>
      <c r="AG96" s="1">
        <f t="shared" si="46"/>
        <v>58.257472423997825</v>
      </c>
      <c r="AI96" s="11" t="s">
        <v>183</v>
      </c>
      <c r="AJ96" s="1">
        <f t="shared" si="47"/>
        <v>-0.77907884158730667</v>
      </c>
      <c r="AK96" s="1">
        <f t="shared" si="48"/>
        <v>-3.5242644599326951</v>
      </c>
      <c r="AL96" s="1">
        <f t="shared" si="49"/>
        <v>8.2626363710987221</v>
      </c>
      <c r="AM96" s="1">
        <f t="shared" si="50"/>
        <v>2.5939006043476383</v>
      </c>
      <c r="AN96" s="1">
        <f t="shared" si="51"/>
        <v>-1.2390265244847853</v>
      </c>
      <c r="AO96" s="1">
        <f t="shared" si="52"/>
        <v>4.2546074420504851</v>
      </c>
      <c r="AP96" s="1">
        <f t="shared" si="53"/>
        <v>-2.6119521141496875</v>
      </c>
      <c r="AQ96" s="1">
        <f t="shared" si="54"/>
        <v>-5.497759116422813</v>
      </c>
      <c r="AR96" s="1">
        <f t="shared" si="55"/>
        <v>16.370825084629224</v>
      </c>
      <c r="AS96" s="1">
        <f t="shared" si="56"/>
        <v>7.9016698881508631</v>
      </c>
      <c r="AT96" s="1">
        <f t="shared" si="57"/>
        <v>13.148640440938081</v>
      </c>
      <c r="AU96" s="1">
        <f t="shared" si="58"/>
        <v>-15.578383403386631</v>
      </c>
      <c r="AV96" s="1">
        <f t="shared" si="59"/>
        <v>-1.8849033440592109</v>
      </c>
      <c r="AW96" s="1">
        <f t="shared" si="60"/>
        <v>-5.9334746472395636</v>
      </c>
      <c r="AX96" s="1" t="str">
        <f>VLOOKUP(AI96,'ISSUE SCORE from EIKON'!A99:B528,2,FALSE)</f>
        <v>DaVita Inc</v>
      </c>
      <c r="AY96" s="1">
        <f t="shared" si="61"/>
        <v>95</v>
      </c>
      <c r="AZ96" s="1">
        <v>95</v>
      </c>
      <c r="BA96" s="1">
        <v>1</v>
      </c>
    </row>
    <row r="97" spans="1:53" ht="15">
      <c r="A97" s="11" t="s">
        <v>158</v>
      </c>
      <c r="B97" s="1">
        <f>('WEIGHTED from Refinitive'!$B$3*'ISSUE SCORE from EIKON'!G100)+('WEIGHTED from Refinitive'!$B$4*'ISSUE SCORE from EIKON'!V100)+('ISSUE SCORE from EIKON'!AK100*'WEIGHTED from Refinitive'!$B$5)+('WEIGHTED from Refinitive'!$B$8*'ISSUE SCORE from EIKON'!AZ100)+('ISSUE SCORE from EIKON'!BO100*'WEIGHTED from Refinitive'!$B$9)+('WEIGHTED from Refinitive'!$B$10*'ISSUE SCORE from EIKON'!CD100)+('ISSUE SCORE from EIKON'!CS100*'WEIGHTED from Refinitive'!$B$11)+('WEIGHTED from Refinitive'!$B$14*'ISSUE SCORE from EIKON'!DH100)+('ISSUE SCORE from EIKON'!DW100*'WEIGHTED from Refinitive'!$B$15)+('WEIGHTED from Refinitive'!$B$16*'ISSUE SCORE from EIKON'!EL100)</f>
        <v>46.556793196276281</v>
      </c>
      <c r="C97" s="1">
        <f>('WEIGHTED from Refinitive'!$B$3*'ISSUE SCORE from EIKON'!H100)+('WEIGHTED from Refinitive'!$B$4*'ISSUE SCORE from EIKON'!W100)+('ISSUE SCORE from EIKON'!AL100*'WEIGHTED from Refinitive'!$B$5)+('WEIGHTED from Refinitive'!$B$8*'ISSUE SCORE from EIKON'!BA100)+('ISSUE SCORE from EIKON'!BP100*'WEIGHTED from Refinitive'!$B$9)+('WEIGHTED from Refinitive'!$B$10*'ISSUE SCORE from EIKON'!CE100)+('ISSUE SCORE from EIKON'!CT100*'WEIGHTED from Refinitive'!$B$11)+('WEIGHTED from Refinitive'!$B$14*'ISSUE SCORE from EIKON'!DI100)+('ISSUE SCORE from EIKON'!DX100*'WEIGHTED from Refinitive'!$B$15)+('WEIGHTED from Refinitive'!$B$16*'ISSUE SCORE from EIKON'!EM100)</f>
        <v>0</v>
      </c>
      <c r="D97" s="1">
        <f>('WEIGHTED from Refinitive'!$B$3*'ISSUE SCORE from EIKON'!I100)+('WEIGHTED from Refinitive'!$B$4*'ISSUE SCORE from EIKON'!X100)+('ISSUE SCORE from EIKON'!AM100*'WEIGHTED from Refinitive'!$B$5)+('WEIGHTED from Refinitive'!$B$8*'ISSUE SCORE from EIKON'!BB100)+('ISSUE SCORE from EIKON'!BQ100*'WEIGHTED from Refinitive'!$B$9)+('WEIGHTED from Refinitive'!$B$10*'ISSUE SCORE from EIKON'!CF100)+('ISSUE SCORE from EIKON'!CU100*'WEIGHTED from Refinitive'!$B$11)+('WEIGHTED from Refinitive'!$B$14*'ISSUE SCORE from EIKON'!DJ100)+('ISSUE SCORE from EIKON'!DY100*'WEIGHTED from Refinitive'!$B$15)+('WEIGHTED from Refinitive'!$B$16*'ISSUE SCORE from EIKON'!EN100)</f>
        <v>0</v>
      </c>
      <c r="E97" s="1">
        <f>('WEIGHTED from Refinitive'!$B$3*'ISSUE SCORE from EIKON'!J100)+('WEIGHTED from Refinitive'!$B$4*'ISSUE SCORE from EIKON'!Y100)+('ISSUE SCORE from EIKON'!AN100*'WEIGHTED from Refinitive'!$B$5)+('WEIGHTED from Refinitive'!$B$8*'ISSUE SCORE from EIKON'!BC100)+('ISSUE SCORE from EIKON'!BR100*'WEIGHTED from Refinitive'!$B$9)+('WEIGHTED from Refinitive'!$B$10*'ISSUE SCORE from EIKON'!CG100)+('ISSUE SCORE from EIKON'!CV100*'WEIGHTED from Refinitive'!$B$11)+('WEIGHTED from Refinitive'!$B$14*'ISSUE SCORE from EIKON'!DK100)+('ISSUE SCORE from EIKON'!DZ100*'WEIGHTED from Refinitive'!$B$15)+('WEIGHTED from Refinitive'!$B$16*'ISSUE SCORE from EIKON'!EO100)</f>
        <v>0</v>
      </c>
      <c r="F97" s="1">
        <f>('WEIGHTED from Refinitive'!$B$3*'ISSUE SCORE from EIKON'!K100)+('WEIGHTED from Refinitive'!$B$4*'ISSUE SCORE from EIKON'!Z100)+('ISSUE SCORE from EIKON'!AO100*'WEIGHTED from Refinitive'!$B$5)+('WEIGHTED from Refinitive'!$B$8*'ISSUE SCORE from EIKON'!BD100)+('ISSUE SCORE from EIKON'!BS100*'WEIGHTED from Refinitive'!$B$9)+('WEIGHTED from Refinitive'!$B$10*'ISSUE SCORE from EIKON'!CH100)+('ISSUE SCORE from EIKON'!CW100*'WEIGHTED from Refinitive'!$B$11)+('WEIGHTED from Refinitive'!$B$14*'ISSUE SCORE from EIKON'!DL100)+('ISSUE SCORE from EIKON'!EA100*'WEIGHTED from Refinitive'!$B$15)+('WEIGHTED from Refinitive'!$B$16*'ISSUE SCORE from EIKON'!EP100)</f>
        <v>0</v>
      </c>
      <c r="G97" s="1">
        <f>('WEIGHTED from Refinitive'!$B$3*'ISSUE SCORE from EIKON'!L100)+('WEIGHTED from Refinitive'!$B$4*'ISSUE SCORE from EIKON'!AA100)+('ISSUE SCORE from EIKON'!AP100*'WEIGHTED from Refinitive'!$B$5)+('WEIGHTED from Refinitive'!$B$8*'ISSUE SCORE from EIKON'!BE100)+('ISSUE SCORE from EIKON'!BT100*'WEIGHTED from Refinitive'!$B$9)+('WEIGHTED from Refinitive'!$B$10*'ISSUE SCORE from EIKON'!CI100)+('ISSUE SCORE from EIKON'!CX100*'WEIGHTED from Refinitive'!$B$11)+('WEIGHTED from Refinitive'!$B$14*'ISSUE SCORE from EIKON'!DM100)+('ISSUE SCORE from EIKON'!EB100*'WEIGHTED from Refinitive'!$B$15)+('WEIGHTED from Refinitive'!$B$16*'ISSUE SCORE from EIKON'!EQ100)</f>
        <v>0</v>
      </c>
      <c r="H97" s="1">
        <f>('WEIGHTED from Refinitive'!$B$3*'ISSUE SCORE from EIKON'!M100)+('WEIGHTED from Refinitive'!$B$4*'ISSUE SCORE from EIKON'!AB100)+('ISSUE SCORE from EIKON'!AQ100*'WEIGHTED from Refinitive'!$B$5)+('WEIGHTED from Refinitive'!$B$8*'ISSUE SCORE from EIKON'!BF100)+('ISSUE SCORE from EIKON'!BU100*'WEIGHTED from Refinitive'!$B$9)+('WEIGHTED from Refinitive'!$B$10*'ISSUE SCORE from EIKON'!CJ100)+('ISSUE SCORE from EIKON'!CY100*'WEIGHTED from Refinitive'!$B$11)+('WEIGHTED from Refinitive'!$B$14*'ISSUE SCORE from EIKON'!DN100)+('ISSUE SCORE from EIKON'!EC100*'WEIGHTED from Refinitive'!$B$15)+('WEIGHTED from Refinitive'!$B$16*'ISSUE SCORE from EIKON'!ER100)</f>
        <v>0</v>
      </c>
      <c r="I97" s="1">
        <f>('WEIGHTED from Refinitive'!$B$3*'ISSUE SCORE from EIKON'!N100)+('WEIGHTED from Refinitive'!$B$4*'ISSUE SCORE from EIKON'!AC100)+('ISSUE SCORE from EIKON'!AR100*'WEIGHTED from Refinitive'!$B$5)+('WEIGHTED from Refinitive'!$B$8*'ISSUE SCORE from EIKON'!BG100)+('ISSUE SCORE from EIKON'!BV100*'WEIGHTED from Refinitive'!$B$9)+('WEIGHTED from Refinitive'!$B$10*'ISSUE SCORE from EIKON'!CK100)+('ISSUE SCORE from EIKON'!CZ100*'WEIGHTED from Refinitive'!$B$11)+('WEIGHTED from Refinitive'!$B$14*'ISSUE SCORE from EIKON'!DO100)+('ISSUE SCORE from EIKON'!ED100*'WEIGHTED from Refinitive'!$B$15)+('WEIGHTED from Refinitive'!$B$16*'ISSUE SCORE from EIKON'!ES100)</f>
        <v>0</v>
      </c>
      <c r="J97" s="1">
        <f>('WEIGHTED from Refinitive'!$B$3*'ISSUE SCORE from EIKON'!O100)+('WEIGHTED from Refinitive'!$B$4*'ISSUE SCORE from EIKON'!AD100)+('ISSUE SCORE from EIKON'!AS100*'WEIGHTED from Refinitive'!$B$5)+('WEIGHTED from Refinitive'!$B$8*'ISSUE SCORE from EIKON'!BH100)+('ISSUE SCORE from EIKON'!BW100*'WEIGHTED from Refinitive'!$B$9)+('WEIGHTED from Refinitive'!$B$10*'ISSUE SCORE from EIKON'!CL100)+('ISSUE SCORE from EIKON'!DA100*'WEIGHTED from Refinitive'!$B$11)+('WEIGHTED from Refinitive'!$B$14*'ISSUE SCORE from EIKON'!DP100)+('ISSUE SCORE from EIKON'!EE100*'WEIGHTED from Refinitive'!$B$15)+('WEIGHTED from Refinitive'!$B$16*'ISSUE SCORE from EIKON'!ET100)</f>
        <v>0</v>
      </c>
      <c r="K97" s="1">
        <f>('WEIGHTED from Refinitive'!$B$3*'ISSUE SCORE from EIKON'!P100)+('WEIGHTED from Refinitive'!$B$4*'ISSUE SCORE from EIKON'!AE100)+('ISSUE SCORE from EIKON'!AT100*'WEIGHTED from Refinitive'!$B$5)+('WEIGHTED from Refinitive'!$B$8*'ISSUE SCORE from EIKON'!BI100)+('ISSUE SCORE from EIKON'!BX100*'WEIGHTED from Refinitive'!$B$9)+('WEIGHTED from Refinitive'!$B$10*'ISSUE SCORE from EIKON'!CM100)+('ISSUE SCORE from EIKON'!DB100*'WEIGHTED from Refinitive'!$B$11)+('WEIGHTED from Refinitive'!$B$14*'ISSUE SCORE from EIKON'!DQ100)+('ISSUE SCORE from EIKON'!EF100*'WEIGHTED from Refinitive'!$B$15)+('WEIGHTED from Refinitive'!$B$16*'ISSUE SCORE from EIKON'!EU100)</f>
        <v>0</v>
      </c>
      <c r="L97" s="1">
        <f>('WEIGHTED from Refinitive'!$B$3*'ISSUE SCORE from EIKON'!Q100)+('WEIGHTED from Refinitive'!$B$4*'ISSUE SCORE from EIKON'!AF100)+('ISSUE SCORE from EIKON'!AU100*'WEIGHTED from Refinitive'!$B$5)+('WEIGHTED from Refinitive'!$B$8*'ISSUE SCORE from EIKON'!BJ100)+('ISSUE SCORE from EIKON'!BY100*'WEIGHTED from Refinitive'!$B$9)+('WEIGHTED from Refinitive'!$B$10*'ISSUE SCORE from EIKON'!CN100)+('ISSUE SCORE from EIKON'!DC100*'WEIGHTED from Refinitive'!$B$11)+('WEIGHTED from Refinitive'!$B$14*'ISSUE SCORE from EIKON'!DR100)+('ISSUE SCORE from EIKON'!EG100*'WEIGHTED from Refinitive'!$B$15)+('WEIGHTED from Refinitive'!$B$16*'ISSUE SCORE from EIKON'!EV100)</f>
        <v>0</v>
      </c>
      <c r="M97" s="1">
        <f>('WEIGHTED from Refinitive'!$B$3*'ISSUE SCORE from EIKON'!R100)+('WEIGHTED from Refinitive'!$B$4*'ISSUE SCORE from EIKON'!AG100)+('ISSUE SCORE from EIKON'!AV100*'WEIGHTED from Refinitive'!$B$5)+('WEIGHTED from Refinitive'!$B$8*'ISSUE SCORE from EIKON'!BK100)+('ISSUE SCORE from EIKON'!BZ100*'WEIGHTED from Refinitive'!$B$9)+('WEIGHTED from Refinitive'!$B$10*'ISSUE SCORE from EIKON'!CO100)+('ISSUE SCORE from EIKON'!DD100*'WEIGHTED from Refinitive'!$B$11)+('WEIGHTED from Refinitive'!$B$14*'ISSUE SCORE from EIKON'!DS100)+('ISSUE SCORE from EIKON'!EH100*'WEIGHTED from Refinitive'!$B$15)+('WEIGHTED from Refinitive'!$B$16*'ISSUE SCORE from EIKON'!EW100)</f>
        <v>0</v>
      </c>
      <c r="N97" s="1">
        <f>('WEIGHTED from Refinitive'!$B$3*'ISSUE SCORE from EIKON'!S100)+('WEIGHTED from Refinitive'!$B$4*'ISSUE SCORE from EIKON'!AH100)+('ISSUE SCORE from EIKON'!AW100*'WEIGHTED from Refinitive'!$B$5)+('WEIGHTED from Refinitive'!$B$8*'ISSUE SCORE from EIKON'!BL100)+('ISSUE SCORE from EIKON'!CA100*'WEIGHTED from Refinitive'!$B$9)+('WEIGHTED from Refinitive'!$B$10*'ISSUE SCORE from EIKON'!CP100)+('ISSUE SCORE from EIKON'!DE100*'WEIGHTED from Refinitive'!$B$11)+('WEIGHTED from Refinitive'!$B$14*'ISSUE SCORE from EIKON'!DT100)+('ISSUE SCORE from EIKON'!EI100*'WEIGHTED from Refinitive'!$B$15)+('WEIGHTED from Refinitive'!$B$16*'ISSUE SCORE from EIKON'!EX100)</f>
        <v>0</v>
      </c>
      <c r="O97" s="1">
        <f>('WEIGHTED from Refinitive'!$B$3*'ISSUE SCORE from EIKON'!T100)+('WEIGHTED from Refinitive'!$B$4*'ISSUE SCORE from EIKON'!AI100)+('ISSUE SCORE from EIKON'!AX100*'WEIGHTED from Refinitive'!$B$5)+('WEIGHTED from Refinitive'!$B$8*'ISSUE SCORE from EIKON'!BM100)+('ISSUE SCORE from EIKON'!CB100*'WEIGHTED from Refinitive'!$B$9)+('WEIGHTED from Refinitive'!$B$10*'ISSUE SCORE from EIKON'!CQ100)+('ISSUE SCORE from EIKON'!DF100*'WEIGHTED from Refinitive'!$B$11)+('WEIGHTED from Refinitive'!$B$14*'ISSUE SCORE from EIKON'!DU100)+('ISSUE SCORE from EIKON'!EJ100*'WEIGHTED from Refinitive'!$B$15)+('WEIGHTED from Refinitive'!$B$16*'ISSUE SCORE from EIKON'!EY100)</f>
        <v>0</v>
      </c>
      <c r="P97" s="1">
        <f>('WEIGHTED from Refinitive'!$B$3*'ISSUE SCORE from EIKON'!U100)+('WEIGHTED from Refinitive'!$B$4*'ISSUE SCORE from EIKON'!AJ100)+('ISSUE SCORE from EIKON'!AY100*'WEIGHTED from Refinitive'!$B$5)+('WEIGHTED from Refinitive'!$B$8*'ISSUE SCORE from EIKON'!BN100)+('ISSUE SCORE from EIKON'!CC100*'WEIGHTED from Refinitive'!$B$9)+('WEIGHTED from Refinitive'!$B$10*'ISSUE SCORE from EIKON'!CR100)+('ISSUE SCORE from EIKON'!DG100*'WEIGHTED from Refinitive'!$B$11)+('WEIGHTED from Refinitive'!$B$14*'ISSUE SCORE from EIKON'!DV100)+('ISSUE SCORE from EIKON'!EK100*'WEIGHTED from Refinitive'!$B$15)+('WEIGHTED from Refinitive'!$B$16*'ISSUE SCORE from EIKON'!EZ100)</f>
        <v>0</v>
      </c>
      <c r="R97" s="11" t="s">
        <v>184</v>
      </c>
      <c r="S97" s="1">
        <f t="shared" si="32"/>
        <v>71.081740124034297</v>
      </c>
      <c r="T97" s="1">
        <f t="shared" si="33"/>
        <v>0</v>
      </c>
      <c r="U97" s="1">
        <f t="shared" si="34"/>
        <v>0</v>
      </c>
      <c r="V97" s="1">
        <f t="shared" si="35"/>
        <v>0</v>
      </c>
      <c r="W97" s="1">
        <f t="shared" si="36"/>
        <v>0</v>
      </c>
      <c r="X97" s="1">
        <f t="shared" si="37"/>
        <v>0</v>
      </c>
      <c r="Y97" s="1">
        <f t="shared" si="38"/>
        <v>0</v>
      </c>
      <c r="Z97" s="1">
        <f t="shared" si="39"/>
        <v>0</v>
      </c>
      <c r="AA97" s="1">
        <f t="shared" si="40"/>
        <v>0</v>
      </c>
      <c r="AB97" s="1">
        <f t="shared" si="41"/>
        <v>0</v>
      </c>
      <c r="AC97" s="1">
        <f t="shared" si="42"/>
        <v>0</v>
      </c>
      <c r="AD97" s="1">
        <f t="shared" si="43"/>
        <v>0</v>
      </c>
      <c r="AE97" s="1">
        <f t="shared" si="44"/>
        <v>0</v>
      </c>
      <c r="AF97" s="1">
        <f t="shared" si="45"/>
        <v>0</v>
      </c>
      <c r="AG97" s="1">
        <f t="shared" si="46"/>
        <v>0</v>
      </c>
      <c r="AI97" s="11" t="s">
        <v>184</v>
      </c>
      <c r="AJ97" s="1">
        <f t="shared" si="47"/>
        <v>71.081740124034297</v>
      </c>
      <c r="AK97" s="1">
        <f t="shared" si="48"/>
        <v>0</v>
      </c>
      <c r="AL97" s="1">
        <f t="shared" si="49"/>
        <v>0</v>
      </c>
      <c r="AM97" s="1">
        <f t="shared" si="50"/>
        <v>0</v>
      </c>
      <c r="AN97" s="1">
        <f t="shared" si="51"/>
        <v>0</v>
      </c>
      <c r="AO97" s="1">
        <f t="shared" si="52"/>
        <v>0</v>
      </c>
      <c r="AP97" s="1">
        <f t="shared" si="53"/>
        <v>0</v>
      </c>
      <c r="AQ97" s="1">
        <f t="shared" si="54"/>
        <v>0</v>
      </c>
      <c r="AR97" s="1">
        <f t="shared" si="55"/>
        <v>0</v>
      </c>
      <c r="AS97" s="1">
        <f t="shared" si="56"/>
        <v>0</v>
      </c>
      <c r="AT97" s="1">
        <f t="shared" si="57"/>
        <v>0</v>
      </c>
      <c r="AU97" s="1">
        <f t="shared" si="58"/>
        <v>0</v>
      </c>
      <c r="AV97" s="1">
        <f t="shared" si="59"/>
        <v>0</v>
      </c>
      <c r="AW97" s="1">
        <f t="shared" si="60"/>
        <v>0</v>
      </c>
      <c r="AX97" s="1" t="str">
        <f>VLOOKUP(AI97,'ISSUE SCORE from EIKON'!A100:B529,2,FALSE)</f>
        <v>Devon Energy Corp</v>
      </c>
      <c r="AY97" s="1">
        <f t="shared" si="61"/>
        <v>96</v>
      </c>
      <c r="AZ97" s="1">
        <v>96</v>
      </c>
      <c r="BA97" s="1">
        <v>1</v>
      </c>
    </row>
    <row r="98" spans="1:53" ht="15">
      <c r="A98" s="11" t="s">
        <v>159</v>
      </c>
      <c r="B98" s="1">
        <f>('WEIGHTED from Refinitive'!$B$3*'ISSUE SCORE from EIKON'!G101)+('WEIGHTED from Refinitive'!$B$4*'ISSUE SCORE from EIKON'!V101)+('ISSUE SCORE from EIKON'!AK101*'WEIGHTED from Refinitive'!$B$5)+('WEIGHTED from Refinitive'!$B$8*'ISSUE SCORE from EIKON'!AZ101)+('ISSUE SCORE from EIKON'!BO101*'WEIGHTED from Refinitive'!$B$9)+('WEIGHTED from Refinitive'!$B$10*'ISSUE SCORE from EIKON'!CD101)+('ISSUE SCORE from EIKON'!CS101*'WEIGHTED from Refinitive'!$B$11)+('WEIGHTED from Refinitive'!$B$14*'ISSUE SCORE from EIKON'!DH101)+('ISSUE SCORE from EIKON'!DW101*'WEIGHTED from Refinitive'!$B$15)+('WEIGHTED from Refinitive'!$B$16*'ISSUE SCORE from EIKON'!EL101)</f>
        <v>65.214057434758359</v>
      </c>
      <c r="C98" s="1">
        <f>('WEIGHTED from Refinitive'!$B$3*'ISSUE SCORE from EIKON'!H101)+('WEIGHTED from Refinitive'!$B$4*'ISSUE SCORE from EIKON'!W101)+('ISSUE SCORE from EIKON'!AL101*'WEIGHTED from Refinitive'!$B$5)+('WEIGHTED from Refinitive'!$B$8*'ISSUE SCORE from EIKON'!BA101)+('ISSUE SCORE from EIKON'!BP101*'WEIGHTED from Refinitive'!$B$9)+('WEIGHTED from Refinitive'!$B$10*'ISSUE SCORE from EIKON'!CE101)+('ISSUE SCORE from EIKON'!CT101*'WEIGHTED from Refinitive'!$B$11)+('WEIGHTED from Refinitive'!$B$14*'ISSUE SCORE from EIKON'!DI101)+('ISSUE SCORE from EIKON'!DX101*'WEIGHTED from Refinitive'!$B$15)+('WEIGHTED from Refinitive'!$B$16*'ISSUE SCORE from EIKON'!EM101)</f>
        <v>65.249764779676909</v>
      </c>
      <c r="D98" s="1">
        <f>('WEIGHTED from Refinitive'!$B$3*'ISSUE SCORE from EIKON'!I101)+('WEIGHTED from Refinitive'!$B$4*'ISSUE SCORE from EIKON'!X101)+('ISSUE SCORE from EIKON'!AM101*'WEIGHTED from Refinitive'!$B$5)+('WEIGHTED from Refinitive'!$B$8*'ISSUE SCORE from EIKON'!BB101)+('ISSUE SCORE from EIKON'!BQ101*'WEIGHTED from Refinitive'!$B$9)+('WEIGHTED from Refinitive'!$B$10*'ISSUE SCORE from EIKON'!CF101)+('ISSUE SCORE from EIKON'!CU101*'WEIGHTED from Refinitive'!$B$11)+('WEIGHTED from Refinitive'!$B$14*'ISSUE SCORE from EIKON'!DJ101)+('ISSUE SCORE from EIKON'!DY101*'WEIGHTED from Refinitive'!$B$15)+('WEIGHTED from Refinitive'!$B$16*'ISSUE SCORE from EIKON'!EN101)</f>
        <v>63.615671135255738</v>
      </c>
      <c r="E98" s="1">
        <f>('WEIGHTED from Refinitive'!$B$3*'ISSUE SCORE from EIKON'!J101)+('WEIGHTED from Refinitive'!$B$4*'ISSUE SCORE from EIKON'!Y101)+('ISSUE SCORE from EIKON'!AN101*'WEIGHTED from Refinitive'!$B$5)+('WEIGHTED from Refinitive'!$B$8*'ISSUE SCORE from EIKON'!BC101)+('ISSUE SCORE from EIKON'!BR101*'WEIGHTED from Refinitive'!$B$9)+('WEIGHTED from Refinitive'!$B$10*'ISSUE SCORE from EIKON'!CG101)+('ISSUE SCORE from EIKON'!CV101*'WEIGHTED from Refinitive'!$B$11)+('WEIGHTED from Refinitive'!$B$14*'ISSUE SCORE from EIKON'!DK101)+('ISSUE SCORE from EIKON'!DZ101*'WEIGHTED from Refinitive'!$B$15)+('WEIGHTED from Refinitive'!$B$16*'ISSUE SCORE from EIKON'!EO101)</f>
        <v>63.478804634017862</v>
      </c>
      <c r="F98" s="1">
        <f>('WEIGHTED from Refinitive'!$B$3*'ISSUE SCORE from EIKON'!K101)+('WEIGHTED from Refinitive'!$B$4*'ISSUE SCORE from EIKON'!Z101)+('ISSUE SCORE from EIKON'!AO101*'WEIGHTED from Refinitive'!$B$5)+('WEIGHTED from Refinitive'!$B$8*'ISSUE SCORE from EIKON'!BD101)+('ISSUE SCORE from EIKON'!BS101*'WEIGHTED from Refinitive'!$B$9)+('WEIGHTED from Refinitive'!$B$10*'ISSUE SCORE from EIKON'!CH101)+('ISSUE SCORE from EIKON'!CW101*'WEIGHTED from Refinitive'!$B$11)+('WEIGHTED from Refinitive'!$B$14*'ISSUE SCORE from EIKON'!DL101)+('ISSUE SCORE from EIKON'!EA101*'WEIGHTED from Refinitive'!$B$15)+('WEIGHTED from Refinitive'!$B$16*'ISSUE SCORE from EIKON'!EP101)</f>
        <v>63.292860985168637</v>
      </c>
      <c r="G98" s="1">
        <f>('WEIGHTED from Refinitive'!$B$3*'ISSUE SCORE from EIKON'!L101)+('WEIGHTED from Refinitive'!$B$4*'ISSUE SCORE from EIKON'!AA101)+('ISSUE SCORE from EIKON'!AP101*'WEIGHTED from Refinitive'!$B$5)+('WEIGHTED from Refinitive'!$B$8*'ISSUE SCORE from EIKON'!BE101)+('ISSUE SCORE from EIKON'!BT101*'WEIGHTED from Refinitive'!$B$9)+('WEIGHTED from Refinitive'!$B$10*'ISSUE SCORE from EIKON'!CI101)+('ISSUE SCORE from EIKON'!CX101*'WEIGHTED from Refinitive'!$B$11)+('WEIGHTED from Refinitive'!$B$14*'ISSUE SCORE from EIKON'!DM101)+('ISSUE SCORE from EIKON'!EB101*'WEIGHTED from Refinitive'!$B$15)+('WEIGHTED from Refinitive'!$B$16*'ISSUE SCORE from EIKON'!EQ101)</f>
        <v>59.254569402228938</v>
      </c>
      <c r="H98" s="1">
        <f>('WEIGHTED from Refinitive'!$B$3*'ISSUE SCORE from EIKON'!M101)+('WEIGHTED from Refinitive'!$B$4*'ISSUE SCORE from EIKON'!AB101)+('ISSUE SCORE from EIKON'!AQ101*'WEIGHTED from Refinitive'!$B$5)+('WEIGHTED from Refinitive'!$B$8*'ISSUE SCORE from EIKON'!BF101)+('ISSUE SCORE from EIKON'!BU101*'WEIGHTED from Refinitive'!$B$9)+('WEIGHTED from Refinitive'!$B$10*'ISSUE SCORE from EIKON'!CJ101)+('ISSUE SCORE from EIKON'!CY101*'WEIGHTED from Refinitive'!$B$11)+('WEIGHTED from Refinitive'!$B$14*'ISSUE SCORE from EIKON'!DN101)+('ISSUE SCORE from EIKON'!EC101*'WEIGHTED from Refinitive'!$B$15)+('WEIGHTED from Refinitive'!$B$16*'ISSUE SCORE from EIKON'!ER101)</f>
        <v>58.541576116215495</v>
      </c>
      <c r="I98" s="1">
        <f>('WEIGHTED from Refinitive'!$B$3*'ISSUE SCORE from EIKON'!N101)+('WEIGHTED from Refinitive'!$B$4*'ISSUE SCORE from EIKON'!AC101)+('ISSUE SCORE from EIKON'!AR101*'WEIGHTED from Refinitive'!$B$5)+('WEIGHTED from Refinitive'!$B$8*'ISSUE SCORE from EIKON'!BG101)+('ISSUE SCORE from EIKON'!BV101*'WEIGHTED from Refinitive'!$B$9)+('WEIGHTED from Refinitive'!$B$10*'ISSUE SCORE from EIKON'!CK101)+('ISSUE SCORE from EIKON'!CZ101*'WEIGHTED from Refinitive'!$B$11)+('WEIGHTED from Refinitive'!$B$14*'ISSUE SCORE from EIKON'!DO101)+('ISSUE SCORE from EIKON'!ED101*'WEIGHTED from Refinitive'!$B$15)+('WEIGHTED from Refinitive'!$B$16*'ISSUE SCORE from EIKON'!ES101)</f>
        <v>58.057660781841079</v>
      </c>
      <c r="J98" s="1">
        <f>('WEIGHTED from Refinitive'!$B$3*'ISSUE SCORE from EIKON'!O101)+('WEIGHTED from Refinitive'!$B$4*'ISSUE SCORE from EIKON'!AD101)+('ISSUE SCORE from EIKON'!AS101*'WEIGHTED from Refinitive'!$B$5)+('WEIGHTED from Refinitive'!$B$8*'ISSUE SCORE from EIKON'!BH101)+('ISSUE SCORE from EIKON'!BW101*'WEIGHTED from Refinitive'!$B$9)+('WEIGHTED from Refinitive'!$B$10*'ISSUE SCORE from EIKON'!CL101)+('ISSUE SCORE from EIKON'!DA101*'WEIGHTED from Refinitive'!$B$11)+('WEIGHTED from Refinitive'!$B$14*'ISSUE SCORE from EIKON'!DP101)+('ISSUE SCORE from EIKON'!EE101*'WEIGHTED from Refinitive'!$B$15)+('WEIGHTED from Refinitive'!$B$16*'ISSUE SCORE from EIKON'!ET101)</f>
        <v>48.787196356275281</v>
      </c>
      <c r="K98" s="1">
        <f>('WEIGHTED from Refinitive'!$B$3*'ISSUE SCORE from EIKON'!P101)+('WEIGHTED from Refinitive'!$B$4*'ISSUE SCORE from EIKON'!AE101)+('ISSUE SCORE from EIKON'!AT101*'WEIGHTED from Refinitive'!$B$5)+('WEIGHTED from Refinitive'!$B$8*'ISSUE SCORE from EIKON'!BI101)+('ISSUE SCORE from EIKON'!BX101*'WEIGHTED from Refinitive'!$B$9)+('WEIGHTED from Refinitive'!$B$10*'ISSUE SCORE from EIKON'!CM101)+('ISSUE SCORE from EIKON'!DB101*'WEIGHTED from Refinitive'!$B$11)+('WEIGHTED from Refinitive'!$B$14*'ISSUE SCORE from EIKON'!DQ101)+('ISSUE SCORE from EIKON'!EF101*'WEIGHTED from Refinitive'!$B$15)+('WEIGHTED from Refinitive'!$B$16*'ISSUE SCORE from EIKON'!EU101)</f>
        <v>48.740286424804637</v>
      </c>
      <c r="L98" s="1">
        <f>('WEIGHTED from Refinitive'!$B$3*'ISSUE SCORE from EIKON'!Q101)+('WEIGHTED from Refinitive'!$B$4*'ISSUE SCORE from EIKON'!AF101)+('ISSUE SCORE from EIKON'!AU101*'WEIGHTED from Refinitive'!$B$5)+('WEIGHTED from Refinitive'!$B$8*'ISSUE SCORE from EIKON'!BJ101)+('ISSUE SCORE from EIKON'!BY101*'WEIGHTED from Refinitive'!$B$9)+('WEIGHTED from Refinitive'!$B$10*'ISSUE SCORE from EIKON'!CN101)+('ISSUE SCORE from EIKON'!DC101*'WEIGHTED from Refinitive'!$B$11)+('WEIGHTED from Refinitive'!$B$14*'ISSUE SCORE from EIKON'!DR101)+('ISSUE SCORE from EIKON'!EG101*'WEIGHTED from Refinitive'!$B$15)+('WEIGHTED from Refinitive'!$B$16*'ISSUE SCORE from EIKON'!EV101)</f>
        <v>49.789285239482197</v>
      </c>
      <c r="M98" s="1">
        <f>('WEIGHTED from Refinitive'!$B$3*'ISSUE SCORE from EIKON'!R101)+('WEIGHTED from Refinitive'!$B$4*'ISSUE SCORE from EIKON'!AG101)+('ISSUE SCORE from EIKON'!AV101*'WEIGHTED from Refinitive'!$B$5)+('WEIGHTED from Refinitive'!$B$8*'ISSUE SCORE from EIKON'!BK101)+('ISSUE SCORE from EIKON'!BZ101*'WEIGHTED from Refinitive'!$B$9)+('WEIGHTED from Refinitive'!$B$10*'ISSUE SCORE from EIKON'!CO101)+('ISSUE SCORE from EIKON'!DD101*'WEIGHTED from Refinitive'!$B$11)+('WEIGHTED from Refinitive'!$B$14*'ISSUE SCORE from EIKON'!DS101)+('ISSUE SCORE from EIKON'!EH101*'WEIGHTED from Refinitive'!$B$15)+('WEIGHTED from Refinitive'!$B$16*'ISSUE SCORE from EIKON'!EW101)</f>
        <v>39.141956808050764</v>
      </c>
      <c r="N98" s="1">
        <f>('WEIGHTED from Refinitive'!$B$3*'ISSUE SCORE from EIKON'!S101)+('WEIGHTED from Refinitive'!$B$4*'ISSUE SCORE from EIKON'!AH101)+('ISSUE SCORE from EIKON'!AW101*'WEIGHTED from Refinitive'!$B$5)+('WEIGHTED from Refinitive'!$B$8*'ISSUE SCORE from EIKON'!BL101)+('ISSUE SCORE from EIKON'!CA101*'WEIGHTED from Refinitive'!$B$9)+('WEIGHTED from Refinitive'!$B$10*'ISSUE SCORE from EIKON'!CP101)+('ISSUE SCORE from EIKON'!DE101*'WEIGHTED from Refinitive'!$B$11)+('WEIGHTED from Refinitive'!$B$14*'ISSUE SCORE from EIKON'!DT101)+('ISSUE SCORE from EIKON'!EI101*'WEIGHTED from Refinitive'!$B$15)+('WEIGHTED from Refinitive'!$B$16*'ISSUE SCORE from EIKON'!EX101)</f>
        <v>38.491420014094395</v>
      </c>
      <c r="O98" s="1">
        <f>('WEIGHTED from Refinitive'!$B$3*'ISSUE SCORE from EIKON'!T101)+('WEIGHTED from Refinitive'!$B$4*'ISSUE SCORE from EIKON'!AI101)+('ISSUE SCORE from EIKON'!AX101*'WEIGHTED from Refinitive'!$B$5)+('WEIGHTED from Refinitive'!$B$8*'ISSUE SCORE from EIKON'!BM101)+('ISSUE SCORE from EIKON'!CB101*'WEIGHTED from Refinitive'!$B$9)+('WEIGHTED from Refinitive'!$B$10*'ISSUE SCORE from EIKON'!CQ101)+('ISSUE SCORE from EIKON'!DF101*'WEIGHTED from Refinitive'!$B$11)+('WEIGHTED from Refinitive'!$B$14*'ISSUE SCORE from EIKON'!DU101)+('ISSUE SCORE from EIKON'!EJ101*'WEIGHTED from Refinitive'!$B$15)+('WEIGHTED from Refinitive'!$B$16*'ISSUE SCORE from EIKON'!EY101)</f>
        <v>46.3651630377245</v>
      </c>
      <c r="P98" s="1">
        <f>('WEIGHTED from Refinitive'!$B$3*'ISSUE SCORE from EIKON'!U101)+('WEIGHTED from Refinitive'!$B$4*'ISSUE SCORE from EIKON'!AJ101)+('ISSUE SCORE from EIKON'!AY101*'WEIGHTED from Refinitive'!$B$5)+('WEIGHTED from Refinitive'!$B$8*'ISSUE SCORE from EIKON'!BN101)+('ISSUE SCORE from EIKON'!CC101*'WEIGHTED from Refinitive'!$B$9)+('WEIGHTED from Refinitive'!$B$10*'ISSUE SCORE from EIKON'!CR101)+('ISSUE SCORE from EIKON'!DG101*'WEIGHTED from Refinitive'!$B$11)+('WEIGHTED from Refinitive'!$B$14*'ISSUE SCORE from EIKON'!DV101)+('ISSUE SCORE from EIKON'!EK101*'WEIGHTED from Refinitive'!$B$15)+('WEIGHTED from Refinitive'!$B$16*'ISSUE SCORE from EIKON'!EZ101)</f>
        <v>49.316767554479384</v>
      </c>
      <c r="R98" s="11" t="s">
        <v>185</v>
      </c>
      <c r="S98" s="1">
        <f t="shared" si="32"/>
        <v>85.099952947851662</v>
      </c>
      <c r="T98" s="1">
        <f t="shared" si="33"/>
        <v>65.249764779676909</v>
      </c>
      <c r="U98" s="1">
        <f t="shared" si="34"/>
        <v>63.615671135255738</v>
      </c>
      <c r="V98" s="1">
        <f t="shared" si="35"/>
        <v>63.478804634017862</v>
      </c>
      <c r="W98" s="1">
        <f t="shared" si="36"/>
        <v>63.292860985168637</v>
      </c>
      <c r="X98" s="1">
        <f t="shared" si="37"/>
        <v>59.254569402228938</v>
      </c>
      <c r="Y98" s="1">
        <f t="shared" si="38"/>
        <v>58.541576116215495</v>
      </c>
      <c r="Z98" s="1">
        <f t="shared" si="39"/>
        <v>58.057660781841079</v>
      </c>
      <c r="AA98" s="1">
        <f t="shared" si="40"/>
        <v>48.787196356275281</v>
      </c>
      <c r="AB98" s="1">
        <f t="shared" si="41"/>
        <v>48.740286424804637</v>
      </c>
      <c r="AC98" s="1">
        <f t="shared" si="42"/>
        <v>49.789285239482197</v>
      </c>
      <c r="AD98" s="1">
        <f t="shared" si="43"/>
        <v>39.141956808050764</v>
      </c>
      <c r="AE98" s="1">
        <f t="shared" si="44"/>
        <v>38.491420014094395</v>
      </c>
      <c r="AF98" s="1">
        <f t="shared" si="45"/>
        <v>46.3651630377245</v>
      </c>
      <c r="AG98" s="1">
        <f t="shared" si="46"/>
        <v>49.316767554479384</v>
      </c>
      <c r="AI98" s="11" t="s">
        <v>185</v>
      </c>
      <c r="AJ98" s="1">
        <f t="shared" si="47"/>
        <v>19.850188168174753</v>
      </c>
      <c r="AK98" s="1">
        <f t="shared" si="48"/>
        <v>1.6340936444211707</v>
      </c>
      <c r="AL98" s="1">
        <f t="shared" si="49"/>
        <v>0.13686650123787558</v>
      </c>
      <c r="AM98" s="1">
        <f t="shared" si="50"/>
        <v>0.18594364884922499</v>
      </c>
      <c r="AN98" s="1">
        <f t="shared" si="51"/>
        <v>4.0382915829396993</v>
      </c>
      <c r="AO98" s="1">
        <f t="shared" si="52"/>
        <v>0.71299328601344314</v>
      </c>
      <c r="AP98" s="1">
        <f t="shared" si="53"/>
        <v>0.48391533437441581</v>
      </c>
      <c r="AQ98" s="1">
        <f t="shared" si="54"/>
        <v>9.2704644255657982</v>
      </c>
      <c r="AR98" s="1">
        <f t="shared" si="55"/>
        <v>0.04690993147064404</v>
      </c>
      <c r="AS98" s="1">
        <f t="shared" si="56"/>
        <v>-1.0489988146775602</v>
      </c>
      <c r="AT98" s="1">
        <f t="shared" si="57"/>
        <v>10.647328431431433</v>
      </c>
      <c r="AU98" s="1">
        <f t="shared" si="58"/>
        <v>0.65053679395636976</v>
      </c>
      <c r="AV98" s="1">
        <f t="shared" si="59"/>
        <v>-7.8737430236301051</v>
      </c>
      <c r="AW98" s="1">
        <f t="shared" si="60"/>
        <v>-2.9516045167548839</v>
      </c>
      <c r="AX98" s="1" t="str">
        <f>VLOOKUP(AI98,'ISSUE SCORE from EIKON'!A101:B530,2,FALSE)</f>
        <v>DXC Technology Co</v>
      </c>
      <c r="AY98" s="1">
        <f t="shared" si="61"/>
        <v>97</v>
      </c>
      <c r="AZ98" s="1">
        <v>97</v>
      </c>
      <c r="BA98" s="1">
        <v>1</v>
      </c>
    </row>
    <row r="99" spans="1:53" ht="15">
      <c r="A99" s="11" t="s">
        <v>160</v>
      </c>
      <c r="B99" s="1">
        <f>('WEIGHTED from Refinitive'!$B$3*'ISSUE SCORE from EIKON'!G102)+('WEIGHTED from Refinitive'!$B$4*'ISSUE SCORE from EIKON'!V102)+('ISSUE SCORE from EIKON'!AK102*'WEIGHTED from Refinitive'!$B$5)+('WEIGHTED from Refinitive'!$B$8*'ISSUE SCORE from EIKON'!AZ102)+('ISSUE SCORE from EIKON'!BO102*'WEIGHTED from Refinitive'!$B$9)+('WEIGHTED from Refinitive'!$B$10*'ISSUE SCORE from EIKON'!CD102)+('ISSUE SCORE from EIKON'!CS102*'WEIGHTED from Refinitive'!$B$11)+('WEIGHTED from Refinitive'!$B$14*'ISSUE SCORE from EIKON'!DH102)+('ISSUE SCORE from EIKON'!DW102*'WEIGHTED from Refinitive'!$B$15)+('WEIGHTED from Refinitive'!$B$16*'ISSUE SCORE from EIKON'!EL102)</f>
        <v>85.715376631620401</v>
      </c>
      <c r="C99" s="1">
        <f>('WEIGHTED from Refinitive'!$B$3*'ISSUE SCORE from EIKON'!H102)+('WEIGHTED from Refinitive'!$B$4*'ISSUE SCORE from EIKON'!W102)+('ISSUE SCORE from EIKON'!AL102*'WEIGHTED from Refinitive'!$B$5)+('WEIGHTED from Refinitive'!$B$8*'ISSUE SCORE from EIKON'!BA102)+('ISSUE SCORE from EIKON'!BP102*'WEIGHTED from Refinitive'!$B$9)+('WEIGHTED from Refinitive'!$B$10*'ISSUE SCORE from EIKON'!CE102)+('ISSUE SCORE from EIKON'!CT102*'WEIGHTED from Refinitive'!$B$11)+('WEIGHTED from Refinitive'!$B$14*'ISSUE SCORE from EIKON'!DI102)+('ISSUE SCORE from EIKON'!DX102*'WEIGHTED from Refinitive'!$B$15)+('WEIGHTED from Refinitive'!$B$16*'ISSUE SCORE from EIKON'!EM102)</f>
        <v>90.110605957729263</v>
      </c>
      <c r="D99" s="1">
        <f>('WEIGHTED from Refinitive'!$B$3*'ISSUE SCORE from EIKON'!I102)+('WEIGHTED from Refinitive'!$B$4*'ISSUE SCORE from EIKON'!X102)+('ISSUE SCORE from EIKON'!AM102*'WEIGHTED from Refinitive'!$B$5)+('WEIGHTED from Refinitive'!$B$8*'ISSUE SCORE from EIKON'!BB102)+('ISSUE SCORE from EIKON'!BQ102*'WEIGHTED from Refinitive'!$B$9)+('WEIGHTED from Refinitive'!$B$10*'ISSUE SCORE from EIKON'!CF102)+('ISSUE SCORE from EIKON'!CU102*'WEIGHTED from Refinitive'!$B$11)+('WEIGHTED from Refinitive'!$B$14*'ISSUE SCORE from EIKON'!DJ102)+('ISSUE SCORE from EIKON'!DY102*'WEIGHTED from Refinitive'!$B$15)+('WEIGHTED from Refinitive'!$B$16*'ISSUE SCORE from EIKON'!EN102)</f>
        <v>84.877706358452897</v>
      </c>
      <c r="E99" s="1">
        <f>('WEIGHTED from Refinitive'!$B$3*'ISSUE SCORE from EIKON'!J102)+('WEIGHTED from Refinitive'!$B$4*'ISSUE SCORE from EIKON'!Y102)+('ISSUE SCORE from EIKON'!AN102*'WEIGHTED from Refinitive'!$B$5)+('WEIGHTED from Refinitive'!$B$8*'ISSUE SCORE from EIKON'!BC102)+('ISSUE SCORE from EIKON'!BR102*'WEIGHTED from Refinitive'!$B$9)+('WEIGHTED from Refinitive'!$B$10*'ISSUE SCORE from EIKON'!CG102)+('ISSUE SCORE from EIKON'!CV102*'WEIGHTED from Refinitive'!$B$11)+('WEIGHTED from Refinitive'!$B$14*'ISSUE SCORE from EIKON'!DK102)+('ISSUE SCORE from EIKON'!DZ102*'WEIGHTED from Refinitive'!$B$15)+('WEIGHTED from Refinitive'!$B$16*'ISSUE SCORE from EIKON'!EO102)</f>
        <v>86.000981951567852</v>
      </c>
      <c r="F99" s="1">
        <f>('WEIGHTED from Refinitive'!$B$3*'ISSUE SCORE from EIKON'!K102)+('WEIGHTED from Refinitive'!$B$4*'ISSUE SCORE from EIKON'!Z102)+('ISSUE SCORE from EIKON'!AO102*'WEIGHTED from Refinitive'!$B$5)+('WEIGHTED from Refinitive'!$B$8*'ISSUE SCORE from EIKON'!BD102)+('ISSUE SCORE from EIKON'!BS102*'WEIGHTED from Refinitive'!$B$9)+('WEIGHTED from Refinitive'!$B$10*'ISSUE SCORE from EIKON'!CH102)+('ISSUE SCORE from EIKON'!CW102*'WEIGHTED from Refinitive'!$B$11)+('WEIGHTED from Refinitive'!$B$14*'ISSUE SCORE from EIKON'!DL102)+('ISSUE SCORE from EIKON'!EA102*'WEIGHTED from Refinitive'!$B$15)+('WEIGHTED from Refinitive'!$B$16*'ISSUE SCORE from EIKON'!EP102)</f>
        <v>86.186625874125838</v>
      </c>
      <c r="G99" s="1">
        <f>('WEIGHTED from Refinitive'!$B$3*'ISSUE SCORE from EIKON'!L102)+('WEIGHTED from Refinitive'!$B$4*'ISSUE SCORE from EIKON'!AA102)+('ISSUE SCORE from EIKON'!AP102*'WEIGHTED from Refinitive'!$B$5)+('WEIGHTED from Refinitive'!$B$8*'ISSUE SCORE from EIKON'!BE102)+('ISSUE SCORE from EIKON'!BT102*'WEIGHTED from Refinitive'!$B$9)+('WEIGHTED from Refinitive'!$B$10*'ISSUE SCORE from EIKON'!CI102)+('ISSUE SCORE from EIKON'!CX102*'WEIGHTED from Refinitive'!$B$11)+('WEIGHTED from Refinitive'!$B$14*'ISSUE SCORE from EIKON'!DM102)+('ISSUE SCORE from EIKON'!EB102*'WEIGHTED from Refinitive'!$B$15)+('WEIGHTED from Refinitive'!$B$16*'ISSUE SCORE from EIKON'!EQ102)</f>
        <v>92.151418439716281</v>
      </c>
      <c r="H99" s="1">
        <f>('WEIGHTED from Refinitive'!$B$3*'ISSUE SCORE from EIKON'!M102)+('WEIGHTED from Refinitive'!$B$4*'ISSUE SCORE from EIKON'!AB102)+('ISSUE SCORE from EIKON'!AQ102*'WEIGHTED from Refinitive'!$B$5)+('WEIGHTED from Refinitive'!$B$8*'ISSUE SCORE from EIKON'!BF102)+('ISSUE SCORE from EIKON'!BU102*'WEIGHTED from Refinitive'!$B$9)+('WEIGHTED from Refinitive'!$B$10*'ISSUE SCORE from EIKON'!CJ102)+('ISSUE SCORE from EIKON'!CY102*'WEIGHTED from Refinitive'!$B$11)+('WEIGHTED from Refinitive'!$B$14*'ISSUE SCORE from EIKON'!DN102)+('ISSUE SCORE from EIKON'!EC102*'WEIGHTED from Refinitive'!$B$15)+('WEIGHTED from Refinitive'!$B$16*'ISSUE SCORE from EIKON'!ER102)</f>
        <v>93.212187392942781</v>
      </c>
      <c r="I99" s="1">
        <f>('WEIGHTED from Refinitive'!$B$3*'ISSUE SCORE from EIKON'!N102)+('WEIGHTED from Refinitive'!$B$4*'ISSUE SCORE from EIKON'!AC102)+('ISSUE SCORE from EIKON'!AR102*'WEIGHTED from Refinitive'!$B$5)+('WEIGHTED from Refinitive'!$B$8*'ISSUE SCORE from EIKON'!BG102)+('ISSUE SCORE from EIKON'!BV102*'WEIGHTED from Refinitive'!$B$9)+('WEIGHTED from Refinitive'!$B$10*'ISSUE SCORE from EIKON'!CK102)+('ISSUE SCORE from EIKON'!CZ102*'WEIGHTED from Refinitive'!$B$11)+('WEIGHTED from Refinitive'!$B$14*'ISSUE SCORE from EIKON'!DO102)+('ISSUE SCORE from EIKON'!ED102*'WEIGHTED from Refinitive'!$B$15)+('WEIGHTED from Refinitive'!$B$16*'ISSUE SCORE from EIKON'!ES102)</f>
        <v>89.148155737704911</v>
      </c>
      <c r="J99" s="1">
        <f>('WEIGHTED from Refinitive'!$B$3*'ISSUE SCORE from EIKON'!O102)+('WEIGHTED from Refinitive'!$B$4*'ISSUE SCORE from EIKON'!AD102)+('ISSUE SCORE from EIKON'!AS102*'WEIGHTED from Refinitive'!$B$5)+('WEIGHTED from Refinitive'!$B$8*'ISSUE SCORE from EIKON'!BH102)+('ISSUE SCORE from EIKON'!BW102*'WEIGHTED from Refinitive'!$B$9)+('WEIGHTED from Refinitive'!$B$10*'ISSUE SCORE from EIKON'!CL102)+('ISSUE SCORE from EIKON'!DA102*'WEIGHTED from Refinitive'!$B$11)+('WEIGHTED from Refinitive'!$B$14*'ISSUE SCORE from EIKON'!DP102)+('ISSUE SCORE from EIKON'!EE102*'WEIGHTED from Refinitive'!$B$15)+('WEIGHTED from Refinitive'!$B$16*'ISSUE SCORE from EIKON'!ET102)</f>
        <v>86.982652946468676</v>
      </c>
      <c r="K99" s="1">
        <f>('WEIGHTED from Refinitive'!$B$3*'ISSUE SCORE from EIKON'!P102)+('WEIGHTED from Refinitive'!$B$4*'ISSUE SCORE from EIKON'!AE102)+('ISSUE SCORE from EIKON'!AT102*'WEIGHTED from Refinitive'!$B$5)+('WEIGHTED from Refinitive'!$B$8*'ISSUE SCORE from EIKON'!BI102)+('ISSUE SCORE from EIKON'!BX102*'WEIGHTED from Refinitive'!$B$9)+('WEIGHTED from Refinitive'!$B$10*'ISSUE SCORE from EIKON'!CM102)+('ISSUE SCORE from EIKON'!DB102*'WEIGHTED from Refinitive'!$B$11)+('WEIGHTED from Refinitive'!$B$14*'ISSUE SCORE from EIKON'!DQ102)+('ISSUE SCORE from EIKON'!EF102*'WEIGHTED from Refinitive'!$B$15)+('WEIGHTED from Refinitive'!$B$16*'ISSUE SCORE from EIKON'!EU102)</f>
        <v>97.413811734571325</v>
      </c>
      <c r="L99" s="1">
        <f>('WEIGHTED from Refinitive'!$B$3*'ISSUE SCORE from EIKON'!Q102)+('WEIGHTED from Refinitive'!$B$4*'ISSUE SCORE from EIKON'!AF102)+('ISSUE SCORE from EIKON'!AU102*'WEIGHTED from Refinitive'!$B$5)+('WEIGHTED from Refinitive'!$B$8*'ISSUE SCORE from EIKON'!BJ102)+('ISSUE SCORE from EIKON'!BY102*'WEIGHTED from Refinitive'!$B$9)+('WEIGHTED from Refinitive'!$B$10*'ISSUE SCORE from EIKON'!CN102)+('ISSUE SCORE from EIKON'!DC102*'WEIGHTED from Refinitive'!$B$11)+('WEIGHTED from Refinitive'!$B$14*'ISSUE SCORE from EIKON'!DR102)+('ISSUE SCORE from EIKON'!EG102*'WEIGHTED from Refinitive'!$B$15)+('WEIGHTED from Refinitive'!$B$16*'ISSUE SCORE from EIKON'!EV102)</f>
        <v>96.216126683008227</v>
      </c>
      <c r="M99" s="1">
        <f>('WEIGHTED from Refinitive'!$B$3*'ISSUE SCORE from EIKON'!R102)+('WEIGHTED from Refinitive'!$B$4*'ISSUE SCORE from EIKON'!AG102)+('ISSUE SCORE from EIKON'!AV102*'WEIGHTED from Refinitive'!$B$5)+('WEIGHTED from Refinitive'!$B$8*'ISSUE SCORE from EIKON'!BK102)+('ISSUE SCORE from EIKON'!BZ102*'WEIGHTED from Refinitive'!$B$9)+('WEIGHTED from Refinitive'!$B$10*'ISSUE SCORE from EIKON'!CO102)+('ISSUE SCORE from EIKON'!DD102*'WEIGHTED from Refinitive'!$B$11)+('WEIGHTED from Refinitive'!$B$14*'ISSUE SCORE from EIKON'!DS102)+('ISSUE SCORE from EIKON'!EH102*'WEIGHTED from Refinitive'!$B$15)+('WEIGHTED from Refinitive'!$B$16*'ISSUE SCORE from EIKON'!EW102)</f>
        <v>86.070551978427105</v>
      </c>
      <c r="N99" s="1">
        <f>('WEIGHTED from Refinitive'!$B$3*'ISSUE SCORE from EIKON'!S102)+('WEIGHTED from Refinitive'!$B$4*'ISSUE SCORE from EIKON'!AH102)+('ISSUE SCORE from EIKON'!AW102*'WEIGHTED from Refinitive'!$B$5)+('WEIGHTED from Refinitive'!$B$8*'ISSUE SCORE from EIKON'!BL102)+('ISSUE SCORE from EIKON'!CA102*'WEIGHTED from Refinitive'!$B$9)+('WEIGHTED from Refinitive'!$B$10*'ISSUE SCORE from EIKON'!CP102)+('ISSUE SCORE from EIKON'!DE102*'WEIGHTED from Refinitive'!$B$11)+('WEIGHTED from Refinitive'!$B$14*'ISSUE SCORE from EIKON'!DT102)+('ISSUE SCORE from EIKON'!EI102*'WEIGHTED from Refinitive'!$B$15)+('WEIGHTED from Refinitive'!$B$16*'ISSUE SCORE from EIKON'!EX102)</f>
        <v>46.541205533596816</v>
      </c>
      <c r="O99" s="1">
        <f>('WEIGHTED from Refinitive'!$B$3*'ISSUE SCORE from EIKON'!T102)+('WEIGHTED from Refinitive'!$B$4*'ISSUE SCORE from EIKON'!AI102)+('ISSUE SCORE from EIKON'!AX102*'WEIGHTED from Refinitive'!$B$5)+('WEIGHTED from Refinitive'!$B$8*'ISSUE SCORE from EIKON'!BM102)+('ISSUE SCORE from EIKON'!CB102*'WEIGHTED from Refinitive'!$B$9)+('WEIGHTED from Refinitive'!$B$10*'ISSUE SCORE from EIKON'!CQ102)+('ISSUE SCORE from EIKON'!DF102*'WEIGHTED from Refinitive'!$B$11)+('WEIGHTED from Refinitive'!$B$14*'ISSUE SCORE from EIKON'!DU102)+('ISSUE SCORE from EIKON'!EJ102*'WEIGHTED from Refinitive'!$B$15)+('WEIGHTED from Refinitive'!$B$16*'ISSUE SCORE from EIKON'!EY102)</f>
        <v>58.952595472938768</v>
      </c>
      <c r="P99" s="1">
        <f>('WEIGHTED from Refinitive'!$B$3*'ISSUE SCORE from EIKON'!U102)+('WEIGHTED from Refinitive'!$B$4*'ISSUE SCORE from EIKON'!AJ102)+('ISSUE SCORE from EIKON'!AY102*'WEIGHTED from Refinitive'!$B$5)+('WEIGHTED from Refinitive'!$B$8*'ISSUE SCORE from EIKON'!BN102)+('ISSUE SCORE from EIKON'!CC102*'WEIGHTED from Refinitive'!$B$9)+('WEIGHTED from Refinitive'!$B$10*'ISSUE SCORE from EIKON'!CR102)+('ISSUE SCORE from EIKON'!DG102*'WEIGHTED from Refinitive'!$B$11)+('WEIGHTED from Refinitive'!$B$14*'ISSUE SCORE from EIKON'!DV102)+('ISSUE SCORE from EIKON'!EK102*'WEIGHTED from Refinitive'!$B$15)+('WEIGHTED from Refinitive'!$B$16*'ISSUE SCORE from EIKON'!EZ102)</f>
        <v>66.49800242130749</v>
      </c>
      <c r="R99" s="11" t="s">
        <v>186</v>
      </c>
      <c r="S99" s="1">
        <f t="shared" si="32"/>
        <v>70.285575054415389</v>
      </c>
      <c r="T99" s="1">
        <f t="shared" si="33"/>
        <v>90.110605957729263</v>
      </c>
      <c r="U99" s="1">
        <f t="shared" si="34"/>
        <v>84.877706358452897</v>
      </c>
      <c r="V99" s="1">
        <f t="shared" si="35"/>
        <v>86.000981951567852</v>
      </c>
      <c r="W99" s="1">
        <f t="shared" si="36"/>
        <v>86.186625874125838</v>
      </c>
      <c r="X99" s="1">
        <f t="shared" si="37"/>
        <v>92.151418439716281</v>
      </c>
      <c r="Y99" s="1">
        <f t="shared" si="38"/>
        <v>93.212187392942781</v>
      </c>
      <c r="Z99" s="1">
        <f t="shared" si="39"/>
        <v>89.148155737704911</v>
      </c>
      <c r="AA99" s="1">
        <f t="shared" si="40"/>
        <v>86.982652946468676</v>
      </c>
      <c r="AB99" s="1">
        <f t="shared" si="41"/>
        <v>97.413811734571325</v>
      </c>
      <c r="AC99" s="1">
        <f t="shared" si="42"/>
        <v>96.216126683008227</v>
      </c>
      <c r="AD99" s="1">
        <f t="shared" si="43"/>
        <v>86.070551978427105</v>
      </c>
      <c r="AE99" s="1">
        <f t="shared" si="44"/>
        <v>46.541205533596816</v>
      </c>
      <c r="AF99" s="1">
        <f t="shared" si="45"/>
        <v>58.952595472938768</v>
      </c>
      <c r="AG99" s="1">
        <f t="shared" si="46"/>
        <v>66.49800242130749</v>
      </c>
      <c r="AI99" s="11" t="s">
        <v>186</v>
      </c>
      <c r="AJ99" s="1">
        <f t="shared" si="47"/>
        <v>-19.825030903313873</v>
      </c>
      <c r="AK99" s="1">
        <f t="shared" si="48"/>
        <v>5.2328995992763652</v>
      </c>
      <c r="AL99" s="1">
        <f t="shared" si="49"/>
        <v>-1.1232755931149541</v>
      </c>
      <c r="AM99" s="1">
        <f t="shared" si="50"/>
        <v>-0.18564392255798623</v>
      </c>
      <c r="AN99" s="1">
        <f t="shared" si="51"/>
        <v>-5.964792565590443</v>
      </c>
      <c r="AO99" s="1">
        <f t="shared" si="52"/>
        <v>-1.0607689532264999</v>
      </c>
      <c r="AP99" s="1">
        <f t="shared" si="53"/>
        <v>4.0640316552378692</v>
      </c>
      <c r="AQ99" s="1">
        <f t="shared" si="54"/>
        <v>2.1655027912362357</v>
      </c>
      <c r="AR99" s="1">
        <f t="shared" si="55"/>
        <v>-10.43115878810265</v>
      </c>
      <c r="AS99" s="1">
        <f t="shared" si="56"/>
        <v>1.1976850515630986</v>
      </c>
      <c r="AT99" s="1">
        <f t="shared" si="57"/>
        <v>10.145574704581122</v>
      </c>
      <c r="AU99" s="1">
        <f t="shared" si="58"/>
        <v>39.529346444830288</v>
      </c>
      <c r="AV99" s="1">
        <f t="shared" si="59"/>
        <v>-12.411389939341952</v>
      </c>
      <c r="AW99" s="1">
        <f t="shared" si="60"/>
        <v>-7.5454069483687221</v>
      </c>
      <c r="AX99" s="1" t="str">
        <f>VLOOKUP(AI99,'ISSUE SCORE from EIKON'!A102:B531,2,FALSE)</f>
        <v>Electronic Arts Inc</v>
      </c>
      <c r="AY99" s="1">
        <f t="shared" si="61"/>
        <v>98</v>
      </c>
      <c r="AZ99" s="1">
        <v>98</v>
      </c>
      <c r="BA99" s="1">
        <v>1</v>
      </c>
    </row>
    <row r="100" spans="1:53" ht="15">
      <c r="A100" s="11" t="s">
        <v>161</v>
      </c>
      <c r="B100" s="1">
        <f>('WEIGHTED from Refinitive'!$B$3*'ISSUE SCORE from EIKON'!G103)+('WEIGHTED from Refinitive'!$B$4*'ISSUE SCORE from EIKON'!V103)+('ISSUE SCORE from EIKON'!AK103*'WEIGHTED from Refinitive'!$B$5)+('WEIGHTED from Refinitive'!$B$8*'ISSUE SCORE from EIKON'!AZ103)+('ISSUE SCORE from EIKON'!BO103*'WEIGHTED from Refinitive'!$B$9)+('WEIGHTED from Refinitive'!$B$10*'ISSUE SCORE from EIKON'!CD103)+('ISSUE SCORE from EIKON'!CS103*'WEIGHTED from Refinitive'!$B$11)+('WEIGHTED from Refinitive'!$B$14*'ISSUE SCORE from EIKON'!DH103)+('ISSUE SCORE from EIKON'!DW103*'WEIGHTED from Refinitive'!$B$15)+('WEIGHTED from Refinitive'!$B$16*'ISSUE SCORE from EIKON'!EL103)</f>
        <v>88.658117225428384</v>
      </c>
      <c r="C100" s="1">
        <f>('WEIGHTED from Refinitive'!$B$3*'ISSUE SCORE from EIKON'!H103)+('WEIGHTED from Refinitive'!$B$4*'ISSUE SCORE from EIKON'!W103)+('ISSUE SCORE from EIKON'!AL103*'WEIGHTED from Refinitive'!$B$5)+('WEIGHTED from Refinitive'!$B$8*'ISSUE SCORE from EIKON'!BA103)+('ISSUE SCORE from EIKON'!BP103*'WEIGHTED from Refinitive'!$B$9)+('WEIGHTED from Refinitive'!$B$10*'ISSUE SCORE from EIKON'!CE103)+('ISSUE SCORE from EIKON'!CT103*'WEIGHTED from Refinitive'!$B$11)+('WEIGHTED from Refinitive'!$B$14*'ISSUE SCORE from EIKON'!DI103)+('ISSUE SCORE from EIKON'!DX103*'WEIGHTED from Refinitive'!$B$15)+('WEIGHTED from Refinitive'!$B$16*'ISSUE SCORE from EIKON'!EM103)</f>
        <v>92.454924639806194</v>
      </c>
      <c r="D100" s="1">
        <f>('WEIGHTED from Refinitive'!$B$3*'ISSUE SCORE from EIKON'!I103)+('WEIGHTED from Refinitive'!$B$4*'ISSUE SCORE from EIKON'!X103)+('ISSUE SCORE from EIKON'!AM103*'WEIGHTED from Refinitive'!$B$5)+('WEIGHTED from Refinitive'!$B$8*'ISSUE SCORE from EIKON'!BB103)+('ISSUE SCORE from EIKON'!BQ103*'WEIGHTED from Refinitive'!$B$9)+('WEIGHTED from Refinitive'!$B$10*'ISSUE SCORE from EIKON'!CF103)+('ISSUE SCORE from EIKON'!CU103*'WEIGHTED from Refinitive'!$B$11)+('WEIGHTED from Refinitive'!$B$14*'ISSUE SCORE from EIKON'!DJ103)+('ISSUE SCORE from EIKON'!DY103*'WEIGHTED from Refinitive'!$B$15)+('WEIGHTED from Refinitive'!$B$16*'ISSUE SCORE from EIKON'!EN103)</f>
        <v>90.504591804865797</v>
      </c>
      <c r="E100" s="1">
        <f>('WEIGHTED from Refinitive'!$B$3*'ISSUE SCORE from EIKON'!J103)+('WEIGHTED from Refinitive'!$B$4*'ISSUE SCORE from EIKON'!Y103)+('ISSUE SCORE from EIKON'!AN103*'WEIGHTED from Refinitive'!$B$5)+('WEIGHTED from Refinitive'!$B$8*'ISSUE SCORE from EIKON'!BC103)+('ISSUE SCORE from EIKON'!BR103*'WEIGHTED from Refinitive'!$B$9)+('WEIGHTED from Refinitive'!$B$10*'ISSUE SCORE from EIKON'!CG103)+('ISSUE SCORE from EIKON'!CV103*'WEIGHTED from Refinitive'!$B$11)+('WEIGHTED from Refinitive'!$B$14*'ISSUE SCORE from EIKON'!DK103)+('ISSUE SCORE from EIKON'!DZ103*'WEIGHTED from Refinitive'!$B$15)+('WEIGHTED from Refinitive'!$B$16*'ISSUE SCORE from EIKON'!EO103)</f>
        <v>88.591063843385527</v>
      </c>
      <c r="F100" s="1">
        <f>('WEIGHTED from Refinitive'!$B$3*'ISSUE SCORE from EIKON'!K103)+('WEIGHTED from Refinitive'!$B$4*'ISSUE SCORE from EIKON'!Z103)+('ISSUE SCORE from EIKON'!AO103*'WEIGHTED from Refinitive'!$B$5)+('WEIGHTED from Refinitive'!$B$8*'ISSUE SCORE from EIKON'!BD103)+('ISSUE SCORE from EIKON'!BS103*'WEIGHTED from Refinitive'!$B$9)+('WEIGHTED from Refinitive'!$B$10*'ISSUE SCORE from EIKON'!CH103)+('ISSUE SCORE from EIKON'!CW103*'WEIGHTED from Refinitive'!$B$11)+('WEIGHTED from Refinitive'!$B$14*'ISSUE SCORE from EIKON'!DL103)+('ISSUE SCORE from EIKON'!EA103*'WEIGHTED from Refinitive'!$B$15)+('WEIGHTED from Refinitive'!$B$16*'ISSUE SCORE from EIKON'!EP103)</f>
        <v>82.94731759066616</v>
      </c>
      <c r="G100" s="1">
        <f>('WEIGHTED from Refinitive'!$B$3*'ISSUE SCORE from EIKON'!L103)+('WEIGHTED from Refinitive'!$B$4*'ISSUE SCORE from EIKON'!AA103)+('ISSUE SCORE from EIKON'!AP103*'WEIGHTED from Refinitive'!$B$5)+('WEIGHTED from Refinitive'!$B$8*'ISSUE SCORE from EIKON'!BE103)+('ISSUE SCORE from EIKON'!BT103*'WEIGHTED from Refinitive'!$B$9)+('WEIGHTED from Refinitive'!$B$10*'ISSUE SCORE from EIKON'!CI103)+('ISSUE SCORE from EIKON'!CX103*'WEIGHTED from Refinitive'!$B$11)+('WEIGHTED from Refinitive'!$B$14*'ISSUE SCORE from EIKON'!DM103)+('ISSUE SCORE from EIKON'!EB103*'WEIGHTED from Refinitive'!$B$15)+('WEIGHTED from Refinitive'!$B$16*'ISSUE SCORE from EIKON'!EQ103)</f>
        <v>83.059133568931969</v>
      </c>
      <c r="H100" s="1">
        <f>('WEIGHTED from Refinitive'!$B$3*'ISSUE SCORE from EIKON'!M103)+('WEIGHTED from Refinitive'!$B$4*'ISSUE SCORE from EIKON'!AB103)+('ISSUE SCORE from EIKON'!AQ103*'WEIGHTED from Refinitive'!$B$5)+('WEIGHTED from Refinitive'!$B$8*'ISSUE SCORE from EIKON'!BF103)+('ISSUE SCORE from EIKON'!BU103*'WEIGHTED from Refinitive'!$B$9)+('WEIGHTED from Refinitive'!$B$10*'ISSUE SCORE from EIKON'!CJ103)+('ISSUE SCORE from EIKON'!CY103*'WEIGHTED from Refinitive'!$B$11)+('WEIGHTED from Refinitive'!$B$14*'ISSUE SCORE from EIKON'!DN103)+('ISSUE SCORE from EIKON'!EC103*'WEIGHTED from Refinitive'!$B$15)+('WEIGHTED from Refinitive'!$B$16*'ISSUE SCORE from EIKON'!ER103)</f>
        <v>84.638095325045214</v>
      </c>
      <c r="I100" s="1">
        <f>('WEIGHTED from Refinitive'!$B$3*'ISSUE SCORE from EIKON'!N103)+('WEIGHTED from Refinitive'!$B$4*'ISSUE SCORE from EIKON'!AC103)+('ISSUE SCORE from EIKON'!AR103*'WEIGHTED from Refinitive'!$B$5)+('WEIGHTED from Refinitive'!$B$8*'ISSUE SCORE from EIKON'!BG103)+('ISSUE SCORE from EIKON'!BV103*'WEIGHTED from Refinitive'!$B$9)+('WEIGHTED from Refinitive'!$B$10*'ISSUE SCORE from EIKON'!CK103)+('ISSUE SCORE from EIKON'!CZ103*'WEIGHTED from Refinitive'!$B$11)+('WEIGHTED from Refinitive'!$B$14*'ISSUE SCORE from EIKON'!DO103)+('ISSUE SCORE from EIKON'!ED103*'WEIGHTED from Refinitive'!$B$15)+('WEIGHTED from Refinitive'!$B$16*'ISSUE SCORE from EIKON'!ES103)</f>
        <v>87.086091980733457</v>
      </c>
      <c r="J100" s="1">
        <f>('WEIGHTED from Refinitive'!$B$3*'ISSUE SCORE from EIKON'!O103)+('WEIGHTED from Refinitive'!$B$4*'ISSUE SCORE from EIKON'!AD103)+('ISSUE SCORE from EIKON'!AS103*'WEIGHTED from Refinitive'!$B$5)+('WEIGHTED from Refinitive'!$B$8*'ISSUE SCORE from EIKON'!BH103)+('ISSUE SCORE from EIKON'!BW103*'WEIGHTED from Refinitive'!$B$9)+('WEIGHTED from Refinitive'!$B$10*'ISSUE SCORE from EIKON'!CL103)+('ISSUE SCORE from EIKON'!DA103*'WEIGHTED from Refinitive'!$B$11)+('WEIGHTED from Refinitive'!$B$14*'ISSUE SCORE from EIKON'!DP103)+('ISSUE SCORE from EIKON'!EE103*'WEIGHTED from Refinitive'!$B$15)+('WEIGHTED from Refinitive'!$B$16*'ISSUE SCORE from EIKON'!ET103)</f>
        <v>81.854020979020945</v>
      </c>
      <c r="K100" s="1">
        <f>('WEIGHTED from Refinitive'!$B$3*'ISSUE SCORE from EIKON'!P103)+('WEIGHTED from Refinitive'!$B$4*'ISSUE SCORE from EIKON'!AE103)+('ISSUE SCORE from EIKON'!AT103*'WEIGHTED from Refinitive'!$B$5)+('WEIGHTED from Refinitive'!$B$8*'ISSUE SCORE from EIKON'!BI103)+('ISSUE SCORE from EIKON'!BX103*'WEIGHTED from Refinitive'!$B$9)+('WEIGHTED from Refinitive'!$B$10*'ISSUE SCORE from EIKON'!CM103)+('ISSUE SCORE from EIKON'!DB103*'WEIGHTED from Refinitive'!$B$11)+('WEIGHTED from Refinitive'!$B$14*'ISSUE SCORE from EIKON'!DQ103)+('ISSUE SCORE from EIKON'!EF103*'WEIGHTED from Refinitive'!$B$15)+('WEIGHTED from Refinitive'!$B$16*'ISSUE SCORE from EIKON'!EU103)</f>
        <v>76.452110507465534</v>
      </c>
      <c r="L100" s="1">
        <f>('WEIGHTED from Refinitive'!$B$3*'ISSUE SCORE from EIKON'!Q103)+('WEIGHTED from Refinitive'!$B$4*'ISSUE SCORE from EIKON'!AF103)+('ISSUE SCORE from EIKON'!AU103*'WEIGHTED from Refinitive'!$B$5)+('WEIGHTED from Refinitive'!$B$8*'ISSUE SCORE from EIKON'!BJ103)+('ISSUE SCORE from EIKON'!BY103*'WEIGHTED from Refinitive'!$B$9)+('WEIGHTED from Refinitive'!$B$10*'ISSUE SCORE from EIKON'!CN103)+('ISSUE SCORE from EIKON'!DC103*'WEIGHTED from Refinitive'!$B$11)+('WEIGHTED from Refinitive'!$B$14*'ISSUE SCORE from EIKON'!DR103)+('ISSUE SCORE from EIKON'!EG103*'WEIGHTED from Refinitive'!$B$15)+('WEIGHTED from Refinitive'!$B$16*'ISSUE SCORE from EIKON'!EV103)</f>
        <v>76.889859320046867</v>
      </c>
      <c r="M100" s="1">
        <f>('WEIGHTED from Refinitive'!$B$3*'ISSUE SCORE from EIKON'!R103)+('WEIGHTED from Refinitive'!$B$4*'ISSUE SCORE from EIKON'!AG103)+('ISSUE SCORE from EIKON'!AV103*'WEIGHTED from Refinitive'!$B$5)+('WEIGHTED from Refinitive'!$B$8*'ISSUE SCORE from EIKON'!BK103)+('ISSUE SCORE from EIKON'!BZ103*'WEIGHTED from Refinitive'!$B$9)+('WEIGHTED from Refinitive'!$B$10*'ISSUE SCORE from EIKON'!CO103)+('ISSUE SCORE from EIKON'!DD103*'WEIGHTED from Refinitive'!$B$11)+('WEIGHTED from Refinitive'!$B$14*'ISSUE SCORE from EIKON'!DS103)+('ISSUE SCORE from EIKON'!EH103*'WEIGHTED from Refinitive'!$B$15)+('WEIGHTED from Refinitive'!$B$16*'ISSUE SCORE from EIKON'!EW103)</f>
        <v>71.320506527276549</v>
      </c>
      <c r="N100" s="1">
        <f>('WEIGHTED from Refinitive'!$B$3*'ISSUE SCORE from EIKON'!S103)+('WEIGHTED from Refinitive'!$B$4*'ISSUE SCORE from EIKON'!AH103)+('ISSUE SCORE from EIKON'!AW103*'WEIGHTED from Refinitive'!$B$5)+('WEIGHTED from Refinitive'!$B$8*'ISSUE SCORE from EIKON'!BL103)+('ISSUE SCORE from EIKON'!CA103*'WEIGHTED from Refinitive'!$B$9)+('WEIGHTED from Refinitive'!$B$10*'ISSUE SCORE from EIKON'!CP103)+('ISSUE SCORE from EIKON'!DE103*'WEIGHTED from Refinitive'!$B$11)+('WEIGHTED from Refinitive'!$B$14*'ISSUE SCORE from EIKON'!DT103)+('ISSUE SCORE from EIKON'!EI103*'WEIGHTED from Refinitive'!$B$15)+('WEIGHTED from Refinitive'!$B$16*'ISSUE SCORE from EIKON'!EX103)</f>
        <v>86.143874085684402</v>
      </c>
      <c r="O100" s="1">
        <f>('WEIGHTED from Refinitive'!$B$3*'ISSUE SCORE from EIKON'!T103)+('WEIGHTED from Refinitive'!$B$4*'ISSUE SCORE from EIKON'!AI103)+('ISSUE SCORE from EIKON'!AX103*'WEIGHTED from Refinitive'!$B$5)+('WEIGHTED from Refinitive'!$B$8*'ISSUE SCORE from EIKON'!BM103)+('ISSUE SCORE from EIKON'!CB103*'WEIGHTED from Refinitive'!$B$9)+('WEIGHTED from Refinitive'!$B$10*'ISSUE SCORE from EIKON'!CQ103)+('ISSUE SCORE from EIKON'!DF103*'WEIGHTED from Refinitive'!$B$11)+('WEIGHTED from Refinitive'!$B$14*'ISSUE SCORE from EIKON'!DU103)+('ISSUE SCORE from EIKON'!EJ103*'WEIGHTED from Refinitive'!$B$15)+('WEIGHTED from Refinitive'!$B$16*'ISSUE SCORE from EIKON'!EY103)</f>
        <v>89.292946630149117</v>
      </c>
      <c r="P100" s="1">
        <f>('WEIGHTED from Refinitive'!$B$3*'ISSUE SCORE from EIKON'!U103)+('WEIGHTED from Refinitive'!$B$4*'ISSUE SCORE from EIKON'!AJ103)+('ISSUE SCORE from EIKON'!AY103*'WEIGHTED from Refinitive'!$B$5)+('WEIGHTED from Refinitive'!$B$8*'ISSUE SCORE from EIKON'!BN103)+('ISSUE SCORE from EIKON'!CC103*'WEIGHTED from Refinitive'!$B$9)+('WEIGHTED from Refinitive'!$B$10*'ISSUE SCORE from EIKON'!CR103)+('ISSUE SCORE from EIKON'!DG103*'WEIGHTED from Refinitive'!$B$11)+('WEIGHTED from Refinitive'!$B$14*'ISSUE SCORE from EIKON'!DV103)+('ISSUE SCORE from EIKON'!EK103*'WEIGHTED from Refinitive'!$B$15)+('WEIGHTED from Refinitive'!$B$16*'ISSUE SCORE from EIKON'!EZ103)</f>
        <v>87.948187382297505</v>
      </c>
      <c r="R100" s="11" t="s">
        <v>187</v>
      </c>
      <c r="S100" s="1">
        <f t="shared" si="32"/>
        <v>69.638508464197074</v>
      </c>
      <c r="T100" s="1">
        <f t="shared" si="33"/>
        <v>92.454924639806194</v>
      </c>
      <c r="U100" s="1">
        <f t="shared" si="34"/>
        <v>90.504591804865797</v>
      </c>
      <c r="V100" s="1">
        <f t="shared" si="35"/>
        <v>88.591063843385527</v>
      </c>
      <c r="W100" s="1">
        <f t="shared" si="36"/>
        <v>82.94731759066616</v>
      </c>
      <c r="X100" s="1">
        <f t="shared" si="37"/>
        <v>83.059133568931969</v>
      </c>
      <c r="Y100" s="1">
        <f t="shared" si="38"/>
        <v>84.638095325045214</v>
      </c>
      <c r="Z100" s="1">
        <f t="shared" si="39"/>
        <v>87.086091980733457</v>
      </c>
      <c r="AA100" s="1">
        <f t="shared" si="40"/>
        <v>81.854020979020945</v>
      </c>
      <c r="AB100" s="1">
        <f t="shared" si="41"/>
        <v>76.452110507465534</v>
      </c>
      <c r="AC100" s="1">
        <f t="shared" si="42"/>
        <v>76.889859320046867</v>
      </c>
      <c r="AD100" s="1">
        <f t="shared" si="43"/>
        <v>71.320506527276549</v>
      </c>
      <c r="AE100" s="1">
        <f t="shared" si="44"/>
        <v>86.143874085684402</v>
      </c>
      <c r="AF100" s="1">
        <f t="shared" si="45"/>
        <v>89.292946630149117</v>
      </c>
      <c r="AG100" s="1">
        <f t="shared" si="46"/>
        <v>87.948187382297505</v>
      </c>
      <c r="AI100" s="11" t="s">
        <v>187</v>
      </c>
      <c r="AJ100" s="1">
        <f t="shared" si="47"/>
        <v>-22.81641617560912</v>
      </c>
      <c r="AK100" s="1">
        <f t="shared" si="48"/>
        <v>1.9503328349403972</v>
      </c>
      <c r="AL100" s="1">
        <f t="shared" si="49"/>
        <v>1.9135279614802698</v>
      </c>
      <c r="AM100" s="1">
        <f t="shared" si="50"/>
        <v>5.6437462527193674</v>
      </c>
      <c r="AN100" s="1">
        <f t="shared" si="51"/>
        <v>-0.11181597826580969</v>
      </c>
      <c r="AO100" s="1">
        <f t="shared" si="52"/>
        <v>-1.5789617561132445</v>
      </c>
      <c r="AP100" s="1">
        <f t="shared" si="53"/>
        <v>-2.4479966556882431</v>
      </c>
      <c r="AQ100" s="1">
        <f t="shared" si="54"/>
        <v>5.2320710017125123</v>
      </c>
      <c r="AR100" s="1">
        <f t="shared" si="55"/>
        <v>5.4019104715554107</v>
      </c>
      <c r="AS100" s="1">
        <f t="shared" si="56"/>
        <v>-0.43774881258133291</v>
      </c>
      <c r="AT100" s="1">
        <f t="shared" si="57"/>
        <v>5.5693527927703173</v>
      </c>
      <c r="AU100" s="1">
        <f t="shared" si="58"/>
        <v>-14.823367558407853</v>
      </c>
      <c r="AV100" s="1">
        <f t="shared" si="59"/>
        <v>-3.1490725444647154</v>
      </c>
      <c r="AW100" s="1">
        <f t="shared" si="60"/>
        <v>1.3447592478516128</v>
      </c>
      <c r="AX100" s="1" t="str">
        <f>VLOOKUP(AI100,'ISSUE SCORE from EIKON'!A103:B532,2,FALSE)</f>
        <v>eBay Inc</v>
      </c>
      <c r="AY100" s="1">
        <f t="shared" si="61"/>
        <v>99</v>
      </c>
      <c r="AZ100" s="1">
        <v>99</v>
      </c>
      <c r="BA100" s="1">
        <v>1</v>
      </c>
    </row>
    <row r="101" spans="1:53" ht="15">
      <c r="A101" s="11" t="s">
        <v>162</v>
      </c>
      <c r="B101" s="1">
        <f>('WEIGHTED from Refinitive'!$B$3*'ISSUE SCORE from EIKON'!G104)+('WEIGHTED from Refinitive'!$B$4*'ISSUE SCORE from EIKON'!V104)+('ISSUE SCORE from EIKON'!AK104*'WEIGHTED from Refinitive'!$B$5)+('WEIGHTED from Refinitive'!$B$8*'ISSUE SCORE from EIKON'!AZ104)+('ISSUE SCORE from EIKON'!BO104*'WEIGHTED from Refinitive'!$B$9)+('WEIGHTED from Refinitive'!$B$10*'ISSUE SCORE from EIKON'!CD104)+('ISSUE SCORE from EIKON'!CS104*'WEIGHTED from Refinitive'!$B$11)+('WEIGHTED from Refinitive'!$B$14*'ISSUE SCORE from EIKON'!DH104)+('ISSUE SCORE from EIKON'!DW104*'WEIGHTED from Refinitive'!$B$15)+('WEIGHTED from Refinitive'!$B$16*'ISSUE SCORE from EIKON'!EL104)</f>
        <v>59.465456545199068</v>
      </c>
      <c r="C101" s="1">
        <f>('WEIGHTED from Refinitive'!$B$3*'ISSUE SCORE from EIKON'!H104)+('WEIGHTED from Refinitive'!$B$4*'ISSUE SCORE from EIKON'!W104)+('ISSUE SCORE from EIKON'!AL104*'WEIGHTED from Refinitive'!$B$5)+('WEIGHTED from Refinitive'!$B$8*'ISSUE SCORE from EIKON'!BA104)+('ISSUE SCORE from EIKON'!BP104*'WEIGHTED from Refinitive'!$B$9)+('WEIGHTED from Refinitive'!$B$10*'ISSUE SCORE from EIKON'!CE104)+('ISSUE SCORE from EIKON'!CT104*'WEIGHTED from Refinitive'!$B$11)+('WEIGHTED from Refinitive'!$B$14*'ISSUE SCORE from EIKON'!DI104)+('ISSUE SCORE from EIKON'!DX104*'WEIGHTED from Refinitive'!$B$15)+('WEIGHTED from Refinitive'!$B$16*'ISSUE SCORE from EIKON'!EM104)</f>
        <v>60.614092079449861</v>
      </c>
      <c r="D101" s="1">
        <f>('WEIGHTED from Refinitive'!$B$3*'ISSUE SCORE from EIKON'!I104)+('WEIGHTED from Refinitive'!$B$4*'ISSUE SCORE from EIKON'!X104)+('ISSUE SCORE from EIKON'!AM104*'WEIGHTED from Refinitive'!$B$5)+('WEIGHTED from Refinitive'!$B$8*'ISSUE SCORE from EIKON'!BB104)+('ISSUE SCORE from EIKON'!BQ104*'WEIGHTED from Refinitive'!$B$9)+('WEIGHTED from Refinitive'!$B$10*'ISSUE SCORE from EIKON'!CF104)+('ISSUE SCORE from EIKON'!CU104*'WEIGHTED from Refinitive'!$B$11)+('WEIGHTED from Refinitive'!$B$14*'ISSUE SCORE from EIKON'!DJ104)+('ISSUE SCORE from EIKON'!DY104*'WEIGHTED from Refinitive'!$B$15)+('WEIGHTED from Refinitive'!$B$16*'ISSUE SCORE from EIKON'!EN104)</f>
        <v>38.777251788000839</v>
      </c>
      <c r="E101" s="1">
        <f>('WEIGHTED from Refinitive'!$B$3*'ISSUE SCORE from EIKON'!J104)+('WEIGHTED from Refinitive'!$B$4*'ISSUE SCORE from EIKON'!Y104)+('ISSUE SCORE from EIKON'!AN104*'WEIGHTED from Refinitive'!$B$5)+('WEIGHTED from Refinitive'!$B$8*'ISSUE SCORE from EIKON'!BC104)+('ISSUE SCORE from EIKON'!BR104*'WEIGHTED from Refinitive'!$B$9)+('WEIGHTED from Refinitive'!$B$10*'ISSUE SCORE from EIKON'!CG104)+('ISSUE SCORE from EIKON'!CV104*'WEIGHTED from Refinitive'!$B$11)+('WEIGHTED from Refinitive'!$B$14*'ISSUE SCORE from EIKON'!DK104)+('ISSUE SCORE from EIKON'!DZ104*'WEIGHTED from Refinitive'!$B$15)+('WEIGHTED from Refinitive'!$B$16*'ISSUE SCORE from EIKON'!EO104)</f>
        <v>31.185539615740058</v>
      </c>
      <c r="F101" s="1">
        <f>('WEIGHTED from Refinitive'!$B$3*'ISSUE SCORE from EIKON'!K104)+('WEIGHTED from Refinitive'!$B$4*'ISSUE SCORE from EIKON'!Z104)+('ISSUE SCORE from EIKON'!AO104*'WEIGHTED from Refinitive'!$B$5)+('WEIGHTED from Refinitive'!$B$8*'ISSUE SCORE from EIKON'!BD104)+('ISSUE SCORE from EIKON'!BS104*'WEIGHTED from Refinitive'!$B$9)+('WEIGHTED from Refinitive'!$B$10*'ISSUE SCORE from EIKON'!CH104)+('ISSUE SCORE from EIKON'!CW104*'WEIGHTED from Refinitive'!$B$11)+('WEIGHTED from Refinitive'!$B$14*'ISSUE SCORE from EIKON'!DL104)+('ISSUE SCORE from EIKON'!EA104*'WEIGHTED from Refinitive'!$B$15)+('WEIGHTED from Refinitive'!$B$16*'ISSUE SCORE from EIKON'!EP104)</f>
        <v>27.635042709583956</v>
      </c>
      <c r="G101" s="1">
        <f>('WEIGHTED from Refinitive'!$B$3*'ISSUE SCORE from EIKON'!L104)+('WEIGHTED from Refinitive'!$B$4*'ISSUE SCORE from EIKON'!AA104)+('ISSUE SCORE from EIKON'!AP104*'WEIGHTED from Refinitive'!$B$5)+('WEIGHTED from Refinitive'!$B$8*'ISSUE SCORE from EIKON'!BE104)+('ISSUE SCORE from EIKON'!BT104*'WEIGHTED from Refinitive'!$B$9)+('WEIGHTED from Refinitive'!$B$10*'ISSUE SCORE from EIKON'!CI104)+('ISSUE SCORE from EIKON'!CX104*'WEIGHTED from Refinitive'!$B$11)+('WEIGHTED from Refinitive'!$B$14*'ISSUE SCORE from EIKON'!DM104)+('ISSUE SCORE from EIKON'!EB104*'WEIGHTED from Refinitive'!$B$15)+('WEIGHTED from Refinitive'!$B$16*'ISSUE SCORE from EIKON'!EQ104)</f>
        <v>29.875764120164988</v>
      </c>
      <c r="H101" s="1">
        <f>('WEIGHTED from Refinitive'!$B$3*'ISSUE SCORE from EIKON'!M104)+('WEIGHTED from Refinitive'!$B$4*'ISSUE SCORE from EIKON'!AB104)+('ISSUE SCORE from EIKON'!AQ104*'WEIGHTED from Refinitive'!$B$5)+('WEIGHTED from Refinitive'!$B$8*'ISSUE SCORE from EIKON'!BF104)+('ISSUE SCORE from EIKON'!BU104*'WEIGHTED from Refinitive'!$B$9)+('WEIGHTED from Refinitive'!$B$10*'ISSUE SCORE from EIKON'!CJ104)+('ISSUE SCORE from EIKON'!CY104*'WEIGHTED from Refinitive'!$B$11)+('WEIGHTED from Refinitive'!$B$14*'ISSUE SCORE from EIKON'!DN104)+('ISSUE SCORE from EIKON'!EC104*'WEIGHTED from Refinitive'!$B$15)+('WEIGHTED from Refinitive'!$B$16*'ISSUE SCORE from EIKON'!ER104)</f>
        <v>28.982759115405266</v>
      </c>
      <c r="I101" s="1">
        <f>('WEIGHTED from Refinitive'!$B$3*'ISSUE SCORE from EIKON'!N104)+('WEIGHTED from Refinitive'!$B$4*'ISSUE SCORE from EIKON'!AC104)+('ISSUE SCORE from EIKON'!AR104*'WEIGHTED from Refinitive'!$B$5)+('WEIGHTED from Refinitive'!$B$8*'ISSUE SCORE from EIKON'!BG104)+('ISSUE SCORE from EIKON'!BV104*'WEIGHTED from Refinitive'!$B$9)+('WEIGHTED from Refinitive'!$B$10*'ISSUE SCORE from EIKON'!CK104)+('ISSUE SCORE from EIKON'!CZ104*'WEIGHTED from Refinitive'!$B$11)+('WEIGHTED from Refinitive'!$B$14*'ISSUE SCORE from EIKON'!DO104)+('ISSUE SCORE from EIKON'!ED104*'WEIGHTED from Refinitive'!$B$15)+('WEIGHTED from Refinitive'!$B$16*'ISSUE SCORE from EIKON'!ES104)</f>
        <v>30.755355332093927</v>
      </c>
      <c r="J101" s="1">
        <f>('WEIGHTED from Refinitive'!$B$3*'ISSUE SCORE from EIKON'!O104)+('WEIGHTED from Refinitive'!$B$4*'ISSUE SCORE from EIKON'!AD104)+('ISSUE SCORE from EIKON'!AS104*'WEIGHTED from Refinitive'!$B$5)+('WEIGHTED from Refinitive'!$B$8*'ISSUE SCORE from EIKON'!BH104)+('ISSUE SCORE from EIKON'!BW104*'WEIGHTED from Refinitive'!$B$9)+('WEIGHTED from Refinitive'!$B$10*'ISSUE SCORE from EIKON'!CL104)+('ISSUE SCORE from EIKON'!DA104*'WEIGHTED from Refinitive'!$B$11)+('WEIGHTED from Refinitive'!$B$14*'ISSUE SCORE from EIKON'!DP104)+('ISSUE SCORE from EIKON'!EE104*'WEIGHTED from Refinitive'!$B$15)+('WEIGHTED from Refinitive'!$B$16*'ISSUE SCORE from EIKON'!ET104)</f>
        <v>29.141452480268232</v>
      </c>
      <c r="K101" s="1">
        <f>('WEIGHTED from Refinitive'!$B$3*'ISSUE SCORE from EIKON'!P104)+('WEIGHTED from Refinitive'!$B$4*'ISSUE SCORE from EIKON'!AE104)+('ISSUE SCORE from EIKON'!AT104*'WEIGHTED from Refinitive'!$B$5)+('WEIGHTED from Refinitive'!$B$8*'ISSUE SCORE from EIKON'!BI104)+('ISSUE SCORE from EIKON'!BX104*'WEIGHTED from Refinitive'!$B$9)+('WEIGHTED from Refinitive'!$B$10*'ISSUE SCORE from EIKON'!CM104)+('ISSUE SCORE from EIKON'!DB104*'WEIGHTED from Refinitive'!$B$11)+('WEIGHTED from Refinitive'!$B$14*'ISSUE SCORE from EIKON'!DQ104)+('ISSUE SCORE from EIKON'!EF104*'WEIGHTED from Refinitive'!$B$15)+('WEIGHTED from Refinitive'!$B$16*'ISSUE SCORE from EIKON'!EU104)</f>
        <v>30.579421569101903</v>
      </c>
      <c r="L101" s="1">
        <f>('WEIGHTED from Refinitive'!$B$3*'ISSUE SCORE from EIKON'!Q104)+('WEIGHTED from Refinitive'!$B$4*'ISSUE SCORE from EIKON'!AF104)+('ISSUE SCORE from EIKON'!AU104*'WEIGHTED from Refinitive'!$B$5)+('WEIGHTED from Refinitive'!$B$8*'ISSUE SCORE from EIKON'!BJ104)+('ISSUE SCORE from EIKON'!BY104*'WEIGHTED from Refinitive'!$B$9)+('WEIGHTED from Refinitive'!$B$10*'ISSUE SCORE from EIKON'!CN104)+('ISSUE SCORE from EIKON'!DC104*'WEIGHTED from Refinitive'!$B$11)+('WEIGHTED from Refinitive'!$B$14*'ISSUE SCORE from EIKON'!DR104)+('ISSUE SCORE from EIKON'!EG104*'WEIGHTED from Refinitive'!$B$15)+('WEIGHTED from Refinitive'!$B$16*'ISSUE SCORE from EIKON'!EV104)</f>
        <v>0</v>
      </c>
      <c r="M101" s="1">
        <f>('WEIGHTED from Refinitive'!$B$3*'ISSUE SCORE from EIKON'!R104)+('WEIGHTED from Refinitive'!$B$4*'ISSUE SCORE from EIKON'!AG104)+('ISSUE SCORE from EIKON'!AV104*'WEIGHTED from Refinitive'!$B$5)+('WEIGHTED from Refinitive'!$B$8*'ISSUE SCORE from EIKON'!BK104)+('ISSUE SCORE from EIKON'!BZ104*'WEIGHTED from Refinitive'!$B$9)+('WEIGHTED from Refinitive'!$B$10*'ISSUE SCORE from EIKON'!CO104)+('ISSUE SCORE from EIKON'!DD104*'WEIGHTED from Refinitive'!$B$11)+('WEIGHTED from Refinitive'!$B$14*'ISSUE SCORE from EIKON'!DS104)+('ISSUE SCORE from EIKON'!EH104*'WEIGHTED from Refinitive'!$B$15)+('WEIGHTED from Refinitive'!$B$16*'ISSUE SCORE from EIKON'!EW104)</f>
        <v>0</v>
      </c>
      <c r="N101" s="1">
        <f>('WEIGHTED from Refinitive'!$B$3*'ISSUE SCORE from EIKON'!S104)+('WEIGHTED from Refinitive'!$B$4*'ISSUE SCORE from EIKON'!AH104)+('ISSUE SCORE from EIKON'!AW104*'WEIGHTED from Refinitive'!$B$5)+('WEIGHTED from Refinitive'!$B$8*'ISSUE SCORE from EIKON'!BL104)+('ISSUE SCORE from EIKON'!CA104*'WEIGHTED from Refinitive'!$B$9)+('WEIGHTED from Refinitive'!$B$10*'ISSUE SCORE from EIKON'!CP104)+('ISSUE SCORE from EIKON'!DE104*'WEIGHTED from Refinitive'!$B$11)+('WEIGHTED from Refinitive'!$B$14*'ISSUE SCORE from EIKON'!DT104)+('ISSUE SCORE from EIKON'!EI104*'WEIGHTED from Refinitive'!$B$15)+('WEIGHTED from Refinitive'!$B$16*'ISSUE SCORE from EIKON'!EX104)</f>
        <v>0</v>
      </c>
      <c r="O101" s="1">
        <f>('WEIGHTED from Refinitive'!$B$3*'ISSUE SCORE from EIKON'!T104)+('WEIGHTED from Refinitive'!$B$4*'ISSUE SCORE from EIKON'!AI104)+('ISSUE SCORE from EIKON'!AX104*'WEIGHTED from Refinitive'!$B$5)+('WEIGHTED from Refinitive'!$B$8*'ISSUE SCORE from EIKON'!BM104)+('ISSUE SCORE from EIKON'!CB104*'WEIGHTED from Refinitive'!$B$9)+('WEIGHTED from Refinitive'!$B$10*'ISSUE SCORE from EIKON'!CQ104)+('ISSUE SCORE from EIKON'!DF104*'WEIGHTED from Refinitive'!$B$11)+('WEIGHTED from Refinitive'!$B$14*'ISSUE SCORE from EIKON'!DU104)+('ISSUE SCORE from EIKON'!EJ104*'WEIGHTED from Refinitive'!$B$15)+('WEIGHTED from Refinitive'!$B$16*'ISSUE SCORE from EIKON'!EY104)</f>
        <v>0</v>
      </c>
      <c r="P101" s="1">
        <f>('WEIGHTED from Refinitive'!$B$3*'ISSUE SCORE from EIKON'!U104)+('WEIGHTED from Refinitive'!$B$4*'ISSUE SCORE from EIKON'!AJ104)+('ISSUE SCORE from EIKON'!AY104*'WEIGHTED from Refinitive'!$B$5)+('WEIGHTED from Refinitive'!$B$8*'ISSUE SCORE from EIKON'!BN104)+('ISSUE SCORE from EIKON'!CC104*'WEIGHTED from Refinitive'!$B$9)+('WEIGHTED from Refinitive'!$B$10*'ISSUE SCORE from EIKON'!CR104)+('ISSUE SCORE from EIKON'!DG104*'WEIGHTED from Refinitive'!$B$11)+('WEIGHTED from Refinitive'!$B$14*'ISSUE SCORE from EIKON'!DV104)+('ISSUE SCORE from EIKON'!EK104*'WEIGHTED from Refinitive'!$B$15)+('WEIGHTED from Refinitive'!$B$16*'ISSUE SCORE from EIKON'!EZ104)</f>
        <v>0</v>
      </c>
      <c r="R101" s="11" t="s">
        <v>188</v>
      </c>
      <c r="S101" s="1">
        <f t="shared" si="32"/>
        <v>74.294278618206022</v>
      </c>
      <c r="T101" s="1">
        <f t="shared" si="33"/>
        <v>60.614092079449861</v>
      </c>
      <c r="U101" s="1">
        <f t="shared" si="34"/>
        <v>38.777251788000839</v>
      </c>
      <c r="V101" s="1">
        <f t="shared" si="35"/>
        <v>31.185539615740058</v>
      </c>
      <c r="W101" s="1">
        <f t="shared" si="36"/>
        <v>27.635042709583956</v>
      </c>
      <c r="X101" s="1">
        <f t="shared" si="37"/>
        <v>29.875764120164988</v>
      </c>
      <c r="Y101" s="1">
        <f t="shared" si="38"/>
        <v>28.982759115405266</v>
      </c>
      <c r="Z101" s="1">
        <f t="shared" si="39"/>
        <v>30.755355332093927</v>
      </c>
      <c r="AA101" s="1">
        <f t="shared" si="40"/>
        <v>29.141452480268232</v>
      </c>
      <c r="AB101" s="1">
        <f t="shared" si="41"/>
        <v>30.579421569101903</v>
      </c>
      <c r="AC101" s="1">
        <f t="shared" si="42"/>
        <v>0</v>
      </c>
      <c r="AD101" s="1">
        <f t="shared" si="43"/>
        <v>0</v>
      </c>
      <c r="AE101" s="1">
        <f t="shared" si="44"/>
        <v>0</v>
      </c>
      <c r="AF101" s="1">
        <f t="shared" si="45"/>
        <v>0</v>
      </c>
      <c r="AG101" s="1">
        <f t="shared" si="46"/>
        <v>0</v>
      </c>
      <c r="AI101" s="11" t="s">
        <v>188</v>
      </c>
      <c r="AJ101" s="1">
        <f t="shared" si="47"/>
        <v>13.680186538756161</v>
      </c>
      <c r="AK101" s="1">
        <f t="shared" si="48"/>
        <v>21.836840291449022</v>
      </c>
      <c r="AL101" s="1">
        <f t="shared" si="49"/>
        <v>7.591712172260781</v>
      </c>
      <c r="AM101" s="1">
        <f t="shared" si="50"/>
        <v>3.550496906156102</v>
      </c>
      <c r="AN101" s="1">
        <f t="shared" si="51"/>
        <v>-2.2407214105810311</v>
      </c>
      <c r="AO101" s="1">
        <f t="shared" si="52"/>
        <v>0.893005004759722</v>
      </c>
      <c r="AP101" s="1">
        <f t="shared" si="53"/>
        <v>-1.7725962166886617</v>
      </c>
      <c r="AQ101" s="1">
        <f t="shared" si="54"/>
        <v>1.6139028518256957</v>
      </c>
      <c r="AR101" s="1">
        <f t="shared" si="55"/>
        <v>-1.4379690888336718</v>
      </c>
      <c r="AS101" s="1">
        <f t="shared" si="56"/>
        <v>30.579421569101903</v>
      </c>
      <c r="AT101" s="1">
        <f t="shared" si="57"/>
        <v>0</v>
      </c>
      <c r="AU101" s="1">
        <f t="shared" si="58"/>
        <v>0</v>
      </c>
      <c r="AV101" s="1">
        <f t="shared" si="59"/>
        <v>0</v>
      </c>
      <c r="AW101" s="1">
        <f t="shared" si="60"/>
        <v>0</v>
      </c>
      <c r="AX101" s="1" t="str">
        <f>VLOOKUP(AI101,'ISSUE SCORE from EIKON'!A104:B533,2,FALSE)</f>
        <v>Ecolab Inc</v>
      </c>
      <c r="AY101" s="1">
        <f t="shared" si="61"/>
        <v>100</v>
      </c>
      <c r="AZ101" s="1">
        <v>100</v>
      </c>
      <c r="BA101" s="1">
        <v>1</v>
      </c>
    </row>
    <row r="102" spans="1:53" ht="15">
      <c r="A102" s="11" t="s">
        <v>163</v>
      </c>
      <c r="B102" s="1">
        <f>('WEIGHTED from Refinitive'!$B$3*'ISSUE SCORE from EIKON'!G105)+('WEIGHTED from Refinitive'!$B$4*'ISSUE SCORE from EIKON'!V105)+('ISSUE SCORE from EIKON'!AK105*'WEIGHTED from Refinitive'!$B$5)+('WEIGHTED from Refinitive'!$B$8*'ISSUE SCORE from EIKON'!AZ105)+('ISSUE SCORE from EIKON'!BO105*'WEIGHTED from Refinitive'!$B$9)+('WEIGHTED from Refinitive'!$B$10*'ISSUE SCORE from EIKON'!CD105)+('ISSUE SCORE from EIKON'!CS105*'WEIGHTED from Refinitive'!$B$11)+('WEIGHTED from Refinitive'!$B$14*'ISSUE SCORE from EIKON'!DH105)+('ISSUE SCORE from EIKON'!DW105*'WEIGHTED from Refinitive'!$B$15)+('WEIGHTED from Refinitive'!$B$16*'ISSUE SCORE from EIKON'!EL105)</f>
        <v>77.441124808314498</v>
      </c>
      <c r="C102" s="1">
        <f>('WEIGHTED from Refinitive'!$B$3*'ISSUE SCORE from EIKON'!H105)+('WEIGHTED from Refinitive'!$B$4*'ISSUE SCORE from EIKON'!W105)+('ISSUE SCORE from EIKON'!AL105*'WEIGHTED from Refinitive'!$B$5)+('WEIGHTED from Refinitive'!$B$8*'ISSUE SCORE from EIKON'!BA105)+('ISSUE SCORE from EIKON'!BP105*'WEIGHTED from Refinitive'!$B$9)+('WEIGHTED from Refinitive'!$B$10*'ISSUE SCORE from EIKON'!CE105)+('ISSUE SCORE from EIKON'!CT105*'WEIGHTED from Refinitive'!$B$11)+('WEIGHTED from Refinitive'!$B$14*'ISSUE SCORE from EIKON'!DI105)+('ISSUE SCORE from EIKON'!DX105*'WEIGHTED from Refinitive'!$B$15)+('WEIGHTED from Refinitive'!$B$16*'ISSUE SCORE from EIKON'!EM105)</f>
        <v>81.563357813990208</v>
      </c>
      <c r="D102" s="1">
        <f>('WEIGHTED from Refinitive'!$B$3*'ISSUE SCORE from EIKON'!I105)+('WEIGHTED from Refinitive'!$B$4*'ISSUE SCORE from EIKON'!X105)+('ISSUE SCORE from EIKON'!AM105*'WEIGHTED from Refinitive'!$B$5)+('WEIGHTED from Refinitive'!$B$8*'ISSUE SCORE from EIKON'!BB105)+('ISSUE SCORE from EIKON'!BQ105*'WEIGHTED from Refinitive'!$B$9)+('WEIGHTED from Refinitive'!$B$10*'ISSUE SCORE from EIKON'!CF105)+('ISSUE SCORE from EIKON'!CU105*'WEIGHTED from Refinitive'!$B$11)+('WEIGHTED from Refinitive'!$B$14*'ISSUE SCORE from EIKON'!DJ105)+('ISSUE SCORE from EIKON'!DY105*'WEIGHTED from Refinitive'!$B$15)+('WEIGHTED from Refinitive'!$B$16*'ISSUE SCORE from EIKON'!EN105)</f>
        <v>75.408746476473652</v>
      </c>
      <c r="E102" s="1">
        <f>('WEIGHTED from Refinitive'!$B$3*'ISSUE SCORE from EIKON'!J105)+('WEIGHTED from Refinitive'!$B$4*'ISSUE SCORE from EIKON'!Y105)+('ISSUE SCORE from EIKON'!AN105*'WEIGHTED from Refinitive'!$B$5)+('WEIGHTED from Refinitive'!$B$8*'ISSUE SCORE from EIKON'!BC105)+('ISSUE SCORE from EIKON'!BR105*'WEIGHTED from Refinitive'!$B$9)+('WEIGHTED from Refinitive'!$B$10*'ISSUE SCORE from EIKON'!CG105)+('ISSUE SCORE from EIKON'!CV105*'WEIGHTED from Refinitive'!$B$11)+('WEIGHTED from Refinitive'!$B$14*'ISSUE SCORE from EIKON'!DK105)+('ISSUE SCORE from EIKON'!DZ105*'WEIGHTED from Refinitive'!$B$15)+('WEIGHTED from Refinitive'!$B$16*'ISSUE SCORE from EIKON'!EO105)</f>
        <v>65.465934065934007</v>
      </c>
      <c r="F102" s="1">
        <f>('WEIGHTED from Refinitive'!$B$3*'ISSUE SCORE from EIKON'!K105)+('WEIGHTED from Refinitive'!$B$4*'ISSUE SCORE from EIKON'!Z105)+('ISSUE SCORE from EIKON'!AO105*'WEIGHTED from Refinitive'!$B$5)+('WEIGHTED from Refinitive'!$B$8*'ISSUE SCORE from EIKON'!BD105)+('ISSUE SCORE from EIKON'!BS105*'WEIGHTED from Refinitive'!$B$9)+('WEIGHTED from Refinitive'!$B$10*'ISSUE SCORE from EIKON'!CH105)+('ISSUE SCORE from EIKON'!CW105*'WEIGHTED from Refinitive'!$B$11)+('WEIGHTED from Refinitive'!$B$14*'ISSUE SCORE from EIKON'!DL105)+('ISSUE SCORE from EIKON'!EA105*'WEIGHTED from Refinitive'!$B$15)+('WEIGHTED from Refinitive'!$B$16*'ISSUE SCORE from EIKON'!EP105)</f>
        <v>55.684450272902524</v>
      </c>
      <c r="G102" s="1">
        <f>('WEIGHTED from Refinitive'!$B$3*'ISSUE SCORE from EIKON'!L105)+('WEIGHTED from Refinitive'!$B$4*'ISSUE SCORE from EIKON'!AA105)+('ISSUE SCORE from EIKON'!AP105*'WEIGHTED from Refinitive'!$B$5)+('WEIGHTED from Refinitive'!$B$8*'ISSUE SCORE from EIKON'!BE105)+('ISSUE SCORE from EIKON'!BT105*'WEIGHTED from Refinitive'!$B$9)+('WEIGHTED from Refinitive'!$B$10*'ISSUE SCORE from EIKON'!CI105)+('ISSUE SCORE from EIKON'!CX105*'WEIGHTED from Refinitive'!$B$11)+('WEIGHTED from Refinitive'!$B$14*'ISSUE SCORE from EIKON'!DM105)+('ISSUE SCORE from EIKON'!EB105*'WEIGHTED from Refinitive'!$B$15)+('WEIGHTED from Refinitive'!$B$16*'ISSUE SCORE from EIKON'!EQ105)</f>
        <v>62.127974049331911</v>
      </c>
      <c r="H102" s="1">
        <f>('WEIGHTED from Refinitive'!$B$3*'ISSUE SCORE from EIKON'!M105)+('WEIGHTED from Refinitive'!$B$4*'ISSUE SCORE from EIKON'!AB105)+('ISSUE SCORE from EIKON'!AQ105*'WEIGHTED from Refinitive'!$B$5)+('WEIGHTED from Refinitive'!$B$8*'ISSUE SCORE from EIKON'!BF105)+('ISSUE SCORE from EIKON'!BU105*'WEIGHTED from Refinitive'!$B$9)+('WEIGHTED from Refinitive'!$B$10*'ISSUE SCORE from EIKON'!CJ105)+('ISSUE SCORE from EIKON'!CY105*'WEIGHTED from Refinitive'!$B$11)+('WEIGHTED from Refinitive'!$B$14*'ISSUE SCORE from EIKON'!DN105)+('ISSUE SCORE from EIKON'!EC105*'WEIGHTED from Refinitive'!$B$15)+('WEIGHTED from Refinitive'!$B$16*'ISSUE SCORE from EIKON'!ER105)</f>
        <v>68.494620901639294</v>
      </c>
      <c r="I102" s="1">
        <f>('WEIGHTED from Refinitive'!$B$3*'ISSUE SCORE from EIKON'!N105)+('WEIGHTED from Refinitive'!$B$4*'ISSUE SCORE from EIKON'!AC105)+('ISSUE SCORE from EIKON'!AR105*'WEIGHTED from Refinitive'!$B$5)+('WEIGHTED from Refinitive'!$B$8*'ISSUE SCORE from EIKON'!BG105)+('ISSUE SCORE from EIKON'!BV105*'WEIGHTED from Refinitive'!$B$9)+('WEIGHTED from Refinitive'!$B$10*'ISSUE SCORE from EIKON'!CK105)+('ISSUE SCORE from EIKON'!CZ105*'WEIGHTED from Refinitive'!$B$11)+('WEIGHTED from Refinitive'!$B$14*'ISSUE SCORE from EIKON'!DO105)+('ISSUE SCORE from EIKON'!ED105*'WEIGHTED from Refinitive'!$B$15)+('WEIGHTED from Refinitive'!$B$16*'ISSUE SCORE from EIKON'!ES105)</f>
        <v>67.185868213841644</v>
      </c>
      <c r="J102" s="1">
        <f>('WEIGHTED from Refinitive'!$B$3*'ISSUE SCORE from EIKON'!O105)+('WEIGHTED from Refinitive'!$B$4*'ISSUE SCORE from EIKON'!AD105)+('ISSUE SCORE from EIKON'!AS105*'WEIGHTED from Refinitive'!$B$5)+('WEIGHTED from Refinitive'!$B$8*'ISSUE SCORE from EIKON'!BH105)+('ISSUE SCORE from EIKON'!BW105*'WEIGHTED from Refinitive'!$B$9)+('WEIGHTED from Refinitive'!$B$10*'ISSUE SCORE from EIKON'!CL105)+('ISSUE SCORE from EIKON'!DA105*'WEIGHTED from Refinitive'!$B$11)+('WEIGHTED from Refinitive'!$B$14*'ISSUE SCORE from EIKON'!DP105)+('ISSUE SCORE from EIKON'!EE105*'WEIGHTED from Refinitive'!$B$15)+('WEIGHTED from Refinitive'!$B$16*'ISSUE SCORE from EIKON'!ET105)</f>
        <v>74.592966827778653</v>
      </c>
      <c r="K102" s="1">
        <f>('WEIGHTED from Refinitive'!$B$3*'ISSUE SCORE from EIKON'!P105)+('WEIGHTED from Refinitive'!$B$4*'ISSUE SCORE from EIKON'!AE105)+('ISSUE SCORE from EIKON'!AT105*'WEIGHTED from Refinitive'!$B$5)+('WEIGHTED from Refinitive'!$B$8*'ISSUE SCORE from EIKON'!BI105)+('ISSUE SCORE from EIKON'!BX105*'WEIGHTED from Refinitive'!$B$9)+('WEIGHTED from Refinitive'!$B$10*'ISSUE SCORE from EIKON'!CM105)+('ISSUE SCORE from EIKON'!DB105*'WEIGHTED from Refinitive'!$B$11)+('WEIGHTED from Refinitive'!$B$14*'ISSUE SCORE from EIKON'!DQ105)+('ISSUE SCORE from EIKON'!EF105*'WEIGHTED from Refinitive'!$B$15)+('WEIGHTED from Refinitive'!$B$16*'ISSUE SCORE from EIKON'!EU105)</f>
        <v>69.768623257090084</v>
      </c>
      <c r="L102" s="1">
        <f>('WEIGHTED from Refinitive'!$B$3*'ISSUE SCORE from EIKON'!Q105)+('WEIGHTED from Refinitive'!$B$4*'ISSUE SCORE from EIKON'!AF105)+('ISSUE SCORE from EIKON'!AU105*'WEIGHTED from Refinitive'!$B$5)+('WEIGHTED from Refinitive'!$B$8*'ISSUE SCORE from EIKON'!BJ105)+('ISSUE SCORE from EIKON'!BY105*'WEIGHTED from Refinitive'!$B$9)+('WEIGHTED from Refinitive'!$B$10*'ISSUE SCORE from EIKON'!CN105)+('ISSUE SCORE from EIKON'!DC105*'WEIGHTED from Refinitive'!$B$11)+('WEIGHTED from Refinitive'!$B$14*'ISSUE SCORE from EIKON'!DR105)+('ISSUE SCORE from EIKON'!EG105*'WEIGHTED from Refinitive'!$B$15)+('WEIGHTED from Refinitive'!$B$16*'ISSUE SCORE from EIKON'!EV105)</f>
        <v>62.121223377909821</v>
      </c>
      <c r="M102" s="1">
        <f>('WEIGHTED from Refinitive'!$B$3*'ISSUE SCORE from EIKON'!R105)+('WEIGHTED from Refinitive'!$B$4*'ISSUE SCORE from EIKON'!AG105)+('ISSUE SCORE from EIKON'!AV105*'WEIGHTED from Refinitive'!$B$5)+('WEIGHTED from Refinitive'!$B$8*'ISSUE SCORE from EIKON'!BK105)+('ISSUE SCORE from EIKON'!BZ105*'WEIGHTED from Refinitive'!$B$9)+('WEIGHTED from Refinitive'!$B$10*'ISSUE SCORE from EIKON'!CO105)+('ISSUE SCORE from EIKON'!DD105*'WEIGHTED from Refinitive'!$B$11)+('WEIGHTED from Refinitive'!$B$14*'ISSUE SCORE from EIKON'!DS105)+('ISSUE SCORE from EIKON'!EH105*'WEIGHTED from Refinitive'!$B$15)+('WEIGHTED from Refinitive'!$B$16*'ISSUE SCORE from EIKON'!EW105)</f>
        <v>76.98787878787877</v>
      </c>
      <c r="N102" s="1">
        <f>('WEIGHTED from Refinitive'!$B$3*'ISSUE SCORE from EIKON'!S105)+('WEIGHTED from Refinitive'!$B$4*'ISSUE SCORE from EIKON'!AH105)+('ISSUE SCORE from EIKON'!AW105*'WEIGHTED from Refinitive'!$B$5)+('WEIGHTED from Refinitive'!$B$8*'ISSUE SCORE from EIKON'!BL105)+('ISSUE SCORE from EIKON'!CA105*'WEIGHTED from Refinitive'!$B$9)+('WEIGHTED from Refinitive'!$B$10*'ISSUE SCORE from EIKON'!CP105)+('ISSUE SCORE from EIKON'!DE105*'WEIGHTED from Refinitive'!$B$11)+('WEIGHTED from Refinitive'!$B$14*'ISSUE SCORE from EIKON'!DT105)+('ISSUE SCORE from EIKON'!EI105*'WEIGHTED from Refinitive'!$B$15)+('WEIGHTED from Refinitive'!$B$16*'ISSUE SCORE from EIKON'!EX105)</f>
        <v>57.455916771687917</v>
      </c>
      <c r="O102" s="1">
        <f>('WEIGHTED from Refinitive'!$B$3*'ISSUE SCORE from EIKON'!T105)+('WEIGHTED from Refinitive'!$B$4*'ISSUE SCORE from EIKON'!AI105)+('ISSUE SCORE from EIKON'!AX105*'WEIGHTED from Refinitive'!$B$5)+('WEIGHTED from Refinitive'!$B$8*'ISSUE SCORE from EIKON'!BM105)+('ISSUE SCORE from EIKON'!CB105*'WEIGHTED from Refinitive'!$B$9)+('WEIGHTED from Refinitive'!$B$10*'ISSUE SCORE from EIKON'!CQ105)+('ISSUE SCORE from EIKON'!DF105*'WEIGHTED from Refinitive'!$B$11)+('WEIGHTED from Refinitive'!$B$14*'ISSUE SCORE from EIKON'!DU105)+('ISSUE SCORE from EIKON'!EJ105*'WEIGHTED from Refinitive'!$B$15)+('WEIGHTED from Refinitive'!$B$16*'ISSUE SCORE from EIKON'!EY105)</f>
        <v>41.157556497175122</v>
      </c>
      <c r="P102" s="1">
        <f>('WEIGHTED from Refinitive'!$B$3*'ISSUE SCORE from EIKON'!U105)+('WEIGHTED from Refinitive'!$B$4*'ISSUE SCORE from EIKON'!AJ105)+('ISSUE SCORE from EIKON'!AY105*'WEIGHTED from Refinitive'!$B$5)+('WEIGHTED from Refinitive'!$B$8*'ISSUE SCORE from EIKON'!BN105)+('ISSUE SCORE from EIKON'!CC105*'WEIGHTED from Refinitive'!$B$9)+('WEIGHTED from Refinitive'!$B$10*'ISSUE SCORE from EIKON'!CR105)+('ISSUE SCORE from EIKON'!DG105*'WEIGHTED from Refinitive'!$B$11)+('WEIGHTED from Refinitive'!$B$14*'ISSUE SCORE from EIKON'!DV105)+('ISSUE SCORE from EIKON'!EK105*'WEIGHTED from Refinitive'!$B$15)+('WEIGHTED from Refinitive'!$B$16*'ISSUE SCORE from EIKON'!EZ105)</f>
        <v>41.720299815127362</v>
      </c>
      <c r="R102" s="11" t="s">
        <v>189</v>
      </c>
      <c r="S102" s="1">
        <f t="shared" si="32"/>
        <v>77.570336914158659</v>
      </c>
      <c r="T102" s="1">
        <f t="shared" si="33"/>
        <v>81.563357813990208</v>
      </c>
      <c r="U102" s="1">
        <f t="shared" si="34"/>
        <v>75.408746476473652</v>
      </c>
      <c r="V102" s="1">
        <f t="shared" si="35"/>
        <v>65.465934065934007</v>
      </c>
      <c r="W102" s="1">
        <f t="shared" si="36"/>
        <v>55.684450272902524</v>
      </c>
      <c r="X102" s="1">
        <f t="shared" si="37"/>
        <v>62.127974049331911</v>
      </c>
      <c r="Y102" s="1">
        <f t="shared" si="38"/>
        <v>68.494620901639294</v>
      </c>
      <c r="Z102" s="1">
        <f t="shared" si="39"/>
        <v>67.185868213841644</v>
      </c>
      <c r="AA102" s="1">
        <f t="shared" si="40"/>
        <v>74.592966827778653</v>
      </c>
      <c r="AB102" s="1">
        <f t="shared" si="41"/>
        <v>69.768623257090084</v>
      </c>
      <c r="AC102" s="1">
        <f t="shared" si="42"/>
        <v>62.121223377909821</v>
      </c>
      <c r="AD102" s="1">
        <f t="shared" si="43"/>
        <v>76.98787878787877</v>
      </c>
      <c r="AE102" s="1">
        <f t="shared" si="44"/>
        <v>57.455916771687917</v>
      </c>
      <c r="AF102" s="1">
        <f t="shared" si="45"/>
        <v>41.157556497175122</v>
      </c>
      <c r="AG102" s="1">
        <f t="shared" si="46"/>
        <v>41.720299815127362</v>
      </c>
      <c r="AI102" s="11" t="s">
        <v>189</v>
      </c>
      <c r="AJ102" s="1">
        <f t="shared" si="47"/>
        <v>-3.9930208998315493</v>
      </c>
      <c r="AK102" s="1">
        <f t="shared" si="48"/>
        <v>6.1546113375165561</v>
      </c>
      <c r="AL102" s="1">
        <f t="shared" si="49"/>
        <v>9.9428124105396449</v>
      </c>
      <c r="AM102" s="1">
        <f t="shared" si="50"/>
        <v>9.7814837930314837</v>
      </c>
      <c r="AN102" s="1">
        <f t="shared" si="51"/>
        <v>-6.4435237764293873</v>
      </c>
      <c r="AO102" s="1">
        <f t="shared" si="52"/>
        <v>-6.3666468523073831</v>
      </c>
      <c r="AP102" s="1">
        <f t="shared" si="53"/>
        <v>1.3087526877976501</v>
      </c>
      <c r="AQ102" s="1">
        <f t="shared" si="54"/>
        <v>-7.4070986139370092</v>
      </c>
      <c r="AR102" s="1">
        <f t="shared" si="55"/>
        <v>4.8243435706885691</v>
      </c>
      <c r="AS102" s="1">
        <f t="shared" si="56"/>
        <v>7.6473998791802629</v>
      </c>
      <c r="AT102" s="1">
        <f t="shared" si="57"/>
        <v>-14.866655409968949</v>
      </c>
      <c r="AU102" s="1">
        <f t="shared" si="58"/>
        <v>19.531962016190853</v>
      </c>
      <c r="AV102" s="1">
        <f t="shared" si="59"/>
        <v>16.298360274512795</v>
      </c>
      <c r="AW102" s="1">
        <f t="shared" si="60"/>
        <v>-0.56274331795223986</v>
      </c>
      <c r="AX102" s="1" t="str">
        <f>VLOOKUP(AI102,'ISSUE SCORE from EIKON'!A105:B534,2,FALSE)</f>
        <v>Consolidated Edison Inc</v>
      </c>
      <c r="AY102" s="1">
        <f t="shared" si="61"/>
        <v>101</v>
      </c>
      <c r="AZ102" s="1">
        <v>101</v>
      </c>
      <c r="BA102" s="1">
        <v>1</v>
      </c>
    </row>
    <row r="103" spans="1:53" ht="15">
      <c r="A103" s="11" t="s">
        <v>164</v>
      </c>
      <c r="B103" s="1">
        <f>('WEIGHTED from Refinitive'!$B$3*'ISSUE SCORE from EIKON'!G106)+('WEIGHTED from Refinitive'!$B$4*'ISSUE SCORE from EIKON'!V106)+('ISSUE SCORE from EIKON'!AK106*'WEIGHTED from Refinitive'!$B$5)+('WEIGHTED from Refinitive'!$B$8*'ISSUE SCORE from EIKON'!AZ106)+('ISSUE SCORE from EIKON'!BO106*'WEIGHTED from Refinitive'!$B$9)+('WEIGHTED from Refinitive'!$B$10*'ISSUE SCORE from EIKON'!CD106)+('ISSUE SCORE from EIKON'!CS106*'WEIGHTED from Refinitive'!$B$11)+('WEIGHTED from Refinitive'!$B$14*'ISSUE SCORE from EIKON'!DH106)+('ISSUE SCORE from EIKON'!DW106*'WEIGHTED from Refinitive'!$B$15)+('WEIGHTED from Refinitive'!$B$16*'ISSUE SCORE from EIKON'!EL106)</f>
        <v>75.699596396348142</v>
      </c>
      <c r="C103" s="1">
        <f>('WEIGHTED from Refinitive'!$B$3*'ISSUE SCORE from EIKON'!H106)+('WEIGHTED from Refinitive'!$B$4*'ISSUE SCORE from EIKON'!W106)+('ISSUE SCORE from EIKON'!AL106*'WEIGHTED from Refinitive'!$B$5)+('WEIGHTED from Refinitive'!$B$8*'ISSUE SCORE from EIKON'!BA106)+('ISSUE SCORE from EIKON'!BP106*'WEIGHTED from Refinitive'!$B$9)+('WEIGHTED from Refinitive'!$B$10*'ISSUE SCORE from EIKON'!CE106)+('ISSUE SCORE from EIKON'!CT106*'WEIGHTED from Refinitive'!$B$11)+('WEIGHTED from Refinitive'!$B$14*'ISSUE SCORE from EIKON'!DI106)+('ISSUE SCORE from EIKON'!DX106*'WEIGHTED from Refinitive'!$B$15)+('WEIGHTED from Refinitive'!$B$16*'ISSUE SCORE from EIKON'!EM106)</f>
        <v>68.801785341980207</v>
      </c>
      <c r="D103" s="1">
        <f>('WEIGHTED from Refinitive'!$B$3*'ISSUE SCORE from EIKON'!I106)+('WEIGHTED from Refinitive'!$B$4*'ISSUE SCORE from EIKON'!X106)+('ISSUE SCORE from EIKON'!AM106*'WEIGHTED from Refinitive'!$B$5)+('WEIGHTED from Refinitive'!$B$8*'ISSUE SCORE from EIKON'!BB106)+('ISSUE SCORE from EIKON'!BQ106*'WEIGHTED from Refinitive'!$B$9)+('WEIGHTED from Refinitive'!$B$10*'ISSUE SCORE from EIKON'!CF106)+('ISSUE SCORE from EIKON'!CU106*'WEIGHTED from Refinitive'!$B$11)+('WEIGHTED from Refinitive'!$B$14*'ISSUE SCORE from EIKON'!DJ106)+('ISSUE SCORE from EIKON'!DY106*'WEIGHTED from Refinitive'!$B$15)+('WEIGHTED from Refinitive'!$B$16*'ISSUE SCORE from EIKON'!EN106)</f>
        <v>69.503425716051893</v>
      </c>
      <c r="E103" s="1">
        <f>('WEIGHTED from Refinitive'!$B$3*'ISSUE SCORE from EIKON'!J106)+('WEIGHTED from Refinitive'!$B$4*'ISSUE SCORE from EIKON'!Y106)+('ISSUE SCORE from EIKON'!AN106*'WEIGHTED from Refinitive'!$B$5)+('WEIGHTED from Refinitive'!$B$8*'ISSUE SCORE from EIKON'!BC106)+('ISSUE SCORE from EIKON'!BR106*'WEIGHTED from Refinitive'!$B$9)+('WEIGHTED from Refinitive'!$B$10*'ISSUE SCORE from EIKON'!CG106)+('ISSUE SCORE from EIKON'!CV106*'WEIGHTED from Refinitive'!$B$11)+('WEIGHTED from Refinitive'!$B$14*'ISSUE SCORE from EIKON'!DK106)+('ISSUE SCORE from EIKON'!DZ106*'WEIGHTED from Refinitive'!$B$15)+('WEIGHTED from Refinitive'!$B$16*'ISSUE SCORE from EIKON'!EO106)</f>
        <v>69.54729042886936</v>
      </c>
      <c r="F103" s="1">
        <f>('WEIGHTED from Refinitive'!$B$3*'ISSUE SCORE from EIKON'!K106)+('WEIGHTED from Refinitive'!$B$4*'ISSUE SCORE from EIKON'!Z106)+('ISSUE SCORE from EIKON'!AO106*'WEIGHTED from Refinitive'!$B$5)+('WEIGHTED from Refinitive'!$B$8*'ISSUE SCORE from EIKON'!BD106)+('ISSUE SCORE from EIKON'!BS106*'WEIGHTED from Refinitive'!$B$9)+('WEIGHTED from Refinitive'!$B$10*'ISSUE SCORE from EIKON'!CH106)+('ISSUE SCORE from EIKON'!CW106*'WEIGHTED from Refinitive'!$B$11)+('WEIGHTED from Refinitive'!$B$14*'ISSUE SCORE from EIKON'!DL106)+('ISSUE SCORE from EIKON'!EA106*'WEIGHTED from Refinitive'!$B$15)+('WEIGHTED from Refinitive'!$B$16*'ISSUE SCORE from EIKON'!EP106)</f>
        <v>73.486955420466003</v>
      </c>
      <c r="G103" s="1">
        <f>('WEIGHTED from Refinitive'!$B$3*'ISSUE SCORE from EIKON'!L106)+('WEIGHTED from Refinitive'!$B$4*'ISSUE SCORE from EIKON'!AA106)+('ISSUE SCORE from EIKON'!AP106*'WEIGHTED from Refinitive'!$B$5)+('WEIGHTED from Refinitive'!$B$8*'ISSUE SCORE from EIKON'!BE106)+('ISSUE SCORE from EIKON'!BT106*'WEIGHTED from Refinitive'!$B$9)+('WEIGHTED from Refinitive'!$B$10*'ISSUE SCORE from EIKON'!CI106)+('ISSUE SCORE from EIKON'!CX106*'WEIGHTED from Refinitive'!$B$11)+('WEIGHTED from Refinitive'!$B$14*'ISSUE SCORE from EIKON'!DM106)+('ISSUE SCORE from EIKON'!EB106*'WEIGHTED from Refinitive'!$B$15)+('WEIGHTED from Refinitive'!$B$16*'ISSUE SCORE from EIKON'!EQ106)</f>
        <v>64.639550264550238</v>
      </c>
      <c r="H103" s="1">
        <f>('WEIGHTED from Refinitive'!$B$3*'ISSUE SCORE from EIKON'!M106)+('WEIGHTED from Refinitive'!$B$4*'ISSUE SCORE from EIKON'!AB106)+('ISSUE SCORE from EIKON'!AQ106*'WEIGHTED from Refinitive'!$B$5)+('WEIGHTED from Refinitive'!$B$8*'ISSUE SCORE from EIKON'!BF106)+('ISSUE SCORE from EIKON'!BU106*'WEIGHTED from Refinitive'!$B$9)+('WEIGHTED from Refinitive'!$B$10*'ISSUE SCORE from EIKON'!CJ106)+('ISSUE SCORE from EIKON'!CY106*'WEIGHTED from Refinitive'!$B$11)+('WEIGHTED from Refinitive'!$B$14*'ISSUE SCORE from EIKON'!DN106)+('ISSUE SCORE from EIKON'!EC106*'WEIGHTED from Refinitive'!$B$15)+('WEIGHTED from Refinitive'!$B$16*'ISSUE SCORE from EIKON'!ER106)</f>
        <v>66.276202944747965</v>
      </c>
      <c r="I103" s="1">
        <f>('WEIGHTED from Refinitive'!$B$3*'ISSUE SCORE from EIKON'!N106)+('WEIGHTED from Refinitive'!$B$4*'ISSUE SCORE from EIKON'!AC106)+('ISSUE SCORE from EIKON'!AR106*'WEIGHTED from Refinitive'!$B$5)+('WEIGHTED from Refinitive'!$B$8*'ISSUE SCORE from EIKON'!BG106)+('ISSUE SCORE from EIKON'!BV106*'WEIGHTED from Refinitive'!$B$9)+('WEIGHTED from Refinitive'!$B$10*'ISSUE SCORE from EIKON'!CK106)+('ISSUE SCORE from EIKON'!CZ106*'WEIGHTED from Refinitive'!$B$11)+('WEIGHTED from Refinitive'!$B$14*'ISSUE SCORE from EIKON'!DO106)+('ISSUE SCORE from EIKON'!ED106*'WEIGHTED from Refinitive'!$B$15)+('WEIGHTED from Refinitive'!$B$16*'ISSUE SCORE from EIKON'!ES106)</f>
        <v>58.190837216408191</v>
      </c>
      <c r="J103" s="1">
        <f>('WEIGHTED from Refinitive'!$B$3*'ISSUE SCORE from EIKON'!O106)+('WEIGHTED from Refinitive'!$B$4*'ISSUE SCORE from EIKON'!AD106)+('ISSUE SCORE from EIKON'!AS106*'WEIGHTED from Refinitive'!$B$5)+('WEIGHTED from Refinitive'!$B$8*'ISSUE SCORE from EIKON'!BH106)+('ISSUE SCORE from EIKON'!BW106*'WEIGHTED from Refinitive'!$B$9)+('WEIGHTED from Refinitive'!$B$10*'ISSUE SCORE from EIKON'!CL106)+('ISSUE SCORE from EIKON'!DA106*'WEIGHTED from Refinitive'!$B$11)+('WEIGHTED from Refinitive'!$B$14*'ISSUE SCORE from EIKON'!DP106)+('ISSUE SCORE from EIKON'!EE106*'WEIGHTED from Refinitive'!$B$15)+('WEIGHTED from Refinitive'!$B$16*'ISSUE SCORE from EIKON'!ET106)</f>
        <v>66.323627731529655</v>
      </c>
      <c r="K103" s="1">
        <f>('WEIGHTED from Refinitive'!$B$3*'ISSUE SCORE from EIKON'!P106)+('WEIGHTED from Refinitive'!$B$4*'ISSUE SCORE from EIKON'!AE106)+('ISSUE SCORE from EIKON'!AT106*'WEIGHTED from Refinitive'!$B$5)+('WEIGHTED from Refinitive'!$B$8*'ISSUE SCORE from EIKON'!BI106)+('ISSUE SCORE from EIKON'!BX106*'WEIGHTED from Refinitive'!$B$9)+('WEIGHTED from Refinitive'!$B$10*'ISSUE SCORE from EIKON'!CM106)+('ISSUE SCORE from EIKON'!DB106*'WEIGHTED from Refinitive'!$B$11)+('WEIGHTED from Refinitive'!$B$14*'ISSUE SCORE from EIKON'!DQ106)+('ISSUE SCORE from EIKON'!EF106*'WEIGHTED from Refinitive'!$B$15)+('WEIGHTED from Refinitive'!$B$16*'ISSUE SCORE from EIKON'!EU106)</f>
        <v>43.624592939950475</v>
      </c>
      <c r="L103" s="1">
        <f>('WEIGHTED from Refinitive'!$B$3*'ISSUE SCORE from EIKON'!Q106)+('WEIGHTED from Refinitive'!$B$4*'ISSUE SCORE from EIKON'!AF106)+('ISSUE SCORE from EIKON'!AU106*'WEIGHTED from Refinitive'!$B$5)+('WEIGHTED from Refinitive'!$B$8*'ISSUE SCORE from EIKON'!BJ106)+('ISSUE SCORE from EIKON'!BY106*'WEIGHTED from Refinitive'!$B$9)+('WEIGHTED from Refinitive'!$B$10*'ISSUE SCORE from EIKON'!CN106)+('ISSUE SCORE from EIKON'!DC106*'WEIGHTED from Refinitive'!$B$11)+('WEIGHTED from Refinitive'!$B$14*'ISSUE SCORE from EIKON'!DR106)+('ISSUE SCORE from EIKON'!EG106*'WEIGHTED from Refinitive'!$B$15)+('WEIGHTED from Refinitive'!$B$16*'ISSUE SCORE from EIKON'!EV106)</f>
        <v>0</v>
      </c>
      <c r="M103" s="1">
        <f>('WEIGHTED from Refinitive'!$B$3*'ISSUE SCORE from EIKON'!R106)+('WEIGHTED from Refinitive'!$B$4*'ISSUE SCORE from EIKON'!AG106)+('ISSUE SCORE from EIKON'!AV106*'WEIGHTED from Refinitive'!$B$5)+('WEIGHTED from Refinitive'!$B$8*'ISSUE SCORE from EIKON'!BK106)+('ISSUE SCORE from EIKON'!BZ106*'WEIGHTED from Refinitive'!$B$9)+('WEIGHTED from Refinitive'!$B$10*'ISSUE SCORE from EIKON'!CO106)+('ISSUE SCORE from EIKON'!DD106*'WEIGHTED from Refinitive'!$B$11)+('WEIGHTED from Refinitive'!$B$14*'ISSUE SCORE from EIKON'!DS106)+('ISSUE SCORE from EIKON'!EH106*'WEIGHTED from Refinitive'!$B$15)+('WEIGHTED from Refinitive'!$B$16*'ISSUE SCORE from EIKON'!EW106)</f>
        <v>0</v>
      </c>
      <c r="N103" s="1">
        <f>('WEIGHTED from Refinitive'!$B$3*'ISSUE SCORE from EIKON'!S106)+('WEIGHTED from Refinitive'!$B$4*'ISSUE SCORE from EIKON'!AH106)+('ISSUE SCORE from EIKON'!AW106*'WEIGHTED from Refinitive'!$B$5)+('WEIGHTED from Refinitive'!$B$8*'ISSUE SCORE from EIKON'!BL106)+('ISSUE SCORE from EIKON'!CA106*'WEIGHTED from Refinitive'!$B$9)+('WEIGHTED from Refinitive'!$B$10*'ISSUE SCORE from EIKON'!CP106)+('ISSUE SCORE from EIKON'!DE106*'WEIGHTED from Refinitive'!$B$11)+('WEIGHTED from Refinitive'!$B$14*'ISSUE SCORE from EIKON'!DT106)+('ISSUE SCORE from EIKON'!EI106*'WEIGHTED from Refinitive'!$B$15)+('WEIGHTED from Refinitive'!$B$16*'ISSUE SCORE from EIKON'!EX106)</f>
        <v>0</v>
      </c>
      <c r="O103" s="1">
        <f>('WEIGHTED from Refinitive'!$B$3*'ISSUE SCORE from EIKON'!T106)+('WEIGHTED from Refinitive'!$B$4*'ISSUE SCORE from EIKON'!AI106)+('ISSUE SCORE from EIKON'!AX106*'WEIGHTED from Refinitive'!$B$5)+('WEIGHTED from Refinitive'!$B$8*'ISSUE SCORE from EIKON'!BM106)+('ISSUE SCORE from EIKON'!CB106*'WEIGHTED from Refinitive'!$B$9)+('WEIGHTED from Refinitive'!$B$10*'ISSUE SCORE from EIKON'!CQ106)+('ISSUE SCORE from EIKON'!DF106*'WEIGHTED from Refinitive'!$B$11)+('WEIGHTED from Refinitive'!$B$14*'ISSUE SCORE from EIKON'!DU106)+('ISSUE SCORE from EIKON'!EJ106*'WEIGHTED from Refinitive'!$B$15)+('WEIGHTED from Refinitive'!$B$16*'ISSUE SCORE from EIKON'!EY106)</f>
        <v>0</v>
      </c>
      <c r="P103" s="1">
        <f>('WEIGHTED from Refinitive'!$B$3*'ISSUE SCORE from EIKON'!U106)+('WEIGHTED from Refinitive'!$B$4*'ISSUE SCORE from EIKON'!AJ106)+('ISSUE SCORE from EIKON'!AY106*'WEIGHTED from Refinitive'!$B$5)+('WEIGHTED from Refinitive'!$B$8*'ISSUE SCORE from EIKON'!BN106)+('ISSUE SCORE from EIKON'!CC106*'WEIGHTED from Refinitive'!$B$9)+('WEIGHTED from Refinitive'!$B$10*'ISSUE SCORE from EIKON'!CR106)+('ISSUE SCORE from EIKON'!DG106*'WEIGHTED from Refinitive'!$B$11)+('WEIGHTED from Refinitive'!$B$14*'ISSUE SCORE from EIKON'!DV106)+('ISSUE SCORE from EIKON'!EK106*'WEIGHTED from Refinitive'!$B$15)+('WEIGHTED from Refinitive'!$B$16*'ISSUE SCORE from EIKON'!EZ106)</f>
        <v>0</v>
      </c>
      <c r="R103" s="11" t="s">
        <v>190</v>
      </c>
      <c r="S103" s="1">
        <f t="shared" si="32"/>
        <v>42.88073624974875</v>
      </c>
      <c r="T103" s="1">
        <f t="shared" si="33"/>
        <v>68.801785341980207</v>
      </c>
      <c r="U103" s="1">
        <f t="shared" si="34"/>
        <v>69.503425716051893</v>
      </c>
      <c r="V103" s="1">
        <f t="shared" si="35"/>
        <v>69.54729042886936</v>
      </c>
      <c r="W103" s="1">
        <f t="shared" si="36"/>
        <v>73.486955420466003</v>
      </c>
      <c r="X103" s="1">
        <f t="shared" si="37"/>
        <v>64.639550264550238</v>
      </c>
      <c r="Y103" s="1">
        <f t="shared" si="38"/>
        <v>66.276202944747965</v>
      </c>
      <c r="Z103" s="1">
        <f t="shared" si="39"/>
        <v>58.190837216408191</v>
      </c>
      <c r="AA103" s="1">
        <f t="shared" si="40"/>
        <v>66.323627731529655</v>
      </c>
      <c r="AB103" s="1">
        <f t="shared" si="41"/>
        <v>43.624592939950475</v>
      </c>
      <c r="AC103" s="1">
        <f t="shared" si="42"/>
        <v>0</v>
      </c>
      <c r="AD103" s="1">
        <f t="shared" si="43"/>
        <v>0</v>
      </c>
      <c r="AE103" s="1">
        <f t="shared" si="44"/>
        <v>0</v>
      </c>
      <c r="AF103" s="1">
        <f t="shared" si="45"/>
        <v>0</v>
      </c>
      <c r="AG103" s="1">
        <f t="shared" si="46"/>
        <v>0</v>
      </c>
      <c r="AI103" s="11" t="s">
        <v>190</v>
      </c>
      <c r="AJ103" s="1">
        <f t="shared" si="47"/>
        <v>-25.921049092231456</v>
      </c>
      <c r="AK103" s="1">
        <f t="shared" si="48"/>
        <v>-0.70164037407168678</v>
      </c>
      <c r="AL103" s="1">
        <f t="shared" si="49"/>
        <v>-0.043864712817466511</v>
      </c>
      <c r="AM103" s="1">
        <f t="shared" si="50"/>
        <v>-3.9396649915966435</v>
      </c>
      <c r="AN103" s="1">
        <f t="shared" si="51"/>
        <v>8.8474051559157658</v>
      </c>
      <c r="AO103" s="1">
        <f t="shared" si="52"/>
        <v>-1.6366526801977272</v>
      </c>
      <c r="AP103" s="1">
        <f t="shared" si="53"/>
        <v>8.0853657283397737</v>
      </c>
      <c r="AQ103" s="1">
        <f t="shared" si="54"/>
        <v>-8.1327905151214637</v>
      </c>
      <c r="AR103" s="1">
        <f t="shared" si="55"/>
        <v>22.69903479157918</v>
      </c>
      <c r="AS103" s="1">
        <f t="shared" si="56"/>
        <v>43.624592939950475</v>
      </c>
      <c r="AT103" s="1">
        <f t="shared" si="57"/>
        <v>0</v>
      </c>
      <c r="AU103" s="1">
        <f t="shared" si="58"/>
        <v>0</v>
      </c>
      <c r="AV103" s="1">
        <f t="shared" si="59"/>
        <v>0</v>
      </c>
      <c r="AW103" s="1">
        <f t="shared" si="60"/>
        <v>0</v>
      </c>
      <c r="AX103" s="1" t="str">
        <f>VLOOKUP(AI103,'ISSUE SCORE from EIKON'!A106:B535,2,FALSE)</f>
        <v>Equifax Inc</v>
      </c>
      <c r="AY103" s="1">
        <f t="shared" si="61"/>
        <v>102</v>
      </c>
      <c r="AZ103" s="1">
        <v>102</v>
      </c>
      <c r="BA103" s="1">
        <v>1</v>
      </c>
    </row>
    <row r="104" spans="1:53" ht="15">
      <c r="A104" s="11" t="s">
        <v>165</v>
      </c>
      <c r="B104" s="1">
        <f>('WEIGHTED from Refinitive'!$B$3*'ISSUE SCORE from EIKON'!G107)+('WEIGHTED from Refinitive'!$B$4*'ISSUE SCORE from EIKON'!V107)+('ISSUE SCORE from EIKON'!AK107*'WEIGHTED from Refinitive'!$B$5)+('WEIGHTED from Refinitive'!$B$8*'ISSUE SCORE from EIKON'!AZ107)+('ISSUE SCORE from EIKON'!BO107*'WEIGHTED from Refinitive'!$B$9)+('WEIGHTED from Refinitive'!$B$10*'ISSUE SCORE from EIKON'!CD107)+('ISSUE SCORE from EIKON'!CS107*'WEIGHTED from Refinitive'!$B$11)+('WEIGHTED from Refinitive'!$B$14*'ISSUE SCORE from EIKON'!DH107)+('ISSUE SCORE from EIKON'!DW107*'WEIGHTED from Refinitive'!$B$15)+('WEIGHTED from Refinitive'!$B$16*'ISSUE SCORE from EIKON'!EL107)</f>
        <v>0</v>
      </c>
      <c r="C104" s="1">
        <f>('WEIGHTED from Refinitive'!$B$3*'ISSUE SCORE from EIKON'!H107)+('WEIGHTED from Refinitive'!$B$4*'ISSUE SCORE from EIKON'!W107)+('ISSUE SCORE from EIKON'!AL107*'WEIGHTED from Refinitive'!$B$5)+('WEIGHTED from Refinitive'!$B$8*'ISSUE SCORE from EIKON'!BA107)+('ISSUE SCORE from EIKON'!BP107*'WEIGHTED from Refinitive'!$B$9)+('WEIGHTED from Refinitive'!$B$10*'ISSUE SCORE from EIKON'!CE107)+('ISSUE SCORE from EIKON'!CT107*'WEIGHTED from Refinitive'!$B$11)+('WEIGHTED from Refinitive'!$B$14*'ISSUE SCORE from EIKON'!DI107)+('ISSUE SCORE from EIKON'!DX107*'WEIGHTED from Refinitive'!$B$15)+('WEIGHTED from Refinitive'!$B$16*'ISSUE SCORE from EIKON'!EM107)</f>
        <v>0</v>
      </c>
      <c r="D104" s="1">
        <f>('WEIGHTED from Refinitive'!$B$3*'ISSUE SCORE from EIKON'!I107)+('WEIGHTED from Refinitive'!$B$4*'ISSUE SCORE from EIKON'!X107)+('ISSUE SCORE from EIKON'!AM107*'WEIGHTED from Refinitive'!$B$5)+('WEIGHTED from Refinitive'!$B$8*'ISSUE SCORE from EIKON'!BB107)+('ISSUE SCORE from EIKON'!BQ107*'WEIGHTED from Refinitive'!$B$9)+('WEIGHTED from Refinitive'!$B$10*'ISSUE SCORE from EIKON'!CF107)+('ISSUE SCORE from EIKON'!CU107*'WEIGHTED from Refinitive'!$B$11)+('WEIGHTED from Refinitive'!$B$14*'ISSUE SCORE from EIKON'!DJ107)+('ISSUE SCORE from EIKON'!DY107*'WEIGHTED from Refinitive'!$B$15)+('WEIGHTED from Refinitive'!$B$16*'ISSUE SCORE from EIKON'!EN107)</f>
        <v>0</v>
      </c>
      <c r="E104" s="1">
        <f>('WEIGHTED from Refinitive'!$B$3*'ISSUE SCORE from EIKON'!J107)+('WEIGHTED from Refinitive'!$B$4*'ISSUE SCORE from EIKON'!Y107)+('ISSUE SCORE from EIKON'!AN107*'WEIGHTED from Refinitive'!$B$5)+('WEIGHTED from Refinitive'!$B$8*'ISSUE SCORE from EIKON'!BC107)+('ISSUE SCORE from EIKON'!BR107*'WEIGHTED from Refinitive'!$B$9)+('WEIGHTED from Refinitive'!$B$10*'ISSUE SCORE from EIKON'!CG107)+('ISSUE SCORE from EIKON'!CV107*'WEIGHTED from Refinitive'!$B$11)+('WEIGHTED from Refinitive'!$B$14*'ISSUE SCORE from EIKON'!DK107)+('ISSUE SCORE from EIKON'!DZ107*'WEIGHTED from Refinitive'!$B$15)+('WEIGHTED from Refinitive'!$B$16*'ISSUE SCORE from EIKON'!EO107)</f>
        <v>0</v>
      </c>
      <c r="F104" s="1">
        <f>('WEIGHTED from Refinitive'!$B$3*'ISSUE SCORE from EIKON'!K107)+('WEIGHTED from Refinitive'!$B$4*'ISSUE SCORE from EIKON'!Z107)+('ISSUE SCORE from EIKON'!AO107*'WEIGHTED from Refinitive'!$B$5)+('WEIGHTED from Refinitive'!$B$8*'ISSUE SCORE from EIKON'!BD107)+('ISSUE SCORE from EIKON'!BS107*'WEIGHTED from Refinitive'!$B$9)+('WEIGHTED from Refinitive'!$B$10*'ISSUE SCORE from EIKON'!CH107)+('ISSUE SCORE from EIKON'!CW107*'WEIGHTED from Refinitive'!$B$11)+('WEIGHTED from Refinitive'!$B$14*'ISSUE SCORE from EIKON'!DL107)+('ISSUE SCORE from EIKON'!EA107*'WEIGHTED from Refinitive'!$B$15)+('WEIGHTED from Refinitive'!$B$16*'ISSUE SCORE from EIKON'!EP107)</f>
        <v>0</v>
      </c>
      <c r="G104" s="1">
        <f>('WEIGHTED from Refinitive'!$B$3*'ISSUE SCORE from EIKON'!L107)+('WEIGHTED from Refinitive'!$B$4*'ISSUE SCORE from EIKON'!AA107)+('ISSUE SCORE from EIKON'!AP107*'WEIGHTED from Refinitive'!$B$5)+('WEIGHTED from Refinitive'!$B$8*'ISSUE SCORE from EIKON'!BE107)+('ISSUE SCORE from EIKON'!BT107*'WEIGHTED from Refinitive'!$B$9)+('WEIGHTED from Refinitive'!$B$10*'ISSUE SCORE from EIKON'!CI107)+('ISSUE SCORE from EIKON'!CX107*'WEIGHTED from Refinitive'!$B$11)+('WEIGHTED from Refinitive'!$B$14*'ISSUE SCORE from EIKON'!DM107)+('ISSUE SCORE from EIKON'!EB107*'WEIGHTED from Refinitive'!$B$15)+('WEIGHTED from Refinitive'!$B$16*'ISSUE SCORE from EIKON'!EQ107)</f>
        <v>0</v>
      </c>
      <c r="H104" s="1">
        <f>('WEIGHTED from Refinitive'!$B$3*'ISSUE SCORE from EIKON'!M107)+('WEIGHTED from Refinitive'!$B$4*'ISSUE SCORE from EIKON'!AB107)+('ISSUE SCORE from EIKON'!AQ107*'WEIGHTED from Refinitive'!$B$5)+('WEIGHTED from Refinitive'!$B$8*'ISSUE SCORE from EIKON'!BF107)+('ISSUE SCORE from EIKON'!BU107*'WEIGHTED from Refinitive'!$B$9)+('WEIGHTED from Refinitive'!$B$10*'ISSUE SCORE from EIKON'!CJ107)+('ISSUE SCORE from EIKON'!CY107*'WEIGHTED from Refinitive'!$B$11)+('WEIGHTED from Refinitive'!$B$14*'ISSUE SCORE from EIKON'!DN107)+('ISSUE SCORE from EIKON'!EC107*'WEIGHTED from Refinitive'!$B$15)+('WEIGHTED from Refinitive'!$B$16*'ISSUE SCORE from EIKON'!ER107)</f>
        <v>0</v>
      </c>
      <c r="I104" s="1">
        <f>('WEIGHTED from Refinitive'!$B$3*'ISSUE SCORE from EIKON'!N107)+('WEIGHTED from Refinitive'!$B$4*'ISSUE SCORE from EIKON'!AC107)+('ISSUE SCORE from EIKON'!AR107*'WEIGHTED from Refinitive'!$B$5)+('WEIGHTED from Refinitive'!$B$8*'ISSUE SCORE from EIKON'!BG107)+('ISSUE SCORE from EIKON'!BV107*'WEIGHTED from Refinitive'!$B$9)+('WEIGHTED from Refinitive'!$B$10*'ISSUE SCORE from EIKON'!CK107)+('ISSUE SCORE from EIKON'!CZ107*'WEIGHTED from Refinitive'!$B$11)+('WEIGHTED from Refinitive'!$B$14*'ISSUE SCORE from EIKON'!DO107)+('ISSUE SCORE from EIKON'!ED107*'WEIGHTED from Refinitive'!$B$15)+('WEIGHTED from Refinitive'!$B$16*'ISSUE SCORE from EIKON'!ES107)</f>
        <v>0</v>
      </c>
      <c r="J104" s="1">
        <f>('WEIGHTED from Refinitive'!$B$3*'ISSUE SCORE from EIKON'!O107)+('WEIGHTED from Refinitive'!$B$4*'ISSUE SCORE from EIKON'!AD107)+('ISSUE SCORE from EIKON'!AS107*'WEIGHTED from Refinitive'!$B$5)+('WEIGHTED from Refinitive'!$B$8*'ISSUE SCORE from EIKON'!BH107)+('ISSUE SCORE from EIKON'!BW107*'WEIGHTED from Refinitive'!$B$9)+('WEIGHTED from Refinitive'!$B$10*'ISSUE SCORE from EIKON'!CL107)+('ISSUE SCORE from EIKON'!DA107*'WEIGHTED from Refinitive'!$B$11)+('WEIGHTED from Refinitive'!$B$14*'ISSUE SCORE from EIKON'!DP107)+('ISSUE SCORE from EIKON'!EE107*'WEIGHTED from Refinitive'!$B$15)+('WEIGHTED from Refinitive'!$B$16*'ISSUE SCORE from EIKON'!ET107)</f>
        <v>0</v>
      </c>
      <c r="K104" s="1">
        <f>('WEIGHTED from Refinitive'!$B$3*'ISSUE SCORE from EIKON'!P107)+('WEIGHTED from Refinitive'!$B$4*'ISSUE SCORE from EIKON'!AE107)+('ISSUE SCORE from EIKON'!AT107*'WEIGHTED from Refinitive'!$B$5)+('WEIGHTED from Refinitive'!$B$8*'ISSUE SCORE from EIKON'!BI107)+('ISSUE SCORE from EIKON'!BX107*'WEIGHTED from Refinitive'!$B$9)+('WEIGHTED from Refinitive'!$B$10*'ISSUE SCORE from EIKON'!CM107)+('ISSUE SCORE from EIKON'!DB107*'WEIGHTED from Refinitive'!$B$11)+('WEIGHTED from Refinitive'!$B$14*'ISSUE SCORE from EIKON'!DQ107)+('ISSUE SCORE from EIKON'!EF107*'WEIGHTED from Refinitive'!$B$15)+('WEIGHTED from Refinitive'!$B$16*'ISSUE SCORE from EIKON'!EU107)</f>
        <v>0</v>
      </c>
      <c r="L104" s="1">
        <f>('WEIGHTED from Refinitive'!$B$3*'ISSUE SCORE from EIKON'!Q107)+('WEIGHTED from Refinitive'!$B$4*'ISSUE SCORE from EIKON'!AF107)+('ISSUE SCORE from EIKON'!AU107*'WEIGHTED from Refinitive'!$B$5)+('WEIGHTED from Refinitive'!$B$8*'ISSUE SCORE from EIKON'!BJ107)+('ISSUE SCORE from EIKON'!BY107*'WEIGHTED from Refinitive'!$B$9)+('WEIGHTED from Refinitive'!$B$10*'ISSUE SCORE from EIKON'!CN107)+('ISSUE SCORE from EIKON'!DC107*'WEIGHTED from Refinitive'!$B$11)+('WEIGHTED from Refinitive'!$B$14*'ISSUE SCORE from EIKON'!DR107)+('ISSUE SCORE from EIKON'!EG107*'WEIGHTED from Refinitive'!$B$15)+('WEIGHTED from Refinitive'!$B$16*'ISSUE SCORE from EIKON'!EV107)</f>
        <v>0</v>
      </c>
      <c r="M104" s="1">
        <f>('WEIGHTED from Refinitive'!$B$3*'ISSUE SCORE from EIKON'!R107)+('WEIGHTED from Refinitive'!$B$4*'ISSUE SCORE from EIKON'!AG107)+('ISSUE SCORE from EIKON'!AV107*'WEIGHTED from Refinitive'!$B$5)+('WEIGHTED from Refinitive'!$B$8*'ISSUE SCORE from EIKON'!BK107)+('ISSUE SCORE from EIKON'!BZ107*'WEIGHTED from Refinitive'!$B$9)+('WEIGHTED from Refinitive'!$B$10*'ISSUE SCORE from EIKON'!CO107)+('ISSUE SCORE from EIKON'!DD107*'WEIGHTED from Refinitive'!$B$11)+('WEIGHTED from Refinitive'!$B$14*'ISSUE SCORE from EIKON'!DS107)+('ISSUE SCORE from EIKON'!EH107*'WEIGHTED from Refinitive'!$B$15)+('WEIGHTED from Refinitive'!$B$16*'ISSUE SCORE from EIKON'!EW107)</f>
        <v>0</v>
      </c>
      <c r="N104" s="1">
        <f>('WEIGHTED from Refinitive'!$B$3*'ISSUE SCORE from EIKON'!S107)+('WEIGHTED from Refinitive'!$B$4*'ISSUE SCORE from EIKON'!AH107)+('ISSUE SCORE from EIKON'!AW107*'WEIGHTED from Refinitive'!$B$5)+('WEIGHTED from Refinitive'!$B$8*'ISSUE SCORE from EIKON'!BL107)+('ISSUE SCORE from EIKON'!CA107*'WEIGHTED from Refinitive'!$B$9)+('WEIGHTED from Refinitive'!$B$10*'ISSUE SCORE from EIKON'!CP107)+('ISSUE SCORE from EIKON'!DE107*'WEIGHTED from Refinitive'!$B$11)+('WEIGHTED from Refinitive'!$B$14*'ISSUE SCORE from EIKON'!DT107)+('ISSUE SCORE from EIKON'!EI107*'WEIGHTED from Refinitive'!$B$15)+('WEIGHTED from Refinitive'!$B$16*'ISSUE SCORE from EIKON'!EX107)</f>
        <v>0</v>
      </c>
      <c r="O104" s="1">
        <f>('WEIGHTED from Refinitive'!$B$3*'ISSUE SCORE from EIKON'!T107)+('WEIGHTED from Refinitive'!$B$4*'ISSUE SCORE from EIKON'!AI107)+('ISSUE SCORE from EIKON'!AX107*'WEIGHTED from Refinitive'!$B$5)+('WEIGHTED from Refinitive'!$B$8*'ISSUE SCORE from EIKON'!BM107)+('ISSUE SCORE from EIKON'!CB107*'WEIGHTED from Refinitive'!$B$9)+('WEIGHTED from Refinitive'!$B$10*'ISSUE SCORE from EIKON'!CQ107)+('ISSUE SCORE from EIKON'!DF107*'WEIGHTED from Refinitive'!$B$11)+('WEIGHTED from Refinitive'!$B$14*'ISSUE SCORE from EIKON'!DU107)+('ISSUE SCORE from EIKON'!EJ107*'WEIGHTED from Refinitive'!$B$15)+('WEIGHTED from Refinitive'!$B$16*'ISSUE SCORE from EIKON'!EY107)</f>
        <v>0</v>
      </c>
      <c r="P104" s="1">
        <f>('WEIGHTED from Refinitive'!$B$3*'ISSUE SCORE from EIKON'!U107)+('WEIGHTED from Refinitive'!$B$4*'ISSUE SCORE from EIKON'!AJ107)+('ISSUE SCORE from EIKON'!AY107*'WEIGHTED from Refinitive'!$B$5)+('WEIGHTED from Refinitive'!$B$8*'ISSUE SCORE from EIKON'!BN107)+('ISSUE SCORE from EIKON'!CC107*'WEIGHTED from Refinitive'!$B$9)+('WEIGHTED from Refinitive'!$B$10*'ISSUE SCORE from EIKON'!CR107)+('ISSUE SCORE from EIKON'!DG107*'WEIGHTED from Refinitive'!$B$11)+('WEIGHTED from Refinitive'!$B$14*'ISSUE SCORE from EIKON'!DV107)+('ISSUE SCORE from EIKON'!EK107*'WEIGHTED from Refinitive'!$B$15)+('WEIGHTED from Refinitive'!$B$16*'ISSUE SCORE from EIKON'!EZ107)</f>
        <v>0</v>
      </c>
      <c r="R104" s="11" t="s">
        <v>191</v>
      </c>
      <c r="S104" s="1">
        <f t="shared" si="32"/>
        <v>63.866217060281556</v>
      </c>
      <c r="T104" s="1">
        <f t="shared" si="33"/>
        <v>0</v>
      </c>
      <c r="U104" s="1">
        <f t="shared" si="34"/>
        <v>0</v>
      </c>
      <c r="V104" s="1">
        <f t="shared" si="35"/>
        <v>0</v>
      </c>
      <c r="W104" s="1">
        <f t="shared" si="36"/>
        <v>0</v>
      </c>
      <c r="X104" s="1">
        <f t="shared" si="37"/>
        <v>0</v>
      </c>
      <c r="Y104" s="1">
        <f t="shared" si="38"/>
        <v>0</v>
      </c>
      <c r="Z104" s="1">
        <f t="shared" si="39"/>
        <v>0</v>
      </c>
      <c r="AA104" s="1">
        <f t="shared" si="40"/>
        <v>0</v>
      </c>
      <c r="AB104" s="1">
        <f t="shared" si="41"/>
        <v>0</v>
      </c>
      <c r="AC104" s="1">
        <f t="shared" si="42"/>
        <v>0</v>
      </c>
      <c r="AD104" s="1">
        <f t="shared" si="43"/>
        <v>0</v>
      </c>
      <c r="AE104" s="1">
        <f t="shared" si="44"/>
        <v>0</v>
      </c>
      <c r="AF104" s="1">
        <f t="shared" si="45"/>
        <v>0</v>
      </c>
      <c r="AG104" s="1">
        <f t="shared" si="46"/>
        <v>0</v>
      </c>
      <c r="AI104" s="11" t="s">
        <v>191</v>
      </c>
      <c r="AJ104" s="1">
        <f t="shared" si="47"/>
        <v>63.866217060281556</v>
      </c>
      <c r="AK104" s="1">
        <f t="shared" si="48"/>
        <v>0</v>
      </c>
      <c r="AL104" s="1">
        <f t="shared" si="49"/>
        <v>0</v>
      </c>
      <c r="AM104" s="1">
        <f t="shared" si="50"/>
        <v>0</v>
      </c>
      <c r="AN104" s="1">
        <f t="shared" si="51"/>
        <v>0</v>
      </c>
      <c r="AO104" s="1">
        <f t="shared" si="52"/>
        <v>0</v>
      </c>
      <c r="AP104" s="1">
        <f t="shared" si="53"/>
        <v>0</v>
      </c>
      <c r="AQ104" s="1">
        <f t="shared" si="54"/>
        <v>0</v>
      </c>
      <c r="AR104" s="1">
        <f t="shared" si="55"/>
        <v>0</v>
      </c>
      <c r="AS104" s="1">
        <f t="shared" si="56"/>
        <v>0</v>
      </c>
      <c r="AT104" s="1">
        <f t="shared" si="57"/>
        <v>0</v>
      </c>
      <c r="AU104" s="1">
        <f t="shared" si="58"/>
        <v>0</v>
      </c>
      <c r="AV104" s="1">
        <f t="shared" si="59"/>
        <v>0</v>
      </c>
      <c r="AW104" s="1">
        <f t="shared" si="60"/>
        <v>0</v>
      </c>
      <c r="AX104" s="1" t="str">
        <f>VLOOKUP(AI104,'ISSUE SCORE from EIKON'!A107:B536,2,FALSE)</f>
        <v>Edison International</v>
      </c>
      <c r="AY104" s="1">
        <f t="shared" si="61"/>
        <v>103</v>
      </c>
      <c r="AZ104" s="1">
        <v>103</v>
      </c>
      <c r="BA104" s="1">
        <v>1</v>
      </c>
    </row>
    <row r="105" spans="1:53" ht="15">
      <c r="A105" s="11" t="s">
        <v>166</v>
      </c>
      <c r="B105" s="1">
        <f>('WEIGHTED from Refinitive'!$B$3*'ISSUE SCORE from EIKON'!G108)+('WEIGHTED from Refinitive'!$B$4*'ISSUE SCORE from EIKON'!V108)+('ISSUE SCORE from EIKON'!AK108*'WEIGHTED from Refinitive'!$B$5)+('WEIGHTED from Refinitive'!$B$8*'ISSUE SCORE from EIKON'!AZ108)+('ISSUE SCORE from EIKON'!BO108*'WEIGHTED from Refinitive'!$B$9)+('WEIGHTED from Refinitive'!$B$10*'ISSUE SCORE from EIKON'!CD108)+('ISSUE SCORE from EIKON'!CS108*'WEIGHTED from Refinitive'!$B$11)+('WEIGHTED from Refinitive'!$B$14*'ISSUE SCORE from EIKON'!DH108)+('ISSUE SCORE from EIKON'!DW108*'WEIGHTED from Refinitive'!$B$15)+('WEIGHTED from Refinitive'!$B$16*'ISSUE SCORE from EIKON'!EL108)</f>
        <v>79.866913897401872</v>
      </c>
      <c r="C105" s="1">
        <f>('WEIGHTED from Refinitive'!$B$3*'ISSUE SCORE from EIKON'!H108)+('WEIGHTED from Refinitive'!$B$4*'ISSUE SCORE from EIKON'!W108)+('ISSUE SCORE from EIKON'!AL108*'WEIGHTED from Refinitive'!$B$5)+('WEIGHTED from Refinitive'!$B$8*'ISSUE SCORE from EIKON'!BA108)+('ISSUE SCORE from EIKON'!BP108*'WEIGHTED from Refinitive'!$B$9)+('WEIGHTED from Refinitive'!$B$10*'ISSUE SCORE from EIKON'!CE108)+('ISSUE SCORE from EIKON'!CT108*'WEIGHTED from Refinitive'!$B$11)+('WEIGHTED from Refinitive'!$B$14*'ISSUE SCORE from EIKON'!DI108)+('ISSUE SCORE from EIKON'!DX108*'WEIGHTED from Refinitive'!$B$15)+('WEIGHTED from Refinitive'!$B$16*'ISSUE SCORE from EIKON'!EM108)</f>
        <v>78.756065649233335</v>
      </c>
      <c r="D105" s="1">
        <f>('WEIGHTED from Refinitive'!$B$3*'ISSUE SCORE from EIKON'!I108)+('WEIGHTED from Refinitive'!$B$4*'ISSUE SCORE from EIKON'!X108)+('ISSUE SCORE from EIKON'!AM108*'WEIGHTED from Refinitive'!$B$5)+('WEIGHTED from Refinitive'!$B$8*'ISSUE SCORE from EIKON'!BB108)+('ISSUE SCORE from EIKON'!BQ108*'WEIGHTED from Refinitive'!$B$9)+('WEIGHTED from Refinitive'!$B$10*'ISSUE SCORE from EIKON'!CF108)+('ISSUE SCORE from EIKON'!CU108*'WEIGHTED from Refinitive'!$B$11)+('WEIGHTED from Refinitive'!$B$14*'ISSUE SCORE from EIKON'!DJ108)+('ISSUE SCORE from EIKON'!DY108*'WEIGHTED from Refinitive'!$B$15)+('WEIGHTED from Refinitive'!$B$16*'ISSUE SCORE from EIKON'!EN108)</f>
        <v>73.123099813178058</v>
      </c>
      <c r="E105" s="1">
        <f>('WEIGHTED from Refinitive'!$B$3*'ISSUE SCORE from EIKON'!J108)+('WEIGHTED from Refinitive'!$B$4*'ISSUE SCORE from EIKON'!Y108)+('ISSUE SCORE from EIKON'!AN108*'WEIGHTED from Refinitive'!$B$5)+('WEIGHTED from Refinitive'!$B$8*'ISSUE SCORE from EIKON'!BC108)+('ISSUE SCORE from EIKON'!BR108*'WEIGHTED from Refinitive'!$B$9)+('WEIGHTED from Refinitive'!$B$10*'ISSUE SCORE from EIKON'!CG108)+('ISSUE SCORE from EIKON'!CV108*'WEIGHTED from Refinitive'!$B$11)+('WEIGHTED from Refinitive'!$B$14*'ISSUE SCORE from EIKON'!DK108)+('ISSUE SCORE from EIKON'!DZ108*'WEIGHTED from Refinitive'!$B$15)+('WEIGHTED from Refinitive'!$B$16*'ISSUE SCORE from EIKON'!EO108)</f>
        <v>69.096932125930891</v>
      </c>
      <c r="F105" s="1">
        <f>('WEIGHTED from Refinitive'!$B$3*'ISSUE SCORE from EIKON'!K108)+('WEIGHTED from Refinitive'!$B$4*'ISSUE SCORE from EIKON'!Z108)+('ISSUE SCORE from EIKON'!AO108*'WEIGHTED from Refinitive'!$B$5)+('WEIGHTED from Refinitive'!$B$8*'ISSUE SCORE from EIKON'!BD108)+('ISSUE SCORE from EIKON'!BS108*'WEIGHTED from Refinitive'!$B$9)+('WEIGHTED from Refinitive'!$B$10*'ISSUE SCORE from EIKON'!CH108)+('ISSUE SCORE from EIKON'!CW108*'WEIGHTED from Refinitive'!$B$11)+('WEIGHTED from Refinitive'!$B$14*'ISSUE SCORE from EIKON'!DL108)+('ISSUE SCORE from EIKON'!EA108*'WEIGHTED from Refinitive'!$B$15)+('WEIGHTED from Refinitive'!$B$16*'ISSUE SCORE from EIKON'!EP108)</f>
        <v>68.400408996943625</v>
      </c>
      <c r="G105" s="1">
        <f>('WEIGHTED from Refinitive'!$B$3*'ISSUE SCORE from EIKON'!L108)+('WEIGHTED from Refinitive'!$B$4*'ISSUE SCORE from EIKON'!AA108)+('ISSUE SCORE from EIKON'!AP108*'WEIGHTED from Refinitive'!$B$5)+('WEIGHTED from Refinitive'!$B$8*'ISSUE SCORE from EIKON'!BE108)+('ISSUE SCORE from EIKON'!BT108*'WEIGHTED from Refinitive'!$B$9)+('WEIGHTED from Refinitive'!$B$10*'ISSUE SCORE from EIKON'!CI108)+('ISSUE SCORE from EIKON'!CX108*'WEIGHTED from Refinitive'!$B$11)+('WEIGHTED from Refinitive'!$B$14*'ISSUE SCORE from EIKON'!DM108)+('ISSUE SCORE from EIKON'!EB108*'WEIGHTED from Refinitive'!$B$15)+('WEIGHTED from Refinitive'!$B$16*'ISSUE SCORE from EIKON'!EQ108)</f>
        <v>68.340958846919477</v>
      </c>
      <c r="H105" s="1">
        <f>('WEIGHTED from Refinitive'!$B$3*'ISSUE SCORE from EIKON'!M108)+('WEIGHTED from Refinitive'!$B$4*'ISSUE SCORE from EIKON'!AB108)+('ISSUE SCORE from EIKON'!AQ108*'WEIGHTED from Refinitive'!$B$5)+('WEIGHTED from Refinitive'!$B$8*'ISSUE SCORE from EIKON'!BF108)+('ISSUE SCORE from EIKON'!BU108*'WEIGHTED from Refinitive'!$B$9)+('WEIGHTED from Refinitive'!$B$10*'ISSUE SCORE from EIKON'!CJ108)+('ISSUE SCORE from EIKON'!CY108*'WEIGHTED from Refinitive'!$B$11)+('WEIGHTED from Refinitive'!$B$14*'ISSUE SCORE from EIKON'!DN108)+('ISSUE SCORE from EIKON'!EC108*'WEIGHTED from Refinitive'!$B$15)+('WEIGHTED from Refinitive'!$B$16*'ISSUE SCORE from EIKON'!ER108)</f>
        <v>66.990817455925324</v>
      </c>
      <c r="I105" s="1">
        <f>('WEIGHTED from Refinitive'!$B$3*'ISSUE SCORE from EIKON'!N108)+('WEIGHTED from Refinitive'!$B$4*'ISSUE SCORE from EIKON'!AC108)+('ISSUE SCORE from EIKON'!AR108*'WEIGHTED from Refinitive'!$B$5)+('WEIGHTED from Refinitive'!$B$8*'ISSUE SCORE from EIKON'!BG108)+('ISSUE SCORE from EIKON'!BV108*'WEIGHTED from Refinitive'!$B$9)+('WEIGHTED from Refinitive'!$B$10*'ISSUE SCORE from EIKON'!CK108)+('ISSUE SCORE from EIKON'!CZ108*'WEIGHTED from Refinitive'!$B$11)+('WEIGHTED from Refinitive'!$B$14*'ISSUE SCORE from EIKON'!DO108)+('ISSUE SCORE from EIKON'!ED108*'WEIGHTED from Refinitive'!$B$15)+('WEIGHTED from Refinitive'!$B$16*'ISSUE SCORE from EIKON'!ES108)</f>
        <v>72.7763513441773</v>
      </c>
      <c r="J105" s="1">
        <f>('WEIGHTED from Refinitive'!$B$3*'ISSUE SCORE from EIKON'!O108)+('WEIGHTED from Refinitive'!$B$4*'ISSUE SCORE from EIKON'!AD108)+('ISSUE SCORE from EIKON'!AS108*'WEIGHTED from Refinitive'!$B$5)+('WEIGHTED from Refinitive'!$B$8*'ISSUE SCORE from EIKON'!BH108)+('ISSUE SCORE from EIKON'!BW108*'WEIGHTED from Refinitive'!$B$9)+('WEIGHTED from Refinitive'!$B$10*'ISSUE SCORE from EIKON'!CL108)+('ISSUE SCORE from EIKON'!DA108*'WEIGHTED from Refinitive'!$B$11)+('WEIGHTED from Refinitive'!$B$14*'ISSUE SCORE from EIKON'!DP108)+('ISSUE SCORE from EIKON'!EE108*'WEIGHTED from Refinitive'!$B$15)+('WEIGHTED from Refinitive'!$B$16*'ISSUE SCORE from EIKON'!ET108)</f>
        <v>71.330379056449388</v>
      </c>
      <c r="K105" s="1">
        <f>('WEIGHTED from Refinitive'!$B$3*'ISSUE SCORE from EIKON'!P108)+('WEIGHTED from Refinitive'!$B$4*'ISSUE SCORE from EIKON'!AE108)+('ISSUE SCORE from EIKON'!AT108*'WEIGHTED from Refinitive'!$B$5)+('WEIGHTED from Refinitive'!$B$8*'ISSUE SCORE from EIKON'!BI108)+('ISSUE SCORE from EIKON'!BX108*'WEIGHTED from Refinitive'!$B$9)+('WEIGHTED from Refinitive'!$B$10*'ISSUE SCORE from EIKON'!CM108)+('ISSUE SCORE from EIKON'!DB108*'WEIGHTED from Refinitive'!$B$11)+('WEIGHTED from Refinitive'!$B$14*'ISSUE SCORE from EIKON'!DQ108)+('ISSUE SCORE from EIKON'!EF108*'WEIGHTED from Refinitive'!$B$15)+('WEIGHTED from Refinitive'!$B$16*'ISSUE SCORE from EIKON'!EU108)</f>
        <v>71.666902509991559</v>
      </c>
      <c r="L105" s="1">
        <f>('WEIGHTED from Refinitive'!$B$3*'ISSUE SCORE from EIKON'!Q108)+('WEIGHTED from Refinitive'!$B$4*'ISSUE SCORE from EIKON'!AF108)+('ISSUE SCORE from EIKON'!AU108*'WEIGHTED from Refinitive'!$B$5)+('WEIGHTED from Refinitive'!$B$8*'ISSUE SCORE from EIKON'!BJ108)+('ISSUE SCORE from EIKON'!BY108*'WEIGHTED from Refinitive'!$B$9)+('WEIGHTED from Refinitive'!$B$10*'ISSUE SCORE from EIKON'!CN108)+('ISSUE SCORE from EIKON'!DC108*'WEIGHTED from Refinitive'!$B$11)+('WEIGHTED from Refinitive'!$B$14*'ISSUE SCORE from EIKON'!DR108)+('ISSUE SCORE from EIKON'!EG108*'WEIGHTED from Refinitive'!$B$15)+('WEIGHTED from Refinitive'!$B$16*'ISSUE SCORE from EIKON'!EV108)</f>
        <v>74.159880067809709</v>
      </c>
      <c r="M105" s="1">
        <f>('WEIGHTED from Refinitive'!$B$3*'ISSUE SCORE from EIKON'!R108)+('WEIGHTED from Refinitive'!$B$4*'ISSUE SCORE from EIKON'!AG108)+('ISSUE SCORE from EIKON'!AV108*'WEIGHTED from Refinitive'!$B$5)+('WEIGHTED from Refinitive'!$B$8*'ISSUE SCORE from EIKON'!BK108)+('ISSUE SCORE from EIKON'!BZ108*'WEIGHTED from Refinitive'!$B$9)+('WEIGHTED from Refinitive'!$B$10*'ISSUE SCORE from EIKON'!CO108)+('ISSUE SCORE from EIKON'!DD108*'WEIGHTED from Refinitive'!$B$11)+('WEIGHTED from Refinitive'!$B$14*'ISSUE SCORE from EIKON'!DS108)+('ISSUE SCORE from EIKON'!EH108*'WEIGHTED from Refinitive'!$B$15)+('WEIGHTED from Refinitive'!$B$16*'ISSUE SCORE from EIKON'!EW108)</f>
        <v>66.68284049463972</v>
      </c>
      <c r="N105" s="1">
        <f>('WEIGHTED from Refinitive'!$B$3*'ISSUE SCORE from EIKON'!S108)+('WEIGHTED from Refinitive'!$B$4*'ISSUE SCORE from EIKON'!AH108)+('ISSUE SCORE from EIKON'!AW108*'WEIGHTED from Refinitive'!$B$5)+('WEIGHTED from Refinitive'!$B$8*'ISSUE SCORE from EIKON'!BL108)+('ISSUE SCORE from EIKON'!CA108*'WEIGHTED from Refinitive'!$B$9)+('WEIGHTED from Refinitive'!$B$10*'ISSUE SCORE from EIKON'!CP108)+('ISSUE SCORE from EIKON'!DE108*'WEIGHTED from Refinitive'!$B$11)+('WEIGHTED from Refinitive'!$B$14*'ISSUE SCORE from EIKON'!DT108)+('ISSUE SCORE from EIKON'!EI108*'WEIGHTED from Refinitive'!$B$15)+('WEIGHTED from Refinitive'!$B$16*'ISSUE SCORE from EIKON'!EX108)</f>
        <v>73.027912748171332</v>
      </c>
      <c r="O105" s="1">
        <f>('WEIGHTED from Refinitive'!$B$3*'ISSUE SCORE from EIKON'!T108)+('WEIGHTED from Refinitive'!$B$4*'ISSUE SCORE from EIKON'!AI108)+('ISSUE SCORE from EIKON'!AX108*'WEIGHTED from Refinitive'!$B$5)+('WEIGHTED from Refinitive'!$B$8*'ISSUE SCORE from EIKON'!BM108)+('ISSUE SCORE from EIKON'!CB108*'WEIGHTED from Refinitive'!$B$9)+('WEIGHTED from Refinitive'!$B$10*'ISSUE SCORE from EIKON'!CQ108)+('ISSUE SCORE from EIKON'!DF108*'WEIGHTED from Refinitive'!$B$11)+('WEIGHTED from Refinitive'!$B$14*'ISSUE SCORE from EIKON'!DU108)+('ISSUE SCORE from EIKON'!EJ108*'WEIGHTED from Refinitive'!$B$15)+('WEIGHTED from Refinitive'!$B$16*'ISSUE SCORE from EIKON'!EY108)</f>
        <v>65.870394148087584</v>
      </c>
      <c r="P105" s="1">
        <f>('WEIGHTED from Refinitive'!$B$3*'ISSUE SCORE from EIKON'!U108)+('WEIGHTED from Refinitive'!$B$4*'ISSUE SCORE from EIKON'!AJ108)+('ISSUE SCORE from EIKON'!AY108*'WEIGHTED from Refinitive'!$B$5)+('WEIGHTED from Refinitive'!$B$8*'ISSUE SCORE from EIKON'!BN108)+('ISSUE SCORE from EIKON'!CC108*'WEIGHTED from Refinitive'!$B$9)+('WEIGHTED from Refinitive'!$B$10*'ISSUE SCORE from EIKON'!CR108)+('ISSUE SCORE from EIKON'!DG108*'WEIGHTED from Refinitive'!$B$11)+('WEIGHTED from Refinitive'!$B$14*'ISSUE SCORE from EIKON'!DV108)+('ISSUE SCORE from EIKON'!EK108*'WEIGHTED from Refinitive'!$B$15)+('WEIGHTED from Refinitive'!$B$16*'ISSUE SCORE from EIKON'!EZ108)</f>
        <v>0</v>
      </c>
      <c r="R105" s="11" t="s">
        <v>192</v>
      </c>
      <c r="S105" s="1">
        <f t="shared" si="32"/>
        <v>81.482660721009012</v>
      </c>
      <c r="T105" s="1">
        <f t="shared" si="33"/>
        <v>78.756065649233335</v>
      </c>
      <c r="U105" s="1">
        <f t="shared" si="34"/>
        <v>73.123099813178058</v>
      </c>
      <c r="V105" s="1">
        <f t="shared" si="35"/>
        <v>69.096932125930891</v>
      </c>
      <c r="W105" s="1">
        <f t="shared" si="36"/>
        <v>68.400408996943625</v>
      </c>
      <c r="X105" s="1">
        <f t="shared" si="37"/>
        <v>68.340958846919477</v>
      </c>
      <c r="Y105" s="1">
        <f t="shared" si="38"/>
        <v>66.990817455925324</v>
      </c>
      <c r="Z105" s="1">
        <f t="shared" si="39"/>
        <v>72.7763513441773</v>
      </c>
      <c r="AA105" s="1">
        <f t="shared" si="40"/>
        <v>71.330379056449388</v>
      </c>
      <c r="AB105" s="1">
        <f t="shared" si="41"/>
        <v>71.666902509991559</v>
      </c>
      <c r="AC105" s="1">
        <f t="shared" si="42"/>
        <v>74.159880067809709</v>
      </c>
      <c r="AD105" s="1">
        <f t="shared" si="43"/>
        <v>66.68284049463972</v>
      </c>
      <c r="AE105" s="1">
        <f t="shared" si="44"/>
        <v>73.027912748171332</v>
      </c>
      <c r="AF105" s="1">
        <f t="shared" si="45"/>
        <v>65.870394148087584</v>
      </c>
      <c r="AG105" s="1">
        <f t="shared" si="46"/>
        <v>0</v>
      </c>
      <c r="AI105" s="11" t="s">
        <v>192</v>
      </c>
      <c r="AJ105" s="1">
        <f t="shared" si="47"/>
        <v>2.7265950717756766</v>
      </c>
      <c r="AK105" s="1">
        <f t="shared" si="48"/>
        <v>5.632965836055277</v>
      </c>
      <c r="AL105" s="1">
        <f t="shared" si="49"/>
        <v>4.0261676872471668</v>
      </c>
      <c r="AM105" s="1">
        <f t="shared" si="50"/>
        <v>0.6965231289872662</v>
      </c>
      <c r="AN105" s="1">
        <f t="shared" si="51"/>
        <v>0.059450150024147774</v>
      </c>
      <c r="AO105" s="1">
        <f t="shared" si="52"/>
        <v>1.3501413909941533</v>
      </c>
      <c r="AP105" s="1">
        <f t="shared" si="53"/>
        <v>-5.785533888251976</v>
      </c>
      <c r="AQ105" s="1">
        <f t="shared" si="54"/>
        <v>1.445972287727912</v>
      </c>
      <c r="AR105" s="1">
        <f t="shared" si="55"/>
        <v>-0.33652345354217061</v>
      </c>
      <c r="AS105" s="1">
        <f t="shared" si="56"/>
        <v>-2.4929775578181506</v>
      </c>
      <c r="AT105" s="1">
        <f t="shared" si="57"/>
        <v>7.4770395731699892</v>
      </c>
      <c r="AU105" s="1">
        <f t="shared" si="58"/>
        <v>-6.3450722535316118</v>
      </c>
      <c r="AV105" s="1">
        <f t="shared" si="59"/>
        <v>7.1575186000837476</v>
      </c>
      <c r="AW105" s="1">
        <f t="shared" si="60"/>
        <v>65.870394148087584</v>
      </c>
      <c r="AX105" s="1" t="str">
        <f>VLOOKUP(AI105,'ISSUE SCORE from EIKON'!A108:B537,2,FALSE)</f>
        <v>Estee Lauder Companies Inc</v>
      </c>
      <c r="AY105" s="1">
        <f t="shared" si="61"/>
        <v>104</v>
      </c>
      <c r="AZ105" s="1">
        <v>104</v>
      </c>
      <c r="BA105" s="1">
        <v>1</v>
      </c>
    </row>
    <row r="106" spans="1:53" ht="15">
      <c r="A106" s="11" t="s">
        <v>167</v>
      </c>
      <c r="B106" s="1">
        <f>('WEIGHTED from Refinitive'!$B$3*'ISSUE SCORE from EIKON'!G109)+('WEIGHTED from Refinitive'!$B$4*'ISSUE SCORE from EIKON'!V109)+('ISSUE SCORE from EIKON'!AK109*'WEIGHTED from Refinitive'!$B$5)+('WEIGHTED from Refinitive'!$B$8*'ISSUE SCORE from EIKON'!AZ109)+('ISSUE SCORE from EIKON'!BO109*'WEIGHTED from Refinitive'!$B$9)+('WEIGHTED from Refinitive'!$B$10*'ISSUE SCORE from EIKON'!CD109)+('ISSUE SCORE from EIKON'!CS109*'WEIGHTED from Refinitive'!$B$11)+('WEIGHTED from Refinitive'!$B$14*'ISSUE SCORE from EIKON'!DH109)+('ISSUE SCORE from EIKON'!DW109*'WEIGHTED from Refinitive'!$B$15)+('WEIGHTED from Refinitive'!$B$16*'ISSUE SCORE from EIKON'!EL109)</f>
        <v>52.134257812499968</v>
      </c>
      <c r="C106" s="1">
        <f>('WEIGHTED from Refinitive'!$B$3*'ISSUE SCORE from EIKON'!H109)+('WEIGHTED from Refinitive'!$B$4*'ISSUE SCORE from EIKON'!W109)+('ISSUE SCORE from EIKON'!AL109*'WEIGHTED from Refinitive'!$B$5)+('WEIGHTED from Refinitive'!$B$8*'ISSUE SCORE from EIKON'!BA109)+('ISSUE SCORE from EIKON'!BP109*'WEIGHTED from Refinitive'!$B$9)+('WEIGHTED from Refinitive'!$B$10*'ISSUE SCORE from EIKON'!CE109)+('ISSUE SCORE from EIKON'!CT109*'WEIGHTED from Refinitive'!$B$11)+('WEIGHTED from Refinitive'!$B$14*'ISSUE SCORE from EIKON'!DI109)+('ISSUE SCORE from EIKON'!DX109*'WEIGHTED from Refinitive'!$B$15)+('WEIGHTED from Refinitive'!$B$16*'ISSUE SCORE from EIKON'!EM109)</f>
        <v>52.608915310923372</v>
      </c>
      <c r="D106" s="1">
        <f>('WEIGHTED from Refinitive'!$B$3*'ISSUE SCORE from EIKON'!I109)+('WEIGHTED from Refinitive'!$B$4*'ISSUE SCORE from EIKON'!X109)+('ISSUE SCORE from EIKON'!AM109*'WEIGHTED from Refinitive'!$B$5)+('WEIGHTED from Refinitive'!$B$8*'ISSUE SCORE from EIKON'!BB109)+('ISSUE SCORE from EIKON'!BQ109*'WEIGHTED from Refinitive'!$B$9)+('WEIGHTED from Refinitive'!$B$10*'ISSUE SCORE from EIKON'!CF109)+('ISSUE SCORE from EIKON'!CU109*'WEIGHTED from Refinitive'!$B$11)+('WEIGHTED from Refinitive'!$B$14*'ISSUE SCORE from EIKON'!DJ109)+('ISSUE SCORE from EIKON'!DY109*'WEIGHTED from Refinitive'!$B$15)+('WEIGHTED from Refinitive'!$B$16*'ISSUE SCORE from EIKON'!EN109)</f>
        <v>53.44030219188101</v>
      </c>
      <c r="E106" s="1">
        <f>('WEIGHTED from Refinitive'!$B$3*'ISSUE SCORE from EIKON'!J109)+('WEIGHTED from Refinitive'!$B$4*'ISSUE SCORE from EIKON'!Y109)+('ISSUE SCORE from EIKON'!AN109*'WEIGHTED from Refinitive'!$B$5)+('WEIGHTED from Refinitive'!$B$8*'ISSUE SCORE from EIKON'!BC109)+('ISSUE SCORE from EIKON'!BR109*'WEIGHTED from Refinitive'!$B$9)+('WEIGHTED from Refinitive'!$B$10*'ISSUE SCORE from EIKON'!CG109)+('ISSUE SCORE from EIKON'!CV109*'WEIGHTED from Refinitive'!$B$11)+('WEIGHTED from Refinitive'!$B$14*'ISSUE SCORE from EIKON'!DK109)+('ISSUE SCORE from EIKON'!DZ109*'WEIGHTED from Refinitive'!$B$15)+('WEIGHTED from Refinitive'!$B$16*'ISSUE SCORE from EIKON'!EO109)</f>
        <v>52.269258945435872</v>
      </c>
      <c r="F106" s="1">
        <f>('WEIGHTED from Refinitive'!$B$3*'ISSUE SCORE from EIKON'!K109)+('WEIGHTED from Refinitive'!$B$4*'ISSUE SCORE from EIKON'!Z109)+('ISSUE SCORE from EIKON'!AO109*'WEIGHTED from Refinitive'!$B$5)+('WEIGHTED from Refinitive'!$B$8*'ISSUE SCORE from EIKON'!BD109)+('ISSUE SCORE from EIKON'!BS109*'WEIGHTED from Refinitive'!$B$9)+('WEIGHTED from Refinitive'!$B$10*'ISSUE SCORE from EIKON'!CH109)+('ISSUE SCORE from EIKON'!CW109*'WEIGHTED from Refinitive'!$B$11)+('WEIGHTED from Refinitive'!$B$14*'ISSUE SCORE from EIKON'!DL109)+('ISSUE SCORE from EIKON'!EA109*'WEIGHTED from Refinitive'!$B$15)+('WEIGHTED from Refinitive'!$B$16*'ISSUE SCORE from EIKON'!EP109)</f>
        <v>52.478844700872273</v>
      </c>
      <c r="G106" s="1">
        <f>('WEIGHTED from Refinitive'!$B$3*'ISSUE SCORE from EIKON'!L109)+('WEIGHTED from Refinitive'!$B$4*'ISSUE SCORE from EIKON'!AA109)+('ISSUE SCORE from EIKON'!AP109*'WEIGHTED from Refinitive'!$B$5)+('WEIGHTED from Refinitive'!$B$8*'ISSUE SCORE from EIKON'!BE109)+('ISSUE SCORE from EIKON'!BT109*'WEIGHTED from Refinitive'!$B$9)+('WEIGHTED from Refinitive'!$B$10*'ISSUE SCORE from EIKON'!CI109)+('ISSUE SCORE from EIKON'!CX109*'WEIGHTED from Refinitive'!$B$11)+('WEIGHTED from Refinitive'!$B$14*'ISSUE SCORE from EIKON'!DM109)+('ISSUE SCORE from EIKON'!EB109*'WEIGHTED from Refinitive'!$B$15)+('WEIGHTED from Refinitive'!$B$16*'ISSUE SCORE from EIKON'!EQ109)</f>
        <v>36.692557442557415</v>
      </c>
      <c r="H106" s="1">
        <f>('WEIGHTED from Refinitive'!$B$3*'ISSUE SCORE from EIKON'!M109)+('WEIGHTED from Refinitive'!$B$4*'ISSUE SCORE from EIKON'!AB109)+('ISSUE SCORE from EIKON'!AQ109*'WEIGHTED from Refinitive'!$B$5)+('WEIGHTED from Refinitive'!$B$8*'ISSUE SCORE from EIKON'!BF109)+('ISSUE SCORE from EIKON'!BU109*'WEIGHTED from Refinitive'!$B$9)+('WEIGHTED from Refinitive'!$B$10*'ISSUE SCORE from EIKON'!CJ109)+('ISSUE SCORE from EIKON'!CY109*'WEIGHTED from Refinitive'!$B$11)+('WEIGHTED from Refinitive'!$B$14*'ISSUE SCORE from EIKON'!DN109)+('ISSUE SCORE from EIKON'!EC109*'WEIGHTED from Refinitive'!$B$15)+('WEIGHTED from Refinitive'!$B$16*'ISSUE SCORE from EIKON'!ER109)</f>
        <v>36.913573828187438</v>
      </c>
      <c r="I106" s="1">
        <f>('WEIGHTED from Refinitive'!$B$3*'ISSUE SCORE from EIKON'!N109)+('WEIGHTED from Refinitive'!$B$4*'ISSUE SCORE from EIKON'!AC109)+('ISSUE SCORE from EIKON'!AR109*'WEIGHTED from Refinitive'!$B$5)+('WEIGHTED from Refinitive'!$B$8*'ISSUE SCORE from EIKON'!BG109)+('ISSUE SCORE from EIKON'!BV109*'WEIGHTED from Refinitive'!$B$9)+('WEIGHTED from Refinitive'!$B$10*'ISSUE SCORE from EIKON'!CK109)+('ISSUE SCORE from EIKON'!CZ109*'WEIGHTED from Refinitive'!$B$11)+('WEIGHTED from Refinitive'!$B$14*'ISSUE SCORE from EIKON'!DO109)+('ISSUE SCORE from EIKON'!ED109*'WEIGHTED from Refinitive'!$B$15)+('WEIGHTED from Refinitive'!$B$16*'ISSUE SCORE from EIKON'!ES109)</f>
        <v>33.632254843025805</v>
      </c>
      <c r="J106" s="1">
        <f>('WEIGHTED from Refinitive'!$B$3*'ISSUE SCORE from EIKON'!O109)+('WEIGHTED from Refinitive'!$B$4*'ISSUE SCORE from EIKON'!AD109)+('ISSUE SCORE from EIKON'!AS109*'WEIGHTED from Refinitive'!$B$5)+('WEIGHTED from Refinitive'!$B$8*'ISSUE SCORE from EIKON'!BH109)+('ISSUE SCORE from EIKON'!BW109*'WEIGHTED from Refinitive'!$B$9)+('WEIGHTED from Refinitive'!$B$10*'ISSUE SCORE from EIKON'!CL109)+('ISSUE SCORE from EIKON'!DA109*'WEIGHTED from Refinitive'!$B$11)+('WEIGHTED from Refinitive'!$B$14*'ISSUE SCORE from EIKON'!DP109)+('ISSUE SCORE from EIKON'!EE109*'WEIGHTED from Refinitive'!$B$15)+('WEIGHTED from Refinitive'!$B$16*'ISSUE SCORE from EIKON'!ET109)</f>
        <v>28.019388398486743</v>
      </c>
      <c r="K106" s="1">
        <f>('WEIGHTED from Refinitive'!$B$3*'ISSUE SCORE from EIKON'!P109)+('WEIGHTED from Refinitive'!$B$4*'ISSUE SCORE from EIKON'!AE109)+('ISSUE SCORE from EIKON'!AT109*'WEIGHTED from Refinitive'!$B$5)+('WEIGHTED from Refinitive'!$B$8*'ISSUE SCORE from EIKON'!BI109)+('ISSUE SCORE from EIKON'!BX109*'WEIGHTED from Refinitive'!$B$9)+('WEIGHTED from Refinitive'!$B$10*'ISSUE SCORE from EIKON'!CM109)+('ISSUE SCORE from EIKON'!DB109*'WEIGHTED from Refinitive'!$B$11)+('WEIGHTED from Refinitive'!$B$14*'ISSUE SCORE from EIKON'!DQ109)+('ISSUE SCORE from EIKON'!EF109*'WEIGHTED from Refinitive'!$B$15)+('WEIGHTED from Refinitive'!$B$16*'ISSUE SCORE from EIKON'!EU109)</f>
        <v>24.430590556060466</v>
      </c>
      <c r="L106" s="1">
        <f>('WEIGHTED from Refinitive'!$B$3*'ISSUE SCORE from EIKON'!Q109)+('WEIGHTED from Refinitive'!$B$4*'ISSUE SCORE from EIKON'!AF109)+('ISSUE SCORE from EIKON'!AU109*'WEIGHTED from Refinitive'!$B$5)+('WEIGHTED from Refinitive'!$B$8*'ISSUE SCORE from EIKON'!BJ109)+('ISSUE SCORE from EIKON'!BY109*'WEIGHTED from Refinitive'!$B$9)+('WEIGHTED from Refinitive'!$B$10*'ISSUE SCORE from EIKON'!CN109)+('ISSUE SCORE from EIKON'!DC109*'WEIGHTED from Refinitive'!$B$11)+('WEIGHTED from Refinitive'!$B$14*'ISSUE SCORE from EIKON'!DR109)+('ISSUE SCORE from EIKON'!EG109*'WEIGHTED from Refinitive'!$B$15)+('WEIGHTED from Refinitive'!$B$16*'ISSUE SCORE from EIKON'!EV109)</f>
        <v>10.529368338161241</v>
      </c>
      <c r="M106" s="1">
        <f>('WEIGHTED from Refinitive'!$B$3*'ISSUE SCORE from EIKON'!R109)+('WEIGHTED from Refinitive'!$B$4*'ISSUE SCORE from EIKON'!AG109)+('ISSUE SCORE from EIKON'!AV109*'WEIGHTED from Refinitive'!$B$5)+('WEIGHTED from Refinitive'!$B$8*'ISSUE SCORE from EIKON'!BK109)+('ISSUE SCORE from EIKON'!BZ109*'WEIGHTED from Refinitive'!$B$9)+('WEIGHTED from Refinitive'!$B$10*'ISSUE SCORE from EIKON'!CO109)+('ISSUE SCORE from EIKON'!DD109*'WEIGHTED from Refinitive'!$B$11)+('WEIGHTED from Refinitive'!$B$14*'ISSUE SCORE from EIKON'!DS109)+('ISSUE SCORE from EIKON'!EH109*'WEIGHTED from Refinitive'!$B$15)+('WEIGHTED from Refinitive'!$B$16*'ISSUE SCORE from EIKON'!EW109)</f>
        <v>0</v>
      </c>
      <c r="N106" s="1">
        <f>('WEIGHTED from Refinitive'!$B$3*'ISSUE SCORE from EIKON'!S109)+('WEIGHTED from Refinitive'!$B$4*'ISSUE SCORE from EIKON'!AH109)+('ISSUE SCORE from EIKON'!AW109*'WEIGHTED from Refinitive'!$B$5)+('WEIGHTED from Refinitive'!$B$8*'ISSUE SCORE from EIKON'!BL109)+('ISSUE SCORE from EIKON'!CA109*'WEIGHTED from Refinitive'!$B$9)+('WEIGHTED from Refinitive'!$B$10*'ISSUE SCORE from EIKON'!CP109)+('ISSUE SCORE from EIKON'!DE109*'WEIGHTED from Refinitive'!$B$11)+('WEIGHTED from Refinitive'!$B$14*'ISSUE SCORE from EIKON'!DT109)+('ISSUE SCORE from EIKON'!EI109*'WEIGHTED from Refinitive'!$B$15)+('WEIGHTED from Refinitive'!$B$16*'ISSUE SCORE from EIKON'!EX109)</f>
        <v>0</v>
      </c>
      <c r="O106" s="1">
        <f>('WEIGHTED from Refinitive'!$B$3*'ISSUE SCORE from EIKON'!T109)+('WEIGHTED from Refinitive'!$B$4*'ISSUE SCORE from EIKON'!AI109)+('ISSUE SCORE from EIKON'!AX109*'WEIGHTED from Refinitive'!$B$5)+('WEIGHTED from Refinitive'!$B$8*'ISSUE SCORE from EIKON'!BM109)+('ISSUE SCORE from EIKON'!CB109*'WEIGHTED from Refinitive'!$B$9)+('WEIGHTED from Refinitive'!$B$10*'ISSUE SCORE from EIKON'!CQ109)+('ISSUE SCORE from EIKON'!DF109*'WEIGHTED from Refinitive'!$B$11)+('WEIGHTED from Refinitive'!$B$14*'ISSUE SCORE from EIKON'!DU109)+('ISSUE SCORE from EIKON'!EJ109*'WEIGHTED from Refinitive'!$B$15)+('WEIGHTED from Refinitive'!$B$16*'ISSUE SCORE from EIKON'!EY109)</f>
        <v>0</v>
      </c>
      <c r="P106" s="1">
        <f>('WEIGHTED from Refinitive'!$B$3*'ISSUE SCORE from EIKON'!U109)+('WEIGHTED from Refinitive'!$B$4*'ISSUE SCORE from EIKON'!AJ109)+('ISSUE SCORE from EIKON'!AY109*'WEIGHTED from Refinitive'!$B$5)+('WEIGHTED from Refinitive'!$B$8*'ISSUE SCORE from EIKON'!BN109)+('ISSUE SCORE from EIKON'!CC109*'WEIGHTED from Refinitive'!$B$9)+('WEIGHTED from Refinitive'!$B$10*'ISSUE SCORE from EIKON'!CR109)+('ISSUE SCORE from EIKON'!DG109*'WEIGHTED from Refinitive'!$B$11)+('WEIGHTED from Refinitive'!$B$14*'ISSUE SCORE from EIKON'!DV109)+('ISSUE SCORE from EIKON'!EK109*'WEIGHTED from Refinitive'!$B$15)+('WEIGHTED from Refinitive'!$B$16*'ISSUE SCORE from EIKON'!EZ109)</f>
        <v>0</v>
      </c>
      <c r="R106" s="11" t="s">
        <v>193</v>
      </c>
      <c r="S106" s="1">
        <f t="shared" si="32"/>
        <v>83.560722007480408</v>
      </c>
      <c r="T106" s="1">
        <f t="shared" si="33"/>
        <v>52.608915310923372</v>
      </c>
      <c r="U106" s="1">
        <f t="shared" si="34"/>
        <v>53.44030219188101</v>
      </c>
      <c r="V106" s="1">
        <f t="shared" si="35"/>
        <v>52.269258945435872</v>
      </c>
      <c r="W106" s="1">
        <f t="shared" si="36"/>
        <v>52.478844700872273</v>
      </c>
      <c r="X106" s="1">
        <f t="shared" si="37"/>
        <v>36.692557442557415</v>
      </c>
      <c r="Y106" s="1">
        <f t="shared" si="38"/>
        <v>36.913573828187438</v>
      </c>
      <c r="Z106" s="1">
        <f t="shared" si="39"/>
        <v>33.632254843025805</v>
      </c>
      <c r="AA106" s="1">
        <f t="shared" si="40"/>
        <v>28.019388398486743</v>
      </c>
      <c r="AB106" s="1">
        <f t="shared" si="41"/>
        <v>24.430590556060466</v>
      </c>
      <c r="AC106" s="1">
        <f t="shared" si="42"/>
        <v>10.529368338161241</v>
      </c>
      <c r="AD106" s="1">
        <f t="shared" si="43"/>
        <v>0</v>
      </c>
      <c r="AE106" s="1">
        <f t="shared" si="44"/>
        <v>0</v>
      </c>
      <c r="AF106" s="1">
        <f t="shared" si="45"/>
        <v>0</v>
      </c>
      <c r="AG106" s="1">
        <f t="shared" si="46"/>
        <v>0</v>
      </c>
      <c r="AI106" s="11" t="s">
        <v>193</v>
      </c>
      <c r="AJ106" s="1">
        <f t="shared" si="47"/>
        <v>30.951806696557036</v>
      </c>
      <c r="AK106" s="1">
        <f t="shared" si="48"/>
        <v>-0.83138688095763769</v>
      </c>
      <c r="AL106" s="1">
        <f t="shared" si="49"/>
        <v>1.1710432464451372</v>
      </c>
      <c r="AM106" s="1">
        <f t="shared" si="50"/>
        <v>-0.20958575543640023</v>
      </c>
      <c r="AN106" s="1">
        <f t="shared" si="51"/>
        <v>15.786287258314857</v>
      </c>
      <c r="AO106" s="1">
        <f t="shared" si="52"/>
        <v>-0.22101638563002268</v>
      </c>
      <c r="AP106" s="1">
        <f t="shared" si="53"/>
        <v>3.2813189851616329</v>
      </c>
      <c r="AQ106" s="1">
        <f t="shared" si="54"/>
        <v>5.6128664445390619</v>
      </c>
      <c r="AR106" s="1">
        <f t="shared" si="55"/>
        <v>3.5887978424262776</v>
      </c>
      <c r="AS106" s="1">
        <f t="shared" si="56"/>
        <v>13.901222217899225</v>
      </c>
      <c r="AT106" s="1">
        <f t="shared" si="57"/>
        <v>10.529368338161241</v>
      </c>
      <c r="AU106" s="1">
        <f t="shared" si="58"/>
        <v>0</v>
      </c>
      <c r="AV106" s="1">
        <f t="shared" si="59"/>
        <v>0</v>
      </c>
      <c r="AW106" s="1">
        <f t="shared" si="60"/>
        <v>0</v>
      </c>
      <c r="AX106" s="1" t="str">
        <f>VLOOKUP(AI106,'ISSUE SCORE from EIKON'!A109:B538,2,FALSE)</f>
        <v>Eastman Chemical Co</v>
      </c>
      <c r="AY106" s="1">
        <f t="shared" si="61"/>
        <v>105</v>
      </c>
      <c r="AZ106" s="1">
        <v>105</v>
      </c>
      <c r="BA106" s="1">
        <v>1</v>
      </c>
    </row>
    <row r="107" spans="1:53" ht="15">
      <c r="A107" s="11" t="s">
        <v>168</v>
      </c>
      <c r="B107" s="1">
        <f>('WEIGHTED from Refinitive'!$B$3*'ISSUE SCORE from EIKON'!G110)+('WEIGHTED from Refinitive'!$B$4*'ISSUE SCORE from EIKON'!V110)+('ISSUE SCORE from EIKON'!AK110*'WEIGHTED from Refinitive'!$B$5)+('WEIGHTED from Refinitive'!$B$8*'ISSUE SCORE from EIKON'!AZ110)+('ISSUE SCORE from EIKON'!BO110*'WEIGHTED from Refinitive'!$B$9)+('WEIGHTED from Refinitive'!$B$10*'ISSUE SCORE from EIKON'!CD110)+('ISSUE SCORE from EIKON'!CS110*'WEIGHTED from Refinitive'!$B$11)+('WEIGHTED from Refinitive'!$B$14*'ISSUE SCORE from EIKON'!DH110)+('ISSUE SCORE from EIKON'!DW110*'WEIGHTED from Refinitive'!$B$15)+('WEIGHTED from Refinitive'!$B$16*'ISSUE SCORE from EIKON'!EL110)</f>
        <v>75.245167156730361</v>
      </c>
      <c r="C107" s="1">
        <f>('WEIGHTED from Refinitive'!$B$3*'ISSUE SCORE from EIKON'!H110)+('WEIGHTED from Refinitive'!$B$4*'ISSUE SCORE from EIKON'!W110)+('ISSUE SCORE from EIKON'!AL110*'WEIGHTED from Refinitive'!$B$5)+('WEIGHTED from Refinitive'!$B$8*'ISSUE SCORE from EIKON'!BA110)+('ISSUE SCORE from EIKON'!BP110*'WEIGHTED from Refinitive'!$B$9)+('WEIGHTED from Refinitive'!$B$10*'ISSUE SCORE from EIKON'!CE110)+('ISSUE SCORE from EIKON'!CT110*'WEIGHTED from Refinitive'!$B$11)+('WEIGHTED from Refinitive'!$B$14*'ISSUE SCORE from EIKON'!DI110)+('ISSUE SCORE from EIKON'!DX110*'WEIGHTED from Refinitive'!$B$15)+('WEIGHTED from Refinitive'!$B$16*'ISSUE SCORE from EIKON'!EM110)</f>
        <v>71.992680148320773</v>
      </c>
      <c r="D107" s="1">
        <f>('WEIGHTED from Refinitive'!$B$3*'ISSUE SCORE from EIKON'!I110)+('WEIGHTED from Refinitive'!$B$4*'ISSUE SCORE from EIKON'!X110)+('ISSUE SCORE from EIKON'!AM110*'WEIGHTED from Refinitive'!$B$5)+('WEIGHTED from Refinitive'!$B$8*'ISSUE SCORE from EIKON'!BB110)+('ISSUE SCORE from EIKON'!BQ110*'WEIGHTED from Refinitive'!$B$9)+('WEIGHTED from Refinitive'!$B$10*'ISSUE SCORE from EIKON'!CF110)+('ISSUE SCORE from EIKON'!CU110*'WEIGHTED from Refinitive'!$B$11)+('WEIGHTED from Refinitive'!$B$14*'ISSUE SCORE from EIKON'!DJ110)+('ISSUE SCORE from EIKON'!DY110*'WEIGHTED from Refinitive'!$B$15)+('WEIGHTED from Refinitive'!$B$16*'ISSUE SCORE from EIKON'!EN110)</f>
        <v>72.61735202739672</v>
      </c>
      <c r="E107" s="1">
        <f>('WEIGHTED from Refinitive'!$B$3*'ISSUE SCORE from EIKON'!J110)+('WEIGHTED from Refinitive'!$B$4*'ISSUE SCORE from EIKON'!Y110)+('ISSUE SCORE from EIKON'!AN110*'WEIGHTED from Refinitive'!$B$5)+('WEIGHTED from Refinitive'!$B$8*'ISSUE SCORE from EIKON'!BC110)+('ISSUE SCORE from EIKON'!BR110*'WEIGHTED from Refinitive'!$B$9)+('WEIGHTED from Refinitive'!$B$10*'ISSUE SCORE from EIKON'!CG110)+('ISSUE SCORE from EIKON'!CV110*'WEIGHTED from Refinitive'!$B$11)+('WEIGHTED from Refinitive'!$B$14*'ISSUE SCORE from EIKON'!DK110)+('ISSUE SCORE from EIKON'!DZ110*'WEIGHTED from Refinitive'!$B$15)+('WEIGHTED from Refinitive'!$B$16*'ISSUE SCORE from EIKON'!EO110)</f>
        <v>70.561319223527846</v>
      </c>
      <c r="F107" s="1">
        <f>('WEIGHTED from Refinitive'!$B$3*'ISSUE SCORE from EIKON'!K110)+('WEIGHTED from Refinitive'!$B$4*'ISSUE SCORE from EIKON'!Z110)+('ISSUE SCORE from EIKON'!AO110*'WEIGHTED from Refinitive'!$B$5)+('WEIGHTED from Refinitive'!$B$8*'ISSUE SCORE from EIKON'!BD110)+('ISSUE SCORE from EIKON'!BS110*'WEIGHTED from Refinitive'!$B$9)+('WEIGHTED from Refinitive'!$B$10*'ISSUE SCORE from EIKON'!CH110)+('ISSUE SCORE from EIKON'!CW110*'WEIGHTED from Refinitive'!$B$11)+('WEIGHTED from Refinitive'!$B$14*'ISSUE SCORE from EIKON'!DL110)+('ISSUE SCORE from EIKON'!EA110*'WEIGHTED from Refinitive'!$B$15)+('WEIGHTED from Refinitive'!$B$16*'ISSUE SCORE from EIKON'!EP110)</f>
        <v>57.750624375624305</v>
      </c>
      <c r="G107" s="1">
        <f>('WEIGHTED from Refinitive'!$B$3*'ISSUE SCORE from EIKON'!L110)+('WEIGHTED from Refinitive'!$B$4*'ISSUE SCORE from EIKON'!AA110)+('ISSUE SCORE from EIKON'!AP110*'WEIGHTED from Refinitive'!$B$5)+('WEIGHTED from Refinitive'!$B$8*'ISSUE SCORE from EIKON'!BE110)+('ISSUE SCORE from EIKON'!BT110*'WEIGHTED from Refinitive'!$B$9)+('WEIGHTED from Refinitive'!$B$10*'ISSUE SCORE from EIKON'!CI110)+('ISSUE SCORE from EIKON'!CX110*'WEIGHTED from Refinitive'!$B$11)+('WEIGHTED from Refinitive'!$B$14*'ISSUE SCORE from EIKON'!DM110)+('ISSUE SCORE from EIKON'!EB110*'WEIGHTED from Refinitive'!$B$15)+('WEIGHTED from Refinitive'!$B$16*'ISSUE SCORE from EIKON'!EQ110)</f>
        <v>56.289395474501831</v>
      </c>
      <c r="H107" s="1">
        <f>('WEIGHTED from Refinitive'!$B$3*'ISSUE SCORE from EIKON'!M110)+('WEIGHTED from Refinitive'!$B$4*'ISSUE SCORE from EIKON'!AB110)+('ISSUE SCORE from EIKON'!AQ110*'WEIGHTED from Refinitive'!$B$5)+('WEIGHTED from Refinitive'!$B$8*'ISSUE SCORE from EIKON'!BF110)+('ISSUE SCORE from EIKON'!BU110*'WEIGHTED from Refinitive'!$B$9)+('WEIGHTED from Refinitive'!$B$10*'ISSUE SCORE from EIKON'!CJ110)+('ISSUE SCORE from EIKON'!CY110*'WEIGHTED from Refinitive'!$B$11)+('WEIGHTED from Refinitive'!$B$14*'ISSUE SCORE from EIKON'!DN110)+('ISSUE SCORE from EIKON'!EC110*'WEIGHTED from Refinitive'!$B$15)+('WEIGHTED from Refinitive'!$B$16*'ISSUE SCORE from EIKON'!ER110)</f>
        <v>46.291880781089382</v>
      </c>
      <c r="I107" s="1">
        <f>('WEIGHTED from Refinitive'!$B$3*'ISSUE SCORE from EIKON'!N110)+('WEIGHTED from Refinitive'!$B$4*'ISSUE SCORE from EIKON'!AC110)+('ISSUE SCORE from EIKON'!AR110*'WEIGHTED from Refinitive'!$B$5)+('WEIGHTED from Refinitive'!$B$8*'ISSUE SCORE from EIKON'!BG110)+('ISSUE SCORE from EIKON'!BV110*'WEIGHTED from Refinitive'!$B$9)+('WEIGHTED from Refinitive'!$B$10*'ISSUE SCORE from EIKON'!CK110)+('ISSUE SCORE from EIKON'!CZ110*'WEIGHTED from Refinitive'!$B$11)+('WEIGHTED from Refinitive'!$B$14*'ISSUE SCORE from EIKON'!DO110)+('ISSUE SCORE from EIKON'!ED110*'WEIGHTED from Refinitive'!$B$15)+('WEIGHTED from Refinitive'!$B$16*'ISSUE SCORE from EIKON'!ES110)</f>
        <v>58.000768442622928</v>
      </c>
      <c r="J107" s="1">
        <f>('WEIGHTED from Refinitive'!$B$3*'ISSUE SCORE from EIKON'!O110)+('WEIGHTED from Refinitive'!$B$4*'ISSUE SCORE from EIKON'!AD110)+('ISSUE SCORE from EIKON'!AS110*'WEIGHTED from Refinitive'!$B$5)+('WEIGHTED from Refinitive'!$B$8*'ISSUE SCORE from EIKON'!BH110)+('ISSUE SCORE from EIKON'!BW110*'WEIGHTED from Refinitive'!$B$9)+('WEIGHTED from Refinitive'!$B$10*'ISSUE SCORE from EIKON'!CL110)+('ISSUE SCORE from EIKON'!DA110*'WEIGHTED from Refinitive'!$B$11)+('WEIGHTED from Refinitive'!$B$14*'ISSUE SCORE from EIKON'!DP110)+('ISSUE SCORE from EIKON'!EE110*'WEIGHTED from Refinitive'!$B$15)+('WEIGHTED from Refinitive'!$B$16*'ISSUE SCORE from EIKON'!ET110)</f>
        <v>60.823504273504227</v>
      </c>
      <c r="K107" s="1">
        <f>('WEIGHTED from Refinitive'!$B$3*'ISSUE SCORE from EIKON'!P110)+('WEIGHTED from Refinitive'!$B$4*'ISSUE SCORE from EIKON'!AE110)+('ISSUE SCORE from EIKON'!AT110*'WEIGHTED from Refinitive'!$B$5)+('WEIGHTED from Refinitive'!$B$8*'ISSUE SCORE from EIKON'!BI110)+('ISSUE SCORE from EIKON'!BX110*'WEIGHTED from Refinitive'!$B$9)+('WEIGHTED from Refinitive'!$B$10*'ISSUE SCORE from EIKON'!CM110)+('ISSUE SCORE from EIKON'!DB110*'WEIGHTED from Refinitive'!$B$11)+('WEIGHTED from Refinitive'!$B$14*'ISSUE SCORE from EIKON'!DQ110)+('ISSUE SCORE from EIKON'!EF110*'WEIGHTED from Refinitive'!$B$15)+('WEIGHTED from Refinitive'!$B$16*'ISSUE SCORE from EIKON'!EU110)</f>
        <v>63.404459830838562</v>
      </c>
      <c r="L107" s="1">
        <f>('WEIGHTED from Refinitive'!$B$3*'ISSUE SCORE from EIKON'!Q110)+('WEIGHTED from Refinitive'!$B$4*'ISSUE SCORE from EIKON'!AF110)+('ISSUE SCORE from EIKON'!AU110*'WEIGHTED from Refinitive'!$B$5)+('WEIGHTED from Refinitive'!$B$8*'ISSUE SCORE from EIKON'!BJ110)+('ISSUE SCORE from EIKON'!BY110*'WEIGHTED from Refinitive'!$B$9)+('WEIGHTED from Refinitive'!$B$10*'ISSUE SCORE from EIKON'!CN110)+('ISSUE SCORE from EIKON'!DC110*'WEIGHTED from Refinitive'!$B$11)+('WEIGHTED from Refinitive'!$B$14*'ISSUE SCORE from EIKON'!DR110)+('ISSUE SCORE from EIKON'!EG110*'WEIGHTED from Refinitive'!$B$15)+('WEIGHTED from Refinitive'!$B$16*'ISSUE SCORE from EIKON'!EV110)</f>
        <v>50.694625031084549</v>
      </c>
      <c r="M107" s="1">
        <f>('WEIGHTED from Refinitive'!$B$3*'ISSUE SCORE from EIKON'!R110)+('WEIGHTED from Refinitive'!$B$4*'ISSUE SCORE from EIKON'!AG110)+('ISSUE SCORE from EIKON'!AV110*'WEIGHTED from Refinitive'!$B$5)+('WEIGHTED from Refinitive'!$B$8*'ISSUE SCORE from EIKON'!BK110)+('ISSUE SCORE from EIKON'!BZ110*'WEIGHTED from Refinitive'!$B$9)+('WEIGHTED from Refinitive'!$B$10*'ISSUE SCORE from EIKON'!CO110)+('ISSUE SCORE from EIKON'!DD110*'WEIGHTED from Refinitive'!$B$11)+('WEIGHTED from Refinitive'!$B$14*'ISSUE SCORE from EIKON'!DS110)+('ISSUE SCORE from EIKON'!EH110*'WEIGHTED from Refinitive'!$B$15)+('WEIGHTED from Refinitive'!$B$16*'ISSUE SCORE from EIKON'!EW110)</f>
        <v>41.930851356557106</v>
      </c>
      <c r="N107" s="1">
        <f>('WEIGHTED from Refinitive'!$B$3*'ISSUE SCORE from EIKON'!S110)+('WEIGHTED from Refinitive'!$B$4*'ISSUE SCORE from EIKON'!AH110)+('ISSUE SCORE from EIKON'!AW110*'WEIGHTED from Refinitive'!$B$5)+('WEIGHTED from Refinitive'!$B$8*'ISSUE SCORE from EIKON'!BL110)+('ISSUE SCORE from EIKON'!CA110*'WEIGHTED from Refinitive'!$B$9)+('WEIGHTED from Refinitive'!$B$10*'ISSUE SCORE from EIKON'!CP110)+('ISSUE SCORE from EIKON'!DE110*'WEIGHTED from Refinitive'!$B$11)+('WEIGHTED from Refinitive'!$B$14*'ISSUE SCORE from EIKON'!DT110)+('ISSUE SCORE from EIKON'!EI110*'WEIGHTED from Refinitive'!$B$15)+('WEIGHTED from Refinitive'!$B$16*'ISSUE SCORE from EIKON'!EX110)</f>
        <v>36.90806982872197</v>
      </c>
      <c r="O107" s="1">
        <f>('WEIGHTED from Refinitive'!$B$3*'ISSUE SCORE from EIKON'!T110)+('WEIGHTED from Refinitive'!$B$4*'ISSUE SCORE from EIKON'!AI110)+('ISSUE SCORE from EIKON'!AX110*'WEIGHTED from Refinitive'!$B$5)+('WEIGHTED from Refinitive'!$B$8*'ISSUE SCORE from EIKON'!BM110)+('ISSUE SCORE from EIKON'!CB110*'WEIGHTED from Refinitive'!$B$9)+('WEIGHTED from Refinitive'!$B$10*'ISSUE SCORE from EIKON'!CQ110)+('ISSUE SCORE from EIKON'!DF110*'WEIGHTED from Refinitive'!$B$11)+('WEIGHTED from Refinitive'!$B$14*'ISSUE SCORE from EIKON'!DU110)+('ISSUE SCORE from EIKON'!EJ110*'WEIGHTED from Refinitive'!$B$15)+('WEIGHTED from Refinitive'!$B$16*'ISSUE SCORE from EIKON'!EY110)</f>
        <v>37.978771497217977</v>
      </c>
      <c r="P107" s="1">
        <f>('WEIGHTED from Refinitive'!$B$3*'ISSUE SCORE from EIKON'!U110)+('WEIGHTED from Refinitive'!$B$4*'ISSUE SCORE from EIKON'!AJ110)+('ISSUE SCORE from EIKON'!AY110*'WEIGHTED from Refinitive'!$B$5)+('WEIGHTED from Refinitive'!$B$8*'ISSUE SCORE from EIKON'!BN110)+('ISSUE SCORE from EIKON'!CC110*'WEIGHTED from Refinitive'!$B$9)+('WEIGHTED from Refinitive'!$B$10*'ISSUE SCORE from EIKON'!CR110)+('ISSUE SCORE from EIKON'!DG110*'WEIGHTED from Refinitive'!$B$11)+('WEIGHTED from Refinitive'!$B$14*'ISSUE SCORE from EIKON'!DV110)+('ISSUE SCORE from EIKON'!EK110*'WEIGHTED from Refinitive'!$B$15)+('WEIGHTED from Refinitive'!$B$16*'ISSUE SCORE from EIKON'!EZ110)</f>
        <v>38.293886198547185</v>
      </c>
      <c r="R107" s="11" t="s">
        <v>194</v>
      </c>
      <c r="S107" s="1">
        <f t="shared" si="32"/>
        <v>70.566181134445742</v>
      </c>
      <c r="T107" s="1">
        <f t="shared" si="33"/>
        <v>71.992680148320773</v>
      </c>
      <c r="U107" s="1">
        <f t="shared" si="34"/>
        <v>72.61735202739672</v>
      </c>
      <c r="V107" s="1">
        <f t="shared" si="35"/>
        <v>70.561319223527846</v>
      </c>
      <c r="W107" s="1">
        <f t="shared" si="36"/>
        <v>57.750624375624305</v>
      </c>
      <c r="X107" s="1">
        <f t="shared" si="37"/>
        <v>56.289395474501831</v>
      </c>
      <c r="Y107" s="1">
        <f t="shared" si="38"/>
        <v>46.291880781089382</v>
      </c>
      <c r="Z107" s="1">
        <f t="shared" si="39"/>
        <v>58.000768442622928</v>
      </c>
      <c r="AA107" s="1">
        <f t="shared" si="40"/>
        <v>60.823504273504227</v>
      </c>
      <c r="AB107" s="1">
        <f t="shared" si="41"/>
        <v>63.404459830838562</v>
      </c>
      <c r="AC107" s="1">
        <f t="shared" si="42"/>
        <v>50.694625031084549</v>
      </c>
      <c r="AD107" s="1">
        <f t="shared" si="43"/>
        <v>41.930851356557106</v>
      </c>
      <c r="AE107" s="1">
        <f t="shared" si="44"/>
        <v>36.90806982872197</v>
      </c>
      <c r="AF107" s="1">
        <f t="shared" si="45"/>
        <v>37.978771497217977</v>
      </c>
      <c r="AG107" s="1">
        <f t="shared" si="46"/>
        <v>38.293886198547185</v>
      </c>
      <c r="AI107" s="11" t="s">
        <v>194</v>
      </c>
      <c r="AJ107" s="1">
        <f t="shared" si="47"/>
        <v>-1.4264990138750306</v>
      </c>
      <c r="AK107" s="1">
        <f t="shared" si="48"/>
        <v>-0.62467187907594734</v>
      </c>
      <c r="AL107" s="1">
        <f t="shared" si="49"/>
        <v>2.0560328038688738</v>
      </c>
      <c r="AM107" s="1">
        <f t="shared" si="50"/>
        <v>12.810694847903541</v>
      </c>
      <c r="AN107" s="1">
        <f t="shared" si="51"/>
        <v>1.4612289011224746</v>
      </c>
      <c r="AO107" s="1">
        <f t="shared" si="52"/>
        <v>9.9975146934124481</v>
      </c>
      <c r="AP107" s="1">
        <f t="shared" si="53"/>
        <v>-11.708887661533545</v>
      </c>
      <c r="AQ107" s="1">
        <f t="shared" si="54"/>
        <v>-2.8227358308812995</v>
      </c>
      <c r="AR107" s="1">
        <f t="shared" si="55"/>
        <v>-2.5809555573343346</v>
      </c>
      <c r="AS107" s="1">
        <f t="shared" si="56"/>
        <v>12.709834799754013</v>
      </c>
      <c r="AT107" s="1">
        <f t="shared" si="57"/>
        <v>8.7637736745274424</v>
      </c>
      <c r="AU107" s="1">
        <f t="shared" si="58"/>
        <v>5.0227815278351358</v>
      </c>
      <c r="AV107" s="1">
        <f t="shared" si="59"/>
        <v>-1.0707016684960067</v>
      </c>
      <c r="AW107" s="1">
        <f t="shared" si="60"/>
        <v>-0.31511470132920749</v>
      </c>
      <c r="AX107" s="1" t="str">
        <f>VLOOKUP(AI107,'ISSUE SCORE from EIKON'!A110:B539,2,FALSE)</f>
        <v>Emerson Electric Co</v>
      </c>
      <c r="AY107" s="1">
        <f t="shared" si="61"/>
        <v>106</v>
      </c>
      <c r="AZ107" s="1">
        <v>106</v>
      </c>
      <c r="BA107" s="1">
        <v>1</v>
      </c>
    </row>
    <row r="108" spans="1:53" ht="15">
      <c r="A108" s="11" t="s">
        <v>169</v>
      </c>
      <c r="B108" s="1">
        <f>('WEIGHTED from Refinitive'!$B$3*'ISSUE SCORE from EIKON'!G111)+('WEIGHTED from Refinitive'!$B$4*'ISSUE SCORE from EIKON'!V111)+('ISSUE SCORE from EIKON'!AK111*'WEIGHTED from Refinitive'!$B$5)+('WEIGHTED from Refinitive'!$B$8*'ISSUE SCORE from EIKON'!AZ111)+('ISSUE SCORE from EIKON'!BO111*'WEIGHTED from Refinitive'!$B$9)+('WEIGHTED from Refinitive'!$B$10*'ISSUE SCORE from EIKON'!CD111)+('ISSUE SCORE from EIKON'!CS111*'WEIGHTED from Refinitive'!$B$11)+('WEIGHTED from Refinitive'!$B$14*'ISSUE SCORE from EIKON'!DH111)+('ISSUE SCORE from EIKON'!DW111*'WEIGHTED from Refinitive'!$B$15)+('WEIGHTED from Refinitive'!$B$16*'ISSUE SCORE from EIKON'!EL111)</f>
        <v>44.262600500606759</v>
      </c>
      <c r="C108" s="1">
        <f>('WEIGHTED from Refinitive'!$B$3*'ISSUE SCORE from EIKON'!H111)+('WEIGHTED from Refinitive'!$B$4*'ISSUE SCORE from EIKON'!W111)+('ISSUE SCORE from EIKON'!AL111*'WEIGHTED from Refinitive'!$B$5)+('WEIGHTED from Refinitive'!$B$8*'ISSUE SCORE from EIKON'!BA111)+('ISSUE SCORE from EIKON'!BP111*'WEIGHTED from Refinitive'!$B$9)+('WEIGHTED from Refinitive'!$B$10*'ISSUE SCORE from EIKON'!CE111)+('ISSUE SCORE from EIKON'!CT111*'WEIGHTED from Refinitive'!$B$11)+('WEIGHTED from Refinitive'!$B$14*'ISSUE SCORE from EIKON'!DI111)+('ISSUE SCORE from EIKON'!DX111*'WEIGHTED from Refinitive'!$B$15)+('WEIGHTED from Refinitive'!$B$16*'ISSUE SCORE from EIKON'!EM111)</f>
        <v>42.505668612890382</v>
      </c>
      <c r="D108" s="1">
        <f>('WEIGHTED from Refinitive'!$B$3*'ISSUE SCORE from EIKON'!I111)+('WEIGHTED from Refinitive'!$B$4*'ISSUE SCORE from EIKON'!X111)+('ISSUE SCORE from EIKON'!AM111*'WEIGHTED from Refinitive'!$B$5)+('WEIGHTED from Refinitive'!$B$8*'ISSUE SCORE from EIKON'!BB111)+('ISSUE SCORE from EIKON'!BQ111*'WEIGHTED from Refinitive'!$B$9)+('WEIGHTED from Refinitive'!$B$10*'ISSUE SCORE from EIKON'!CF111)+('ISSUE SCORE from EIKON'!CU111*'WEIGHTED from Refinitive'!$B$11)+('WEIGHTED from Refinitive'!$B$14*'ISSUE SCORE from EIKON'!DJ111)+('ISSUE SCORE from EIKON'!DY111*'WEIGHTED from Refinitive'!$B$15)+('WEIGHTED from Refinitive'!$B$16*'ISSUE SCORE from EIKON'!EN111)</f>
        <v>47.633007917415931</v>
      </c>
      <c r="E108" s="1">
        <f>('WEIGHTED from Refinitive'!$B$3*'ISSUE SCORE from EIKON'!J111)+('WEIGHTED from Refinitive'!$B$4*'ISSUE SCORE from EIKON'!Y111)+('ISSUE SCORE from EIKON'!AN111*'WEIGHTED from Refinitive'!$B$5)+('WEIGHTED from Refinitive'!$B$8*'ISSUE SCORE from EIKON'!BC111)+('ISSUE SCORE from EIKON'!BR111*'WEIGHTED from Refinitive'!$B$9)+('WEIGHTED from Refinitive'!$B$10*'ISSUE SCORE from EIKON'!CG111)+('ISSUE SCORE from EIKON'!CV111*'WEIGHTED from Refinitive'!$B$11)+('WEIGHTED from Refinitive'!$B$14*'ISSUE SCORE from EIKON'!DK111)+('ISSUE SCORE from EIKON'!DZ111*'WEIGHTED from Refinitive'!$B$15)+('WEIGHTED from Refinitive'!$B$16*'ISSUE SCORE from EIKON'!EO111)</f>
        <v>50.190366880379017</v>
      </c>
      <c r="F108" s="1">
        <f>('WEIGHTED from Refinitive'!$B$3*'ISSUE SCORE from EIKON'!K111)+('WEIGHTED from Refinitive'!$B$4*'ISSUE SCORE from EIKON'!Z111)+('ISSUE SCORE from EIKON'!AO111*'WEIGHTED from Refinitive'!$B$5)+('WEIGHTED from Refinitive'!$B$8*'ISSUE SCORE from EIKON'!BD111)+('ISSUE SCORE from EIKON'!BS111*'WEIGHTED from Refinitive'!$B$9)+('WEIGHTED from Refinitive'!$B$10*'ISSUE SCORE from EIKON'!CH111)+('ISSUE SCORE from EIKON'!CW111*'WEIGHTED from Refinitive'!$B$11)+('WEIGHTED from Refinitive'!$B$14*'ISSUE SCORE from EIKON'!DL111)+('ISSUE SCORE from EIKON'!EA111*'WEIGHTED from Refinitive'!$B$15)+('WEIGHTED from Refinitive'!$B$16*'ISSUE SCORE from EIKON'!EP111)</f>
        <v>50.337625453024785</v>
      </c>
      <c r="G108" s="1">
        <f>('WEIGHTED from Refinitive'!$B$3*'ISSUE SCORE from EIKON'!L111)+('WEIGHTED from Refinitive'!$B$4*'ISSUE SCORE from EIKON'!AA111)+('ISSUE SCORE from EIKON'!AP111*'WEIGHTED from Refinitive'!$B$5)+('WEIGHTED from Refinitive'!$B$8*'ISSUE SCORE from EIKON'!BE111)+('ISSUE SCORE from EIKON'!BT111*'WEIGHTED from Refinitive'!$B$9)+('WEIGHTED from Refinitive'!$B$10*'ISSUE SCORE from EIKON'!CI111)+('ISSUE SCORE from EIKON'!CX111*'WEIGHTED from Refinitive'!$B$11)+('WEIGHTED from Refinitive'!$B$14*'ISSUE SCORE from EIKON'!DM111)+('ISSUE SCORE from EIKON'!EB111*'WEIGHTED from Refinitive'!$B$15)+('WEIGHTED from Refinitive'!$B$16*'ISSUE SCORE from EIKON'!EQ111)</f>
        <v>40.311458149693436</v>
      </c>
      <c r="H108" s="1">
        <f>('WEIGHTED from Refinitive'!$B$3*'ISSUE SCORE from EIKON'!M111)+('WEIGHTED from Refinitive'!$B$4*'ISSUE SCORE from EIKON'!AB111)+('ISSUE SCORE from EIKON'!AQ111*'WEIGHTED from Refinitive'!$B$5)+('WEIGHTED from Refinitive'!$B$8*'ISSUE SCORE from EIKON'!BF111)+('ISSUE SCORE from EIKON'!BU111*'WEIGHTED from Refinitive'!$B$9)+('WEIGHTED from Refinitive'!$B$10*'ISSUE SCORE from EIKON'!CJ111)+('ISSUE SCORE from EIKON'!CY111*'WEIGHTED from Refinitive'!$B$11)+('WEIGHTED from Refinitive'!$B$14*'ISSUE SCORE from EIKON'!DN111)+('ISSUE SCORE from EIKON'!EC111*'WEIGHTED from Refinitive'!$B$15)+('WEIGHTED from Refinitive'!$B$16*'ISSUE SCORE from EIKON'!ER111)</f>
        <v>39.868317539781835</v>
      </c>
      <c r="I108" s="1">
        <f>('WEIGHTED from Refinitive'!$B$3*'ISSUE SCORE from EIKON'!N111)+('WEIGHTED from Refinitive'!$B$4*'ISSUE SCORE from EIKON'!AC111)+('ISSUE SCORE from EIKON'!AR111*'WEIGHTED from Refinitive'!$B$5)+('WEIGHTED from Refinitive'!$B$8*'ISSUE SCORE from EIKON'!BG111)+('ISSUE SCORE from EIKON'!BV111*'WEIGHTED from Refinitive'!$B$9)+('WEIGHTED from Refinitive'!$B$10*'ISSUE SCORE from EIKON'!CK111)+('ISSUE SCORE from EIKON'!CZ111*'WEIGHTED from Refinitive'!$B$11)+('WEIGHTED from Refinitive'!$B$14*'ISSUE SCORE from EIKON'!DO111)+('ISSUE SCORE from EIKON'!ED111*'WEIGHTED from Refinitive'!$B$15)+('WEIGHTED from Refinitive'!$B$16*'ISSUE SCORE from EIKON'!ES111)</f>
        <v>40.939292263668044</v>
      </c>
      <c r="J108" s="1">
        <f>('WEIGHTED from Refinitive'!$B$3*'ISSUE SCORE from EIKON'!O111)+('WEIGHTED from Refinitive'!$B$4*'ISSUE SCORE from EIKON'!AD111)+('ISSUE SCORE from EIKON'!AS111*'WEIGHTED from Refinitive'!$B$5)+('WEIGHTED from Refinitive'!$B$8*'ISSUE SCORE from EIKON'!BH111)+('ISSUE SCORE from EIKON'!BW111*'WEIGHTED from Refinitive'!$B$9)+('WEIGHTED from Refinitive'!$B$10*'ISSUE SCORE from EIKON'!CL111)+('ISSUE SCORE from EIKON'!DA111*'WEIGHTED from Refinitive'!$B$11)+('WEIGHTED from Refinitive'!$B$14*'ISSUE SCORE from EIKON'!DP111)+('ISSUE SCORE from EIKON'!EE111*'WEIGHTED from Refinitive'!$B$15)+('WEIGHTED from Refinitive'!$B$16*'ISSUE SCORE from EIKON'!ET111)</f>
        <v>38.889898377383695</v>
      </c>
      <c r="K108" s="1">
        <f>('WEIGHTED from Refinitive'!$B$3*'ISSUE SCORE from EIKON'!P111)+('WEIGHTED from Refinitive'!$B$4*'ISSUE SCORE from EIKON'!AE111)+('ISSUE SCORE from EIKON'!AT111*'WEIGHTED from Refinitive'!$B$5)+('WEIGHTED from Refinitive'!$B$8*'ISSUE SCORE from EIKON'!BI111)+('ISSUE SCORE from EIKON'!BX111*'WEIGHTED from Refinitive'!$B$9)+('WEIGHTED from Refinitive'!$B$10*'ISSUE SCORE from EIKON'!CM111)+('ISSUE SCORE from EIKON'!DB111*'WEIGHTED from Refinitive'!$B$11)+('WEIGHTED from Refinitive'!$B$14*'ISSUE SCORE from EIKON'!DQ111)+('ISSUE SCORE from EIKON'!EF111*'WEIGHTED from Refinitive'!$B$15)+('WEIGHTED from Refinitive'!$B$16*'ISSUE SCORE from EIKON'!EU111)</f>
        <v>45.921006155498603</v>
      </c>
      <c r="L108" s="1">
        <f>('WEIGHTED from Refinitive'!$B$3*'ISSUE SCORE from EIKON'!Q111)+('WEIGHTED from Refinitive'!$B$4*'ISSUE SCORE from EIKON'!AF111)+('ISSUE SCORE from EIKON'!AU111*'WEIGHTED from Refinitive'!$B$5)+('WEIGHTED from Refinitive'!$B$8*'ISSUE SCORE from EIKON'!BJ111)+('ISSUE SCORE from EIKON'!BY111*'WEIGHTED from Refinitive'!$B$9)+('WEIGHTED from Refinitive'!$B$10*'ISSUE SCORE from EIKON'!CN111)+('ISSUE SCORE from EIKON'!DC111*'WEIGHTED from Refinitive'!$B$11)+('WEIGHTED from Refinitive'!$B$14*'ISSUE SCORE from EIKON'!DR111)+('ISSUE SCORE from EIKON'!EG111*'WEIGHTED from Refinitive'!$B$15)+('WEIGHTED from Refinitive'!$B$16*'ISSUE SCORE from EIKON'!EV111)</f>
        <v>32.898548839524004</v>
      </c>
      <c r="M108" s="1">
        <f>('WEIGHTED from Refinitive'!$B$3*'ISSUE SCORE from EIKON'!R111)+('WEIGHTED from Refinitive'!$B$4*'ISSUE SCORE from EIKON'!AG111)+('ISSUE SCORE from EIKON'!AV111*'WEIGHTED from Refinitive'!$B$5)+('WEIGHTED from Refinitive'!$B$8*'ISSUE SCORE from EIKON'!BK111)+('ISSUE SCORE from EIKON'!BZ111*'WEIGHTED from Refinitive'!$B$9)+('WEIGHTED from Refinitive'!$B$10*'ISSUE SCORE from EIKON'!CO111)+('ISSUE SCORE from EIKON'!DD111*'WEIGHTED from Refinitive'!$B$11)+('WEIGHTED from Refinitive'!$B$14*'ISSUE SCORE from EIKON'!DS111)+('ISSUE SCORE from EIKON'!EH111*'WEIGHTED from Refinitive'!$B$15)+('WEIGHTED from Refinitive'!$B$16*'ISSUE SCORE from EIKON'!EW111)</f>
        <v>34.552354673605301</v>
      </c>
      <c r="N108" s="1">
        <f>('WEIGHTED from Refinitive'!$B$3*'ISSUE SCORE from EIKON'!S111)+('WEIGHTED from Refinitive'!$B$4*'ISSUE SCORE from EIKON'!AH111)+('ISSUE SCORE from EIKON'!AW111*'WEIGHTED from Refinitive'!$B$5)+('WEIGHTED from Refinitive'!$B$8*'ISSUE SCORE from EIKON'!BL111)+('ISSUE SCORE from EIKON'!CA111*'WEIGHTED from Refinitive'!$B$9)+('WEIGHTED from Refinitive'!$B$10*'ISSUE SCORE from EIKON'!CP111)+('ISSUE SCORE from EIKON'!DE111*'WEIGHTED from Refinitive'!$B$11)+('WEIGHTED from Refinitive'!$B$14*'ISSUE SCORE from EIKON'!DT111)+('ISSUE SCORE from EIKON'!EI111*'WEIGHTED from Refinitive'!$B$15)+('WEIGHTED from Refinitive'!$B$16*'ISSUE SCORE from EIKON'!EX111)</f>
        <v>36.241506365206178</v>
      </c>
      <c r="O108" s="1">
        <f>('WEIGHTED from Refinitive'!$B$3*'ISSUE SCORE from EIKON'!T111)+('WEIGHTED from Refinitive'!$B$4*'ISSUE SCORE from EIKON'!AI111)+('ISSUE SCORE from EIKON'!AX111*'WEIGHTED from Refinitive'!$B$5)+('WEIGHTED from Refinitive'!$B$8*'ISSUE SCORE from EIKON'!BM111)+('ISSUE SCORE from EIKON'!CB111*'WEIGHTED from Refinitive'!$B$9)+('WEIGHTED from Refinitive'!$B$10*'ISSUE SCORE from EIKON'!CQ111)+('ISSUE SCORE from EIKON'!DF111*'WEIGHTED from Refinitive'!$B$11)+('WEIGHTED from Refinitive'!$B$14*'ISSUE SCORE from EIKON'!DU111)+('ISSUE SCORE from EIKON'!EJ111*'WEIGHTED from Refinitive'!$B$15)+('WEIGHTED from Refinitive'!$B$16*'ISSUE SCORE from EIKON'!EY111)</f>
        <v>44.296850079744779</v>
      </c>
      <c r="P108" s="1">
        <f>('WEIGHTED from Refinitive'!$B$3*'ISSUE SCORE from EIKON'!U111)+('WEIGHTED from Refinitive'!$B$4*'ISSUE SCORE from EIKON'!AJ111)+('ISSUE SCORE from EIKON'!AY111*'WEIGHTED from Refinitive'!$B$5)+('WEIGHTED from Refinitive'!$B$8*'ISSUE SCORE from EIKON'!BN111)+('ISSUE SCORE from EIKON'!CC111*'WEIGHTED from Refinitive'!$B$9)+('WEIGHTED from Refinitive'!$B$10*'ISSUE SCORE from EIKON'!CR111)+('ISSUE SCORE from EIKON'!DG111*'WEIGHTED from Refinitive'!$B$11)+('WEIGHTED from Refinitive'!$B$14*'ISSUE SCORE from EIKON'!DV111)+('ISSUE SCORE from EIKON'!EK111*'WEIGHTED from Refinitive'!$B$15)+('WEIGHTED from Refinitive'!$B$16*'ISSUE SCORE from EIKON'!EZ111)</f>
        <v>50.386769726858866</v>
      </c>
      <c r="R108" s="11" t="s">
        <v>195</v>
      </c>
      <c r="S108" s="1">
        <f t="shared" si="32"/>
        <v>62.935860043221531</v>
      </c>
      <c r="T108" s="1">
        <f t="shared" si="33"/>
        <v>42.505668612890382</v>
      </c>
      <c r="U108" s="1">
        <f t="shared" si="34"/>
        <v>47.633007917415931</v>
      </c>
      <c r="V108" s="1">
        <f t="shared" si="35"/>
        <v>50.190366880379017</v>
      </c>
      <c r="W108" s="1">
        <f t="shared" si="36"/>
        <v>50.337625453024785</v>
      </c>
      <c r="X108" s="1">
        <f t="shared" si="37"/>
        <v>40.311458149693436</v>
      </c>
      <c r="Y108" s="1">
        <f t="shared" si="38"/>
        <v>39.868317539781835</v>
      </c>
      <c r="Z108" s="1">
        <f t="shared" si="39"/>
        <v>40.939292263668044</v>
      </c>
      <c r="AA108" s="1">
        <f t="shared" si="40"/>
        <v>38.889898377383695</v>
      </c>
      <c r="AB108" s="1">
        <f t="shared" si="41"/>
        <v>45.921006155498603</v>
      </c>
      <c r="AC108" s="1">
        <f t="shared" si="42"/>
        <v>32.898548839524004</v>
      </c>
      <c r="AD108" s="1">
        <f t="shared" si="43"/>
        <v>34.552354673605301</v>
      </c>
      <c r="AE108" s="1">
        <f t="shared" si="44"/>
        <v>36.241506365206178</v>
      </c>
      <c r="AF108" s="1">
        <f t="shared" si="45"/>
        <v>44.296850079744779</v>
      </c>
      <c r="AG108" s="1">
        <f t="shared" si="46"/>
        <v>50.386769726858866</v>
      </c>
      <c r="AI108" s="11" t="s">
        <v>195</v>
      </c>
      <c r="AJ108" s="1">
        <f t="shared" si="47"/>
        <v>20.430191430331149</v>
      </c>
      <c r="AK108" s="1">
        <f t="shared" si="48"/>
        <v>-5.1273393045255489</v>
      </c>
      <c r="AL108" s="1">
        <f t="shared" si="49"/>
        <v>-2.557358962963086</v>
      </c>
      <c r="AM108" s="1">
        <f t="shared" si="50"/>
        <v>-0.14725857264576803</v>
      </c>
      <c r="AN108" s="1">
        <f t="shared" si="51"/>
        <v>10.026167303331349</v>
      </c>
      <c r="AO108" s="1">
        <f t="shared" si="52"/>
        <v>0.44314060991160176</v>
      </c>
      <c r="AP108" s="1">
        <f t="shared" si="53"/>
        <v>-1.0709747238862093</v>
      </c>
      <c r="AQ108" s="1">
        <f t="shared" si="54"/>
        <v>2.0493938862843493</v>
      </c>
      <c r="AR108" s="1">
        <f t="shared" si="55"/>
        <v>-7.0311077781149081</v>
      </c>
      <c r="AS108" s="1">
        <f t="shared" si="56"/>
        <v>13.022457315974599</v>
      </c>
      <c r="AT108" s="1">
        <f t="shared" si="57"/>
        <v>-1.6538058340812967</v>
      </c>
      <c r="AU108" s="1">
        <f t="shared" si="58"/>
        <v>-1.6891516916008769</v>
      </c>
      <c r="AV108" s="1">
        <f t="shared" si="59"/>
        <v>-8.0553437145386013</v>
      </c>
      <c r="AW108" s="1">
        <f t="shared" si="60"/>
        <v>-6.0899196471140868</v>
      </c>
      <c r="AX108" s="1" t="str">
        <f>VLOOKUP(AI108,'ISSUE SCORE from EIKON'!A111:B540,2,FALSE)</f>
        <v>EOG Resources Inc</v>
      </c>
      <c r="AY108" s="1">
        <f t="shared" si="61"/>
        <v>107</v>
      </c>
      <c r="AZ108" s="1">
        <v>107</v>
      </c>
      <c r="BA108" s="1">
        <v>1</v>
      </c>
    </row>
    <row r="109" spans="1:53" ht="15">
      <c r="A109" s="11" t="s">
        <v>170</v>
      </c>
      <c r="B109" s="1">
        <f>('WEIGHTED from Refinitive'!$B$3*'ISSUE SCORE from EIKON'!G112)+('WEIGHTED from Refinitive'!$B$4*'ISSUE SCORE from EIKON'!V112)+('ISSUE SCORE from EIKON'!AK112*'WEIGHTED from Refinitive'!$B$5)+('WEIGHTED from Refinitive'!$B$8*'ISSUE SCORE from EIKON'!AZ112)+('ISSUE SCORE from EIKON'!BO112*'WEIGHTED from Refinitive'!$B$9)+('WEIGHTED from Refinitive'!$B$10*'ISSUE SCORE from EIKON'!CD112)+('ISSUE SCORE from EIKON'!CS112*'WEIGHTED from Refinitive'!$B$11)+('WEIGHTED from Refinitive'!$B$14*'ISSUE SCORE from EIKON'!DH112)+('ISSUE SCORE from EIKON'!DW112*'WEIGHTED from Refinitive'!$B$15)+('WEIGHTED from Refinitive'!$B$16*'ISSUE SCORE from EIKON'!EL112)</f>
        <v>66.155686701497785</v>
      </c>
      <c r="C109" s="1">
        <f>('WEIGHTED from Refinitive'!$B$3*'ISSUE SCORE from EIKON'!H112)+('WEIGHTED from Refinitive'!$B$4*'ISSUE SCORE from EIKON'!W112)+('ISSUE SCORE from EIKON'!AL112*'WEIGHTED from Refinitive'!$B$5)+('WEIGHTED from Refinitive'!$B$8*'ISSUE SCORE from EIKON'!BA112)+('ISSUE SCORE from EIKON'!BP112*'WEIGHTED from Refinitive'!$B$9)+('WEIGHTED from Refinitive'!$B$10*'ISSUE SCORE from EIKON'!CE112)+('ISSUE SCORE from EIKON'!CT112*'WEIGHTED from Refinitive'!$B$11)+('WEIGHTED from Refinitive'!$B$14*'ISSUE SCORE from EIKON'!DI112)+('ISSUE SCORE from EIKON'!DX112*'WEIGHTED from Refinitive'!$B$15)+('WEIGHTED from Refinitive'!$B$16*'ISSUE SCORE from EIKON'!EM112)</f>
        <v>69.066186810909926</v>
      </c>
      <c r="D109" s="1">
        <f>('WEIGHTED from Refinitive'!$B$3*'ISSUE SCORE from EIKON'!I112)+('WEIGHTED from Refinitive'!$B$4*'ISSUE SCORE from EIKON'!X112)+('ISSUE SCORE from EIKON'!AM112*'WEIGHTED from Refinitive'!$B$5)+('WEIGHTED from Refinitive'!$B$8*'ISSUE SCORE from EIKON'!BB112)+('ISSUE SCORE from EIKON'!BQ112*'WEIGHTED from Refinitive'!$B$9)+('WEIGHTED from Refinitive'!$B$10*'ISSUE SCORE from EIKON'!CF112)+('ISSUE SCORE from EIKON'!CU112*'WEIGHTED from Refinitive'!$B$11)+('WEIGHTED from Refinitive'!$B$14*'ISSUE SCORE from EIKON'!DJ112)+('ISSUE SCORE from EIKON'!DY112*'WEIGHTED from Refinitive'!$B$15)+('WEIGHTED from Refinitive'!$B$16*'ISSUE SCORE from EIKON'!EN112)</f>
        <v>68.302247231630844</v>
      </c>
      <c r="E109" s="1">
        <f>('WEIGHTED from Refinitive'!$B$3*'ISSUE SCORE from EIKON'!J112)+('WEIGHTED from Refinitive'!$B$4*'ISSUE SCORE from EIKON'!Y112)+('ISSUE SCORE from EIKON'!AN112*'WEIGHTED from Refinitive'!$B$5)+('WEIGHTED from Refinitive'!$B$8*'ISSUE SCORE from EIKON'!BC112)+('ISSUE SCORE from EIKON'!BR112*'WEIGHTED from Refinitive'!$B$9)+('WEIGHTED from Refinitive'!$B$10*'ISSUE SCORE from EIKON'!CG112)+('ISSUE SCORE from EIKON'!CV112*'WEIGHTED from Refinitive'!$B$11)+('WEIGHTED from Refinitive'!$B$14*'ISSUE SCORE from EIKON'!DK112)+('ISSUE SCORE from EIKON'!DZ112*'WEIGHTED from Refinitive'!$B$15)+('WEIGHTED from Refinitive'!$B$16*'ISSUE SCORE from EIKON'!EO112)</f>
        <v>62.745338455646461</v>
      </c>
      <c r="F109" s="1">
        <f>('WEIGHTED from Refinitive'!$B$3*'ISSUE SCORE from EIKON'!K112)+('WEIGHTED from Refinitive'!$B$4*'ISSUE SCORE from EIKON'!Z112)+('ISSUE SCORE from EIKON'!AO112*'WEIGHTED from Refinitive'!$B$5)+('WEIGHTED from Refinitive'!$B$8*'ISSUE SCORE from EIKON'!BD112)+('ISSUE SCORE from EIKON'!BS112*'WEIGHTED from Refinitive'!$B$9)+('WEIGHTED from Refinitive'!$B$10*'ISSUE SCORE from EIKON'!CH112)+('ISSUE SCORE from EIKON'!CW112*'WEIGHTED from Refinitive'!$B$11)+('WEIGHTED from Refinitive'!$B$14*'ISSUE SCORE from EIKON'!DL112)+('ISSUE SCORE from EIKON'!EA112*'WEIGHTED from Refinitive'!$B$15)+('WEIGHTED from Refinitive'!$B$16*'ISSUE SCORE from EIKON'!EP112)</f>
        <v>59.448599907555064</v>
      </c>
      <c r="G109" s="1">
        <f>('WEIGHTED from Refinitive'!$B$3*'ISSUE SCORE from EIKON'!L112)+('WEIGHTED from Refinitive'!$B$4*'ISSUE SCORE from EIKON'!AA112)+('ISSUE SCORE from EIKON'!AP112*'WEIGHTED from Refinitive'!$B$5)+('WEIGHTED from Refinitive'!$B$8*'ISSUE SCORE from EIKON'!BE112)+('ISSUE SCORE from EIKON'!BT112*'WEIGHTED from Refinitive'!$B$9)+('WEIGHTED from Refinitive'!$B$10*'ISSUE SCORE from EIKON'!CI112)+('ISSUE SCORE from EIKON'!CX112*'WEIGHTED from Refinitive'!$B$11)+('WEIGHTED from Refinitive'!$B$14*'ISSUE SCORE from EIKON'!DM112)+('ISSUE SCORE from EIKON'!EB112*'WEIGHTED from Refinitive'!$B$15)+('WEIGHTED from Refinitive'!$B$16*'ISSUE SCORE from EIKON'!EQ112)</f>
        <v>57.690321840172224</v>
      </c>
      <c r="H109" s="1">
        <f>('WEIGHTED from Refinitive'!$B$3*'ISSUE SCORE from EIKON'!M112)+('WEIGHTED from Refinitive'!$B$4*'ISSUE SCORE from EIKON'!AB112)+('ISSUE SCORE from EIKON'!AQ112*'WEIGHTED from Refinitive'!$B$5)+('WEIGHTED from Refinitive'!$B$8*'ISSUE SCORE from EIKON'!BF112)+('ISSUE SCORE from EIKON'!BU112*'WEIGHTED from Refinitive'!$B$9)+('WEIGHTED from Refinitive'!$B$10*'ISSUE SCORE from EIKON'!CJ112)+('ISSUE SCORE from EIKON'!CY112*'WEIGHTED from Refinitive'!$B$11)+('WEIGHTED from Refinitive'!$B$14*'ISSUE SCORE from EIKON'!DN112)+('ISSUE SCORE from EIKON'!EC112*'WEIGHTED from Refinitive'!$B$15)+('WEIGHTED from Refinitive'!$B$16*'ISSUE SCORE from EIKON'!ER112)</f>
        <v>43.703084853545718</v>
      </c>
      <c r="I109" s="1">
        <f>('WEIGHTED from Refinitive'!$B$3*'ISSUE SCORE from EIKON'!N112)+('WEIGHTED from Refinitive'!$B$4*'ISSUE SCORE from EIKON'!AC112)+('ISSUE SCORE from EIKON'!AR112*'WEIGHTED from Refinitive'!$B$5)+('WEIGHTED from Refinitive'!$B$8*'ISSUE SCORE from EIKON'!BG112)+('ISSUE SCORE from EIKON'!BV112*'WEIGHTED from Refinitive'!$B$9)+('WEIGHTED from Refinitive'!$B$10*'ISSUE SCORE from EIKON'!CK112)+('ISSUE SCORE from EIKON'!CZ112*'WEIGHTED from Refinitive'!$B$11)+('WEIGHTED from Refinitive'!$B$14*'ISSUE SCORE from EIKON'!DO112)+('ISSUE SCORE from EIKON'!ED112*'WEIGHTED from Refinitive'!$B$15)+('WEIGHTED from Refinitive'!$B$16*'ISSUE SCORE from EIKON'!ES112)</f>
        <v>44.552443253467807</v>
      </c>
      <c r="J109" s="1">
        <f>('WEIGHTED from Refinitive'!$B$3*'ISSUE SCORE from EIKON'!O112)+('WEIGHTED from Refinitive'!$B$4*'ISSUE SCORE from EIKON'!AD112)+('ISSUE SCORE from EIKON'!AS112*'WEIGHTED from Refinitive'!$B$5)+('WEIGHTED from Refinitive'!$B$8*'ISSUE SCORE from EIKON'!BH112)+('ISSUE SCORE from EIKON'!BW112*'WEIGHTED from Refinitive'!$B$9)+('WEIGHTED from Refinitive'!$B$10*'ISSUE SCORE from EIKON'!CL112)+('ISSUE SCORE from EIKON'!DA112*'WEIGHTED from Refinitive'!$B$11)+('WEIGHTED from Refinitive'!$B$14*'ISSUE SCORE from EIKON'!DP112)+('ISSUE SCORE from EIKON'!EE112*'WEIGHTED from Refinitive'!$B$15)+('WEIGHTED from Refinitive'!$B$16*'ISSUE SCORE from EIKON'!ET112)</f>
        <v>37.798692519185401</v>
      </c>
      <c r="K109" s="1">
        <f>('WEIGHTED from Refinitive'!$B$3*'ISSUE SCORE from EIKON'!P112)+('WEIGHTED from Refinitive'!$B$4*'ISSUE SCORE from EIKON'!AE112)+('ISSUE SCORE from EIKON'!AT112*'WEIGHTED from Refinitive'!$B$5)+('WEIGHTED from Refinitive'!$B$8*'ISSUE SCORE from EIKON'!BI112)+('ISSUE SCORE from EIKON'!BX112*'WEIGHTED from Refinitive'!$B$9)+('WEIGHTED from Refinitive'!$B$10*'ISSUE SCORE from EIKON'!CM112)+('ISSUE SCORE from EIKON'!DB112*'WEIGHTED from Refinitive'!$B$11)+('WEIGHTED from Refinitive'!$B$14*'ISSUE SCORE from EIKON'!DQ112)+('ISSUE SCORE from EIKON'!EF112*'WEIGHTED from Refinitive'!$B$15)+('WEIGHTED from Refinitive'!$B$16*'ISSUE SCORE from EIKON'!EU112)</f>
        <v>37.856883854958731</v>
      </c>
      <c r="L109" s="1">
        <f>('WEIGHTED from Refinitive'!$B$3*'ISSUE SCORE from EIKON'!Q112)+('WEIGHTED from Refinitive'!$B$4*'ISSUE SCORE from EIKON'!AF112)+('ISSUE SCORE from EIKON'!AU112*'WEIGHTED from Refinitive'!$B$5)+('WEIGHTED from Refinitive'!$B$8*'ISSUE SCORE from EIKON'!BJ112)+('ISSUE SCORE from EIKON'!BY112*'WEIGHTED from Refinitive'!$B$9)+('WEIGHTED from Refinitive'!$B$10*'ISSUE SCORE from EIKON'!CN112)+('ISSUE SCORE from EIKON'!DC112*'WEIGHTED from Refinitive'!$B$11)+('WEIGHTED from Refinitive'!$B$14*'ISSUE SCORE from EIKON'!DR112)+('ISSUE SCORE from EIKON'!EG112*'WEIGHTED from Refinitive'!$B$15)+('WEIGHTED from Refinitive'!$B$16*'ISSUE SCORE from EIKON'!EV112)</f>
        <v>39.556426235577177</v>
      </c>
      <c r="M109" s="1">
        <f>('WEIGHTED from Refinitive'!$B$3*'ISSUE SCORE from EIKON'!R112)+('WEIGHTED from Refinitive'!$B$4*'ISSUE SCORE from EIKON'!AG112)+('ISSUE SCORE from EIKON'!AV112*'WEIGHTED from Refinitive'!$B$5)+('WEIGHTED from Refinitive'!$B$8*'ISSUE SCORE from EIKON'!BK112)+('ISSUE SCORE from EIKON'!BZ112*'WEIGHTED from Refinitive'!$B$9)+('WEIGHTED from Refinitive'!$B$10*'ISSUE SCORE from EIKON'!CO112)+('ISSUE SCORE from EIKON'!DD112*'WEIGHTED from Refinitive'!$B$11)+('WEIGHTED from Refinitive'!$B$14*'ISSUE SCORE from EIKON'!DS112)+('ISSUE SCORE from EIKON'!EH112*'WEIGHTED from Refinitive'!$B$15)+('WEIGHTED from Refinitive'!$B$16*'ISSUE SCORE from EIKON'!EW112)</f>
        <v>43.389784546805338</v>
      </c>
      <c r="N109" s="1">
        <f>('WEIGHTED from Refinitive'!$B$3*'ISSUE SCORE from EIKON'!S112)+('WEIGHTED from Refinitive'!$B$4*'ISSUE SCORE from EIKON'!AH112)+('ISSUE SCORE from EIKON'!AW112*'WEIGHTED from Refinitive'!$B$5)+('WEIGHTED from Refinitive'!$B$8*'ISSUE SCORE from EIKON'!BL112)+('ISSUE SCORE from EIKON'!CA112*'WEIGHTED from Refinitive'!$B$9)+('WEIGHTED from Refinitive'!$B$10*'ISSUE SCORE from EIKON'!CP112)+('ISSUE SCORE from EIKON'!DE112*'WEIGHTED from Refinitive'!$B$11)+('WEIGHTED from Refinitive'!$B$14*'ISSUE SCORE from EIKON'!DT112)+('ISSUE SCORE from EIKON'!EI112*'WEIGHTED from Refinitive'!$B$15)+('WEIGHTED from Refinitive'!$B$16*'ISSUE SCORE from EIKON'!EX112)</f>
        <v>54.284469696969651</v>
      </c>
      <c r="O109" s="1">
        <f>('WEIGHTED from Refinitive'!$B$3*'ISSUE SCORE from EIKON'!T112)+('WEIGHTED from Refinitive'!$B$4*'ISSUE SCORE from EIKON'!AI112)+('ISSUE SCORE from EIKON'!AX112*'WEIGHTED from Refinitive'!$B$5)+('WEIGHTED from Refinitive'!$B$8*'ISSUE SCORE from EIKON'!BM112)+('ISSUE SCORE from EIKON'!CB112*'WEIGHTED from Refinitive'!$B$9)+('WEIGHTED from Refinitive'!$B$10*'ISSUE SCORE from EIKON'!CQ112)+('ISSUE SCORE from EIKON'!DF112*'WEIGHTED from Refinitive'!$B$11)+('WEIGHTED from Refinitive'!$B$14*'ISSUE SCORE from EIKON'!DU112)+('ISSUE SCORE from EIKON'!EJ112*'WEIGHTED from Refinitive'!$B$15)+('WEIGHTED from Refinitive'!$B$16*'ISSUE SCORE from EIKON'!EY112)</f>
        <v>53.635350650123435</v>
      </c>
      <c r="P109" s="1">
        <f>('WEIGHTED from Refinitive'!$B$3*'ISSUE SCORE from EIKON'!U112)+('WEIGHTED from Refinitive'!$B$4*'ISSUE SCORE from EIKON'!AJ112)+('ISSUE SCORE from EIKON'!AY112*'WEIGHTED from Refinitive'!$B$5)+('WEIGHTED from Refinitive'!$B$8*'ISSUE SCORE from EIKON'!BN112)+('ISSUE SCORE from EIKON'!CC112*'WEIGHTED from Refinitive'!$B$9)+('WEIGHTED from Refinitive'!$B$10*'ISSUE SCORE from EIKON'!CR112)+('ISSUE SCORE from EIKON'!DG112*'WEIGHTED from Refinitive'!$B$11)+('WEIGHTED from Refinitive'!$B$14*'ISSUE SCORE from EIKON'!DV112)+('ISSUE SCORE from EIKON'!EK112*'WEIGHTED from Refinitive'!$B$15)+('WEIGHTED from Refinitive'!$B$16*'ISSUE SCORE from EIKON'!EZ112)</f>
        <v>0</v>
      </c>
      <c r="R109" s="11" t="s">
        <v>196</v>
      </c>
      <c r="S109" s="1">
        <f t="shared" si="32"/>
        <v>68.904528813461738</v>
      </c>
      <c r="T109" s="1">
        <f t="shared" si="33"/>
        <v>69.066186810909926</v>
      </c>
      <c r="U109" s="1">
        <f t="shared" si="34"/>
        <v>68.302247231630844</v>
      </c>
      <c r="V109" s="1">
        <f t="shared" si="35"/>
        <v>62.745338455646461</v>
      </c>
      <c r="W109" s="1">
        <f t="shared" si="36"/>
        <v>59.448599907555064</v>
      </c>
      <c r="X109" s="1">
        <f t="shared" si="37"/>
        <v>57.690321840172224</v>
      </c>
      <c r="Y109" s="1">
        <f t="shared" si="38"/>
        <v>43.703084853545718</v>
      </c>
      <c r="Z109" s="1">
        <f t="shared" si="39"/>
        <v>44.552443253467807</v>
      </c>
      <c r="AA109" s="1">
        <f t="shared" si="40"/>
        <v>37.798692519185401</v>
      </c>
      <c r="AB109" s="1">
        <f t="shared" si="41"/>
        <v>37.856883854958731</v>
      </c>
      <c r="AC109" s="1">
        <f t="shared" si="42"/>
        <v>39.556426235577177</v>
      </c>
      <c r="AD109" s="1">
        <f t="shared" si="43"/>
        <v>43.389784546805338</v>
      </c>
      <c r="AE109" s="1">
        <f t="shared" si="44"/>
        <v>54.284469696969651</v>
      </c>
      <c r="AF109" s="1">
        <f t="shared" si="45"/>
        <v>53.635350650123435</v>
      </c>
      <c r="AG109" s="1">
        <f t="shared" si="46"/>
        <v>0</v>
      </c>
      <c r="AI109" s="11" t="s">
        <v>196</v>
      </c>
      <c r="AJ109" s="1">
        <f t="shared" si="47"/>
        <v>-0.16165799744818798</v>
      </c>
      <c r="AK109" s="1">
        <f t="shared" si="48"/>
        <v>0.76393957927908218</v>
      </c>
      <c r="AL109" s="1">
        <f t="shared" si="49"/>
        <v>5.5569087759843825</v>
      </c>
      <c r="AM109" s="1">
        <f t="shared" si="50"/>
        <v>3.2967385480913975</v>
      </c>
      <c r="AN109" s="1">
        <f t="shared" si="51"/>
        <v>1.7582780673828395</v>
      </c>
      <c r="AO109" s="1">
        <f t="shared" si="52"/>
        <v>13.987236986626506</v>
      </c>
      <c r="AP109" s="1">
        <f t="shared" si="53"/>
        <v>-0.84935839992208884</v>
      </c>
      <c r="AQ109" s="1">
        <f t="shared" si="54"/>
        <v>6.7537507342824057</v>
      </c>
      <c r="AR109" s="1">
        <f t="shared" si="55"/>
        <v>-0.058191335773329911</v>
      </c>
      <c r="AS109" s="1">
        <f t="shared" si="56"/>
        <v>-1.6995423806184462</v>
      </c>
      <c r="AT109" s="1">
        <f t="shared" si="57"/>
        <v>-3.8333583112281602</v>
      </c>
      <c r="AU109" s="1">
        <f t="shared" si="58"/>
        <v>-10.894685150164314</v>
      </c>
      <c r="AV109" s="1">
        <f t="shared" si="59"/>
        <v>0.64911904684621646</v>
      </c>
      <c r="AW109" s="1">
        <f t="shared" si="60"/>
        <v>53.635350650123435</v>
      </c>
      <c r="AX109" s="1" t="str">
        <f>VLOOKUP(AI109,'ISSUE SCORE from EIKON'!A112:B541,2,FALSE)</f>
        <v>Eversource Energy</v>
      </c>
      <c r="AY109" s="1">
        <f t="shared" si="61"/>
        <v>108</v>
      </c>
      <c r="AZ109" s="1">
        <v>108</v>
      </c>
      <c r="BA109" s="1">
        <v>1</v>
      </c>
    </row>
    <row r="110" spans="1:53" ht="15">
      <c r="A110" s="11" t="s">
        <v>171</v>
      </c>
      <c r="B110" s="1">
        <f>('WEIGHTED from Refinitive'!$B$3*'ISSUE SCORE from EIKON'!G113)+('WEIGHTED from Refinitive'!$B$4*'ISSUE SCORE from EIKON'!V113)+('ISSUE SCORE from EIKON'!AK113*'WEIGHTED from Refinitive'!$B$5)+('WEIGHTED from Refinitive'!$B$8*'ISSUE SCORE from EIKON'!AZ113)+('ISSUE SCORE from EIKON'!BO113*'WEIGHTED from Refinitive'!$B$9)+('WEIGHTED from Refinitive'!$B$10*'ISSUE SCORE from EIKON'!CD113)+('ISSUE SCORE from EIKON'!CS113*'WEIGHTED from Refinitive'!$B$11)+('WEIGHTED from Refinitive'!$B$14*'ISSUE SCORE from EIKON'!DH113)+('ISSUE SCORE from EIKON'!DW113*'WEIGHTED from Refinitive'!$B$15)+('WEIGHTED from Refinitive'!$B$16*'ISSUE SCORE from EIKON'!EL113)</f>
        <v>78.534389196197793</v>
      </c>
      <c r="C110" s="1">
        <f>('WEIGHTED from Refinitive'!$B$3*'ISSUE SCORE from EIKON'!H113)+('WEIGHTED from Refinitive'!$B$4*'ISSUE SCORE from EIKON'!W113)+('ISSUE SCORE from EIKON'!AL113*'WEIGHTED from Refinitive'!$B$5)+('WEIGHTED from Refinitive'!$B$8*'ISSUE SCORE from EIKON'!BA113)+('ISSUE SCORE from EIKON'!BP113*'WEIGHTED from Refinitive'!$B$9)+('WEIGHTED from Refinitive'!$B$10*'ISSUE SCORE from EIKON'!CE113)+('ISSUE SCORE from EIKON'!CT113*'WEIGHTED from Refinitive'!$B$11)+('WEIGHTED from Refinitive'!$B$14*'ISSUE SCORE from EIKON'!DI113)+('ISSUE SCORE from EIKON'!DX113*'WEIGHTED from Refinitive'!$B$15)+('WEIGHTED from Refinitive'!$B$16*'ISSUE SCORE from EIKON'!EM113)</f>
        <v>71.963950757173336</v>
      </c>
      <c r="D110" s="1">
        <f>('WEIGHTED from Refinitive'!$B$3*'ISSUE SCORE from EIKON'!I113)+('WEIGHTED from Refinitive'!$B$4*'ISSUE SCORE from EIKON'!X113)+('ISSUE SCORE from EIKON'!AM113*'WEIGHTED from Refinitive'!$B$5)+('WEIGHTED from Refinitive'!$B$8*'ISSUE SCORE from EIKON'!BB113)+('ISSUE SCORE from EIKON'!BQ113*'WEIGHTED from Refinitive'!$B$9)+('WEIGHTED from Refinitive'!$B$10*'ISSUE SCORE from EIKON'!CF113)+('ISSUE SCORE from EIKON'!CU113*'WEIGHTED from Refinitive'!$B$11)+('WEIGHTED from Refinitive'!$B$14*'ISSUE SCORE from EIKON'!DJ113)+('ISSUE SCORE from EIKON'!DY113*'WEIGHTED from Refinitive'!$B$15)+('WEIGHTED from Refinitive'!$B$16*'ISSUE SCORE from EIKON'!EN113)</f>
        <v>72.743306452741905</v>
      </c>
      <c r="E110" s="1">
        <f>('WEIGHTED from Refinitive'!$B$3*'ISSUE SCORE from EIKON'!J113)+('WEIGHTED from Refinitive'!$B$4*'ISSUE SCORE from EIKON'!Y113)+('ISSUE SCORE from EIKON'!AN113*'WEIGHTED from Refinitive'!$B$5)+('WEIGHTED from Refinitive'!$B$8*'ISSUE SCORE from EIKON'!BC113)+('ISSUE SCORE from EIKON'!BR113*'WEIGHTED from Refinitive'!$B$9)+('WEIGHTED from Refinitive'!$B$10*'ISSUE SCORE from EIKON'!CG113)+('ISSUE SCORE from EIKON'!CV113*'WEIGHTED from Refinitive'!$B$11)+('WEIGHTED from Refinitive'!$B$14*'ISSUE SCORE from EIKON'!DK113)+('ISSUE SCORE from EIKON'!DZ113*'WEIGHTED from Refinitive'!$B$15)+('WEIGHTED from Refinitive'!$B$16*'ISSUE SCORE from EIKON'!EO113)</f>
        <v>72.650839183266186</v>
      </c>
      <c r="F110" s="1">
        <f>('WEIGHTED from Refinitive'!$B$3*'ISSUE SCORE from EIKON'!K113)+('WEIGHTED from Refinitive'!$B$4*'ISSUE SCORE from EIKON'!Z113)+('ISSUE SCORE from EIKON'!AO113*'WEIGHTED from Refinitive'!$B$5)+('WEIGHTED from Refinitive'!$B$8*'ISSUE SCORE from EIKON'!BD113)+('ISSUE SCORE from EIKON'!BS113*'WEIGHTED from Refinitive'!$B$9)+('WEIGHTED from Refinitive'!$B$10*'ISSUE SCORE from EIKON'!CH113)+('ISSUE SCORE from EIKON'!CW113*'WEIGHTED from Refinitive'!$B$11)+('WEIGHTED from Refinitive'!$B$14*'ISSUE SCORE from EIKON'!DL113)+('ISSUE SCORE from EIKON'!EA113*'WEIGHTED from Refinitive'!$B$15)+('WEIGHTED from Refinitive'!$B$16*'ISSUE SCORE from EIKON'!EP113)</f>
        <v>66.985512294722795</v>
      </c>
      <c r="G110" s="1">
        <f>('WEIGHTED from Refinitive'!$B$3*'ISSUE SCORE from EIKON'!L113)+('WEIGHTED from Refinitive'!$B$4*'ISSUE SCORE from EIKON'!AA113)+('ISSUE SCORE from EIKON'!AP113*'WEIGHTED from Refinitive'!$B$5)+('WEIGHTED from Refinitive'!$B$8*'ISSUE SCORE from EIKON'!BE113)+('ISSUE SCORE from EIKON'!BT113*'WEIGHTED from Refinitive'!$B$9)+('WEIGHTED from Refinitive'!$B$10*'ISSUE SCORE from EIKON'!CI113)+('ISSUE SCORE from EIKON'!CX113*'WEIGHTED from Refinitive'!$B$11)+('WEIGHTED from Refinitive'!$B$14*'ISSUE SCORE from EIKON'!DM113)+('ISSUE SCORE from EIKON'!EB113*'WEIGHTED from Refinitive'!$B$15)+('WEIGHTED from Refinitive'!$B$16*'ISSUE SCORE from EIKON'!EQ113)</f>
        <v>66.307972391084064</v>
      </c>
      <c r="H110" s="1">
        <f>('WEIGHTED from Refinitive'!$B$3*'ISSUE SCORE from EIKON'!M113)+('WEIGHTED from Refinitive'!$B$4*'ISSUE SCORE from EIKON'!AB113)+('ISSUE SCORE from EIKON'!AQ113*'WEIGHTED from Refinitive'!$B$5)+('WEIGHTED from Refinitive'!$B$8*'ISSUE SCORE from EIKON'!BF113)+('ISSUE SCORE from EIKON'!BU113*'WEIGHTED from Refinitive'!$B$9)+('WEIGHTED from Refinitive'!$B$10*'ISSUE SCORE from EIKON'!CJ113)+('ISSUE SCORE from EIKON'!CY113*'WEIGHTED from Refinitive'!$B$11)+('WEIGHTED from Refinitive'!$B$14*'ISSUE SCORE from EIKON'!DN113)+('ISSUE SCORE from EIKON'!EC113*'WEIGHTED from Refinitive'!$B$15)+('WEIGHTED from Refinitive'!$B$16*'ISSUE SCORE from EIKON'!ER113)</f>
        <v>67.080863213301143</v>
      </c>
      <c r="I110" s="1">
        <f>('WEIGHTED from Refinitive'!$B$3*'ISSUE SCORE from EIKON'!N113)+('WEIGHTED from Refinitive'!$B$4*'ISSUE SCORE from EIKON'!AC113)+('ISSUE SCORE from EIKON'!AR113*'WEIGHTED from Refinitive'!$B$5)+('WEIGHTED from Refinitive'!$B$8*'ISSUE SCORE from EIKON'!BG113)+('ISSUE SCORE from EIKON'!BV113*'WEIGHTED from Refinitive'!$B$9)+('WEIGHTED from Refinitive'!$B$10*'ISSUE SCORE from EIKON'!CK113)+('ISSUE SCORE from EIKON'!CZ113*'WEIGHTED from Refinitive'!$B$11)+('WEIGHTED from Refinitive'!$B$14*'ISSUE SCORE from EIKON'!DO113)+('ISSUE SCORE from EIKON'!ED113*'WEIGHTED from Refinitive'!$B$15)+('WEIGHTED from Refinitive'!$B$16*'ISSUE SCORE from EIKON'!ES113)</f>
        <v>73.301239553198286</v>
      </c>
      <c r="J110" s="1">
        <f>('WEIGHTED from Refinitive'!$B$3*'ISSUE SCORE from EIKON'!O113)+('WEIGHTED from Refinitive'!$B$4*'ISSUE SCORE from EIKON'!AD113)+('ISSUE SCORE from EIKON'!AS113*'WEIGHTED from Refinitive'!$B$5)+('WEIGHTED from Refinitive'!$B$8*'ISSUE SCORE from EIKON'!BH113)+('ISSUE SCORE from EIKON'!BW113*'WEIGHTED from Refinitive'!$B$9)+('WEIGHTED from Refinitive'!$B$10*'ISSUE SCORE from EIKON'!CL113)+('ISSUE SCORE from EIKON'!DA113*'WEIGHTED from Refinitive'!$B$11)+('WEIGHTED from Refinitive'!$B$14*'ISSUE SCORE from EIKON'!DP113)+('ISSUE SCORE from EIKON'!EE113*'WEIGHTED from Refinitive'!$B$15)+('WEIGHTED from Refinitive'!$B$16*'ISSUE SCORE from EIKON'!ET113)</f>
        <v>75.463451417004038</v>
      </c>
      <c r="K110" s="1">
        <f>('WEIGHTED from Refinitive'!$B$3*'ISSUE SCORE from EIKON'!P113)+('WEIGHTED from Refinitive'!$B$4*'ISSUE SCORE from EIKON'!AE113)+('ISSUE SCORE from EIKON'!AT113*'WEIGHTED from Refinitive'!$B$5)+('WEIGHTED from Refinitive'!$B$8*'ISSUE SCORE from EIKON'!BI113)+('ISSUE SCORE from EIKON'!BX113*'WEIGHTED from Refinitive'!$B$9)+('WEIGHTED from Refinitive'!$B$10*'ISSUE SCORE from EIKON'!CM113)+('ISSUE SCORE from EIKON'!DB113*'WEIGHTED from Refinitive'!$B$11)+('WEIGHTED from Refinitive'!$B$14*'ISSUE SCORE from EIKON'!DQ113)+('ISSUE SCORE from EIKON'!EF113*'WEIGHTED from Refinitive'!$B$15)+('WEIGHTED from Refinitive'!$B$16*'ISSUE SCORE from EIKON'!EU113)</f>
        <v>80.943831154141932</v>
      </c>
      <c r="L110" s="1">
        <f>('WEIGHTED from Refinitive'!$B$3*'ISSUE SCORE from EIKON'!Q113)+('WEIGHTED from Refinitive'!$B$4*'ISSUE SCORE from EIKON'!AF113)+('ISSUE SCORE from EIKON'!AU113*'WEIGHTED from Refinitive'!$B$5)+('WEIGHTED from Refinitive'!$B$8*'ISSUE SCORE from EIKON'!BJ113)+('ISSUE SCORE from EIKON'!BY113*'WEIGHTED from Refinitive'!$B$9)+('WEIGHTED from Refinitive'!$B$10*'ISSUE SCORE from EIKON'!CN113)+('ISSUE SCORE from EIKON'!DC113*'WEIGHTED from Refinitive'!$B$11)+('WEIGHTED from Refinitive'!$B$14*'ISSUE SCORE from EIKON'!DR113)+('ISSUE SCORE from EIKON'!EG113*'WEIGHTED from Refinitive'!$B$15)+('WEIGHTED from Refinitive'!$B$16*'ISSUE SCORE from EIKON'!EV113)</f>
        <v>75.112439031450322</v>
      </c>
      <c r="M110" s="1">
        <f>('WEIGHTED from Refinitive'!$B$3*'ISSUE SCORE from EIKON'!R113)+('WEIGHTED from Refinitive'!$B$4*'ISSUE SCORE from EIKON'!AG113)+('ISSUE SCORE from EIKON'!AV113*'WEIGHTED from Refinitive'!$B$5)+('WEIGHTED from Refinitive'!$B$8*'ISSUE SCORE from EIKON'!BK113)+('ISSUE SCORE from EIKON'!BZ113*'WEIGHTED from Refinitive'!$B$9)+('WEIGHTED from Refinitive'!$B$10*'ISSUE SCORE from EIKON'!CO113)+('ISSUE SCORE from EIKON'!DD113*'WEIGHTED from Refinitive'!$B$11)+('WEIGHTED from Refinitive'!$B$14*'ISSUE SCORE from EIKON'!DS113)+('ISSUE SCORE from EIKON'!EH113*'WEIGHTED from Refinitive'!$B$15)+('WEIGHTED from Refinitive'!$B$16*'ISSUE SCORE from EIKON'!EW113)</f>
        <v>77.399653945413277</v>
      </c>
      <c r="N110" s="1">
        <f>('WEIGHTED from Refinitive'!$B$3*'ISSUE SCORE from EIKON'!S113)+('WEIGHTED from Refinitive'!$B$4*'ISSUE SCORE from EIKON'!AH113)+('ISSUE SCORE from EIKON'!AW113*'WEIGHTED from Refinitive'!$B$5)+('WEIGHTED from Refinitive'!$B$8*'ISSUE SCORE from EIKON'!BL113)+('ISSUE SCORE from EIKON'!CA113*'WEIGHTED from Refinitive'!$B$9)+('WEIGHTED from Refinitive'!$B$10*'ISSUE SCORE from EIKON'!CP113)+('ISSUE SCORE from EIKON'!DE113*'WEIGHTED from Refinitive'!$B$11)+('WEIGHTED from Refinitive'!$B$14*'ISSUE SCORE from EIKON'!DT113)+('ISSUE SCORE from EIKON'!EI113*'WEIGHTED from Refinitive'!$B$15)+('WEIGHTED from Refinitive'!$B$16*'ISSUE SCORE from EIKON'!EX113)</f>
        <v>77.629720279720232</v>
      </c>
      <c r="O110" s="1">
        <f>('WEIGHTED from Refinitive'!$B$3*'ISSUE SCORE from EIKON'!T113)+('WEIGHTED from Refinitive'!$B$4*'ISSUE SCORE from EIKON'!AI113)+('ISSUE SCORE from EIKON'!AX113*'WEIGHTED from Refinitive'!$B$5)+('WEIGHTED from Refinitive'!$B$8*'ISSUE SCORE from EIKON'!BM113)+('ISSUE SCORE from EIKON'!CB113*'WEIGHTED from Refinitive'!$B$9)+('WEIGHTED from Refinitive'!$B$10*'ISSUE SCORE from EIKON'!CQ113)+('ISSUE SCORE from EIKON'!DF113*'WEIGHTED from Refinitive'!$B$11)+('WEIGHTED from Refinitive'!$B$14*'ISSUE SCORE from EIKON'!DU113)+('ISSUE SCORE from EIKON'!EJ113*'WEIGHTED from Refinitive'!$B$15)+('WEIGHTED from Refinitive'!$B$16*'ISSUE SCORE from EIKON'!EY113)</f>
        <v>74.77813606474453</v>
      </c>
      <c r="P110" s="1">
        <f>('WEIGHTED from Refinitive'!$B$3*'ISSUE SCORE from EIKON'!U113)+('WEIGHTED from Refinitive'!$B$4*'ISSUE SCORE from EIKON'!AJ113)+('ISSUE SCORE from EIKON'!AY113*'WEIGHTED from Refinitive'!$B$5)+('WEIGHTED from Refinitive'!$B$8*'ISSUE SCORE from EIKON'!BN113)+('ISSUE SCORE from EIKON'!CC113*'WEIGHTED from Refinitive'!$B$9)+('WEIGHTED from Refinitive'!$B$10*'ISSUE SCORE from EIKON'!CR113)+('ISSUE SCORE from EIKON'!DG113*'WEIGHTED from Refinitive'!$B$11)+('WEIGHTED from Refinitive'!$B$14*'ISSUE SCORE from EIKON'!DV113)+('ISSUE SCORE from EIKON'!EK113*'WEIGHTED from Refinitive'!$B$15)+('WEIGHTED from Refinitive'!$B$16*'ISSUE SCORE from EIKON'!EZ113)</f>
        <v>66.178339236023263</v>
      </c>
      <c r="R110" s="11" t="s">
        <v>201</v>
      </c>
      <c r="S110" s="1">
        <f t="shared" si="32"/>
        <v>50.212463892906221</v>
      </c>
      <c r="T110" s="1">
        <f t="shared" si="33"/>
        <v>71.963950757173336</v>
      </c>
      <c r="U110" s="1">
        <f t="shared" si="34"/>
        <v>72.743306452741905</v>
      </c>
      <c r="V110" s="1">
        <f t="shared" si="35"/>
        <v>72.650839183266186</v>
      </c>
      <c r="W110" s="1">
        <f t="shared" si="36"/>
        <v>66.985512294722795</v>
      </c>
      <c r="X110" s="1">
        <f t="shared" si="37"/>
        <v>66.307972391084064</v>
      </c>
      <c r="Y110" s="1">
        <f t="shared" si="38"/>
        <v>67.080863213301143</v>
      </c>
      <c r="Z110" s="1">
        <f t="shared" si="39"/>
        <v>73.301239553198286</v>
      </c>
      <c r="AA110" s="1">
        <f t="shared" si="40"/>
        <v>75.463451417004038</v>
      </c>
      <c r="AB110" s="1">
        <f t="shared" si="41"/>
        <v>80.943831154141932</v>
      </c>
      <c r="AC110" s="1">
        <f t="shared" si="42"/>
        <v>75.112439031450322</v>
      </c>
      <c r="AD110" s="1">
        <f t="shared" si="43"/>
        <v>77.399653945413277</v>
      </c>
      <c r="AE110" s="1">
        <f t="shared" si="44"/>
        <v>77.629720279720232</v>
      </c>
      <c r="AF110" s="1">
        <f t="shared" si="45"/>
        <v>74.77813606474453</v>
      </c>
      <c r="AG110" s="1">
        <f t="shared" si="46"/>
        <v>66.178339236023263</v>
      </c>
      <c r="AI110" s="11" t="s">
        <v>201</v>
      </c>
      <c r="AJ110" s="1">
        <f t="shared" si="47"/>
        <v>-21.751486864267115</v>
      </c>
      <c r="AK110" s="1">
        <f t="shared" si="48"/>
        <v>-0.77935569556856876</v>
      </c>
      <c r="AL110" s="1">
        <f t="shared" si="49"/>
        <v>0.092467269475719149</v>
      </c>
      <c r="AM110" s="1">
        <f t="shared" si="50"/>
        <v>5.6653268885433903</v>
      </c>
      <c r="AN110" s="1">
        <f t="shared" si="51"/>
        <v>0.67753990363873129</v>
      </c>
      <c r="AO110" s="1">
        <f t="shared" si="52"/>
        <v>-0.77289082221707872</v>
      </c>
      <c r="AP110" s="1">
        <f t="shared" si="53"/>
        <v>-6.2203763398971432</v>
      </c>
      <c r="AQ110" s="1">
        <f t="shared" si="54"/>
        <v>-2.1622118638057515</v>
      </c>
      <c r="AR110" s="1">
        <f t="shared" si="55"/>
        <v>-5.4803797371378948</v>
      </c>
      <c r="AS110" s="1">
        <f t="shared" si="56"/>
        <v>5.8313921226916108</v>
      </c>
      <c r="AT110" s="1">
        <f t="shared" si="57"/>
        <v>-2.2872149139629556</v>
      </c>
      <c r="AU110" s="1">
        <f t="shared" si="58"/>
        <v>-0.23006633430695445</v>
      </c>
      <c r="AV110" s="1">
        <f t="shared" si="59"/>
        <v>2.851584214975702</v>
      </c>
      <c r="AW110" s="1">
        <f t="shared" si="60"/>
        <v>8.5997968287212672</v>
      </c>
      <c r="AX110" s="1" t="str">
        <f>VLOOKUP(AI110,'ISSUE SCORE from EIKON'!A113:B542,2,FALSE)</f>
        <v>Evergy Inc</v>
      </c>
      <c r="AY110" s="1">
        <f t="shared" si="61"/>
        <v>109</v>
      </c>
      <c r="AZ110" s="1">
        <v>109</v>
      </c>
      <c r="BA110" s="1">
        <v>1</v>
      </c>
    </row>
    <row r="111" spans="1:53" ht="15">
      <c r="A111" s="11" t="s">
        <v>172</v>
      </c>
      <c r="B111" s="1">
        <f>('WEIGHTED from Refinitive'!$B$3*'ISSUE SCORE from EIKON'!G114)+('WEIGHTED from Refinitive'!$B$4*'ISSUE SCORE from EIKON'!V114)+('ISSUE SCORE from EIKON'!AK114*'WEIGHTED from Refinitive'!$B$5)+('WEIGHTED from Refinitive'!$B$8*'ISSUE SCORE from EIKON'!AZ114)+('ISSUE SCORE from EIKON'!BO114*'WEIGHTED from Refinitive'!$B$9)+('WEIGHTED from Refinitive'!$B$10*'ISSUE SCORE from EIKON'!CD114)+('ISSUE SCORE from EIKON'!CS114*'WEIGHTED from Refinitive'!$B$11)+('WEIGHTED from Refinitive'!$B$14*'ISSUE SCORE from EIKON'!DH114)+('ISSUE SCORE from EIKON'!DW114*'WEIGHTED from Refinitive'!$B$15)+('WEIGHTED from Refinitive'!$B$16*'ISSUE SCORE from EIKON'!EL114)</f>
        <v>55.746989356641109</v>
      </c>
      <c r="C111" s="1">
        <f>('WEIGHTED from Refinitive'!$B$3*'ISSUE SCORE from EIKON'!H114)+('WEIGHTED from Refinitive'!$B$4*'ISSUE SCORE from EIKON'!W114)+('ISSUE SCORE from EIKON'!AL114*'WEIGHTED from Refinitive'!$B$5)+('WEIGHTED from Refinitive'!$B$8*'ISSUE SCORE from EIKON'!BA114)+('ISSUE SCORE from EIKON'!BP114*'WEIGHTED from Refinitive'!$B$9)+('WEIGHTED from Refinitive'!$B$10*'ISSUE SCORE from EIKON'!CE114)+('ISSUE SCORE from EIKON'!CT114*'WEIGHTED from Refinitive'!$B$11)+('WEIGHTED from Refinitive'!$B$14*'ISSUE SCORE from EIKON'!DI114)+('ISSUE SCORE from EIKON'!DX114*'WEIGHTED from Refinitive'!$B$15)+('WEIGHTED from Refinitive'!$B$16*'ISSUE SCORE from EIKON'!EM114)</f>
        <v>53.255509129752213</v>
      </c>
      <c r="D111" s="1">
        <f>('WEIGHTED from Refinitive'!$B$3*'ISSUE SCORE from EIKON'!I114)+('WEIGHTED from Refinitive'!$B$4*'ISSUE SCORE from EIKON'!X114)+('ISSUE SCORE from EIKON'!AM114*'WEIGHTED from Refinitive'!$B$5)+('WEIGHTED from Refinitive'!$B$8*'ISSUE SCORE from EIKON'!BB114)+('ISSUE SCORE from EIKON'!BQ114*'WEIGHTED from Refinitive'!$B$9)+('WEIGHTED from Refinitive'!$B$10*'ISSUE SCORE from EIKON'!CF114)+('ISSUE SCORE from EIKON'!CU114*'WEIGHTED from Refinitive'!$B$11)+('WEIGHTED from Refinitive'!$B$14*'ISSUE SCORE from EIKON'!DJ114)+('ISSUE SCORE from EIKON'!DY114*'WEIGHTED from Refinitive'!$B$15)+('WEIGHTED from Refinitive'!$B$16*'ISSUE SCORE from EIKON'!EN114)</f>
        <v>53.551958643090096</v>
      </c>
      <c r="E111" s="1">
        <f>('WEIGHTED from Refinitive'!$B$3*'ISSUE SCORE from EIKON'!J114)+('WEIGHTED from Refinitive'!$B$4*'ISSUE SCORE from EIKON'!Y114)+('ISSUE SCORE from EIKON'!AN114*'WEIGHTED from Refinitive'!$B$5)+('WEIGHTED from Refinitive'!$B$8*'ISSUE SCORE from EIKON'!BC114)+('ISSUE SCORE from EIKON'!BR114*'WEIGHTED from Refinitive'!$B$9)+('WEIGHTED from Refinitive'!$B$10*'ISSUE SCORE from EIKON'!CG114)+('ISSUE SCORE from EIKON'!CV114*'WEIGHTED from Refinitive'!$B$11)+('WEIGHTED from Refinitive'!$B$14*'ISSUE SCORE from EIKON'!DK114)+('ISSUE SCORE from EIKON'!DZ114*'WEIGHTED from Refinitive'!$B$15)+('WEIGHTED from Refinitive'!$B$16*'ISSUE SCORE from EIKON'!EO114)</f>
        <v>58.58165110643904</v>
      </c>
      <c r="F111" s="1">
        <f>('WEIGHTED from Refinitive'!$B$3*'ISSUE SCORE from EIKON'!K114)+('WEIGHTED from Refinitive'!$B$4*'ISSUE SCORE from EIKON'!Z114)+('ISSUE SCORE from EIKON'!AO114*'WEIGHTED from Refinitive'!$B$5)+('WEIGHTED from Refinitive'!$B$8*'ISSUE SCORE from EIKON'!BD114)+('ISSUE SCORE from EIKON'!BS114*'WEIGHTED from Refinitive'!$B$9)+('WEIGHTED from Refinitive'!$B$10*'ISSUE SCORE from EIKON'!CH114)+('ISSUE SCORE from EIKON'!CW114*'WEIGHTED from Refinitive'!$B$11)+('WEIGHTED from Refinitive'!$B$14*'ISSUE SCORE from EIKON'!DL114)+('ISSUE SCORE from EIKON'!EA114*'WEIGHTED from Refinitive'!$B$15)+('WEIGHTED from Refinitive'!$B$16*'ISSUE SCORE from EIKON'!EP114)</f>
        <v>54.838304239620015</v>
      </c>
      <c r="G111" s="1">
        <f>('WEIGHTED from Refinitive'!$B$3*'ISSUE SCORE from EIKON'!L114)+('WEIGHTED from Refinitive'!$B$4*'ISSUE SCORE from EIKON'!AA114)+('ISSUE SCORE from EIKON'!AP114*'WEIGHTED from Refinitive'!$B$5)+('WEIGHTED from Refinitive'!$B$8*'ISSUE SCORE from EIKON'!BE114)+('ISSUE SCORE from EIKON'!BT114*'WEIGHTED from Refinitive'!$B$9)+('WEIGHTED from Refinitive'!$B$10*'ISSUE SCORE from EIKON'!CI114)+('ISSUE SCORE from EIKON'!CX114*'WEIGHTED from Refinitive'!$B$11)+('WEIGHTED from Refinitive'!$B$14*'ISSUE SCORE from EIKON'!DM114)+('ISSUE SCORE from EIKON'!EB114*'WEIGHTED from Refinitive'!$B$15)+('WEIGHTED from Refinitive'!$B$16*'ISSUE SCORE from EIKON'!EQ114)</f>
        <v>45.731034701114439</v>
      </c>
      <c r="H111" s="1">
        <f>('WEIGHTED from Refinitive'!$B$3*'ISSUE SCORE from EIKON'!M114)+('WEIGHTED from Refinitive'!$B$4*'ISSUE SCORE from EIKON'!AB114)+('ISSUE SCORE from EIKON'!AQ114*'WEIGHTED from Refinitive'!$B$5)+('WEIGHTED from Refinitive'!$B$8*'ISSUE SCORE from EIKON'!BF114)+('ISSUE SCORE from EIKON'!BU114*'WEIGHTED from Refinitive'!$B$9)+('WEIGHTED from Refinitive'!$B$10*'ISSUE SCORE from EIKON'!CJ114)+('ISSUE SCORE from EIKON'!CY114*'WEIGHTED from Refinitive'!$B$11)+('WEIGHTED from Refinitive'!$B$14*'ISSUE SCORE from EIKON'!DN114)+('ISSUE SCORE from EIKON'!EC114*'WEIGHTED from Refinitive'!$B$15)+('WEIGHTED from Refinitive'!$B$16*'ISSUE SCORE from EIKON'!ER114)</f>
        <v>46.563168157063082</v>
      </c>
      <c r="I111" s="1">
        <f>('WEIGHTED from Refinitive'!$B$3*'ISSUE SCORE from EIKON'!N114)+('WEIGHTED from Refinitive'!$B$4*'ISSUE SCORE from EIKON'!AC114)+('ISSUE SCORE from EIKON'!AR114*'WEIGHTED from Refinitive'!$B$5)+('WEIGHTED from Refinitive'!$B$8*'ISSUE SCORE from EIKON'!BG114)+('ISSUE SCORE from EIKON'!BV114*'WEIGHTED from Refinitive'!$B$9)+('WEIGHTED from Refinitive'!$B$10*'ISSUE SCORE from EIKON'!CK114)+('ISSUE SCORE from EIKON'!CZ114*'WEIGHTED from Refinitive'!$B$11)+('WEIGHTED from Refinitive'!$B$14*'ISSUE SCORE from EIKON'!DO114)+('ISSUE SCORE from EIKON'!ED114*'WEIGHTED from Refinitive'!$B$15)+('WEIGHTED from Refinitive'!$B$16*'ISSUE SCORE from EIKON'!ES114)</f>
        <v>44.170423497267713</v>
      </c>
      <c r="J111" s="1">
        <f>('WEIGHTED from Refinitive'!$B$3*'ISSUE SCORE from EIKON'!O114)+('WEIGHTED from Refinitive'!$B$4*'ISSUE SCORE from EIKON'!AD114)+('ISSUE SCORE from EIKON'!AS114*'WEIGHTED from Refinitive'!$B$5)+('WEIGHTED from Refinitive'!$B$8*'ISSUE SCORE from EIKON'!BH114)+('ISSUE SCORE from EIKON'!BW114*'WEIGHTED from Refinitive'!$B$9)+('WEIGHTED from Refinitive'!$B$10*'ISSUE SCORE from EIKON'!CL114)+('ISSUE SCORE from EIKON'!DA114*'WEIGHTED from Refinitive'!$B$11)+('WEIGHTED from Refinitive'!$B$14*'ISSUE SCORE from EIKON'!DP114)+('ISSUE SCORE from EIKON'!EE114*'WEIGHTED from Refinitive'!$B$15)+('WEIGHTED from Refinitive'!$B$16*'ISSUE SCORE from EIKON'!ET114)</f>
        <v>45.142216599190277</v>
      </c>
      <c r="K111" s="1">
        <f>('WEIGHTED from Refinitive'!$B$3*'ISSUE SCORE from EIKON'!P114)+('WEIGHTED from Refinitive'!$B$4*'ISSUE SCORE from EIKON'!AE114)+('ISSUE SCORE from EIKON'!AT114*'WEIGHTED from Refinitive'!$B$5)+('WEIGHTED from Refinitive'!$B$8*'ISSUE SCORE from EIKON'!BI114)+('ISSUE SCORE from EIKON'!BX114*'WEIGHTED from Refinitive'!$B$9)+('WEIGHTED from Refinitive'!$B$10*'ISSUE SCORE from EIKON'!CM114)+('ISSUE SCORE from EIKON'!DB114*'WEIGHTED from Refinitive'!$B$11)+('WEIGHTED from Refinitive'!$B$14*'ISSUE SCORE from EIKON'!DQ114)+('ISSUE SCORE from EIKON'!EF114*'WEIGHTED from Refinitive'!$B$15)+('WEIGHTED from Refinitive'!$B$16*'ISSUE SCORE from EIKON'!EU114)</f>
        <v>32.969837239288772</v>
      </c>
      <c r="L111" s="1">
        <f>('WEIGHTED from Refinitive'!$B$3*'ISSUE SCORE from EIKON'!Q114)+('WEIGHTED from Refinitive'!$B$4*'ISSUE SCORE from EIKON'!AF114)+('ISSUE SCORE from EIKON'!AU114*'WEIGHTED from Refinitive'!$B$5)+('WEIGHTED from Refinitive'!$B$8*'ISSUE SCORE from EIKON'!BJ114)+('ISSUE SCORE from EIKON'!BY114*'WEIGHTED from Refinitive'!$B$9)+('WEIGHTED from Refinitive'!$B$10*'ISSUE SCORE from EIKON'!CN114)+('ISSUE SCORE from EIKON'!DC114*'WEIGHTED from Refinitive'!$B$11)+('WEIGHTED from Refinitive'!$B$14*'ISSUE SCORE from EIKON'!DR114)+('ISSUE SCORE from EIKON'!EG114*'WEIGHTED from Refinitive'!$B$15)+('WEIGHTED from Refinitive'!$B$16*'ISSUE SCORE from EIKON'!EV114)</f>
        <v>39.001588438770902</v>
      </c>
      <c r="M111" s="1">
        <f>('WEIGHTED from Refinitive'!$B$3*'ISSUE SCORE from EIKON'!R114)+('WEIGHTED from Refinitive'!$B$4*'ISSUE SCORE from EIKON'!AG114)+('ISSUE SCORE from EIKON'!AV114*'WEIGHTED from Refinitive'!$B$5)+('WEIGHTED from Refinitive'!$B$8*'ISSUE SCORE from EIKON'!BK114)+('ISSUE SCORE from EIKON'!BZ114*'WEIGHTED from Refinitive'!$B$9)+('WEIGHTED from Refinitive'!$B$10*'ISSUE SCORE from EIKON'!CO114)+('ISSUE SCORE from EIKON'!DD114*'WEIGHTED from Refinitive'!$B$11)+('WEIGHTED from Refinitive'!$B$14*'ISSUE SCORE from EIKON'!DS114)+('ISSUE SCORE from EIKON'!EH114*'WEIGHTED from Refinitive'!$B$15)+('WEIGHTED from Refinitive'!$B$16*'ISSUE SCORE from EIKON'!EW114)</f>
        <v>37.753470321420174</v>
      </c>
      <c r="N111" s="1">
        <f>('WEIGHTED from Refinitive'!$B$3*'ISSUE SCORE from EIKON'!S114)+('WEIGHTED from Refinitive'!$B$4*'ISSUE SCORE from EIKON'!AH114)+('ISSUE SCORE from EIKON'!AW114*'WEIGHTED from Refinitive'!$B$5)+('WEIGHTED from Refinitive'!$B$8*'ISSUE SCORE from EIKON'!BL114)+('ISSUE SCORE from EIKON'!CA114*'WEIGHTED from Refinitive'!$B$9)+('WEIGHTED from Refinitive'!$B$10*'ISSUE SCORE from EIKON'!CP114)+('ISSUE SCORE from EIKON'!DE114*'WEIGHTED from Refinitive'!$B$11)+('WEIGHTED from Refinitive'!$B$14*'ISSUE SCORE from EIKON'!DT114)+('ISSUE SCORE from EIKON'!EI114*'WEIGHTED from Refinitive'!$B$15)+('WEIGHTED from Refinitive'!$B$16*'ISSUE SCORE from EIKON'!EX114)</f>
        <v>29.909032634032602</v>
      </c>
      <c r="O111" s="1">
        <f>('WEIGHTED from Refinitive'!$B$3*'ISSUE SCORE from EIKON'!T114)+('WEIGHTED from Refinitive'!$B$4*'ISSUE SCORE from EIKON'!AI114)+('ISSUE SCORE from EIKON'!AX114*'WEIGHTED from Refinitive'!$B$5)+('WEIGHTED from Refinitive'!$B$8*'ISSUE SCORE from EIKON'!BM114)+('ISSUE SCORE from EIKON'!CB114*'WEIGHTED from Refinitive'!$B$9)+('WEIGHTED from Refinitive'!$B$10*'ISSUE SCORE from EIKON'!CQ114)+('ISSUE SCORE from EIKON'!DF114*'WEIGHTED from Refinitive'!$B$11)+('WEIGHTED from Refinitive'!$B$14*'ISSUE SCORE from EIKON'!DU114)+('ISSUE SCORE from EIKON'!EJ114*'WEIGHTED from Refinitive'!$B$15)+('WEIGHTED from Refinitive'!$B$16*'ISSUE SCORE from EIKON'!EY114)</f>
        <v>31.094072215088875</v>
      </c>
      <c r="P111" s="1">
        <f>('WEIGHTED from Refinitive'!$B$3*'ISSUE SCORE from EIKON'!U114)+('WEIGHTED from Refinitive'!$B$4*'ISSUE SCORE from EIKON'!AJ114)+('ISSUE SCORE from EIKON'!AY114*'WEIGHTED from Refinitive'!$B$5)+('WEIGHTED from Refinitive'!$B$8*'ISSUE SCORE from EIKON'!BN114)+('ISSUE SCORE from EIKON'!CC114*'WEIGHTED from Refinitive'!$B$9)+('WEIGHTED from Refinitive'!$B$10*'ISSUE SCORE from EIKON'!CR114)+('ISSUE SCORE from EIKON'!DG114*'WEIGHTED from Refinitive'!$B$11)+('WEIGHTED from Refinitive'!$B$14*'ISSUE SCORE from EIKON'!DV114)+('ISSUE SCORE from EIKON'!EK114*'WEIGHTED from Refinitive'!$B$15)+('WEIGHTED from Refinitive'!$B$16*'ISSUE SCORE from EIKON'!EZ114)</f>
        <v>0</v>
      </c>
      <c r="R111" s="11" t="s">
        <v>203</v>
      </c>
      <c r="S111" s="1">
        <f t="shared" si="32"/>
        <v>75.758393846306689</v>
      </c>
      <c r="T111" s="1">
        <f t="shared" si="33"/>
        <v>53.255509129752213</v>
      </c>
      <c r="U111" s="1">
        <f t="shared" si="34"/>
        <v>53.551958643090096</v>
      </c>
      <c r="V111" s="1">
        <f t="shared" si="35"/>
        <v>58.58165110643904</v>
      </c>
      <c r="W111" s="1">
        <f t="shared" si="36"/>
        <v>54.838304239620015</v>
      </c>
      <c r="X111" s="1">
        <f t="shared" si="37"/>
        <v>45.731034701114439</v>
      </c>
      <c r="Y111" s="1">
        <f t="shared" si="38"/>
        <v>46.563168157063082</v>
      </c>
      <c r="Z111" s="1">
        <f t="shared" si="39"/>
        <v>44.170423497267713</v>
      </c>
      <c r="AA111" s="1">
        <f t="shared" si="40"/>
        <v>45.142216599190277</v>
      </c>
      <c r="AB111" s="1">
        <f t="shared" si="41"/>
        <v>32.969837239288772</v>
      </c>
      <c r="AC111" s="1">
        <f t="shared" si="42"/>
        <v>39.001588438770902</v>
      </c>
      <c r="AD111" s="1">
        <f t="shared" si="43"/>
        <v>37.753470321420174</v>
      </c>
      <c r="AE111" s="1">
        <f t="shared" si="44"/>
        <v>29.909032634032602</v>
      </c>
      <c r="AF111" s="1">
        <f t="shared" si="45"/>
        <v>31.094072215088875</v>
      </c>
      <c r="AG111" s="1">
        <f t="shared" si="46"/>
        <v>0</v>
      </c>
      <c r="AI111" s="11" t="s">
        <v>203</v>
      </c>
      <c r="AJ111" s="1">
        <f t="shared" si="47"/>
        <v>22.502884716554476</v>
      </c>
      <c r="AK111" s="1">
        <f t="shared" si="48"/>
        <v>-0.29644951333788327</v>
      </c>
      <c r="AL111" s="1">
        <f t="shared" si="49"/>
        <v>-5.0296924633489439</v>
      </c>
      <c r="AM111" s="1">
        <f t="shared" si="50"/>
        <v>3.7433468668190244</v>
      </c>
      <c r="AN111" s="1">
        <f t="shared" si="51"/>
        <v>9.1072695385055766</v>
      </c>
      <c r="AO111" s="1">
        <f t="shared" si="52"/>
        <v>-0.83213345594864307</v>
      </c>
      <c r="AP111" s="1">
        <f t="shared" si="53"/>
        <v>2.392744659795369</v>
      </c>
      <c r="AQ111" s="1">
        <f t="shared" si="54"/>
        <v>-0.97179310192256452</v>
      </c>
      <c r="AR111" s="1">
        <f t="shared" si="55"/>
        <v>12.172379359901505</v>
      </c>
      <c r="AS111" s="1">
        <f t="shared" si="56"/>
        <v>-6.0317511994821302</v>
      </c>
      <c r="AT111" s="1">
        <f t="shared" si="57"/>
        <v>1.2481181173507281</v>
      </c>
      <c r="AU111" s="1">
        <f t="shared" si="58"/>
        <v>7.8444376873875719</v>
      </c>
      <c r="AV111" s="1">
        <f t="shared" si="59"/>
        <v>-1.1850395810562731</v>
      </c>
      <c r="AW111" s="1">
        <f t="shared" si="60"/>
        <v>31.094072215088875</v>
      </c>
      <c r="AX111" s="1" t="str">
        <f>VLOOKUP(AI111,'ISSUE SCORE from EIKON'!A114:B543,2,FALSE)</f>
        <v>Edwards Lifesciences Corp</v>
      </c>
      <c r="AY111" s="1">
        <f t="shared" si="61"/>
        <v>110</v>
      </c>
      <c r="AZ111" s="1">
        <v>110</v>
      </c>
      <c r="BA111" s="1">
        <v>1</v>
      </c>
    </row>
    <row r="112" spans="1:53" ht="15">
      <c r="A112" s="11" t="s">
        <v>173</v>
      </c>
      <c r="B112" s="1">
        <f>('WEIGHTED from Refinitive'!$B$3*'ISSUE SCORE from EIKON'!G115)+('WEIGHTED from Refinitive'!$B$4*'ISSUE SCORE from EIKON'!V115)+('ISSUE SCORE from EIKON'!AK115*'WEIGHTED from Refinitive'!$B$5)+('WEIGHTED from Refinitive'!$B$8*'ISSUE SCORE from EIKON'!AZ115)+('ISSUE SCORE from EIKON'!BO115*'WEIGHTED from Refinitive'!$B$9)+('WEIGHTED from Refinitive'!$B$10*'ISSUE SCORE from EIKON'!CD115)+('ISSUE SCORE from EIKON'!CS115*'WEIGHTED from Refinitive'!$B$11)+('WEIGHTED from Refinitive'!$B$14*'ISSUE SCORE from EIKON'!DH115)+('ISSUE SCORE from EIKON'!DW115*'WEIGHTED from Refinitive'!$B$15)+('WEIGHTED from Refinitive'!$B$16*'ISSUE SCORE from EIKON'!EL115)</f>
        <v>55.746989356641109</v>
      </c>
      <c r="C112" s="1">
        <f>('WEIGHTED from Refinitive'!$B$3*'ISSUE SCORE from EIKON'!H115)+('WEIGHTED from Refinitive'!$B$4*'ISSUE SCORE from EIKON'!W115)+('ISSUE SCORE from EIKON'!AL115*'WEIGHTED from Refinitive'!$B$5)+('WEIGHTED from Refinitive'!$B$8*'ISSUE SCORE from EIKON'!BA115)+('ISSUE SCORE from EIKON'!BP115*'WEIGHTED from Refinitive'!$B$9)+('WEIGHTED from Refinitive'!$B$10*'ISSUE SCORE from EIKON'!CE115)+('ISSUE SCORE from EIKON'!CT115*'WEIGHTED from Refinitive'!$B$11)+('WEIGHTED from Refinitive'!$B$14*'ISSUE SCORE from EIKON'!DI115)+('ISSUE SCORE from EIKON'!DX115*'WEIGHTED from Refinitive'!$B$15)+('WEIGHTED from Refinitive'!$B$16*'ISSUE SCORE from EIKON'!EM115)</f>
        <v>53.255509129752213</v>
      </c>
      <c r="D112" s="1">
        <f>('WEIGHTED from Refinitive'!$B$3*'ISSUE SCORE from EIKON'!I115)+('WEIGHTED from Refinitive'!$B$4*'ISSUE SCORE from EIKON'!X115)+('ISSUE SCORE from EIKON'!AM115*'WEIGHTED from Refinitive'!$B$5)+('WEIGHTED from Refinitive'!$B$8*'ISSUE SCORE from EIKON'!BB115)+('ISSUE SCORE from EIKON'!BQ115*'WEIGHTED from Refinitive'!$B$9)+('WEIGHTED from Refinitive'!$B$10*'ISSUE SCORE from EIKON'!CF115)+('ISSUE SCORE from EIKON'!CU115*'WEIGHTED from Refinitive'!$B$11)+('WEIGHTED from Refinitive'!$B$14*'ISSUE SCORE from EIKON'!DJ115)+('ISSUE SCORE from EIKON'!DY115*'WEIGHTED from Refinitive'!$B$15)+('WEIGHTED from Refinitive'!$B$16*'ISSUE SCORE from EIKON'!EN115)</f>
        <v>53.551958643090096</v>
      </c>
      <c r="E112" s="1">
        <f>('WEIGHTED from Refinitive'!$B$3*'ISSUE SCORE from EIKON'!J115)+('WEIGHTED from Refinitive'!$B$4*'ISSUE SCORE from EIKON'!Y115)+('ISSUE SCORE from EIKON'!AN115*'WEIGHTED from Refinitive'!$B$5)+('WEIGHTED from Refinitive'!$B$8*'ISSUE SCORE from EIKON'!BC115)+('ISSUE SCORE from EIKON'!BR115*'WEIGHTED from Refinitive'!$B$9)+('WEIGHTED from Refinitive'!$B$10*'ISSUE SCORE from EIKON'!CG115)+('ISSUE SCORE from EIKON'!CV115*'WEIGHTED from Refinitive'!$B$11)+('WEIGHTED from Refinitive'!$B$14*'ISSUE SCORE from EIKON'!DK115)+('ISSUE SCORE from EIKON'!DZ115*'WEIGHTED from Refinitive'!$B$15)+('WEIGHTED from Refinitive'!$B$16*'ISSUE SCORE from EIKON'!EO115)</f>
        <v>58.58165110643904</v>
      </c>
      <c r="F112" s="1">
        <f>('WEIGHTED from Refinitive'!$B$3*'ISSUE SCORE from EIKON'!K115)+('WEIGHTED from Refinitive'!$B$4*'ISSUE SCORE from EIKON'!Z115)+('ISSUE SCORE from EIKON'!AO115*'WEIGHTED from Refinitive'!$B$5)+('WEIGHTED from Refinitive'!$B$8*'ISSUE SCORE from EIKON'!BD115)+('ISSUE SCORE from EIKON'!BS115*'WEIGHTED from Refinitive'!$B$9)+('WEIGHTED from Refinitive'!$B$10*'ISSUE SCORE from EIKON'!CH115)+('ISSUE SCORE from EIKON'!CW115*'WEIGHTED from Refinitive'!$B$11)+('WEIGHTED from Refinitive'!$B$14*'ISSUE SCORE from EIKON'!DL115)+('ISSUE SCORE from EIKON'!EA115*'WEIGHTED from Refinitive'!$B$15)+('WEIGHTED from Refinitive'!$B$16*'ISSUE SCORE from EIKON'!EP115)</f>
        <v>54.838304239620015</v>
      </c>
      <c r="G112" s="1">
        <f>('WEIGHTED from Refinitive'!$B$3*'ISSUE SCORE from EIKON'!L115)+('WEIGHTED from Refinitive'!$B$4*'ISSUE SCORE from EIKON'!AA115)+('ISSUE SCORE from EIKON'!AP115*'WEIGHTED from Refinitive'!$B$5)+('WEIGHTED from Refinitive'!$B$8*'ISSUE SCORE from EIKON'!BE115)+('ISSUE SCORE from EIKON'!BT115*'WEIGHTED from Refinitive'!$B$9)+('WEIGHTED from Refinitive'!$B$10*'ISSUE SCORE from EIKON'!CI115)+('ISSUE SCORE from EIKON'!CX115*'WEIGHTED from Refinitive'!$B$11)+('WEIGHTED from Refinitive'!$B$14*'ISSUE SCORE from EIKON'!DM115)+('ISSUE SCORE from EIKON'!EB115*'WEIGHTED from Refinitive'!$B$15)+('WEIGHTED from Refinitive'!$B$16*'ISSUE SCORE from EIKON'!EQ115)</f>
        <v>45.731034701114439</v>
      </c>
      <c r="H112" s="1">
        <f>('WEIGHTED from Refinitive'!$B$3*'ISSUE SCORE from EIKON'!M115)+('WEIGHTED from Refinitive'!$B$4*'ISSUE SCORE from EIKON'!AB115)+('ISSUE SCORE from EIKON'!AQ115*'WEIGHTED from Refinitive'!$B$5)+('WEIGHTED from Refinitive'!$B$8*'ISSUE SCORE from EIKON'!BF115)+('ISSUE SCORE from EIKON'!BU115*'WEIGHTED from Refinitive'!$B$9)+('WEIGHTED from Refinitive'!$B$10*'ISSUE SCORE from EIKON'!CJ115)+('ISSUE SCORE from EIKON'!CY115*'WEIGHTED from Refinitive'!$B$11)+('WEIGHTED from Refinitive'!$B$14*'ISSUE SCORE from EIKON'!DN115)+('ISSUE SCORE from EIKON'!EC115*'WEIGHTED from Refinitive'!$B$15)+('WEIGHTED from Refinitive'!$B$16*'ISSUE SCORE from EIKON'!ER115)</f>
        <v>46.563168157063082</v>
      </c>
      <c r="I112" s="1">
        <f>('WEIGHTED from Refinitive'!$B$3*'ISSUE SCORE from EIKON'!N115)+('WEIGHTED from Refinitive'!$B$4*'ISSUE SCORE from EIKON'!AC115)+('ISSUE SCORE from EIKON'!AR115*'WEIGHTED from Refinitive'!$B$5)+('WEIGHTED from Refinitive'!$B$8*'ISSUE SCORE from EIKON'!BG115)+('ISSUE SCORE from EIKON'!BV115*'WEIGHTED from Refinitive'!$B$9)+('WEIGHTED from Refinitive'!$B$10*'ISSUE SCORE from EIKON'!CK115)+('ISSUE SCORE from EIKON'!CZ115*'WEIGHTED from Refinitive'!$B$11)+('WEIGHTED from Refinitive'!$B$14*'ISSUE SCORE from EIKON'!DO115)+('ISSUE SCORE from EIKON'!ED115*'WEIGHTED from Refinitive'!$B$15)+('WEIGHTED from Refinitive'!$B$16*'ISSUE SCORE from EIKON'!ES115)</f>
        <v>44.170423497267713</v>
      </c>
      <c r="J112" s="1">
        <f>('WEIGHTED from Refinitive'!$B$3*'ISSUE SCORE from EIKON'!O115)+('WEIGHTED from Refinitive'!$B$4*'ISSUE SCORE from EIKON'!AD115)+('ISSUE SCORE from EIKON'!AS115*'WEIGHTED from Refinitive'!$B$5)+('WEIGHTED from Refinitive'!$B$8*'ISSUE SCORE from EIKON'!BH115)+('ISSUE SCORE from EIKON'!BW115*'WEIGHTED from Refinitive'!$B$9)+('WEIGHTED from Refinitive'!$B$10*'ISSUE SCORE from EIKON'!CL115)+('ISSUE SCORE from EIKON'!DA115*'WEIGHTED from Refinitive'!$B$11)+('WEIGHTED from Refinitive'!$B$14*'ISSUE SCORE from EIKON'!DP115)+('ISSUE SCORE from EIKON'!EE115*'WEIGHTED from Refinitive'!$B$15)+('WEIGHTED from Refinitive'!$B$16*'ISSUE SCORE from EIKON'!ET115)</f>
        <v>45.142216599190277</v>
      </c>
      <c r="K112" s="1">
        <f>('WEIGHTED from Refinitive'!$B$3*'ISSUE SCORE from EIKON'!P115)+('WEIGHTED from Refinitive'!$B$4*'ISSUE SCORE from EIKON'!AE115)+('ISSUE SCORE from EIKON'!AT115*'WEIGHTED from Refinitive'!$B$5)+('WEIGHTED from Refinitive'!$B$8*'ISSUE SCORE from EIKON'!BI115)+('ISSUE SCORE from EIKON'!BX115*'WEIGHTED from Refinitive'!$B$9)+('WEIGHTED from Refinitive'!$B$10*'ISSUE SCORE from EIKON'!CM115)+('ISSUE SCORE from EIKON'!DB115*'WEIGHTED from Refinitive'!$B$11)+('WEIGHTED from Refinitive'!$B$14*'ISSUE SCORE from EIKON'!DQ115)+('ISSUE SCORE from EIKON'!EF115*'WEIGHTED from Refinitive'!$B$15)+('WEIGHTED from Refinitive'!$B$16*'ISSUE SCORE from EIKON'!EU115)</f>
        <v>32.969837239288772</v>
      </c>
      <c r="L112" s="1">
        <f>('WEIGHTED from Refinitive'!$B$3*'ISSUE SCORE from EIKON'!Q115)+('WEIGHTED from Refinitive'!$B$4*'ISSUE SCORE from EIKON'!AF115)+('ISSUE SCORE from EIKON'!AU115*'WEIGHTED from Refinitive'!$B$5)+('WEIGHTED from Refinitive'!$B$8*'ISSUE SCORE from EIKON'!BJ115)+('ISSUE SCORE from EIKON'!BY115*'WEIGHTED from Refinitive'!$B$9)+('WEIGHTED from Refinitive'!$B$10*'ISSUE SCORE from EIKON'!CN115)+('ISSUE SCORE from EIKON'!DC115*'WEIGHTED from Refinitive'!$B$11)+('WEIGHTED from Refinitive'!$B$14*'ISSUE SCORE from EIKON'!DR115)+('ISSUE SCORE from EIKON'!EG115*'WEIGHTED from Refinitive'!$B$15)+('WEIGHTED from Refinitive'!$B$16*'ISSUE SCORE from EIKON'!EV115)</f>
        <v>39.001588438770902</v>
      </c>
      <c r="M112" s="1">
        <f>('WEIGHTED from Refinitive'!$B$3*'ISSUE SCORE from EIKON'!R115)+('WEIGHTED from Refinitive'!$B$4*'ISSUE SCORE from EIKON'!AG115)+('ISSUE SCORE from EIKON'!AV115*'WEIGHTED from Refinitive'!$B$5)+('WEIGHTED from Refinitive'!$B$8*'ISSUE SCORE from EIKON'!BK115)+('ISSUE SCORE from EIKON'!BZ115*'WEIGHTED from Refinitive'!$B$9)+('WEIGHTED from Refinitive'!$B$10*'ISSUE SCORE from EIKON'!CO115)+('ISSUE SCORE from EIKON'!DD115*'WEIGHTED from Refinitive'!$B$11)+('WEIGHTED from Refinitive'!$B$14*'ISSUE SCORE from EIKON'!DS115)+('ISSUE SCORE from EIKON'!EH115*'WEIGHTED from Refinitive'!$B$15)+('WEIGHTED from Refinitive'!$B$16*'ISSUE SCORE from EIKON'!EW115)</f>
        <v>37.753470321420174</v>
      </c>
      <c r="N112" s="1">
        <f>('WEIGHTED from Refinitive'!$B$3*'ISSUE SCORE from EIKON'!S115)+('WEIGHTED from Refinitive'!$B$4*'ISSUE SCORE from EIKON'!AH115)+('ISSUE SCORE from EIKON'!AW115*'WEIGHTED from Refinitive'!$B$5)+('WEIGHTED from Refinitive'!$B$8*'ISSUE SCORE from EIKON'!BL115)+('ISSUE SCORE from EIKON'!CA115*'WEIGHTED from Refinitive'!$B$9)+('WEIGHTED from Refinitive'!$B$10*'ISSUE SCORE from EIKON'!CP115)+('ISSUE SCORE from EIKON'!DE115*'WEIGHTED from Refinitive'!$B$11)+('WEIGHTED from Refinitive'!$B$14*'ISSUE SCORE from EIKON'!DT115)+('ISSUE SCORE from EIKON'!EI115*'WEIGHTED from Refinitive'!$B$15)+('WEIGHTED from Refinitive'!$B$16*'ISSUE SCORE from EIKON'!EX115)</f>
        <v>29.909032634032602</v>
      </c>
      <c r="O112" s="1">
        <f>('WEIGHTED from Refinitive'!$B$3*'ISSUE SCORE from EIKON'!T115)+('WEIGHTED from Refinitive'!$B$4*'ISSUE SCORE from EIKON'!AI115)+('ISSUE SCORE from EIKON'!AX115*'WEIGHTED from Refinitive'!$B$5)+('WEIGHTED from Refinitive'!$B$8*'ISSUE SCORE from EIKON'!BM115)+('ISSUE SCORE from EIKON'!CB115*'WEIGHTED from Refinitive'!$B$9)+('WEIGHTED from Refinitive'!$B$10*'ISSUE SCORE from EIKON'!CQ115)+('ISSUE SCORE from EIKON'!DF115*'WEIGHTED from Refinitive'!$B$11)+('WEIGHTED from Refinitive'!$B$14*'ISSUE SCORE from EIKON'!DU115)+('ISSUE SCORE from EIKON'!EJ115*'WEIGHTED from Refinitive'!$B$15)+('WEIGHTED from Refinitive'!$B$16*'ISSUE SCORE from EIKON'!EY115)</f>
        <v>31.094072215088875</v>
      </c>
      <c r="P112" s="1">
        <f>('WEIGHTED from Refinitive'!$B$3*'ISSUE SCORE from EIKON'!U115)+('WEIGHTED from Refinitive'!$B$4*'ISSUE SCORE from EIKON'!AJ115)+('ISSUE SCORE from EIKON'!AY115*'WEIGHTED from Refinitive'!$B$5)+('WEIGHTED from Refinitive'!$B$8*'ISSUE SCORE from EIKON'!BN115)+('ISSUE SCORE from EIKON'!CC115*'WEIGHTED from Refinitive'!$B$9)+('WEIGHTED from Refinitive'!$B$10*'ISSUE SCORE from EIKON'!CR115)+('ISSUE SCORE from EIKON'!DG115*'WEIGHTED from Refinitive'!$B$11)+('WEIGHTED from Refinitive'!$B$14*'ISSUE SCORE from EIKON'!DV115)+('ISSUE SCORE from EIKON'!EK115*'WEIGHTED from Refinitive'!$B$15)+('WEIGHTED from Refinitive'!$B$16*'ISSUE SCORE from EIKON'!EZ115)</f>
        <v>0</v>
      </c>
      <c r="R112" s="11" t="s">
        <v>204</v>
      </c>
      <c r="S112" s="1">
        <f t="shared" si="32"/>
        <v>76.59364837586385</v>
      </c>
      <c r="T112" s="1">
        <f t="shared" si="33"/>
        <v>53.255509129752213</v>
      </c>
      <c r="U112" s="1">
        <f t="shared" si="34"/>
        <v>53.551958643090096</v>
      </c>
      <c r="V112" s="1">
        <f t="shared" si="35"/>
        <v>58.58165110643904</v>
      </c>
      <c r="W112" s="1">
        <f t="shared" si="36"/>
        <v>54.838304239620015</v>
      </c>
      <c r="X112" s="1">
        <f t="shared" si="37"/>
        <v>45.731034701114439</v>
      </c>
      <c r="Y112" s="1">
        <f t="shared" si="38"/>
        <v>46.563168157063082</v>
      </c>
      <c r="Z112" s="1">
        <f t="shared" si="39"/>
        <v>44.170423497267713</v>
      </c>
      <c r="AA112" s="1">
        <f t="shared" si="40"/>
        <v>45.142216599190277</v>
      </c>
      <c r="AB112" s="1">
        <f t="shared" si="41"/>
        <v>32.969837239288772</v>
      </c>
      <c r="AC112" s="1">
        <f t="shared" si="42"/>
        <v>39.001588438770902</v>
      </c>
      <c r="AD112" s="1">
        <f t="shared" si="43"/>
        <v>37.753470321420174</v>
      </c>
      <c r="AE112" s="1">
        <f t="shared" si="44"/>
        <v>29.909032634032602</v>
      </c>
      <c r="AF112" s="1">
        <f t="shared" si="45"/>
        <v>31.094072215088875</v>
      </c>
      <c r="AG112" s="1">
        <f t="shared" si="46"/>
        <v>0</v>
      </c>
      <c r="AI112" s="11" t="s">
        <v>204</v>
      </c>
      <c r="AJ112" s="1">
        <f t="shared" si="47"/>
        <v>23.338139246111638</v>
      </c>
      <c r="AK112" s="1">
        <f t="shared" si="48"/>
        <v>-0.29644951333788327</v>
      </c>
      <c r="AL112" s="1">
        <f t="shared" si="49"/>
        <v>-5.0296924633489439</v>
      </c>
      <c r="AM112" s="1">
        <f t="shared" si="50"/>
        <v>3.7433468668190244</v>
      </c>
      <c r="AN112" s="1">
        <f t="shared" si="51"/>
        <v>9.1072695385055766</v>
      </c>
      <c r="AO112" s="1">
        <f t="shared" si="52"/>
        <v>-0.83213345594864307</v>
      </c>
      <c r="AP112" s="1">
        <f t="shared" si="53"/>
        <v>2.392744659795369</v>
      </c>
      <c r="AQ112" s="1">
        <f t="shared" si="54"/>
        <v>-0.97179310192256452</v>
      </c>
      <c r="AR112" s="1">
        <f t="shared" si="55"/>
        <v>12.172379359901505</v>
      </c>
      <c r="AS112" s="1">
        <f t="shared" si="56"/>
        <v>-6.0317511994821302</v>
      </c>
      <c r="AT112" s="1">
        <f t="shared" si="57"/>
        <v>1.2481181173507281</v>
      </c>
      <c r="AU112" s="1">
        <f t="shared" si="58"/>
        <v>7.8444376873875719</v>
      </c>
      <c r="AV112" s="1">
        <f t="shared" si="59"/>
        <v>-1.1850395810562731</v>
      </c>
      <c r="AW112" s="1">
        <f t="shared" si="60"/>
        <v>31.094072215088875</v>
      </c>
      <c r="AX112" s="1" t="str">
        <f>VLOOKUP(AI112,'ISSUE SCORE from EIKON'!A115:B544,2,FALSE)</f>
        <v>Exelon Corp</v>
      </c>
      <c r="AY112" s="1">
        <f t="shared" si="61"/>
        <v>111</v>
      </c>
      <c r="AZ112" s="1">
        <v>111</v>
      </c>
      <c r="BA112" s="1">
        <v>1</v>
      </c>
    </row>
    <row r="113" spans="1:53" ht="15">
      <c r="A113" s="11" t="s">
        <v>174</v>
      </c>
      <c r="B113" s="1">
        <f>('WEIGHTED from Refinitive'!$B$3*'ISSUE SCORE from EIKON'!G116)+('WEIGHTED from Refinitive'!$B$4*'ISSUE SCORE from EIKON'!V116)+('ISSUE SCORE from EIKON'!AK116*'WEIGHTED from Refinitive'!$B$5)+('WEIGHTED from Refinitive'!$B$8*'ISSUE SCORE from EIKON'!AZ116)+('ISSUE SCORE from EIKON'!BO116*'WEIGHTED from Refinitive'!$B$9)+('WEIGHTED from Refinitive'!$B$10*'ISSUE SCORE from EIKON'!CD116)+('ISSUE SCORE from EIKON'!CS116*'WEIGHTED from Refinitive'!$B$11)+('WEIGHTED from Refinitive'!$B$14*'ISSUE SCORE from EIKON'!DH116)+('ISSUE SCORE from EIKON'!DW116*'WEIGHTED from Refinitive'!$B$15)+('WEIGHTED from Refinitive'!$B$16*'ISSUE SCORE from EIKON'!EL116)</f>
        <v>29.626295439493276</v>
      </c>
      <c r="C113" s="1">
        <f>('WEIGHTED from Refinitive'!$B$3*'ISSUE SCORE from EIKON'!H116)+('WEIGHTED from Refinitive'!$B$4*'ISSUE SCORE from EIKON'!W116)+('ISSUE SCORE from EIKON'!AL116*'WEIGHTED from Refinitive'!$B$5)+('WEIGHTED from Refinitive'!$B$8*'ISSUE SCORE from EIKON'!BA116)+('ISSUE SCORE from EIKON'!BP116*'WEIGHTED from Refinitive'!$B$9)+('WEIGHTED from Refinitive'!$B$10*'ISSUE SCORE from EIKON'!CE116)+('ISSUE SCORE from EIKON'!CT116*'WEIGHTED from Refinitive'!$B$11)+('WEIGHTED from Refinitive'!$B$14*'ISSUE SCORE from EIKON'!DI116)+('ISSUE SCORE from EIKON'!DX116*'WEIGHTED from Refinitive'!$B$15)+('WEIGHTED from Refinitive'!$B$16*'ISSUE SCORE from EIKON'!EM116)</f>
        <v>29.331042337971958</v>
      </c>
      <c r="D113" s="1">
        <f>('WEIGHTED from Refinitive'!$B$3*'ISSUE SCORE from EIKON'!I116)+('WEIGHTED from Refinitive'!$B$4*'ISSUE SCORE from EIKON'!X116)+('ISSUE SCORE from EIKON'!AM116*'WEIGHTED from Refinitive'!$B$5)+('WEIGHTED from Refinitive'!$B$8*'ISSUE SCORE from EIKON'!BB116)+('ISSUE SCORE from EIKON'!BQ116*'WEIGHTED from Refinitive'!$B$9)+('WEIGHTED from Refinitive'!$B$10*'ISSUE SCORE from EIKON'!CF116)+('ISSUE SCORE from EIKON'!CU116*'WEIGHTED from Refinitive'!$B$11)+('WEIGHTED from Refinitive'!$B$14*'ISSUE SCORE from EIKON'!DJ116)+('ISSUE SCORE from EIKON'!DY116*'WEIGHTED from Refinitive'!$B$15)+('WEIGHTED from Refinitive'!$B$16*'ISSUE SCORE from EIKON'!EN116)</f>
        <v>28.203237571226524</v>
      </c>
      <c r="E113" s="1">
        <f>('WEIGHTED from Refinitive'!$B$3*'ISSUE SCORE from EIKON'!J116)+('WEIGHTED from Refinitive'!$B$4*'ISSUE SCORE from EIKON'!Y116)+('ISSUE SCORE from EIKON'!AN116*'WEIGHTED from Refinitive'!$B$5)+('WEIGHTED from Refinitive'!$B$8*'ISSUE SCORE from EIKON'!BC116)+('ISSUE SCORE from EIKON'!BR116*'WEIGHTED from Refinitive'!$B$9)+('WEIGHTED from Refinitive'!$B$10*'ISSUE SCORE from EIKON'!CG116)+('ISSUE SCORE from EIKON'!CV116*'WEIGHTED from Refinitive'!$B$11)+('WEIGHTED from Refinitive'!$B$14*'ISSUE SCORE from EIKON'!DK116)+('ISSUE SCORE from EIKON'!DZ116*'WEIGHTED from Refinitive'!$B$15)+('WEIGHTED from Refinitive'!$B$16*'ISSUE SCORE from EIKON'!EO116)</f>
        <v>29.321112318711414</v>
      </c>
      <c r="F113" s="1">
        <f>('WEIGHTED from Refinitive'!$B$3*'ISSUE SCORE from EIKON'!K116)+('WEIGHTED from Refinitive'!$B$4*'ISSUE SCORE from EIKON'!Z116)+('ISSUE SCORE from EIKON'!AO116*'WEIGHTED from Refinitive'!$B$5)+('WEIGHTED from Refinitive'!$B$8*'ISSUE SCORE from EIKON'!BD116)+('ISSUE SCORE from EIKON'!BS116*'WEIGHTED from Refinitive'!$B$9)+('WEIGHTED from Refinitive'!$B$10*'ISSUE SCORE from EIKON'!CH116)+('ISSUE SCORE from EIKON'!CW116*'WEIGHTED from Refinitive'!$B$11)+('WEIGHTED from Refinitive'!$B$14*'ISSUE SCORE from EIKON'!DL116)+('ISSUE SCORE from EIKON'!EA116*'WEIGHTED from Refinitive'!$B$15)+('WEIGHTED from Refinitive'!$B$16*'ISSUE SCORE from EIKON'!EP116)</f>
        <v>21.384657009656983</v>
      </c>
      <c r="G113" s="1">
        <f>('WEIGHTED from Refinitive'!$B$3*'ISSUE SCORE from EIKON'!L116)+('WEIGHTED from Refinitive'!$B$4*'ISSUE SCORE from EIKON'!AA116)+('ISSUE SCORE from EIKON'!AP116*'WEIGHTED from Refinitive'!$B$5)+('WEIGHTED from Refinitive'!$B$8*'ISSUE SCORE from EIKON'!BE116)+('ISSUE SCORE from EIKON'!BT116*'WEIGHTED from Refinitive'!$B$9)+('WEIGHTED from Refinitive'!$B$10*'ISSUE SCORE from EIKON'!CI116)+('ISSUE SCORE from EIKON'!CX116*'WEIGHTED from Refinitive'!$B$11)+('WEIGHTED from Refinitive'!$B$14*'ISSUE SCORE from EIKON'!DM116)+('ISSUE SCORE from EIKON'!EB116*'WEIGHTED from Refinitive'!$B$15)+('WEIGHTED from Refinitive'!$B$16*'ISSUE SCORE from EIKON'!EQ116)</f>
        <v>22.82133358662611</v>
      </c>
      <c r="H113" s="1">
        <f>('WEIGHTED from Refinitive'!$B$3*'ISSUE SCORE from EIKON'!M116)+('WEIGHTED from Refinitive'!$B$4*'ISSUE SCORE from EIKON'!AB116)+('ISSUE SCORE from EIKON'!AQ116*'WEIGHTED from Refinitive'!$B$5)+('WEIGHTED from Refinitive'!$B$8*'ISSUE SCORE from EIKON'!BF116)+('ISSUE SCORE from EIKON'!BU116*'WEIGHTED from Refinitive'!$B$9)+('WEIGHTED from Refinitive'!$B$10*'ISSUE SCORE from EIKON'!CJ116)+('ISSUE SCORE from EIKON'!CY116*'WEIGHTED from Refinitive'!$B$11)+('WEIGHTED from Refinitive'!$B$14*'ISSUE SCORE from EIKON'!DN116)+('ISSUE SCORE from EIKON'!EC116*'WEIGHTED from Refinitive'!$B$15)+('WEIGHTED from Refinitive'!$B$16*'ISSUE SCORE from EIKON'!ER116)</f>
        <v>22.412847825878131</v>
      </c>
      <c r="I113" s="1">
        <f>('WEIGHTED from Refinitive'!$B$3*'ISSUE SCORE from EIKON'!N116)+('WEIGHTED from Refinitive'!$B$4*'ISSUE SCORE from EIKON'!AC116)+('ISSUE SCORE from EIKON'!AR116*'WEIGHTED from Refinitive'!$B$5)+('WEIGHTED from Refinitive'!$B$8*'ISSUE SCORE from EIKON'!BG116)+('ISSUE SCORE from EIKON'!BV116*'WEIGHTED from Refinitive'!$B$9)+('WEIGHTED from Refinitive'!$B$10*'ISSUE SCORE from EIKON'!CK116)+('ISSUE SCORE from EIKON'!CZ116*'WEIGHTED from Refinitive'!$B$11)+('WEIGHTED from Refinitive'!$B$14*'ISSUE SCORE from EIKON'!DO116)+('ISSUE SCORE from EIKON'!ED116*'WEIGHTED from Refinitive'!$B$15)+('WEIGHTED from Refinitive'!$B$16*'ISSUE SCORE from EIKON'!ES116)</f>
        <v>20.858586467373794</v>
      </c>
      <c r="J113" s="1">
        <f>('WEIGHTED from Refinitive'!$B$3*'ISSUE SCORE from EIKON'!O116)+('WEIGHTED from Refinitive'!$B$4*'ISSUE SCORE from EIKON'!AD116)+('ISSUE SCORE from EIKON'!AS116*'WEIGHTED from Refinitive'!$B$5)+('WEIGHTED from Refinitive'!$B$8*'ISSUE SCORE from EIKON'!BH116)+('ISSUE SCORE from EIKON'!BW116*'WEIGHTED from Refinitive'!$B$9)+('WEIGHTED from Refinitive'!$B$10*'ISSUE SCORE from EIKON'!CL116)+('ISSUE SCORE from EIKON'!DA116*'WEIGHTED from Refinitive'!$B$11)+('WEIGHTED from Refinitive'!$B$14*'ISSUE SCORE from EIKON'!DP116)+('ISSUE SCORE from EIKON'!EE116*'WEIGHTED from Refinitive'!$B$15)+('WEIGHTED from Refinitive'!$B$16*'ISSUE SCORE from EIKON'!ET116)</f>
        <v>24.29928137651822</v>
      </c>
      <c r="K113" s="1">
        <f>('WEIGHTED from Refinitive'!$B$3*'ISSUE SCORE from EIKON'!P116)+('WEIGHTED from Refinitive'!$B$4*'ISSUE SCORE from EIKON'!AE116)+('ISSUE SCORE from EIKON'!AT116*'WEIGHTED from Refinitive'!$B$5)+('WEIGHTED from Refinitive'!$B$8*'ISSUE SCORE from EIKON'!BI116)+('ISSUE SCORE from EIKON'!BX116*'WEIGHTED from Refinitive'!$B$9)+('WEIGHTED from Refinitive'!$B$10*'ISSUE SCORE from EIKON'!CM116)+('ISSUE SCORE from EIKON'!DB116*'WEIGHTED from Refinitive'!$B$11)+('WEIGHTED from Refinitive'!$B$14*'ISSUE SCORE from EIKON'!DQ116)+('ISSUE SCORE from EIKON'!EF116*'WEIGHTED from Refinitive'!$B$15)+('WEIGHTED from Refinitive'!$B$16*'ISSUE SCORE from EIKON'!EU116)</f>
        <v>19.670364317061015</v>
      </c>
      <c r="L113" s="1">
        <f>('WEIGHTED from Refinitive'!$B$3*'ISSUE SCORE from EIKON'!Q116)+('WEIGHTED from Refinitive'!$B$4*'ISSUE SCORE from EIKON'!AF116)+('ISSUE SCORE from EIKON'!AU116*'WEIGHTED from Refinitive'!$B$5)+('WEIGHTED from Refinitive'!$B$8*'ISSUE SCORE from EIKON'!BJ116)+('ISSUE SCORE from EIKON'!BY116*'WEIGHTED from Refinitive'!$B$9)+('WEIGHTED from Refinitive'!$B$10*'ISSUE SCORE from EIKON'!CN116)+('ISSUE SCORE from EIKON'!DC116*'WEIGHTED from Refinitive'!$B$11)+('WEIGHTED from Refinitive'!$B$14*'ISSUE SCORE from EIKON'!DR116)+('ISSUE SCORE from EIKON'!EG116*'WEIGHTED from Refinitive'!$B$15)+('WEIGHTED from Refinitive'!$B$16*'ISSUE SCORE from EIKON'!EV116)</f>
        <v>22.265421243830747</v>
      </c>
      <c r="M113" s="1">
        <f>('WEIGHTED from Refinitive'!$B$3*'ISSUE SCORE from EIKON'!R116)+('WEIGHTED from Refinitive'!$B$4*'ISSUE SCORE from EIKON'!AG116)+('ISSUE SCORE from EIKON'!AV116*'WEIGHTED from Refinitive'!$B$5)+('WEIGHTED from Refinitive'!$B$8*'ISSUE SCORE from EIKON'!BK116)+('ISSUE SCORE from EIKON'!BZ116*'WEIGHTED from Refinitive'!$B$9)+('WEIGHTED from Refinitive'!$B$10*'ISSUE SCORE from EIKON'!CO116)+('ISSUE SCORE from EIKON'!DD116*'WEIGHTED from Refinitive'!$B$11)+('WEIGHTED from Refinitive'!$B$14*'ISSUE SCORE from EIKON'!DS116)+('ISSUE SCORE from EIKON'!EH116*'WEIGHTED from Refinitive'!$B$15)+('WEIGHTED from Refinitive'!$B$16*'ISSUE SCORE from EIKON'!EW116)</f>
        <v>21.301536716978156</v>
      </c>
      <c r="N113" s="1">
        <f>('WEIGHTED from Refinitive'!$B$3*'ISSUE SCORE from EIKON'!S116)+('WEIGHTED from Refinitive'!$B$4*'ISSUE SCORE from EIKON'!AH116)+('ISSUE SCORE from EIKON'!AW116*'WEIGHTED from Refinitive'!$B$5)+('WEIGHTED from Refinitive'!$B$8*'ISSUE SCORE from EIKON'!BL116)+('ISSUE SCORE from EIKON'!CA116*'WEIGHTED from Refinitive'!$B$9)+('WEIGHTED from Refinitive'!$B$10*'ISSUE SCORE from EIKON'!CP116)+('ISSUE SCORE from EIKON'!DE116*'WEIGHTED from Refinitive'!$B$11)+('WEIGHTED from Refinitive'!$B$14*'ISSUE SCORE from EIKON'!DT116)+('ISSUE SCORE from EIKON'!EI116*'WEIGHTED from Refinitive'!$B$15)+('WEIGHTED from Refinitive'!$B$16*'ISSUE SCORE from EIKON'!EX116)</f>
        <v>24.556818181818155</v>
      </c>
      <c r="O113" s="1">
        <f>('WEIGHTED from Refinitive'!$B$3*'ISSUE SCORE from EIKON'!T116)+('WEIGHTED from Refinitive'!$B$4*'ISSUE SCORE from EIKON'!AI116)+('ISSUE SCORE from EIKON'!AX116*'WEIGHTED from Refinitive'!$B$5)+('WEIGHTED from Refinitive'!$B$8*'ISSUE SCORE from EIKON'!BM116)+('ISSUE SCORE from EIKON'!CB116*'WEIGHTED from Refinitive'!$B$9)+('WEIGHTED from Refinitive'!$B$10*'ISSUE SCORE from EIKON'!CQ116)+('ISSUE SCORE from EIKON'!DF116*'WEIGHTED from Refinitive'!$B$11)+('WEIGHTED from Refinitive'!$B$14*'ISSUE SCORE from EIKON'!DU116)+('ISSUE SCORE from EIKON'!EJ116*'WEIGHTED from Refinitive'!$B$15)+('WEIGHTED from Refinitive'!$B$16*'ISSUE SCORE from EIKON'!EY116)</f>
        <v>31.901822886268985</v>
      </c>
      <c r="P113" s="1">
        <f>('WEIGHTED from Refinitive'!$B$3*'ISSUE SCORE from EIKON'!U116)+('WEIGHTED from Refinitive'!$B$4*'ISSUE SCORE from EIKON'!AJ116)+('ISSUE SCORE from EIKON'!AY116*'WEIGHTED from Refinitive'!$B$5)+('WEIGHTED from Refinitive'!$B$8*'ISSUE SCORE from EIKON'!BN116)+('ISSUE SCORE from EIKON'!CC116*'WEIGHTED from Refinitive'!$B$9)+('WEIGHTED from Refinitive'!$B$10*'ISSUE SCORE from EIKON'!CR116)+('ISSUE SCORE from EIKON'!DG116*'WEIGHTED from Refinitive'!$B$11)+('WEIGHTED from Refinitive'!$B$14*'ISSUE SCORE from EIKON'!DV116)+('ISSUE SCORE from EIKON'!EK116*'WEIGHTED from Refinitive'!$B$15)+('WEIGHTED from Refinitive'!$B$16*'ISSUE SCORE from EIKON'!EZ116)</f>
        <v>31.657747280546399</v>
      </c>
      <c r="R113" s="11" t="s">
        <v>206</v>
      </c>
      <c r="S113" s="1">
        <f t="shared" si="32"/>
        <v>35.565809497694936</v>
      </c>
      <c r="T113" s="1">
        <f t="shared" si="33"/>
        <v>29.331042337971958</v>
      </c>
      <c r="U113" s="1">
        <f t="shared" si="34"/>
        <v>28.203237571226524</v>
      </c>
      <c r="V113" s="1">
        <f t="shared" si="35"/>
        <v>29.321112318711414</v>
      </c>
      <c r="W113" s="1">
        <f t="shared" si="36"/>
        <v>21.384657009656983</v>
      </c>
      <c r="X113" s="1">
        <f t="shared" si="37"/>
        <v>22.82133358662611</v>
      </c>
      <c r="Y113" s="1">
        <f t="shared" si="38"/>
        <v>22.412847825878131</v>
      </c>
      <c r="Z113" s="1">
        <f t="shared" si="39"/>
        <v>20.858586467373794</v>
      </c>
      <c r="AA113" s="1">
        <f t="shared" si="40"/>
        <v>24.29928137651822</v>
      </c>
      <c r="AB113" s="1">
        <f t="shared" si="41"/>
        <v>19.670364317061015</v>
      </c>
      <c r="AC113" s="1">
        <f t="shared" si="42"/>
        <v>22.265421243830747</v>
      </c>
      <c r="AD113" s="1">
        <f t="shared" si="43"/>
        <v>21.301536716978156</v>
      </c>
      <c r="AE113" s="1">
        <f t="shared" si="44"/>
        <v>24.556818181818155</v>
      </c>
      <c r="AF113" s="1">
        <f t="shared" si="45"/>
        <v>31.901822886268985</v>
      </c>
      <c r="AG113" s="1">
        <f t="shared" si="46"/>
        <v>31.657747280546399</v>
      </c>
      <c r="AI113" s="11" t="s">
        <v>206</v>
      </c>
      <c r="AJ113" s="1">
        <f t="shared" si="47"/>
        <v>6.2347671597229777</v>
      </c>
      <c r="AK113" s="1">
        <f t="shared" si="48"/>
        <v>1.1278047667454345</v>
      </c>
      <c r="AL113" s="1">
        <f t="shared" si="49"/>
        <v>-1.1178747474848905</v>
      </c>
      <c r="AM113" s="1">
        <f t="shared" si="50"/>
        <v>7.9364553090544305</v>
      </c>
      <c r="AN113" s="1">
        <f t="shared" si="51"/>
        <v>-1.436676576969127</v>
      </c>
      <c r="AO113" s="1">
        <f t="shared" si="52"/>
        <v>0.40848576074797904</v>
      </c>
      <c r="AP113" s="1">
        <f t="shared" si="53"/>
        <v>1.5542613585043377</v>
      </c>
      <c r="AQ113" s="1">
        <f t="shared" si="54"/>
        <v>-3.4406949091444261</v>
      </c>
      <c r="AR113" s="1">
        <f t="shared" si="55"/>
        <v>4.6289170594572049</v>
      </c>
      <c r="AS113" s="1">
        <f t="shared" si="56"/>
        <v>-2.5950569267697325</v>
      </c>
      <c r="AT113" s="1">
        <f t="shared" si="57"/>
        <v>0.96388452685259196</v>
      </c>
      <c r="AU113" s="1">
        <f t="shared" si="58"/>
        <v>-3.2552814648399995</v>
      </c>
      <c r="AV113" s="1">
        <f t="shared" si="59"/>
        <v>-7.3450047044508295</v>
      </c>
      <c r="AW113" s="1">
        <f t="shared" si="60"/>
        <v>0.24407560572258546</v>
      </c>
      <c r="AX113" s="1" t="str">
        <f>VLOOKUP(AI113,'ISSUE SCORE from EIKON'!A116:B545,2,FALSE)</f>
        <v>Expedia Group Inc</v>
      </c>
      <c r="AY113" s="1">
        <f t="shared" si="61"/>
        <v>112</v>
      </c>
      <c r="AZ113" s="1">
        <v>112</v>
      </c>
      <c r="BA113" s="1">
        <v>1</v>
      </c>
    </row>
    <row r="114" spans="1:53" ht="15">
      <c r="A114" s="11" t="s">
        <v>176</v>
      </c>
      <c r="B114" s="1">
        <f>('WEIGHTED from Refinitive'!$B$3*'ISSUE SCORE from EIKON'!G117)+('WEIGHTED from Refinitive'!$B$4*'ISSUE SCORE from EIKON'!V117)+('ISSUE SCORE from EIKON'!AK117*'WEIGHTED from Refinitive'!$B$5)+('WEIGHTED from Refinitive'!$B$8*'ISSUE SCORE from EIKON'!AZ117)+('ISSUE SCORE from EIKON'!BO117*'WEIGHTED from Refinitive'!$B$9)+('WEIGHTED from Refinitive'!$B$10*'ISSUE SCORE from EIKON'!CD117)+('ISSUE SCORE from EIKON'!CS117*'WEIGHTED from Refinitive'!$B$11)+('WEIGHTED from Refinitive'!$B$14*'ISSUE SCORE from EIKON'!DH117)+('ISSUE SCORE from EIKON'!DW117*'WEIGHTED from Refinitive'!$B$15)+('WEIGHTED from Refinitive'!$B$16*'ISSUE SCORE from EIKON'!EL117)</f>
        <v>68.29062852048547</v>
      </c>
      <c r="C114" s="1">
        <f>('WEIGHTED from Refinitive'!$B$3*'ISSUE SCORE from EIKON'!H117)+('WEIGHTED from Refinitive'!$B$4*'ISSUE SCORE from EIKON'!W117)+('ISSUE SCORE from EIKON'!AL117*'WEIGHTED from Refinitive'!$B$5)+('WEIGHTED from Refinitive'!$B$8*'ISSUE SCORE from EIKON'!BA117)+('ISSUE SCORE from EIKON'!BP117*'WEIGHTED from Refinitive'!$B$9)+('WEIGHTED from Refinitive'!$B$10*'ISSUE SCORE from EIKON'!CE117)+('ISSUE SCORE from EIKON'!CT117*'WEIGHTED from Refinitive'!$B$11)+('WEIGHTED from Refinitive'!$B$14*'ISSUE SCORE from EIKON'!DI117)+('ISSUE SCORE from EIKON'!DX117*'WEIGHTED from Refinitive'!$B$15)+('WEIGHTED from Refinitive'!$B$16*'ISSUE SCORE from EIKON'!EM117)</f>
        <v>59.469719459781174</v>
      </c>
      <c r="D114" s="1">
        <f>('WEIGHTED from Refinitive'!$B$3*'ISSUE SCORE from EIKON'!I117)+('WEIGHTED from Refinitive'!$B$4*'ISSUE SCORE from EIKON'!X117)+('ISSUE SCORE from EIKON'!AM117*'WEIGHTED from Refinitive'!$B$5)+('WEIGHTED from Refinitive'!$B$8*'ISSUE SCORE from EIKON'!BB117)+('ISSUE SCORE from EIKON'!BQ117*'WEIGHTED from Refinitive'!$B$9)+('WEIGHTED from Refinitive'!$B$10*'ISSUE SCORE from EIKON'!CF117)+('ISSUE SCORE from EIKON'!CU117*'WEIGHTED from Refinitive'!$B$11)+('WEIGHTED from Refinitive'!$B$14*'ISSUE SCORE from EIKON'!DJ117)+('ISSUE SCORE from EIKON'!DY117*'WEIGHTED from Refinitive'!$B$15)+('WEIGHTED from Refinitive'!$B$16*'ISSUE SCORE from EIKON'!EN117)</f>
        <v>61.201906308605409</v>
      </c>
      <c r="E114" s="1">
        <f>('WEIGHTED from Refinitive'!$B$3*'ISSUE SCORE from EIKON'!J117)+('WEIGHTED from Refinitive'!$B$4*'ISSUE SCORE from EIKON'!Y117)+('ISSUE SCORE from EIKON'!AN117*'WEIGHTED from Refinitive'!$B$5)+('WEIGHTED from Refinitive'!$B$8*'ISSUE SCORE from EIKON'!BC117)+('ISSUE SCORE from EIKON'!BR117*'WEIGHTED from Refinitive'!$B$9)+('WEIGHTED from Refinitive'!$B$10*'ISSUE SCORE from EIKON'!CG117)+('ISSUE SCORE from EIKON'!CV117*'WEIGHTED from Refinitive'!$B$11)+('WEIGHTED from Refinitive'!$B$14*'ISSUE SCORE from EIKON'!DK117)+('ISSUE SCORE from EIKON'!DZ117*'WEIGHTED from Refinitive'!$B$15)+('WEIGHTED from Refinitive'!$B$16*'ISSUE SCORE from EIKON'!EO117)</f>
        <v>52.510758838590135</v>
      </c>
      <c r="F114" s="1">
        <f>('WEIGHTED from Refinitive'!$B$3*'ISSUE SCORE from EIKON'!K117)+('WEIGHTED from Refinitive'!$B$4*'ISSUE SCORE from EIKON'!Z117)+('ISSUE SCORE from EIKON'!AO117*'WEIGHTED from Refinitive'!$B$5)+('WEIGHTED from Refinitive'!$B$8*'ISSUE SCORE from EIKON'!BD117)+('ISSUE SCORE from EIKON'!BS117*'WEIGHTED from Refinitive'!$B$9)+('WEIGHTED from Refinitive'!$B$10*'ISSUE SCORE from EIKON'!CH117)+('ISSUE SCORE from EIKON'!CW117*'WEIGHTED from Refinitive'!$B$11)+('WEIGHTED from Refinitive'!$B$14*'ISSUE SCORE from EIKON'!DL117)+('ISSUE SCORE from EIKON'!EA117*'WEIGHTED from Refinitive'!$B$15)+('WEIGHTED from Refinitive'!$B$16*'ISSUE SCORE from EIKON'!EP117)</f>
        <v>47.054418851588629</v>
      </c>
      <c r="G114" s="1">
        <f>('WEIGHTED from Refinitive'!$B$3*'ISSUE SCORE from EIKON'!L117)+('WEIGHTED from Refinitive'!$B$4*'ISSUE SCORE from EIKON'!AA117)+('ISSUE SCORE from EIKON'!AP117*'WEIGHTED from Refinitive'!$B$5)+('WEIGHTED from Refinitive'!$B$8*'ISSUE SCORE from EIKON'!BE117)+('ISSUE SCORE from EIKON'!BT117*'WEIGHTED from Refinitive'!$B$9)+('WEIGHTED from Refinitive'!$B$10*'ISSUE SCORE from EIKON'!CI117)+('ISSUE SCORE from EIKON'!CX117*'WEIGHTED from Refinitive'!$B$11)+('WEIGHTED from Refinitive'!$B$14*'ISSUE SCORE from EIKON'!DM117)+('ISSUE SCORE from EIKON'!EB117*'WEIGHTED from Refinitive'!$B$15)+('WEIGHTED from Refinitive'!$B$16*'ISSUE SCORE from EIKON'!EQ117)</f>
        <v>53.0543855840208</v>
      </c>
      <c r="H114" s="1">
        <f>('WEIGHTED from Refinitive'!$B$3*'ISSUE SCORE from EIKON'!M117)+('WEIGHTED from Refinitive'!$B$4*'ISSUE SCORE from EIKON'!AB117)+('ISSUE SCORE from EIKON'!AQ117*'WEIGHTED from Refinitive'!$B$5)+('WEIGHTED from Refinitive'!$B$8*'ISSUE SCORE from EIKON'!BF117)+('ISSUE SCORE from EIKON'!BU117*'WEIGHTED from Refinitive'!$B$9)+('WEIGHTED from Refinitive'!$B$10*'ISSUE SCORE from EIKON'!CJ117)+('ISSUE SCORE from EIKON'!CY117*'WEIGHTED from Refinitive'!$B$11)+('WEIGHTED from Refinitive'!$B$14*'ISSUE SCORE from EIKON'!DN117)+('ISSUE SCORE from EIKON'!EC117*'WEIGHTED from Refinitive'!$B$15)+('WEIGHTED from Refinitive'!$B$16*'ISSUE SCORE from EIKON'!ER117)</f>
        <v>46.426761696233037</v>
      </c>
      <c r="I114" s="1">
        <f>('WEIGHTED from Refinitive'!$B$3*'ISSUE SCORE from EIKON'!N117)+('WEIGHTED from Refinitive'!$B$4*'ISSUE SCORE from EIKON'!AC117)+('ISSUE SCORE from EIKON'!AR117*'WEIGHTED from Refinitive'!$B$5)+('WEIGHTED from Refinitive'!$B$8*'ISSUE SCORE from EIKON'!BG117)+('ISSUE SCORE from EIKON'!BV117*'WEIGHTED from Refinitive'!$B$9)+('WEIGHTED from Refinitive'!$B$10*'ISSUE SCORE from EIKON'!CK117)+('ISSUE SCORE from EIKON'!CZ117*'WEIGHTED from Refinitive'!$B$11)+('WEIGHTED from Refinitive'!$B$14*'ISSUE SCORE from EIKON'!DO117)+('ISSUE SCORE from EIKON'!ED117*'WEIGHTED from Refinitive'!$B$15)+('WEIGHTED from Refinitive'!$B$16*'ISSUE SCORE from EIKON'!ES117)</f>
        <v>53.386849267926387</v>
      </c>
      <c r="J114" s="1">
        <f>('WEIGHTED from Refinitive'!$B$3*'ISSUE SCORE from EIKON'!O117)+('WEIGHTED from Refinitive'!$B$4*'ISSUE SCORE from EIKON'!AD117)+('ISSUE SCORE from EIKON'!AS117*'WEIGHTED from Refinitive'!$B$5)+('WEIGHTED from Refinitive'!$B$8*'ISSUE SCORE from EIKON'!BH117)+('ISSUE SCORE from EIKON'!BW117*'WEIGHTED from Refinitive'!$B$9)+('WEIGHTED from Refinitive'!$B$10*'ISSUE SCORE from EIKON'!CL117)+('ISSUE SCORE from EIKON'!DA117*'WEIGHTED from Refinitive'!$B$11)+('WEIGHTED from Refinitive'!$B$14*'ISSUE SCORE from EIKON'!DP117)+('ISSUE SCORE from EIKON'!EE117*'WEIGHTED from Refinitive'!$B$15)+('WEIGHTED from Refinitive'!$B$16*'ISSUE SCORE from EIKON'!ET117)</f>
        <v>47.535767924774674</v>
      </c>
      <c r="K114" s="1">
        <f>('WEIGHTED from Refinitive'!$B$3*'ISSUE SCORE from EIKON'!P117)+('WEIGHTED from Refinitive'!$B$4*'ISSUE SCORE from EIKON'!AE117)+('ISSUE SCORE from EIKON'!AT117*'WEIGHTED from Refinitive'!$B$5)+('WEIGHTED from Refinitive'!$B$8*'ISSUE SCORE from EIKON'!BI117)+('ISSUE SCORE from EIKON'!BX117*'WEIGHTED from Refinitive'!$B$9)+('WEIGHTED from Refinitive'!$B$10*'ISSUE SCORE from EIKON'!CM117)+('ISSUE SCORE from EIKON'!DB117*'WEIGHTED from Refinitive'!$B$11)+('WEIGHTED from Refinitive'!$B$14*'ISSUE SCORE from EIKON'!DQ117)+('ISSUE SCORE from EIKON'!EF117*'WEIGHTED from Refinitive'!$B$15)+('WEIGHTED from Refinitive'!$B$16*'ISSUE SCORE from EIKON'!EU117)</f>
        <v>54.356134991150562</v>
      </c>
      <c r="L114" s="1">
        <f>('WEIGHTED from Refinitive'!$B$3*'ISSUE SCORE from EIKON'!Q117)+('WEIGHTED from Refinitive'!$B$4*'ISSUE SCORE from EIKON'!AF117)+('ISSUE SCORE from EIKON'!AU117*'WEIGHTED from Refinitive'!$B$5)+('WEIGHTED from Refinitive'!$B$8*'ISSUE SCORE from EIKON'!BJ117)+('ISSUE SCORE from EIKON'!BY117*'WEIGHTED from Refinitive'!$B$9)+('WEIGHTED from Refinitive'!$B$10*'ISSUE SCORE from EIKON'!CN117)+('ISSUE SCORE from EIKON'!DC117*'WEIGHTED from Refinitive'!$B$11)+('WEIGHTED from Refinitive'!$B$14*'ISSUE SCORE from EIKON'!DR117)+('ISSUE SCORE from EIKON'!EG117*'WEIGHTED from Refinitive'!$B$15)+('WEIGHTED from Refinitive'!$B$16*'ISSUE SCORE from EIKON'!EV117)</f>
        <v>0</v>
      </c>
      <c r="M114" s="1">
        <f>('WEIGHTED from Refinitive'!$B$3*'ISSUE SCORE from EIKON'!R117)+('WEIGHTED from Refinitive'!$B$4*'ISSUE SCORE from EIKON'!AG117)+('ISSUE SCORE from EIKON'!AV117*'WEIGHTED from Refinitive'!$B$5)+('WEIGHTED from Refinitive'!$B$8*'ISSUE SCORE from EIKON'!BK117)+('ISSUE SCORE from EIKON'!BZ117*'WEIGHTED from Refinitive'!$B$9)+('WEIGHTED from Refinitive'!$B$10*'ISSUE SCORE from EIKON'!CO117)+('ISSUE SCORE from EIKON'!DD117*'WEIGHTED from Refinitive'!$B$11)+('WEIGHTED from Refinitive'!$B$14*'ISSUE SCORE from EIKON'!DS117)+('ISSUE SCORE from EIKON'!EH117*'WEIGHTED from Refinitive'!$B$15)+('WEIGHTED from Refinitive'!$B$16*'ISSUE SCORE from EIKON'!EW117)</f>
        <v>0</v>
      </c>
      <c r="N114" s="1">
        <f>('WEIGHTED from Refinitive'!$B$3*'ISSUE SCORE from EIKON'!S117)+('WEIGHTED from Refinitive'!$B$4*'ISSUE SCORE from EIKON'!AH117)+('ISSUE SCORE from EIKON'!AW117*'WEIGHTED from Refinitive'!$B$5)+('WEIGHTED from Refinitive'!$B$8*'ISSUE SCORE from EIKON'!BL117)+('ISSUE SCORE from EIKON'!CA117*'WEIGHTED from Refinitive'!$B$9)+('WEIGHTED from Refinitive'!$B$10*'ISSUE SCORE from EIKON'!CP117)+('ISSUE SCORE from EIKON'!DE117*'WEIGHTED from Refinitive'!$B$11)+('WEIGHTED from Refinitive'!$B$14*'ISSUE SCORE from EIKON'!DT117)+('ISSUE SCORE from EIKON'!EI117*'WEIGHTED from Refinitive'!$B$15)+('WEIGHTED from Refinitive'!$B$16*'ISSUE SCORE from EIKON'!EX117)</f>
        <v>0</v>
      </c>
      <c r="O114" s="1">
        <f>('WEIGHTED from Refinitive'!$B$3*'ISSUE SCORE from EIKON'!T117)+('WEIGHTED from Refinitive'!$B$4*'ISSUE SCORE from EIKON'!AI117)+('ISSUE SCORE from EIKON'!AX117*'WEIGHTED from Refinitive'!$B$5)+('WEIGHTED from Refinitive'!$B$8*'ISSUE SCORE from EIKON'!BM117)+('ISSUE SCORE from EIKON'!CB117*'WEIGHTED from Refinitive'!$B$9)+('WEIGHTED from Refinitive'!$B$10*'ISSUE SCORE from EIKON'!CQ117)+('ISSUE SCORE from EIKON'!DF117*'WEIGHTED from Refinitive'!$B$11)+('WEIGHTED from Refinitive'!$B$14*'ISSUE SCORE from EIKON'!DU117)+('ISSUE SCORE from EIKON'!EJ117*'WEIGHTED from Refinitive'!$B$15)+('WEIGHTED from Refinitive'!$B$16*'ISSUE SCORE from EIKON'!EY117)</f>
        <v>0</v>
      </c>
      <c r="P114" s="1">
        <f>('WEIGHTED from Refinitive'!$B$3*'ISSUE SCORE from EIKON'!U117)+('WEIGHTED from Refinitive'!$B$4*'ISSUE SCORE from EIKON'!AJ117)+('ISSUE SCORE from EIKON'!AY117*'WEIGHTED from Refinitive'!$B$5)+('WEIGHTED from Refinitive'!$B$8*'ISSUE SCORE from EIKON'!BN117)+('ISSUE SCORE from EIKON'!CC117*'WEIGHTED from Refinitive'!$B$9)+('WEIGHTED from Refinitive'!$B$10*'ISSUE SCORE from EIKON'!CR117)+('ISSUE SCORE from EIKON'!DG117*'WEIGHTED from Refinitive'!$B$11)+('WEIGHTED from Refinitive'!$B$14*'ISSUE SCORE from EIKON'!DV117)+('ISSUE SCORE from EIKON'!EK117*'WEIGHTED from Refinitive'!$B$15)+('WEIGHTED from Refinitive'!$B$16*'ISSUE SCORE from EIKON'!EZ117)</f>
        <v>0</v>
      </c>
      <c r="R114" s="11" t="s">
        <v>207</v>
      </c>
      <c r="S114" s="1">
        <f t="shared" si="32"/>
        <v>74.408537567459007</v>
      </c>
      <c r="T114" s="1">
        <f t="shared" si="33"/>
        <v>59.469719459781174</v>
      </c>
      <c r="U114" s="1">
        <f t="shared" si="34"/>
        <v>61.201906308605409</v>
      </c>
      <c r="V114" s="1">
        <f t="shared" si="35"/>
        <v>52.510758838590135</v>
      </c>
      <c r="W114" s="1">
        <f t="shared" si="36"/>
        <v>47.054418851588629</v>
      </c>
      <c r="X114" s="1">
        <f t="shared" si="37"/>
        <v>53.0543855840208</v>
      </c>
      <c r="Y114" s="1">
        <f t="shared" si="38"/>
        <v>46.426761696233037</v>
      </c>
      <c r="Z114" s="1">
        <f t="shared" si="39"/>
        <v>53.386849267926387</v>
      </c>
      <c r="AA114" s="1">
        <f t="shared" si="40"/>
        <v>47.535767924774674</v>
      </c>
      <c r="AB114" s="1">
        <f t="shared" si="41"/>
        <v>54.356134991150562</v>
      </c>
      <c r="AC114" s="1">
        <f t="shared" si="42"/>
        <v>0</v>
      </c>
      <c r="AD114" s="1">
        <f t="shared" si="43"/>
        <v>0</v>
      </c>
      <c r="AE114" s="1">
        <f t="shared" si="44"/>
        <v>0</v>
      </c>
      <c r="AF114" s="1">
        <f t="shared" si="45"/>
        <v>0</v>
      </c>
      <c r="AG114" s="1">
        <f t="shared" si="46"/>
        <v>0</v>
      </c>
      <c r="AI114" s="11" t="s">
        <v>207</v>
      </c>
      <c r="AJ114" s="1">
        <f t="shared" si="47"/>
        <v>14.938818107677832</v>
      </c>
      <c r="AK114" s="1">
        <f t="shared" si="48"/>
        <v>-1.7321868488242345</v>
      </c>
      <c r="AL114" s="1">
        <f t="shared" si="49"/>
        <v>8.6911474700152738</v>
      </c>
      <c r="AM114" s="1">
        <f t="shared" si="50"/>
        <v>5.4563399870015061</v>
      </c>
      <c r="AN114" s="1">
        <f t="shared" si="51"/>
        <v>-5.9999667324321706</v>
      </c>
      <c r="AO114" s="1">
        <f t="shared" si="52"/>
        <v>6.6276238877877631</v>
      </c>
      <c r="AP114" s="1">
        <f t="shared" si="53"/>
        <v>-6.9600875716933501</v>
      </c>
      <c r="AQ114" s="1">
        <f t="shared" si="54"/>
        <v>5.8510813431517121</v>
      </c>
      <c r="AR114" s="1">
        <f t="shared" si="55"/>
        <v>-6.8203670663758871</v>
      </c>
      <c r="AS114" s="1">
        <f t="shared" si="56"/>
        <v>54.356134991150562</v>
      </c>
      <c r="AT114" s="1">
        <f t="shared" si="57"/>
        <v>0</v>
      </c>
      <c r="AU114" s="1">
        <f t="shared" si="58"/>
        <v>0</v>
      </c>
      <c r="AV114" s="1">
        <f t="shared" si="59"/>
        <v>0</v>
      </c>
      <c r="AW114" s="1">
        <f t="shared" si="60"/>
        <v>0</v>
      </c>
      <c r="AX114" s="1" t="str">
        <f>VLOOKUP(AI114,'ISSUE SCORE from EIKON'!A117:B546,2,FALSE)</f>
        <v>Ford Motor Co</v>
      </c>
      <c r="AY114" s="1">
        <f t="shared" si="61"/>
        <v>113</v>
      </c>
      <c r="AZ114" s="1">
        <v>113</v>
      </c>
      <c r="BA114" s="1">
        <v>1</v>
      </c>
    </row>
    <row r="115" spans="1:53" ht="15">
      <c r="A115" s="11" t="s">
        <v>175</v>
      </c>
      <c r="B115" s="1">
        <f>('WEIGHTED from Refinitive'!$B$3*'ISSUE SCORE from EIKON'!G118)+('WEIGHTED from Refinitive'!$B$4*'ISSUE SCORE from EIKON'!V118)+('ISSUE SCORE from EIKON'!AK118*'WEIGHTED from Refinitive'!$B$5)+('WEIGHTED from Refinitive'!$B$8*'ISSUE SCORE from EIKON'!AZ118)+('ISSUE SCORE from EIKON'!BO118*'WEIGHTED from Refinitive'!$B$9)+('WEIGHTED from Refinitive'!$B$10*'ISSUE SCORE from EIKON'!CD118)+('ISSUE SCORE from EIKON'!CS118*'WEIGHTED from Refinitive'!$B$11)+('WEIGHTED from Refinitive'!$B$14*'ISSUE SCORE from EIKON'!DH118)+('ISSUE SCORE from EIKON'!DW118*'WEIGHTED from Refinitive'!$B$15)+('WEIGHTED from Refinitive'!$B$16*'ISSUE SCORE from EIKON'!EL118)</f>
        <v>39.094609374999969</v>
      </c>
      <c r="C115" s="1">
        <f>('WEIGHTED from Refinitive'!$B$3*'ISSUE SCORE from EIKON'!H118)+('WEIGHTED from Refinitive'!$B$4*'ISSUE SCORE from EIKON'!W118)+('ISSUE SCORE from EIKON'!AL118*'WEIGHTED from Refinitive'!$B$5)+('WEIGHTED from Refinitive'!$B$8*'ISSUE SCORE from EIKON'!BA118)+('ISSUE SCORE from EIKON'!BP118*'WEIGHTED from Refinitive'!$B$9)+('WEIGHTED from Refinitive'!$B$10*'ISSUE SCORE from EIKON'!CE118)+('ISSUE SCORE from EIKON'!CT118*'WEIGHTED from Refinitive'!$B$11)+('WEIGHTED from Refinitive'!$B$14*'ISSUE SCORE from EIKON'!DI118)+('ISSUE SCORE from EIKON'!DX118*'WEIGHTED from Refinitive'!$B$15)+('WEIGHTED from Refinitive'!$B$16*'ISSUE SCORE from EIKON'!EM118)</f>
        <v>55.057616726187071</v>
      </c>
      <c r="D115" s="1">
        <f>('WEIGHTED from Refinitive'!$B$3*'ISSUE SCORE from EIKON'!I118)+('WEIGHTED from Refinitive'!$B$4*'ISSUE SCORE from EIKON'!X118)+('ISSUE SCORE from EIKON'!AM118*'WEIGHTED from Refinitive'!$B$5)+('WEIGHTED from Refinitive'!$B$8*'ISSUE SCORE from EIKON'!BB118)+('ISSUE SCORE from EIKON'!BQ118*'WEIGHTED from Refinitive'!$B$9)+('WEIGHTED from Refinitive'!$B$10*'ISSUE SCORE from EIKON'!CF118)+('ISSUE SCORE from EIKON'!CU118*'WEIGHTED from Refinitive'!$B$11)+('WEIGHTED from Refinitive'!$B$14*'ISSUE SCORE from EIKON'!DJ118)+('ISSUE SCORE from EIKON'!DY118*'WEIGHTED from Refinitive'!$B$15)+('WEIGHTED from Refinitive'!$B$16*'ISSUE SCORE from EIKON'!EN118)</f>
        <v>54.870034685152007</v>
      </c>
      <c r="E115" s="1">
        <f>('WEIGHTED from Refinitive'!$B$3*'ISSUE SCORE from EIKON'!J118)+('WEIGHTED from Refinitive'!$B$4*'ISSUE SCORE from EIKON'!Y118)+('ISSUE SCORE from EIKON'!AN118*'WEIGHTED from Refinitive'!$B$5)+('WEIGHTED from Refinitive'!$B$8*'ISSUE SCORE from EIKON'!BC118)+('ISSUE SCORE from EIKON'!BR118*'WEIGHTED from Refinitive'!$B$9)+('WEIGHTED from Refinitive'!$B$10*'ISSUE SCORE from EIKON'!CG118)+('ISSUE SCORE from EIKON'!CV118*'WEIGHTED from Refinitive'!$B$11)+('WEIGHTED from Refinitive'!$B$14*'ISSUE SCORE from EIKON'!DK118)+('ISSUE SCORE from EIKON'!DZ118*'WEIGHTED from Refinitive'!$B$15)+('WEIGHTED from Refinitive'!$B$16*'ISSUE SCORE from EIKON'!EO118)</f>
        <v>55.84821003018584</v>
      </c>
      <c r="F115" s="1">
        <f>('WEIGHTED from Refinitive'!$B$3*'ISSUE SCORE from EIKON'!K118)+('WEIGHTED from Refinitive'!$B$4*'ISSUE SCORE from EIKON'!Z118)+('ISSUE SCORE from EIKON'!AO118*'WEIGHTED from Refinitive'!$B$5)+('WEIGHTED from Refinitive'!$B$8*'ISSUE SCORE from EIKON'!BD118)+('ISSUE SCORE from EIKON'!BS118*'WEIGHTED from Refinitive'!$B$9)+('WEIGHTED from Refinitive'!$B$10*'ISSUE SCORE from EIKON'!CH118)+('ISSUE SCORE from EIKON'!CW118*'WEIGHTED from Refinitive'!$B$11)+('WEIGHTED from Refinitive'!$B$14*'ISSUE SCORE from EIKON'!DL118)+('ISSUE SCORE from EIKON'!EA118*'WEIGHTED from Refinitive'!$B$15)+('WEIGHTED from Refinitive'!$B$16*'ISSUE SCORE from EIKON'!EP118)</f>
        <v>53.663850539185347</v>
      </c>
      <c r="G115" s="1">
        <f>('WEIGHTED from Refinitive'!$B$3*'ISSUE SCORE from EIKON'!L118)+('WEIGHTED from Refinitive'!$B$4*'ISSUE SCORE from EIKON'!AA118)+('ISSUE SCORE from EIKON'!AP118*'WEIGHTED from Refinitive'!$B$5)+('WEIGHTED from Refinitive'!$B$8*'ISSUE SCORE from EIKON'!BE118)+('ISSUE SCORE from EIKON'!BT118*'WEIGHTED from Refinitive'!$B$9)+('WEIGHTED from Refinitive'!$B$10*'ISSUE SCORE from EIKON'!CI118)+('ISSUE SCORE from EIKON'!CX118*'WEIGHTED from Refinitive'!$B$11)+('WEIGHTED from Refinitive'!$B$14*'ISSUE SCORE from EIKON'!DM118)+('ISSUE SCORE from EIKON'!EB118*'WEIGHTED from Refinitive'!$B$15)+('WEIGHTED from Refinitive'!$B$16*'ISSUE SCORE from EIKON'!EQ118)</f>
        <v>45.434378121878083</v>
      </c>
      <c r="H115" s="1">
        <f>('WEIGHTED from Refinitive'!$B$3*'ISSUE SCORE from EIKON'!M118)+('WEIGHTED from Refinitive'!$B$4*'ISSUE SCORE from EIKON'!AB118)+('ISSUE SCORE from EIKON'!AQ118*'WEIGHTED from Refinitive'!$B$5)+('WEIGHTED from Refinitive'!$B$8*'ISSUE SCORE from EIKON'!BF118)+('ISSUE SCORE from EIKON'!BU118*'WEIGHTED from Refinitive'!$B$9)+('WEIGHTED from Refinitive'!$B$10*'ISSUE SCORE from EIKON'!CJ118)+('ISSUE SCORE from EIKON'!CY118*'WEIGHTED from Refinitive'!$B$11)+('WEIGHTED from Refinitive'!$B$14*'ISSUE SCORE from EIKON'!DN118)+('ISSUE SCORE from EIKON'!EC118*'WEIGHTED from Refinitive'!$B$15)+('WEIGHTED from Refinitive'!$B$16*'ISSUE SCORE from EIKON'!ER118)</f>
        <v>42.941342718498333</v>
      </c>
      <c r="I115" s="1">
        <f>('WEIGHTED from Refinitive'!$B$3*'ISSUE SCORE from EIKON'!N118)+('WEIGHTED from Refinitive'!$B$4*'ISSUE SCORE from EIKON'!AC118)+('ISSUE SCORE from EIKON'!AR118*'WEIGHTED from Refinitive'!$B$5)+('WEIGHTED from Refinitive'!$B$8*'ISSUE SCORE from EIKON'!BG118)+('ISSUE SCORE from EIKON'!BV118*'WEIGHTED from Refinitive'!$B$9)+('WEIGHTED from Refinitive'!$B$10*'ISSUE SCORE from EIKON'!CK118)+('ISSUE SCORE from EIKON'!CZ118*'WEIGHTED from Refinitive'!$B$11)+('WEIGHTED from Refinitive'!$B$14*'ISSUE SCORE from EIKON'!DO118)+('ISSUE SCORE from EIKON'!ED118*'WEIGHTED from Refinitive'!$B$15)+('WEIGHTED from Refinitive'!$B$16*'ISSUE SCORE from EIKON'!ES118)</f>
        <v>40.902489867943878</v>
      </c>
      <c r="J115" s="1">
        <f>('WEIGHTED from Refinitive'!$B$3*'ISSUE SCORE from EIKON'!O118)+('WEIGHTED from Refinitive'!$B$4*'ISSUE SCORE from EIKON'!AD118)+('ISSUE SCORE from EIKON'!AS118*'WEIGHTED from Refinitive'!$B$5)+('WEIGHTED from Refinitive'!$B$8*'ISSUE SCORE from EIKON'!BH118)+('ISSUE SCORE from EIKON'!BW118*'WEIGHTED from Refinitive'!$B$9)+('WEIGHTED from Refinitive'!$B$10*'ISSUE SCORE from EIKON'!CL118)+('ISSUE SCORE from EIKON'!DA118*'WEIGHTED from Refinitive'!$B$11)+('WEIGHTED from Refinitive'!$B$14*'ISSUE SCORE from EIKON'!DP118)+('ISSUE SCORE from EIKON'!EE118*'WEIGHTED from Refinitive'!$B$15)+('WEIGHTED from Refinitive'!$B$16*'ISSUE SCORE from EIKON'!ET118)</f>
        <v>40.296421815888984</v>
      </c>
      <c r="K115" s="1">
        <f>('WEIGHTED from Refinitive'!$B$3*'ISSUE SCORE from EIKON'!P118)+('WEIGHTED from Refinitive'!$B$4*'ISSUE SCORE from EIKON'!AE118)+('ISSUE SCORE from EIKON'!AT118*'WEIGHTED from Refinitive'!$B$5)+('WEIGHTED from Refinitive'!$B$8*'ISSUE SCORE from EIKON'!BI118)+('ISSUE SCORE from EIKON'!BX118*'WEIGHTED from Refinitive'!$B$9)+('WEIGHTED from Refinitive'!$B$10*'ISSUE SCORE from EIKON'!CM118)+('ISSUE SCORE from EIKON'!DB118*'WEIGHTED from Refinitive'!$B$11)+('WEIGHTED from Refinitive'!$B$14*'ISSUE SCORE from EIKON'!DQ118)+('ISSUE SCORE from EIKON'!EF118*'WEIGHTED from Refinitive'!$B$15)+('WEIGHTED from Refinitive'!$B$16*'ISSUE SCORE from EIKON'!EU118)</f>
        <v>40.274110757663351</v>
      </c>
      <c r="L115" s="1">
        <f>('WEIGHTED from Refinitive'!$B$3*'ISSUE SCORE from EIKON'!Q118)+('WEIGHTED from Refinitive'!$B$4*'ISSUE SCORE from EIKON'!AF118)+('ISSUE SCORE from EIKON'!AU118*'WEIGHTED from Refinitive'!$B$5)+('WEIGHTED from Refinitive'!$B$8*'ISSUE SCORE from EIKON'!BJ118)+('ISSUE SCORE from EIKON'!BY118*'WEIGHTED from Refinitive'!$B$9)+('WEIGHTED from Refinitive'!$B$10*'ISSUE SCORE from EIKON'!CN118)+('ISSUE SCORE from EIKON'!DC118*'WEIGHTED from Refinitive'!$B$11)+('WEIGHTED from Refinitive'!$B$14*'ISSUE SCORE from EIKON'!DR118)+('ISSUE SCORE from EIKON'!EG118*'WEIGHTED from Refinitive'!$B$15)+('WEIGHTED from Refinitive'!$B$16*'ISSUE SCORE from EIKON'!EV118)</f>
        <v>41.0385718705177</v>
      </c>
      <c r="M115" s="1">
        <f>('WEIGHTED from Refinitive'!$B$3*'ISSUE SCORE from EIKON'!R118)+('WEIGHTED from Refinitive'!$B$4*'ISSUE SCORE from EIKON'!AG118)+('ISSUE SCORE from EIKON'!AV118*'WEIGHTED from Refinitive'!$B$5)+('WEIGHTED from Refinitive'!$B$8*'ISSUE SCORE from EIKON'!BK118)+('ISSUE SCORE from EIKON'!BZ118*'WEIGHTED from Refinitive'!$B$9)+('WEIGHTED from Refinitive'!$B$10*'ISSUE SCORE from EIKON'!CO118)+('ISSUE SCORE from EIKON'!DD118*'WEIGHTED from Refinitive'!$B$11)+('WEIGHTED from Refinitive'!$B$14*'ISSUE SCORE from EIKON'!DS118)+('ISSUE SCORE from EIKON'!EH118*'WEIGHTED from Refinitive'!$B$15)+('WEIGHTED from Refinitive'!$B$16*'ISSUE SCORE from EIKON'!EW118)</f>
        <v>37.588058951599365</v>
      </c>
      <c r="N115" s="1">
        <f>('WEIGHTED from Refinitive'!$B$3*'ISSUE SCORE from EIKON'!S118)+('WEIGHTED from Refinitive'!$B$4*'ISSUE SCORE from EIKON'!AH118)+('ISSUE SCORE from EIKON'!AW118*'WEIGHTED from Refinitive'!$B$5)+('WEIGHTED from Refinitive'!$B$8*'ISSUE SCORE from EIKON'!BL118)+('ISSUE SCORE from EIKON'!CA118*'WEIGHTED from Refinitive'!$B$9)+('WEIGHTED from Refinitive'!$B$10*'ISSUE SCORE from EIKON'!CP118)+('ISSUE SCORE from EIKON'!DE118*'WEIGHTED from Refinitive'!$B$11)+('WEIGHTED from Refinitive'!$B$14*'ISSUE SCORE from EIKON'!DT118)+('ISSUE SCORE from EIKON'!EI118*'WEIGHTED from Refinitive'!$B$15)+('WEIGHTED from Refinitive'!$B$16*'ISSUE SCORE from EIKON'!EX118)</f>
        <v>43.450450558404789</v>
      </c>
      <c r="O115" s="1">
        <f>('WEIGHTED from Refinitive'!$B$3*'ISSUE SCORE from EIKON'!T118)+('WEIGHTED from Refinitive'!$B$4*'ISSUE SCORE from EIKON'!AI118)+('ISSUE SCORE from EIKON'!AX118*'WEIGHTED from Refinitive'!$B$5)+('WEIGHTED from Refinitive'!$B$8*'ISSUE SCORE from EIKON'!BM118)+('ISSUE SCORE from EIKON'!CB118*'WEIGHTED from Refinitive'!$B$9)+('WEIGHTED from Refinitive'!$B$10*'ISSUE SCORE from EIKON'!CQ118)+('ISSUE SCORE from EIKON'!DF118*'WEIGHTED from Refinitive'!$B$11)+('WEIGHTED from Refinitive'!$B$14*'ISSUE SCORE from EIKON'!DU118)+('ISSUE SCORE from EIKON'!EJ118*'WEIGHTED from Refinitive'!$B$15)+('WEIGHTED from Refinitive'!$B$16*'ISSUE SCORE from EIKON'!EY118)</f>
        <v>39.083116883116858</v>
      </c>
      <c r="P115" s="1">
        <f>('WEIGHTED from Refinitive'!$B$3*'ISSUE SCORE from EIKON'!U118)+('WEIGHTED from Refinitive'!$B$4*'ISSUE SCORE from EIKON'!AJ118)+('ISSUE SCORE from EIKON'!AY118*'WEIGHTED from Refinitive'!$B$5)+('WEIGHTED from Refinitive'!$B$8*'ISSUE SCORE from EIKON'!BN118)+('ISSUE SCORE from EIKON'!CC118*'WEIGHTED from Refinitive'!$B$9)+('WEIGHTED from Refinitive'!$B$10*'ISSUE SCORE from EIKON'!CR118)+('ISSUE SCORE from EIKON'!DG118*'WEIGHTED from Refinitive'!$B$11)+('WEIGHTED from Refinitive'!$B$14*'ISSUE SCORE from EIKON'!DV118)+('ISSUE SCORE from EIKON'!EK118*'WEIGHTED from Refinitive'!$B$15)+('WEIGHTED from Refinitive'!$B$16*'ISSUE SCORE from EIKON'!EZ118)</f>
        <v>46.172525712358734</v>
      </c>
      <c r="R115" s="11" t="s">
        <v>209</v>
      </c>
      <c r="S115" s="1">
        <f t="shared" si="32"/>
        <v>50.095422473014089</v>
      </c>
      <c r="T115" s="1">
        <f t="shared" si="33"/>
        <v>55.057616726187071</v>
      </c>
      <c r="U115" s="1">
        <f t="shared" si="34"/>
        <v>54.870034685152007</v>
      </c>
      <c r="V115" s="1">
        <f t="shared" si="35"/>
        <v>55.84821003018584</v>
      </c>
      <c r="W115" s="1">
        <f t="shared" si="36"/>
        <v>53.663850539185347</v>
      </c>
      <c r="X115" s="1">
        <f t="shared" si="37"/>
        <v>45.434378121878083</v>
      </c>
      <c r="Y115" s="1">
        <f t="shared" si="38"/>
        <v>42.941342718498333</v>
      </c>
      <c r="Z115" s="1">
        <f t="shared" si="39"/>
        <v>40.902489867943878</v>
      </c>
      <c r="AA115" s="1">
        <f t="shared" si="40"/>
        <v>40.296421815888984</v>
      </c>
      <c r="AB115" s="1">
        <f t="shared" si="41"/>
        <v>40.274110757663351</v>
      </c>
      <c r="AC115" s="1">
        <f t="shared" si="42"/>
        <v>41.0385718705177</v>
      </c>
      <c r="AD115" s="1">
        <f t="shared" si="43"/>
        <v>37.588058951599365</v>
      </c>
      <c r="AE115" s="1">
        <f t="shared" si="44"/>
        <v>43.450450558404789</v>
      </c>
      <c r="AF115" s="1">
        <f t="shared" si="45"/>
        <v>39.083116883116858</v>
      </c>
      <c r="AG115" s="1">
        <f t="shared" si="46"/>
        <v>46.172525712358734</v>
      </c>
      <c r="AI115" s="11" t="s">
        <v>209</v>
      </c>
      <c r="AJ115" s="1">
        <f t="shared" si="47"/>
        <v>-4.9621942531729815</v>
      </c>
      <c r="AK115" s="1">
        <f t="shared" si="48"/>
        <v>0.18758204103506415</v>
      </c>
      <c r="AL115" s="1">
        <f t="shared" si="49"/>
        <v>-0.97817534503383285</v>
      </c>
      <c r="AM115" s="1">
        <f t="shared" si="50"/>
        <v>2.1843594910004924</v>
      </c>
      <c r="AN115" s="1">
        <f t="shared" si="51"/>
        <v>8.2294724173072638</v>
      </c>
      <c r="AO115" s="1">
        <f t="shared" si="52"/>
        <v>2.4930354033797499</v>
      </c>
      <c r="AP115" s="1">
        <f t="shared" si="53"/>
        <v>2.0388528505544556</v>
      </c>
      <c r="AQ115" s="1">
        <f t="shared" si="54"/>
        <v>0.60606805205489422</v>
      </c>
      <c r="AR115" s="1">
        <f t="shared" si="55"/>
        <v>0.022311058225632507</v>
      </c>
      <c r="AS115" s="1">
        <f t="shared" si="56"/>
        <v>-0.76446111285434881</v>
      </c>
      <c r="AT115" s="1">
        <f t="shared" si="57"/>
        <v>3.450512918918335</v>
      </c>
      <c r="AU115" s="1">
        <f t="shared" si="58"/>
        <v>-5.8623916068054243</v>
      </c>
      <c r="AV115" s="1">
        <f t="shared" si="59"/>
        <v>4.3673336752879308</v>
      </c>
      <c r="AW115" s="1">
        <f t="shared" si="60"/>
        <v>-7.0894088292418758</v>
      </c>
      <c r="AX115" s="1" t="str">
        <f>VLOOKUP(AI115,'ISSUE SCORE from EIKON'!A118:B547,2,FALSE)</f>
        <v>Diamondback Energy Inc</v>
      </c>
      <c r="AY115" s="1">
        <f t="shared" si="61"/>
        <v>114</v>
      </c>
      <c r="AZ115" s="1">
        <v>114</v>
      </c>
      <c r="BA115" s="1">
        <v>1</v>
      </c>
    </row>
    <row r="116" spans="1:53" ht="15">
      <c r="A116" s="11" t="s">
        <v>177</v>
      </c>
      <c r="B116" s="1">
        <f>('WEIGHTED from Refinitive'!$B$3*'ISSUE SCORE from EIKON'!G119)+('WEIGHTED from Refinitive'!$B$4*'ISSUE SCORE from EIKON'!V119)+('ISSUE SCORE from EIKON'!AK119*'WEIGHTED from Refinitive'!$B$5)+('WEIGHTED from Refinitive'!$B$8*'ISSUE SCORE from EIKON'!AZ119)+('ISSUE SCORE from EIKON'!BO119*'WEIGHTED from Refinitive'!$B$9)+('WEIGHTED from Refinitive'!$B$10*'ISSUE SCORE from EIKON'!CD119)+('ISSUE SCORE from EIKON'!CS119*'WEIGHTED from Refinitive'!$B$11)+('WEIGHTED from Refinitive'!$B$14*'ISSUE SCORE from EIKON'!DH119)+('ISSUE SCORE from EIKON'!DW119*'WEIGHTED from Refinitive'!$B$15)+('WEIGHTED from Refinitive'!$B$16*'ISSUE SCORE from EIKON'!EL119)</f>
        <v>66.624042158374067</v>
      </c>
      <c r="C116" s="1">
        <f>('WEIGHTED from Refinitive'!$B$3*'ISSUE SCORE from EIKON'!H119)+('WEIGHTED from Refinitive'!$B$4*'ISSUE SCORE from EIKON'!W119)+('ISSUE SCORE from EIKON'!AL119*'WEIGHTED from Refinitive'!$B$5)+('WEIGHTED from Refinitive'!$B$8*'ISSUE SCORE from EIKON'!BA119)+('ISSUE SCORE from EIKON'!BP119*'WEIGHTED from Refinitive'!$B$9)+('WEIGHTED from Refinitive'!$B$10*'ISSUE SCORE from EIKON'!CE119)+('ISSUE SCORE from EIKON'!CT119*'WEIGHTED from Refinitive'!$B$11)+('WEIGHTED from Refinitive'!$B$14*'ISSUE SCORE from EIKON'!DI119)+('ISSUE SCORE from EIKON'!DX119*'WEIGHTED from Refinitive'!$B$15)+('WEIGHTED from Refinitive'!$B$16*'ISSUE SCORE from EIKON'!EM119)</f>
        <v>66.677306634562015</v>
      </c>
      <c r="D116" s="1">
        <f>('WEIGHTED from Refinitive'!$B$3*'ISSUE SCORE from EIKON'!I119)+('WEIGHTED from Refinitive'!$B$4*'ISSUE SCORE from EIKON'!X119)+('ISSUE SCORE from EIKON'!AM119*'WEIGHTED from Refinitive'!$B$5)+('WEIGHTED from Refinitive'!$B$8*'ISSUE SCORE from EIKON'!BB119)+('ISSUE SCORE from EIKON'!BQ119*'WEIGHTED from Refinitive'!$B$9)+('WEIGHTED from Refinitive'!$B$10*'ISSUE SCORE from EIKON'!CF119)+('ISSUE SCORE from EIKON'!CU119*'WEIGHTED from Refinitive'!$B$11)+('WEIGHTED from Refinitive'!$B$14*'ISSUE SCORE from EIKON'!DJ119)+('ISSUE SCORE from EIKON'!DY119*'WEIGHTED from Refinitive'!$B$15)+('WEIGHTED from Refinitive'!$B$16*'ISSUE SCORE from EIKON'!EN119)</f>
        <v>68.807562241458228</v>
      </c>
      <c r="E116" s="1">
        <f>('WEIGHTED from Refinitive'!$B$3*'ISSUE SCORE from EIKON'!J119)+('WEIGHTED from Refinitive'!$B$4*'ISSUE SCORE from EIKON'!Y119)+('ISSUE SCORE from EIKON'!AN119*'WEIGHTED from Refinitive'!$B$5)+('WEIGHTED from Refinitive'!$B$8*'ISSUE SCORE from EIKON'!BC119)+('ISSUE SCORE from EIKON'!BR119*'WEIGHTED from Refinitive'!$B$9)+('WEIGHTED from Refinitive'!$B$10*'ISSUE SCORE from EIKON'!CG119)+('ISSUE SCORE from EIKON'!CV119*'WEIGHTED from Refinitive'!$B$11)+('WEIGHTED from Refinitive'!$B$14*'ISSUE SCORE from EIKON'!DK119)+('ISSUE SCORE from EIKON'!DZ119*'WEIGHTED from Refinitive'!$B$15)+('WEIGHTED from Refinitive'!$B$16*'ISSUE SCORE from EIKON'!EO119)</f>
        <v>67.264167230873326</v>
      </c>
      <c r="F116" s="1">
        <f>('WEIGHTED from Refinitive'!$B$3*'ISSUE SCORE from EIKON'!K119)+('WEIGHTED from Refinitive'!$B$4*'ISSUE SCORE from EIKON'!Z119)+('ISSUE SCORE from EIKON'!AO119*'WEIGHTED from Refinitive'!$B$5)+('WEIGHTED from Refinitive'!$B$8*'ISSUE SCORE from EIKON'!BD119)+('ISSUE SCORE from EIKON'!BS119*'WEIGHTED from Refinitive'!$B$9)+('WEIGHTED from Refinitive'!$B$10*'ISSUE SCORE from EIKON'!CH119)+('ISSUE SCORE from EIKON'!CW119*'WEIGHTED from Refinitive'!$B$11)+('WEIGHTED from Refinitive'!$B$14*'ISSUE SCORE from EIKON'!DL119)+('ISSUE SCORE from EIKON'!EA119*'WEIGHTED from Refinitive'!$B$15)+('WEIGHTED from Refinitive'!$B$16*'ISSUE SCORE from EIKON'!EP119)</f>
        <v>52.693202836767156</v>
      </c>
      <c r="G116" s="1">
        <f>('WEIGHTED from Refinitive'!$B$3*'ISSUE SCORE from EIKON'!L119)+('WEIGHTED from Refinitive'!$B$4*'ISSUE SCORE from EIKON'!AA119)+('ISSUE SCORE from EIKON'!AP119*'WEIGHTED from Refinitive'!$B$5)+('WEIGHTED from Refinitive'!$B$8*'ISSUE SCORE from EIKON'!BE119)+('ISSUE SCORE from EIKON'!BT119*'WEIGHTED from Refinitive'!$B$9)+('WEIGHTED from Refinitive'!$B$10*'ISSUE SCORE from EIKON'!CI119)+('ISSUE SCORE from EIKON'!CX119*'WEIGHTED from Refinitive'!$B$11)+('WEIGHTED from Refinitive'!$B$14*'ISSUE SCORE from EIKON'!DM119)+('ISSUE SCORE from EIKON'!EB119*'WEIGHTED from Refinitive'!$B$15)+('WEIGHTED from Refinitive'!$B$16*'ISSUE SCORE from EIKON'!EQ119)</f>
        <v>52.085714794845515</v>
      </c>
      <c r="H116" s="1">
        <f>('WEIGHTED from Refinitive'!$B$3*'ISSUE SCORE from EIKON'!M119)+('WEIGHTED from Refinitive'!$B$4*'ISSUE SCORE from EIKON'!AB119)+('ISSUE SCORE from EIKON'!AQ119*'WEIGHTED from Refinitive'!$B$5)+('WEIGHTED from Refinitive'!$B$8*'ISSUE SCORE from EIKON'!BF119)+('ISSUE SCORE from EIKON'!BU119*'WEIGHTED from Refinitive'!$B$9)+('WEIGHTED from Refinitive'!$B$10*'ISSUE SCORE from EIKON'!CJ119)+('ISSUE SCORE from EIKON'!CY119*'WEIGHTED from Refinitive'!$B$11)+('WEIGHTED from Refinitive'!$B$14*'ISSUE SCORE from EIKON'!DN119)+('ISSUE SCORE from EIKON'!EC119*'WEIGHTED from Refinitive'!$B$15)+('WEIGHTED from Refinitive'!$B$16*'ISSUE SCORE from EIKON'!ER119)</f>
        <v>49.430981368751134</v>
      </c>
      <c r="I116" s="1">
        <f>('WEIGHTED from Refinitive'!$B$3*'ISSUE SCORE from EIKON'!N119)+('WEIGHTED from Refinitive'!$B$4*'ISSUE SCORE from EIKON'!AC119)+('ISSUE SCORE from EIKON'!AR119*'WEIGHTED from Refinitive'!$B$5)+('WEIGHTED from Refinitive'!$B$8*'ISSUE SCORE from EIKON'!BG119)+('ISSUE SCORE from EIKON'!BV119*'WEIGHTED from Refinitive'!$B$9)+('WEIGHTED from Refinitive'!$B$10*'ISSUE SCORE from EIKON'!CK119)+('ISSUE SCORE from EIKON'!CZ119*'WEIGHTED from Refinitive'!$B$11)+('WEIGHTED from Refinitive'!$B$14*'ISSUE SCORE from EIKON'!DO119)+('ISSUE SCORE from EIKON'!ED119*'WEIGHTED from Refinitive'!$B$15)+('WEIGHTED from Refinitive'!$B$16*'ISSUE SCORE from EIKON'!ES119)</f>
        <v>54.793841045188096</v>
      </c>
      <c r="J116" s="1">
        <f>('WEIGHTED from Refinitive'!$B$3*'ISSUE SCORE from EIKON'!O119)+('WEIGHTED from Refinitive'!$B$4*'ISSUE SCORE from EIKON'!AD119)+('ISSUE SCORE from EIKON'!AS119*'WEIGHTED from Refinitive'!$B$5)+('WEIGHTED from Refinitive'!$B$8*'ISSUE SCORE from EIKON'!BH119)+('ISSUE SCORE from EIKON'!BW119*'WEIGHTED from Refinitive'!$B$9)+('WEIGHTED from Refinitive'!$B$10*'ISSUE SCORE from EIKON'!CL119)+('ISSUE SCORE from EIKON'!DA119*'WEIGHTED from Refinitive'!$B$11)+('WEIGHTED from Refinitive'!$B$14*'ISSUE SCORE from EIKON'!DP119)+('ISSUE SCORE from EIKON'!EE119*'WEIGHTED from Refinitive'!$B$15)+('WEIGHTED from Refinitive'!$B$16*'ISSUE SCORE from EIKON'!ET119)</f>
        <v>46.804532629900734</v>
      </c>
      <c r="K116" s="1">
        <f>('WEIGHTED from Refinitive'!$B$3*'ISSUE SCORE from EIKON'!P119)+('WEIGHTED from Refinitive'!$B$4*'ISSUE SCORE from EIKON'!AE119)+('ISSUE SCORE from EIKON'!AT119*'WEIGHTED from Refinitive'!$B$5)+('WEIGHTED from Refinitive'!$B$8*'ISSUE SCORE from EIKON'!BI119)+('ISSUE SCORE from EIKON'!BX119*'WEIGHTED from Refinitive'!$B$9)+('WEIGHTED from Refinitive'!$B$10*'ISSUE SCORE from EIKON'!CM119)+('ISSUE SCORE from EIKON'!DB119*'WEIGHTED from Refinitive'!$B$11)+('WEIGHTED from Refinitive'!$B$14*'ISSUE SCORE from EIKON'!DQ119)+('ISSUE SCORE from EIKON'!EF119*'WEIGHTED from Refinitive'!$B$15)+('WEIGHTED from Refinitive'!$B$16*'ISSUE SCORE from EIKON'!EU119)</f>
        <v>45.09038488305039</v>
      </c>
      <c r="L116" s="1">
        <f>('WEIGHTED from Refinitive'!$B$3*'ISSUE SCORE from EIKON'!Q119)+('WEIGHTED from Refinitive'!$B$4*'ISSUE SCORE from EIKON'!AF119)+('ISSUE SCORE from EIKON'!AU119*'WEIGHTED from Refinitive'!$B$5)+('WEIGHTED from Refinitive'!$B$8*'ISSUE SCORE from EIKON'!BJ119)+('ISSUE SCORE from EIKON'!BY119*'WEIGHTED from Refinitive'!$B$9)+('WEIGHTED from Refinitive'!$B$10*'ISSUE SCORE from EIKON'!CN119)+('ISSUE SCORE from EIKON'!DC119*'WEIGHTED from Refinitive'!$B$11)+('WEIGHTED from Refinitive'!$B$14*'ISSUE SCORE from EIKON'!DR119)+('ISSUE SCORE from EIKON'!EG119*'WEIGHTED from Refinitive'!$B$15)+('WEIGHTED from Refinitive'!$B$16*'ISSUE SCORE from EIKON'!EV119)</f>
        <v>43.552582084391062</v>
      </c>
      <c r="M116" s="1">
        <f>('WEIGHTED from Refinitive'!$B$3*'ISSUE SCORE from EIKON'!R119)+('WEIGHTED from Refinitive'!$B$4*'ISSUE SCORE from EIKON'!AG119)+('ISSUE SCORE from EIKON'!AV119*'WEIGHTED from Refinitive'!$B$5)+('WEIGHTED from Refinitive'!$B$8*'ISSUE SCORE from EIKON'!BK119)+('ISSUE SCORE from EIKON'!BZ119*'WEIGHTED from Refinitive'!$B$9)+('WEIGHTED from Refinitive'!$B$10*'ISSUE SCORE from EIKON'!CO119)+('ISSUE SCORE from EIKON'!DD119*'WEIGHTED from Refinitive'!$B$11)+('WEIGHTED from Refinitive'!$B$14*'ISSUE SCORE from EIKON'!DS119)+('ISSUE SCORE from EIKON'!EH119*'WEIGHTED from Refinitive'!$B$15)+('WEIGHTED from Refinitive'!$B$16*'ISSUE SCORE from EIKON'!EW119)</f>
        <v>32.453240700944306</v>
      </c>
      <c r="N116" s="1">
        <f>('WEIGHTED from Refinitive'!$B$3*'ISSUE SCORE from EIKON'!S119)+('WEIGHTED from Refinitive'!$B$4*'ISSUE SCORE from EIKON'!AH119)+('ISSUE SCORE from EIKON'!AW119*'WEIGHTED from Refinitive'!$B$5)+('WEIGHTED from Refinitive'!$B$8*'ISSUE SCORE from EIKON'!BL119)+('ISSUE SCORE from EIKON'!CA119*'WEIGHTED from Refinitive'!$B$9)+('WEIGHTED from Refinitive'!$B$10*'ISSUE SCORE from EIKON'!CP119)+('ISSUE SCORE from EIKON'!DE119*'WEIGHTED from Refinitive'!$B$11)+('WEIGHTED from Refinitive'!$B$14*'ISSUE SCORE from EIKON'!DT119)+('ISSUE SCORE from EIKON'!EI119*'WEIGHTED from Refinitive'!$B$15)+('WEIGHTED from Refinitive'!$B$16*'ISSUE SCORE from EIKON'!EX119)</f>
        <v>42.299699582027131</v>
      </c>
      <c r="O116" s="1">
        <f>('WEIGHTED from Refinitive'!$B$3*'ISSUE SCORE from EIKON'!T119)+('WEIGHTED from Refinitive'!$B$4*'ISSUE SCORE from EIKON'!AI119)+('ISSUE SCORE from EIKON'!AX119*'WEIGHTED from Refinitive'!$B$5)+('WEIGHTED from Refinitive'!$B$8*'ISSUE SCORE from EIKON'!BM119)+('ISSUE SCORE from EIKON'!CB119*'WEIGHTED from Refinitive'!$B$9)+('WEIGHTED from Refinitive'!$B$10*'ISSUE SCORE from EIKON'!CQ119)+('ISSUE SCORE from EIKON'!DF119*'WEIGHTED from Refinitive'!$B$11)+('WEIGHTED from Refinitive'!$B$14*'ISSUE SCORE from EIKON'!DU119)+('ISSUE SCORE from EIKON'!EJ119*'WEIGHTED from Refinitive'!$B$15)+('WEIGHTED from Refinitive'!$B$16*'ISSUE SCORE from EIKON'!EY119)</f>
        <v>48.907623568473284</v>
      </c>
      <c r="P116" s="1">
        <f>('WEIGHTED from Refinitive'!$B$3*'ISSUE SCORE from EIKON'!U119)+('WEIGHTED from Refinitive'!$B$4*'ISSUE SCORE from EIKON'!AJ119)+('ISSUE SCORE from EIKON'!AY119*'WEIGHTED from Refinitive'!$B$5)+('WEIGHTED from Refinitive'!$B$8*'ISSUE SCORE from EIKON'!BN119)+('ISSUE SCORE from EIKON'!CC119*'WEIGHTED from Refinitive'!$B$9)+('WEIGHTED from Refinitive'!$B$10*'ISSUE SCORE from EIKON'!CR119)+('ISSUE SCORE from EIKON'!DG119*'WEIGHTED from Refinitive'!$B$11)+('WEIGHTED from Refinitive'!$B$14*'ISSUE SCORE from EIKON'!DV119)+('ISSUE SCORE from EIKON'!EK119*'WEIGHTED from Refinitive'!$B$15)+('WEIGHTED from Refinitive'!$B$16*'ISSUE SCORE from EIKON'!EZ119)</f>
        <v>38.064578074287724</v>
      </c>
      <c r="R116" s="11" t="s">
        <v>210</v>
      </c>
      <c r="S116" s="1">
        <f t="shared" si="32"/>
        <v>38.484838750069237</v>
      </c>
      <c r="T116" s="1">
        <f t="shared" si="33"/>
        <v>66.677306634562015</v>
      </c>
      <c r="U116" s="1">
        <f t="shared" si="34"/>
        <v>68.807562241458228</v>
      </c>
      <c r="V116" s="1">
        <f t="shared" si="35"/>
        <v>67.264167230873326</v>
      </c>
      <c r="W116" s="1">
        <f t="shared" si="36"/>
        <v>52.693202836767156</v>
      </c>
      <c r="X116" s="1">
        <f t="shared" si="37"/>
        <v>52.085714794845515</v>
      </c>
      <c r="Y116" s="1">
        <f t="shared" si="38"/>
        <v>49.430981368751134</v>
      </c>
      <c r="Z116" s="1">
        <f t="shared" si="39"/>
        <v>54.793841045188096</v>
      </c>
      <c r="AA116" s="1">
        <f t="shared" si="40"/>
        <v>46.804532629900734</v>
      </c>
      <c r="AB116" s="1">
        <f t="shared" si="41"/>
        <v>45.09038488305039</v>
      </c>
      <c r="AC116" s="1">
        <f t="shared" si="42"/>
        <v>43.552582084391062</v>
      </c>
      <c r="AD116" s="1">
        <f t="shared" si="43"/>
        <v>32.453240700944306</v>
      </c>
      <c r="AE116" s="1">
        <f t="shared" si="44"/>
        <v>42.299699582027131</v>
      </c>
      <c r="AF116" s="1">
        <f t="shared" si="45"/>
        <v>48.907623568473284</v>
      </c>
      <c r="AG116" s="1">
        <f t="shared" si="46"/>
        <v>38.064578074287724</v>
      </c>
      <c r="AI116" s="11" t="s">
        <v>210</v>
      </c>
      <c r="AJ116" s="1">
        <f t="shared" si="47"/>
        <v>-28.192467884492778</v>
      </c>
      <c r="AK116" s="1">
        <f t="shared" si="48"/>
        <v>-2.1302556068962133</v>
      </c>
      <c r="AL116" s="1">
        <f t="shared" si="49"/>
        <v>1.5433950105849021</v>
      </c>
      <c r="AM116" s="1">
        <f t="shared" si="50"/>
        <v>14.57096439410617</v>
      </c>
      <c r="AN116" s="1">
        <f t="shared" si="51"/>
        <v>0.6074880419216413</v>
      </c>
      <c r="AO116" s="1">
        <f t="shared" si="52"/>
        <v>2.6547334260943813</v>
      </c>
      <c r="AP116" s="1">
        <f t="shared" si="53"/>
        <v>-5.3628596764369618</v>
      </c>
      <c r="AQ116" s="1">
        <f t="shared" si="54"/>
        <v>7.9893084152873612</v>
      </c>
      <c r="AR116" s="1">
        <f t="shared" si="55"/>
        <v>1.7141477468503439</v>
      </c>
      <c r="AS116" s="1">
        <f t="shared" si="56"/>
        <v>1.5378027986593281</v>
      </c>
      <c r="AT116" s="1">
        <f t="shared" si="57"/>
        <v>11.099341383446756</v>
      </c>
      <c r="AU116" s="1">
        <f t="shared" si="58"/>
        <v>-9.8464588810828246</v>
      </c>
      <c r="AV116" s="1">
        <f t="shared" si="59"/>
        <v>-6.6079239864461528</v>
      </c>
      <c r="AW116" s="1">
        <f t="shared" si="60"/>
        <v>10.84304549418556</v>
      </c>
      <c r="AX116" s="1" t="str">
        <f>VLOOKUP(AI116,'ISSUE SCORE from EIKON'!A119:B548,2,FALSE)</f>
        <v>Fastenal Co</v>
      </c>
      <c r="AY116" s="1">
        <f t="shared" si="61"/>
        <v>115</v>
      </c>
      <c r="AZ116" s="1">
        <v>115</v>
      </c>
      <c r="BA116" s="1">
        <v>1</v>
      </c>
    </row>
    <row r="117" spans="1:53" ht="15">
      <c r="A117" s="11" t="s">
        <v>178</v>
      </c>
      <c r="B117" s="1">
        <f>('WEIGHTED from Refinitive'!$B$3*'ISSUE SCORE from EIKON'!G120)+('WEIGHTED from Refinitive'!$B$4*'ISSUE SCORE from EIKON'!V120)+('ISSUE SCORE from EIKON'!AK120*'WEIGHTED from Refinitive'!$B$5)+('WEIGHTED from Refinitive'!$B$8*'ISSUE SCORE from EIKON'!AZ120)+('ISSUE SCORE from EIKON'!BO120*'WEIGHTED from Refinitive'!$B$9)+('WEIGHTED from Refinitive'!$B$10*'ISSUE SCORE from EIKON'!CD120)+('ISSUE SCORE from EIKON'!CS120*'WEIGHTED from Refinitive'!$B$11)+('WEIGHTED from Refinitive'!$B$14*'ISSUE SCORE from EIKON'!DH120)+('ISSUE SCORE from EIKON'!DW120*'WEIGHTED from Refinitive'!$B$15)+('WEIGHTED from Refinitive'!$B$16*'ISSUE SCORE from EIKON'!EL120)</f>
        <v>0</v>
      </c>
      <c r="C117" s="1">
        <f>('WEIGHTED from Refinitive'!$B$3*'ISSUE SCORE from EIKON'!H120)+('WEIGHTED from Refinitive'!$B$4*'ISSUE SCORE from EIKON'!W120)+('ISSUE SCORE from EIKON'!AL120*'WEIGHTED from Refinitive'!$B$5)+('WEIGHTED from Refinitive'!$B$8*'ISSUE SCORE from EIKON'!BA120)+('ISSUE SCORE from EIKON'!BP120*'WEIGHTED from Refinitive'!$B$9)+('WEIGHTED from Refinitive'!$B$10*'ISSUE SCORE from EIKON'!CE120)+('ISSUE SCORE from EIKON'!CT120*'WEIGHTED from Refinitive'!$B$11)+('WEIGHTED from Refinitive'!$B$14*'ISSUE SCORE from EIKON'!DI120)+('ISSUE SCORE from EIKON'!DX120*'WEIGHTED from Refinitive'!$B$15)+('WEIGHTED from Refinitive'!$B$16*'ISSUE SCORE from EIKON'!EM120)</f>
        <v>0</v>
      </c>
      <c r="D117" s="1">
        <f>('WEIGHTED from Refinitive'!$B$3*'ISSUE SCORE from EIKON'!I120)+('WEIGHTED from Refinitive'!$B$4*'ISSUE SCORE from EIKON'!X120)+('ISSUE SCORE from EIKON'!AM120*'WEIGHTED from Refinitive'!$B$5)+('WEIGHTED from Refinitive'!$B$8*'ISSUE SCORE from EIKON'!BB120)+('ISSUE SCORE from EIKON'!BQ120*'WEIGHTED from Refinitive'!$B$9)+('WEIGHTED from Refinitive'!$B$10*'ISSUE SCORE from EIKON'!CF120)+('ISSUE SCORE from EIKON'!CU120*'WEIGHTED from Refinitive'!$B$11)+('WEIGHTED from Refinitive'!$B$14*'ISSUE SCORE from EIKON'!DJ120)+('ISSUE SCORE from EIKON'!DY120*'WEIGHTED from Refinitive'!$B$15)+('WEIGHTED from Refinitive'!$B$16*'ISSUE SCORE from EIKON'!EN120)</f>
        <v>0</v>
      </c>
      <c r="E117" s="1">
        <f>('WEIGHTED from Refinitive'!$B$3*'ISSUE SCORE from EIKON'!J120)+('WEIGHTED from Refinitive'!$B$4*'ISSUE SCORE from EIKON'!Y120)+('ISSUE SCORE from EIKON'!AN120*'WEIGHTED from Refinitive'!$B$5)+('WEIGHTED from Refinitive'!$B$8*'ISSUE SCORE from EIKON'!BC120)+('ISSUE SCORE from EIKON'!BR120*'WEIGHTED from Refinitive'!$B$9)+('WEIGHTED from Refinitive'!$B$10*'ISSUE SCORE from EIKON'!CG120)+('ISSUE SCORE from EIKON'!CV120*'WEIGHTED from Refinitive'!$B$11)+('WEIGHTED from Refinitive'!$B$14*'ISSUE SCORE from EIKON'!DK120)+('ISSUE SCORE from EIKON'!DZ120*'WEIGHTED from Refinitive'!$B$15)+('WEIGHTED from Refinitive'!$B$16*'ISSUE SCORE from EIKON'!EO120)</f>
        <v>0</v>
      </c>
      <c r="F117" s="1">
        <f>('WEIGHTED from Refinitive'!$B$3*'ISSUE SCORE from EIKON'!K120)+('WEIGHTED from Refinitive'!$B$4*'ISSUE SCORE from EIKON'!Z120)+('ISSUE SCORE from EIKON'!AO120*'WEIGHTED from Refinitive'!$B$5)+('WEIGHTED from Refinitive'!$B$8*'ISSUE SCORE from EIKON'!BD120)+('ISSUE SCORE from EIKON'!BS120*'WEIGHTED from Refinitive'!$B$9)+('WEIGHTED from Refinitive'!$B$10*'ISSUE SCORE from EIKON'!CH120)+('ISSUE SCORE from EIKON'!CW120*'WEIGHTED from Refinitive'!$B$11)+('WEIGHTED from Refinitive'!$B$14*'ISSUE SCORE from EIKON'!DL120)+('ISSUE SCORE from EIKON'!EA120*'WEIGHTED from Refinitive'!$B$15)+('WEIGHTED from Refinitive'!$B$16*'ISSUE SCORE from EIKON'!EP120)</f>
        <v>0</v>
      </c>
      <c r="G117" s="1">
        <f>('WEIGHTED from Refinitive'!$B$3*'ISSUE SCORE from EIKON'!L120)+('WEIGHTED from Refinitive'!$B$4*'ISSUE SCORE from EIKON'!AA120)+('ISSUE SCORE from EIKON'!AP120*'WEIGHTED from Refinitive'!$B$5)+('WEIGHTED from Refinitive'!$B$8*'ISSUE SCORE from EIKON'!BE120)+('ISSUE SCORE from EIKON'!BT120*'WEIGHTED from Refinitive'!$B$9)+('WEIGHTED from Refinitive'!$B$10*'ISSUE SCORE from EIKON'!CI120)+('ISSUE SCORE from EIKON'!CX120*'WEIGHTED from Refinitive'!$B$11)+('WEIGHTED from Refinitive'!$B$14*'ISSUE SCORE from EIKON'!DM120)+('ISSUE SCORE from EIKON'!EB120*'WEIGHTED from Refinitive'!$B$15)+('WEIGHTED from Refinitive'!$B$16*'ISSUE SCORE from EIKON'!EQ120)</f>
        <v>0</v>
      </c>
      <c r="H117" s="1">
        <f>('WEIGHTED from Refinitive'!$B$3*'ISSUE SCORE from EIKON'!M120)+('WEIGHTED from Refinitive'!$B$4*'ISSUE SCORE from EIKON'!AB120)+('ISSUE SCORE from EIKON'!AQ120*'WEIGHTED from Refinitive'!$B$5)+('WEIGHTED from Refinitive'!$B$8*'ISSUE SCORE from EIKON'!BF120)+('ISSUE SCORE from EIKON'!BU120*'WEIGHTED from Refinitive'!$B$9)+('WEIGHTED from Refinitive'!$B$10*'ISSUE SCORE from EIKON'!CJ120)+('ISSUE SCORE from EIKON'!CY120*'WEIGHTED from Refinitive'!$B$11)+('WEIGHTED from Refinitive'!$B$14*'ISSUE SCORE from EIKON'!DN120)+('ISSUE SCORE from EIKON'!EC120*'WEIGHTED from Refinitive'!$B$15)+('WEIGHTED from Refinitive'!$B$16*'ISSUE SCORE from EIKON'!ER120)</f>
        <v>0</v>
      </c>
      <c r="I117" s="1">
        <f>('WEIGHTED from Refinitive'!$B$3*'ISSUE SCORE from EIKON'!N120)+('WEIGHTED from Refinitive'!$B$4*'ISSUE SCORE from EIKON'!AC120)+('ISSUE SCORE from EIKON'!AR120*'WEIGHTED from Refinitive'!$B$5)+('WEIGHTED from Refinitive'!$B$8*'ISSUE SCORE from EIKON'!BG120)+('ISSUE SCORE from EIKON'!BV120*'WEIGHTED from Refinitive'!$B$9)+('WEIGHTED from Refinitive'!$B$10*'ISSUE SCORE from EIKON'!CK120)+('ISSUE SCORE from EIKON'!CZ120*'WEIGHTED from Refinitive'!$B$11)+('WEIGHTED from Refinitive'!$B$14*'ISSUE SCORE from EIKON'!DO120)+('ISSUE SCORE from EIKON'!ED120*'WEIGHTED from Refinitive'!$B$15)+('WEIGHTED from Refinitive'!$B$16*'ISSUE SCORE from EIKON'!ES120)</f>
        <v>0</v>
      </c>
      <c r="J117" s="1">
        <f>('WEIGHTED from Refinitive'!$B$3*'ISSUE SCORE from EIKON'!O120)+('WEIGHTED from Refinitive'!$B$4*'ISSUE SCORE from EIKON'!AD120)+('ISSUE SCORE from EIKON'!AS120*'WEIGHTED from Refinitive'!$B$5)+('WEIGHTED from Refinitive'!$B$8*'ISSUE SCORE from EIKON'!BH120)+('ISSUE SCORE from EIKON'!BW120*'WEIGHTED from Refinitive'!$B$9)+('WEIGHTED from Refinitive'!$B$10*'ISSUE SCORE from EIKON'!CL120)+('ISSUE SCORE from EIKON'!DA120*'WEIGHTED from Refinitive'!$B$11)+('WEIGHTED from Refinitive'!$B$14*'ISSUE SCORE from EIKON'!DP120)+('ISSUE SCORE from EIKON'!EE120*'WEIGHTED from Refinitive'!$B$15)+('WEIGHTED from Refinitive'!$B$16*'ISSUE SCORE from EIKON'!ET120)</f>
        <v>0</v>
      </c>
      <c r="K117" s="1">
        <f>('WEIGHTED from Refinitive'!$B$3*'ISSUE SCORE from EIKON'!P120)+('WEIGHTED from Refinitive'!$B$4*'ISSUE SCORE from EIKON'!AE120)+('ISSUE SCORE from EIKON'!AT120*'WEIGHTED from Refinitive'!$B$5)+('WEIGHTED from Refinitive'!$B$8*'ISSUE SCORE from EIKON'!BI120)+('ISSUE SCORE from EIKON'!BX120*'WEIGHTED from Refinitive'!$B$9)+('WEIGHTED from Refinitive'!$B$10*'ISSUE SCORE from EIKON'!CM120)+('ISSUE SCORE from EIKON'!DB120*'WEIGHTED from Refinitive'!$B$11)+('WEIGHTED from Refinitive'!$B$14*'ISSUE SCORE from EIKON'!DQ120)+('ISSUE SCORE from EIKON'!EF120*'WEIGHTED from Refinitive'!$B$15)+('WEIGHTED from Refinitive'!$B$16*'ISSUE SCORE from EIKON'!EU120)</f>
        <v>0</v>
      </c>
      <c r="L117" s="1">
        <f>('WEIGHTED from Refinitive'!$B$3*'ISSUE SCORE from EIKON'!Q120)+('WEIGHTED from Refinitive'!$B$4*'ISSUE SCORE from EIKON'!AF120)+('ISSUE SCORE from EIKON'!AU120*'WEIGHTED from Refinitive'!$B$5)+('WEIGHTED from Refinitive'!$B$8*'ISSUE SCORE from EIKON'!BJ120)+('ISSUE SCORE from EIKON'!BY120*'WEIGHTED from Refinitive'!$B$9)+('WEIGHTED from Refinitive'!$B$10*'ISSUE SCORE from EIKON'!CN120)+('ISSUE SCORE from EIKON'!DC120*'WEIGHTED from Refinitive'!$B$11)+('WEIGHTED from Refinitive'!$B$14*'ISSUE SCORE from EIKON'!DR120)+('ISSUE SCORE from EIKON'!EG120*'WEIGHTED from Refinitive'!$B$15)+('WEIGHTED from Refinitive'!$B$16*'ISSUE SCORE from EIKON'!EV120)</f>
        <v>0</v>
      </c>
      <c r="M117" s="1">
        <f>('WEIGHTED from Refinitive'!$B$3*'ISSUE SCORE from EIKON'!R120)+('WEIGHTED from Refinitive'!$B$4*'ISSUE SCORE from EIKON'!AG120)+('ISSUE SCORE from EIKON'!AV120*'WEIGHTED from Refinitive'!$B$5)+('WEIGHTED from Refinitive'!$B$8*'ISSUE SCORE from EIKON'!BK120)+('ISSUE SCORE from EIKON'!BZ120*'WEIGHTED from Refinitive'!$B$9)+('WEIGHTED from Refinitive'!$B$10*'ISSUE SCORE from EIKON'!CO120)+('ISSUE SCORE from EIKON'!DD120*'WEIGHTED from Refinitive'!$B$11)+('WEIGHTED from Refinitive'!$B$14*'ISSUE SCORE from EIKON'!DS120)+('ISSUE SCORE from EIKON'!EH120*'WEIGHTED from Refinitive'!$B$15)+('WEIGHTED from Refinitive'!$B$16*'ISSUE SCORE from EIKON'!EW120)</f>
        <v>0</v>
      </c>
      <c r="N117" s="1">
        <f>('WEIGHTED from Refinitive'!$B$3*'ISSUE SCORE from EIKON'!S120)+('WEIGHTED from Refinitive'!$B$4*'ISSUE SCORE from EIKON'!AH120)+('ISSUE SCORE from EIKON'!AW120*'WEIGHTED from Refinitive'!$B$5)+('WEIGHTED from Refinitive'!$B$8*'ISSUE SCORE from EIKON'!BL120)+('ISSUE SCORE from EIKON'!CA120*'WEIGHTED from Refinitive'!$B$9)+('WEIGHTED from Refinitive'!$B$10*'ISSUE SCORE from EIKON'!CP120)+('ISSUE SCORE from EIKON'!DE120*'WEIGHTED from Refinitive'!$B$11)+('WEIGHTED from Refinitive'!$B$14*'ISSUE SCORE from EIKON'!DT120)+('ISSUE SCORE from EIKON'!EI120*'WEIGHTED from Refinitive'!$B$15)+('WEIGHTED from Refinitive'!$B$16*'ISSUE SCORE from EIKON'!EX120)</f>
        <v>0</v>
      </c>
      <c r="O117" s="1">
        <f>('WEIGHTED from Refinitive'!$B$3*'ISSUE SCORE from EIKON'!T120)+('WEIGHTED from Refinitive'!$B$4*'ISSUE SCORE from EIKON'!AI120)+('ISSUE SCORE from EIKON'!AX120*'WEIGHTED from Refinitive'!$B$5)+('WEIGHTED from Refinitive'!$B$8*'ISSUE SCORE from EIKON'!BM120)+('ISSUE SCORE from EIKON'!CB120*'WEIGHTED from Refinitive'!$B$9)+('WEIGHTED from Refinitive'!$B$10*'ISSUE SCORE from EIKON'!CQ120)+('ISSUE SCORE from EIKON'!DF120*'WEIGHTED from Refinitive'!$B$11)+('WEIGHTED from Refinitive'!$B$14*'ISSUE SCORE from EIKON'!DU120)+('ISSUE SCORE from EIKON'!EJ120*'WEIGHTED from Refinitive'!$B$15)+('WEIGHTED from Refinitive'!$B$16*'ISSUE SCORE from EIKON'!EY120)</f>
        <v>0</v>
      </c>
      <c r="P117" s="1">
        <f>('WEIGHTED from Refinitive'!$B$3*'ISSUE SCORE from EIKON'!U120)+('WEIGHTED from Refinitive'!$B$4*'ISSUE SCORE from EIKON'!AJ120)+('ISSUE SCORE from EIKON'!AY120*'WEIGHTED from Refinitive'!$B$5)+('WEIGHTED from Refinitive'!$B$8*'ISSUE SCORE from EIKON'!BN120)+('ISSUE SCORE from EIKON'!CC120*'WEIGHTED from Refinitive'!$B$9)+('WEIGHTED from Refinitive'!$B$10*'ISSUE SCORE from EIKON'!CR120)+('ISSUE SCORE from EIKON'!DG120*'WEIGHTED from Refinitive'!$B$11)+('WEIGHTED from Refinitive'!$B$14*'ISSUE SCORE from EIKON'!DV120)+('ISSUE SCORE from EIKON'!EK120*'WEIGHTED from Refinitive'!$B$15)+('WEIGHTED from Refinitive'!$B$16*'ISSUE SCORE from EIKON'!EZ120)</f>
        <v>0</v>
      </c>
      <c r="R117" s="11" t="s">
        <v>211</v>
      </c>
      <c r="S117" s="1">
        <f t="shared" si="32"/>
        <v>57.757741116312175</v>
      </c>
      <c r="T117" s="1">
        <f t="shared" si="33"/>
        <v>0</v>
      </c>
      <c r="U117" s="1">
        <f t="shared" si="34"/>
        <v>0</v>
      </c>
      <c r="V117" s="1">
        <f t="shared" si="35"/>
        <v>0</v>
      </c>
      <c r="W117" s="1">
        <f t="shared" si="36"/>
        <v>0</v>
      </c>
      <c r="X117" s="1">
        <f t="shared" si="37"/>
        <v>0</v>
      </c>
      <c r="Y117" s="1">
        <f t="shared" si="38"/>
        <v>0</v>
      </c>
      <c r="Z117" s="1">
        <f t="shared" si="39"/>
        <v>0</v>
      </c>
      <c r="AA117" s="1">
        <f t="shared" si="40"/>
        <v>0</v>
      </c>
      <c r="AB117" s="1">
        <f t="shared" si="41"/>
        <v>0</v>
      </c>
      <c r="AC117" s="1">
        <f t="shared" si="42"/>
        <v>0</v>
      </c>
      <c r="AD117" s="1">
        <f t="shared" si="43"/>
        <v>0</v>
      </c>
      <c r="AE117" s="1">
        <f t="shared" si="44"/>
        <v>0</v>
      </c>
      <c r="AF117" s="1">
        <f t="shared" si="45"/>
        <v>0</v>
      </c>
      <c r="AG117" s="1">
        <f t="shared" si="46"/>
        <v>0</v>
      </c>
      <c r="AI117" s="11" t="s">
        <v>211</v>
      </c>
      <c r="AJ117" s="1">
        <f t="shared" si="47"/>
        <v>57.757741116312175</v>
      </c>
      <c r="AK117" s="1">
        <f t="shared" si="48"/>
        <v>0</v>
      </c>
      <c r="AL117" s="1">
        <f t="shared" si="49"/>
        <v>0</v>
      </c>
      <c r="AM117" s="1">
        <f t="shared" si="50"/>
        <v>0</v>
      </c>
      <c r="AN117" s="1">
        <f t="shared" si="51"/>
        <v>0</v>
      </c>
      <c r="AO117" s="1">
        <f t="shared" si="52"/>
        <v>0</v>
      </c>
      <c r="AP117" s="1">
        <f t="shared" si="53"/>
        <v>0</v>
      </c>
      <c r="AQ117" s="1">
        <f t="shared" si="54"/>
        <v>0</v>
      </c>
      <c r="AR117" s="1">
        <f t="shared" si="55"/>
        <v>0</v>
      </c>
      <c r="AS117" s="1">
        <f t="shared" si="56"/>
        <v>0</v>
      </c>
      <c r="AT117" s="1">
        <f t="shared" si="57"/>
        <v>0</v>
      </c>
      <c r="AU117" s="1">
        <f t="shared" si="58"/>
        <v>0</v>
      </c>
      <c r="AV117" s="1">
        <f t="shared" si="59"/>
        <v>0</v>
      </c>
      <c r="AW117" s="1">
        <f t="shared" si="60"/>
        <v>0</v>
      </c>
      <c r="AX117" s="1" t="str">
        <f>VLOOKUP(AI117,'ISSUE SCORE from EIKON'!A120:B549,2,FALSE)</f>
        <v>Facebook Inc</v>
      </c>
      <c r="AY117" s="1">
        <f t="shared" si="61"/>
        <v>116</v>
      </c>
      <c r="AZ117" s="1">
        <v>116</v>
      </c>
      <c r="BA117" s="1">
        <v>1</v>
      </c>
    </row>
    <row r="118" spans="1:53" ht="15">
      <c r="A118" s="11" t="s">
        <v>180</v>
      </c>
      <c r="B118" s="1">
        <f>('WEIGHTED from Refinitive'!$B$3*'ISSUE SCORE from EIKON'!G121)+('WEIGHTED from Refinitive'!$B$4*'ISSUE SCORE from EIKON'!V121)+('ISSUE SCORE from EIKON'!AK121*'WEIGHTED from Refinitive'!$B$5)+('WEIGHTED from Refinitive'!$B$8*'ISSUE SCORE from EIKON'!AZ121)+('ISSUE SCORE from EIKON'!BO121*'WEIGHTED from Refinitive'!$B$9)+('WEIGHTED from Refinitive'!$B$10*'ISSUE SCORE from EIKON'!CD121)+('ISSUE SCORE from EIKON'!CS121*'WEIGHTED from Refinitive'!$B$11)+('WEIGHTED from Refinitive'!$B$14*'ISSUE SCORE from EIKON'!DH121)+('ISSUE SCORE from EIKON'!DW121*'WEIGHTED from Refinitive'!$B$15)+('WEIGHTED from Refinitive'!$B$16*'ISSUE SCORE from EIKON'!EL121)</f>
        <v>62.44393269466957</v>
      </c>
      <c r="C118" s="1">
        <f>('WEIGHTED from Refinitive'!$B$3*'ISSUE SCORE from EIKON'!H121)+('WEIGHTED from Refinitive'!$B$4*'ISSUE SCORE from EIKON'!W121)+('ISSUE SCORE from EIKON'!AL121*'WEIGHTED from Refinitive'!$B$5)+('WEIGHTED from Refinitive'!$B$8*'ISSUE SCORE from EIKON'!BA121)+('ISSUE SCORE from EIKON'!BP121*'WEIGHTED from Refinitive'!$B$9)+('WEIGHTED from Refinitive'!$B$10*'ISSUE SCORE from EIKON'!CE121)+('ISSUE SCORE from EIKON'!CT121*'WEIGHTED from Refinitive'!$B$11)+('WEIGHTED from Refinitive'!$B$14*'ISSUE SCORE from EIKON'!DI121)+('ISSUE SCORE from EIKON'!DX121*'WEIGHTED from Refinitive'!$B$15)+('WEIGHTED from Refinitive'!$B$16*'ISSUE SCORE from EIKON'!EM121)</f>
        <v>63.460032712398458</v>
      </c>
      <c r="D118" s="1">
        <f>('WEIGHTED from Refinitive'!$B$3*'ISSUE SCORE from EIKON'!I121)+('WEIGHTED from Refinitive'!$B$4*'ISSUE SCORE from EIKON'!X121)+('ISSUE SCORE from EIKON'!AM121*'WEIGHTED from Refinitive'!$B$5)+('WEIGHTED from Refinitive'!$B$8*'ISSUE SCORE from EIKON'!BB121)+('ISSUE SCORE from EIKON'!BQ121*'WEIGHTED from Refinitive'!$B$9)+('WEIGHTED from Refinitive'!$B$10*'ISSUE SCORE from EIKON'!CF121)+('ISSUE SCORE from EIKON'!CU121*'WEIGHTED from Refinitive'!$B$11)+('WEIGHTED from Refinitive'!$B$14*'ISSUE SCORE from EIKON'!DJ121)+('ISSUE SCORE from EIKON'!DY121*'WEIGHTED from Refinitive'!$B$15)+('WEIGHTED from Refinitive'!$B$16*'ISSUE SCORE from EIKON'!EN121)</f>
        <v>57.534676062873359</v>
      </c>
      <c r="E118" s="1">
        <f>('WEIGHTED from Refinitive'!$B$3*'ISSUE SCORE from EIKON'!J121)+('WEIGHTED from Refinitive'!$B$4*'ISSUE SCORE from EIKON'!Y121)+('ISSUE SCORE from EIKON'!AN121*'WEIGHTED from Refinitive'!$B$5)+('WEIGHTED from Refinitive'!$B$8*'ISSUE SCORE from EIKON'!BC121)+('ISSUE SCORE from EIKON'!BR121*'WEIGHTED from Refinitive'!$B$9)+('WEIGHTED from Refinitive'!$B$10*'ISSUE SCORE from EIKON'!CG121)+('ISSUE SCORE from EIKON'!CV121*'WEIGHTED from Refinitive'!$B$11)+('WEIGHTED from Refinitive'!$B$14*'ISSUE SCORE from EIKON'!DK121)+('ISSUE SCORE from EIKON'!DZ121*'WEIGHTED from Refinitive'!$B$15)+('WEIGHTED from Refinitive'!$B$16*'ISSUE SCORE from EIKON'!EO121)</f>
        <v>58.305228704762911</v>
      </c>
      <c r="F118" s="1">
        <f>('WEIGHTED from Refinitive'!$B$3*'ISSUE SCORE from EIKON'!K121)+('WEIGHTED from Refinitive'!$B$4*'ISSUE SCORE from EIKON'!Z121)+('ISSUE SCORE from EIKON'!AO121*'WEIGHTED from Refinitive'!$B$5)+('WEIGHTED from Refinitive'!$B$8*'ISSUE SCORE from EIKON'!BD121)+('ISSUE SCORE from EIKON'!BS121*'WEIGHTED from Refinitive'!$B$9)+('WEIGHTED from Refinitive'!$B$10*'ISSUE SCORE from EIKON'!CH121)+('ISSUE SCORE from EIKON'!CW121*'WEIGHTED from Refinitive'!$B$11)+('WEIGHTED from Refinitive'!$B$14*'ISSUE SCORE from EIKON'!DL121)+('ISSUE SCORE from EIKON'!EA121*'WEIGHTED from Refinitive'!$B$15)+('WEIGHTED from Refinitive'!$B$16*'ISSUE SCORE from EIKON'!EP121)</f>
        <v>47.602286078701134</v>
      </c>
      <c r="G118" s="1">
        <f>('WEIGHTED from Refinitive'!$B$3*'ISSUE SCORE from EIKON'!L121)+('WEIGHTED from Refinitive'!$B$4*'ISSUE SCORE from EIKON'!AA121)+('ISSUE SCORE from EIKON'!AP121*'WEIGHTED from Refinitive'!$B$5)+('WEIGHTED from Refinitive'!$B$8*'ISSUE SCORE from EIKON'!BE121)+('ISSUE SCORE from EIKON'!BT121*'WEIGHTED from Refinitive'!$B$9)+('WEIGHTED from Refinitive'!$B$10*'ISSUE SCORE from EIKON'!CI121)+('ISSUE SCORE from EIKON'!CX121*'WEIGHTED from Refinitive'!$B$11)+('WEIGHTED from Refinitive'!$B$14*'ISSUE SCORE from EIKON'!DM121)+('ISSUE SCORE from EIKON'!EB121*'WEIGHTED from Refinitive'!$B$15)+('WEIGHTED from Refinitive'!$B$16*'ISSUE SCORE from EIKON'!EQ121)</f>
        <v>52.111050803299996</v>
      </c>
      <c r="H118" s="1">
        <f>('WEIGHTED from Refinitive'!$B$3*'ISSUE SCORE from EIKON'!M121)+('WEIGHTED from Refinitive'!$B$4*'ISSUE SCORE from EIKON'!AB121)+('ISSUE SCORE from EIKON'!AQ121*'WEIGHTED from Refinitive'!$B$5)+('WEIGHTED from Refinitive'!$B$8*'ISSUE SCORE from EIKON'!BF121)+('ISSUE SCORE from EIKON'!BU121*'WEIGHTED from Refinitive'!$B$9)+('WEIGHTED from Refinitive'!$B$10*'ISSUE SCORE from EIKON'!CJ121)+('ISSUE SCORE from EIKON'!CY121*'WEIGHTED from Refinitive'!$B$11)+('WEIGHTED from Refinitive'!$B$14*'ISSUE SCORE from EIKON'!DN121)+('ISSUE SCORE from EIKON'!EC121*'WEIGHTED from Refinitive'!$B$15)+('WEIGHTED from Refinitive'!$B$16*'ISSUE SCORE from EIKON'!ER121)</f>
        <v>49.920114839805137</v>
      </c>
      <c r="I118" s="1">
        <f>('WEIGHTED from Refinitive'!$B$3*'ISSUE SCORE from EIKON'!N121)+('WEIGHTED from Refinitive'!$B$4*'ISSUE SCORE from EIKON'!AC121)+('ISSUE SCORE from EIKON'!AR121*'WEIGHTED from Refinitive'!$B$5)+('WEIGHTED from Refinitive'!$B$8*'ISSUE SCORE from EIKON'!BG121)+('ISSUE SCORE from EIKON'!BV121*'WEIGHTED from Refinitive'!$B$9)+('WEIGHTED from Refinitive'!$B$10*'ISSUE SCORE from EIKON'!CK121)+('ISSUE SCORE from EIKON'!CZ121*'WEIGHTED from Refinitive'!$B$11)+('WEIGHTED from Refinitive'!$B$14*'ISSUE SCORE from EIKON'!DO121)+('ISSUE SCORE from EIKON'!ED121*'WEIGHTED from Refinitive'!$B$15)+('WEIGHTED from Refinitive'!$B$16*'ISSUE SCORE from EIKON'!ES121)</f>
        <v>54.41208077837566</v>
      </c>
      <c r="J118" s="1">
        <f>('WEIGHTED from Refinitive'!$B$3*'ISSUE SCORE from EIKON'!O121)+('WEIGHTED from Refinitive'!$B$4*'ISSUE SCORE from EIKON'!AD121)+('ISSUE SCORE from EIKON'!AS121*'WEIGHTED from Refinitive'!$B$5)+('WEIGHTED from Refinitive'!$B$8*'ISSUE SCORE from EIKON'!BH121)+('ISSUE SCORE from EIKON'!BW121*'WEIGHTED from Refinitive'!$B$9)+('WEIGHTED from Refinitive'!$B$10*'ISSUE SCORE from EIKON'!CL121)+('ISSUE SCORE from EIKON'!DA121*'WEIGHTED from Refinitive'!$B$11)+('WEIGHTED from Refinitive'!$B$14*'ISSUE SCORE from EIKON'!DP121)+('ISSUE SCORE from EIKON'!EE121*'WEIGHTED from Refinitive'!$B$15)+('WEIGHTED from Refinitive'!$B$16*'ISSUE SCORE from EIKON'!ET121)</f>
        <v>52.299154368551612</v>
      </c>
      <c r="K118" s="1">
        <f>('WEIGHTED from Refinitive'!$B$3*'ISSUE SCORE from EIKON'!P121)+('WEIGHTED from Refinitive'!$B$4*'ISSUE SCORE from EIKON'!AE121)+('ISSUE SCORE from EIKON'!AT121*'WEIGHTED from Refinitive'!$B$5)+('WEIGHTED from Refinitive'!$B$8*'ISSUE SCORE from EIKON'!BI121)+('ISSUE SCORE from EIKON'!BX121*'WEIGHTED from Refinitive'!$B$9)+('WEIGHTED from Refinitive'!$B$10*'ISSUE SCORE from EIKON'!CM121)+('ISSUE SCORE from EIKON'!DB121*'WEIGHTED from Refinitive'!$B$11)+('WEIGHTED from Refinitive'!$B$14*'ISSUE SCORE from EIKON'!DQ121)+('ISSUE SCORE from EIKON'!EF121*'WEIGHTED from Refinitive'!$B$15)+('WEIGHTED from Refinitive'!$B$16*'ISSUE SCORE from EIKON'!EU121)</f>
        <v>56.079393349164384</v>
      </c>
      <c r="L118" s="1">
        <f>('WEIGHTED from Refinitive'!$B$3*'ISSUE SCORE from EIKON'!Q121)+('WEIGHTED from Refinitive'!$B$4*'ISSUE SCORE from EIKON'!AF121)+('ISSUE SCORE from EIKON'!AU121*'WEIGHTED from Refinitive'!$B$5)+('WEIGHTED from Refinitive'!$B$8*'ISSUE SCORE from EIKON'!BJ121)+('ISSUE SCORE from EIKON'!BY121*'WEIGHTED from Refinitive'!$B$9)+('WEIGHTED from Refinitive'!$B$10*'ISSUE SCORE from EIKON'!CN121)+('ISSUE SCORE from EIKON'!DC121*'WEIGHTED from Refinitive'!$B$11)+('WEIGHTED from Refinitive'!$B$14*'ISSUE SCORE from EIKON'!DR121)+('ISSUE SCORE from EIKON'!EG121*'WEIGHTED from Refinitive'!$B$15)+('WEIGHTED from Refinitive'!$B$16*'ISSUE SCORE from EIKON'!EV121)</f>
        <v>58.681367304430907</v>
      </c>
      <c r="M118" s="1">
        <f>('WEIGHTED from Refinitive'!$B$3*'ISSUE SCORE from EIKON'!R121)+('WEIGHTED from Refinitive'!$B$4*'ISSUE SCORE from EIKON'!AG121)+('ISSUE SCORE from EIKON'!AV121*'WEIGHTED from Refinitive'!$B$5)+('WEIGHTED from Refinitive'!$B$8*'ISSUE SCORE from EIKON'!BK121)+('ISSUE SCORE from EIKON'!BZ121*'WEIGHTED from Refinitive'!$B$9)+('WEIGHTED from Refinitive'!$B$10*'ISSUE SCORE from EIKON'!CO121)+('ISSUE SCORE from EIKON'!DD121*'WEIGHTED from Refinitive'!$B$11)+('WEIGHTED from Refinitive'!$B$14*'ISSUE SCORE from EIKON'!DS121)+('ISSUE SCORE from EIKON'!EH121*'WEIGHTED from Refinitive'!$B$15)+('WEIGHTED from Refinitive'!$B$16*'ISSUE SCORE from EIKON'!EW121)</f>
        <v>53.431913389068853</v>
      </c>
      <c r="N118" s="1">
        <f>('WEIGHTED from Refinitive'!$B$3*'ISSUE SCORE from EIKON'!S121)+('WEIGHTED from Refinitive'!$B$4*'ISSUE SCORE from EIKON'!AH121)+('ISSUE SCORE from EIKON'!AW121*'WEIGHTED from Refinitive'!$B$5)+('WEIGHTED from Refinitive'!$B$8*'ISSUE SCORE from EIKON'!BL121)+('ISSUE SCORE from EIKON'!CA121*'WEIGHTED from Refinitive'!$B$9)+('WEIGHTED from Refinitive'!$B$10*'ISSUE SCORE from EIKON'!CP121)+('ISSUE SCORE from EIKON'!DE121*'WEIGHTED from Refinitive'!$B$11)+('WEIGHTED from Refinitive'!$B$14*'ISSUE SCORE from EIKON'!DT121)+('ISSUE SCORE from EIKON'!EI121*'WEIGHTED from Refinitive'!$B$15)+('WEIGHTED from Refinitive'!$B$16*'ISSUE SCORE from EIKON'!EX121)</f>
        <v>56.312868410128637</v>
      </c>
      <c r="O118" s="1">
        <f>('WEIGHTED from Refinitive'!$B$3*'ISSUE SCORE from EIKON'!T121)+('WEIGHTED from Refinitive'!$B$4*'ISSUE SCORE from EIKON'!AI121)+('ISSUE SCORE from EIKON'!AX121*'WEIGHTED from Refinitive'!$B$5)+('WEIGHTED from Refinitive'!$B$8*'ISSUE SCORE from EIKON'!BM121)+('ISSUE SCORE from EIKON'!CB121*'WEIGHTED from Refinitive'!$B$9)+('WEIGHTED from Refinitive'!$B$10*'ISSUE SCORE from EIKON'!CQ121)+('ISSUE SCORE from EIKON'!DF121*'WEIGHTED from Refinitive'!$B$11)+('WEIGHTED from Refinitive'!$B$14*'ISSUE SCORE from EIKON'!DU121)+('ISSUE SCORE from EIKON'!EJ121*'WEIGHTED from Refinitive'!$B$15)+('WEIGHTED from Refinitive'!$B$16*'ISSUE SCORE from EIKON'!EY121)</f>
        <v>46.619192633088709</v>
      </c>
      <c r="P118" s="1">
        <f>('WEIGHTED from Refinitive'!$B$3*'ISSUE SCORE from EIKON'!U121)+('WEIGHTED from Refinitive'!$B$4*'ISSUE SCORE from EIKON'!AJ121)+('ISSUE SCORE from EIKON'!AY121*'WEIGHTED from Refinitive'!$B$5)+('WEIGHTED from Refinitive'!$B$8*'ISSUE SCORE from EIKON'!BN121)+('ISSUE SCORE from EIKON'!CC121*'WEIGHTED from Refinitive'!$B$9)+('WEIGHTED from Refinitive'!$B$10*'ISSUE SCORE from EIKON'!CR121)+('ISSUE SCORE from EIKON'!DG121*'WEIGHTED from Refinitive'!$B$11)+('WEIGHTED from Refinitive'!$B$14*'ISSUE SCORE from EIKON'!DV121)+('ISSUE SCORE from EIKON'!EK121*'WEIGHTED from Refinitive'!$B$15)+('WEIGHTED from Refinitive'!$B$16*'ISSUE SCORE from EIKON'!EZ121)</f>
        <v>46.564971751412408</v>
      </c>
      <c r="R118" s="11" t="s">
        <v>212</v>
      </c>
      <c r="S118" s="1">
        <f t="shared" si="32"/>
        <v>71.666687333484461</v>
      </c>
      <c r="T118" s="1">
        <f t="shared" si="33"/>
        <v>63.460032712398458</v>
      </c>
      <c r="U118" s="1">
        <f t="shared" si="34"/>
        <v>57.534676062873359</v>
      </c>
      <c r="V118" s="1">
        <f t="shared" si="35"/>
        <v>58.305228704762911</v>
      </c>
      <c r="W118" s="1">
        <f t="shared" si="36"/>
        <v>47.602286078701134</v>
      </c>
      <c r="X118" s="1">
        <f t="shared" si="37"/>
        <v>52.111050803299996</v>
      </c>
      <c r="Y118" s="1">
        <f t="shared" si="38"/>
        <v>49.920114839805137</v>
      </c>
      <c r="Z118" s="1">
        <f t="shared" si="39"/>
        <v>54.41208077837566</v>
      </c>
      <c r="AA118" s="1">
        <f t="shared" si="40"/>
        <v>52.299154368551612</v>
      </c>
      <c r="AB118" s="1">
        <f t="shared" si="41"/>
        <v>56.079393349164384</v>
      </c>
      <c r="AC118" s="1">
        <f t="shared" si="42"/>
        <v>58.681367304430907</v>
      </c>
      <c r="AD118" s="1">
        <f t="shared" si="43"/>
        <v>53.431913389068853</v>
      </c>
      <c r="AE118" s="1">
        <f t="shared" si="44"/>
        <v>56.312868410128637</v>
      </c>
      <c r="AF118" s="1">
        <f t="shared" si="45"/>
        <v>46.619192633088709</v>
      </c>
      <c r="AG118" s="1">
        <f t="shared" si="46"/>
        <v>46.564971751412408</v>
      </c>
      <c r="AI118" s="11" t="s">
        <v>212</v>
      </c>
      <c r="AJ118" s="1">
        <f t="shared" si="47"/>
        <v>8.2066546210860025</v>
      </c>
      <c r="AK118" s="1">
        <f t="shared" si="48"/>
        <v>5.9253566495250993</v>
      </c>
      <c r="AL118" s="1">
        <f t="shared" si="49"/>
        <v>-0.77055264188955164</v>
      </c>
      <c r="AM118" s="1">
        <f t="shared" si="50"/>
        <v>10.702942626061777</v>
      </c>
      <c r="AN118" s="1">
        <f t="shared" si="51"/>
        <v>-4.508764724598862</v>
      </c>
      <c r="AO118" s="1">
        <f t="shared" si="52"/>
        <v>2.1909359634948586</v>
      </c>
      <c r="AP118" s="1">
        <f t="shared" si="53"/>
        <v>-4.4919659385705231</v>
      </c>
      <c r="AQ118" s="1">
        <f t="shared" si="54"/>
        <v>2.1129264098240483</v>
      </c>
      <c r="AR118" s="1">
        <f t="shared" si="55"/>
        <v>-3.7802389806127721</v>
      </c>
      <c r="AS118" s="1">
        <f t="shared" si="56"/>
        <v>-2.6019739552665229</v>
      </c>
      <c r="AT118" s="1">
        <f t="shared" si="57"/>
        <v>5.2494539153620536</v>
      </c>
      <c r="AU118" s="1">
        <f t="shared" si="58"/>
        <v>-2.8809550210597834</v>
      </c>
      <c r="AV118" s="1">
        <f t="shared" si="59"/>
        <v>9.6936757770399282</v>
      </c>
      <c r="AW118" s="1">
        <f t="shared" si="60"/>
        <v>0.054220881676300792</v>
      </c>
      <c r="AX118" s="1" t="str">
        <f>VLOOKUP(AI118,'ISSUE SCORE from EIKON'!A121:B550,2,FALSE)</f>
        <v>Fortune Brands Home &amp; Security Inc</v>
      </c>
      <c r="AY118" s="1">
        <f t="shared" si="61"/>
        <v>117</v>
      </c>
      <c r="AZ118" s="1">
        <v>117</v>
      </c>
      <c r="BA118" s="1">
        <v>1</v>
      </c>
    </row>
    <row r="119" spans="1:53" ht="15">
      <c r="A119" s="11" t="s">
        <v>179</v>
      </c>
      <c r="B119" s="1">
        <f>('WEIGHTED from Refinitive'!$B$3*'ISSUE SCORE from EIKON'!G122)+('WEIGHTED from Refinitive'!$B$4*'ISSUE SCORE from EIKON'!V122)+('ISSUE SCORE from EIKON'!AK122*'WEIGHTED from Refinitive'!$B$5)+('WEIGHTED from Refinitive'!$B$8*'ISSUE SCORE from EIKON'!AZ122)+('ISSUE SCORE from EIKON'!BO122*'WEIGHTED from Refinitive'!$B$9)+('WEIGHTED from Refinitive'!$B$10*'ISSUE SCORE from EIKON'!CD122)+('ISSUE SCORE from EIKON'!CS122*'WEIGHTED from Refinitive'!$B$11)+('WEIGHTED from Refinitive'!$B$14*'ISSUE SCORE from EIKON'!DH122)+('ISSUE SCORE from EIKON'!DW122*'WEIGHTED from Refinitive'!$B$15)+('WEIGHTED from Refinitive'!$B$16*'ISSUE SCORE from EIKON'!EL122)</f>
        <v>59.789092622823347</v>
      </c>
      <c r="C119" s="1">
        <f>('WEIGHTED from Refinitive'!$B$3*'ISSUE SCORE from EIKON'!H122)+('WEIGHTED from Refinitive'!$B$4*'ISSUE SCORE from EIKON'!W122)+('ISSUE SCORE from EIKON'!AL122*'WEIGHTED from Refinitive'!$B$5)+('WEIGHTED from Refinitive'!$B$8*'ISSUE SCORE from EIKON'!BA122)+('ISSUE SCORE from EIKON'!BP122*'WEIGHTED from Refinitive'!$B$9)+('WEIGHTED from Refinitive'!$B$10*'ISSUE SCORE from EIKON'!CE122)+('ISSUE SCORE from EIKON'!CT122*'WEIGHTED from Refinitive'!$B$11)+('WEIGHTED from Refinitive'!$B$14*'ISSUE SCORE from EIKON'!DI122)+('ISSUE SCORE from EIKON'!DX122*'WEIGHTED from Refinitive'!$B$15)+('WEIGHTED from Refinitive'!$B$16*'ISSUE SCORE from EIKON'!EM122)</f>
        <v>53.430696988911897</v>
      </c>
      <c r="D119" s="1">
        <f>('WEIGHTED from Refinitive'!$B$3*'ISSUE SCORE from EIKON'!I122)+('WEIGHTED from Refinitive'!$B$4*'ISSUE SCORE from EIKON'!X122)+('ISSUE SCORE from EIKON'!AM122*'WEIGHTED from Refinitive'!$B$5)+('WEIGHTED from Refinitive'!$B$8*'ISSUE SCORE from EIKON'!BB122)+('ISSUE SCORE from EIKON'!BQ122*'WEIGHTED from Refinitive'!$B$9)+('WEIGHTED from Refinitive'!$B$10*'ISSUE SCORE from EIKON'!CF122)+('ISSUE SCORE from EIKON'!CU122*'WEIGHTED from Refinitive'!$B$11)+('WEIGHTED from Refinitive'!$B$14*'ISSUE SCORE from EIKON'!DJ122)+('ISSUE SCORE from EIKON'!DY122*'WEIGHTED from Refinitive'!$B$15)+('WEIGHTED from Refinitive'!$B$16*'ISSUE SCORE from EIKON'!EN122)</f>
        <v>59.017898367037425</v>
      </c>
      <c r="E119" s="1">
        <f>('WEIGHTED from Refinitive'!$B$3*'ISSUE SCORE from EIKON'!J122)+('WEIGHTED from Refinitive'!$B$4*'ISSUE SCORE from EIKON'!Y122)+('ISSUE SCORE from EIKON'!AN122*'WEIGHTED from Refinitive'!$B$5)+('WEIGHTED from Refinitive'!$B$8*'ISSUE SCORE from EIKON'!BC122)+('ISSUE SCORE from EIKON'!BR122*'WEIGHTED from Refinitive'!$B$9)+('WEIGHTED from Refinitive'!$B$10*'ISSUE SCORE from EIKON'!CG122)+('ISSUE SCORE from EIKON'!CV122*'WEIGHTED from Refinitive'!$B$11)+('WEIGHTED from Refinitive'!$B$14*'ISSUE SCORE from EIKON'!DK122)+('ISSUE SCORE from EIKON'!DZ122*'WEIGHTED from Refinitive'!$B$15)+('WEIGHTED from Refinitive'!$B$16*'ISSUE SCORE from EIKON'!EO122)</f>
        <v>55.667577980193798</v>
      </c>
      <c r="F119" s="1">
        <f>('WEIGHTED from Refinitive'!$B$3*'ISSUE SCORE from EIKON'!K122)+('WEIGHTED from Refinitive'!$B$4*'ISSUE SCORE from EIKON'!Z122)+('ISSUE SCORE from EIKON'!AO122*'WEIGHTED from Refinitive'!$B$5)+('WEIGHTED from Refinitive'!$B$8*'ISSUE SCORE from EIKON'!BD122)+('ISSUE SCORE from EIKON'!BS122*'WEIGHTED from Refinitive'!$B$9)+('WEIGHTED from Refinitive'!$B$10*'ISSUE SCORE from EIKON'!CH122)+('ISSUE SCORE from EIKON'!CW122*'WEIGHTED from Refinitive'!$B$11)+('WEIGHTED from Refinitive'!$B$14*'ISSUE SCORE from EIKON'!DL122)+('ISSUE SCORE from EIKON'!EA122*'WEIGHTED from Refinitive'!$B$15)+('WEIGHTED from Refinitive'!$B$16*'ISSUE SCORE from EIKON'!EP122)</f>
        <v>57.591789796487262</v>
      </c>
      <c r="G119" s="1">
        <f>('WEIGHTED from Refinitive'!$B$3*'ISSUE SCORE from EIKON'!L122)+('WEIGHTED from Refinitive'!$B$4*'ISSUE SCORE from EIKON'!AA122)+('ISSUE SCORE from EIKON'!AP122*'WEIGHTED from Refinitive'!$B$5)+('WEIGHTED from Refinitive'!$B$8*'ISSUE SCORE from EIKON'!BE122)+('ISSUE SCORE from EIKON'!BT122*'WEIGHTED from Refinitive'!$B$9)+('WEIGHTED from Refinitive'!$B$10*'ISSUE SCORE from EIKON'!CI122)+('ISSUE SCORE from EIKON'!CX122*'WEIGHTED from Refinitive'!$B$11)+('WEIGHTED from Refinitive'!$B$14*'ISSUE SCORE from EIKON'!DM122)+('ISSUE SCORE from EIKON'!EB122*'WEIGHTED from Refinitive'!$B$15)+('WEIGHTED from Refinitive'!$B$16*'ISSUE SCORE from EIKON'!EQ122)</f>
        <v>52.170204795204768</v>
      </c>
      <c r="H119" s="1">
        <f>('WEIGHTED from Refinitive'!$B$3*'ISSUE SCORE from EIKON'!M122)+('WEIGHTED from Refinitive'!$B$4*'ISSUE SCORE from EIKON'!AB122)+('ISSUE SCORE from EIKON'!AQ122*'WEIGHTED from Refinitive'!$B$5)+('WEIGHTED from Refinitive'!$B$8*'ISSUE SCORE from EIKON'!BF122)+('ISSUE SCORE from EIKON'!BU122*'WEIGHTED from Refinitive'!$B$9)+('WEIGHTED from Refinitive'!$B$10*'ISSUE SCORE from EIKON'!CJ122)+('ISSUE SCORE from EIKON'!CY122*'WEIGHTED from Refinitive'!$B$11)+('WEIGHTED from Refinitive'!$B$14*'ISSUE SCORE from EIKON'!DN122)+('ISSUE SCORE from EIKON'!EC122*'WEIGHTED from Refinitive'!$B$15)+('WEIGHTED from Refinitive'!$B$16*'ISSUE SCORE from EIKON'!ER122)</f>
        <v>66.583035063299477</v>
      </c>
      <c r="I119" s="1">
        <f>('WEIGHTED from Refinitive'!$B$3*'ISSUE SCORE from EIKON'!N122)+('WEIGHTED from Refinitive'!$B$4*'ISSUE SCORE from EIKON'!AC122)+('ISSUE SCORE from EIKON'!AR122*'WEIGHTED from Refinitive'!$B$5)+('WEIGHTED from Refinitive'!$B$8*'ISSUE SCORE from EIKON'!BG122)+('ISSUE SCORE from EIKON'!BV122*'WEIGHTED from Refinitive'!$B$9)+('WEIGHTED from Refinitive'!$B$10*'ISSUE SCORE from EIKON'!CK122)+('ISSUE SCORE from EIKON'!CZ122*'WEIGHTED from Refinitive'!$B$11)+('WEIGHTED from Refinitive'!$B$14*'ISSUE SCORE from EIKON'!DO122)+('ISSUE SCORE from EIKON'!ED122*'WEIGHTED from Refinitive'!$B$15)+('WEIGHTED from Refinitive'!$B$16*'ISSUE SCORE from EIKON'!ES122)</f>
        <v>64.933246190841984</v>
      </c>
      <c r="J119" s="1">
        <f>('WEIGHTED from Refinitive'!$B$3*'ISSUE SCORE from EIKON'!O122)+('WEIGHTED from Refinitive'!$B$4*'ISSUE SCORE from EIKON'!AD122)+('ISSUE SCORE from EIKON'!AS122*'WEIGHTED from Refinitive'!$B$5)+('WEIGHTED from Refinitive'!$B$8*'ISSUE SCORE from EIKON'!BH122)+('ISSUE SCORE from EIKON'!BW122*'WEIGHTED from Refinitive'!$B$9)+('WEIGHTED from Refinitive'!$B$10*'ISSUE SCORE from EIKON'!CL122)+('ISSUE SCORE from EIKON'!DA122*'WEIGHTED from Refinitive'!$B$11)+('WEIGHTED from Refinitive'!$B$14*'ISSUE SCORE from EIKON'!DP122)+('ISSUE SCORE from EIKON'!EE122*'WEIGHTED from Refinitive'!$B$15)+('WEIGHTED from Refinitive'!$B$16*'ISSUE SCORE from EIKON'!ET122)</f>
        <v>63.65232240437156</v>
      </c>
      <c r="K119" s="1">
        <f>('WEIGHTED from Refinitive'!$B$3*'ISSUE SCORE from EIKON'!P122)+('WEIGHTED from Refinitive'!$B$4*'ISSUE SCORE from EIKON'!AE122)+('ISSUE SCORE from EIKON'!AT122*'WEIGHTED from Refinitive'!$B$5)+('WEIGHTED from Refinitive'!$B$8*'ISSUE SCORE from EIKON'!BI122)+('ISSUE SCORE from EIKON'!BX122*'WEIGHTED from Refinitive'!$B$9)+('WEIGHTED from Refinitive'!$B$10*'ISSUE SCORE from EIKON'!CM122)+('ISSUE SCORE from EIKON'!DB122*'WEIGHTED from Refinitive'!$B$11)+('WEIGHTED from Refinitive'!$B$14*'ISSUE SCORE from EIKON'!DQ122)+('ISSUE SCORE from EIKON'!EF122*'WEIGHTED from Refinitive'!$B$15)+('WEIGHTED from Refinitive'!$B$16*'ISSUE SCORE from EIKON'!EU122)</f>
        <v>60.521833429728119</v>
      </c>
      <c r="L119" s="1">
        <f>('WEIGHTED from Refinitive'!$B$3*'ISSUE SCORE from EIKON'!Q122)+('WEIGHTED from Refinitive'!$B$4*'ISSUE SCORE from EIKON'!AF122)+('ISSUE SCORE from EIKON'!AU122*'WEIGHTED from Refinitive'!$B$5)+('WEIGHTED from Refinitive'!$B$8*'ISSUE SCORE from EIKON'!BJ122)+('ISSUE SCORE from EIKON'!BY122*'WEIGHTED from Refinitive'!$B$9)+('WEIGHTED from Refinitive'!$B$10*'ISSUE SCORE from EIKON'!CN122)+('ISSUE SCORE from EIKON'!DC122*'WEIGHTED from Refinitive'!$B$11)+('WEIGHTED from Refinitive'!$B$14*'ISSUE SCORE from EIKON'!DR122)+('ISSUE SCORE from EIKON'!EG122*'WEIGHTED from Refinitive'!$B$15)+('WEIGHTED from Refinitive'!$B$16*'ISSUE SCORE from EIKON'!EV122)</f>
        <v>59.823786198319816</v>
      </c>
      <c r="M119" s="1">
        <f>('WEIGHTED from Refinitive'!$B$3*'ISSUE SCORE from EIKON'!R122)+('WEIGHTED from Refinitive'!$B$4*'ISSUE SCORE from EIKON'!AG122)+('ISSUE SCORE from EIKON'!AV122*'WEIGHTED from Refinitive'!$B$5)+('WEIGHTED from Refinitive'!$B$8*'ISSUE SCORE from EIKON'!BK122)+('ISSUE SCORE from EIKON'!BZ122*'WEIGHTED from Refinitive'!$B$9)+('WEIGHTED from Refinitive'!$B$10*'ISSUE SCORE from EIKON'!CO122)+('ISSUE SCORE from EIKON'!DD122*'WEIGHTED from Refinitive'!$B$11)+('WEIGHTED from Refinitive'!$B$14*'ISSUE SCORE from EIKON'!DS122)+('ISSUE SCORE from EIKON'!EH122*'WEIGHTED from Refinitive'!$B$15)+('WEIGHTED from Refinitive'!$B$16*'ISSUE SCORE from EIKON'!EW122)</f>
        <v>45.452683805057717</v>
      </c>
      <c r="N119" s="1">
        <f>('WEIGHTED from Refinitive'!$B$3*'ISSUE SCORE from EIKON'!S122)+('WEIGHTED from Refinitive'!$B$4*'ISSUE SCORE from EIKON'!AH122)+('ISSUE SCORE from EIKON'!AW122*'WEIGHTED from Refinitive'!$B$5)+('WEIGHTED from Refinitive'!$B$8*'ISSUE SCORE from EIKON'!BL122)+('ISSUE SCORE from EIKON'!CA122*'WEIGHTED from Refinitive'!$B$9)+('WEIGHTED from Refinitive'!$B$10*'ISSUE SCORE from EIKON'!CP122)+('ISSUE SCORE from EIKON'!DE122*'WEIGHTED from Refinitive'!$B$11)+('WEIGHTED from Refinitive'!$B$14*'ISSUE SCORE from EIKON'!DT122)+('ISSUE SCORE from EIKON'!EI122*'WEIGHTED from Refinitive'!$B$15)+('WEIGHTED from Refinitive'!$B$16*'ISSUE SCORE from EIKON'!EX122)</f>
        <v>37.67701538771496</v>
      </c>
      <c r="O119" s="1">
        <f>('WEIGHTED from Refinitive'!$B$3*'ISSUE SCORE from EIKON'!T122)+('WEIGHTED from Refinitive'!$B$4*'ISSUE SCORE from EIKON'!AI122)+('ISSUE SCORE from EIKON'!AX122*'WEIGHTED from Refinitive'!$B$5)+('WEIGHTED from Refinitive'!$B$8*'ISSUE SCORE from EIKON'!BM122)+('ISSUE SCORE from EIKON'!CB122*'WEIGHTED from Refinitive'!$B$9)+('WEIGHTED from Refinitive'!$B$10*'ISSUE SCORE from EIKON'!CQ122)+('ISSUE SCORE from EIKON'!DF122*'WEIGHTED from Refinitive'!$B$11)+('WEIGHTED from Refinitive'!$B$14*'ISSUE SCORE from EIKON'!DU122)+('ISSUE SCORE from EIKON'!EJ122*'WEIGHTED from Refinitive'!$B$15)+('WEIGHTED from Refinitive'!$B$16*'ISSUE SCORE from EIKON'!EY122)</f>
        <v>45.128977272727226</v>
      </c>
      <c r="P119" s="1">
        <f>('WEIGHTED from Refinitive'!$B$3*'ISSUE SCORE from EIKON'!U122)+('WEIGHTED from Refinitive'!$B$4*'ISSUE SCORE from EIKON'!AJ122)+('ISSUE SCORE from EIKON'!AY122*'WEIGHTED from Refinitive'!$B$5)+('WEIGHTED from Refinitive'!$B$8*'ISSUE SCORE from EIKON'!BN122)+('ISSUE SCORE from EIKON'!CC122*'WEIGHTED from Refinitive'!$B$9)+('WEIGHTED from Refinitive'!$B$10*'ISSUE SCORE from EIKON'!CR122)+('ISSUE SCORE from EIKON'!DG122*'WEIGHTED from Refinitive'!$B$11)+('WEIGHTED from Refinitive'!$B$14*'ISSUE SCORE from EIKON'!DV122)+('ISSUE SCORE from EIKON'!EK122*'WEIGHTED from Refinitive'!$B$15)+('WEIGHTED from Refinitive'!$B$16*'ISSUE SCORE from EIKON'!EZ122)</f>
        <v>43.526421907491674</v>
      </c>
      <c r="R119" s="11" t="s">
        <v>213</v>
      </c>
      <c r="S119" s="1">
        <f t="shared" si="32"/>
        <v>77.3742240669296</v>
      </c>
      <c r="T119" s="1">
        <f t="shared" si="33"/>
        <v>53.430696988911897</v>
      </c>
      <c r="U119" s="1">
        <f t="shared" si="34"/>
        <v>59.017898367037425</v>
      </c>
      <c r="V119" s="1">
        <f t="shared" si="35"/>
        <v>55.667577980193798</v>
      </c>
      <c r="W119" s="1">
        <f t="shared" si="36"/>
        <v>57.591789796487262</v>
      </c>
      <c r="X119" s="1">
        <f t="shared" si="37"/>
        <v>52.170204795204768</v>
      </c>
      <c r="Y119" s="1">
        <f t="shared" si="38"/>
        <v>66.583035063299477</v>
      </c>
      <c r="Z119" s="1">
        <f t="shared" si="39"/>
        <v>64.933246190841984</v>
      </c>
      <c r="AA119" s="1">
        <f t="shared" si="40"/>
        <v>63.65232240437156</v>
      </c>
      <c r="AB119" s="1">
        <f t="shared" si="41"/>
        <v>60.521833429728119</v>
      </c>
      <c r="AC119" s="1">
        <f t="shared" si="42"/>
        <v>59.823786198319816</v>
      </c>
      <c r="AD119" s="1">
        <f t="shared" si="43"/>
        <v>45.452683805057717</v>
      </c>
      <c r="AE119" s="1">
        <f t="shared" si="44"/>
        <v>37.67701538771496</v>
      </c>
      <c r="AF119" s="1">
        <f t="shared" si="45"/>
        <v>45.128977272727226</v>
      </c>
      <c r="AG119" s="1">
        <f t="shared" si="46"/>
        <v>43.526421907491674</v>
      </c>
      <c r="AI119" s="11" t="s">
        <v>213</v>
      </c>
      <c r="AJ119" s="1">
        <f t="shared" si="47"/>
        <v>23.943527078017702</v>
      </c>
      <c r="AK119" s="1">
        <f t="shared" si="48"/>
        <v>-5.5872013781255276</v>
      </c>
      <c r="AL119" s="1">
        <f t="shared" si="49"/>
        <v>3.3503203868436273</v>
      </c>
      <c r="AM119" s="1">
        <f t="shared" si="50"/>
        <v>-1.9242118162934645</v>
      </c>
      <c r="AN119" s="1">
        <f t="shared" si="51"/>
        <v>5.4215850012824944</v>
      </c>
      <c r="AO119" s="1">
        <f t="shared" si="52"/>
        <v>-14.412830268094709</v>
      </c>
      <c r="AP119" s="1">
        <f t="shared" si="53"/>
        <v>1.6497888724574921</v>
      </c>
      <c r="AQ119" s="1">
        <f t="shared" si="54"/>
        <v>1.2809237864704244</v>
      </c>
      <c r="AR119" s="1">
        <f t="shared" si="55"/>
        <v>3.1304889746434412</v>
      </c>
      <c r="AS119" s="1">
        <f t="shared" si="56"/>
        <v>0.69804723140830305</v>
      </c>
      <c r="AT119" s="1">
        <f t="shared" si="57"/>
        <v>14.371102393262099</v>
      </c>
      <c r="AU119" s="1">
        <f t="shared" si="58"/>
        <v>7.7756684173427573</v>
      </c>
      <c r="AV119" s="1">
        <f t="shared" si="59"/>
        <v>-7.4519618850122669</v>
      </c>
      <c r="AW119" s="1">
        <f t="shared" si="60"/>
        <v>1.6025553652355526</v>
      </c>
      <c r="AX119" s="1" t="str">
        <f>VLOOKUP(AI119,'ISSUE SCORE from EIKON'!A122:B551,2,FALSE)</f>
        <v>Freeport-McMoRan Inc</v>
      </c>
      <c r="AY119" s="1">
        <f t="shared" si="61"/>
        <v>118</v>
      </c>
      <c r="AZ119" s="1">
        <v>118</v>
      </c>
      <c r="BA119" s="1">
        <v>1</v>
      </c>
    </row>
    <row r="120" spans="1:53" ht="15">
      <c r="A120" s="11" t="s">
        <v>181</v>
      </c>
      <c r="B120" s="1">
        <f>('WEIGHTED from Refinitive'!$B$3*'ISSUE SCORE from EIKON'!G123)+('WEIGHTED from Refinitive'!$B$4*'ISSUE SCORE from EIKON'!V123)+('ISSUE SCORE from EIKON'!AK123*'WEIGHTED from Refinitive'!$B$5)+('WEIGHTED from Refinitive'!$B$8*'ISSUE SCORE from EIKON'!AZ123)+('ISSUE SCORE from EIKON'!BO123*'WEIGHTED from Refinitive'!$B$9)+('WEIGHTED from Refinitive'!$B$10*'ISSUE SCORE from EIKON'!CD123)+('ISSUE SCORE from EIKON'!CS123*'WEIGHTED from Refinitive'!$B$11)+('WEIGHTED from Refinitive'!$B$14*'ISSUE SCORE from EIKON'!DH123)+('ISSUE SCORE from EIKON'!DW123*'WEIGHTED from Refinitive'!$B$15)+('WEIGHTED from Refinitive'!$B$16*'ISSUE SCORE from EIKON'!EL123)</f>
        <v>74.312759843000606</v>
      </c>
      <c r="C120" s="1">
        <f>('WEIGHTED from Refinitive'!$B$3*'ISSUE SCORE from EIKON'!H123)+('WEIGHTED from Refinitive'!$B$4*'ISSUE SCORE from EIKON'!W123)+('ISSUE SCORE from EIKON'!AL123*'WEIGHTED from Refinitive'!$B$5)+('WEIGHTED from Refinitive'!$B$8*'ISSUE SCORE from EIKON'!BA123)+('ISSUE SCORE from EIKON'!BP123*'WEIGHTED from Refinitive'!$B$9)+('WEIGHTED from Refinitive'!$B$10*'ISSUE SCORE from EIKON'!CE123)+('ISSUE SCORE from EIKON'!CT123*'WEIGHTED from Refinitive'!$B$11)+('WEIGHTED from Refinitive'!$B$14*'ISSUE SCORE from EIKON'!DI123)+('ISSUE SCORE from EIKON'!DX123*'WEIGHTED from Refinitive'!$B$15)+('WEIGHTED from Refinitive'!$B$16*'ISSUE SCORE from EIKON'!EM123)</f>
        <v>71.61532168214535</v>
      </c>
      <c r="D120" s="1">
        <f>('WEIGHTED from Refinitive'!$B$3*'ISSUE SCORE from EIKON'!I123)+('WEIGHTED from Refinitive'!$B$4*'ISSUE SCORE from EIKON'!X123)+('ISSUE SCORE from EIKON'!AM123*'WEIGHTED from Refinitive'!$B$5)+('WEIGHTED from Refinitive'!$B$8*'ISSUE SCORE from EIKON'!BB123)+('ISSUE SCORE from EIKON'!BQ123*'WEIGHTED from Refinitive'!$B$9)+('WEIGHTED from Refinitive'!$B$10*'ISSUE SCORE from EIKON'!CF123)+('ISSUE SCORE from EIKON'!CU123*'WEIGHTED from Refinitive'!$B$11)+('WEIGHTED from Refinitive'!$B$14*'ISSUE SCORE from EIKON'!DJ123)+('ISSUE SCORE from EIKON'!DY123*'WEIGHTED from Refinitive'!$B$15)+('WEIGHTED from Refinitive'!$B$16*'ISSUE SCORE from EIKON'!EN123)</f>
        <v>76.348241548888026</v>
      </c>
      <c r="E120" s="1">
        <f>('WEIGHTED from Refinitive'!$B$3*'ISSUE SCORE from EIKON'!J123)+('WEIGHTED from Refinitive'!$B$4*'ISSUE SCORE from EIKON'!Y123)+('ISSUE SCORE from EIKON'!AN123*'WEIGHTED from Refinitive'!$B$5)+('WEIGHTED from Refinitive'!$B$8*'ISSUE SCORE from EIKON'!BC123)+('ISSUE SCORE from EIKON'!BR123*'WEIGHTED from Refinitive'!$B$9)+('WEIGHTED from Refinitive'!$B$10*'ISSUE SCORE from EIKON'!CG123)+('ISSUE SCORE from EIKON'!CV123*'WEIGHTED from Refinitive'!$B$11)+('WEIGHTED from Refinitive'!$B$14*'ISSUE SCORE from EIKON'!DK123)+('ISSUE SCORE from EIKON'!DZ123*'WEIGHTED from Refinitive'!$B$15)+('WEIGHTED from Refinitive'!$B$16*'ISSUE SCORE from EIKON'!EO123)</f>
        <v>75.384838769631031</v>
      </c>
      <c r="F120" s="1">
        <f>('WEIGHTED from Refinitive'!$B$3*'ISSUE SCORE from EIKON'!K123)+('WEIGHTED from Refinitive'!$B$4*'ISSUE SCORE from EIKON'!Z123)+('ISSUE SCORE from EIKON'!AO123*'WEIGHTED from Refinitive'!$B$5)+('WEIGHTED from Refinitive'!$B$8*'ISSUE SCORE from EIKON'!BD123)+('ISSUE SCORE from EIKON'!BS123*'WEIGHTED from Refinitive'!$B$9)+('WEIGHTED from Refinitive'!$B$10*'ISSUE SCORE from EIKON'!CH123)+('ISSUE SCORE from EIKON'!CW123*'WEIGHTED from Refinitive'!$B$11)+('WEIGHTED from Refinitive'!$B$14*'ISSUE SCORE from EIKON'!DL123)+('ISSUE SCORE from EIKON'!EA123*'WEIGHTED from Refinitive'!$B$15)+('WEIGHTED from Refinitive'!$B$16*'ISSUE SCORE from EIKON'!EP123)</f>
        <v>69.58451548451545</v>
      </c>
      <c r="G120" s="1">
        <f>('WEIGHTED from Refinitive'!$B$3*'ISSUE SCORE from EIKON'!L123)+('WEIGHTED from Refinitive'!$B$4*'ISSUE SCORE from EIKON'!AA123)+('ISSUE SCORE from EIKON'!AP123*'WEIGHTED from Refinitive'!$B$5)+('WEIGHTED from Refinitive'!$B$8*'ISSUE SCORE from EIKON'!BE123)+('ISSUE SCORE from EIKON'!BT123*'WEIGHTED from Refinitive'!$B$9)+('WEIGHTED from Refinitive'!$B$10*'ISSUE SCORE from EIKON'!CI123)+('ISSUE SCORE from EIKON'!CX123*'WEIGHTED from Refinitive'!$B$11)+('WEIGHTED from Refinitive'!$B$14*'ISSUE SCORE from EIKON'!DM123)+('ISSUE SCORE from EIKON'!EB123*'WEIGHTED from Refinitive'!$B$15)+('WEIGHTED from Refinitive'!$B$16*'ISSUE SCORE from EIKON'!EQ123)</f>
        <v>67.383644638363208</v>
      </c>
      <c r="H120" s="1">
        <f>('WEIGHTED from Refinitive'!$B$3*'ISSUE SCORE from EIKON'!M123)+('WEIGHTED from Refinitive'!$B$4*'ISSUE SCORE from EIKON'!AB123)+('ISSUE SCORE from EIKON'!AQ123*'WEIGHTED from Refinitive'!$B$5)+('WEIGHTED from Refinitive'!$B$8*'ISSUE SCORE from EIKON'!BF123)+('ISSUE SCORE from EIKON'!BU123*'WEIGHTED from Refinitive'!$B$9)+('WEIGHTED from Refinitive'!$B$10*'ISSUE SCORE from EIKON'!CJ123)+('ISSUE SCORE from EIKON'!CY123*'WEIGHTED from Refinitive'!$B$11)+('WEIGHTED from Refinitive'!$B$14*'ISSUE SCORE from EIKON'!DN123)+('ISSUE SCORE from EIKON'!EC123*'WEIGHTED from Refinitive'!$B$15)+('WEIGHTED from Refinitive'!$B$16*'ISSUE SCORE from EIKON'!ER123)</f>
        <v>68.786735611510764</v>
      </c>
      <c r="I120" s="1">
        <f>('WEIGHTED from Refinitive'!$B$3*'ISSUE SCORE from EIKON'!N123)+('WEIGHTED from Refinitive'!$B$4*'ISSUE SCORE from EIKON'!AC123)+('ISSUE SCORE from EIKON'!AR123*'WEIGHTED from Refinitive'!$B$5)+('WEIGHTED from Refinitive'!$B$8*'ISSUE SCORE from EIKON'!BG123)+('ISSUE SCORE from EIKON'!BV123*'WEIGHTED from Refinitive'!$B$9)+('WEIGHTED from Refinitive'!$B$10*'ISSUE SCORE from EIKON'!CK123)+('ISSUE SCORE from EIKON'!CZ123*'WEIGHTED from Refinitive'!$B$11)+('WEIGHTED from Refinitive'!$B$14*'ISSUE SCORE from EIKON'!DO123)+('ISSUE SCORE from EIKON'!ED123*'WEIGHTED from Refinitive'!$B$15)+('WEIGHTED from Refinitive'!$B$16*'ISSUE SCORE from EIKON'!ES123)</f>
        <v>63.522028688524564</v>
      </c>
      <c r="J120" s="1">
        <f>('WEIGHTED from Refinitive'!$B$3*'ISSUE SCORE from EIKON'!O123)+('WEIGHTED from Refinitive'!$B$4*'ISSUE SCORE from EIKON'!AD123)+('ISSUE SCORE from EIKON'!AS123*'WEIGHTED from Refinitive'!$B$5)+('WEIGHTED from Refinitive'!$B$8*'ISSUE SCORE from EIKON'!BH123)+('ISSUE SCORE from EIKON'!BW123*'WEIGHTED from Refinitive'!$B$9)+('WEIGHTED from Refinitive'!$B$10*'ISSUE SCORE from EIKON'!CL123)+('ISSUE SCORE from EIKON'!DA123*'WEIGHTED from Refinitive'!$B$11)+('WEIGHTED from Refinitive'!$B$14*'ISSUE SCORE from EIKON'!DP123)+('ISSUE SCORE from EIKON'!EE123*'WEIGHTED from Refinitive'!$B$15)+('WEIGHTED from Refinitive'!$B$16*'ISSUE SCORE from EIKON'!ET123)</f>
        <v>64.748671060601183</v>
      </c>
      <c r="K120" s="1">
        <f>('WEIGHTED from Refinitive'!$B$3*'ISSUE SCORE from EIKON'!P123)+('WEIGHTED from Refinitive'!$B$4*'ISSUE SCORE from EIKON'!AE123)+('ISSUE SCORE from EIKON'!AT123*'WEIGHTED from Refinitive'!$B$5)+('WEIGHTED from Refinitive'!$B$8*'ISSUE SCORE from EIKON'!BI123)+('ISSUE SCORE from EIKON'!BX123*'WEIGHTED from Refinitive'!$B$9)+('WEIGHTED from Refinitive'!$B$10*'ISSUE SCORE from EIKON'!CM123)+('ISSUE SCORE from EIKON'!DB123*'WEIGHTED from Refinitive'!$B$11)+('WEIGHTED from Refinitive'!$B$14*'ISSUE SCORE from EIKON'!DQ123)+('ISSUE SCORE from EIKON'!EF123*'WEIGHTED from Refinitive'!$B$15)+('WEIGHTED from Refinitive'!$B$16*'ISSUE SCORE from EIKON'!EU123)</f>
        <v>70.804448248028208</v>
      </c>
      <c r="L120" s="1">
        <f>('WEIGHTED from Refinitive'!$B$3*'ISSUE SCORE from EIKON'!Q123)+('WEIGHTED from Refinitive'!$B$4*'ISSUE SCORE from EIKON'!AF123)+('ISSUE SCORE from EIKON'!AU123*'WEIGHTED from Refinitive'!$B$5)+('WEIGHTED from Refinitive'!$B$8*'ISSUE SCORE from EIKON'!BJ123)+('ISSUE SCORE from EIKON'!BY123*'WEIGHTED from Refinitive'!$B$9)+('WEIGHTED from Refinitive'!$B$10*'ISSUE SCORE from EIKON'!CN123)+('ISSUE SCORE from EIKON'!DC123*'WEIGHTED from Refinitive'!$B$11)+('WEIGHTED from Refinitive'!$B$14*'ISSUE SCORE from EIKON'!DR123)+('ISSUE SCORE from EIKON'!EG123*'WEIGHTED from Refinitive'!$B$15)+('WEIGHTED from Refinitive'!$B$16*'ISSUE SCORE from EIKON'!EV123)</f>
        <v>70.047707091367116</v>
      </c>
      <c r="M120" s="1">
        <f>('WEIGHTED from Refinitive'!$B$3*'ISSUE SCORE from EIKON'!R123)+('WEIGHTED from Refinitive'!$B$4*'ISSUE SCORE from EIKON'!AG123)+('ISSUE SCORE from EIKON'!AV123*'WEIGHTED from Refinitive'!$B$5)+('WEIGHTED from Refinitive'!$B$8*'ISSUE SCORE from EIKON'!BK123)+('ISSUE SCORE from EIKON'!BZ123*'WEIGHTED from Refinitive'!$B$9)+('WEIGHTED from Refinitive'!$B$10*'ISSUE SCORE from EIKON'!CO123)+('ISSUE SCORE from EIKON'!DD123*'WEIGHTED from Refinitive'!$B$11)+('WEIGHTED from Refinitive'!$B$14*'ISSUE SCORE from EIKON'!DS123)+('ISSUE SCORE from EIKON'!EH123*'WEIGHTED from Refinitive'!$B$15)+('WEIGHTED from Refinitive'!$B$16*'ISSUE SCORE from EIKON'!EW123)</f>
        <v>65.282847043991154</v>
      </c>
      <c r="N120" s="1">
        <f>('WEIGHTED from Refinitive'!$B$3*'ISSUE SCORE from EIKON'!S123)+('WEIGHTED from Refinitive'!$B$4*'ISSUE SCORE from EIKON'!AH123)+('ISSUE SCORE from EIKON'!AW123*'WEIGHTED from Refinitive'!$B$5)+('WEIGHTED from Refinitive'!$B$8*'ISSUE SCORE from EIKON'!BL123)+('ISSUE SCORE from EIKON'!CA123*'WEIGHTED from Refinitive'!$B$9)+('WEIGHTED from Refinitive'!$B$10*'ISSUE SCORE from EIKON'!CP123)+('ISSUE SCORE from EIKON'!DE123*'WEIGHTED from Refinitive'!$B$11)+('WEIGHTED from Refinitive'!$B$14*'ISSUE SCORE from EIKON'!DT123)+('ISSUE SCORE from EIKON'!EI123*'WEIGHTED from Refinitive'!$B$15)+('WEIGHTED from Refinitive'!$B$16*'ISSUE SCORE from EIKON'!EX123)</f>
        <v>53.623484848484829</v>
      </c>
      <c r="O120" s="1">
        <f>('WEIGHTED from Refinitive'!$B$3*'ISSUE SCORE from EIKON'!T123)+('WEIGHTED from Refinitive'!$B$4*'ISSUE SCORE from EIKON'!AI123)+('ISSUE SCORE from EIKON'!AX123*'WEIGHTED from Refinitive'!$B$5)+('WEIGHTED from Refinitive'!$B$8*'ISSUE SCORE from EIKON'!BM123)+('ISSUE SCORE from EIKON'!CB123*'WEIGHTED from Refinitive'!$B$9)+('WEIGHTED from Refinitive'!$B$10*'ISSUE SCORE from EIKON'!CQ123)+('ISSUE SCORE from EIKON'!DF123*'WEIGHTED from Refinitive'!$B$11)+('WEIGHTED from Refinitive'!$B$14*'ISSUE SCORE from EIKON'!DU123)+('ISSUE SCORE from EIKON'!EJ123*'WEIGHTED from Refinitive'!$B$15)+('WEIGHTED from Refinitive'!$B$16*'ISSUE SCORE from EIKON'!EY123)</f>
        <v>40.793215195082396</v>
      </c>
      <c r="P120" s="1">
        <f>('WEIGHTED from Refinitive'!$B$3*'ISSUE SCORE from EIKON'!U123)+('WEIGHTED from Refinitive'!$B$4*'ISSUE SCORE from EIKON'!AJ123)+('ISSUE SCORE from EIKON'!AY123*'WEIGHTED from Refinitive'!$B$5)+('WEIGHTED from Refinitive'!$B$8*'ISSUE SCORE from EIKON'!BN123)+('ISSUE SCORE from EIKON'!CC123*'WEIGHTED from Refinitive'!$B$9)+('WEIGHTED from Refinitive'!$B$10*'ISSUE SCORE from EIKON'!CR123)+('ISSUE SCORE from EIKON'!DG123*'WEIGHTED from Refinitive'!$B$11)+('WEIGHTED from Refinitive'!$B$14*'ISSUE SCORE from EIKON'!DV123)+('ISSUE SCORE from EIKON'!EK123*'WEIGHTED from Refinitive'!$B$15)+('WEIGHTED from Refinitive'!$B$16*'ISSUE SCORE from EIKON'!EZ123)</f>
        <v>35.720727401129928</v>
      </c>
      <c r="R120" s="11" t="s">
        <v>215</v>
      </c>
      <c r="S120" s="1">
        <f t="shared" si="32"/>
        <v>63.462945649218312</v>
      </c>
      <c r="T120" s="1">
        <f t="shared" si="33"/>
        <v>71.61532168214535</v>
      </c>
      <c r="U120" s="1">
        <f t="shared" si="34"/>
        <v>76.348241548888026</v>
      </c>
      <c r="V120" s="1">
        <f t="shared" si="35"/>
        <v>75.384838769631031</v>
      </c>
      <c r="W120" s="1">
        <f t="shared" si="36"/>
        <v>69.58451548451545</v>
      </c>
      <c r="X120" s="1">
        <f t="shared" si="37"/>
        <v>67.383644638363208</v>
      </c>
      <c r="Y120" s="1">
        <f t="shared" si="38"/>
        <v>68.786735611510764</v>
      </c>
      <c r="Z120" s="1">
        <f t="shared" si="39"/>
        <v>63.522028688524564</v>
      </c>
      <c r="AA120" s="1">
        <f t="shared" si="40"/>
        <v>64.748671060601183</v>
      </c>
      <c r="AB120" s="1">
        <f t="shared" si="41"/>
        <v>70.804448248028208</v>
      </c>
      <c r="AC120" s="1">
        <f t="shared" si="42"/>
        <v>70.047707091367116</v>
      </c>
      <c r="AD120" s="1">
        <f t="shared" si="43"/>
        <v>65.282847043991154</v>
      </c>
      <c r="AE120" s="1">
        <f t="shared" si="44"/>
        <v>53.623484848484829</v>
      </c>
      <c r="AF120" s="1">
        <f t="shared" si="45"/>
        <v>40.793215195082396</v>
      </c>
      <c r="AG120" s="1">
        <f t="shared" si="46"/>
        <v>35.720727401129928</v>
      </c>
      <c r="AI120" s="11" t="s">
        <v>215</v>
      </c>
      <c r="AJ120" s="1">
        <f t="shared" si="47"/>
        <v>-8.1523760329270374</v>
      </c>
      <c r="AK120" s="1">
        <f t="shared" si="48"/>
        <v>-4.7329198667426766</v>
      </c>
      <c r="AL120" s="1">
        <f t="shared" si="49"/>
        <v>0.96340277925699525</v>
      </c>
      <c r="AM120" s="1">
        <f t="shared" si="50"/>
        <v>5.8003232851155815</v>
      </c>
      <c r="AN120" s="1">
        <f t="shared" si="51"/>
        <v>2.2008708461522417</v>
      </c>
      <c r="AO120" s="1">
        <f t="shared" si="52"/>
        <v>-1.403090973147556</v>
      </c>
      <c r="AP120" s="1">
        <f t="shared" si="53"/>
        <v>5.2647069229861998</v>
      </c>
      <c r="AQ120" s="1">
        <f t="shared" si="54"/>
        <v>-1.2266423720766184</v>
      </c>
      <c r="AR120" s="1">
        <f t="shared" si="55"/>
        <v>-6.0557771874270259</v>
      </c>
      <c r="AS120" s="1">
        <f t="shared" si="56"/>
        <v>0.75674115666109287</v>
      </c>
      <c r="AT120" s="1">
        <f t="shared" si="57"/>
        <v>4.7648600473759615</v>
      </c>
      <c r="AU120" s="1">
        <f t="shared" si="58"/>
        <v>11.659362195506326</v>
      </c>
      <c r="AV120" s="1">
        <f t="shared" si="59"/>
        <v>12.830269653402432</v>
      </c>
      <c r="AW120" s="1">
        <f t="shared" si="60"/>
        <v>5.0724877939524688</v>
      </c>
      <c r="AX120" s="1" t="str">
        <f>VLOOKUP(AI120,'ISSUE SCORE from EIKON'!A123:B552,2,FALSE)</f>
        <v>FirstEnergy Corp</v>
      </c>
      <c r="AY120" s="1">
        <f t="shared" si="61"/>
        <v>119</v>
      </c>
      <c r="AZ120" s="1">
        <v>119</v>
      </c>
      <c r="BA120" s="1">
        <v>1</v>
      </c>
    </row>
    <row r="121" spans="1:53" ht="15">
      <c r="A121" s="11" t="s">
        <v>182</v>
      </c>
      <c r="B121" s="1">
        <f>('WEIGHTED from Refinitive'!$B$3*'ISSUE SCORE from EIKON'!G124)+('WEIGHTED from Refinitive'!$B$4*'ISSUE SCORE from EIKON'!V124)+('ISSUE SCORE from EIKON'!AK124*'WEIGHTED from Refinitive'!$B$5)+('WEIGHTED from Refinitive'!$B$8*'ISSUE SCORE from EIKON'!AZ124)+('ISSUE SCORE from EIKON'!BO124*'WEIGHTED from Refinitive'!$B$9)+('WEIGHTED from Refinitive'!$B$10*'ISSUE SCORE from EIKON'!CD124)+('ISSUE SCORE from EIKON'!CS124*'WEIGHTED from Refinitive'!$B$11)+('WEIGHTED from Refinitive'!$B$14*'ISSUE SCORE from EIKON'!DH124)+('ISSUE SCORE from EIKON'!DW124*'WEIGHTED from Refinitive'!$B$15)+('WEIGHTED from Refinitive'!$B$16*'ISSUE SCORE from EIKON'!EL124)</f>
        <v>62.890567920743642</v>
      </c>
      <c r="C121" s="1">
        <f>('WEIGHTED from Refinitive'!$B$3*'ISSUE SCORE from EIKON'!H124)+('WEIGHTED from Refinitive'!$B$4*'ISSUE SCORE from EIKON'!W124)+('ISSUE SCORE from EIKON'!AL124*'WEIGHTED from Refinitive'!$B$5)+('WEIGHTED from Refinitive'!$B$8*'ISSUE SCORE from EIKON'!BA124)+('ISSUE SCORE from EIKON'!BP124*'WEIGHTED from Refinitive'!$B$9)+('WEIGHTED from Refinitive'!$B$10*'ISSUE SCORE from EIKON'!CE124)+('ISSUE SCORE from EIKON'!CT124*'WEIGHTED from Refinitive'!$B$11)+('WEIGHTED from Refinitive'!$B$14*'ISSUE SCORE from EIKON'!DI124)+('ISSUE SCORE from EIKON'!DX124*'WEIGHTED from Refinitive'!$B$15)+('WEIGHTED from Refinitive'!$B$16*'ISSUE SCORE from EIKON'!EM124)</f>
        <v>70.937876433272848</v>
      </c>
      <c r="D121" s="1">
        <f>('WEIGHTED from Refinitive'!$B$3*'ISSUE SCORE from EIKON'!I124)+('WEIGHTED from Refinitive'!$B$4*'ISSUE SCORE from EIKON'!X124)+('ISSUE SCORE from EIKON'!AM124*'WEIGHTED from Refinitive'!$B$5)+('WEIGHTED from Refinitive'!$B$8*'ISSUE SCORE from EIKON'!BB124)+('ISSUE SCORE from EIKON'!BQ124*'WEIGHTED from Refinitive'!$B$9)+('WEIGHTED from Refinitive'!$B$10*'ISSUE SCORE from EIKON'!CF124)+('ISSUE SCORE from EIKON'!CU124*'WEIGHTED from Refinitive'!$B$11)+('WEIGHTED from Refinitive'!$B$14*'ISSUE SCORE from EIKON'!DJ124)+('ISSUE SCORE from EIKON'!DY124*'WEIGHTED from Refinitive'!$B$15)+('WEIGHTED from Refinitive'!$B$16*'ISSUE SCORE from EIKON'!EN124)</f>
        <v>72.477399236510962</v>
      </c>
      <c r="E121" s="1">
        <f>('WEIGHTED from Refinitive'!$B$3*'ISSUE SCORE from EIKON'!J124)+('WEIGHTED from Refinitive'!$B$4*'ISSUE SCORE from EIKON'!Y124)+('ISSUE SCORE from EIKON'!AN124*'WEIGHTED from Refinitive'!$B$5)+('WEIGHTED from Refinitive'!$B$8*'ISSUE SCORE from EIKON'!BC124)+('ISSUE SCORE from EIKON'!BR124*'WEIGHTED from Refinitive'!$B$9)+('WEIGHTED from Refinitive'!$B$10*'ISSUE SCORE from EIKON'!CG124)+('ISSUE SCORE from EIKON'!CV124*'WEIGHTED from Refinitive'!$B$11)+('WEIGHTED from Refinitive'!$B$14*'ISSUE SCORE from EIKON'!DK124)+('ISSUE SCORE from EIKON'!DZ124*'WEIGHTED from Refinitive'!$B$15)+('WEIGHTED from Refinitive'!$B$16*'ISSUE SCORE from EIKON'!EO124)</f>
        <v>72.054763730136557</v>
      </c>
      <c r="F121" s="1">
        <f>('WEIGHTED from Refinitive'!$B$3*'ISSUE SCORE from EIKON'!K124)+('WEIGHTED from Refinitive'!$B$4*'ISSUE SCORE from EIKON'!Z124)+('ISSUE SCORE from EIKON'!AO124*'WEIGHTED from Refinitive'!$B$5)+('WEIGHTED from Refinitive'!$B$8*'ISSUE SCORE from EIKON'!BD124)+('ISSUE SCORE from EIKON'!BS124*'WEIGHTED from Refinitive'!$B$9)+('WEIGHTED from Refinitive'!$B$10*'ISSUE SCORE from EIKON'!CH124)+('ISSUE SCORE from EIKON'!CW124*'WEIGHTED from Refinitive'!$B$11)+('WEIGHTED from Refinitive'!$B$14*'ISSUE SCORE from EIKON'!DL124)+('ISSUE SCORE from EIKON'!EA124*'WEIGHTED from Refinitive'!$B$15)+('WEIGHTED from Refinitive'!$B$16*'ISSUE SCORE from EIKON'!EP124)</f>
        <v>76.931418581418555</v>
      </c>
      <c r="G121" s="1">
        <f>('WEIGHTED from Refinitive'!$B$3*'ISSUE SCORE from EIKON'!L124)+('WEIGHTED from Refinitive'!$B$4*'ISSUE SCORE from EIKON'!AA124)+('ISSUE SCORE from EIKON'!AP124*'WEIGHTED from Refinitive'!$B$5)+('WEIGHTED from Refinitive'!$B$8*'ISSUE SCORE from EIKON'!BE124)+('ISSUE SCORE from EIKON'!BT124*'WEIGHTED from Refinitive'!$B$9)+('WEIGHTED from Refinitive'!$B$10*'ISSUE SCORE from EIKON'!CI124)+('ISSUE SCORE from EIKON'!CX124*'WEIGHTED from Refinitive'!$B$11)+('WEIGHTED from Refinitive'!$B$14*'ISSUE SCORE from EIKON'!DM124)+('ISSUE SCORE from EIKON'!EB124*'WEIGHTED from Refinitive'!$B$15)+('WEIGHTED from Refinitive'!$B$16*'ISSUE SCORE from EIKON'!EQ124)</f>
        <v>70.700446530705577</v>
      </c>
      <c r="H121" s="1">
        <f>('WEIGHTED from Refinitive'!$B$3*'ISSUE SCORE from EIKON'!M124)+('WEIGHTED from Refinitive'!$B$4*'ISSUE SCORE from EIKON'!AB124)+('ISSUE SCORE from EIKON'!AQ124*'WEIGHTED from Refinitive'!$B$5)+('WEIGHTED from Refinitive'!$B$8*'ISSUE SCORE from EIKON'!BF124)+('ISSUE SCORE from EIKON'!BU124*'WEIGHTED from Refinitive'!$B$9)+('WEIGHTED from Refinitive'!$B$10*'ISSUE SCORE from EIKON'!CJ124)+('ISSUE SCORE from EIKON'!CY124*'WEIGHTED from Refinitive'!$B$11)+('WEIGHTED from Refinitive'!$B$14*'ISSUE SCORE from EIKON'!DN124)+('ISSUE SCORE from EIKON'!EC124*'WEIGHTED from Refinitive'!$B$15)+('WEIGHTED from Refinitive'!$B$16*'ISSUE SCORE from EIKON'!ER124)</f>
        <v>67.11144869818429</v>
      </c>
      <c r="I121" s="1">
        <f>('WEIGHTED from Refinitive'!$B$3*'ISSUE SCORE from EIKON'!N124)+('WEIGHTED from Refinitive'!$B$4*'ISSUE SCORE from EIKON'!AC124)+('ISSUE SCORE from EIKON'!AR124*'WEIGHTED from Refinitive'!$B$5)+('WEIGHTED from Refinitive'!$B$8*'ISSUE SCORE from EIKON'!BG124)+('ISSUE SCORE from EIKON'!BV124*'WEIGHTED from Refinitive'!$B$9)+('WEIGHTED from Refinitive'!$B$10*'ISSUE SCORE from EIKON'!CK124)+('ISSUE SCORE from EIKON'!CZ124*'WEIGHTED from Refinitive'!$B$11)+('WEIGHTED from Refinitive'!$B$14*'ISSUE SCORE from EIKON'!DO124)+('ISSUE SCORE from EIKON'!ED124*'WEIGHTED from Refinitive'!$B$15)+('WEIGHTED from Refinitive'!$B$16*'ISSUE SCORE from EIKON'!ES124)</f>
        <v>72.938268442622885</v>
      </c>
      <c r="J121" s="1">
        <f>('WEIGHTED from Refinitive'!$B$3*'ISSUE SCORE from EIKON'!O124)+('WEIGHTED from Refinitive'!$B$4*'ISSUE SCORE from EIKON'!AD124)+('ISSUE SCORE from EIKON'!AS124*'WEIGHTED from Refinitive'!$B$5)+('WEIGHTED from Refinitive'!$B$8*'ISSUE SCORE from EIKON'!BH124)+('ISSUE SCORE from EIKON'!BW124*'WEIGHTED from Refinitive'!$B$9)+('WEIGHTED from Refinitive'!$B$10*'ISSUE SCORE from EIKON'!CL124)+('ISSUE SCORE from EIKON'!DA124*'WEIGHTED from Refinitive'!$B$11)+('WEIGHTED from Refinitive'!$B$14*'ISSUE SCORE from EIKON'!DP124)+('ISSUE SCORE from EIKON'!EE124*'WEIGHTED from Refinitive'!$B$15)+('WEIGHTED from Refinitive'!$B$16*'ISSUE SCORE from EIKON'!ET124)</f>
        <v>66.644031527941536</v>
      </c>
      <c r="K121" s="1">
        <f>('WEIGHTED from Refinitive'!$B$3*'ISSUE SCORE from EIKON'!P124)+('WEIGHTED from Refinitive'!$B$4*'ISSUE SCORE from EIKON'!AE124)+('ISSUE SCORE from EIKON'!AT124*'WEIGHTED from Refinitive'!$B$5)+('WEIGHTED from Refinitive'!$B$8*'ISSUE SCORE from EIKON'!BI124)+('ISSUE SCORE from EIKON'!BX124*'WEIGHTED from Refinitive'!$B$9)+('WEIGHTED from Refinitive'!$B$10*'ISSUE SCORE from EIKON'!CM124)+('ISSUE SCORE from EIKON'!DB124*'WEIGHTED from Refinitive'!$B$11)+('WEIGHTED from Refinitive'!$B$14*'ISSUE SCORE from EIKON'!DQ124)+('ISSUE SCORE from EIKON'!EF124*'WEIGHTED from Refinitive'!$B$15)+('WEIGHTED from Refinitive'!$B$16*'ISSUE SCORE from EIKON'!EU124)</f>
        <v>71.032413665671413</v>
      </c>
      <c r="L121" s="1">
        <f>('WEIGHTED from Refinitive'!$B$3*'ISSUE SCORE from EIKON'!Q124)+('WEIGHTED from Refinitive'!$B$4*'ISSUE SCORE from EIKON'!AF124)+('ISSUE SCORE from EIKON'!AU124*'WEIGHTED from Refinitive'!$B$5)+('WEIGHTED from Refinitive'!$B$8*'ISSUE SCORE from EIKON'!BJ124)+('ISSUE SCORE from EIKON'!BY124*'WEIGHTED from Refinitive'!$B$9)+('WEIGHTED from Refinitive'!$B$10*'ISSUE SCORE from EIKON'!CN124)+('ISSUE SCORE from EIKON'!DC124*'WEIGHTED from Refinitive'!$B$11)+('WEIGHTED from Refinitive'!$B$14*'ISSUE SCORE from EIKON'!DR124)+('ISSUE SCORE from EIKON'!EG124*'WEIGHTED from Refinitive'!$B$15)+('WEIGHTED from Refinitive'!$B$16*'ISSUE SCORE from EIKON'!EV124)</f>
        <v>69.630905315407404</v>
      </c>
      <c r="M121" s="1">
        <f>('WEIGHTED from Refinitive'!$B$3*'ISSUE SCORE from EIKON'!R124)+('WEIGHTED from Refinitive'!$B$4*'ISSUE SCORE from EIKON'!AG124)+('ISSUE SCORE from EIKON'!AV124*'WEIGHTED from Refinitive'!$B$5)+('WEIGHTED from Refinitive'!$B$8*'ISSUE SCORE from EIKON'!BK124)+('ISSUE SCORE from EIKON'!BZ124*'WEIGHTED from Refinitive'!$B$9)+('WEIGHTED from Refinitive'!$B$10*'ISSUE SCORE from EIKON'!CO124)+('ISSUE SCORE from EIKON'!DD124*'WEIGHTED from Refinitive'!$B$11)+('WEIGHTED from Refinitive'!$B$14*'ISSUE SCORE from EIKON'!DS124)+('ISSUE SCORE from EIKON'!EH124*'WEIGHTED from Refinitive'!$B$15)+('WEIGHTED from Refinitive'!$B$16*'ISSUE SCORE from EIKON'!EW124)</f>
        <v>62.861261200414198</v>
      </c>
      <c r="N121" s="1">
        <f>('WEIGHTED from Refinitive'!$B$3*'ISSUE SCORE from EIKON'!S124)+('WEIGHTED from Refinitive'!$B$4*'ISSUE SCORE from EIKON'!AH124)+('ISSUE SCORE from EIKON'!AW124*'WEIGHTED from Refinitive'!$B$5)+('WEIGHTED from Refinitive'!$B$8*'ISSUE SCORE from EIKON'!BL124)+('ISSUE SCORE from EIKON'!CA124*'WEIGHTED from Refinitive'!$B$9)+('WEIGHTED from Refinitive'!$B$10*'ISSUE SCORE from EIKON'!CP124)+('ISSUE SCORE from EIKON'!DE124*'WEIGHTED from Refinitive'!$B$11)+('WEIGHTED from Refinitive'!$B$14*'ISSUE SCORE from EIKON'!DT124)+('ISSUE SCORE from EIKON'!EI124*'WEIGHTED from Refinitive'!$B$15)+('WEIGHTED from Refinitive'!$B$16*'ISSUE SCORE from EIKON'!EX124)</f>
        <v>63.024621212121176</v>
      </c>
      <c r="O121" s="1">
        <f>('WEIGHTED from Refinitive'!$B$3*'ISSUE SCORE from EIKON'!T124)+('WEIGHTED from Refinitive'!$B$4*'ISSUE SCORE from EIKON'!AI124)+('ISSUE SCORE from EIKON'!AX124*'WEIGHTED from Refinitive'!$B$5)+('WEIGHTED from Refinitive'!$B$8*'ISSUE SCORE from EIKON'!BM124)+('ISSUE SCORE from EIKON'!CB124*'WEIGHTED from Refinitive'!$B$9)+('WEIGHTED from Refinitive'!$B$10*'ISSUE SCORE from EIKON'!CQ124)+('ISSUE SCORE from EIKON'!DF124*'WEIGHTED from Refinitive'!$B$11)+('WEIGHTED from Refinitive'!$B$14*'ISSUE SCORE from EIKON'!DU124)+('ISSUE SCORE from EIKON'!EJ124*'WEIGHTED from Refinitive'!$B$15)+('WEIGHTED from Refinitive'!$B$16*'ISSUE SCORE from EIKON'!EY124)</f>
        <v>33.950760011316554</v>
      </c>
      <c r="P121" s="1">
        <f>('WEIGHTED from Refinitive'!$B$3*'ISSUE SCORE from EIKON'!U124)+('WEIGHTED from Refinitive'!$B$4*'ISSUE SCORE from EIKON'!AJ124)+('ISSUE SCORE from EIKON'!AY124*'WEIGHTED from Refinitive'!$B$5)+('WEIGHTED from Refinitive'!$B$8*'ISSUE SCORE from EIKON'!BN124)+('ISSUE SCORE from EIKON'!CC124*'WEIGHTED from Refinitive'!$B$9)+('WEIGHTED from Refinitive'!$B$10*'ISSUE SCORE from EIKON'!CR124)+('ISSUE SCORE from EIKON'!DG124*'WEIGHTED from Refinitive'!$B$11)+('WEIGHTED from Refinitive'!$B$14*'ISSUE SCORE from EIKON'!DV124)+('ISSUE SCORE from EIKON'!EK124*'WEIGHTED from Refinitive'!$B$15)+('WEIGHTED from Refinitive'!$B$16*'ISSUE SCORE from EIKON'!EZ124)</f>
        <v>59.630261299434991</v>
      </c>
      <c r="R121" s="11" t="s">
        <v>216</v>
      </c>
      <c r="S121" s="1">
        <f t="shared" si="32"/>
        <v>58.16500513767938</v>
      </c>
      <c r="T121" s="1">
        <f t="shared" si="33"/>
        <v>70.937876433272848</v>
      </c>
      <c r="U121" s="1">
        <f t="shared" si="34"/>
        <v>72.477399236510962</v>
      </c>
      <c r="V121" s="1">
        <f t="shared" si="35"/>
        <v>72.054763730136557</v>
      </c>
      <c r="W121" s="1">
        <f t="shared" si="36"/>
        <v>76.931418581418555</v>
      </c>
      <c r="X121" s="1">
        <f t="shared" si="37"/>
        <v>70.700446530705577</v>
      </c>
      <c r="Y121" s="1">
        <f t="shared" si="38"/>
        <v>67.11144869818429</v>
      </c>
      <c r="Z121" s="1">
        <f t="shared" si="39"/>
        <v>72.938268442622885</v>
      </c>
      <c r="AA121" s="1">
        <f t="shared" si="40"/>
        <v>66.644031527941536</v>
      </c>
      <c r="AB121" s="1">
        <f t="shared" si="41"/>
        <v>71.032413665671413</v>
      </c>
      <c r="AC121" s="1">
        <f t="shared" si="42"/>
        <v>69.630905315407404</v>
      </c>
      <c r="AD121" s="1">
        <f t="shared" si="43"/>
        <v>62.861261200414198</v>
      </c>
      <c r="AE121" s="1">
        <f t="shared" si="44"/>
        <v>63.024621212121176</v>
      </c>
      <c r="AF121" s="1">
        <f t="shared" si="45"/>
        <v>33.950760011316554</v>
      </c>
      <c r="AG121" s="1">
        <f t="shared" si="46"/>
        <v>59.630261299434991</v>
      </c>
      <c r="AI121" s="11" t="s">
        <v>216</v>
      </c>
      <c r="AJ121" s="1">
        <f t="shared" si="47"/>
        <v>-12.772871295593468</v>
      </c>
      <c r="AK121" s="1">
        <f t="shared" si="48"/>
        <v>-1.5395228032381141</v>
      </c>
      <c r="AL121" s="1">
        <f t="shared" si="49"/>
        <v>0.42263550637440517</v>
      </c>
      <c r="AM121" s="1">
        <f t="shared" si="50"/>
        <v>-4.876654851281998</v>
      </c>
      <c r="AN121" s="1">
        <f t="shared" si="51"/>
        <v>6.2309720507129782</v>
      </c>
      <c r="AO121" s="1">
        <f t="shared" si="52"/>
        <v>3.5889978325212866</v>
      </c>
      <c r="AP121" s="1">
        <f t="shared" si="53"/>
        <v>-5.8268197444385947</v>
      </c>
      <c r="AQ121" s="1">
        <f t="shared" si="54"/>
        <v>6.294236914681349</v>
      </c>
      <c r="AR121" s="1">
        <f t="shared" si="55"/>
        <v>-4.3883821377298773</v>
      </c>
      <c r="AS121" s="1">
        <f t="shared" si="56"/>
        <v>1.4015083502640096</v>
      </c>
      <c r="AT121" s="1">
        <f t="shared" si="57"/>
        <v>6.7696441149932056</v>
      </c>
      <c r="AU121" s="1">
        <f t="shared" si="58"/>
        <v>-0.16336001170697756</v>
      </c>
      <c r="AV121" s="1">
        <f t="shared" si="59"/>
        <v>29.073861200804622</v>
      </c>
      <c r="AW121" s="1">
        <f t="shared" si="60"/>
        <v>-25.679501288118438</v>
      </c>
      <c r="AX121" s="1" t="str">
        <f>VLOOKUP(AI121,'ISSUE SCORE from EIKON'!A124:B553,2,FALSE)</f>
        <v>F5 Networks Inc</v>
      </c>
      <c r="AY121" s="1">
        <f t="shared" si="61"/>
        <v>120</v>
      </c>
      <c r="AZ121" s="1">
        <v>120</v>
      </c>
      <c r="BA121" s="1">
        <v>1</v>
      </c>
    </row>
    <row r="122" spans="1:53" ht="15">
      <c r="A122" s="11" t="s">
        <v>183</v>
      </c>
      <c r="B122" s="1">
        <f>('WEIGHTED from Refinitive'!$B$3*'ISSUE SCORE from EIKON'!G125)+('WEIGHTED from Refinitive'!$B$4*'ISSUE SCORE from EIKON'!V125)+('ISSUE SCORE from EIKON'!AK125*'WEIGHTED from Refinitive'!$B$5)+('WEIGHTED from Refinitive'!$B$8*'ISSUE SCORE from EIKON'!AZ125)+('ISSUE SCORE from EIKON'!BO125*'WEIGHTED from Refinitive'!$B$9)+('WEIGHTED from Refinitive'!$B$10*'ISSUE SCORE from EIKON'!CD125)+('ISSUE SCORE from EIKON'!CS125*'WEIGHTED from Refinitive'!$B$11)+('WEIGHTED from Refinitive'!$B$14*'ISSUE SCORE from EIKON'!DH125)+('ISSUE SCORE from EIKON'!DW125*'WEIGHTED from Refinitive'!$B$15)+('WEIGHTED from Refinitive'!$B$16*'ISSUE SCORE from EIKON'!EL125)</f>
        <v>73.740909803950146</v>
      </c>
      <c r="C122" s="1">
        <f>('WEIGHTED from Refinitive'!$B$3*'ISSUE SCORE from EIKON'!H125)+('WEIGHTED from Refinitive'!$B$4*'ISSUE SCORE from EIKON'!W125)+('ISSUE SCORE from EIKON'!AL125*'WEIGHTED from Refinitive'!$B$5)+('WEIGHTED from Refinitive'!$B$8*'ISSUE SCORE from EIKON'!BA125)+('ISSUE SCORE from EIKON'!BP125*'WEIGHTED from Refinitive'!$B$9)+('WEIGHTED from Refinitive'!$B$10*'ISSUE SCORE from EIKON'!CE125)+('ISSUE SCORE from EIKON'!CT125*'WEIGHTED from Refinitive'!$B$11)+('WEIGHTED from Refinitive'!$B$14*'ISSUE SCORE from EIKON'!DI125)+('ISSUE SCORE from EIKON'!DX125*'WEIGHTED from Refinitive'!$B$15)+('WEIGHTED from Refinitive'!$B$16*'ISSUE SCORE from EIKON'!EM125)</f>
        <v>76.167459760619508</v>
      </c>
      <c r="D122" s="1">
        <f>('WEIGHTED from Refinitive'!$B$3*'ISSUE SCORE from EIKON'!I125)+('WEIGHTED from Refinitive'!$B$4*'ISSUE SCORE from EIKON'!X125)+('ISSUE SCORE from EIKON'!AM125*'WEIGHTED from Refinitive'!$B$5)+('WEIGHTED from Refinitive'!$B$8*'ISSUE SCORE from EIKON'!BB125)+('ISSUE SCORE from EIKON'!BQ125*'WEIGHTED from Refinitive'!$B$9)+('WEIGHTED from Refinitive'!$B$10*'ISSUE SCORE from EIKON'!CF125)+('ISSUE SCORE from EIKON'!CU125*'WEIGHTED from Refinitive'!$B$11)+('WEIGHTED from Refinitive'!$B$14*'ISSUE SCORE from EIKON'!DJ125)+('ISSUE SCORE from EIKON'!DY125*'WEIGHTED from Refinitive'!$B$15)+('WEIGHTED from Refinitive'!$B$16*'ISSUE SCORE from EIKON'!EN125)</f>
        <v>74.878148775794784</v>
      </c>
      <c r="E122" s="1">
        <f>('WEIGHTED from Refinitive'!$B$3*'ISSUE SCORE from EIKON'!J125)+('WEIGHTED from Refinitive'!$B$4*'ISSUE SCORE from EIKON'!Y125)+('ISSUE SCORE from EIKON'!AN125*'WEIGHTED from Refinitive'!$B$5)+('WEIGHTED from Refinitive'!$B$8*'ISSUE SCORE from EIKON'!BC125)+('ISSUE SCORE from EIKON'!BR125*'WEIGHTED from Refinitive'!$B$9)+('WEIGHTED from Refinitive'!$B$10*'ISSUE SCORE from EIKON'!CG125)+('ISSUE SCORE from EIKON'!CV125*'WEIGHTED from Refinitive'!$B$11)+('WEIGHTED from Refinitive'!$B$14*'ISSUE SCORE from EIKON'!DK125)+('ISSUE SCORE from EIKON'!DZ125*'WEIGHTED from Refinitive'!$B$15)+('WEIGHTED from Refinitive'!$B$16*'ISSUE SCORE from EIKON'!EO125)</f>
        <v>67.397035074336131</v>
      </c>
      <c r="F122" s="1">
        <f>('WEIGHTED from Refinitive'!$B$3*'ISSUE SCORE from EIKON'!K125)+('WEIGHTED from Refinitive'!$B$4*'ISSUE SCORE from EIKON'!Z125)+('ISSUE SCORE from EIKON'!AO125*'WEIGHTED from Refinitive'!$B$5)+('WEIGHTED from Refinitive'!$B$8*'ISSUE SCORE from EIKON'!BD125)+('ISSUE SCORE from EIKON'!BS125*'WEIGHTED from Refinitive'!$B$9)+('WEIGHTED from Refinitive'!$B$10*'ISSUE SCORE from EIKON'!CH125)+('ISSUE SCORE from EIKON'!CW125*'WEIGHTED from Refinitive'!$B$11)+('WEIGHTED from Refinitive'!$B$14*'ISSUE SCORE from EIKON'!DL125)+('ISSUE SCORE from EIKON'!EA125*'WEIGHTED from Refinitive'!$B$15)+('WEIGHTED from Refinitive'!$B$16*'ISSUE SCORE from EIKON'!EP125)</f>
        <v>69.75736763236759</v>
      </c>
      <c r="G122" s="1">
        <f>('WEIGHTED from Refinitive'!$B$3*'ISSUE SCORE from EIKON'!L125)+('WEIGHTED from Refinitive'!$B$4*'ISSUE SCORE from EIKON'!AA125)+('ISSUE SCORE from EIKON'!AP125*'WEIGHTED from Refinitive'!$B$5)+('WEIGHTED from Refinitive'!$B$8*'ISSUE SCORE from EIKON'!BE125)+('ISSUE SCORE from EIKON'!BT125*'WEIGHTED from Refinitive'!$B$9)+('WEIGHTED from Refinitive'!$B$10*'ISSUE SCORE from EIKON'!CI125)+('ISSUE SCORE from EIKON'!CX125*'WEIGHTED from Refinitive'!$B$11)+('WEIGHTED from Refinitive'!$B$14*'ISSUE SCORE from EIKON'!DM125)+('ISSUE SCORE from EIKON'!EB125*'WEIGHTED from Refinitive'!$B$15)+('WEIGHTED from Refinitive'!$B$16*'ISSUE SCORE from EIKON'!EQ125)</f>
        <v>64.401823708206635</v>
      </c>
      <c r="H122" s="1">
        <f>('WEIGHTED from Refinitive'!$B$3*'ISSUE SCORE from EIKON'!M125)+('WEIGHTED from Refinitive'!$B$4*'ISSUE SCORE from EIKON'!AB125)+('ISSUE SCORE from EIKON'!AQ125*'WEIGHTED from Refinitive'!$B$5)+('WEIGHTED from Refinitive'!$B$8*'ISSUE SCORE from EIKON'!BF125)+('ISSUE SCORE from EIKON'!BU125*'WEIGHTED from Refinitive'!$B$9)+('WEIGHTED from Refinitive'!$B$10*'ISSUE SCORE from EIKON'!CJ125)+('ISSUE SCORE from EIKON'!CY125*'WEIGHTED from Refinitive'!$B$11)+('WEIGHTED from Refinitive'!$B$14*'ISSUE SCORE from EIKON'!DN125)+('ISSUE SCORE from EIKON'!EC125*'WEIGHTED from Refinitive'!$B$15)+('WEIGHTED from Refinitive'!$B$16*'ISSUE SCORE from EIKON'!ER125)</f>
        <v>56.945786228160294</v>
      </c>
      <c r="I122" s="1">
        <f>('WEIGHTED from Refinitive'!$B$3*'ISSUE SCORE from EIKON'!N125)+('WEIGHTED from Refinitive'!$B$4*'ISSUE SCORE from EIKON'!AC125)+('ISSUE SCORE from EIKON'!AR125*'WEIGHTED from Refinitive'!$B$5)+('WEIGHTED from Refinitive'!$B$8*'ISSUE SCORE from EIKON'!BG125)+('ISSUE SCORE from EIKON'!BV125*'WEIGHTED from Refinitive'!$B$9)+('WEIGHTED from Refinitive'!$B$10*'ISSUE SCORE from EIKON'!CK125)+('ISSUE SCORE from EIKON'!CZ125*'WEIGHTED from Refinitive'!$B$11)+('WEIGHTED from Refinitive'!$B$14*'ISSUE SCORE from EIKON'!DO125)+('ISSUE SCORE from EIKON'!ED125*'WEIGHTED from Refinitive'!$B$15)+('WEIGHTED from Refinitive'!$B$16*'ISSUE SCORE from EIKON'!ES125)</f>
        <v>58.561629098360633</v>
      </c>
      <c r="J122" s="1">
        <f>('WEIGHTED from Refinitive'!$B$3*'ISSUE SCORE from EIKON'!O125)+('WEIGHTED from Refinitive'!$B$4*'ISSUE SCORE from EIKON'!AD125)+('ISSUE SCORE from EIKON'!AS125*'WEIGHTED from Refinitive'!$B$5)+('WEIGHTED from Refinitive'!$B$8*'ISSUE SCORE from EIKON'!BH125)+('ISSUE SCORE from EIKON'!BW125*'WEIGHTED from Refinitive'!$B$9)+('WEIGHTED from Refinitive'!$B$10*'ISSUE SCORE from EIKON'!CL125)+('ISSUE SCORE from EIKON'!DA125*'WEIGHTED from Refinitive'!$B$11)+('WEIGHTED from Refinitive'!$B$14*'ISSUE SCORE from EIKON'!DP125)+('ISSUE SCORE from EIKON'!EE125*'WEIGHTED from Refinitive'!$B$15)+('WEIGHTED from Refinitive'!$B$16*'ISSUE SCORE from EIKON'!ET125)</f>
        <v>67.428227620332834</v>
      </c>
      <c r="K122" s="1">
        <f>('WEIGHTED from Refinitive'!$B$3*'ISSUE SCORE from EIKON'!P125)+('WEIGHTED from Refinitive'!$B$4*'ISSUE SCORE from EIKON'!AE125)+('ISSUE SCORE from EIKON'!AT125*'WEIGHTED from Refinitive'!$B$5)+('WEIGHTED from Refinitive'!$B$8*'ISSUE SCORE from EIKON'!BI125)+('ISSUE SCORE from EIKON'!BX125*'WEIGHTED from Refinitive'!$B$9)+('WEIGHTED from Refinitive'!$B$10*'ISSUE SCORE from EIKON'!CM125)+('ISSUE SCORE from EIKON'!DB125*'WEIGHTED from Refinitive'!$B$11)+('WEIGHTED from Refinitive'!$B$14*'ISSUE SCORE from EIKON'!DQ125)+('ISSUE SCORE from EIKON'!EF125*'WEIGHTED from Refinitive'!$B$15)+('WEIGHTED from Refinitive'!$B$16*'ISSUE SCORE from EIKON'!EU125)</f>
        <v>62.817411083540051</v>
      </c>
      <c r="L122" s="1">
        <f>('WEIGHTED from Refinitive'!$B$3*'ISSUE SCORE from EIKON'!Q125)+('WEIGHTED from Refinitive'!$B$4*'ISSUE SCORE from EIKON'!AF125)+('ISSUE SCORE from EIKON'!AU125*'WEIGHTED from Refinitive'!$B$5)+('WEIGHTED from Refinitive'!$B$8*'ISSUE SCORE from EIKON'!BJ125)+('ISSUE SCORE from EIKON'!BY125*'WEIGHTED from Refinitive'!$B$9)+('WEIGHTED from Refinitive'!$B$10*'ISSUE SCORE from EIKON'!CN125)+('ISSUE SCORE from EIKON'!DC125*'WEIGHTED from Refinitive'!$B$11)+('WEIGHTED from Refinitive'!$B$14*'ISSUE SCORE from EIKON'!DR125)+('ISSUE SCORE from EIKON'!EG125*'WEIGHTED from Refinitive'!$B$15)+('WEIGHTED from Refinitive'!$B$16*'ISSUE SCORE from EIKON'!EV125)</f>
        <v>57.637287292621366</v>
      </c>
      <c r="M122" s="1">
        <f>('WEIGHTED from Refinitive'!$B$3*'ISSUE SCORE from EIKON'!R125)+('WEIGHTED from Refinitive'!$B$4*'ISSUE SCORE from EIKON'!AG125)+('ISSUE SCORE from EIKON'!AV125*'WEIGHTED from Refinitive'!$B$5)+('WEIGHTED from Refinitive'!$B$8*'ISSUE SCORE from EIKON'!BK125)+('ISSUE SCORE from EIKON'!BZ125*'WEIGHTED from Refinitive'!$B$9)+('WEIGHTED from Refinitive'!$B$10*'ISSUE SCORE from EIKON'!CO125)+('ISSUE SCORE from EIKON'!DD125*'WEIGHTED from Refinitive'!$B$11)+('WEIGHTED from Refinitive'!$B$14*'ISSUE SCORE from EIKON'!DS125)+('ISSUE SCORE from EIKON'!EH125*'WEIGHTED from Refinitive'!$B$15)+('WEIGHTED from Refinitive'!$B$16*'ISSUE SCORE from EIKON'!EW125)</f>
        <v>56.184992570579439</v>
      </c>
      <c r="N122" s="1">
        <f>('WEIGHTED from Refinitive'!$B$3*'ISSUE SCORE from EIKON'!S125)+('WEIGHTED from Refinitive'!$B$4*'ISSUE SCORE from EIKON'!AH125)+('ISSUE SCORE from EIKON'!AW125*'WEIGHTED from Refinitive'!$B$5)+('WEIGHTED from Refinitive'!$B$8*'ISSUE SCORE from EIKON'!BL125)+('ISSUE SCORE from EIKON'!CA125*'WEIGHTED from Refinitive'!$B$9)+('WEIGHTED from Refinitive'!$B$10*'ISSUE SCORE from EIKON'!CP125)+('ISSUE SCORE from EIKON'!DE125*'WEIGHTED from Refinitive'!$B$11)+('WEIGHTED from Refinitive'!$B$14*'ISSUE SCORE from EIKON'!DT125)+('ISSUE SCORE from EIKON'!EI125*'WEIGHTED from Refinitive'!$B$15)+('WEIGHTED from Refinitive'!$B$16*'ISSUE SCORE from EIKON'!EX125)</f>
        <v>46.49878129117257</v>
      </c>
      <c r="O122" s="1">
        <f>('WEIGHTED from Refinitive'!$B$3*'ISSUE SCORE from EIKON'!T125)+('WEIGHTED from Refinitive'!$B$4*'ISSUE SCORE from EIKON'!AI125)+('ISSUE SCORE from EIKON'!AX125*'WEIGHTED from Refinitive'!$B$5)+('WEIGHTED from Refinitive'!$B$8*'ISSUE SCORE from EIKON'!BM125)+('ISSUE SCORE from EIKON'!CB125*'WEIGHTED from Refinitive'!$B$9)+('WEIGHTED from Refinitive'!$B$10*'ISSUE SCORE from EIKON'!CQ125)+('ISSUE SCORE from EIKON'!DF125*'WEIGHTED from Refinitive'!$B$11)+('WEIGHTED from Refinitive'!$B$14*'ISSUE SCORE from EIKON'!DU125)+('ISSUE SCORE from EIKON'!EJ125*'WEIGHTED from Refinitive'!$B$15)+('WEIGHTED from Refinitive'!$B$16*'ISSUE SCORE from EIKON'!EY125)</f>
        <v>50.838280854830522</v>
      </c>
      <c r="P122" s="1">
        <f>('WEIGHTED from Refinitive'!$B$3*'ISSUE SCORE from EIKON'!U125)+('WEIGHTED from Refinitive'!$B$4*'ISSUE SCORE from EIKON'!AJ125)+('ISSUE SCORE from EIKON'!AY125*'WEIGHTED from Refinitive'!$B$5)+('WEIGHTED from Refinitive'!$B$8*'ISSUE SCORE from EIKON'!BN125)+('ISSUE SCORE from EIKON'!CC125*'WEIGHTED from Refinitive'!$B$9)+('WEIGHTED from Refinitive'!$B$10*'ISSUE SCORE from EIKON'!CR125)+('ISSUE SCORE from EIKON'!DG125*'WEIGHTED from Refinitive'!$B$11)+('WEIGHTED from Refinitive'!$B$14*'ISSUE SCORE from EIKON'!DV125)+('ISSUE SCORE from EIKON'!EK125*'WEIGHTED from Refinitive'!$B$15)+('WEIGHTED from Refinitive'!$B$16*'ISSUE SCORE from EIKON'!EZ125)</f>
        <v>59.619309927360767</v>
      </c>
      <c r="R122" s="11" t="s">
        <v>217</v>
      </c>
      <c r="S122" s="1">
        <f t="shared" si="32"/>
        <v>36.126599450659853</v>
      </c>
      <c r="T122" s="1">
        <f t="shared" si="33"/>
        <v>76.167459760619508</v>
      </c>
      <c r="U122" s="1">
        <f t="shared" si="34"/>
        <v>74.878148775794784</v>
      </c>
      <c r="V122" s="1">
        <f t="shared" si="35"/>
        <v>67.397035074336131</v>
      </c>
      <c r="W122" s="1">
        <f t="shared" si="36"/>
        <v>69.75736763236759</v>
      </c>
      <c r="X122" s="1">
        <f t="shared" si="37"/>
        <v>64.401823708206635</v>
      </c>
      <c r="Y122" s="1">
        <f t="shared" si="38"/>
        <v>56.945786228160294</v>
      </c>
      <c r="Z122" s="1">
        <f t="shared" si="39"/>
        <v>58.561629098360633</v>
      </c>
      <c r="AA122" s="1">
        <f t="shared" si="40"/>
        <v>67.428227620332834</v>
      </c>
      <c r="AB122" s="1">
        <f t="shared" si="41"/>
        <v>62.817411083540051</v>
      </c>
      <c r="AC122" s="1">
        <f t="shared" si="42"/>
        <v>57.637287292621366</v>
      </c>
      <c r="AD122" s="1">
        <f t="shared" si="43"/>
        <v>56.184992570579439</v>
      </c>
      <c r="AE122" s="1">
        <f t="shared" si="44"/>
        <v>46.49878129117257</v>
      </c>
      <c r="AF122" s="1">
        <f t="shared" si="45"/>
        <v>50.838280854830522</v>
      </c>
      <c r="AG122" s="1">
        <f t="shared" si="46"/>
        <v>59.619309927360767</v>
      </c>
      <c r="AI122" s="11" t="s">
        <v>217</v>
      </c>
      <c r="AJ122" s="1">
        <f t="shared" si="47"/>
        <v>-40.040860309959655</v>
      </c>
      <c r="AK122" s="1">
        <f t="shared" si="48"/>
        <v>1.2893109848247235</v>
      </c>
      <c r="AL122" s="1">
        <f t="shared" si="49"/>
        <v>7.4811137014586535</v>
      </c>
      <c r="AM122" s="1">
        <f t="shared" si="50"/>
        <v>-2.3603325580314589</v>
      </c>
      <c r="AN122" s="1">
        <f t="shared" si="51"/>
        <v>5.3555439241609548</v>
      </c>
      <c r="AO122" s="1">
        <f t="shared" si="52"/>
        <v>7.4560374800463407</v>
      </c>
      <c r="AP122" s="1">
        <f t="shared" si="53"/>
        <v>-1.6158428702003391</v>
      </c>
      <c r="AQ122" s="1">
        <f t="shared" si="54"/>
        <v>-8.8665985219722003</v>
      </c>
      <c r="AR122" s="1">
        <f t="shared" si="55"/>
        <v>4.6108165367927825</v>
      </c>
      <c r="AS122" s="1">
        <f t="shared" si="56"/>
        <v>5.1801237909186852</v>
      </c>
      <c r="AT122" s="1">
        <f t="shared" si="57"/>
        <v>1.4522947220419269</v>
      </c>
      <c r="AU122" s="1">
        <f t="shared" si="58"/>
        <v>9.6862112794068693</v>
      </c>
      <c r="AV122" s="1">
        <f t="shared" si="59"/>
        <v>-4.3394995636579523</v>
      </c>
      <c r="AW122" s="1">
        <f t="shared" si="60"/>
        <v>-8.7810290725302451</v>
      </c>
      <c r="AX122" s="1" t="str">
        <f>VLOOKUP(AI122,'ISSUE SCORE from EIKON'!A125:B554,2,FALSE)</f>
        <v>Fiserv Inc</v>
      </c>
      <c r="AY122" s="1">
        <f t="shared" si="61"/>
        <v>121</v>
      </c>
      <c r="AZ122" s="1">
        <v>121</v>
      </c>
      <c r="BA122" s="1">
        <v>1</v>
      </c>
    </row>
    <row r="123" spans="1:53" ht="15">
      <c r="A123" s="11" t="s">
        <v>184</v>
      </c>
      <c r="B123" s="1">
        <f>('WEIGHTED from Refinitive'!$B$3*'ISSUE SCORE from EIKON'!G126)+('WEIGHTED from Refinitive'!$B$4*'ISSUE SCORE from EIKON'!V126)+('ISSUE SCORE from EIKON'!AK126*'WEIGHTED from Refinitive'!$B$5)+('WEIGHTED from Refinitive'!$B$8*'ISSUE SCORE from EIKON'!AZ126)+('ISSUE SCORE from EIKON'!BO126*'WEIGHTED from Refinitive'!$B$9)+('WEIGHTED from Refinitive'!$B$10*'ISSUE SCORE from EIKON'!CD126)+('ISSUE SCORE from EIKON'!CS126*'WEIGHTED from Refinitive'!$B$11)+('WEIGHTED from Refinitive'!$B$14*'ISSUE SCORE from EIKON'!DH126)+('ISSUE SCORE from EIKON'!DW126*'WEIGHTED from Refinitive'!$B$15)+('WEIGHTED from Refinitive'!$B$16*'ISSUE SCORE from EIKON'!EL126)</f>
        <v>71.081740124034297</v>
      </c>
      <c r="C123" s="1">
        <f>('WEIGHTED from Refinitive'!$B$3*'ISSUE SCORE from EIKON'!H126)+('WEIGHTED from Refinitive'!$B$4*'ISSUE SCORE from EIKON'!W126)+('ISSUE SCORE from EIKON'!AL126*'WEIGHTED from Refinitive'!$B$5)+('WEIGHTED from Refinitive'!$B$8*'ISSUE SCORE from EIKON'!BA126)+('ISSUE SCORE from EIKON'!BP126*'WEIGHTED from Refinitive'!$B$9)+('WEIGHTED from Refinitive'!$B$10*'ISSUE SCORE from EIKON'!CE126)+('ISSUE SCORE from EIKON'!CT126*'WEIGHTED from Refinitive'!$B$11)+('WEIGHTED from Refinitive'!$B$14*'ISSUE SCORE from EIKON'!DI126)+('ISSUE SCORE from EIKON'!DX126*'WEIGHTED from Refinitive'!$B$15)+('WEIGHTED from Refinitive'!$B$16*'ISSUE SCORE from EIKON'!EM126)</f>
        <v>75.680093513339017</v>
      </c>
      <c r="D123" s="1">
        <f>('WEIGHTED from Refinitive'!$B$3*'ISSUE SCORE from EIKON'!I126)+('WEIGHTED from Refinitive'!$B$4*'ISSUE SCORE from EIKON'!X126)+('ISSUE SCORE from EIKON'!AM126*'WEIGHTED from Refinitive'!$B$5)+('WEIGHTED from Refinitive'!$B$8*'ISSUE SCORE from EIKON'!BB126)+('ISSUE SCORE from EIKON'!BQ126*'WEIGHTED from Refinitive'!$B$9)+('WEIGHTED from Refinitive'!$B$10*'ISSUE SCORE from EIKON'!CF126)+('ISSUE SCORE from EIKON'!CU126*'WEIGHTED from Refinitive'!$B$11)+('WEIGHTED from Refinitive'!$B$14*'ISSUE SCORE from EIKON'!DJ126)+('ISSUE SCORE from EIKON'!DY126*'WEIGHTED from Refinitive'!$B$15)+('WEIGHTED from Refinitive'!$B$16*'ISSUE SCORE from EIKON'!EN126)</f>
        <v>74.31072566288762</v>
      </c>
      <c r="E123" s="1">
        <f>('WEIGHTED from Refinitive'!$B$3*'ISSUE SCORE from EIKON'!J126)+('WEIGHTED from Refinitive'!$B$4*'ISSUE SCORE from EIKON'!Y126)+('ISSUE SCORE from EIKON'!AN126*'WEIGHTED from Refinitive'!$B$5)+('WEIGHTED from Refinitive'!$B$8*'ISSUE SCORE from EIKON'!BC126)+('ISSUE SCORE from EIKON'!BR126*'WEIGHTED from Refinitive'!$B$9)+('WEIGHTED from Refinitive'!$B$10*'ISSUE SCORE from EIKON'!CG126)+('ISSUE SCORE from EIKON'!CV126*'WEIGHTED from Refinitive'!$B$11)+('WEIGHTED from Refinitive'!$B$14*'ISSUE SCORE from EIKON'!DK126)+('ISSUE SCORE from EIKON'!DZ126*'WEIGHTED from Refinitive'!$B$15)+('WEIGHTED from Refinitive'!$B$16*'ISSUE SCORE from EIKON'!EO126)</f>
        <v>65.831653998938023</v>
      </c>
      <c r="F123" s="1">
        <f>('WEIGHTED from Refinitive'!$B$3*'ISSUE SCORE from EIKON'!K126)+('WEIGHTED from Refinitive'!$B$4*'ISSUE SCORE from EIKON'!Z126)+('ISSUE SCORE from EIKON'!AO126*'WEIGHTED from Refinitive'!$B$5)+('WEIGHTED from Refinitive'!$B$8*'ISSUE SCORE from EIKON'!BD126)+('ISSUE SCORE from EIKON'!BS126*'WEIGHTED from Refinitive'!$B$9)+('WEIGHTED from Refinitive'!$B$10*'ISSUE SCORE from EIKON'!CH126)+('ISSUE SCORE from EIKON'!CW126*'WEIGHTED from Refinitive'!$B$11)+('WEIGHTED from Refinitive'!$B$14*'ISSUE SCORE from EIKON'!DL126)+('ISSUE SCORE from EIKON'!EA126*'WEIGHTED from Refinitive'!$B$15)+('WEIGHTED from Refinitive'!$B$16*'ISSUE SCORE from EIKON'!EP126)</f>
        <v>62.776600692885076</v>
      </c>
      <c r="G123" s="1">
        <f>('WEIGHTED from Refinitive'!$B$3*'ISSUE SCORE from EIKON'!L126)+('WEIGHTED from Refinitive'!$B$4*'ISSUE SCORE from EIKON'!AA126)+('ISSUE SCORE from EIKON'!AP126*'WEIGHTED from Refinitive'!$B$5)+('WEIGHTED from Refinitive'!$B$8*'ISSUE SCORE from EIKON'!BE126)+('ISSUE SCORE from EIKON'!BT126*'WEIGHTED from Refinitive'!$B$9)+('WEIGHTED from Refinitive'!$B$10*'ISSUE SCORE from EIKON'!CI126)+('ISSUE SCORE from EIKON'!CX126*'WEIGHTED from Refinitive'!$B$11)+('WEIGHTED from Refinitive'!$B$14*'ISSUE SCORE from EIKON'!DM126)+('ISSUE SCORE from EIKON'!EB126*'WEIGHTED from Refinitive'!$B$15)+('WEIGHTED from Refinitive'!$B$16*'ISSUE SCORE from EIKON'!EQ126)</f>
        <v>54.069179234352745</v>
      </c>
      <c r="H123" s="1">
        <f>('WEIGHTED from Refinitive'!$B$3*'ISSUE SCORE from EIKON'!M126)+('WEIGHTED from Refinitive'!$B$4*'ISSUE SCORE from EIKON'!AB126)+('ISSUE SCORE from EIKON'!AQ126*'WEIGHTED from Refinitive'!$B$5)+('WEIGHTED from Refinitive'!$B$8*'ISSUE SCORE from EIKON'!BF126)+('ISSUE SCORE from EIKON'!BU126*'WEIGHTED from Refinitive'!$B$9)+('WEIGHTED from Refinitive'!$B$10*'ISSUE SCORE from EIKON'!CJ126)+('ISSUE SCORE from EIKON'!CY126*'WEIGHTED from Refinitive'!$B$11)+('WEIGHTED from Refinitive'!$B$14*'ISSUE SCORE from EIKON'!DN126)+('ISSUE SCORE from EIKON'!EC126*'WEIGHTED from Refinitive'!$B$15)+('WEIGHTED from Refinitive'!$B$16*'ISSUE SCORE from EIKON'!ER126)</f>
        <v>51.442880358512284</v>
      </c>
      <c r="I123" s="1">
        <f>('WEIGHTED from Refinitive'!$B$3*'ISSUE SCORE from EIKON'!N126)+('WEIGHTED from Refinitive'!$B$4*'ISSUE SCORE from EIKON'!AC126)+('ISSUE SCORE from EIKON'!AR126*'WEIGHTED from Refinitive'!$B$5)+('WEIGHTED from Refinitive'!$B$8*'ISSUE SCORE from EIKON'!BG126)+('ISSUE SCORE from EIKON'!BV126*'WEIGHTED from Refinitive'!$B$9)+('WEIGHTED from Refinitive'!$B$10*'ISSUE SCORE from EIKON'!CK126)+('ISSUE SCORE from EIKON'!CZ126*'WEIGHTED from Refinitive'!$B$11)+('WEIGHTED from Refinitive'!$B$14*'ISSUE SCORE from EIKON'!DO126)+('ISSUE SCORE from EIKON'!ED126*'WEIGHTED from Refinitive'!$B$15)+('WEIGHTED from Refinitive'!$B$16*'ISSUE SCORE from EIKON'!ES126)</f>
        <v>53.107127767449661</v>
      </c>
      <c r="J123" s="1">
        <f>('WEIGHTED from Refinitive'!$B$3*'ISSUE SCORE from EIKON'!O126)+('WEIGHTED from Refinitive'!$B$4*'ISSUE SCORE from EIKON'!AD126)+('ISSUE SCORE from EIKON'!AS126*'WEIGHTED from Refinitive'!$B$5)+('WEIGHTED from Refinitive'!$B$8*'ISSUE SCORE from EIKON'!BH126)+('ISSUE SCORE from EIKON'!BW126*'WEIGHTED from Refinitive'!$B$9)+('WEIGHTED from Refinitive'!$B$10*'ISSUE SCORE from EIKON'!CL126)+('ISSUE SCORE from EIKON'!DA126*'WEIGHTED from Refinitive'!$B$11)+('WEIGHTED from Refinitive'!$B$14*'ISSUE SCORE from EIKON'!DP126)+('ISSUE SCORE from EIKON'!EE126*'WEIGHTED from Refinitive'!$B$15)+('WEIGHTED from Refinitive'!$B$16*'ISSUE SCORE from EIKON'!ET126)</f>
        <v>46.269534924140132</v>
      </c>
      <c r="K123" s="1">
        <f>('WEIGHTED from Refinitive'!$B$3*'ISSUE SCORE from EIKON'!P126)+('WEIGHTED from Refinitive'!$B$4*'ISSUE SCORE from EIKON'!AE126)+('ISSUE SCORE from EIKON'!AT126*'WEIGHTED from Refinitive'!$B$5)+('WEIGHTED from Refinitive'!$B$8*'ISSUE SCORE from EIKON'!BI126)+('ISSUE SCORE from EIKON'!BX126*'WEIGHTED from Refinitive'!$B$9)+('WEIGHTED from Refinitive'!$B$10*'ISSUE SCORE from EIKON'!CM126)+('ISSUE SCORE from EIKON'!DB126*'WEIGHTED from Refinitive'!$B$11)+('WEIGHTED from Refinitive'!$B$14*'ISSUE SCORE from EIKON'!DQ126)+('ISSUE SCORE from EIKON'!EF126*'WEIGHTED from Refinitive'!$B$15)+('WEIGHTED from Refinitive'!$B$16*'ISSUE SCORE from EIKON'!EU126)</f>
        <v>47.741313856689921</v>
      </c>
      <c r="L123" s="1">
        <f>('WEIGHTED from Refinitive'!$B$3*'ISSUE SCORE from EIKON'!Q126)+('WEIGHTED from Refinitive'!$B$4*'ISSUE SCORE from EIKON'!AF126)+('ISSUE SCORE from EIKON'!AU126*'WEIGHTED from Refinitive'!$B$5)+('WEIGHTED from Refinitive'!$B$8*'ISSUE SCORE from EIKON'!BJ126)+('ISSUE SCORE from EIKON'!BY126*'WEIGHTED from Refinitive'!$B$9)+('WEIGHTED from Refinitive'!$B$10*'ISSUE SCORE from EIKON'!CN126)+('ISSUE SCORE from EIKON'!DC126*'WEIGHTED from Refinitive'!$B$11)+('WEIGHTED from Refinitive'!$B$14*'ISSUE SCORE from EIKON'!DR126)+('ISSUE SCORE from EIKON'!EG126*'WEIGHTED from Refinitive'!$B$15)+('WEIGHTED from Refinitive'!$B$16*'ISSUE SCORE from EIKON'!EV126)</f>
        <v>50.871697613735179</v>
      </c>
      <c r="M123" s="1">
        <f>('WEIGHTED from Refinitive'!$B$3*'ISSUE SCORE from EIKON'!R126)+('WEIGHTED from Refinitive'!$B$4*'ISSUE SCORE from EIKON'!AG126)+('ISSUE SCORE from EIKON'!AV126*'WEIGHTED from Refinitive'!$B$5)+('WEIGHTED from Refinitive'!$B$8*'ISSUE SCORE from EIKON'!BK126)+('ISSUE SCORE from EIKON'!BZ126*'WEIGHTED from Refinitive'!$B$9)+('WEIGHTED from Refinitive'!$B$10*'ISSUE SCORE from EIKON'!CO126)+('ISSUE SCORE from EIKON'!DD126*'WEIGHTED from Refinitive'!$B$11)+('WEIGHTED from Refinitive'!$B$14*'ISSUE SCORE from EIKON'!DS126)+('ISSUE SCORE from EIKON'!EH126*'WEIGHTED from Refinitive'!$B$15)+('WEIGHTED from Refinitive'!$B$16*'ISSUE SCORE from EIKON'!EW126)</f>
        <v>48.055060629378012</v>
      </c>
      <c r="N123" s="1">
        <f>('WEIGHTED from Refinitive'!$B$3*'ISSUE SCORE from EIKON'!S126)+('WEIGHTED from Refinitive'!$B$4*'ISSUE SCORE from EIKON'!AH126)+('ISSUE SCORE from EIKON'!AW126*'WEIGHTED from Refinitive'!$B$5)+('WEIGHTED from Refinitive'!$B$8*'ISSUE SCORE from EIKON'!BL126)+('ISSUE SCORE from EIKON'!CA126*'WEIGHTED from Refinitive'!$B$9)+('WEIGHTED from Refinitive'!$B$10*'ISSUE SCORE from EIKON'!CP126)+('ISSUE SCORE from EIKON'!DE126*'WEIGHTED from Refinitive'!$B$11)+('WEIGHTED from Refinitive'!$B$14*'ISSUE SCORE from EIKON'!DT126)+('ISSUE SCORE from EIKON'!EI126*'WEIGHTED from Refinitive'!$B$15)+('WEIGHTED from Refinitive'!$B$16*'ISSUE SCORE from EIKON'!EX126)</f>
        <v>59.175182863113875</v>
      </c>
      <c r="O123" s="1">
        <f>('WEIGHTED from Refinitive'!$B$3*'ISSUE SCORE from EIKON'!T126)+('WEIGHTED from Refinitive'!$B$4*'ISSUE SCORE from EIKON'!AI126)+('ISSUE SCORE from EIKON'!AX126*'WEIGHTED from Refinitive'!$B$5)+('WEIGHTED from Refinitive'!$B$8*'ISSUE SCORE from EIKON'!BM126)+('ISSUE SCORE from EIKON'!CB126*'WEIGHTED from Refinitive'!$B$9)+('WEIGHTED from Refinitive'!$B$10*'ISSUE SCORE from EIKON'!CQ126)+('ISSUE SCORE from EIKON'!DF126*'WEIGHTED from Refinitive'!$B$11)+('WEIGHTED from Refinitive'!$B$14*'ISSUE SCORE from EIKON'!DU126)+('ISSUE SCORE from EIKON'!EJ126*'WEIGHTED from Refinitive'!$B$15)+('WEIGHTED from Refinitive'!$B$16*'ISSUE SCORE from EIKON'!EY126)</f>
        <v>52.17773603760314</v>
      </c>
      <c r="P123" s="1">
        <f>('WEIGHTED from Refinitive'!$B$3*'ISSUE SCORE from EIKON'!U126)+('WEIGHTED from Refinitive'!$B$4*'ISSUE SCORE from EIKON'!AJ126)+('ISSUE SCORE from EIKON'!AY126*'WEIGHTED from Refinitive'!$B$5)+('WEIGHTED from Refinitive'!$B$8*'ISSUE SCORE from EIKON'!BN126)+('ISSUE SCORE from EIKON'!CC126*'WEIGHTED from Refinitive'!$B$9)+('WEIGHTED from Refinitive'!$B$10*'ISSUE SCORE from EIKON'!CR126)+('ISSUE SCORE from EIKON'!DG126*'WEIGHTED from Refinitive'!$B$11)+('WEIGHTED from Refinitive'!$B$14*'ISSUE SCORE from EIKON'!DV126)+('ISSUE SCORE from EIKON'!EK126*'WEIGHTED from Refinitive'!$B$15)+('WEIGHTED from Refinitive'!$B$16*'ISSUE SCORE from EIKON'!EZ126)</f>
        <v>52.465160075329543</v>
      </c>
      <c r="R123" s="11" t="s">
        <v>218</v>
      </c>
      <c r="S123" s="1">
        <f t="shared" si="32"/>
        <v>44.605986055212249</v>
      </c>
      <c r="T123" s="1">
        <f t="shared" si="33"/>
        <v>75.680093513339017</v>
      </c>
      <c r="U123" s="1">
        <f t="shared" si="34"/>
        <v>74.31072566288762</v>
      </c>
      <c r="V123" s="1">
        <f t="shared" si="35"/>
        <v>65.831653998938023</v>
      </c>
      <c r="W123" s="1">
        <f t="shared" si="36"/>
        <v>62.776600692885076</v>
      </c>
      <c r="X123" s="1">
        <f t="shared" si="37"/>
        <v>54.069179234352745</v>
      </c>
      <c r="Y123" s="1">
        <f t="shared" si="38"/>
        <v>51.442880358512284</v>
      </c>
      <c r="Z123" s="1">
        <f t="shared" si="39"/>
        <v>53.107127767449661</v>
      </c>
      <c r="AA123" s="1">
        <f t="shared" si="40"/>
        <v>46.269534924140132</v>
      </c>
      <c r="AB123" s="1">
        <f t="shared" si="41"/>
        <v>47.741313856689921</v>
      </c>
      <c r="AC123" s="1">
        <f t="shared" si="42"/>
        <v>50.871697613735179</v>
      </c>
      <c r="AD123" s="1">
        <f t="shared" si="43"/>
        <v>48.055060629378012</v>
      </c>
      <c r="AE123" s="1">
        <f t="shared" si="44"/>
        <v>59.175182863113875</v>
      </c>
      <c r="AF123" s="1">
        <f t="shared" si="45"/>
        <v>52.17773603760314</v>
      </c>
      <c r="AG123" s="1">
        <f t="shared" si="46"/>
        <v>52.465160075329543</v>
      </c>
      <c r="AI123" s="11" t="s">
        <v>218</v>
      </c>
      <c r="AJ123" s="1">
        <f t="shared" si="47"/>
        <v>-31.074107458126768</v>
      </c>
      <c r="AK123" s="1">
        <f t="shared" si="48"/>
        <v>1.3693678504513969</v>
      </c>
      <c r="AL123" s="1">
        <f t="shared" si="49"/>
        <v>8.4790716639495969</v>
      </c>
      <c r="AM123" s="1">
        <f t="shared" si="50"/>
        <v>3.0550533060529474</v>
      </c>
      <c r="AN123" s="1">
        <f t="shared" si="51"/>
        <v>8.7074214585323304</v>
      </c>
      <c r="AO123" s="1">
        <f t="shared" si="52"/>
        <v>2.6262988758404617</v>
      </c>
      <c r="AP123" s="1">
        <f t="shared" si="53"/>
        <v>-1.6642474089373778</v>
      </c>
      <c r="AQ123" s="1">
        <f t="shared" si="54"/>
        <v>6.8375928433095297</v>
      </c>
      <c r="AR123" s="1">
        <f t="shared" si="55"/>
        <v>-1.471778932549789</v>
      </c>
      <c r="AS123" s="1">
        <f t="shared" si="56"/>
        <v>-3.1303837570452586</v>
      </c>
      <c r="AT123" s="1">
        <f t="shared" si="57"/>
        <v>2.8166369843571673</v>
      </c>
      <c r="AU123" s="1">
        <f t="shared" si="58"/>
        <v>-11.120122233735863</v>
      </c>
      <c r="AV123" s="1">
        <f t="shared" si="59"/>
        <v>6.9974468255107354</v>
      </c>
      <c r="AW123" s="1">
        <f t="shared" si="60"/>
        <v>-0.28742403772640301</v>
      </c>
      <c r="AX123" s="1" t="str">
        <f>VLOOKUP(AI123,'ISSUE SCORE from EIKON'!A126:B555,2,FALSE)</f>
        <v>FLIR Systems Inc</v>
      </c>
      <c r="AY123" s="1">
        <f t="shared" si="61"/>
        <v>122</v>
      </c>
      <c r="AZ123" s="1">
        <v>122</v>
      </c>
      <c r="BA123" s="1">
        <v>1</v>
      </c>
    </row>
    <row r="124" spans="1:53" ht="15">
      <c r="A124" s="11" t="s">
        <v>185</v>
      </c>
      <c r="B124" s="1">
        <f>('WEIGHTED from Refinitive'!$B$3*'ISSUE SCORE from EIKON'!G127)+('WEIGHTED from Refinitive'!$B$4*'ISSUE SCORE from EIKON'!V127)+('ISSUE SCORE from EIKON'!AK127*'WEIGHTED from Refinitive'!$B$5)+('WEIGHTED from Refinitive'!$B$8*'ISSUE SCORE from EIKON'!AZ127)+('ISSUE SCORE from EIKON'!BO127*'WEIGHTED from Refinitive'!$B$9)+('WEIGHTED from Refinitive'!$B$10*'ISSUE SCORE from EIKON'!CD127)+('ISSUE SCORE from EIKON'!CS127*'WEIGHTED from Refinitive'!$B$11)+('WEIGHTED from Refinitive'!$B$14*'ISSUE SCORE from EIKON'!DH127)+('ISSUE SCORE from EIKON'!DW127*'WEIGHTED from Refinitive'!$B$15)+('WEIGHTED from Refinitive'!$B$16*'ISSUE SCORE from EIKON'!EL127)</f>
        <v>85.099952947851662</v>
      </c>
      <c r="C124" s="1">
        <f>('WEIGHTED from Refinitive'!$B$3*'ISSUE SCORE from EIKON'!H127)+('WEIGHTED from Refinitive'!$B$4*'ISSUE SCORE from EIKON'!W127)+('ISSUE SCORE from EIKON'!AL127*'WEIGHTED from Refinitive'!$B$5)+('WEIGHTED from Refinitive'!$B$8*'ISSUE SCORE from EIKON'!BA127)+('ISSUE SCORE from EIKON'!BP127*'WEIGHTED from Refinitive'!$B$9)+('WEIGHTED from Refinitive'!$B$10*'ISSUE SCORE from EIKON'!CE127)+('ISSUE SCORE from EIKON'!CT127*'WEIGHTED from Refinitive'!$B$11)+('WEIGHTED from Refinitive'!$B$14*'ISSUE SCORE from EIKON'!DI127)+('ISSUE SCORE from EIKON'!DX127*'WEIGHTED from Refinitive'!$B$15)+('WEIGHTED from Refinitive'!$B$16*'ISSUE SCORE from EIKON'!EM127)</f>
        <v>77.410540774426579</v>
      </c>
      <c r="D124" s="1">
        <f>('WEIGHTED from Refinitive'!$B$3*'ISSUE SCORE from EIKON'!I127)+('WEIGHTED from Refinitive'!$B$4*'ISSUE SCORE from EIKON'!X127)+('ISSUE SCORE from EIKON'!AM127*'WEIGHTED from Refinitive'!$B$5)+('WEIGHTED from Refinitive'!$B$8*'ISSUE SCORE from EIKON'!BB127)+('ISSUE SCORE from EIKON'!BQ127*'WEIGHTED from Refinitive'!$B$9)+('WEIGHTED from Refinitive'!$B$10*'ISSUE SCORE from EIKON'!CF127)+('ISSUE SCORE from EIKON'!CU127*'WEIGHTED from Refinitive'!$B$11)+('WEIGHTED from Refinitive'!$B$14*'ISSUE SCORE from EIKON'!DJ127)+('ISSUE SCORE from EIKON'!DY127*'WEIGHTED from Refinitive'!$B$15)+('WEIGHTED from Refinitive'!$B$16*'ISSUE SCORE from EIKON'!EN127)</f>
        <v>72.074132124771722</v>
      </c>
      <c r="E124" s="1">
        <f>('WEIGHTED from Refinitive'!$B$3*'ISSUE SCORE from EIKON'!J127)+('WEIGHTED from Refinitive'!$B$4*'ISSUE SCORE from EIKON'!Y127)+('ISSUE SCORE from EIKON'!AN127*'WEIGHTED from Refinitive'!$B$5)+('WEIGHTED from Refinitive'!$B$8*'ISSUE SCORE from EIKON'!BC127)+('ISSUE SCORE from EIKON'!BR127*'WEIGHTED from Refinitive'!$B$9)+('WEIGHTED from Refinitive'!$B$10*'ISSUE SCORE from EIKON'!CG127)+('ISSUE SCORE from EIKON'!CV127*'WEIGHTED from Refinitive'!$B$11)+('WEIGHTED from Refinitive'!$B$14*'ISSUE SCORE from EIKON'!DK127)+('ISSUE SCORE from EIKON'!DZ127*'WEIGHTED from Refinitive'!$B$15)+('WEIGHTED from Refinitive'!$B$16*'ISSUE SCORE from EIKON'!EO127)</f>
        <v>66.462085308056828</v>
      </c>
      <c r="F124" s="1">
        <f>('WEIGHTED from Refinitive'!$B$3*'ISSUE SCORE from EIKON'!K127)+('WEIGHTED from Refinitive'!$B$4*'ISSUE SCORE from EIKON'!Z127)+('ISSUE SCORE from EIKON'!AO127*'WEIGHTED from Refinitive'!$B$5)+('WEIGHTED from Refinitive'!$B$8*'ISSUE SCORE from EIKON'!BD127)+('ISSUE SCORE from EIKON'!BS127*'WEIGHTED from Refinitive'!$B$9)+('WEIGHTED from Refinitive'!$B$10*'ISSUE SCORE from EIKON'!CH127)+('ISSUE SCORE from EIKON'!CW127*'WEIGHTED from Refinitive'!$B$11)+('WEIGHTED from Refinitive'!$B$14*'ISSUE SCORE from EIKON'!DL127)+('ISSUE SCORE from EIKON'!EA127*'WEIGHTED from Refinitive'!$B$15)+('WEIGHTED from Refinitive'!$B$16*'ISSUE SCORE from EIKON'!EP127)</f>
        <v>59.824041343272086</v>
      </c>
      <c r="G124" s="1">
        <f>('WEIGHTED from Refinitive'!$B$3*'ISSUE SCORE from EIKON'!L127)+('WEIGHTED from Refinitive'!$B$4*'ISSUE SCORE from EIKON'!AA127)+('ISSUE SCORE from EIKON'!AP127*'WEIGHTED from Refinitive'!$B$5)+('WEIGHTED from Refinitive'!$B$8*'ISSUE SCORE from EIKON'!BE127)+('ISSUE SCORE from EIKON'!BT127*'WEIGHTED from Refinitive'!$B$9)+('WEIGHTED from Refinitive'!$B$10*'ISSUE SCORE from EIKON'!CI127)+('ISSUE SCORE from EIKON'!CX127*'WEIGHTED from Refinitive'!$B$11)+('WEIGHTED from Refinitive'!$B$14*'ISSUE SCORE from EIKON'!DM127)+('ISSUE SCORE from EIKON'!EB127*'WEIGHTED from Refinitive'!$B$15)+('WEIGHTED from Refinitive'!$B$16*'ISSUE SCORE from EIKON'!EQ127)</f>
        <v>53.022978723404229</v>
      </c>
      <c r="H124" s="1">
        <f>('WEIGHTED from Refinitive'!$B$3*'ISSUE SCORE from EIKON'!M127)+('WEIGHTED from Refinitive'!$B$4*'ISSUE SCORE from EIKON'!AB127)+('ISSUE SCORE from EIKON'!AQ127*'WEIGHTED from Refinitive'!$B$5)+('WEIGHTED from Refinitive'!$B$8*'ISSUE SCORE from EIKON'!BF127)+('ISSUE SCORE from EIKON'!BU127*'WEIGHTED from Refinitive'!$B$9)+('WEIGHTED from Refinitive'!$B$10*'ISSUE SCORE from EIKON'!CJ127)+('ISSUE SCORE from EIKON'!CY127*'WEIGHTED from Refinitive'!$B$11)+('WEIGHTED from Refinitive'!$B$14*'ISSUE SCORE from EIKON'!DN127)+('ISSUE SCORE from EIKON'!EC127*'WEIGHTED from Refinitive'!$B$15)+('WEIGHTED from Refinitive'!$B$16*'ISSUE SCORE from EIKON'!ER127)</f>
        <v>53.496681741278096</v>
      </c>
      <c r="I124" s="1">
        <f>('WEIGHTED from Refinitive'!$B$3*'ISSUE SCORE from EIKON'!N127)+('WEIGHTED from Refinitive'!$B$4*'ISSUE SCORE from EIKON'!AC127)+('ISSUE SCORE from EIKON'!AR127*'WEIGHTED from Refinitive'!$B$5)+('WEIGHTED from Refinitive'!$B$8*'ISSUE SCORE from EIKON'!BG127)+('ISSUE SCORE from EIKON'!BV127*'WEIGHTED from Refinitive'!$B$9)+('WEIGHTED from Refinitive'!$B$10*'ISSUE SCORE from EIKON'!CK127)+('ISSUE SCORE from EIKON'!CZ127*'WEIGHTED from Refinitive'!$B$11)+('WEIGHTED from Refinitive'!$B$14*'ISSUE SCORE from EIKON'!DO127)+('ISSUE SCORE from EIKON'!ED127*'WEIGHTED from Refinitive'!$B$15)+('WEIGHTED from Refinitive'!$B$16*'ISSUE SCORE from EIKON'!ES127)</f>
        <v>59.011140447667053</v>
      </c>
      <c r="J124" s="1">
        <f>('WEIGHTED from Refinitive'!$B$3*'ISSUE SCORE from EIKON'!O127)+('WEIGHTED from Refinitive'!$B$4*'ISSUE SCORE from EIKON'!AD127)+('ISSUE SCORE from EIKON'!AS127*'WEIGHTED from Refinitive'!$B$5)+('WEIGHTED from Refinitive'!$B$8*'ISSUE SCORE from EIKON'!BH127)+('ISSUE SCORE from EIKON'!BW127*'WEIGHTED from Refinitive'!$B$9)+('WEIGHTED from Refinitive'!$B$10*'ISSUE SCORE from EIKON'!CL127)+('ISSUE SCORE from EIKON'!DA127*'WEIGHTED from Refinitive'!$B$11)+('WEIGHTED from Refinitive'!$B$14*'ISSUE SCORE from EIKON'!DP127)+('ISSUE SCORE from EIKON'!EE127*'WEIGHTED from Refinitive'!$B$15)+('WEIGHTED from Refinitive'!$B$16*'ISSUE SCORE from EIKON'!ET127)</f>
        <v>49.939343551185608</v>
      </c>
      <c r="K124" s="1">
        <f>('WEIGHTED from Refinitive'!$B$3*'ISSUE SCORE from EIKON'!P127)+('WEIGHTED from Refinitive'!$B$4*'ISSUE SCORE from EIKON'!AE127)+('ISSUE SCORE from EIKON'!AT127*'WEIGHTED from Refinitive'!$B$5)+('WEIGHTED from Refinitive'!$B$8*'ISSUE SCORE from EIKON'!BI127)+('ISSUE SCORE from EIKON'!BX127*'WEIGHTED from Refinitive'!$B$9)+('WEIGHTED from Refinitive'!$B$10*'ISSUE SCORE from EIKON'!CM127)+('ISSUE SCORE from EIKON'!DB127*'WEIGHTED from Refinitive'!$B$11)+('WEIGHTED from Refinitive'!$B$14*'ISSUE SCORE from EIKON'!DQ127)+('ISSUE SCORE from EIKON'!EF127*'WEIGHTED from Refinitive'!$B$15)+('WEIGHTED from Refinitive'!$B$16*'ISSUE SCORE from EIKON'!EU127)</f>
        <v>39.170845164817699</v>
      </c>
      <c r="L124" s="1">
        <f>('WEIGHTED from Refinitive'!$B$3*'ISSUE SCORE from EIKON'!Q127)+('WEIGHTED from Refinitive'!$B$4*'ISSUE SCORE from EIKON'!AF127)+('ISSUE SCORE from EIKON'!AU127*'WEIGHTED from Refinitive'!$B$5)+('WEIGHTED from Refinitive'!$B$8*'ISSUE SCORE from EIKON'!BJ127)+('ISSUE SCORE from EIKON'!BY127*'WEIGHTED from Refinitive'!$B$9)+('WEIGHTED from Refinitive'!$B$10*'ISSUE SCORE from EIKON'!CN127)+('ISSUE SCORE from EIKON'!DC127*'WEIGHTED from Refinitive'!$B$11)+('WEIGHTED from Refinitive'!$B$14*'ISSUE SCORE from EIKON'!DR127)+('ISSUE SCORE from EIKON'!EG127*'WEIGHTED from Refinitive'!$B$15)+('WEIGHTED from Refinitive'!$B$16*'ISSUE SCORE from EIKON'!EV127)</f>
        <v>34.473383812136618</v>
      </c>
      <c r="M124" s="1">
        <f>('WEIGHTED from Refinitive'!$B$3*'ISSUE SCORE from EIKON'!R127)+('WEIGHTED from Refinitive'!$B$4*'ISSUE SCORE from EIKON'!AG127)+('ISSUE SCORE from EIKON'!AV127*'WEIGHTED from Refinitive'!$B$5)+('WEIGHTED from Refinitive'!$B$8*'ISSUE SCORE from EIKON'!BK127)+('ISSUE SCORE from EIKON'!BZ127*'WEIGHTED from Refinitive'!$B$9)+('WEIGHTED from Refinitive'!$B$10*'ISSUE SCORE from EIKON'!CO127)+('ISSUE SCORE from EIKON'!DD127*'WEIGHTED from Refinitive'!$B$11)+('WEIGHTED from Refinitive'!$B$14*'ISSUE SCORE from EIKON'!DS127)+('ISSUE SCORE from EIKON'!EH127*'WEIGHTED from Refinitive'!$B$15)+('WEIGHTED from Refinitive'!$B$16*'ISSUE SCORE from EIKON'!EW127)</f>
        <v>20.546007530730751</v>
      </c>
      <c r="N124" s="1">
        <f>('WEIGHTED from Refinitive'!$B$3*'ISSUE SCORE from EIKON'!S127)+('WEIGHTED from Refinitive'!$B$4*'ISSUE SCORE from EIKON'!AH127)+('ISSUE SCORE from EIKON'!AW127*'WEIGHTED from Refinitive'!$B$5)+('WEIGHTED from Refinitive'!$B$8*'ISSUE SCORE from EIKON'!BL127)+('ISSUE SCORE from EIKON'!CA127*'WEIGHTED from Refinitive'!$B$9)+('WEIGHTED from Refinitive'!$B$10*'ISSUE SCORE from EIKON'!CP127)+('ISSUE SCORE from EIKON'!DE127*'WEIGHTED from Refinitive'!$B$11)+('WEIGHTED from Refinitive'!$B$14*'ISSUE SCORE from EIKON'!DT127)+('ISSUE SCORE from EIKON'!EI127*'WEIGHTED from Refinitive'!$B$15)+('WEIGHTED from Refinitive'!$B$16*'ISSUE SCORE from EIKON'!EX127)</f>
        <v>34.807804792107092</v>
      </c>
      <c r="O124" s="1">
        <f>('WEIGHTED from Refinitive'!$B$3*'ISSUE SCORE from EIKON'!T127)+('WEIGHTED from Refinitive'!$B$4*'ISSUE SCORE from EIKON'!AI127)+('ISSUE SCORE from EIKON'!AX127*'WEIGHTED from Refinitive'!$B$5)+('WEIGHTED from Refinitive'!$B$8*'ISSUE SCORE from EIKON'!BM127)+('ISSUE SCORE from EIKON'!CB127*'WEIGHTED from Refinitive'!$B$9)+('WEIGHTED from Refinitive'!$B$10*'ISSUE SCORE from EIKON'!CQ127)+('ISSUE SCORE from EIKON'!DF127*'WEIGHTED from Refinitive'!$B$11)+('WEIGHTED from Refinitive'!$B$14*'ISSUE SCORE from EIKON'!DU127)+('ISSUE SCORE from EIKON'!EJ127*'WEIGHTED from Refinitive'!$B$15)+('WEIGHTED from Refinitive'!$B$16*'ISSUE SCORE from EIKON'!EY127)</f>
        <v>32.935689204926383</v>
      </c>
      <c r="P124" s="1">
        <f>('WEIGHTED from Refinitive'!$B$3*'ISSUE SCORE from EIKON'!U127)+('WEIGHTED from Refinitive'!$B$4*'ISSUE SCORE from EIKON'!AJ127)+('ISSUE SCORE from EIKON'!AY127*'WEIGHTED from Refinitive'!$B$5)+('WEIGHTED from Refinitive'!$B$8*'ISSUE SCORE from EIKON'!BN127)+('ISSUE SCORE from EIKON'!CC127*'WEIGHTED from Refinitive'!$B$9)+('WEIGHTED from Refinitive'!$B$10*'ISSUE SCORE from EIKON'!CR127)+('ISSUE SCORE from EIKON'!DG127*'WEIGHTED from Refinitive'!$B$11)+('WEIGHTED from Refinitive'!$B$14*'ISSUE SCORE from EIKON'!DV127)+('ISSUE SCORE from EIKON'!EK127*'WEIGHTED from Refinitive'!$B$15)+('WEIGHTED from Refinitive'!$B$16*'ISSUE SCORE from EIKON'!EZ127)</f>
        <v>35.470009416195822</v>
      </c>
      <c r="R124" s="11" t="s">
        <v>219</v>
      </c>
      <c r="S124" s="1">
        <f t="shared" si="32"/>
        <v>71.560705810991379</v>
      </c>
      <c r="T124" s="1">
        <f t="shared" si="33"/>
        <v>77.410540774426579</v>
      </c>
      <c r="U124" s="1">
        <f t="shared" si="34"/>
        <v>72.074132124771722</v>
      </c>
      <c r="V124" s="1">
        <f t="shared" si="35"/>
        <v>66.462085308056828</v>
      </c>
      <c r="W124" s="1">
        <f t="shared" si="36"/>
        <v>59.824041343272086</v>
      </c>
      <c r="X124" s="1">
        <f t="shared" si="37"/>
        <v>53.022978723404229</v>
      </c>
      <c r="Y124" s="1">
        <f t="shared" si="38"/>
        <v>53.496681741278096</v>
      </c>
      <c r="Z124" s="1">
        <f t="shared" si="39"/>
        <v>59.011140447667053</v>
      </c>
      <c r="AA124" s="1">
        <f t="shared" si="40"/>
        <v>49.939343551185608</v>
      </c>
      <c r="AB124" s="1">
        <f t="shared" si="41"/>
        <v>39.170845164817699</v>
      </c>
      <c r="AC124" s="1">
        <f t="shared" si="42"/>
        <v>34.473383812136618</v>
      </c>
      <c r="AD124" s="1">
        <f t="shared" si="43"/>
        <v>20.546007530730751</v>
      </c>
      <c r="AE124" s="1">
        <f t="shared" si="44"/>
        <v>34.807804792107092</v>
      </c>
      <c r="AF124" s="1">
        <f t="shared" si="45"/>
        <v>32.935689204926383</v>
      </c>
      <c r="AG124" s="1">
        <f t="shared" si="46"/>
        <v>35.470009416195822</v>
      </c>
      <c r="AI124" s="11" t="s">
        <v>219</v>
      </c>
      <c r="AJ124" s="1">
        <f t="shared" si="47"/>
        <v>-5.8498349634351996</v>
      </c>
      <c r="AK124" s="1">
        <f t="shared" si="48"/>
        <v>5.3364086496548566</v>
      </c>
      <c r="AL124" s="1">
        <f t="shared" si="49"/>
        <v>5.6120468167148942</v>
      </c>
      <c r="AM124" s="1">
        <f t="shared" si="50"/>
        <v>6.6380439647847425</v>
      </c>
      <c r="AN124" s="1">
        <f t="shared" si="51"/>
        <v>6.8010626198678565</v>
      </c>
      <c r="AO124" s="1">
        <f t="shared" si="52"/>
        <v>-0.47370301787386637</v>
      </c>
      <c r="AP124" s="1">
        <f t="shared" si="53"/>
        <v>-5.5144587063889574</v>
      </c>
      <c r="AQ124" s="1">
        <f t="shared" si="54"/>
        <v>9.0717968964814446</v>
      </c>
      <c r="AR124" s="1">
        <f t="shared" si="55"/>
        <v>10.768498386367909</v>
      </c>
      <c r="AS124" s="1">
        <f t="shared" si="56"/>
        <v>4.6974613526810813</v>
      </c>
      <c r="AT124" s="1">
        <f t="shared" si="57"/>
        <v>13.927376281405866</v>
      </c>
      <c r="AU124" s="1">
        <f t="shared" si="58"/>
        <v>-14.261797261376341</v>
      </c>
      <c r="AV124" s="1">
        <f t="shared" si="59"/>
        <v>1.8721155871807085</v>
      </c>
      <c r="AW124" s="1">
        <f t="shared" si="60"/>
        <v>-2.5343202112694385</v>
      </c>
      <c r="AX124" s="1" t="str">
        <f>VLOOKUP(AI124,'ISSUE SCORE from EIKON'!A127:B556,2,FALSE)</f>
        <v>Flowserve Corp</v>
      </c>
      <c r="AY124" s="1">
        <f t="shared" si="61"/>
        <v>123</v>
      </c>
      <c r="AZ124" s="1">
        <v>123</v>
      </c>
      <c r="BA124" s="1">
        <v>1</v>
      </c>
    </row>
    <row r="125" spans="1:53" ht="15">
      <c r="A125" s="11" t="s">
        <v>186</v>
      </c>
      <c r="B125" s="1">
        <f>('WEIGHTED from Refinitive'!$B$3*'ISSUE SCORE from EIKON'!G128)+('WEIGHTED from Refinitive'!$B$4*'ISSUE SCORE from EIKON'!V128)+('ISSUE SCORE from EIKON'!AK128*'WEIGHTED from Refinitive'!$B$5)+('WEIGHTED from Refinitive'!$B$8*'ISSUE SCORE from EIKON'!AZ128)+('ISSUE SCORE from EIKON'!BO128*'WEIGHTED from Refinitive'!$B$9)+('WEIGHTED from Refinitive'!$B$10*'ISSUE SCORE from EIKON'!CD128)+('ISSUE SCORE from EIKON'!CS128*'WEIGHTED from Refinitive'!$B$11)+('WEIGHTED from Refinitive'!$B$14*'ISSUE SCORE from EIKON'!DH128)+('ISSUE SCORE from EIKON'!DW128*'WEIGHTED from Refinitive'!$B$15)+('WEIGHTED from Refinitive'!$B$16*'ISSUE SCORE from EIKON'!EL128)</f>
        <v>70.285575054415389</v>
      </c>
      <c r="C125" s="1">
        <f>('WEIGHTED from Refinitive'!$B$3*'ISSUE SCORE from EIKON'!H128)+('WEIGHTED from Refinitive'!$B$4*'ISSUE SCORE from EIKON'!W128)+('ISSUE SCORE from EIKON'!AL128*'WEIGHTED from Refinitive'!$B$5)+('WEIGHTED from Refinitive'!$B$8*'ISSUE SCORE from EIKON'!BA128)+('ISSUE SCORE from EIKON'!BP128*'WEIGHTED from Refinitive'!$B$9)+('WEIGHTED from Refinitive'!$B$10*'ISSUE SCORE from EIKON'!CE128)+('ISSUE SCORE from EIKON'!CT128*'WEIGHTED from Refinitive'!$B$11)+('WEIGHTED from Refinitive'!$B$14*'ISSUE SCORE from EIKON'!DI128)+('ISSUE SCORE from EIKON'!DX128*'WEIGHTED from Refinitive'!$B$15)+('WEIGHTED from Refinitive'!$B$16*'ISSUE SCORE from EIKON'!EM128)</f>
        <v>71.657366083012377</v>
      </c>
      <c r="D125" s="1">
        <f>('WEIGHTED from Refinitive'!$B$3*'ISSUE SCORE from EIKON'!I128)+('WEIGHTED from Refinitive'!$B$4*'ISSUE SCORE from EIKON'!X128)+('ISSUE SCORE from EIKON'!AM128*'WEIGHTED from Refinitive'!$B$5)+('WEIGHTED from Refinitive'!$B$8*'ISSUE SCORE from EIKON'!BB128)+('ISSUE SCORE from EIKON'!BQ128*'WEIGHTED from Refinitive'!$B$9)+('WEIGHTED from Refinitive'!$B$10*'ISSUE SCORE from EIKON'!CF128)+('ISSUE SCORE from EIKON'!CU128*'WEIGHTED from Refinitive'!$B$11)+('WEIGHTED from Refinitive'!$B$14*'ISSUE SCORE from EIKON'!DJ128)+('ISSUE SCORE from EIKON'!DY128*'WEIGHTED from Refinitive'!$B$15)+('WEIGHTED from Refinitive'!$B$16*'ISSUE SCORE from EIKON'!EN128)</f>
        <v>71.277728410549443</v>
      </c>
      <c r="E125" s="1">
        <f>('WEIGHTED from Refinitive'!$B$3*'ISSUE SCORE from EIKON'!J128)+('WEIGHTED from Refinitive'!$B$4*'ISSUE SCORE from EIKON'!Y128)+('ISSUE SCORE from EIKON'!AN128*'WEIGHTED from Refinitive'!$B$5)+('WEIGHTED from Refinitive'!$B$8*'ISSUE SCORE from EIKON'!BC128)+('ISSUE SCORE from EIKON'!BR128*'WEIGHTED from Refinitive'!$B$9)+('WEIGHTED from Refinitive'!$B$10*'ISSUE SCORE from EIKON'!CG128)+('ISSUE SCORE from EIKON'!CV128*'WEIGHTED from Refinitive'!$B$11)+('WEIGHTED from Refinitive'!$B$14*'ISSUE SCORE from EIKON'!DK128)+('ISSUE SCORE from EIKON'!DZ128*'WEIGHTED from Refinitive'!$B$15)+('WEIGHTED from Refinitive'!$B$16*'ISSUE SCORE from EIKON'!EO128)</f>
        <v>68.922785445451524</v>
      </c>
      <c r="F125" s="1">
        <f>('WEIGHTED from Refinitive'!$B$3*'ISSUE SCORE from EIKON'!K128)+('WEIGHTED from Refinitive'!$B$4*'ISSUE SCORE from EIKON'!Z128)+('ISSUE SCORE from EIKON'!AO128*'WEIGHTED from Refinitive'!$B$5)+('WEIGHTED from Refinitive'!$B$8*'ISSUE SCORE from EIKON'!BD128)+('ISSUE SCORE from EIKON'!BS128*'WEIGHTED from Refinitive'!$B$9)+('WEIGHTED from Refinitive'!$B$10*'ISSUE SCORE from EIKON'!CH128)+('ISSUE SCORE from EIKON'!CW128*'WEIGHTED from Refinitive'!$B$11)+('WEIGHTED from Refinitive'!$B$14*'ISSUE SCORE from EIKON'!DL128)+('ISSUE SCORE from EIKON'!EA128*'WEIGHTED from Refinitive'!$B$15)+('WEIGHTED from Refinitive'!$B$16*'ISSUE SCORE from EIKON'!EP128)</f>
        <v>61.778812156774208</v>
      </c>
      <c r="G125" s="1">
        <f>('WEIGHTED from Refinitive'!$B$3*'ISSUE SCORE from EIKON'!L128)+('WEIGHTED from Refinitive'!$B$4*'ISSUE SCORE from EIKON'!AA128)+('ISSUE SCORE from EIKON'!AP128*'WEIGHTED from Refinitive'!$B$5)+('WEIGHTED from Refinitive'!$B$8*'ISSUE SCORE from EIKON'!BE128)+('ISSUE SCORE from EIKON'!BT128*'WEIGHTED from Refinitive'!$B$9)+('WEIGHTED from Refinitive'!$B$10*'ISSUE SCORE from EIKON'!CI128)+('ISSUE SCORE from EIKON'!CX128*'WEIGHTED from Refinitive'!$B$11)+('WEIGHTED from Refinitive'!$B$14*'ISSUE SCORE from EIKON'!DM128)+('ISSUE SCORE from EIKON'!EB128*'WEIGHTED from Refinitive'!$B$15)+('WEIGHTED from Refinitive'!$B$16*'ISSUE SCORE from EIKON'!EQ128)</f>
        <v>59.472296933835366</v>
      </c>
      <c r="H125" s="1">
        <f>('WEIGHTED from Refinitive'!$B$3*'ISSUE SCORE from EIKON'!M128)+('WEIGHTED from Refinitive'!$B$4*'ISSUE SCORE from EIKON'!AB128)+('ISSUE SCORE from EIKON'!AQ128*'WEIGHTED from Refinitive'!$B$5)+('WEIGHTED from Refinitive'!$B$8*'ISSUE SCORE from EIKON'!BF128)+('ISSUE SCORE from EIKON'!BU128*'WEIGHTED from Refinitive'!$B$9)+('WEIGHTED from Refinitive'!$B$10*'ISSUE SCORE from EIKON'!CJ128)+('ISSUE SCORE from EIKON'!CY128*'WEIGHTED from Refinitive'!$B$11)+('WEIGHTED from Refinitive'!$B$14*'ISSUE SCORE from EIKON'!DN128)+('ISSUE SCORE from EIKON'!EC128*'WEIGHTED from Refinitive'!$B$15)+('WEIGHTED from Refinitive'!$B$16*'ISSUE SCORE from EIKON'!ER128)</f>
        <v>43.196433637284677</v>
      </c>
      <c r="I125" s="1">
        <f>('WEIGHTED from Refinitive'!$B$3*'ISSUE SCORE from EIKON'!N128)+('WEIGHTED from Refinitive'!$B$4*'ISSUE SCORE from EIKON'!AC128)+('ISSUE SCORE from EIKON'!AR128*'WEIGHTED from Refinitive'!$B$5)+('WEIGHTED from Refinitive'!$B$8*'ISSUE SCORE from EIKON'!BG128)+('ISSUE SCORE from EIKON'!BV128*'WEIGHTED from Refinitive'!$B$9)+('WEIGHTED from Refinitive'!$B$10*'ISSUE SCORE from EIKON'!CK128)+('ISSUE SCORE from EIKON'!CZ128*'WEIGHTED from Refinitive'!$B$11)+('WEIGHTED from Refinitive'!$B$14*'ISSUE SCORE from EIKON'!DO128)+('ISSUE SCORE from EIKON'!ED128*'WEIGHTED from Refinitive'!$B$15)+('WEIGHTED from Refinitive'!$B$16*'ISSUE SCORE from EIKON'!ES128)</f>
        <v>45.391049549184771</v>
      </c>
      <c r="J125" s="1">
        <f>('WEIGHTED from Refinitive'!$B$3*'ISSUE SCORE from EIKON'!O128)+('WEIGHTED from Refinitive'!$B$4*'ISSUE SCORE from EIKON'!AD128)+('ISSUE SCORE from EIKON'!AS128*'WEIGHTED from Refinitive'!$B$5)+('WEIGHTED from Refinitive'!$B$8*'ISSUE SCORE from EIKON'!BH128)+('ISSUE SCORE from EIKON'!BW128*'WEIGHTED from Refinitive'!$B$9)+('WEIGHTED from Refinitive'!$B$10*'ISSUE SCORE from EIKON'!CL128)+('ISSUE SCORE from EIKON'!DA128*'WEIGHTED from Refinitive'!$B$11)+('WEIGHTED from Refinitive'!$B$14*'ISSUE SCORE from EIKON'!DP128)+('ISSUE SCORE from EIKON'!EE128*'WEIGHTED from Refinitive'!$B$15)+('WEIGHTED from Refinitive'!$B$16*'ISSUE SCORE from EIKON'!ET128)</f>
        <v>45.631368221941962</v>
      </c>
      <c r="K125" s="1">
        <f>('WEIGHTED from Refinitive'!$B$3*'ISSUE SCORE from EIKON'!P128)+('WEIGHTED from Refinitive'!$B$4*'ISSUE SCORE from EIKON'!AE128)+('ISSUE SCORE from EIKON'!AT128*'WEIGHTED from Refinitive'!$B$5)+('WEIGHTED from Refinitive'!$B$8*'ISSUE SCORE from EIKON'!BI128)+('ISSUE SCORE from EIKON'!BX128*'WEIGHTED from Refinitive'!$B$9)+('WEIGHTED from Refinitive'!$B$10*'ISSUE SCORE from EIKON'!CM128)+('ISSUE SCORE from EIKON'!DB128*'WEIGHTED from Refinitive'!$B$11)+('WEIGHTED from Refinitive'!$B$14*'ISSUE SCORE from EIKON'!DQ128)+('ISSUE SCORE from EIKON'!EF128*'WEIGHTED from Refinitive'!$B$15)+('WEIGHTED from Refinitive'!$B$16*'ISSUE SCORE from EIKON'!EU128)</f>
        <v>47.55960815500287</v>
      </c>
      <c r="L125" s="1">
        <f>('WEIGHTED from Refinitive'!$B$3*'ISSUE SCORE from EIKON'!Q128)+('WEIGHTED from Refinitive'!$B$4*'ISSUE SCORE from EIKON'!AF128)+('ISSUE SCORE from EIKON'!AU128*'WEIGHTED from Refinitive'!$B$5)+('WEIGHTED from Refinitive'!$B$8*'ISSUE SCORE from EIKON'!BJ128)+('ISSUE SCORE from EIKON'!BY128*'WEIGHTED from Refinitive'!$B$9)+('WEIGHTED from Refinitive'!$B$10*'ISSUE SCORE from EIKON'!CN128)+('ISSUE SCORE from EIKON'!DC128*'WEIGHTED from Refinitive'!$B$11)+('WEIGHTED from Refinitive'!$B$14*'ISSUE SCORE from EIKON'!DR128)+('ISSUE SCORE from EIKON'!EG128*'WEIGHTED from Refinitive'!$B$15)+('WEIGHTED from Refinitive'!$B$16*'ISSUE SCORE from EIKON'!EV128)</f>
        <v>47.948658706502719</v>
      </c>
      <c r="M125" s="1">
        <f>('WEIGHTED from Refinitive'!$B$3*'ISSUE SCORE from EIKON'!R128)+('WEIGHTED from Refinitive'!$B$4*'ISSUE SCORE from EIKON'!AG128)+('ISSUE SCORE from EIKON'!AV128*'WEIGHTED from Refinitive'!$B$5)+('WEIGHTED from Refinitive'!$B$8*'ISSUE SCORE from EIKON'!BK128)+('ISSUE SCORE from EIKON'!BZ128*'WEIGHTED from Refinitive'!$B$9)+('WEIGHTED from Refinitive'!$B$10*'ISSUE SCORE from EIKON'!CO128)+('ISSUE SCORE from EIKON'!DD128*'WEIGHTED from Refinitive'!$B$11)+('WEIGHTED from Refinitive'!$B$14*'ISSUE SCORE from EIKON'!DS128)+('ISSUE SCORE from EIKON'!EH128*'WEIGHTED from Refinitive'!$B$15)+('WEIGHTED from Refinitive'!$B$16*'ISSUE SCORE from EIKON'!EW128)</f>
        <v>46.223664809465653</v>
      </c>
      <c r="N125" s="1">
        <f>('WEIGHTED from Refinitive'!$B$3*'ISSUE SCORE from EIKON'!S128)+('WEIGHTED from Refinitive'!$B$4*'ISSUE SCORE from EIKON'!AH128)+('ISSUE SCORE from EIKON'!AW128*'WEIGHTED from Refinitive'!$B$5)+('WEIGHTED from Refinitive'!$B$8*'ISSUE SCORE from EIKON'!BL128)+('ISSUE SCORE from EIKON'!CA128*'WEIGHTED from Refinitive'!$B$9)+('WEIGHTED from Refinitive'!$B$10*'ISSUE SCORE from EIKON'!CP128)+('ISSUE SCORE from EIKON'!DE128*'WEIGHTED from Refinitive'!$B$11)+('WEIGHTED from Refinitive'!$B$14*'ISSUE SCORE from EIKON'!DT128)+('ISSUE SCORE from EIKON'!EI128*'WEIGHTED from Refinitive'!$B$15)+('WEIGHTED from Refinitive'!$B$16*'ISSUE SCORE from EIKON'!EX128)</f>
        <v>55.070803221666836</v>
      </c>
      <c r="O125" s="1">
        <f>('WEIGHTED from Refinitive'!$B$3*'ISSUE SCORE from EIKON'!T128)+('WEIGHTED from Refinitive'!$B$4*'ISSUE SCORE from EIKON'!AI128)+('ISSUE SCORE from EIKON'!AX128*'WEIGHTED from Refinitive'!$B$5)+('WEIGHTED from Refinitive'!$B$8*'ISSUE SCORE from EIKON'!BM128)+('ISSUE SCORE from EIKON'!CB128*'WEIGHTED from Refinitive'!$B$9)+('WEIGHTED from Refinitive'!$B$10*'ISSUE SCORE from EIKON'!CQ128)+('ISSUE SCORE from EIKON'!DF128*'WEIGHTED from Refinitive'!$B$11)+('WEIGHTED from Refinitive'!$B$14*'ISSUE SCORE from EIKON'!DU128)+('ISSUE SCORE from EIKON'!EJ128*'WEIGHTED from Refinitive'!$B$15)+('WEIGHTED from Refinitive'!$B$16*'ISSUE SCORE from EIKON'!EY128)</f>
        <v>59.973308668076079</v>
      </c>
      <c r="P125" s="1">
        <f>('WEIGHTED from Refinitive'!$B$3*'ISSUE SCORE from EIKON'!U128)+('WEIGHTED from Refinitive'!$B$4*'ISSUE SCORE from EIKON'!AJ128)+('ISSUE SCORE from EIKON'!AY128*'WEIGHTED from Refinitive'!$B$5)+('WEIGHTED from Refinitive'!$B$8*'ISSUE SCORE from EIKON'!BN128)+('ISSUE SCORE from EIKON'!CC128*'WEIGHTED from Refinitive'!$B$9)+('WEIGHTED from Refinitive'!$B$10*'ISSUE SCORE from EIKON'!CR128)+('ISSUE SCORE from EIKON'!DG128*'WEIGHTED from Refinitive'!$B$11)+('WEIGHTED from Refinitive'!$B$14*'ISSUE SCORE from EIKON'!DV128)+('ISSUE SCORE from EIKON'!EK128*'WEIGHTED from Refinitive'!$B$15)+('WEIGHTED from Refinitive'!$B$16*'ISSUE SCORE from EIKON'!EZ128)</f>
        <v>58.543763454141178</v>
      </c>
      <c r="R125" s="11" t="s">
        <v>221</v>
      </c>
      <c r="S125" s="1">
        <f t="shared" si="32"/>
        <v>72.209979526146711</v>
      </c>
      <c r="T125" s="1">
        <f t="shared" si="33"/>
        <v>71.657366083012377</v>
      </c>
      <c r="U125" s="1">
        <f t="shared" si="34"/>
        <v>71.277728410549443</v>
      </c>
      <c r="V125" s="1">
        <f t="shared" si="35"/>
        <v>68.922785445451524</v>
      </c>
      <c r="W125" s="1">
        <f t="shared" si="36"/>
        <v>61.778812156774208</v>
      </c>
      <c r="X125" s="1">
        <f t="shared" si="37"/>
        <v>59.472296933835366</v>
      </c>
      <c r="Y125" s="1">
        <f t="shared" si="38"/>
        <v>43.196433637284677</v>
      </c>
      <c r="Z125" s="1">
        <f t="shared" si="39"/>
        <v>45.391049549184771</v>
      </c>
      <c r="AA125" s="1">
        <f t="shared" si="40"/>
        <v>45.631368221941962</v>
      </c>
      <c r="AB125" s="1">
        <f t="shared" si="41"/>
        <v>47.55960815500287</v>
      </c>
      <c r="AC125" s="1">
        <f t="shared" si="42"/>
        <v>47.948658706502719</v>
      </c>
      <c r="AD125" s="1">
        <f t="shared" si="43"/>
        <v>46.223664809465653</v>
      </c>
      <c r="AE125" s="1">
        <f t="shared" si="44"/>
        <v>55.070803221666836</v>
      </c>
      <c r="AF125" s="1">
        <f t="shared" si="45"/>
        <v>59.973308668076079</v>
      </c>
      <c r="AG125" s="1">
        <f t="shared" si="46"/>
        <v>58.543763454141178</v>
      </c>
      <c r="AI125" s="11" t="s">
        <v>221</v>
      </c>
      <c r="AJ125" s="1">
        <f t="shared" si="47"/>
        <v>0.55261344313433369</v>
      </c>
      <c r="AK125" s="1">
        <f t="shared" si="48"/>
        <v>0.37963767246293401</v>
      </c>
      <c r="AL125" s="1">
        <f t="shared" si="49"/>
        <v>2.3549429650979192</v>
      </c>
      <c r="AM125" s="1">
        <f t="shared" si="50"/>
        <v>7.1439732886773157</v>
      </c>
      <c r="AN125" s="1">
        <f t="shared" si="51"/>
        <v>2.3065152229388417</v>
      </c>
      <c r="AO125" s="1">
        <f t="shared" si="52"/>
        <v>16.275863296550689</v>
      </c>
      <c r="AP125" s="1">
        <f t="shared" si="53"/>
        <v>-2.1946159119000939</v>
      </c>
      <c r="AQ125" s="1">
        <f t="shared" si="54"/>
        <v>-0.24031867275719065</v>
      </c>
      <c r="AR125" s="1">
        <f t="shared" si="55"/>
        <v>-1.9282399330609081</v>
      </c>
      <c r="AS125" s="1">
        <f t="shared" si="56"/>
        <v>-0.38905055149984946</v>
      </c>
      <c r="AT125" s="1">
        <f t="shared" si="57"/>
        <v>1.7249938970370664</v>
      </c>
      <c r="AU125" s="1">
        <f t="shared" si="58"/>
        <v>-8.8471384122011827</v>
      </c>
      <c r="AV125" s="1">
        <f t="shared" si="59"/>
        <v>-4.9025054464092435</v>
      </c>
      <c r="AW125" s="1">
        <f t="shared" si="60"/>
        <v>1.429545213934901</v>
      </c>
      <c r="AX125" s="1" t="str">
        <f>VLOOKUP(AI125,'ISSUE SCORE from EIKON'!A128:B557,2,FALSE)</f>
        <v>FMC Corp</v>
      </c>
      <c r="AY125" s="1">
        <f t="shared" si="61"/>
        <v>124</v>
      </c>
      <c r="AZ125" s="1">
        <v>124</v>
      </c>
      <c r="BA125" s="1">
        <v>1</v>
      </c>
    </row>
    <row r="126" spans="1:53" ht="15">
      <c r="A126" s="11" t="s">
        <v>187</v>
      </c>
      <c r="B126" s="1">
        <f>('WEIGHTED from Refinitive'!$B$3*'ISSUE SCORE from EIKON'!G129)+('WEIGHTED from Refinitive'!$B$4*'ISSUE SCORE from EIKON'!V129)+('ISSUE SCORE from EIKON'!AK129*'WEIGHTED from Refinitive'!$B$5)+('WEIGHTED from Refinitive'!$B$8*'ISSUE SCORE from EIKON'!AZ129)+('ISSUE SCORE from EIKON'!BO129*'WEIGHTED from Refinitive'!$B$9)+('WEIGHTED from Refinitive'!$B$10*'ISSUE SCORE from EIKON'!CD129)+('ISSUE SCORE from EIKON'!CS129*'WEIGHTED from Refinitive'!$B$11)+('WEIGHTED from Refinitive'!$B$14*'ISSUE SCORE from EIKON'!DH129)+('ISSUE SCORE from EIKON'!DW129*'WEIGHTED from Refinitive'!$B$15)+('WEIGHTED from Refinitive'!$B$16*'ISSUE SCORE from EIKON'!EL129)</f>
        <v>69.638508464197074</v>
      </c>
      <c r="C126" s="1">
        <f>('WEIGHTED from Refinitive'!$B$3*'ISSUE SCORE from EIKON'!H129)+('WEIGHTED from Refinitive'!$B$4*'ISSUE SCORE from EIKON'!W129)+('ISSUE SCORE from EIKON'!AL129*'WEIGHTED from Refinitive'!$B$5)+('WEIGHTED from Refinitive'!$B$8*'ISSUE SCORE from EIKON'!BA129)+('ISSUE SCORE from EIKON'!BP129*'WEIGHTED from Refinitive'!$B$9)+('WEIGHTED from Refinitive'!$B$10*'ISSUE SCORE from EIKON'!CE129)+('ISSUE SCORE from EIKON'!CT129*'WEIGHTED from Refinitive'!$B$11)+('WEIGHTED from Refinitive'!$B$14*'ISSUE SCORE from EIKON'!DI129)+('ISSUE SCORE from EIKON'!DX129*'WEIGHTED from Refinitive'!$B$15)+('WEIGHTED from Refinitive'!$B$16*'ISSUE SCORE from EIKON'!EM129)</f>
        <v>72.678803018951172</v>
      </c>
      <c r="D126" s="1">
        <f>('WEIGHTED from Refinitive'!$B$3*'ISSUE SCORE from EIKON'!I129)+('WEIGHTED from Refinitive'!$B$4*'ISSUE SCORE from EIKON'!X129)+('ISSUE SCORE from EIKON'!AM129*'WEIGHTED from Refinitive'!$B$5)+('WEIGHTED from Refinitive'!$B$8*'ISSUE SCORE from EIKON'!BB129)+('ISSUE SCORE from EIKON'!BQ129*'WEIGHTED from Refinitive'!$B$9)+('WEIGHTED from Refinitive'!$B$10*'ISSUE SCORE from EIKON'!CF129)+('ISSUE SCORE from EIKON'!CU129*'WEIGHTED from Refinitive'!$B$11)+('WEIGHTED from Refinitive'!$B$14*'ISSUE SCORE from EIKON'!DJ129)+('ISSUE SCORE from EIKON'!DY129*'WEIGHTED from Refinitive'!$B$15)+('WEIGHTED from Refinitive'!$B$16*'ISSUE SCORE from EIKON'!EN129)</f>
        <v>70.880871250333087</v>
      </c>
      <c r="E126" s="1">
        <f>('WEIGHTED from Refinitive'!$B$3*'ISSUE SCORE from EIKON'!J129)+('WEIGHTED from Refinitive'!$B$4*'ISSUE SCORE from EIKON'!Y129)+('ISSUE SCORE from EIKON'!AN129*'WEIGHTED from Refinitive'!$B$5)+('WEIGHTED from Refinitive'!$B$8*'ISSUE SCORE from EIKON'!BC129)+('ISSUE SCORE from EIKON'!BR129*'WEIGHTED from Refinitive'!$B$9)+('WEIGHTED from Refinitive'!$B$10*'ISSUE SCORE from EIKON'!CG129)+('ISSUE SCORE from EIKON'!CV129*'WEIGHTED from Refinitive'!$B$11)+('WEIGHTED from Refinitive'!$B$14*'ISSUE SCORE from EIKON'!DK129)+('ISSUE SCORE from EIKON'!DZ129*'WEIGHTED from Refinitive'!$B$15)+('WEIGHTED from Refinitive'!$B$16*'ISSUE SCORE from EIKON'!EO129)</f>
        <v>63.465226058827923</v>
      </c>
      <c r="F126" s="1">
        <f>('WEIGHTED from Refinitive'!$B$3*'ISSUE SCORE from EIKON'!K129)+('WEIGHTED from Refinitive'!$B$4*'ISSUE SCORE from EIKON'!Z129)+('ISSUE SCORE from EIKON'!AO129*'WEIGHTED from Refinitive'!$B$5)+('WEIGHTED from Refinitive'!$B$8*'ISSUE SCORE from EIKON'!BD129)+('ISSUE SCORE from EIKON'!BS129*'WEIGHTED from Refinitive'!$B$9)+('WEIGHTED from Refinitive'!$B$10*'ISSUE SCORE from EIKON'!CH129)+('ISSUE SCORE from EIKON'!CW129*'WEIGHTED from Refinitive'!$B$11)+('WEIGHTED from Refinitive'!$B$14*'ISSUE SCORE from EIKON'!DL129)+('ISSUE SCORE from EIKON'!EA129*'WEIGHTED from Refinitive'!$B$15)+('WEIGHTED from Refinitive'!$B$16*'ISSUE SCORE from EIKON'!EP129)</f>
        <v>59.383481902712631</v>
      </c>
      <c r="G126" s="1">
        <f>('WEIGHTED from Refinitive'!$B$3*'ISSUE SCORE from EIKON'!L129)+('WEIGHTED from Refinitive'!$B$4*'ISSUE SCORE from EIKON'!AA129)+('ISSUE SCORE from EIKON'!AP129*'WEIGHTED from Refinitive'!$B$5)+('WEIGHTED from Refinitive'!$B$8*'ISSUE SCORE from EIKON'!BE129)+('ISSUE SCORE from EIKON'!BT129*'WEIGHTED from Refinitive'!$B$9)+('WEIGHTED from Refinitive'!$B$10*'ISSUE SCORE from EIKON'!CI129)+('ISSUE SCORE from EIKON'!CX129*'WEIGHTED from Refinitive'!$B$11)+('WEIGHTED from Refinitive'!$B$14*'ISSUE SCORE from EIKON'!DM129)+('ISSUE SCORE from EIKON'!EB129*'WEIGHTED from Refinitive'!$B$15)+('WEIGHTED from Refinitive'!$B$16*'ISSUE SCORE from EIKON'!EQ129)</f>
        <v>60.366038500506555</v>
      </c>
      <c r="H126" s="1">
        <f>('WEIGHTED from Refinitive'!$B$3*'ISSUE SCORE from EIKON'!M129)+('WEIGHTED from Refinitive'!$B$4*'ISSUE SCORE from EIKON'!AB129)+('ISSUE SCORE from EIKON'!AQ129*'WEIGHTED from Refinitive'!$B$5)+('WEIGHTED from Refinitive'!$B$8*'ISSUE SCORE from EIKON'!BF129)+('ISSUE SCORE from EIKON'!BU129*'WEIGHTED from Refinitive'!$B$9)+('WEIGHTED from Refinitive'!$B$10*'ISSUE SCORE from EIKON'!CJ129)+('ISSUE SCORE from EIKON'!CY129*'WEIGHTED from Refinitive'!$B$11)+('WEIGHTED from Refinitive'!$B$14*'ISSUE SCORE from EIKON'!DN129)+('ISSUE SCORE from EIKON'!EC129*'WEIGHTED from Refinitive'!$B$15)+('WEIGHTED from Refinitive'!$B$16*'ISSUE SCORE from EIKON'!ER129)</f>
        <v>63.265635542538149</v>
      </c>
      <c r="I126" s="1">
        <f>('WEIGHTED from Refinitive'!$B$3*'ISSUE SCORE from EIKON'!N129)+('WEIGHTED from Refinitive'!$B$4*'ISSUE SCORE from EIKON'!AC129)+('ISSUE SCORE from EIKON'!AR129*'WEIGHTED from Refinitive'!$B$5)+('WEIGHTED from Refinitive'!$B$8*'ISSUE SCORE from EIKON'!BG129)+('ISSUE SCORE from EIKON'!BV129*'WEIGHTED from Refinitive'!$B$9)+('WEIGHTED from Refinitive'!$B$10*'ISSUE SCORE from EIKON'!CK129)+('ISSUE SCORE from EIKON'!CZ129*'WEIGHTED from Refinitive'!$B$11)+('WEIGHTED from Refinitive'!$B$14*'ISSUE SCORE from EIKON'!DO129)+('ISSUE SCORE from EIKON'!ED129*'WEIGHTED from Refinitive'!$B$15)+('WEIGHTED from Refinitive'!$B$16*'ISSUE SCORE from EIKON'!ES129)</f>
        <v>58.515605296342969</v>
      </c>
      <c r="J126" s="1">
        <f>('WEIGHTED from Refinitive'!$B$3*'ISSUE SCORE from EIKON'!O129)+('WEIGHTED from Refinitive'!$B$4*'ISSUE SCORE from EIKON'!AD129)+('ISSUE SCORE from EIKON'!AS129*'WEIGHTED from Refinitive'!$B$5)+('WEIGHTED from Refinitive'!$B$8*'ISSUE SCORE from EIKON'!BH129)+('ISSUE SCORE from EIKON'!BW129*'WEIGHTED from Refinitive'!$B$9)+('WEIGHTED from Refinitive'!$B$10*'ISSUE SCORE from EIKON'!CL129)+('ISSUE SCORE from EIKON'!DA129*'WEIGHTED from Refinitive'!$B$11)+('WEIGHTED from Refinitive'!$B$14*'ISSUE SCORE from EIKON'!DP129)+('ISSUE SCORE from EIKON'!EE129*'WEIGHTED from Refinitive'!$B$15)+('WEIGHTED from Refinitive'!$B$16*'ISSUE SCORE from EIKON'!ET129)</f>
        <v>64.404786003470164</v>
      </c>
      <c r="K126" s="1">
        <f>('WEIGHTED from Refinitive'!$B$3*'ISSUE SCORE from EIKON'!P129)+('WEIGHTED from Refinitive'!$B$4*'ISSUE SCORE from EIKON'!AE129)+('ISSUE SCORE from EIKON'!AT129*'WEIGHTED from Refinitive'!$B$5)+('WEIGHTED from Refinitive'!$B$8*'ISSUE SCORE from EIKON'!BI129)+('ISSUE SCORE from EIKON'!BX129*'WEIGHTED from Refinitive'!$B$9)+('WEIGHTED from Refinitive'!$B$10*'ISSUE SCORE from EIKON'!CM129)+('ISSUE SCORE from EIKON'!DB129*'WEIGHTED from Refinitive'!$B$11)+('WEIGHTED from Refinitive'!$B$14*'ISSUE SCORE from EIKON'!DQ129)+('ISSUE SCORE from EIKON'!EF129*'WEIGHTED from Refinitive'!$B$15)+('WEIGHTED from Refinitive'!$B$16*'ISSUE SCORE from EIKON'!EU129)</f>
        <v>62.45152471824894</v>
      </c>
      <c r="L126" s="1">
        <f>('WEIGHTED from Refinitive'!$B$3*'ISSUE SCORE from EIKON'!Q129)+('WEIGHTED from Refinitive'!$B$4*'ISSUE SCORE from EIKON'!AF129)+('ISSUE SCORE from EIKON'!AU129*'WEIGHTED from Refinitive'!$B$5)+('WEIGHTED from Refinitive'!$B$8*'ISSUE SCORE from EIKON'!BJ129)+('ISSUE SCORE from EIKON'!BY129*'WEIGHTED from Refinitive'!$B$9)+('WEIGHTED from Refinitive'!$B$10*'ISSUE SCORE from EIKON'!CN129)+('ISSUE SCORE from EIKON'!DC129*'WEIGHTED from Refinitive'!$B$11)+('WEIGHTED from Refinitive'!$B$14*'ISSUE SCORE from EIKON'!DR129)+('ISSUE SCORE from EIKON'!EG129*'WEIGHTED from Refinitive'!$B$15)+('WEIGHTED from Refinitive'!$B$16*'ISSUE SCORE from EIKON'!EV129)</f>
        <v>54.52983708197867</v>
      </c>
      <c r="M126" s="1">
        <f>('WEIGHTED from Refinitive'!$B$3*'ISSUE SCORE from EIKON'!R129)+('WEIGHTED from Refinitive'!$B$4*'ISSUE SCORE from EIKON'!AG129)+('ISSUE SCORE from EIKON'!AV129*'WEIGHTED from Refinitive'!$B$5)+('WEIGHTED from Refinitive'!$B$8*'ISSUE SCORE from EIKON'!BK129)+('ISSUE SCORE from EIKON'!BZ129*'WEIGHTED from Refinitive'!$B$9)+('WEIGHTED from Refinitive'!$B$10*'ISSUE SCORE from EIKON'!CO129)+('ISSUE SCORE from EIKON'!DD129*'WEIGHTED from Refinitive'!$B$11)+('WEIGHTED from Refinitive'!$B$14*'ISSUE SCORE from EIKON'!DS129)+('ISSUE SCORE from EIKON'!EH129*'WEIGHTED from Refinitive'!$B$15)+('WEIGHTED from Refinitive'!$B$16*'ISSUE SCORE from EIKON'!EW129)</f>
        <v>65.844864413075769</v>
      </c>
      <c r="N126" s="1">
        <f>('WEIGHTED from Refinitive'!$B$3*'ISSUE SCORE from EIKON'!S129)+('WEIGHTED from Refinitive'!$B$4*'ISSUE SCORE from EIKON'!AH129)+('ISSUE SCORE from EIKON'!AW129*'WEIGHTED from Refinitive'!$B$5)+('WEIGHTED from Refinitive'!$B$8*'ISSUE SCORE from EIKON'!BL129)+('ISSUE SCORE from EIKON'!CA129*'WEIGHTED from Refinitive'!$B$9)+('WEIGHTED from Refinitive'!$B$10*'ISSUE SCORE from EIKON'!CP129)+('ISSUE SCORE from EIKON'!DE129*'WEIGHTED from Refinitive'!$B$11)+('WEIGHTED from Refinitive'!$B$14*'ISSUE SCORE from EIKON'!DT129)+('ISSUE SCORE from EIKON'!EI129*'WEIGHTED from Refinitive'!$B$15)+('WEIGHTED from Refinitive'!$B$16*'ISSUE SCORE from EIKON'!EX129)</f>
        <v>60.807241014799125</v>
      </c>
      <c r="O126" s="1">
        <f>('WEIGHTED from Refinitive'!$B$3*'ISSUE SCORE from EIKON'!T129)+('WEIGHTED from Refinitive'!$B$4*'ISSUE SCORE from EIKON'!AI129)+('ISSUE SCORE from EIKON'!AX129*'WEIGHTED from Refinitive'!$B$5)+('WEIGHTED from Refinitive'!$B$8*'ISSUE SCORE from EIKON'!BM129)+('ISSUE SCORE from EIKON'!CB129*'WEIGHTED from Refinitive'!$B$9)+('WEIGHTED from Refinitive'!$B$10*'ISSUE SCORE from EIKON'!CQ129)+('ISSUE SCORE from EIKON'!DF129*'WEIGHTED from Refinitive'!$B$11)+('WEIGHTED from Refinitive'!$B$14*'ISSUE SCORE from EIKON'!DU129)+('ISSUE SCORE from EIKON'!EJ129*'WEIGHTED from Refinitive'!$B$15)+('WEIGHTED from Refinitive'!$B$16*'ISSUE SCORE from EIKON'!EY129)</f>
        <v>62.607858100716342</v>
      </c>
      <c r="P126" s="1">
        <f>('WEIGHTED from Refinitive'!$B$3*'ISSUE SCORE from EIKON'!U129)+('WEIGHTED from Refinitive'!$B$4*'ISSUE SCORE from EIKON'!AJ129)+('ISSUE SCORE from EIKON'!AY129*'WEIGHTED from Refinitive'!$B$5)+('WEIGHTED from Refinitive'!$B$8*'ISSUE SCORE from EIKON'!BN129)+('ISSUE SCORE from EIKON'!CC129*'WEIGHTED from Refinitive'!$B$9)+('WEIGHTED from Refinitive'!$B$10*'ISSUE SCORE from EIKON'!CR129)+('ISSUE SCORE from EIKON'!DG129*'WEIGHTED from Refinitive'!$B$11)+('WEIGHTED from Refinitive'!$B$14*'ISSUE SCORE from EIKON'!DV129)+('ISSUE SCORE from EIKON'!EK129*'WEIGHTED from Refinitive'!$B$15)+('WEIGHTED from Refinitive'!$B$16*'ISSUE SCORE from EIKON'!EZ129)</f>
        <v>56.202723970944263</v>
      </c>
      <c r="R126" s="11" t="s">
        <v>223</v>
      </c>
      <c r="S126" s="1">
        <f t="shared" si="32"/>
        <v>37.164590761325478</v>
      </c>
      <c r="T126" s="1">
        <f t="shared" si="33"/>
        <v>72.678803018951172</v>
      </c>
      <c r="U126" s="1">
        <f t="shared" si="34"/>
        <v>70.880871250333087</v>
      </c>
      <c r="V126" s="1">
        <f t="shared" si="35"/>
        <v>63.465226058827923</v>
      </c>
      <c r="W126" s="1">
        <f t="shared" si="36"/>
        <v>59.383481902712631</v>
      </c>
      <c r="X126" s="1">
        <f t="shared" si="37"/>
        <v>60.366038500506555</v>
      </c>
      <c r="Y126" s="1">
        <f t="shared" si="38"/>
        <v>63.265635542538149</v>
      </c>
      <c r="Z126" s="1">
        <f t="shared" si="39"/>
        <v>58.515605296342969</v>
      </c>
      <c r="AA126" s="1">
        <f t="shared" si="40"/>
        <v>64.404786003470164</v>
      </c>
      <c r="AB126" s="1">
        <f t="shared" si="41"/>
        <v>62.45152471824894</v>
      </c>
      <c r="AC126" s="1">
        <f t="shared" si="42"/>
        <v>54.52983708197867</v>
      </c>
      <c r="AD126" s="1">
        <f t="shared" si="43"/>
        <v>65.844864413075769</v>
      </c>
      <c r="AE126" s="1">
        <f t="shared" si="44"/>
        <v>60.807241014799125</v>
      </c>
      <c r="AF126" s="1">
        <f t="shared" si="45"/>
        <v>62.607858100716342</v>
      </c>
      <c r="AG126" s="1">
        <f t="shared" si="46"/>
        <v>56.202723970944263</v>
      </c>
      <c r="AI126" s="11" t="s">
        <v>223</v>
      </c>
      <c r="AJ126" s="1">
        <f t="shared" si="47"/>
        <v>-35.514212257625694</v>
      </c>
      <c r="AK126" s="1">
        <f t="shared" si="48"/>
        <v>1.7979317686180849</v>
      </c>
      <c r="AL126" s="1">
        <f t="shared" si="49"/>
        <v>7.4156451915051633</v>
      </c>
      <c r="AM126" s="1">
        <f t="shared" si="50"/>
        <v>4.0817441561152918</v>
      </c>
      <c r="AN126" s="1">
        <f t="shared" si="51"/>
        <v>-0.98255659779392346</v>
      </c>
      <c r="AO126" s="1">
        <f t="shared" si="52"/>
        <v>-2.8995970420315942</v>
      </c>
      <c r="AP126" s="1">
        <f t="shared" si="53"/>
        <v>4.7500302461951804</v>
      </c>
      <c r="AQ126" s="1">
        <f t="shared" si="54"/>
        <v>-5.8891807071271955</v>
      </c>
      <c r="AR126" s="1">
        <f t="shared" si="55"/>
        <v>1.9532612852212239</v>
      </c>
      <c r="AS126" s="1">
        <f t="shared" si="56"/>
        <v>7.9216876362702706</v>
      </c>
      <c r="AT126" s="1">
        <f t="shared" si="57"/>
        <v>-11.315027331097099</v>
      </c>
      <c r="AU126" s="1">
        <f t="shared" si="58"/>
        <v>5.0376233982766436</v>
      </c>
      <c r="AV126" s="1">
        <f t="shared" si="59"/>
        <v>-1.8006170859172173</v>
      </c>
      <c r="AW126" s="1">
        <f t="shared" si="60"/>
        <v>6.4051341297720796</v>
      </c>
      <c r="AX126" s="1" t="str">
        <f>VLOOKUP(AI126,'ISSUE SCORE from EIKON'!A129:B558,2,FALSE)</f>
        <v>Fox Corp</v>
      </c>
      <c r="AY126" s="1">
        <f t="shared" si="61"/>
        <v>125</v>
      </c>
      <c r="AZ126" s="1">
        <v>125</v>
      </c>
      <c r="BA126" s="1">
        <v>1</v>
      </c>
    </row>
    <row r="127" spans="1:53" ht="15">
      <c r="A127" s="11" t="s">
        <v>188</v>
      </c>
      <c r="B127" s="1">
        <f>('WEIGHTED from Refinitive'!$B$3*'ISSUE SCORE from EIKON'!G130)+('WEIGHTED from Refinitive'!$B$4*'ISSUE SCORE from EIKON'!V130)+('ISSUE SCORE from EIKON'!AK130*'WEIGHTED from Refinitive'!$B$5)+('WEIGHTED from Refinitive'!$B$8*'ISSUE SCORE from EIKON'!AZ130)+('ISSUE SCORE from EIKON'!BO130*'WEIGHTED from Refinitive'!$B$9)+('WEIGHTED from Refinitive'!$B$10*'ISSUE SCORE from EIKON'!CD130)+('ISSUE SCORE from EIKON'!CS130*'WEIGHTED from Refinitive'!$B$11)+('WEIGHTED from Refinitive'!$B$14*'ISSUE SCORE from EIKON'!DH130)+('ISSUE SCORE from EIKON'!DW130*'WEIGHTED from Refinitive'!$B$15)+('WEIGHTED from Refinitive'!$B$16*'ISSUE SCORE from EIKON'!EL130)</f>
        <v>74.294278618206022</v>
      </c>
      <c r="C127" s="1">
        <f>('WEIGHTED from Refinitive'!$B$3*'ISSUE SCORE from EIKON'!H130)+('WEIGHTED from Refinitive'!$B$4*'ISSUE SCORE from EIKON'!W130)+('ISSUE SCORE from EIKON'!AL130*'WEIGHTED from Refinitive'!$B$5)+('WEIGHTED from Refinitive'!$B$8*'ISSUE SCORE from EIKON'!BA130)+('ISSUE SCORE from EIKON'!BP130*'WEIGHTED from Refinitive'!$B$9)+('WEIGHTED from Refinitive'!$B$10*'ISSUE SCORE from EIKON'!CE130)+('ISSUE SCORE from EIKON'!CT130*'WEIGHTED from Refinitive'!$B$11)+('WEIGHTED from Refinitive'!$B$14*'ISSUE SCORE from EIKON'!DI130)+('ISSUE SCORE from EIKON'!DX130*'WEIGHTED from Refinitive'!$B$15)+('WEIGHTED from Refinitive'!$B$16*'ISSUE SCORE from EIKON'!EM130)</f>
        <v>74.703991149835318</v>
      </c>
      <c r="D127" s="1">
        <f>('WEIGHTED from Refinitive'!$B$3*'ISSUE SCORE from EIKON'!I130)+('WEIGHTED from Refinitive'!$B$4*'ISSUE SCORE from EIKON'!X130)+('ISSUE SCORE from EIKON'!AM130*'WEIGHTED from Refinitive'!$B$5)+('WEIGHTED from Refinitive'!$B$8*'ISSUE SCORE from EIKON'!BB130)+('ISSUE SCORE from EIKON'!BQ130*'WEIGHTED from Refinitive'!$B$9)+('WEIGHTED from Refinitive'!$B$10*'ISSUE SCORE from EIKON'!CF130)+('ISSUE SCORE from EIKON'!CU130*'WEIGHTED from Refinitive'!$B$11)+('WEIGHTED from Refinitive'!$B$14*'ISSUE SCORE from EIKON'!DJ130)+('ISSUE SCORE from EIKON'!DY130*'WEIGHTED from Refinitive'!$B$15)+('WEIGHTED from Refinitive'!$B$16*'ISSUE SCORE from EIKON'!EN130)</f>
        <v>74.79784915104193</v>
      </c>
      <c r="E127" s="1">
        <f>('WEIGHTED from Refinitive'!$B$3*'ISSUE SCORE from EIKON'!J130)+('WEIGHTED from Refinitive'!$B$4*'ISSUE SCORE from EIKON'!Y130)+('ISSUE SCORE from EIKON'!AN130*'WEIGHTED from Refinitive'!$B$5)+('WEIGHTED from Refinitive'!$B$8*'ISSUE SCORE from EIKON'!BC130)+('ISSUE SCORE from EIKON'!BR130*'WEIGHTED from Refinitive'!$B$9)+('WEIGHTED from Refinitive'!$B$10*'ISSUE SCORE from EIKON'!CG130)+('ISSUE SCORE from EIKON'!CV130*'WEIGHTED from Refinitive'!$B$11)+('WEIGHTED from Refinitive'!$B$14*'ISSUE SCORE from EIKON'!DK130)+('ISSUE SCORE from EIKON'!DZ130*'WEIGHTED from Refinitive'!$B$15)+('WEIGHTED from Refinitive'!$B$16*'ISSUE SCORE from EIKON'!EO130)</f>
        <v>65.375055210465746</v>
      </c>
      <c r="F127" s="1">
        <f>('WEIGHTED from Refinitive'!$B$3*'ISSUE SCORE from EIKON'!K130)+('WEIGHTED from Refinitive'!$B$4*'ISSUE SCORE from EIKON'!Z130)+('ISSUE SCORE from EIKON'!AO130*'WEIGHTED from Refinitive'!$B$5)+('WEIGHTED from Refinitive'!$B$8*'ISSUE SCORE from EIKON'!BD130)+('ISSUE SCORE from EIKON'!BS130*'WEIGHTED from Refinitive'!$B$9)+('WEIGHTED from Refinitive'!$B$10*'ISSUE SCORE from EIKON'!CH130)+('ISSUE SCORE from EIKON'!CW130*'WEIGHTED from Refinitive'!$B$11)+('WEIGHTED from Refinitive'!$B$14*'ISSUE SCORE from EIKON'!DL130)+('ISSUE SCORE from EIKON'!EA130*'WEIGHTED from Refinitive'!$B$15)+('WEIGHTED from Refinitive'!$B$16*'ISSUE SCORE from EIKON'!EP130)</f>
        <v>66.427882462365162</v>
      </c>
      <c r="G127" s="1">
        <f>('WEIGHTED from Refinitive'!$B$3*'ISSUE SCORE from EIKON'!L130)+('WEIGHTED from Refinitive'!$B$4*'ISSUE SCORE from EIKON'!AA130)+('ISSUE SCORE from EIKON'!AP130*'WEIGHTED from Refinitive'!$B$5)+('WEIGHTED from Refinitive'!$B$8*'ISSUE SCORE from EIKON'!BE130)+('ISSUE SCORE from EIKON'!BT130*'WEIGHTED from Refinitive'!$B$9)+('WEIGHTED from Refinitive'!$B$10*'ISSUE SCORE from EIKON'!CI130)+('ISSUE SCORE from EIKON'!CX130*'WEIGHTED from Refinitive'!$B$11)+('WEIGHTED from Refinitive'!$B$14*'ISSUE SCORE from EIKON'!DM130)+('ISSUE SCORE from EIKON'!EB130*'WEIGHTED from Refinitive'!$B$15)+('WEIGHTED from Refinitive'!$B$16*'ISSUE SCORE from EIKON'!EQ130)</f>
        <v>68.670061147023929</v>
      </c>
      <c r="H127" s="1">
        <f>('WEIGHTED from Refinitive'!$B$3*'ISSUE SCORE from EIKON'!M130)+('WEIGHTED from Refinitive'!$B$4*'ISSUE SCORE from EIKON'!AB130)+('ISSUE SCORE from EIKON'!AQ130*'WEIGHTED from Refinitive'!$B$5)+('WEIGHTED from Refinitive'!$B$8*'ISSUE SCORE from EIKON'!BF130)+('ISSUE SCORE from EIKON'!BU130*'WEIGHTED from Refinitive'!$B$9)+('WEIGHTED from Refinitive'!$B$10*'ISSUE SCORE from EIKON'!CJ130)+('ISSUE SCORE from EIKON'!CY130*'WEIGHTED from Refinitive'!$B$11)+('WEIGHTED from Refinitive'!$B$14*'ISSUE SCORE from EIKON'!DN130)+('ISSUE SCORE from EIKON'!EC130*'WEIGHTED from Refinitive'!$B$15)+('WEIGHTED from Refinitive'!$B$16*'ISSUE SCORE from EIKON'!ER130)</f>
        <v>72.367770379969301</v>
      </c>
      <c r="I127" s="1">
        <f>('WEIGHTED from Refinitive'!$B$3*'ISSUE SCORE from EIKON'!N130)+('WEIGHTED from Refinitive'!$B$4*'ISSUE SCORE from EIKON'!AC130)+('ISSUE SCORE from EIKON'!AR130*'WEIGHTED from Refinitive'!$B$5)+('WEIGHTED from Refinitive'!$B$8*'ISSUE SCORE from EIKON'!BG130)+('ISSUE SCORE from EIKON'!BV130*'WEIGHTED from Refinitive'!$B$9)+('WEIGHTED from Refinitive'!$B$10*'ISSUE SCORE from EIKON'!CK130)+('ISSUE SCORE from EIKON'!CZ130*'WEIGHTED from Refinitive'!$B$11)+('WEIGHTED from Refinitive'!$B$14*'ISSUE SCORE from EIKON'!DO130)+('ISSUE SCORE from EIKON'!ED130*'WEIGHTED from Refinitive'!$B$15)+('WEIGHTED from Refinitive'!$B$16*'ISSUE SCORE from EIKON'!ES130)</f>
        <v>74.858855001232556</v>
      </c>
      <c r="J127" s="1">
        <f>('WEIGHTED from Refinitive'!$B$3*'ISSUE SCORE from EIKON'!O130)+('WEIGHTED from Refinitive'!$B$4*'ISSUE SCORE from EIKON'!AD130)+('ISSUE SCORE from EIKON'!AS130*'WEIGHTED from Refinitive'!$B$5)+('WEIGHTED from Refinitive'!$B$8*'ISSUE SCORE from EIKON'!BH130)+('ISSUE SCORE from EIKON'!BW130*'WEIGHTED from Refinitive'!$B$9)+('WEIGHTED from Refinitive'!$B$10*'ISSUE SCORE from EIKON'!CL130)+('ISSUE SCORE from EIKON'!DA130*'WEIGHTED from Refinitive'!$B$11)+('WEIGHTED from Refinitive'!$B$14*'ISSUE SCORE from EIKON'!DP130)+('ISSUE SCORE from EIKON'!EE130*'WEIGHTED from Refinitive'!$B$15)+('WEIGHTED from Refinitive'!$B$16*'ISSUE SCORE from EIKON'!ET130)</f>
        <v>81.472363676619423</v>
      </c>
      <c r="K127" s="1">
        <f>('WEIGHTED from Refinitive'!$B$3*'ISSUE SCORE from EIKON'!P130)+('WEIGHTED from Refinitive'!$B$4*'ISSUE SCORE from EIKON'!AE130)+('ISSUE SCORE from EIKON'!AT130*'WEIGHTED from Refinitive'!$B$5)+('WEIGHTED from Refinitive'!$B$8*'ISSUE SCORE from EIKON'!BI130)+('ISSUE SCORE from EIKON'!BX130*'WEIGHTED from Refinitive'!$B$9)+('WEIGHTED from Refinitive'!$B$10*'ISSUE SCORE from EIKON'!CM130)+('ISSUE SCORE from EIKON'!DB130*'WEIGHTED from Refinitive'!$B$11)+('WEIGHTED from Refinitive'!$B$14*'ISSUE SCORE from EIKON'!DQ130)+('ISSUE SCORE from EIKON'!EF130*'WEIGHTED from Refinitive'!$B$15)+('WEIGHTED from Refinitive'!$B$16*'ISSUE SCORE from EIKON'!EU130)</f>
        <v>62.464154926758951</v>
      </c>
      <c r="L127" s="1">
        <f>('WEIGHTED from Refinitive'!$B$3*'ISSUE SCORE from EIKON'!Q130)+('WEIGHTED from Refinitive'!$B$4*'ISSUE SCORE from EIKON'!AF130)+('ISSUE SCORE from EIKON'!AU130*'WEIGHTED from Refinitive'!$B$5)+('WEIGHTED from Refinitive'!$B$8*'ISSUE SCORE from EIKON'!BJ130)+('ISSUE SCORE from EIKON'!BY130*'WEIGHTED from Refinitive'!$B$9)+('WEIGHTED from Refinitive'!$B$10*'ISSUE SCORE from EIKON'!CN130)+('ISSUE SCORE from EIKON'!DC130*'WEIGHTED from Refinitive'!$B$11)+('WEIGHTED from Refinitive'!$B$14*'ISSUE SCORE from EIKON'!DR130)+('ISSUE SCORE from EIKON'!EG130*'WEIGHTED from Refinitive'!$B$15)+('WEIGHTED from Refinitive'!$B$16*'ISSUE SCORE from EIKON'!EV130)</f>
        <v>58.902416025281589</v>
      </c>
      <c r="M127" s="1">
        <f>('WEIGHTED from Refinitive'!$B$3*'ISSUE SCORE from EIKON'!R130)+('WEIGHTED from Refinitive'!$B$4*'ISSUE SCORE from EIKON'!AG130)+('ISSUE SCORE from EIKON'!AV130*'WEIGHTED from Refinitive'!$B$5)+('WEIGHTED from Refinitive'!$B$8*'ISSUE SCORE from EIKON'!BK130)+('ISSUE SCORE from EIKON'!BZ130*'WEIGHTED from Refinitive'!$B$9)+('WEIGHTED from Refinitive'!$B$10*'ISSUE SCORE from EIKON'!CO130)+('ISSUE SCORE from EIKON'!DD130*'WEIGHTED from Refinitive'!$B$11)+('WEIGHTED from Refinitive'!$B$14*'ISSUE SCORE from EIKON'!DS130)+('ISSUE SCORE from EIKON'!EH130*'WEIGHTED from Refinitive'!$B$15)+('WEIGHTED from Refinitive'!$B$16*'ISSUE SCORE from EIKON'!EW130)</f>
        <v>59.602832682539109</v>
      </c>
      <c r="N127" s="1">
        <f>('WEIGHTED from Refinitive'!$B$3*'ISSUE SCORE from EIKON'!S130)+('WEIGHTED from Refinitive'!$B$4*'ISSUE SCORE from EIKON'!AH130)+('ISSUE SCORE from EIKON'!AW130*'WEIGHTED from Refinitive'!$B$5)+('WEIGHTED from Refinitive'!$B$8*'ISSUE SCORE from EIKON'!BL130)+('ISSUE SCORE from EIKON'!CA130*'WEIGHTED from Refinitive'!$B$9)+('WEIGHTED from Refinitive'!$B$10*'ISSUE SCORE from EIKON'!CP130)+('ISSUE SCORE from EIKON'!DE130*'WEIGHTED from Refinitive'!$B$11)+('WEIGHTED from Refinitive'!$B$14*'ISSUE SCORE from EIKON'!DT130)+('ISSUE SCORE from EIKON'!EI130*'WEIGHTED from Refinitive'!$B$15)+('WEIGHTED from Refinitive'!$B$16*'ISSUE SCORE from EIKON'!EX130)</f>
        <v>60.924334811529896</v>
      </c>
      <c r="O127" s="1">
        <f>('WEIGHTED from Refinitive'!$B$3*'ISSUE SCORE from EIKON'!T130)+('WEIGHTED from Refinitive'!$B$4*'ISSUE SCORE from EIKON'!AI130)+('ISSUE SCORE from EIKON'!AX130*'WEIGHTED from Refinitive'!$B$5)+('WEIGHTED from Refinitive'!$B$8*'ISSUE SCORE from EIKON'!BM130)+('ISSUE SCORE from EIKON'!CB130*'WEIGHTED from Refinitive'!$B$9)+('WEIGHTED from Refinitive'!$B$10*'ISSUE SCORE from EIKON'!CQ130)+('ISSUE SCORE from EIKON'!DF130*'WEIGHTED from Refinitive'!$B$11)+('WEIGHTED from Refinitive'!$B$14*'ISSUE SCORE from EIKON'!DU130)+('ISSUE SCORE from EIKON'!EJ130*'WEIGHTED from Refinitive'!$B$15)+('WEIGHTED from Refinitive'!$B$16*'ISSUE SCORE from EIKON'!EY130)</f>
        <v>43.070977384500033</v>
      </c>
      <c r="P127" s="1">
        <f>('WEIGHTED from Refinitive'!$B$3*'ISSUE SCORE from EIKON'!U130)+('WEIGHTED from Refinitive'!$B$4*'ISSUE SCORE from EIKON'!AJ130)+('ISSUE SCORE from EIKON'!AY130*'WEIGHTED from Refinitive'!$B$5)+('WEIGHTED from Refinitive'!$B$8*'ISSUE SCORE from EIKON'!BN130)+('ISSUE SCORE from EIKON'!CC130*'WEIGHTED from Refinitive'!$B$9)+('WEIGHTED from Refinitive'!$B$10*'ISSUE SCORE from EIKON'!CR130)+('ISSUE SCORE from EIKON'!DG130*'WEIGHTED from Refinitive'!$B$11)+('WEIGHTED from Refinitive'!$B$14*'ISSUE SCORE from EIKON'!DV130)+('ISSUE SCORE from EIKON'!EK130*'WEIGHTED from Refinitive'!$B$15)+('WEIGHTED from Refinitive'!$B$16*'ISSUE SCORE from EIKON'!EZ130)</f>
        <v>44.658860917248226</v>
      </c>
      <c r="R127" s="11" t="s">
        <v>224</v>
      </c>
      <c r="S127" s="1">
        <f t="shared" si="32"/>
        <v>52.027515336535636</v>
      </c>
      <c r="T127" s="1">
        <f t="shared" si="33"/>
        <v>74.703991149835318</v>
      </c>
      <c r="U127" s="1">
        <f t="shared" si="34"/>
        <v>74.79784915104193</v>
      </c>
      <c r="V127" s="1">
        <f t="shared" si="35"/>
        <v>65.375055210465746</v>
      </c>
      <c r="W127" s="1">
        <f t="shared" si="36"/>
        <v>66.427882462365162</v>
      </c>
      <c r="X127" s="1">
        <f t="shared" si="37"/>
        <v>68.670061147023929</v>
      </c>
      <c r="Y127" s="1">
        <f t="shared" si="38"/>
        <v>72.367770379969301</v>
      </c>
      <c r="Z127" s="1">
        <f t="shared" si="39"/>
        <v>74.858855001232556</v>
      </c>
      <c r="AA127" s="1">
        <f t="shared" si="40"/>
        <v>81.472363676619423</v>
      </c>
      <c r="AB127" s="1">
        <f t="shared" si="41"/>
        <v>62.464154926758951</v>
      </c>
      <c r="AC127" s="1">
        <f t="shared" si="42"/>
        <v>58.902416025281589</v>
      </c>
      <c r="AD127" s="1">
        <f t="shared" si="43"/>
        <v>59.602832682539109</v>
      </c>
      <c r="AE127" s="1">
        <f t="shared" si="44"/>
        <v>60.924334811529896</v>
      </c>
      <c r="AF127" s="1">
        <f t="shared" si="45"/>
        <v>43.070977384500033</v>
      </c>
      <c r="AG127" s="1">
        <f t="shared" si="46"/>
        <v>44.658860917248226</v>
      </c>
      <c r="AI127" s="11" t="s">
        <v>224</v>
      </c>
      <c r="AJ127" s="1">
        <f t="shared" si="47"/>
        <v>-22.676475813299682</v>
      </c>
      <c r="AK127" s="1">
        <f t="shared" si="48"/>
        <v>-0.093858001206612585</v>
      </c>
      <c r="AL127" s="1">
        <f t="shared" si="49"/>
        <v>9.4227939405761845</v>
      </c>
      <c r="AM127" s="1">
        <f t="shared" si="50"/>
        <v>-1.0528272518994157</v>
      </c>
      <c r="AN127" s="1">
        <f t="shared" si="51"/>
        <v>-2.2421786846587679</v>
      </c>
      <c r="AO127" s="1">
        <f t="shared" si="52"/>
        <v>-3.6977092329453711</v>
      </c>
      <c r="AP127" s="1">
        <f t="shared" si="53"/>
        <v>-2.4910846212632549</v>
      </c>
      <c r="AQ127" s="1">
        <f t="shared" si="54"/>
        <v>-6.6135086753868677</v>
      </c>
      <c r="AR127" s="1">
        <f t="shared" si="55"/>
        <v>19.008208749860472</v>
      </c>
      <c r="AS127" s="1">
        <f t="shared" si="56"/>
        <v>3.5617389014773622</v>
      </c>
      <c r="AT127" s="1">
        <f t="shared" si="57"/>
        <v>-0.70041665725752011</v>
      </c>
      <c r="AU127" s="1">
        <f t="shared" si="58"/>
        <v>-1.3215021289907867</v>
      </c>
      <c r="AV127" s="1">
        <f t="shared" si="59"/>
        <v>17.853357427029863</v>
      </c>
      <c r="AW127" s="1">
        <f t="shared" si="60"/>
        <v>-1.5878835327481937</v>
      </c>
      <c r="AX127" s="1" t="str">
        <f>VLOOKUP(AI127,'ISSUE SCORE from EIKON'!A130:B559,2,FALSE)</f>
        <v>TechnipFMC PLC</v>
      </c>
      <c r="AY127" s="1">
        <f t="shared" si="61"/>
        <v>126</v>
      </c>
      <c r="AZ127" s="1">
        <v>126</v>
      </c>
      <c r="BA127" s="1">
        <v>1</v>
      </c>
    </row>
    <row r="128" spans="1:53" ht="15">
      <c r="A128" s="11" t="s">
        <v>189</v>
      </c>
      <c r="B128" s="1">
        <f>('WEIGHTED from Refinitive'!$B$3*'ISSUE SCORE from EIKON'!G131)+('WEIGHTED from Refinitive'!$B$4*'ISSUE SCORE from EIKON'!V131)+('ISSUE SCORE from EIKON'!AK131*'WEIGHTED from Refinitive'!$B$5)+('WEIGHTED from Refinitive'!$B$8*'ISSUE SCORE from EIKON'!AZ131)+('ISSUE SCORE from EIKON'!BO131*'WEIGHTED from Refinitive'!$B$9)+('WEIGHTED from Refinitive'!$B$10*'ISSUE SCORE from EIKON'!CD131)+('ISSUE SCORE from EIKON'!CS131*'WEIGHTED from Refinitive'!$B$11)+('WEIGHTED from Refinitive'!$B$14*'ISSUE SCORE from EIKON'!DH131)+('ISSUE SCORE from EIKON'!DW131*'WEIGHTED from Refinitive'!$B$15)+('WEIGHTED from Refinitive'!$B$16*'ISSUE SCORE from EIKON'!EL131)</f>
        <v>77.570336914158659</v>
      </c>
      <c r="C128" s="1">
        <f>('WEIGHTED from Refinitive'!$B$3*'ISSUE SCORE from EIKON'!H131)+('WEIGHTED from Refinitive'!$B$4*'ISSUE SCORE from EIKON'!W131)+('ISSUE SCORE from EIKON'!AL131*'WEIGHTED from Refinitive'!$B$5)+('WEIGHTED from Refinitive'!$B$8*'ISSUE SCORE from EIKON'!BA131)+('ISSUE SCORE from EIKON'!BP131*'WEIGHTED from Refinitive'!$B$9)+('WEIGHTED from Refinitive'!$B$10*'ISSUE SCORE from EIKON'!CE131)+('ISSUE SCORE from EIKON'!CT131*'WEIGHTED from Refinitive'!$B$11)+('WEIGHTED from Refinitive'!$B$14*'ISSUE SCORE from EIKON'!DI131)+('ISSUE SCORE from EIKON'!DX131*'WEIGHTED from Refinitive'!$B$15)+('WEIGHTED from Refinitive'!$B$16*'ISSUE SCORE from EIKON'!EM131)</f>
        <v>82.545396054054237</v>
      </c>
      <c r="D128" s="1">
        <f>('WEIGHTED from Refinitive'!$B$3*'ISSUE SCORE from EIKON'!I131)+('WEIGHTED from Refinitive'!$B$4*'ISSUE SCORE from EIKON'!X131)+('ISSUE SCORE from EIKON'!AM131*'WEIGHTED from Refinitive'!$B$5)+('WEIGHTED from Refinitive'!$B$8*'ISSUE SCORE from EIKON'!BB131)+('ISSUE SCORE from EIKON'!BQ131*'WEIGHTED from Refinitive'!$B$9)+('WEIGHTED from Refinitive'!$B$10*'ISSUE SCORE from EIKON'!CF131)+('ISSUE SCORE from EIKON'!CU131*'WEIGHTED from Refinitive'!$B$11)+('WEIGHTED from Refinitive'!$B$14*'ISSUE SCORE from EIKON'!DJ131)+('ISSUE SCORE from EIKON'!DY131*'WEIGHTED from Refinitive'!$B$15)+('WEIGHTED from Refinitive'!$B$16*'ISSUE SCORE from EIKON'!EN131)</f>
        <v>82.561389631636956</v>
      </c>
      <c r="E128" s="1">
        <f>('WEIGHTED from Refinitive'!$B$3*'ISSUE SCORE from EIKON'!J131)+('WEIGHTED from Refinitive'!$B$4*'ISSUE SCORE from EIKON'!Y131)+('ISSUE SCORE from EIKON'!AN131*'WEIGHTED from Refinitive'!$B$5)+('WEIGHTED from Refinitive'!$B$8*'ISSUE SCORE from EIKON'!BC131)+('ISSUE SCORE from EIKON'!BR131*'WEIGHTED from Refinitive'!$B$9)+('WEIGHTED from Refinitive'!$B$10*'ISSUE SCORE from EIKON'!CG131)+('ISSUE SCORE from EIKON'!CV131*'WEIGHTED from Refinitive'!$B$11)+('WEIGHTED from Refinitive'!$B$14*'ISSUE SCORE from EIKON'!DK131)+('ISSUE SCORE from EIKON'!DZ131*'WEIGHTED from Refinitive'!$B$15)+('WEIGHTED from Refinitive'!$B$16*'ISSUE SCORE from EIKON'!EO131)</f>
        <v>78.398917386859935</v>
      </c>
      <c r="F128" s="1">
        <f>('WEIGHTED from Refinitive'!$B$3*'ISSUE SCORE from EIKON'!K131)+('WEIGHTED from Refinitive'!$B$4*'ISSUE SCORE from EIKON'!Z131)+('ISSUE SCORE from EIKON'!AO131*'WEIGHTED from Refinitive'!$B$5)+('WEIGHTED from Refinitive'!$B$8*'ISSUE SCORE from EIKON'!BD131)+('ISSUE SCORE from EIKON'!BS131*'WEIGHTED from Refinitive'!$B$9)+('WEIGHTED from Refinitive'!$B$10*'ISSUE SCORE from EIKON'!CH131)+('ISSUE SCORE from EIKON'!CW131*'WEIGHTED from Refinitive'!$B$11)+('WEIGHTED from Refinitive'!$B$14*'ISSUE SCORE from EIKON'!DL131)+('ISSUE SCORE from EIKON'!EA131*'WEIGHTED from Refinitive'!$B$15)+('WEIGHTED from Refinitive'!$B$16*'ISSUE SCORE from EIKON'!EP131)</f>
        <v>72.848851148851111</v>
      </c>
      <c r="G128" s="1">
        <f>('WEIGHTED from Refinitive'!$B$3*'ISSUE SCORE from EIKON'!L131)+('WEIGHTED from Refinitive'!$B$4*'ISSUE SCORE from EIKON'!AA131)+('ISSUE SCORE from EIKON'!AP131*'WEIGHTED from Refinitive'!$B$5)+('WEIGHTED from Refinitive'!$B$8*'ISSUE SCORE from EIKON'!BE131)+('ISSUE SCORE from EIKON'!BT131*'WEIGHTED from Refinitive'!$B$9)+('WEIGHTED from Refinitive'!$B$10*'ISSUE SCORE from EIKON'!CI131)+('ISSUE SCORE from EIKON'!CX131*'WEIGHTED from Refinitive'!$B$11)+('WEIGHTED from Refinitive'!$B$14*'ISSUE SCORE from EIKON'!DM131)+('ISSUE SCORE from EIKON'!EB131*'WEIGHTED from Refinitive'!$B$15)+('WEIGHTED from Refinitive'!$B$16*'ISSUE SCORE from EIKON'!EQ131)</f>
        <v>74.025427329476713</v>
      </c>
      <c r="H128" s="1">
        <f>('WEIGHTED from Refinitive'!$B$3*'ISSUE SCORE from EIKON'!M131)+('WEIGHTED from Refinitive'!$B$4*'ISSUE SCORE from EIKON'!AB131)+('ISSUE SCORE from EIKON'!AQ131*'WEIGHTED from Refinitive'!$B$5)+('WEIGHTED from Refinitive'!$B$8*'ISSUE SCORE from EIKON'!BF131)+('ISSUE SCORE from EIKON'!BU131*'WEIGHTED from Refinitive'!$B$9)+('WEIGHTED from Refinitive'!$B$10*'ISSUE SCORE from EIKON'!CJ131)+('ISSUE SCORE from EIKON'!CY131*'WEIGHTED from Refinitive'!$B$11)+('WEIGHTED from Refinitive'!$B$14*'ISSUE SCORE from EIKON'!DN131)+('ISSUE SCORE from EIKON'!EC131*'WEIGHTED from Refinitive'!$B$15)+('WEIGHTED from Refinitive'!$B$16*'ISSUE SCORE from EIKON'!ER131)</f>
        <v>74.930466341212707</v>
      </c>
      <c r="I128" s="1">
        <f>('WEIGHTED from Refinitive'!$B$3*'ISSUE SCORE from EIKON'!N131)+('WEIGHTED from Refinitive'!$B$4*'ISSUE SCORE from EIKON'!AC131)+('ISSUE SCORE from EIKON'!AR131*'WEIGHTED from Refinitive'!$B$5)+('WEIGHTED from Refinitive'!$B$8*'ISSUE SCORE from EIKON'!BG131)+('ISSUE SCORE from EIKON'!BV131*'WEIGHTED from Refinitive'!$B$9)+('WEIGHTED from Refinitive'!$B$10*'ISSUE SCORE from EIKON'!CK131)+('ISSUE SCORE from EIKON'!CZ131*'WEIGHTED from Refinitive'!$B$11)+('WEIGHTED from Refinitive'!$B$14*'ISSUE SCORE from EIKON'!DO131)+('ISSUE SCORE from EIKON'!ED131*'WEIGHTED from Refinitive'!$B$15)+('WEIGHTED from Refinitive'!$B$16*'ISSUE SCORE from EIKON'!ES131)</f>
        <v>76.233094262295054</v>
      </c>
      <c r="J128" s="1">
        <f>('WEIGHTED from Refinitive'!$B$3*'ISSUE SCORE from EIKON'!O131)+('WEIGHTED from Refinitive'!$B$4*'ISSUE SCORE from EIKON'!AD131)+('ISSUE SCORE from EIKON'!AS131*'WEIGHTED from Refinitive'!$B$5)+('WEIGHTED from Refinitive'!$B$8*'ISSUE SCORE from EIKON'!BH131)+('ISSUE SCORE from EIKON'!BW131*'WEIGHTED from Refinitive'!$B$9)+('WEIGHTED from Refinitive'!$B$10*'ISSUE SCORE from EIKON'!CL131)+('ISSUE SCORE from EIKON'!DA131*'WEIGHTED from Refinitive'!$B$11)+('WEIGHTED from Refinitive'!$B$14*'ISSUE SCORE from EIKON'!DP131)+('ISSUE SCORE from EIKON'!EE131*'WEIGHTED from Refinitive'!$B$15)+('WEIGHTED from Refinitive'!$B$16*'ISSUE SCORE from EIKON'!ET131)</f>
        <v>78.408089993305452</v>
      </c>
      <c r="K128" s="1">
        <f>('WEIGHTED from Refinitive'!$B$3*'ISSUE SCORE from EIKON'!P131)+('WEIGHTED from Refinitive'!$B$4*'ISSUE SCORE from EIKON'!AE131)+('ISSUE SCORE from EIKON'!AT131*'WEIGHTED from Refinitive'!$B$5)+('WEIGHTED from Refinitive'!$B$8*'ISSUE SCORE from EIKON'!BI131)+('ISSUE SCORE from EIKON'!BX131*'WEIGHTED from Refinitive'!$B$9)+('WEIGHTED from Refinitive'!$B$10*'ISSUE SCORE from EIKON'!CM131)+('ISSUE SCORE from EIKON'!DB131*'WEIGHTED from Refinitive'!$B$11)+('WEIGHTED from Refinitive'!$B$14*'ISSUE SCORE from EIKON'!DQ131)+('ISSUE SCORE from EIKON'!EF131*'WEIGHTED from Refinitive'!$B$15)+('WEIGHTED from Refinitive'!$B$16*'ISSUE SCORE from EIKON'!EU131)</f>
        <v>80.328014529257857</v>
      </c>
      <c r="L128" s="1">
        <f>('WEIGHTED from Refinitive'!$B$3*'ISSUE SCORE from EIKON'!Q131)+('WEIGHTED from Refinitive'!$B$4*'ISSUE SCORE from EIKON'!AF131)+('ISSUE SCORE from EIKON'!AU131*'WEIGHTED from Refinitive'!$B$5)+('WEIGHTED from Refinitive'!$B$8*'ISSUE SCORE from EIKON'!BJ131)+('ISSUE SCORE from EIKON'!BY131*'WEIGHTED from Refinitive'!$B$9)+('WEIGHTED from Refinitive'!$B$10*'ISSUE SCORE from EIKON'!CN131)+('ISSUE SCORE from EIKON'!DC131*'WEIGHTED from Refinitive'!$B$11)+('WEIGHTED from Refinitive'!$B$14*'ISSUE SCORE from EIKON'!DR131)+('ISSUE SCORE from EIKON'!EG131*'WEIGHTED from Refinitive'!$B$15)+('WEIGHTED from Refinitive'!$B$16*'ISSUE SCORE from EIKON'!EV131)</f>
        <v>65.11388154448629</v>
      </c>
      <c r="M128" s="1">
        <f>('WEIGHTED from Refinitive'!$B$3*'ISSUE SCORE from EIKON'!R131)+('WEIGHTED from Refinitive'!$B$4*'ISSUE SCORE from EIKON'!AG131)+('ISSUE SCORE from EIKON'!AV131*'WEIGHTED from Refinitive'!$B$5)+('WEIGHTED from Refinitive'!$B$8*'ISSUE SCORE from EIKON'!BK131)+('ISSUE SCORE from EIKON'!BZ131*'WEIGHTED from Refinitive'!$B$9)+('WEIGHTED from Refinitive'!$B$10*'ISSUE SCORE from EIKON'!CO131)+('ISSUE SCORE from EIKON'!DD131*'WEIGHTED from Refinitive'!$B$11)+('WEIGHTED from Refinitive'!$B$14*'ISSUE SCORE from EIKON'!DS131)+('ISSUE SCORE from EIKON'!EH131*'WEIGHTED from Refinitive'!$B$15)+('WEIGHTED from Refinitive'!$B$16*'ISSUE SCORE from EIKON'!EW131)</f>
        <v>64.23753883560714</v>
      </c>
      <c r="N128" s="1">
        <f>('WEIGHTED from Refinitive'!$B$3*'ISSUE SCORE from EIKON'!S131)+('WEIGHTED from Refinitive'!$B$4*'ISSUE SCORE from EIKON'!AH131)+('ISSUE SCORE from EIKON'!AW131*'WEIGHTED from Refinitive'!$B$5)+('WEIGHTED from Refinitive'!$B$8*'ISSUE SCORE from EIKON'!BL131)+('ISSUE SCORE from EIKON'!CA131*'WEIGHTED from Refinitive'!$B$9)+('WEIGHTED from Refinitive'!$B$10*'ISSUE SCORE from EIKON'!CP131)+('ISSUE SCORE from EIKON'!DE131*'WEIGHTED from Refinitive'!$B$11)+('WEIGHTED from Refinitive'!$B$14*'ISSUE SCORE from EIKON'!DT131)+('ISSUE SCORE from EIKON'!EI131*'WEIGHTED from Refinitive'!$B$15)+('WEIGHTED from Refinitive'!$B$16*'ISSUE SCORE from EIKON'!EX131)</f>
        <v>58.814015151515136</v>
      </c>
      <c r="O128" s="1">
        <f>('WEIGHTED from Refinitive'!$B$3*'ISSUE SCORE from EIKON'!T131)+('WEIGHTED from Refinitive'!$B$4*'ISSUE SCORE from EIKON'!AI131)+('ISSUE SCORE from EIKON'!AX131*'WEIGHTED from Refinitive'!$B$5)+('WEIGHTED from Refinitive'!$B$8*'ISSUE SCORE from EIKON'!BM131)+('ISSUE SCORE from EIKON'!CB131*'WEIGHTED from Refinitive'!$B$9)+('WEIGHTED from Refinitive'!$B$10*'ISSUE SCORE from EIKON'!CQ131)+('ISSUE SCORE from EIKON'!DF131*'WEIGHTED from Refinitive'!$B$11)+('WEIGHTED from Refinitive'!$B$14*'ISSUE SCORE from EIKON'!DU131)+('ISSUE SCORE from EIKON'!EJ131*'WEIGHTED from Refinitive'!$B$15)+('WEIGHTED from Refinitive'!$B$16*'ISSUE SCORE from EIKON'!EY131)</f>
        <v>59.220981970628273</v>
      </c>
      <c r="P128" s="1">
        <f>('WEIGHTED from Refinitive'!$B$3*'ISSUE SCORE from EIKON'!U131)+('WEIGHTED from Refinitive'!$B$4*'ISSUE SCORE from EIKON'!AJ131)+('ISSUE SCORE from EIKON'!AY131*'WEIGHTED from Refinitive'!$B$5)+('WEIGHTED from Refinitive'!$B$8*'ISSUE SCORE from EIKON'!BN131)+('ISSUE SCORE from EIKON'!CC131*'WEIGHTED from Refinitive'!$B$9)+('WEIGHTED from Refinitive'!$B$10*'ISSUE SCORE from EIKON'!CR131)+('ISSUE SCORE from EIKON'!DG131*'WEIGHTED from Refinitive'!$B$11)+('WEIGHTED from Refinitive'!$B$14*'ISSUE SCORE from EIKON'!DV131)+('ISSUE SCORE from EIKON'!EK131*'WEIGHTED from Refinitive'!$B$15)+('WEIGHTED from Refinitive'!$B$16*'ISSUE SCORE from EIKON'!EZ131)</f>
        <v>65.313771186440647</v>
      </c>
      <c r="R128" s="11" t="s">
        <v>226</v>
      </c>
      <c r="S128" s="1">
        <f t="shared" si="32"/>
        <v>61.021144924076481</v>
      </c>
      <c r="T128" s="1">
        <f t="shared" si="33"/>
        <v>82.545396054054237</v>
      </c>
      <c r="U128" s="1">
        <f t="shared" si="34"/>
        <v>82.561389631636956</v>
      </c>
      <c r="V128" s="1">
        <f t="shared" si="35"/>
        <v>78.398917386859935</v>
      </c>
      <c r="W128" s="1">
        <f t="shared" si="36"/>
        <v>72.848851148851111</v>
      </c>
      <c r="X128" s="1">
        <f t="shared" si="37"/>
        <v>74.025427329476713</v>
      </c>
      <c r="Y128" s="1">
        <f t="shared" si="38"/>
        <v>74.930466341212707</v>
      </c>
      <c r="Z128" s="1">
        <f t="shared" si="39"/>
        <v>76.233094262295054</v>
      </c>
      <c r="AA128" s="1">
        <f t="shared" si="40"/>
        <v>78.408089993305452</v>
      </c>
      <c r="AB128" s="1">
        <f t="shared" si="41"/>
        <v>80.328014529257857</v>
      </c>
      <c r="AC128" s="1">
        <f t="shared" si="42"/>
        <v>65.11388154448629</v>
      </c>
      <c r="AD128" s="1">
        <f t="shared" si="43"/>
        <v>64.23753883560714</v>
      </c>
      <c r="AE128" s="1">
        <f t="shared" si="44"/>
        <v>58.814015151515136</v>
      </c>
      <c r="AF128" s="1">
        <f t="shared" si="45"/>
        <v>59.220981970628273</v>
      </c>
      <c r="AG128" s="1">
        <f t="shared" si="46"/>
        <v>65.313771186440647</v>
      </c>
      <c r="AI128" s="11" t="s">
        <v>226</v>
      </c>
      <c r="AJ128" s="1">
        <f t="shared" si="47"/>
        <v>-21.524251129977756</v>
      </c>
      <c r="AK128" s="1">
        <f t="shared" si="48"/>
        <v>-0.015993577582719354</v>
      </c>
      <c r="AL128" s="1">
        <f t="shared" si="49"/>
        <v>4.162472244777021</v>
      </c>
      <c r="AM128" s="1">
        <f t="shared" si="50"/>
        <v>5.5500662380088244</v>
      </c>
      <c r="AN128" s="1">
        <f t="shared" si="51"/>
        <v>-1.1765761806256023</v>
      </c>
      <c r="AO128" s="1">
        <f t="shared" si="52"/>
        <v>-0.90503901173599388</v>
      </c>
      <c r="AP128" s="1">
        <f t="shared" si="53"/>
        <v>-1.3026279210823475</v>
      </c>
      <c r="AQ128" s="1">
        <f t="shared" si="54"/>
        <v>-2.174995731010398</v>
      </c>
      <c r="AR128" s="1">
        <f t="shared" si="55"/>
        <v>-1.9199245359524042</v>
      </c>
      <c r="AS128" s="1">
        <f t="shared" si="56"/>
        <v>15.214132984771567</v>
      </c>
      <c r="AT128" s="1">
        <f t="shared" si="57"/>
        <v>0.87634270887915022</v>
      </c>
      <c r="AU128" s="1">
        <f t="shared" si="58"/>
        <v>5.4235236840920038</v>
      </c>
      <c r="AV128" s="1">
        <f t="shared" si="59"/>
        <v>-0.40696681911313703</v>
      </c>
      <c r="AW128" s="1">
        <f t="shared" si="60"/>
        <v>-6.092789215812374</v>
      </c>
      <c r="AX128" s="1" t="str">
        <f>VLOOKUP(AI128,'ISSUE SCORE from EIKON'!A131:B560,2,FALSE)</f>
        <v>Fortinet Inc</v>
      </c>
      <c r="AY128" s="1">
        <f t="shared" si="61"/>
        <v>127</v>
      </c>
      <c r="AZ128" s="1">
        <v>127</v>
      </c>
      <c r="BA128" s="1">
        <v>1</v>
      </c>
    </row>
    <row r="129" spans="1:53" ht="15">
      <c r="A129" s="11" t="s">
        <v>190</v>
      </c>
      <c r="B129" s="1">
        <f>('WEIGHTED from Refinitive'!$B$3*'ISSUE SCORE from EIKON'!G132)+('WEIGHTED from Refinitive'!$B$4*'ISSUE SCORE from EIKON'!V132)+('ISSUE SCORE from EIKON'!AK132*'WEIGHTED from Refinitive'!$B$5)+('WEIGHTED from Refinitive'!$B$8*'ISSUE SCORE from EIKON'!AZ132)+('ISSUE SCORE from EIKON'!BO132*'WEIGHTED from Refinitive'!$B$9)+('WEIGHTED from Refinitive'!$B$10*'ISSUE SCORE from EIKON'!CD132)+('ISSUE SCORE from EIKON'!CS132*'WEIGHTED from Refinitive'!$B$11)+('WEIGHTED from Refinitive'!$B$14*'ISSUE SCORE from EIKON'!DH132)+('ISSUE SCORE from EIKON'!DW132*'WEIGHTED from Refinitive'!$B$15)+('WEIGHTED from Refinitive'!$B$16*'ISSUE SCORE from EIKON'!EL132)</f>
        <v>42.88073624974875</v>
      </c>
      <c r="C129" s="1">
        <f>('WEIGHTED from Refinitive'!$B$3*'ISSUE SCORE from EIKON'!H132)+('WEIGHTED from Refinitive'!$B$4*'ISSUE SCORE from EIKON'!W132)+('ISSUE SCORE from EIKON'!AL132*'WEIGHTED from Refinitive'!$B$5)+('WEIGHTED from Refinitive'!$B$8*'ISSUE SCORE from EIKON'!BA132)+('ISSUE SCORE from EIKON'!BP132*'WEIGHTED from Refinitive'!$B$9)+('WEIGHTED from Refinitive'!$B$10*'ISSUE SCORE from EIKON'!CE132)+('ISSUE SCORE from EIKON'!CT132*'WEIGHTED from Refinitive'!$B$11)+('WEIGHTED from Refinitive'!$B$14*'ISSUE SCORE from EIKON'!DI132)+('ISSUE SCORE from EIKON'!DX132*'WEIGHTED from Refinitive'!$B$15)+('WEIGHTED from Refinitive'!$B$16*'ISSUE SCORE from EIKON'!EM132)</f>
        <v>42.72521856583441</v>
      </c>
      <c r="D129" s="1">
        <f>('WEIGHTED from Refinitive'!$B$3*'ISSUE SCORE from EIKON'!I132)+('WEIGHTED from Refinitive'!$B$4*'ISSUE SCORE from EIKON'!X132)+('ISSUE SCORE from EIKON'!AM132*'WEIGHTED from Refinitive'!$B$5)+('WEIGHTED from Refinitive'!$B$8*'ISSUE SCORE from EIKON'!BB132)+('ISSUE SCORE from EIKON'!BQ132*'WEIGHTED from Refinitive'!$B$9)+('WEIGHTED from Refinitive'!$B$10*'ISSUE SCORE from EIKON'!CF132)+('ISSUE SCORE from EIKON'!CU132*'WEIGHTED from Refinitive'!$B$11)+('WEIGHTED from Refinitive'!$B$14*'ISSUE SCORE from EIKON'!DJ132)+('ISSUE SCORE from EIKON'!DY132*'WEIGHTED from Refinitive'!$B$15)+('WEIGHTED from Refinitive'!$B$16*'ISSUE SCORE from EIKON'!EN132)</f>
        <v>45.942887920953567</v>
      </c>
      <c r="E129" s="1">
        <f>('WEIGHTED from Refinitive'!$B$3*'ISSUE SCORE from EIKON'!J132)+('WEIGHTED from Refinitive'!$B$4*'ISSUE SCORE from EIKON'!Y132)+('ISSUE SCORE from EIKON'!AN132*'WEIGHTED from Refinitive'!$B$5)+('WEIGHTED from Refinitive'!$B$8*'ISSUE SCORE from EIKON'!BC132)+('ISSUE SCORE from EIKON'!BR132*'WEIGHTED from Refinitive'!$B$9)+('WEIGHTED from Refinitive'!$B$10*'ISSUE SCORE from EIKON'!CG132)+('ISSUE SCORE from EIKON'!CV132*'WEIGHTED from Refinitive'!$B$11)+('WEIGHTED from Refinitive'!$B$14*'ISSUE SCORE from EIKON'!DK132)+('ISSUE SCORE from EIKON'!DZ132*'WEIGHTED from Refinitive'!$B$15)+('WEIGHTED from Refinitive'!$B$16*'ISSUE SCORE from EIKON'!EO132)</f>
        <v>42.626947947626277</v>
      </c>
      <c r="F129" s="1">
        <f>('WEIGHTED from Refinitive'!$B$3*'ISSUE SCORE from EIKON'!K132)+('WEIGHTED from Refinitive'!$B$4*'ISSUE SCORE from EIKON'!Z132)+('ISSUE SCORE from EIKON'!AO132*'WEIGHTED from Refinitive'!$B$5)+('WEIGHTED from Refinitive'!$B$8*'ISSUE SCORE from EIKON'!BD132)+('ISSUE SCORE from EIKON'!BS132*'WEIGHTED from Refinitive'!$B$9)+('WEIGHTED from Refinitive'!$B$10*'ISSUE SCORE from EIKON'!CH132)+('ISSUE SCORE from EIKON'!CW132*'WEIGHTED from Refinitive'!$B$11)+('WEIGHTED from Refinitive'!$B$14*'ISSUE SCORE from EIKON'!DL132)+('ISSUE SCORE from EIKON'!EA132*'WEIGHTED from Refinitive'!$B$15)+('WEIGHTED from Refinitive'!$B$16*'ISSUE SCORE from EIKON'!EP132)</f>
        <v>40.418256925556157</v>
      </c>
      <c r="G129" s="1">
        <f>('WEIGHTED from Refinitive'!$B$3*'ISSUE SCORE from EIKON'!L132)+('WEIGHTED from Refinitive'!$B$4*'ISSUE SCORE from EIKON'!AA132)+('ISSUE SCORE from EIKON'!AP132*'WEIGHTED from Refinitive'!$B$5)+('WEIGHTED from Refinitive'!$B$8*'ISSUE SCORE from EIKON'!BE132)+('ISSUE SCORE from EIKON'!BT132*'WEIGHTED from Refinitive'!$B$9)+('WEIGHTED from Refinitive'!$B$10*'ISSUE SCORE from EIKON'!CI132)+('ISSUE SCORE from EIKON'!CX132*'WEIGHTED from Refinitive'!$B$11)+('WEIGHTED from Refinitive'!$B$14*'ISSUE SCORE from EIKON'!DM132)+('ISSUE SCORE from EIKON'!EB132*'WEIGHTED from Refinitive'!$B$15)+('WEIGHTED from Refinitive'!$B$16*'ISSUE SCORE from EIKON'!EQ132)</f>
        <v>41.689768167276924</v>
      </c>
      <c r="H129" s="1">
        <f>('WEIGHTED from Refinitive'!$B$3*'ISSUE SCORE from EIKON'!M132)+('WEIGHTED from Refinitive'!$B$4*'ISSUE SCORE from EIKON'!AB132)+('ISSUE SCORE from EIKON'!AQ132*'WEIGHTED from Refinitive'!$B$5)+('WEIGHTED from Refinitive'!$B$8*'ISSUE SCORE from EIKON'!BF132)+('ISSUE SCORE from EIKON'!BU132*'WEIGHTED from Refinitive'!$B$9)+('WEIGHTED from Refinitive'!$B$10*'ISSUE SCORE from EIKON'!CJ132)+('ISSUE SCORE from EIKON'!CY132*'WEIGHTED from Refinitive'!$B$11)+('WEIGHTED from Refinitive'!$B$14*'ISSUE SCORE from EIKON'!DN132)+('ISSUE SCORE from EIKON'!EC132*'WEIGHTED from Refinitive'!$B$15)+('WEIGHTED from Refinitive'!$B$16*'ISSUE SCORE from EIKON'!ER132)</f>
        <v>40.009793845595752</v>
      </c>
      <c r="I129" s="1">
        <f>('WEIGHTED from Refinitive'!$B$3*'ISSUE SCORE from EIKON'!N132)+('WEIGHTED from Refinitive'!$B$4*'ISSUE SCORE from EIKON'!AC132)+('ISSUE SCORE from EIKON'!AR132*'WEIGHTED from Refinitive'!$B$5)+('WEIGHTED from Refinitive'!$B$8*'ISSUE SCORE from EIKON'!BG132)+('ISSUE SCORE from EIKON'!BV132*'WEIGHTED from Refinitive'!$B$9)+('WEIGHTED from Refinitive'!$B$10*'ISSUE SCORE from EIKON'!CK132)+('ISSUE SCORE from EIKON'!CZ132*'WEIGHTED from Refinitive'!$B$11)+('WEIGHTED from Refinitive'!$B$14*'ISSUE SCORE from EIKON'!DO132)+('ISSUE SCORE from EIKON'!ED132*'WEIGHTED from Refinitive'!$B$15)+('WEIGHTED from Refinitive'!$B$16*'ISSUE SCORE from EIKON'!ES132)</f>
        <v>43.123853848291141</v>
      </c>
      <c r="J129" s="1">
        <f>('WEIGHTED from Refinitive'!$B$3*'ISSUE SCORE from EIKON'!O132)+('WEIGHTED from Refinitive'!$B$4*'ISSUE SCORE from EIKON'!AD132)+('ISSUE SCORE from EIKON'!AS132*'WEIGHTED from Refinitive'!$B$5)+('WEIGHTED from Refinitive'!$B$8*'ISSUE SCORE from EIKON'!BH132)+('ISSUE SCORE from EIKON'!BW132*'WEIGHTED from Refinitive'!$B$9)+('WEIGHTED from Refinitive'!$B$10*'ISSUE SCORE from EIKON'!CL132)+('ISSUE SCORE from EIKON'!DA132*'WEIGHTED from Refinitive'!$B$11)+('WEIGHTED from Refinitive'!$B$14*'ISSUE SCORE from EIKON'!DP132)+('ISSUE SCORE from EIKON'!EE132*'WEIGHTED from Refinitive'!$B$15)+('WEIGHTED from Refinitive'!$B$16*'ISSUE SCORE from EIKON'!ET132)</f>
        <v>33.154773954116024</v>
      </c>
      <c r="K129" s="1">
        <f>('WEIGHTED from Refinitive'!$B$3*'ISSUE SCORE from EIKON'!P132)+('WEIGHTED from Refinitive'!$B$4*'ISSUE SCORE from EIKON'!AE132)+('ISSUE SCORE from EIKON'!AT132*'WEIGHTED from Refinitive'!$B$5)+('WEIGHTED from Refinitive'!$B$8*'ISSUE SCORE from EIKON'!BI132)+('ISSUE SCORE from EIKON'!BX132*'WEIGHTED from Refinitive'!$B$9)+('WEIGHTED from Refinitive'!$B$10*'ISSUE SCORE from EIKON'!CM132)+('ISSUE SCORE from EIKON'!DB132*'WEIGHTED from Refinitive'!$B$11)+('WEIGHTED from Refinitive'!$B$14*'ISSUE SCORE from EIKON'!DQ132)+('ISSUE SCORE from EIKON'!EF132*'WEIGHTED from Refinitive'!$B$15)+('WEIGHTED from Refinitive'!$B$16*'ISSUE SCORE from EIKON'!EU132)</f>
        <v>36.451053711573756</v>
      </c>
      <c r="L129" s="1">
        <f>('WEIGHTED from Refinitive'!$B$3*'ISSUE SCORE from EIKON'!Q132)+('WEIGHTED from Refinitive'!$B$4*'ISSUE SCORE from EIKON'!AF132)+('ISSUE SCORE from EIKON'!AU132*'WEIGHTED from Refinitive'!$B$5)+('WEIGHTED from Refinitive'!$B$8*'ISSUE SCORE from EIKON'!BJ132)+('ISSUE SCORE from EIKON'!BY132*'WEIGHTED from Refinitive'!$B$9)+('WEIGHTED from Refinitive'!$B$10*'ISSUE SCORE from EIKON'!CN132)+('ISSUE SCORE from EIKON'!DC132*'WEIGHTED from Refinitive'!$B$11)+('WEIGHTED from Refinitive'!$B$14*'ISSUE SCORE from EIKON'!DR132)+('ISSUE SCORE from EIKON'!EG132*'WEIGHTED from Refinitive'!$B$15)+('WEIGHTED from Refinitive'!$B$16*'ISSUE SCORE from EIKON'!EV132)</f>
        <v>30.224983717597986</v>
      </c>
      <c r="M129" s="1">
        <f>('WEIGHTED from Refinitive'!$B$3*'ISSUE SCORE from EIKON'!R132)+('WEIGHTED from Refinitive'!$B$4*'ISSUE SCORE from EIKON'!AG132)+('ISSUE SCORE from EIKON'!AV132*'WEIGHTED from Refinitive'!$B$5)+('WEIGHTED from Refinitive'!$B$8*'ISSUE SCORE from EIKON'!BK132)+('ISSUE SCORE from EIKON'!BZ132*'WEIGHTED from Refinitive'!$B$9)+('WEIGHTED from Refinitive'!$B$10*'ISSUE SCORE from EIKON'!CO132)+('ISSUE SCORE from EIKON'!DD132*'WEIGHTED from Refinitive'!$B$11)+('WEIGHTED from Refinitive'!$B$14*'ISSUE SCORE from EIKON'!DS132)+('ISSUE SCORE from EIKON'!EH132*'WEIGHTED from Refinitive'!$B$15)+('WEIGHTED from Refinitive'!$B$16*'ISSUE SCORE from EIKON'!EW132)</f>
        <v>34.632292916092254</v>
      </c>
      <c r="N129" s="1">
        <f>('WEIGHTED from Refinitive'!$B$3*'ISSUE SCORE from EIKON'!S132)+('WEIGHTED from Refinitive'!$B$4*'ISSUE SCORE from EIKON'!AH132)+('ISSUE SCORE from EIKON'!AW132*'WEIGHTED from Refinitive'!$B$5)+('WEIGHTED from Refinitive'!$B$8*'ISSUE SCORE from EIKON'!BL132)+('ISSUE SCORE from EIKON'!CA132*'WEIGHTED from Refinitive'!$B$9)+('WEIGHTED from Refinitive'!$B$10*'ISSUE SCORE from EIKON'!CP132)+('ISSUE SCORE from EIKON'!DE132*'WEIGHTED from Refinitive'!$B$11)+('WEIGHTED from Refinitive'!$B$14*'ISSUE SCORE from EIKON'!DT132)+('ISSUE SCORE from EIKON'!EI132*'WEIGHTED from Refinitive'!$B$15)+('WEIGHTED from Refinitive'!$B$16*'ISSUE SCORE from EIKON'!EX132)</f>
        <v>41.374125874125838</v>
      </c>
      <c r="O129" s="1">
        <f>('WEIGHTED from Refinitive'!$B$3*'ISSUE SCORE from EIKON'!T132)+('WEIGHTED from Refinitive'!$B$4*'ISSUE SCORE from EIKON'!AI132)+('ISSUE SCORE from EIKON'!AX132*'WEIGHTED from Refinitive'!$B$5)+('WEIGHTED from Refinitive'!$B$8*'ISSUE SCORE from EIKON'!BM132)+('ISSUE SCORE from EIKON'!CB132*'WEIGHTED from Refinitive'!$B$9)+('WEIGHTED from Refinitive'!$B$10*'ISSUE SCORE from EIKON'!CQ132)+('ISSUE SCORE from EIKON'!DF132*'WEIGHTED from Refinitive'!$B$11)+('WEIGHTED from Refinitive'!$B$14*'ISSUE SCORE from EIKON'!DU132)+('ISSUE SCORE from EIKON'!EJ132*'WEIGHTED from Refinitive'!$B$15)+('WEIGHTED from Refinitive'!$B$16*'ISSUE SCORE from EIKON'!EY132)</f>
        <v>43.225790671671554</v>
      </c>
      <c r="P129" s="1">
        <f>('WEIGHTED from Refinitive'!$B$3*'ISSUE SCORE from EIKON'!U132)+('WEIGHTED from Refinitive'!$B$4*'ISSUE SCORE from EIKON'!AJ132)+('ISSUE SCORE from EIKON'!AY132*'WEIGHTED from Refinitive'!$B$5)+('WEIGHTED from Refinitive'!$B$8*'ISSUE SCORE from EIKON'!BN132)+('ISSUE SCORE from EIKON'!CC132*'WEIGHTED from Refinitive'!$B$9)+('WEIGHTED from Refinitive'!$B$10*'ISSUE SCORE from EIKON'!CR132)+('ISSUE SCORE from EIKON'!DG132*'WEIGHTED from Refinitive'!$B$11)+('WEIGHTED from Refinitive'!$B$14*'ISSUE SCORE from EIKON'!DV132)+('ISSUE SCORE from EIKON'!EK132*'WEIGHTED from Refinitive'!$B$15)+('WEIGHTED from Refinitive'!$B$16*'ISSUE SCORE from EIKON'!EZ132)</f>
        <v>41.544491525423688</v>
      </c>
      <c r="R129" s="11" t="s">
        <v>227</v>
      </c>
      <c r="S129" s="1">
        <f t="shared" si="32"/>
        <v>46.135233997655781</v>
      </c>
      <c r="T129" s="1">
        <f t="shared" si="33"/>
        <v>42.72521856583441</v>
      </c>
      <c r="U129" s="1">
        <f t="shared" si="34"/>
        <v>45.942887920953567</v>
      </c>
      <c r="V129" s="1">
        <f t="shared" si="35"/>
        <v>42.626947947626277</v>
      </c>
      <c r="W129" s="1">
        <f t="shared" si="36"/>
        <v>40.418256925556157</v>
      </c>
      <c r="X129" s="1">
        <f t="shared" si="37"/>
        <v>41.689768167276924</v>
      </c>
      <c r="Y129" s="1">
        <f t="shared" si="38"/>
        <v>40.009793845595752</v>
      </c>
      <c r="Z129" s="1">
        <f t="shared" si="39"/>
        <v>43.123853848291141</v>
      </c>
      <c r="AA129" s="1">
        <f t="shared" si="40"/>
        <v>33.154773954116024</v>
      </c>
      <c r="AB129" s="1">
        <f t="shared" si="41"/>
        <v>36.451053711573756</v>
      </c>
      <c r="AC129" s="1">
        <f t="shared" si="42"/>
        <v>30.224983717597986</v>
      </c>
      <c r="AD129" s="1">
        <f t="shared" si="43"/>
        <v>34.632292916092254</v>
      </c>
      <c r="AE129" s="1">
        <f t="shared" si="44"/>
        <v>41.374125874125838</v>
      </c>
      <c r="AF129" s="1">
        <f t="shared" si="45"/>
        <v>43.225790671671554</v>
      </c>
      <c r="AG129" s="1">
        <f t="shared" si="46"/>
        <v>41.544491525423688</v>
      </c>
      <c r="AI129" s="11" t="s">
        <v>227</v>
      </c>
      <c r="AJ129" s="1">
        <f t="shared" si="47"/>
        <v>3.4100154318213711</v>
      </c>
      <c r="AK129" s="1">
        <f t="shared" si="48"/>
        <v>-3.2176693551191562</v>
      </c>
      <c r="AL129" s="1">
        <f t="shared" si="49"/>
        <v>3.3159399733272892</v>
      </c>
      <c r="AM129" s="1">
        <f t="shared" si="50"/>
        <v>2.2086910220701199</v>
      </c>
      <c r="AN129" s="1">
        <f t="shared" si="51"/>
        <v>-1.2715112417207663</v>
      </c>
      <c r="AO129" s="1">
        <f t="shared" si="52"/>
        <v>1.679974321681172</v>
      </c>
      <c r="AP129" s="1">
        <f t="shared" si="53"/>
        <v>-3.1140600026953891</v>
      </c>
      <c r="AQ129" s="1">
        <f t="shared" si="54"/>
        <v>9.9690798941751169</v>
      </c>
      <c r="AR129" s="1">
        <f t="shared" si="55"/>
        <v>-3.2962797574577323</v>
      </c>
      <c r="AS129" s="1">
        <f t="shared" si="56"/>
        <v>6.22606999397577</v>
      </c>
      <c r="AT129" s="1">
        <f t="shared" si="57"/>
        <v>-4.4073091984942678</v>
      </c>
      <c r="AU129" s="1">
        <f t="shared" si="58"/>
        <v>-6.7418329580335836</v>
      </c>
      <c r="AV129" s="1">
        <f t="shared" si="59"/>
        <v>-1.8516647975457161</v>
      </c>
      <c r="AW129" s="1">
        <f t="shared" si="60"/>
        <v>1.6812991462478664</v>
      </c>
      <c r="AX129" s="1" t="str">
        <f>VLOOKUP(AI129,'ISSUE SCORE from EIKON'!A132:B561,2,FALSE)</f>
        <v>Fortive Corp</v>
      </c>
      <c r="AY129" s="1">
        <f t="shared" si="61"/>
        <v>128</v>
      </c>
      <c r="AZ129" s="1">
        <v>128</v>
      </c>
      <c r="BA129" s="1">
        <v>1</v>
      </c>
    </row>
    <row r="130" spans="1:53" ht="15">
      <c r="A130" s="11" t="s">
        <v>191</v>
      </c>
      <c r="B130" s="1">
        <f>('WEIGHTED from Refinitive'!$B$3*'ISSUE SCORE from EIKON'!G133)+('WEIGHTED from Refinitive'!$B$4*'ISSUE SCORE from EIKON'!V133)+('ISSUE SCORE from EIKON'!AK133*'WEIGHTED from Refinitive'!$B$5)+('WEIGHTED from Refinitive'!$B$8*'ISSUE SCORE from EIKON'!AZ133)+('ISSUE SCORE from EIKON'!BO133*'WEIGHTED from Refinitive'!$B$9)+('WEIGHTED from Refinitive'!$B$10*'ISSUE SCORE from EIKON'!CD133)+('ISSUE SCORE from EIKON'!CS133*'WEIGHTED from Refinitive'!$B$11)+('WEIGHTED from Refinitive'!$B$14*'ISSUE SCORE from EIKON'!DH133)+('ISSUE SCORE from EIKON'!DW133*'WEIGHTED from Refinitive'!$B$15)+('WEIGHTED from Refinitive'!$B$16*'ISSUE SCORE from EIKON'!EL133)</f>
        <v>63.866217060281556</v>
      </c>
      <c r="C130" s="1">
        <f>('WEIGHTED from Refinitive'!$B$3*'ISSUE SCORE from EIKON'!H133)+('WEIGHTED from Refinitive'!$B$4*'ISSUE SCORE from EIKON'!W133)+('ISSUE SCORE from EIKON'!AL133*'WEIGHTED from Refinitive'!$B$5)+('WEIGHTED from Refinitive'!$B$8*'ISSUE SCORE from EIKON'!BA133)+('ISSUE SCORE from EIKON'!BP133*'WEIGHTED from Refinitive'!$B$9)+('WEIGHTED from Refinitive'!$B$10*'ISSUE SCORE from EIKON'!CE133)+('ISSUE SCORE from EIKON'!CT133*'WEIGHTED from Refinitive'!$B$11)+('WEIGHTED from Refinitive'!$B$14*'ISSUE SCORE from EIKON'!DI133)+('ISSUE SCORE from EIKON'!DX133*'WEIGHTED from Refinitive'!$B$15)+('WEIGHTED from Refinitive'!$B$16*'ISSUE SCORE from EIKON'!EM133)</f>
        <v>66.538839691329827</v>
      </c>
      <c r="D130" s="1">
        <f>('WEIGHTED from Refinitive'!$B$3*'ISSUE SCORE from EIKON'!I133)+('WEIGHTED from Refinitive'!$B$4*'ISSUE SCORE from EIKON'!X133)+('ISSUE SCORE from EIKON'!AM133*'WEIGHTED from Refinitive'!$B$5)+('WEIGHTED from Refinitive'!$B$8*'ISSUE SCORE from EIKON'!BB133)+('ISSUE SCORE from EIKON'!BQ133*'WEIGHTED from Refinitive'!$B$9)+('WEIGHTED from Refinitive'!$B$10*'ISSUE SCORE from EIKON'!CF133)+('ISSUE SCORE from EIKON'!CU133*'WEIGHTED from Refinitive'!$B$11)+('WEIGHTED from Refinitive'!$B$14*'ISSUE SCORE from EIKON'!DJ133)+('ISSUE SCORE from EIKON'!DY133*'WEIGHTED from Refinitive'!$B$15)+('WEIGHTED from Refinitive'!$B$16*'ISSUE SCORE from EIKON'!EN133)</f>
        <v>54.911240801735474</v>
      </c>
      <c r="E130" s="1">
        <f>('WEIGHTED from Refinitive'!$B$3*'ISSUE SCORE from EIKON'!J133)+('WEIGHTED from Refinitive'!$B$4*'ISSUE SCORE from EIKON'!Y133)+('ISSUE SCORE from EIKON'!AN133*'WEIGHTED from Refinitive'!$B$5)+('WEIGHTED from Refinitive'!$B$8*'ISSUE SCORE from EIKON'!BC133)+('ISSUE SCORE from EIKON'!BR133*'WEIGHTED from Refinitive'!$B$9)+('WEIGHTED from Refinitive'!$B$10*'ISSUE SCORE from EIKON'!CG133)+('ISSUE SCORE from EIKON'!CV133*'WEIGHTED from Refinitive'!$B$11)+('WEIGHTED from Refinitive'!$B$14*'ISSUE SCORE from EIKON'!DK133)+('ISSUE SCORE from EIKON'!DZ133*'WEIGHTED from Refinitive'!$B$15)+('WEIGHTED from Refinitive'!$B$16*'ISSUE SCORE from EIKON'!EO133)</f>
        <v>54.161129696744361</v>
      </c>
      <c r="F130" s="1">
        <f>('WEIGHTED from Refinitive'!$B$3*'ISSUE SCORE from EIKON'!K133)+('WEIGHTED from Refinitive'!$B$4*'ISSUE SCORE from EIKON'!Z133)+('ISSUE SCORE from EIKON'!AO133*'WEIGHTED from Refinitive'!$B$5)+('WEIGHTED from Refinitive'!$B$8*'ISSUE SCORE from EIKON'!BD133)+('ISSUE SCORE from EIKON'!BS133*'WEIGHTED from Refinitive'!$B$9)+('WEIGHTED from Refinitive'!$B$10*'ISSUE SCORE from EIKON'!CH133)+('ISSUE SCORE from EIKON'!CW133*'WEIGHTED from Refinitive'!$B$11)+('WEIGHTED from Refinitive'!$B$14*'ISSUE SCORE from EIKON'!DL133)+('ISSUE SCORE from EIKON'!EA133*'WEIGHTED from Refinitive'!$B$15)+('WEIGHTED from Refinitive'!$B$16*'ISSUE SCORE from EIKON'!EP133)</f>
        <v>50.509990009989949</v>
      </c>
      <c r="G130" s="1">
        <f>('WEIGHTED from Refinitive'!$B$3*'ISSUE SCORE from EIKON'!L133)+('WEIGHTED from Refinitive'!$B$4*'ISSUE SCORE from EIKON'!AA133)+('ISSUE SCORE from EIKON'!AP133*'WEIGHTED from Refinitive'!$B$5)+('WEIGHTED from Refinitive'!$B$8*'ISSUE SCORE from EIKON'!BE133)+('ISSUE SCORE from EIKON'!BT133*'WEIGHTED from Refinitive'!$B$9)+('WEIGHTED from Refinitive'!$B$10*'ISSUE SCORE from EIKON'!CI133)+('ISSUE SCORE from EIKON'!CX133*'WEIGHTED from Refinitive'!$B$11)+('WEIGHTED from Refinitive'!$B$14*'ISSUE SCORE from EIKON'!DM133)+('ISSUE SCORE from EIKON'!EB133*'WEIGHTED from Refinitive'!$B$15)+('WEIGHTED from Refinitive'!$B$16*'ISSUE SCORE from EIKON'!EQ133)</f>
        <v>48.798174657646108</v>
      </c>
      <c r="H130" s="1">
        <f>('WEIGHTED from Refinitive'!$B$3*'ISSUE SCORE from EIKON'!M133)+('WEIGHTED from Refinitive'!$B$4*'ISSUE SCORE from EIKON'!AB133)+('ISSUE SCORE from EIKON'!AQ133*'WEIGHTED from Refinitive'!$B$5)+('WEIGHTED from Refinitive'!$B$8*'ISSUE SCORE from EIKON'!BF133)+('ISSUE SCORE from EIKON'!BU133*'WEIGHTED from Refinitive'!$B$9)+('WEIGHTED from Refinitive'!$B$10*'ISSUE SCORE from EIKON'!CJ133)+('ISSUE SCORE from EIKON'!CY133*'WEIGHTED from Refinitive'!$B$11)+('WEIGHTED from Refinitive'!$B$14*'ISSUE SCORE from EIKON'!DN133)+('ISSUE SCORE from EIKON'!EC133*'WEIGHTED from Refinitive'!$B$15)+('WEIGHTED from Refinitive'!$B$16*'ISSUE SCORE from EIKON'!ER133)</f>
        <v>45.661585731414853</v>
      </c>
      <c r="I130" s="1">
        <f>('WEIGHTED from Refinitive'!$B$3*'ISSUE SCORE from EIKON'!N133)+('WEIGHTED from Refinitive'!$B$4*'ISSUE SCORE from EIKON'!AC133)+('ISSUE SCORE from EIKON'!AR133*'WEIGHTED from Refinitive'!$B$5)+('WEIGHTED from Refinitive'!$B$8*'ISSUE SCORE from EIKON'!BG133)+('ISSUE SCORE from EIKON'!BV133*'WEIGHTED from Refinitive'!$B$9)+('WEIGHTED from Refinitive'!$B$10*'ISSUE SCORE from EIKON'!CK133)+('ISSUE SCORE from EIKON'!CZ133*'WEIGHTED from Refinitive'!$B$11)+('WEIGHTED from Refinitive'!$B$14*'ISSUE SCORE from EIKON'!DO133)+('ISSUE SCORE from EIKON'!ED133*'WEIGHTED from Refinitive'!$B$15)+('WEIGHTED from Refinitive'!$B$16*'ISSUE SCORE from EIKON'!ES133)</f>
        <v>49.365010245901587</v>
      </c>
      <c r="J130" s="1">
        <f>('WEIGHTED from Refinitive'!$B$3*'ISSUE SCORE from EIKON'!O133)+('WEIGHTED from Refinitive'!$B$4*'ISSUE SCORE from EIKON'!AD133)+('ISSUE SCORE from EIKON'!AS133*'WEIGHTED from Refinitive'!$B$5)+('WEIGHTED from Refinitive'!$B$8*'ISSUE SCORE from EIKON'!BH133)+('ISSUE SCORE from EIKON'!BW133*'WEIGHTED from Refinitive'!$B$9)+('WEIGHTED from Refinitive'!$B$10*'ISSUE SCORE from EIKON'!CL133)+('ISSUE SCORE from EIKON'!DA133*'WEIGHTED from Refinitive'!$B$11)+('WEIGHTED from Refinitive'!$B$14*'ISSUE SCORE from EIKON'!DP133)+('ISSUE SCORE from EIKON'!EE133*'WEIGHTED from Refinitive'!$B$15)+('WEIGHTED from Refinitive'!$B$16*'ISSUE SCORE from EIKON'!ET133)</f>
        <v>52.8475027096815</v>
      </c>
      <c r="K130" s="1">
        <f>('WEIGHTED from Refinitive'!$B$3*'ISSUE SCORE from EIKON'!P133)+('WEIGHTED from Refinitive'!$B$4*'ISSUE SCORE from EIKON'!AE133)+('ISSUE SCORE from EIKON'!AT133*'WEIGHTED from Refinitive'!$B$5)+('WEIGHTED from Refinitive'!$B$8*'ISSUE SCORE from EIKON'!BI133)+('ISSUE SCORE from EIKON'!BX133*'WEIGHTED from Refinitive'!$B$9)+('WEIGHTED from Refinitive'!$B$10*'ISSUE SCORE from EIKON'!CM133)+('ISSUE SCORE from EIKON'!DB133*'WEIGHTED from Refinitive'!$B$11)+('WEIGHTED from Refinitive'!$B$14*'ISSUE SCORE from EIKON'!DQ133)+('ISSUE SCORE from EIKON'!EF133*'WEIGHTED from Refinitive'!$B$15)+('WEIGHTED from Refinitive'!$B$16*'ISSUE SCORE from EIKON'!EU133)</f>
        <v>50.72229570054553</v>
      </c>
      <c r="L130" s="1">
        <f>('WEIGHTED from Refinitive'!$B$3*'ISSUE SCORE from EIKON'!Q133)+('WEIGHTED from Refinitive'!$B$4*'ISSUE SCORE from EIKON'!AF133)+('ISSUE SCORE from EIKON'!AU133*'WEIGHTED from Refinitive'!$B$5)+('WEIGHTED from Refinitive'!$B$8*'ISSUE SCORE from EIKON'!BJ133)+('ISSUE SCORE from EIKON'!BY133*'WEIGHTED from Refinitive'!$B$9)+('WEIGHTED from Refinitive'!$B$10*'ISSUE SCORE from EIKON'!CN133)+('ISSUE SCORE from EIKON'!DC133*'WEIGHTED from Refinitive'!$B$11)+('WEIGHTED from Refinitive'!$B$14*'ISSUE SCORE from EIKON'!DR133)+('ISSUE SCORE from EIKON'!EG133*'WEIGHTED from Refinitive'!$B$15)+('WEIGHTED from Refinitive'!$B$16*'ISSUE SCORE from EIKON'!EV133)</f>
        <v>52.854278391658937</v>
      </c>
      <c r="M130" s="1">
        <f>('WEIGHTED from Refinitive'!$B$3*'ISSUE SCORE from EIKON'!R133)+('WEIGHTED from Refinitive'!$B$4*'ISSUE SCORE from EIKON'!AG133)+('ISSUE SCORE from EIKON'!AV133*'WEIGHTED from Refinitive'!$B$5)+('WEIGHTED from Refinitive'!$B$8*'ISSUE SCORE from EIKON'!BK133)+('ISSUE SCORE from EIKON'!BZ133*'WEIGHTED from Refinitive'!$B$9)+('WEIGHTED from Refinitive'!$B$10*'ISSUE SCORE from EIKON'!CO133)+('ISSUE SCORE from EIKON'!DD133*'WEIGHTED from Refinitive'!$B$11)+('WEIGHTED from Refinitive'!$B$14*'ISSUE SCORE from EIKON'!DS133)+('ISSUE SCORE from EIKON'!EH133*'WEIGHTED from Refinitive'!$B$15)+('WEIGHTED from Refinitive'!$B$16*'ISSUE SCORE from EIKON'!EW133)</f>
        <v>49.054223512990212</v>
      </c>
      <c r="N130" s="1">
        <f>('WEIGHTED from Refinitive'!$B$3*'ISSUE SCORE from EIKON'!S133)+('WEIGHTED from Refinitive'!$B$4*'ISSUE SCORE from EIKON'!AH133)+('ISSUE SCORE from EIKON'!AW133*'WEIGHTED from Refinitive'!$B$5)+('WEIGHTED from Refinitive'!$B$8*'ISSUE SCORE from EIKON'!BL133)+('ISSUE SCORE from EIKON'!CA133*'WEIGHTED from Refinitive'!$B$9)+('WEIGHTED from Refinitive'!$B$10*'ISSUE SCORE from EIKON'!CP133)+('ISSUE SCORE from EIKON'!DE133*'WEIGHTED from Refinitive'!$B$11)+('WEIGHTED from Refinitive'!$B$14*'ISSUE SCORE from EIKON'!DT133)+('ISSUE SCORE from EIKON'!EI133*'WEIGHTED from Refinitive'!$B$15)+('WEIGHTED from Refinitive'!$B$16*'ISSUE SCORE from EIKON'!EX133)</f>
        <v>46.149999999999977</v>
      </c>
      <c r="O130" s="1">
        <f>('WEIGHTED from Refinitive'!$B$3*'ISSUE SCORE from EIKON'!T133)+('WEIGHTED from Refinitive'!$B$4*'ISSUE SCORE from EIKON'!AI133)+('ISSUE SCORE from EIKON'!AX133*'WEIGHTED from Refinitive'!$B$5)+('WEIGHTED from Refinitive'!$B$8*'ISSUE SCORE from EIKON'!BM133)+('ISSUE SCORE from EIKON'!CB133*'WEIGHTED from Refinitive'!$B$9)+('WEIGHTED from Refinitive'!$B$10*'ISSUE SCORE from EIKON'!CQ133)+('ISSUE SCORE from EIKON'!DF133*'WEIGHTED from Refinitive'!$B$11)+('WEIGHTED from Refinitive'!$B$14*'ISSUE SCORE from EIKON'!DU133)+('ISSUE SCORE from EIKON'!EJ133*'WEIGHTED from Refinitive'!$B$15)+('WEIGHTED from Refinitive'!$B$16*'ISSUE SCORE from EIKON'!EY133)</f>
        <v>49.924268923124373</v>
      </c>
      <c r="P130" s="1">
        <f>('WEIGHTED from Refinitive'!$B$3*'ISSUE SCORE from EIKON'!U133)+('WEIGHTED from Refinitive'!$B$4*'ISSUE SCORE from EIKON'!AJ133)+('ISSUE SCORE from EIKON'!AY133*'WEIGHTED from Refinitive'!$B$5)+('WEIGHTED from Refinitive'!$B$8*'ISSUE SCORE from EIKON'!BN133)+('ISSUE SCORE from EIKON'!CC133*'WEIGHTED from Refinitive'!$B$9)+('WEIGHTED from Refinitive'!$B$10*'ISSUE SCORE from EIKON'!CR133)+('ISSUE SCORE from EIKON'!DG133*'WEIGHTED from Refinitive'!$B$11)+('WEIGHTED from Refinitive'!$B$14*'ISSUE SCORE from EIKON'!DV133)+('ISSUE SCORE from EIKON'!EK133*'WEIGHTED from Refinitive'!$B$15)+('WEIGHTED from Refinitive'!$B$16*'ISSUE SCORE from EIKON'!EZ133)</f>
        <v>65.683792372881314</v>
      </c>
      <c r="R130" s="11" t="s">
        <v>228</v>
      </c>
      <c r="S130" s="1">
        <f t="shared" si="62" ref="S130:S193">VLOOKUP(R130,$A$2:$P$431,2,FALSE)</f>
        <v>77.84047978411995</v>
      </c>
      <c r="T130" s="1">
        <f t="shared" si="63" ref="T130:T193">VLOOKUP(A130,$A$2:$P$431,3,FALSE)</f>
        <v>66.538839691329827</v>
      </c>
      <c r="U130" s="1">
        <f t="shared" si="64" ref="U130:U193">VLOOKUP(A130,$A$2:$P$431,4,FALSE)</f>
        <v>54.911240801735474</v>
      </c>
      <c r="V130" s="1">
        <f t="shared" si="65" ref="V130:V193">VLOOKUP(A130,$A$2:$P$431,5,FALSE)</f>
        <v>54.161129696744361</v>
      </c>
      <c r="W130" s="1">
        <f t="shared" si="66" ref="W130:W193">VLOOKUP(A130,$A$2:$P$431,6,FALSE)</f>
        <v>50.509990009989949</v>
      </c>
      <c r="X130" s="1">
        <f t="shared" si="67" ref="X130:X193">VLOOKUP(A130,$A$2:$P$431,7,FALSE)</f>
        <v>48.798174657646108</v>
      </c>
      <c r="Y130" s="1">
        <f t="shared" si="68" ref="Y130:Y193">VLOOKUP(A130,$A$2:$P$431,8,FALSE)</f>
        <v>45.661585731414853</v>
      </c>
      <c r="Z130" s="1">
        <f t="shared" si="69" ref="Z130:Z193">VLOOKUP(A130,$A$2:$P$431,9,FALSE)</f>
        <v>49.365010245901587</v>
      </c>
      <c r="AA130" s="1">
        <f t="shared" si="70" ref="AA130:AA193">VLOOKUP(A130,$A$2:$P$431,10,FALSE)</f>
        <v>52.8475027096815</v>
      </c>
      <c r="AB130" s="1">
        <f t="shared" si="71" ref="AB130:AB193">VLOOKUP(A130,$A$2:$P$431,11,FALSE)</f>
        <v>50.72229570054553</v>
      </c>
      <c r="AC130" s="1">
        <f t="shared" si="72" ref="AC130:AC193">VLOOKUP(A130,$A$2:$P$431,12,FALSE)</f>
        <v>52.854278391658937</v>
      </c>
      <c r="AD130" s="1">
        <f t="shared" si="73" ref="AD130:AD193">VLOOKUP(A130,$A$2:$P$431,13,FALSE)</f>
        <v>49.054223512990212</v>
      </c>
      <c r="AE130" s="1">
        <f t="shared" si="74" ref="AE130:AE193">VLOOKUP(A130,$A$2:$P$431,14,FALSE)</f>
        <v>46.149999999999977</v>
      </c>
      <c r="AF130" s="1">
        <f t="shared" si="75" ref="AF130:AF193">VLOOKUP(A130,$A$2:$P$431,15,FALSE)</f>
        <v>49.924268923124373</v>
      </c>
      <c r="AG130" s="1">
        <f t="shared" si="76" ref="AG130:AG193">VLOOKUP(A130,$A$2:$P$431,16,FALSE)</f>
        <v>65.683792372881314</v>
      </c>
      <c r="AI130" s="11" t="s">
        <v>228</v>
      </c>
      <c r="AJ130" s="1">
        <f t="shared" si="77" ref="AJ130:AJ193">S130-T130</f>
        <v>11.301640092790123</v>
      </c>
      <c r="AK130" s="1">
        <f t="shared" si="78" ref="AK130:AK193">T130-U130</f>
        <v>11.627598889594353</v>
      </c>
      <c r="AL130" s="1">
        <f t="shared" si="79" ref="AL130:AL193">U130-V130</f>
        <v>0.75011110499111311</v>
      </c>
      <c r="AM130" s="1">
        <f t="shared" si="80" ref="AM130:AM193">V130-W130</f>
        <v>3.6511396867544121</v>
      </c>
      <c r="AN130" s="1">
        <f t="shared" si="81" ref="AN130:AN193">W130-X130</f>
        <v>1.7118153523438409</v>
      </c>
      <c r="AO130" s="1">
        <f t="shared" si="82" ref="AO130:AO193">X130-Y130</f>
        <v>3.136588926231255</v>
      </c>
      <c r="AP130" s="1">
        <f t="shared" si="83" ref="AP130:AP193">Y130-Z130</f>
        <v>-3.7034245144867342</v>
      </c>
      <c r="AQ130" s="1">
        <f t="shared" si="84" ref="AQ130:AQ193">Z130-AA130</f>
        <v>-3.4824924637799128</v>
      </c>
      <c r="AR130" s="1">
        <f t="shared" si="85" ref="AR130:AR193">AA130-AB130</f>
        <v>2.1252070091359698</v>
      </c>
      <c r="AS130" s="1">
        <f t="shared" si="86" ref="AS130:AS193">AB130-AC130</f>
        <v>-2.1319826911134072</v>
      </c>
      <c r="AT130" s="1">
        <f t="shared" si="87" ref="AT130:AT193">AC130-AD130</f>
        <v>3.8000548786687247</v>
      </c>
      <c r="AU130" s="1">
        <f t="shared" si="88" ref="AU130:AU193">AD130-AE130</f>
        <v>2.9042235129902352</v>
      </c>
      <c r="AV130" s="1">
        <f t="shared" si="89" ref="AV130:AV193">AE130-AF130</f>
        <v>-3.7742689231243958</v>
      </c>
      <c r="AW130" s="1">
        <f t="shared" si="90" ref="AW130:AW193">AF130-AG130</f>
        <v>-15.759523449756941</v>
      </c>
      <c r="AX130" s="1" t="str">
        <f>VLOOKUP(AI130,'ISSUE SCORE from EIKON'!A133:B562,2,FALSE)</f>
        <v>General Dynamics Corp</v>
      </c>
      <c r="AY130" s="1">
        <f t="shared" si="61"/>
        <v>129</v>
      </c>
      <c r="AZ130" s="1">
        <v>129</v>
      </c>
      <c r="BA130" s="1">
        <v>1</v>
      </c>
    </row>
    <row r="131" spans="1:53" ht="15">
      <c r="A131" s="11" t="s">
        <v>192</v>
      </c>
      <c r="B131" s="1">
        <f>('WEIGHTED from Refinitive'!$B$3*'ISSUE SCORE from EIKON'!G134)+('WEIGHTED from Refinitive'!$B$4*'ISSUE SCORE from EIKON'!V134)+('ISSUE SCORE from EIKON'!AK134*'WEIGHTED from Refinitive'!$B$5)+('WEIGHTED from Refinitive'!$B$8*'ISSUE SCORE from EIKON'!AZ134)+('ISSUE SCORE from EIKON'!BO134*'WEIGHTED from Refinitive'!$B$9)+('WEIGHTED from Refinitive'!$B$10*'ISSUE SCORE from EIKON'!CD134)+('ISSUE SCORE from EIKON'!CS134*'WEIGHTED from Refinitive'!$B$11)+('WEIGHTED from Refinitive'!$B$14*'ISSUE SCORE from EIKON'!DH134)+('ISSUE SCORE from EIKON'!DW134*'WEIGHTED from Refinitive'!$B$15)+('WEIGHTED from Refinitive'!$B$16*'ISSUE SCORE from EIKON'!EL134)</f>
        <v>81.482660721009012</v>
      </c>
      <c r="C131" s="1">
        <f>('WEIGHTED from Refinitive'!$B$3*'ISSUE SCORE from EIKON'!H134)+('WEIGHTED from Refinitive'!$B$4*'ISSUE SCORE from EIKON'!W134)+('ISSUE SCORE from EIKON'!AL134*'WEIGHTED from Refinitive'!$B$5)+('WEIGHTED from Refinitive'!$B$8*'ISSUE SCORE from EIKON'!BA134)+('ISSUE SCORE from EIKON'!BP134*'WEIGHTED from Refinitive'!$B$9)+('WEIGHTED from Refinitive'!$B$10*'ISSUE SCORE from EIKON'!CE134)+('ISSUE SCORE from EIKON'!CT134*'WEIGHTED from Refinitive'!$B$11)+('WEIGHTED from Refinitive'!$B$14*'ISSUE SCORE from EIKON'!DI134)+('ISSUE SCORE from EIKON'!DX134*'WEIGHTED from Refinitive'!$B$15)+('WEIGHTED from Refinitive'!$B$16*'ISSUE SCORE from EIKON'!EM134)</f>
        <v>81.886261053795081</v>
      </c>
      <c r="D131" s="1">
        <f>('WEIGHTED from Refinitive'!$B$3*'ISSUE SCORE from EIKON'!I134)+('WEIGHTED from Refinitive'!$B$4*'ISSUE SCORE from EIKON'!X134)+('ISSUE SCORE from EIKON'!AM134*'WEIGHTED from Refinitive'!$B$5)+('WEIGHTED from Refinitive'!$B$8*'ISSUE SCORE from EIKON'!BB134)+('ISSUE SCORE from EIKON'!BQ134*'WEIGHTED from Refinitive'!$B$9)+('WEIGHTED from Refinitive'!$B$10*'ISSUE SCORE from EIKON'!CF134)+('ISSUE SCORE from EIKON'!CU134*'WEIGHTED from Refinitive'!$B$11)+('WEIGHTED from Refinitive'!$B$14*'ISSUE SCORE from EIKON'!DJ134)+('ISSUE SCORE from EIKON'!DY134*'WEIGHTED from Refinitive'!$B$15)+('WEIGHTED from Refinitive'!$B$16*'ISSUE SCORE from EIKON'!EN134)</f>
        <v>82.688173230524825</v>
      </c>
      <c r="E131" s="1">
        <f>('WEIGHTED from Refinitive'!$B$3*'ISSUE SCORE from EIKON'!J134)+('WEIGHTED from Refinitive'!$B$4*'ISSUE SCORE from EIKON'!Y134)+('ISSUE SCORE from EIKON'!AN134*'WEIGHTED from Refinitive'!$B$5)+('WEIGHTED from Refinitive'!$B$8*'ISSUE SCORE from EIKON'!BC134)+('ISSUE SCORE from EIKON'!BR134*'WEIGHTED from Refinitive'!$B$9)+('WEIGHTED from Refinitive'!$B$10*'ISSUE SCORE from EIKON'!CG134)+('ISSUE SCORE from EIKON'!CV134*'WEIGHTED from Refinitive'!$B$11)+('WEIGHTED from Refinitive'!$B$14*'ISSUE SCORE from EIKON'!DK134)+('ISSUE SCORE from EIKON'!DZ134*'WEIGHTED from Refinitive'!$B$15)+('WEIGHTED from Refinitive'!$B$16*'ISSUE SCORE from EIKON'!EO134)</f>
        <v>80.011251132140259</v>
      </c>
      <c r="F131" s="1">
        <f>('WEIGHTED from Refinitive'!$B$3*'ISSUE SCORE from EIKON'!K134)+('WEIGHTED from Refinitive'!$B$4*'ISSUE SCORE from EIKON'!Z134)+('ISSUE SCORE from EIKON'!AO134*'WEIGHTED from Refinitive'!$B$5)+('WEIGHTED from Refinitive'!$B$8*'ISSUE SCORE from EIKON'!BD134)+('ISSUE SCORE from EIKON'!BS134*'WEIGHTED from Refinitive'!$B$9)+('WEIGHTED from Refinitive'!$B$10*'ISSUE SCORE from EIKON'!CH134)+('ISSUE SCORE from EIKON'!CW134*'WEIGHTED from Refinitive'!$B$11)+('WEIGHTED from Refinitive'!$B$14*'ISSUE SCORE from EIKON'!DL134)+('ISSUE SCORE from EIKON'!EA134*'WEIGHTED from Refinitive'!$B$15)+('WEIGHTED from Refinitive'!$B$16*'ISSUE SCORE from EIKON'!EP134)</f>
        <v>72.217782966267038</v>
      </c>
      <c r="G131" s="1">
        <f>('WEIGHTED from Refinitive'!$B$3*'ISSUE SCORE from EIKON'!L134)+('WEIGHTED from Refinitive'!$B$4*'ISSUE SCORE from EIKON'!AA134)+('ISSUE SCORE from EIKON'!AP134*'WEIGHTED from Refinitive'!$B$5)+('WEIGHTED from Refinitive'!$B$8*'ISSUE SCORE from EIKON'!BE134)+('ISSUE SCORE from EIKON'!BT134*'WEIGHTED from Refinitive'!$B$9)+('WEIGHTED from Refinitive'!$B$10*'ISSUE SCORE from EIKON'!CI134)+('ISSUE SCORE from EIKON'!CX134*'WEIGHTED from Refinitive'!$B$11)+('WEIGHTED from Refinitive'!$B$14*'ISSUE SCORE from EIKON'!DM134)+('ISSUE SCORE from EIKON'!EB134*'WEIGHTED from Refinitive'!$B$15)+('WEIGHTED from Refinitive'!$B$16*'ISSUE SCORE from EIKON'!EQ134)</f>
        <v>71.050949050949015</v>
      </c>
      <c r="H131" s="1">
        <f>('WEIGHTED from Refinitive'!$B$3*'ISSUE SCORE from EIKON'!M134)+('WEIGHTED from Refinitive'!$B$4*'ISSUE SCORE from EIKON'!AB134)+('ISSUE SCORE from EIKON'!AQ134*'WEIGHTED from Refinitive'!$B$5)+('WEIGHTED from Refinitive'!$B$8*'ISSUE SCORE from EIKON'!BF134)+('ISSUE SCORE from EIKON'!BU134*'WEIGHTED from Refinitive'!$B$9)+('WEIGHTED from Refinitive'!$B$10*'ISSUE SCORE from EIKON'!CJ134)+('ISSUE SCORE from EIKON'!CY134*'WEIGHTED from Refinitive'!$B$11)+('WEIGHTED from Refinitive'!$B$14*'ISSUE SCORE from EIKON'!DN134)+('ISSUE SCORE from EIKON'!EC134*'WEIGHTED from Refinitive'!$B$15)+('WEIGHTED from Refinitive'!$B$16*'ISSUE SCORE from EIKON'!ER134)</f>
        <v>63.749917104172404</v>
      </c>
      <c r="I131" s="1">
        <f>('WEIGHTED from Refinitive'!$B$3*'ISSUE SCORE from EIKON'!N134)+('WEIGHTED from Refinitive'!$B$4*'ISSUE SCORE from EIKON'!AC134)+('ISSUE SCORE from EIKON'!AR134*'WEIGHTED from Refinitive'!$B$5)+('WEIGHTED from Refinitive'!$B$8*'ISSUE SCORE from EIKON'!BG134)+('ISSUE SCORE from EIKON'!BV134*'WEIGHTED from Refinitive'!$B$9)+('WEIGHTED from Refinitive'!$B$10*'ISSUE SCORE from EIKON'!CK134)+('ISSUE SCORE from EIKON'!CZ134*'WEIGHTED from Refinitive'!$B$11)+('WEIGHTED from Refinitive'!$B$14*'ISSUE SCORE from EIKON'!DO134)+('ISSUE SCORE from EIKON'!ED134*'WEIGHTED from Refinitive'!$B$15)+('WEIGHTED from Refinitive'!$B$16*'ISSUE SCORE from EIKON'!ES134)</f>
        <v>61.010821013518793</v>
      </c>
      <c r="J131" s="1">
        <f>('WEIGHTED from Refinitive'!$B$3*'ISSUE SCORE from EIKON'!O134)+('WEIGHTED from Refinitive'!$B$4*'ISSUE SCORE from EIKON'!AD134)+('ISSUE SCORE from EIKON'!AS134*'WEIGHTED from Refinitive'!$B$5)+('WEIGHTED from Refinitive'!$B$8*'ISSUE SCORE from EIKON'!BH134)+('ISSUE SCORE from EIKON'!BW134*'WEIGHTED from Refinitive'!$B$9)+('WEIGHTED from Refinitive'!$B$10*'ISSUE SCORE from EIKON'!CL134)+('ISSUE SCORE from EIKON'!DA134*'WEIGHTED from Refinitive'!$B$11)+('WEIGHTED from Refinitive'!$B$14*'ISSUE SCORE from EIKON'!DP134)+('ISSUE SCORE from EIKON'!EE134*'WEIGHTED from Refinitive'!$B$15)+('WEIGHTED from Refinitive'!$B$16*'ISSUE SCORE from EIKON'!ET134)</f>
        <v>57.073634576781494</v>
      </c>
      <c r="K131" s="1">
        <f>('WEIGHTED from Refinitive'!$B$3*'ISSUE SCORE from EIKON'!P134)+('WEIGHTED from Refinitive'!$B$4*'ISSUE SCORE from EIKON'!AE134)+('ISSUE SCORE from EIKON'!AT134*'WEIGHTED from Refinitive'!$B$5)+('WEIGHTED from Refinitive'!$B$8*'ISSUE SCORE from EIKON'!BI134)+('ISSUE SCORE from EIKON'!BX134*'WEIGHTED from Refinitive'!$B$9)+('WEIGHTED from Refinitive'!$B$10*'ISSUE SCORE from EIKON'!CM134)+('ISSUE SCORE from EIKON'!DB134*'WEIGHTED from Refinitive'!$B$11)+('WEIGHTED from Refinitive'!$B$14*'ISSUE SCORE from EIKON'!DQ134)+('ISSUE SCORE from EIKON'!EF134*'WEIGHTED from Refinitive'!$B$15)+('WEIGHTED from Refinitive'!$B$16*'ISSUE SCORE from EIKON'!EU134)</f>
        <v>61.473789642375152</v>
      </c>
      <c r="L131" s="1">
        <f>('WEIGHTED from Refinitive'!$B$3*'ISSUE SCORE from EIKON'!Q134)+('WEIGHTED from Refinitive'!$B$4*'ISSUE SCORE from EIKON'!AF134)+('ISSUE SCORE from EIKON'!AU134*'WEIGHTED from Refinitive'!$B$5)+('WEIGHTED from Refinitive'!$B$8*'ISSUE SCORE from EIKON'!BJ134)+('ISSUE SCORE from EIKON'!BY134*'WEIGHTED from Refinitive'!$B$9)+('WEIGHTED from Refinitive'!$B$10*'ISSUE SCORE from EIKON'!CN134)+('ISSUE SCORE from EIKON'!DC134*'WEIGHTED from Refinitive'!$B$11)+('WEIGHTED from Refinitive'!$B$14*'ISSUE SCORE from EIKON'!DR134)+('ISSUE SCORE from EIKON'!EG134*'WEIGHTED from Refinitive'!$B$15)+('WEIGHTED from Refinitive'!$B$16*'ISSUE SCORE from EIKON'!EV134)</f>
        <v>66.856018440093877</v>
      </c>
      <c r="M131" s="1">
        <f>('WEIGHTED from Refinitive'!$B$3*'ISSUE SCORE from EIKON'!R134)+('WEIGHTED from Refinitive'!$B$4*'ISSUE SCORE from EIKON'!AG134)+('ISSUE SCORE from EIKON'!AV134*'WEIGHTED from Refinitive'!$B$5)+('WEIGHTED from Refinitive'!$B$8*'ISSUE SCORE from EIKON'!BK134)+('ISSUE SCORE from EIKON'!BZ134*'WEIGHTED from Refinitive'!$B$9)+('WEIGHTED from Refinitive'!$B$10*'ISSUE SCORE from EIKON'!CO134)+('ISSUE SCORE from EIKON'!DD134*'WEIGHTED from Refinitive'!$B$11)+('WEIGHTED from Refinitive'!$B$14*'ISSUE SCORE from EIKON'!DS134)+('ISSUE SCORE from EIKON'!EH134*'WEIGHTED from Refinitive'!$B$15)+('WEIGHTED from Refinitive'!$B$16*'ISSUE SCORE from EIKON'!EW134)</f>
        <v>59.997378533281186</v>
      </c>
      <c r="N131" s="1">
        <f>('WEIGHTED from Refinitive'!$B$3*'ISSUE SCORE from EIKON'!S134)+('WEIGHTED from Refinitive'!$B$4*'ISSUE SCORE from EIKON'!AH134)+('ISSUE SCORE from EIKON'!AW134*'WEIGHTED from Refinitive'!$B$5)+('WEIGHTED from Refinitive'!$B$8*'ISSUE SCORE from EIKON'!BL134)+('ISSUE SCORE from EIKON'!CA134*'WEIGHTED from Refinitive'!$B$9)+('WEIGHTED from Refinitive'!$B$10*'ISSUE SCORE from EIKON'!CP134)+('ISSUE SCORE from EIKON'!DE134*'WEIGHTED from Refinitive'!$B$11)+('WEIGHTED from Refinitive'!$B$14*'ISSUE SCORE from EIKON'!DT134)+('ISSUE SCORE from EIKON'!EI134*'WEIGHTED from Refinitive'!$B$15)+('WEIGHTED from Refinitive'!$B$16*'ISSUE SCORE from EIKON'!EX134)</f>
        <v>62.270505200594322</v>
      </c>
      <c r="O131" s="1">
        <f>('WEIGHTED from Refinitive'!$B$3*'ISSUE SCORE from EIKON'!T134)+('WEIGHTED from Refinitive'!$B$4*'ISSUE SCORE from EIKON'!AI134)+('ISSUE SCORE from EIKON'!AX134*'WEIGHTED from Refinitive'!$B$5)+('WEIGHTED from Refinitive'!$B$8*'ISSUE SCORE from EIKON'!BM134)+('ISSUE SCORE from EIKON'!CB134*'WEIGHTED from Refinitive'!$B$9)+('WEIGHTED from Refinitive'!$B$10*'ISSUE SCORE from EIKON'!CQ134)+('ISSUE SCORE from EIKON'!DF134*'WEIGHTED from Refinitive'!$B$11)+('WEIGHTED from Refinitive'!$B$14*'ISSUE SCORE from EIKON'!DU134)+('ISSUE SCORE from EIKON'!EJ134*'WEIGHTED from Refinitive'!$B$15)+('WEIGHTED from Refinitive'!$B$16*'ISSUE SCORE from EIKON'!EY134)</f>
        <v>30.002218614718597</v>
      </c>
      <c r="P131" s="1">
        <f>('WEIGHTED from Refinitive'!$B$3*'ISSUE SCORE from EIKON'!U134)+('WEIGHTED from Refinitive'!$B$4*'ISSUE SCORE from EIKON'!AJ134)+('ISSUE SCORE from EIKON'!AY134*'WEIGHTED from Refinitive'!$B$5)+('WEIGHTED from Refinitive'!$B$8*'ISSUE SCORE from EIKON'!BN134)+('ISSUE SCORE from EIKON'!CC134*'WEIGHTED from Refinitive'!$B$9)+('WEIGHTED from Refinitive'!$B$10*'ISSUE SCORE from EIKON'!CR134)+('ISSUE SCORE from EIKON'!DG134*'WEIGHTED from Refinitive'!$B$11)+('WEIGHTED from Refinitive'!$B$14*'ISSUE SCORE from EIKON'!DV134)+('ISSUE SCORE from EIKON'!EK134*'WEIGHTED from Refinitive'!$B$15)+('WEIGHTED from Refinitive'!$B$16*'ISSUE SCORE from EIKON'!EZ134)</f>
        <v>27.049967483199627</v>
      </c>
      <c r="R131" s="11" t="s">
        <v>229</v>
      </c>
      <c r="S131" s="1">
        <f t="shared" si="62"/>
        <v>86.133418709598686</v>
      </c>
      <c r="T131" s="1">
        <f t="shared" si="63"/>
        <v>81.886261053795081</v>
      </c>
      <c r="U131" s="1">
        <f t="shared" si="64"/>
        <v>82.688173230524825</v>
      </c>
      <c r="V131" s="1">
        <f t="shared" si="65"/>
        <v>80.011251132140259</v>
      </c>
      <c r="W131" s="1">
        <f t="shared" si="66"/>
        <v>72.217782966267038</v>
      </c>
      <c r="X131" s="1">
        <f t="shared" si="67"/>
        <v>71.050949050949015</v>
      </c>
      <c r="Y131" s="1">
        <f t="shared" si="68"/>
        <v>63.749917104172404</v>
      </c>
      <c r="Z131" s="1">
        <f t="shared" si="69"/>
        <v>61.010821013518793</v>
      </c>
      <c r="AA131" s="1">
        <f t="shared" si="70"/>
        <v>57.073634576781494</v>
      </c>
      <c r="AB131" s="1">
        <f t="shared" si="71"/>
        <v>61.473789642375152</v>
      </c>
      <c r="AC131" s="1">
        <f t="shared" si="72"/>
        <v>66.856018440093877</v>
      </c>
      <c r="AD131" s="1">
        <f t="shared" si="73"/>
        <v>59.997378533281186</v>
      </c>
      <c r="AE131" s="1">
        <f t="shared" si="74"/>
        <v>62.270505200594322</v>
      </c>
      <c r="AF131" s="1">
        <f t="shared" si="75"/>
        <v>30.002218614718597</v>
      </c>
      <c r="AG131" s="1">
        <f t="shared" si="76"/>
        <v>27.049967483199627</v>
      </c>
      <c r="AI131" s="11" t="s">
        <v>229</v>
      </c>
      <c r="AJ131" s="1">
        <f t="shared" si="77"/>
        <v>4.2471576558036048</v>
      </c>
      <c r="AK131" s="1">
        <f t="shared" si="78"/>
        <v>-0.80191217672974346</v>
      </c>
      <c r="AL131" s="1">
        <f t="shared" si="79"/>
        <v>2.6769220983845656</v>
      </c>
      <c r="AM131" s="1">
        <f t="shared" si="80"/>
        <v>7.7934681658732217</v>
      </c>
      <c r="AN131" s="1">
        <f t="shared" si="81"/>
        <v>1.1668339153180227</v>
      </c>
      <c r="AO131" s="1">
        <f t="shared" si="82"/>
        <v>7.3010319467766109</v>
      </c>
      <c r="AP131" s="1">
        <f t="shared" si="83"/>
        <v>2.7390960906536108</v>
      </c>
      <c r="AQ131" s="1">
        <f t="shared" si="84"/>
        <v>3.9371864367372993</v>
      </c>
      <c r="AR131" s="1">
        <f t="shared" si="85"/>
        <v>-4.4001550655936583</v>
      </c>
      <c r="AS131" s="1">
        <f t="shared" si="86"/>
        <v>-5.3822287977187244</v>
      </c>
      <c r="AT131" s="1">
        <f t="shared" si="87"/>
        <v>6.8586399068126909</v>
      </c>
      <c r="AU131" s="1">
        <f t="shared" si="88"/>
        <v>-2.2731266673131358</v>
      </c>
      <c r="AV131" s="1">
        <f t="shared" si="89"/>
        <v>32.268286585875728</v>
      </c>
      <c r="AW131" s="1">
        <f t="shared" si="90"/>
        <v>2.9522511315189703</v>
      </c>
      <c r="AX131" s="1" t="str">
        <f>VLOOKUP(AI131,'ISSUE SCORE from EIKON'!A134:B563,2,FALSE)</f>
        <v>General Electric Co</v>
      </c>
      <c r="AY131" s="1">
        <f t="shared" si="91" ref="AY131:AY194">AY130+1</f>
        <v>130</v>
      </c>
      <c r="AZ131" s="1">
        <v>130</v>
      </c>
      <c r="BA131" s="1">
        <v>1</v>
      </c>
    </row>
    <row r="132" spans="1:53" ht="15">
      <c r="A132" s="11" t="s">
        <v>193</v>
      </c>
      <c r="B132" s="1">
        <f>('WEIGHTED from Refinitive'!$B$3*'ISSUE SCORE from EIKON'!G135)+('WEIGHTED from Refinitive'!$B$4*'ISSUE SCORE from EIKON'!V135)+('ISSUE SCORE from EIKON'!AK135*'WEIGHTED from Refinitive'!$B$5)+('WEIGHTED from Refinitive'!$B$8*'ISSUE SCORE from EIKON'!AZ135)+('ISSUE SCORE from EIKON'!BO135*'WEIGHTED from Refinitive'!$B$9)+('WEIGHTED from Refinitive'!$B$10*'ISSUE SCORE from EIKON'!CD135)+('ISSUE SCORE from EIKON'!CS135*'WEIGHTED from Refinitive'!$B$11)+('WEIGHTED from Refinitive'!$B$14*'ISSUE SCORE from EIKON'!DH135)+('ISSUE SCORE from EIKON'!DW135*'WEIGHTED from Refinitive'!$B$15)+('WEIGHTED from Refinitive'!$B$16*'ISSUE SCORE from EIKON'!EL135)</f>
        <v>83.560722007480408</v>
      </c>
      <c r="C132" s="1">
        <f>('WEIGHTED from Refinitive'!$B$3*'ISSUE SCORE from EIKON'!H135)+('WEIGHTED from Refinitive'!$B$4*'ISSUE SCORE from EIKON'!W135)+('ISSUE SCORE from EIKON'!AL135*'WEIGHTED from Refinitive'!$B$5)+('WEIGHTED from Refinitive'!$B$8*'ISSUE SCORE from EIKON'!BA135)+('ISSUE SCORE from EIKON'!BP135*'WEIGHTED from Refinitive'!$B$9)+('WEIGHTED from Refinitive'!$B$10*'ISSUE SCORE from EIKON'!CE135)+('ISSUE SCORE from EIKON'!CT135*'WEIGHTED from Refinitive'!$B$11)+('WEIGHTED from Refinitive'!$B$14*'ISSUE SCORE from EIKON'!DI135)+('ISSUE SCORE from EIKON'!DX135*'WEIGHTED from Refinitive'!$B$15)+('WEIGHTED from Refinitive'!$B$16*'ISSUE SCORE from EIKON'!EM135)</f>
        <v>79.043223163647966</v>
      </c>
      <c r="D132" s="1">
        <f>('WEIGHTED from Refinitive'!$B$3*'ISSUE SCORE from EIKON'!I135)+('WEIGHTED from Refinitive'!$B$4*'ISSUE SCORE from EIKON'!X135)+('ISSUE SCORE from EIKON'!AM135*'WEIGHTED from Refinitive'!$B$5)+('WEIGHTED from Refinitive'!$B$8*'ISSUE SCORE from EIKON'!BB135)+('ISSUE SCORE from EIKON'!BQ135*'WEIGHTED from Refinitive'!$B$9)+('WEIGHTED from Refinitive'!$B$10*'ISSUE SCORE from EIKON'!CF135)+('ISSUE SCORE from EIKON'!CU135*'WEIGHTED from Refinitive'!$B$11)+('WEIGHTED from Refinitive'!$B$14*'ISSUE SCORE from EIKON'!DJ135)+('ISSUE SCORE from EIKON'!DY135*'WEIGHTED from Refinitive'!$B$15)+('WEIGHTED from Refinitive'!$B$16*'ISSUE SCORE from EIKON'!EN135)</f>
        <v>74.863286475908978</v>
      </c>
      <c r="E132" s="1">
        <f>('WEIGHTED from Refinitive'!$B$3*'ISSUE SCORE from EIKON'!J135)+('WEIGHTED from Refinitive'!$B$4*'ISSUE SCORE from EIKON'!Y135)+('ISSUE SCORE from EIKON'!AN135*'WEIGHTED from Refinitive'!$B$5)+('WEIGHTED from Refinitive'!$B$8*'ISSUE SCORE from EIKON'!BC135)+('ISSUE SCORE from EIKON'!BR135*'WEIGHTED from Refinitive'!$B$9)+('WEIGHTED from Refinitive'!$B$10*'ISSUE SCORE from EIKON'!CG135)+('ISSUE SCORE from EIKON'!CV135*'WEIGHTED from Refinitive'!$B$11)+('WEIGHTED from Refinitive'!$B$14*'ISSUE SCORE from EIKON'!DK135)+('ISSUE SCORE from EIKON'!DZ135*'WEIGHTED from Refinitive'!$B$15)+('WEIGHTED from Refinitive'!$B$16*'ISSUE SCORE from EIKON'!EO135)</f>
        <v>73.437259878291542</v>
      </c>
      <c r="F132" s="1">
        <f>('WEIGHTED from Refinitive'!$B$3*'ISSUE SCORE from EIKON'!K135)+('WEIGHTED from Refinitive'!$B$4*'ISSUE SCORE from EIKON'!Z135)+('ISSUE SCORE from EIKON'!AO135*'WEIGHTED from Refinitive'!$B$5)+('WEIGHTED from Refinitive'!$B$8*'ISSUE SCORE from EIKON'!BD135)+('ISSUE SCORE from EIKON'!BS135*'WEIGHTED from Refinitive'!$B$9)+('WEIGHTED from Refinitive'!$B$10*'ISSUE SCORE from EIKON'!CH135)+('ISSUE SCORE from EIKON'!CW135*'WEIGHTED from Refinitive'!$B$11)+('WEIGHTED from Refinitive'!$B$14*'ISSUE SCORE from EIKON'!DL135)+('ISSUE SCORE from EIKON'!EA135*'WEIGHTED from Refinitive'!$B$15)+('WEIGHTED from Refinitive'!$B$16*'ISSUE SCORE from EIKON'!EP135)</f>
        <v>75.361040683454434</v>
      </c>
      <c r="G132" s="1">
        <f>('WEIGHTED from Refinitive'!$B$3*'ISSUE SCORE from EIKON'!L135)+('WEIGHTED from Refinitive'!$B$4*'ISSUE SCORE from EIKON'!AA135)+('ISSUE SCORE from EIKON'!AP135*'WEIGHTED from Refinitive'!$B$5)+('WEIGHTED from Refinitive'!$B$8*'ISSUE SCORE from EIKON'!BE135)+('ISSUE SCORE from EIKON'!BT135*'WEIGHTED from Refinitive'!$B$9)+('WEIGHTED from Refinitive'!$B$10*'ISSUE SCORE from EIKON'!CI135)+('ISSUE SCORE from EIKON'!CX135*'WEIGHTED from Refinitive'!$B$11)+('WEIGHTED from Refinitive'!$B$14*'ISSUE SCORE from EIKON'!DM135)+('ISSUE SCORE from EIKON'!EB135*'WEIGHTED from Refinitive'!$B$15)+('WEIGHTED from Refinitive'!$B$16*'ISSUE SCORE from EIKON'!EQ135)</f>
        <v>62.43292378383773</v>
      </c>
      <c r="H132" s="1">
        <f>('WEIGHTED from Refinitive'!$B$3*'ISSUE SCORE from EIKON'!M135)+('WEIGHTED from Refinitive'!$B$4*'ISSUE SCORE from EIKON'!AB135)+('ISSUE SCORE from EIKON'!AQ135*'WEIGHTED from Refinitive'!$B$5)+('WEIGHTED from Refinitive'!$B$8*'ISSUE SCORE from EIKON'!BF135)+('ISSUE SCORE from EIKON'!BU135*'WEIGHTED from Refinitive'!$B$9)+('WEIGHTED from Refinitive'!$B$10*'ISSUE SCORE from EIKON'!CJ135)+('ISSUE SCORE from EIKON'!CY135*'WEIGHTED from Refinitive'!$B$11)+('WEIGHTED from Refinitive'!$B$14*'ISSUE SCORE from EIKON'!DN135)+('ISSUE SCORE from EIKON'!EC135*'WEIGHTED from Refinitive'!$B$15)+('WEIGHTED from Refinitive'!$B$16*'ISSUE SCORE from EIKON'!ER135)</f>
        <v>67.761994131402901</v>
      </c>
      <c r="I132" s="1">
        <f>('WEIGHTED from Refinitive'!$B$3*'ISSUE SCORE from EIKON'!N135)+('WEIGHTED from Refinitive'!$B$4*'ISSUE SCORE from EIKON'!AC135)+('ISSUE SCORE from EIKON'!AR135*'WEIGHTED from Refinitive'!$B$5)+('WEIGHTED from Refinitive'!$B$8*'ISSUE SCORE from EIKON'!BG135)+('ISSUE SCORE from EIKON'!BV135*'WEIGHTED from Refinitive'!$B$9)+('WEIGHTED from Refinitive'!$B$10*'ISSUE SCORE from EIKON'!CK135)+('ISSUE SCORE from EIKON'!CZ135*'WEIGHTED from Refinitive'!$B$11)+('WEIGHTED from Refinitive'!$B$14*'ISSUE SCORE from EIKON'!DO135)+('ISSUE SCORE from EIKON'!ED135*'WEIGHTED from Refinitive'!$B$15)+('WEIGHTED from Refinitive'!$B$16*'ISSUE SCORE from EIKON'!ES135)</f>
        <v>50.911001247997028</v>
      </c>
      <c r="J132" s="1">
        <f>('WEIGHTED from Refinitive'!$B$3*'ISSUE SCORE from EIKON'!O135)+('WEIGHTED from Refinitive'!$B$4*'ISSUE SCORE from EIKON'!AD135)+('ISSUE SCORE from EIKON'!AS135*'WEIGHTED from Refinitive'!$B$5)+('WEIGHTED from Refinitive'!$B$8*'ISSUE SCORE from EIKON'!BH135)+('ISSUE SCORE from EIKON'!BW135*'WEIGHTED from Refinitive'!$B$9)+('WEIGHTED from Refinitive'!$B$10*'ISSUE SCORE from EIKON'!CL135)+('ISSUE SCORE from EIKON'!DA135*'WEIGHTED from Refinitive'!$B$11)+('WEIGHTED from Refinitive'!$B$14*'ISSUE SCORE from EIKON'!DP135)+('ISSUE SCORE from EIKON'!EE135*'WEIGHTED from Refinitive'!$B$15)+('WEIGHTED from Refinitive'!$B$16*'ISSUE SCORE from EIKON'!ET135)</f>
        <v>54.755108173076913</v>
      </c>
      <c r="K132" s="1">
        <f>('WEIGHTED from Refinitive'!$B$3*'ISSUE SCORE from EIKON'!P135)+('WEIGHTED from Refinitive'!$B$4*'ISSUE SCORE from EIKON'!AE135)+('ISSUE SCORE from EIKON'!AT135*'WEIGHTED from Refinitive'!$B$5)+('WEIGHTED from Refinitive'!$B$8*'ISSUE SCORE from EIKON'!BI135)+('ISSUE SCORE from EIKON'!BX135*'WEIGHTED from Refinitive'!$B$9)+('WEIGHTED from Refinitive'!$B$10*'ISSUE SCORE from EIKON'!CM135)+('ISSUE SCORE from EIKON'!DB135*'WEIGHTED from Refinitive'!$B$11)+('WEIGHTED from Refinitive'!$B$14*'ISSUE SCORE from EIKON'!DQ135)+('ISSUE SCORE from EIKON'!EF135*'WEIGHTED from Refinitive'!$B$15)+('WEIGHTED from Refinitive'!$B$16*'ISSUE SCORE from EIKON'!EU135)</f>
        <v>49.375940526694905</v>
      </c>
      <c r="L132" s="1">
        <f>('WEIGHTED from Refinitive'!$B$3*'ISSUE SCORE from EIKON'!Q135)+('WEIGHTED from Refinitive'!$B$4*'ISSUE SCORE from EIKON'!AF135)+('ISSUE SCORE from EIKON'!AU135*'WEIGHTED from Refinitive'!$B$5)+('WEIGHTED from Refinitive'!$B$8*'ISSUE SCORE from EIKON'!BJ135)+('ISSUE SCORE from EIKON'!BY135*'WEIGHTED from Refinitive'!$B$9)+('WEIGHTED from Refinitive'!$B$10*'ISSUE SCORE from EIKON'!CN135)+('ISSUE SCORE from EIKON'!DC135*'WEIGHTED from Refinitive'!$B$11)+('WEIGHTED from Refinitive'!$B$14*'ISSUE SCORE from EIKON'!DR135)+('ISSUE SCORE from EIKON'!EG135*'WEIGHTED from Refinitive'!$B$15)+('WEIGHTED from Refinitive'!$B$16*'ISSUE SCORE from EIKON'!EV135)</f>
        <v>40.443431749834303</v>
      </c>
      <c r="M132" s="1">
        <f>('WEIGHTED from Refinitive'!$B$3*'ISSUE SCORE from EIKON'!R135)+('WEIGHTED from Refinitive'!$B$4*'ISSUE SCORE from EIKON'!AG135)+('ISSUE SCORE from EIKON'!AV135*'WEIGHTED from Refinitive'!$B$5)+('WEIGHTED from Refinitive'!$B$8*'ISSUE SCORE from EIKON'!BK135)+('ISSUE SCORE from EIKON'!BZ135*'WEIGHTED from Refinitive'!$B$9)+('WEIGHTED from Refinitive'!$B$10*'ISSUE SCORE from EIKON'!CO135)+('ISSUE SCORE from EIKON'!DD135*'WEIGHTED from Refinitive'!$B$11)+('WEIGHTED from Refinitive'!$B$14*'ISSUE SCORE from EIKON'!DS135)+('ISSUE SCORE from EIKON'!EH135*'WEIGHTED from Refinitive'!$B$15)+('WEIGHTED from Refinitive'!$B$16*'ISSUE SCORE from EIKON'!EW135)</f>
        <v>32.723919278482271</v>
      </c>
      <c r="N132" s="1">
        <f>('WEIGHTED from Refinitive'!$B$3*'ISSUE SCORE from EIKON'!S135)+('WEIGHTED from Refinitive'!$B$4*'ISSUE SCORE from EIKON'!AH135)+('ISSUE SCORE from EIKON'!AW135*'WEIGHTED from Refinitive'!$B$5)+('WEIGHTED from Refinitive'!$B$8*'ISSUE SCORE from EIKON'!BL135)+('ISSUE SCORE from EIKON'!CA135*'WEIGHTED from Refinitive'!$B$9)+('WEIGHTED from Refinitive'!$B$10*'ISSUE SCORE from EIKON'!CP135)+('ISSUE SCORE from EIKON'!DE135*'WEIGHTED from Refinitive'!$B$11)+('WEIGHTED from Refinitive'!$B$14*'ISSUE SCORE from EIKON'!DT135)+('ISSUE SCORE from EIKON'!EI135*'WEIGHTED from Refinitive'!$B$15)+('WEIGHTED from Refinitive'!$B$16*'ISSUE SCORE from EIKON'!EX135)</f>
        <v>41.412823355506241</v>
      </c>
      <c r="O132" s="1">
        <f>('WEIGHTED from Refinitive'!$B$3*'ISSUE SCORE from EIKON'!T135)+('WEIGHTED from Refinitive'!$B$4*'ISSUE SCORE from EIKON'!AI135)+('ISSUE SCORE from EIKON'!AX135*'WEIGHTED from Refinitive'!$B$5)+('WEIGHTED from Refinitive'!$B$8*'ISSUE SCORE from EIKON'!BM135)+('ISSUE SCORE from EIKON'!CB135*'WEIGHTED from Refinitive'!$B$9)+('WEIGHTED from Refinitive'!$B$10*'ISSUE SCORE from EIKON'!CQ135)+('ISSUE SCORE from EIKON'!DF135*'WEIGHTED from Refinitive'!$B$11)+('WEIGHTED from Refinitive'!$B$14*'ISSUE SCORE from EIKON'!DU135)+('ISSUE SCORE from EIKON'!EJ135*'WEIGHTED from Refinitive'!$B$15)+('WEIGHTED from Refinitive'!$B$16*'ISSUE SCORE from EIKON'!EY135)</f>
        <v>50.411914730241094</v>
      </c>
      <c r="P132" s="1">
        <f>('WEIGHTED from Refinitive'!$B$3*'ISSUE SCORE from EIKON'!U135)+('WEIGHTED from Refinitive'!$B$4*'ISSUE SCORE from EIKON'!AJ135)+('ISSUE SCORE from EIKON'!AY135*'WEIGHTED from Refinitive'!$B$5)+('WEIGHTED from Refinitive'!$B$8*'ISSUE SCORE from EIKON'!BN135)+('ISSUE SCORE from EIKON'!CC135*'WEIGHTED from Refinitive'!$B$9)+('WEIGHTED from Refinitive'!$B$10*'ISSUE SCORE from EIKON'!CR135)+('ISSUE SCORE from EIKON'!DG135*'WEIGHTED from Refinitive'!$B$11)+('WEIGHTED from Refinitive'!$B$14*'ISSUE SCORE from EIKON'!DV135)+('ISSUE SCORE from EIKON'!EK135*'WEIGHTED from Refinitive'!$B$15)+('WEIGHTED from Refinitive'!$B$16*'ISSUE SCORE from EIKON'!EZ135)</f>
        <v>53.536228813559276</v>
      </c>
      <c r="R132" s="11" t="s">
        <v>230</v>
      </c>
      <c r="S132" s="1">
        <f t="shared" si="62"/>
        <v>84.838272549917193</v>
      </c>
      <c r="T132" s="1">
        <f t="shared" si="63"/>
        <v>79.043223163647966</v>
      </c>
      <c r="U132" s="1">
        <f t="shared" si="64"/>
        <v>74.863286475908978</v>
      </c>
      <c r="V132" s="1">
        <f t="shared" si="65"/>
        <v>73.437259878291542</v>
      </c>
      <c r="W132" s="1">
        <f t="shared" si="66"/>
        <v>75.361040683454434</v>
      </c>
      <c r="X132" s="1">
        <f t="shared" si="67"/>
        <v>62.43292378383773</v>
      </c>
      <c r="Y132" s="1">
        <f t="shared" si="68"/>
        <v>67.761994131402901</v>
      </c>
      <c r="Z132" s="1">
        <f t="shared" si="69"/>
        <v>50.911001247997028</v>
      </c>
      <c r="AA132" s="1">
        <f t="shared" si="70"/>
        <v>54.755108173076913</v>
      </c>
      <c r="AB132" s="1">
        <f t="shared" si="71"/>
        <v>49.375940526694905</v>
      </c>
      <c r="AC132" s="1">
        <f t="shared" si="72"/>
        <v>40.443431749834303</v>
      </c>
      <c r="AD132" s="1">
        <f t="shared" si="73"/>
        <v>32.723919278482271</v>
      </c>
      <c r="AE132" s="1">
        <f t="shared" si="74"/>
        <v>41.412823355506241</v>
      </c>
      <c r="AF132" s="1">
        <f t="shared" si="75"/>
        <v>50.411914730241094</v>
      </c>
      <c r="AG132" s="1">
        <f t="shared" si="76"/>
        <v>53.536228813559276</v>
      </c>
      <c r="AI132" s="11" t="s">
        <v>230</v>
      </c>
      <c r="AJ132" s="1">
        <f t="shared" si="77"/>
        <v>5.7950493862692269</v>
      </c>
      <c r="AK132" s="1">
        <f t="shared" si="78"/>
        <v>4.1799366877389872</v>
      </c>
      <c r="AL132" s="1">
        <f t="shared" si="79"/>
        <v>1.4260265976174367</v>
      </c>
      <c r="AM132" s="1">
        <f t="shared" si="80"/>
        <v>-1.9237808051628917</v>
      </c>
      <c r="AN132" s="1">
        <f t="shared" si="81"/>
        <v>12.928116899616704</v>
      </c>
      <c r="AO132" s="1">
        <f t="shared" si="82"/>
        <v>-5.3290703475651711</v>
      </c>
      <c r="AP132" s="1">
        <f t="shared" si="83"/>
        <v>16.850992883405873</v>
      </c>
      <c r="AQ132" s="1">
        <f t="shared" si="84"/>
        <v>-3.8441069250798847</v>
      </c>
      <c r="AR132" s="1">
        <f t="shared" si="85"/>
        <v>5.3791676463820082</v>
      </c>
      <c r="AS132" s="1">
        <f t="shared" si="86"/>
        <v>8.9325087768606011</v>
      </c>
      <c r="AT132" s="1">
        <f t="shared" si="87"/>
        <v>7.7195124713520329</v>
      </c>
      <c r="AU132" s="1">
        <f t="shared" si="88"/>
        <v>-8.6889040770239703</v>
      </c>
      <c r="AV132" s="1">
        <f t="shared" si="89"/>
        <v>-8.9990913747348529</v>
      </c>
      <c r="AW132" s="1">
        <f t="shared" si="90"/>
        <v>-3.1243140833181826</v>
      </c>
      <c r="AX132" s="1" t="str">
        <f>VLOOKUP(AI132,'ISSUE SCORE from EIKON'!A135:B564,2,FALSE)</f>
        <v>Gilead Sciences Inc</v>
      </c>
      <c r="AY132" s="1">
        <f t="shared" si="91"/>
        <v>131</v>
      </c>
      <c r="AZ132" s="1">
        <v>131</v>
      </c>
      <c r="BA132" s="1">
        <v>1</v>
      </c>
    </row>
    <row r="133" spans="1:53" ht="15">
      <c r="A133" s="11" t="s">
        <v>194</v>
      </c>
      <c r="B133" s="1">
        <f>('WEIGHTED from Refinitive'!$B$3*'ISSUE SCORE from EIKON'!G136)+('WEIGHTED from Refinitive'!$B$4*'ISSUE SCORE from EIKON'!V136)+('ISSUE SCORE from EIKON'!AK136*'WEIGHTED from Refinitive'!$B$5)+('WEIGHTED from Refinitive'!$B$8*'ISSUE SCORE from EIKON'!AZ136)+('ISSUE SCORE from EIKON'!BO136*'WEIGHTED from Refinitive'!$B$9)+('WEIGHTED from Refinitive'!$B$10*'ISSUE SCORE from EIKON'!CD136)+('ISSUE SCORE from EIKON'!CS136*'WEIGHTED from Refinitive'!$B$11)+('WEIGHTED from Refinitive'!$B$14*'ISSUE SCORE from EIKON'!DH136)+('ISSUE SCORE from EIKON'!DW136*'WEIGHTED from Refinitive'!$B$15)+('WEIGHTED from Refinitive'!$B$16*'ISSUE SCORE from EIKON'!EL136)</f>
        <v>70.566181134445742</v>
      </c>
      <c r="C133" s="1">
        <f>('WEIGHTED from Refinitive'!$B$3*'ISSUE SCORE from EIKON'!H136)+('WEIGHTED from Refinitive'!$B$4*'ISSUE SCORE from EIKON'!W136)+('ISSUE SCORE from EIKON'!AL136*'WEIGHTED from Refinitive'!$B$5)+('WEIGHTED from Refinitive'!$B$8*'ISSUE SCORE from EIKON'!BA136)+('ISSUE SCORE from EIKON'!BP136*'WEIGHTED from Refinitive'!$B$9)+('WEIGHTED from Refinitive'!$B$10*'ISSUE SCORE from EIKON'!CE136)+('ISSUE SCORE from EIKON'!CT136*'WEIGHTED from Refinitive'!$B$11)+('WEIGHTED from Refinitive'!$B$14*'ISSUE SCORE from EIKON'!DI136)+('ISSUE SCORE from EIKON'!DX136*'WEIGHTED from Refinitive'!$B$15)+('WEIGHTED from Refinitive'!$B$16*'ISSUE SCORE from EIKON'!EM136)</f>
        <v>70.501664837175213</v>
      </c>
      <c r="D133" s="1">
        <f>('WEIGHTED from Refinitive'!$B$3*'ISSUE SCORE from EIKON'!I136)+('WEIGHTED from Refinitive'!$B$4*'ISSUE SCORE from EIKON'!X136)+('ISSUE SCORE from EIKON'!AM136*'WEIGHTED from Refinitive'!$B$5)+('WEIGHTED from Refinitive'!$B$8*'ISSUE SCORE from EIKON'!BB136)+('ISSUE SCORE from EIKON'!BQ136*'WEIGHTED from Refinitive'!$B$9)+('WEIGHTED from Refinitive'!$B$10*'ISSUE SCORE from EIKON'!CF136)+('ISSUE SCORE from EIKON'!CU136*'WEIGHTED from Refinitive'!$B$11)+('WEIGHTED from Refinitive'!$B$14*'ISSUE SCORE from EIKON'!DJ136)+('ISSUE SCORE from EIKON'!DY136*'WEIGHTED from Refinitive'!$B$15)+('WEIGHTED from Refinitive'!$B$16*'ISSUE SCORE from EIKON'!EN136)</f>
        <v>66.65904641361179</v>
      </c>
      <c r="E133" s="1">
        <f>('WEIGHTED from Refinitive'!$B$3*'ISSUE SCORE from EIKON'!J136)+('WEIGHTED from Refinitive'!$B$4*'ISSUE SCORE from EIKON'!Y136)+('ISSUE SCORE from EIKON'!AN136*'WEIGHTED from Refinitive'!$B$5)+('WEIGHTED from Refinitive'!$B$8*'ISSUE SCORE from EIKON'!BC136)+('ISSUE SCORE from EIKON'!BR136*'WEIGHTED from Refinitive'!$B$9)+('WEIGHTED from Refinitive'!$B$10*'ISSUE SCORE from EIKON'!CG136)+('ISSUE SCORE from EIKON'!CV136*'WEIGHTED from Refinitive'!$B$11)+('WEIGHTED from Refinitive'!$B$14*'ISSUE SCORE from EIKON'!DK136)+('ISSUE SCORE from EIKON'!DZ136*'WEIGHTED from Refinitive'!$B$15)+('WEIGHTED from Refinitive'!$B$16*'ISSUE SCORE from EIKON'!EO136)</f>
        <v>60.296365702679132</v>
      </c>
      <c r="F133" s="1">
        <f>('WEIGHTED from Refinitive'!$B$3*'ISSUE SCORE from EIKON'!K136)+('WEIGHTED from Refinitive'!$B$4*'ISSUE SCORE from EIKON'!Z136)+('ISSUE SCORE from EIKON'!AO136*'WEIGHTED from Refinitive'!$B$5)+('WEIGHTED from Refinitive'!$B$8*'ISSUE SCORE from EIKON'!BD136)+('ISSUE SCORE from EIKON'!BS136*'WEIGHTED from Refinitive'!$B$9)+('WEIGHTED from Refinitive'!$B$10*'ISSUE SCORE from EIKON'!CH136)+('ISSUE SCORE from EIKON'!CW136*'WEIGHTED from Refinitive'!$B$11)+('WEIGHTED from Refinitive'!$B$14*'ISSUE SCORE from EIKON'!DL136)+('ISSUE SCORE from EIKON'!EA136*'WEIGHTED from Refinitive'!$B$15)+('WEIGHTED from Refinitive'!$B$16*'ISSUE SCORE from EIKON'!EP136)</f>
        <v>48.957379254408913</v>
      </c>
      <c r="G133" s="1">
        <f>('WEIGHTED from Refinitive'!$B$3*'ISSUE SCORE from EIKON'!L136)+('WEIGHTED from Refinitive'!$B$4*'ISSUE SCORE from EIKON'!AA136)+('ISSUE SCORE from EIKON'!AP136*'WEIGHTED from Refinitive'!$B$5)+('WEIGHTED from Refinitive'!$B$8*'ISSUE SCORE from EIKON'!BE136)+('ISSUE SCORE from EIKON'!BT136*'WEIGHTED from Refinitive'!$B$9)+('WEIGHTED from Refinitive'!$B$10*'ISSUE SCORE from EIKON'!CI136)+('ISSUE SCORE from EIKON'!CX136*'WEIGHTED from Refinitive'!$B$11)+('WEIGHTED from Refinitive'!$B$14*'ISSUE SCORE from EIKON'!DM136)+('ISSUE SCORE from EIKON'!EB136*'WEIGHTED from Refinitive'!$B$15)+('WEIGHTED from Refinitive'!$B$16*'ISSUE SCORE from EIKON'!EQ136)</f>
        <v>44.915158365281293</v>
      </c>
      <c r="H133" s="1">
        <f>('WEIGHTED from Refinitive'!$B$3*'ISSUE SCORE from EIKON'!M136)+('WEIGHTED from Refinitive'!$B$4*'ISSUE SCORE from EIKON'!AB136)+('ISSUE SCORE from EIKON'!AQ136*'WEIGHTED from Refinitive'!$B$5)+('WEIGHTED from Refinitive'!$B$8*'ISSUE SCORE from EIKON'!BF136)+('ISSUE SCORE from EIKON'!BU136*'WEIGHTED from Refinitive'!$B$9)+('WEIGHTED from Refinitive'!$B$10*'ISSUE SCORE from EIKON'!CJ136)+('ISSUE SCORE from EIKON'!CY136*'WEIGHTED from Refinitive'!$B$11)+('WEIGHTED from Refinitive'!$B$14*'ISSUE SCORE from EIKON'!DN136)+('ISSUE SCORE from EIKON'!EC136*'WEIGHTED from Refinitive'!$B$15)+('WEIGHTED from Refinitive'!$B$16*'ISSUE SCORE from EIKON'!ER136)</f>
        <v>50.669648457058486</v>
      </c>
      <c r="I133" s="1">
        <f>('WEIGHTED from Refinitive'!$B$3*'ISSUE SCORE from EIKON'!N136)+('WEIGHTED from Refinitive'!$B$4*'ISSUE SCORE from EIKON'!AC136)+('ISSUE SCORE from EIKON'!AR136*'WEIGHTED from Refinitive'!$B$5)+('WEIGHTED from Refinitive'!$B$8*'ISSUE SCORE from EIKON'!BG136)+('ISSUE SCORE from EIKON'!BV136*'WEIGHTED from Refinitive'!$B$9)+('WEIGHTED from Refinitive'!$B$10*'ISSUE SCORE from EIKON'!CK136)+('ISSUE SCORE from EIKON'!CZ136*'WEIGHTED from Refinitive'!$B$11)+('WEIGHTED from Refinitive'!$B$14*'ISSUE SCORE from EIKON'!DO136)+('ISSUE SCORE from EIKON'!ED136*'WEIGHTED from Refinitive'!$B$15)+('WEIGHTED from Refinitive'!$B$16*'ISSUE SCORE from EIKON'!ES136)</f>
        <v>54.481250796313553</v>
      </c>
      <c r="J133" s="1">
        <f>('WEIGHTED from Refinitive'!$B$3*'ISSUE SCORE from EIKON'!O136)+('WEIGHTED from Refinitive'!$B$4*'ISSUE SCORE from EIKON'!AD136)+('ISSUE SCORE from EIKON'!AS136*'WEIGHTED from Refinitive'!$B$5)+('WEIGHTED from Refinitive'!$B$8*'ISSUE SCORE from EIKON'!BH136)+('ISSUE SCORE from EIKON'!BW136*'WEIGHTED from Refinitive'!$B$9)+('WEIGHTED from Refinitive'!$B$10*'ISSUE SCORE from EIKON'!CL136)+('ISSUE SCORE from EIKON'!DA136*'WEIGHTED from Refinitive'!$B$11)+('WEIGHTED from Refinitive'!$B$14*'ISSUE SCORE from EIKON'!DP136)+('ISSUE SCORE from EIKON'!EE136*'WEIGHTED from Refinitive'!$B$15)+('WEIGHTED from Refinitive'!$B$16*'ISSUE SCORE from EIKON'!ET136)</f>
        <v>54.982863008957175</v>
      </c>
      <c r="K133" s="1">
        <f>('WEIGHTED from Refinitive'!$B$3*'ISSUE SCORE from EIKON'!P136)+('WEIGHTED from Refinitive'!$B$4*'ISSUE SCORE from EIKON'!AE136)+('ISSUE SCORE from EIKON'!AT136*'WEIGHTED from Refinitive'!$B$5)+('WEIGHTED from Refinitive'!$B$8*'ISSUE SCORE from EIKON'!BI136)+('ISSUE SCORE from EIKON'!BX136*'WEIGHTED from Refinitive'!$B$9)+('WEIGHTED from Refinitive'!$B$10*'ISSUE SCORE from EIKON'!CM136)+('ISSUE SCORE from EIKON'!DB136*'WEIGHTED from Refinitive'!$B$11)+('WEIGHTED from Refinitive'!$B$14*'ISSUE SCORE from EIKON'!DQ136)+('ISSUE SCORE from EIKON'!EF136*'WEIGHTED from Refinitive'!$B$15)+('WEIGHTED from Refinitive'!$B$16*'ISSUE SCORE from EIKON'!EU136)</f>
        <v>56.111796363925542</v>
      </c>
      <c r="L133" s="1">
        <f>('WEIGHTED from Refinitive'!$B$3*'ISSUE SCORE from EIKON'!Q136)+('WEIGHTED from Refinitive'!$B$4*'ISSUE SCORE from EIKON'!AF136)+('ISSUE SCORE from EIKON'!AU136*'WEIGHTED from Refinitive'!$B$5)+('WEIGHTED from Refinitive'!$B$8*'ISSUE SCORE from EIKON'!BJ136)+('ISSUE SCORE from EIKON'!BY136*'WEIGHTED from Refinitive'!$B$9)+('WEIGHTED from Refinitive'!$B$10*'ISSUE SCORE from EIKON'!CN136)+('ISSUE SCORE from EIKON'!DC136*'WEIGHTED from Refinitive'!$B$11)+('WEIGHTED from Refinitive'!$B$14*'ISSUE SCORE from EIKON'!DR136)+('ISSUE SCORE from EIKON'!EG136*'WEIGHTED from Refinitive'!$B$15)+('WEIGHTED from Refinitive'!$B$16*'ISSUE SCORE from EIKON'!EV136)</f>
        <v>56.54068163991662</v>
      </c>
      <c r="M133" s="1">
        <f>('WEIGHTED from Refinitive'!$B$3*'ISSUE SCORE from EIKON'!R136)+('WEIGHTED from Refinitive'!$B$4*'ISSUE SCORE from EIKON'!AG136)+('ISSUE SCORE from EIKON'!AV136*'WEIGHTED from Refinitive'!$B$5)+('WEIGHTED from Refinitive'!$B$8*'ISSUE SCORE from EIKON'!BK136)+('ISSUE SCORE from EIKON'!BZ136*'WEIGHTED from Refinitive'!$B$9)+('WEIGHTED from Refinitive'!$B$10*'ISSUE SCORE from EIKON'!CO136)+('ISSUE SCORE from EIKON'!DD136*'WEIGHTED from Refinitive'!$B$11)+('WEIGHTED from Refinitive'!$B$14*'ISSUE SCORE from EIKON'!DS136)+('ISSUE SCORE from EIKON'!EH136*'WEIGHTED from Refinitive'!$B$15)+('WEIGHTED from Refinitive'!$B$16*'ISSUE SCORE from EIKON'!EW136)</f>
        <v>44.577769454643665</v>
      </c>
      <c r="N133" s="1">
        <f>('WEIGHTED from Refinitive'!$B$3*'ISSUE SCORE from EIKON'!S136)+('WEIGHTED from Refinitive'!$B$4*'ISSUE SCORE from EIKON'!AH136)+('ISSUE SCORE from EIKON'!AW136*'WEIGHTED from Refinitive'!$B$5)+('WEIGHTED from Refinitive'!$B$8*'ISSUE SCORE from EIKON'!BL136)+('ISSUE SCORE from EIKON'!CA136*'WEIGHTED from Refinitive'!$B$9)+('WEIGHTED from Refinitive'!$B$10*'ISSUE SCORE from EIKON'!CP136)+('ISSUE SCORE from EIKON'!DE136*'WEIGHTED from Refinitive'!$B$11)+('WEIGHTED from Refinitive'!$B$14*'ISSUE SCORE from EIKON'!DT136)+('ISSUE SCORE from EIKON'!EI136*'WEIGHTED from Refinitive'!$B$15)+('WEIGHTED from Refinitive'!$B$16*'ISSUE SCORE from EIKON'!EX136)</f>
        <v>46.877494775339578</v>
      </c>
      <c r="O133" s="1">
        <f>('WEIGHTED from Refinitive'!$B$3*'ISSUE SCORE from EIKON'!T136)+('WEIGHTED from Refinitive'!$B$4*'ISSUE SCORE from EIKON'!AI136)+('ISSUE SCORE from EIKON'!AX136*'WEIGHTED from Refinitive'!$B$5)+('WEIGHTED from Refinitive'!$B$8*'ISSUE SCORE from EIKON'!BM136)+('ISSUE SCORE from EIKON'!CB136*'WEIGHTED from Refinitive'!$B$9)+('WEIGHTED from Refinitive'!$B$10*'ISSUE SCORE from EIKON'!CQ136)+('ISSUE SCORE from EIKON'!DF136*'WEIGHTED from Refinitive'!$B$11)+('WEIGHTED from Refinitive'!$B$14*'ISSUE SCORE from EIKON'!DU136)+('ISSUE SCORE from EIKON'!EJ136*'WEIGHTED from Refinitive'!$B$15)+('WEIGHTED from Refinitive'!$B$16*'ISSUE SCORE from EIKON'!EY136)</f>
        <v>42.382066845647998</v>
      </c>
      <c r="P133" s="1">
        <f>('WEIGHTED from Refinitive'!$B$3*'ISSUE SCORE from EIKON'!U136)+('WEIGHTED from Refinitive'!$B$4*'ISSUE SCORE from EIKON'!AJ136)+('ISSUE SCORE from EIKON'!AY136*'WEIGHTED from Refinitive'!$B$5)+('WEIGHTED from Refinitive'!$B$8*'ISSUE SCORE from EIKON'!BN136)+('ISSUE SCORE from EIKON'!CC136*'WEIGHTED from Refinitive'!$B$9)+('WEIGHTED from Refinitive'!$B$10*'ISSUE SCORE from EIKON'!CR136)+('ISSUE SCORE from EIKON'!DG136*'WEIGHTED from Refinitive'!$B$11)+('WEIGHTED from Refinitive'!$B$14*'ISSUE SCORE from EIKON'!DV136)+('ISSUE SCORE from EIKON'!EK136*'WEIGHTED from Refinitive'!$B$15)+('WEIGHTED from Refinitive'!$B$16*'ISSUE SCORE from EIKON'!EZ136)</f>
        <v>48.415921384781797</v>
      </c>
      <c r="R133" s="11" t="s">
        <v>231</v>
      </c>
      <c r="S133" s="1">
        <f t="shared" si="62"/>
        <v>76.651654685455583</v>
      </c>
      <c r="T133" s="1">
        <f t="shared" si="63"/>
        <v>70.501664837175213</v>
      </c>
      <c r="U133" s="1">
        <f t="shared" si="64"/>
        <v>66.65904641361179</v>
      </c>
      <c r="V133" s="1">
        <f t="shared" si="65"/>
        <v>60.296365702679132</v>
      </c>
      <c r="W133" s="1">
        <f t="shared" si="66"/>
        <v>48.957379254408913</v>
      </c>
      <c r="X133" s="1">
        <f t="shared" si="67"/>
        <v>44.915158365281293</v>
      </c>
      <c r="Y133" s="1">
        <f t="shared" si="68"/>
        <v>50.669648457058486</v>
      </c>
      <c r="Z133" s="1">
        <f t="shared" si="69"/>
        <v>54.481250796313553</v>
      </c>
      <c r="AA133" s="1">
        <f t="shared" si="70"/>
        <v>54.982863008957175</v>
      </c>
      <c r="AB133" s="1">
        <f t="shared" si="71"/>
        <v>56.111796363925542</v>
      </c>
      <c r="AC133" s="1">
        <f t="shared" si="72"/>
        <v>56.54068163991662</v>
      </c>
      <c r="AD133" s="1">
        <f t="shared" si="73"/>
        <v>44.577769454643665</v>
      </c>
      <c r="AE133" s="1">
        <f t="shared" si="74"/>
        <v>46.877494775339578</v>
      </c>
      <c r="AF133" s="1">
        <f t="shared" si="75"/>
        <v>42.382066845647998</v>
      </c>
      <c r="AG133" s="1">
        <f t="shared" si="76"/>
        <v>48.415921384781797</v>
      </c>
      <c r="AI133" s="11" t="s">
        <v>231</v>
      </c>
      <c r="AJ133" s="1">
        <f t="shared" si="77"/>
        <v>6.1499898482803701</v>
      </c>
      <c r="AK133" s="1">
        <f t="shared" si="78"/>
        <v>3.8426184235634224</v>
      </c>
      <c r="AL133" s="1">
        <f t="shared" si="79"/>
        <v>6.3626807109326577</v>
      </c>
      <c r="AM133" s="1">
        <f t="shared" si="80"/>
        <v>11.338986448270219</v>
      </c>
      <c r="AN133" s="1">
        <f t="shared" si="81"/>
        <v>4.0422208891276199</v>
      </c>
      <c r="AO133" s="1">
        <f t="shared" si="82"/>
        <v>-5.7544900917771926</v>
      </c>
      <c r="AP133" s="1">
        <f t="shared" si="83"/>
        <v>-3.8116023392550673</v>
      </c>
      <c r="AQ133" s="1">
        <f t="shared" si="84"/>
        <v>-0.50161221264362155</v>
      </c>
      <c r="AR133" s="1">
        <f t="shared" si="85"/>
        <v>-1.1289333549683676</v>
      </c>
      <c r="AS133" s="1">
        <f t="shared" si="86"/>
        <v>-0.42888527599107817</v>
      </c>
      <c r="AT133" s="1">
        <f t="shared" si="87"/>
        <v>11.962912185272955</v>
      </c>
      <c r="AU133" s="1">
        <f t="shared" si="88"/>
        <v>-2.299725320695913</v>
      </c>
      <c r="AV133" s="1">
        <f t="shared" si="89"/>
        <v>4.49542792969158</v>
      </c>
      <c r="AW133" s="1">
        <f t="shared" si="90"/>
        <v>-6.0338545391337988</v>
      </c>
      <c r="AX133" s="1" t="str">
        <f>VLOOKUP(AI133,'ISSUE SCORE from EIKON'!A136:B565,2,FALSE)</f>
        <v>General Mills Inc</v>
      </c>
      <c r="AY133" s="1">
        <f t="shared" si="91"/>
        <v>132</v>
      </c>
      <c r="AZ133" s="1">
        <v>132</v>
      </c>
      <c r="BA133" s="1">
        <v>1</v>
      </c>
    </row>
    <row r="134" spans="1:53" ht="15">
      <c r="A134" s="11" t="s">
        <v>195</v>
      </c>
      <c r="B134" s="1">
        <f>('WEIGHTED from Refinitive'!$B$3*'ISSUE SCORE from EIKON'!G137)+('WEIGHTED from Refinitive'!$B$4*'ISSUE SCORE from EIKON'!V137)+('ISSUE SCORE from EIKON'!AK137*'WEIGHTED from Refinitive'!$B$5)+('WEIGHTED from Refinitive'!$B$8*'ISSUE SCORE from EIKON'!AZ137)+('ISSUE SCORE from EIKON'!BO137*'WEIGHTED from Refinitive'!$B$9)+('WEIGHTED from Refinitive'!$B$10*'ISSUE SCORE from EIKON'!CD137)+('ISSUE SCORE from EIKON'!CS137*'WEIGHTED from Refinitive'!$B$11)+('WEIGHTED from Refinitive'!$B$14*'ISSUE SCORE from EIKON'!DH137)+('ISSUE SCORE from EIKON'!DW137*'WEIGHTED from Refinitive'!$B$15)+('WEIGHTED from Refinitive'!$B$16*'ISSUE SCORE from EIKON'!EL137)</f>
        <v>62.935860043221531</v>
      </c>
      <c r="C134" s="1">
        <f>('WEIGHTED from Refinitive'!$B$3*'ISSUE SCORE from EIKON'!H137)+('WEIGHTED from Refinitive'!$B$4*'ISSUE SCORE from EIKON'!W137)+('ISSUE SCORE from EIKON'!AL137*'WEIGHTED from Refinitive'!$B$5)+('WEIGHTED from Refinitive'!$B$8*'ISSUE SCORE from EIKON'!BA137)+('ISSUE SCORE from EIKON'!BP137*'WEIGHTED from Refinitive'!$B$9)+('WEIGHTED from Refinitive'!$B$10*'ISSUE SCORE from EIKON'!CE137)+('ISSUE SCORE from EIKON'!CT137*'WEIGHTED from Refinitive'!$B$11)+('WEIGHTED from Refinitive'!$B$14*'ISSUE SCORE from EIKON'!DI137)+('ISSUE SCORE from EIKON'!DX137*'WEIGHTED from Refinitive'!$B$15)+('WEIGHTED from Refinitive'!$B$16*'ISSUE SCORE from EIKON'!EM137)</f>
        <v>65.244993201852949</v>
      </c>
      <c r="D134" s="1">
        <f>('WEIGHTED from Refinitive'!$B$3*'ISSUE SCORE from EIKON'!I137)+('WEIGHTED from Refinitive'!$B$4*'ISSUE SCORE from EIKON'!X137)+('ISSUE SCORE from EIKON'!AM137*'WEIGHTED from Refinitive'!$B$5)+('WEIGHTED from Refinitive'!$B$8*'ISSUE SCORE from EIKON'!BB137)+('ISSUE SCORE from EIKON'!BQ137*'WEIGHTED from Refinitive'!$B$9)+('WEIGHTED from Refinitive'!$B$10*'ISSUE SCORE from EIKON'!CF137)+('ISSUE SCORE from EIKON'!CU137*'WEIGHTED from Refinitive'!$B$11)+('WEIGHTED from Refinitive'!$B$14*'ISSUE SCORE from EIKON'!DJ137)+('ISSUE SCORE from EIKON'!DY137*'WEIGHTED from Refinitive'!$B$15)+('WEIGHTED from Refinitive'!$B$16*'ISSUE SCORE from EIKON'!EN137)</f>
        <v>63.327778818826282</v>
      </c>
      <c r="E134" s="1">
        <f>('WEIGHTED from Refinitive'!$B$3*'ISSUE SCORE from EIKON'!J137)+('WEIGHTED from Refinitive'!$B$4*'ISSUE SCORE from EIKON'!Y137)+('ISSUE SCORE from EIKON'!AN137*'WEIGHTED from Refinitive'!$B$5)+('WEIGHTED from Refinitive'!$B$8*'ISSUE SCORE from EIKON'!BC137)+('ISSUE SCORE from EIKON'!BR137*'WEIGHTED from Refinitive'!$B$9)+('WEIGHTED from Refinitive'!$B$10*'ISSUE SCORE from EIKON'!CG137)+('ISSUE SCORE from EIKON'!CV137*'WEIGHTED from Refinitive'!$B$11)+('WEIGHTED from Refinitive'!$B$14*'ISSUE SCORE from EIKON'!DK137)+('ISSUE SCORE from EIKON'!DZ137*'WEIGHTED from Refinitive'!$B$15)+('WEIGHTED from Refinitive'!$B$16*'ISSUE SCORE from EIKON'!EO137)</f>
        <v>62.209757428565766</v>
      </c>
      <c r="F134" s="1">
        <f>('WEIGHTED from Refinitive'!$B$3*'ISSUE SCORE from EIKON'!K137)+('WEIGHTED from Refinitive'!$B$4*'ISSUE SCORE from EIKON'!Z137)+('ISSUE SCORE from EIKON'!AO137*'WEIGHTED from Refinitive'!$B$5)+('WEIGHTED from Refinitive'!$B$8*'ISSUE SCORE from EIKON'!BD137)+('ISSUE SCORE from EIKON'!BS137*'WEIGHTED from Refinitive'!$B$9)+('WEIGHTED from Refinitive'!$B$10*'ISSUE SCORE from EIKON'!CH137)+('ISSUE SCORE from EIKON'!CW137*'WEIGHTED from Refinitive'!$B$11)+('WEIGHTED from Refinitive'!$B$14*'ISSUE SCORE from EIKON'!DL137)+('ISSUE SCORE from EIKON'!EA137*'WEIGHTED from Refinitive'!$B$15)+('WEIGHTED from Refinitive'!$B$16*'ISSUE SCORE from EIKON'!EP137)</f>
        <v>56.701192156467343</v>
      </c>
      <c r="G134" s="1">
        <f>('WEIGHTED from Refinitive'!$B$3*'ISSUE SCORE from EIKON'!L137)+('WEIGHTED from Refinitive'!$B$4*'ISSUE SCORE from EIKON'!AA137)+('ISSUE SCORE from EIKON'!AP137*'WEIGHTED from Refinitive'!$B$5)+('WEIGHTED from Refinitive'!$B$8*'ISSUE SCORE from EIKON'!BE137)+('ISSUE SCORE from EIKON'!BT137*'WEIGHTED from Refinitive'!$B$9)+('WEIGHTED from Refinitive'!$B$10*'ISSUE SCORE from EIKON'!CI137)+('ISSUE SCORE from EIKON'!CX137*'WEIGHTED from Refinitive'!$B$11)+('WEIGHTED from Refinitive'!$B$14*'ISSUE SCORE from EIKON'!DM137)+('ISSUE SCORE from EIKON'!EB137*'WEIGHTED from Refinitive'!$B$15)+('WEIGHTED from Refinitive'!$B$16*'ISSUE SCORE from EIKON'!EQ137)</f>
        <v>53.304402204738111</v>
      </c>
      <c r="H134" s="1">
        <f>('WEIGHTED from Refinitive'!$B$3*'ISSUE SCORE from EIKON'!M137)+('WEIGHTED from Refinitive'!$B$4*'ISSUE SCORE from EIKON'!AB137)+('ISSUE SCORE from EIKON'!AQ137*'WEIGHTED from Refinitive'!$B$5)+('WEIGHTED from Refinitive'!$B$8*'ISSUE SCORE from EIKON'!BF137)+('ISSUE SCORE from EIKON'!BU137*'WEIGHTED from Refinitive'!$B$9)+('WEIGHTED from Refinitive'!$B$10*'ISSUE SCORE from EIKON'!CJ137)+('ISSUE SCORE from EIKON'!CY137*'WEIGHTED from Refinitive'!$B$11)+('WEIGHTED from Refinitive'!$B$14*'ISSUE SCORE from EIKON'!DN137)+('ISSUE SCORE from EIKON'!EC137*'WEIGHTED from Refinitive'!$B$15)+('WEIGHTED from Refinitive'!$B$16*'ISSUE SCORE from EIKON'!ER137)</f>
        <v>51.168519571579843</v>
      </c>
      <c r="I134" s="1">
        <f>('WEIGHTED from Refinitive'!$B$3*'ISSUE SCORE from EIKON'!N137)+('WEIGHTED from Refinitive'!$B$4*'ISSUE SCORE from EIKON'!AC137)+('ISSUE SCORE from EIKON'!AR137*'WEIGHTED from Refinitive'!$B$5)+('WEIGHTED from Refinitive'!$B$8*'ISSUE SCORE from EIKON'!BG137)+('ISSUE SCORE from EIKON'!BV137*'WEIGHTED from Refinitive'!$B$9)+('WEIGHTED from Refinitive'!$B$10*'ISSUE SCORE from EIKON'!CK137)+('ISSUE SCORE from EIKON'!CZ137*'WEIGHTED from Refinitive'!$B$11)+('WEIGHTED from Refinitive'!$B$14*'ISSUE SCORE from EIKON'!DO137)+('ISSUE SCORE from EIKON'!ED137*'WEIGHTED from Refinitive'!$B$15)+('WEIGHTED from Refinitive'!$B$16*'ISSUE SCORE from EIKON'!ES137)</f>
        <v>59.182820686158486</v>
      </c>
      <c r="J134" s="1">
        <f>('WEIGHTED from Refinitive'!$B$3*'ISSUE SCORE from EIKON'!O137)+('WEIGHTED from Refinitive'!$B$4*'ISSUE SCORE from EIKON'!AD137)+('ISSUE SCORE from EIKON'!AS137*'WEIGHTED from Refinitive'!$B$5)+('WEIGHTED from Refinitive'!$B$8*'ISSUE SCORE from EIKON'!BH137)+('ISSUE SCORE from EIKON'!BW137*'WEIGHTED from Refinitive'!$B$9)+('WEIGHTED from Refinitive'!$B$10*'ISSUE SCORE from EIKON'!CL137)+('ISSUE SCORE from EIKON'!DA137*'WEIGHTED from Refinitive'!$B$11)+('WEIGHTED from Refinitive'!$B$14*'ISSUE SCORE from EIKON'!DP137)+('ISSUE SCORE from EIKON'!EE137*'WEIGHTED from Refinitive'!$B$15)+('WEIGHTED from Refinitive'!$B$16*'ISSUE SCORE from EIKON'!ET137)</f>
        <v>49.716197910276833</v>
      </c>
      <c r="K134" s="1">
        <f>('WEIGHTED from Refinitive'!$B$3*'ISSUE SCORE from EIKON'!P137)+('WEIGHTED from Refinitive'!$B$4*'ISSUE SCORE from EIKON'!AE137)+('ISSUE SCORE from EIKON'!AT137*'WEIGHTED from Refinitive'!$B$5)+('WEIGHTED from Refinitive'!$B$8*'ISSUE SCORE from EIKON'!BI137)+('ISSUE SCORE from EIKON'!BX137*'WEIGHTED from Refinitive'!$B$9)+('WEIGHTED from Refinitive'!$B$10*'ISSUE SCORE from EIKON'!CM137)+('ISSUE SCORE from EIKON'!DB137*'WEIGHTED from Refinitive'!$B$11)+('WEIGHTED from Refinitive'!$B$14*'ISSUE SCORE from EIKON'!DQ137)+('ISSUE SCORE from EIKON'!EF137*'WEIGHTED from Refinitive'!$B$15)+('WEIGHTED from Refinitive'!$B$16*'ISSUE SCORE from EIKON'!EU137)</f>
        <v>58.059121131089192</v>
      </c>
      <c r="L134" s="1">
        <f>('WEIGHTED from Refinitive'!$B$3*'ISSUE SCORE from EIKON'!Q137)+('WEIGHTED from Refinitive'!$B$4*'ISSUE SCORE from EIKON'!AF137)+('ISSUE SCORE from EIKON'!AU137*'WEIGHTED from Refinitive'!$B$5)+('WEIGHTED from Refinitive'!$B$8*'ISSUE SCORE from EIKON'!BJ137)+('ISSUE SCORE from EIKON'!BY137*'WEIGHTED from Refinitive'!$B$9)+('WEIGHTED from Refinitive'!$B$10*'ISSUE SCORE from EIKON'!CN137)+('ISSUE SCORE from EIKON'!DC137*'WEIGHTED from Refinitive'!$B$11)+('WEIGHTED from Refinitive'!$B$14*'ISSUE SCORE from EIKON'!DR137)+('ISSUE SCORE from EIKON'!EG137*'WEIGHTED from Refinitive'!$B$15)+('WEIGHTED from Refinitive'!$B$16*'ISSUE SCORE from EIKON'!EV137)</f>
        <v>55.399277691638581</v>
      </c>
      <c r="M134" s="1">
        <f>('WEIGHTED from Refinitive'!$B$3*'ISSUE SCORE from EIKON'!R137)+('WEIGHTED from Refinitive'!$B$4*'ISSUE SCORE from EIKON'!AG137)+('ISSUE SCORE from EIKON'!AV137*'WEIGHTED from Refinitive'!$B$5)+('WEIGHTED from Refinitive'!$B$8*'ISSUE SCORE from EIKON'!BK137)+('ISSUE SCORE from EIKON'!BZ137*'WEIGHTED from Refinitive'!$B$9)+('WEIGHTED from Refinitive'!$B$10*'ISSUE SCORE from EIKON'!CO137)+('ISSUE SCORE from EIKON'!DD137*'WEIGHTED from Refinitive'!$B$11)+('WEIGHTED from Refinitive'!$B$14*'ISSUE SCORE from EIKON'!DS137)+('ISSUE SCORE from EIKON'!EH137*'WEIGHTED from Refinitive'!$B$15)+('WEIGHTED from Refinitive'!$B$16*'ISSUE SCORE from EIKON'!EW137)</f>
        <v>44.918783830396897</v>
      </c>
      <c r="N134" s="1">
        <f>('WEIGHTED from Refinitive'!$B$3*'ISSUE SCORE from EIKON'!S137)+('WEIGHTED from Refinitive'!$B$4*'ISSUE SCORE from EIKON'!AH137)+('ISSUE SCORE from EIKON'!AW137*'WEIGHTED from Refinitive'!$B$5)+('WEIGHTED from Refinitive'!$B$8*'ISSUE SCORE from EIKON'!BL137)+('ISSUE SCORE from EIKON'!CA137*'WEIGHTED from Refinitive'!$B$9)+('WEIGHTED from Refinitive'!$B$10*'ISSUE SCORE from EIKON'!CP137)+('ISSUE SCORE from EIKON'!DE137*'WEIGHTED from Refinitive'!$B$11)+('WEIGHTED from Refinitive'!$B$14*'ISSUE SCORE from EIKON'!DT137)+('ISSUE SCORE from EIKON'!EI137*'WEIGHTED from Refinitive'!$B$15)+('WEIGHTED from Refinitive'!$B$16*'ISSUE SCORE from EIKON'!EX137)</f>
        <v>36.133620689655118</v>
      </c>
      <c r="O134" s="1">
        <f>('WEIGHTED from Refinitive'!$B$3*'ISSUE SCORE from EIKON'!T137)+('WEIGHTED from Refinitive'!$B$4*'ISSUE SCORE from EIKON'!AI137)+('ISSUE SCORE from EIKON'!AX137*'WEIGHTED from Refinitive'!$B$5)+('WEIGHTED from Refinitive'!$B$8*'ISSUE SCORE from EIKON'!BM137)+('ISSUE SCORE from EIKON'!CB137*'WEIGHTED from Refinitive'!$B$9)+('WEIGHTED from Refinitive'!$B$10*'ISSUE SCORE from EIKON'!CQ137)+('ISSUE SCORE from EIKON'!DF137*'WEIGHTED from Refinitive'!$B$11)+('WEIGHTED from Refinitive'!$B$14*'ISSUE SCORE from EIKON'!DU137)+('ISSUE SCORE from EIKON'!EJ137*'WEIGHTED from Refinitive'!$B$15)+('WEIGHTED from Refinitive'!$B$16*'ISSUE SCORE from EIKON'!EY137)</f>
        <v>35.244309559939261</v>
      </c>
      <c r="P134" s="1">
        <f>('WEIGHTED from Refinitive'!$B$3*'ISSUE SCORE from EIKON'!U137)+('WEIGHTED from Refinitive'!$B$4*'ISSUE SCORE from EIKON'!AJ137)+('ISSUE SCORE from EIKON'!AY137*'WEIGHTED from Refinitive'!$B$5)+('WEIGHTED from Refinitive'!$B$8*'ISSUE SCORE from EIKON'!BN137)+('ISSUE SCORE from EIKON'!CC137*'WEIGHTED from Refinitive'!$B$9)+('WEIGHTED from Refinitive'!$B$10*'ISSUE SCORE from EIKON'!CR137)+('ISSUE SCORE from EIKON'!DG137*'WEIGHTED from Refinitive'!$B$11)+('WEIGHTED from Refinitive'!$B$14*'ISSUE SCORE from EIKON'!DV137)+('ISSUE SCORE from EIKON'!EK137*'WEIGHTED from Refinitive'!$B$15)+('WEIGHTED from Refinitive'!$B$16*'ISSUE SCORE from EIKON'!EZ137)</f>
        <v>43.548728813559279</v>
      </c>
      <c r="R134" s="11" t="s">
        <v>233</v>
      </c>
      <c r="S134" s="1">
        <f t="shared" si="62"/>
        <v>80.424098928156909</v>
      </c>
      <c r="T134" s="1">
        <f t="shared" si="63"/>
        <v>65.244993201852949</v>
      </c>
      <c r="U134" s="1">
        <f t="shared" si="64"/>
        <v>63.327778818826282</v>
      </c>
      <c r="V134" s="1">
        <f t="shared" si="65"/>
        <v>62.209757428565766</v>
      </c>
      <c r="W134" s="1">
        <f t="shared" si="66"/>
        <v>56.701192156467343</v>
      </c>
      <c r="X134" s="1">
        <f t="shared" si="67"/>
        <v>53.304402204738111</v>
      </c>
      <c r="Y134" s="1">
        <f t="shared" si="68"/>
        <v>51.168519571579843</v>
      </c>
      <c r="Z134" s="1">
        <f t="shared" si="69"/>
        <v>59.182820686158486</v>
      </c>
      <c r="AA134" s="1">
        <f t="shared" si="70"/>
        <v>49.716197910276833</v>
      </c>
      <c r="AB134" s="1">
        <f t="shared" si="71"/>
        <v>58.059121131089192</v>
      </c>
      <c r="AC134" s="1">
        <f t="shared" si="72"/>
        <v>55.399277691638581</v>
      </c>
      <c r="AD134" s="1">
        <f t="shared" si="73"/>
        <v>44.918783830396897</v>
      </c>
      <c r="AE134" s="1">
        <f t="shared" si="74"/>
        <v>36.133620689655118</v>
      </c>
      <c r="AF134" s="1">
        <f t="shared" si="75"/>
        <v>35.244309559939261</v>
      </c>
      <c r="AG134" s="1">
        <f t="shared" si="76"/>
        <v>43.548728813559279</v>
      </c>
      <c r="AI134" s="11" t="s">
        <v>233</v>
      </c>
      <c r="AJ134" s="1">
        <f t="shared" si="77"/>
        <v>15.179105726303959</v>
      </c>
      <c r="AK134" s="1">
        <f t="shared" si="78"/>
        <v>1.9172143830266677</v>
      </c>
      <c r="AL134" s="1">
        <f t="shared" si="79"/>
        <v>1.1180213902605161</v>
      </c>
      <c r="AM134" s="1">
        <f t="shared" si="80"/>
        <v>5.5085652720984228</v>
      </c>
      <c r="AN134" s="1">
        <f t="shared" si="81"/>
        <v>3.3967899517292324</v>
      </c>
      <c r="AO134" s="1">
        <f t="shared" si="82"/>
        <v>2.1358826331582677</v>
      </c>
      <c r="AP134" s="1">
        <f t="shared" si="83"/>
        <v>-8.0143011145786431</v>
      </c>
      <c r="AQ134" s="1">
        <f t="shared" si="84"/>
        <v>9.4666227758816532</v>
      </c>
      <c r="AR134" s="1">
        <f t="shared" si="85"/>
        <v>-8.3429232208123594</v>
      </c>
      <c r="AS134" s="1">
        <f t="shared" si="86"/>
        <v>2.6598434394506114</v>
      </c>
      <c r="AT134" s="1">
        <f t="shared" si="87"/>
        <v>10.480493861241683</v>
      </c>
      <c r="AU134" s="1">
        <f t="shared" si="88"/>
        <v>8.7851631407417798</v>
      </c>
      <c r="AV134" s="1">
        <f t="shared" si="89"/>
        <v>0.88931112971585691</v>
      </c>
      <c r="AW134" s="1">
        <f t="shared" si="90"/>
        <v>-8.3044192536200185</v>
      </c>
      <c r="AX134" s="1" t="str">
        <f>VLOOKUP(AI134,'ISSUE SCORE from EIKON'!A137:B566,2,FALSE)</f>
        <v>General Motors Co</v>
      </c>
      <c r="AY134" s="1">
        <f t="shared" si="91"/>
        <v>133</v>
      </c>
      <c r="AZ134" s="1">
        <v>133</v>
      </c>
      <c r="BA134" s="1">
        <v>1</v>
      </c>
    </row>
    <row r="135" spans="1:53" ht="15">
      <c r="A135" s="11" t="s">
        <v>197</v>
      </c>
      <c r="B135" s="1">
        <f>('WEIGHTED from Refinitive'!$B$3*'ISSUE SCORE from EIKON'!G138)+('WEIGHTED from Refinitive'!$B$4*'ISSUE SCORE from EIKON'!V138)+('ISSUE SCORE from EIKON'!AK138*'WEIGHTED from Refinitive'!$B$5)+('WEIGHTED from Refinitive'!$B$8*'ISSUE SCORE from EIKON'!AZ138)+('ISSUE SCORE from EIKON'!BO138*'WEIGHTED from Refinitive'!$B$9)+('WEIGHTED from Refinitive'!$B$10*'ISSUE SCORE from EIKON'!CD138)+('ISSUE SCORE from EIKON'!CS138*'WEIGHTED from Refinitive'!$B$11)+('WEIGHTED from Refinitive'!$B$14*'ISSUE SCORE from EIKON'!DH138)+('ISSUE SCORE from EIKON'!DW138*'WEIGHTED from Refinitive'!$B$15)+('WEIGHTED from Refinitive'!$B$16*'ISSUE SCORE from EIKON'!EL138)</f>
        <v>72.393826921285097</v>
      </c>
      <c r="C135" s="1">
        <f>('WEIGHTED from Refinitive'!$B$3*'ISSUE SCORE from EIKON'!H138)+('WEIGHTED from Refinitive'!$B$4*'ISSUE SCORE from EIKON'!W138)+('ISSUE SCORE from EIKON'!AL138*'WEIGHTED from Refinitive'!$B$5)+('WEIGHTED from Refinitive'!$B$8*'ISSUE SCORE from EIKON'!BA138)+('ISSUE SCORE from EIKON'!BP138*'WEIGHTED from Refinitive'!$B$9)+('WEIGHTED from Refinitive'!$B$10*'ISSUE SCORE from EIKON'!CE138)+('ISSUE SCORE from EIKON'!CT138*'WEIGHTED from Refinitive'!$B$11)+('WEIGHTED from Refinitive'!$B$14*'ISSUE SCORE from EIKON'!DI138)+('ISSUE SCORE from EIKON'!DX138*'WEIGHTED from Refinitive'!$B$15)+('WEIGHTED from Refinitive'!$B$16*'ISSUE SCORE from EIKON'!EM138)</f>
        <v>77.736795441016611</v>
      </c>
      <c r="D135" s="1">
        <f>('WEIGHTED from Refinitive'!$B$3*'ISSUE SCORE from EIKON'!I138)+('WEIGHTED from Refinitive'!$B$4*'ISSUE SCORE from EIKON'!X138)+('ISSUE SCORE from EIKON'!AM138*'WEIGHTED from Refinitive'!$B$5)+('WEIGHTED from Refinitive'!$B$8*'ISSUE SCORE from EIKON'!BB138)+('ISSUE SCORE from EIKON'!BQ138*'WEIGHTED from Refinitive'!$B$9)+('WEIGHTED from Refinitive'!$B$10*'ISSUE SCORE from EIKON'!CF138)+('ISSUE SCORE from EIKON'!CU138*'WEIGHTED from Refinitive'!$B$11)+('WEIGHTED from Refinitive'!$B$14*'ISSUE SCORE from EIKON'!DJ138)+('ISSUE SCORE from EIKON'!DY138*'WEIGHTED from Refinitive'!$B$15)+('WEIGHTED from Refinitive'!$B$16*'ISSUE SCORE from EIKON'!EN138)</f>
        <v>80.098825474160392</v>
      </c>
      <c r="E135" s="1">
        <f>('WEIGHTED from Refinitive'!$B$3*'ISSUE SCORE from EIKON'!J138)+('WEIGHTED from Refinitive'!$B$4*'ISSUE SCORE from EIKON'!Y138)+('ISSUE SCORE from EIKON'!AN138*'WEIGHTED from Refinitive'!$B$5)+('WEIGHTED from Refinitive'!$B$8*'ISSUE SCORE from EIKON'!BC138)+('ISSUE SCORE from EIKON'!BR138*'WEIGHTED from Refinitive'!$B$9)+('WEIGHTED from Refinitive'!$B$10*'ISSUE SCORE from EIKON'!CG138)+('ISSUE SCORE from EIKON'!CV138*'WEIGHTED from Refinitive'!$B$11)+('WEIGHTED from Refinitive'!$B$14*'ISSUE SCORE from EIKON'!DK138)+('ISSUE SCORE from EIKON'!DZ138*'WEIGHTED from Refinitive'!$B$15)+('WEIGHTED from Refinitive'!$B$16*'ISSUE SCORE from EIKON'!EO138)</f>
        <v>78.884962707232461</v>
      </c>
      <c r="F135" s="1">
        <f>('WEIGHTED from Refinitive'!$B$3*'ISSUE SCORE from EIKON'!K138)+('WEIGHTED from Refinitive'!$B$4*'ISSUE SCORE from EIKON'!Z138)+('ISSUE SCORE from EIKON'!AO138*'WEIGHTED from Refinitive'!$B$5)+('WEIGHTED from Refinitive'!$B$8*'ISSUE SCORE from EIKON'!BD138)+('ISSUE SCORE from EIKON'!BS138*'WEIGHTED from Refinitive'!$B$9)+('WEIGHTED from Refinitive'!$B$10*'ISSUE SCORE from EIKON'!CH138)+('ISSUE SCORE from EIKON'!CW138*'WEIGHTED from Refinitive'!$B$11)+('WEIGHTED from Refinitive'!$B$14*'ISSUE SCORE from EIKON'!DL138)+('ISSUE SCORE from EIKON'!EA138*'WEIGHTED from Refinitive'!$B$15)+('WEIGHTED from Refinitive'!$B$16*'ISSUE SCORE from EIKON'!EP138)</f>
        <v>53.609698477622985</v>
      </c>
      <c r="G135" s="1">
        <f>('WEIGHTED from Refinitive'!$B$3*'ISSUE SCORE from EIKON'!L138)+('WEIGHTED from Refinitive'!$B$4*'ISSUE SCORE from EIKON'!AA138)+('ISSUE SCORE from EIKON'!AP138*'WEIGHTED from Refinitive'!$B$5)+('WEIGHTED from Refinitive'!$B$8*'ISSUE SCORE from EIKON'!BE138)+('ISSUE SCORE from EIKON'!BT138*'WEIGHTED from Refinitive'!$B$9)+('WEIGHTED from Refinitive'!$B$10*'ISSUE SCORE from EIKON'!CI138)+('ISSUE SCORE from EIKON'!CX138*'WEIGHTED from Refinitive'!$B$11)+('WEIGHTED from Refinitive'!$B$14*'ISSUE SCORE from EIKON'!DM138)+('ISSUE SCORE from EIKON'!EB138*'WEIGHTED from Refinitive'!$B$15)+('WEIGHTED from Refinitive'!$B$16*'ISSUE SCORE from EIKON'!EQ138)</f>
        <v>52.644051237516244</v>
      </c>
      <c r="H135" s="1">
        <f>('WEIGHTED from Refinitive'!$B$3*'ISSUE SCORE from EIKON'!M138)+('WEIGHTED from Refinitive'!$B$4*'ISSUE SCORE from EIKON'!AB138)+('ISSUE SCORE from EIKON'!AQ138*'WEIGHTED from Refinitive'!$B$5)+('WEIGHTED from Refinitive'!$B$8*'ISSUE SCORE from EIKON'!BF138)+('ISSUE SCORE from EIKON'!BU138*'WEIGHTED from Refinitive'!$B$9)+('WEIGHTED from Refinitive'!$B$10*'ISSUE SCORE from EIKON'!CJ138)+('ISSUE SCORE from EIKON'!CY138*'WEIGHTED from Refinitive'!$B$11)+('WEIGHTED from Refinitive'!$B$14*'ISSUE SCORE from EIKON'!DN138)+('ISSUE SCORE from EIKON'!EC138*'WEIGHTED from Refinitive'!$B$15)+('WEIGHTED from Refinitive'!$B$16*'ISSUE SCORE from EIKON'!ER138)</f>
        <v>50.89049629861325</v>
      </c>
      <c r="I135" s="1">
        <f>('WEIGHTED from Refinitive'!$B$3*'ISSUE SCORE from EIKON'!N138)+('WEIGHTED from Refinitive'!$B$4*'ISSUE SCORE from EIKON'!AC138)+('ISSUE SCORE from EIKON'!AR138*'WEIGHTED from Refinitive'!$B$5)+('WEIGHTED from Refinitive'!$B$8*'ISSUE SCORE from EIKON'!BG138)+('ISSUE SCORE from EIKON'!BV138*'WEIGHTED from Refinitive'!$B$9)+('WEIGHTED from Refinitive'!$B$10*'ISSUE SCORE from EIKON'!CK138)+('ISSUE SCORE from EIKON'!CZ138*'WEIGHTED from Refinitive'!$B$11)+('WEIGHTED from Refinitive'!$B$14*'ISSUE SCORE from EIKON'!DO138)+('ISSUE SCORE from EIKON'!ED138*'WEIGHTED from Refinitive'!$B$15)+('WEIGHTED from Refinitive'!$B$16*'ISSUE SCORE from EIKON'!ES138)</f>
        <v>52.829253222375115</v>
      </c>
      <c r="J135" s="1">
        <f>('WEIGHTED from Refinitive'!$B$3*'ISSUE SCORE from EIKON'!O138)+('WEIGHTED from Refinitive'!$B$4*'ISSUE SCORE from EIKON'!AD138)+('ISSUE SCORE from EIKON'!AS138*'WEIGHTED from Refinitive'!$B$5)+('WEIGHTED from Refinitive'!$B$8*'ISSUE SCORE from EIKON'!BH138)+('ISSUE SCORE from EIKON'!BW138*'WEIGHTED from Refinitive'!$B$9)+('WEIGHTED from Refinitive'!$B$10*'ISSUE SCORE from EIKON'!CL138)+('ISSUE SCORE from EIKON'!DA138*'WEIGHTED from Refinitive'!$B$11)+('WEIGHTED from Refinitive'!$B$14*'ISSUE SCORE from EIKON'!DP138)+('ISSUE SCORE from EIKON'!EE138*'WEIGHTED from Refinitive'!$B$15)+('WEIGHTED from Refinitive'!$B$16*'ISSUE SCORE from EIKON'!ET138)</f>
        <v>41.322972443515702</v>
      </c>
      <c r="K135" s="1">
        <f>('WEIGHTED from Refinitive'!$B$3*'ISSUE SCORE from EIKON'!P138)+('WEIGHTED from Refinitive'!$B$4*'ISSUE SCORE from EIKON'!AE138)+('ISSUE SCORE from EIKON'!AT138*'WEIGHTED from Refinitive'!$B$5)+('WEIGHTED from Refinitive'!$B$8*'ISSUE SCORE from EIKON'!BI138)+('ISSUE SCORE from EIKON'!BX138*'WEIGHTED from Refinitive'!$B$9)+('WEIGHTED from Refinitive'!$B$10*'ISSUE SCORE from EIKON'!CM138)+('ISSUE SCORE from EIKON'!DB138*'WEIGHTED from Refinitive'!$B$11)+('WEIGHTED from Refinitive'!$B$14*'ISSUE SCORE from EIKON'!DQ138)+('ISSUE SCORE from EIKON'!EF138*'WEIGHTED from Refinitive'!$B$15)+('WEIGHTED from Refinitive'!$B$16*'ISSUE SCORE from EIKON'!EU138)</f>
        <v>52.118086128231766</v>
      </c>
      <c r="L135" s="1">
        <f>('WEIGHTED from Refinitive'!$B$3*'ISSUE SCORE from EIKON'!Q138)+('WEIGHTED from Refinitive'!$B$4*'ISSUE SCORE from EIKON'!AF138)+('ISSUE SCORE from EIKON'!AU138*'WEIGHTED from Refinitive'!$B$5)+('WEIGHTED from Refinitive'!$B$8*'ISSUE SCORE from EIKON'!BJ138)+('ISSUE SCORE from EIKON'!BY138*'WEIGHTED from Refinitive'!$B$9)+('WEIGHTED from Refinitive'!$B$10*'ISSUE SCORE from EIKON'!CN138)+('ISSUE SCORE from EIKON'!DC138*'WEIGHTED from Refinitive'!$B$11)+('WEIGHTED from Refinitive'!$B$14*'ISSUE SCORE from EIKON'!DR138)+('ISSUE SCORE from EIKON'!EG138*'WEIGHTED from Refinitive'!$B$15)+('WEIGHTED from Refinitive'!$B$16*'ISSUE SCORE from EIKON'!EV138)</f>
        <v>0</v>
      </c>
      <c r="M135" s="1">
        <f>('WEIGHTED from Refinitive'!$B$3*'ISSUE SCORE from EIKON'!R138)+('WEIGHTED from Refinitive'!$B$4*'ISSUE SCORE from EIKON'!AG138)+('ISSUE SCORE from EIKON'!AV138*'WEIGHTED from Refinitive'!$B$5)+('WEIGHTED from Refinitive'!$B$8*'ISSUE SCORE from EIKON'!BK138)+('ISSUE SCORE from EIKON'!BZ138*'WEIGHTED from Refinitive'!$B$9)+('WEIGHTED from Refinitive'!$B$10*'ISSUE SCORE from EIKON'!CO138)+('ISSUE SCORE from EIKON'!DD138*'WEIGHTED from Refinitive'!$B$11)+('WEIGHTED from Refinitive'!$B$14*'ISSUE SCORE from EIKON'!DS138)+('ISSUE SCORE from EIKON'!EH138*'WEIGHTED from Refinitive'!$B$15)+('WEIGHTED from Refinitive'!$B$16*'ISSUE SCORE from EIKON'!EW138)</f>
        <v>0</v>
      </c>
      <c r="N135" s="1">
        <f>('WEIGHTED from Refinitive'!$B$3*'ISSUE SCORE from EIKON'!S138)+('WEIGHTED from Refinitive'!$B$4*'ISSUE SCORE from EIKON'!AH138)+('ISSUE SCORE from EIKON'!AW138*'WEIGHTED from Refinitive'!$B$5)+('WEIGHTED from Refinitive'!$B$8*'ISSUE SCORE from EIKON'!BL138)+('ISSUE SCORE from EIKON'!CA138*'WEIGHTED from Refinitive'!$B$9)+('WEIGHTED from Refinitive'!$B$10*'ISSUE SCORE from EIKON'!CP138)+('ISSUE SCORE from EIKON'!DE138*'WEIGHTED from Refinitive'!$B$11)+('WEIGHTED from Refinitive'!$B$14*'ISSUE SCORE from EIKON'!DT138)+('ISSUE SCORE from EIKON'!EI138*'WEIGHTED from Refinitive'!$B$15)+('WEIGHTED from Refinitive'!$B$16*'ISSUE SCORE from EIKON'!EX138)</f>
        <v>0</v>
      </c>
      <c r="O135" s="1">
        <f>('WEIGHTED from Refinitive'!$B$3*'ISSUE SCORE from EIKON'!T138)+('WEIGHTED from Refinitive'!$B$4*'ISSUE SCORE from EIKON'!AI138)+('ISSUE SCORE from EIKON'!AX138*'WEIGHTED from Refinitive'!$B$5)+('WEIGHTED from Refinitive'!$B$8*'ISSUE SCORE from EIKON'!BM138)+('ISSUE SCORE from EIKON'!CB138*'WEIGHTED from Refinitive'!$B$9)+('WEIGHTED from Refinitive'!$B$10*'ISSUE SCORE from EIKON'!CQ138)+('ISSUE SCORE from EIKON'!DF138*'WEIGHTED from Refinitive'!$B$11)+('WEIGHTED from Refinitive'!$B$14*'ISSUE SCORE from EIKON'!DU138)+('ISSUE SCORE from EIKON'!EJ138*'WEIGHTED from Refinitive'!$B$15)+('WEIGHTED from Refinitive'!$B$16*'ISSUE SCORE from EIKON'!EY138)</f>
        <v>0</v>
      </c>
      <c r="P135" s="1">
        <f>('WEIGHTED from Refinitive'!$B$3*'ISSUE SCORE from EIKON'!U138)+('WEIGHTED from Refinitive'!$B$4*'ISSUE SCORE from EIKON'!AJ138)+('ISSUE SCORE from EIKON'!AY138*'WEIGHTED from Refinitive'!$B$5)+('WEIGHTED from Refinitive'!$B$8*'ISSUE SCORE from EIKON'!BN138)+('ISSUE SCORE from EIKON'!CC138*'WEIGHTED from Refinitive'!$B$9)+('WEIGHTED from Refinitive'!$B$10*'ISSUE SCORE from EIKON'!CR138)+('ISSUE SCORE from EIKON'!DG138*'WEIGHTED from Refinitive'!$B$11)+('WEIGHTED from Refinitive'!$B$14*'ISSUE SCORE from EIKON'!DV138)+('ISSUE SCORE from EIKON'!EK138*'WEIGHTED from Refinitive'!$B$15)+('WEIGHTED from Refinitive'!$B$16*'ISSUE SCORE from EIKON'!EZ138)</f>
        <v>0</v>
      </c>
      <c r="R135" s="11" t="s">
        <v>235</v>
      </c>
      <c r="S135" s="1">
        <f t="shared" si="62"/>
        <v>69.655930733010138</v>
      </c>
      <c r="T135" s="1">
        <f t="shared" si="63"/>
        <v>77.736795441016611</v>
      </c>
      <c r="U135" s="1">
        <f t="shared" si="64"/>
        <v>80.098825474160392</v>
      </c>
      <c r="V135" s="1">
        <f t="shared" si="65"/>
        <v>78.884962707232461</v>
      </c>
      <c r="W135" s="1">
        <f t="shared" si="66"/>
        <v>53.609698477622985</v>
      </c>
      <c r="X135" s="1">
        <f t="shared" si="67"/>
        <v>52.644051237516244</v>
      </c>
      <c r="Y135" s="1">
        <f t="shared" si="68"/>
        <v>50.89049629861325</v>
      </c>
      <c r="Z135" s="1">
        <f t="shared" si="69"/>
        <v>52.829253222375115</v>
      </c>
      <c r="AA135" s="1">
        <f t="shared" si="70"/>
        <v>41.322972443515702</v>
      </c>
      <c r="AB135" s="1">
        <f t="shared" si="71"/>
        <v>52.118086128231766</v>
      </c>
      <c r="AC135" s="1">
        <f t="shared" si="72"/>
        <v>0</v>
      </c>
      <c r="AD135" s="1">
        <f t="shared" si="73"/>
        <v>0</v>
      </c>
      <c r="AE135" s="1">
        <f t="shared" si="74"/>
        <v>0</v>
      </c>
      <c r="AF135" s="1">
        <f t="shared" si="75"/>
        <v>0</v>
      </c>
      <c r="AG135" s="1">
        <f t="shared" si="76"/>
        <v>0</v>
      </c>
      <c r="AI135" s="11" t="s">
        <v>235</v>
      </c>
      <c r="AJ135" s="1">
        <f t="shared" si="77"/>
        <v>-8.0808647080064731</v>
      </c>
      <c r="AK135" s="1">
        <f t="shared" si="78"/>
        <v>-2.3620300331437818</v>
      </c>
      <c r="AL135" s="1">
        <f t="shared" si="79"/>
        <v>1.2138627669279316</v>
      </c>
      <c r="AM135" s="1">
        <f t="shared" si="80"/>
        <v>25.275264229609476</v>
      </c>
      <c r="AN135" s="1">
        <f t="shared" si="81"/>
        <v>0.96564724010674041</v>
      </c>
      <c r="AO135" s="1">
        <f t="shared" si="82"/>
        <v>1.7535549389029939</v>
      </c>
      <c r="AP135" s="1">
        <f t="shared" si="83"/>
        <v>-1.9387569237618649</v>
      </c>
      <c r="AQ135" s="1">
        <f t="shared" si="84"/>
        <v>11.506280778859413</v>
      </c>
      <c r="AR135" s="1">
        <f t="shared" si="85"/>
        <v>-10.795113684716064</v>
      </c>
      <c r="AS135" s="1">
        <f t="shared" si="86"/>
        <v>52.118086128231766</v>
      </c>
      <c r="AT135" s="1">
        <f t="shared" si="87"/>
        <v>0</v>
      </c>
      <c r="AU135" s="1">
        <f t="shared" si="88"/>
        <v>0</v>
      </c>
      <c r="AV135" s="1">
        <f t="shared" si="89"/>
        <v>0</v>
      </c>
      <c r="AW135" s="1">
        <f t="shared" si="90"/>
        <v>0</v>
      </c>
      <c r="AX135" s="1" t="str">
        <f>VLOOKUP(AI135,'ISSUE SCORE from EIKON'!A138:B567,2,FALSE)</f>
        <v>Alphabet Inc</v>
      </c>
      <c r="AY135" s="1">
        <f t="shared" si="91"/>
        <v>134</v>
      </c>
      <c r="AZ135" s="1">
        <v>134</v>
      </c>
      <c r="BA135" s="1">
        <v>1</v>
      </c>
    </row>
    <row r="136" spans="1:53" ht="15">
      <c r="A136" s="11" t="s">
        <v>199</v>
      </c>
      <c r="B136" s="1">
        <f>('WEIGHTED from Refinitive'!$B$3*'ISSUE SCORE from EIKON'!G139)+('WEIGHTED from Refinitive'!$B$4*'ISSUE SCORE from EIKON'!V139)+('ISSUE SCORE from EIKON'!AK139*'WEIGHTED from Refinitive'!$B$5)+('WEIGHTED from Refinitive'!$B$8*'ISSUE SCORE from EIKON'!AZ139)+('ISSUE SCORE from EIKON'!BO139*'WEIGHTED from Refinitive'!$B$9)+('WEIGHTED from Refinitive'!$B$10*'ISSUE SCORE from EIKON'!CD139)+('ISSUE SCORE from EIKON'!CS139*'WEIGHTED from Refinitive'!$B$11)+('WEIGHTED from Refinitive'!$B$14*'ISSUE SCORE from EIKON'!DH139)+('ISSUE SCORE from EIKON'!DW139*'WEIGHTED from Refinitive'!$B$15)+('WEIGHTED from Refinitive'!$B$16*'ISSUE SCORE from EIKON'!EL139)</f>
        <v>78.866069613498311</v>
      </c>
      <c r="C136" s="1">
        <f>('WEIGHTED from Refinitive'!$B$3*'ISSUE SCORE from EIKON'!H139)+('WEIGHTED from Refinitive'!$B$4*'ISSUE SCORE from EIKON'!W139)+('ISSUE SCORE from EIKON'!AL139*'WEIGHTED from Refinitive'!$B$5)+('WEIGHTED from Refinitive'!$B$8*'ISSUE SCORE from EIKON'!BA139)+('ISSUE SCORE from EIKON'!BP139*'WEIGHTED from Refinitive'!$B$9)+('WEIGHTED from Refinitive'!$B$10*'ISSUE SCORE from EIKON'!CE139)+('ISSUE SCORE from EIKON'!CT139*'WEIGHTED from Refinitive'!$B$11)+('WEIGHTED from Refinitive'!$B$14*'ISSUE SCORE from EIKON'!DI139)+('ISSUE SCORE from EIKON'!DX139*'WEIGHTED from Refinitive'!$B$15)+('WEIGHTED from Refinitive'!$B$16*'ISSUE SCORE from EIKON'!EM139)</f>
        <v>75.169513846792341</v>
      </c>
      <c r="D136" s="1">
        <f>('WEIGHTED from Refinitive'!$B$3*'ISSUE SCORE from EIKON'!I139)+('WEIGHTED from Refinitive'!$B$4*'ISSUE SCORE from EIKON'!X139)+('ISSUE SCORE from EIKON'!AM139*'WEIGHTED from Refinitive'!$B$5)+('WEIGHTED from Refinitive'!$B$8*'ISSUE SCORE from EIKON'!BB139)+('ISSUE SCORE from EIKON'!BQ139*'WEIGHTED from Refinitive'!$B$9)+('WEIGHTED from Refinitive'!$B$10*'ISSUE SCORE from EIKON'!CF139)+('ISSUE SCORE from EIKON'!CU139*'WEIGHTED from Refinitive'!$B$11)+('WEIGHTED from Refinitive'!$B$14*'ISSUE SCORE from EIKON'!DJ139)+('ISSUE SCORE from EIKON'!DY139*'WEIGHTED from Refinitive'!$B$15)+('WEIGHTED from Refinitive'!$B$16*'ISSUE SCORE from EIKON'!EN139)</f>
        <v>73.206381107050959</v>
      </c>
      <c r="E136" s="1">
        <f>('WEIGHTED from Refinitive'!$B$3*'ISSUE SCORE from EIKON'!J139)+('WEIGHTED from Refinitive'!$B$4*'ISSUE SCORE from EIKON'!Y139)+('ISSUE SCORE from EIKON'!AN139*'WEIGHTED from Refinitive'!$B$5)+('WEIGHTED from Refinitive'!$B$8*'ISSUE SCORE from EIKON'!BC139)+('ISSUE SCORE from EIKON'!BR139*'WEIGHTED from Refinitive'!$B$9)+('WEIGHTED from Refinitive'!$B$10*'ISSUE SCORE from EIKON'!CG139)+('ISSUE SCORE from EIKON'!CV139*'WEIGHTED from Refinitive'!$B$11)+('WEIGHTED from Refinitive'!$B$14*'ISSUE SCORE from EIKON'!DK139)+('ISSUE SCORE from EIKON'!DZ139*'WEIGHTED from Refinitive'!$B$15)+('WEIGHTED from Refinitive'!$B$16*'ISSUE SCORE from EIKON'!EO139)</f>
        <v>61.879832398176866</v>
      </c>
      <c r="F136" s="1">
        <f>('WEIGHTED from Refinitive'!$B$3*'ISSUE SCORE from EIKON'!K139)+('WEIGHTED from Refinitive'!$B$4*'ISSUE SCORE from EIKON'!Z139)+('ISSUE SCORE from EIKON'!AO139*'WEIGHTED from Refinitive'!$B$5)+('WEIGHTED from Refinitive'!$B$8*'ISSUE SCORE from EIKON'!BD139)+('ISSUE SCORE from EIKON'!BS139*'WEIGHTED from Refinitive'!$B$9)+('WEIGHTED from Refinitive'!$B$10*'ISSUE SCORE from EIKON'!CH139)+('ISSUE SCORE from EIKON'!CW139*'WEIGHTED from Refinitive'!$B$11)+('WEIGHTED from Refinitive'!$B$14*'ISSUE SCORE from EIKON'!DL139)+('ISSUE SCORE from EIKON'!EA139*'WEIGHTED from Refinitive'!$B$15)+('WEIGHTED from Refinitive'!$B$16*'ISSUE SCORE from EIKON'!EP139)</f>
        <v>52.554373299656284</v>
      </c>
      <c r="G136" s="1">
        <f>('WEIGHTED from Refinitive'!$B$3*'ISSUE SCORE from EIKON'!L139)+('WEIGHTED from Refinitive'!$B$4*'ISSUE SCORE from EIKON'!AA139)+('ISSUE SCORE from EIKON'!AP139*'WEIGHTED from Refinitive'!$B$5)+('WEIGHTED from Refinitive'!$B$8*'ISSUE SCORE from EIKON'!BE139)+('ISSUE SCORE from EIKON'!BT139*'WEIGHTED from Refinitive'!$B$9)+('WEIGHTED from Refinitive'!$B$10*'ISSUE SCORE from EIKON'!CI139)+('ISSUE SCORE from EIKON'!CX139*'WEIGHTED from Refinitive'!$B$11)+('WEIGHTED from Refinitive'!$B$14*'ISSUE SCORE from EIKON'!DM139)+('ISSUE SCORE from EIKON'!EB139*'WEIGHTED from Refinitive'!$B$15)+('WEIGHTED from Refinitive'!$B$16*'ISSUE SCORE from EIKON'!EQ139)</f>
        <v>55.413771891735387</v>
      </c>
      <c r="H136" s="1">
        <f>('WEIGHTED from Refinitive'!$B$3*'ISSUE SCORE from EIKON'!M139)+('WEIGHTED from Refinitive'!$B$4*'ISSUE SCORE from EIKON'!AB139)+('ISSUE SCORE from EIKON'!AQ139*'WEIGHTED from Refinitive'!$B$5)+('WEIGHTED from Refinitive'!$B$8*'ISSUE SCORE from EIKON'!BF139)+('ISSUE SCORE from EIKON'!BU139*'WEIGHTED from Refinitive'!$B$9)+('WEIGHTED from Refinitive'!$B$10*'ISSUE SCORE from EIKON'!CJ139)+('ISSUE SCORE from EIKON'!CY139*'WEIGHTED from Refinitive'!$B$11)+('WEIGHTED from Refinitive'!$B$14*'ISSUE SCORE from EIKON'!DN139)+('ISSUE SCORE from EIKON'!EC139*'WEIGHTED from Refinitive'!$B$15)+('WEIGHTED from Refinitive'!$B$16*'ISSUE SCORE from EIKON'!ER139)</f>
        <v>51.752640123925659</v>
      </c>
      <c r="I136" s="1">
        <f>('WEIGHTED from Refinitive'!$B$3*'ISSUE SCORE from EIKON'!N139)+('WEIGHTED from Refinitive'!$B$4*'ISSUE SCORE from EIKON'!AC139)+('ISSUE SCORE from EIKON'!AR139*'WEIGHTED from Refinitive'!$B$5)+('WEIGHTED from Refinitive'!$B$8*'ISSUE SCORE from EIKON'!BG139)+('ISSUE SCORE from EIKON'!BV139*'WEIGHTED from Refinitive'!$B$9)+('WEIGHTED from Refinitive'!$B$10*'ISSUE SCORE from EIKON'!CK139)+('ISSUE SCORE from EIKON'!CZ139*'WEIGHTED from Refinitive'!$B$11)+('WEIGHTED from Refinitive'!$B$14*'ISSUE SCORE from EIKON'!DO139)+('ISSUE SCORE from EIKON'!ED139*'WEIGHTED from Refinitive'!$B$15)+('WEIGHTED from Refinitive'!$B$16*'ISSUE SCORE from EIKON'!ES139)</f>
        <v>48.687593855587494</v>
      </c>
      <c r="J136" s="1">
        <f>('WEIGHTED from Refinitive'!$B$3*'ISSUE SCORE from EIKON'!O139)+('WEIGHTED from Refinitive'!$B$4*'ISSUE SCORE from EIKON'!AD139)+('ISSUE SCORE from EIKON'!AS139*'WEIGHTED from Refinitive'!$B$5)+('WEIGHTED from Refinitive'!$B$8*'ISSUE SCORE from EIKON'!BH139)+('ISSUE SCORE from EIKON'!BW139*'WEIGHTED from Refinitive'!$B$9)+('WEIGHTED from Refinitive'!$B$10*'ISSUE SCORE from EIKON'!CL139)+('ISSUE SCORE from EIKON'!DA139*'WEIGHTED from Refinitive'!$B$11)+('WEIGHTED from Refinitive'!$B$14*'ISSUE SCORE from EIKON'!DP139)+('ISSUE SCORE from EIKON'!EE139*'WEIGHTED from Refinitive'!$B$15)+('WEIGHTED from Refinitive'!$B$16*'ISSUE SCORE from EIKON'!ET139)</f>
        <v>51.798942144442947</v>
      </c>
      <c r="K136" s="1">
        <f>('WEIGHTED from Refinitive'!$B$3*'ISSUE SCORE from EIKON'!P139)+('WEIGHTED from Refinitive'!$B$4*'ISSUE SCORE from EIKON'!AE139)+('ISSUE SCORE from EIKON'!AT139*'WEIGHTED from Refinitive'!$B$5)+('WEIGHTED from Refinitive'!$B$8*'ISSUE SCORE from EIKON'!BI139)+('ISSUE SCORE from EIKON'!BX139*'WEIGHTED from Refinitive'!$B$9)+('WEIGHTED from Refinitive'!$B$10*'ISSUE SCORE from EIKON'!CM139)+('ISSUE SCORE from EIKON'!DB139*'WEIGHTED from Refinitive'!$B$11)+('WEIGHTED from Refinitive'!$B$14*'ISSUE SCORE from EIKON'!DQ139)+('ISSUE SCORE from EIKON'!EF139*'WEIGHTED from Refinitive'!$B$15)+('WEIGHTED from Refinitive'!$B$16*'ISSUE SCORE from EIKON'!EU139)</f>
        <v>46.82876410790039</v>
      </c>
      <c r="L136" s="1">
        <f>('WEIGHTED from Refinitive'!$B$3*'ISSUE SCORE from EIKON'!Q139)+('WEIGHTED from Refinitive'!$B$4*'ISSUE SCORE from EIKON'!AF139)+('ISSUE SCORE from EIKON'!AU139*'WEIGHTED from Refinitive'!$B$5)+('WEIGHTED from Refinitive'!$B$8*'ISSUE SCORE from EIKON'!BJ139)+('ISSUE SCORE from EIKON'!BY139*'WEIGHTED from Refinitive'!$B$9)+('WEIGHTED from Refinitive'!$B$10*'ISSUE SCORE from EIKON'!CN139)+('ISSUE SCORE from EIKON'!DC139*'WEIGHTED from Refinitive'!$B$11)+('WEIGHTED from Refinitive'!$B$14*'ISSUE SCORE from EIKON'!DR139)+('ISSUE SCORE from EIKON'!EG139*'WEIGHTED from Refinitive'!$B$15)+('WEIGHTED from Refinitive'!$B$16*'ISSUE SCORE from EIKON'!EV139)</f>
        <v>46.348811732434861</v>
      </c>
      <c r="M136" s="1">
        <f>('WEIGHTED from Refinitive'!$B$3*'ISSUE SCORE from EIKON'!R139)+('WEIGHTED from Refinitive'!$B$4*'ISSUE SCORE from EIKON'!AG139)+('ISSUE SCORE from EIKON'!AV139*'WEIGHTED from Refinitive'!$B$5)+('WEIGHTED from Refinitive'!$B$8*'ISSUE SCORE from EIKON'!BK139)+('ISSUE SCORE from EIKON'!BZ139*'WEIGHTED from Refinitive'!$B$9)+('WEIGHTED from Refinitive'!$B$10*'ISSUE SCORE from EIKON'!CO139)+('ISSUE SCORE from EIKON'!DD139*'WEIGHTED from Refinitive'!$B$11)+('WEIGHTED from Refinitive'!$B$14*'ISSUE SCORE from EIKON'!DS139)+('ISSUE SCORE from EIKON'!EH139*'WEIGHTED from Refinitive'!$B$15)+('WEIGHTED from Refinitive'!$B$16*'ISSUE SCORE from EIKON'!EW139)</f>
        <v>52.613133067187007</v>
      </c>
      <c r="N136" s="1">
        <f>('WEIGHTED from Refinitive'!$B$3*'ISSUE SCORE from EIKON'!S139)+('WEIGHTED from Refinitive'!$B$4*'ISSUE SCORE from EIKON'!AH139)+('ISSUE SCORE from EIKON'!AW139*'WEIGHTED from Refinitive'!$B$5)+('WEIGHTED from Refinitive'!$B$8*'ISSUE SCORE from EIKON'!BL139)+('ISSUE SCORE from EIKON'!CA139*'WEIGHTED from Refinitive'!$B$9)+('WEIGHTED from Refinitive'!$B$10*'ISSUE SCORE from EIKON'!CP139)+('ISSUE SCORE from EIKON'!DE139*'WEIGHTED from Refinitive'!$B$11)+('WEIGHTED from Refinitive'!$B$14*'ISSUE SCORE from EIKON'!DT139)+('ISSUE SCORE from EIKON'!EI139*'WEIGHTED from Refinitive'!$B$15)+('WEIGHTED from Refinitive'!$B$16*'ISSUE SCORE from EIKON'!EX139)</f>
        <v>52.274543378995389</v>
      </c>
      <c r="O136" s="1">
        <f>('WEIGHTED from Refinitive'!$B$3*'ISSUE SCORE from EIKON'!T139)+('WEIGHTED from Refinitive'!$B$4*'ISSUE SCORE from EIKON'!AI139)+('ISSUE SCORE from EIKON'!AX139*'WEIGHTED from Refinitive'!$B$5)+('WEIGHTED from Refinitive'!$B$8*'ISSUE SCORE from EIKON'!BM139)+('ISSUE SCORE from EIKON'!CB139*'WEIGHTED from Refinitive'!$B$9)+('WEIGHTED from Refinitive'!$B$10*'ISSUE SCORE from EIKON'!CQ139)+('ISSUE SCORE from EIKON'!DF139*'WEIGHTED from Refinitive'!$B$11)+('WEIGHTED from Refinitive'!$B$14*'ISSUE SCORE from EIKON'!DU139)+('ISSUE SCORE from EIKON'!EJ139*'WEIGHTED from Refinitive'!$B$15)+('WEIGHTED from Refinitive'!$B$16*'ISSUE SCORE from EIKON'!EY139)</f>
        <v>58.814985345168033</v>
      </c>
      <c r="P136" s="1">
        <f>('WEIGHTED from Refinitive'!$B$3*'ISSUE SCORE from EIKON'!U139)+('WEIGHTED from Refinitive'!$B$4*'ISSUE SCORE from EIKON'!AJ139)+('ISSUE SCORE from EIKON'!AY139*'WEIGHTED from Refinitive'!$B$5)+('WEIGHTED from Refinitive'!$B$8*'ISSUE SCORE from EIKON'!BN139)+('ISSUE SCORE from EIKON'!CC139*'WEIGHTED from Refinitive'!$B$9)+('WEIGHTED from Refinitive'!$B$10*'ISSUE SCORE from EIKON'!CR139)+('ISSUE SCORE from EIKON'!DG139*'WEIGHTED from Refinitive'!$B$11)+('WEIGHTED from Refinitive'!$B$14*'ISSUE SCORE from EIKON'!DV139)+('ISSUE SCORE from EIKON'!EK139*'WEIGHTED from Refinitive'!$B$15)+('WEIGHTED from Refinitive'!$B$16*'ISSUE SCORE from EIKON'!EZ139)</f>
        <v>53.216949152542362</v>
      </c>
      <c r="R136" s="11" t="s">
        <v>236</v>
      </c>
      <c r="S136" s="1">
        <f t="shared" si="62"/>
        <v>47.265508959972408</v>
      </c>
      <c r="T136" s="1">
        <f t="shared" si="63"/>
        <v>75.169513846792341</v>
      </c>
      <c r="U136" s="1">
        <f t="shared" si="64"/>
        <v>73.206381107050959</v>
      </c>
      <c r="V136" s="1">
        <f t="shared" si="65"/>
        <v>61.879832398176866</v>
      </c>
      <c r="W136" s="1">
        <f t="shared" si="66"/>
        <v>52.554373299656284</v>
      </c>
      <c r="X136" s="1">
        <f t="shared" si="67"/>
        <v>55.413771891735387</v>
      </c>
      <c r="Y136" s="1">
        <f t="shared" si="68"/>
        <v>51.752640123925659</v>
      </c>
      <c r="Z136" s="1">
        <f t="shared" si="69"/>
        <v>48.687593855587494</v>
      </c>
      <c r="AA136" s="1">
        <f t="shared" si="70"/>
        <v>51.798942144442947</v>
      </c>
      <c r="AB136" s="1">
        <f t="shared" si="71"/>
        <v>46.82876410790039</v>
      </c>
      <c r="AC136" s="1">
        <f t="shared" si="72"/>
        <v>46.348811732434861</v>
      </c>
      <c r="AD136" s="1">
        <f t="shared" si="73"/>
        <v>52.613133067187007</v>
      </c>
      <c r="AE136" s="1">
        <f t="shared" si="74"/>
        <v>52.274543378995389</v>
      </c>
      <c r="AF136" s="1">
        <f t="shared" si="75"/>
        <v>58.814985345168033</v>
      </c>
      <c r="AG136" s="1">
        <f t="shared" si="76"/>
        <v>53.216949152542362</v>
      </c>
      <c r="AI136" s="11" t="s">
        <v>236</v>
      </c>
      <c r="AJ136" s="1">
        <f t="shared" si="77"/>
        <v>-27.904004886819934</v>
      </c>
      <c r="AK136" s="1">
        <f t="shared" si="78"/>
        <v>1.9631327397413827</v>
      </c>
      <c r="AL136" s="1">
        <f t="shared" si="79"/>
        <v>11.326548708874093</v>
      </c>
      <c r="AM136" s="1">
        <f t="shared" si="80"/>
        <v>9.3254590985205823</v>
      </c>
      <c r="AN136" s="1">
        <f t="shared" si="81"/>
        <v>-2.8593985920791027</v>
      </c>
      <c r="AO136" s="1">
        <f t="shared" si="82"/>
        <v>3.6611317678097279</v>
      </c>
      <c r="AP136" s="1">
        <f t="shared" si="83"/>
        <v>3.0650462683381647</v>
      </c>
      <c r="AQ136" s="1">
        <f t="shared" si="84"/>
        <v>-3.1113482888554529</v>
      </c>
      <c r="AR136" s="1">
        <f t="shared" si="85"/>
        <v>4.9701780365425563</v>
      </c>
      <c r="AS136" s="1">
        <f t="shared" si="86"/>
        <v>0.47995237546552971</v>
      </c>
      <c r="AT136" s="1">
        <f t="shared" si="87"/>
        <v>-6.2643213347521467</v>
      </c>
      <c r="AU136" s="1">
        <f t="shared" si="88"/>
        <v>0.33858968819161817</v>
      </c>
      <c r="AV136" s="1">
        <f t="shared" si="89"/>
        <v>-6.5404419661726436</v>
      </c>
      <c r="AW136" s="1">
        <f t="shared" si="90"/>
        <v>5.5980361926256705</v>
      </c>
      <c r="AX136" s="1" t="str">
        <f>VLOOKUP(AI136,'ISSUE SCORE from EIKON'!A139:B568,2,FALSE)</f>
        <v>Genuine Parts Co</v>
      </c>
      <c r="AY136" s="1">
        <f t="shared" si="91"/>
        <v>135</v>
      </c>
      <c r="AZ136" s="1">
        <v>135</v>
      </c>
      <c r="BA136" s="1">
        <v>1</v>
      </c>
    </row>
    <row r="137" spans="1:53" ht="15">
      <c r="A137" s="11" t="s">
        <v>196</v>
      </c>
      <c r="B137" s="1">
        <f>('WEIGHTED from Refinitive'!$B$3*'ISSUE SCORE from EIKON'!G140)+('WEIGHTED from Refinitive'!$B$4*'ISSUE SCORE from EIKON'!V140)+('ISSUE SCORE from EIKON'!AK140*'WEIGHTED from Refinitive'!$B$5)+('WEIGHTED from Refinitive'!$B$8*'ISSUE SCORE from EIKON'!AZ140)+('ISSUE SCORE from EIKON'!BO140*'WEIGHTED from Refinitive'!$B$9)+('WEIGHTED from Refinitive'!$B$10*'ISSUE SCORE from EIKON'!CD140)+('ISSUE SCORE from EIKON'!CS140*'WEIGHTED from Refinitive'!$B$11)+('WEIGHTED from Refinitive'!$B$14*'ISSUE SCORE from EIKON'!DH140)+('ISSUE SCORE from EIKON'!DW140*'WEIGHTED from Refinitive'!$B$15)+('WEIGHTED from Refinitive'!$B$16*'ISSUE SCORE from EIKON'!EL140)</f>
        <v>68.904528813461738</v>
      </c>
      <c r="C137" s="1">
        <f>('WEIGHTED from Refinitive'!$B$3*'ISSUE SCORE from EIKON'!H140)+('WEIGHTED from Refinitive'!$B$4*'ISSUE SCORE from EIKON'!W140)+('ISSUE SCORE from EIKON'!AL140*'WEIGHTED from Refinitive'!$B$5)+('WEIGHTED from Refinitive'!$B$8*'ISSUE SCORE from EIKON'!BA140)+('ISSUE SCORE from EIKON'!BP140*'WEIGHTED from Refinitive'!$B$9)+('WEIGHTED from Refinitive'!$B$10*'ISSUE SCORE from EIKON'!CE140)+('ISSUE SCORE from EIKON'!CT140*'WEIGHTED from Refinitive'!$B$11)+('WEIGHTED from Refinitive'!$B$14*'ISSUE SCORE from EIKON'!DI140)+('ISSUE SCORE from EIKON'!DX140*'WEIGHTED from Refinitive'!$B$15)+('WEIGHTED from Refinitive'!$B$16*'ISSUE SCORE from EIKON'!EM140)</f>
        <v>71.581646834691838</v>
      </c>
      <c r="D137" s="1">
        <f>('WEIGHTED from Refinitive'!$B$3*'ISSUE SCORE from EIKON'!I140)+('WEIGHTED from Refinitive'!$B$4*'ISSUE SCORE from EIKON'!X140)+('ISSUE SCORE from EIKON'!AM140*'WEIGHTED from Refinitive'!$B$5)+('WEIGHTED from Refinitive'!$B$8*'ISSUE SCORE from EIKON'!BB140)+('ISSUE SCORE from EIKON'!BQ140*'WEIGHTED from Refinitive'!$B$9)+('WEIGHTED from Refinitive'!$B$10*'ISSUE SCORE from EIKON'!CF140)+('ISSUE SCORE from EIKON'!CU140*'WEIGHTED from Refinitive'!$B$11)+('WEIGHTED from Refinitive'!$B$14*'ISSUE SCORE from EIKON'!DJ140)+('ISSUE SCORE from EIKON'!DY140*'WEIGHTED from Refinitive'!$B$15)+('WEIGHTED from Refinitive'!$B$16*'ISSUE SCORE from EIKON'!EN140)</f>
        <v>72.505469209800779</v>
      </c>
      <c r="E137" s="1">
        <f>('WEIGHTED from Refinitive'!$B$3*'ISSUE SCORE from EIKON'!J140)+('WEIGHTED from Refinitive'!$B$4*'ISSUE SCORE from EIKON'!Y140)+('ISSUE SCORE from EIKON'!AN140*'WEIGHTED from Refinitive'!$B$5)+('WEIGHTED from Refinitive'!$B$8*'ISSUE SCORE from EIKON'!BC140)+('ISSUE SCORE from EIKON'!BR140*'WEIGHTED from Refinitive'!$B$9)+('WEIGHTED from Refinitive'!$B$10*'ISSUE SCORE from EIKON'!CG140)+('ISSUE SCORE from EIKON'!CV140*'WEIGHTED from Refinitive'!$B$11)+('WEIGHTED from Refinitive'!$B$14*'ISSUE SCORE from EIKON'!DK140)+('ISSUE SCORE from EIKON'!DZ140*'WEIGHTED from Refinitive'!$B$15)+('WEIGHTED from Refinitive'!$B$16*'ISSUE SCORE from EIKON'!EO140)</f>
        <v>65.354820179820152</v>
      </c>
      <c r="F137" s="1">
        <f>('WEIGHTED from Refinitive'!$B$3*'ISSUE SCORE from EIKON'!K140)+('WEIGHTED from Refinitive'!$B$4*'ISSUE SCORE from EIKON'!Z140)+('ISSUE SCORE from EIKON'!AO140*'WEIGHTED from Refinitive'!$B$5)+('WEIGHTED from Refinitive'!$B$8*'ISSUE SCORE from EIKON'!BD140)+('ISSUE SCORE from EIKON'!BS140*'WEIGHTED from Refinitive'!$B$9)+('WEIGHTED from Refinitive'!$B$10*'ISSUE SCORE from EIKON'!CH140)+('ISSUE SCORE from EIKON'!CW140*'WEIGHTED from Refinitive'!$B$11)+('WEIGHTED from Refinitive'!$B$14*'ISSUE SCORE from EIKON'!DL140)+('ISSUE SCORE from EIKON'!EA140*'WEIGHTED from Refinitive'!$B$15)+('WEIGHTED from Refinitive'!$B$16*'ISSUE SCORE from EIKON'!EP140)</f>
        <v>62.978715233519559</v>
      </c>
      <c r="G137" s="1">
        <f>('WEIGHTED from Refinitive'!$B$3*'ISSUE SCORE from EIKON'!L140)+('WEIGHTED from Refinitive'!$B$4*'ISSUE SCORE from EIKON'!AA140)+('ISSUE SCORE from EIKON'!AP140*'WEIGHTED from Refinitive'!$B$5)+('WEIGHTED from Refinitive'!$B$8*'ISSUE SCORE from EIKON'!BE140)+('ISSUE SCORE from EIKON'!BT140*'WEIGHTED from Refinitive'!$B$9)+('WEIGHTED from Refinitive'!$B$10*'ISSUE SCORE from EIKON'!CI140)+('ISSUE SCORE from EIKON'!CX140*'WEIGHTED from Refinitive'!$B$11)+('WEIGHTED from Refinitive'!$B$14*'ISSUE SCORE from EIKON'!DM140)+('ISSUE SCORE from EIKON'!EB140*'WEIGHTED from Refinitive'!$B$15)+('WEIGHTED from Refinitive'!$B$16*'ISSUE SCORE from EIKON'!EQ140)</f>
        <v>67.377306012332951</v>
      </c>
      <c r="H137" s="1">
        <f>('WEIGHTED from Refinitive'!$B$3*'ISSUE SCORE from EIKON'!M140)+('WEIGHTED from Refinitive'!$B$4*'ISSUE SCORE from EIKON'!AB140)+('ISSUE SCORE from EIKON'!AQ140*'WEIGHTED from Refinitive'!$B$5)+('WEIGHTED from Refinitive'!$B$8*'ISSUE SCORE from EIKON'!BF140)+('ISSUE SCORE from EIKON'!BU140*'WEIGHTED from Refinitive'!$B$9)+('WEIGHTED from Refinitive'!$B$10*'ISSUE SCORE from EIKON'!CJ140)+('ISSUE SCORE from EIKON'!CY140*'WEIGHTED from Refinitive'!$B$11)+('WEIGHTED from Refinitive'!$B$14*'ISSUE SCORE from EIKON'!DN140)+('ISSUE SCORE from EIKON'!EC140*'WEIGHTED from Refinitive'!$B$15)+('WEIGHTED from Refinitive'!$B$16*'ISSUE SCORE from EIKON'!ER140)</f>
        <v>71.874487704917996</v>
      </c>
      <c r="I137" s="1">
        <f>('WEIGHTED from Refinitive'!$B$3*'ISSUE SCORE from EIKON'!N140)+('WEIGHTED from Refinitive'!$B$4*'ISSUE SCORE from EIKON'!AC140)+('ISSUE SCORE from EIKON'!AR140*'WEIGHTED from Refinitive'!$B$5)+('WEIGHTED from Refinitive'!$B$8*'ISSUE SCORE from EIKON'!BG140)+('ISSUE SCORE from EIKON'!BV140*'WEIGHTED from Refinitive'!$B$9)+('WEIGHTED from Refinitive'!$B$10*'ISSUE SCORE from EIKON'!CK140)+('ISSUE SCORE from EIKON'!CZ140*'WEIGHTED from Refinitive'!$B$11)+('WEIGHTED from Refinitive'!$B$14*'ISSUE SCORE from EIKON'!DO140)+('ISSUE SCORE from EIKON'!ED140*'WEIGHTED from Refinitive'!$B$15)+('WEIGHTED from Refinitive'!$B$16*'ISSUE SCORE from EIKON'!ES140)</f>
        <v>75.991259284644016</v>
      </c>
      <c r="J137" s="1">
        <f>('WEIGHTED from Refinitive'!$B$3*'ISSUE SCORE from EIKON'!O140)+('WEIGHTED from Refinitive'!$B$4*'ISSUE SCORE from EIKON'!AD140)+('ISSUE SCORE from EIKON'!AS140*'WEIGHTED from Refinitive'!$B$5)+('WEIGHTED from Refinitive'!$B$8*'ISSUE SCORE from EIKON'!BH140)+('ISSUE SCORE from EIKON'!BW140*'WEIGHTED from Refinitive'!$B$9)+('WEIGHTED from Refinitive'!$B$10*'ISSUE SCORE from EIKON'!CL140)+('ISSUE SCORE from EIKON'!DA140*'WEIGHTED from Refinitive'!$B$11)+('WEIGHTED from Refinitive'!$B$14*'ISSUE SCORE from EIKON'!DP140)+('ISSUE SCORE from EIKON'!EE140*'WEIGHTED from Refinitive'!$B$15)+('WEIGHTED from Refinitive'!$B$16*'ISSUE SCORE from EIKON'!ET140)</f>
        <v>60.913675396539787</v>
      </c>
      <c r="K137" s="1">
        <f>('WEIGHTED from Refinitive'!$B$3*'ISSUE SCORE from EIKON'!P140)+('WEIGHTED from Refinitive'!$B$4*'ISSUE SCORE from EIKON'!AE140)+('ISSUE SCORE from EIKON'!AT140*'WEIGHTED from Refinitive'!$B$5)+('WEIGHTED from Refinitive'!$B$8*'ISSUE SCORE from EIKON'!BI140)+('ISSUE SCORE from EIKON'!BX140*'WEIGHTED from Refinitive'!$B$9)+('WEIGHTED from Refinitive'!$B$10*'ISSUE SCORE from EIKON'!CM140)+('ISSUE SCORE from EIKON'!DB140*'WEIGHTED from Refinitive'!$B$11)+('WEIGHTED from Refinitive'!$B$14*'ISSUE SCORE from EIKON'!DQ140)+('ISSUE SCORE from EIKON'!EF140*'WEIGHTED from Refinitive'!$B$15)+('WEIGHTED from Refinitive'!$B$16*'ISSUE SCORE from EIKON'!EU140)</f>
        <v>64.640801551470375</v>
      </c>
      <c r="L137" s="1">
        <f>('WEIGHTED from Refinitive'!$B$3*'ISSUE SCORE from EIKON'!Q140)+('WEIGHTED from Refinitive'!$B$4*'ISSUE SCORE from EIKON'!AF140)+('ISSUE SCORE from EIKON'!AU140*'WEIGHTED from Refinitive'!$B$5)+('WEIGHTED from Refinitive'!$B$8*'ISSUE SCORE from EIKON'!BJ140)+('ISSUE SCORE from EIKON'!BY140*'WEIGHTED from Refinitive'!$B$9)+('WEIGHTED from Refinitive'!$B$10*'ISSUE SCORE from EIKON'!CN140)+('ISSUE SCORE from EIKON'!DC140*'WEIGHTED from Refinitive'!$B$11)+('WEIGHTED from Refinitive'!$B$14*'ISSUE SCORE from EIKON'!DR140)+('ISSUE SCORE from EIKON'!EG140*'WEIGHTED from Refinitive'!$B$15)+('WEIGHTED from Refinitive'!$B$16*'ISSUE SCORE from EIKON'!EV140)</f>
        <v>0</v>
      </c>
      <c r="M137" s="1">
        <f>('WEIGHTED from Refinitive'!$B$3*'ISSUE SCORE from EIKON'!R140)+('WEIGHTED from Refinitive'!$B$4*'ISSUE SCORE from EIKON'!AG140)+('ISSUE SCORE from EIKON'!AV140*'WEIGHTED from Refinitive'!$B$5)+('WEIGHTED from Refinitive'!$B$8*'ISSUE SCORE from EIKON'!BK140)+('ISSUE SCORE from EIKON'!BZ140*'WEIGHTED from Refinitive'!$B$9)+('WEIGHTED from Refinitive'!$B$10*'ISSUE SCORE from EIKON'!CO140)+('ISSUE SCORE from EIKON'!DD140*'WEIGHTED from Refinitive'!$B$11)+('WEIGHTED from Refinitive'!$B$14*'ISSUE SCORE from EIKON'!DS140)+('ISSUE SCORE from EIKON'!EH140*'WEIGHTED from Refinitive'!$B$15)+('WEIGHTED from Refinitive'!$B$16*'ISSUE SCORE from EIKON'!EW140)</f>
        <v>0</v>
      </c>
      <c r="N137" s="1">
        <f>('WEIGHTED from Refinitive'!$B$3*'ISSUE SCORE from EIKON'!S140)+('WEIGHTED from Refinitive'!$B$4*'ISSUE SCORE from EIKON'!AH140)+('ISSUE SCORE from EIKON'!AW140*'WEIGHTED from Refinitive'!$B$5)+('WEIGHTED from Refinitive'!$B$8*'ISSUE SCORE from EIKON'!BL140)+('ISSUE SCORE from EIKON'!CA140*'WEIGHTED from Refinitive'!$B$9)+('WEIGHTED from Refinitive'!$B$10*'ISSUE SCORE from EIKON'!CP140)+('ISSUE SCORE from EIKON'!DE140*'WEIGHTED from Refinitive'!$B$11)+('WEIGHTED from Refinitive'!$B$14*'ISSUE SCORE from EIKON'!DT140)+('ISSUE SCORE from EIKON'!EI140*'WEIGHTED from Refinitive'!$B$15)+('WEIGHTED from Refinitive'!$B$16*'ISSUE SCORE from EIKON'!EX140)</f>
        <v>0</v>
      </c>
      <c r="O137" s="1">
        <f>('WEIGHTED from Refinitive'!$B$3*'ISSUE SCORE from EIKON'!T140)+('WEIGHTED from Refinitive'!$B$4*'ISSUE SCORE from EIKON'!AI140)+('ISSUE SCORE from EIKON'!AX140*'WEIGHTED from Refinitive'!$B$5)+('WEIGHTED from Refinitive'!$B$8*'ISSUE SCORE from EIKON'!BM140)+('ISSUE SCORE from EIKON'!CB140*'WEIGHTED from Refinitive'!$B$9)+('WEIGHTED from Refinitive'!$B$10*'ISSUE SCORE from EIKON'!CQ140)+('ISSUE SCORE from EIKON'!DF140*'WEIGHTED from Refinitive'!$B$11)+('WEIGHTED from Refinitive'!$B$14*'ISSUE SCORE from EIKON'!DU140)+('ISSUE SCORE from EIKON'!EJ140*'WEIGHTED from Refinitive'!$B$15)+('WEIGHTED from Refinitive'!$B$16*'ISSUE SCORE from EIKON'!EY140)</f>
        <v>0</v>
      </c>
      <c r="P137" s="1">
        <f>('WEIGHTED from Refinitive'!$B$3*'ISSUE SCORE from EIKON'!U140)+('WEIGHTED from Refinitive'!$B$4*'ISSUE SCORE from EIKON'!AJ140)+('ISSUE SCORE from EIKON'!AY140*'WEIGHTED from Refinitive'!$B$5)+('WEIGHTED from Refinitive'!$B$8*'ISSUE SCORE from EIKON'!BN140)+('ISSUE SCORE from EIKON'!CC140*'WEIGHTED from Refinitive'!$B$9)+('WEIGHTED from Refinitive'!$B$10*'ISSUE SCORE from EIKON'!CR140)+('ISSUE SCORE from EIKON'!DG140*'WEIGHTED from Refinitive'!$B$11)+('WEIGHTED from Refinitive'!$B$14*'ISSUE SCORE from EIKON'!DV140)+('ISSUE SCORE from EIKON'!EK140*'WEIGHTED from Refinitive'!$B$15)+('WEIGHTED from Refinitive'!$B$16*'ISSUE SCORE from EIKON'!EZ140)</f>
        <v>0</v>
      </c>
      <c r="R137" s="11" t="s">
        <v>238</v>
      </c>
      <c r="S137" s="1">
        <f t="shared" si="62"/>
        <v>88.794536859487522</v>
      </c>
      <c r="T137" s="1">
        <f t="shared" si="63"/>
        <v>71.581646834691838</v>
      </c>
      <c r="U137" s="1">
        <f t="shared" si="64"/>
        <v>72.505469209800779</v>
      </c>
      <c r="V137" s="1">
        <f t="shared" si="65"/>
        <v>65.354820179820152</v>
      </c>
      <c r="W137" s="1">
        <f t="shared" si="66"/>
        <v>62.978715233519559</v>
      </c>
      <c r="X137" s="1">
        <f t="shared" si="67"/>
        <v>67.377306012332951</v>
      </c>
      <c r="Y137" s="1">
        <f t="shared" si="68"/>
        <v>71.874487704917996</v>
      </c>
      <c r="Z137" s="1">
        <f t="shared" si="69"/>
        <v>75.991259284644016</v>
      </c>
      <c r="AA137" s="1">
        <f t="shared" si="70"/>
        <v>60.913675396539787</v>
      </c>
      <c r="AB137" s="1">
        <f t="shared" si="71"/>
        <v>64.640801551470375</v>
      </c>
      <c r="AC137" s="1">
        <f t="shared" si="72"/>
        <v>0</v>
      </c>
      <c r="AD137" s="1">
        <f t="shared" si="73"/>
        <v>0</v>
      </c>
      <c r="AE137" s="1">
        <f t="shared" si="74"/>
        <v>0</v>
      </c>
      <c r="AF137" s="1">
        <f t="shared" si="75"/>
        <v>0</v>
      </c>
      <c r="AG137" s="1">
        <f t="shared" si="76"/>
        <v>0</v>
      </c>
      <c r="AI137" s="11" t="s">
        <v>238</v>
      </c>
      <c r="AJ137" s="1">
        <f t="shared" si="77"/>
        <v>17.212890024795684</v>
      </c>
      <c r="AK137" s="1">
        <f t="shared" si="78"/>
        <v>-0.92382237510894072</v>
      </c>
      <c r="AL137" s="1">
        <f t="shared" si="79"/>
        <v>7.1506490299806273</v>
      </c>
      <c r="AM137" s="1">
        <f t="shared" si="80"/>
        <v>2.3761049463005932</v>
      </c>
      <c r="AN137" s="1">
        <f t="shared" si="81"/>
        <v>-4.3985907788133929</v>
      </c>
      <c r="AO137" s="1">
        <f t="shared" si="82"/>
        <v>-4.4971816925850447</v>
      </c>
      <c r="AP137" s="1">
        <f t="shared" si="83"/>
        <v>-4.11677157972602</v>
      </c>
      <c r="AQ137" s="1">
        <f t="shared" si="84"/>
        <v>15.077583888104229</v>
      </c>
      <c r="AR137" s="1">
        <f t="shared" si="85"/>
        <v>-3.7271261549305876</v>
      </c>
      <c r="AS137" s="1">
        <f t="shared" si="86"/>
        <v>64.640801551470375</v>
      </c>
      <c r="AT137" s="1">
        <f t="shared" si="87"/>
        <v>0</v>
      </c>
      <c r="AU137" s="1">
        <f t="shared" si="88"/>
        <v>0</v>
      </c>
      <c r="AV137" s="1">
        <f t="shared" si="89"/>
        <v>0</v>
      </c>
      <c r="AW137" s="1">
        <f t="shared" si="90"/>
        <v>0</v>
      </c>
      <c r="AX137" s="1" t="str">
        <f>VLOOKUP(AI137,'ISSUE SCORE from EIKON'!A140:B569,2,FALSE)</f>
        <v>Gap Inc</v>
      </c>
      <c r="AY137" s="1">
        <f t="shared" si="91"/>
        <v>136</v>
      </c>
      <c r="AZ137" s="1">
        <v>136</v>
      </c>
      <c r="BA137" s="1">
        <v>1</v>
      </c>
    </row>
    <row r="138" spans="1:53" ht="15">
      <c r="A138" s="11" t="s">
        <v>202</v>
      </c>
      <c r="B138" s="1">
        <f>('WEIGHTED from Refinitive'!$B$3*'ISSUE SCORE from EIKON'!G141)+('WEIGHTED from Refinitive'!$B$4*'ISSUE SCORE from EIKON'!V141)+('ISSUE SCORE from EIKON'!AK141*'WEIGHTED from Refinitive'!$B$5)+('WEIGHTED from Refinitive'!$B$8*'ISSUE SCORE from EIKON'!AZ141)+('ISSUE SCORE from EIKON'!BO141*'WEIGHTED from Refinitive'!$B$9)+('WEIGHTED from Refinitive'!$B$10*'ISSUE SCORE from EIKON'!CD141)+('ISSUE SCORE from EIKON'!CS141*'WEIGHTED from Refinitive'!$B$11)+('WEIGHTED from Refinitive'!$B$14*'ISSUE SCORE from EIKON'!DH141)+('ISSUE SCORE from EIKON'!DW141*'WEIGHTED from Refinitive'!$B$15)+('WEIGHTED from Refinitive'!$B$16*'ISSUE SCORE from EIKON'!EL141)</f>
        <v>51.011932593025463</v>
      </c>
      <c r="C138" s="1">
        <f>('WEIGHTED from Refinitive'!$B$3*'ISSUE SCORE from EIKON'!H141)+('WEIGHTED from Refinitive'!$B$4*'ISSUE SCORE from EIKON'!W141)+('ISSUE SCORE from EIKON'!AL141*'WEIGHTED from Refinitive'!$B$5)+('WEIGHTED from Refinitive'!$B$8*'ISSUE SCORE from EIKON'!BA141)+('ISSUE SCORE from EIKON'!BP141*'WEIGHTED from Refinitive'!$B$9)+('WEIGHTED from Refinitive'!$B$10*'ISSUE SCORE from EIKON'!CE141)+('ISSUE SCORE from EIKON'!CT141*'WEIGHTED from Refinitive'!$B$11)+('WEIGHTED from Refinitive'!$B$14*'ISSUE SCORE from EIKON'!DI141)+('ISSUE SCORE from EIKON'!DX141*'WEIGHTED from Refinitive'!$B$15)+('WEIGHTED from Refinitive'!$B$16*'ISSUE SCORE from EIKON'!EM141)</f>
        <v>56.413302860013829</v>
      </c>
      <c r="D138" s="1">
        <f>('WEIGHTED from Refinitive'!$B$3*'ISSUE SCORE from EIKON'!I141)+('WEIGHTED from Refinitive'!$B$4*'ISSUE SCORE from EIKON'!X141)+('ISSUE SCORE from EIKON'!AM141*'WEIGHTED from Refinitive'!$B$5)+('WEIGHTED from Refinitive'!$B$8*'ISSUE SCORE from EIKON'!BB141)+('ISSUE SCORE from EIKON'!BQ141*'WEIGHTED from Refinitive'!$B$9)+('WEIGHTED from Refinitive'!$B$10*'ISSUE SCORE from EIKON'!CF141)+('ISSUE SCORE from EIKON'!CU141*'WEIGHTED from Refinitive'!$B$11)+('WEIGHTED from Refinitive'!$B$14*'ISSUE SCORE from EIKON'!DJ141)+('ISSUE SCORE from EIKON'!DY141*'WEIGHTED from Refinitive'!$B$15)+('WEIGHTED from Refinitive'!$B$16*'ISSUE SCORE from EIKON'!EN141)</f>
        <v>47.894717050441749</v>
      </c>
      <c r="E138" s="1">
        <f>('WEIGHTED from Refinitive'!$B$3*'ISSUE SCORE from EIKON'!J141)+('WEIGHTED from Refinitive'!$B$4*'ISSUE SCORE from EIKON'!Y141)+('ISSUE SCORE from EIKON'!AN141*'WEIGHTED from Refinitive'!$B$5)+('WEIGHTED from Refinitive'!$B$8*'ISSUE SCORE from EIKON'!BC141)+('ISSUE SCORE from EIKON'!BR141*'WEIGHTED from Refinitive'!$B$9)+('WEIGHTED from Refinitive'!$B$10*'ISSUE SCORE from EIKON'!CG141)+('ISSUE SCORE from EIKON'!CV141*'WEIGHTED from Refinitive'!$B$11)+('WEIGHTED from Refinitive'!$B$14*'ISSUE SCORE from EIKON'!DK141)+('ISSUE SCORE from EIKON'!DZ141*'WEIGHTED from Refinitive'!$B$15)+('WEIGHTED from Refinitive'!$B$16*'ISSUE SCORE from EIKON'!EO141)</f>
        <v>47.496363784932129</v>
      </c>
      <c r="F138" s="1">
        <f>('WEIGHTED from Refinitive'!$B$3*'ISSUE SCORE from EIKON'!K141)+('WEIGHTED from Refinitive'!$B$4*'ISSUE SCORE from EIKON'!Z141)+('ISSUE SCORE from EIKON'!AO141*'WEIGHTED from Refinitive'!$B$5)+('WEIGHTED from Refinitive'!$B$8*'ISSUE SCORE from EIKON'!BD141)+('ISSUE SCORE from EIKON'!BS141*'WEIGHTED from Refinitive'!$B$9)+('WEIGHTED from Refinitive'!$B$10*'ISSUE SCORE from EIKON'!CH141)+('ISSUE SCORE from EIKON'!CW141*'WEIGHTED from Refinitive'!$B$11)+('WEIGHTED from Refinitive'!$B$14*'ISSUE SCORE from EIKON'!DL141)+('ISSUE SCORE from EIKON'!EA141*'WEIGHTED from Refinitive'!$B$15)+('WEIGHTED from Refinitive'!$B$16*'ISSUE SCORE from EIKON'!EP141)</f>
        <v>29.813571648477286</v>
      </c>
      <c r="G138" s="1">
        <f>('WEIGHTED from Refinitive'!$B$3*'ISSUE SCORE from EIKON'!L141)+('WEIGHTED from Refinitive'!$B$4*'ISSUE SCORE from EIKON'!AA141)+('ISSUE SCORE from EIKON'!AP141*'WEIGHTED from Refinitive'!$B$5)+('WEIGHTED from Refinitive'!$B$8*'ISSUE SCORE from EIKON'!BE141)+('ISSUE SCORE from EIKON'!BT141*'WEIGHTED from Refinitive'!$B$9)+('WEIGHTED from Refinitive'!$B$10*'ISSUE SCORE from EIKON'!CI141)+('ISSUE SCORE from EIKON'!CX141*'WEIGHTED from Refinitive'!$B$11)+('WEIGHTED from Refinitive'!$B$14*'ISSUE SCORE from EIKON'!DM141)+('ISSUE SCORE from EIKON'!EB141*'WEIGHTED from Refinitive'!$B$15)+('WEIGHTED from Refinitive'!$B$16*'ISSUE SCORE from EIKON'!EQ141)</f>
        <v>30.994536112317242</v>
      </c>
      <c r="H138" s="1">
        <f>('WEIGHTED from Refinitive'!$B$3*'ISSUE SCORE from EIKON'!M141)+('WEIGHTED from Refinitive'!$B$4*'ISSUE SCORE from EIKON'!AB141)+('ISSUE SCORE from EIKON'!AQ141*'WEIGHTED from Refinitive'!$B$5)+('WEIGHTED from Refinitive'!$B$8*'ISSUE SCORE from EIKON'!BF141)+('ISSUE SCORE from EIKON'!BU141*'WEIGHTED from Refinitive'!$B$9)+('WEIGHTED from Refinitive'!$B$10*'ISSUE SCORE from EIKON'!CJ141)+('ISSUE SCORE from EIKON'!CY141*'WEIGHTED from Refinitive'!$B$11)+('WEIGHTED from Refinitive'!$B$14*'ISSUE SCORE from EIKON'!DN141)+('ISSUE SCORE from EIKON'!EC141*'WEIGHTED from Refinitive'!$B$15)+('WEIGHTED from Refinitive'!$B$16*'ISSUE SCORE from EIKON'!ER141)</f>
        <v>31.751601203509217</v>
      </c>
      <c r="I138" s="1">
        <f>('WEIGHTED from Refinitive'!$B$3*'ISSUE SCORE from EIKON'!N141)+('WEIGHTED from Refinitive'!$B$4*'ISSUE SCORE from EIKON'!AC141)+('ISSUE SCORE from EIKON'!AR141*'WEIGHTED from Refinitive'!$B$5)+('WEIGHTED from Refinitive'!$B$8*'ISSUE SCORE from EIKON'!BG141)+('ISSUE SCORE from EIKON'!BV141*'WEIGHTED from Refinitive'!$B$9)+('WEIGHTED from Refinitive'!$B$10*'ISSUE SCORE from EIKON'!CK141)+('ISSUE SCORE from EIKON'!CZ141*'WEIGHTED from Refinitive'!$B$11)+('WEIGHTED from Refinitive'!$B$14*'ISSUE SCORE from EIKON'!DO141)+('ISSUE SCORE from EIKON'!ED141*'WEIGHTED from Refinitive'!$B$15)+('WEIGHTED from Refinitive'!$B$16*'ISSUE SCORE from EIKON'!ES141)</f>
        <v>31.182631241396521</v>
      </c>
      <c r="J138" s="1">
        <f>('WEIGHTED from Refinitive'!$B$3*'ISSUE SCORE from EIKON'!O141)+('WEIGHTED from Refinitive'!$B$4*'ISSUE SCORE from EIKON'!AD141)+('ISSUE SCORE from EIKON'!AS141*'WEIGHTED from Refinitive'!$B$5)+('WEIGHTED from Refinitive'!$B$8*'ISSUE SCORE from EIKON'!BH141)+('ISSUE SCORE from EIKON'!BW141*'WEIGHTED from Refinitive'!$B$9)+('WEIGHTED from Refinitive'!$B$10*'ISSUE SCORE from EIKON'!CL141)+('ISSUE SCORE from EIKON'!DA141*'WEIGHTED from Refinitive'!$B$11)+('WEIGHTED from Refinitive'!$B$14*'ISSUE SCORE from EIKON'!DP141)+('ISSUE SCORE from EIKON'!EE141*'WEIGHTED from Refinitive'!$B$15)+('WEIGHTED from Refinitive'!$B$16*'ISSUE SCORE from EIKON'!ET141)</f>
        <v>29.840178921248473</v>
      </c>
      <c r="K138" s="1">
        <f>('WEIGHTED from Refinitive'!$B$3*'ISSUE SCORE from EIKON'!P141)+('WEIGHTED from Refinitive'!$B$4*'ISSUE SCORE from EIKON'!AE141)+('ISSUE SCORE from EIKON'!AT141*'WEIGHTED from Refinitive'!$B$5)+('WEIGHTED from Refinitive'!$B$8*'ISSUE SCORE from EIKON'!BI141)+('ISSUE SCORE from EIKON'!BX141*'WEIGHTED from Refinitive'!$B$9)+('WEIGHTED from Refinitive'!$B$10*'ISSUE SCORE from EIKON'!CM141)+('ISSUE SCORE from EIKON'!DB141*'WEIGHTED from Refinitive'!$B$11)+('WEIGHTED from Refinitive'!$B$14*'ISSUE SCORE from EIKON'!DQ141)+('ISSUE SCORE from EIKON'!EF141*'WEIGHTED from Refinitive'!$B$15)+('WEIGHTED from Refinitive'!$B$16*'ISSUE SCORE from EIKON'!EU141)</f>
        <v>34.288786164696639</v>
      </c>
      <c r="L138" s="1">
        <f>('WEIGHTED from Refinitive'!$B$3*'ISSUE SCORE from EIKON'!Q141)+('WEIGHTED from Refinitive'!$B$4*'ISSUE SCORE from EIKON'!AF141)+('ISSUE SCORE from EIKON'!AU141*'WEIGHTED from Refinitive'!$B$5)+('WEIGHTED from Refinitive'!$B$8*'ISSUE SCORE from EIKON'!BJ141)+('ISSUE SCORE from EIKON'!BY141*'WEIGHTED from Refinitive'!$B$9)+('WEIGHTED from Refinitive'!$B$10*'ISSUE SCORE from EIKON'!CN141)+('ISSUE SCORE from EIKON'!DC141*'WEIGHTED from Refinitive'!$B$11)+('WEIGHTED from Refinitive'!$B$14*'ISSUE SCORE from EIKON'!DR141)+('ISSUE SCORE from EIKON'!EG141*'WEIGHTED from Refinitive'!$B$15)+('WEIGHTED from Refinitive'!$B$16*'ISSUE SCORE from EIKON'!EV141)</f>
        <v>35.900195199125832</v>
      </c>
      <c r="M138" s="1">
        <f>('WEIGHTED from Refinitive'!$B$3*'ISSUE SCORE from EIKON'!R141)+('WEIGHTED from Refinitive'!$B$4*'ISSUE SCORE from EIKON'!AG141)+('ISSUE SCORE from EIKON'!AV141*'WEIGHTED from Refinitive'!$B$5)+('WEIGHTED from Refinitive'!$B$8*'ISSUE SCORE from EIKON'!BK141)+('ISSUE SCORE from EIKON'!BZ141*'WEIGHTED from Refinitive'!$B$9)+('WEIGHTED from Refinitive'!$B$10*'ISSUE SCORE from EIKON'!CO141)+('ISSUE SCORE from EIKON'!DD141*'WEIGHTED from Refinitive'!$B$11)+('WEIGHTED from Refinitive'!$B$14*'ISSUE SCORE from EIKON'!DS141)+('ISSUE SCORE from EIKON'!EH141*'WEIGHTED from Refinitive'!$B$15)+('WEIGHTED from Refinitive'!$B$16*'ISSUE SCORE from EIKON'!EW141)</f>
        <v>0</v>
      </c>
      <c r="N138" s="1">
        <f>('WEIGHTED from Refinitive'!$B$3*'ISSUE SCORE from EIKON'!S141)+('WEIGHTED from Refinitive'!$B$4*'ISSUE SCORE from EIKON'!AH141)+('ISSUE SCORE from EIKON'!AW141*'WEIGHTED from Refinitive'!$B$5)+('WEIGHTED from Refinitive'!$B$8*'ISSUE SCORE from EIKON'!BL141)+('ISSUE SCORE from EIKON'!CA141*'WEIGHTED from Refinitive'!$B$9)+('WEIGHTED from Refinitive'!$B$10*'ISSUE SCORE from EIKON'!CP141)+('ISSUE SCORE from EIKON'!DE141*'WEIGHTED from Refinitive'!$B$11)+('WEIGHTED from Refinitive'!$B$14*'ISSUE SCORE from EIKON'!DT141)+('ISSUE SCORE from EIKON'!EI141*'WEIGHTED from Refinitive'!$B$15)+('WEIGHTED from Refinitive'!$B$16*'ISSUE SCORE from EIKON'!EX141)</f>
        <v>0</v>
      </c>
      <c r="O138" s="1">
        <f>('WEIGHTED from Refinitive'!$B$3*'ISSUE SCORE from EIKON'!T141)+('WEIGHTED from Refinitive'!$B$4*'ISSUE SCORE from EIKON'!AI141)+('ISSUE SCORE from EIKON'!AX141*'WEIGHTED from Refinitive'!$B$5)+('WEIGHTED from Refinitive'!$B$8*'ISSUE SCORE from EIKON'!BM141)+('ISSUE SCORE from EIKON'!CB141*'WEIGHTED from Refinitive'!$B$9)+('WEIGHTED from Refinitive'!$B$10*'ISSUE SCORE from EIKON'!CQ141)+('ISSUE SCORE from EIKON'!DF141*'WEIGHTED from Refinitive'!$B$11)+('WEIGHTED from Refinitive'!$B$14*'ISSUE SCORE from EIKON'!DU141)+('ISSUE SCORE from EIKON'!EJ141*'WEIGHTED from Refinitive'!$B$15)+('WEIGHTED from Refinitive'!$B$16*'ISSUE SCORE from EIKON'!EY141)</f>
        <v>0</v>
      </c>
      <c r="P138" s="1">
        <f>('WEIGHTED from Refinitive'!$B$3*'ISSUE SCORE from EIKON'!U141)+('WEIGHTED from Refinitive'!$B$4*'ISSUE SCORE from EIKON'!AJ141)+('ISSUE SCORE from EIKON'!AY141*'WEIGHTED from Refinitive'!$B$5)+('WEIGHTED from Refinitive'!$B$8*'ISSUE SCORE from EIKON'!BN141)+('ISSUE SCORE from EIKON'!CC141*'WEIGHTED from Refinitive'!$B$9)+('WEIGHTED from Refinitive'!$B$10*'ISSUE SCORE from EIKON'!CR141)+('ISSUE SCORE from EIKON'!DG141*'WEIGHTED from Refinitive'!$B$11)+('WEIGHTED from Refinitive'!$B$14*'ISSUE SCORE from EIKON'!DV141)+('ISSUE SCORE from EIKON'!EK141*'WEIGHTED from Refinitive'!$B$15)+('WEIGHTED from Refinitive'!$B$16*'ISSUE SCORE from EIKON'!EZ141)</f>
        <v>0</v>
      </c>
      <c r="R138" s="11" t="s">
        <v>239</v>
      </c>
      <c r="S138" s="1">
        <f t="shared" si="62"/>
        <v>65.455228758169909</v>
      </c>
      <c r="T138" s="1">
        <f t="shared" si="63"/>
        <v>56.413302860013829</v>
      </c>
      <c r="U138" s="1">
        <f t="shared" si="64"/>
        <v>47.894717050441749</v>
      </c>
      <c r="V138" s="1">
        <f t="shared" si="65"/>
        <v>47.496363784932129</v>
      </c>
      <c r="W138" s="1">
        <f t="shared" si="66"/>
        <v>29.813571648477286</v>
      </c>
      <c r="X138" s="1">
        <f t="shared" si="67"/>
        <v>30.994536112317242</v>
      </c>
      <c r="Y138" s="1">
        <f t="shared" si="68"/>
        <v>31.751601203509217</v>
      </c>
      <c r="Z138" s="1">
        <f t="shared" si="69"/>
        <v>31.182631241396521</v>
      </c>
      <c r="AA138" s="1">
        <f t="shared" si="70"/>
        <v>29.840178921248473</v>
      </c>
      <c r="AB138" s="1">
        <f t="shared" si="71"/>
        <v>34.288786164696639</v>
      </c>
      <c r="AC138" s="1">
        <f t="shared" si="72"/>
        <v>35.900195199125832</v>
      </c>
      <c r="AD138" s="1">
        <f t="shared" si="73"/>
        <v>0</v>
      </c>
      <c r="AE138" s="1">
        <f t="shared" si="74"/>
        <v>0</v>
      </c>
      <c r="AF138" s="1">
        <f t="shared" si="75"/>
        <v>0</v>
      </c>
      <c r="AG138" s="1">
        <f t="shared" si="76"/>
        <v>0</v>
      </c>
      <c r="AI138" s="11" t="s">
        <v>239</v>
      </c>
      <c r="AJ138" s="1">
        <f t="shared" si="77"/>
        <v>9.0419258981560802</v>
      </c>
      <c r="AK138" s="1">
        <f t="shared" si="78"/>
        <v>8.5185858095720803</v>
      </c>
      <c r="AL138" s="1">
        <f t="shared" si="79"/>
        <v>0.3983532655096198</v>
      </c>
      <c r="AM138" s="1">
        <f t="shared" si="80"/>
        <v>17.682792136454843</v>
      </c>
      <c r="AN138" s="1">
        <f t="shared" si="81"/>
        <v>-1.1809644638399561</v>
      </c>
      <c r="AO138" s="1">
        <f t="shared" si="82"/>
        <v>-0.75706509119197563</v>
      </c>
      <c r="AP138" s="1">
        <f t="shared" si="83"/>
        <v>0.56896996211269624</v>
      </c>
      <c r="AQ138" s="1">
        <f t="shared" si="84"/>
        <v>1.3424523201480483</v>
      </c>
      <c r="AR138" s="1">
        <f t="shared" si="85"/>
        <v>-4.4486072434481656</v>
      </c>
      <c r="AS138" s="1">
        <f t="shared" si="86"/>
        <v>-1.6114090344291938</v>
      </c>
      <c r="AT138" s="1">
        <f t="shared" si="87"/>
        <v>35.900195199125832</v>
      </c>
      <c r="AU138" s="1">
        <f t="shared" si="88"/>
        <v>0</v>
      </c>
      <c r="AV138" s="1">
        <f t="shared" si="89"/>
        <v>0</v>
      </c>
      <c r="AW138" s="1">
        <f t="shared" si="90"/>
        <v>0</v>
      </c>
      <c r="AX138" s="1" t="str">
        <f>VLOOKUP(AI138,'ISSUE SCORE from EIKON'!A141:B570,2,FALSE)</f>
        <v>Garmin Ltd</v>
      </c>
      <c r="AY138" s="1">
        <f t="shared" si="91"/>
        <v>137</v>
      </c>
      <c r="AZ138" s="1">
        <v>137</v>
      </c>
      <c r="BA138" s="1">
        <v>1</v>
      </c>
    </row>
    <row r="139" spans="1:53" ht="15">
      <c r="A139" s="11" t="s">
        <v>198</v>
      </c>
      <c r="B139" s="1">
        <f>('WEIGHTED from Refinitive'!$B$3*'ISSUE SCORE from EIKON'!G142)+('WEIGHTED from Refinitive'!$B$4*'ISSUE SCORE from EIKON'!V142)+('ISSUE SCORE from EIKON'!AK142*'WEIGHTED from Refinitive'!$B$5)+('WEIGHTED from Refinitive'!$B$8*'ISSUE SCORE from EIKON'!AZ142)+('ISSUE SCORE from EIKON'!BO142*'WEIGHTED from Refinitive'!$B$9)+('WEIGHTED from Refinitive'!$B$10*'ISSUE SCORE from EIKON'!CD142)+('ISSUE SCORE from EIKON'!CS142*'WEIGHTED from Refinitive'!$B$11)+('WEIGHTED from Refinitive'!$B$14*'ISSUE SCORE from EIKON'!DH142)+('ISSUE SCORE from EIKON'!DW142*'WEIGHTED from Refinitive'!$B$15)+('WEIGHTED from Refinitive'!$B$16*'ISSUE SCORE from EIKON'!EL142)</f>
        <v>71.050791204883495</v>
      </c>
      <c r="C139" s="1">
        <f>('WEIGHTED from Refinitive'!$B$3*'ISSUE SCORE from EIKON'!H142)+('WEIGHTED from Refinitive'!$B$4*'ISSUE SCORE from EIKON'!W142)+('ISSUE SCORE from EIKON'!AL142*'WEIGHTED from Refinitive'!$B$5)+('WEIGHTED from Refinitive'!$B$8*'ISSUE SCORE from EIKON'!BA142)+('ISSUE SCORE from EIKON'!BP142*'WEIGHTED from Refinitive'!$B$9)+('WEIGHTED from Refinitive'!$B$10*'ISSUE SCORE from EIKON'!CE142)+('ISSUE SCORE from EIKON'!CT142*'WEIGHTED from Refinitive'!$B$11)+('WEIGHTED from Refinitive'!$B$14*'ISSUE SCORE from EIKON'!DI142)+('ISSUE SCORE from EIKON'!DX142*'WEIGHTED from Refinitive'!$B$15)+('WEIGHTED from Refinitive'!$B$16*'ISSUE SCORE from EIKON'!EM142)</f>
        <v>78.396274961597527</v>
      </c>
      <c r="D139" s="1">
        <f>('WEIGHTED from Refinitive'!$B$3*'ISSUE SCORE from EIKON'!I142)+('WEIGHTED from Refinitive'!$B$4*'ISSUE SCORE from EIKON'!X142)+('ISSUE SCORE from EIKON'!AM142*'WEIGHTED from Refinitive'!$B$5)+('WEIGHTED from Refinitive'!$B$8*'ISSUE SCORE from EIKON'!BB142)+('ISSUE SCORE from EIKON'!BQ142*'WEIGHTED from Refinitive'!$B$9)+('WEIGHTED from Refinitive'!$B$10*'ISSUE SCORE from EIKON'!CF142)+('ISSUE SCORE from EIKON'!CU142*'WEIGHTED from Refinitive'!$B$11)+('WEIGHTED from Refinitive'!$B$14*'ISSUE SCORE from EIKON'!DJ142)+('ISSUE SCORE from EIKON'!DY142*'WEIGHTED from Refinitive'!$B$15)+('WEIGHTED from Refinitive'!$B$16*'ISSUE SCORE from EIKON'!EN142)</f>
        <v>81.497227509724382</v>
      </c>
      <c r="E139" s="1">
        <f>('WEIGHTED from Refinitive'!$B$3*'ISSUE SCORE from EIKON'!J142)+('WEIGHTED from Refinitive'!$B$4*'ISSUE SCORE from EIKON'!Y142)+('ISSUE SCORE from EIKON'!AN142*'WEIGHTED from Refinitive'!$B$5)+('WEIGHTED from Refinitive'!$B$8*'ISSUE SCORE from EIKON'!BC142)+('ISSUE SCORE from EIKON'!BR142*'WEIGHTED from Refinitive'!$B$9)+('WEIGHTED from Refinitive'!$B$10*'ISSUE SCORE from EIKON'!CG142)+('ISSUE SCORE from EIKON'!CV142*'WEIGHTED from Refinitive'!$B$11)+('WEIGHTED from Refinitive'!$B$14*'ISSUE SCORE from EIKON'!DK142)+('ISSUE SCORE from EIKON'!DZ142*'WEIGHTED from Refinitive'!$B$15)+('WEIGHTED from Refinitive'!$B$16*'ISSUE SCORE from EIKON'!EO142)</f>
        <v>70.667973098330194</v>
      </c>
      <c r="F139" s="1">
        <f>('WEIGHTED from Refinitive'!$B$3*'ISSUE SCORE from EIKON'!K142)+('WEIGHTED from Refinitive'!$B$4*'ISSUE SCORE from EIKON'!Z142)+('ISSUE SCORE from EIKON'!AO142*'WEIGHTED from Refinitive'!$B$5)+('WEIGHTED from Refinitive'!$B$8*'ISSUE SCORE from EIKON'!BD142)+('ISSUE SCORE from EIKON'!BS142*'WEIGHTED from Refinitive'!$B$9)+('WEIGHTED from Refinitive'!$B$10*'ISSUE SCORE from EIKON'!CH142)+('ISSUE SCORE from EIKON'!CW142*'WEIGHTED from Refinitive'!$B$11)+('WEIGHTED from Refinitive'!$B$14*'ISSUE SCORE from EIKON'!DL142)+('ISSUE SCORE from EIKON'!EA142*'WEIGHTED from Refinitive'!$B$15)+('WEIGHTED from Refinitive'!$B$16*'ISSUE SCORE from EIKON'!EP142)</f>
        <v>75.25655940594055</v>
      </c>
      <c r="G139" s="1">
        <f>('WEIGHTED from Refinitive'!$B$3*'ISSUE SCORE from EIKON'!L142)+('WEIGHTED from Refinitive'!$B$4*'ISSUE SCORE from EIKON'!AA142)+('ISSUE SCORE from EIKON'!AP142*'WEIGHTED from Refinitive'!$B$5)+('WEIGHTED from Refinitive'!$B$8*'ISSUE SCORE from EIKON'!BE142)+('ISSUE SCORE from EIKON'!BT142*'WEIGHTED from Refinitive'!$B$9)+('WEIGHTED from Refinitive'!$B$10*'ISSUE SCORE from EIKON'!CI142)+('ISSUE SCORE from EIKON'!CX142*'WEIGHTED from Refinitive'!$B$11)+('WEIGHTED from Refinitive'!$B$14*'ISSUE SCORE from EIKON'!DM142)+('ISSUE SCORE from EIKON'!EB142*'WEIGHTED from Refinitive'!$B$15)+('WEIGHTED from Refinitive'!$B$16*'ISSUE SCORE from EIKON'!EQ142)</f>
        <v>74.912291721766678</v>
      </c>
      <c r="H139" s="1">
        <f>('WEIGHTED from Refinitive'!$B$3*'ISSUE SCORE from EIKON'!M142)+('WEIGHTED from Refinitive'!$B$4*'ISSUE SCORE from EIKON'!AB142)+('ISSUE SCORE from EIKON'!AQ142*'WEIGHTED from Refinitive'!$B$5)+('WEIGHTED from Refinitive'!$B$8*'ISSUE SCORE from EIKON'!BF142)+('ISSUE SCORE from EIKON'!BU142*'WEIGHTED from Refinitive'!$B$9)+('WEIGHTED from Refinitive'!$B$10*'ISSUE SCORE from EIKON'!CJ142)+('ISSUE SCORE from EIKON'!CY142*'WEIGHTED from Refinitive'!$B$11)+('WEIGHTED from Refinitive'!$B$14*'ISSUE SCORE from EIKON'!DN142)+('ISSUE SCORE from EIKON'!EC142*'WEIGHTED from Refinitive'!$B$15)+('WEIGHTED from Refinitive'!$B$16*'ISSUE SCORE from EIKON'!ER142)</f>
        <v>75.18080388080385</v>
      </c>
      <c r="I139" s="1">
        <f>('WEIGHTED from Refinitive'!$B$3*'ISSUE SCORE from EIKON'!N142)+('WEIGHTED from Refinitive'!$B$4*'ISSUE SCORE from EIKON'!AC142)+('ISSUE SCORE from EIKON'!AR142*'WEIGHTED from Refinitive'!$B$5)+('WEIGHTED from Refinitive'!$B$8*'ISSUE SCORE from EIKON'!BG142)+('ISSUE SCORE from EIKON'!BV142*'WEIGHTED from Refinitive'!$B$9)+('WEIGHTED from Refinitive'!$B$10*'ISSUE SCORE from EIKON'!CK142)+('ISSUE SCORE from EIKON'!CZ142*'WEIGHTED from Refinitive'!$B$11)+('WEIGHTED from Refinitive'!$B$14*'ISSUE SCORE from EIKON'!DO142)+('ISSUE SCORE from EIKON'!ED142*'WEIGHTED from Refinitive'!$B$15)+('WEIGHTED from Refinitive'!$B$16*'ISSUE SCORE from EIKON'!ES142)</f>
        <v>66.942301998519596</v>
      </c>
      <c r="J139" s="1">
        <f>('WEIGHTED from Refinitive'!$B$3*'ISSUE SCORE from EIKON'!O142)+('WEIGHTED from Refinitive'!$B$4*'ISSUE SCORE from EIKON'!AD142)+('ISSUE SCORE from EIKON'!AS142*'WEIGHTED from Refinitive'!$B$5)+('WEIGHTED from Refinitive'!$B$8*'ISSUE SCORE from EIKON'!BH142)+('ISSUE SCORE from EIKON'!BW142*'WEIGHTED from Refinitive'!$B$9)+('WEIGHTED from Refinitive'!$B$10*'ISSUE SCORE from EIKON'!CL142)+('ISSUE SCORE from EIKON'!DA142*'WEIGHTED from Refinitive'!$B$11)+('WEIGHTED from Refinitive'!$B$14*'ISSUE SCORE from EIKON'!DP142)+('ISSUE SCORE from EIKON'!EE142*'WEIGHTED from Refinitive'!$B$15)+('WEIGHTED from Refinitive'!$B$16*'ISSUE SCORE from EIKON'!ET142)</f>
        <v>64.53954375359811</v>
      </c>
      <c r="K139" s="1">
        <f>('WEIGHTED from Refinitive'!$B$3*'ISSUE SCORE from EIKON'!P142)+('WEIGHTED from Refinitive'!$B$4*'ISSUE SCORE from EIKON'!AE142)+('ISSUE SCORE from EIKON'!AT142*'WEIGHTED from Refinitive'!$B$5)+('WEIGHTED from Refinitive'!$B$8*'ISSUE SCORE from EIKON'!BI142)+('ISSUE SCORE from EIKON'!BX142*'WEIGHTED from Refinitive'!$B$9)+('WEIGHTED from Refinitive'!$B$10*'ISSUE SCORE from EIKON'!CM142)+('ISSUE SCORE from EIKON'!DB142*'WEIGHTED from Refinitive'!$B$11)+('WEIGHTED from Refinitive'!$B$14*'ISSUE SCORE from EIKON'!DQ142)+('ISSUE SCORE from EIKON'!EF142*'WEIGHTED from Refinitive'!$B$15)+('WEIGHTED from Refinitive'!$B$16*'ISSUE SCORE from EIKON'!EU142)</f>
        <v>71.270928116469463</v>
      </c>
      <c r="L139" s="1">
        <f>('WEIGHTED from Refinitive'!$B$3*'ISSUE SCORE from EIKON'!Q142)+('WEIGHTED from Refinitive'!$B$4*'ISSUE SCORE from EIKON'!AF142)+('ISSUE SCORE from EIKON'!AU142*'WEIGHTED from Refinitive'!$B$5)+('WEIGHTED from Refinitive'!$B$8*'ISSUE SCORE from EIKON'!BJ142)+('ISSUE SCORE from EIKON'!BY142*'WEIGHTED from Refinitive'!$B$9)+('WEIGHTED from Refinitive'!$B$10*'ISSUE SCORE from EIKON'!CN142)+('ISSUE SCORE from EIKON'!DC142*'WEIGHTED from Refinitive'!$B$11)+('WEIGHTED from Refinitive'!$B$14*'ISSUE SCORE from EIKON'!DR142)+('ISSUE SCORE from EIKON'!EG142*'WEIGHTED from Refinitive'!$B$15)+('WEIGHTED from Refinitive'!$B$16*'ISSUE SCORE from EIKON'!EV142)</f>
        <v>75.601768585131836</v>
      </c>
      <c r="M139" s="1">
        <f>('WEIGHTED from Refinitive'!$B$3*'ISSUE SCORE from EIKON'!R142)+('WEIGHTED from Refinitive'!$B$4*'ISSUE SCORE from EIKON'!AG142)+('ISSUE SCORE from EIKON'!AV142*'WEIGHTED from Refinitive'!$B$5)+('WEIGHTED from Refinitive'!$B$8*'ISSUE SCORE from EIKON'!BK142)+('ISSUE SCORE from EIKON'!BZ142*'WEIGHTED from Refinitive'!$B$9)+('WEIGHTED from Refinitive'!$B$10*'ISSUE SCORE from EIKON'!CO142)+('ISSUE SCORE from EIKON'!DD142*'WEIGHTED from Refinitive'!$B$11)+('WEIGHTED from Refinitive'!$B$14*'ISSUE SCORE from EIKON'!DS142)+('ISSUE SCORE from EIKON'!EH142*'WEIGHTED from Refinitive'!$B$15)+('WEIGHTED from Refinitive'!$B$16*'ISSUE SCORE from EIKON'!EW142)</f>
        <v>73.737869901359574</v>
      </c>
      <c r="N139" s="1">
        <f>('WEIGHTED from Refinitive'!$B$3*'ISSUE SCORE from EIKON'!S142)+('WEIGHTED from Refinitive'!$B$4*'ISSUE SCORE from EIKON'!AH142)+('ISSUE SCORE from EIKON'!AW142*'WEIGHTED from Refinitive'!$B$5)+('WEIGHTED from Refinitive'!$B$8*'ISSUE SCORE from EIKON'!BL142)+('ISSUE SCORE from EIKON'!CA142*'WEIGHTED from Refinitive'!$B$9)+('WEIGHTED from Refinitive'!$B$10*'ISSUE SCORE from EIKON'!CP142)+('ISSUE SCORE from EIKON'!DE142*'WEIGHTED from Refinitive'!$B$11)+('WEIGHTED from Refinitive'!$B$14*'ISSUE SCORE from EIKON'!DT142)+('ISSUE SCORE from EIKON'!EI142*'WEIGHTED from Refinitive'!$B$15)+('WEIGHTED from Refinitive'!$B$16*'ISSUE SCORE from EIKON'!EX142)</f>
        <v>80.217941810344811</v>
      </c>
      <c r="O139" s="1">
        <f>('WEIGHTED from Refinitive'!$B$3*'ISSUE SCORE from EIKON'!T142)+('WEIGHTED from Refinitive'!$B$4*'ISSUE SCORE from EIKON'!AI142)+('ISSUE SCORE from EIKON'!AX142*'WEIGHTED from Refinitive'!$B$5)+('WEIGHTED from Refinitive'!$B$8*'ISSUE SCORE from EIKON'!BM142)+('ISSUE SCORE from EIKON'!CB142*'WEIGHTED from Refinitive'!$B$9)+('WEIGHTED from Refinitive'!$B$10*'ISSUE SCORE from EIKON'!CQ142)+('ISSUE SCORE from EIKON'!DF142*'WEIGHTED from Refinitive'!$B$11)+('WEIGHTED from Refinitive'!$B$14*'ISSUE SCORE from EIKON'!DU142)+('ISSUE SCORE from EIKON'!EJ142*'WEIGHTED from Refinitive'!$B$15)+('WEIGHTED from Refinitive'!$B$16*'ISSUE SCORE from EIKON'!EY142)</f>
        <v>73.274706196581178</v>
      </c>
      <c r="P139" s="1">
        <f>('WEIGHTED from Refinitive'!$B$3*'ISSUE SCORE from EIKON'!U142)+('WEIGHTED from Refinitive'!$B$4*'ISSUE SCORE from EIKON'!AJ142)+('ISSUE SCORE from EIKON'!AY142*'WEIGHTED from Refinitive'!$B$5)+('WEIGHTED from Refinitive'!$B$8*'ISSUE SCORE from EIKON'!BN142)+('ISSUE SCORE from EIKON'!CC142*'WEIGHTED from Refinitive'!$B$9)+('WEIGHTED from Refinitive'!$B$10*'ISSUE SCORE from EIKON'!CR142)+('ISSUE SCORE from EIKON'!DG142*'WEIGHTED from Refinitive'!$B$11)+('WEIGHTED from Refinitive'!$B$14*'ISSUE SCORE from EIKON'!DV142)+('ISSUE SCORE from EIKON'!EK142*'WEIGHTED from Refinitive'!$B$15)+('WEIGHTED from Refinitive'!$B$16*'ISSUE SCORE from EIKON'!EZ142)</f>
        <v>64.425048355899378</v>
      </c>
      <c r="R139" s="11" t="s">
        <v>240</v>
      </c>
      <c r="S139" s="1">
        <f t="shared" si="62"/>
        <v>73.322155140870819</v>
      </c>
      <c r="T139" s="1">
        <f t="shared" si="63"/>
        <v>78.396274961597527</v>
      </c>
      <c r="U139" s="1">
        <f t="shared" si="64"/>
        <v>81.497227509724382</v>
      </c>
      <c r="V139" s="1">
        <f t="shared" si="65"/>
        <v>70.667973098330194</v>
      </c>
      <c r="W139" s="1">
        <f t="shared" si="66"/>
        <v>75.25655940594055</v>
      </c>
      <c r="X139" s="1">
        <f t="shared" si="67"/>
        <v>74.912291721766678</v>
      </c>
      <c r="Y139" s="1">
        <f t="shared" si="68"/>
        <v>75.18080388080385</v>
      </c>
      <c r="Z139" s="1">
        <f t="shared" si="69"/>
        <v>66.942301998519596</v>
      </c>
      <c r="AA139" s="1">
        <f t="shared" si="70"/>
        <v>64.53954375359811</v>
      </c>
      <c r="AB139" s="1">
        <f t="shared" si="71"/>
        <v>71.270928116469463</v>
      </c>
      <c r="AC139" s="1">
        <f t="shared" si="72"/>
        <v>75.601768585131836</v>
      </c>
      <c r="AD139" s="1">
        <f t="shared" si="73"/>
        <v>73.737869901359574</v>
      </c>
      <c r="AE139" s="1">
        <f t="shared" si="74"/>
        <v>80.217941810344811</v>
      </c>
      <c r="AF139" s="1">
        <f t="shared" si="75"/>
        <v>73.274706196581178</v>
      </c>
      <c r="AG139" s="1">
        <f t="shared" si="76"/>
        <v>64.425048355899378</v>
      </c>
      <c r="AI139" s="11" t="s">
        <v>240</v>
      </c>
      <c r="AJ139" s="1">
        <f t="shared" si="77"/>
        <v>-5.0741198207267075</v>
      </c>
      <c r="AK139" s="1">
        <f t="shared" si="78"/>
        <v>-3.1009525481268554</v>
      </c>
      <c r="AL139" s="1">
        <f t="shared" si="79"/>
        <v>10.829254411394189</v>
      </c>
      <c r="AM139" s="1">
        <f t="shared" si="80"/>
        <v>-4.5885863076103561</v>
      </c>
      <c r="AN139" s="1">
        <f t="shared" si="81"/>
        <v>0.34426768417387166</v>
      </c>
      <c r="AO139" s="1">
        <f t="shared" si="82"/>
        <v>-0.26851215903717218</v>
      </c>
      <c r="AP139" s="1">
        <f t="shared" si="83"/>
        <v>8.238501882284254</v>
      </c>
      <c r="AQ139" s="1">
        <f t="shared" si="84"/>
        <v>2.4027582449214862</v>
      </c>
      <c r="AR139" s="1">
        <f t="shared" si="85"/>
        <v>-6.7313843628713528</v>
      </c>
      <c r="AS139" s="1">
        <f t="shared" si="86"/>
        <v>-4.3308404686623732</v>
      </c>
      <c r="AT139" s="1">
        <f t="shared" si="87"/>
        <v>1.8638986837722626</v>
      </c>
      <c r="AU139" s="1">
        <f t="shared" si="88"/>
        <v>-6.4800719089852379</v>
      </c>
      <c r="AV139" s="1">
        <f t="shared" si="89"/>
        <v>6.9432356137636333</v>
      </c>
      <c r="AW139" s="1">
        <f t="shared" si="90"/>
        <v>8.8496578406818003</v>
      </c>
      <c r="AX139" s="1" t="str">
        <f>VLOOKUP(AI139,'ISSUE SCORE from EIKON'!A142:B571,2,FALSE)</f>
        <v>W W Grainger Inc</v>
      </c>
      <c r="AY139" s="1">
        <f t="shared" si="91"/>
        <v>138</v>
      </c>
      <c r="AZ139" s="1">
        <v>138</v>
      </c>
      <c r="BA139" s="1">
        <v>1</v>
      </c>
    </row>
    <row r="140" spans="1:53" ht="15">
      <c r="A140" s="11" t="s">
        <v>200</v>
      </c>
      <c r="B140" s="1">
        <f>('WEIGHTED from Refinitive'!$B$3*'ISSUE SCORE from EIKON'!G143)+('WEIGHTED from Refinitive'!$B$4*'ISSUE SCORE from EIKON'!V143)+('ISSUE SCORE from EIKON'!AK143*'WEIGHTED from Refinitive'!$B$5)+('WEIGHTED from Refinitive'!$B$8*'ISSUE SCORE from EIKON'!AZ143)+('ISSUE SCORE from EIKON'!BO143*'WEIGHTED from Refinitive'!$B$9)+('WEIGHTED from Refinitive'!$B$10*'ISSUE SCORE from EIKON'!CD143)+('ISSUE SCORE from EIKON'!CS143*'WEIGHTED from Refinitive'!$B$11)+('WEIGHTED from Refinitive'!$B$14*'ISSUE SCORE from EIKON'!DH143)+('ISSUE SCORE from EIKON'!DW143*'WEIGHTED from Refinitive'!$B$15)+('WEIGHTED from Refinitive'!$B$16*'ISSUE SCORE from EIKON'!EL143)</f>
        <v>68.499018261421242</v>
      </c>
      <c r="C140" s="1">
        <f>('WEIGHTED from Refinitive'!$B$3*'ISSUE SCORE from EIKON'!H143)+('WEIGHTED from Refinitive'!$B$4*'ISSUE SCORE from EIKON'!W143)+('ISSUE SCORE from EIKON'!AL143*'WEIGHTED from Refinitive'!$B$5)+('WEIGHTED from Refinitive'!$B$8*'ISSUE SCORE from EIKON'!BA143)+('ISSUE SCORE from EIKON'!BP143*'WEIGHTED from Refinitive'!$B$9)+('WEIGHTED from Refinitive'!$B$10*'ISSUE SCORE from EIKON'!CE143)+('ISSUE SCORE from EIKON'!CT143*'WEIGHTED from Refinitive'!$B$11)+('WEIGHTED from Refinitive'!$B$14*'ISSUE SCORE from EIKON'!DI143)+('ISSUE SCORE from EIKON'!DX143*'WEIGHTED from Refinitive'!$B$15)+('WEIGHTED from Refinitive'!$B$16*'ISSUE SCORE from EIKON'!EM143)</f>
        <v>70.211240991296506</v>
      </c>
      <c r="D140" s="1">
        <f>('WEIGHTED from Refinitive'!$B$3*'ISSUE SCORE from EIKON'!I143)+('WEIGHTED from Refinitive'!$B$4*'ISSUE SCORE from EIKON'!X143)+('ISSUE SCORE from EIKON'!AM143*'WEIGHTED from Refinitive'!$B$5)+('WEIGHTED from Refinitive'!$B$8*'ISSUE SCORE from EIKON'!BB143)+('ISSUE SCORE from EIKON'!BQ143*'WEIGHTED from Refinitive'!$B$9)+('WEIGHTED from Refinitive'!$B$10*'ISSUE SCORE from EIKON'!CF143)+('ISSUE SCORE from EIKON'!CU143*'WEIGHTED from Refinitive'!$B$11)+('WEIGHTED from Refinitive'!$B$14*'ISSUE SCORE from EIKON'!DJ143)+('ISSUE SCORE from EIKON'!DY143*'WEIGHTED from Refinitive'!$B$15)+('WEIGHTED from Refinitive'!$B$16*'ISSUE SCORE from EIKON'!EN143)</f>
        <v>78.541263360456625</v>
      </c>
      <c r="E140" s="1">
        <f>('WEIGHTED from Refinitive'!$B$3*'ISSUE SCORE from EIKON'!J143)+('WEIGHTED from Refinitive'!$B$4*'ISSUE SCORE from EIKON'!Y143)+('ISSUE SCORE from EIKON'!AN143*'WEIGHTED from Refinitive'!$B$5)+('WEIGHTED from Refinitive'!$B$8*'ISSUE SCORE from EIKON'!BC143)+('ISSUE SCORE from EIKON'!BR143*'WEIGHTED from Refinitive'!$B$9)+('WEIGHTED from Refinitive'!$B$10*'ISSUE SCORE from EIKON'!CG143)+('ISSUE SCORE from EIKON'!CV143*'WEIGHTED from Refinitive'!$B$11)+('WEIGHTED from Refinitive'!$B$14*'ISSUE SCORE from EIKON'!DK143)+('ISSUE SCORE from EIKON'!DZ143*'WEIGHTED from Refinitive'!$B$15)+('WEIGHTED from Refinitive'!$B$16*'ISSUE SCORE from EIKON'!EO143)</f>
        <v>78.705777808753794</v>
      </c>
      <c r="F140" s="1">
        <f>('WEIGHTED from Refinitive'!$B$3*'ISSUE SCORE from EIKON'!K143)+('WEIGHTED from Refinitive'!$B$4*'ISSUE SCORE from EIKON'!Z143)+('ISSUE SCORE from EIKON'!AO143*'WEIGHTED from Refinitive'!$B$5)+('WEIGHTED from Refinitive'!$B$8*'ISSUE SCORE from EIKON'!BD143)+('ISSUE SCORE from EIKON'!BS143*'WEIGHTED from Refinitive'!$B$9)+('WEIGHTED from Refinitive'!$B$10*'ISSUE SCORE from EIKON'!CH143)+('ISSUE SCORE from EIKON'!CW143*'WEIGHTED from Refinitive'!$B$11)+('WEIGHTED from Refinitive'!$B$14*'ISSUE SCORE from EIKON'!DL143)+('ISSUE SCORE from EIKON'!EA143*'WEIGHTED from Refinitive'!$B$15)+('WEIGHTED from Refinitive'!$B$16*'ISSUE SCORE from EIKON'!EP143)</f>
        <v>74.959215784215758</v>
      </c>
      <c r="G140" s="1">
        <f>('WEIGHTED from Refinitive'!$B$3*'ISSUE SCORE from EIKON'!L143)+('WEIGHTED from Refinitive'!$B$4*'ISSUE SCORE from EIKON'!AA143)+('ISSUE SCORE from EIKON'!AP143*'WEIGHTED from Refinitive'!$B$5)+('WEIGHTED from Refinitive'!$B$8*'ISSUE SCORE from EIKON'!BE143)+('ISSUE SCORE from EIKON'!BT143*'WEIGHTED from Refinitive'!$B$9)+('WEIGHTED from Refinitive'!$B$10*'ISSUE SCORE from EIKON'!CI143)+('ISSUE SCORE from EIKON'!CX143*'WEIGHTED from Refinitive'!$B$11)+('WEIGHTED from Refinitive'!$B$14*'ISSUE SCORE from EIKON'!DM143)+('ISSUE SCORE from EIKON'!EB143*'WEIGHTED from Refinitive'!$B$15)+('WEIGHTED from Refinitive'!$B$16*'ISSUE SCORE from EIKON'!EQ143)</f>
        <v>76.158986175115174</v>
      </c>
      <c r="H140" s="1">
        <f>('WEIGHTED from Refinitive'!$B$3*'ISSUE SCORE from EIKON'!M143)+('WEIGHTED from Refinitive'!$B$4*'ISSUE SCORE from EIKON'!AB143)+('ISSUE SCORE from EIKON'!AQ143*'WEIGHTED from Refinitive'!$B$5)+('WEIGHTED from Refinitive'!$B$8*'ISSUE SCORE from EIKON'!BF143)+('ISSUE SCORE from EIKON'!BU143*'WEIGHTED from Refinitive'!$B$9)+('WEIGHTED from Refinitive'!$B$10*'ISSUE SCORE from EIKON'!CJ143)+('ISSUE SCORE from EIKON'!CY143*'WEIGHTED from Refinitive'!$B$11)+('WEIGHTED from Refinitive'!$B$14*'ISSUE SCORE from EIKON'!DN143)+('ISSUE SCORE from EIKON'!EC143*'WEIGHTED from Refinitive'!$B$15)+('WEIGHTED from Refinitive'!$B$16*'ISSUE SCORE from EIKON'!ER143)</f>
        <v>81.043510191846494</v>
      </c>
      <c r="I140" s="1">
        <f>('WEIGHTED from Refinitive'!$B$3*'ISSUE SCORE from EIKON'!N143)+('WEIGHTED from Refinitive'!$B$4*'ISSUE SCORE from EIKON'!AC143)+('ISSUE SCORE from EIKON'!AR143*'WEIGHTED from Refinitive'!$B$5)+('WEIGHTED from Refinitive'!$B$8*'ISSUE SCORE from EIKON'!BG143)+('ISSUE SCORE from EIKON'!BV143*'WEIGHTED from Refinitive'!$B$9)+('WEIGHTED from Refinitive'!$B$10*'ISSUE SCORE from EIKON'!CK143)+('ISSUE SCORE from EIKON'!CZ143*'WEIGHTED from Refinitive'!$B$11)+('WEIGHTED from Refinitive'!$B$14*'ISSUE SCORE from EIKON'!DO143)+('ISSUE SCORE from EIKON'!ED143*'WEIGHTED from Refinitive'!$B$15)+('WEIGHTED from Refinitive'!$B$16*'ISSUE SCORE from EIKON'!ES143)</f>
        <v>82.246413934426201</v>
      </c>
      <c r="J140" s="1">
        <f>('WEIGHTED from Refinitive'!$B$3*'ISSUE SCORE from EIKON'!O143)+('WEIGHTED from Refinitive'!$B$4*'ISSUE SCORE from EIKON'!AD143)+('ISSUE SCORE from EIKON'!AS143*'WEIGHTED from Refinitive'!$B$5)+('WEIGHTED from Refinitive'!$B$8*'ISSUE SCORE from EIKON'!BH143)+('ISSUE SCORE from EIKON'!BW143*'WEIGHTED from Refinitive'!$B$9)+('WEIGHTED from Refinitive'!$B$10*'ISSUE SCORE from EIKON'!CL143)+('ISSUE SCORE from EIKON'!DA143*'WEIGHTED from Refinitive'!$B$11)+('WEIGHTED from Refinitive'!$B$14*'ISSUE SCORE from EIKON'!DP143)+('ISSUE SCORE from EIKON'!EE143*'WEIGHTED from Refinitive'!$B$15)+('WEIGHTED from Refinitive'!$B$16*'ISSUE SCORE from EIKON'!ET143)</f>
        <v>57.859335649845349</v>
      </c>
      <c r="K140" s="1">
        <f>('WEIGHTED from Refinitive'!$B$3*'ISSUE SCORE from EIKON'!P143)+('WEIGHTED from Refinitive'!$B$4*'ISSUE SCORE from EIKON'!AE143)+('ISSUE SCORE from EIKON'!AT143*'WEIGHTED from Refinitive'!$B$5)+('WEIGHTED from Refinitive'!$B$8*'ISSUE SCORE from EIKON'!BI143)+('ISSUE SCORE from EIKON'!BX143*'WEIGHTED from Refinitive'!$B$9)+('WEIGHTED from Refinitive'!$B$10*'ISSUE SCORE from EIKON'!CM143)+('ISSUE SCORE from EIKON'!DB143*'WEIGHTED from Refinitive'!$B$11)+('WEIGHTED from Refinitive'!$B$14*'ISSUE SCORE from EIKON'!DQ143)+('ISSUE SCORE from EIKON'!EF143*'WEIGHTED from Refinitive'!$B$15)+('WEIGHTED from Refinitive'!$B$16*'ISSUE SCORE from EIKON'!EU143)</f>
        <v>63.76919243000377</v>
      </c>
      <c r="L140" s="1">
        <f>('WEIGHTED from Refinitive'!$B$3*'ISSUE SCORE from EIKON'!Q143)+('WEIGHTED from Refinitive'!$B$4*'ISSUE SCORE from EIKON'!AF143)+('ISSUE SCORE from EIKON'!AU143*'WEIGHTED from Refinitive'!$B$5)+('WEIGHTED from Refinitive'!$B$8*'ISSUE SCORE from EIKON'!BJ143)+('ISSUE SCORE from EIKON'!BY143*'WEIGHTED from Refinitive'!$B$9)+('WEIGHTED from Refinitive'!$B$10*'ISSUE SCORE from EIKON'!CN143)+('ISSUE SCORE from EIKON'!DC143*'WEIGHTED from Refinitive'!$B$11)+('WEIGHTED from Refinitive'!$B$14*'ISSUE SCORE from EIKON'!DR143)+('ISSUE SCORE from EIKON'!EG143*'WEIGHTED from Refinitive'!$B$15)+('WEIGHTED from Refinitive'!$B$16*'ISSUE SCORE from EIKON'!EV143)</f>
        <v>68.221234192212677</v>
      </c>
      <c r="M140" s="1">
        <f>('WEIGHTED from Refinitive'!$B$3*'ISSUE SCORE from EIKON'!R143)+('WEIGHTED from Refinitive'!$B$4*'ISSUE SCORE from EIKON'!AG143)+('ISSUE SCORE from EIKON'!AV143*'WEIGHTED from Refinitive'!$B$5)+('WEIGHTED from Refinitive'!$B$8*'ISSUE SCORE from EIKON'!BK143)+('ISSUE SCORE from EIKON'!BZ143*'WEIGHTED from Refinitive'!$B$9)+('WEIGHTED from Refinitive'!$B$10*'ISSUE SCORE from EIKON'!CO143)+('ISSUE SCORE from EIKON'!DD143*'WEIGHTED from Refinitive'!$B$11)+('WEIGHTED from Refinitive'!$B$14*'ISSUE SCORE from EIKON'!DS143)+('ISSUE SCORE from EIKON'!EH143*'WEIGHTED from Refinitive'!$B$15)+('WEIGHTED from Refinitive'!$B$16*'ISSUE SCORE from EIKON'!EW143)</f>
        <v>64.951157188527134</v>
      </c>
      <c r="N140" s="1">
        <f>('WEIGHTED from Refinitive'!$B$3*'ISSUE SCORE from EIKON'!S143)+('WEIGHTED from Refinitive'!$B$4*'ISSUE SCORE from EIKON'!AH143)+('ISSUE SCORE from EIKON'!AW143*'WEIGHTED from Refinitive'!$B$5)+('WEIGHTED from Refinitive'!$B$8*'ISSUE SCORE from EIKON'!BL143)+('ISSUE SCORE from EIKON'!CA143*'WEIGHTED from Refinitive'!$B$9)+('WEIGHTED from Refinitive'!$B$10*'ISSUE SCORE from EIKON'!CP143)+('ISSUE SCORE from EIKON'!DE143*'WEIGHTED from Refinitive'!$B$11)+('WEIGHTED from Refinitive'!$B$14*'ISSUE SCORE from EIKON'!DT143)+('ISSUE SCORE from EIKON'!EI143*'WEIGHTED from Refinitive'!$B$15)+('WEIGHTED from Refinitive'!$B$16*'ISSUE SCORE from EIKON'!EX143)</f>
        <v>40.406060606060578</v>
      </c>
      <c r="O140" s="1">
        <f>('WEIGHTED from Refinitive'!$B$3*'ISSUE SCORE from EIKON'!T143)+('WEIGHTED from Refinitive'!$B$4*'ISSUE SCORE from EIKON'!AI143)+('ISSUE SCORE from EIKON'!AX143*'WEIGHTED from Refinitive'!$B$5)+('WEIGHTED from Refinitive'!$B$8*'ISSUE SCORE from EIKON'!BM143)+('ISSUE SCORE from EIKON'!CB143*'WEIGHTED from Refinitive'!$B$9)+('WEIGHTED from Refinitive'!$B$10*'ISSUE SCORE from EIKON'!CQ143)+('ISSUE SCORE from EIKON'!DF143*'WEIGHTED from Refinitive'!$B$11)+('WEIGHTED from Refinitive'!$B$14*'ISSUE SCORE from EIKON'!DU143)+('ISSUE SCORE from EIKON'!EJ143*'WEIGHTED from Refinitive'!$B$15)+('WEIGHTED from Refinitive'!$B$16*'ISSUE SCORE from EIKON'!EY143)</f>
        <v>66.263779223785377</v>
      </c>
      <c r="P140" s="1">
        <f>('WEIGHTED from Refinitive'!$B$3*'ISSUE SCORE from EIKON'!U143)+('WEIGHTED from Refinitive'!$B$4*'ISSUE SCORE from EIKON'!AJ143)+('ISSUE SCORE from EIKON'!AY143*'WEIGHTED from Refinitive'!$B$5)+('WEIGHTED from Refinitive'!$B$8*'ISSUE SCORE from EIKON'!BN143)+('ISSUE SCORE from EIKON'!CC143*'WEIGHTED from Refinitive'!$B$9)+('WEIGHTED from Refinitive'!$B$10*'ISSUE SCORE from EIKON'!CR143)+('ISSUE SCORE from EIKON'!DG143*'WEIGHTED from Refinitive'!$B$11)+('WEIGHTED from Refinitive'!$B$14*'ISSUE SCORE from EIKON'!DV143)+('ISSUE SCORE from EIKON'!EK143*'WEIGHTED from Refinitive'!$B$15)+('WEIGHTED from Refinitive'!$B$16*'ISSUE SCORE from EIKON'!EZ143)</f>
        <v>64.396115819209015</v>
      </c>
      <c r="R140" s="11" t="s">
        <v>241</v>
      </c>
      <c r="S140" s="1">
        <f t="shared" si="62"/>
        <v>85.670169939652226</v>
      </c>
      <c r="T140" s="1">
        <f t="shared" si="63"/>
        <v>70.211240991296506</v>
      </c>
      <c r="U140" s="1">
        <f t="shared" si="64"/>
        <v>78.541263360456625</v>
      </c>
      <c r="V140" s="1">
        <f t="shared" si="65"/>
        <v>78.705777808753794</v>
      </c>
      <c r="W140" s="1">
        <f t="shared" si="66"/>
        <v>74.959215784215758</v>
      </c>
      <c r="X140" s="1">
        <f t="shared" si="67"/>
        <v>76.158986175115174</v>
      </c>
      <c r="Y140" s="1">
        <f t="shared" si="68"/>
        <v>81.043510191846494</v>
      </c>
      <c r="Z140" s="1">
        <f t="shared" si="69"/>
        <v>82.246413934426201</v>
      </c>
      <c r="AA140" s="1">
        <f t="shared" si="70"/>
        <v>57.859335649845349</v>
      </c>
      <c r="AB140" s="1">
        <f t="shared" si="71"/>
        <v>63.76919243000377</v>
      </c>
      <c r="AC140" s="1">
        <f t="shared" si="72"/>
        <v>68.221234192212677</v>
      </c>
      <c r="AD140" s="1">
        <f t="shared" si="73"/>
        <v>64.951157188527134</v>
      </c>
      <c r="AE140" s="1">
        <f t="shared" si="74"/>
        <v>40.406060606060578</v>
      </c>
      <c r="AF140" s="1">
        <f t="shared" si="75"/>
        <v>66.263779223785377</v>
      </c>
      <c r="AG140" s="1">
        <f t="shared" si="76"/>
        <v>64.396115819209015</v>
      </c>
      <c r="AI140" s="11" t="s">
        <v>241</v>
      </c>
      <c r="AJ140" s="1">
        <f t="shared" si="77"/>
        <v>15.45892894835572</v>
      </c>
      <c r="AK140" s="1">
        <f t="shared" si="78"/>
        <v>-8.330022369160119</v>
      </c>
      <c r="AL140" s="1">
        <f t="shared" si="79"/>
        <v>-0.16451444829716877</v>
      </c>
      <c r="AM140" s="1">
        <f t="shared" si="80"/>
        <v>3.7465620245380364</v>
      </c>
      <c r="AN140" s="1">
        <f t="shared" si="81"/>
        <v>-1.1997703908994168</v>
      </c>
      <c r="AO140" s="1">
        <f t="shared" si="82"/>
        <v>-4.8845240167313193</v>
      </c>
      <c r="AP140" s="1">
        <f t="shared" si="83"/>
        <v>-1.2029037425797071</v>
      </c>
      <c r="AQ140" s="1">
        <f t="shared" si="84"/>
        <v>24.387078284580852</v>
      </c>
      <c r="AR140" s="1">
        <f t="shared" si="85"/>
        <v>-5.909856780158421</v>
      </c>
      <c r="AS140" s="1">
        <f t="shared" si="86"/>
        <v>-4.452041762208907</v>
      </c>
      <c r="AT140" s="1">
        <f t="shared" si="87"/>
        <v>3.2700770036855431</v>
      </c>
      <c r="AU140" s="1">
        <f t="shared" si="88"/>
        <v>24.545096582466556</v>
      </c>
      <c r="AV140" s="1">
        <f t="shared" si="89"/>
        <v>-25.8577186177248</v>
      </c>
      <c r="AW140" s="1">
        <f t="shared" si="90"/>
        <v>1.867663404576362</v>
      </c>
      <c r="AX140" s="1" t="str">
        <f>VLOOKUP(AI140,'ISSUE SCORE from EIKON'!A143:B572,2,FALSE)</f>
        <v>Halliburton Co</v>
      </c>
      <c r="AY140" s="1">
        <f t="shared" si="91"/>
        <v>139</v>
      </c>
      <c r="AZ140" s="1">
        <v>139</v>
      </c>
      <c r="BA140" s="1">
        <v>1</v>
      </c>
    </row>
    <row r="141" spans="1:53" ht="15">
      <c r="A141" s="11" t="s">
        <v>201</v>
      </c>
      <c r="B141" s="1">
        <f>('WEIGHTED from Refinitive'!$B$3*'ISSUE SCORE from EIKON'!G144)+('WEIGHTED from Refinitive'!$B$4*'ISSUE SCORE from EIKON'!V144)+('ISSUE SCORE from EIKON'!AK144*'WEIGHTED from Refinitive'!$B$5)+('WEIGHTED from Refinitive'!$B$8*'ISSUE SCORE from EIKON'!AZ144)+('ISSUE SCORE from EIKON'!BO144*'WEIGHTED from Refinitive'!$B$9)+('WEIGHTED from Refinitive'!$B$10*'ISSUE SCORE from EIKON'!CD144)+('ISSUE SCORE from EIKON'!CS144*'WEIGHTED from Refinitive'!$B$11)+('WEIGHTED from Refinitive'!$B$14*'ISSUE SCORE from EIKON'!DH144)+('ISSUE SCORE from EIKON'!DW144*'WEIGHTED from Refinitive'!$B$15)+('WEIGHTED from Refinitive'!$B$16*'ISSUE SCORE from EIKON'!EL144)</f>
        <v>50.212463892906221</v>
      </c>
      <c r="C141" s="1">
        <f>('WEIGHTED from Refinitive'!$B$3*'ISSUE SCORE from EIKON'!H144)+('WEIGHTED from Refinitive'!$B$4*'ISSUE SCORE from EIKON'!W144)+('ISSUE SCORE from EIKON'!AL144*'WEIGHTED from Refinitive'!$B$5)+('WEIGHTED from Refinitive'!$B$8*'ISSUE SCORE from EIKON'!BA144)+('ISSUE SCORE from EIKON'!BP144*'WEIGHTED from Refinitive'!$B$9)+('WEIGHTED from Refinitive'!$B$10*'ISSUE SCORE from EIKON'!CE144)+('ISSUE SCORE from EIKON'!CT144*'WEIGHTED from Refinitive'!$B$11)+('WEIGHTED from Refinitive'!$B$14*'ISSUE SCORE from EIKON'!DI144)+('ISSUE SCORE from EIKON'!DX144*'WEIGHTED from Refinitive'!$B$15)+('WEIGHTED from Refinitive'!$B$16*'ISSUE SCORE from EIKON'!EM144)</f>
        <v>42.971127953395232</v>
      </c>
      <c r="D141" s="1">
        <f>('WEIGHTED from Refinitive'!$B$3*'ISSUE SCORE from EIKON'!I144)+('WEIGHTED from Refinitive'!$B$4*'ISSUE SCORE from EIKON'!X144)+('ISSUE SCORE from EIKON'!AM144*'WEIGHTED from Refinitive'!$B$5)+('WEIGHTED from Refinitive'!$B$8*'ISSUE SCORE from EIKON'!BB144)+('ISSUE SCORE from EIKON'!BQ144*'WEIGHTED from Refinitive'!$B$9)+('WEIGHTED from Refinitive'!$B$10*'ISSUE SCORE from EIKON'!CF144)+('ISSUE SCORE from EIKON'!CU144*'WEIGHTED from Refinitive'!$B$11)+('WEIGHTED from Refinitive'!$B$14*'ISSUE SCORE from EIKON'!DJ144)+('ISSUE SCORE from EIKON'!DY144*'WEIGHTED from Refinitive'!$B$15)+('WEIGHTED from Refinitive'!$B$16*'ISSUE SCORE from EIKON'!EN144)</f>
        <v>35.777211607531065</v>
      </c>
      <c r="E141" s="1">
        <f>('WEIGHTED from Refinitive'!$B$3*'ISSUE SCORE from EIKON'!J144)+('WEIGHTED from Refinitive'!$B$4*'ISSUE SCORE from EIKON'!Y144)+('ISSUE SCORE from EIKON'!AN144*'WEIGHTED from Refinitive'!$B$5)+('WEIGHTED from Refinitive'!$B$8*'ISSUE SCORE from EIKON'!BC144)+('ISSUE SCORE from EIKON'!BR144*'WEIGHTED from Refinitive'!$B$9)+('WEIGHTED from Refinitive'!$B$10*'ISSUE SCORE from EIKON'!CG144)+('ISSUE SCORE from EIKON'!CV144*'WEIGHTED from Refinitive'!$B$11)+('WEIGHTED from Refinitive'!$B$14*'ISSUE SCORE from EIKON'!DK144)+('ISSUE SCORE from EIKON'!DZ144*'WEIGHTED from Refinitive'!$B$15)+('WEIGHTED from Refinitive'!$B$16*'ISSUE SCORE from EIKON'!EO144)</f>
        <v>33.194537372610924</v>
      </c>
      <c r="F141" s="1">
        <f>('WEIGHTED from Refinitive'!$B$3*'ISSUE SCORE from EIKON'!K144)+('WEIGHTED from Refinitive'!$B$4*'ISSUE SCORE from EIKON'!Z144)+('ISSUE SCORE from EIKON'!AO144*'WEIGHTED from Refinitive'!$B$5)+('WEIGHTED from Refinitive'!$B$8*'ISSUE SCORE from EIKON'!BD144)+('ISSUE SCORE from EIKON'!BS144*'WEIGHTED from Refinitive'!$B$9)+('WEIGHTED from Refinitive'!$B$10*'ISSUE SCORE from EIKON'!CH144)+('ISSUE SCORE from EIKON'!CW144*'WEIGHTED from Refinitive'!$B$11)+('WEIGHTED from Refinitive'!$B$14*'ISSUE SCORE from EIKON'!DL144)+('ISSUE SCORE from EIKON'!EA144*'WEIGHTED from Refinitive'!$B$15)+('WEIGHTED from Refinitive'!$B$16*'ISSUE SCORE from EIKON'!EP144)</f>
        <v>31.414185814185782</v>
      </c>
      <c r="G141" s="1">
        <f>('WEIGHTED from Refinitive'!$B$3*'ISSUE SCORE from EIKON'!L144)+('WEIGHTED from Refinitive'!$B$4*'ISSUE SCORE from EIKON'!AA144)+('ISSUE SCORE from EIKON'!AP144*'WEIGHTED from Refinitive'!$B$5)+('WEIGHTED from Refinitive'!$B$8*'ISSUE SCORE from EIKON'!BE144)+('ISSUE SCORE from EIKON'!BT144*'WEIGHTED from Refinitive'!$B$9)+('WEIGHTED from Refinitive'!$B$10*'ISSUE SCORE from EIKON'!CI144)+('ISSUE SCORE from EIKON'!CX144*'WEIGHTED from Refinitive'!$B$11)+('WEIGHTED from Refinitive'!$B$14*'ISSUE SCORE from EIKON'!DM144)+('ISSUE SCORE from EIKON'!EB144*'WEIGHTED from Refinitive'!$B$15)+('WEIGHTED from Refinitive'!$B$16*'ISSUE SCORE from EIKON'!EQ144)</f>
        <v>29.592766447690927</v>
      </c>
      <c r="H141" s="1">
        <f>('WEIGHTED from Refinitive'!$B$3*'ISSUE SCORE from EIKON'!M144)+('WEIGHTED from Refinitive'!$B$4*'ISSUE SCORE from EIKON'!AB144)+('ISSUE SCORE from EIKON'!AQ144*'WEIGHTED from Refinitive'!$B$5)+('WEIGHTED from Refinitive'!$B$8*'ISSUE SCORE from EIKON'!BF144)+('ISSUE SCORE from EIKON'!BU144*'WEIGHTED from Refinitive'!$B$9)+('WEIGHTED from Refinitive'!$B$10*'ISSUE SCORE from EIKON'!CJ144)+('ISSUE SCORE from EIKON'!CY144*'WEIGHTED from Refinitive'!$B$11)+('WEIGHTED from Refinitive'!$B$14*'ISSUE SCORE from EIKON'!DN144)+('ISSUE SCORE from EIKON'!EC144*'WEIGHTED from Refinitive'!$B$15)+('WEIGHTED from Refinitive'!$B$16*'ISSUE SCORE from EIKON'!ER144)</f>
        <v>31.261221736896182</v>
      </c>
      <c r="I141" s="1">
        <f>('WEIGHTED from Refinitive'!$B$3*'ISSUE SCORE from EIKON'!N144)+('WEIGHTED from Refinitive'!$B$4*'ISSUE SCORE from EIKON'!AC144)+('ISSUE SCORE from EIKON'!AR144*'WEIGHTED from Refinitive'!$B$5)+('WEIGHTED from Refinitive'!$B$8*'ISSUE SCORE from EIKON'!BG144)+('ISSUE SCORE from EIKON'!BV144*'WEIGHTED from Refinitive'!$B$9)+('WEIGHTED from Refinitive'!$B$10*'ISSUE SCORE from EIKON'!CK144)+('ISSUE SCORE from EIKON'!CZ144*'WEIGHTED from Refinitive'!$B$11)+('WEIGHTED from Refinitive'!$B$14*'ISSUE SCORE from EIKON'!DO144)+('ISSUE SCORE from EIKON'!ED144*'WEIGHTED from Refinitive'!$B$15)+('WEIGHTED from Refinitive'!$B$16*'ISSUE SCORE from EIKON'!ES144)</f>
        <v>34.31890368852455</v>
      </c>
      <c r="J141" s="1">
        <f>('WEIGHTED from Refinitive'!$B$3*'ISSUE SCORE from EIKON'!O144)+('WEIGHTED from Refinitive'!$B$4*'ISSUE SCORE from EIKON'!AD144)+('ISSUE SCORE from EIKON'!AS144*'WEIGHTED from Refinitive'!$B$5)+('WEIGHTED from Refinitive'!$B$8*'ISSUE SCORE from EIKON'!BH144)+('ISSUE SCORE from EIKON'!BW144*'WEIGHTED from Refinitive'!$B$9)+('WEIGHTED from Refinitive'!$B$10*'ISSUE SCORE from EIKON'!CL144)+('ISSUE SCORE from EIKON'!DA144*'WEIGHTED from Refinitive'!$B$11)+('WEIGHTED from Refinitive'!$B$14*'ISSUE SCORE from EIKON'!DP144)+('ISSUE SCORE from EIKON'!EE144*'WEIGHTED from Refinitive'!$B$15)+('WEIGHTED from Refinitive'!$B$16*'ISSUE SCORE from EIKON'!ET144)</f>
        <v>31.097464853836545</v>
      </c>
      <c r="K141" s="1">
        <f>('WEIGHTED from Refinitive'!$B$3*'ISSUE SCORE from EIKON'!P144)+('WEIGHTED from Refinitive'!$B$4*'ISSUE SCORE from EIKON'!AE144)+('ISSUE SCORE from EIKON'!AT144*'WEIGHTED from Refinitive'!$B$5)+('WEIGHTED from Refinitive'!$B$8*'ISSUE SCORE from EIKON'!BI144)+('ISSUE SCORE from EIKON'!BX144*'WEIGHTED from Refinitive'!$B$9)+('WEIGHTED from Refinitive'!$B$10*'ISSUE SCORE from EIKON'!CM144)+('ISSUE SCORE from EIKON'!DB144*'WEIGHTED from Refinitive'!$B$11)+('WEIGHTED from Refinitive'!$B$14*'ISSUE SCORE from EIKON'!DQ144)+('ISSUE SCORE from EIKON'!EF144*'WEIGHTED from Refinitive'!$B$15)+('WEIGHTED from Refinitive'!$B$16*'ISSUE SCORE from EIKON'!EU144)</f>
        <v>35.392056561019935</v>
      </c>
      <c r="L141" s="1">
        <f>('WEIGHTED from Refinitive'!$B$3*'ISSUE SCORE from EIKON'!Q144)+('WEIGHTED from Refinitive'!$B$4*'ISSUE SCORE from EIKON'!AF144)+('ISSUE SCORE from EIKON'!AU144*'WEIGHTED from Refinitive'!$B$5)+('WEIGHTED from Refinitive'!$B$8*'ISSUE SCORE from EIKON'!BJ144)+('ISSUE SCORE from EIKON'!BY144*'WEIGHTED from Refinitive'!$B$9)+('WEIGHTED from Refinitive'!$B$10*'ISSUE SCORE from EIKON'!CN144)+('ISSUE SCORE from EIKON'!DC144*'WEIGHTED from Refinitive'!$B$11)+('WEIGHTED from Refinitive'!$B$14*'ISSUE SCORE from EIKON'!DR144)+('ISSUE SCORE from EIKON'!EG144*'WEIGHTED from Refinitive'!$B$15)+('WEIGHTED from Refinitive'!$B$16*'ISSUE SCORE from EIKON'!EV144)</f>
        <v>0</v>
      </c>
      <c r="M141" s="1">
        <f>('WEIGHTED from Refinitive'!$B$3*'ISSUE SCORE from EIKON'!R144)+('WEIGHTED from Refinitive'!$B$4*'ISSUE SCORE from EIKON'!AG144)+('ISSUE SCORE from EIKON'!AV144*'WEIGHTED from Refinitive'!$B$5)+('WEIGHTED from Refinitive'!$B$8*'ISSUE SCORE from EIKON'!BK144)+('ISSUE SCORE from EIKON'!BZ144*'WEIGHTED from Refinitive'!$B$9)+('WEIGHTED from Refinitive'!$B$10*'ISSUE SCORE from EIKON'!CO144)+('ISSUE SCORE from EIKON'!DD144*'WEIGHTED from Refinitive'!$B$11)+('WEIGHTED from Refinitive'!$B$14*'ISSUE SCORE from EIKON'!DS144)+('ISSUE SCORE from EIKON'!EH144*'WEIGHTED from Refinitive'!$B$15)+('WEIGHTED from Refinitive'!$B$16*'ISSUE SCORE from EIKON'!EW144)</f>
        <v>0</v>
      </c>
      <c r="N141" s="1">
        <f>('WEIGHTED from Refinitive'!$B$3*'ISSUE SCORE from EIKON'!S144)+('WEIGHTED from Refinitive'!$B$4*'ISSUE SCORE from EIKON'!AH144)+('ISSUE SCORE from EIKON'!AW144*'WEIGHTED from Refinitive'!$B$5)+('WEIGHTED from Refinitive'!$B$8*'ISSUE SCORE from EIKON'!BL144)+('ISSUE SCORE from EIKON'!CA144*'WEIGHTED from Refinitive'!$B$9)+('WEIGHTED from Refinitive'!$B$10*'ISSUE SCORE from EIKON'!CP144)+('ISSUE SCORE from EIKON'!DE144*'WEIGHTED from Refinitive'!$B$11)+('WEIGHTED from Refinitive'!$B$14*'ISSUE SCORE from EIKON'!DT144)+('ISSUE SCORE from EIKON'!EI144*'WEIGHTED from Refinitive'!$B$15)+('WEIGHTED from Refinitive'!$B$16*'ISSUE SCORE from EIKON'!EX144)</f>
        <v>0</v>
      </c>
      <c r="O141" s="1">
        <f>('WEIGHTED from Refinitive'!$B$3*'ISSUE SCORE from EIKON'!T144)+('WEIGHTED from Refinitive'!$B$4*'ISSUE SCORE from EIKON'!AI144)+('ISSUE SCORE from EIKON'!AX144*'WEIGHTED from Refinitive'!$B$5)+('WEIGHTED from Refinitive'!$B$8*'ISSUE SCORE from EIKON'!BM144)+('ISSUE SCORE from EIKON'!CB144*'WEIGHTED from Refinitive'!$B$9)+('WEIGHTED from Refinitive'!$B$10*'ISSUE SCORE from EIKON'!CQ144)+('ISSUE SCORE from EIKON'!DF144*'WEIGHTED from Refinitive'!$B$11)+('WEIGHTED from Refinitive'!$B$14*'ISSUE SCORE from EIKON'!DU144)+('ISSUE SCORE from EIKON'!EJ144*'WEIGHTED from Refinitive'!$B$15)+('WEIGHTED from Refinitive'!$B$16*'ISSUE SCORE from EIKON'!EY144)</f>
        <v>0</v>
      </c>
      <c r="P141" s="1">
        <f>('WEIGHTED from Refinitive'!$B$3*'ISSUE SCORE from EIKON'!U144)+('WEIGHTED from Refinitive'!$B$4*'ISSUE SCORE from EIKON'!AJ144)+('ISSUE SCORE from EIKON'!AY144*'WEIGHTED from Refinitive'!$B$5)+('WEIGHTED from Refinitive'!$B$8*'ISSUE SCORE from EIKON'!BN144)+('ISSUE SCORE from EIKON'!CC144*'WEIGHTED from Refinitive'!$B$9)+('WEIGHTED from Refinitive'!$B$10*'ISSUE SCORE from EIKON'!CR144)+('ISSUE SCORE from EIKON'!DG144*'WEIGHTED from Refinitive'!$B$11)+('WEIGHTED from Refinitive'!$B$14*'ISSUE SCORE from EIKON'!DV144)+('ISSUE SCORE from EIKON'!EK144*'WEIGHTED from Refinitive'!$B$15)+('WEIGHTED from Refinitive'!$B$16*'ISSUE SCORE from EIKON'!EZ144)</f>
        <v>0</v>
      </c>
      <c r="R141" s="11" t="s">
        <v>243</v>
      </c>
      <c r="S141" s="1">
        <f t="shared" si="62"/>
        <v>7.3200475218713885</v>
      </c>
      <c r="T141" s="1">
        <f t="shared" si="63"/>
        <v>42.971127953395232</v>
      </c>
      <c r="U141" s="1">
        <f t="shared" si="64"/>
        <v>35.777211607531065</v>
      </c>
      <c r="V141" s="1">
        <f t="shared" si="65"/>
        <v>33.194537372610924</v>
      </c>
      <c r="W141" s="1">
        <f t="shared" si="66"/>
        <v>31.414185814185782</v>
      </c>
      <c r="X141" s="1">
        <f t="shared" si="67"/>
        <v>29.592766447690927</v>
      </c>
      <c r="Y141" s="1">
        <f t="shared" si="68"/>
        <v>31.261221736896182</v>
      </c>
      <c r="Z141" s="1">
        <f t="shared" si="69"/>
        <v>34.31890368852455</v>
      </c>
      <c r="AA141" s="1">
        <f t="shared" si="70"/>
        <v>31.097464853836545</v>
      </c>
      <c r="AB141" s="1">
        <f t="shared" si="71"/>
        <v>35.392056561019935</v>
      </c>
      <c r="AC141" s="1">
        <f t="shared" si="72"/>
        <v>0</v>
      </c>
      <c r="AD141" s="1">
        <f t="shared" si="73"/>
        <v>0</v>
      </c>
      <c r="AE141" s="1">
        <f t="shared" si="74"/>
        <v>0</v>
      </c>
      <c r="AF141" s="1">
        <f t="shared" si="75"/>
        <v>0</v>
      </c>
      <c r="AG141" s="1">
        <f t="shared" si="76"/>
        <v>0</v>
      </c>
      <c r="AI141" s="11" t="s">
        <v>243</v>
      </c>
      <c r="AJ141" s="1">
        <f t="shared" si="77"/>
        <v>-35.651080431523845</v>
      </c>
      <c r="AK141" s="1">
        <f t="shared" si="78"/>
        <v>7.1939163458641673</v>
      </c>
      <c r="AL141" s="1">
        <f t="shared" si="79"/>
        <v>2.582674234920141</v>
      </c>
      <c r="AM141" s="1">
        <f t="shared" si="80"/>
        <v>1.7803515584251421</v>
      </c>
      <c r="AN141" s="1">
        <f t="shared" si="81"/>
        <v>1.8214193664948546</v>
      </c>
      <c r="AO141" s="1">
        <f t="shared" si="82"/>
        <v>-1.6684552892052551</v>
      </c>
      <c r="AP141" s="1">
        <f t="shared" si="83"/>
        <v>-3.0576819516283678</v>
      </c>
      <c r="AQ141" s="1">
        <f t="shared" si="84"/>
        <v>3.221438834688005</v>
      </c>
      <c r="AR141" s="1">
        <f t="shared" si="85"/>
        <v>-4.2945917071833897</v>
      </c>
      <c r="AS141" s="1">
        <f t="shared" si="86"/>
        <v>35.392056561019935</v>
      </c>
      <c r="AT141" s="1">
        <f t="shared" si="87"/>
        <v>0</v>
      </c>
      <c r="AU141" s="1">
        <f t="shared" si="88"/>
        <v>0</v>
      </c>
      <c r="AV141" s="1">
        <f t="shared" si="89"/>
        <v>0</v>
      </c>
      <c r="AW141" s="1">
        <f t="shared" si="90"/>
        <v>0</v>
      </c>
      <c r="AX141" s="1" t="str">
        <f>VLOOKUP(AI141,'ISSUE SCORE from EIKON'!A144:B573,2,FALSE)</f>
        <v>HanesBrands Inc</v>
      </c>
      <c r="AY141" s="1">
        <f t="shared" si="91"/>
        <v>140</v>
      </c>
      <c r="AZ141" s="1">
        <v>140</v>
      </c>
      <c r="BA141" s="1">
        <v>1</v>
      </c>
    </row>
    <row r="142" spans="1:53" ht="15">
      <c r="A142" s="11" t="s">
        <v>203</v>
      </c>
      <c r="B142" s="1">
        <f>('WEIGHTED from Refinitive'!$B$3*'ISSUE SCORE from EIKON'!G145)+('WEIGHTED from Refinitive'!$B$4*'ISSUE SCORE from EIKON'!V145)+('ISSUE SCORE from EIKON'!AK145*'WEIGHTED from Refinitive'!$B$5)+('WEIGHTED from Refinitive'!$B$8*'ISSUE SCORE from EIKON'!AZ145)+('ISSUE SCORE from EIKON'!BO145*'WEIGHTED from Refinitive'!$B$9)+('WEIGHTED from Refinitive'!$B$10*'ISSUE SCORE from EIKON'!CD145)+('ISSUE SCORE from EIKON'!CS145*'WEIGHTED from Refinitive'!$B$11)+('WEIGHTED from Refinitive'!$B$14*'ISSUE SCORE from EIKON'!DH145)+('ISSUE SCORE from EIKON'!DW145*'WEIGHTED from Refinitive'!$B$15)+('WEIGHTED from Refinitive'!$B$16*'ISSUE SCORE from EIKON'!EL145)</f>
        <v>75.758393846306689</v>
      </c>
      <c r="C142" s="1">
        <f>('WEIGHTED from Refinitive'!$B$3*'ISSUE SCORE from EIKON'!H145)+('WEIGHTED from Refinitive'!$B$4*'ISSUE SCORE from EIKON'!W145)+('ISSUE SCORE from EIKON'!AL145*'WEIGHTED from Refinitive'!$B$5)+('WEIGHTED from Refinitive'!$B$8*'ISSUE SCORE from EIKON'!BA145)+('ISSUE SCORE from EIKON'!BP145*'WEIGHTED from Refinitive'!$B$9)+('WEIGHTED from Refinitive'!$B$10*'ISSUE SCORE from EIKON'!CE145)+('ISSUE SCORE from EIKON'!CT145*'WEIGHTED from Refinitive'!$B$11)+('WEIGHTED from Refinitive'!$B$14*'ISSUE SCORE from EIKON'!DI145)+('ISSUE SCORE from EIKON'!DX145*'WEIGHTED from Refinitive'!$B$15)+('WEIGHTED from Refinitive'!$B$16*'ISSUE SCORE from EIKON'!EM145)</f>
        <v>79.268987585908931</v>
      </c>
      <c r="D142" s="1">
        <f>('WEIGHTED from Refinitive'!$B$3*'ISSUE SCORE from EIKON'!I145)+('WEIGHTED from Refinitive'!$B$4*'ISSUE SCORE from EIKON'!X145)+('ISSUE SCORE from EIKON'!AM145*'WEIGHTED from Refinitive'!$B$5)+('WEIGHTED from Refinitive'!$B$8*'ISSUE SCORE from EIKON'!BB145)+('ISSUE SCORE from EIKON'!BQ145*'WEIGHTED from Refinitive'!$B$9)+('WEIGHTED from Refinitive'!$B$10*'ISSUE SCORE from EIKON'!CF145)+('ISSUE SCORE from EIKON'!CU145*'WEIGHTED from Refinitive'!$B$11)+('WEIGHTED from Refinitive'!$B$14*'ISSUE SCORE from EIKON'!DJ145)+('ISSUE SCORE from EIKON'!DY145*'WEIGHTED from Refinitive'!$B$15)+('WEIGHTED from Refinitive'!$B$16*'ISSUE SCORE from EIKON'!EN145)</f>
        <v>74.748765287904803</v>
      </c>
      <c r="E142" s="1">
        <f>('WEIGHTED from Refinitive'!$B$3*'ISSUE SCORE from EIKON'!J145)+('WEIGHTED from Refinitive'!$B$4*'ISSUE SCORE from EIKON'!Y145)+('ISSUE SCORE from EIKON'!AN145*'WEIGHTED from Refinitive'!$B$5)+('WEIGHTED from Refinitive'!$B$8*'ISSUE SCORE from EIKON'!BC145)+('ISSUE SCORE from EIKON'!BR145*'WEIGHTED from Refinitive'!$B$9)+('WEIGHTED from Refinitive'!$B$10*'ISSUE SCORE from EIKON'!CG145)+('ISSUE SCORE from EIKON'!CV145*'WEIGHTED from Refinitive'!$B$11)+('WEIGHTED from Refinitive'!$B$14*'ISSUE SCORE from EIKON'!DK145)+('ISSUE SCORE from EIKON'!DZ145*'WEIGHTED from Refinitive'!$B$15)+('WEIGHTED from Refinitive'!$B$16*'ISSUE SCORE from EIKON'!EO145)</f>
        <v>66.775660933984369</v>
      </c>
      <c r="F142" s="1">
        <f>('WEIGHTED from Refinitive'!$B$3*'ISSUE SCORE from EIKON'!K145)+('WEIGHTED from Refinitive'!$B$4*'ISSUE SCORE from EIKON'!Z145)+('ISSUE SCORE from EIKON'!AO145*'WEIGHTED from Refinitive'!$B$5)+('WEIGHTED from Refinitive'!$B$8*'ISSUE SCORE from EIKON'!BD145)+('ISSUE SCORE from EIKON'!BS145*'WEIGHTED from Refinitive'!$B$9)+('WEIGHTED from Refinitive'!$B$10*'ISSUE SCORE from EIKON'!CH145)+('ISSUE SCORE from EIKON'!CW145*'WEIGHTED from Refinitive'!$B$11)+('WEIGHTED from Refinitive'!$B$14*'ISSUE SCORE from EIKON'!DL145)+('ISSUE SCORE from EIKON'!EA145*'WEIGHTED from Refinitive'!$B$15)+('WEIGHTED from Refinitive'!$B$16*'ISSUE SCORE from EIKON'!EP145)</f>
        <v>41.219612477075131</v>
      </c>
      <c r="G142" s="1">
        <f>('WEIGHTED from Refinitive'!$B$3*'ISSUE SCORE from EIKON'!L145)+('WEIGHTED from Refinitive'!$B$4*'ISSUE SCORE from EIKON'!AA145)+('ISSUE SCORE from EIKON'!AP145*'WEIGHTED from Refinitive'!$B$5)+('WEIGHTED from Refinitive'!$B$8*'ISSUE SCORE from EIKON'!BE145)+('ISSUE SCORE from EIKON'!BT145*'WEIGHTED from Refinitive'!$B$9)+('WEIGHTED from Refinitive'!$B$10*'ISSUE SCORE from EIKON'!CI145)+('ISSUE SCORE from EIKON'!CX145*'WEIGHTED from Refinitive'!$B$11)+('WEIGHTED from Refinitive'!$B$14*'ISSUE SCORE from EIKON'!DM145)+('ISSUE SCORE from EIKON'!EB145*'WEIGHTED from Refinitive'!$B$15)+('WEIGHTED from Refinitive'!$B$16*'ISSUE SCORE from EIKON'!EQ145)</f>
        <v>42.049570193768979</v>
      </c>
      <c r="H142" s="1">
        <f>('WEIGHTED from Refinitive'!$B$3*'ISSUE SCORE from EIKON'!M145)+('WEIGHTED from Refinitive'!$B$4*'ISSUE SCORE from EIKON'!AB145)+('ISSUE SCORE from EIKON'!AQ145*'WEIGHTED from Refinitive'!$B$5)+('WEIGHTED from Refinitive'!$B$8*'ISSUE SCORE from EIKON'!BF145)+('ISSUE SCORE from EIKON'!BU145*'WEIGHTED from Refinitive'!$B$9)+('WEIGHTED from Refinitive'!$B$10*'ISSUE SCORE from EIKON'!CJ145)+('ISSUE SCORE from EIKON'!CY145*'WEIGHTED from Refinitive'!$B$11)+('WEIGHTED from Refinitive'!$B$14*'ISSUE SCORE from EIKON'!DN145)+('ISSUE SCORE from EIKON'!EC145*'WEIGHTED from Refinitive'!$B$15)+('WEIGHTED from Refinitive'!$B$16*'ISSUE SCORE from EIKON'!ER145)</f>
        <v>43.300351682939343</v>
      </c>
      <c r="I142" s="1">
        <f>('WEIGHTED from Refinitive'!$B$3*'ISSUE SCORE from EIKON'!N145)+('WEIGHTED from Refinitive'!$B$4*'ISSUE SCORE from EIKON'!AC145)+('ISSUE SCORE from EIKON'!AR145*'WEIGHTED from Refinitive'!$B$5)+('WEIGHTED from Refinitive'!$B$8*'ISSUE SCORE from EIKON'!BG145)+('ISSUE SCORE from EIKON'!BV145*'WEIGHTED from Refinitive'!$B$9)+('WEIGHTED from Refinitive'!$B$10*'ISSUE SCORE from EIKON'!CK145)+('ISSUE SCORE from EIKON'!CZ145*'WEIGHTED from Refinitive'!$B$11)+('WEIGHTED from Refinitive'!$B$14*'ISSUE SCORE from EIKON'!DO145)+('ISSUE SCORE from EIKON'!ED145*'WEIGHTED from Refinitive'!$B$15)+('WEIGHTED from Refinitive'!$B$16*'ISSUE SCORE from EIKON'!ES145)</f>
        <v>46.187503940731375</v>
      </c>
      <c r="J142" s="1">
        <f>('WEIGHTED from Refinitive'!$B$3*'ISSUE SCORE from EIKON'!O145)+('WEIGHTED from Refinitive'!$B$4*'ISSUE SCORE from EIKON'!AD145)+('ISSUE SCORE from EIKON'!AS145*'WEIGHTED from Refinitive'!$B$5)+('WEIGHTED from Refinitive'!$B$8*'ISSUE SCORE from EIKON'!BH145)+('ISSUE SCORE from EIKON'!BW145*'WEIGHTED from Refinitive'!$B$9)+('WEIGHTED from Refinitive'!$B$10*'ISSUE SCORE from EIKON'!CL145)+('ISSUE SCORE from EIKON'!DA145*'WEIGHTED from Refinitive'!$B$11)+('WEIGHTED from Refinitive'!$B$14*'ISSUE SCORE from EIKON'!DP145)+('ISSUE SCORE from EIKON'!EE145*'WEIGHTED from Refinitive'!$B$15)+('WEIGHTED from Refinitive'!$B$16*'ISSUE SCORE from EIKON'!ET145)</f>
        <v>46.6169783672729</v>
      </c>
      <c r="K142" s="1">
        <f>('WEIGHTED from Refinitive'!$B$3*'ISSUE SCORE from EIKON'!P145)+('WEIGHTED from Refinitive'!$B$4*'ISSUE SCORE from EIKON'!AE145)+('ISSUE SCORE from EIKON'!AT145*'WEIGHTED from Refinitive'!$B$5)+('WEIGHTED from Refinitive'!$B$8*'ISSUE SCORE from EIKON'!BI145)+('ISSUE SCORE from EIKON'!BX145*'WEIGHTED from Refinitive'!$B$9)+('WEIGHTED from Refinitive'!$B$10*'ISSUE SCORE from EIKON'!CM145)+('ISSUE SCORE from EIKON'!DB145*'WEIGHTED from Refinitive'!$B$11)+('WEIGHTED from Refinitive'!$B$14*'ISSUE SCORE from EIKON'!DQ145)+('ISSUE SCORE from EIKON'!EF145*'WEIGHTED from Refinitive'!$B$15)+('WEIGHTED from Refinitive'!$B$16*'ISSUE SCORE from EIKON'!EU145)</f>
        <v>43.944805090850835</v>
      </c>
      <c r="L142" s="1">
        <f>('WEIGHTED from Refinitive'!$B$3*'ISSUE SCORE from EIKON'!Q145)+('WEIGHTED from Refinitive'!$B$4*'ISSUE SCORE from EIKON'!AF145)+('ISSUE SCORE from EIKON'!AU145*'WEIGHTED from Refinitive'!$B$5)+('WEIGHTED from Refinitive'!$B$8*'ISSUE SCORE from EIKON'!BJ145)+('ISSUE SCORE from EIKON'!BY145*'WEIGHTED from Refinitive'!$B$9)+('WEIGHTED from Refinitive'!$B$10*'ISSUE SCORE from EIKON'!CN145)+('ISSUE SCORE from EIKON'!DC145*'WEIGHTED from Refinitive'!$B$11)+('WEIGHTED from Refinitive'!$B$14*'ISSUE SCORE from EIKON'!DR145)+('ISSUE SCORE from EIKON'!EG145*'WEIGHTED from Refinitive'!$B$15)+('WEIGHTED from Refinitive'!$B$16*'ISSUE SCORE from EIKON'!EV145)</f>
        <v>40.898408095267449</v>
      </c>
      <c r="M142" s="1">
        <f>('WEIGHTED from Refinitive'!$B$3*'ISSUE SCORE from EIKON'!R145)+('WEIGHTED from Refinitive'!$B$4*'ISSUE SCORE from EIKON'!AG145)+('ISSUE SCORE from EIKON'!AV145*'WEIGHTED from Refinitive'!$B$5)+('WEIGHTED from Refinitive'!$B$8*'ISSUE SCORE from EIKON'!BK145)+('ISSUE SCORE from EIKON'!BZ145*'WEIGHTED from Refinitive'!$B$9)+('WEIGHTED from Refinitive'!$B$10*'ISSUE SCORE from EIKON'!CO145)+('ISSUE SCORE from EIKON'!DD145*'WEIGHTED from Refinitive'!$B$11)+('WEIGHTED from Refinitive'!$B$14*'ISSUE SCORE from EIKON'!DS145)+('ISSUE SCORE from EIKON'!EH145*'WEIGHTED from Refinitive'!$B$15)+('WEIGHTED from Refinitive'!$B$16*'ISSUE SCORE from EIKON'!EW145)</f>
        <v>0</v>
      </c>
      <c r="N142" s="1">
        <f>('WEIGHTED from Refinitive'!$B$3*'ISSUE SCORE from EIKON'!S145)+('WEIGHTED from Refinitive'!$B$4*'ISSUE SCORE from EIKON'!AH145)+('ISSUE SCORE from EIKON'!AW145*'WEIGHTED from Refinitive'!$B$5)+('WEIGHTED from Refinitive'!$B$8*'ISSUE SCORE from EIKON'!BL145)+('ISSUE SCORE from EIKON'!CA145*'WEIGHTED from Refinitive'!$B$9)+('WEIGHTED from Refinitive'!$B$10*'ISSUE SCORE from EIKON'!CP145)+('ISSUE SCORE from EIKON'!DE145*'WEIGHTED from Refinitive'!$B$11)+('WEIGHTED from Refinitive'!$B$14*'ISSUE SCORE from EIKON'!DT145)+('ISSUE SCORE from EIKON'!EI145*'WEIGHTED from Refinitive'!$B$15)+('WEIGHTED from Refinitive'!$B$16*'ISSUE SCORE from EIKON'!EX145)</f>
        <v>0</v>
      </c>
      <c r="O142" s="1">
        <f>('WEIGHTED from Refinitive'!$B$3*'ISSUE SCORE from EIKON'!T145)+('WEIGHTED from Refinitive'!$B$4*'ISSUE SCORE from EIKON'!AI145)+('ISSUE SCORE from EIKON'!AX145*'WEIGHTED from Refinitive'!$B$5)+('WEIGHTED from Refinitive'!$B$8*'ISSUE SCORE from EIKON'!BM145)+('ISSUE SCORE from EIKON'!CB145*'WEIGHTED from Refinitive'!$B$9)+('WEIGHTED from Refinitive'!$B$10*'ISSUE SCORE from EIKON'!CQ145)+('ISSUE SCORE from EIKON'!DF145*'WEIGHTED from Refinitive'!$B$11)+('WEIGHTED from Refinitive'!$B$14*'ISSUE SCORE from EIKON'!DU145)+('ISSUE SCORE from EIKON'!EJ145*'WEIGHTED from Refinitive'!$B$15)+('WEIGHTED from Refinitive'!$B$16*'ISSUE SCORE from EIKON'!EY145)</f>
        <v>0</v>
      </c>
      <c r="P142" s="1">
        <f>('WEIGHTED from Refinitive'!$B$3*'ISSUE SCORE from EIKON'!U145)+('WEIGHTED from Refinitive'!$B$4*'ISSUE SCORE from EIKON'!AJ145)+('ISSUE SCORE from EIKON'!AY145*'WEIGHTED from Refinitive'!$B$5)+('WEIGHTED from Refinitive'!$B$8*'ISSUE SCORE from EIKON'!BN145)+('ISSUE SCORE from EIKON'!CC145*'WEIGHTED from Refinitive'!$B$9)+('WEIGHTED from Refinitive'!$B$10*'ISSUE SCORE from EIKON'!CR145)+('ISSUE SCORE from EIKON'!DG145*'WEIGHTED from Refinitive'!$B$11)+('WEIGHTED from Refinitive'!$B$14*'ISSUE SCORE from EIKON'!DV145)+('ISSUE SCORE from EIKON'!EK145*'WEIGHTED from Refinitive'!$B$15)+('WEIGHTED from Refinitive'!$B$16*'ISSUE SCORE from EIKON'!EZ145)</f>
        <v>0</v>
      </c>
      <c r="R142" s="11" t="s">
        <v>244</v>
      </c>
      <c r="S142" s="1">
        <f t="shared" si="62"/>
        <v>67.796424115513958</v>
      </c>
      <c r="T142" s="1">
        <f t="shared" si="63"/>
        <v>79.268987585908931</v>
      </c>
      <c r="U142" s="1">
        <f t="shared" si="64"/>
        <v>74.748765287904803</v>
      </c>
      <c r="V142" s="1">
        <f t="shared" si="65"/>
        <v>66.775660933984369</v>
      </c>
      <c r="W142" s="1">
        <f t="shared" si="66"/>
        <v>41.219612477075131</v>
      </c>
      <c r="X142" s="1">
        <f t="shared" si="67"/>
        <v>42.049570193768979</v>
      </c>
      <c r="Y142" s="1">
        <f t="shared" si="68"/>
        <v>43.300351682939343</v>
      </c>
      <c r="Z142" s="1">
        <f t="shared" si="69"/>
        <v>46.187503940731375</v>
      </c>
      <c r="AA142" s="1">
        <f t="shared" si="70"/>
        <v>46.6169783672729</v>
      </c>
      <c r="AB142" s="1">
        <f t="shared" si="71"/>
        <v>43.944805090850835</v>
      </c>
      <c r="AC142" s="1">
        <f t="shared" si="72"/>
        <v>40.898408095267449</v>
      </c>
      <c r="AD142" s="1">
        <f t="shared" si="73"/>
        <v>0</v>
      </c>
      <c r="AE142" s="1">
        <f t="shared" si="74"/>
        <v>0</v>
      </c>
      <c r="AF142" s="1">
        <f t="shared" si="75"/>
        <v>0</v>
      </c>
      <c r="AG142" s="1">
        <f t="shared" si="76"/>
        <v>0</v>
      </c>
      <c r="AI142" s="11" t="s">
        <v>244</v>
      </c>
      <c r="AJ142" s="1">
        <f t="shared" si="77"/>
        <v>-11.472563470394974</v>
      </c>
      <c r="AK142" s="1">
        <f t="shared" si="78"/>
        <v>4.5202222980041284</v>
      </c>
      <c r="AL142" s="1">
        <f t="shared" si="79"/>
        <v>7.9731043539204336</v>
      </c>
      <c r="AM142" s="1">
        <f t="shared" si="80"/>
        <v>25.556048456909238</v>
      </c>
      <c r="AN142" s="1">
        <f t="shared" si="81"/>
        <v>-0.82995771669384766</v>
      </c>
      <c r="AO142" s="1">
        <f t="shared" si="82"/>
        <v>-1.2507814891703646</v>
      </c>
      <c r="AP142" s="1">
        <f t="shared" si="83"/>
        <v>-2.8871522577920317</v>
      </c>
      <c r="AQ142" s="1">
        <f t="shared" si="84"/>
        <v>-0.42947442654152468</v>
      </c>
      <c r="AR142" s="1">
        <f t="shared" si="85"/>
        <v>2.6721732764220647</v>
      </c>
      <c r="AS142" s="1">
        <f t="shared" si="86"/>
        <v>3.0463969955833861</v>
      </c>
      <c r="AT142" s="1">
        <f t="shared" si="87"/>
        <v>40.898408095267449</v>
      </c>
      <c r="AU142" s="1">
        <f t="shared" si="88"/>
        <v>0</v>
      </c>
      <c r="AV142" s="1">
        <f t="shared" si="89"/>
        <v>0</v>
      </c>
      <c r="AW142" s="1">
        <f t="shared" si="90"/>
        <v>0</v>
      </c>
      <c r="AX142" s="1" t="str">
        <f>VLOOKUP(AI142,'ISSUE SCORE from EIKON'!A145:B574,2,FALSE)</f>
        <v>HCA Healthcare Inc</v>
      </c>
      <c r="AY142" s="1">
        <f t="shared" si="91"/>
        <v>141</v>
      </c>
      <c r="AZ142" s="1">
        <v>141</v>
      </c>
      <c r="BA142" s="1">
        <v>1</v>
      </c>
    </row>
    <row r="143" spans="1:53" ht="15">
      <c r="A143" s="11" t="s">
        <v>204</v>
      </c>
      <c r="B143" s="1">
        <f>('WEIGHTED from Refinitive'!$B$3*'ISSUE SCORE from EIKON'!G146)+('WEIGHTED from Refinitive'!$B$4*'ISSUE SCORE from EIKON'!V146)+('ISSUE SCORE from EIKON'!AK146*'WEIGHTED from Refinitive'!$B$5)+('WEIGHTED from Refinitive'!$B$8*'ISSUE SCORE from EIKON'!AZ146)+('ISSUE SCORE from EIKON'!BO146*'WEIGHTED from Refinitive'!$B$9)+('WEIGHTED from Refinitive'!$B$10*'ISSUE SCORE from EIKON'!CD146)+('ISSUE SCORE from EIKON'!CS146*'WEIGHTED from Refinitive'!$B$11)+('WEIGHTED from Refinitive'!$B$14*'ISSUE SCORE from EIKON'!DH146)+('ISSUE SCORE from EIKON'!DW146*'WEIGHTED from Refinitive'!$B$15)+('WEIGHTED from Refinitive'!$B$16*'ISSUE SCORE from EIKON'!EL146)</f>
        <v>76.59364837586385</v>
      </c>
      <c r="C143" s="1">
        <f>('WEIGHTED from Refinitive'!$B$3*'ISSUE SCORE from EIKON'!H146)+('WEIGHTED from Refinitive'!$B$4*'ISSUE SCORE from EIKON'!W146)+('ISSUE SCORE from EIKON'!AL146*'WEIGHTED from Refinitive'!$B$5)+('WEIGHTED from Refinitive'!$B$8*'ISSUE SCORE from EIKON'!BA146)+('ISSUE SCORE from EIKON'!BP146*'WEIGHTED from Refinitive'!$B$9)+('WEIGHTED from Refinitive'!$B$10*'ISSUE SCORE from EIKON'!CE146)+('ISSUE SCORE from EIKON'!CT146*'WEIGHTED from Refinitive'!$B$11)+('WEIGHTED from Refinitive'!$B$14*'ISSUE SCORE from EIKON'!DI146)+('ISSUE SCORE from EIKON'!DX146*'WEIGHTED from Refinitive'!$B$15)+('WEIGHTED from Refinitive'!$B$16*'ISSUE SCORE from EIKON'!EM146)</f>
        <v>77.905552472450211</v>
      </c>
      <c r="D143" s="1">
        <f>('WEIGHTED from Refinitive'!$B$3*'ISSUE SCORE from EIKON'!I146)+('WEIGHTED from Refinitive'!$B$4*'ISSUE SCORE from EIKON'!X146)+('ISSUE SCORE from EIKON'!AM146*'WEIGHTED from Refinitive'!$B$5)+('WEIGHTED from Refinitive'!$B$8*'ISSUE SCORE from EIKON'!BB146)+('ISSUE SCORE from EIKON'!BQ146*'WEIGHTED from Refinitive'!$B$9)+('WEIGHTED from Refinitive'!$B$10*'ISSUE SCORE from EIKON'!CF146)+('ISSUE SCORE from EIKON'!CU146*'WEIGHTED from Refinitive'!$B$11)+('WEIGHTED from Refinitive'!$B$14*'ISSUE SCORE from EIKON'!DJ146)+('ISSUE SCORE from EIKON'!DY146*'WEIGHTED from Refinitive'!$B$15)+('WEIGHTED from Refinitive'!$B$16*'ISSUE SCORE from EIKON'!EN146)</f>
        <v>73.27705661648541</v>
      </c>
      <c r="E143" s="1">
        <f>('WEIGHTED from Refinitive'!$B$3*'ISSUE SCORE from EIKON'!J146)+('WEIGHTED from Refinitive'!$B$4*'ISSUE SCORE from EIKON'!Y146)+('ISSUE SCORE from EIKON'!AN146*'WEIGHTED from Refinitive'!$B$5)+('WEIGHTED from Refinitive'!$B$8*'ISSUE SCORE from EIKON'!BC146)+('ISSUE SCORE from EIKON'!BR146*'WEIGHTED from Refinitive'!$B$9)+('WEIGHTED from Refinitive'!$B$10*'ISSUE SCORE from EIKON'!CG146)+('ISSUE SCORE from EIKON'!CV146*'WEIGHTED from Refinitive'!$B$11)+('WEIGHTED from Refinitive'!$B$14*'ISSUE SCORE from EIKON'!DK146)+('ISSUE SCORE from EIKON'!DZ146*'WEIGHTED from Refinitive'!$B$15)+('WEIGHTED from Refinitive'!$B$16*'ISSUE SCORE from EIKON'!EO146)</f>
        <v>73.869580419580387</v>
      </c>
      <c r="F143" s="1">
        <f>('WEIGHTED from Refinitive'!$B$3*'ISSUE SCORE from EIKON'!K146)+('WEIGHTED from Refinitive'!$B$4*'ISSUE SCORE from EIKON'!Z146)+('ISSUE SCORE from EIKON'!AO146*'WEIGHTED from Refinitive'!$B$5)+('WEIGHTED from Refinitive'!$B$8*'ISSUE SCORE from EIKON'!BD146)+('ISSUE SCORE from EIKON'!BS146*'WEIGHTED from Refinitive'!$B$9)+('WEIGHTED from Refinitive'!$B$10*'ISSUE SCORE from EIKON'!CH146)+('ISSUE SCORE from EIKON'!CW146*'WEIGHTED from Refinitive'!$B$11)+('WEIGHTED from Refinitive'!$B$14*'ISSUE SCORE from EIKON'!DL146)+('ISSUE SCORE from EIKON'!EA146*'WEIGHTED from Refinitive'!$B$15)+('WEIGHTED from Refinitive'!$B$16*'ISSUE SCORE from EIKON'!EP146)</f>
        <v>73.704885282870833</v>
      </c>
      <c r="G143" s="1">
        <f>('WEIGHTED from Refinitive'!$B$3*'ISSUE SCORE from EIKON'!L146)+('WEIGHTED from Refinitive'!$B$4*'ISSUE SCORE from EIKON'!AA146)+('ISSUE SCORE from EIKON'!AP146*'WEIGHTED from Refinitive'!$B$5)+('WEIGHTED from Refinitive'!$B$8*'ISSUE SCORE from EIKON'!BE146)+('ISSUE SCORE from EIKON'!BT146*'WEIGHTED from Refinitive'!$B$9)+('WEIGHTED from Refinitive'!$B$10*'ISSUE SCORE from EIKON'!CI146)+('ISSUE SCORE from EIKON'!CX146*'WEIGHTED from Refinitive'!$B$11)+('WEIGHTED from Refinitive'!$B$14*'ISSUE SCORE from EIKON'!DM146)+('ISSUE SCORE from EIKON'!EB146*'WEIGHTED from Refinitive'!$B$15)+('WEIGHTED from Refinitive'!$B$16*'ISSUE SCORE from EIKON'!EQ146)</f>
        <v>68.746760448783775</v>
      </c>
      <c r="H143" s="1">
        <f>('WEIGHTED from Refinitive'!$B$3*'ISSUE SCORE from EIKON'!M146)+('WEIGHTED from Refinitive'!$B$4*'ISSUE SCORE from EIKON'!AB146)+('ISSUE SCORE from EIKON'!AQ146*'WEIGHTED from Refinitive'!$B$5)+('WEIGHTED from Refinitive'!$B$8*'ISSUE SCORE from EIKON'!BF146)+('ISSUE SCORE from EIKON'!BU146*'WEIGHTED from Refinitive'!$B$9)+('WEIGHTED from Refinitive'!$B$10*'ISSUE SCORE from EIKON'!CJ146)+('ISSUE SCORE from EIKON'!CY146*'WEIGHTED from Refinitive'!$B$11)+('WEIGHTED from Refinitive'!$B$14*'ISSUE SCORE from EIKON'!DN146)+('ISSUE SCORE from EIKON'!EC146*'WEIGHTED from Refinitive'!$B$15)+('WEIGHTED from Refinitive'!$B$16*'ISSUE SCORE from EIKON'!ER146)</f>
        <v>78.510758196721255</v>
      </c>
      <c r="I143" s="1">
        <f>('WEIGHTED from Refinitive'!$B$3*'ISSUE SCORE from EIKON'!N146)+('WEIGHTED from Refinitive'!$B$4*'ISSUE SCORE from EIKON'!AC146)+('ISSUE SCORE from EIKON'!AR146*'WEIGHTED from Refinitive'!$B$5)+('WEIGHTED from Refinitive'!$B$8*'ISSUE SCORE from EIKON'!BG146)+('ISSUE SCORE from EIKON'!BV146*'WEIGHTED from Refinitive'!$B$9)+('WEIGHTED from Refinitive'!$B$10*'ISSUE SCORE from EIKON'!CK146)+('ISSUE SCORE from EIKON'!CZ146*'WEIGHTED from Refinitive'!$B$11)+('WEIGHTED from Refinitive'!$B$14*'ISSUE SCORE from EIKON'!DO146)+('ISSUE SCORE from EIKON'!ED146*'WEIGHTED from Refinitive'!$B$15)+('WEIGHTED from Refinitive'!$B$16*'ISSUE SCORE from EIKON'!ES146)</f>
        <v>72.957970050049354</v>
      </c>
      <c r="J143" s="1">
        <f>('WEIGHTED from Refinitive'!$B$3*'ISSUE SCORE from EIKON'!O146)+('WEIGHTED from Refinitive'!$B$4*'ISSUE SCORE from EIKON'!AD146)+('ISSUE SCORE from EIKON'!AS146*'WEIGHTED from Refinitive'!$B$5)+('WEIGHTED from Refinitive'!$B$8*'ISSUE SCORE from EIKON'!BH146)+('ISSUE SCORE from EIKON'!BW146*'WEIGHTED from Refinitive'!$B$9)+('WEIGHTED from Refinitive'!$B$10*'ISSUE SCORE from EIKON'!CL146)+('ISSUE SCORE from EIKON'!DA146*'WEIGHTED from Refinitive'!$B$11)+('WEIGHTED from Refinitive'!$B$14*'ISSUE SCORE from EIKON'!DP146)+('ISSUE SCORE from EIKON'!EE146*'WEIGHTED from Refinitive'!$B$15)+('WEIGHTED from Refinitive'!$B$16*'ISSUE SCORE from EIKON'!ET146)</f>
        <v>73.161368123158269</v>
      </c>
      <c r="K143" s="1">
        <f>('WEIGHTED from Refinitive'!$B$3*'ISSUE SCORE from EIKON'!P146)+('WEIGHTED from Refinitive'!$B$4*'ISSUE SCORE from EIKON'!AE146)+('ISSUE SCORE from EIKON'!AT146*'WEIGHTED from Refinitive'!$B$5)+('WEIGHTED from Refinitive'!$B$8*'ISSUE SCORE from EIKON'!BI146)+('ISSUE SCORE from EIKON'!BX146*'WEIGHTED from Refinitive'!$B$9)+('WEIGHTED from Refinitive'!$B$10*'ISSUE SCORE from EIKON'!CM146)+('ISSUE SCORE from EIKON'!DB146*'WEIGHTED from Refinitive'!$B$11)+('WEIGHTED from Refinitive'!$B$14*'ISSUE SCORE from EIKON'!DQ146)+('ISSUE SCORE from EIKON'!EF146*'WEIGHTED from Refinitive'!$B$15)+('WEIGHTED from Refinitive'!$B$16*'ISSUE SCORE from EIKON'!EU146)</f>
        <v>67.711091641515523</v>
      </c>
      <c r="L143" s="1">
        <f>('WEIGHTED from Refinitive'!$B$3*'ISSUE SCORE from EIKON'!Q146)+('WEIGHTED from Refinitive'!$B$4*'ISSUE SCORE from EIKON'!AF146)+('ISSUE SCORE from EIKON'!AU146*'WEIGHTED from Refinitive'!$B$5)+('WEIGHTED from Refinitive'!$B$8*'ISSUE SCORE from EIKON'!BJ146)+('ISSUE SCORE from EIKON'!BY146*'WEIGHTED from Refinitive'!$B$9)+('WEIGHTED from Refinitive'!$B$10*'ISSUE SCORE from EIKON'!CN146)+('ISSUE SCORE from EIKON'!DC146*'WEIGHTED from Refinitive'!$B$11)+('WEIGHTED from Refinitive'!$B$14*'ISSUE SCORE from EIKON'!DR146)+('ISSUE SCORE from EIKON'!EG146*'WEIGHTED from Refinitive'!$B$15)+('WEIGHTED from Refinitive'!$B$16*'ISSUE SCORE from EIKON'!EV146)</f>
        <v>72.767594218560021</v>
      </c>
      <c r="M143" s="1">
        <f>('WEIGHTED from Refinitive'!$B$3*'ISSUE SCORE from EIKON'!R146)+('WEIGHTED from Refinitive'!$B$4*'ISSUE SCORE from EIKON'!AG146)+('ISSUE SCORE from EIKON'!AV146*'WEIGHTED from Refinitive'!$B$5)+('WEIGHTED from Refinitive'!$B$8*'ISSUE SCORE from EIKON'!BK146)+('ISSUE SCORE from EIKON'!BZ146*'WEIGHTED from Refinitive'!$B$9)+('WEIGHTED from Refinitive'!$B$10*'ISSUE SCORE from EIKON'!CO146)+('ISSUE SCORE from EIKON'!DD146*'WEIGHTED from Refinitive'!$B$11)+('WEIGHTED from Refinitive'!$B$14*'ISSUE SCORE from EIKON'!DS146)+('ISSUE SCORE from EIKON'!EH146*'WEIGHTED from Refinitive'!$B$15)+('WEIGHTED from Refinitive'!$B$16*'ISSUE SCORE from EIKON'!EW146)</f>
        <v>78.690909090909059</v>
      </c>
      <c r="N143" s="1">
        <f>('WEIGHTED from Refinitive'!$B$3*'ISSUE SCORE from EIKON'!S146)+('WEIGHTED from Refinitive'!$B$4*'ISSUE SCORE from EIKON'!AH146)+('ISSUE SCORE from EIKON'!AW146*'WEIGHTED from Refinitive'!$B$5)+('WEIGHTED from Refinitive'!$B$8*'ISSUE SCORE from EIKON'!BL146)+('ISSUE SCORE from EIKON'!CA146*'WEIGHTED from Refinitive'!$B$9)+('WEIGHTED from Refinitive'!$B$10*'ISSUE SCORE from EIKON'!CP146)+('ISSUE SCORE from EIKON'!DE146*'WEIGHTED from Refinitive'!$B$11)+('WEIGHTED from Refinitive'!$B$14*'ISSUE SCORE from EIKON'!DT146)+('ISSUE SCORE from EIKON'!EI146*'WEIGHTED from Refinitive'!$B$15)+('WEIGHTED from Refinitive'!$B$16*'ISSUE SCORE from EIKON'!EX146)</f>
        <v>76.652143720583283</v>
      </c>
      <c r="O143" s="1">
        <f>('WEIGHTED from Refinitive'!$B$3*'ISSUE SCORE from EIKON'!T146)+('WEIGHTED from Refinitive'!$B$4*'ISSUE SCORE from EIKON'!AI146)+('ISSUE SCORE from EIKON'!AX146*'WEIGHTED from Refinitive'!$B$5)+('WEIGHTED from Refinitive'!$B$8*'ISSUE SCORE from EIKON'!BM146)+('ISSUE SCORE from EIKON'!CB146*'WEIGHTED from Refinitive'!$B$9)+('WEIGHTED from Refinitive'!$B$10*'ISSUE SCORE from EIKON'!CQ146)+('ISSUE SCORE from EIKON'!DF146*'WEIGHTED from Refinitive'!$B$11)+('WEIGHTED from Refinitive'!$B$14*'ISSUE SCORE from EIKON'!DU146)+('ISSUE SCORE from EIKON'!EJ146*'WEIGHTED from Refinitive'!$B$15)+('WEIGHTED from Refinitive'!$B$16*'ISSUE SCORE from EIKON'!EY146)</f>
        <v>76.559286723163837</v>
      </c>
      <c r="P143" s="1">
        <f>('WEIGHTED from Refinitive'!$B$3*'ISSUE SCORE from EIKON'!U146)+('WEIGHTED from Refinitive'!$B$4*'ISSUE SCORE from EIKON'!AJ146)+('ISSUE SCORE from EIKON'!AY146*'WEIGHTED from Refinitive'!$B$5)+('WEIGHTED from Refinitive'!$B$8*'ISSUE SCORE from EIKON'!BN146)+('ISSUE SCORE from EIKON'!CC146*'WEIGHTED from Refinitive'!$B$9)+('WEIGHTED from Refinitive'!$B$10*'ISSUE SCORE from EIKON'!CR146)+('ISSUE SCORE from EIKON'!DG146*'WEIGHTED from Refinitive'!$B$11)+('WEIGHTED from Refinitive'!$B$14*'ISSUE SCORE from EIKON'!DV146)+('ISSUE SCORE from EIKON'!EK146*'WEIGHTED from Refinitive'!$B$15)+('WEIGHTED from Refinitive'!$B$16*'ISSUE SCORE from EIKON'!EZ146)</f>
        <v>61.112631621252284</v>
      </c>
      <c r="R143" s="11" t="s">
        <v>245</v>
      </c>
      <c r="S143" s="1">
        <f t="shared" si="62"/>
        <v>84.963341622072051</v>
      </c>
      <c r="T143" s="1">
        <f t="shared" si="63"/>
        <v>77.905552472450211</v>
      </c>
      <c r="U143" s="1">
        <f t="shared" si="64"/>
        <v>73.27705661648541</v>
      </c>
      <c r="V143" s="1">
        <f t="shared" si="65"/>
        <v>73.869580419580387</v>
      </c>
      <c r="W143" s="1">
        <f t="shared" si="66"/>
        <v>73.704885282870833</v>
      </c>
      <c r="X143" s="1">
        <f t="shared" si="67"/>
        <v>68.746760448783775</v>
      </c>
      <c r="Y143" s="1">
        <f t="shared" si="68"/>
        <v>78.510758196721255</v>
      </c>
      <c r="Z143" s="1">
        <f t="shared" si="69"/>
        <v>72.957970050049354</v>
      </c>
      <c r="AA143" s="1">
        <f t="shared" si="70"/>
        <v>73.161368123158269</v>
      </c>
      <c r="AB143" s="1">
        <f t="shared" si="71"/>
        <v>67.711091641515523</v>
      </c>
      <c r="AC143" s="1">
        <f t="shared" si="72"/>
        <v>72.767594218560021</v>
      </c>
      <c r="AD143" s="1">
        <f t="shared" si="73"/>
        <v>78.690909090909059</v>
      </c>
      <c r="AE143" s="1">
        <f t="shared" si="74"/>
        <v>76.652143720583283</v>
      </c>
      <c r="AF143" s="1">
        <f t="shared" si="75"/>
        <v>76.559286723163837</v>
      </c>
      <c r="AG143" s="1">
        <f t="shared" si="76"/>
        <v>61.112631621252284</v>
      </c>
      <c r="AI143" s="11" t="s">
        <v>245</v>
      </c>
      <c r="AJ143" s="1">
        <f t="shared" si="77"/>
        <v>7.0577891496218399</v>
      </c>
      <c r="AK143" s="1">
        <f t="shared" si="78"/>
        <v>4.6284958559648004</v>
      </c>
      <c r="AL143" s="1">
        <f t="shared" si="79"/>
        <v>-0.5925238030949771</v>
      </c>
      <c r="AM143" s="1">
        <f t="shared" si="80"/>
        <v>0.16469513670955394</v>
      </c>
      <c r="AN143" s="1">
        <f t="shared" si="81"/>
        <v>4.9581248340870587</v>
      </c>
      <c r="AO143" s="1">
        <f t="shared" si="82"/>
        <v>-9.7639977479374807</v>
      </c>
      <c r="AP143" s="1">
        <f t="shared" si="83"/>
        <v>5.5527881466719009</v>
      </c>
      <c r="AQ143" s="1">
        <f t="shared" si="84"/>
        <v>-0.20339807310891445</v>
      </c>
      <c r="AR143" s="1">
        <f t="shared" si="85"/>
        <v>5.4502764816427458</v>
      </c>
      <c r="AS143" s="1">
        <f t="shared" si="86"/>
        <v>-5.0565025770444976</v>
      </c>
      <c r="AT143" s="1">
        <f t="shared" si="87"/>
        <v>-5.9233148723490388</v>
      </c>
      <c r="AU143" s="1">
        <f t="shared" si="88"/>
        <v>2.0387653703257769</v>
      </c>
      <c r="AV143" s="1">
        <f t="shared" si="89"/>
        <v>0.092856997419445975</v>
      </c>
      <c r="AW143" s="1">
        <f t="shared" si="90"/>
        <v>15.446655101911553</v>
      </c>
      <c r="AX143" s="1" t="str">
        <f>VLOOKUP(AI143,'ISSUE SCORE from EIKON'!A146:B575,2,FALSE)</f>
        <v>Home Depot Inc</v>
      </c>
      <c r="AY143" s="1">
        <f t="shared" si="91"/>
        <v>142</v>
      </c>
      <c r="AZ143" s="1">
        <v>142</v>
      </c>
      <c r="BA143" s="1">
        <v>1</v>
      </c>
    </row>
    <row r="144" spans="1:53" ht="15">
      <c r="A144" s="11" t="s">
        <v>205</v>
      </c>
      <c r="B144" s="1">
        <f>('WEIGHTED from Refinitive'!$B$3*'ISSUE SCORE from EIKON'!G147)+('WEIGHTED from Refinitive'!$B$4*'ISSUE SCORE from EIKON'!V147)+('ISSUE SCORE from EIKON'!AK147*'WEIGHTED from Refinitive'!$B$5)+('WEIGHTED from Refinitive'!$B$8*'ISSUE SCORE from EIKON'!AZ147)+('ISSUE SCORE from EIKON'!BO147*'WEIGHTED from Refinitive'!$B$9)+('WEIGHTED from Refinitive'!$B$10*'ISSUE SCORE from EIKON'!CD147)+('ISSUE SCORE from EIKON'!CS147*'WEIGHTED from Refinitive'!$B$11)+('WEIGHTED from Refinitive'!$B$14*'ISSUE SCORE from EIKON'!DH147)+('ISSUE SCORE from EIKON'!DW147*'WEIGHTED from Refinitive'!$B$15)+('WEIGHTED from Refinitive'!$B$16*'ISSUE SCORE from EIKON'!EL147)</f>
        <v>61.058547323469917</v>
      </c>
      <c r="C144" s="1">
        <f>('WEIGHTED from Refinitive'!$B$3*'ISSUE SCORE from EIKON'!H147)+('WEIGHTED from Refinitive'!$B$4*'ISSUE SCORE from EIKON'!W147)+('ISSUE SCORE from EIKON'!AL147*'WEIGHTED from Refinitive'!$B$5)+('WEIGHTED from Refinitive'!$B$8*'ISSUE SCORE from EIKON'!BA147)+('ISSUE SCORE from EIKON'!BP147*'WEIGHTED from Refinitive'!$B$9)+('WEIGHTED from Refinitive'!$B$10*'ISSUE SCORE from EIKON'!CE147)+('ISSUE SCORE from EIKON'!CT147*'WEIGHTED from Refinitive'!$B$11)+('WEIGHTED from Refinitive'!$B$14*'ISSUE SCORE from EIKON'!DI147)+('ISSUE SCORE from EIKON'!DX147*'WEIGHTED from Refinitive'!$B$15)+('WEIGHTED from Refinitive'!$B$16*'ISSUE SCORE from EIKON'!EM147)</f>
        <v>62.096564476504049</v>
      </c>
      <c r="D144" s="1">
        <f>('WEIGHTED from Refinitive'!$B$3*'ISSUE SCORE from EIKON'!I147)+('WEIGHTED from Refinitive'!$B$4*'ISSUE SCORE from EIKON'!X147)+('ISSUE SCORE from EIKON'!AM147*'WEIGHTED from Refinitive'!$B$5)+('WEIGHTED from Refinitive'!$B$8*'ISSUE SCORE from EIKON'!BB147)+('ISSUE SCORE from EIKON'!BQ147*'WEIGHTED from Refinitive'!$B$9)+('WEIGHTED from Refinitive'!$B$10*'ISSUE SCORE from EIKON'!CF147)+('ISSUE SCORE from EIKON'!CU147*'WEIGHTED from Refinitive'!$B$11)+('WEIGHTED from Refinitive'!$B$14*'ISSUE SCORE from EIKON'!DJ147)+('ISSUE SCORE from EIKON'!DY147*'WEIGHTED from Refinitive'!$B$15)+('WEIGHTED from Refinitive'!$B$16*'ISSUE SCORE from EIKON'!EN147)</f>
        <v>65.368216605765298</v>
      </c>
      <c r="E144" s="1">
        <f>('WEIGHTED from Refinitive'!$B$3*'ISSUE SCORE from EIKON'!J147)+('WEIGHTED from Refinitive'!$B$4*'ISSUE SCORE from EIKON'!Y147)+('ISSUE SCORE from EIKON'!AN147*'WEIGHTED from Refinitive'!$B$5)+('WEIGHTED from Refinitive'!$B$8*'ISSUE SCORE from EIKON'!BC147)+('ISSUE SCORE from EIKON'!BR147*'WEIGHTED from Refinitive'!$B$9)+('WEIGHTED from Refinitive'!$B$10*'ISSUE SCORE from EIKON'!CG147)+('ISSUE SCORE from EIKON'!CV147*'WEIGHTED from Refinitive'!$B$11)+('WEIGHTED from Refinitive'!$B$14*'ISSUE SCORE from EIKON'!DK147)+('ISSUE SCORE from EIKON'!DZ147*'WEIGHTED from Refinitive'!$B$15)+('WEIGHTED from Refinitive'!$B$16*'ISSUE SCORE from EIKON'!EO147)</f>
        <v>54.495393086144404</v>
      </c>
      <c r="F144" s="1">
        <f>('WEIGHTED from Refinitive'!$B$3*'ISSUE SCORE from EIKON'!K147)+('WEIGHTED from Refinitive'!$B$4*'ISSUE SCORE from EIKON'!Z147)+('ISSUE SCORE from EIKON'!AO147*'WEIGHTED from Refinitive'!$B$5)+('WEIGHTED from Refinitive'!$B$8*'ISSUE SCORE from EIKON'!BD147)+('ISSUE SCORE from EIKON'!BS147*'WEIGHTED from Refinitive'!$B$9)+('WEIGHTED from Refinitive'!$B$10*'ISSUE SCORE from EIKON'!CH147)+('ISSUE SCORE from EIKON'!CW147*'WEIGHTED from Refinitive'!$B$11)+('WEIGHTED from Refinitive'!$B$14*'ISSUE SCORE from EIKON'!DL147)+('ISSUE SCORE from EIKON'!EA147*'WEIGHTED from Refinitive'!$B$15)+('WEIGHTED from Refinitive'!$B$16*'ISSUE SCORE from EIKON'!EP147)</f>
        <v>46.220446220446163</v>
      </c>
      <c r="G144" s="1">
        <f>('WEIGHTED from Refinitive'!$B$3*'ISSUE SCORE from EIKON'!L147)+('WEIGHTED from Refinitive'!$B$4*'ISSUE SCORE from EIKON'!AA147)+('ISSUE SCORE from EIKON'!AP147*'WEIGHTED from Refinitive'!$B$5)+('WEIGHTED from Refinitive'!$B$8*'ISSUE SCORE from EIKON'!BE147)+('ISSUE SCORE from EIKON'!BT147*'WEIGHTED from Refinitive'!$B$9)+('WEIGHTED from Refinitive'!$B$10*'ISSUE SCORE from EIKON'!CI147)+('ISSUE SCORE from EIKON'!CX147*'WEIGHTED from Refinitive'!$B$11)+('WEIGHTED from Refinitive'!$B$14*'ISSUE SCORE from EIKON'!DM147)+('ISSUE SCORE from EIKON'!EB147*'WEIGHTED from Refinitive'!$B$15)+('WEIGHTED from Refinitive'!$B$16*'ISSUE SCORE from EIKON'!EQ147)</f>
        <v>44.124773697410554</v>
      </c>
      <c r="H144" s="1">
        <f>('WEIGHTED from Refinitive'!$B$3*'ISSUE SCORE from EIKON'!M147)+('WEIGHTED from Refinitive'!$B$4*'ISSUE SCORE from EIKON'!AB147)+('ISSUE SCORE from EIKON'!AQ147*'WEIGHTED from Refinitive'!$B$5)+('WEIGHTED from Refinitive'!$B$8*'ISSUE SCORE from EIKON'!BF147)+('ISSUE SCORE from EIKON'!BU147*'WEIGHTED from Refinitive'!$B$9)+('WEIGHTED from Refinitive'!$B$10*'ISSUE SCORE from EIKON'!CJ147)+('ISSUE SCORE from EIKON'!CY147*'WEIGHTED from Refinitive'!$B$11)+('WEIGHTED from Refinitive'!$B$14*'ISSUE SCORE from EIKON'!DN147)+('ISSUE SCORE from EIKON'!EC147*'WEIGHTED from Refinitive'!$B$15)+('WEIGHTED from Refinitive'!$B$16*'ISSUE SCORE from EIKON'!ER147)</f>
        <v>45.683436389062003</v>
      </c>
      <c r="I144" s="1">
        <f>('WEIGHTED from Refinitive'!$B$3*'ISSUE SCORE from EIKON'!N147)+('WEIGHTED from Refinitive'!$B$4*'ISSUE SCORE from EIKON'!AC147)+('ISSUE SCORE from EIKON'!AR147*'WEIGHTED from Refinitive'!$B$5)+('WEIGHTED from Refinitive'!$B$8*'ISSUE SCORE from EIKON'!BG147)+('ISSUE SCORE from EIKON'!BV147*'WEIGHTED from Refinitive'!$B$9)+('WEIGHTED from Refinitive'!$B$10*'ISSUE SCORE from EIKON'!CK147)+('ISSUE SCORE from EIKON'!CZ147*'WEIGHTED from Refinitive'!$B$11)+('WEIGHTED from Refinitive'!$B$14*'ISSUE SCORE from EIKON'!DO147)+('ISSUE SCORE from EIKON'!ED147*'WEIGHTED from Refinitive'!$B$15)+('WEIGHTED from Refinitive'!$B$16*'ISSUE SCORE from EIKON'!ES147)</f>
        <v>45.906267076502694</v>
      </c>
      <c r="J144" s="1">
        <f>('WEIGHTED from Refinitive'!$B$3*'ISSUE SCORE from EIKON'!O147)+('WEIGHTED from Refinitive'!$B$4*'ISSUE SCORE from EIKON'!AD147)+('ISSUE SCORE from EIKON'!AS147*'WEIGHTED from Refinitive'!$B$5)+('WEIGHTED from Refinitive'!$B$8*'ISSUE SCORE from EIKON'!BH147)+('ISSUE SCORE from EIKON'!BW147*'WEIGHTED from Refinitive'!$B$9)+('WEIGHTED from Refinitive'!$B$10*'ISSUE SCORE from EIKON'!CL147)+('ISSUE SCORE from EIKON'!DA147*'WEIGHTED from Refinitive'!$B$11)+('WEIGHTED from Refinitive'!$B$14*'ISSUE SCORE from EIKON'!DP147)+('ISSUE SCORE from EIKON'!EE147*'WEIGHTED from Refinitive'!$B$15)+('WEIGHTED from Refinitive'!$B$16*'ISSUE SCORE from EIKON'!ET147)</f>
        <v>48.282894736842067</v>
      </c>
      <c r="K144" s="1">
        <f>('WEIGHTED from Refinitive'!$B$3*'ISSUE SCORE from EIKON'!P147)+('WEIGHTED from Refinitive'!$B$4*'ISSUE SCORE from EIKON'!AE147)+('ISSUE SCORE from EIKON'!AT147*'WEIGHTED from Refinitive'!$B$5)+('WEIGHTED from Refinitive'!$B$8*'ISSUE SCORE from EIKON'!BI147)+('ISSUE SCORE from EIKON'!BX147*'WEIGHTED from Refinitive'!$B$9)+('WEIGHTED from Refinitive'!$B$10*'ISSUE SCORE from EIKON'!CM147)+('ISSUE SCORE from EIKON'!DB147*'WEIGHTED from Refinitive'!$B$11)+('WEIGHTED from Refinitive'!$B$14*'ISSUE SCORE from EIKON'!DQ147)+('ISSUE SCORE from EIKON'!EF147*'WEIGHTED from Refinitive'!$B$15)+('WEIGHTED from Refinitive'!$B$16*'ISSUE SCORE from EIKON'!EU147)</f>
        <v>37.232298782970631</v>
      </c>
      <c r="L144" s="1">
        <f>('WEIGHTED from Refinitive'!$B$3*'ISSUE SCORE from EIKON'!Q147)+('WEIGHTED from Refinitive'!$B$4*'ISSUE SCORE from EIKON'!AF147)+('ISSUE SCORE from EIKON'!AU147*'WEIGHTED from Refinitive'!$B$5)+('WEIGHTED from Refinitive'!$B$8*'ISSUE SCORE from EIKON'!BJ147)+('ISSUE SCORE from EIKON'!BY147*'WEIGHTED from Refinitive'!$B$9)+('WEIGHTED from Refinitive'!$B$10*'ISSUE SCORE from EIKON'!CN147)+('ISSUE SCORE from EIKON'!DC147*'WEIGHTED from Refinitive'!$B$11)+('WEIGHTED from Refinitive'!$B$14*'ISSUE SCORE from EIKON'!DR147)+('ISSUE SCORE from EIKON'!EG147*'WEIGHTED from Refinitive'!$B$15)+('WEIGHTED from Refinitive'!$B$16*'ISSUE SCORE from EIKON'!EV147)</f>
        <v>36.651680798276907</v>
      </c>
      <c r="M144" s="1">
        <f>('WEIGHTED from Refinitive'!$B$3*'ISSUE SCORE from EIKON'!R147)+('WEIGHTED from Refinitive'!$B$4*'ISSUE SCORE from EIKON'!AG147)+('ISSUE SCORE from EIKON'!AV147*'WEIGHTED from Refinitive'!$B$5)+('WEIGHTED from Refinitive'!$B$8*'ISSUE SCORE from EIKON'!BK147)+('ISSUE SCORE from EIKON'!BZ147*'WEIGHTED from Refinitive'!$B$9)+('WEIGHTED from Refinitive'!$B$10*'ISSUE SCORE from EIKON'!CO147)+('ISSUE SCORE from EIKON'!DD147*'WEIGHTED from Refinitive'!$B$11)+('WEIGHTED from Refinitive'!$B$14*'ISSUE SCORE from EIKON'!DS147)+('ISSUE SCORE from EIKON'!EH147*'WEIGHTED from Refinitive'!$B$15)+('WEIGHTED from Refinitive'!$B$16*'ISSUE SCORE from EIKON'!EW147)</f>
        <v>31.161248544235129</v>
      </c>
      <c r="N144" s="1">
        <f>('WEIGHTED from Refinitive'!$B$3*'ISSUE SCORE from EIKON'!S147)+('WEIGHTED from Refinitive'!$B$4*'ISSUE SCORE from EIKON'!AH147)+('ISSUE SCORE from EIKON'!AW147*'WEIGHTED from Refinitive'!$B$5)+('WEIGHTED from Refinitive'!$B$8*'ISSUE SCORE from EIKON'!BL147)+('ISSUE SCORE from EIKON'!CA147*'WEIGHTED from Refinitive'!$B$9)+('WEIGHTED from Refinitive'!$B$10*'ISSUE SCORE from EIKON'!CP147)+('ISSUE SCORE from EIKON'!DE147*'WEIGHTED from Refinitive'!$B$11)+('WEIGHTED from Refinitive'!$B$14*'ISSUE SCORE from EIKON'!DT147)+('ISSUE SCORE from EIKON'!EI147*'WEIGHTED from Refinitive'!$B$15)+('WEIGHTED from Refinitive'!$B$16*'ISSUE SCORE from EIKON'!EX147)</f>
        <v>31.756060606060604</v>
      </c>
      <c r="O144" s="1">
        <f>('WEIGHTED from Refinitive'!$B$3*'ISSUE SCORE from EIKON'!T147)+('WEIGHTED from Refinitive'!$B$4*'ISSUE SCORE from EIKON'!AI147)+('ISSUE SCORE from EIKON'!AX147*'WEIGHTED from Refinitive'!$B$5)+('WEIGHTED from Refinitive'!$B$8*'ISSUE SCORE from EIKON'!BM147)+('ISSUE SCORE from EIKON'!CB147*'WEIGHTED from Refinitive'!$B$9)+('WEIGHTED from Refinitive'!$B$10*'ISSUE SCORE from EIKON'!CQ147)+('ISSUE SCORE from EIKON'!DF147*'WEIGHTED from Refinitive'!$B$11)+('WEIGHTED from Refinitive'!$B$14*'ISSUE SCORE from EIKON'!DU147)+('ISSUE SCORE from EIKON'!EJ147*'WEIGHTED from Refinitive'!$B$15)+('WEIGHTED from Refinitive'!$B$16*'ISSUE SCORE from EIKON'!EY147)</f>
        <v>33.153120257966613</v>
      </c>
      <c r="P144" s="1">
        <f>('WEIGHTED from Refinitive'!$B$3*'ISSUE SCORE from EIKON'!U147)+('WEIGHTED from Refinitive'!$B$4*'ISSUE SCORE from EIKON'!AJ147)+('ISSUE SCORE from EIKON'!AY147*'WEIGHTED from Refinitive'!$B$5)+('WEIGHTED from Refinitive'!$B$8*'ISSUE SCORE from EIKON'!BN147)+('ISSUE SCORE from EIKON'!CC147*'WEIGHTED from Refinitive'!$B$9)+('WEIGHTED from Refinitive'!$B$10*'ISSUE SCORE from EIKON'!CR147)+('ISSUE SCORE from EIKON'!DG147*'WEIGHTED from Refinitive'!$B$11)+('WEIGHTED from Refinitive'!$B$14*'ISSUE SCORE from EIKON'!DV147)+('ISSUE SCORE from EIKON'!EK147*'WEIGHTED from Refinitive'!$B$15)+('WEIGHTED from Refinitive'!$B$16*'ISSUE SCORE from EIKON'!EZ147)</f>
        <v>37.322049591964806</v>
      </c>
      <c r="R144" s="11" t="s">
        <v>246</v>
      </c>
      <c r="S144" s="1">
        <f t="shared" si="62"/>
        <v>75.122176521242309</v>
      </c>
      <c r="T144" s="1">
        <f t="shared" si="63"/>
        <v>62.096564476504049</v>
      </c>
      <c r="U144" s="1">
        <f t="shared" si="64"/>
        <v>65.368216605765298</v>
      </c>
      <c r="V144" s="1">
        <f t="shared" si="65"/>
        <v>54.495393086144404</v>
      </c>
      <c r="W144" s="1">
        <f t="shared" si="66"/>
        <v>46.220446220446163</v>
      </c>
      <c r="X144" s="1">
        <f t="shared" si="67"/>
        <v>44.124773697410554</v>
      </c>
      <c r="Y144" s="1">
        <f t="shared" si="68"/>
        <v>45.683436389062003</v>
      </c>
      <c r="Z144" s="1">
        <f t="shared" si="69"/>
        <v>45.906267076502694</v>
      </c>
      <c r="AA144" s="1">
        <f t="shared" si="70"/>
        <v>48.282894736842067</v>
      </c>
      <c r="AB144" s="1">
        <f t="shared" si="71"/>
        <v>37.232298782970631</v>
      </c>
      <c r="AC144" s="1">
        <f t="shared" si="72"/>
        <v>36.651680798276907</v>
      </c>
      <c r="AD144" s="1">
        <f t="shared" si="73"/>
        <v>31.161248544235129</v>
      </c>
      <c r="AE144" s="1">
        <f t="shared" si="74"/>
        <v>31.756060606060604</v>
      </c>
      <c r="AF144" s="1">
        <f t="shared" si="75"/>
        <v>33.153120257966613</v>
      </c>
      <c r="AG144" s="1">
        <f t="shared" si="76"/>
        <v>37.322049591964806</v>
      </c>
      <c r="AI144" s="11" t="s">
        <v>246</v>
      </c>
      <c r="AJ144" s="1">
        <f t="shared" si="77"/>
        <v>13.02561204473826</v>
      </c>
      <c r="AK144" s="1">
        <f t="shared" si="78"/>
        <v>-3.2716521292612484</v>
      </c>
      <c r="AL144" s="1">
        <f t="shared" si="79"/>
        <v>10.872823519620894</v>
      </c>
      <c r="AM144" s="1">
        <f t="shared" si="80"/>
        <v>8.2749468656982401</v>
      </c>
      <c r="AN144" s="1">
        <f t="shared" si="81"/>
        <v>2.0956725230356099</v>
      </c>
      <c r="AO144" s="1">
        <f t="shared" si="82"/>
        <v>-1.558662691651449</v>
      </c>
      <c r="AP144" s="1">
        <f t="shared" si="83"/>
        <v>-0.22283068744069112</v>
      </c>
      <c r="AQ144" s="1">
        <f t="shared" si="84"/>
        <v>-2.3766276603393734</v>
      </c>
      <c r="AR144" s="1">
        <f t="shared" si="85"/>
        <v>11.050595953871436</v>
      </c>
      <c r="AS144" s="1">
        <f t="shared" si="86"/>
        <v>0.58061798469372405</v>
      </c>
      <c r="AT144" s="1">
        <f t="shared" si="87"/>
        <v>5.490432254041778</v>
      </c>
      <c r="AU144" s="1">
        <f t="shared" si="88"/>
        <v>-0.59481206182547552</v>
      </c>
      <c r="AV144" s="1">
        <f t="shared" si="89"/>
        <v>-1.3970596519060088</v>
      </c>
      <c r="AW144" s="1">
        <f t="shared" si="90"/>
        <v>-4.168929333998193</v>
      </c>
      <c r="AX144" s="1" t="str">
        <f>VLOOKUP(AI144,'ISSUE SCORE from EIKON'!A147:B576,2,FALSE)</f>
        <v>Hess Corp</v>
      </c>
      <c r="AY144" s="1">
        <f t="shared" si="91"/>
        <v>143</v>
      </c>
      <c r="AZ144" s="1">
        <v>143</v>
      </c>
      <c r="BA144" s="1">
        <v>1</v>
      </c>
    </row>
    <row r="145" spans="1:53" ht="15">
      <c r="A145" s="11" t="s">
        <v>206</v>
      </c>
      <c r="B145" s="1">
        <f>('WEIGHTED from Refinitive'!$B$3*'ISSUE SCORE from EIKON'!G148)+('WEIGHTED from Refinitive'!$B$4*'ISSUE SCORE from EIKON'!V148)+('ISSUE SCORE from EIKON'!AK148*'WEIGHTED from Refinitive'!$B$5)+('WEIGHTED from Refinitive'!$B$8*'ISSUE SCORE from EIKON'!AZ148)+('ISSUE SCORE from EIKON'!BO148*'WEIGHTED from Refinitive'!$B$9)+('WEIGHTED from Refinitive'!$B$10*'ISSUE SCORE from EIKON'!CD148)+('ISSUE SCORE from EIKON'!CS148*'WEIGHTED from Refinitive'!$B$11)+('WEIGHTED from Refinitive'!$B$14*'ISSUE SCORE from EIKON'!DH148)+('ISSUE SCORE from EIKON'!DW148*'WEIGHTED from Refinitive'!$B$15)+('WEIGHTED from Refinitive'!$B$16*'ISSUE SCORE from EIKON'!EL148)</f>
        <v>35.565809497694936</v>
      </c>
      <c r="C145" s="1">
        <f>('WEIGHTED from Refinitive'!$B$3*'ISSUE SCORE from EIKON'!H148)+('WEIGHTED from Refinitive'!$B$4*'ISSUE SCORE from EIKON'!W148)+('ISSUE SCORE from EIKON'!AL148*'WEIGHTED from Refinitive'!$B$5)+('WEIGHTED from Refinitive'!$B$8*'ISSUE SCORE from EIKON'!BA148)+('ISSUE SCORE from EIKON'!BP148*'WEIGHTED from Refinitive'!$B$9)+('WEIGHTED from Refinitive'!$B$10*'ISSUE SCORE from EIKON'!CE148)+('ISSUE SCORE from EIKON'!CT148*'WEIGHTED from Refinitive'!$B$11)+('WEIGHTED from Refinitive'!$B$14*'ISSUE SCORE from EIKON'!DI148)+('ISSUE SCORE from EIKON'!DX148*'WEIGHTED from Refinitive'!$B$15)+('WEIGHTED from Refinitive'!$B$16*'ISSUE SCORE from EIKON'!EM148)</f>
        <v>37.238546818005169</v>
      </c>
      <c r="D145" s="1">
        <f>('WEIGHTED from Refinitive'!$B$3*'ISSUE SCORE from EIKON'!I148)+('WEIGHTED from Refinitive'!$B$4*'ISSUE SCORE from EIKON'!X148)+('ISSUE SCORE from EIKON'!AM148*'WEIGHTED from Refinitive'!$B$5)+('WEIGHTED from Refinitive'!$B$8*'ISSUE SCORE from EIKON'!BB148)+('ISSUE SCORE from EIKON'!BQ148*'WEIGHTED from Refinitive'!$B$9)+('WEIGHTED from Refinitive'!$B$10*'ISSUE SCORE from EIKON'!CF148)+('ISSUE SCORE from EIKON'!CU148*'WEIGHTED from Refinitive'!$B$11)+('WEIGHTED from Refinitive'!$B$14*'ISSUE SCORE from EIKON'!DJ148)+('ISSUE SCORE from EIKON'!DY148*'WEIGHTED from Refinitive'!$B$15)+('WEIGHTED from Refinitive'!$B$16*'ISSUE SCORE from EIKON'!EN148)</f>
        <v>28.695652725555586</v>
      </c>
      <c r="E145" s="1">
        <f>('WEIGHTED from Refinitive'!$B$3*'ISSUE SCORE from EIKON'!J148)+('WEIGHTED from Refinitive'!$B$4*'ISSUE SCORE from EIKON'!Y148)+('ISSUE SCORE from EIKON'!AN148*'WEIGHTED from Refinitive'!$B$5)+('WEIGHTED from Refinitive'!$B$8*'ISSUE SCORE from EIKON'!BC148)+('ISSUE SCORE from EIKON'!BR148*'WEIGHTED from Refinitive'!$B$9)+('WEIGHTED from Refinitive'!$B$10*'ISSUE SCORE from EIKON'!CG148)+('ISSUE SCORE from EIKON'!CV148*'WEIGHTED from Refinitive'!$B$11)+('WEIGHTED from Refinitive'!$B$14*'ISSUE SCORE from EIKON'!DK148)+('ISSUE SCORE from EIKON'!DZ148*'WEIGHTED from Refinitive'!$B$15)+('WEIGHTED from Refinitive'!$B$16*'ISSUE SCORE from EIKON'!EO148)</f>
        <v>26.569951677353377</v>
      </c>
      <c r="F145" s="1">
        <f>('WEIGHTED from Refinitive'!$B$3*'ISSUE SCORE from EIKON'!K148)+('WEIGHTED from Refinitive'!$B$4*'ISSUE SCORE from EIKON'!Z148)+('ISSUE SCORE from EIKON'!AO148*'WEIGHTED from Refinitive'!$B$5)+('WEIGHTED from Refinitive'!$B$8*'ISSUE SCORE from EIKON'!BD148)+('ISSUE SCORE from EIKON'!BS148*'WEIGHTED from Refinitive'!$B$9)+('WEIGHTED from Refinitive'!$B$10*'ISSUE SCORE from EIKON'!CH148)+('ISSUE SCORE from EIKON'!CW148*'WEIGHTED from Refinitive'!$B$11)+('WEIGHTED from Refinitive'!$B$14*'ISSUE SCORE from EIKON'!DL148)+('ISSUE SCORE from EIKON'!EA148*'WEIGHTED from Refinitive'!$B$15)+('WEIGHTED from Refinitive'!$B$16*'ISSUE SCORE from EIKON'!EP148)</f>
        <v>23.722893334735407</v>
      </c>
      <c r="G145" s="1">
        <f>('WEIGHTED from Refinitive'!$B$3*'ISSUE SCORE from EIKON'!L148)+('WEIGHTED from Refinitive'!$B$4*'ISSUE SCORE from EIKON'!AA148)+('ISSUE SCORE from EIKON'!AP148*'WEIGHTED from Refinitive'!$B$5)+('WEIGHTED from Refinitive'!$B$8*'ISSUE SCORE from EIKON'!BE148)+('ISSUE SCORE from EIKON'!BT148*'WEIGHTED from Refinitive'!$B$9)+('WEIGHTED from Refinitive'!$B$10*'ISSUE SCORE from EIKON'!CI148)+('ISSUE SCORE from EIKON'!CX148*'WEIGHTED from Refinitive'!$B$11)+('WEIGHTED from Refinitive'!$B$14*'ISSUE SCORE from EIKON'!DM148)+('ISSUE SCORE from EIKON'!EB148*'WEIGHTED from Refinitive'!$B$15)+('WEIGHTED from Refinitive'!$B$16*'ISSUE SCORE from EIKON'!EQ148)</f>
        <v>22.297862871535536</v>
      </c>
      <c r="H145" s="1">
        <f>('WEIGHTED from Refinitive'!$B$3*'ISSUE SCORE from EIKON'!M148)+('WEIGHTED from Refinitive'!$B$4*'ISSUE SCORE from EIKON'!AB148)+('ISSUE SCORE from EIKON'!AQ148*'WEIGHTED from Refinitive'!$B$5)+('WEIGHTED from Refinitive'!$B$8*'ISSUE SCORE from EIKON'!BF148)+('ISSUE SCORE from EIKON'!BU148*'WEIGHTED from Refinitive'!$B$9)+('WEIGHTED from Refinitive'!$B$10*'ISSUE SCORE from EIKON'!CJ148)+('ISSUE SCORE from EIKON'!CY148*'WEIGHTED from Refinitive'!$B$11)+('WEIGHTED from Refinitive'!$B$14*'ISSUE SCORE from EIKON'!DN148)+('ISSUE SCORE from EIKON'!EC148*'WEIGHTED from Refinitive'!$B$15)+('WEIGHTED from Refinitive'!$B$16*'ISSUE SCORE from EIKON'!ER148)</f>
        <v>21.779285863957899</v>
      </c>
      <c r="I145" s="1">
        <f>('WEIGHTED from Refinitive'!$B$3*'ISSUE SCORE from EIKON'!N148)+('WEIGHTED from Refinitive'!$B$4*'ISSUE SCORE from EIKON'!AC148)+('ISSUE SCORE from EIKON'!AR148*'WEIGHTED from Refinitive'!$B$5)+('WEIGHTED from Refinitive'!$B$8*'ISSUE SCORE from EIKON'!BG148)+('ISSUE SCORE from EIKON'!BV148*'WEIGHTED from Refinitive'!$B$9)+('WEIGHTED from Refinitive'!$B$10*'ISSUE SCORE from EIKON'!CK148)+('ISSUE SCORE from EIKON'!CZ148*'WEIGHTED from Refinitive'!$B$11)+('WEIGHTED from Refinitive'!$B$14*'ISSUE SCORE from EIKON'!DO148)+('ISSUE SCORE from EIKON'!ED148*'WEIGHTED from Refinitive'!$B$15)+('WEIGHTED from Refinitive'!$B$16*'ISSUE SCORE from EIKON'!ES148)</f>
        <v>22.293459699453528</v>
      </c>
      <c r="J145" s="1">
        <f>('WEIGHTED from Refinitive'!$B$3*'ISSUE SCORE from EIKON'!O148)+('WEIGHTED from Refinitive'!$B$4*'ISSUE SCORE from EIKON'!AD148)+('ISSUE SCORE from EIKON'!AS148*'WEIGHTED from Refinitive'!$B$5)+('WEIGHTED from Refinitive'!$B$8*'ISSUE SCORE from EIKON'!BH148)+('ISSUE SCORE from EIKON'!BW148*'WEIGHTED from Refinitive'!$B$9)+('WEIGHTED from Refinitive'!$B$10*'ISSUE SCORE from EIKON'!CL148)+('ISSUE SCORE from EIKON'!DA148*'WEIGHTED from Refinitive'!$B$11)+('WEIGHTED from Refinitive'!$B$14*'ISSUE SCORE from EIKON'!DP148)+('ISSUE SCORE from EIKON'!EE148*'WEIGHTED from Refinitive'!$B$15)+('WEIGHTED from Refinitive'!$B$16*'ISSUE SCORE from EIKON'!ET148)</f>
        <v>25.112095141700365</v>
      </c>
      <c r="K145" s="1">
        <f>('WEIGHTED from Refinitive'!$B$3*'ISSUE SCORE from EIKON'!P148)+('WEIGHTED from Refinitive'!$B$4*'ISSUE SCORE from EIKON'!AE148)+('ISSUE SCORE from EIKON'!AT148*'WEIGHTED from Refinitive'!$B$5)+('WEIGHTED from Refinitive'!$B$8*'ISSUE SCORE from EIKON'!BI148)+('ISSUE SCORE from EIKON'!BX148*'WEIGHTED from Refinitive'!$B$9)+('WEIGHTED from Refinitive'!$B$10*'ISSUE SCORE from EIKON'!CM148)+('ISSUE SCORE from EIKON'!DB148*'WEIGHTED from Refinitive'!$B$11)+('WEIGHTED from Refinitive'!$B$14*'ISSUE SCORE from EIKON'!DQ148)+('ISSUE SCORE from EIKON'!EF148*'WEIGHTED from Refinitive'!$B$15)+('WEIGHTED from Refinitive'!$B$16*'ISSUE SCORE from EIKON'!EU148)</f>
        <v>22.015941854267616</v>
      </c>
      <c r="L145" s="1">
        <f>('WEIGHTED from Refinitive'!$B$3*'ISSUE SCORE from EIKON'!Q148)+('WEIGHTED from Refinitive'!$B$4*'ISSUE SCORE from EIKON'!AF148)+('ISSUE SCORE from EIKON'!AU148*'WEIGHTED from Refinitive'!$B$5)+('WEIGHTED from Refinitive'!$B$8*'ISSUE SCORE from EIKON'!BJ148)+('ISSUE SCORE from EIKON'!BY148*'WEIGHTED from Refinitive'!$B$9)+('WEIGHTED from Refinitive'!$B$10*'ISSUE SCORE from EIKON'!CN148)+('ISSUE SCORE from EIKON'!DC148*'WEIGHTED from Refinitive'!$B$11)+('WEIGHTED from Refinitive'!$B$14*'ISSUE SCORE from EIKON'!DR148)+('ISSUE SCORE from EIKON'!EG148*'WEIGHTED from Refinitive'!$B$15)+('WEIGHTED from Refinitive'!$B$16*'ISSUE SCORE from EIKON'!EV148)</f>
        <v>26.374438954948893</v>
      </c>
      <c r="M145" s="1">
        <f>('WEIGHTED from Refinitive'!$B$3*'ISSUE SCORE from EIKON'!R148)+('WEIGHTED from Refinitive'!$B$4*'ISSUE SCORE from EIKON'!AG148)+('ISSUE SCORE from EIKON'!AV148*'WEIGHTED from Refinitive'!$B$5)+('WEIGHTED from Refinitive'!$B$8*'ISSUE SCORE from EIKON'!BK148)+('ISSUE SCORE from EIKON'!BZ148*'WEIGHTED from Refinitive'!$B$9)+('WEIGHTED from Refinitive'!$B$10*'ISSUE SCORE from EIKON'!CO148)+('ISSUE SCORE from EIKON'!DD148*'WEIGHTED from Refinitive'!$B$11)+('WEIGHTED from Refinitive'!$B$14*'ISSUE SCORE from EIKON'!DS148)+('ISSUE SCORE from EIKON'!EH148*'WEIGHTED from Refinitive'!$B$15)+('WEIGHTED from Refinitive'!$B$16*'ISSUE SCORE from EIKON'!EW148)</f>
        <v>17.285793436925438</v>
      </c>
      <c r="N145" s="1">
        <f>('WEIGHTED from Refinitive'!$B$3*'ISSUE SCORE from EIKON'!S148)+('WEIGHTED from Refinitive'!$B$4*'ISSUE SCORE from EIKON'!AH148)+('ISSUE SCORE from EIKON'!AW148*'WEIGHTED from Refinitive'!$B$5)+('WEIGHTED from Refinitive'!$B$8*'ISSUE SCORE from EIKON'!BL148)+('ISSUE SCORE from EIKON'!CA148*'WEIGHTED from Refinitive'!$B$9)+('WEIGHTED from Refinitive'!$B$10*'ISSUE SCORE from EIKON'!CP148)+('ISSUE SCORE from EIKON'!DE148*'WEIGHTED from Refinitive'!$B$11)+('WEIGHTED from Refinitive'!$B$14*'ISSUE SCORE from EIKON'!DT148)+('ISSUE SCORE from EIKON'!EI148*'WEIGHTED from Refinitive'!$B$15)+('WEIGHTED from Refinitive'!$B$16*'ISSUE SCORE from EIKON'!EX148)</f>
        <v>25.952895021644999</v>
      </c>
      <c r="O145" s="1">
        <f>('WEIGHTED from Refinitive'!$B$3*'ISSUE SCORE from EIKON'!T148)+('WEIGHTED from Refinitive'!$B$4*'ISSUE SCORE from EIKON'!AI148)+('ISSUE SCORE from EIKON'!AX148*'WEIGHTED from Refinitive'!$B$5)+('WEIGHTED from Refinitive'!$B$8*'ISSUE SCORE from EIKON'!BM148)+('ISSUE SCORE from EIKON'!CB148*'WEIGHTED from Refinitive'!$B$9)+('WEIGHTED from Refinitive'!$B$10*'ISSUE SCORE from EIKON'!CQ148)+('ISSUE SCORE from EIKON'!DF148*'WEIGHTED from Refinitive'!$B$11)+('WEIGHTED from Refinitive'!$B$14*'ISSUE SCORE from EIKON'!DU148)+('ISSUE SCORE from EIKON'!EJ148*'WEIGHTED from Refinitive'!$B$15)+('WEIGHTED from Refinitive'!$B$16*'ISSUE SCORE from EIKON'!EY148)</f>
        <v>28.057838756814466</v>
      </c>
      <c r="P145" s="1">
        <f>('WEIGHTED from Refinitive'!$B$3*'ISSUE SCORE from EIKON'!U148)+('WEIGHTED from Refinitive'!$B$4*'ISSUE SCORE from EIKON'!AJ148)+('ISSUE SCORE from EIKON'!AY148*'WEIGHTED from Refinitive'!$B$5)+('WEIGHTED from Refinitive'!$B$8*'ISSUE SCORE from EIKON'!BN148)+('ISSUE SCORE from EIKON'!CC148*'WEIGHTED from Refinitive'!$B$9)+('WEIGHTED from Refinitive'!$B$10*'ISSUE SCORE from EIKON'!CR148)+('ISSUE SCORE from EIKON'!DG148*'WEIGHTED from Refinitive'!$B$11)+('WEIGHTED from Refinitive'!$B$14*'ISSUE SCORE from EIKON'!DV148)+('ISSUE SCORE from EIKON'!EK148*'WEIGHTED from Refinitive'!$B$15)+('WEIGHTED from Refinitive'!$B$16*'ISSUE SCORE from EIKON'!EZ148)</f>
        <v>0</v>
      </c>
      <c r="R145" s="11" t="s">
        <v>247</v>
      </c>
      <c r="S145" s="1">
        <f t="shared" si="62"/>
        <v>61.674362923280285</v>
      </c>
      <c r="T145" s="1">
        <f t="shared" si="63"/>
        <v>37.238546818005169</v>
      </c>
      <c r="U145" s="1">
        <f t="shared" si="64"/>
        <v>28.695652725555586</v>
      </c>
      <c r="V145" s="1">
        <f t="shared" si="65"/>
        <v>26.569951677353377</v>
      </c>
      <c r="W145" s="1">
        <f t="shared" si="66"/>
        <v>23.722893334735407</v>
      </c>
      <c r="X145" s="1">
        <f t="shared" si="67"/>
        <v>22.297862871535536</v>
      </c>
      <c r="Y145" s="1">
        <f t="shared" si="68"/>
        <v>21.779285863957899</v>
      </c>
      <c r="Z145" s="1">
        <f t="shared" si="69"/>
        <v>22.293459699453528</v>
      </c>
      <c r="AA145" s="1">
        <f t="shared" si="70"/>
        <v>25.112095141700365</v>
      </c>
      <c r="AB145" s="1">
        <f t="shared" si="71"/>
        <v>22.015941854267616</v>
      </c>
      <c r="AC145" s="1">
        <f t="shared" si="72"/>
        <v>26.374438954948893</v>
      </c>
      <c r="AD145" s="1">
        <f t="shared" si="73"/>
        <v>17.285793436925438</v>
      </c>
      <c r="AE145" s="1">
        <f t="shared" si="74"/>
        <v>25.952895021644999</v>
      </c>
      <c r="AF145" s="1">
        <f t="shared" si="75"/>
        <v>28.057838756814466</v>
      </c>
      <c r="AG145" s="1">
        <f t="shared" si="76"/>
        <v>0</v>
      </c>
      <c r="AI145" s="11" t="s">
        <v>247</v>
      </c>
      <c r="AJ145" s="1">
        <f t="shared" si="77"/>
        <v>24.435816105275116</v>
      </c>
      <c r="AK145" s="1">
        <f t="shared" si="78"/>
        <v>8.5428940924495826</v>
      </c>
      <c r="AL145" s="1">
        <f t="shared" si="79"/>
        <v>2.1257010482022096</v>
      </c>
      <c r="AM145" s="1">
        <f t="shared" si="80"/>
        <v>2.8470583426179701</v>
      </c>
      <c r="AN145" s="1">
        <f t="shared" si="81"/>
        <v>1.4250304631998709</v>
      </c>
      <c r="AO145" s="1">
        <f t="shared" si="82"/>
        <v>0.51857700757763681</v>
      </c>
      <c r="AP145" s="1">
        <f t="shared" si="83"/>
        <v>-0.51417383549562956</v>
      </c>
      <c r="AQ145" s="1">
        <f t="shared" si="84"/>
        <v>-2.8186354422468369</v>
      </c>
      <c r="AR145" s="1">
        <f t="shared" si="85"/>
        <v>3.0961532874327489</v>
      </c>
      <c r="AS145" s="1">
        <f t="shared" si="86"/>
        <v>-4.3584971006812765</v>
      </c>
      <c r="AT145" s="1">
        <f t="shared" si="87"/>
        <v>9.0886455180234549</v>
      </c>
      <c r="AU145" s="1">
        <f t="shared" si="88"/>
        <v>-8.6671015847195605</v>
      </c>
      <c r="AV145" s="1">
        <f t="shared" si="89"/>
        <v>-2.1049437351694671</v>
      </c>
      <c r="AW145" s="1">
        <f t="shared" si="90"/>
        <v>28.057838756814466</v>
      </c>
      <c r="AX145" s="1" t="str">
        <f>VLOOKUP(AI145,'ISSUE SCORE from EIKON'!A148:B577,2,FALSE)</f>
        <v>HollyFrontier Corp</v>
      </c>
      <c r="AY145" s="1">
        <f t="shared" si="91"/>
        <v>144</v>
      </c>
      <c r="AZ145" s="1">
        <v>144</v>
      </c>
      <c r="BA145" s="1">
        <v>1</v>
      </c>
    </row>
    <row r="146" spans="1:53" ht="15">
      <c r="A146" s="11" t="s">
        <v>208</v>
      </c>
      <c r="B146" s="1">
        <f>('WEIGHTED from Refinitive'!$B$3*'ISSUE SCORE from EIKON'!G149)+('WEIGHTED from Refinitive'!$B$4*'ISSUE SCORE from EIKON'!V149)+('ISSUE SCORE from EIKON'!AK149*'WEIGHTED from Refinitive'!$B$5)+('WEIGHTED from Refinitive'!$B$8*'ISSUE SCORE from EIKON'!AZ149)+('ISSUE SCORE from EIKON'!BO149*'WEIGHTED from Refinitive'!$B$9)+('WEIGHTED from Refinitive'!$B$10*'ISSUE SCORE from EIKON'!CD149)+('ISSUE SCORE from EIKON'!CS149*'WEIGHTED from Refinitive'!$B$11)+('WEIGHTED from Refinitive'!$B$14*'ISSUE SCORE from EIKON'!DH149)+('ISSUE SCORE from EIKON'!DW149*'WEIGHTED from Refinitive'!$B$15)+('WEIGHTED from Refinitive'!$B$16*'ISSUE SCORE from EIKON'!EL149)</f>
        <v>24.872036439407388</v>
      </c>
      <c r="C146" s="1">
        <f>('WEIGHTED from Refinitive'!$B$3*'ISSUE SCORE from EIKON'!H149)+('WEIGHTED from Refinitive'!$B$4*'ISSUE SCORE from EIKON'!W149)+('ISSUE SCORE from EIKON'!AL149*'WEIGHTED from Refinitive'!$B$5)+('WEIGHTED from Refinitive'!$B$8*'ISSUE SCORE from EIKON'!BA149)+('ISSUE SCORE from EIKON'!BP149*'WEIGHTED from Refinitive'!$B$9)+('WEIGHTED from Refinitive'!$B$10*'ISSUE SCORE from EIKON'!CE149)+('ISSUE SCORE from EIKON'!CT149*'WEIGHTED from Refinitive'!$B$11)+('WEIGHTED from Refinitive'!$B$14*'ISSUE SCORE from EIKON'!DI149)+('ISSUE SCORE from EIKON'!DX149*'WEIGHTED from Refinitive'!$B$15)+('WEIGHTED from Refinitive'!$B$16*'ISSUE SCORE from EIKON'!EM149)</f>
        <v>19.121822828775962</v>
      </c>
      <c r="D146" s="1">
        <f>('WEIGHTED from Refinitive'!$B$3*'ISSUE SCORE from EIKON'!I149)+('WEIGHTED from Refinitive'!$B$4*'ISSUE SCORE from EIKON'!X149)+('ISSUE SCORE from EIKON'!AM149*'WEIGHTED from Refinitive'!$B$5)+('WEIGHTED from Refinitive'!$B$8*'ISSUE SCORE from EIKON'!BB149)+('ISSUE SCORE from EIKON'!BQ149*'WEIGHTED from Refinitive'!$B$9)+('WEIGHTED from Refinitive'!$B$10*'ISSUE SCORE from EIKON'!CF149)+('ISSUE SCORE from EIKON'!CU149*'WEIGHTED from Refinitive'!$B$11)+('WEIGHTED from Refinitive'!$B$14*'ISSUE SCORE from EIKON'!DJ149)+('ISSUE SCORE from EIKON'!DY149*'WEIGHTED from Refinitive'!$B$15)+('WEIGHTED from Refinitive'!$B$16*'ISSUE SCORE from EIKON'!EN149)</f>
        <v>20.41459022098482</v>
      </c>
      <c r="E146" s="1">
        <f>('WEIGHTED from Refinitive'!$B$3*'ISSUE SCORE from EIKON'!J149)+('WEIGHTED from Refinitive'!$B$4*'ISSUE SCORE from EIKON'!Y149)+('ISSUE SCORE from EIKON'!AN149*'WEIGHTED from Refinitive'!$B$5)+('WEIGHTED from Refinitive'!$B$8*'ISSUE SCORE from EIKON'!BC149)+('ISSUE SCORE from EIKON'!BR149*'WEIGHTED from Refinitive'!$B$9)+('WEIGHTED from Refinitive'!$B$10*'ISSUE SCORE from EIKON'!CG149)+('ISSUE SCORE from EIKON'!CV149*'WEIGHTED from Refinitive'!$B$11)+('WEIGHTED from Refinitive'!$B$14*'ISSUE SCORE from EIKON'!DK149)+('ISSUE SCORE from EIKON'!DZ149*'WEIGHTED from Refinitive'!$B$15)+('WEIGHTED from Refinitive'!$B$16*'ISSUE SCORE from EIKON'!EO149)</f>
        <v>25.317941838717271</v>
      </c>
      <c r="F146" s="1">
        <f>('WEIGHTED from Refinitive'!$B$3*'ISSUE SCORE from EIKON'!K149)+('WEIGHTED from Refinitive'!$B$4*'ISSUE SCORE from EIKON'!Z149)+('ISSUE SCORE from EIKON'!AO149*'WEIGHTED from Refinitive'!$B$5)+('WEIGHTED from Refinitive'!$B$8*'ISSUE SCORE from EIKON'!BD149)+('ISSUE SCORE from EIKON'!BS149*'WEIGHTED from Refinitive'!$B$9)+('WEIGHTED from Refinitive'!$B$10*'ISSUE SCORE from EIKON'!CH149)+('ISSUE SCORE from EIKON'!CW149*'WEIGHTED from Refinitive'!$B$11)+('WEIGHTED from Refinitive'!$B$14*'ISSUE SCORE from EIKON'!DL149)+('ISSUE SCORE from EIKON'!EA149*'WEIGHTED from Refinitive'!$B$15)+('WEIGHTED from Refinitive'!$B$16*'ISSUE SCORE from EIKON'!EP149)</f>
        <v>16.726347551819231</v>
      </c>
      <c r="G146" s="1">
        <f>('WEIGHTED from Refinitive'!$B$3*'ISSUE SCORE from EIKON'!L149)+('WEIGHTED from Refinitive'!$B$4*'ISSUE SCORE from EIKON'!AA149)+('ISSUE SCORE from EIKON'!AP149*'WEIGHTED from Refinitive'!$B$5)+('WEIGHTED from Refinitive'!$B$8*'ISSUE SCORE from EIKON'!BE149)+('ISSUE SCORE from EIKON'!BT149*'WEIGHTED from Refinitive'!$B$9)+('WEIGHTED from Refinitive'!$B$10*'ISSUE SCORE from EIKON'!CI149)+('ISSUE SCORE from EIKON'!CX149*'WEIGHTED from Refinitive'!$B$11)+('WEIGHTED from Refinitive'!$B$14*'ISSUE SCORE from EIKON'!DM149)+('ISSUE SCORE from EIKON'!EB149*'WEIGHTED from Refinitive'!$B$15)+('WEIGHTED from Refinitive'!$B$16*'ISSUE SCORE from EIKON'!EQ149)</f>
        <v>0</v>
      </c>
      <c r="H146" s="1">
        <f>('WEIGHTED from Refinitive'!$B$3*'ISSUE SCORE from EIKON'!M149)+('WEIGHTED from Refinitive'!$B$4*'ISSUE SCORE from EIKON'!AB149)+('ISSUE SCORE from EIKON'!AQ149*'WEIGHTED from Refinitive'!$B$5)+('WEIGHTED from Refinitive'!$B$8*'ISSUE SCORE from EIKON'!BF149)+('ISSUE SCORE from EIKON'!BU149*'WEIGHTED from Refinitive'!$B$9)+('WEIGHTED from Refinitive'!$B$10*'ISSUE SCORE from EIKON'!CJ149)+('ISSUE SCORE from EIKON'!CY149*'WEIGHTED from Refinitive'!$B$11)+('WEIGHTED from Refinitive'!$B$14*'ISSUE SCORE from EIKON'!DN149)+('ISSUE SCORE from EIKON'!EC149*'WEIGHTED from Refinitive'!$B$15)+('WEIGHTED from Refinitive'!$B$16*'ISSUE SCORE from EIKON'!ER149)</f>
        <v>0</v>
      </c>
      <c r="I146" s="1">
        <f>('WEIGHTED from Refinitive'!$B$3*'ISSUE SCORE from EIKON'!N149)+('WEIGHTED from Refinitive'!$B$4*'ISSUE SCORE from EIKON'!AC149)+('ISSUE SCORE from EIKON'!AR149*'WEIGHTED from Refinitive'!$B$5)+('WEIGHTED from Refinitive'!$B$8*'ISSUE SCORE from EIKON'!BG149)+('ISSUE SCORE from EIKON'!BV149*'WEIGHTED from Refinitive'!$B$9)+('WEIGHTED from Refinitive'!$B$10*'ISSUE SCORE from EIKON'!CK149)+('ISSUE SCORE from EIKON'!CZ149*'WEIGHTED from Refinitive'!$B$11)+('WEIGHTED from Refinitive'!$B$14*'ISSUE SCORE from EIKON'!DO149)+('ISSUE SCORE from EIKON'!ED149*'WEIGHTED from Refinitive'!$B$15)+('WEIGHTED from Refinitive'!$B$16*'ISSUE SCORE from EIKON'!ES149)</f>
        <v>0</v>
      </c>
      <c r="J146" s="1">
        <f>('WEIGHTED from Refinitive'!$B$3*'ISSUE SCORE from EIKON'!O149)+('WEIGHTED from Refinitive'!$B$4*'ISSUE SCORE from EIKON'!AD149)+('ISSUE SCORE from EIKON'!AS149*'WEIGHTED from Refinitive'!$B$5)+('WEIGHTED from Refinitive'!$B$8*'ISSUE SCORE from EIKON'!BH149)+('ISSUE SCORE from EIKON'!BW149*'WEIGHTED from Refinitive'!$B$9)+('WEIGHTED from Refinitive'!$B$10*'ISSUE SCORE from EIKON'!CL149)+('ISSUE SCORE from EIKON'!DA149*'WEIGHTED from Refinitive'!$B$11)+('WEIGHTED from Refinitive'!$B$14*'ISSUE SCORE from EIKON'!DP149)+('ISSUE SCORE from EIKON'!EE149*'WEIGHTED from Refinitive'!$B$15)+('WEIGHTED from Refinitive'!$B$16*'ISSUE SCORE from EIKON'!ET149)</f>
        <v>0</v>
      </c>
      <c r="K146" s="1">
        <f>('WEIGHTED from Refinitive'!$B$3*'ISSUE SCORE from EIKON'!P149)+('WEIGHTED from Refinitive'!$B$4*'ISSUE SCORE from EIKON'!AE149)+('ISSUE SCORE from EIKON'!AT149*'WEIGHTED from Refinitive'!$B$5)+('WEIGHTED from Refinitive'!$B$8*'ISSUE SCORE from EIKON'!BI149)+('ISSUE SCORE from EIKON'!BX149*'WEIGHTED from Refinitive'!$B$9)+('WEIGHTED from Refinitive'!$B$10*'ISSUE SCORE from EIKON'!CM149)+('ISSUE SCORE from EIKON'!DB149*'WEIGHTED from Refinitive'!$B$11)+('WEIGHTED from Refinitive'!$B$14*'ISSUE SCORE from EIKON'!DQ149)+('ISSUE SCORE from EIKON'!EF149*'WEIGHTED from Refinitive'!$B$15)+('WEIGHTED from Refinitive'!$B$16*'ISSUE SCORE from EIKON'!EU149)</f>
        <v>0</v>
      </c>
      <c r="L146" s="1">
        <f>('WEIGHTED from Refinitive'!$B$3*'ISSUE SCORE from EIKON'!Q149)+('WEIGHTED from Refinitive'!$B$4*'ISSUE SCORE from EIKON'!AF149)+('ISSUE SCORE from EIKON'!AU149*'WEIGHTED from Refinitive'!$B$5)+('WEIGHTED from Refinitive'!$B$8*'ISSUE SCORE from EIKON'!BJ149)+('ISSUE SCORE from EIKON'!BY149*'WEIGHTED from Refinitive'!$B$9)+('WEIGHTED from Refinitive'!$B$10*'ISSUE SCORE from EIKON'!CN149)+('ISSUE SCORE from EIKON'!DC149*'WEIGHTED from Refinitive'!$B$11)+('WEIGHTED from Refinitive'!$B$14*'ISSUE SCORE from EIKON'!DR149)+('ISSUE SCORE from EIKON'!EG149*'WEIGHTED from Refinitive'!$B$15)+('WEIGHTED from Refinitive'!$B$16*'ISSUE SCORE from EIKON'!EV149)</f>
        <v>0</v>
      </c>
      <c r="M146" s="1">
        <f>('WEIGHTED from Refinitive'!$B$3*'ISSUE SCORE from EIKON'!R149)+('WEIGHTED from Refinitive'!$B$4*'ISSUE SCORE from EIKON'!AG149)+('ISSUE SCORE from EIKON'!AV149*'WEIGHTED from Refinitive'!$B$5)+('WEIGHTED from Refinitive'!$B$8*'ISSUE SCORE from EIKON'!BK149)+('ISSUE SCORE from EIKON'!BZ149*'WEIGHTED from Refinitive'!$B$9)+('WEIGHTED from Refinitive'!$B$10*'ISSUE SCORE from EIKON'!CO149)+('ISSUE SCORE from EIKON'!DD149*'WEIGHTED from Refinitive'!$B$11)+('WEIGHTED from Refinitive'!$B$14*'ISSUE SCORE from EIKON'!DS149)+('ISSUE SCORE from EIKON'!EH149*'WEIGHTED from Refinitive'!$B$15)+('WEIGHTED from Refinitive'!$B$16*'ISSUE SCORE from EIKON'!EW149)</f>
        <v>0</v>
      </c>
      <c r="N146" s="1">
        <f>('WEIGHTED from Refinitive'!$B$3*'ISSUE SCORE from EIKON'!S149)+('WEIGHTED from Refinitive'!$B$4*'ISSUE SCORE from EIKON'!AH149)+('ISSUE SCORE from EIKON'!AW149*'WEIGHTED from Refinitive'!$B$5)+('WEIGHTED from Refinitive'!$B$8*'ISSUE SCORE from EIKON'!BL149)+('ISSUE SCORE from EIKON'!CA149*'WEIGHTED from Refinitive'!$B$9)+('WEIGHTED from Refinitive'!$B$10*'ISSUE SCORE from EIKON'!CP149)+('ISSUE SCORE from EIKON'!DE149*'WEIGHTED from Refinitive'!$B$11)+('WEIGHTED from Refinitive'!$B$14*'ISSUE SCORE from EIKON'!DT149)+('ISSUE SCORE from EIKON'!EI149*'WEIGHTED from Refinitive'!$B$15)+('WEIGHTED from Refinitive'!$B$16*'ISSUE SCORE from EIKON'!EX149)</f>
        <v>0</v>
      </c>
      <c r="O146" s="1">
        <f>('WEIGHTED from Refinitive'!$B$3*'ISSUE SCORE from EIKON'!T149)+('WEIGHTED from Refinitive'!$B$4*'ISSUE SCORE from EIKON'!AI149)+('ISSUE SCORE from EIKON'!AX149*'WEIGHTED from Refinitive'!$B$5)+('WEIGHTED from Refinitive'!$B$8*'ISSUE SCORE from EIKON'!BM149)+('ISSUE SCORE from EIKON'!CB149*'WEIGHTED from Refinitive'!$B$9)+('WEIGHTED from Refinitive'!$B$10*'ISSUE SCORE from EIKON'!CQ149)+('ISSUE SCORE from EIKON'!DF149*'WEIGHTED from Refinitive'!$B$11)+('WEIGHTED from Refinitive'!$B$14*'ISSUE SCORE from EIKON'!DU149)+('ISSUE SCORE from EIKON'!EJ149*'WEIGHTED from Refinitive'!$B$15)+('WEIGHTED from Refinitive'!$B$16*'ISSUE SCORE from EIKON'!EY149)</f>
        <v>0</v>
      </c>
      <c r="P146" s="1">
        <f>('WEIGHTED from Refinitive'!$B$3*'ISSUE SCORE from EIKON'!U149)+('WEIGHTED from Refinitive'!$B$4*'ISSUE SCORE from EIKON'!AJ149)+('ISSUE SCORE from EIKON'!AY149*'WEIGHTED from Refinitive'!$B$5)+('WEIGHTED from Refinitive'!$B$8*'ISSUE SCORE from EIKON'!BN149)+('ISSUE SCORE from EIKON'!CC149*'WEIGHTED from Refinitive'!$B$9)+('WEIGHTED from Refinitive'!$B$10*'ISSUE SCORE from EIKON'!CR149)+('ISSUE SCORE from EIKON'!DG149*'WEIGHTED from Refinitive'!$B$11)+('WEIGHTED from Refinitive'!$B$14*'ISSUE SCORE from EIKON'!DV149)+('ISSUE SCORE from EIKON'!EK149*'WEIGHTED from Refinitive'!$B$15)+('WEIGHTED from Refinitive'!$B$16*'ISSUE SCORE from EIKON'!EZ149)</f>
        <v>0</v>
      </c>
      <c r="R146" s="11" t="s">
        <v>248</v>
      </c>
      <c r="S146" s="1">
        <f t="shared" si="62"/>
        <v>44.81725620240725</v>
      </c>
      <c r="T146" s="1">
        <f t="shared" si="63"/>
        <v>19.121822828775962</v>
      </c>
      <c r="U146" s="1">
        <f t="shared" si="64"/>
        <v>20.41459022098482</v>
      </c>
      <c r="V146" s="1">
        <f t="shared" si="65"/>
        <v>25.317941838717271</v>
      </c>
      <c r="W146" s="1">
        <f t="shared" si="66"/>
        <v>16.726347551819231</v>
      </c>
      <c r="X146" s="1">
        <f t="shared" si="67"/>
        <v>0</v>
      </c>
      <c r="Y146" s="1">
        <f t="shared" si="68"/>
        <v>0</v>
      </c>
      <c r="Z146" s="1">
        <f t="shared" si="69"/>
        <v>0</v>
      </c>
      <c r="AA146" s="1">
        <f t="shared" si="70"/>
        <v>0</v>
      </c>
      <c r="AB146" s="1">
        <f t="shared" si="71"/>
        <v>0</v>
      </c>
      <c r="AC146" s="1">
        <f t="shared" si="72"/>
        <v>0</v>
      </c>
      <c r="AD146" s="1">
        <f t="shared" si="73"/>
        <v>0</v>
      </c>
      <c r="AE146" s="1">
        <f t="shared" si="74"/>
        <v>0</v>
      </c>
      <c r="AF146" s="1">
        <f t="shared" si="75"/>
        <v>0</v>
      </c>
      <c r="AG146" s="1">
        <f t="shared" si="76"/>
        <v>0</v>
      </c>
      <c r="AI146" s="11" t="s">
        <v>248</v>
      </c>
      <c r="AJ146" s="1">
        <f t="shared" si="77"/>
        <v>25.695433373631289</v>
      </c>
      <c r="AK146" s="1">
        <f t="shared" si="78"/>
        <v>-1.2927673922088587</v>
      </c>
      <c r="AL146" s="1">
        <f t="shared" si="79"/>
        <v>-4.9033516177324508</v>
      </c>
      <c r="AM146" s="1">
        <f t="shared" si="80"/>
        <v>8.5915942868980402</v>
      </c>
      <c r="AN146" s="1">
        <f t="shared" si="81"/>
        <v>16.726347551819231</v>
      </c>
      <c r="AO146" s="1">
        <f t="shared" si="82"/>
        <v>0</v>
      </c>
      <c r="AP146" s="1">
        <f t="shared" si="83"/>
        <v>0</v>
      </c>
      <c r="AQ146" s="1">
        <f t="shared" si="84"/>
        <v>0</v>
      </c>
      <c r="AR146" s="1">
        <f t="shared" si="85"/>
        <v>0</v>
      </c>
      <c r="AS146" s="1">
        <f t="shared" si="86"/>
        <v>0</v>
      </c>
      <c r="AT146" s="1">
        <f t="shared" si="87"/>
        <v>0</v>
      </c>
      <c r="AU146" s="1">
        <f t="shared" si="88"/>
        <v>0</v>
      </c>
      <c r="AV146" s="1">
        <f t="shared" si="89"/>
        <v>0</v>
      </c>
      <c r="AW146" s="1">
        <f t="shared" si="90"/>
        <v>0</v>
      </c>
      <c r="AX146" s="1" t="str">
        <f>VLOOKUP(AI146,'ISSUE SCORE from EIKON'!A149:B578,2,FALSE)</f>
        <v>Huntington Ingalls Industries Inc</v>
      </c>
      <c r="AY146" s="1">
        <f t="shared" si="91"/>
        <v>145</v>
      </c>
      <c r="AZ146" s="1">
        <v>145</v>
      </c>
      <c r="BA146" s="1">
        <v>1</v>
      </c>
    </row>
    <row r="147" spans="1:53" ht="15">
      <c r="A147" s="11" t="s">
        <v>207</v>
      </c>
      <c r="B147" s="1">
        <f>('WEIGHTED from Refinitive'!$B$3*'ISSUE SCORE from EIKON'!G150)+('WEIGHTED from Refinitive'!$B$4*'ISSUE SCORE from EIKON'!V150)+('ISSUE SCORE from EIKON'!AK150*'WEIGHTED from Refinitive'!$B$5)+('WEIGHTED from Refinitive'!$B$8*'ISSUE SCORE from EIKON'!AZ150)+('ISSUE SCORE from EIKON'!BO150*'WEIGHTED from Refinitive'!$B$9)+('WEIGHTED from Refinitive'!$B$10*'ISSUE SCORE from EIKON'!CD150)+('ISSUE SCORE from EIKON'!CS150*'WEIGHTED from Refinitive'!$B$11)+('WEIGHTED from Refinitive'!$B$14*'ISSUE SCORE from EIKON'!DH150)+('ISSUE SCORE from EIKON'!DW150*'WEIGHTED from Refinitive'!$B$15)+('WEIGHTED from Refinitive'!$B$16*'ISSUE SCORE from EIKON'!EL150)</f>
        <v>74.408537567459007</v>
      </c>
      <c r="C147" s="1">
        <f>('WEIGHTED from Refinitive'!$B$3*'ISSUE SCORE from EIKON'!H150)+('WEIGHTED from Refinitive'!$B$4*'ISSUE SCORE from EIKON'!W150)+('ISSUE SCORE from EIKON'!AL150*'WEIGHTED from Refinitive'!$B$5)+('WEIGHTED from Refinitive'!$B$8*'ISSUE SCORE from EIKON'!BA150)+('ISSUE SCORE from EIKON'!BP150*'WEIGHTED from Refinitive'!$B$9)+('WEIGHTED from Refinitive'!$B$10*'ISSUE SCORE from EIKON'!CE150)+('ISSUE SCORE from EIKON'!CT150*'WEIGHTED from Refinitive'!$B$11)+('WEIGHTED from Refinitive'!$B$14*'ISSUE SCORE from EIKON'!DI150)+('ISSUE SCORE from EIKON'!DX150*'WEIGHTED from Refinitive'!$B$15)+('WEIGHTED from Refinitive'!$B$16*'ISSUE SCORE from EIKON'!EM150)</f>
        <v>72.962080131723383</v>
      </c>
      <c r="D147" s="1">
        <f>('WEIGHTED from Refinitive'!$B$3*'ISSUE SCORE from EIKON'!I150)+('WEIGHTED from Refinitive'!$B$4*'ISSUE SCORE from EIKON'!X150)+('ISSUE SCORE from EIKON'!AM150*'WEIGHTED from Refinitive'!$B$5)+('WEIGHTED from Refinitive'!$B$8*'ISSUE SCORE from EIKON'!BB150)+('ISSUE SCORE from EIKON'!BQ150*'WEIGHTED from Refinitive'!$B$9)+('WEIGHTED from Refinitive'!$B$10*'ISSUE SCORE from EIKON'!CF150)+('ISSUE SCORE from EIKON'!CU150*'WEIGHTED from Refinitive'!$B$11)+('WEIGHTED from Refinitive'!$B$14*'ISSUE SCORE from EIKON'!DJ150)+('ISSUE SCORE from EIKON'!DY150*'WEIGHTED from Refinitive'!$B$15)+('WEIGHTED from Refinitive'!$B$16*'ISSUE SCORE from EIKON'!EN150)</f>
        <v>72.502192902721418</v>
      </c>
      <c r="E147" s="1">
        <f>('WEIGHTED from Refinitive'!$B$3*'ISSUE SCORE from EIKON'!J150)+('WEIGHTED from Refinitive'!$B$4*'ISSUE SCORE from EIKON'!Y150)+('ISSUE SCORE from EIKON'!AN150*'WEIGHTED from Refinitive'!$B$5)+('WEIGHTED from Refinitive'!$B$8*'ISSUE SCORE from EIKON'!BC150)+('ISSUE SCORE from EIKON'!BR150*'WEIGHTED from Refinitive'!$B$9)+('WEIGHTED from Refinitive'!$B$10*'ISSUE SCORE from EIKON'!CG150)+('ISSUE SCORE from EIKON'!CV150*'WEIGHTED from Refinitive'!$B$11)+('WEIGHTED from Refinitive'!$B$14*'ISSUE SCORE from EIKON'!DK150)+('ISSUE SCORE from EIKON'!DZ150*'WEIGHTED from Refinitive'!$B$15)+('WEIGHTED from Refinitive'!$B$16*'ISSUE SCORE from EIKON'!EO150)</f>
        <v>72.016851253112677</v>
      </c>
      <c r="F147" s="1">
        <f>('WEIGHTED from Refinitive'!$B$3*'ISSUE SCORE from EIKON'!K150)+('WEIGHTED from Refinitive'!$B$4*'ISSUE SCORE from EIKON'!Z150)+('ISSUE SCORE from EIKON'!AO150*'WEIGHTED from Refinitive'!$B$5)+('WEIGHTED from Refinitive'!$B$8*'ISSUE SCORE from EIKON'!BD150)+('ISSUE SCORE from EIKON'!BS150*'WEIGHTED from Refinitive'!$B$9)+('WEIGHTED from Refinitive'!$B$10*'ISSUE SCORE from EIKON'!CH150)+('ISSUE SCORE from EIKON'!CW150*'WEIGHTED from Refinitive'!$B$11)+('WEIGHTED from Refinitive'!$B$14*'ISSUE SCORE from EIKON'!DL150)+('ISSUE SCORE from EIKON'!EA150*'WEIGHTED from Refinitive'!$B$15)+('WEIGHTED from Refinitive'!$B$16*'ISSUE SCORE from EIKON'!EP150)</f>
        <v>65.056709956709938</v>
      </c>
      <c r="G147" s="1">
        <f>('WEIGHTED from Refinitive'!$B$3*'ISSUE SCORE from EIKON'!L150)+('WEIGHTED from Refinitive'!$B$4*'ISSUE SCORE from EIKON'!AA150)+('ISSUE SCORE from EIKON'!AP150*'WEIGHTED from Refinitive'!$B$5)+('WEIGHTED from Refinitive'!$B$8*'ISSUE SCORE from EIKON'!BE150)+('ISSUE SCORE from EIKON'!BT150*'WEIGHTED from Refinitive'!$B$9)+('WEIGHTED from Refinitive'!$B$10*'ISSUE SCORE from EIKON'!CI150)+('ISSUE SCORE from EIKON'!CX150*'WEIGHTED from Refinitive'!$B$11)+('WEIGHTED from Refinitive'!$B$14*'ISSUE SCORE from EIKON'!DM150)+('ISSUE SCORE from EIKON'!EB150*'WEIGHTED from Refinitive'!$B$15)+('WEIGHTED from Refinitive'!$B$16*'ISSUE SCORE from EIKON'!EQ150)</f>
        <v>67.193495641357416</v>
      </c>
      <c r="H147" s="1">
        <f>('WEIGHTED from Refinitive'!$B$3*'ISSUE SCORE from EIKON'!M150)+('WEIGHTED from Refinitive'!$B$4*'ISSUE SCORE from EIKON'!AB150)+('ISSUE SCORE from EIKON'!AQ150*'WEIGHTED from Refinitive'!$B$5)+('WEIGHTED from Refinitive'!$B$8*'ISSUE SCORE from EIKON'!BF150)+('ISSUE SCORE from EIKON'!BU150*'WEIGHTED from Refinitive'!$B$9)+('WEIGHTED from Refinitive'!$B$10*'ISSUE SCORE from EIKON'!CJ150)+('ISSUE SCORE from EIKON'!CY150*'WEIGHTED from Refinitive'!$B$11)+('WEIGHTED from Refinitive'!$B$14*'ISSUE SCORE from EIKON'!DN150)+('ISSUE SCORE from EIKON'!EC150*'WEIGHTED from Refinitive'!$B$15)+('WEIGHTED from Refinitive'!$B$16*'ISSUE SCORE from EIKON'!ER150)</f>
        <v>64.684159166173529</v>
      </c>
      <c r="I147" s="1">
        <f>('WEIGHTED from Refinitive'!$B$3*'ISSUE SCORE from EIKON'!N150)+('WEIGHTED from Refinitive'!$B$4*'ISSUE SCORE from EIKON'!AC150)+('ISSUE SCORE from EIKON'!AR150*'WEIGHTED from Refinitive'!$B$5)+('WEIGHTED from Refinitive'!$B$8*'ISSUE SCORE from EIKON'!BG150)+('ISSUE SCORE from EIKON'!BV150*'WEIGHTED from Refinitive'!$B$9)+('WEIGHTED from Refinitive'!$B$10*'ISSUE SCORE from EIKON'!CK150)+('ISSUE SCORE from EIKON'!CZ150*'WEIGHTED from Refinitive'!$B$11)+('WEIGHTED from Refinitive'!$B$14*'ISSUE SCORE from EIKON'!DO150)+('ISSUE SCORE from EIKON'!ED150*'WEIGHTED from Refinitive'!$B$15)+('WEIGHTED from Refinitive'!$B$16*'ISSUE SCORE from EIKON'!ES150)</f>
        <v>69.164622661036532</v>
      </c>
      <c r="J147" s="1">
        <f>('WEIGHTED from Refinitive'!$B$3*'ISSUE SCORE from EIKON'!O150)+('WEIGHTED from Refinitive'!$B$4*'ISSUE SCORE from EIKON'!AD150)+('ISSUE SCORE from EIKON'!AS150*'WEIGHTED from Refinitive'!$B$5)+('WEIGHTED from Refinitive'!$B$8*'ISSUE SCORE from EIKON'!BH150)+('ISSUE SCORE from EIKON'!BW150*'WEIGHTED from Refinitive'!$B$9)+('WEIGHTED from Refinitive'!$B$10*'ISSUE SCORE from EIKON'!CL150)+('ISSUE SCORE from EIKON'!DA150*'WEIGHTED from Refinitive'!$B$11)+('WEIGHTED from Refinitive'!$B$14*'ISSUE SCORE from EIKON'!DP150)+('ISSUE SCORE from EIKON'!EE150*'WEIGHTED from Refinitive'!$B$15)+('WEIGHTED from Refinitive'!$B$16*'ISSUE SCORE from EIKON'!ET150)</f>
        <v>68.04984817813758</v>
      </c>
      <c r="K147" s="1">
        <f>('WEIGHTED from Refinitive'!$B$3*'ISSUE SCORE from EIKON'!P150)+('WEIGHTED from Refinitive'!$B$4*'ISSUE SCORE from EIKON'!AE150)+('ISSUE SCORE from EIKON'!AT150*'WEIGHTED from Refinitive'!$B$5)+('WEIGHTED from Refinitive'!$B$8*'ISSUE SCORE from EIKON'!BI150)+('ISSUE SCORE from EIKON'!BX150*'WEIGHTED from Refinitive'!$B$9)+('WEIGHTED from Refinitive'!$B$10*'ISSUE SCORE from EIKON'!CM150)+('ISSUE SCORE from EIKON'!DB150*'WEIGHTED from Refinitive'!$B$11)+('WEIGHTED from Refinitive'!$B$14*'ISSUE SCORE from EIKON'!DQ150)+('ISSUE SCORE from EIKON'!EF150*'WEIGHTED from Refinitive'!$B$15)+('WEIGHTED from Refinitive'!$B$16*'ISSUE SCORE from EIKON'!EU150)</f>
        <v>71.798893326208585</v>
      </c>
      <c r="L147" s="1">
        <f>('WEIGHTED from Refinitive'!$B$3*'ISSUE SCORE from EIKON'!Q150)+('WEIGHTED from Refinitive'!$B$4*'ISSUE SCORE from EIKON'!AF150)+('ISSUE SCORE from EIKON'!AU150*'WEIGHTED from Refinitive'!$B$5)+('WEIGHTED from Refinitive'!$B$8*'ISSUE SCORE from EIKON'!BJ150)+('ISSUE SCORE from EIKON'!BY150*'WEIGHTED from Refinitive'!$B$9)+('WEIGHTED from Refinitive'!$B$10*'ISSUE SCORE from EIKON'!CN150)+('ISSUE SCORE from EIKON'!DC150*'WEIGHTED from Refinitive'!$B$11)+('WEIGHTED from Refinitive'!$B$14*'ISSUE SCORE from EIKON'!DR150)+('ISSUE SCORE from EIKON'!EG150*'WEIGHTED from Refinitive'!$B$15)+('WEIGHTED from Refinitive'!$B$16*'ISSUE SCORE from EIKON'!EV150)</f>
        <v>74.528568852015468</v>
      </c>
      <c r="M147" s="1">
        <f>('WEIGHTED from Refinitive'!$B$3*'ISSUE SCORE from EIKON'!R150)+('WEIGHTED from Refinitive'!$B$4*'ISSUE SCORE from EIKON'!AG150)+('ISSUE SCORE from EIKON'!AV150*'WEIGHTED from Refinitive'!$B$5)+('WEIGHTED from Refinitive'!$B$8*'ISSUE SCORE from EIKON'!BK150)+('ISSUE SCORE from EIKON'!BZ150*'WEIGHTED from Refinitive'!$B$9)+('WEIGHTED from Refinitive'!$B$10*'ISSUE SCORE from EIKON'!CO150)+('ISSUE SCORE from EIKON'!DD150*'WEIGHTED from Refinitive'!$B$11)+('WEIGHTED from Refinitive'!$B$14*'ISSUE SCORE from EIKON'!DS150)+('ISSUE SCORE from EIKON'!EH150*'WEIGHTED from Refinitive'!$B$15)+('WEIGHTED from Refinitive'!$B$16*'ISSUE SCORE from EIKON'!EW150)</f>
        <v>67.398920080662236</v>
      </c>
      <c r="N147" s="1">
        <f>('WEIGHTED from Refinitive'!$B$3*'ISSUE SCORE from EIKON'!S150)+('WEIGHTED from Refinitive'!$B$4*'ISSUE SCORE from EIKON'!AH150)+('ISSUE SCORE from EIKON'!AW150*'WEIGHTED from Refinitive'!$B$5)+('WEIGHTED from Refinitive'!$B$8*'ISSUE SCORE from EIKON'!BL150)+('ISSUE SCORE from EIKON'!CA150*'WEIGHTED from Refinitive'!$B$9)+('WEIGHTED from Refinitive'!$B$10*'ISSUE SCORE from EIKON'!CP150)+('ISSUE SCORE from EIKON'!DE150*'WEIGHTED from Refinitive'!$B$11)+('WEIGHTED from Refinitive'!$B$14*'ISSUE SCORE from EIKON'!DT150)+('ISSUE SCORE from EIKON'!EI150*'WEIGHTED from Refinitive'!$B$15)+('WEIGHTED from Refinitive'!$B$16*'ISSUE SCORE from EIKON'!EX150)</f>
        <v>76.161049170954783</v>
      </c>
      <c r="O147" s="1">
        <f>('WEIGHTED from Refinitive'!$B$3*'ISSUE SCORE from EIKON'!T150)+('WEIGHTED from Refinitive'!$B$4*'ISSUE SCORE from EIKON'!AI150)+('ISSUE SCORE from EIKON'!AX150*'WEIGHTED from Refinitive'!$B$5)+('WEIGHTED from Refinitive'!$B$8*'ISSUE SCORE from EIKON'!BM150)+('ISSUE SCORE from EIKON'!CB150*'WEIGHTED from Refinitive'!$B$9)+('WEIGHTED from Refinitive'!$B$10*'ISSUE SCORE from EIKON'!CQ150)+('ISSUE SCORE from EIKON'!DF150*'WEIGHTED from Refinitive'!$B$11)+('WEIGHTED from Refinitive'!$B$14*'ISSUE SCORE from EIKON'!DU150)+('ISSUE SCORE from EIKON'!EJ150*'WEIGHTED from Refinitive'!$B$15)+('WEIGHTED from Refinitive'!$B$16*'ISSUE SCORE from EIKON'!EY150)</f>
        <v>74.782238669224341</v>
      </c>
      <c r="P147" s="1">
        <f>('WEIGHTED from Refinitive'!$B$3*'ISSUE SCORE from EIKON'!U150)+('WEIGHTED from Refinitive'!$B$4*'ISSUE SCORE from EIKON'!AJ150)+('ISSUE SCORE from EIKON'!AY150*'WEIGHTED from Refinitive'!$B$5)+('WEIGHTED from Refinitive'!$B$8*'ISSUE SCORE from EIKON'!BN150)+('ISSUE SCORE from EIKON'!CC150*'WEIGHTED from Refinitive'!$B$9)+('WEIGHTED from Refinitive'!$B$10*'ISSUE SCORE from EIKON'!CR150)+('ISSUE SCORE from EIKON'!DG150*'WEIGHTED from Refinitive'!$B$11)+('WEIGHTED from Refinitive'!$B$14*'ISSUE SCORE from EIKON'!DV150)+('ISSUE SCORE from EIKON'!EK150*'WEIGHTED from Refinitive'!$B$15)+('WEIGHTED from Refinitive'!$B$16*'ISSUE SCORE from EIKON'!EZ150)</f>
        <v>0</v>
      </c>
      <c r="R147" s="11" t="s">
        <v>249</v>
      </c>
      <c r="S147" s="1">
        <f t="shared" si="62"/>
        <v>78.619921252420667</v>
      </c>
      <c r="T147" s="1">
        <f t="shared" si="63"/>
        <v>72.962080131723383</v>
      </c>
      <c r="U147" s="1">
        <f t="shared" si="64"/>
        <v>72.502192902721418</v>
      </c>
      <c r="V147" s="1">
        <f t="shared" si="65"/>
        <v>72.016851253112677</v>
      </c>
      <c r="W147" s="1">
        <f t="shared" si="66"/>
        <v>65.056709956709938</v>
      </c>
      <c r="X147" s="1">
        <f t="shared" si="67"/>
        <v>67.193495641357416</v>
      </c>
      <c r="Y147" s="1">
        <f t="shared" si="68"/>
        <v>64.684159166173529</v>
      </c>
      <c r="Z147" s="1">
        <f t="shared" si="69"/>
        <v>69.164622661036532</v>
      </c>
      <c r="AA147" s="1">
        <f t="shared" si="70"/>
        <v>68.04984817813758</v>
      </c>
      <c r="AB147" s="1">
        <f t="shared" si="71"/>
        <v>71.798893326208585</v>
      </c>
      <c r="AC147" s="1">
        <f t="shared" si="72"/>
        <v>74.528568852015468</v>
      </c>
      <c r="AD147" s="1">
        <f t="shared" si="73"/>
        <v>67.398920080662236</v>
      </c>
      <c r="AE147" s="1">
        <f t="shared" si="74"/>
        <v>76.161049170954783</v>
      </c>
      <c r="AF147" s="1">
        <f t="shared" si="75"/>
        <v>74.782238669224341</v>
      </c>
      <c r="AG147" s="1">
        <f t="shared" si="76"/>
        <v>0</v>
      </c>
      <c r="AI147" s="11" t="s">
        <v>249</v>
      </c>
      <c r="AJ147" s="1">
        <f t="shared" si="77"/>
        <v>5.6578411206972845</v>
      </c>
      <c r="AK147" s="1">
        <f t="shared" si="78"/>
        <v>0.45988722900196422</v>
      </c>
      <c r="AL147" s="1">
        <f t="shared" si="79"/>
        <v>0.48534164960874193</v>
      </c>
      <c r="AM147" s="1">
        <f t="shared" si="80"/>
        <v>6.9601412964027389</v>
      </c>
      <c r="AN147" s="1">
        <f t="shared" si="81"/>
        <v>-2.136785684647478</v>
      </c>
      <c r="AO147" s="1">
        <f t="shared" si="82"/>
        <v>2.5093364751838863</v>
      </c>
      <c r="AP147" s="1">
        <f t="shared" si="83"/>
        <v>-4.4804634948630024</v>
      </c>
      <c r="AQ147" s="1">
        <f t="shared" si="84"/>
        <v>1.1147744828989516</v>
      </c>
      <c r="AR147" s="1">
        <f t="shared" si="85"/>
        <v>-3.749045148071005</v>
      </c>
      <c r="AS147" s="1">
        <f t="shared" si="86"/>
        <v>-2.7296755258068828</v>
      </c>
      <c r="AT147" s="1">
        <f t="shared" si="87"/>
        <v>7.1296487713532315</v>
      </c>
      <c r="AU147" s="1">
        <f t="shared" si="88"/>
        <v>-8.7621290902925466</v>
      </c>
      <c r="AV147" s="1">
        <f t="shared" si="89"/>
        <v>1.3788105017304417</v>
      </c>
      <c r="AW147" s="1">
        <f t="shared" si="90"/>
        <v>74.782238669224341</v>
      </c>
      <c r="AX147" s="1" t="str">
        <f>VLOOKUP(AI147,'ISSUE SCORE from EIKON'!A150:B579,2,FALSE)</f>
        <v>Hilton Worldwide Holdings Inc</v>
      </c>
      <c r="AY147" s="1">
        <f t="shared" si="91"/>
        <v>146</v>
      </c>
      <c r="AZ147" s="1">
        <v>146</v>
      </c>
      <c r="BA147" s="1">
        <v>1</v>
      </c>
    </row>
    <row r="148" spans="1:53" ht="15">
      <c r="A148" s="11" t="s">
        <v>209</v>
      </c>
      <c r="B148" s="1">
        <f>('WEIGHTED from Refinitive'!$B$3*'ISSUE SCORE from EIKON'!G151)+('WEIGHTED from Refinitive'!$B$4*'ISSUE SCORE from EIKON'!V151)+('ISSUE SCORE from EIKON'!AK151*'WEIGHTED from Refinitive'!$B$5)+('WEIGHTED from Refinitive'!$B$8*'ISSUE SCORE from EIKON'!AZ151)+('ISSUE SCORE from EIKON'!BO151*'WEIGHTED from Refinitive'!$B$9)+('WEIGHTED from Refinitive'!$B$10*'ISSUE SCORE from EIKON'!CD151)+('ISSUE SCORE from EIKON'!CS151*'WEIGHTED from Refinitive'!$B$11)+('WEIGHTED from Refinitive'!$B$14*'ISSUE SCORE from EIKON'!DH151)+('ISSUE SCORE from EIKON'!DW151*'WEIGHTED from Refinitive'!$B$15)+('WEIGHTED from Refinitive'!$B$16*'ISSUE SCORE from EIKON'!EL151)</f>
        <v>50.095422473014089</v>
      </c>
      <c r="C148" s="1">
        <f>('WEIGHTED from Refinitive'!$B$3*'ISSUE SCORE from EIKON'!H151)+('WEIGHTED from Refinitive'!$B$4*'ISSUE SCORE from EIKON'!W151)+('ISSUE SCORE from EIKON'!AL151*'WEIGHTED from Refinitive'!$B$5)+('WEIGHTED from Refinitive'!$B$8*'ISSUE SCORE from EIKON'!BA151)+('ISSUE SCORE from EIKON'!BP151*'WEIGHTED from Refinitive'!$B$9)+('WEIGHTED from Refinitive'!$B$10*'ISSUE SCORE from EIKON'!CE151)+('ISSUE SCORE from EIKON'!CT151*'WEIGHTED from Refinitive'!$B$11)+('WEIGHTED from Refinitive'!$B$14*'ISSUE SCORE from EIKON'!DI151)+('ISSUE SCORE from EIKON'!DX151*'WEIGHTED from Refinitive'!$B$15)+('WEIGHTED from Refinitive'!$B$16*'ISSUE SCORE from EIKON'!EM151)</f>
        <v>48.427605134997528</v>
      </c>
      <c r="D148" s="1">
        <f>('WEIGHTED from Refinitive'!$B$3*'ISSUE SCORE from EIKON'!I151)+('WEIGHTED from Refinitive'!$B$4*'ISSUE SCORE from EIKON'!X151)+('ISSUE SCORE from EIKON'!AM151*'WEIGHTED from Refinitive'!$B$5)+('WEIGHTED from Refinitive'!$B$8*'ISSUE SCORE from EIKON'!BB151)+('ISSUE SCORE from EIKON'!BQ151*'WEIGHTED from Refinitive'!$B$9)+('WEIGHTED from Refinitive'!$B$10*'ISSUE SCORE from EIKON'!CF151)+('ISSUE SCORE from EIKON'!CU151*'WEIGHTED from Refinitive'!$B$11)+('WEIGHTED from Refinitive'!$B$14*'ISSUE SCORE from EIKON'!DJ151)+('ISSUE SCORE from EIKON'!DY151*'WEIGHTED from Refinitive'!$B$15)+('WEIGHTED from Refinitive'!$B$16*'ISSUE SCORE from EIKON'!EN151)</f>
        <v>40.539906774102832</v>
      </c>
      <c r="E148" s="1">
        <f>('WEIGHTED from Refinitive'!$B$3*'ISSUE SCORE from EIKON'!J151)+('WEIGHTED from Refinitive'!$B$4*'ISSUE SCORE from EIKON'!Y151)+('ISSUE SCORE from EIKON'!AN151*'WEIGHTED from Refinitive'!$B$5)+('WEIGHTED from Refinitive'!$B$8*'ISSUE SCORE from EIKON'!BC151)+('ISSUE SCORE from EIKON'!BR151*'WEIGHTED from Refinitive'!$B$9)+('WEIGHTED from Refinitive'!$B$10*'ISSUE SCORE from EIKON'!CG151)+('ISSUE SCORE from EIKON'!CV151*'WEIGHTED from Refinitive'!$B$11)+('WEIGHTED from Refinitive'!$B$14*'ISSUE SCORE from EIKON'!DK151)+('ISSUE SCORE from EIKON'!DZ151*'WEIGHTED from Refinitive'!$B$15)+('WEIGHTED from Refinitive'!$B$16*'ISSUE SCORE from EIKON'!EO151)</f>
        <v>40.203280171481353</v>
      </c>
      <c r="F148" s="1">
        <f>('WEIGHTED from Refinitive'!$B$3*'ISSUE SCORE from EIKON'!K151)+('WEIGHTED from Refinitive'!$B$4*'ISSUE SCORE from EIKON'!Z151)+('ISSUE SCORE from EIKON'!AO151*'WEIGHTED from Refinitive'!$B$5)+('WEIGHTED from Refinitive'!$B$8*'ISSUE SCORE from EIKON'!BD151)+('ISSUE SCORE from EIKON'!BS151*'WEIGHTED from Refinitive'!$B$9)+('WEIGHTED from Refinitive'!$B$10*'ISSUE SCORE from EIKON'!CH151)+('ISSUE SCORE from EIKON'!CW151*'WEIGHTED from Refinitive'!$B$11)+('WEIGHTED from Refinitive'!$B$14*'ISSUE SCORE from EIKON'!DL151)+('ISSUE SCORE from EIKON'!EA151*'WEIGHTED from Refinitive'!$B$15)+('WEIGHTED from Refinitive'!$B$16*'ISSUE SCORE from EIKON'!EP151)</f>
        <v>0</v>
      </c>
      <c r="G148" s="1">
        <f>('WEIGHTED from Refinitive'!$B$3*'ISSUE SCORE from EIKON'!L151)+('WEIGHTED from Refinitive'!$B$4*'ISSUE SCORE from EIKON'!AA151)+('ISSUE SCORE from EIKON'!AP151*'WEIGHTED from Refinitive'!$B$5)+('WEIGHTED from Refinitive'!$B$8*'ISSUE SCORE from EIKON'!BE151)+('ISSUE SCORE from EIKON'!BT151*'WEIGHTED from Refinitive'!$B$9)+('WEIGHTED from Refinitive'!$B$10*'ISSUE SCORE from EIKON'!CI151)+('ISSUE SCORE from EIKON'!CX151*'WEIGHTED from Refinitive'!$B$11)+('WEIGHTED from Refinitive'!$B$14*'ISSUE SCORE from EIKON'!DM151)+('ISSUE SCORE from EIKON'!EB151*'WEIGHTED from Refinitive'!$B$15)+('WEIGHTED from Refinitive'!$B$16*'ISSUE SCORE from EIKON'!EQ151)</f>
        <v>0</v>
      </c>
      <c r="H148" s="1">
        <f>('WEIGHTED from Refinitive'!$B$3*'ISSUE SCORE from EIKON'!M151)+('WEIGHTED from Refinitive'!$B$4*'ISSUE SCORE from EIKON'!AB151)+('ISSUE SCORE from EIKON'!AQ151*'WEIGHTED from Refinitive'!$B$5)+('WEIGHTED from Refinitive'!$B$8*'ISSUE SCORE from EIKON'!BF151)+('ISSUE SCORE from EIKON'!BU151*'WEIGHTED from Refinitive'!$B$9)+('WEIGHTED from Refinitive'!$B$10*'ISSUE SCORE from EIKON'!CJ151)+('ISSUE SCORE from EIKON'!CY151*'WEIGHTED from Refinitive'!$B$11)+('WEIGHTED from Refinitive'!$B$14*'ISSUE SCORE from EIKON'!DN151)+('ISSUE SCORE from EIKON'!EC151*'WEIGHTED from Refinitive'!$B$15)+('WEIGHTED from Refinitive'!$B$16*'ISSUE SCORE from EIKON'!ER151)</f>
        <v>0</v>
      </c>
      <c r="I148" s="1">
        <f>('WEIGHTED from Refinitive'!$B$3*'ISSUE SCORE from EIKON'!N151)+('WEIGHTED from Refinitive'!$B$4*'ISSUE SCORE from EIKON'!AC151)+('ISSUE SCORE from EIKON'!AR151*'WEIGHTED from Refinitive'!$B$5)+('WEIGHTED from Refinitive'!$B$8*'ISSUE SCORE from EIKON'!BG151)+('ISSUE SCORE from EIKON'!BV151*'WEIGHTED from Refinitive'!$B$9)+('WEIGHTED from Refinitive'!$B$10*'ISSUE SCORE from EIKON'!CK151)+('ISSUE SCORE from EIKON'!CZ151*'WEIGHTED from Refinitive'!$B$11)+('WEIGHTED from Refinitive'!$B$14*'ISSUE SCORE from EIKON'!DO151)+('ISSUE SCORE from EIKON'!ED151*'WEIGHTED from Refinitive'!$B$15)+('WEIGHTED from Refinitive'!$B$16*'ISSUE SCORE from EIKON'!ES151)</f>
        <v>0</v>
      </c>
      <c r="J148" s="1">
        <f>('WEIGHTED from Refinitive'!$B$3*'ISSUE SCORE from EIKON'!O151)+('WEIGHTED from Refinitive'!$B$4*'ISSUE SCORE from EIKON'!AD151)+('ISSUE SCORE from EIKON'!AS151*'WEIGHTED from Refinitive'!$B$5)+('WEIGHTED from Refinitive'!$B$8*'ISSUE SCORE from EIKON'!BH151)+('ISSUE SCORE from EIKON'!BW151*'WEIGHTED from Refinitive'!$B$9)+('WEIGHTED from Refinitive'!$B$10*'ISSUE SCORE from EIKON'!CL151)+('ISSUE SCORE from EIKON'!DA151*'WEIGHTED from Refinitive'!$B$11)+('WEIGHTED from Refinitive'!$B$14*'ISSUE SCORE from EIKON'!DP151)+('ISSUE SCORE from EIKON'!EE151*'WEIGHTED from Refinitive'!$B$15)+('WEIGHTED from Refinitive'!$B$16*'ISSUE SCORE from EIKON'!ET151)</f>
        <v>0</v>
      </c>
      <c r="K148" s="1">
        <f>('WEIGHTED from Refinitive'!$B$3*'ISSUE SCORE from EIKON'!P151)+('WEIGHTED from Refinitive'!$B$4*'ISSUE SCORE from EIKON'!AE151)+('ISSUE SCORE from EIKON'!AT151*'WEIGHTED from Refinitive'!$B$5)+('WEIGHTED from Refinitive'!$B$8*'ISSUE SCORE from EIKON'!BI151)+('ISSUE SCORE from EIKON'!BX151*'WEIGHTED from Refinitive'!$B$9)+('WEIGHTED from Refinitive'!$B$10*'ISSUE SCORE from EIKON'!CM151)+('ISSUE SCORE from EIKON'!DB151*'WEIGHTED from Refinitive'!$B$11)+('WEIGHTED from Refinitive'!$B$14*'ISSUE SCORE from EIKON'!DQ151)+('ISSUE SCORE from EIKON'!EF151*'WEIGHTED from Refinitive'!$B$15)+('WEIGHTED from Refinitive'!$B$16*'ISSUE SCORE from EIKON'!EU151)</f>
        <v>0</v>
      </c>
      <c r="L148" s="1">
        <f>('WEIGHTED from Refinitive'!$B$3*'ISSUE SCORE from EIKON'!Q151)+('WEIGHTED from Refinitive'!$B$4*'ISSUE SCORE from EIKON'!AF151)+('ISSUE SCORE from EIKON'!AU151*'WEIGHTED from Refinitive'!$B$5)+('WEIGHTED from Refinitive'!$B$8*'ISSUE SCORE from EIKON'!BJ151)+('ISSUE SCORE from EIKON'!BY151*'WEIGHTED from Refinitive'!$B$9)+('WEIGHTED from Refinitive'!$B$10*'ISSUE SCORE from EIKON'!CN151)+('ISSUE SCORE from EIKON'!DC151*'WEIGHTED from Refinitive'!$B$11)+('WEIGHTED from Refinitive'!$B$14*'ISSUE SCORE from EIKON'!DR151)+('ISSUE SCORE from EIKON'!EG151*'WEIGHTED from Refinitive'!$B$15)+('WEIGHTED from Refinitive'!$B$16*'ISSUE SCORE from EIKON'!EV151)</f>
        <v>0</v>
      </c>
      <c r="M148" s="1">
        <f>('WEIGHTED from Refinitive'!$B$3*'ISSUE SCORE from EIKON'!R151)+('WEIGHTED from Refinitive'!$B$4*'ISSUE SCORE from EIKON'!AG151)+('ISSUE SCORE from EIKON'!AV151*'WEIGHTED from Refinitive'!$B$5)+('WEIGHTED from Refinitive'!$B$8*'ISSUE SCORE from EIKON'!BK151)+('ISSUE SCORE from EIKON'!BZ151*'WEIGHTED from Refinitive'!$B$9)+('WEIGHTED from Refinitive'!$B$10*'ISSUE SCORE from EIKON'!CO151)+('ISSUE SCORE from EIKON'!DD151*'WEIGHTED from Refinitive'!$B$11)+('WEIGHTED from Refinitive'!$B$14*'ISSUE SCORE from EIKON'!DS151)+('ISSUE SCORE from EIKON'!EH151*'WEIGHTED from Refinitive'!$B$15)+('WEIGHTED from Refinitive'!$B$16*'ISSUE SCORE from EIKON'!EW151)</f>
        <v>0</v>
      </c>
      <c r="N148" s="1">
        <f>('WEIGHTED from Refinitive'!$B$3*'ISSUE SCORE from EIKON'!S151)+('WEIGHTED from Refinitive'!$B$4*'ISSUE SCORE from EIKON'!AH151)+('ISSUE SCORE from EIKON'!AW151*'WEIGHTED from Refinitive'!$B$5)+('WEIGHTED from Refinitive'!$B$8*'ISSUE SCORE from EIKON'!BL151)+('ISSUE SCORE from EIKON'!CA151*'WEIGHTED from Refinitive'!$B$9)+('WEIGHTED from Refinitive'!$B$10*'ISSUE SCORE from EIKON'!CP151)+('ISSUE SCORE from EIKON'!DE151*'WEIGHTED from Refinitive'!$B$11)+('WEIGHTED from Refinitive'!$B$14*'ISSUE SCORE from EIKON'!DT151)+('ISSUE SCORE from EIKON'!EI151*'WEIGHTED from Refinitive'!$B$15)+('WEIGHTED from Refinitive'!$B$16*'ISSUE SCORE from EIKON'!EX151)</f>
        <v>0</v>
      </c>
      <c r="O148" s="1">
        <f>('WEIGHTED from Refinitive'!$B$3*'ISSUE SCORE from EIKON'!T151)+('WEIGHTED from Refinitive'!$B$4*'ISSUE SCORE from EIKON'!AI151)+('ISSUE SCORE from EIKON'!AX151*'WEIGHTED from Refinitive'!$B$5)+('WEIGHTED from Refinitive'!$B$8*'ISSUE SCORE from EIKON'!BM151)+('ISSUE SCORE from EIKON'!CB151*'WEIGHTED from Refinitive'!$B$9)+('WEIGHTED from Refinitive'!$B$10*'ISSUE SCORE from EIKON'!CQ151)+('ISSUE SCORE from EIKON'!DF151*'WEIGHTED from Refinitive'!$B$11)+('WEIGHTED from Refinitive'!$B$14*'ISSUE SCORE from EIKON'!DU151)+('ISSUE SCORE from EIKON'!EJ151*'WEIGHTED from Refinitive'!$B$15)+('WEIGHTED from Refinitive'!$B$16*'ISSUE SCORE from EIKON'!EY151)</f>
        <v>0</v>
      </c>
      <c r="P148" s="1">
        <f>('WEIGHTED from Refinitive'!$B$3*'ISSUE SCORE from EIKON'!U151)+('WEIGHTED from Refinitive'!$B$4*'ISSUE SCORE from EIKON'!AJ151)+('ISSUE SCORE from EIKON'!AY151*'WEIGHTED from Refinitive'!$B$5)+('WEIGHTED from Refinitive'!$B$8*'ISSUE SCORE from EIKON'!BN151)+('ISSUE SCORE from EIKON'!CC151*'WEIGHTED from Refinitive'!$B$9)+('WEIGHTED from Refinitive'!$B$10*'ISSUE SCORE from EIKON'!CR151)+('ISSUE SCORE from EIKON'!DG151*'WEIGHTED from Refinitive'!$B$11)+('WEIGHTED from Refinitive'!$B$14*'ISSUE SCORE from EIKON'!DV151)+('ISSUE SCORE from EIKON'!EK151*'WEIGHTED from Refinitive'!$B$15)+('WEIGHTED from Refinitive'!$B$16*'ISSUE SCORE from EIKON'!EZ151)</f>
        <v>0</v>
      </c>
      <c r="R148" s="11" t="s">
        <v>251</v>
      </c>
      <c r="S148" s="1">
        <f t="shared" si="62"/>
        <v>62.347130567262518</v>
      </c>
      <c r="T148" s="1">
        <f t="shared" si="63"/>
        <v>48.427605134997528</v>
      </c>
      <c r="U148" s="1">
        <f t="shared" si="64"/>
        <v>40.539906774102832</v>
      </c>
      <c r="V148" s="1">
        <f t="shared" si="65"/>
        <v>40.203280171481353</v>
      </c>
      <c r="W148" s="1">
        <f t="shared" si="66"/>
        <v>0</v>
      </c>
      <c r="X148" s="1">
        <f t="shared" si="67"/>
        <v>0</v>
      </c>
      <c r="Y148" s="1">
        <f t="shared" si="68"/>
        <v>0</v>
      </c>
      <c r="Z148" s="1">
        <f t="shared" si="69"/>
        <v>0</v>
      </c>
      <c r="AA148" s="1">
        <f t="shared" si="70"/>
        <v>0</v>
      </c>
      <c r="AB148" s="1">
        <f t="shared" si="71"/>
        <v>0</v>
      </c>
      <c r="AC148" s="1">
        <f t="shared" si="72"/>
        <v>0</v>
      </c>
      <c r="AD148" s="1">
        <f t="shared" si="73"/>
        <v>0</v>
      </c>
      <c r="AE148" s="1">
        <f t="shared" si="74"/>
        <v>0</v>
      </c>
      <c r="AF148" s="1">
        <f t="shared" si="75"/>
        <v>0</v>
      </c>
      <c r="AG148" s="1">
        <f t="shared" si="76"/>
        <v>0</v>
      </c>
      <c r="AI148" s="11" t="s">
        <v>251</v>
      </c>
      <c r="AJ148" s="1">
        <f t="shared" si="77"/>
        <v>13.91952543226499</v>
      </c>
      <c r="AK148" s="1">
        <f t="shared" si="78"/>
        <v>7.8876983608946958</v>
      </c>
      <c r="AL148" s="1">
        <f t="shared" si="79"/>
        <v>0.33662660262147881</v>
      </c>
      <c r="AM148" s="1">
        <f t="shared" si="80"/>
        <v>40.203280171481353</v>
      </c>
      <c r="AN148" s="1">
        <f t="shared" si="81"/>
        <v>0</v>
      </c>
      <c r="AO148" s="1">
        <f t="shared" si="82"/>
        <v>0</v>
      </c>
      <c r="AP148" s="1">
        <f t="shared" si="83"/>
        <v>0</v>
      </c>
      <c r="AQ148" s="1">
        <f t="shared" si="84"/>
        <v>0</v>
      </c>
      <c r="AR148" s="1">
        <f t="shared" si="85"/>
        <v>0</v>
      </c>
      <c r="AS148" s="1">
        <f t="shared" si="86"/>
        <v>0</v>
      </c>
      <c r="AT148" s="1">
        <f t="shared" si="87"/>
        <v>0</v>
      </c>
      <c r="AU148" s="1">
        <f t="shared" si="88"/>
        <v>0</v>
      </c>
      <c r="AV148" s="1">
        <f t="shared" si="89"/>
        <v>0</v>
      </c>
      <c r="AW148" s="1">
        <f t="shared" si="90"/>
        <v>0</v>
      </c>
      <c r="AX148" s="1" t="str">
        <f>VLOOKUP(AI148,'ISSUE SCORE from EIKON'!A151:B580,2,FALSE)</f>
        <v>Hologic Inc</v>
      </c>
      <c r="AY148" s="1">
        <f t="shared" si="91"/>
        <v>147</v>
      </c>
      <c r="AZ148" s="1">
        <v>147</v>
      </c>
      <c r="BA148" s="1">
        <v>1</v>
      </c>
    </row>
    <row r="149" spans="1:53" ht="15">
      <c r="A149" s="11" t="s">
        <v>210</v>
      </c>
      <c r="B149" s="1">
        <f>('WEIGHTED from Refinitive'!$B$3*'ISSUE SCORE from EIKON'!G152)+('WEIGHTED from Refinitive'!$B$4*'ISSUE SCORE from EIKON'!V152)+('ISSUE SCORE from EIKON'!AK152*'WEIGHTED from Refinitive'!$B$5)+('WEIGHTED from Refinitive'!$B$8*'ISSUE SCORE from EIKON'!AZ152)+('ISSUE SCORE from EIKON'!BO152*'WEIGHTED from Refinitive'!$B$9)+('WEIGHTED from Refinitive'!$B$10*'ISSUE SCORE from EIKON'!CD152)+('ISSUE SCORE from EIKON'!CS152*'WEIGHTED from Refinitive'!$B$11)+('WEIGHTED from Refinitive'!$B$14*'ISSUE SCORE from EIKON'!DH152)+('ISSUE SCORE from EIKON'!DW152*'WEIGHTED from Refinitive'!$B$15)+('WEIGHTED from Refinitive'!$B$16*'ISSUE SCORE from EIKON'!EL152)</f>
        <v>38.484838750069237</v>
      </c>
      <c r="C149" s="1">
        <f>('WEIGHTED from Refinitive'!$B$3*'ISSUE SCORE from EIKON'!H152)+('WEIGHTED from Refinitive'!$B$4*'ISSUE SCORE from EIKON'!W152)+('ISSUE SCORE from EIKON'!AL152*'WEIGHTED from Refinitive'!$B$5)+('WEIGHTED from Refinitive'!$B$8*'ISSUE SCORE from EIKON'!BA152)+('ISSUE SCORE from EIKON'!BP152*'WEIGHTED from Refinitive'!$B$9)+('WEIGHTED from Refinitive'!$B$10*'ISSUE SCORE from EIKON'!CE152)+('ISSUE SCORE from EIKON'!CT152*'WEIGHTED from Refinitive'!$B$11)+('WEIGHTED from Refinitive'!$B$14*'ISSUE SCORE from EIKON'!DI152)+('ISSUE SCORE from EIKON'!DX152*'WEIGHTED from Refinitive'!$B$15)+('WEIGHTED from Refinitive'!$B$16*'ISSUE SCORE from EIKON'!EM152)</f>
        <v>41.609443126423713</v>
      </c>
      <c r="D149" s="1">
        <f>('WEIGHTED from Refinitive'!$B$3*'ISSUE SCORE from EIKON'!I152)+('WEIGHTED from Refinitive'!$B$4*'ISSUE SCORE from EIKON'!X152)+('ISSUE SCORE from EIKON'!AM152*'WEIGHTED from Refinitive'!$B$5)+('WEIGHTED from Refinitive'!$B$8*'ISSUE SCORE from EIKON'!BB152)+('ISSUE SCORE from EIKON'!BQ152*'WEIGHTED from Refinitive'!$B$9)+('WEIGHTED from Refinitive'!$B$10*'ISSUE SCORE from EIKON'!CF152)+('ISSUE SCORE from EIKON'!CU152*'WEIGHTED from Refinitive'!$B$11)+('WEIGHTED from Refinitive'!$B$14*'ISSUE SCORE from EIKON'!DJ152)+('ISSUE SCORE from EIKON'!DY152*'WEIGHTED from Refinitive'!$B$15)+('WEIGHTED from Refinitive'!$B$16*'ISSUE SCORE from EIKON'!EN152)</f>
        <v>38.430869032499473</v>
      </c>
      <c r="E149" s="1">
        <f>('WEIGHTED from Refinitive'!$B$3*'ISSUE SCORE from EIKON'!J152)+('WEIGHTED from Refinitive'!$B$4*'ISSUE SCORE from EIKON'!Y152)+('ISSUE SCORE from EIKON'!AN152*'WEIGHTED from Refinitive'!$B$5)+('WEIGHTED from Refinitive'!$B$8*'ISSUE SCORE from EIKON'!BC152)+('ISSUE SCORE from EIKON'!BR152*'WEIGHTED from Refinitive'!$B$9)+('WEIGHTED from Refinitive'!$B$10*'ISSUE SCORE from EIKON'!CG152)+('ISSUE SCORE from EIKON'!CV152*'WEIGHTED from Refinitive'!$B$11)+('WEIGHTED from Refinitive'!$B$14*'ISSUE SCORE from EIKON'!DK152)+('ISSUE SCORE from EIKON'!DZ152*'WEIGHTED from Refinitive'!$B$15)+('WEIGHTED from Refinitive'!$B$16*'ISSUE SCORE from EIKON'!EO152)</f>
        <v>40.848133281748673</v>
      </c>
      <c r="F149" s="1">
        <f>('WEIGHTED from Refinitive'!$B$3*'ISSUE SCORE from EIKON'!K152)+('WEIGHTED from Refinitive'!$B$4*'ISSUE SCORE from EIKON'!Z152)+('ISSUE SCORE from EIKON'!AO152*'WEIGHTED from Refinitive'!$B$5)+('WEIGHTED from Refinitive'!$B$8*'ISSUE SCORE from EIKON'!BD152)+('ISSUE SCORE from EIKON'!BS152*'WEIGHTED from Refinitive'!$B$9)+('WEIGHTED from Refinitive'!$B$10*'ISSUE SCORE from EIKON'!CH152)+('ISSUE SCORE from EIKON'!CW152*'WEIGHTED from Refinitive'!$B$11)+('WEIGHTED from Refinitive'!$B$14*'ISSUE SCORE from EIKON'!DL152)+('ISSUE SCORE from EIKON'!EA152*'WEIGHTED from Refinitive'!$B$15)+('WEIGHTED from Refinitive'!$B$16*'ISSUE SCORE from EIKON'!EP152)</f>
        <v>36.582197505464791</v>
      </c>
      <c r="G149" s="1">
        <f>('WEIGHTED from Refinitive'!$B$3*'ISSUE SCORE from EIKON'!L152)+('WEIGHTED from Refinitive'!$B$4*'ISSUE SCORE from EIKON'!AA152)+('ISSUE SCORE from EIKON'!AP152*'WEIGHTED from Refinitive'!$B$5)+('WEIGHTED from Refinitive'!$B$8*'ISSUE SCORE from EIKON'!BE152)+('ISSUE SCORE from EIKON'!BT152*'WEIGHTED from Refinitive'!$B$9)+('WEIGHTED from Refinitive'!$B$10*'ISSUE SCORE from EIKON'!CI152)+('ISSUE SCORE from EIKON'!CX152*'WEIGHTED from Refinitive'!$B$11)+('WEIGHTED from Refinitive'!$B$14*'ISSUE SCORE from EIKON'!DM152)+('ISSUE SCORE from EIKON'!EB152*'WEIGHTED from Refinitive'!$B$15)+('WEIGHTED from Refinitive'!$B$16*'ISSUE SCORE from EIKON'!EQ152)</f>
        <v>30.194311221762277</v>
      </c>
      <c r="H149" s="1">
        <f>('WEIGHTED from Refinitive'!$B$3*'ISSUE SCORE from EIKON'!M152)+('WEIGHTED from Refinitive'!$B$4*'ISSUE SCORE from EIKON'!AB152)+('ISSUE SCORE from EIKON'!AQ152*'WEIGHTED from Refinitive'!$B$5)+('WEIGHTED from Refinitive'!$B$8*'ISSUE SCORE from EIKON'!BF152)+('ISSUE SCORE from EIKON'!BU152*'WEIGHTED from Refinitive'!$B$9)+('WEIGHTED from Refinitive'!$B$10*'ISSUE SCORE from EIKON'!CJ152)+('ISSUE SCORE from EIKON'!CY152*'WEIGHTED from Refinitive'!$B$11)+('WEIGHTED from Refinitive'!$B$14*'ISSUE SCORE from EIKON'!DN152)+('ISSUE SCORE from EIKON'!EC152*'WEIGHTED from Refinitive'!$B$15)+('WEIGHTED from Refinitive'!$B$16*'ISSUE SCORE from EIKON'!ER152)</f>
        <v>24.877592431549225</v>
      </c>
      <c r="I149" s="1">
        <f>('WEIGHTED from Refinitive'!$B$3*'ISSUE SCORE from EIKON'!N152)+('WEIGHTED from Refinitive'!$B$4*'ISSUE SCORE from EIKON'!AC152)+('ISSUE SCORE from EIKON'!AR152*'WEIGHTED from Refinitive'!$B$5)+('WEIGHTED from Refinitive'!$B$8*'ISSUE SCORE from EIKON'!BG152)+('ISSUE SCORE from EIKON'!BV152*'WEIGHTED from Refinitive'!$B$9)+('WEIGHTED from Refinitive'!$B$10*'ISSUE SCORE from EIKON'!CK152)+('ISSUE SCORE from EIKON'!CZ152*'WEIGHTED from Refinitive'!$B$11)+('WEIGHTED from Refinitive'!$B$14*'ISSUE SCORE from EIKON'!DO152)+('ISSUE SCORE from EIKON'!ED152*'WEIGHTED from Refinitive'!$B$15)+('WEIGHTED from Refinitive'!$B$16*'ISSUE SCORE from EIKON'!ES152)</f>
        <v>26.092000764461023</v>
      </c>
      <c r="J149" s="1">
        <f>('WEIGHTED from Refinitive'!$B$3*'ISSUE SCORE from EIKON'!O152)+('WEIGHTED from Refinitive'!$B$4*'ISSUE SCORE from EIKON'!AD152)+('ISSUE SCORE from EIKON'!AS152*'WEIGHTED from Refinitive'!$B$5)+('WEIGHTED from Refinitive'!$B$8*'ISSUE SCORE from EIKON'!BH152)+('ISSUE SCORE from EIKON'!BW152*'WEIGHTED from Refinitive'!$B$9)+('WEIGHTED from Refinitive'!$B$10*'ISSUE SCORE from EIKON'!CL152)+('ISSUE SCORE from EIKON'!DA152*'WEIGHTED from Refinitive'!$B$11)+('WEIGHTED from Refinitive'!$B$14*'ISSUE SCORE from EIKON'!DP152)+('ISSUE SCORE from EIKON'!EE152*'WEIGHTED from Refinitive'!$B$15)+('WEIGHTED from Refinitive'!$B$16*'ISSUE SCORE from EIKON'!ET152)</f>
        <v>27.13799138889468</v>
      </c>
      <c r="K149" s="1">
        <f>('WEIGHTED from Refinitive'!$B$3*'ISSUE SCORE from EIKON'!P152)+('WEIGHTED from Refinitive'!$B$4*'ISSUE SCORE from EIKON'!AE152)+('ISSUE SCORE from EIKON'!AT152*'WEIGHTED from Refinitive'!$B$5)+('WEIGHTED from Refinitive'!$B$8*'ISSUE SCORE from EIKON'!BI152)+('ISSUE SCORE from EIKON'!BX152*'WEIGHTED from Refinitive'!$B$9)+('WEIGHTED from Refinitive'!$B$10*'ISSUE SCORE from EIKON'!CM152)+('ISSUE SCORE from EIKON'!DB152*'WEIGHTED from Refinitive'!$B$11)+('WEIGHTED from Refinitive'!$B$14*'ISSUE SCORE from EIKON'!DQ152)+('ISSUE SCORE from EIKON'!EF152*'WEIGHTED from Refinitive'!$B$15)+('WEIGHTED from Refinitive'!$B$16*'ISSUE SCORE from EIKON'!EU152)</f>
        <v>24.896955798431797</v>
      </c>
      <c r="L149" s="1">
        <f>('WEIGHTED from Refinitive'!$B$3*'ISSUE SCORE from EIKON'!Q152)+('WEIGHTED from Refinitive'!$B$4*'ISSUE SCORE from EIKON'!AF152)+('ISSUE SCORE from EIKON'!AU152*'WEIGHTED from Refinitive'!$B$5)+('WEIGHTED from Refinitive'!$B$8*'ISSUE SCORE from EIKON'!BJ152)+('ISSUE SCORE from EIKON'!BY152*'WEIGHTED from Refinitive'!$B$9)+('WEIGHTED from Refinitive'!$B$10*'ISSUE SCORE from EIKON'!CN152)+('ISSUE SCORE from EIKON'!DC152*'WEIGHTED from Refinitive'!$B$11)+('WEIGHTED from Refinitive'!$B$14*'ISSUE SCORE from EIKON'!DR152)+('ISSUE SCORE from EIKON'!EG152*'WEIGHTED from Refinitive'!$B$15)+('WEIGHTED from Refinitive'!$B$16*'ISSUE SCORE from EIKON'!EV152)</f>
        <v>26.822404210277686</v>
      </c>
      <c r="M149" s="1">
        <f>('WEIGHTED from Refinitive'!$B$3*'ISSUE SCORE from EIKON'!R152)+('WEIGHTED from Refinitive'!$B$4*'ISSUE SCORE from EIKON'!AG152)+('ISSUE SCORE from EIKON'!AV152*'WEIGHTED from Refinitive'!$B$5)+('WEIGHTED from Refinitive'!$B$8*'ISSUE SCORE from EIKON'!BK152)+('ISSUE SCORE from EIKON'!BZ152*'WEIGHTED from Refinitive'!$B$9)+('WEIGHTED from Refinitive'!$B$10*'ISSUE SCORE from EIKON'!CO152)+('ISSUE SCORE from EIKON'!DD152*'WEIGHTED from Refinitive'!$B$11)+('WEIGHTED from Refinitive'!$B$14*'ISSUE SCORE from EIKON'!DS152)+('ISSUE SCORE from EIKON'!EH152*'WEIGHTED from Refinitive'!$B$15)+('WEIGHTED from Refinitive'!$B$16*'ISSUE SCORE from EIKON'!EW152)</f>
        <v>35.483903945574866</v>
      </c>
      <c r="N149" s="1">
        <f>('WEIGHTED from Refinitive'!$B$3*'ISSUE SCORE from EIKON'!S152)+('WEIGHTED from Refinitive'!$B$4*'ISSUE SCORE from EIKON'!AH152)+('ISSUE SCORE from EIKON'!AW152*'WEIGHTED from Refinitive'!$B$5)+('WEIGHTED from Refinitive'!$B$8*'ISSUE SCORE from EIKON'!BL152)+('ISSUE SCORE from EIKON'!CA152*'WEIGHTED from Refinitive'!$B$9)+('WEIGHTED from Refinitive'!$B$10*'ISSUE SCORE from EIKON'!CP152)+('ISSUE SCORE from EIKON'!DE152*'WEIGHTED from Refinitive'!$B$11)+('WEIGHTED from Refinitive'!$B$14*'ISSUE SCORE from EIKON'!DT152)+('ISSUE SCORE from EIKON'!EI152*'WEIGHTED from Refinitive'!$B$15)+('WEIGHTED from Refinitive'!$B$16*'ISSUE SCORE from EIKON'!EX152)</f>
        <v>35.434887669801427</v>
      </c>
      <c r="O149" s="1">
        <f>('WEIGHTED from Refinitive'!$B$3*'ISSUE SCORE from EIKON'!T152)+('WEIGHTED from Refinitive'!$B$4*'ISSUE SCORE from EIKON'!AI152)+('ISSUE SCORE from EIKON'!AX152*'WEIGHTED from Refinitive'!$B$5)+('WEIGHTED from Refinitive'!$B$8*'ISSUE SCORE from EIKON'!BM152)+('ISSUE SCORE from EIKON'!CB152*'WEIGHTED from Refinitive'!$B$9)+('WEIGHTED from Refinitive'!$B$10*'ISSUE SCORE from EIKON'!CQ152)+('ISSUE SCORE from EIKON'!DF152*'WEIGHTED from Refinitive'!$B$11)+('WEIGHTED from Refinitive'!$B$14*'ISSUE SCORE from EIKON'!DU152)+('ISSUE SCORE from EIKON'!EJ152*'WEIGHTED from Refinitive'!$B$15)+('WEIGHTED from Refinitive'!$B$16*'ISSUE SCORE from EIKON'!EY152)</f>
        <v>36.485876035951861</v>
      </c>
      <c r="P149" s="1">
        <f>('WEIGHTED from Refinitive'!$B$3*'ISSUE SCORE from EIKON'!U152)+('WEIGHTED from Refinitive'!$B$4*'ISSUE SCORE from EIKON'!AJ152)+('ISSUE SCORE from EIKON'!AY152*'WEIGHTED from Refinitive'!$B$5)+('WEIGHTED from Refinitive'!$B$8*'ISSUE SCORE from EIKON'!BN152)+('ISSUE SCORE from EIKON'!CC152*'WEIGHTED from Refinitive'!$B$9)+('WEIGHTED from Refinitive'!$B$10*'ISSUE SCORE from EIKON'!CR152)+('ISSUE SCORE from EIKON'!DG152*'WEIGHTED from Refinitive'!$B$11)+('WEIGHTED from Refinitive'!$B$14*'ISSUE SCORE from EIKON'!DV152)+('ISSUE SCORE from EIKON'!EK152*'WEIGHTED from Refinitive'!$B$15)+('WEIGHTED from Refinitive'!$B$16*'ISSUE SCORE from EIKON'!EZ152)</f>
        <v>38.992381896862561</v>
      </c>
      <c r="R149" s="11" t="s">
        <v>252</v>
      </c>
      <c r="S149" s="1">
        <f t="shared" si="62"/>
        <v>80.214470492507928</v>
      </c>
      <c r="T149" s="1">
        <f t="shared" si="63"/>
        <v>41.609443126423713</v>
      </c>
      <c r="U149" s="1">
        <f t="shared" si="64"/>
        <v>38.430869032499473</v>
      </c>
      <c r="V149" s="1">
        <f t="shared" si="65"/>
        <v>40.848133281748673</v>
      </c>
      <c r="W149" s="1">
        <f t="shared" si="66"/>
        <v>36.582197505464791</v>
      </c>
      <c r="X149" s="1">
        <f t="shared" si="67"/>
        <v>30.194311221762277</v>
      </c>
      <c r="Y149" s="1">
        <f t="shared" si="68"/>
        <v>24.877592431549225</v>
      </c>
      <c r="Z149" s="1">
        <f t="shared" si="69"/>
        <v>26.092000764461023</v>
      </c>
      <c r="AA149" s="1">
        <f t="shared" si="70"/>
        <v>27.13799138889468</v>
      </c>
      <c r="AB149" s="1">
        <f t="shared" si="71"/>
        <v>24.896955798431797</v>
      </c>
      <c r="AC149" s="1">
        <f t="shared" si="72"/>
        <v>26.822404210277686</v>
      </c>
      <c r="AD149" s="1">
        <f t="shared" si="73"/>
        <v>35.483903945574866</v>
      </c>
      <c r="AE149" s="1">
        <f t="shared" si="74"/>
        <v>35.434887669801427</v>
      </c>
      <c r="AF149" s="1">
        <f t="shared" si="75"/>
        <v>36.485876035951861</v>
      </c>
      <c r="AG149" s="1">
        <f t="shared" si="76"/>
        <v>38.992381896862561</v>
      </c>
      <c r="AI149" s="11" t="s">
        <v>252</v>
      </c>
      <c r="AJ149" s="1">
        <f t="shared" si="77"/>
        <v>38.605027366084215</v>
      </c>
      <c r="AK149" s="1">
        <f t="shared" si="78"/>
        <v>3.1785740939242402</v>
      </c>
      <c r="AL149" s="1">
        <f t="shared" si="79"/>
        <v>-2.4172642492492002</v>
      </c>
      <c r="AM149" s="1">
        <f t="shared" si="80"/>
        <v>4.2659357762838823</v>
      </c>
      <c r="AN149" s="1">
        <f t="shared" si="81"/>
        <v>6.3878862837025139</v>
      </c>
      <c r="AO149" s="1">
        <f t="shared" si="82"/>
        <v>5.3167187902130522</v>
      </c>
      <c r="AP149" s="1">
        <f t="shared" si="83"/>
        <v>-1.2144083329117983</v>
      </c>
      <c r="AQ149" s="1">
        <f t="shared" si="84"/>
        <v>-1.0459906244336565</v>
      </c>
      <c r="AR149" s="1">
        <f t="shared" si="85"/>
        <v>2.2410355904628823</v>
      </c>
      <c r="AS149" s="1">
        <f t="shared" si="86"/>
        <v>-1.9254484118458883</v>
      </c>
      <c r="AT149" s="1">
        <f t="shared" si="87"/>
        <v>-8.6614997352971805</v>
      </c>
      <c r="AU149" s="1">
        <f t="shared" si="88"/>
        <v>0.049016275773439588</v>
      </c>
      <c r="AV149" s="1">
        <f t="shared" si="89"/>
        <v>-1.0509883661504347</v>
      </c>
      <c r="AW149" s="1">
        <f t="shared" si="90"/>
        <v>-2.5065058609106998</v>
      </c>
      <c r="AX149" s="1" t="str">
        <f>VLOOKUP(AI149,'ISSUE SCORE from EIKON'!A152:B581,2,FALSE)</f>
        <v>Honeywell International Inc</v>
      </c>
      <c r="AY149" s="1">
        <f t="shared" si="91"/>
        <v>148</v>
      </c>
      <c r="AZ149" s="1">
        <v>148</v>
      </c>
      <c r="BA149" s="1">
        <v>1</v>
      </c>
    </row>
    <row r="150" spans="1:53" ht="15">
      <c r="A150" s="11" t="s">
        <v>211</v>
      </c>
      <c r="B150" s="1">
        <f>('WEIGHTED from Refinitive'!$B$3*'ISSUE SCORE from EIKON'!G153)+('WEIGHTED from Refinitive'!$B$4*'ISSUE SCORE from EIKON'!V153)+('ISSUE SCORE from EIKON'!AK153*'WEIGHTED from Refinitive'!$B$5)+('WEIGHTED from Refinitive'!$B$8*'ISSUE SCORE from EIKON'!AZ153)+('ISSUE SCORE from EIKON'!BO153*'WEIGHTED from Refinitive'!$B$9)+('WEIGHTED from Refinitive'!$B$10*'ISSUE SCORE from EIKON'!CD153)+('ISSUE SCORE from EIKON'!CS153*'WEIGHTED from Refinitive'!$B$11)+('WEIGHTED from Refinitive'!$B$14*'ISSUE SCORE from EIKON'!DH153)+('ISSUE SCORE from EIKON'!DW153*'WEIGHTED from Refinitive'!$B$15)+('WEIGHTED from Refinitive'!$B$16*'ISSUE SCORE from EIKON'!EL153)</f>
        <v>57.757741116312175</v>
      </c>
      <c r="C150" s="1">
        <f>('WEIGHTED from Refinitive'!$B$3*'ISSUE SCORE from EIKON'!H153)+('WEIGHTED from Refinitive'!$B$4*'ISSUE SCORE from EIKON'!W153)+('ISSUE SCORE from EIKON'!AL153*'WEIGHTED from Refinitive'!$B$5)+('WEIGHTED from Refinitive'!$B$8*'ISSUE SCORE from EIKON'!BA153)+('ISSUE SCORE from EIKON'!BP153*'WEIGHTED from Refinitive'!$B$9)+('WEIGHTED from Refinitive'!$B$10*'ISSUE SCORE from EIKON'!CE153)+('ISSUE SCORE from EIKON'!CT153*'WEIGHTED from Refinitive'!$B$11)+('WEIGHTED from Refinitive'!$B$14*'ISSUE SCORE from EIKON'!DI153)+('ISSUE SCORE from EIKON'!DX153*'WEIGHTED from Refinitive'!$B$15)+('WEIGHTED from Refinitive'!$B$16*'ISSUE SCORE from EIKON'!EM153)</f>
        <v>64.339631284883708</v>
      </c>
      <c r="D150" s="1">
        <f>('WEIGHTED from Refinitive'!$B$3*'ISSUE SCORE from EIKON'!I153)+('WEIGHTED from Refinitive'!$B$4*'ISSUE SCORE from EIKON'!X153)+('ISSUE SCORE from EIKON'!AM153*'WEIGHTED from Refinitive'!$B$5)+('WEIGHTED from Refinitive'!$B$8*'ISSUE SCORE from EIKON'!BB153)+('ISSUE SCORE from EIKON'!BQ153*'WEIGHTED from Refinitive'!$B$9)+('WEIGHTED from Refinitive'!$B$10*'ISSUE SCORE from EIKON'!CF153)+('ISSUE SCORE from EIKON'!CU153*'WEIGHTED from Refinitive'!$B$11)+('WEIGHTED from Refinitive'!$B$14*'ISSUE SCORE from EIKON'!DJ153)+('ISSUE SCORE from EIKON'!DY153*'WEIGHTED from Refinitive'!$B$15)+('WEIGHTED from Refinitive'!$B$16*'ISSUE SCORE from EIKON'!EN153)</f>
        <v>53.359083453516917</v>
      </c>
      <c r="E150" s="1">
        <f>('WEIGHTED from Refinitive'!$B$3*'ISSUE SCORE from EIKON'!J153)+('WEIGHTED from Refinitive'!$B$4*'ISSUE SCORE from EIKON'!Y153)+('ISSUE SCORE from EIKON'!AN153*'WEIGHTED from Refinitive'!$B$5)+('WEIGHTED from Refinitive'!$B$8*'ISSUE SCORE from EIKON'!BC153)+('ISSUE SCORE from EIKON'!BR153*'WEIGHTED from Refinitive'!$B$9)+('WEIGHTED from Refinitive'!$B$10*'ISSUE SCORE from EIKON'!CG153)+('ISSUE SCORE from EIKON'!CV153*'WEIGHTED from Refinitive'!$B$11)+('WEIGHTED from Refinitive'!$B$14*'ISSUE SCORE from EIKON'!DK153)+('ISSUE SCORE from EIKON'!DZ153*'WEIGHTED from Refinitive'!$B$15)+('WEIGHTED from Refinitive'!$B$16*'ISSUE SCORE from EIKON'!EO153)</f>
        <v>52.353720003009066</v>
      </c>
      <c r="F150" s="1">
        <f>('WEIGHTED from Refinitive'!$B$3*'ISSUE SCORE from EIKON'!K153)+('WEIGHTED from Refinitive'!$B$4*'ISSUE SCORE from EIKON'!Z153)+('ISSUE SCORE from EIKON'!AO153*'WEIGHTED from Refinitive'!$B$5)+('WEIGHTED from Refinitive'!$B$8*'ISSUE SCORE from EIKON'!BD153)+('ISSUE SCORE from EIKON'!BS153*'WEIGHTED from Refinitive'!$B$9)+('WEIGHTED from Refinitive'!$B$10*'ISSUE SCORE from EIKON'!CH153)+('ISSUE SCORE from EIKON'!CW153*'WEIGHTED from Refinitive'!$B$11)+('WEIGHTED from Refinitive'!$B$14*'ISSUE SCORE from EIKON'!DL153)+('ISSUE SCORE from EIKON'!EA153*'WEIGHTED from Refinitive'!$B$15)+('WEIGHTED from Refinitive'!$B$16*'ISSUE SCORE from EIKON'!EP153)</f>
        <v>43.250153692461346</v>
      </c>
      <c r="G150" s="1">
        <f>('WEIGHTED from Refinitive'!$B$3*'ISSUE SCORE from EIKON'!L153)+('WEIGHTED from Refinitive'!$B$4*'ISSUE SCORE from EIKON'!AA153)+('ISSUE SCORE from EIKON'!AP153*'WEIGHTED from Refinitive'!$B$5)+('WEIGHTED from Refinitive'!$B$8*'ISSUE SCORE from EIKON'!BE153)+('ISSUE SCORE from EIKON'!BT153*'WEIGHTED from Refinitive'!$B$9)+('WEIGHTED from Refinitive'!$B$10*'ISSUE SCORE from EIKON'!CI153)+('ISSUE SCORE from EIKON'!CX153*'WEIGHTED from Refinitive'!$B$11)+('WEIGHTED from Refinitive'!$B$14*'ISSUE SCORE from EIKON'!DM153)+('ISSUE SCORE from EIKON'!EB153*'WEIGHTED from Refinitive'!$B$15)+('WEIGHTED from Refinitive'!$B$16*'ISSUE SCORE from EIKON'!EQ153)</f>
        <v>41.920435663627124</v>
      </c>
      <c r="H150" s="1">
        <f>('WEIGHTED from Refinitive'!$B$3*'ISSUE SCORE from EIKON'!M153)+('WEIGHTED from Refinitive'!$B$4*'ISSUE SCORE from EIKON'!AB153)+('ISSUE SCORE from EIKON'!AQ153*'WEIGHTED from Refinitive'!$B$5)+('WEIGHTED from Refinitive'!$B$8*'ISSUE SCORE from EIKON'!BF153)+('ISSUE SCORE from EIKON'!BU153*'WEIGHTED from Refinitive'!$B$9)+('WEIGHTED from Refinitive'!$B$10*'ISSUE SCORE from EIKON'!CJ153)+('ISSUE SCORE from EIKON'!CY153*'WEIGHTED from Refinitive'!$B$11)+('WEIGHTED from Refinitive'!$B$14*'ISSUE SCORE from EIKON'!DN153)+('ISSUE SCORE from EIKON'!EC153*'WEIGHTED from Refinitive'!$B$15)+('WEIGHTED from Refinitive'!$B$16*'ISSUE SCORE from EIKON'!ER153)</f>
        <v>39.22806942448247</v>
      </c>
      <c r="I150" s="1">
        <f>('WEIGHTED from Refinitive'!$B$3*'ISSUE SCORE from EIKON'!N153)+('WEIGHTED from Refinitive'!$B$4*'ISSUE SCORE from EIKON'!AC153)+('ISSUE SCORE from EIKON'!AR153*'WEIGHTED from Refinitive'!$B$5)+('WEIGHTED from Refinitive'!$B$8*'ISSUE SCORE from EIKON'!BG153)+('ISSUE SCORE from EIKON'!BV153*'WEIGHTED from Refinitive'!$B$9)+('WEIGHTED from Refinitive'!$B$10*'ISSUE SCORE from EIKON'!CK153)+('ISSUE SCORE from EIKON'!CZ153*'WEIGHTED from Refinitive'!$B$11)+('WEIGHTED from Refinitive'!$B$14*'ISSUE SCORE from EIKON'!DO153)+('ISSUE SCORE from EIKON'!ED153*'WEIGHTED from Refinitive'!$B$15)+('WEIGHTED from Refinitive'!$B$16*'ISSUE SCORE from EIKON'!ES153)</f>
        <v>0</v>
      </c>
      <c r="J150" s="1">
        <f>('WEIGHTED from Refinitive'!$B$3*'ISSUE SCORE from EIKON'!O153)+('WEIGHTED from Refinitive'!$B$4*'ISSUE SCORE from EIKON'!AD153)+('ISSUE SCORE from EIKON'!AS153*'WEIGHTED from Refinitive'!$B$5)+('WEIGHTED from Refinitive'!$B$8*'ISSUE SCORE from EIKON'!BH153)+('ISSUE SCORE from EIKON'!BW153*'WEIGHTED from Refinitive'!$B$9)+('WEIGHTED from Refinitive'!$B$10*'ISSUE SCORE from EIKON'!CL153)+('ISSUE SCORE from EIKON'!DA153*'WEIGHTED from Refinitive'!$B$11)+('WEIGHTED from Refinitive'!$B$14*'ISSUE SCORE from EIKON'!DP153)+('ISSUE SCORE from EIKON'!EE153*'WEIGHTED from Refinitive'!$B$15)+('WEIGHTED from Refinitive'!$B$16*'ISSUE SCORE from EIKON'!ET153)</f>
        <v>0</v>
      </c>
      <c r="K150" s="1">
        <f>('WEIGHTED from Refinitive'!$B$3*'ISSUE SCORE from EIKON'!P153)+('WEIGHTED from Refinitive'!$B$4*'ISSUE SCORE from EIKON'!AE153)+('ISSUE SCORE from EIKON'!AT153*'WEIGHTED from Refinitive'!$B$5)+('WEIGHTED from Refinitive'!$B$8*'ISSUE SCORE from EIKON'!BI153)+('ISSUE SCORE from EIKON'!BX153*'WEIGHTED from Refinitive'!$B$9)+('WEIGHTED from Refinitive'!$B$10*'ISSUE SCORE from EIKON'!CM153)+('ISSUE SCORE from EIKON'!DB153*'WEIGHTED from Refinitive'!$B$11)+('WEIGHTED from Refinitive'!$B$14*'ISSUE SCORE from EIKON'!DQ153)+('ISSUE SCORE from EIKON'!EF153*'WEIGHTED from Refinitive'!$B$15)+('WEIGHTED from Refinitive'!$B$16*'ISSUE SCORE from EIKON'!EU153)</f>
        <v>0</v>
      </c>
      <c r="L150" s="1">
        <f>('WEIGHTED from Refinitive'!$B$3*'ISSUE SCORE from EIKON'!Q153)+('WEIGHTED from Refinitive'!$B$4*'ISSUE SCORE from EIKON'!AF153)+('ISSUE SCORE from EIKON'!AU153*'WEIGHTED from Refinitive'!$B$5)+('WEIGHTED from Refinitive'!$B$8*'ISSUE SCORE from EIKON'!BJ153)+('ISSUE SCORE from EIKON'!BY153*'WEIGHTED from Refinitive'!$B$9)+('WEIGHTED from Refinitive'!$B$10*'ISSUE SCORE from EIKON'!CN153)+('ISSUE SCORE from EIKON'!DC153*'WEIGHTED from Refinitive'!$B$11)+('WEIGHTED from Refinitive'!$B$14*'ISSUE SCORE from EIKON'!DR153)+('ISSUE SCORE from EIKON'!EG153*'WEIGHTED from Refinitive'!$B$15)+('WEIGHTED from Refinitive'!$B$16*'ISSUE SCORE from EIKON'!EV153)</f>
        <v>0</v>
      </c>
      <c r="M150" s="1">
        <f>('WEIGHTED from Refinitive'!$B$3*'ISSUE SCORE from EIKON'!R153)+('WEIGHTED from Refinitive'!$B$4*'ISSUE SCORE from EIKON'!AG153)+('ISSUE SCORE from EIKON'!AV153*'WEIGHTED from Refinitive'!$B$5)+('WEIGHTED from Refinitive'!$B$8*'ISSUE SCORE from EIKON'!BK153)+('ISSUE SCORE from EIKON'!BZ153*'WEIGHTED from Refinitive'!$B$9)+('WEIGHTED from Refinitive'!$B$10*'ISSUE SCORE from EIKON'!CO153)+('ISSUE SCORE from EIKON'!DD153*'WEIGHTED from Refinitive'!$B$11)+('WEIGHTED from Refinitive'!$B$14*'ISSUE SCORE from EIKON'!DS153)+('ISSUE SCORE from EIKON'!EH153*'WEIGHTED from Refinitive'!$B$15)+('WEIGHTED from Refinitive'!$B$16*'ISSUE SCORE from EIKON'!EW153)</f>
        <v>0</v>
      </c>
      <c r="N150" s="1">
        <f>('WEIGHTED from Refinitive'!$B$3*'ISSUE SCORE from EIKON'!S153)+('WEIGHTED from Refinitive'!$B$4*'ISSUE SCORE from EIKON'!AH153)+('ISSUE SCORE from EIKON'!AW153*'WEIGHTED from Refinitive'!$B$5)+('WEIGHTED from Refinitive'!$B$8*'ISSUE SCORE from EIKON'!BL153)+('ISSUE SCORE from EIKON'!CA153*'WEIGHTED from Refinitive'!$B$9)+('WEIGHTED from Refinitive'!$B$10*'ISSUE SCORE from EIKON'!CP153)+('ISSUE SCORE from EIKON'!DE153*'WEIGHTED from Refinitive'!$B$11)+('WEIGHTED from Refinitive'!$B$14*'ISSUE SCORE from EIKON'!DT153)+('ISSUE SCORE from EIKON'!EI153*'WEIGHTED from Refinitive'!$B$15)+('WEIGHTED from Refinitive'!$B$16*'ISSUE SCORE from EIKON'!EX153)</f>
        <v>0</v>
      </c>
      <c r="O150" s="1">
        <f>('WEIGHTED from Refinitive'!$B$3*'ISSUE SCORE from EIKON'!T153)+('WEIGHTED from Refinitive'!$B$4*'ISSUE SCORE from EIKON'!AI153)+('ISSUE SCORE from EIKON'!AX153*'WEIGHTED from Refinitive'!$B$5)+('WEIGHTED from Refinitive'!$B$8*'ISSUE SCORE from EIKON'!BM153)+('ISSUE SCORE from EIKON'!CB153*'WEIGHTED from Refinitive'!$B$9)+('WEIGHTED from Refinitive'!$B$10*'ISSUE SCORE from EIKON'!CQ153)+('ISSUE SCORE from EIKON'!DF153*'WEIGHTED from Refinitive'!$B$11)+('WEIGHTED from Refinitive'!$B$14*'ISSUE SCORE from EIKON'!DU153)+('ISSUE SCORE from EIKON'!EJ153*'WEIGHTED from Refinitive'!$B$15)+('WEIGHTED from Refinitive'!$B$16*'ISSUE SCORE from EIKON'!EY153)</f>
        <v>0</v>
      </c>
      <c r="P150" s="1">
        <f>('WEIGHTED from Refinitive'!$B$3*'ISSUE SCORE from EIKON'!U153)+('WEIGHTED from Refinitive'!$B$4*'ISSUE SCORE from EIKON'!AJ153)+('ISSUE SCORE from EIKON'!AY153*'WEIGHTED from Refinitive'!$B$5)+('WEIGHTED from Refinitive'!$B$8*'ISSUE SCORE from EIKON'!BN153)+('ISSUE SCORE from EIKON'!CC153*'WEIGHTED from Refinitive'!$B$9)+('WEIGHTED from Refinitive'!$B$10*'ISSUE SCORE from EIKON'!CR153)+('ISSUE SCORE from EIKON'!DG153*'WEIGHTED from Refinitive'!$B$11)+('WEIGHTED from Refinitive'!$B$14*'ISSUE SCORE from EIKON'!DV153)+('ISSUE SCORE from EIKON'!EK153*'WEIGHTED from Refinitive'!$B$15)+('WEIGHTED from Refinitive'!$B$16*'ISSUE SCORE from EIKON'!EZ153)</f>
        <v>0</v>
      </c>
      <c r="R150" s="11" t="s">
        <v>253</v>
      </c>
      <c r="S150" s="1">
        <f t="shared" si="62"/>
        <v>41.273222928160244</v>
      </c>
      <c r="T150" s="1">
        <f t="shared" si="63"/>
        <v>64.339631284883708</v>
      </c>
      <c r="U150" s="1">
        <f t="shared" si="64"/>
        <v>53.359083453516917</v>
      </c>
      <c r="V150" s="1">
        <f t="shared" si="65"/>
        <v>52.353720003009066</v>
      </c>
      <c r="W150" s="1">
        <f t="shared" si="66"/>
        <v>43.250153692461346</v>
      </c>
      <c r="X150" s="1">
        <f t="shared" si="67"/>
        <v>41.920435663627124</v>
      </c>
      <c r="Y150" s="1">
        <f t="shared" si="68"/>
        <v>39.22806942448247</v>
      </c>
      <c r="Z150" s="1">
        <f t="shared" si="69"/>
        <v>0</v>
      </c>
      <c r="AA150" s="1">
        <f t="shared" si="70"/>
        <v>0</v>
      </c>
      <c r="AB150" s="1">
        <f t="shared" si="71"/>
        <v>0</v>
      </c>
      <c r="AC150" s="1">
        <f t="shared" si="72"/>
        <v>0</v>
      </c>
      <c r="AD150" s="1">
        <f t="shared" si="73"/>
        <v>0</v>
      </c>
      <c r="AE150" s="1">
        <f t="shared" si="74"/>
        <v>0</v>
      </c>
      <c r="AF150" s="1">
        <f t="shared" si="75"/>
        <v>0</v>
      </c>
      <c r="AG150" s="1">
        <f t="shared" si="76"/>
        <v>0</v>
      </c>
      <c r="AI150" s="11" t="s">
        <v>253</v>
      </c>
      <c r="AJ150" s="1">
        <f t="shared" si="77"/>
        <v>-23.066408356723464</v>
      </c>
      <c r="AK150" s="1">
        <f t="shared" si="78"/>
        <v>10.980547831366792</v>
      </c>
      <c r="AL150" s="1">
        <f t="shared" si="79"/>
        <v>1.0053634505078506</v>
      </c>
      <c r="AM150" s="1">
        <f t="shared" si="80"/>
        <v>9.1035663105477198</v>
      </c>
      <c r="AN150" s="1">
        <f t="shared" si="81"/>
        <v>1.3297180288342219</v>
      </c>
      <c r="AO150" s="1">
        <f t="shared" si="82"/>
        <v>2.6923662391446541</v>
      </c>
      <c r="AP150" s="1">
        <f t="shared" si="83"/>
        <v>39.22806942448247</v>
      </c>
      <c r="AQ150" s="1">
        <f t="shared" si="84"/>
        <v>0</v>
      </c>
      <c r="AR150" s="1">
        <f t="shared" si="85"/>
        <v>0</v>
      </c>
      <c r="AS150" s="1">
        <f t="shared" si="86"/>
        <v>0</v>
      </c>
      <c r="AT150" s="1">
        <f t="shared" si="87"/>
        <v>0</v>
      </c>
      <c r="AU150" s="1">
        <f t="shared" si="88"/>
        <v>0</v>
      </c>
      <c r="AV150" s="1">
        <f t="shared" si="89"/>
        <v>0</v>
      </c>
      <c r="AW150" s="1">
        <f t="shared" si="90"/>
        <v>0</v>
      </c>
      <c r="AX150" s="1" t="str">
        <f>VLOOKUP(AI150,'ISSUE SCORE from EIKON'!A153:B582,2,FALSE)</f>
        <v>Helmerich and Payne Inc</v>
      </c>
      <c r="AY150" s="1">
        <f t="shared" si="91"/>
        <v>149</v>
      </c>
      <c r="AZ150" s="1">
        <v>149</v>
      </c>
      <c r="BA150" s="1">
        <v>1</v>
      </c>
    </row>
    <row r="151" spans="1:53" ht="15">
      <c r="A151" s="11" t="s">
        <v>212</v>
      </c>
      <c r="B151" s="1">
        <f>('WEIGHTED from Refinitive'!$B$3*'ISSUE SCORE from EIKON'!G154)+('WEIGHTED from Refinitive'!$B$4*'ISSUE SCORE from EIKON'!V154)+('ISSUE SCORE from EIKON'!AK154*'WEIGHTED from Refinitive'!$B$5)+('WEIGHTED from Refinitive'!$B$8*'ISSUE SCORE from EIKON'!AZ154)+('ISSUE SCORE from EIKON'!BO154*'WEIGHTED from Refinitive'!$B$9)+('WEIGHTED from Refinitive'!$B$10*'ISSUE SCORE from EIKON'!CD154)+('ISSUE SCORE from EIKON'!CS154*'WEIGHTED from Refinitive'!$B$11)+('WEIGHTED from Refinitive'!$B$14*'ISSUE SCORE from EIKON'!DH154)+('ISSUE SCORE from EIKON'!DW154*'WEIGHTED from Refinitive'!$B$15)+('WEIGHTED from Refinitive'!$B$16*'ISSUE SCORE from EIKON'!EL154)</f>
        <v>71.666687333484461</v>
      </c>
      <c r="C151" s="1">
        <f>('WEIGHTED from Refinitive'!$B$3*'ISSUE SCORE from EIKON'!H154)+('WEIGHTED from Refinitive'!$B$4*'ISSUE SCORE from EIKON'!W154)+('ISSUE SCORE from EIKON'!AL154*'WEIGHTED from Refinitive'!$B$5)+('WEIGHTED from Refinitive'!$B$8*'ISSUE SCORE from EIKON'!BA154)+('ISSUE SCORE from EIKON'!BP154*'WEIGHTED from Refinitive'!$B$9)+('WEIGHTED from Refinitive'!$B$10*'ISSUE SCORE from EIKON'!CE154)+('ISSUE SCORE from EIKON'!CT154*'WEIGHTED from Refinitive'!$B$11)+('WEIGHTED from Refinitive'!$B$14*'ISSUE SCORE from EIKON'!DI154)+('ISSUE SCORE from EIKON'!DX154*'WEIGHTED from Refinitive'!$B$15)+('WEIGHTED from Refinitive'!$B$16*'ISSUE SCORE from EIKON'!EM154)</f>
        <v>72.435732302590054</v>
      </c>
      <c r="D151" s="1">
        <f>('WEIGHTED from Refinitive'!$B$3*'ISSUE SCORE from EIKON'!I154)+('WEIGHTED from Refinitive'!$B$4*'ISSUE SCORE from EIKON'!X154)+('ISSUE SCORE from EIKON'!AM154*'WEIGHTED from Refinitive'!$B$5)+('WEIGHTED from Refinitive'!$B$8*'ISSUE SCORE from EIKON'!BB154)+('ISSUE SCORE from EIKON'!BQ154*'WEIGHTED from Refinitive'!$B$9)+('WEIGHTED from Refinitive'!$B$10*'ISSUE SCORE from EIKON'!CF154)+('ISSUE SCORE from EIKON'!CU154*'WEIGHTED from Refinitive'!$B$11)+('WEIGHTED from Refinitive'!$B$14*'ISSUE SCORE from EIKON'!DJ154)+('ISSUE SCORE from EIKON'!DY154*'WEIGHTED from Refinitive'!$B$15)+('WEIGHTED from Refinitive'!$B$16*'ISSUE SCORE from EIKON'!EN154)</f>
        <v>68.729683937661946</v>
      </c>
      <c r="E151" s="1">
        <f>('WEIGHTED from Refinitive'!$B$3*'ISSUE SCORE from EIKON'!J154)+('WEIGHTED from Refinitive'!$B$4*'ISSUE SCORE from EIKON'!Y154)+('ISSUE SCORE from EIKON'!AN154*'WEIGHTED from Refinitive'!$B$5)+('WEIGHTED from Refinitive'!$B$8*'ISSUE SCORE from EIKON'!BC154)+('ISSUE SCORE from EIKON'!BR154*'WEIGHTED from Refinitive'!$B$9)+('WEIGHTED from Refinitive'!$B$10*'ISSUE SCORE from EIKON'!CG154)+('ISSUE SCORE from EIKON'!CV154*'WEIGHTED from Refinitive'!$B$11)+('WEIGHTED from Refinitive'!$B$14*'ISSUE SCORE from EIKON'!DK154)+('ISSUE SCORE from EIKON'!DZ154*'WEIGHTED from Refinitive'!$B$15)+('WEIGHTED from Refinitive'!$B$16*'ISSUE SCORE from EIKON'!EO154)</f>
        <v>54.879373431837152</v>
      </c>
      <c r="F151" s="1">
        <f>('WEIGHTED from Refinitive'!$B$3*'ISSUE SCORE from EIKON'!K154)+('WEIGHTED from Refinitive'!$B$4*'ISSUE SCORE from EIKON'!Z154)+('ISSUE SCORE from EIKON'!AO154*'WEIGHTED from Refinitive'!$B$5)+('WEIGHTED from Refinitive'!$B$8*'ISSUE SCORE from EIKON'!BD154)+('ISSUE SCORE from EIKON'!BS154*'WEIGHTED from Refinitive'!$B$9)+('WEIGHTED from Refinitive'!$B$10*'ISSUE SCORE from EIKON'!CH154)+('ISSUE SCORE from EIKON'!CW154*'WEIGHTED from Refinitive'!$B$11)+('WEIGHTED from Refinitive'!$B$14*'ISSUE SCORE from EIKON'!DL154)+('ISSUE SCORE from EIKON'!EA154*'WEIGHTED from Refinitive'!$B$15)+('WEIGHTED from Refinitive'!$B$16*'ISSUE SCORE from EIKON'!EP154)</f>
        <v>37.232507688390001</v>
      </c>
      <c r="G151" s="1">
        <f>('WEIGHTED from Refinitive'!$B$3*'ISSUE SCORE from EIKON'!L154)+('WEIGHTED from Refinitive'!$B$4*'ISSUE SCORE from EIKON'!AA154)+('ISSUE SCORE from EIKON'!AP154*'WEIGHTED from Refinitive'!$B$5)+('WEIGHTED from Refinitive'!$B$8*'ISSUE SCORE from EIKON'!BE154)+('ISSUE SCORE from EIKON'!BT154*'WEIGHTED from Refinitive'!$B$9)+('WEIGHTED from Refinitive'!$B$10*'ISSUE SCORE from EIKON'!CI154)+('ISSUE SCORE from EIKON'!CX154*'WEIGHTED from Refinitive'!$B$11)+('WEIGHTED from Refinitive'!$B$14*'ISSUE SCORE from EIKON'!DM154)+('ISSUE SCORE from EIKON'!EB154*'WEIGHTED from Refinitive'!$B$15)+('WEIGHTED from Refinitive'!$B$16*'ISSUE SCORE from EIKON'!EQ154)</f>
        <v>28.973985338816338</v>
      </c>
      <c r="H151" s="1">
        <f>('WEIGHTED from Refinitive'!$B$3*'ISSUE SCORE from EIKON'!M154)+('WEIGHTED from Refinitive'!$B$4*'ISSUE SCORE from EIKON'!AB154)+('ISSUE SCORE from EIKON'!AQ154*'WEIGHTED from Refinitive'!$B$5)+('WEIGHTED from Refinitive'!$B$8*'ISSUE SCORE from EIKON'!BF154)+('ISSUE SCORE from EIKON'!BU154*'WEIGHTED from Refinitive'!$B$9)+('WEIGHTED from Refinitive'!$B$10*'ISSUE SCORE from EIKON'!CJ154)+('ISSUE SCORE from EIKON'!CY154*'WEIGHTED from Refinitive'!$B$11)+('WEIGHTED from Refinitive'!$B$14*'ISSUE SCORE from EIKON'!DN154)+('ISSUE SCORE from EIKON'!EC154*'WEIGHTED from Refinitive'!$B$15)+('WEIGHTED from Refinitive'!$B$16*'ISSUE SCORE from EIKON'!ER154)</f>
        <v>31.677498337464449</v>
      </c>
      <c r="I151" s="1">
        <f>('WEIGHTED from Refinitive'!$B$3*'ISSUE SCORE from EIKON'!N154)+('WEIGHTED from Refinitive'!$B$4*'ISSUE SCORE from EIKON'!AC154)+('ISSUE SCORE from EIKON'!AR154*'WEIGHTED from Refinitive'!$B$5)+('WEIGHTED from Refinitive'!$B$8*'ISSUE SCORE from EIKON'!BG154)+('ISSUE SCORE from EIKON'!BV154*'WEIGHTED from Refinitive'!$B$9)+('WEIGHTED from Refinitive'!$B$10*'ISSUE SCORE from EIKON'!CK154)+('ISSUE SCORE from EIKON'!CZ154*'WEIGHTED from Refinitive'!$B$11)+('WEIGHTED from Refinitive'!$B$14*'ISSUE SCORE from EIKON'!DO154)+('ISSUE SCORE from EIKON'!ED154*'WEIGHTED from Refinitive'!$B$15)+('WEIGHTED from Refinitive'!$B$16*'ISSUE SCORE from EIKON'!ES154)</f>
        <v>33.614947515891565</v>
      </c>
      <c r="J151" s="1">
        <f>('WEIGHTED from Refinitive'!$B$3*'ISSUE SCORE from EIKON'!O154)+('WEIGHTED from Refinitive'!$B$4*'ISSUE SCORE from EIKON'!AD154)+('ISSUE SCORE from EIKON'!AS154*'WEIGHTED from Refinitive'!$B$5)+('WEIGHTED from Refinitive'!$B$8*'ISSUE SCORE from EIKON'!BH154)+('ISSUE SCORE from EIKON'!BW154*'WEIGHTED from Refinitive'!$B$9)+('WEIGHTED from Refinitive'!$B$10*'ISSUE SCORE from EIKON'!CL154)+('ISSUE SCORE from EIKON'!DA154*'WEIGHTED from Refinitive'!$B$11)+('WEIGHTED from Refinitive'!$B$14*'ISSUE SCORE from EIKON'!DP154)+('ISSUE SCORE from EIKON'!EE154*'WEIGHTED from Refinitive'!$B$15)+('WEIGHTED from Refinitive'!$B$16*'ISSUE SCORE from EIKON'!ET154)</f>
        <v>0</v>
      </c>
      <c r="K151" s="1">
        <f>('WEIGHTED from Refinitive'!$B$3*'ISSUE SCORE from EIKON'!P154)+('WEIGHTED from Refinitive'!$B$4*'ISSUE SCORE from EIKON'!AE154)+('ISSUE SCORE from EIKON'!AT154*'WEIGHTED from Refinitive'!$B$5)+('WEIGHTED from Refinitive'!$B$8*'ISSUE SCORE from EIKON'!BI154)+('ISSUE SCORE from EIKON'!BX154*'WEIGHTED from Refinitive'!$B$9)+('WEIGHTED from Refinitive'!$B$10*'ISSUE SCORE from EIKON'!CM154)+('ISSUE SCORE from EIKON'!DB154*'WEIGHTED from Refinitive'!$B$11)+('WEIGHTED from Refinitive'!$B$14*'ISSUE SCORE from EIKON'!DQ154)+('ISSUE SCORE from EIKON'!EF154*'WEIGHTED from Refinitive'!$B$15)+('WEIGHTED from Refinitive'!$B$16*'ISSUE SCORE from EIKON'!EU154)</f>
        <v>0</v>
      </c>
      <c r="L151" s="1">
        <f>('WEIGHTED from Refinitive'!$B$3*'ISSUE SCORE from EIKON'!Q154)+('WEIGHTED from Refinitive'!$B$4*'ISSUE SCORE from EIKON'!AF154)+('ISSUE SCORE from EIKON'!AU154*'WEIGHTED from Refinitive'!$B$5)+('WEIGHTED from Refinitive'!$B$8*'ISSUE SCORE from EIKON'!BJ154)+('ISSUE SCORE from EIKON'!BY154*'WEIGHTED from Refinitive'!$B$9)+('WEIGHTED from Refinitive'!$B$10*'ISSUE SCORE from EIKON'!CN154)+('ISSUE SCORE from EIKON'!DC154*'WEIGHTED from Refinitive'!$B$11)+('WEIGHTED from Refinitive'!$B$14*'ISSUE SCORE from EIKON'!DR154)+('ISSUE SCORE from EIKON'!EG154*'WEIGHTED from Refinitive'!$B$15)+('WEIGHTED from Refinitive'!$B$16*'ISSUE SCORE from EIKON'!EV154)</f>
        <v>0</v>
      </c>
      <c r="M151" s="1">
        <f>('WEIGHTED from Refinitive'!$B$3*'ISSUE SCORE from EIKON'!R154)+('WEIGHTED from Refinitive'!$B$4*'ISSUE SCORE from EIKON'!AG154)+('ISSUE SCORE from EIKON'!AV154*'WEIGHTED from Refinitive'!$B$5)+('WEIGHTED from Refinitive'!$B$8*'ISSUE SCORE from EIKON'!BK154)+('ISSUE SCORE from EIKON'!BZ154*'WEIGHTED from Refinitive'!$B$9)+('WEIGHTED from Refinitive'!$B$10*'ISSUE SCORE from EIKON'!CO154)+('ISSUE SCORE from EIKON'!DD154*'WEIGHTED from Refinitive'!$B$11)+('WEIGHTED from Refinitive'!$B$14*'ISSUE SCORE from EIKON'!DS154)+('ISSUE SCORE from EIKON'!EH154*'WEIGHTED from Refinitive'!$B$15)+('WEIGHTED from Refinitive'!$B$16*'ISSUE SCORE from EIKON'!EW154)</f>
        <v>0</v>
      </c>
      <c r="N151" s="1">
        <f>('WEIGHTED from Refinitive'!$B$3*'ISSUE SCORE from EIKON'!S154)+('WEIGHTED from Refinitive'!$B$4*'ISSUE SCORE from EIKON'!AH154)+('ISSUE SCORE from EIKON'!AW154*'WEIGHTED from Refinitive'!$B$5)+('WEIGHTED from Refinitive'!$B$8*'ISSUE SCORE from EIKON'!BL154)+('ISSUE SCORE from EIKON'!CA154*'WEIGHTED from Refinitive'!$B$9)+('WEIGHTED from Refinitive'!$B$10*'ISSUE SCORE from EIKON'!CP154)+('ISSUE SCORE from EIKON'!DE154*'WEIGHTED from Refinitive'!$B$11)+('WEIGHTED from Refinitive'!$B$14*'ISSUE SCORE from EIKON'!DT154)+('ISSUE SCORE from EIKON'!EI154*'WEIGHTED from Refinitive'!$B$15)+('WEIGHTED from Refinitive'!$B$16*'ISSUE SCORE from EIKON'!EX154)</f>
        <v>0</v>
      </c>
      <c r="O151" s="1">
        <f>('WEIGHTED from Refinitive'!$B$3*'ISSUE SCORE from EIKON'!T154)+('WEIGHTED from Refinitive'!$B$4*'ISSUE SCORE from EIKON'!AI154)+('ISSUE SCORE from EIKON'!AX154*'WEIGHTED from Refinitive'!$B$5)+('WEIGHTED from Refinitive'!$B$8*'ISSUE SCORE from EIKON'!BM154)+('ISSUE SCORE from EIKON'!CB154*'WEIGHTED from Refinitive'!$B$9)+('WEIGHTED from Refinitive'!$B$10*'ISSUE SCORE from EIKON'!CQ154)+('ISSUE SCORE from EIKON'!DF154*'WEIGHTED from Refinitive'!$B$11)+('WEIGHTED from Refinitive'!$B$14*'ISSUE SCORE from EIKON'!DU154)+('ISSUE SCORE from EIKON'!EJ154*'WEIGHTED from Refinitive'!$B$15)+('WEIGHTED from Refinitive'!$B$16*'ISSUE SCORE from EIKON'!EY154)</f>
        <v>0</v>
      </c>
      <c r="P151" s="1">
        <f>('WEIGHTED from Refinitive'!$B$3*'ISSUE SCORE from EIKON'!U154)+('WEIGHTED from Refinitive'!$B$4*'ISSUE SCORE from EIKON'!AJ154)+('ISSUE SCORE from EIKON'!AY154*'WEIGHTED from Refinitive'!$B$5)+('WEIGHTED from Refinitive'!$B$8*'ISSUE SCORE from EIKON'!BN154)+('ISSUE SCORE from EIKON'!CC154*'WEIGHTED from Refinitive'!$B$9)+('WEIGHTED from Refinitive'!$B$10*'ISSUE SCORE from EIKON'!CR154)+('ISSUE SCORE from EIKON'!DG154*'WEIGHTED from Refinitive'!$B$11)+('WEIGHTED from Refinitive'!$B$14*'ISSUE SCORE from EIKON'!DV154)+('ISSUE SCORE from EIKON'!EK154*'WEIGHTED from Refinitive'!$B$15)+('WEIGHTED from Refinitive'!$B$16*'ISSUE SCORE from EIKON'!EZ154)</f>
        <v>0</v>
      </c>
      <c r="R151" s="11" t="s">
        <v>254</v>
      </c>
      <c r="S151" s="1">
        <f t="shared" si="62"/>
        <v>77.932497400591529</v>
      </c>
      <c r="T151" s="1">
        <f t="shared" si="63"/>
        <v>72.435732302590054</v>
      </c>
      <c r="U151" s="1">
        <f t="shared" si="64"/>
        <v>68.729683937661946</v>
      </c>
      <c r="V151" s="1">
        <f t="shared" si="65"/>
        <v>54.879373431837152</v>
      </c>
      <c r="W151" s="1">
        <f t="shared" si="66"/>
        <v>37.232507688390001</v>
      </c>
      <c r="X151" s="1">
        <f t="shared" si="67"/>
        <v>28.973985338816338</v>
      </c>
      <c r="Y151" s="1">
        <f t="shared" si="68"/>
        <v>31.677498337464449</v>
      </c>
      <c r="Z151" s="1">
        <f t="shared" si="69"/>
        <v>33.614947515891565</v>
      </c>
      <c r="AA151" s="1">
        <f t="shared" si="70"/>
        <v>0</v>
      </c>
      <c r="AB151" s="1">
        <f t="shared" si="71"/>
        <v>0</v>
      </c>
      <c r="AC151" s="1">
        <f t="shared" si="72"/>
        <v>0</v>
      </c>
      <c r="AD151" s="1">
        <f t="shared" si="73"/>
        <v>0</v>
      </c>
      <c r="AE151" s="1">
        <f t="shared" si="74"/>
        <v>0</v>
      </c>
      <c r="AF151" s="1">
        <f t="shared" si="75"/>
        <v>0</v>
      </c>
      <c r="AG151" s="1">
        <f t="shared" si="76"/>
        <v>0</v>
      </c>
      <c r="AI151" s="11" t="s">
        <v>254</v>
      </c>
      <c r="AJ151" s="1">
        <f t="shared" si="77"/>
        <v>5.4967650980014753</v>
      </c>
      <c r="AK151" s="1">
        <f t="shared" si="78"/>
        <v>3.7060483649281082</v>
      </c>
      <c r="AL151" s="1">
        <f t="shared" si="79"/>
        <v>13.850310505824794</v>
      </c>
      <c r="AM151" s="1">
        <f t="shared" si="80"/>
        <v>17.646865743447151</v>
      </c>
      <c r="AN151" s="1">
        <f t="shared" si="81"/>
        <v>8.2585223495736635</v>
      </c>
      <c r="AO151" s="1">
        <f t="shared" si="82"/>
        <v>-2.7035129986481117</v>
      </c>
      <c r="AP151" s="1">
        <f t="shared" si="83"/>
        <v>-1.9374491784271157</v>
      </c>
      <c r="AQ151" s="1">
        <f t="shared" si="84"/>
        <v>33.614947515891565</v>
      </c>
      <c r="AR151" s="1">
        <f t="shared" si="85"/>
        <v>0</v>
      </c>
      <c r="AS151" s="1">
        <f t="shared" si="86"/>
        <v>0</v>
      </c>
      <c r="AT151" s="1">
        <f t="shared" si="87"/>
        <v>0</v>
      </c>
      <c r="AU151" s="1">
        <f t="shared" si="88"/>
        <v>0</v>
      </c>
      <c r="AV151" s="1">
        <f t="shared" si="89"/>
        <v>0</v>
      </c>
      <c r="AW151" s="1">
        <f t="shared" si="90"/>
        <v>0</v>
      </c>
      <c r="AX151" s="1" t="str">
        <f>VLOOKUP(AI151,'ISSUE SCORE from EIKON'!A154:B583,2,FALSE)</f>
        <v>Hewlett Packard Enterprise Co</v>
      </c>
      <c r="AY151" s="1">
        <f t="shared" si="91"/>
        <v>150</v>
      </c>
      <c r="AZ151" s="1">
        <v>150</v>
      </c>
      <c r="BA151" s="1">
        <v>1</v>
      </c>
    </row>
    <row r="152" spans="1:53" ht="15">
      <c r="A152" s="11" t="s">
        <v>213</v>
      </c>
      <c r="B152" s="1">
        <f>('WEIGHTED from Refinitive'!$B$3*'ISSUE SCORE from EIKON'!G155)+('WEIGHTED from Refinitive'!$B$4*'ISSUE SCORE from EIKON'!V155)+('ISSUE SCORE from EIKON'!AK155*'WEIGHTED from Refinitive'!$B$5)+('WEIGHTED from Refinitive'!$B$8*'ISSUE SCORE from EIKON'!AZ155)+('ISSUE SCORE from EIKON'!BO155*'WEIGHTED from Refinitive'!$B$9)+('WEIGHTED from Refinitive'!$B$10*'ISSUE SCORE from EIKON'!CD155)+('ISSUE SCORE from EIKON'!CS155*'WEIGHTED from Refinitive'!$B$11)+('WEIGHTED from Refinitive'!$B$14*'ISSUE SCORE from EIKON'!DH155)+('ISSUE SCORE from EIKON'!DW155*'WEIGHTED from Refinitive'!$B$15)+('WEIGHTED from Refinitive'!$B$16*'ISSUE SCORE from EIKON'!EL155)</f>
        <v>77.3742240669296</v>
      </c>
      <c r="C152" s="1">
        <f>('WEIGHTED from Refinitive'!$B$3*'ISSUE SCORE from EIKON'!H155)+('WEIGHTED from Refinitive'!$B$4*'ISSUE SCORE from EIKON'!W155)+('ISSUE SCORE from EIKON'!AL155*'WEIGHTED from Refinitive'!$B$5)+('WEIGHTED from Refinitive'!$B$8*'ISSUE SCORE from EIKON'!BA155)+('ISSUE SCORE from EIKON'!BP155*'WEIGHTED from Refinitive'!$B$9)+('WEIGHTED from Refinitive'!$B$10*'ISSUE SCORE from EIKON'!CE155)+('ISSUE SCORE from EIKON'!CT155*'WEIGHTED from Refinitive'!$B$11)+('WEIGHTED from Refinitive'!$B$14*'ISSUE SCORE from EIKON'!DI155)+('ISSUE SCORE from EIKON'!DX155*'WEIGHTED from Refinitive'!$B$15)+('WEIGHTED from Refinitive'!$B$16*'ISSUE SCORE from EIKON'!EM155)</f>
        <v>73.713307568448457</v>
      </c>
      <c r="D152" s="1">
        <f>('WEIGHTED from Refinitive'!$B$3*'ISSUE SCORE from EIKON'!I155)+('WEIGHTED from Refinitive'!$B$4*'ISSUE SCORE from EIKON'!X155)+('ISSUE SCORE from EIKON'!AM155*'WEIGHTED from Refinitive'!$B$5)+('WEIGHTED from Refinitive'!$B$8*'ISSUE SCORE from EIKON'!BB155)+('ISSUE SCORE from EIKON'!BQ155*'WEIGHTED from Refinitive'!$B$9)+('WEIGHTED from Refinitive'!$B$10*'ISSUE SCORE from EIKON'!CF155)+('ISSUE SCORE from EIKON'!CU155*'WEIGHTED from Refinitive'!$B$11)+('WEIGHTED from Refinitive'!$B$14*'ISSUE SCORE from EIKON'!DJ155)+('ISSUE SCORE from EIKON'!DY155*'WEIGHTED from Refinitive'!$B$15)+('WEIGHTED from Refinitive'!$B$16*'ISSUE SCORE from EIKON'!EN155)</f>
        <v>77.510309594189067</v>
      </c>
      <c r="E152" s="1">
        <f>('WEIGHTED from Refinitive'!$B$3*'ISSUE SCORE from EIKON'!J155)+('WEIGHTED from Refinitive'!$B$4*'ISSUE SCORE from EIKON'!Y155)+('ISSUE SCORE from EIKON'!AN155*'WEIGHTED from Refinitive'!$B$5)+('WEIGHTED from Refinitive'!$B$8*'ISSUE SCORE from EIKON'!BC155)+('ISSUE SCORE from EIKON'!BR155*'WEIGHTED from Refinitive'!$B$9)+('WEIGHTED from Refinitive'!$B$10*'ISSUE SCORE from EIKON'!CG155)+('ISSUE SCORE from EIKON'!CV155*'WEIGHTED from Refinitive'!$B$11)+('WEIGHTED from Refinitive'!$B$14*'ISSUE SCORE from EIKON'!DK155)+('ISSUE SCORE from EIKON'!DZ155*'WEIGHTED from Refinitive'!$B$15)+('WEIGHTED from Refinitive'!$B$16*'ISSUE SCORE from EIKON'!EO155)</f>
        <v>78.665596971147139</v>
      </c>
      <c r="F152" s="1">
        <f>('WEIGHTED from Refinitive'!$B$3*'ISSUE SCORE from EIKON'!K155)+('WEIGHTED from Refinitive'!$B$4*'ISSUE SCORE from EIKON'!Z155)+('ISSUE SCORE from EIKON'!AO155*'WEIGHTED from Refinitive'!$B$5)+('WEIGHTED from Refinitive'!$B$8*'ISSUE SCORE from EIKON'!BD155)+('ISSUE SCORE from EIKON'!BS155*'WEIGHTED from Refinitive'!$B$9)+('WEIGHTED from Refinitive'!$B$10*'ISSUE SCORE from EIKON'!CH155)+('ISSUE SCORE from EIKON'!CW155*'WEIGHTED from Refinitive'!$B$11)+('WEIGHTED from Refinitive'!$B$14*'ISSUE SCORE from EIKON'!DL155)+('ISSUE SCORE from EIKON'!EA155*'WEIGHTED from Refinitive'!$B$15)+('WEIGHTED from Refinitive'!$B$16*'ISSUE SCORE from EIKON'!EP155)</f>
        <v>71.29329004329</v>
      </c>
      <c r="G152" s="1">
        <f>('WEIGHTED from Refinitive'!$B$3*'ISSUE SCORE from EIKON'!L155)+('WEIGHTED from Refinitive'!$B$4*'ISSUE SCORE from EIKON'!AA155)+('ISSUE SCORE from EIKON'!AP155*'WEIGHTED from Refinitive'!$B$5)+('WEIGHTED from Refinitive'!$B$8*'ISSUE SCORE from EIKON'!BE155)+('ISSUE SCORE from EIKON'!BT155*'WEIGHTED from Refinitive'!$B$9)+('WEIGHTED from Refinitive'!$B$10*'ISSUE SCORE from EIKON'!CI155)+('ISSUE SCORE from EIKON'!CX155*'WEIGHTED from Refinitive'!$B$11)+('WEIGHTED from Refinitive'!$B$14*'ISSUE SCORE from EIKON'!DM155)+('ISSUE SCORE from EIKON'!EB155*'WEIGHTED from Refinitive'!$B$15)+('WEIGHTED from Refinitive'!$B$16*'ISSUE SCORE from EIKON'!EQ155)</f>
        <v>69.724225538055265</v>
      </c>
      <c r="H152" s="1">
        <f>('WEIGHTED from Refinitive'!$B$3*'ISSUE SCORE from EIKON'!M155)+('WEIGHTED from Refinitive'!$B$4*'ISSUE SCORE from EIKON'!AB155)+('ISSUE SCORE from EIKON'!AQ155*'WEIGHTED from Refinitive'!$B$5)+('WEIGHTED from Refinitive'!$B$8*'ISSUE SCORE from EIKON'!BF155)+('ISSUE SCORE from EIKON'!BU155*'WEIGHTED from Refinitive'!$B$9)+('WEIGHTED from Refinitive'!$B$10*'ISSUE SCORE from EIKON'!CJ155)+('ISSUE SCORE from EIKON'!CY155*'WEIGHTED from Refinitive'!$B$11)+('WEIGHTED from Refinitive'!$B$14*'ISSUE SCORE from EIKON'!DN155)+('ISSUE SCORE from EIKON'!EC155*'WEIGHTED from Refinitive'!$B$15)+('WEIGHTED from Refinitive'!$B$16*'ISSUE SCORE from EIKON'!ER155)</f>
        <v>70.854149361528357</v>
      </c>
      <c r="I152" s="1">
        <f>('WEIGHTED from Refinitive'!$B$3*'ISSUE SCORE from EIKON'!N155)+('WEIGHTED from Refinitive'!$B$4*'ISSUE SCORE from EIKON'!AC155)+('ISSUE SCORE from EIKON'!AR155*'WEIGHTED from Refinitive'!$B$5)+('WEIGHTED from Refinitive'!$B$8*'ISSUE SCORE from EIKON'!BG155)+('ISSUE SCORE from EIKON'!BV155*'WEIGHTED from Refinitive'!$B$9)+('WEIGHTED from Refinitive'!$B$10*'ISSUE SCORE from EIKON'!CK155)+('ISSUE SCORE from EIKON'!CZ155*'WEIGHTED from Refinitive'!$B$11)+('WEIGHTED from Refinitive'!$B$14*'ISSUE SCORE from EIKON'!DO155)+('ISSUE SCORE from EIKON'!ED155*'WEIGHTED from Refinitive'!$B$15)+('WEIGHTED from Refinitive'!$B$16*'ISSUE SCORE from EIKON'!ES155)</f>
        <v>74.494581076579919</v>
      </c>
      <c r="J152" s="1">
        <f>('WEIGHTED from Refinitive'!$B$3*'ISSUE SCORE from EIKON'!O155)+('WEIGHTED from Refinitive'!$B$4*'ISSUE SCORE from EIKON'!AD155)+('ISSUE SCORE from EIKON'!AS155*'WEIGHTED from Refinitive'!$B$5)+('WEIGHTED from Refinitive'!$B$8*'ISSUE SCORE from EIKON'!BH155)+('ISSUE SCORE from EIKON'!BW155*'WEIGHTED from Refinitive'!$B$9)+('WEIGHTED from Refinitive'!$B$10*'ISSUE SCORE from EIKON'!CL155)+('ISSUE SCORE from EIKON'!DA155*'WEIGHTED from Refinitive'!$B$11)+('WEIGHTED from Refinitive'!$B$14*'ISSUE SCORE from EIKON'!DP155)+('ISSUE SCORE from EIKON'!EE155*'WEIGHTED from Refinitive'!$B$15)+('WEIGHTED from Refinitive'!$B$16*'ISSUE SCORE from EIKON'!ET155)</f>
        <v>82.42043120385803</v>
      </c>
      <c r="K152" s="1">
        <f>('WEIGHTED from Refinitive'!$B$3*'ISSUE SCORE from EIKON'!P155)+('WEIGHTED from Refinitive'!$B$4*'ISSUE SCORE from EIKON'!AE155)+('ISSUE SCORE from EIKON'!AT155*'WEIGHTED from Refinitive'!$B$5)+('WEIGHTED from Refinitive'!$B$8*'ISSUE SCORE from EIKON'!BI155)+('ISSUE SCORE from EIKON'!BX155*'WEIGHTED from Refinitive'!$B$9)+('WEIGHTED from Refinitive'!$B$10*'ISSUE SCORE from EIKON'!CM155)+('ISSUE SCORE from EIKON'!DB155*'WEIGHTED from Refinitive'!$B$11)+('WEIGHTED from Refinitive'!$B$14*'ISSUE SCORE from EIKON'!DQ155)+('ISSUE SCORE from EIKON'!EF155*'WEIGHTED from Refinitive'!$B$15)+('WEIGHTED from Refinitive'!$B$16*'ISSUE SCORE from EIKON'!EU155)</f>
        <v>84.449506774298612</v>
      </c>
      <c r="L152" s="1">
        <f>('WEIGHTED from Refinitive'!$B$3*'ISSUE SCORE from EIKON'!Q155)+('WEIGHTED from Refinitive'!$B$4*'ISSUE SCORE from EIKON'!AF155)+('ISSUE SCORE from EIKON'!AU155*'WEIGHTED from Refinitive'!$B$5)+('WEIGHTED from Refinitive'!$B$8*'ISSUE SCORE from EIKON'!BJ155)+('ISSUE SCORE from EIKON'!BY155*'WEIGHTED from Refinitive'!$B$9)+('WEIGHTED from Refinitive'!$B$10*'ISSUE SCORE from EIKON'!CN155)+('ISSUE SCORE from EIKON'!DC155*'WEIGHTED from Refinitive'!$B$11)+('WEIGHTED from Refinitive'!$B$14*'ISSUE SCORE from EIKON'!DR155)+('ISSUE SCORE from EIKON'!EG155*'WEIGHTED from Refinitive'!$B$15)+('WEIGHTED from Refinitive'!$B$16*'ISSUE SCORE from EIKON'!EV155)</f>
        <v>77.304980174879162</v>
      </c>
      <c r="M152" s="1">
        <f>('WEIGHTED from Refinitive'!$B$3*'ISSUE SCORE from EIKON'!R155)+('WEIGHTED from Refinitive'!$B$4*'ISSUE SCORE from EIKON'!AG155)+('ISSUE SCORE from EIKON'!AV155*'WEIGHTED from Refinitive'!$B$5)+('WEIGHTED from Refinitive'!$B$8*'ISSUE SCORE from EIKON'!BK155)+('ISSUE SCORE from EIKON'!BZ155*'WEIGHTED from Refinitive'!$B$9)+('WEIGHTED from Refinitive'!$B$10*'ISSUE SCORE from EIKON'!CO155)+('ISSUE SCORE from EIKON'!DD155*'WEIGHTED from Refinitive'!$B$11)+('WEIGHTED from Refinitive'!$B$14*'ISSUE SCORE from EIKON'!DS155)+('ISSUE SCORE from EIKON'!EH155*'WEIGHTED from Refinitive'!$B$15)+('WEIGHTED from Refinitive'!$B$16*'ISSUE SCORE from EIKON'!EW155)</f>
        <v>69.707969031047142</v>
      </c>
      <c r="N152" s="1">
        <f>('WEIGHTED from Refinitive'!$B$3*'ISSUE SCORE from EIKON'!S155)+('WEIGHTED from Refinitive'!$B$4*'ISSUE SCORE from EIKON'!AH155)+('ISSUE SCORE from EIKON'!AW155*'WEIGHTED from Refinitive'!$B$5)+('WEIGHTED from Refinitive'!$B$8*'ISSUE SCORE from EIKON'!BL155)+('ISSUE SCORE from EIKON'!CA155*'WEIGHTED from Refinitive'!$B$9)+('WEIGHTED from Refinitive'!$B$10*'ISSUE SCORE from EIKON'!CP155)+('ISSUE SCORE from EIKON'!DE155*'WEIGHTED from Refinitive'!$B$11)+('WEIGHTED from Refinitive'!$B$14*'ISSUE SCORE from EIKON'!DT155)+('ISSUE SCORE from EIKON'!EI155*'WEIGHTED from Refinitive'!$B$15)+('WEIGHTED from Refinitive'!$B$16*'ISSUE SCORE from EIKON'!EX155)</f>
        <v>58.88212121212117</v>
      </c>
      <c r="O152" s="1">
        <f>('WEIGHTED from Refinitive'!$B$3*'ISSUE SCORE from EIKON'!T155)+('WEIGHTED from Refinitive'!$B$4*'ISSUE SCORE from EIKON'!AI155)+('ISSUE SCORE from EIKON'!AX155*'WEIGHTED from Refinitive'!$B$5)+('WEIGHTED from Refinitive'!$B$8*'ISSUE SCORE from EIKON'!BM155)+('ISSUE SCORE from EIKON'!CB155*'WEIGHTED from Refinitive'!$B$9)+('WEIGHTED from Refinitive'!$B$10*'ISSUE SCORE from EIKON'!CQ155)+('ISSUE SCORE from EIKON'!DF155*'WEIGHTED from Refinitive'!$B$11)+('WEIGHTED from Refinitive'!$B$14*'ISSUE SCORE from EIKON'!DU155)+('ISSUE SCORE from EIKON'!EJ155*'WEIGHTED from Refinitive'!$B$15)+('WEIGHTED from Refinitive'!$B$16*'ISSUE SCORE from EIKON'!EY155)</f>
        <v>57.543365254480555</v>
      </c>
      <c r="P152" s="1">
        <f>('WEIGHTED from Refinitive'!$B$3*'ISSUE SCORE from EIKON'!U155)+('WEIGHTED from Refinitive'!$B$4*'ISSUE SCORE from EIKON'!AJ155)+('ISSUE SCORE from EIKON'!AY155*'WEIGHTED from Refinitive'!$B$5)+('WEIGHTED from Refinitive'!$B$8*'ISSUE SCORE from EIKON'!BN155)+('ISSUE SCORE from EIKON'!CC155*'WEIGHTED from Refinitive'!$B$9)+('WEIGHTED from Refinitive'!$B$10*'ISSUE SCORE from EIKON'!CR155)+('ISSUE SCORE from EIKON'!DG155*'WEIGHTED from Refinitive'!$B$11)+('WEIGHTED from Refinitive'!$B$14*'ISSUE SCORE from EIKON'!DV155)+('ISSUE SCORE from EIKON'!EK155*'WEIGHTED from Refinitive'!$B$15)+('WEIGHTED from Refinitive'!$B$16*'ISSUE SCORE from EIKON'!EZ155)</f>
        <v>37.535403272939746</v>
      </c>
      <c r="R152" s="11" t="s">
        <v>255</v>
      </c>
      <c r="S152" s="1">
        <f t="shared" si="62"/>
        <v>86.199055380018322</v>
      </c>
      <c r="T152" s="1">
        <f t="shared" si="63"/>
        <v>73.713307568448457</v>
      </c>
      <c r="U152" s="1">
        <f t="shared" si="64"/>
        <v>77.510309594189067</v>
      </c>
      <c r="V152" s="1">
        <f t="shared" si="65"/>
        <v>78.665596971147139</v>
      </c>
      <c r="W152" s="1">
        <f t="shared" si="66"/>
        <v>71.29329004329</v>
      </c>
      <c r="X152" s="1">
        <f t="shared" si="67"/>
        <v>69.724225538055265</v>
      </c>
      <c r="Y152" s="1">
        <f t="shared" si="68"/>
        <v>70.854149361528357</v>
      </c>
      <c r="Z152" s="1">
        <f t="shared" si="69"/>
        <v>74.494581076579919</v>
      </c>
      <c r="AA152" s="1">
        <f t="shared" si="70"/>
        <v>82.42043120385803</v>
      </c>
      <c r="AB152" s="1">
        <f t="shared" si="71"/>
        <v>84.449506774298612</v>
      </c>
      <c r="AC152" s="1">
        <f t="shared" si="72"/>
        <v>77.304980174879162</v>
      </c>
      <c r="AD152" s="1">
        <f t="shared" si="73"/>
        <v>69.707969031047142</v>
      </c>
      <c r="AE152" s="1">
        <f t="shared" si="74"/>
        <v>58.88212121212117</v>
      </c>
      <c r="AF152" s="1">
        <f t="shared" si="75"/>
        <v>57.543365254480555</v>
      </c>
      <c r="AG152" s="1">
        <f t="shared" si="76"/>
        <v>37.535403272939746</v>
      </c>
      <c r="AI152" s="11" t="s">
        <v>255</v>
      </c>
      <c r="AJ152" s="1">
        <f t="shared" si="77"/>
        <v>12.485747811569865</v>
      </c>
      <c r="AK152" s="1">
        <f t="shared" si="78"/>
        <v>-3.7970020257406105</v>
      </c>
      <c r="AL152" s="1">
        <f t="shared" si="79"/>
        <v>-1.1552873769580714</v>
      </c>
      <c r="AM152" s="1">
        <f t="shared" si="80"/>
        <v>7.3723069278571387</v>
      </c>
      <c r="AN152" s="1">
        <f t="shared" si="81"/>
        <v>1.569064505234735</v>
      </c>
      <c r="AO152" s="1">
        <f t="shared" si="82"/>
        <v>-1.1299238234730922</v>
      </c>
      <c r="AP152" s="1">
        <f t="shared" si="83"/>
        <v>-3.6404317150515624</v>
      </c>
      <c r="AQ152" s="1">
        <f t="shared" si="84"/>
        <v>-7.9258501272781103</v>
      </c>
      <c r="AR152" s="1">
        <f t="shared" si="85"/>
        <v>-2.0290755704405825</v>
      </c>
      <c r="AS152" s="1">
        <f t="shared" si="86"/>
        <v>7.14452659941945</v>
      </c>
      <c r="AT152" s="1">
        <f t="shared" si="87"/>
        <v>7.5970111438320203</v>
      </c>
      <c r="AU152" s="1">
        <f t="shared" si="88"/>
        <v>10.825847818925972</v>
      </c>
      <c r="AV152" s="1">
        <f t="shared" si="89"/>
        <v>1.3387559576406147</v>
      </c>
      <c r="AW152" s="1">
        <f t="shared" si="90"/>
        <v>20.007961981540809</v>
      </c>
      <c r="AX152" s="1" t="str">
        <f>VLOOKUP(AI152,'ISSUE SCORE from EIKON'!A155:B584,2,FALSE)</f>
        <v>HP Inc</v>
      </c>
      <c r="AY152" s="1">
        <f t="shared" si="91"/>
        <v>151</v>
      </c>
      <c r="AZ152" s="1">
        <v>151</v>
      </c>
      <c r="BA152" s="1">
        <v>1</v>
      </c>
    </row>
    <row r="153" spans="1:53" ht="15">
      <c r="A153" s="11" t="s">
        <v>214</v>
      </c>
      <c r="B153" s="1">
        <f>('WEIGHTED from Refinitive'!$B$3*'ISSUE SCORE from EIKON'!G156)+('WEIGHTED from Refinitive'!$B$4*'ISSUE SCORE from EIKON'!V156)+('ISSUE SCORE from EIKON'!AK156*'WEIGHTED from Refinitive'!$B$5)+('WEIGHTED from Refinitive'!$B$8*'ISSUE SCORE from EIKON'!AZ156)+('ISSUE SCORE from EIKON'!BO156*'WEIGHTED from Refinitive'!$B$9)+('WEIGHTED from Refinitive'!$B$10*'ISSUE SCORE from EIKON'!CD156)+('ISSUE SCORE from EIKON'!CS156*'WEIGHTED from Refinitive'!$B$11)+('WEIGHTED from Refinitive'!$B$14*'ISSUE SCORE from EIKON'!DH156)+('ISSUE SCORE from EIKON'!DW156*'WEIGHTED from Refinitive'!$B$15)+('WEIGHTED from Refinitive'!$B$16*'ISSUE SCORE from EIKON'!EL156)</f>
        <v>80.931270430625545</v>
      </c>
      <c r="C153" s="1">
        <f>('WEIGHTED from Refinitive'!$B$3*'ISSUE SCORE from EIKON'!H156)+('WEIGHTED from Refinitive'!$B$4*'ISSUE SCORE from EIKON'!W156)+('ISSUE SCORE from EIKON'!AL156*'WEIGHTED from Refinitive'!$B$5)+('WEIGHTED from Refinitive'!$B$8*'ISSUE SCORE from EIKON'!BA156)+('ISSUE SCORE from EIKON'!BP156*'WEIGHTED from Refinitive'!$B$9)+('WEIGHTED from Refinitive'!$B$10*'ISSUE SCORE from EIKON'!CE156)+('ISSUE SCORE from EIKON'!CT156*'WEIGHTED from Refinitive'!$B$11)+('WEIGHTED from Refinitive'!$B$14*'ISSUE SCORE from EIKON'!DI156)+('ISSUE SCORE from EIKON'!DX156*'WEIGHTED from Refinitive'!$B$15)+('WEIGHTED from Refinitive'!$B$16*'ISSUE SCORE from EIKON'!EM156)</f>
        <v>82.040127116982887</v>
      </c>
      <c r="D153" s="1">
        <f>('WEIGHTED from Refinitive'!$B$3*'ISSUE SCORE from EIKON'!I156)+('WEIGHTED from Refinitive'!$B$4*'ISSUE SCORE from EIKON'!X156)+('ISSUE SCORE from EIKON'!AM156*'WEIGHTED from Refinitive'!$B$5)+('WEIGHTED from Refinitive'!$B$8*'ISSUE SCORE from EIKON'!BB156)+('ISSUE SCORE from EIKON'!BQ156*'WEIGHTED from Refinitive'!$B$9)+('WEIGHTED from Refinitive'!$B$10*'ISSUE SCORE from EIKON'!CF156)+('ISSUE SCORE from EIKON'!CU156*'WEIGHTED from Refinitive'!$B$11)+('WEIGHTED from Refinitive'!$B$14*'ISSUE SCORE from EIKON'!DJ156)+('ISSUE SCORE from EIKON'!DY156*'WEIGHTED from Refinitive'!$B$15)+('WEIGHTED from Refinitive'!$B$16*'ISSUE SCORE from EIKON'!EN156)</f>
        <v>80.250317701989431</v>
      </c>
      <c r="E153" s="1">
        <f>('WEIGHTED from Refinitive'!$B$3*'ISSUE SCORE from EIKON'!J156)+('WEIGHTED from Refinitive'!$B$4*'ISSUE SCORE from EIKON'!Y156)+('ISSUE SCORE from EIKON'!AN156*'WEIGHTED from Refinitive'!$B$5)+('WEIGHTED from Refinitive'!$B$8*'ISSUE SCORE from EIKON'!BC156)+('ISSUE SCORE from EIKON'!BR156*'WEIGHTED from Refinitive'!$B$9)+('WEIGHTED from Refinitive'!$B$10*'ISSUE SCORE from EIKON'!CG156)+('ISSUE SCORE from EIKON'!CV156*'WEIGHTED from Refinitive'!$B$11)+('WEIGHTED from Refinitive'!$B$14*'ISSUE SCORE from EIKON'!DK156)+('ISSUE SCORE from EIKON'!DZ156*'WEIGHTED from Refinitive'!$B$15)+('WEIGHTED from Refinitive'!$B$16*'ISSUE SCORE from EIKON'!EO156)</f>
        <v>81.848099038193453</v>
      </c>
      <c r="F153" s="1">
        <f>('WEIGHTED from Refinitive'!$B$3*'ISSUE SCORE from EIKON'!K156)+('WEIGHTED from Refinitive'!$B$4*'ISSUE SCORE from EIKON'!Z156)+('ISSUE SCORE from EIKON'!AO156*'WEIGHTED from Refinitive'!$B$5)+('WEIGHTED from Refinitive'!$B$8*'ISSUE SCORE from EIKON'!BD156)+('ISSUE SCORE from EIKON'!BS156*'WEIGHTED from Refinitive'!$B$9)+('WEIGHTED from Refinitive'!$B$10*'ISSUE SCORE from EIKON'!CH156)+('ISSUE SCORE from EIKON'!CW156*'WEIGHTED from Refinitive'!$B$11)+('WEIGHTED from Refinitive'!$B$14*'ISSUE SCORE from EIKON'!DL156)+('ISSUE SCORE from EIKON'!EA156*'WEIGHTED from Refinitive'!$B$15)+('WEIGHTED from Refinitive'!$B$16*'ISSUE SCORE from EIKON'!EP156)</f>
        <v>73.835969585969551</v>
      </c>
      <c r="G153" s="1">
        <f>('WEIGHTED from Refinitive'!$B$3*'ISSUE SCORE from EIKON'!L156)+('WEIGHTED from Refinitive'!$B$4*'ISSUE SCORE from EIKON'!AA156)+('ISSUE SCORE from EIKON'!AP156*'WEIGHTED from Refinitive'!$B$5)+('WEIGHTED from Refinitive'!$B$8*'ISSUE SCORE from EIKON'!BE156)+('ISSUE SCORE from EIKON'!BT156*'WEIGHTED from Refinitive'!$B$9)+('WEIGHTED from Refinitive'!$B$10*'ISSUE SCORE from EIKON'!CI156)+('ISSUE SCORE from EIKON'!CX156*'WEIGHTED from Refinitive'!$B$11)+('WEIGHTED from Refinitive'!$B$14*'ISSUE SCORE from EIKON'!DM156)+('ISSUE SCORE from EIKON'!EB156*'WEIGHTED from Refinitive'!$B$15)+('WEIGHTED from Refinitive'!$B$16*'ISSUE SCORE from EIKON'!EQ156)</f>
        <v>79.629760659059542</v>
      </c>
      <c r="H153" s="1">
        <f>('WEIGHTED from Refinitive'!$B$3*'ISSUE SCORE from EIKON'!M156)+('WEIGHTED from Refinitive'!$B$4*'ISSUE SCORE from EIKON'!AB156)+('ISSUE SCORE from EIKON'!AQ156*'WEIGHTED from Refinitive'!$B$5)+('WEIGHTED from Refinitive'!$B$8*'ISSUE SCORE from EIKON'!BF156)+('ISSUE SCORE from EIKON'!BU156*'WEIGHTED from Refinitive'!$B$9)+('WEIGHTED from Refinitive'!$B$10*'ISSUE SCORE from EIKON'!CJ156)+('ISSUE SCORE from EIKON'!CY156*'WEIGHTED from Refinitive'!$B$11)+('WEIGHTED from Refinitive'!$B$14*'ISSUE SCORE from EIKON'!DN156)+('ISSUE SCORE from EIKON'!EC156*'WEIGHTED from Refinitive'!$B$15)+('WEIGHTED from Refinitive'!$B$16*'ISSUE SCORE from EIKON'!ER156)</f>
        <v>70.325042542078691</v>
      </c>
      <c r="I153" s="1">
        <f>('WEIGHTED from Refinitive'!$B$3*'ISSUE SCORE from EIKON'!N156)+('WEIGHTED from Refinitive'!$B$4*'ISSUE SCORE from EIKON'!AC156)+('ISSUE SCORE from EIKON'!AR156*'WEIGHTED from Refinitive'!$B$5)+('WEIGHTED from Refinitive'!$B$8*'ISSUE SCORE from EIKON'!BG156)+('ISSUE SCORE from EIKON'!BV156*'WEIGHTED from Refinitive'!$B$9)+('WEIGHTED from Refinitive'!$B$10*'ISSUE SCORE from EIKON'!CK156)+('ISSUE SCORE from EIKON'!CZ156*'WEIGHTED from Refinitive'!$B$11)+('WEIGHTED from Refinitive'!$B$14*'ISSUE SCORE from EIKON'!DO156)+('ISSUE SCORE from EIKON'!ED156*'WEIGHTED from Refinitive'!$B$15)+('WEIGHTED from Refinitive'!$B$16*'ISSUE SCORE from EIKON'!ES156)</f>
        <v>76.573428961748604</v>
      </c>
      <c r="J153" s="1">
        <f>('WEIGHTED from Refinitive'!$B$3*'ISSUE SCORE from EIKON'!O156)+('WEIGHTED from Refinitive'!$B$4*'ISSUE SCORE from EIKON'!AD156)+('ISSUE SCORE from EIKON'!AS156*'WEIGHTED from Refinitive'!$B$5)+('WEIGHTED from Refinitive'!$B$8*'ISSUE SCORE from EIKON'!BH156)+('ISSUE SCORE from EIKON'!BW156*'WEIGHTED from Refinitive'!$B$9)+('WEIGHTED from Refinitive'!$B$10*'ISSUE SCORE from EIKON'!CL156)+('ISSUE SCORE from EIKON'!DA156*'WEIGHTED from Refinitive'!$B$11)+('WEIGHTED from Refinitive'!$B$14*'ISSUE SCORE from EIKON'!DP156)+('ISSUE SCORE from EIKON'!EE156*'WEIGHTED from Refinitive'!$B$15)+('WEIGHTED from Refinitive'!$B$16*'ISSUE SCORE from EIKON'!ET156)</f>
        <v>76.200742240215888</v>
      </c>
      <c r="K153" s="1">
        <f>('WEIGHTED from Refinitive'!$B$3*'ISSUE SCORE from EIKON'!P156)+('WEIGHTED from Refinitive'!$B$4*'ISSUE SCORE from EIKON'!AE156)+('ISSUE SCORE from EIKON'!AT156*'WEIGHTED from Refinitive'!$B$5)+('WEIGHTED from Refinitive'!$B$8*'ISSUE SCORE from EIKON'!BI156)+('ISSUE SCORE from EIKON'!BX156*'WEIGHTED from Refinitive'!$B$9)+('WEIGHTED from Refinitive'!$B$10*'ISSUE SCORE from EIKON'!CM156)+('ISSUE SCORE from EIKON'!DB156*'WEIGHTED from Refinitive'!$B$11)+('WEIGHTED from Refinitive'!$B$14*'ISSUE SCORE from EIKON'!DQ156)+('ISSUE SCORE from EIKON'!EF156*'WEIGHTED from Refinitive'!$B$15)+('WEIGHTED from Refinitive'!$B$16*'ISSUE SCORE from EIKON'!EU156)</f>
        <v>76.413156585078923</v>
      </c>
      <c r="L153" s="1">
        <f>('WEIGHTED from Refinitive'!$B$3*'ISSUE SCORE from EIKON'!Q156)+('WEIGHTED from Refinitive'!$B$4*'ISSUE SCORE from EIKON'!AF156)+('ISSUE SCORE from EIKON'!AU156*'WEIGHTED from Refinitive'!$B$5)+('WEIGHTED from Refinitive'!$B$8*'ISSUE SCORE from EIKON'!BJ156)+('ISSUE SCORE from EIKON'!BY156*'WEIGHTED from Refinitive'!$B$9)+('WEIGHTED from Refinitive'!$B$10*'ISSUE SCORE from EIKON'!CN156)+('ISSUE SCORE from EIKON'!DC156*'WEIGHTED from Refinitive'!$B$11)+('WEIGHTED from Refinitive'!$B$14*'ISSUE SCORE from EIKON'!DR156)+('ISSUE SCORE from EIKON'!EG156*'WEIGHTED from Refinitive'!$B$15)+('WEIGHTED from Refinitive'!$B$16*'ISSUE SCORE from EIKON'!EV156)</f>
        <v>69.839254069085811</v>
      </c>
      <c r="M153" s="1">
        <f>('WEIGHTED from Refinitive'!$B$3*'ISSUE SCORE from EIKON'!R156)+('WEIGHTED from Refinitive'!$B$4*'ISSUE SCORE from EIKON'!AG156)+('ISSUE SCORE from EIKON'!AV156*'WEIGHTED from Refinitive'!$B$5)+('WEIGHTED from Refinitive'!$B$8*'ISSUE SCORE from EIKON'!BK156)+('ISSUE SCORE from EIKON'!BZ156*'WEIGHTED from Refinitive'!$B$9)+('WEIGHTED from Refinitive'!$B$10*'ISSUE SCORE from EIKON'!CO156)+('ISSUE SCORE from EIKON'!DD156*'WEIGHTED from Refinitive'!$B$11)+('WEIGHTED from Refinitive'!$B$14*'ISSUE SCORE from EIKON'!DS156)+('ISSUE SCORE from EIKON'!EH156*'WEIGHTED from Refinitive'!$B$15)+('WEIGHTED from Refinitive'!$B$16*'ISSUE SCORE from EIKON'!EW156)</f>
        <v>57.115145978073102</v>
      </c>
      <c r="N153" s="1">
        <f>('WEIGHTED from Refinitive'!$B$3*'ISSUE SCORE from EIKON'!S156)+('WEIGHTED from Refinitive'!$B$4*'ISSUE SCORE from EIKON'!AH156)+('ISSUE SCORE from EIKON'!AW156*'WEIGHTED from Refinitive'!$B$5)+('WEIGHTED from Refinitive'!$B$8*'ISSUE SCORE from EIKON'!BL156)+('ISSUE SCORE from EIKON'!CA156*'WEIGHTED from Refinitive'!$B$9)+('WEIGHTED from Refinitive'!$B$10*'ISSUE SCORE from EIKON'!CP156)+('ISSUE SCORE from EIKON'!DE156*'WEIGHTED from Refinitive'!$B$11)+('WEIGHTED from Refinitive'!$B$14*'ISSUE SCORE from EIKON'!DT156)+('ISSUE SCORE from EIKON'!EI156*'WEIGHTED from Refinitive'!$B$15)+('WEIGHTED from Refinitive'!$B$16*'ISSUE SCORE from EIKON'!EX156)</f>
        <v>53.994128787878779</v>
      </c>
      <c r="O153" s="1">
        <f>('WEIGHTED from Refinitive'!$B$3*'ISSUE SCORE from EIKON'!T156)+('WEIGHTED from Refinitive'!$B$4*'ISSUE SCORE from EIKON'!AI156)+('ISSUE SCORE from EIKON'!AX156*'WEIGHTED from Refinitive'!$B$5)+('WEIGHTED from Refinitive'!$B$8*'ISSUE SCORE from EIKON'!BM156)+('ISSUE SCORE from EIKON'!CB156*'WEIGHTED from Refinitive'!$B$9)+('WEIGHTED from Refinitive'!$B$10*'ISSUE SCORE from EIKON'!CQ156)+('ISSUE SCORE from EIKON'!DF156*'WEIGHTED from Refinitive'!$B$11)+('WEIGHTED from Refinitive'!$B$14*'ISSUE SCORE from EIKON'!DU156)+('ISSUE SCORE from EIKON'!EJ156*'WEIGHTED from Refinitive'!$B$15)+('WEIGHTED from Refinitive'!$B$16*'ISSUE SCORE from EIKON'!EY156)</f>
        <v>51.980794764795135</v>
      </c>
      <c r="P153" s="1">
        <f>('WEIGHTED from Refinitive'!$B$3*'ISSUE SCORE from EIKON'!U156)+('WEIGHTED from Refinitive'!$B$4*'ISSUE SCORE from EIKON'!AJ156)+('ISSUE SCORE from EIKON'!AY156*'WEIGHTED from Refinitive'!$B$5)+('WEIGHTED from Refinitive'!$B$8*'ISSUE SCORE from EIKON'!BN156)+('ISSUE SCORE from EIKON'!CC156*'WEIGHTED from Refinitive'!$B$9)+('WEIGHTED from Refinitive'!$B$10*'ISSUE SCORE from EIKON'!CR156)+('ISSUE SCORE from EIKON'!DG156*'WEIGHTED from Refinitive'!$B$11)+('WEIGHTED from Refinitive'!$B$14*'ISSUE SCORE from EIKON'!DV156)+('ISSUE SCORE from EIKON'!EK156*'WEIGHTED from Refinitive'!$B$15)+('WEIGHTED from Refinitive'!$B$16*'ISSUE SCORE from EIKON'!EZ156)</f>
        <v>36.713826114249805</v>
      </c>
      <c r="R153" s="11" t="s">
        <v>256</v>
      </c>
      <c r="S153" s="1">
        <f t="shared" si="62"/>
        <v>39.957708765994468</v>
      </c>
      <c r="T153" s="1">
        <f t="shared" si="63"/>
        <v>82.040127116982887</v>
      </c>
      <c r="U153" s="1">
        <f t="shared" si="64"/>
        <v>80.250317701989431</v>
      </c>
      <c r="V153" s="1">
        <f t="shared" si="65"/>
        <v>81.848099038193453</v>
      </c>
      <c r="W153" s="1">
        <f t="shared" si="66"/>
        <v>73.835969585969551</v>
      </c>
      <c r="X153" s="1">
        <f t="shared" si="67"/>
        <v>79.629760659059542</v>
      </c>
      <c r="Y153" s="1">
        <f t="shared" si="68"/>
        <v>70.325042542078691</v>
      </c>
      <c r="Z153" s="1">
        <f t="shared" si="69"/>
        <v>76.573428961748604</v>
      </c>
      <c r="AA153" s="1">
        <f t="shared" si="70"/>
        <v>76.200742240215888</v>
      </c>
      <c r="AB153" s="1">
        <f t="shared" si="71"/>
        <v>76.413156585078923</v>
      </c>
      <c r="AC153" s="1">
        <f t="shared" si="72"/>
        <v>69.839254069085811</v>
      </c>
      <c r="AD153" s="1">
        <f t="shared" si="73"/>
        <v>57.115145978073102</v>
      </c>
      <c r="AE153" s="1">
        <f t="shared" si="74"/>
        <v>53.994128787878779</v>
      </c>
      <c r="AF153" s="1">
        <f t="shared" si="75"/>
        <v>51.980794764795135</v>
      </c>
      <c r="AG153" s="1">
        <f t="shared" si="76"/>
        <v>36.713826114249805</v>
      </c>
      <c r="AI153" s="11" t="s">
        <v>256</v>
      </c>
      <c r="AJ153" s="1">
        <f t="shared" si="77"/>
        <v>-42.082418350988419</v>
      </c>
      <c r="AK153" s="1">
        <f t="shared" si="78"/>
        <v>1.7898094149934565</v>
      </c>
      <c r="AL153" s="1">
        <f t="shared" si="79"/>
        <v>-1.5977813362040223</v>
      </c>
      <c r="AM153" s="1">
        <f t="shared" si="80"/>
        <v>8.0121294522239026</v>
      </c>
      <c r="AN153" s="1">
        <f t="shared" si="81"/>
        <v>-5.7937910730899915</v>
      </c>
      <c r="AO153" s="1">
        <f t="shared" si="82"/>
        <v>9.3047181169808511</v>
      </c>
      <c r="AP153" s="1">
        <f t="shared" si="83"/>
        <v>-6.248386419669913</v>
      </c>
      <c r="AQ153" s="1">
        <f t="shared" si="84"/>
        <v>0.37268672153271609</v>
      </c>
      <c r="AR153" s="1">
        <f t="shared" si="85"/>
        <v>-0.2124143448630349</v>
      </c>
      <c r="AS153" s="1">
        <f t="shared" si="86"/>
        <v>6.5739025159931117</v>
      </c>
      <c r="AT153" s="1">
        <f t="shared" si="87"/>
        <v>12.72410809101271</v>
      </c>
      <c r="AU153" s="1">
        <f t="shared" si="88"/>
        <v>3.1210171901943227</v>
      </c>
      <c r="AV153" s="1">
        <f t="shared" si="89"/>
        <v>2.0133340230836438</v>
      </c>
      <c r="AW153" s="1">
        <f t="shared" si="90"/>
        <v>15.26696865054533</v>
      </c>
      <c r="AX153" s="1" t="str">
        <f>VLOOKUP(AI153,'ISSUE SCORE from EIKON'!A156:B585,2,FALSE)</f>
        <v>H &amp; R Block Inc</v>
      </c>
      <c r="AY153" s="1">
        <f t="shared" si="91"/>
        <v>152</v>
      </c>
      <c r="AZ153" s="1">
        <v>152</v>
      </c>
      <c r="BA153" s="1">
        <v>1</v>
      </c>
    </row>
    <row r="154" spans="1:53" ht="15">
      <c r="A154" s="11" t="s">
        <v>215</v>
      </c>
      <c r="B154" s="1">
        <f>('WEIGHTED from Refinitive'!$B$3*'ISSUE SCORE from EIKON'!G157)+('WEIGHTED from Refinitive'!$B$4*'ISSUE SCORE from EIKON'!V157)+('ISSUE SCORE from EIKON'!AK157*'WEIGHTED from Refinitive'!$B$5)+('WEIGHTED from Refinitive'!$B$8*'ISSUE SCORE from EIKON'!AZ157)+('ISSUE SCORE from EIKON'!BO157*'WEIGHTED from Refinitive'!$B$9)+('WEIGHTED from Refinitive'!$B$10*'ISSUE SCORE from EIKON'!CD157)+('ISSUE SCORE from EIKON'!CS157*'WEIGHTED from Refinitive'!$B$11)+('WEIGHTED from Refinitive'!$B$14*'ISSUE SCORE from EIKON'!DH157)+('ISSUE SCORE from EIKON'!DW157*'WEIGHTED from Refinitive'!$B$15)+('WEIGHTED from Refinitive'!$B$16*'ISSUE SCORE from EIKON'!EL157)</f>
        <v>63.462945649218312</v>
      </c>
      <c r="C154" s="1">
        <f>('WEIGHTED from Refinitive'!$B$3*'ISSUE SCORE from EIKON'!H157)+('WEIGHTED from Refinitive'!$B$4*'ISSUE SCORE from EIKON'!W157)+('ISSUE SCORE from EIKON'!AL157*'WEIGHTED from Refinitive'!$B$5)+('WEIGHTED from Refinitive'!$B$8*'ISSUE SCORE from EIKON'!BA157)+('ISSUE SCORE from EIKON'!BP157*'WEIGHTED from Refinitive'!$B$9)+('WEIGHTED from Refinitive'!$B$10*'ISSUE SCORE from EIKON'!CE157)+('ISSUE SCORE from EIKON'!CT157*'WEIGHTED from Refinitive'!$B$11)+('WEIGHTED from Refinitive'!$B$14*'ISSUE SCORE from EIKON'!DI157)+('ISSUE SCORE from EIKON'!DX157*'WEIGHTED from Refinitive'!$B$15)+('WEIGHTED from Refinitive'!$B$16*'ISSUE SCORE from EIKON'!EM157)</f>
        <v>59.984244790060686</v>
      </c>
      <c r="D154" s="1">
        <f>('WEIGHTED from Refinitive'!$B$3*'ISSUE SCORE from EIKON'!I157)+('WEIGHTED from Refinitive'!$B$4*'ISSUE SCORE from EIKON'!X157)+('ISSUE SCORE from EIKON'!AM157*'WEIGHTED from Refinitive'!$B$5)+('WEIGHTED from Refinitive'!$B$8*'ISSUE SCORE from EIKON'!BB157)+('ISSUE SCORE from EIKON'!BQ157*'WEIGHTED from Refinitive'!$B$9)+('WEIGHTED from Refinitive'!$B$10*'ISSUE SCORE from EIKON'!CF157)+('ISSUE SCORE from EIKON'!CU157*'WEIGHTED from Refinitive'!$B$11)+('WEIGHTED from Refinitive'!$B$14*'ISSUE SCORE from EIKON'!DJ157)+('ISSUE SCORE from EIKON'!DY157*'WEIGHTED from Refinitive'!$B$15)+('WEIGHTED from Refinitive'!$B$16*'ISSUE SCORE from EIKON'!EN157)</f>
        <v>58.089033674717157</v>
      </c>
      <c r="E154" s="1">
        <f>('WEIGHTED from Refinitive'!$B$3*'ISSUE SCORE from EIKON'!J157)+('WEIGHTED from Refinitive'!$B$4*'ISSUE SCORE from EIKON'!Y157)+('ISSUE SCORE from EIKON'!AN157*'WEIGHTED from Refinitive'!$B$5)+('WEIGHTED from Refinitive'!$B$8*'ISSUE SCORE from EIKON'!BC157)+('ISSUE SCORE from EIKON'!BR157*'WEIGHTED from Refinitive'!$B$9)+('WEIGHTED from Refinitive'!$B$10*'ISSUE SCORE from EIKON'!CG157)+('ISSUE SCORE from EIKON'!CV157*'WEIGHTED from Refinitive'!$B$11)+('WEIGHTED from Refinitive'!$B$14*'ISSUE SCORE from EIKON'!DK157)+('ISSUE SCORE from EIKON'!DZ157*'WEIGHTED from Refinitive'!$B$15)+('WEIGHTED from Refinitive'!$B$16*'ISSUE SCORE from EIKON'!EO157)</f>
        <v>56.625789889415444</v>
      </c>
      <c r="F154" s="1">
        <f>('WEIGHTED from Refinitive'!$B$3*'ISSUE SCORE from EIKON'!K157)+('WEIGHTED from Refinitive'!$B$4*'ISSUE SCORE from EIKON'!Z157)+('ISSUE SCORE from EIKON'!AO157*'WEIGHTED from Refinitive'!$B$5)+('WEIGHTED from Refinitive'!$B$8*'ISSUE SCORE from EIKON'!BD157)+('ISSUE SCORE from EIKON'!BS157*'WEIGHTED from Refinitive'!$B$9)+('WEIGHTED from Refinitive'!$B$10*'ISSUE SCORE from EIKON'!CH157)+('ISSUE SCORE from EIKON'!CW157*'WEIGHTED from Refinitive'!$B$11)+('WEIGHTED from Refinitive'!$B$14*'ISSUE SCORE from EIKON'!DL157)+('ISSUE SCORE from EIKON'!EA157*'WEIGHTED from Refinitive'!$B$15)+('WEIGHTED from Refinitive'!$B$16*'ISSUE SCORE from EIKON'!EP157)</f>
        <v>54.663036963036916</v>
      </c>
      <c r="G154" s="1">
        <f>('WEIGHTED from Refinitive'!$B$3*'ISSUE SCORE from EIKON'!L157)+('WEIGHTED from Refinitive'!$B$4*'ISSUE SCORE from EIKON'!AA157)+('ISSUE SCORE from EIKON'!AP157*'WEIGHTED from Refinitive'!$B$5)+('WEIGHTED from Refinitive'!$B$8*'ISSUE SCORE from EIKON'!BE157)+('ISSUE SCORE from EIKON'!BT157*'WEIGHTED from Refinitive'!$B$9)+('WEIGHTED from Refinitive'!$B$10*'ISSUE SCORE from EIKON'!CI157)+('ISSUE SCORE from EIKON'!CX157*'WEIGHTED from Refinitive'!$B$11)+('WEIGHTED from Refinitive'!$B$14*'ISSUE SCORE from EIKON'!DM157)+('ISSUE SCORE from EIKON'!EB157*'WEIGHTED from Refinitive'!$B$15)+('WEIGHTED from Refinitive'!$B$16*'ISSUE SCORE from EIKON'!EQ157)</f>
        <v>58.599017060496074</v>
      </c>
      <c r="H154" s="1">
        <f>('WEIGHTED from Refinitive'!$B$3*'ISSUE SCORE from EIKON'!M157)+('WEIGHTED from Refinitive'!$B$4*'ISSUE SCORE from EIKON'!AB157)+('ISSUE SCORE from EIKON'!AQ157*'WEIGHTED from Refinitive'!$B$5)+('WEIGHTED from Refinitive'!$B$8*'ISSUE SCORE from EIKON'!BF157)+('ISSUE SCORE from EIKON'!BU157*'WEIGHTED from Refinitive'!$B$9)+('WEIGHTED from Refinitive'!$B$10*'ISSUE SCORE from EIKON'!CJ157)+('ISSUE SCORE from EIKON'!CY157*'WEIGHTED from Refinitive'!$B$11)+('WEIGHTED from Refinitive'!$B$14*'ISSUE SCORE from EIKON'!DN157)+('ISSUE SCORE from EIKON'!EC157*'WEIGHTED from Refinitive'!$B$15)+('WEIGHTED from Refinitive'!$B$16*'ISSUE SCORE from EIKON'!ER157)</f>
        <v>57.558232699554615</v>
      </c>
      <c r="I154" s="1">
        <f>('WEIGHTED from Refinitive'!$B$3*'ISSUE SCORE from EIKON'!N157)+('WEIGHTED from Refinitive'!$B$4*'ISSUE SCORE from EIKON'!AC157)+('ISSUE SCORE from EIKON'!AR157*'WEIGHTED from Refinitive'!$B$5)+('WEIGHTED from Refinitive'!$B$8*'ISSUE SCORE from EIKON'!BG157)+('ISSUE SCORE from EIKON'!BV157*'WEIGHTED from Refinitive'!$B$9)+('WEIGHTED from Refinitive'!$B$10*'ISSUE SCORE from EIKON'!CK157)+('ISSUE SCORE from EIKON'!CZ157*'WEIGHTED from Refinitive'!$B$11)+('WEIGHTED from Refinitive'!$B$14*'ISSUE SCORE from EIKON'!DO157)+('ISSUE SCORE from EIKON'!ED157*'WEIGHTED from Refinitive'!$B$15)+('WEIGHTED from Refinitive'!$B$16*'ISSUE SCORE from EIKON'!ES157)</f>
        <v>64.674948770491753</v>
      </c>
      <c r="J154" s="1">
        <f>('WEIGHTED from Refinitive'!$B$3*'ISSUE SCORE from EIKON'!O157)+('WEIGHTED from Refinitive'!$B$4*'ISSUE SCORE from EIKON'!AD157)+('ISSUE SCORE from EIKON'!AS157*'WEIGHTED from Refinitive'!$B$5)+('WEIGHTED from Refinitive'!$B$8*'ISSUE SCORE from EIKON'!BH157)+('ISSUE SCORE from EIKON'!BW157*'WEIGHTED from Refinitive'!$B$9)+('WEIGHTED from Refinitive'!$B$10*'ISSUE SCORE from EIKON'!CL157)+('ISSUE SCORE from EIKON'!DA157*'WEIGHTED from Refinitive'!$B$11)+('WEIGHTED from Refinitive'!$B$14*'ISSUE SCORE from EIKON'!DP157)+('ISSUE SCORE from EIKON'!EE157*'WEIGHTED from Refinitive'!$B$15)+('WEIGHTED from Refinitive'!$B$16*'ISSUE SCORE from EIKON'!ET157)</f>
        <v>64.954947559692641</v>
      </c>
      <c r="K154" s="1">
        <f>('WEIGHTED from Refinitive'!$B$3*'ISSUE SCORE from EIKON'!P157)+('WEIGHTED from Refinitive'!$B$4*'ISSUE SCORE from EIKON'!AE157)+('ISSUE SCORE from EIKON'!AT157*'WEIGHTED from Refinitive'!$B$5)+('WEIGHTED from Refinitive'!$B$8*'ISSUE SCORE from EIKON'!BI157)+('ISSUE SCORE from EIKON'!BX157*'WEIGHTED from Refinitive'!$B$9)+('WEIGHTED from Refinitive'!$B$10*'ISSUE SCORE from EIKON'!CM157)+('ISSUE SCORE from EIKON'!DB157*'WEIGHTED from Refinitive'!$B$11)+('WEIGHTED from Refinitive'!$B$14*'ISSUE SCORE from EIKON'!DQ157)+('ISSUE SCORE from EIKON'!EF157*'WEIGHTED from Refinitive'!$B$15)+('WEIGHTED from Refinitive'!$B$16*'ISSUE SCORE from EIKON'!EU157)</f>
        <v>65.952245032919322</v>
      </c>
      <c r="L154" s="1">
        <f>('WEIGHTED from Refinitive'!$B$3*'ISSUE SCORE from EIKON'!Q157)+('WEIGHTED from Refinitive'!$B$4*'ISSUE SCORE from EIKON'!AF157)+('ISSUE SCORE from EIKON'!AU157*'WEIGHTED from Refinitive'!$B$5)+('WEIGHTED from Refinitive'!$B$8*'ISSUE SCORE from EIKON'!BJ157)+('ISSUE SCORE from EIKON'!BY157*'WEIGHTED from Refinitive'!$B$9)+('WEIGHTED from Refinitive'!$B$10*'ISSUE SCORE from EIKON'!CN157)+('ISSUE SCORE from EIKON'!DC157*'WEIGHTED from Refinitive'!$B$11)+('WEIGHTED from Refinitive'!$B$14*'ISSUE SCORE from EIKON'!DR157)+('ISSUE SCORE from EIKON'!EG157*'WEIGHTED from Refinitive'!$B$15)+('WEIGHTED from Refinitive'!$B$16*'ISSUE SCORE from EIKON'!EV157)</f>
        <v>65.526050110997431</v>
      </c>
      <c r="M154" s="1">
        <f>('WEIGHTED from Refinitive'!$B$3*'ISSUE SCORE from EIKON'!R157)+('WEIGHTED from Refinitive'!$B$4*'ISSUE SCORE from EIKON'!AG157)+('ISSUE SCORE from EIKON'!AV157*'WEIGHTED from Refinitive'!$B$5)+('WEIGHTED from Refinitive'!$B$8*'ISSUE SCORE from EIKON'!BK157)+('ISSUE SCORE from EIKON'!BZ157*'WEIGHTED from Refinitive'!$B$9)+('WEIGHTED from Refinitive'!$B$10*'ISSUE SCORE from EIKON'!CO157)+('ISSUE SCORE from EIKON'!DD157*'WEIGHTED from Refinitive'!$B$11)+('WEIGHTED from Refinitive'!$B$14*'ISSUE SCORE from EIKON'!DS157)+('ISSUE SCORE from EIKON'!EH157*'WEIGHTED from Refinitive'!$B$15)+('WEIGHTED from Refinitive'!$B$16*'ISSUE SCORE from EIKON'!EW157)</f>
        <v>51.761267954432853</v>
      </c>
      <c r="N154" s="1">
        <f>('WEIGHTED from Refinitive'!$B$3*'ISSUE SCORE from EIKON'!S157)+('WEIGHTED from Refinitive'!$B$4*'ISSUE SCORE from EIKON'!AH157)+('ISSUE SCORE from EIKON'!AW157*'WEIGHTED from Refinitive'!$B$5)+('WEIGHTED from Refinitive'!$B$8*'ISSUE SCORE from EIKON'!BL157)+('ISSUE SCORE from EIKON'!CA157*'WEIGHTED from Refinitive'!$B$9)+('WEIGHTED from Refinitive'!$B$10*'ISSUE SCORE from EIKON'!CP157)+('ISSUE SCORE from EIKON'!DE157*'WEIGHTED from Refinitive'!$B$11)+('WEIGHTED from Refinitive'!$B$14*'ISSUE SCORE from EIKON'!DT157)+('ISSUE SCORE from EIKON'!EI157*'WEIGHTED from Refinitive'!$B$15)+('WEIGHTED from Refinitive'!$B$16*'ISSUE SCORE from EIKON'!EX157)</f>
        <v>49.715909090909044</v>
      </c>
      <c r="O154" s="1">
        <f>('WEIGHTED from Refinitive'!$B$3*'ISSUE SCORE from EIKON'!T157)+('WEIGHTED from Refinitive'!$B$4*'ISSUE SCORE from EIKON'!AI157)+('ISSUE SCORE from EIKON'!AX157*'WEIGHTED from Refinitive'!$B$5)+('WEIGHTED from Refinitive'!$B$8*'ISSUE SCORE from EIKON'!BM157)+('ISSUE SCORE from EIKON'!CB157*'WEIGHTED from Refinitive'!$B$9)+('WEIGHTED from Refinitive'!$B$10*'ISSUE SCORE from EIKON'!CQ157)+('ISSUE SCORE from EIKON'!DF157*'WEIGHTED from Refinitive'!$B$11)+('WEIGHTED from Refinitive'!$B$14*'ISSUE SCORE from EIKON'!DU157)+('ISSUE SCORE from EIKON'!EJ157*'WEIGHTED from Refinitive'!$B$15)+('WEIGHTED from Refinitive'!$B$16*'ISSUE SCORE from EIKON'!EY157)</f>
        <v>53.787852678686193</v>
      </c>
      <c r="P154" s="1">
        <f>('WEIGHTED from Refinitive'!$B$3*'ISSUE SCORE from EIKON'!U157)+('WEIGHTED from Refinitive'!$B$4*'ISSUE SCORE from EIKON'!AJ157)+('ISSUE SCORE from EIKON'!AY157*'WEIGHTED from Refinitive'!$B$5)+('WEIGHTED from Refinitive'!$B$8*'ISSUE SCORE from EIKON'!BN157)+('ISSUE SCORE from EIKON'!CC157*'WEIGHTED from Refinitive'!$B$9)+('WEIGHTED from Refinitive'!$B$10*'ISSUE SCORE from EIKON'!CR157)+('ISSUE SCORE from EIKON'!DG157*'WEIGHTED from Refinitive'!$B$11)+('WEIGHTED from Refinitive'!$B$14*'ISSUE SCORE from EIKON'!DV157)+('ISSUE SCORE from EIKON'!EK157*'WEIGHTED from Refinitive'!$B$15)+('WEIGHTED from Refinitive'!$B$16*'ISSUE SCORE from EIKON'!EZ157)</f>
        <v>48.294314971751376</v>
      </c>
      <c r="R154" s="11" t="s">
        <v>257</v>
      </c>
      <c r="S154" s="1">
        <f t="shared" si="62"/>
        <v>67.475658715955021</v>
      </c>
      <c r="T154" s="1">
        <f t="shared" si="63"/>
        <v>59.984244790060686</v>
      </c>
      <c r="U154" s="1">
        <f t="shared" si="64"/>
        <v>58.089033674717157</v>
      </c>
      <c r="V154" s="1">
        <f t="shared" si="65"/>
        <v>56.625789889415444</v>
      </c>
      <c r="W154" s="1">
        <f t="shared" si="66"/>
        <v>54.663036963036916</v>
      </c>
      <c r="X154" s="1">
        <f t="shared" si="67"/>
        <v>58.599017060496074</v>
      </c>
      <c r="Y154" s="1">
        <f t="shared" si="68"/>
        <v>57.558232699554615</v>
      </c>
      <c r="Z154" s="1">
        <f t="shared" si="69"/>
        <v>64.674948770491753</v>
      </c>
      <c r="AA154" s="1">
        <f t="shared" si="70"/>
        <v>64.954947559692641</v>
      </c>
      <c r="AB154" s="1">
        <f t="shared" si="71"/>
        <v>65.952245032919322</v>
      </c>
      <c r="AC154" s="1">
        <f t="shared" si="72"/>
        <v>65.526050110997431</v>
      </c>
      <c r="AD154" s="1">
        <f t="shared" si="73"/>
        <v>51.761267954432853</v>
      </c>
      <c r="AE154" s="1">
        <f t="shared" si="74"/>
        <v>49.715909090909044</v>
      </c>
      <c r="AF154" s="1">
        <f t="shared" si="75"/>
        <v>53.787852678686193</v>
      </c>
      <c r="AG154" s="1">
        <f t="shared" si="76"/>
        <v>48.294314971751376</v>
      </c>
      <c r="AI154" s="11" t="s">
        <v>257</v>
      </c>
      <c r="AJ154" s="1">
        <f t="shared" si="77"/>
        <v>7.4914139258943351</v>
      </c>
      <c r="AK154" s="1">
        <f t="shared" si="78"/>
        <v>1.8952111153435283</v>
      </c>
      <c r="AL154" s="1">
        <f t="shared" si="79"/>
        <v>1.4632437853017137</v>
      </c>
      <c r="AM154" s="1">
        <f t="shared" si="80"/>
        <v>1.9627529263785277</v>
      </c>
      <c r="AN154" s="1">
        <f t="shared" si="81"/>
        <v>-3.9359800974591579</v>
      </c>
      <c r="AO154" s="1">
        <f t="shared" si="82"/>
        <v>1.0407843609414584</v>
      </c>
      <c r="AP154" s="1">
        <f t="shared" si="83"/>
        <v>-7.1167160709371373</v>
      </c>
      <c r="AQ154" s="1">
        <f t="shared" si="84"/>
        <v>-0.27999878920088861</v>
      </c>
      <c r="AR154" s="1">
        <f t="shared" si="85"/>
        <v>-0.99729747322668061</v>
      </c>
      <c r="AS154" s="1">
        <f t="shared" si="86"/>
        <v>0.42619492192189057</v>
      </c>
      <c r="AT154" s="1">
        <f t="shared" si="87"/>
        <v>13.764782156564578</v>
      </c>
      <c r="AU154" s="1">
        <f t="shared" si="88"/>
        <v>2.0453588635238091</v>
      </c>
      <c r="AV154" s="1">
        <f t="shared" si="89"/>
        <v>-4.0719435877771488</v>
      </c>
      <c r="AW154" s="1">
        <f t="shared" si="90"/>
        <v>5.4935377069348164</v>
      </c>
      <c r="AX154" s="1" t="str">
        <f>VLOOKUP(AI154,'ISSUE SCORE from EIKON'!A157:B586,2,FALSE)</f>
        <v>Hormel Foods Corp</v>
      </c>
      <c r="AY154" s="1">
        <f t="shared" si="91"/>
        <v>153</v>
      </c>
      <c r="AZ154" s="1">
        <v>153</v>
      </c>
      <c r="BA154" s="1">
        <v>1</v>
      </c>
    </row>
    <row r="155" spans="1:53" ht="15">
      <c r="A155" s="11" t="s">
        <v>216</v>
      </c>
      <c r="B155" s="1">
        <f>('WEIGHTED from Refinitive'!$B$3*'ISSUE SCORE from EIKON'!G158)+('WEIGHTED from Refinitive'!$B$4*'ISSUE SCORE from EIKON'!V158)+('ISSUE SCORE from EIKON'!AK158*'WEIGHTED from Refinitive'!$B$5)+('WEIGHTED from Refinitive'!$B$8*'ISSUE SCORE from EIKON'!AZ158)+('ISSUE SCORE from EIKON'!BO158*'WEIGHTED from Refinitive'!$B$9)+('WEIGHTED from Refinitive'!$B$10*'ISSUE SCORE from EIKON'!CD158)+('ISSUE SCORE from EIKON'!CS158*'WEIGHTED from Refinitive'!$B$11)+('WEIGHTED from Refinitive'!$B$14*'ISSUE SCORE from EIKON'!DH158)+('ISSUE SCORE from EIKON'!DW158*'WEIGHTED from Refinitive'!$B$15)+('WEIGHTED from Refinitive'!$B$16*'ISSUE SCORE from EIKON'!EL158)</f>
        <v>58.16500513767938</v>
      </c>
      <c r="C155" s="1">
        <f>('WEIGHTED from Refinitive'!$B$3*'ISSUE SCORE from EIKON'!H158)+('WEIGHTED from Refinitive'!$B$4*'ISSUE SCORE from EIKON'!W158)+('ISSUE SCORE from EIKON'!AL158*'WEIGHTED from Refinitive'!$B$5)+('WEIGHTED from Refinitive'!$B$8*'ISSUE SCORE from EIKON'!BA158)+('ISSUE SCORE from EIKON'!BP158*'WEIGHTED from Refinitive'!$B$9)+('WEIGHTED from Refinitive'!$B$10*'ISSUE SCORE from EIKON'!CE158)+('ISSUE SCORE from EIKON'!CT158*'WEIGHTED from Refinitive'!$B$11)+('WEIGHTED from Refinitive'!$B$14*'ISSUE SCORE from EIKON'!DI158)+('ISSUE SCORE from EIKON'!DX158*'WEIGHTED from Refinitive'!$B$15)+('WEIGHTED from Refinitive'!$B$16*'ISSUE SCORE from EIKON'!EM158)</f>
        <v>60.904117952828116</v>
      </c>
      <c r="D155" s="1">
        <f>('WEIGHTED from Refinitive'!$B$3*'ISSUE SCORE from EIKON'!I158)+('WEIGHTED from Refinitive'!$B$4*'ISSUE SCORE from EIKON'!X158)+('ISSUE SCORE from EIKON'!AM158*'WEIGHTED from Refinitive'!$B$5)+('WEIGHTED from Refinitive'!$B$8*'ISSUE SCORE from EIKON'!BB158)+('ISSUE SCORE from EIKON'!BQ158*'WEIGHTED from Refinitive'!$B$9)+('WEIGHTED from Refinitive'!$B$10*'ISSUE SCORE from EIKON'!CF158)+('ISSUE SCORE from EIKON'!CU158*'WEIGHTED from Refinitive'!$B$11)+('WEIGHTED from Refinitive'!$B$14*'ISSUE SCORE from EIKON'!DJ158)+('ISSUE SCORE from EIKON'!DY158*'WEIGHTED from Refinitive'!$B$15)+('WEIGHTED from Refinitive'!$B$16*'ISSUE SCORE from EIKON'!EN158)</f>
        <v>60.1583845826203</v>
      </c>
      <c r="E155" s="1">
        <f>('WEIGHTED from Refinitive'!$B$3*'ISSUE SCORE from EIKON'!J158)+('WEIGHTED from Refinitive'!$B$4*'ISSUE SCORE from EIKON'!Y158)+('ISSUE SCORE from EIKON'!AN158*'WEIGHTED from Refinitive'!$B$5)+('WEIGHTED from Refinitive'!$B$8*'ISSUE SCORE from EIKON'!BC158)+('ISSUE SCORE from EIKON'!BR158*'WEIGHTED from Refinitive'!$B$9)+('WEIGHTED from Refinitive'!$B$10*'ISSUE SCORE from EIKON'!CG158)+('ISSUE SCORE from EIKON'!CV158*'WEIGHTED from Refinitive'!$B$11)+('WEIGHTED from Refinitive'!$B$14*'ISSUE SCORE from EIKON'!DK158)+('ISSUE SCORE from EIKON'!DZ158*'WEIGHTED from Refinitive'!$B$15)+('WEIGHTED from Refinitive'!$B$16*'ISSUE SCORE from EIKON'!EO158)</f>
        <v>54.932483261867091</v>
      </c>
      <c r="F155" s="1">
        <f>('WEIGHTED from Refinitive'!$B$3*'ISSUE SCORE from EIKON'!K158)+('WEIGHTED from Refinitive'!$B$4*'ISSUE SCORE from EIKON'!Z158)+('ISSUE SCORE from EIKON'!AO158*'WEIGHTED from Refinitive'!$B$5)+('WEIGHTED from Refinitive'!$B$8*'ISSUE SCORE from EIKON'!BD158)+('ISSUE SCORE from EIKON'!BS158*'WEIGHTED from Refinitive'!$B$9)+('WEIGHTED from Refinitive'!$B$10*'ISSUE SCORE from EIKON'!CH158)+('ISSUE SCORE from EIKON'!CW158*'WEIGHTED from Refinitive'!$B$11)+('WEIGHTED from Refinitive'!$B$14*'ISSUE SCORE from EIKON'!DL158)+('ISSUE SCORE from EIKON'!EA158*'WEIGHTED from Refinitive'!$B$15)+('WEIGHTED from Refinitive'!$B$16*'ISSUE SCORE from EIKON'!EP158)</f>
        <v>55.07961269499728</v>
      </c>
      <c r="G155" s="1">
        <f>('WEIGHTED from Refinitive'!$B$3*'ISSUE SCORE from EIKON'!L158)+('WEIGHTED from Refinitive'!$B$4*'ISSUE SCORE from EIKON'!AA158)+('ISSUE SCORE from EIKON'!AP158*'WEIGHTED from Refinitive'!$B$5)+('WEIGHTED from Refinitive'!$B$8*'ISSUE SCORE from EIKON'!BE158)+('ISSUE SCORE from EIKON'!BT158*'WEIGHTED from Refinitive'!$B$9)+('WEIGHTED from Refinitive'!$B$10*'ISSUE SCORE from EIKON'!CI158)+('ISSUE SCORE from EIKON'!CX158*'WEIGHTED from Refinitive'!$B$11)+('WEIGHTED from Refinitive'!$B$14*'ISSUE SCORE from EIKON'!DM158)+('ISSUE SCORE from EIKON'!EB158*'WEIGHTED from Refinitive'!$B$15)+('WEIGHTED from Refinitive'!$B$16*'ISSUE SCORE from EIKON'!EQ158)</f>
        <v>52.085714285714253</v>
      </c>
      <c r="H155" s="1">
        <f>('WEIGHTED from Refinitive'!$B$3*'ISSUE SCORE from EIKON'!M158)+('WEIGHTED from Refinitive'!$B$4*'ISSUE SCORE from EIKON'!AB158)+('ISSUE SCORE from EIKON'!AQ158*'WEIGHTED from Refinitive'!$B$5)+('WEIGHTED from Refinitive'!$B$8*'ISSUE SCORE from EIKON'!BF158)+('ISSUE SCORE from EIKON'!BU158*'WEIGHTED from Refinitive'!$B$9)+('WEIGHTED from Refinitive'!$B$10*'ISSUE SCORE from EIKON'!CJ158)+('ISSUE SCORE from EIKON'!CY158*'WEIGHTED from Refinitive'!$B$11)+('WEIGHTED from Refinitive'!$B$14*'ISSUE SCORE from EIKON'!DN158)+('ISSUE SCORE from EIKON'!EC158*'WEIGHTED from Refinitive'!$B$15)+('WEIGHTED from Refinitive'!$B$16*'ISSUE SCORE from EIKON'!ER158)</f>
        <v>50.231012219911825</v>
      </c>
      <c r="I155" s="1">
        <f>('WEIGHTED from Refinitive'!$B$3*'ISSUE SCORE from EIKON'!N158)+('WEIGHTED from Refinitive'!$B$4*'ISSUE SCORE from EIKON'!AC158)+('ISSUE SCORE from EIKON'!AR158*'WEIGHTED from Refinitive'!$B$5)+('WEIGHTED from Refinitive'!$B$8*'ISSUE SCORE from EIKON'!BG158)+('ISSUE SCORE from EIKON'!BV158*'WEIGHTED from Refinitive'!$B$9)+('WEIGHTED from Refinitive'!$B$10*'ISSUE SCORE from EIKON'!CK158)+('ISSUE SCORE from EIKON'!CZ158*'WEIGHTED from Refinitive'!$B$11)+('WEIGHTED from Refinitive'!$B$14*'ISSUE SCORE from EIKON'!DO158)+('ISSUE SCORE from EIKON'!ED158*'WEIGHTED from Refinitive'!$B$15)+('WEIGHTED from Refinitive'!$B$16*'ISSUE SCORE from EIKON'!ES158)</f>
        <v>49.584745428751532</v>
      </c>
      <c r="J155" s="1">
        <f>('WEIGHTED from Refinitive'!$B$3*'ISSUE SCORE from EIKON'!O158)+('WEIGHTED from Refinitive'!$B$4*'ISSUE SCORE from EIKON'!AD158)+('ISSUE SCORE from EIKON'!AS158*'WEIGHTED from Refinitive'!$B$5)+('WEIGHTED from Refinitive'!$B$8*'ISSUE SCORE from EIKON'!BH158)+('ISSUE SCORE from EIKON'!BW158*'WEIGHTED from Refinitive'!$B$9)+('WEIGHTED from Refinitive'!$B$10*'ISSUE SCORE from EIKON'!CL158)+('ISSUE SCORE from EIKON'!DA158*'WEIGHTED from Refinitive'!$B$11)+('WEIGHTED from Refinitive'!$B$14*'ISSUE SCORE from EIKON'!DP158)+('ISSUE SCORE from EIKON'!EE158*'WEIGHTED from Refinitive'!$B$15)+('WEIGHTED from Refinitive'!$B$16*'ISSUE SCORE from EIKON'!ET158)</f>
        <v>35.583321283979146</v>
      </c>
      <c r="K155" s="1">
        <f>('WEIGHTED from Refinitive'!$B$3*'ISSUE SCORE from EIKON'!P158)+('WEIGHTED from Refinitive'!$B$4*'ISSUE SCORE from EIKON'!AE158)+('ISSUE SCORE from EIKON'!AT158*'WEIGHTED from Refinitive'!$B$5)+('WEIGHTED from Refinitive'!$B$8*'ISSUE SCORE from EIKON'!BI158)+('ISSUE SCORE from EIKON'!BX158*'WEIGHTED from Refinitive'!$B$9)+('WEIGHTED from Refinitive'!$B$10*'ISSUE SCORE from EIKON'!CM158)+('ISSUE SCORE from EIKON'!DB158*'WEIGHTED from Refinitive'!$B$11)+('WEIGHTED from Refinitive'!$B$14*'ISSUE SCORE from EIKON'!DQ158)+('ISSUE SCORE from EIKON'!EF158*'WEIGHTED from Refinitive'!$B$15)+('WEIGHTED from Refinitive'!$B$16*'ISSUE SCORE from EIKON'!EU158)</f>
        <v>34.580640752041447</v>
      </c>
      <c r="L155" s="1">
        <f>('WEIGHTED from Refinitive'!$B$3*'ISSUE SCORE from EIKON'!Q158)+('WEIGHTED from Refinitive'!$B$4*'ISSUE SCORE from EIKON'!AF158)+('ISSUE SCORE from EIKON'!AU158*'WEIGHTED from Refinitive'!$B$5)+('WEIGHTED from Refinitive'!$B$8*'ISSUE SCORE from EIKON'!BJ158)+('ISSUE SCORE from EIKON'!BY158*'WEIGHTED from Refinitive'!$B$9)+('WEIGHTED from Refinitive'!$B$10*'ISSUE SCORE from EIKON'!CN158)+('ISSUE SCORE from EIKON'!DC158*'WEIGHTED from Refinitive'!$B$11)+('WEIGHTED from Refinitive'!$B$14*'ISSUE SCORE from EIKON'!DR158)+('ISSUE SCORE from EIKON'!EG158*'WEIGHTED from Refinitive'!$B$15)+('WEIGHTED from Refinitive'!$B$16*'ISSUE SCORE from EIKON'!EV158)</f>
        <v>0</v>
      </c>
      <c r="M155" s="1">
        <f>('WEIGHTED from Refinitive'!$B$3*'ISSUE SCORE from EIKON'!R158)+('WEIGHTED from Refinitive'!$B$4*'ISSUE SCORE from EIKON'!AG158)+('ISSUE SCORE from EIKON'!AV158*'WEIGHTED from Refinitive'!$B$5)+('WEIGHTED from Refinitive'!$B$8*'ISSUE SCORE from EIKON'!BK158)+('ISSUE SCORE from EIKON'!BZ158*'WEIGHTED from Refinitive'!$B$9)+('WEIGHTED from Refinitive'!$B$10*'ISSUE SCORE from EIKON'!CO158)+('ISSUE SCORE from EIKON'!DD158*'WEIGHTED from Refinitive'!$B$11)+('WEIGHTED from Refinitive'!$B$14*'ISSUE SCORE from EIKON'!DS158)+('ISSUE SCORE from EIKON'!EH158*'WEIGHTED from Refinitive'!$B$15)+('WEIGHTED from Refinitive'!$B$16*'ISSUE SCORE from EIKON'!EW158)</f>
        <v>0</v>
      </c>
      <c r="N155" s="1">
        <f>('WEIGHTED from Refinitive'!$B$3*'ISSUE SCORE from EIKON'!S158)+('WEIGHTED from Refinitive'!$B$4*'ISSUE SCORE from EIKON'!AH158)+('ISSUE SCORE from EIKON'!AW158*'WEIGHTED from Refinitive'!$B$5)+('WEIGHTED from Refinitive'!$B$8*'ISSUE SCORE from EIKON'!BL158)+('ISSUE SCORE from EIKON'!CA158*'WEIGHTED from Refinitive'!$B$9)+('WEIGHTED from Refinitive'!$B$10*'ISSUE SCORE from EIKON'!CP158)+('ISSUE SCORE from EIKON'!DE158*'WEIGHTED from Refinitive'!$B$11)+('WEIGHTED from Refinitive'!$B$14*'ISSUE SCORE from EIKON'!DT158)+('ISSUE SCORE from EIKON'!EI158*'WEIGHTED from Refinitive'!$B$15)+('WEIGHTED from Refinitive'!$B$16*'ISSUE SCORE from EIKON'!EX158)</f>
        <v>0</v>
      </c>
      <c r="O155" s="1">
        <f>('WEIGHTED from Refinitive'!$B$3*'ISSUE SCORE from EIKON'!T158)+('WEIGHTED from Refinitive'!$B$4*'ISSUE SCORE from EIKON'!AI158)+('ISSUE SCORE from EIKON'!AX158*'WEIGHTED from Refinitive'!$B$5)+('WEIGHTED from Refinitive'!$B$8*'ISSUE SCORE from EIKON'!BM158)+('ISSUE SCORE from EIKON'!CB158*'WEIGHTED from Refinitive'!$B$9)+('WEIGHTED from Refinitive'!$B$10*'ISSUE SCORE from EIKON'!CQ158)+('ISSUE SCORE from EIKON'!DF158*'WEIGHTED from Refinitive'!$B$11)+('WEIGHTED from Refinitive'!$B$14*'ISSUE SCORE from EIKON'!DU158)+('ISSUE SCORE from EIKON'!EJ158*'WEIGHTED from Refinitive'!$B$15)+('WEIGHTED from Refinitive'!$B$16*'ISSUE SCORE from EIKON'!EY158)</f>
        <v>0</v>
      </c>
      <c r="P155" s="1">
        <f>('WEIGHTED from Refinitive'!$B$3*'ISSUE SCORE from EIKON'!U158)+('WEIGHTED from Refinitive'!$B$4*'ISSUE SCORE from EIKON'!AJ158)+('ISSUE SCORE from EIKON'!AY158*'WEIGHTED from Refinitive'!$B$5)+('WEIGHTED from Refinitive'!$B$8*'ISSUE SCORE from EIKON'!BN158)+('ISSUE SCORE from EIKON'!CC158*'WEIGHTED from Refinitive'!$B$9)+('WEIGHTED from Refinitive'!$B$10*'ISSUE SCORE from EIKON'!CR158)+('ISSUE SCORE from EIKON'!DG158*'WEIGHTED from Refinitive'!$B$11)+('WEIGHTED from Refinitive'!$B$14*'ISSUE SCORE from EIKON'!DV158)+('ISSUE SCORE from EIKON'!EK158*'WEIGHTED from Refinitive'!$B$15)+('WEIGHTED from Refinitive'!$B$16*'ISSUE SCORE from EIKON'!EZ158)</f>
        <v>0</v>
      </c>
      <c r="R155" s="11" t="s">
        <v>258</v>
      </c>
      <c r="S155" s="1">
        <f t="shared" si="62"/>
        <v>67.631826856996128</v>
      </c>
      <c r="T155" s="1">
        <f t="shared" si="63"/>
        <v>60.904117952828116</v>
      </c>
      <c r="U155" s="1">
        <f t="shared" si="64"/>
        <v>60.1583845826203</v>
      </c>
      <c r="V155" s="1">
        <f t="shared" si="65"/>
        <v>54.932483261867091</v>
      </c>
      <c r="W155" s="1">
        <f t="shared" si="66"/>
        <v>55.07961269499728</v>
      </c>
      <c r="X155" s="1">
        <f t="shared" si="67"/>
        <v>52.085714285714253</v>
      </c>
      <c r="Y155" s="1">
        <f t="shared" si="68"/>
        <v>50.231012219911825</v>
      </c>
      <c r="Z155" s="1">
        <f t="shared" si="69"/>
        <v>49.584745428751532</v>
      </c>
      <c r="AA155" s="1">
        <f t="shared" si="70"/>
        <v>35.583321283979146</v>
      </c>
      <c r="AB155" s="1">
        <f t="shared" si="71"/>
        <v>34.580640752041447</v>
      </c>
      <c r="AC155" s="1">
        <f t="shared" si="72"/>
        <v>0</v>
      </c>
      <c r="AD155" s="1">
        <f t="shared" si="73"/>
        <v>0</v>
      </c>
      <c r="AE155" s="1">
        <f t="shared" si="74"/>
        <v>0</v>
      </c>
      <c r="AF155" s="1">
        <f t="shared" si="75"/>
        <v>0</v>
      </c>
      <c r="AG155" s="1">
        <f t="shared" si="76"/>
        <v>0</v>
      </c>
      <c r="AI155" s="11" t="s">
        <v>258</v>
      </c>
      <c r="AJ155" s="1">
        <f t="shared" si="77"/>
        <v>6.7277089041680114</v>
      </c>
      <c r="AK155" s="1">
        <f t="shared" si="78"/>
        <v>0.74573337020781594</v>
      </c>
      <c r="AL155" s="1">
        <f t="shared" si="79"/>
        <v>5.2259013207532092</v>
      </c>
      <c r="AM155" s="1">
        <f t="shared" si="80"/>
        <v>-0.14712943313018911</v>
      </c>
      <c r="AN155" s="1">
        <f t="shared" si="81"/>
        <v>2.9938984092830268</v>
      </c>
      <c r="AO155" s="1">
        <f t="shared" si="82"/>
        <v>1.854702065802428</v>
      </c>
      <c r="AP155" s="1">
        <f t="shared" si="83"/>
        <v>0.64626679116029351</v>
      </c>
      <c r="AQ155" s="1">
        <f t="shared" si="84"/>
        <v>14.001424144772386</v>
      </c>
      <c r="AR155" s="1">
        <f t="shared" si="85"/>
        <v>1.002680531937699</v>
      </c>
      <c r="AS155" s="1">
        <f t="shared" si="86"/>
        <v>34.580640752041447</v>
      </c>
      <c r="AT155" s="1">
        <f t="shared" si="87"/>
        <v>0</v>
      </c>
      <c r="AU155" s="1">
        <f t="shared" si="88"/>
        <v>0</v>
      </c>
      <c r="AV155" s="1">
        <f t="shared" si="89"/>
        <v>0</v>
      </c>
      <c r="AW155" s="1">
        <f t="shared" si="90"/>
        <v>0</v>
      </c>
      <c r="AX155" s="1" t="str">
        <f>VLOOKUP(AI155,'ISSUE SCORE from EIKON'!A158:B587,2,FALSE)</f>
        <v>Henry Schein Inc</v>
      </c>
      <c r="AY155" s="1">
        <f t="shared" si="91"/>
        <v>154</v>
      </c>
      <c r="AZ155" s="1">
        <v>154</v>
      </c>
      <c r="BA155" s="1">
        <v>1</v>
      </c>
    </row>
    <row r="156" spans="1:53" ht="15">
      <c r="A156" s="11" t="s">
        <v>217</v>
      </c>
      <c r="B156" s="1">
        <f>('WEIGHTED from Refinitive'!$B$3*'ISSUE SCORE from EIKON'!G159)+('WEIGHTED from Refinitive'!$B$4*'ISSUE SCORE from EIKON'!V159)+('ISSUE SCORE from EIKON'!AK159*'WEIGHTED from Refinitive'!$B$5)+('WEIGHTED from Refinitive'!$B$8*'ISSUE SCORE from EIKON'!AZ159)+('ISSUE SCORE from EIKON'!BO159*'WEIGHTED from Refinitive'!$B$9)+('WEIGHTED from Refinitive'!$B$10*'ISSUE SCORE from EIKON'!CD159)+('ISSUE SCORE from EIKON'!CS159*'WEIGHTED from Refinitive'!$B$11)+('WEIGHTED from Refinitive'!$B$14*'ISSUE SCORE from EIKON'!DH159)+('ISSUE SCORE from EIKON'!DW159*'WEIGHTED from Refinitive'!$B$15)+('WEIGHTED from Refinitive'!$B$16*'ISSUE SCORE from EIKON'!EL159)</f>
        <v>36.126599450659853</v>
      </c>
      <c r="C156" s="1">
        <f>('WEIGHTED from Refinitive'!$B$3*'ISSUE SCORE from EIKON'!H159)+('WEIGHTED from Refinitive'!$B$4*'ISSUE SCORE from EIKON'!W159)+('ISSUE SCORE from EIKON'!AL159*'WEIGHTED from Refinitive'!$B$5)+('WEIGHTED from Refinitive'!$B$8*'ISSUE SCORE from EIKON'!BA159)+('ISSUE SCORE from EIKON'!BP159*'WEIGHTED from Refinitive'!$B$9)+('WEIGHTED from Refinitive'!$B$10*'ISSUE SCORE from EIKON'!CE159)+('ISSUE SCORE from EIKON'!CT159*'WEIGHTED from Refinitive'!$B$11)+('WEIGHTED from Refinitive'!$B$14*'ISSUE SCORE from EIKON'!DI159)+('ISSUE SCORE from EIKON'!DX159*'WEIGHTED from Refinitive'!$B$15)+('WEIGHTED from Refinitive'!$B$16*'ISSUE SCORE from EIKON'!EM159)</f>
        <v>38.289167464636293</v>
      </c>
      <c r="D156" s="1">
        <f>('WEIGHTED from Refinitive'!$B$3*'ISSUE SCORE from EIKON'!I159)+('WEIGHTED from Refinitive'!$B$4*'ISSUE SCORE from EIKON'!X159)+('ISSUE SCORE from EIKON'!AM159*'WEIGHTED from Refinitive'!$B$5)+('WEIGHTED from Refinitive'!$B$8*'ISSUE SCORE from EIKON'!BB159)+('ISSUE SCORE from EIKON'!BQ159*'WEIGHTED from Refinitive'!$B$9)+('WEIGHTED from Refinitive'!$B$10*'ISSUE SCORE from EIKON'!CF159)+('ISSUE SCORE from EIKON'!CU159*'WEIGHTED from Refinitive'!$B$11)+('WEIGHTED from Refinitive'!$B$14*'ISSUE SCORE from EIKON'!DJ159)+('ISSUE SCORE from EIKON'!DY159*'WEIGHTED from Refinitive'!$B$15)+('WEIGHTED from Refinitive'!$B$16*'ISSUE SCORE from EIKON'!EN159)</f>
        <v>37.193626501718491</v>
      </c>
      <c r="E156" s="1">
        <f>('WEIGHTED from Refinitive'!$B$3*'ISSUE SCORE from EIKON'!J159)+('WEIGHTED from Refinitive'!$B$4*'ISSUE SCORE from EIKON'!Y159)+('ISSUE SCORE from EIKON'!AN159*'WEIGHTED from Refinitive'!$B$5)+('WEIGHTED from Refinitive'!$B$8*'ISSUE SCORE from EIKON'!BC159)+('ISSUE SCORE from EIKON'!BR159*'WEIGHTED from Refinitive'!$B$9)+('WEIGHTED from Refinitive'!$B$10*'ISSUE SCORE from EIKON'!CG159)+('ISSUE SCORE from EIKON'!CV159*'WEIGHTED from Refinitive'!$B$11)+('WEIGHTED from Refinitive'!$B$14*'ISSUE SCORE from EIKON'!DK159)+('ISSUE SCORE from EIKON'!DZ159*'WEIGHTED from Refinitive'!$B$15)+('WEIGHTED from Refinitive'!$B$16*'ISSUE SCORE from EIKON'!EO159)</f>
        <v>39.187578654242614</v>
      </c>
      <c r="F156" s="1">
        <f>('WEIGHTED from Refinitive'!$B$3*'ISSUE SCORE from EIKON'!K159)+('WEIGHTED from Refinitive'!$B$4*'ISSUE SCORE from EIKON'!Z159)+('ISSUE SCORE from EIKON'!AO159*'WEIGHTED from Refinitive'!$B$5)+('WEIGHTED from Refinitive'!$B$8*'ISSUE SCORE from EIKON'!BD159)+('ISSUE SCORE from EIKON'!BS159*'WEIGHTED from Refinitive'!$B$9)+('WEIGHTED from Refinitive'!$B$10*'ISSUE SCORE from EIKON'!CH159)+('ISSUE SCORE from EIKON'!CW159*'WEIGHTED from Refinitive'!$B$11)+('WEIGHTED from Refinitive'!$B$14*'ISSUE SCORE from EIKON'!DL159)+('ISSUE SCORE from EIKON'!EA159*'WEIGHTED from Refinitive'!$B$15)+('WEIGHTED from Refinitive'!$B$16*'ISSUE SCORE from EIKON'!EP159)</f>
        <v>28.09497801468601</v>
      </c>
      <c r="G156" s="1">
        <f>('WEIGHTED from Refinitive'!$B$3*'ISSUE SCORE from EIKON'!L159)+('WEIGHTED from Refinitive'!$B$4*'ISSUE SCORE from EIKON'!AA159)+('ISSUE SCORE from EIKON'!AP159*'WEIGHTED from Refinitive'!$B$5)+('WEIGHTED from Refinitive'!$B$8*'ISSUE SCORE from EIKON'!BE159)+('ISSUE SCORE from EIKON'!BT159*'WEIGHTED from Refinitive'!$B$9)+('WEIGHTED from Refinitive'!$B$10*'ISSUE SCORE from EIKON'!CI159)+('ISSUE SCORE from EIKON'!CX159*'WEIGHTED from Refinitive'!$B$11)+('WEIGHTED from Refinitive'!$B$14*'ISSUE SCORE from EIKON'!DM159)+('ISSUE SCORE from EIKON'!EB159*'WEIGHTED from Refinitive'!$B$15)+('WEIGHTED from Refinitive'!$B$16*'ISSUE SCORE from EIKON'!EQ159)</f>
        <v>24.000714006493837</v>
      </c>
      <c r="H156" s="1">
        <f>('WEIGHTED from Refinitive'!$B$3*'ISSUE SCORE from EIKON'!M159)+('WEIGHTED from Refinitive'!$B$4*'ISSUE SCORE from EIKON'!AB159)+('ISSUE SCORE from EIKON'!AQ159*'WEIGHTED from Refinitive'!$B$5)+('WEIGHTED from Refinitive'!$B$8*'ISSUE SCORE from EIKON'!BF159)+('ISSUE SCORE from EIKON'!BU159*'WEIGHTED from Refinitive'!$B$9)+('WEIGHTED from Refinitive'!$B$10*'ISSUE SCORE from EIKON'!CJ159)+('ISSUE SCORE from EIKON'!CY159*'WEIGHTED from Refinitive'!$B$11)+('WEIGHTED from Refinitive'!$B$14*'ISSUE SCORE from EIKON'!DN159)+('ISSUE SCORE from EIKON'!EC159*'WEIGHTED from Refinitive'!$B$15)+('WEIGHTED from Refinitive'!$B$16*'ISSUE SCORE from EIKON'!ER159)</f>
        <v>22.079711021099044</v>
      </c>
      <c r="I156" s="1">
        <f>('WEIGHTED from Refinitive'!$B$3*'ISSUE SCORE from EIKON'!N159)+('WEIGHTED from Refinitive'!$B$4*'ISSUE SCORE from EIKON'!AC159)+('ISSUE SCORE from EIKON'!AR159*'WEIGHTED from Refinitive'!$B$5)+('WEIGHTED from Refinitive'!$B$8*'ISSUE SCORE from EIKON'!BG159)+('ISSUE SCORE from EIKON'!BV159*'WEIGHTED from Refinitive'!$B$9)+('WEIGHTED from Refinitive'!$B$10*'ISSUE SCORE from EIKON'!CK159)+('ISSUE SCORE from EIKON'!CZ159*'WEIGHTED from Refinitive'!$B$11)+('WEIGHTED from Refinitive'!$B$14*'ISSUE SCORE from EIKON'!DO159)+('ISSUE SCORE from EIKON'!ED159*'WEIGHTED from Refinitive'!$B$15)+('WEIGHTED from Refinitive'!$B$16*'ISSUE SCORE from EIKON'!ES159)</f>
        <v>21.390229924979128</v>
      </c>
      <c r="J156" s="1">
        <f>('WEIGHTED from Refinitive'!$B$3*'ISSUE SCORE from EIKON'!O159)+('WEIGHTED from Refinitive'!$B$4*'ISSUE SCORE from EIKON'!AD159)+('ISSUE SCORE from EIKON'!AS159*'WEIGHTED from Refinitive'!$B$5)+('WEIGHTED from Refinitive'!$B$8*'ISSUE SCORE from EIKON'!BH159)+('ISSUE SCORE from EIKON'!BW159*'WEIGHTED from Refinitive'!$B$9)+('WEIGHTED from Refinitive'!$B$10*'ISSUE SCORE from EIKON'!CL159)+('ISSUE SCORE from EIKON'!DA159*'WEIGHTED from Refinitive'!$B$11)+('WEIGHTED from Refinitive'!$B$14*'ISSUE SCORE from EIKON'!DP159)+('ISSUE SCORE from EIKON'!EE159*'WEIGHTED from Refinitive'!$B$15)+('WEIGHTED from Refinitive'!$B$16*'ISSUE SCORE from EIKON'!ET159)</f>
        <v>25.270158569500637</v>
      </c>
      <c r="K156" s="1">
        <f>('WEIGHTED from Refinitive'!$B$3*'ISSUE SCORE from EIKON'!P159)+('WEIGHTED from Refinitive'!$B$4*'ISSUE SCORE from EIKON'!AE159)+('ISSUE SCORE from EIKON'!AT159*'WEIGHTED from Refinitive'!$B$5)+('WEIGHTED from Refinitive'!$B$8*'ISSUE SCORE from EIKON'!BI159)+('ISSUE SCORE from EIKON'!BX159*'WEIGHTED from Refinitive'!$B$9)+('WEIGHTED from Refinitive'!$B$10*'ISSUE SCORE from EIKON'!CM159)+('ISSUE SCORE from EIKON'!DB159*'WEIGHTED from Refinitive'!$B$11)+('WEIGHTED from Refinitive'!$B$14*'ISSUE SCORE from EIKON'!DQ159)+('ISSUE SCORE from EIKON'!EF159*'WEIGHTED from Refinitive'!$B$15)+('WEIGHTED from Refinitive'!$B$16*'ISSUE SCORE from EIKON'!EU159)</f>
        <v>24.085991519736972</v>
      </c>
      <c r="L156" s="1">
        <f>('WEIGHTED from Refinitive'!$B$3*'ISSUE SCORE from EIKON'!Q159)+('WEIGHTED from Refinitive'!$B$4*'ISSUE SCORE from EIKON'!AF159)+('ISSUE SCORE from EIKON'!AU159*'WEIGHTED from Refinitive'!$B$5)+('WEIGHTED from Refinitive'!$B$8*'ISSUE SCORE from EIKON'!BJ159)+('ISSUE SCORE from EIKON'!BY159*'WEIGHTED from Refinitive'!$B$9)+('WEIGHTED from Refinitive'!$B$10*'ISSUE SCORE from EIKON'!CN159)+('ISSUE SCORE from EIKON'!DC159*'WEIGHTED from Refinitive'!$B$11)+('WEIGHTED from Refinitive'!$B$14*'ISSUE SCORE from EIKON'!DR159)+('ISSUE SCORE from EIKON'!EG159*'WEIGHTED from Refinitive'!$B$15)+('WEIGHTED from Refinitive'!$B$16*'ISSUE SCORE from EIKON'!EV159)</f>
        <v>24.201276540315202</v>
      </c>
      <c r="M156" s="1">
        <f>('WEIGHTED from Refinitive'!$B$3*'ISSUE SCORE from EIKON'!R159)+('WEIGHTED from Refinitive'!$B$4*'ISSUE SCORE from EIKON'!AG159)+('ISSUE SCORE from EIKON'!AV159*'WEIGHTED from Refinitive'!$B$5)+('WEIGHTED from Refinitive'!$B$8*'ISSUE SCORE from EIKON'!BK159)+('ISSUE SCORE from EIKON'!BZ159*'WEIGHTED from Refinitive'!$B$9)+('WEIGHTED from Refinitive'!$B$10*'ISSUE SCORE from EIKON'!CO159)+('ISSUE SCORE from EIKON'!DD159*'WEIGHTED from Refinitive'!$B$11)+('WEIGHTED from Refinitive'!$B$14*'ISSUE SCORE from EIKON'!DS159)+('ISSUE SCORE from EIKON'!EH159*'WEIGHTED from Refinitive'!$B$15)+('WEIGHTED from Refinitive'!$B$16*'ISSUE SCORE from EIKON'!EW159)</f>
        <v>30.711492328899507</v>
      </c>
      <c r="N156" s="1">
        <f>('WEIGHTED from Refinitive'!$B$3*'ISSUE SCORE from EIKON'!S159)+('WEIGHTED from Refinitive'!$B$4*'ISSUE SCORE from EIKON'!AH159)+('ISSUE SCORE from EIKON'!AW159*'WEIGHTED from Refinitive'!$B$5)+('WEIGHTED from Refinitive'!$B$8*'ISSUE SCORE from EIKON'!BL159)+('ISSUE SCORE from EIKON'!CA159*'WEIGHTED from Refinitive'!$B$9)+('WEIGHTED from Refinitive'!$B$10*'ISSUE SCORE from EIKON'!CP159)+('ISSUE SCORE from EIKON'!DE159*'WEIGHTED from Refinitive'!$B$11)+('WEIGHTED from Refinitive'!$B$14*'ISSUE SCORE from EIKON'!DT159)+('ISSUE SCORE from EIKON'!EI159*'WEIGHTED from Refinitive'!$B$15)+('WEIGHTED from Refinitive'!$B$16*'ISSUE SCORE from EIKON'!EX159)</f>
        <v>29.515034965034939</v>
      </c>
      <c r="O156" s="1">
        <f>('WEIGHTED from Refinitive'!$B$3*'ISSUE SCORE from EIKON'!T159)+('WEIGHTED from Refinitive'!$B$4*'ISSUE SCORE from EIKON'!AI159)+('ISSUE SCORE from EIKON'!AX159*'WEIGHTED from Refinitive'!$B$5)+('WEIGHTED from Refinitive'!$B$8*'ISSUE SCORE from EIKON'!BM159)+('ISSUE SCORE from EIKON'!CB159*'WEIGHTED from Refinitive'!$B$9)+('WEIGHTED from Refinitive'!$B$10*'ISSUE SCORE from EIKON'!CQ159)+('ISSUE SCORE from EIKON'!DF159*'WEIGHTED from Refinitive'!$B$11)+('WEIGHTED from Refinitive'!$B$14*'ISSUE SCORE from EIKON'!DU159)+('ISSUE SCORE from EIKON'!EJ159*'WEIGHTED from Refinitive'!$B$15)+('WEIGHTED from Refinitive'!$B$16*'ISSUE SCORE from EIKON'!EY159)</f>
        <v>30.709458110374538</v>
      </c>
      <c r="P156" s="1">
        <f>('WEIGHTED from Refinitive'!$B$3*'ISSUE SCORE from EIKON'!U159)+('WEIGHTED from Refinitive'!$B$4*'ISSUE SCORE from EIKON'!AJ159)+('ISSUE SCORE from EIKON'!AY159*'WEIGHTED from Refinitive'!$B$5)+('WEIGHTED from Refinitive'!$B$8*'ISSUE SCORE from EIKON'!BN159)+('ISSUE SCORE from EIKON'!CC159*'WEIGHTED from Refinitive'!$B$9)+('WEIGHTED from Refinitive'!$B$10*'ISSUE SCORE from EIKON'!CR159)+('ISSUE SCORE from EIKON'!DG159*'WEIGHTED from Refinitive'!$B$11)+('WEIGHTED from Refinitive'!$B$14*'ISSUE SCORE from EIKON'!DV159)+('ISSUE SCORE from EIKON'!EK159*'WEIGHTED from Refinitive'!$B$15)+('WEIGHTED from Refinitive'!$B$16*'ISSUE SCORE from EIKON'!EZ159)</f>
        <v>34.991949152542318</v>
      </c>
      <c r="R156" s="11" t="s">
        <v>260</v>
      </c>
      <c r="S156" s="1">
        <f t="shared" si="62"/>
        <v>71.612788940189162</v>
      </c>
      <c r="T156" s="1">
        <f t="shared" si="63"/>
        <v>38.289167464636293</v>
      </c>
      <c r="U156" s="1">
        <f t="shared" si="64"/>
        <v>37.193626501718491</v>
      </c>
      <c r="V156" s="1">
        <f t="shared" si="65"/>
        <v>39.187578654242614</v>
      </c>
      <c r="W156" s="1">
        <f t="shared" si="66"/>
        <v>28.09497801468601</v>
      </c>
      <c r="X156" s="1">
        <f t="shared" si="67"/>
        <v>24.000714006493837</v>
      </c>
      <c r="Y156" s="1">
        <f t="shared" si="68"/>
        <v>22.079711021099044</v>
      </c>
      <c r="Z156" s="1">
        <f t="shared" si="69"/>
        <v>21.390229924979128</v>
      </c>
      <c r="AA156" s="1">
        <f t="shared" si="70"/>
        <v>25.270158569500637</v>
      </c>
      <c r="AB156" s="1">
        <f t="shared" si="71"/>
        <v>24.085991519736972</v>
      </c>
      <c r="AC156" s="1">
        <f t="shared" si="72"/>
        <v>24.201276540315202</v>
      </c>
      <c r="AD156" s="1">
        <f t="shared" si="73"/>
        <v>30.711492328899507</v>
      </c>
      <c r="AE156" s="1">
        <f t="shared" si="74"/>
        <v>29.515034965034939</v>
      </c>
      <c r="AF156" s="1">
        <f t="shared" si="75"/>
        <v>30.709458110374538</v>
      </c>
      <c r="AG156" s="1">
        <f t="shared" si="76"/>
        <v>34.991949152542318</v>
      </c>
      <c r="AI156" s="11" t="s">
        <v>260</v>
      </c>
      <c r="AJ156" s="1">
        <f t="shared" si="77"/>
        <v>33.323621475552869</v>
      </c>
      <c r="AK156" s="1">
        <f t="shared" si="78"/>
        <v>1.0955409629178021</v>
      </c>
      <c r="AL156" s="1">
        <f t="shared" si="79"/>
        <v>-1.9939521525241233</v>
      </c>
      <c r="AM156" s="1">
        <f t="shared" si="80"/>
        <v>11.092600639556604</v>
      </c>
      <c r="AN156" s="1">
        <f t="shared" si="81"/>
        <v>4.0942640081921731</v>
      </c>
      <c r="AO156" s="1">
        <f t="shared" si="82"/>
        <v>1.921002985394793</v>
      </c>
      <c r="AP156" s="1">
        <f t="shared" si="83"/>
        <v>0.68948109611991626</v>
      </c>
      <c r="AQ156" s="1">
        <f t="shared" si="84"/>
        <v>-3.8799286445215095</v>
      </c>
      <c r="AR156" s="1">
        <f t="shared" si="85"/>
        <v>1.1841670497636656</v>
      </c>
      <c r="AS156" s="1">
        <f t="shared" si="86"/>
        <v>-0.11528502057823076</v>
      </c>
      <c r="AT156" s="1">
        <f t="shared" si="87"/>
        <v>-6.5102157885843042</v>
      </c>
      <c r="AU156" s="1">
        <f t="shared" si="88"/>
        <v>1.1964573638645675</v>
      </c>
      <c r="AV156" s="1">
        <f t="shared" si="89"/>
        <v>-1.1944231453395986</v>
      </c>
      <c r="AW156" s="1">
        <f t="shared" si="90"/>
        <v>-4.2824910421677806</v>
      </c>
      <c r="AX156" s="1" t="str">
        <f>VLOOKUP(AI156,'ISSUE SCORE from EIKON'!A159:B588,2,FALSE)</f>
        <v>Hershey Co</v>
      </c>
      <c r="AY156" s="1">
        <f t="shared" si="91"/>
        <v>155</v>
      </c>
      <c r="AZ156" s="1">
        <v>155</v>
      </c>
      <c r="BA156" s="1">
        <v>1</v>
      </c>
    </row>
    <row r="157" spans="1:53" ht="15">
      <c r="A157" s="11" t="s">
        <v>218</v>
      </c>
      <c r="B157" s="1">
        <f>('WEIGHTED from Refinitive'!$B$3*'ISSUE SCORE from EIKON'!G160)+('WEIGHTED from Refinitive'!$B$4*'ISSUE SCORE from EIKON'!V160)+('ISSUE SCORE from EIKON'!AK160*'WEIGHTED from Refinitive'!$B$5)+('WEIGHTED from Refinitive'!$B$8*'ISSUE SCORE from EIKON'!AZ160)+('ISSUE SCORE from EIKON'!BO160*'WEIGHTED from Refinitive'!$B$9)+('WEIGHTED from Refinitive'!$B$10*'ISSUE SCORE from EIKON'!CD160)+('ISSUE SCORE from EIKON'!CS160*'WEIGHTED from Refinitive'!$B$11)+('WEIGHTED from Refinitive'!$B$14*'ISSUE SCORE from EIKON'!DH160)+('ISSUE SCORE from EIKON'!DW160*'WEIGHTED from Refinitive'!$B$15)+('WEIGHTED from Refinitive'!$B$16*'ISSUE SCORE from EIKON'!EL160)</f>
        <v>44.605986055212249</v>
      </c>
      <c r="C157" s="1">
        <f>('WEIGHTED from Refinitive'!$B$3*'ISSUE SCORE from EIKON'!H160)+('WEIGHTED from Refinitive'!$B$4*'ISSUE SCORE from EIKON'!W160)+('ISSUE SCORE from EIKON'!AL160*'WEIGHTED from Refinitive'!$B$5)+('WEIGHTED from Refinitive'!$B$8*'ISSUE SCORE from EIKON'!BA160)+('ISSUE SCORE from EIKON'!BP160*'WEIGHTED from Refinitive'!$B$9)+('WEIGHTED from Refinitive'!$B$10*'ISSUE SCORE from EIKON'!CE160)+('ISSUE SCORE from EIKON'!CT160*'WEIGHTED from Refinitive'!$B$11)+('WEIGHTED from Refinitive'!$B$14*'ISSUE SCORE from EIKON'!DI160)+('ISSUE SCORE from EIKON'!DX160*'WEIGHTED from Refinitive'!$B$15)+('WEIGHTED from Refinitive'!$B$16*'ISSUE SCORE from EIKON'!EM160)</f>
        <v>41.728699703740389</v>
      </c>
      <c r="D157" s="1">
        <f>('WEIGHTED from Refinitive'!$B$3*'ISSUE SCORE from EIKON'!I160)+('WEIGHTED from Refinitive'!$B$4*'ISSUE SCORE from EIKON'!X160)+('ISSUE SCORE from EIKON'!AM160*'WEIGHTED from Refinitive'!$B$5)+('WEIGHTED from Refinitive'!$B$8*'ISSUE SCORE from EIKON'!BB160)+('ISSUE SCORE from EIKON'!BQ160*'WEIGHTED from Refinitive'!$B$9)+('WEIGHTED from Refinitive'!$B$10*'ISSUE SCORE from EIKON'!CF160)+('ISSUE SCORE from EIKON'!CU160*'WEIGHTED from Refinitive'!$B$11)+('WEIGHTED from Refinitive'!$B$14*'ISSUE SCORE from EIKON'!DJ160)+('ISSUE SCORE from EIKON'!DY160*'WEIGHTED from Refinitive'!$B$15)+('WEIGHTED from Refinitive'!$B$16*'ISSUE SCORE from EIKON'!EN160)</f>
        <v>46.005554427752919</v>
      </c>
      <c r="E157" s="1">
        <f>('WEIGHTED from Refinitive'!$B$3*'ISSUE SCORE from EIKON'!J160)+('WEIGHTED from Refinitive'!$B$4*'ISSUE SCORE from EIKON'!Y160)+('ISSUE SCORE from EIKON'!AN160*'WEIGHTED from Refinitive'!$B$5)+('WEIGHTED from Refinitive'!$B$8*'ISSUE SCORE from EIKON'!BC160)+('ISSUE SCORE from EIKON'!BR160*'WEIGHTED from Refinitive'!$B$9)+('WEIGHTED from Refinitive'!$B$10*'ISSUE SCORE from EIKON'!CG160)+('ISSUE SCORE from EIKON'!CV160*'WEIGHTED from Refinitive'!$B$11)+('WEIGHTED from Refinitive'!$B$14*'ISSUE SCORE from EIKON'!DK160)+('ISSUE SCORE from EIKON'!DZ160*'WEIGHTED from Refinitive'!$B$15)+('WEIGHTED from Refinitive'!$B$16*'ISSUE SCORE from EIKON'!EO160)</f>
        <v>29.3323741819002</v>
      </c>
      <c r="F157" s="1">
        <f>('WEIGHTED from Refinitive'!$B$3*'ISSUE SCORE from EIKON'!K160)+('WEIGHTED from Refinitive'!$B$4*'ISSUE SCORE from EIKON'!Z160)+('ISSUE SCORE from EIKON'!AO160*'WEIGHTED from Refinitive'!$B$5)+('WEIGHTED from Refinitive'!$B$8*'ISSUE SCORE from EIKON'!BD160)+('ISSUE SCORE from EIKON'!BS160*'WEIGHTED from Refinitive'!$B$9)+('WEIGHTED from Refinitive'!$B$10*'ISSUE SCORE from EIKON'!CH160)+('ISSUE SCORE from EIKON'!CW160*'WEIGHTED from Refinitive'!$B$11)+('WEIGHTED from Refinitive'!$B$14*'ISSUE SCORE from EIKON'!DL160)+('ISSUE SCORE from EIKON'!EA160*'WEIGHTED from Refinitive'!$B$15)+('WEIGHTED from Refinitive'!$B$16*'ISSUE SCORE from EIKON'!EP160)</f>
        <v>23.039460539460499</v>
      </c>
      <c r="G157" s="1">
        <f>('WEIGHTED from Refinitive'!$B$3*'ISSUE SCORE from EIKON'!L160)+('WEIGHTED from Refinitive'!$B$4*'ISSUE SCORE from EIKON'!AA160)+('ISSUE SCORE from EIKON'!AP160*'WEIGHTED from Refinitive'!$B$5)+('WEIGHTED from Refinitive'!$B$8*'ISSUE SCORE from EIKON'!BE160)+('ISSUE SCORE from EIKON'!BT160*'WEIGHTED from Refinitive'!$B$9)+('WEIGHTED from Refinitive'!$B$10*'ISSUE SCORE from EIKON'!CI160)+('ISSUE SCORE from EIKON'!CX160*'WEIGHTED from Refinitive'!$B$11)+('WEIGHTED from Refinitive'!$B$14*'ISSUE SCORE from EIKON'!DM160)+('ISSUE SCORE from EIKON'!EB160*'WEIGHTED from Refinitive'!$B$15)+('WEIGHTED from Refinitive'!$B$16*'ISSUE SCORE from EIKON'!EQ160)</f>
        <v>23.586556265939944</v>
      </c>
      <c r="H157" s="1">
        <f>('WEIGHTED from Refinitive'!$B$3*'ISSUE SCORE from EIKON'!M160)+('WEIGHTED from Refinitive'!$B$4*'ISSUE SCORE from EIKON'!AB160)+('ISSUE SCORE from EIKON'!AQ160*'WEIGHTED from Refinitive'!$B$5)+('WEIGHTED from Refinitive'!$B$8*'ISSUE SCORE from EIKON'!BF160)+('ISSUE SCORE from EIKON'!BU160*'WEIGHTED from Refinitive'!$B$9)+('WEIGHTED from Refinitive'!$B$10*'ISSUE SCORE from EIKON'!CJ160)+('ISSUE SCORE from EIKON'!CY160*'WEIGHTED from Refinitive'!$B$11)+('WEIGHTED from Refinitive'!$B$14*'ISSUE SCORE from EIKON'!DN160)+('ISSUE SCORE from EIKON'!EC160*'WEIGHTED from Refinitive'!$B$15)+('WEIGHTED from Refinitive'!$B$16*'ISSUE SCORE from EIKON'!ER160)</f>
        <v>20.696043165467614</v>
      </c>
      <c r="I157" s="1">
        <f>('WEIGHTED from Refinitive'!$B$3*'ISSUE SCORE from EIKON'!N160)+('WEIGHTED from Refinitive'!$B$4*'ISSUE SCORE from EIKON'!AC160)+('ISSUE SCORE from EIKON'!AR160*'WEIGHTED from Refinitive'!$B$5)+('WEIGHTED from Refinitive'!$B$8*'ISSUE SCORE from EIKON'!BG160)+('ISSUE SCORE from EIKON'!BV160*'WEIGHTED from Refinitive'!$B$9)+('WEIGHTED from Refinitive'!$B$10*'ISSUE SCORE from EIKON'!CK160)+('ISSUE SCORE from EIKON'!CZ160*'WEIGHTED from Refinitive'!$B$11)+('WEIGHTED from Refinitive'!$B$14*'ISSUE SCORE from EIKON'!DO160)+('ISSUE SCORE from EIKON'!ED160*'WEIGHTED from Refinitive'!$B$15)+('WEIGHTED from Refinitive'!$B$16*'ISSUE SCORE from EIKON'!ES160)</f>
        <v>22.296579445144992</v>
      </c>
      <c r="J157" s="1">
        <f>('WEIGHTED from Refinitive'!$B$3*'ISSUE SCORE from EIKON'!O160)+('WEIGHTED from Refinitive'!$B$4*'ISSUE SCORE from EIKON'!AD160)+('ISSUE SCORE from EIKON'!AS160*'WEIGHTED from Refinitive'!$B$5)+('WEIGHTED from Refinitive'!$B$8*'ISSUE SCORE from EIKON'!BH160)+('ISSUE SCORE from EIKON'!BW160*'WEIGHTED from Refinitive'!$B$9)+('WEIGHTED from Refinitive'!$B$10*'ISSUE SCORE from EIKON'!CL160)+('ISSUE SCORE from EIKON'!DA160*'WEIGHTED from Refinitive'!$B$11)+('WEIGHTED from Refinitive'!$B$14*'ISSUE SCORE from EIKON'!DP160)+('ISSUE SCORE from EIKON'!EE160*'WEIGHTED from Refinitive'!$B$15)+('WEIGHTED from Refinitive'!$B$16*'ISSUE SCORE from EIKON'!ET160)</f>
        <v>29.908147773279314</v>
      </c>
      <c r="K157" s="1">
        <f>('WEIGHTED from Refinitive'!$B$3*'ISSUE SCORE from EIKON'!P160)+('WEIGHTED from Refinitive'!$B$4*'ISSUE SCORE from EIKON'!AE160)+('ISSUE SCORE from EIKON'!AT160*'WEIGHTED from Refinitive'!$B$5)+('WEIGHTED from Refinitive'!$B$8*'ISSUE SCORE from EIKON'!BI160)+('ISSUE SCORE from EIKON'!BX160*'WEIGHTED from Refinitive'!$B$9)+('WEIGHTED from Refinitive'!$B$10*'ISSUE SCORE from EIKON'!CM160)+('ISSUE SCORE from EIKON'!DB160*'WEIGHTED from Refinitive'!$B$11)+('WEIGHTED from Refinitive'!$B$14*'ISSUE SCORE from EIKON'!DQ160)+('ISSUE SCORE from EIKON'!EF160*'WEIGHTED from Refinitive'!$B$15)+('WEIGHTED from Refinitive'!$B$16*'ISSUE SCORE from EIKON'!EU160)</f>
        <v>26.616104148758055</v>
      </c>
      <c r="L157" s="1">
        <f>('WEIGHTED from Refinitive'!$B$3*'ISSUE SCORE from EIKON'!Q160)+('WEIGHTED from Refinitive'!$B$4*'ISSUE SCORE from EIKON'!AF160)+('ISSUE SCORE from EIKON'!AU160*'WEIGHTED from Refinitive'!$B$5)+('WEIGHTED from Refinitive'!$B$8*'ISSUE SCORE from EIKON'!BJ160)+('ISSUE SCORE from EIKON'!BY160*'WEIGHTED from Refinitive'!$B$9)+('WEIGHTED from Refinitive'!$B$10*'ISSUE SCORE from EIKON'!CN160)+('ISSUE SCORE from EIKON'!DC160*'WEIGHTED from Refinitive'!$B$11)+('WEIGHTED from Refinitive'!$B$14*'ISSUE SCORE from EIKON'!DR160)+('ISSUE SCORE from EIKON'!EG160*'WEIGHTED from Refinitive'!$B$15)+('WEIGHTED from Refinitive'!$B$16*'ISSUE SCORE from EIKON'!EV160)</f>
        <v>20.078777688653027</v>
      </c>
      <c r="M157" s="1">
        <f>('WEIGHTED from Refinitive'!$B$3*'ISSUE SCORE from EIKON'!R160)+('WEIGHTED from Refinitive'!$B$4*'ISSUE SCORE from EIKON'!AG160)+('ISSUE SCORE from EIKON'!AV160*'WEIGHTED from Refinitive'!$B$5)+('WEIGHTED from Refinitive'!$B$8*'ISSUE SCORE from EIKON'!BK160)+('ISSUE SCORE from EIKON'!BZ160*'WEIGHTED from Refinitive'!$B$9)+('WEIGHTED from Refinitive'!$B$10*'ISSUE SCORE from EIKON'!CO160)+('ISSUE SCORE from EIKON'!DD160*'WEIGHTED from Refinitive'!$B$11)+('WEIGHTED from Refinitive'!$B$14*'ISSUE SCORE from EIKON'!DS160)+('ISSUE SCORE from EIKON'!EH160*'WEIGHTED from Refinitive'!$B$15)+('WEIGHTED from Refinitive'!$B$16*'ISSUE SCORE from EIKON'!EW160)</f>
        <v>0</v>
      </c>
      <c r="N157" s="1">
        <f>('WEIGHTED from Refinitive'!$B$3*'ISSUE SCORE from EIKON'!S160)+('WEIGHTED from Refinitive'!$B$4*'ISSUE SCORE from EIKON'!AH160)+('ISSUE SCORE from EIKON'!AW160*'WEIGHTED from Refinitive'!$B$5)+('WEIGHTED from Refinitive'!$B$8*'ISSUE SCORE from EIKON'!BL160)+('ISSUE SCORE from EIKON'!CA160*'WEIGHTED from Refinitive'!$B$9)+('WEIGHTED from Refinitive'!$B$10*'ISSUE SCORE from EIKON'!CP160)+('ISSUE SCORE from EIKON'!DE160*'WEIGHTED from Refinitive'!$B$11)+('WEIGHTED from Refinitive'!$B$14*'ISSUE SCORE from EIKON'!DT160)+('ISSUE SCORE from EIKON'!EI160*'WEIGHTED from Refinitive'!$B$15)+('WEIGHTED from Refinitive'!$B$16*'ISSUE SCORE from EIKON'!EX160)</f>
        <v>0</v>
      </c>
      <c r="O157" s="1">
        <f>('WEIGHTED from Refinitive'!$B$3*'ISSUE SCORE from EIKON'!T160)+('WEIGHTED from Refinitive'!$B$4*'ISSUE SCORE from EIKON'!AI160)+('ISSUE SCORE from EIKON'!AX160*'WEIGHTED from Refinitive'!$B$5)+('WEIGHTED from Refinitive'!$B$8*'ISSUE SCORE from EIKON'!BM160)+('ISSUE SCORE from EIKON'!CB160*'WEIGHTED from Refinitive'!$B$9)+('WEIGHTED from Refinitive'!$B$10*'ISSUE SCORE from EIKON'!CQ160)+('ISSUE SCORE from EIKON'!DF160*'WEIGHTED from Refinitive'!$B$11)+('WEIGHTED from Refinitive'!$B$14*'ISSUE SCORE from EIKON'!DU160)+('ISSUE SCORE from EIKON'!EJ160*'WEIGHTED from Refinitive'!$B$15)+('WEIGHTED from Refinitive'!$B$16*'ISSUE SCORE from EIKON'!EY160)</f>
        <v>0</v>
      </c>
      <c r="P157" s="1">
        <f>('WEIGHTED from Refinitive'!$B$3*'ISSUE SCORE from EIKON'!U160)+('WEIGHTED from Refinitive'!$B$4*'ISSUE SCORE from EIKON'!AJ160)+('ISSUE SCORE from EIKON'!AY160*'WEIGHTED from Refinitive'!$B$5)+('WEIGHTED from Refinitive'!$B$8*'ISSUE SCORE from EIKON'!BN160)+('ISSUE SCORE from EIKON'!CC160*'WEIGHTED from Refinitive'!$B$9)+('WEIGHTED from Refinitive'!$B$10*'ISSUE SCORE from EIKON'!CR160)+('ISSUE SCORE from EIKON'!DG160*'WEIGHTED from Refinitive'!$B$11)+('WEIGHTED from Refinitive'!$B$14*'ISSUE SCORE from EIKON'!DV160)+('ISSUE SCORE from EIKON'!EK160*'WEIGHTED from Refinitive'!$B$15)+('WEIGHTED from Refinitive'!$B$16*'ISSUE SCORE from EIKON'!EZ160)</f>
        <v>0</v>
      </c>
      <c r="R157" s="11" t="s">
        <v>261</v>
      </c>
      <c r="S157" s="1">
        <f t="shared" si="62"/>
        <v>82.149860094705076</v>
      </c>
      <c r="T157" s="1">
        <f t="shared" si="63"/>
        <v>41.728699703740389</v>
      </c>
      <c r="U157" s="1">
        <f t="shared" si="64"/>
        <v>46.005554427752919</v>
      </c>
      <c r="V157" s="1">
        <f t="shared" si="65"/>
        <v>29.3323741819002</v>
      </c>
      <c r="W157" s="1">
        <f t="shared" si="66"/>
        <v>23.039460539460499</v>
      </c>
      <c r="X157" s="1">
        <f t="shared" si="67"/>
        <v>23.586556265939944</v>
      </c>
      <c r="Y157" s="1">
        <f t="shared" si="68"/>
        <v>20.696043165467614</v>
      </c>
      <c r="Z157" s="1">
        <f t="shared" si="69"/>
        <v>22.296579445144992</v>
      </c>
      <c r="AA157" s="1">
        <f t="shared" si="70"/>
        <v>29.908147773279314</v>
      </c>
      <c r="AB157" s="1">
        <f t="shared" si="71"/>
        <v>26.616104148758055</v>
      </c>
      <c r="AC157" s="1">
        <f t="shared" si="72"/>
        <v>20.078777688653027</v>
      </c>
      <c r="AD157" s="1">
        <f t="shared" si="73"/>
        <v>0</v>
      </c>
      <c r="AE157" s="1">
        <f t="shared" si="74"/>
        <v>0</v>
      </c>
      <c r="AF157" s="1">
        <f t="shared" si="75"/>
        <v>0</v>
      </c>
      <c r="AG157" s="1">
        <f t="shared" si="76"/>
        <v>0</v>
      </c>
      <c r="AI157" s="11" t="s">
        <v>261</v>
      </c>
      <c r="AJ157" s="1">
        <f t="shared" si="77"/>
        <v>40.421160390964687</v>
      </c>
      <c r="AK157" s="1">
        <f t="shared" si="78"/>
        <v>-4.2768547240125301</v>
      </c>
      <c r="AL157" s="1">
        <f t="shared" si="79"/>
        <v>16.67318024585272</v>
      </c>
      <c r="AM157" s="1">
        <f t="shared" si="80"/>
        <v>6.2929136424397001</v>
      </c>
      <c r="AN157" s="1">
        <f t="shared" si="81"/>
        <v>-0.54709572647944427</v>
      </c>
      <c r="AO157" s="1">
        <f t="shared" si="82"/>
        <v>2.8905131004723295</v>
      </c>
      <c r="AP157" s="1">
        <f t="shared" si="83"/>
        <v>-1.6005362796773781</v>
      </c>
      <c r="AQ157" s="1">
        <f t="shared" si="84"/>
        <v>-7.6115683281343216</v>
      </c>
      <c r="AR157" s="1">
        <f t="shared" si="85"/>
        <v>3.2920436245212592</v>
      </c>
      <c r="AS157" s="1">
        <f t="shared" si="86"/>
        <v>6.537326460105028</v>
      </c>
      <c r="AT157" s="1">
        <f t="shared" si="87"/>
        <v>20.078777688653027</v>
      </c>
      <c r="AU157" s="1">
        <f t="shared" si="88"/>
        <v>0</v>
      </c>
      <c r="AV157" s="1">
        <f t="shared" si="89"/>
        <v>0</v>
      </c>
      <c r="AW157" s="1">
        <f t="shared" si="90"/>
        <v>0</v>
      </c>
      <c r="AX157" s="1" t="str">
        <f>VLOOKUP(AI157,'ISSUE SCORE from EIKON'!A160:B589,2,FALSE)</f>
        <v>Humana Inc</v>
      </c>
      <c r="AY157" s="1">
        <f t="shared" si="91"/>
        <v>156</v>
      </c>
      <c r="AZ157" s="1">
        <v>156</v>
      </c>
      <c r="BA157" s="1">
        <v>1</v>
      </c>
    </row>
    <row r="158" spans="1:53" ht="15">
      <c r="A158" s="11" t="s">
        <v>219</v>
      </c>
      <c r="B158" s="1">
        <f>('WEIGHTED from Refinitive'!$B$3*'ISSUE SCORE from EIKON'!G161)+('WEIGHTED from Refinitive'!$B$4*'ISSUE SCORE from EIKON'!V161)+('ISSUE SCORE from EIKON'!AK161*'WEIGHTED from Refinitive'!$B$5)+('WEIGHTED from Refinitive'!$B$8*'ISSUE SCORE from EIKON'!AZ161)+('ISSUE SCORE from EIKON'!BO161*'WEIGHTED from Refinitive'!$B$9)+('WEIGHTED from Refinitive'!$B$10*'ISSUE SCORE from EIKON'!CD161)+('ISSUE SCORE from EIKON'!CS161*'WEIGHTED from Refinitive'!$B$11)+('WEIGHTED from Refinitive'!$B$14*'ISSUE SCORE from EIKON'!DH161)+('ISSUE SCORE from EIKON'!DW161*'WEIGHTED from Refinitive'!$B$15)+('WEIGHTED from Refinitive'!$B$16*'ISSUE SCORE from EIKON'!EL161)</f>
        <v>71.560705810991379</v>
      </c>
      <c r="C158" s="1">
        <f>('WEIGHTED from Refinitive'!$B$3*'ISSUE SCORE from EIKON'!H161)+('WEIGHTED from Refinitive'!$B$4*'ISSUE SCORE from EIKON'!W161)+('ISSUE SCORE from EIKON'!AL161*'WEIGHTED from Refinitive'!$B$5)+('WEIGHTED from Refinitive'!$B$8*'ISSUE SCORE from EIKON'!BA161)+('ISSUE SCORE from EIKON'!BP161*'WEIGHTED from Refinitive'!$B$9)+('WEIGHTED from Refinitive'!$B$10*'ISSUE SCORE from EIKON'!CE161)+('ISSUE SCORE from EIKON'!CT161*'WEIGHTED from Refinitive'!$B$11)+('WEIGHTED from Refinitive'!$B$14*'ISSUE SCORE from EIKON'!DI161)+('ISSUE SCORE from EIKON'!DX161*'WEIGHTED from Refinitive'!$B$15)+('WEIGHTED from Refinitive'!$B$16*'ISSUE SCORE from EIKON'!EM161)</f>
        <v>67.731966231129647</v>
      </c>
      <c r="D158" s="1">
        <f>('WEIGHTED from Refinitive'!$B$3*'ISSUE SCORE from EIKON'!I161)+('WEIGHTED from Refinitive'!$B$4*'ISSUE SCORE from EIKON'!X161)+('ISSUE SCORE from EIKON'!AM161*'WEIGHTED from Refinitive'!$B$5)+('WEIGHTED from Refinitive'!$B$8*'ISSUE SCORE from EIKON'!BB161)+('ISSUE SCORE from EIKON'!BQ161*'WEIGHTED from Refinitive'!$B$9)+('WEIGHTED from Refinitive'!$B$10*'ISSUE SCORE from EIKON'!CF161)+('ISSUE SCORE from EIKON'!CU161*'WEIGHTED from Refinitive'!$B$11)+('WEIGHTED from Refinitive'!$B$14*'ISSUE SCORE from EIKON'!DJ161)+('ISSUE SCORE from EIKON'!DY161*'WEIGHTED from Refinitive'!$B$15)+('WEIGHTED from Refinitive'!$B$16*'ISSUE SCORE from EIKON'!EN161)</f>
        <v>69.444071908371981</v>
      </c>
      <c r="E158" s="1">
        <f>('WEIGHTED from Refinitive'!$B$3*'ISSUE SCORE from EIKON'!J161)+('WEIGHTED from Refinitive'!$B$4*'ISSUE SCORE from EIKON'!Y161)+('ISSUE SCORE from EIKON'!AN161*'WEIGHTED from Refinitive'!$B$5)+('WEIGHTED from Refinitive'!$B$8*'ISSUE SCORE from EIKON'!BC161)+('ISSUE SCORE from EIKON'!BR161*'WEIGHTED from Refinitive'!$B$9)+('WEIGHTED from Refinitive'!$B$10*'ISSUE SCORE from EIKON'!CG161)+('ISSUE SCORE from EIKON'!CV161*'WEIGHTED from Refinitive'!$B$11)+('WEIGHTED from Refinitive'!$B$14*'ISSUE SCORE from EIKON'!DK161)+('ISSUE SCORE from EIKON'!DZ161*'WEIGHTED from Refinitive'!$B$15)+('WEIGHTED from Refinitive'!$B$16*'ISSUE SCORE from EIKON'!EO161)</f>
        <v>73.618028822903511</v>
      </c>
      <c r="F158" s="1">
        <f>('WEIGHTED from Refinitive'!$B$3*'ISSUE SCORE from EIKON'!K161)+('WEIGHTED from Refinitive'!$B$4*'ISSUE SCORE from EIKON'!Z161)+('ISSUE SCORE from EIKON'!AO161*'WEIGHTED from Refinitive'!$B$5)+('WEIGHTED from Refinitive'!$B$8*'ISSUE SCORE from EIKON'!BD161)+('ISSUE SCORE from EIKON'!BS161*'WEIGHTED from Refinitive'!$B$9)+('WEIGHTED from Refinitive'!$B$10*'ISSUE SCORE from EIKON'!CH161)+('ISSUE SCORE from EIKON'!CW161*'WEIGHTED from Refinitive'!$B$11)+('WEIGHTED from Refinitive'!$B$14*'ISSUE SCORE from EIKON'!DL161)+('ISSUE SCORE from EIKON'!EA161*'WEIGHTED from Refinitive'!$B$15)+('WEIGHTED from Refinitive'!$B$16*'ISSUE SCORE from EIKON'!EP161)</f>
        <v>67.40864828241061</v>
      </c>
      <c r="G158" s="1">
        <f>('WEIGHTED from Refinitive'!$B$3*'ISSUE SCORE from EIKON'!L161)+('WEIGHTED from Refinitive'!$B$4*'ISSUE SCORE from EIKON'!AA161)+('ISSUE SCORE from EIKON'!AP161*'WEIGHTED from Refinitive'!$B$5)+('WEIGHTED from Refinitive'!$B$8*'ISSUE SCORE from EIKON'!BE161)+('ISSUE SCORE from EIKON'!BT161*'WEIGHTED from Refinitive'!$B$9)+('WEIGHTED from Refinitive'!$B$10*'ISSUE SCORE from EIKON'!CI161)+('ISSUE SCORE from EIKON'!CX161*'WEIGHTED from Refinitive'!$B$11)+('WEIGHTED from Refinitive'!$B$14*'ISSUE SCORE from EIKON'!DM161)+('ISSUE SCORE from EIKON'!EB161*'WEIGHTED from Refinitive'!$B$15)+('WEIGHTED from Refinitive'!$B$16*'ISSUE SCORE from EIKON'!EQ161)</f>
        <v>63.495621471083865</v>
      </c>
      <c r="H158" s="1">
        <f>('WEIGHTED from Refinitive'!$B$3*'ISSUE SCORE from EIKON'!M161)+('WEIGHTED from Refinitive'!$B$4*'ISSUE SCORE from EIKON'!AB161)+('ISSUE SCORE from EIKON'!AQ161*'WEIGHTED from Refinitive'!$B$5)+('WEIGHTED from Refinitive'!$B$8*'ISSUE SCORE from EIKON'!BF161)+('ISSUE SCORE from EIKON'!BU161*'WEIGHTED from Refinitive'!$B$9)+('WEIGHTED from Refinitive'!$B$10*'ISSUE SCORE from EIKON'!CJ161)+('ISSUE SCORE from EIKON'!CY161*'WEIGHTED from Refinitive'!$B$11)+('WEIGHTED from Refinitive'!$B$14*'ISSUE SCORE from EIKON'!DN161)+('ISSUE SCORE from EIKON'!EC161*'WEIGHTED from Refinitive'!$B$15)+('WEIGHTED from Refinitive'!$B$16*'ISSUE SCORE from EIKON'!ER161)</f>
        <v>57.08652462645265</v>
      </c>
      <c r="I158" s="1">
        <f>('WEIGHTED from Refinitive'!$B$3*'ISSUE SCORE from EIKON'!N161)+('WEIGHTED from Refinitive'!$B$4*'ISSUE SCORE from EIKON'!AC161)+('ISSUE SCORE from EIKON'!AR161*'WEIGHTED from Refinitive'!$B$5)+('WEIGHTED from Refinitive'!$B$8*'ISSUE SCORE from EIKON'!BG161)+('ISSUE SCORE from EIKON'!BV161*'WEIGHTED from Refinitive'!$B$9)+('WEIGHTED from Refinitive'!$B$10*'ISSUE SCORE from EIKON'!CK161)+('ISSUE SCORE from EIKON'!CZ161*'WEIGHTED from Refinitive'!$B$11)+('WEIGHTED from Refinitive'!$B$14*'ISSUE SCORE from EIKON'!DO161)+('ISSUE SCORE from EIKON'!ED161*'WEIGHTED from Refinitive'!$B$15)+('WEIGHTED from Refinitive'!$B$16*'ISSUE SCORE from EIKON'!ES161)</f>
        <v>58.90278736303403</v>
      </c>
      <c r="J158" s="1">
        <f>('WEIGHTED from Refinitive'!$B$3*'ISSUE SCORE from EIKON'!O161)+('WEIGHTED from Refinitive'!$B$4*'ISSUE SCORE from EIKON'!AD161)+('ISSUE SCORE from EIKON'!AS161*'WEIGHTED from Refinitive'!$B$5)+('WEIGHTED from Refinitive'!$B$8*'ISSUE SCORE from EIKON'!BH161)+('ISSUE SCORE from EIKON'!BW161*'WEIGHTED from Refinitive'!$B$9)+('WEIGHTED from Refinitive'!$B$10*'ISSUE SCORE from EIKON'!CL161)+('ISSUE SCORE from EIKON'!DA161*'WEIGHTED from Refinitive'!$B$11)+('WEIGHTED from Refinitive'!$B$14*'ISSUE SCORE from EIKON'!DP161)+('ISSUE SCORE from EIKON'!EE161*'WEIGHTED from Refinitive'!$B$15)+('WEIGHTED from Refinitive'!$B$16*'ISSUE SCORE from EIKON'!ET161)</f>
        <v>54.742049673805845</v>
      </c>
      <c r="K158" s="1">
        <f>('WEIGHTED from Refinitive'!$B$3*'ISSUE SCORE from EIKON'!P161)+('WEIGHTED from Refinitive'!$B$4*'ISSUE SCORE from EIKON'!AE161)+('ISSUE SCORE from EIKON'!AT161*'WEIGHTED from Refinitive'!$B$5)+('WEIGHTED from Refinitive'!$B$8*'ISSUE SCORE from EIKON'!BI161)+('ISSUE SCORE from EIKON'!BX161*'WEIGHTED from Refinitive'!$B$9)+('WEIGHTED from Refinitive'!$B$10*'ISSUE SCORE from EIKON'!CM161)+('ISSUE SCORE from EIKON'!DB161*'WEIGHTED from Refinitive'!$B$11)+('WEIGHTED from Refinitive'!$B$14*'ISSUE SCORE from EIKON'!DQ161)+('ISSUE SCORE from EIKON'!EF161*'WEIGHTED from Refinitive'!$B$15)+('WEIGHTED from Refinitive'!$B$16*'ISSUE SCORE from EIKON'!EU161)</f>
        <v>41.566820986631484</v>
      </c>
      <c r="L158" s="1">
        <f>('WEIGHTED from Refinitive'!$B$3*'ISSUE SCORE from EIKON'!Q161)+('WEIGHTED from Refinitive'!$B$4*'ISSUE SCORE from EIKON'!AF161)+('ISSUE SCORE from EIKON'!AU161*'WEIGHTED from Refinitive'!$B$5)+('WEIGHTED from Refinitive'!$B$8*'ISSUE SCORE from EIKON'!BJ161)+('ISSUE SCORE from EIKON'!BY161*'WEIGHTED from Refinitive'!$B$9)+('WEIGHTED from Refinitive'!$B$10*'ISSUE SCORE from EIKON'!CN161)+('ISSUE SCORE from EIKON'!DC161*'WEIGHTED from Refinitive'!$B$11)+('WEIGHTED from Refinitive'!$B$14*'ISSUE SCORE from EIKON'!DR161)+('ISSUE SCORE from EIKON'!EG161*'WEIGHTED from Refinitive'!$B$15)+('WEIGHTED from Refinitive'!$B$16*'ISSUE SCORE from EIKON'!EV161)</f>
        <v>54.109001661507797</v>
      </c>
      <c r="M158" s="1">
        <f>('WEIGHTED from Refinitive'!$B$3*'ISSUE SCORE from EIKON'!R161)+('WEIGHTED from Refinitive'!$B$4*'ISSUE SCORE from EIKON'!AG161)+('ISSUE SCORE from EIKON'!AV161*'WEIGHTED from Refinitive'!$B$5)+('WEIGHTED from Refinitive'!$B$8*'ISSUE SCORE from EIKON'!BK161)+('ISSUE SCORE from EIKON'!BZ161*'WEIGHTED from Refinitive'!$B$9)+('WEIGHTED from Refinitive'!$B$10*'ISSUE SCORE from EIKON'!CO161)+('ISSUE SCORE from EIKON'!DD161*'WEIGHTED from Refinitive'!$B$11)+('WEIGHTED from Refinitive'!$B$14*'ISSUE SCORE from EIKON'!DS161)+('ISSUE SCORE from EIKON'!EH161*'WEIGHTED from Refinitive'!$B$15)+('WEIGHTED from Refinitive'!$B$16*'ISSUE SCORE from EIKON'!EW161)</f>
        <v>58.442385150982986</v>
      </c>
      <c r="N158" s="1">
        <f>('WEIGHTED from Refinitive'!$B$3*'ISSUE SCORE from EIKON'!S161)+('WEIGHTED from Refinitive'!$B$4*'ISSUE SCORE from EIKON'!AH161)+('ISSUE SCORE from EIKON'!AW161*'WEIGHTED from Refinitive'!$B$5)+('WEIGHTED from Refinitive'!$B$8*'ISSUE SCORE from EIKON'!BL161)+('ISSUE SCORE from EIKON'!CA161*'WEIGHTED from Refinitive'!$B$9)+('WEIGHTED from Refinitive'!$B$10*'ISSUE SCORE from EIKON'!CP161)+('ISSUE SCORE from EIKON'!DE161*'WEIGHTED from Refinitive'!$B$11)+('WEIGHTED from Refinitive'!$B$14*'ISSUE SCORE from EIKON'!DT161)+('ISSUE SCORE from EIKON'!EI161*'WEIGHTED from Refinitive'!$B$15)+('WEIGHTED from Refinitive'!$B$16*'ISSUE SCORE from EIKON'!EX161)</f>
        <v>0</v>
      </c>
      <c r="O158" s="1">
        <f>('WEIGHTED from Refinitive'!$B$3*'ISSUE SCORE from EIKON'!T161)+('WEIGHTED from Refinitive'!$B$4*'ISSUE SCORE from EIKON'!AI161)+('ISSUE SCORE from EIKON'!AX161*'WEIGHTED from Refinitive'!$B$5)+('WEIGHTED from Refinitive'!$B$8*'ISSUE SCORE from EIKON'!BM161)+('ISSUE SCORE from EIKON'!CB161*'WEIGHTED from Refinitive'!$B$9)+('WEIGHTED from Refinitive'!$B$10*'ISSUE SCORE from EIKON'!CQ161)+('ISSUE SCORE from EIKON'!DF161*'WEIGHTED from Refinitive'!$B$11)+('WEIGHTED from Refinitive'!$B$14*'ISSUE SCORE from EIKON'!DU161)+('ISSUE SCORE from EIKON'!EJ161*'WEIGHTED from Refinitive'!$B$15)+('WEIGHTED from Refinitive'!$B$16*'ISSUE SCORE from EIKON'!EY161)</f>
        <v>0</v>
      </c>
      <c r="P158" s="1">
        <f>('WEIGHTED from Refinitive'!$B$3*'ISSUE SCORE from EIKON'!U161)+('WEIGHTED from Refinitive'!$B$4*'ISSUE SCORE from EIKON'!AJ161)+('ISSUE SCORE from EIKON'!AY161*'WEIGHTED from Refinitive'!$B$5)+('WEIGHTED from Refinitive'!$B$8*'ISSUE SCORE from EIKON'!BN161)+('ISSUE SCORE from EIKON'!CC161*'WEIGHTED from Refinitive'!$B$9)+('WEIGHTED from Refinitive'!$B$10*'ISSUE SCORE from EIKON'!CR161)+('ISSUE SCORE from EIKON'!DG161*'WEIGHTED from Refinitive'!$B$11)+('WEIGHTED from Refinitive'!$B$14*'ISSUE SCORE from EIKON'!DV161)+('ISSUE SCORE from EIKON'!EK161*'WEIGHTED from Refinitive'!$B$15)+('WEIGHTED from Refinitive'!$B$16*'ISSUE SCORE from EIKON'!EZ161)</f>
        <v>0</v>
      </c>
      <c r="R158" s="11" t="s">
        <v>263</v>
      </c>
      <c r="S158" s="1">
        <f t="shared" si="62"/>
        <v>91.370067633102707</v>
      </c>
      <c r="T158" s="1">
        <f t="shared" si="63"/>
        <v>67.731966231129647</v>
      </c>
      <c r="U158" s="1">
        <f t="shared" si="64"/>
        <v>69.444071908371981</v>
      </c>
      <c r="V158" s="1">
        <f t="shared" si="65"/>
        <v>73.618028822903511</v>
      </c>
      <c r="W158" s="1">
        <f t="shared" si="66"/>
        <v>67.40864828241061</v>
      </c>
      <c r="X158" s="1">
        <f t="shared" si="67"/>
        <v>63.495621471083865</v>
      </c>
      <c r="Y158" s="1">
        <f t="shared" si="68"/>
        <v>57.08652462645265</v>
      </c>
      <c r="Z158" s="1">
        <f t="shared" si="69"/>
        <v>58.90278736303403</v>
      </c>
      <c r="AA158" s="1">
        <f t="shared" si="70"/>
        <v>54.742049673805845</v>
      </c>
      <c r="AB158" s="1">
        <f t="shared" si="71"/>
        <v>41.566820986631484</v>
      </c>
      <c r="AC158" s="1">
        <f t="shared" si="72"/>
        <v>54.109001661507797</v>
      </c>
      <c r="AD158" s="1">
        <f t="shared" si="73"/>
        <v>58.442385150982986</v>
      </c>
      <c r="AE158" s="1">
        <f t="shared" si="74"/>
        <v>0</v>
      </c>
      <c r="AF158" s="1">
        <f t="shared" si="75"/>
        <v>0</v>
      </c>
      <c r="AG158" s="1">
        <f t="shared" si="76"/>
        <v>0</v>
      </c>
      <c r="AI158" s="11" t="s">
        <v>263</v>
      </c>
      <c r="AJ158" s="1">
        <f t="shared" si="77"/>
        <v>23.63810140197306</v>
      </c>
      <c r="AK158" s="1">
        <f t="shared" si="78"/>
        <v>-1.7121056772423344</v>
      </c>
      <c r="AL158" s="1">
        <f t="shared" si="79"/>
        <v>-4.1739569145315301</v>
      </c>
      <c r="AM158" s="1">
        <f t="shared" si="80"/>
        <v>6.2093805404929014</v>
      </c>
      <c r="AN158" s="1">
        <f t="shared" si="81"/>
        <v>3.9130268113267448</v>
      </c>
      <c r="AO158" s="1">
        <f t="shared" si="82"/>
        <v>6.4090968446312147</v>
      </c>
      <c r="AP158" s="1">
        <f t="shared" si="83"/>
        <v>-1.816262736581379</v>
      </c>
      <c r="AQ158" s="1">
        <f t="shared" si="84"/>
        <v>4.1607376892281849</v>
      </c>
      <c r="AR158" s="1">
        <f t="shared" si="85"/>
        <v>13.175228687174361</v>
      </c>
      <c r="AS158" s="1">
        <f t="shared" si="86"/>
        <v>-12.542180674876313</v>
      </c>
      <c r="AT158" s="1">
        <f t="shared" si="87"/>
        <v>-4.3333834894751888</v>
      </c>
      <c r="AU158" s="1">
        <f t="shared" si="88"/>
        <v>58.442385150982986</v>
      </c>
      <c r="AV158" s="1">
        <f t="shared" si="89"/>
        <v>0</v>
      </c>
      <c r="AW158" s="1">
        <f t="shared" si="90"/>
        <v>0</v>
      </c>
      <c r="AX158" s="1" t="str">
        <f>VLOOKUP(AI158,'ISSUE SCORE from EIKON'!A161:B590,2,FALSE)</f>
        <v>International Business Machines Corp</v>
      </c>
      <c r="AY158" s="1">
        <f t="shared" si="91"/>
        <v>157</v>
      </c>
      <c r="AZ158" s="1">
        <v>157</v>
      </c>
      <c r="BA158" s="1">
        <v>1</v>
      </c>
    </row>
    <row r="159" spans="1:53" ht="15">
      <c r="A159" s="11" t="s">
        <v>221</v>
      </c>
      <c r="B159" s="1">
        <f>('WEIGHTED from Refinitive'!$B$3*'ISSUE SCORE from EIKON'!G162)+('WEIGHTED from Refinitive'!$B$4*'ISSUE SCORE from EIKON'!V162)+('ISSUE SCORE from EIKON'!AK162*'WEIGHTED from Refinitive'!$B$5)+('WEIGHTED from Refinitive'!$B$8*'ISSUE SCORE from EIKON'!AZ162)+('ISSUE SCORE from EIKON'!BO162*'WEIGHTED from Refinitive'!$B$9)+('WEIGHTED from Refinitive'!$B$10*'ISSUE SCORE from EIKON'!CD162)+('ISSUE SCORE from EIKON'!CS162*'WEIGHTED from Refinitive'!$B$11)+('WEIGHTED from Refinitive'!$B$14*'ISSUE SCORE from EIKON'!DH162)+('ISSUE SCORE from EIKON'!DW162*'WEIGHTED from Refinitive'!$B$15)+('WEIGHTED from Refinitive'!$B$16*'ISSUE SCORE from EIKON'!EL162)</f>
        <v>72.209979526146711</v>
      </c>
      <c r="C159" s="1">
        <f>('WEIGHTED from Refinitive'!$B$3*'ISSUE SCORE from EIKON'!H162)+('WEIGHTED from Refinitive'!$B$4*'ISSUE SCORE from EIKON'!W162)+('ISSUE SCORE from EIKON'!AL162*'WEIGHTED from Refinitive'!$B$5)+('WEIGHTED from Refinitive'!$B$8*'ISSUE SCORE from EIKON'!BA162)+('ISSUE SCORE from EIKON'!BP162*'WEIGHTED from Refinitive'!$B$9)+('WEIGHTED from Refinitive'!$B$10*'ISSUE SCORE from EIKON'!CE162)+('ISSUE SCORE from EIKON'!CT162*'WEIGHTED from Refinitive'!$B$11)+('WEIGHTED from Refinitive'!$B$14*'ISSUE SCORE from EIKON'!DI162)+('ISSUE SCORE from EIKON'!DX162*'WEIGHTED from Refinitive'!$B$15)+('WEIGHTED from Refinitive'!$B$16*'ISSUE SCORE from EIKON'!EM162)</f>
        <v>66.91168844904864</v>
      </c>
      <c r="D159" s="1">
        <f>('WEIGHTED from Refinitive'!$B$3*'ISSUE SCORE from EIKON'!I162)+('WEIGHTED from Refinitive'!$B$4*'ISSUE SCORE from EIKON'!X162)+('ISSUE SCORE from EIKON'!AM162*'WEIGHTED from Refinitive'!$B$5)+('WEIGHTED from Refinitive'!$B$8*'ISSUE SCORE from EIKON'!BB162)+('ISSUE SCORE from EIKON'!BQ162*'WEIGHTED from Refinitive'!$B$9)+('WEIGHTED from Refinitive'!$B$10*'ISSUE SCORE from EIKON'!CF162)+('ISSUE SCORE from EIKON'!CU162*'WEIGHTED from Refinitive'!$B$11)+('WEIGHTED from Refinitive'!$B$14*'ISSUE SCORE from EIKON'!DJ162)+('ISSUE SCORE from EIKON'!DY162*'WEIGHTED from Refinitive'!$B$15)+('WEIGHTED from Refinitive'!$B$16*'ISSUE SCORE from EIKON'!EN162)</f>
        <v>68.195155514732761</v>
      </c>
      <c r="E159" s="1">
        <f>('WEIGHTED from Refinitive'!$B$3*'ISSUE SCORE from EIKON'!J162)+('WEIGHTED from Refinitive'!$B$4*'ISSUE SCORE from EIKON'!Y162)+('ISSUE SCORE from EIKON'!AN162*'WEIGHTED from Refinitive'!$B$5)+('WEIGHTED from Refinitive'!$B$8*'ISSUE SCORE from EIKON'!BC162)+('ISSUE SCORE from EIKON'!BR162*'WEIGHTED from Refinitive'!$B$9)+('WEIGHTED from Refinitive'!$B$10*'ISSUE SCORE from EIKON'!CG162)+('ISSUE SCORE from EIKON'!CV162*'WEIGHTED from Refinitive'!$B$11)+('WEIGHTED from Refinitive'!$B$14*'ISSUE SCORE from EIKON'!DK162)+('ISSUE SCORE from EIKON'!DZ162*'WEIGHTED from Refinitive'!$B$15)+('WEIGHTED from Refinitive'!$B$16*'ISSUE SCORE from EIKON'!EO162)</f>
        <v>59.203993907568872</v>
      </c>
      <c r="F159" s="1">
        <f>('WEIGHTED from Refinitive'!$B$3*'ISSUE SCORE from EIKON'!K162)+('WEIGHTED from Refinitive'!$B$4*'ISSUE SCORE from EIKON'!Z162)+('ISSUE SCORE from EIKON'!AO162*'WEIGHTED from Refinitive'!$B$5)+('WEIGHTED from Refinitive'!$B$8*'ISSUE SCORE from EIKON'!BD162)+('ISSUE SCORE from EIKON'!BS162*'WEIGHTED from Refinitive'!$B$9)+('WEIGHTED from Refinitive'!$B$10*'ISSUE SCORE from EIKON'!CH162)+('ISSUE SCORE from EIKON'!CW162*'WEIGHTED from Refinitive'!$B$11)+('WEIGHTED from Refinitive'!$B$14*'ISSUE SCORE from EIKON'!DL162)+('ISSUE SCORE from EIKON'!EA162*'WEIGHTED from Refinitive'!$B$15)+('WEIGHTED from Refinitive'!$B$16*'ISSUE SCORE from EIKON'!EP162)</f>
        <v>51.061538461538454</v>
      </c>
      <c r="G159" s="1">
        <f>('WEIGHTED from Refinitive'!$B$3*'ISSUE SCORE from EIKON'!L162)+('WEIGHTED from Refinitive'!$B$4*'ISSUE SCORE from EIKON'!AA162)+('ISSUE SCORE from EIKON'!AP162*'WEIGHTED from Refinitive'!$B$5)+('WEIGHTED from Refinitive'!$B$8*'ISSUE SCORE from EIKON'!BE162)+('ISSUE SCORE from EIKON'!BT162*'WEIGHTED from Refinitive'!$B$9)+('WEIGHTED from Refinitive'!$B$10*'ISSUE SCORE from EIKON'!CI162)+('ISSUE SCORE from EIKON'!CX162*'WEIGHTED from Refinitive'!$B$11)+('WEIGHTED from Refinitive'!$B$14*'ISSUE SCORE from EIKON'!DM162)+('ISSUE SCORE from EIKON'!EB162*'WEIGHTED from Refinitive'!$B$15)+('WEIGHTED from Refinitive'!$B$16*'ISSUE SCORE from EIKON'!EQ162)</f>
        <v>51.652048817729039</v>
      </c>
      <c r="H159" s="1">
        <f>('WEIGHTED from Refinitive'!$B$3*'ISSUE SCORE from EIKON'!M162)+('WEIGHTED from Refinitive'!$B$4*'ISSUE SCORE from EIKON'!AB162)+('ISSUE SCORE from EIKON'!AQ162*'WEIGHTED from Refinitive'!$B$5)+('WEIGHTED from Refinitive'!$B$8*'ISSUE SCORE from EIKON'!BF162)+('ISSUE SCORE from EIKON'!BU162*'WEIGHTED from Refinitive'!$B$9)+('WEIGHTED from Refinitive'!$B$10*'ISSUE SCORE from EIKON'!CJ162)+('ISSUE SCORE from EIKON'!CY162*'WEIGHTED from Refinitive'!$B$11)+('WEIGHTED from Refinitive'!$B$14*'ISSUE SCORE from EIKON'!DN162)+('ISSUE SCORE from EIKON'!EC162*'WEIGHTED from Refinitive'!$B$15)+('WEIGHTED from Refinitive'!$B$16*'ISSUE SCORE from EIKON'!ER162)</f>
        <v>55.081838256103168</v>
      </c>
      <c r="I159" s="1">
        <f>('WEIGHTED from Refinitive'!$B$3*'ISSUE SCORE from EIKON'!N162)+('WEIGHTED from Refinitive'!$B$4*'ISSUE SCORE from EIKON'!AC162)+('ISSUE SCORE from EIKON'!AR162*'WEIGHTED from Refinitive'!$B$5)+('WEIGHTED from Refinitive'!$B$8*'ISSUE SCORE from EIKON'!BG162)+('ISSUE SCORE from EIKON'!BV162*'WEIGHTED from Refinitive'!$B$9)+('WEIGHTED from Refinitive'!$B$10*'ISSUE SCORE from EIKON'!CK162)+('ISSUE SCORE from EIKON'!CZ162*'WEIGHTED from Refinitive'!$B$11)+('WEIGHTED from Refinitive'!$B$14*'ISSUE SCORE from EIKON'!DO162)+('ISSUE SCORE from EIKON'!ED162*'WEIGHTED from Refinitive'!$B$15)+('WEIGHTED from Refinitive'!$B$16*'ISSUE SCORE from EIKON'!ES162)</f>
        <v>58.913300798101766</v>
      </c>
      <c r="J159" s="1">
        <f>('WEIGHTED from Refinitive'!$B$3*'ISSUE SCORE from EIKON'!O162)+('WEIGHTED from Refinitive'!$B$4*'ISSUE SCORE from EIKON'!AD162)+('ISSUE SCORE from EIKON'!AS162*'WEIGHTED from Refinitive'!$B$5)+('WEIGHTED from Refinitive'!$B$8*'ISSUE SCORE from EIKON'!BH162)+('ISSUE SCORE from EIKON'!BW162*'WEIGHTED from Refinitive'!$B$9)+('WEIGHTED from Refinitive'!$B$10*'ISSUE SCORE from EIKON'!CL162)+('ISSUE SCORE from EIKON'!DA162*'WEIGHTED from Refinitive'!$B$11)+('WEIGHTED from Refinitive'!$B$14*'ISSUE SCORE from EIKON'!DP162)+('ISSUE SCORE from EIKON'!EE162*'WEIGHTED from Refinitive'!$B$15)+('WEIGHTED from Refinitive'!$B$16*'ISSUE SCORE from EIKON'!ET162)</f>
        <v>54.980864119433193</v>
      </c>
      <c r="K159" s="1">
        <f>('WEIGHTED from Refinitive'!$B$3*'ISSUE SCORE from EIKON'!P162)+('WEIGHTED from Refinitive'!$B$4*'ISSUE SCORE from EIKON'!AE162)+('ISSUE SCORE from EIKON'!AT162*'WEIGHTED from Refinitive'!$B$5)+('WEIGHTED from Refinitive'!$B$8*'ISSUE SCORE from EIKON'!BI162)+('ISSUE SCORE from EIKON'!BX162*'WEIGHTED from Refinitive'!$B$9)+('WEIGHTED from Refinitive'!$B$10*'ISSUE SCORE from EIKON'!CM162)+('ISSUE SCORE from EIKON'!DB162*'WEIGHTED from Refinitive'!$B$11)+('WEIGHTED from Refinitive'!$B$14*'ISSUE SCORE from EIKON'!DQ162)+('ISSUE SCORE from EIKON'!EF162*'WEIGHTED from Refinitive'!$B$15)+('WEIGHTED from Refinitive'!$B$16*'ISSUE SCORE from EIKON'!EU162)</f>
        <v>46.152375330184853</v>
      </c>
      <c r="L159" s="1">
        <f>('WEIGHTED from Refinitive'!$B$3*'ISSUE SCORE from EIKON'!Q162)+('WEIGHTED from Refinitive'!$B$4*'ISSUE SCORE from EIKON'!AF162)+('ISSUE SCORE from EIKON'!AU162*'WEIGHTED from Refinitive'!$B$5)+('WEIGHTED from Refinitive'!$B$8*'ISSUE SCORE from EIKON'!BJ162)+('ISSUE SCORE from EIKON'!BY162*'WEIGHTED from Refinitive'!$B$9)+('WEIGHTED from Refinitive'!$B$10*'ISSUE SCORE from EIKON'!CN162)+('ISSUE SCORE from EIKON'!DC162*'WEIGHTED from Refinitive'!$B$11)+('WEIGHTED from Refinitive'!$B$14*'ISSUE SCORE from EIKON'!DR162)+('ISSUE SCORE from EIKON'!EG162*'WEIGHTED from Refinitive'!$B$15)+('WEIGHTED from Refinitive'!$B$16*'ISSUE SCORE from EIKON'!EV162)</f>
        <v>53.214622942045942</v>
      </c>
      <c r="M159" s="1">
        <f>('WEIGHTED from Refinitive'!$B$3*'ISSUE SCORE from EIKON'!R162)+('WEIGHTED from Refinitive'!$B$4*'ISSUE SCORE from EIKON'!AG162)+('ISSUE SCORE from EIKON'!AV162*'WEIGHTED from Refinitive'!$B$5)+('WEIGHTED from Refinitive'!$B$8*'ISSUE SCORE from EIKON'!BK162)+('ISSUE SCORE from EIKON'!BZ162*'WEIGHTED from Refinitive'!$B$9)+('WEIGHTED from Refinitive'!$B$10*'ISSUE SCORE from EIKON'!CO162)+('ISSUE SCORE from EIKON'!DD162*'WEIGHTED from Refinitive'!$B$11)+('WEIGHTED from Refinitive'!$B$14*'ISSUE SCORE from EIKON'!DS162)+('ISSUE SCORE from EIKON'!EH162*'WEIGHTED from Refinitive'!$B$15)+('WEIGHTED from Refinitive'!$B$16*'ISSUE SCORE from EIKON'!EW162)</f>
        <v>59.230795811880121</v>
      </c>
      <c r="N159" s="1">
        <f>('WEIGHTED from Refinitive'!$B$3*'ISSUE SCORE from EIKON'!S162)+('WEIGHTED from Refinitive'!$B$4*'ISSUE SCORE from EIKON'!AH162)+('ISSUE SCORE from EIKON'!AW162*'WEIGHTED from Refinitive'!$B$5)+('WEIGHTED from Refinitive'!$B$8*'ISSUE SCORE from EIKON'!BL162)+('ISSUE SCORE from EIKON'!CA162*'WEIGHTED from Refinitive'!$B$9)+('WEIGHTED from Refinitive'!$B$10*'ISSUE SCORE from EIKON'!CP162)+('ISSUE SCORE from EIKON'!DE162*'WEIGHTED from Refinitive'!$B$11)+('WEIGHTED from Refinitive'!$B$14*'ISSUE SCORE from EIKON'!DT162)+('ISSUE SCORE from EIKON'!EI162*'WEIGHTED from Refinitive'!$B$15)+('WEIGHTED from Refinitive'!$B$16*'ISSUE SCORE from EIKON'!EX162)</f>
        <v>74.871230598669584</v>
      </c>
      <c r="O159" s="1">
        <f>('WEIGHTED from Refinitive'!$B$3*'ISSUE SCORE from EIKON'!T162)+('WEIGHTED from Refinitive'!$B$4*'ISSUE SCORE from EIKON'!AI162)+('ISSUE SCORE from EIKON'!AX162*'WEIGHTED from Refinitive'!$B$5)+('WEIGHTED from Refinitive'!$B$8*'ISSUE SCORE from EIKON'!BM162)+('ISSUE SCORE from EIKON'!CB162*'WEIGHTED from Refinitive'!$B$9)+('WEIGHTED from Refinitive'!$B$10*'ISSUE SCORE from EIKON'!CQ162)+('ISSUE SCORE from EIKON'!DF162*'WEIGHTED from Refinitive'!$B$11)+('WEIGHTED from Refinitive'!$B$14*'ISSUE SCORE from EIKON'!DU162)+('ISSUE SCORE from EIKON'!EJ162*'WEIGHTED from Refinitive'!$B$15)+('WEIGHTED from Refinitive'!$B$16*'ISSUE SCORE from EIKON'!EY162)</f>
        <v>55.11763442236316</v>
      </c>
      <c r="P159" s="1">
        <f>('WEIGHTED from Refinitive'!$B$3*'ISSUE SCORE from EIKON'!U162)+('WEIGHTED from Refinitive'!$B$4*'ISSUE SCORE from EIKON'!AJ162)+('ISSUE SCORE from EIKON'!AY162*'WEIGHTED from Refinitive'!$B$5)+('WEIGHTED from Refinitive'!$B$8*'ISSUE SCORE from EIKON'!BN162)+('ISSUE SCORE from EIKON'!CC162*'WEIGHTED from Refinitive'!$B$9)+('WEIGHTED from Refinitive'!$B$10*'ISSUE SCORE from EIKON'!CR162)+('ISSUE SCORE from EIKON'!DG162*'WEIGHTED from Refinitive'!$B$11)+('WEIGHTED from Refinitive'!$B$14*'ISSUE SCORE from EIKON'!DV162)+('ISSUE SCORE from EIKON'!EK162*'WEIGHTED from Refinitive'!$B$15)+('WEIGHTED from Refinitive'!$B$16*'ISSUE SCORE from EIKON'!EZ162)</f>
        <v>28.557290628115627</v>
      </c>
      <c r="R159" s="11" t="s">
        <v>264</v>
      </c>
      <c r="S159" s="1">
        <f t="shared" si="62"/>
        <v>45.196786597542719</v>
      </c>
      <c r="T159" s="1">
        <f t="shared" si="63"/>
        <v>66.91168844904864</v>
      </c>
      <c r="U159" s="1">
        <f t="shared" si="64"/>
        <v>68.195155514732761</v>
      </c>
      <c r="V159" s="1">
        <f t="shared" si="65"/>
        <v>59.203993907568872</v>
      </c>
      <c r="W159" s="1">
        <f t="shared" si="66"/>
        <v>51.061538461538454</v>
      </c>
      <c r="X159" s="1">
        <f t="shared" si="67"/>
        <v>51.652048817729039</v>
      </c>
      <c r="Y159" s="1">
        <f t="shared" si="68"/>
        <v>55.081838256103168</v>
      </c>
      <c r="Z159" s="1">
        <f t="shared" si="69"/>
        <v>58.913300798101766</v>
      </c>
      <c r="AA159" s="1">
        <f t="shared" si="70"/>
        <v>54.980864119433193</v>
      </c>
      <c r="AB159" s="1">
        <f t="shared" si="71"/>
        <v>46.152375330184853</v>
      </c>
      <c r="AC159" s="1">
        <f t="shared" si="72"/>
        <v>53.214622942045942</v>
      </c>
      <c r="AD159" s="1">
        <f t="shared" si="73"/>
        <v>59.230795811880121</v>
      </c>
      <c r="AE159" s="1">
        <f t="shared" si="74"/>
        <v>74.871230598669584</v>
      </c>
      <c r="AF159" s="1">
        <f t="shared" si="75"/>
        <v>55.11763442236316</v>
      </c>
      <c r="AG159" s="1">
        <f t="shared" si="76"/>
        <v>28.557290628115627</v>
      </c>
      <c r="AI159" s="11" t="s">
        <v>264</v>
      </c>
      <c r="AJ159" s="1">
        <f t="shared" si="77"/>
        <v>-21.714901851505921</v>
      </c>
      <c r="AK159" s="1">
        <f t="shared" si="78"/>
        <v>-1.2834670656841212</v>
      </c>
      <c r="AL159" s="1">
        <f t="shared" si="79"/>
        <v>8.9911616071638889</v>
      </c>
      <c r="AM159" s="1">
        <f t="shared" si="80"/>
        <v>8.1424554460304179</v>
      </c>
      <c r="AN159" s="1">
        <f t="shared" si="81"/>
        <v>-0.59051035619058467</v>
      </c>
      <c r="AO159" s="1">
        <f t="shared" si="82"/>
        <v>-3.4297894383741294</v>
      </c>
      <c r="AP159" s="1">
        <f t="shared" si="83"/>
        <v>-3.8314625419985973</v>
      </c>
      <c r="AQ159" s="1">
        <f t="shared" si="84"/>
        <v>3.9324366786685729</v>
      </c>
      <c r="AR159" s="1">
        <f t="shared" si="85"/>
        <v>8.8284887892483397</v>
      </c>
      <c r="AS159" s="1">
        <f t="shared" si="86"/>
        <v>-7.0622476118610891</v>
      </c>
      <c r="AT159" s="1">
        <f t="shared" si="87"/>
        <v>-6.016172869834179</v>
      </c>
      <c r="AU159" s="1">
        <f t="shared" si="88"/>
        <v>-15.640434786789463</v>
      </c>
      <c r="AV159" s="1">
        <f t="shared" si="89"/>
        <v>19.753596176306424</v>
      </c>
      <c r="AW159" s="1">
        <f t="shared" si="90"/>
        <v>26.560343794247533</v>
      </c>
      <c r="AX159" s="1" t="str">
        <f>VLOOKUP(AI159,'ISSUE SCORE from EIKON'!A162:B591,2,FALSE)</f>
        <v>IDEXX Laboratories Inc</v>
      </c>
      <c r="AY159" s="1">
        <f t="shared" si="91"/>
        <v>158</v>
      </c>
      <c r="AZ159" s="1">
        <v>158</v>
      </c>
      <c r="BA159" s="1">
        <v>1</v>
      </c>
    </row>
    <row r="160" spans="1:53" ht="15">
      <c r="A160" s="11" t="s">
        <v>222</v>
      </c>
      <c r="B160" s="1">
        <f>('WEIGHTED from Refinitive'!$B$3*'ISSUE SCORE from EIKON'!G163)+('WEIGHTED from Refinitive'!$B$4*'ISSUE SCORE from EIKON'!V163)+('ISSUE SCORE from EIKON'!AK163*'WEIGHTED from Refinitive'!$B$5)+('WEIGHTED from Refinitive'!$B$8*'ISSUE SCORE from EIKON'!AZ163)+('ISSUE SCORE from EIKON'!BO163*'WEIGHTED from Refinitive'!$B$9)+('WEIGHTED from Refinitive'!$B$10*'ISSUE SCORE from EIKON'!CD163)+('ISSUE SCORE from EIKON'!CS163*'WEIGHTED from Refinitive'!$B$11)+('WEIGHTED from Refinitive'!$B$14*'ISSUE SCORE from EIKON'!DH163)+('ISSUE SCORE from EIKON'!DW163*'WEIGHTED from Refinitive'!$B$15)+('WEIGHTED from Refinitive'!$B$16*'ISSUE SCORE from EIKON'!EL163)</f>
        <v>37.164590761325478</v>
      </c>
      <c r="C160" s="1">
        <f>('WEIGHTED from Refinitive'!$B$3*'ISSUE SCORE from EIKON'!H163)+('WEIGHTED from Refinitive'!$B$4*'ISSUE SCORE from EIKON'!W163)+('ISSUE SCORE from EIKON'!AL163*'WEIGHTED from Refinitive'!$B$5)+('WEIGHTED from Refinitive'!$B$8*'ISSUE SCORE from EIKON'!BA163)+('ISSUE SCORE from EIKON'!BP163*'WEIGHTED from Refinitive'!$B$9)+('WEIGHTED from Refinitive'!$B$10*'ISSUE SCORE from EIKON'!CE163)+('ISSUE SCORE from EIKON'!CT163*'WEIGHTED from Refinitive'!$B$11)+('WEIGHTED from Refinitive'!$B$14*'ISSUE SCORE from EIKON'!DI163)+('ISSUE SCORE from EIKON'!DX163*'WEIGHTED from Refinitive'!$B$15)+('WEIGHTED from Refinitive'!$B$16*'ISSUE SCORE from EIKON'!EM163)</f>
        <v>0</v>
      </c>
      <c r="D160" s="1">
        <f>('WEIGHTED from Refinitive'!$B$3*'ISSUE SCORE from EIKON'!I163)+('WEIGHTED from Refinitive'!$B$4*'ISSUE SCORE from EIKON'!X163)+('ISSUE SCORE from EIKON'!AM163*'WEIGHTED from Refinitive'!$B$5)+('WEIGHTED from Refinitive'!$B$8*'ISSUE SCORE from EIKON'!BB163)+('ISSUE SCORE from EIKON'!BQ163*'WEIGHTED from Refinitive'!$B$9)+('WEIGHTED from Refinitive'!$B$10*'ISSUE SCORE from EIKON'!CF163)+('ISSUE SCORE from EIKON'!CU163*'WEIGHTED from Refinitive'!$B$11)+('WEIGHTED from Refinitive'!$B$14*'ISSUE SCORE from EIKON'!DJ163)+('ISSUE SCORE from EIKON'!DY163*'WEIGHTED from Refinitive'!$B$15)+('WEIGHTED from Refinitive'!$B$16*'ISSUE SCORE from EIKON'!EN163)</f>
        <v>0</v>
      </c>
      <c r="E160" s="1">
        <f>('WEIGHTED from Refinitive'!$B$3*'ISSUE SCORE from EIKON'!J163)+('WEIGHTED from Refinitive'!$B$4*'ISSUE SCORE from EIKON'!Y163)+('ISSUE SCORE from EIKON'!AN163*'WEIGHTED from Refinitive'!$B$5)+('WEIGHTED from Refinitive'!$B$8*'ISSUE SCORE from EIKON'!BC163)+('ISSUE SCORE from EIKON'!BR163*'WEIGHTED from Refinitive'!$B$9)+('WEIGHTED from Refinitive'!$B$10*'ISSUE SCORE from EIKON'!CG163)+('ISSUE SCORE from EIKON'!CV163*'WEIGHTED from Refinitive'!$B$11)+('WEIGHTED from Refinitive'!$B$14*'ISSUE SCORE from EIKON'!DK163)+('ISSUE SCORE from EIKON'!DZ163*'WEIGHTED from Refinitive'!$B$15)+('WEIGHTED from Refinitive'!$B$16*'ISSUE SCORE from EIKON'!EO163)</f>
        <v>0</v>
      </c>
      <c r="F160" s="1">
        <f>('WEIGHTED from Refinitive'!$B$3*'ISSUE SCORE from EIKON'!K163)+('WEIGHTED from Refinitive'!$B$4*'ISSUE SCORE from EIKON'!Z163)+('ISSUE SCORE from EIKON'!AO163*'WEIGHTED from Refinitive'!$B$5)+('WEIGHTED from Refinitive'!$B$8*'ISSUE SCORE from EIKON'!BD163)+('ISSUE SCORE from EIKON'!BS163*'WEIGHTED from Refinitive'!$B$9)+('WEIGHTED from Refinitive'!$B$10*'ISSUE SCORE from EIKON'!CH163)+('ISSUE SCORE from EIKON'!CW163*'WEIGHTED from Refinitive'!$B$11)+('WEIGHTED from Refinitive'!$B$14*'ISSUE SCORE from EIKON'!DL163)+('ISSUE SCORE from EIKON'!EA163*'WEIGHTED from Refinitive'!$B$15)+('WEIGHTED from Refinitive'!$B$16*'ISSUE SCORE from EIKON'!EP163)</f>
        <v>0</v>
      </c>
      <c r="G160" s="1">
        <f>('WEIGHTED from Refinitive'!$B$3*'ISSUE SCORE from EIKON'!L163)+('WEIGHTED from Refinitive'!$B$4*'ISSUE SCORE from EIKON'!AA163)+('ISSUE SCORE from EIKON'!AP163*'WEIGHTED from Refinitive'!$B$5)+('WEIGHTED from Refinitive'!$B$8*'ISSUE SCORE from EIKON'!BE163)+('ISSUE SCORE from EIKON'!BT163*'WEIGHTED from Refinitive'!$B$9)+('WEIGHTED from Refinitive'!$B$10*'ISSUE SCORE from EIKON'!CI163)+('ISSUE SCORE from EIKON'!CX163*'WEIGHTED from Refinitive'!$B$11)+('WEIGHTED from Refinitive'!$B$14*'ISSUE SCORE from EIKON'!DM163)+('ISSUE SCORE from EIKON'!EB163*'WEIGHTED from Refinitive'!$B$15)+('WEIGHTED from Refinitive'!$B$16*'ISSUE SCORE from EIKON'!EQ163)</f>
        <v>0</v>
      </c>
      <c r="H160" s="1">
        <f>('WEIGHTED from Refinitive'!$B$3*'ISSUE SCORE from EIKON'!M163)+('WEIGHTED from Refinitive'!$B$4*'ISSUE SCORE from EIKON'!AB163)+('ISSUE SCORE from EIKON'!AQ163*'WEIGHTED from Refinitive'!$B$5)+('WEIGHTED from Refinitive'!$B$8*'ISSUE SCORE from EIKON'!BF163)+('ISSUE SCORE from EIKON'!BU163*'WEIGHTED from Refinitive'!$B$9)+('WEIGHTED from Refinitive'!$B$10*'ISSUE SCORE from EIKON'!CJ163)+('ISSUE SCORE from EIKON'!CY163*'WEIGHTED from Refinitive'!$B$11)+('WEIGHTED from Refinitive'!$B$14*'ISSUE SCORE from EIKON'!DN163)+('ISSUE SCORE from EIKON'!EC163*'WEIGHTED from Refinitive'!$B$15)+('WEIGHTED from Refinitive'!$B$16*'ISSUE SCORE from EIKON'!ER163)</f>
        <v>0</v>
      </c>
      <c r="I160" s="1">
        <f>('WEIGHTED from Refinitive'!$B$3*'ISSUE SCORE from EIKON'!N163)+('WEIGHTED from Refinitive'!$B$4*'ISSUE SCORE from EIKON'!AC163)+('ISSUE SCORE from EIKON'!AR163*'WEIGHTED from Refinitive'!$B$5)+('WEIGHTED from Refinitive'!$B$8*'ISSUE SCORE from EIKON'!BG163)+('ISSUE SCORE from EIKON'!BV163*'WEIGHTED from Refinitive'!$B$9)+('WEIGHTED from Refinitive'!$B$10*'ISSUE SCORE from EIKON'!CK163)+('ISSUE SCORE from EIKON'!CZ163*'WEIGHTED from Refinitive'!$B$11)+('WEIGHTED from Refinitive'!$B$14*'ISSUE SCORE from EIKON'!DO163)+('ISSUE SCORE from EIKON'!ED163*'WEIGHTED from Refinitive'!$B$15)+('WEIGHTED from Refinitive'!$B$16*'ISSUE SCORE from EIKON'!ES163)</f>
        <v>0</v>
      </c>
      <c r="J160" s="1">
        <f>('WEIGHTED from Refinitive'!$B$3*'ISSUE SCORE from EIKON'!O163)+('WEIGHTED from Refinitive'!$B$4*'ISSUE SCORE from EIKON'!AD163)+('ISSUE SCORE from EIKON'!AS163*'WEIGHTED from Refinitive'!$B$5)+('WEIGHTED from Refinitive'!$B$8*'ISSUE SCORE from EIKON'!BH163)+('ISSUE SCORE from EIKON'!BW163*'WEIGHTED from Refinitive'!$B$9)+('WEIGHTED from Refinitive'!$B$10*'ISSUE SCORE from EIKON'!CL163)+('ISSUE SCORE from EIKON'!DA163*'WEIGHTED from Refinitive'!$B$11)+('WEIGHTED from Refinitive'!$B$14*'ISSUE SCORE from EIKON'!DP163)+('ISSUE SCORE from EIKON'!EE163*'WEIGHTED from Refinitive'!$B$15)+('WEIGHTED from Refinitive'!$B$16*'ISSUE SCORE from EIKON'!ET163)</f>
        <v>0</v>
      </c>
      <c r="K160" s="1">
        <f>('WEIGHTED from Refinitive'!$B$3*'ISSUE SCORE from EIKON'!P163)+('WEIGHTED from Refinitive'!$B$4*'ISSUE SCORE from EIKON'!AE163)+('ISSUE SCORE from EIKON'!AT163*'WEIGHTED from Refinitive'!$B$5)+('WEIGHTED from Refinitive'!$B$8*'ISSUE SCORE from EIKON'!BI163)+('ISSUE SCORE from EIKON'!BX163*'WEIGHTED from Refinitive'!$B$9)+('WEIGHTED from Refinitive'!$B$10*'ISSUE SCORE from EIKON'!CM163)+('ISSUE SCORE from EIKON'!DB163*'WEIGHTED from Refinitive'!$B$11)+('WEIGHTED from Refinitive'!$B$14*'ISSUE SCORE from EIKON'!DQ163)+('ISSUE SCORE from EIKON'!EF163*'WEIGHTED from Refinitive'!$B$15)+('WEIGHTED from Refinitive'!$B$16*'ISSUE SCORE from EIKON'!EU163)</f>
        <v>0</v>
      </c>
      <c r="L160" s="1">
        <f>('WEIGHTED from Refinitive'!$B$3*'ISSUE SCORE from EIKON'!Q163)+('WEIGHTED from Refinitive'!$B$4*'ISSUE SCORE from EIKON'!AF163)+('ISSUE SCORE from EIKON'!AU163*'WEIGHTED from Refinitive'!$B$5)+('WEIGHTED from Refinitive'!$B$8*'ISSUE SCORE from EIKON'!BJ163)+('ISSUE SCORE from EIKON'!BY163*'WEIGHTED from Refinitive'!$B$9)+('WEIGHTED from Refinitive'!$B$10*'ISSUE SCORE from EIKON'!CN163)+('ISSUE SCORE from EIKON'!DC163*'WEIGHTED from Refinitive'!$B$11)+('WEIGHTED from Refinitive'!$B$14*'ISSUE SCORE from EIKON'!DR163)+('ISSUE SCORE from EIKON'!EG163*'WEIGHTED from Refinitive'!$B$15)+('WEIGHTED from Refinitive'!$B$16*'ISSUE SCORE from EIKON'!EV163)</f>
        <v>0</v>
      </c>
      <c r="M160" s="1">
        <f>('WEIGHTED from Refinitive'!$B$3*'ISSUE SCORE from EIKON'!R163)+('WEIGHTED from Refinitive'!$B$4*'ISSUE SCORE from EIKON'!AG163)+('ISSUE SCORE from EIKON'!AV163*'WEIGHTED from Refinitive'!$B$5)+('WEIGHTED from Refinitive'!$B$8*'ISSUE SCORE from EIKON'!BK163)+('ISSUE SCORE from EIKON'!BZ163*'WEIGHTED from Refinitive'!$B$9)+('WEIGHTED from Refinitive'!$B$10*'ISSUE SCORE from EIKON'!CO163)+('ISSUE SCORE from EIKON'!DD163*'WEIGHTED from Refinitive'!$B$11)+('WEIGHTED from Refinitive'!$B$14*'ISSUE SCORE from EIKON'!DS163)+('ISSUE SCORE from EIKON'!EH163*'WEIGHTED from Refinitive'!$B$15)+('WEIGHTED from Refinitive'!$B$16*'ISSUE SCORE from EIKON'!EW163)</f>
        <v>0</v>
      </c>
      <c r="N160" s="1">
        <f>('WEIGHTED from Refinitive'!$B$3*'ISSUE SCORE from EIKON'!S163)+('WEIGHTED from Refinitive'!$B$4*'ISSUE SCORE from EIKON'!AH163)+('ISSUE SCORE from EIKON'!AW163*'WEIGHTED from Refinitive'!$B$5)+('WEIGHTED from Refinitive'!$B$8*'ISSUE SCORE from EIKON'!BL163)+('ISSUE SCORE from EIKON'!CA163*'WEIGHTED from Refinitive'!$B$9)+('WEIGHTED from Refinitive'!$B$10*'ISSUE SCORE from EIKON'!CP163)+('ISSUE SCORE from EIKON'!DE163*'WEIGHTED from Refinitive'!$B$11)+('WEIGHTED from Refinitive'!$B$14*'ISSUE SCORE from EIKON'!DT163)+('ISSUE SCORE from EIKON'!EI163*'WEIGHTED from Refinitive'!$B$15)+('WEIGHTED from Refinitive'!$B$16*'ISSUE SCORE from EIKON'!EX163)</f>
        <v>0</v>
      </c>
      <c r="O160" s="1">
        <f>('WEIGHTED from Refinitive'!$B$3*'ISSUE SCORE from EIKON'!T163)+('WEIGHTED from Refinitive'!$B$4*'ISSUE SCORE from EIKON'!AI163)+('ISSUE SCORE from EIKON'!AX163*'WEIGHTED from Refinitive'!$B$5)+('WEIGHTED from Refinitive'!$B$8*'ISSUE SCORE from EIKON'!BM163)+('ISSUE SCORE from EIKON'!CB163*'WEIGHTED from Refinitive'!$B$9)+('WEIGHTED from Refinitive'!$B$10*'ISSUE SCORE from EIKON'!CQ163)+('ISSUE SCORE from EIKON'!DF163*'WEIGHTED from Refinitive'!$B$11)+('WEIGHTED from Refinitive'!$B$14*'ISSUE SCORE from EIKON'!DU163)+('ISSUE SCORE from EIKON'!EJ163*'WEIGHTED from Refinitive'!$B$15)+('WEIGHTED from Refinitive'!$B$16*'ISSUE SCORE from EIKON'!EY163)</f>
        <v>0</v>
      </c>
      <c r="P160" s="1">
        <f>('WEIGHTED from Refinitive'!$B$3*'ISSUE SCORE from EIKON'!U163)+('WEIGHTED from Refinitive'!$B$4*'ISSUE SCORE from EIKON'!AJ163)+('ISSUE SCORE from EIKON'!AY163*'WEIGHTED from Refinitive'!$B$5)+('WEIGHTED from Refinitive'!$B$8*'ISSUE SCORE from EIKON'!BN163)+('ISSUE SCORE from EIKON'!CC163*'WEIGHTED from Refinitive'!$B$9)+('WEIGHTED from Refinitive'!$B$10*'ISSUE SCORE from EIKON'!CR163)+('ISSUE SCORE from EIKON'!DG163*'WEIGHTED from Refinitive'!$B$11)+('WEIGHTED from Refinitive'!$B$14*'ISSUE SCORE from EIKON'!DV163)+('ISSUE SCORE from EIKON'!EK163*'WEIGHTED from Refinitive'!$B$15)+('WEIGHTED from Refinitive'!$B$16*'ISSUE SCORE from EIKON'!EZ163)</f>
        <v>0</v>
      </c>
      <c r="R160" s="11" t="s">
        <v>265</v>
      </c>
      <c r="S160" s="1">
        <f t="shared" si="62"/>
        <v>68.197442385813346</v>
      </c>
      <c r="T160" s="1">
        <f t="shared" si="63"/>
        <v>0</v>
      </c>
      <c r="U160" s="1">
        <f t="shared" si="64"/>
        <v>0</v>
      </c>
      <c r="V160" s="1">
        <f t="shared" si="65"/>
        <v>0</v>
      </c>
      <c r="W160" s="1">
        <f t="shared" si="66"/>
        <v>0</v>
      </c>
      <c r="X160" s="1">
        <f t="shared" si="67"/>
        <v>0</v>
      </c>
      <c r="Y160" s="1">
        <f t="shared" si="68"/>
        <v>0</v>
      </c>
      <c r="Z160" s="1">
        <f t="shared" si="69"/>
        <v>0</v>
      </c>
      <c r="AA160" s="1">
        <f t="shared" si="70"/>
        <v>0</v>
      </c>
      <c r="AB160" s="1">
        <f t="shared" si="71"/>
        <v>0</v>
      </c>
      <c r="AC160" s="1">
        <f t="shared" si="72"/>
        <v>0</v>
      </c>
      <c r="AD160" s="1">
        <f t="shared" si="73"/>
        <v>0</v>
      </c>
      <c r="AE160" s="1">
        <f t="shared" si="74"/>
        <v>0</v>
      </c>
      <c r="AF160" s="1">
        <f t="shared" si="75"/>
        <v>0</v>
      </c>
      <c r="AG160" s="1">
        <f t="shared" si="76"/>
        <v>0</v>
      </c>
      <c r="AI160" s="11" t="s">
        <v>265</v>
      </c>
      <c r="AJ160" s="1">
        <f t="shared" si="77"/>
        <v>68.197442385813346</v>
      </c>
      <c r="AK160" s="1">
        <f t="shared" si="78"/>
        <v>0</v>
      </c>
      <c r="AL160" s="1">
        <f t="shared" si="79"/>
        <v>0</v>
      </c>
      <c r="AM160" s="1">
        <f t="shared" si="80"/>
        <v>0</v>
      </c>
      <c r="AN160" s="1">
        <f t="shared" si="81"/>
        <v>0</v>
      </c>
      <c r="AO160" s="1">
        <f t="shared" si="82"/>
        <v>0</v>
      </c>
      <c r="AP160" s="1">
        <f t="shared" si="83"/>
        <v>0</v>
      </c>
      <c r="AQ160" s="1">
        <f t="shared" si="84"/>
        <v>0</v>
      </c>
      <c r="AR160" s="1">
        <f t="shared" si="85"/>
        <v>0</v>
      </c>
      <c r="AS160" s="1">
        <f t="shared" si="86"/>
        <v>0</v>
      </c>
      <c r="AT160" s="1">
        <f t="shared" si="87"/>
        <v>0</v>
      </c>
      <c r="AU160" s="1">
        <f t="shared" si="88"/>
        <v>0</v>
      </c>
      <c r="AV160" s="1">
        <f t="shared" si="89"/>
        <v>0</v>
      </c>
      <c r="AW160" s="1">
        <f t="shared" si="90"/>
        <v>0</v>
      </c>
      <c r="AX160" s="1" t="str">
        <f>VLOOKUP(AI160,'ISSUE SCORE from EIKON'!A163:B592,2,FALSE)</f>
        <v>IDEX Corp</v>
      </c>
      <c r="AY160" s="1">
        <f t="shared" si="91"/>
        <v>159</v>
      </c>
      <c r="AZ160" s="1">
        <v>159</v>
      </c>
      <c r="BA160" s="1">
        <v>1</v>
      </c>
    </row>
    <row r="161" spans="1:53" ht="15">
      <c r="A161" s="11" t="s">
        <v>223</v>
      </c>
      <c r="B161" s="1">
        <f>('WEIGHTED from Refinitive'!$B$3*'ISSUE SCORE from EIKON'!G164)+('WEIGHTED from Refinitive'!$B$4*'ISSUE SCORE from EIKON'!V164)+('ISSUE SCORE from EIKON'!AK164*'WEIGHTED from Refinitive'!$B$5)+('WEIGHTED from Refinitive'!$B$8*'ISSUE SCORE from EIKON'!AZ164)+('ISSUE SCORE from EIKON'!BO164*'WEIGHTED from Refinitive'!$B$9)+('WEIGHTED from Refinitive'!$B$10*'ISSUE SCORE from EIKON'!CD164)+('ISSUE SCORE from EIKON'!CS164*'WEIGHTED from Refinitive'!$B$11)+('WEIGHTED from Refinitive'!$B$14*'ISSUE SCORE from EIKON'!DH164)+('ISSUE SCORE from EIKON'!DW164*'WEIGHTED from Refinitive'!$B$15)+('WEIGHTED from Refinitive'!$B$16*'ISSUE SCORE from EIKON'!EL164)</f>
        <v>37.164590761325478</v>
      </c>
      <c r="C161" s="1">
        <f>('WEIGHTED from Refinitive'!$B$3*'ISSUE SCORE from EIKON'!H164)+('WEIGHTED from Refinitive'!$B$4*'ISSUE SCORE from EIKON'!W164)+('ISSUE SCORE from EIKON'!AL164*'WEIGHTED from Refinitive'!$B$5)+('WEIGHTED from Refinitive'!$B$8*'ISSUE SCORE from EIKON'!BA164)+('ISSUE SCORE from EIKON'!BP164*'WEIGHTED from Refinitive'!$B$9)+('WEIGHTED from Refinitive'!$B$10*'ISSUE SCORE from EIKON'!CE164)+('ISSUE SCORE from EIKON'!CT164*'WEIGHTED from Refinitive'!$B$11)+('WEIGHTED from Refinitive'!$B$14*'ISSUE SCORE from EIKON'!DI164)+('ISSUE SCORE from EIKON'!DX164*'WEIGHTED from Refinitive'!$B$15)+('WEIGHTED from Refinitive'!$B$16*'ISSUE SCORE from EIKON'!EM164)</f>
        <v>0</v>
      </c>
      <c r="D161" s="1">
        <f>('WEIGHTED from Refinitive'!$B$3*'ISSUE SCORE from EIKON'!I164)+('WEIGHTED from Refinitive'!$B$4*'ISSUE SCORE from EIKON'!X164)+('ISSUE SCORE from EIKON'!AM164*'WEIGHTED from Refinitive'!$B$5)+('WEIGHTED from Refinitive'!$B$8*'ISSUE SCORE from EIKON'!BB164)+('ISSUE SCORE from EIKON'!BQ164*'WEIGHTED from Refinitive'!$B$9)+('WEIGHTED from Refinitive'!$B$10*'ISSUE SCORE from EIKON'!CF164)+('ISSUE SCORE from EIKON'!CU164*'WEIGHTED from Refinitive'!$B$11)+('WEIGHTED from Refinitive'!$B$14*'ISSUE SCORE from EIKON'!DJ164)+('ISSUE SCORE from EIKON'!DY164*'WEIGHTED from Refinitive'!$B$15)+('WEIGHTED from Refinitive'!$B$16*'ISSUE SCORE from EIKON'!EN164)</f>
        <v>0</v>
      </c>
      <c r="E161" s="1">
        <f>('WEIGHTED from Refinitive'!$B$3*'ISSUE SCORE from EIKON'!J164)+('WEIGHTED from Refinitive'!$B$4*'ISSUE SCORE from EIKON'!Y164)+('ISSUE SCORE from EIKON'!AN164*'WEIGHTED from Refinitive'!$B$5)+('WEIGHTED from Refinitive'!$B$8*'ISSUE SCORE from EIKON'!BC164)+('ISSUE SCORE from EIKON'!BR164*'WEIGHTED from Refinitive'!$B$9)+('WEIGHTED from Refinitive'!$B$10*'ISSUE SCORE from EIKON'!CG164)+('ISSUE SCORE from EIKON'!CV164*'WEIGHTED from Refinitive'!$B$11)+('WEIGHTED from Refinitive'!$B$14*'ISSUE SCORE from EIKON'!DK164)+('ISSUE SCORE from EIKON'!DZ164*'WEIGHTED from Refinitive'!$B$15)+('WEIGHTED from Refinitive'!$B$16*'ISSUE SCORE from EIKON'!EO164)</f>
        <v>0</v>
      </c>
      <c r="F161" s="1">
        <f>('WEIGHTED from Refinitive'!$B$3*'ISSUE SCORE from EIKON'!K164)+('WEIGHTED from Refinitive'!$B$4*'ISSUE SCORE from EIKON'!Z164)+('ISSUE SCORE from EIKON'!AO164*'WEIGHTED from Refinitive'!$B$5)+('WEIGHTED from Refinitive'!$B$8*'ISSUE SCORE from EIKON'!BD164)+('ISSUE SCORE from EIKON'!BS164*'WEIGHTED from Refinitive'!$B$9)+('WEIGHTED from Refinitive'!$B$10*'ISSUE SCORE from EIKON'!CH164)+('ISSUE SCORE from EIKON'!CW164*'WEIGHTED from Refinitive'!$B$11)+('WEIGHTED from Refinitive'!$B$14*'ISSUE SCORE from EIKON'!DL164)+('ISSUE SCORE from EIKON'!EA164*'WEIGHTED from Refinitive'!$B$15)+('WEIGHTED from Refinitive'!$B$16*'ISSUE SCORE from EIKON'!EP164)</f>
        <v>0</v>
      </c>
      <c r="G161" s="1">
        <f>('WEIGHTED from Refinitive'!$B$3*'ISSUE SCORE from EIKON'!L164)+('WEIGHTED from Refinitive'!$B$4*'ISSUE SCORE from EIKON'!AA164)+('ISSUE SCORE from EIKON'!AP164*'WEIGHTED from Refinitive'!$B$5)+('WEIGHTED from Refinitive'!$B$8*'ISSUE SCORE from EIKON'!BE164)+('ISSUE SCORE from EIKON'!BT164*'WEIGHTED from Refinitive'!$B$9)+('WEIGHTED from Refinitive'!$B$10*'ISSUE SCORE from EIKON'!CI164)+('ISSUE SCORE from EIKON'!CX164*'WEIGHTED from Refinitive'!$B$11)+('WEIGHTED from Refinitive'!$B$14*'ISSUE SCORE from EIKON'!DM164)+('ISSUE SCORE from EIKON'!EB164*'WEIGHTED from Refinitive'!$B$15)+('WEIGHTED from Refinitive'!$B$16*'ISSUE SCORE from EIKON'!EQ164)</f>
        <v>0</v>
      </c>
      <c r="H161" s="1">
        <f>('WEIGHTED from Refinitive'!$B$3*'ISSUE SCORE from EIKON'!M164)+('WEIGHTED from Refinitive'!$B$4*'ISSUE SCORE from EIKON'!AB164)+('ISSUE SCORE from EIKON'!AQ164*'WEIGHTED from Refinitive'!$B$5)+('WEIGHTED from Refinitive'!$B$8*'ISSUE SCORE from EIKON'!BF164)+('ISSUE SCORE from EIKON'!BU164*'WEIGHTED from Refinitive'!$B$9)+('WEIGHTED from Refinitive'!$B$10*'ISSUE SCORE from EIKON'!CJ164)+('ISSUE SCORE from EIKON'!CY164*'WEIGHTED from Refinitive'!$B$11)+('WEIGHTED from Refinitive'!$B$14*'ISSUE SCORE from EIKON'!DN164)+('ISSUE SCORE from EIKON'!EC164*'WEIGHTED from Refinitive'!$B$15)+('WEIGHTED from Refinitive'!$B$16*'ISSUE SCORE from EIKON'!ER164)</f>
        <v>0</v>
      </c>
      <c r="I161" s="1">
        <f>('WEIGHTED from Refinitive'!$B$3*'ISSUE SCORE from EIKON'!N164)+('WEIGHTED from Refinitive'!$B$4*'ISSUE SCORE from EIKON'!AC164)+('ISSUE SCORE from EIKON'!AR164*'WEIGHTED from Refinitive'!$B$5)+('WEIGHTED from Refinitive'!$B$8*'ISSUE SCORE from EIKON'!BG164)+('ISSUE SCORE from EIKON'!BV164*'WEIGHTED from Refinitive'!$B$9)+('WEIGHTED from Refinitive'!$B$10*'ISSUE SCORE from EIKON'!CK164)+('ISSUE SCORE from EIKON'!CZ164*'WEIGHTED from Refinitive'!$B$11)+('WEIGHTED from Refinitive'!$B$14*'ISSUE SCORE from EIKON'!DO164)+('ISSUE SCORE from EIKON'!ED164*'WEIGHTED from Refinitive'!$B$15)+('WEIGHTED from Refinitive'!$B$16*'ISSUE SCORE from EIKON'!ES164)</f>
        <v>0</v>
      </c>
      <c r="J161" s="1">
        <f>('WEIGHTED from Refinitive'!$B$3*'ISSUE SCORE from EIKON'!O164)+('WEIGHTED from Refinitive'!$B$4*'ISSUE SCORE from EIKON'!AD164)+('ISSUE SCORE from EIKON'!AS164*'WEIGHTED from Refinitive'!$B$5)+('WEIGHTED from Refinitive'!$B$8*'ISSUE SCORE from EIKON'!BH164)+('ISSUE SCORE from EIKON'!BW164*'WEIGHTED from Refinitive'!$B$9)+('WEIGHTED from Refinitive'!$B$10*'ISSUE SCORE from EIKON'!CL164)+('ISSUE SCORE from EIKON'!DA164*'WEIGHTED from Refinitive'!$B$11)+('WEIGHTED from Refinitive'!$B$14*'ISSUE SCORE from EIKON'!DP164)+('ISSUE SCORE from EIKON'!EE164*'WEIGHTED from Refinitive'!$B$15)+('WEIGHTED from Refinitive'!$B$16*'ISSUE SCORE from EIKON'!ET164)</f>
        <v>0</v>
      </c>
      <c r="K161" s="1">
        <f>('WEIGHTED from Refinitive'!$B$3*'ISSUE SCORE from EIKON'!P164)+('WEIGHTED from Refinitive'!$B$4*'ISSUE SCORE from EIKON'!AE164)+('ISSUE SCORE from EIKON'!AT164*'WEIGHTED from Refinitive'!$B$5)+('WEIGHTED from Refinitive'!$B$8*'ISSUE SCORE from EIKON'!BI164)+('ISSUE SCORE from EIKON'!BX164*'WEIGHTED from Refinitive'!$B$9)+('WEIGHTED from Refinitive'!$B$10*'ISSUE SCORE from EIKON'!CM164)+('ISSUE SCORE from EIKON'!DB164*'WEIGHTED from Refinitive'!$B$11)+('WEIGHTED from Refinitive'!$B$14*'ISSUE SCORE from EIKON'!DQ164)+('ISSUE SCORE from EIKON'!EF164*'WEIGHTED from Refinitive'!$B$15)+('WEIGHTED from Refinitive'!$B$16*'ISSUE SCORE from EIKON'!EU164)</f>
        <v>0</v>
      </c>
      <c r="L161" s="1">
        <f>('WEIGHTED from Refinitive'!$B$3*'ISSUE SCORE from EIKON'!Q164)+('WEIGHTED from Refinitive'!$B$4*'ISSUE SCORE from EIKON'!AF164)+('ISSUE SCORE from EIKON'!AU164*'WEIGHTED from Refinitive'!$B$5)+('WEIGHTED from Refinitive'!$B$8*'ISSUE SCORE from EIKON'!BJ164)+('ISSUE SCORE from EIKON'!BY164*'WEIGHTED from Refinitive'!$B$9)+('WEIGHTED from Refinitive'!$B$10*'ISSUE SCORE from EIKON'!CN164)+('ISSUE SCORE from EIKON'!DC164*'WEIGHTED from Refinitive'!$B$11)+('WEIGHTED from Refinitive'!$B$14*'ISSUE SCORE from EIKON'!DR164)+('ISSUE SCORE from EIKON'!EG164*'WEIGHTED from Refinitive'!$B$15)+('WEIGHTED from Refinitive'!$B$16*'ISSUE SCORE from EIKON'!EV164)</f>
        <v>0</v>
      </c>
      <c r="M161" s="1">
        <f>('WEIGHTED from Refinitive'!$B$3*'ISSUE SCORE from EIKON'!R164)+('WEIGHTED from Refinitive'!$B$4*'ISSUE SCORE from EIKON'!AG164)+('ISSUE SCORE from EIKON'!AV164*'WEIGHTED from Refinitive'!$B$5)+('WEIGHTED from Refinitive'!$B$8*'ISSUE SCORE from EIKON'!BK164)+('ISSUE SCORE from EIKON'!BZ164*'WEIGHTED from Refinitive'!$B$9)+('WEIGHTED from Refinitive'!$B$10*'ISSUE SCORE from EIKON'!CO164)+('ISSUE SCORE from EIKON'!DD164*'WEIGHTED from Refinitive'!$B$11)+('WEIGHTED from Refinitive'!$B$14*'ISSUE SCORE from EIKON'!DS164)+('ISSUE SCORE from EIKON'!EH164*'WEIGHTED from Refinitive'!$B$15)+('WEIGHTED from Refinitive'!$B$16*'ISSUE SCORE from EIKON'!EW164)</f>
        <v>0</v>
      </c>
      <c r="N161" s="1">
        <f>('WEIGHTED from Refinitive'!$B$3*'ISSUE SCORE from EIKON'!S164)+('WEIGHTED from Refinitive'!$B$4*'ISSUE SCORE from EIKON'!AH164)+('ISSUE SCORE from EIKON'!AW164*'WEIGHTED from Refinitive'!$B$5)+('WEIGHTED from Refinitive'!$B$8*'ISSUE SCORE from EIKON'!BL164)+('ISSUE SCORE from EIKON'!CA164*'WEIGHTED from Refinitive'!$B$9)+('WEIGHTED from Refinitive'!$B$10*'ISSUE SCORE from EIKON'!CP164)+('ISSUE SCORE from EIKON'!DE164*'WEIGHTED from Refinitive'!$B$11)+('WEIGHTED from Refinitive'!$B$14*'ISSUE SCORE from EIKON'!DT164)+('ISSUE SCORE from EIKON'!EI164*'WEIGHTED from Refinitive'!$B$15)+('WEIGHTED from Refinitive'!$B$16*'ISSUE SCORE from EIKON'!EX164)</f>
        <v>0</v>
      </c>
      <c r="O161" s="1">
        <f>('WEIGHTED from Refinitive'!$B$3*'ISSUE SCORE from EIKON'!T164)+('WEIGHTED from Refinitive'!$B$4*'ISSUE SCORE from EIKON'!AI164)+('ISSUE SCORE from EIKON'!AX164*'WEIGHTED from Refinitive'!$B$5)+('WEIGHTED from Refinitive'!$B$8*'ISSUE SCORE from EIKON'!BM164)+('ISSUE SCORE from EIKON'!CB164*'WEIGHTED from Refinitive'!$B$9)+('WEIGHTED from Refinitive'!$B$10*'ISSUE SCORE from EIKON'!CQ164)+('ISSUE SCORE from EIKON'!DF164*'WEIGHTED from Refinitive'!$B$11)+('WEIGHTED from Refinitive'!$B$14*'ISSUE SCORE from EIKON'!DU164)+('ISSUE SCORE from EIKON'!EJ164*'WEIGHTED from Refinitive'!$B$15)+('WEIGHTED from Refinitive'!$B$16*'ISSUE SCORE from EIKON'!EY164)</f>
        <v>0</v>
      </c>
      <c r="P161" s="1">
        <f>('WEIGHTED from Refinitive'!$B$3*'ISSUE SCORE from EIKON'!U164)+('WEIGHTED from Refinitive'!$B$4*'ISSUE SCORE from EIKON'!AJ164)+('ISSUE SCORE from EIKON'!AY164*'WEIGHTED from Refinitive'!$B$5)+('WEIGHTED from Refinitive'!$B$8*'ISSUE SCORE from EIKON'!BN164)+('ISSUE SCORE from EIKON'!CC164*'WEIGHTED from Refinitive'!$B$9)+('WEIGHTED from Refinitive'!$B$10*'ISSUE SCORE from EIKON'!CR164)+('ISSUE SCORE from EIKON'!DG164*'WEIGHTED from Refinitive'!$B$11)+('WEIGHTED from Refinitive'!$B$14*'ISSUE SCORE from EIKON'!DV164)+('ISSUE SCORE from EIKON'!EK164*'WEIGHTED from Refinitive'!$B$15)+('WEIGHTED from Refinitive'!$B$16*'ISSUE SCORE from EIKON'!EZ164)</f>
        <v>0</v>
      </c>
      <c r="R161" s="11" t="s">
        <v>266</v>
      </c>
      <c r="S161" s="1">
        <f t="shared" si="62"/>
        <v>78.727357391003522</v>
      </c>
      <c r="T161" s="1">
        <f t="shared" si="63"/>
        <v>0</v>
      </c>
      <c r="U161" s="1">
        <f t="shared" si="64"/>
        <v>0</v>
      </c>
      <c r="V161" s="1">
        <f t="shared" si="65"/>
        <v>0</v>
      </c>
      <c r="W161" s="1">
        <f t="shared" si="66"/>
        <v>0</v>
      </c>
      <c r="X161" s="1">
        <f t="shared" si="67"/>
        <v>0</v>
      </c>
      <c r="Y161" s="1">
        <f t="shared" si="68"/>
        <v>0</v>
      </c>
      <c r="Z161" s="1">
        <f t="shared" si="69"/>
        <v>0</v>
      </c>
      <c r="AA161" s="1">
        <f t="shared" si="70"/>
        <v>0</v>
      </c>
      <c r="AB161" s="1">
        <f t="shared" si="71"/>
        <v>0</v>
      </c>
      <c r="AC161" s="1">
        <f t="shared" si="72"/>
        <v>0</v>
      </c>
      <c r="AD161" s="1">
        <f t="shared" si="73"/>
        <v>0</v>
      </c>
      <c r="AE161" s="1">
        <f t="shared" si="74"/>
        <v>0</v>
      </c>
      <c r="AF161" s="1">
        <f t="shared" si="75"/>
        <v>0</v>
      </c>
      <c r="AG161" s="1">
        <f t="shared" si="76"/>
        <v>0</v>
      </c>
      <c r="AI161" s="11" t="s">
        <v>266</v>
      </c>
      <c r="AJ161" s="1">
        <f t="shared" si="77"/>
        <v>78.727357391003522</v>
      </c>
      <c r="AK161" s="1">
        <f t="shared" si="78"/>
        <v>0</v>
      </c>
      <c r="AL161" s="1">
        <f t="shared" si="79"/>
        <v>0</v>
      </c>
      <c r="AM161" s="1">
        <f t="shared" si="80"/>
        <v>0</v>
      </c>
      <c r="AN161" s="1">
        <f t="shared" si="81"/>
        <v>0</v>
      </c>
      <c r="AO161" s="1">
        <f t="shared" si="82"/>
        <v>0</v>
      </c>
      <c r="AP161" s="1">
        <f t="shared" si="83"/>
        <v>0</v>
      </c>
      <c r="AQ161" s="1">
        <f t="shared" si="84"/>
        <v>0</v>
      </c>
      <c r="AR161" s="1">
        <f t="shared" si="85"/>
        <v>0</v>
      </c>
      <c r="AS161" s="1">
        <f t="shared" si="86"/>
        <v>0</v>
      </c>
      <c r="AT161" s="1">
        <f t="shared" si="87"/>
        <v>0</v>
      </c>
      <c r="AU161" s="1">
        <f t="shared" si="88"/>
        <v>0</v>
      </c>
      <c r="AV161" s="1">
        <f t="shared" si="89"/>
        <v>0</v>
      </c>
      <c r="AW161" s="1">
        <f t="shared" si="90"/>
        <v>0</v>
      </c>
      <c r="AX161" s="1" t="str">
        <f>VLOOKUP(AI161,'ISSUE SCORE from EIKON'!A164:B593,2,FALSE)</f>
        <v>International Flavors &amp; Fragrances Inc</v>
      </c>
      <c r="AY161" s="1">
        <f t="shared" si="91"/>
        <v>160</v>
      </c>
      <c r="AZ161" s="1">
        <v>160</v>
      </c>
      <c r="BA161" s="1">
        <v>1</v>
      </c>
    </row>
    <row r="162" spans="1:53" ht="15">
      <c r="A162" s="11" t="s">
        <v>225</v>
      </c>
      <c r="B162" s="1">
        <f>('WEIGHTED from Refinitive'!$B$3*'ISSUE SCORE from EIKON'!G165)+('WEIGHTED from Refinitive'!$B$4*'ISSUE SCORE from EIKON'!V165)+('ISSUE SCORE from EIKON'!AK165*'WEIGHTED from Refinitive'!$B$5)+('WEIGHTED from Refinitive'!$B$8*'ISSUE SCORE from EIKON'!AZ165)+('ISSUE SCORE from EIKON'!BO165*'WEIGHTED from Refinitive'!$B$9)+('WEIGHTED from Refinitive'!$B$10*'ISSUE SCORE from EIKON'!CD165)+('ISSUE SCORE from EIKON'!CS165*'WEIGHTED from Refinitive'!$B$11)+('WEIGHTED from Refinitive'!$B$14*'ISSUE SCORE from EIKON'!DH165)+('ISSUE SCORE from EIKON'!DW165*'WEIGHTED from Refinitive'!$B$15)+('WEIGHTED from Refinitive'!$B$16*'ISSUE SCORE from EIKON'!EL165)</f>
        <v>65.057042453349567</v>
      </c>
      <c r="C162" s="1">
        <f>('WEIGHTED from Refinitive'!$B$3*'ISSUE SCORE from EIKON'!H165)+('WEIGHTED from Refinitive'!$B$4*'ISSUE SCORE from EIKON'!W165)+('ISSUE SCORE from EIKON'!AL165*'WEIGHTED from Refinitive'!$B$5)+('WEIGHTED from Refinitive'!$B$8*'ISSUE SCORE from EIKON'!BA165)+('ISSUE SCORE from EIKON'!BP165*'WEIGHTED from Refinitive'!$B$9)+('WEIGHTED from Refinitive'!$B$10*'ISSUE SCORE from EIKON'!CE165)+('ISSUE SCORE from EIKON'!CT165*'WEIGHTED from Refinitive'!$B$11)+('WEIGHTED from Refinitive'!$B$14*'ISSUE SCORE from EIKON'!DI165)+('ISSUE SCORE from EIKON'!DX165*'WEIGHTED from Refinitive'!$B$15)+('WEIGHTED from Refinitive'!$B$16*'ISSUE SCORE from EIKON'!EM165)</f>
        <v>61.45356750823268</v>
      </c>
      <c r="D162" s="1">
        <f>('WEIGHTED from Refinitive'!$B$3*'ISSUE SCORE from EIKON'!I165)+('WEIGHTED from Refinitive'!$B$4*'ISSUE SCORE from EIKON'!X165)+('ISSUE SCORE from EIKON'!AM165*'WEIGHTED from Refinitive'!$B$5)+('WEIGHTED from Refinitive'!$B$8*'ISSUE SCORE from EIKON'!BB165)+('ISSUE SCORE from EIKON'!BQ165*'WEIGHTED from Refinitive'!$B$9)+('WEIGHTED from Refinitive'!$B$10*'ISSUE SCORE from EIKON'!CF165)+('ISSUE SCORE from EIKON'!CU165*'WEIGHTED from Refinitive'!$B$11)+('WEIGHTED from Refinitive'!$B$14*'ISSUE SCORE from EIKON'!DJ165)+('ISSUE SCORE from EIKON'!DY165*'WEIGHTED from Refinitive'!$B$15)+('WEIGHTED from Refinitive'!$B$16*'ISSUE SCORE from EIKON'!EN165)</f>
        <v>63.494954855673456</v>
      </c>
      <c r="E162" s="1">
        <f>('WEIGHTED from Refinitive'!$B$3*'ISSUE SCORE from EIKON'!J165)+('WEIGHTED from Refinitive'!$B$4*'ISSUE SCORE from EIKON'!Y165)+('ISSUE SCORE from EIKON'!AN165*'WEIGHTED from Refinitive'!$B$5)+('WEIGHTED from Refinitive'!$B$8*'ISSUE SCORE from EIKON'!BC165)+('ISSUE SCORE from EIKON'!BR165*'WEIGHTED from Refinitive'!$B$9)+('WEIGHTED from Refinitive'!$B$10*'ISSUE SCORE from EIKON'!CG165)+('ISSUE SCORE from EIKON'!CV165*'WEIGHTED from Refinitive'!$B$11)+('WEIGHTED from Refinitive'!$B$14*'ISSUE SCORE from EIKON'!DK165)+('ISSUE SCORE from EIKON'!DZ165*'WEIGHTED from Refinitive'!$B$15)+('WEIGHTED from Refinitive'!$B$16*'ISSUE SCORE from EIKON'!EO165)</f>
        <v>60.569276479453734</v>
      </c>
      <c r="F162" s="1">
        <f>('WEIGHTED from Refinitive'!$B$3*'ISSUE SCORE from EIKON'!K165)+('WEIGHTED from Refinitive'!$B$4*'ISSUE SCORE from EIKON'!Z165)+('ISSUE SCORE from EIKON'!AO165*'WEIGHTED from Refinitive'!$B$5)+('WEIGHTED from Refinitive'!$B$8*'ISSUE SCORE from EIKON'!BD165)+('ISSUE SCORE from EIKON'!BS165*'WEIGHTED from Refinitive'!$B$9)+('WEIGHTED from Refinitive'!$B$10*'ISSUE SCORE from EIKON'!CH165)+('ISSUE SCORE from EIKON'!CW165*'WEIGHTED from Refinitive'!$B$11)+('WEIGHTED from Refinitive'!$B$14*'ISSUE SCORE from EIKON'!DL165)+('ISSUE SCORE from EIKON'!EA165*'WEIGHTED from Refinitive'!$B$15)+('WEIGHTED from Refinitive'!$B$16*'ISSUE SCORE from EIKON'!EP165)</f>
        <v>50.159354796147213</v>
      </c>
      <c r="G162" s="1">
        <f>('WEIGHTED from Refinitive'!$B$3*'ISSUE SCORE from EIKON'!L165)+('WEIGHTED from Refinitive'!$B$4*'ISSUE SCORE from EIKON'!AA165)+('ISSUE SCORE from EIKON'!AP165*'WEIGHTED from Refinitive'!$B$5)+('WEIGHTED from Refinitive'!$B$8*'ISSUE SCORE from EIKON'!BE165)+('ISSUE SCORE from EIKON'!BT165*'WEIGHTED from Refinitive'!$B$9)+('WEIGHTED from Refinitive'!$B$10*'ISSUE SCORE from EIKON'!CI165)+('ISSUE SCORE from EIKON'!CX165*'WEIGHTED from Refinitive'!$B$11)+('WEIGHTED from Refinitive'!$B$14*'ISSUE SCORE from EIKON'!DM165)+('ISSUE SCORE from EIKON'!EB165*'WEIGHTED from Refinitive'!$B$15)+('WEIGHTED from Refinitive'!$B$16*'ISSUE SCORE from EIKON'!EQ165)</f>
        <v>53.37440295267038</v>
      </c>
      <c r="H162" s="1">
        <f>('WEIGHTED from Refinitive'!$B$3*'ISSUE SCORE from EIKON'!M165)+('WEIGHTED from Refinitive'!$B$4*'ISSUE SCORE from EIKON'!AB165)+('ISSUE SCORE from EIKON'!AQ165*'WEIGHTED from Refinitive'!$B$5)+('WEIGHTED from Refinitive'!$B$8*'ISSUE SCORE from EIKON'!BF165)+('ISSUE SCORE from EIKON'!BU165*'WEIGHTED from Refinitive'!$B$9)+('WEIGHTED from Refinitive'!$B$10*'ISSUE SCORE from EIKON'!CJ165)+('ISSUE SCORE from EIKON'!CY165*'WEIGHTED from Refinitive'!$B$11)+('WEIGHTED from Refinitive'!$B$14*'ISSUE SCORE from EIKON'!DN165)+('ISSUE SCORE from EIKON'!EC165*'WEIGHTED from Refinitive'!$B$15)+('WEIGHTED from Refinitive'!$B$16*'ISSUE SCORE from EIKON'!ER165)</f>
        <v>51.832406124789586</v>
      </c>
      <c r="I162" s="1">
        <f>('WEIGHTED from Refinitive'!$B$3*'ISSUE SCORE from EIKON'!N165)+('WEIGHTED from Refinitive'!$B$4*'ISSUE SCORE from EIKON'!AC165)+('ISSUE SCORE from EIKON'!AR165*'WEIGHTED from Refinitive'!$B$5)+('WEIGHTED from Refinitive'!$B$8*'ISSUE SCORE from EIKON'!BG165)+('ISSUE SCORE from EIKON'!BV165*'WEIGHTED from Refinitive'!$B$9)+('WEIGHTED from Refinitive'!$B$10*'ISSUE SCORE from EIKON'!CK165)+('ISSUE SCORE from EIKON'!CZ165*'WEIGHTED from Refinitive'!$B$11)+('WEIGHTED from Refinitive'!$B$14*'ISSUE SCORE from EIKON'!DO165)+('ISSUE SCORE from EIKON'!ED165*'WEIGHTED from Refinitive'!$B$15)+('WEIGHTED from Refinitive'!$B$16*'ISSUE SCORE from EIKON'!ES165)</f>
        <v>57.53037792516578</v>
      </c>
      <c r="J162" s="1">
        <f>('WEIGHTED from Refinitive'!$B$3*'ISSUE SCORE from EIKON'!O165)+('WEIGHTED from Refinitive'!$B$4*'ISSUE SCORE from EIKON'!AD165)+('ISSUE SCORE from EIKON'!AS165*'WEIGHTED from Refinitive'!$B$5)+('WEIGHTED from Refinitive'!$B$8*'ISSUE SCORE from EIKON'!BH165)+('ISSUE SCORE from EIKON'!BW165*'WEIGHTED from Refinitive'!$B$9)+('WEIGHTED from Refinitive'!$B$10*'ISSUE SCORE from EIKON'!CL165)+('ISSUE SCORE from EIKON'!DA165*'WEIGHTED from Refinitive'!$B$11)+('WEIGHTED from Refinitive'!$B$14*'ISSUE SCORE from EIKON'!DP165)+('ISSUE SCORE from EIKON'!EE165*'WEIGHTED from Refinitive'!$B$15)+('WEIGHTED from Refinitive'!$B$16*'ISSUE SCORE from EIKON'!ET165)</f>
        <v>52.397985503460866</v>
      </c>
      <c r="K162" s="1">
        <f>('WEIGHTED from Refinitive'!$B$3*'ISSUE SCORE from EIKON'!P165)+('WEIGHTED from Refinitive'!$B$4*'ISSUE SCORE from EIKON'!AE165)+('ISSUE SCORE from EIKON'!AT165*'WEIGHTED from Refinitive'!$B$5)+('WEIGHTED from Refinitive'!$B$8*'ISSUE SCORE from EIKON'!BI165)+('ISSUE SCORE from EIKON'!BX165*'WEIGHTED from Refinitive'!$B$9)+('WEIGHTED from Refinitive'!$B$10*'ISSUE SCORE from EIKON'!CM165)+('ISSUE SCORE from EIKON'!DB165*'WEIGHTED from Refinitive'!$B$11)+('WEIGHTED from Refinitive'!$B$14*'ISSUE SCORE from EIKON'!DQ165)+('ISSUE SCORE from EIKON'!EF165*'WEIGHTED from Refinitive'!$B$15)+('WEIGHTED from Refinitive'!$B$16*'ISSUE SCORE from EIKON'!EU165)</f>
        <v>54.168514368046083</v>
      </c>
      <c r="L162" s="1">
        <f>('WEIGHTED from Refinitive'!$B$3*'ISSUE SCORE from EIKON'!Q165)+('WEIGHTED from Refinitive'!$B$4*'ISSUE SCORE from EIKON'!AF165)+('ISSUE SCORE from EIKON'!AU165*'WEIGHTED from Refinitive'!$B$5)+('WEIGHTED from Refinitive'!$B$8*'ISSUE SCORE from EIKON'!BJ165)+('ISSUE SCORE from EIKON'!BY165*'WEIGHTED from Refinitive'!$B$9)+('WEIGHTED from Refinitive'!$B$10*'ISSUE SCORE from EIKON'!CN165)+('ISSUE SCORE from EIKON'!DC165*'WEIGHTED from Refinitive'!$B$11)+('WEIGHTED from Refinitive'!$B$14*'ISSUE SCORE from EIKON'!DR165)+('ISSUE SCORE from EIKON'!EG165*'WEIGHTED from Refinitive'!$B$15)+('WEIGHTED from Refinitive'!$B$16*'ISSUE SCORE from EIKON'!EV165)</f>
        <v>42.532293219818065</v>
      </c>
      <c r="M162" s="1">
        <f>('WEIGHTED from Refinitive'!$B$3*'ISSUE SCORE from EIKON'!R165)+('WEIGHTED from Refinitive'!$B$4*'ISSUE SCORE from EIKON'!AG165)+('ISSUE SCORE from EIKON'!AV165*'WEIGHTED from Refinitive'!$B$5)+('WEIGHTED from Refinitive'!$B$8*'ISSUE SCORE from EIKON'!BK165)+('ISSUE SCORE from EIKON'!BZ165*'WEIGHTED from Refinitive'!$B$9)+('WEIGHTED from Refinitive'!$B$10*'ISSUE SCORE from EIKON'!CO165)+('ISSUE SCORE from EIKON'!DD165*'WEIGHTED from Refinitive'!$B$11)+('WEIGHTED from Refinitive'!$B$14*'ISSUE SCORE from EIKON'!DS165)+('ISSUE SCORE from EIKON'!EH165*'WEIGHTED from Refinitive'!$B$15)+('WEIGHTED from Refinitive'!$B$16*'ISSUE SCORE from EIKON'!EW165)</f>
        <v>48.308240390984402</v>
      </c>
      <c r="N162" s="1">
        <f>('WEIGHTED from Refinitive'!$B$3*'ISSUE SCORE from EIKON'!S165)+('WEIGHTED from Refinitive'!$B$4*'ISSUE SCORE from EIKON'!AH165)+('ISSUE SCORE from EIKON'!AW165*'WEIGHTED from Refinitive'!$B$5)+('WEIGHTED from Refinitive'!$B$8*'ISSUE SCORE from EIKON'!BL165)+('ISSUE SCORE from EIKON'!CA165*'WEIGHTED from Refinitive'!$B$9)+('WEIGHTED from Refinitive'!$B$10*'ISSUE SCORE from EIKON'!CP165)+('ISSUE SCORE from EIKON'!DE165*'WEIGHTED from Refinitive'!$B$11)+('WEIGHTED from Refinitive'!$B$14*'ISSUE SCORE from EIKON'!DT165)+('ISSUE SCORE from EIKON'!EI165*'WEIGHTED from Refinitive'!$B$15)+('WEIGHTED from Refinitive'!$B$16*'ISSUE SCORE from EIKON'!EX165)</f>
        <v>50.874875466998731</v>
      </c>
      <c r="O162" s="1">
        <f>('WEIGHTED from Refinitive'!$B$3*'ISSUE SCORE from EIKON'!T165)+('WEIGHTED from Refinitive'!$B$4*'ISSUE SCORE from EIKON'!AI165)+('ISSUE SCORE from EIKON'!AX165*'WEIGHTED from Refinitive'!$B$5)+('WEIGHTED from Refinitive'!$B$8*'ISSUE SCORE from EIKON'!BM165)+('ISSUE SCORE from EIKON'!CB165*'WEIGHTED from Refinitive'!$B$9)+('WEIGHTED from Refinitive'!$B$10*'ISSUE SCORE from EIKON'!CQ165)+('ISSUE SCORE from EIKON'!DF165*'WEIGHTED from Refinitive'!$B$11)+('WEIGHTED from Refinitive'!$B$14*'ISSUE SCORE from EIKON'!DU165)+('ISSUE SCORE from EIKON'!EJ165*'WEIGHTED from Refinitive'!$B$15)+('WEIGHTED from Refinitive'!$B$16*'ISSUE SCORE from EIKON'!EY165)</f>
        <v>53.450131997422361</v>
      </c>
      <c r="P162" s="1">
        <f>('WEIGHTED from Refinitive'!$B$3*'ISSUE SCORE from EIKON'!U165)+('WEIGHTED from Refinitive'!$B$4*'ISSUE SCORE from EIKON'!AJ165)+('ISSUE SCORE from EIKON'!AY165*'WEIGHTED from Refinitive'!$B$5)+('WEIGHTED from Refinitive'!$B$8*'ISSUE SCORE from EIKON'!BN165)+('ISSUE SCORE from EIKON'!CC165*'WEIGHTED from Refinitive'!$B$9)+('WEIGHTED from Refinitive'!$B$10*'ISSUE SCORE from EIKON'!CR165)+('ISSUE SCORE from EIKON'!DG165*'WEIGHTED from Refinitive'!$B$11)+('WEIGHTED from Refinitive'!$B$14*'ISSUE SCORE from EIKON'!DV165)+('ISSUE SCORE from EIKON'!EK165*'WEIGHTED from Refinitive'!$B$15)+('WEIGHTED from Refinitive'!$B$16*'ISSUE SCORE from EIKON'!EZ165)</f>
        <v>55.723022598870052</v>
      </c>
      <c r="R162" s="11" t="s">
        <v>267</v>
      </c>
      <c r="S162" s="1">
        <f t="shared" si="62"/>
        <v>62.245333187053362</v>
      </c>
      <c r="T162" s="1">
        <f t="shared" si="63"/>
        <v>61.45356750823268</v>
      </c>
      <c r="U162" s="1">
        <f t="shared" si="64"/>
        <v>63.494954855673456</v>
      </c>
      <c r="V162" s="1">
        <f t="shared" si="65"/>
        <v>60.569276479453734</v>
      </c>
      <c r="W162" s="1">
        <f t="shared" si="66"/>
        <v>50.159354796147213</v>
      </c>
      <c r="X162" s="1">
        <f t="shared" si="67"/>
        <v>53.37440295267038</v>
      </c>
      <c r="Y162" s="1">
        <f t="shared" si="68"/>
        <v>51.832406124789586</v>
      </c>
      <c r="Z162" s="1">
        <f t="shared" si="69"/>
        <v>57.53037792516578</v>
      </c>
      <c r="AA162" s="1">
        <f t="shared" si="70"/>
        <v>52.397985503460866</v>
      </c>
      <c r="AB162" s="1">
        <f t="shared" si="71"/>
        <v>54.168514368046083</v>
      </c>
      <c r="AC162" s="1">
        <f t="shared" si="72"/>
        <v>42.532293219818065</v>
      </c>
      <c r="AD162" s="1">
        <f t="shared" si="73"/>
        <v>48.308240390984402</v>
      </c>
      <c r="AE162" s="1">
        <f t="shared" si="74"/>
        <v>50.874875466998731</v>
      </c>
      <c r="AF162" s="1">
        <f t="shared" si="75"/>
        <v>53.450131997422361</v>
      </c>
      <c r="AG162" s="1">
        <f t="shared" si="76"/>
        <v>55.723022598870052</v>
      </c>
      <c r="AI162" s="11" t="s">
        <v>267</v>
      </c>
      <c r="AJ162" s="1">
        <f t="shared" si="77"/>
        <v>0.79176567882068127</v>
      </c>
      <c r="AK162" s="1">
        <f t="shared" si="78"/>
        <v>-2.0413873474407751</v>
      </c>
      <c r="AL162" s="1">
        <f t="shared" si="79"/>
        <v>2.9256783762197216</v>
      </c>
      <c r="AM162" s="1">
        <f t="shared" si="80"/>
        <v>10.409921683306521</v>
      </c>
      <c r="AN162" s="1">
        <f t="shared" si="81"/>
        <v>-3.2150481565231672</v>
      </c>
      <c r="AO162" s="1">
        <f t="shared" si="82"/>
        <v>1.5419968278807943</v>
      </c>
      <c r="AP162" s="1">
        <f t="shared" si="83"/>
        <v>-5.6979718003761946</v>
      </c>
      <c r="AQ162" s="1">
        <f t="shared" si="84"/>
        <v>5.1323924217049139</v>
      </c>
      <c r="AR162" s="1">
        <f t="shared" si="85"/>
        <v>-1.7705288645852164</v>
      </c>
      <c r="AS162" s="1">
        <f t="shared" si="86"/>
        <v>11.636221148228017</v>
      </c>
      <c r="AT162" s="1">
        <f t="shared" si="87"/>
        <v>-5.7759471711663366</v>
      </c>
      <c r="AU162" s="1">
        <f t="shared" si="88"/>
        <v>-2.5666350760143288</v>
      </c>
      <c r="AV162" s="1">
        <f t="shared" si="89"/>
        <v>-2.5752565304236299</v>
      </c>
      <c r="AW162" s="1">
        <f t="shared" si="90"/>
        <v>-2.2728906014476919</v>
      </c>
      <c r="AX162" s="1" t="str">
        <f>VLOOKUP(AI162,'ISSUE SCORE from EIKON'!A165:B594,2,FALSE)</f>
        <v>Illumina Inc</v>
      </c>
      <c r="AY162" s="1">
        <f t="shared" si="91"/>
        <v>161</v>
      </c>
      <c r="AZ162" s="1">
        <v>161</v>
      </c>
      <c r="BA162" s="1">
        <v>1</v>
      </c>
    </row>
    <row r="163" spans="1:53" ht="15">
      <c r="A163" s="11" t="s">
        <v>224</v>
      </c>
      <c r="B163" s="1">
        <f>('WEIGHTED from Refinitive'!$B$3*'ISSUE SCORE from EIKON'!G166)+('WEIGHTED from Refinitive'!$B$4*'ISSUE SCORE from EIKON'!V166)+('ISSUE SCORE from EIKON'!AK166*'WEIGHTED from Refinitive'!$B$5)+('WEIGHTED from Refinitive'!$B$8*'ISSUE SCORE from EIKON'!AZ166)+('ISSUE SCORE from EIKON'!BO166*'WEIGHTED from Refinitive'!$B$9)+('WEIGHTED from Refinitive'!$B$10*'ISSUE SCORE from EIKON'!CD166)+('ISSUE SCORE from EIKON'!CS166*'WEIGHTED from Refinitive'!$B$11)+('WEIGHTED from Refinitive'!$B$14*'ISSUE SCORE from EIKON'!DH166)+('ISSUE SCORE from EIKON'!DW166*'WEIGHTED from Refinitive'!$B$15)+('WEIGHTED from Refinitive'!$B$16*'ISSUE SCORE from EIKON'!EL166)</f>
        <v>52.027515336535636</v>
      </c>
      <c r="C163" s="1">
        <f>('WEIGHTED from Refinitive'!$B$3*'ISSUE SCORE from EIKON'!H166)+('WEIGHTED from Refinitive'!$B$4*'ISSUE SCORE from EIKON'!W166)+('ISSUE SCORE from EIKON'!AL166*'WEIGHTED from Refinitive'!$B$5)+('WEIGHTED from Refinitive'!$B$8*'ISSUE SCORE from EIKON'!BA166)+('ISSUE SCORE from EIKON'!BP166*'WEIGHTED from Refinitive'!$B$9)+('WEIGHTED from Refinitive'!$B$10*'ISSUE SCORE from EIKON'!CE166)+('ISSUE SCORE from EIKON'!CT166*'WEIGHTED from Refinitive'!$B$11)+('WEIGHTED from Refinitive'!$B$14*'ISSUE SCORE from EIKON'!DI166)+('ISSUE SCORE from EIKON'!DX166*'WEIGHTED from Refinitive'!$B$15)+('WEIGHTED from Refinitive'!$B$16*'ISSUE SCORE from EIKON'!EM166)</f>
        <v>46.81681201151784</v>
      </c>
      <c r="D163" s="1">
        <f>('WEIGHTED from Refinitive'!$B$3*'ISSUE SCORE from EIKON'!I166)+('WEIGHTED from Refinitive'!$B$4*'ISSUE SCORE from EIKON'!X166)+('ISSUE SCORE from EIKON'!AM166*'WEIGHTED from Refinitive'!$B$5)+('WEIGHTED from Refinitive'!$B$8*'ISSUE SCORE from EIKON'!BB166)+('ISSUE SCORE from EIKON'!BQ166*'WEIGHTED from Refinitive'!$B$9)+('WEIGHTED from Refinitive'!$B$10*'ISSUE SCORE from EIKON'!CF166)+('ISSUE SCORE from EIKON'!CU166*'WEIGHTED from Refinitive'!$B$11)+('WEIGHTED from Refinitive'!$B$14*'ISSUE SCORE from EIKON'!DJ166)+('ISSUE SCORE from EIKON'!DY166*'WEIGHTED from Refinitive'!$B$15)+('WEIGHTED from Refinitive'!$B$16*'ISSUE SCORE from EIKON'!EN166)</f>
        <v>0</v>
      </c>
      <c r="E163" s="1">
        <f>('WEIGHTED from Refinitive'!$B$3*'ISSUE SCORE from EIKON'!J166)+('WEIGHTED from Refinitive'!$B$4*'ISSUE SCORE from EIKON'!Y166)+('ISSUE SCORE from EIKON'!AN166*'WEIGHTED from Refinitive'!$B$5)+('WEIGHTED from Refinitive'!$B$8*'ISSUE SCORE from EIKON'!BC166)+('ISSUE SCORE from EIKON'!BR166*'WEIGHTED from Refinitive'!$B$9)+('WEIGHTED from Refinitive'!$B$10*'ISSUE SCORE from EIKON'!CG166)+('ISSUE SCORE from EIKON'!CV166*'WEIGHTED from Refinitive'!$B$11)+('WEIGHTED from Refinitive'!$B$14*'ISSUE SCORE from EIKON'!DK166)+('ISSUE SCORE from EIKON'!DZ166*'WEIGHTED from Refinitive'!$B$15)+('WEIGHTED from Refinitive'!$B$16*'ISSUE SCORE from EIKON'!EO166)</f>
        <v>0</v>
      </c>
      <c r="F163" s="1">
        <f>('WEIGHTED from Refinitive'!$B$3*'ISSUE SCORE from EIKON'!K166)+('WEIGHTED from Refinitive'!$B$4*'ISSUE SCORE from EIKON'!Z166)+('ISSUE SCORE from EIKON'!AO166*'WEIGHTED from Refinitive'!$B$5)+('WEIGHTED from Refinitive'!$B$8*'ISSUE SCORE from EIKON'!BD166)+('ISSUE SCORE from EIKON'!BS166*'WEIGHTED from Refinitive'!$B$9)+('WEIGHTED from Refinitive'!$B$10*'ISSUE SCORE from EIKON'!CH166)+('ISSUE SCORE from EIKON'!CW166*'WEIGHTED from Refinitive'!$B$11)+('WEIGHTED from Refinitive'!$B$14*'ISSUE SCORE from EIKON'!DL166)+('ISSUE SCORE from EIKON'!EA166*'WEIGHTED from Refinitive'!$B$15)+('WEIGHTED from Refinitive'!$B$16*'ISSUE SCORE from EIKON'!EP166)</f>
        <v>0</v>
      </c>
      <c r="G163" s="1">
        <f>('WEIGHTED from Refinitive'!$B$3*'ISSUE SCORE from EIKON'!L166)+('WEIGHTED from Refinitive'!$B$4*'ISSUE SCORE from EIKON'!AA166)+('ISSUE SCORE from EIKON'!AP166*'WEIGHTED from Refinitive'!$B$5)+('WEIGHTED from Refinitive'!$B$8*'ISSUE SCORE from EIKON'!BE166)+('ISSUE SCORE from EIKON'!BT166*'WEIGHTED from Refinitive'!$B$9)+('WEIGHTED from Refinitive'!$B$10*'ISSUE SCORE from EIKON'!CI166)+('ISSUE SCORE from EIKON'!CX166*'WEIGHTED from Refinitive'!$B$11)+('WEIGHTED from Refinitive'!$B$14*'ISSUE SCORE from EIKON'!DM166)+('ISSUE SCORE from EIKON'!EB166*'WEIGHTED from Refinitive'!$B$15)+('WEIGHTED from Refinitive'!$B$16*'ISSUE SCORE from EIKON'!EQ166)</f>
        <v>0</v>
      </c>
      <c r="H163" s="1">
        <f>('WEIGHTED from Refinitive'!$B$3*'ISSUE SCORE from EIKON'!M166)+('WEIGHTED from Refinitive'!$B$4*'ISSUE SCORE from EIKON'!AB166)+('ISSUE SCORE from EIKON'!AQ166*'WEIGHTED from Refinitive'!$B$5)+('WEIGHTED from Refinitive'!$B$8*'ISSUE SCORE from EIKON'!BF166)+('ISSUE SCORE from EIKON'!BU166*'WEIGHTED from Refinitive'!$B$9)+('WEIGHTED from Refinitive'!$B$10*'ISSUE SCORE from EIKON'!CJ166)+('ISSUE SCORE from EIKON'!CY166*'WEIGHTED from Refinitive'!$B$11)+('WEIGHTED from Refinitive'!$B$14*'ISSUE SCORE from EIKON'!DN166)+('ISSUE SCORE from EIKON'!EC166*'WEIGHTED from Refinitive'!$B$15)+('WEIGHTED from Refinitive'!$B$16*'ISSUE SCORE from EIKON'!ER166)</f>
        <v>0</v>
      </c>
      <c r="I163" s="1">
        <f>('WEIGHTED from Refinitive'!$B$3*'ISSUE SCORE from EIKON'!N166)+('WEIGHTED from Refinitive'!$B$4*'ISSUE SCORE from EIKON'!AC166)+('ISSUE SCORE from EIKON'!AR166*'WEIGHTED from Refinitive'!$B$5)+('WEIGHTED from Refinitive'!$B$8*'ISSUE SCORE from EIKON'!BG166)+('ISSUE SCORE from EIKON'!BV166*'WEIGHTED from Refinitive'!$B$9)+('WEIGHTED from Refinitive'!$B$10*'ISSUE SCORE from EIKON'!CK166)+('ISSUE SCORE from EIKON'!CZ166*'WEIGHTED from Refinitive'!$B$11)+('WEIGHTED from Refinitive'!$B$14*'ISSUE SCORE from EIKON'!DO166)+('ISSUE SCORE from EIKON'!ED166*'WEIGHTED from Refinitive'!$B$15)+('WEIGHTED from Refinitive'!$B$16*'ISSUE SCORE from EIKON'!ES166)</f>
        <v>0</v>
      </c>
      <c r="J163" s="1">
        <f>('WEIGHTED from Refinitive'!$B$3*'ISSUE SCORE from EIKON'!O166)+('WEIGHTED from Refinitive'!$B$4*'ISSUE SCORE from EIKON'!AD166)+('ISSUE SCORE from EIKON'!AS166*'WEIGHTED from Refinitive'!$B$5)+('WEIGHTED from Refinitive'!$B$8*'ISSUE SCORE from EIKON'!BH166)+('ISSUE SCORE from EIKON'!BW166*'WEIGHTED from Refinitive'!$B$9)+('WEIGHTED from Refinitive'!$B$10*'ISSUE SCORE from EIKON'!CL166)+('ISSUE SCORE from EIKON'!DA166*'WEIGHTED from Refinitive'!$B$11)+('WEIGHTED from Refinitive'!$B$14*'ISSUE SCORE from EIKON'!DP166)+('ISSUE SCORE from EIKON'!EE166*'WEIGHTED from Refinitive'!$B$15)+('WEIGHTED from Refinitive'!$B$16*'ISSUE SCORE from EIKON'!ET166)</f>
        <v>0</v>
      </c>
      <c r="K163" s="1">
        <f>('WEIGHTED from Refinitive'!$B$3*'ISSUE SCORE from EIKON'!P166)+('WEIGHTED from Refinitive'!$B$4*'ISSUE SCORE from EIKON'!AE166)+('ISSUE SCORE from EIKON'!AT166*'WEIGHTED from Refinitive'!$B$5)+('WEIGHTED from Refinitive'!$B$8*'ISSUE SCORE from EIKON'!BI166)+('ISSUE SCORE from EIKON'!BX166*'WEIGHTED from Refinitive'!$B$9)+('WEIGHTED from Refinitive'!$B$10*'ISSUE SCORE from EIKON'!CM166)+('ISSUE SCORE from EIKON'!DB166*'WEIGHTED from Refinitive'!$B$11)+('WEIGHTED from Refinitive'!$B$14*'ISSUE SCORE from EIKON'!DQ166)+('ISSUE SCORE from EIKON'!EF166*'WEIGHTED from Refinitive'!$B$15)+('WEIGHTED from Refinitive'!$B$16*'ISSUE SCORE from EIKON'!EU166)</f>
        <v>0</v>
      </c>
      <c r="L163" s="1">
        <f>('WEIGHTED from Refinitive'!$B$3*'ISSUE SCORE from EIKON'!Q166)+('WEIGHTED from Refinitive'!$B$4*'ISSUE SCORE from EIKON'!AF166)+('ISSUE SCORE from EIKON'!AU166*'WEIGHTED from Refinitive'!$B$5)+('WEIGHTED from Refinitive'!$B$8*'ISSUE SCORE from EIKON'!BJ166)+('ISSUE SCORE from EIKON'!BY166*'WEIGHTED from Refinitive'!$B$9)+('WEIGHTED from Refinitive'!$B$10*'ISSUE SCORE from EIKON'!CN166)+('ISSUE SCORE from EIKON'!DC166*'WEIGHTED from Refinitive'!$B$11)+('WEIGHTED from Refinitive'!$B$14*'ISSUE SCORE from EIKON'!DR166)+('ISSUE SCORE from EIKON'!EG166*'WEIGHTED from Refinitive'!$B$15)+('WEIGHTED from Refinitive'!$B$16*'ISSUE SCORE from EIKON'!EV166)</f>
        <v>0</v>
      </c>
      <c r="M163" s="1">
        <f>('WEIGHTED from Refinitive'!$B$3*'ISSUE SCORE from EIKON'!R166)+('WEIGHTED from Refinitive'!$B$4*'ISSUE SCORE from EIKON'!AG166)+('ISSUE SCORE from EIKON'!AV166*'WEIGHTED from Refinitive'!$B$5)+('WEIGHTED from Refinitive'!$B$8*'ISSUE SCORE from EIKON'!BK166)+('ISSUE SCORE from EIKON'!BZ166*'WEIGHTED from Refinitive'!$B$9)+('WEIGHTED from Refinitive'!$B$10*'ISSUE SCORE from EIKON'!CO166)+('ISSUE SCORE from EIKON'!DD166*'WEIGHTED from Refinitive'!$B$11)+('WEIGHTED from Refinitive'!$B$14*'ISSUE SCORE from EIKON'!DS166)+('ISSUE SCORE from EIKON'!EH166*'WEIGHTED from Refinitive'!$B$15)+('WEIGHTED from Refinitive'!$B$16*'ISSUE SCORE from EIKON'!EW166)</f>
        <v>0</v>
      </c>
      <c r="N163" s="1">
        <f>('WEIGHTED from Refinitive'!$B$3*'ISSUE SCORE from EIKON'!S166)+('WEIGHTED from Refinitive'!$B$4*'ISSUE SCORE from EIKON'!AH166)+('ISSUE SCORE from EIKON'!AW166*'WEIGHTED from Refinitive'!$B$5)+('WEIGHTED from Refinitive'!$B$8*'ISSUE SCORE from EIKON'!BL166)+('ISSUE SCORE from EIKON'!CA166*'WEIGHTED from Refinitive'!$B$9)+('WEIGHTED from Refinitive'!$B$10*'ISSUE SCORE from EIKON'!CP166)+('ISSUE SCORE from EIKON'!DE166*'WEIGHTED from Refinitive'!$B$11)+('WEIGHTED from Refinitive'!$B$14*'ISSUE SCORE from EIKON'!DT166)+('ISSUE SCORE from EIKON'!EI166*'WEIGHTED from Refinitive'!$B$15)+('WEIGHTED from Refinitive'!$B$16*'ISSUE SCORE from EIKON'!EX166)</f>
        <v>0</v>
      </c>
      <c r="O163" s="1">
        <f>('WEIGHTED from Refinitive'!$B$3*'ISSUE SCORE from EIKON'!T166)+('WEIGHTED from Refinitive'!$B$4*'ISSUE SCORE from EIKON'!AI166)+('ISSUE SCORE from EIKON'!AX166*'WEIGHTED from Refinitive'!$B$5)+('WEIGHTED from Refinitive'!$B$8*'ISSUE SCORE from EIKON'!BM166)+('ISSUE SCORE from EIKON'!CB166*'WEIGHTED from Refinitive'!$B$9)+('WEIGHTED from Refinitive'!$B$10*'ISSUE SCORE from EIKON'!CQ166)+('ISSUE SCORE from EIKON'!DF166*'WEIGHTED from Refinitive'!$B$11)+('WEIGHTED from Refinitive'!$B$14*'ISSUE SCORE from EIKON'!DU166)+('ISSUE SCORE from EIKON'!EJ166*'WEIGHTED from Refinitive'!$B$15)+('WEIGHTED from Refinitive'!$B$16*'ISSUE SCORE from EIKON'!EY166)</f>
        <v>0</v>
      </c>
      <c r="P163" s="1">
        <f>('WEIGHTED from Refinitive'!$B$3*'ISSUE SCORE from EIKON'!U166)+('WEIGHTED from Refinitive'!$B$4*'ISSUE SCORE from EIKON'!AJ166)+('ISSUE SCORE from EIKON'!AY166*'WEIGHTED from Refinitive'!$B$5)+('WEIGHTED from Refinitive'!$B$8*'ISSUE SCORE from EIKON'!BN166)+('ISSUE SCORE from EIKON'!CC166*'WEIGHTED from Refinitive'!$B$9)+('WEIGHTED from Refinitive'!$B$10*'ISSUE SCORE from EIKON'!CR166)+('ISSUE SCORE from EIKON'!DG166*'WEIGHTED from Refinitive'!$B$11)+('WEIGHTED from Refinitive'!$B$14*'ISSUE SCORE from EIKON'!DV166)+('ISSUE SCORE from EIKON'!EK166*'WEIGHTED from Refinitive'!$B$15)+('WEIGHTED from Refinitive'!$B$16*'ISSUE SCORE from EIKON'!EZ166)</f>
        <v>0</v>
      </c>
      <c r="R163" s="11" t="s">
        <v>268</v>
      </c>
      <c r="S163" s="1">
        <f t="shared" si="62"/>
        <v>76.882337029628815</v>
      </c>
      <c r="T163" s="1">
        <f t="shared" si="63"/>
        <v>46.81681201151784</v>
      </c>
      <c r="U163" s="1">
        <f t="shared" si="64"/>
        <v>0</v>
      </c>
      <c r="V163" s="1">
        <f t="shared" si="65"/>
        <v>0</v>
      </c>
      <c r="W163" s="1">
        <f t="shared" si="66"/>
        <v>0</v>
      </c>
      <c r="X163" s="1">
        <f t="shared" si="67"/>
        <v>0</v>
      </c>
      <c r="Y163" s="1">
        <f t="shared" si="68"/>
        <v>0</v>
      </c>
      <c r="Z163" s="1">
        <f t="shared" si="69"/>
        <v>0</v>
      </c>
      <c r="AA163" s="1">
        <f t="shared" si="70"/>
        <v>0</v>
      </c>
      <c r="AB163" s="1">
        <f t="shared" si="71"/>
        <v>0</v>
      </c>
      <c r="AC163" s="1">
        <f t="shared" si="72"/>
        <v>0</v>
      </c>
      <c r="AD163" s="1">
        <f t="shared" si="73"/>
        <v>0</v>
      </c>
      <c r="AE163" s="1">
        <f t="shared" si="74"/>
        <v>0</v>
      </c>
      <c r="AF163" s="1">
        <f t="shared" si="75"/>
        <v>0</v>
      </c>
      <c r="AG163" s="1">
        <f t="shared" si="76"/>
        <v>0</v>
      </c>
      <c r="AI163" s="11" t="s">
        <v>268</v>
      </c>
      <c r="AJ163" s="1">
        <f t="shared" si="77"/>
        <v>30.065525018110975</v>
      </c>
      <c r="AK163" s="1">
        <f t="shared" si="78"/>
        <v>46.81681201151784</v>
      </c>
      <c r="AL163" s="1">
        <f t="shared" si="79"/>
        <v>0</v>
      </c>
      <c r="AM163" s="1">
        <f t="shared" si="80"/>
        <v>0</v>
      </c>
      <c r="AN163" s="1">
        <f t="shared" si="81"/>
        <v>0</v>
      </c>
      <c r="AO163" s="1">
        <f t="shared" si="82"/>
        <v>0</v>
      </c>
      <c r="AP163" s="1">
        <f t="shared" si="83"/>
        <v>0</v>
      </c>
      <c r="AQ163" s="1">
        <f t="shared" si="84"/>
        <v>0</v>
      </c>
      <c r="AR163" s="1">
        <f t="shared" si="85"/>
        <v>0</v>
      </c>
      <c r="AS163" s="1">
        <f t="shared" si="86"/>
        <v>0</v>
      </c>
      <c r="AT163" s="1">
        <f t="shared" si="87"/>
        <v>0</v>
      </c>
      <c r="AU163" s="1">
        <f t="shared" si="88"/>
        <v>0</v>
      </c>
      <c r="AV163" s="1">
        <f t="shared" si="89"/>
        <v>0</v>
      </c>
      <c r="AW163" s="1">
        <f t="shared" si="90"/>
        <v>0</v>
      </c>
      <c r="AX163" s="1" t="str">
        <f>VLOOKUP(AI163,'ISSUE SCORE from EIKON'!A166:B595,2,FALSE)</f>
        <v>Incyte Corp</v>
      </c>
      <c r="AY163" s="1">
        <f t="shared" si="91"/>
        <v>162</v>
      </c>
      <c r="AZ163" s="1">
        <v>162</v>
      </c>
      <c r="BA163" s="1">
        <v>1</v>
      </c>
    </row>
    <row r="164" spans="1:53" ht="15">
      <c r="A164" s="11" t="s">
        <v>226</v>
      </c>
      <c r="B164" s="1">
        <f>('WEIGHTED from Refinitive'!$B$3*'ISSUE SCORE from EIKON'!G167)+('WEIGHTED from Refinitive'!$B$4*'ISSUE SCORE from EIKON'!V167)+('ISSUE SCORE from EIKON'!AK167*'WEIGHTED from Refinitive'!$B$5)+('WEIGHTED from Refinitive'!$B$8*'ISSUE SCORE from EIKON'!AZ167)+('ISSUE SCORE from EIKON'!BO167*'WEIGHTED from Refinitive'!$B$9)+('WEIGHTED from Refinitive'!$B$10*'ISSUE SCORE from EIKON'!CD167)+('ISSUE SCORE from EIKON'!CS167*'WEIGHTED from Refinitive'!$B$11)+('WEIGHTED from Refinitive'!$B$14*'ISSUE SCORE from EIKON'!DH167)+('ISSUE SCORE from EIKON'!DW167*'WEIGHTED from Refinitive'!$B$15)+('WEIGHTED from Refinitive'!$B$16*'ISSUE SCORE from EIKON'!EL167)</f>
        <v>61.021144924076481</v>
      </c>
      <c r="C164" s="1">
        <f>('WEIGHTED from Refinitive'!$B$3*'ISSUE SCORE from EIKON'!H167)+('WEIGHTED from Refinitive'!$B$4*'ISSUE SCORE from EIKON'!W167)+('ISSUE SCORE from EIKON'!AL167*'WEIGHTED from Refinitive'!$B$5)+('WEIGHTED from Refinitive'!$B$8*'ISSUE SCORE from EIKON'!BA167)+('ISSUE SCORE from EIKON'!BP167*'WEIGHTED from Refinitive'!$B$9)+('WEIGHTED from Refinitive'!$B$10*'ISSUE SCORE from EIKON'!CE167)+('ISSUE SCORE from EIKON'!CT167*'WEIGHTED from Refinitive'!$B$11)+('WEIGHTED from Refinitive'!$B$14*'ISSUE SCORE from EIKON'!DI167)+('ISSUE SCORE from EIKON'!DX167*'WEIGHTED from Refinitive'!$B$15)+('WEIGHTED from Refinitive'!$B$16*'ISSUE SCORE from EIKON'!EM167)</f>
        <v>59.58553017499225</v>
      </c>
      <c r="D164" s="1">
        <f>('WEIGHTED from Refinitive'!$B$3*'ISSUE SCORE from EIKON'!I167)+('WEIGHTED from Refinitive'!$B$4*'ISSUE SCORE from EIKON'!X167)+('ISSUE SCORE from EIKON'!AM167*'WEIGHTED from Refinitive'!$B$5)+('WEIGHTED from Refinitive'!$B$8*'ISSUE SCORE from EIKON'!BB167)+('ISSUE SCORE from EIKON'!BQ167*'WEIGHTED from Refinitive'!$B$9)+('WEIGHTED from Refinitive'!$B$10*'ISSUE SCORE from EIKON'!CF167)+('ISSUE SCORE from EIKON'!CU167*'WEIGHTED from Refinitive'!$B$11)+('WEIGHTED from Refinitive'!$B$14*'ISSUE SCORE from EIKON'!DJ167)+('ISSUE SCORE from EIKON'!DY167*'WEIGHTED from Refinitive'!$B$15)+('WEIGHTED from Refinitive'!$B$16*'ISSUE SCORE from EIKON'!EN167)</f>
        <v>59.277450438265433</v>
      </c>
      <c r="E164" s="1">
        <f>('WEIGHTED from Refinitive'!$B$3*'ISSUE SCORE from EIKON'!J167)+('WEIGHTED from Refinitive'!$B$4*'ISSUE SCORE from EIKON'!Y167)+('ISSUE SCORE from EIKON'!AN167*'WEIGHTED from Refinitive'!$B$5)+('WEIGHTED from Refinitive'!$B$8*'ISSUE SCORE from EIKON'!BC167)+('ISSUE SCORE from EIKON'!BR167*'WEIGHTED from Refinitive'!$B$9)+('WEIGHTED from Refinitive'!$B$10*'ISSUE SCORE from EIKON'!CG167)+('ISSUE SCORE from EIKON'!CV167*'WEIGHTED from Refinitive'!$B$11)+('WEIGHTED from Refinitive'!$B$14*'ISSUE SCORE from EIKON'!DK167)+('ISSUE SCORE from EIKON'!DZ167*'WEIGHTED from Refinitive'!$B$15)+('WEIGHTED from Refinitive'!$B$16*'ISSUE SCORE from EIKON'!EO167)</f>
        <v>58.615060558188475</v>
      </c>
      <c r="F164" s="1">
        <f>('WEIGHTED from Refinitive'!$B$3*'ISSUE SCORE from EIKON'!K167)+('WEIGHTED from Refinitive'!$B$4*'ISSUE SCORE from EIKON'!Z167)+('ISSUE SCORE from EIKON'!AO167*'WEIGHTED from Refinitive'!$B$5)+('WEIGHTED from Refinitive'!$B$8*'ISSUE SCORE from EIKON'!BD167)+('ISSUE SCORE from EIKON'!BS167*'WEIGHTED from Refinitive'!$B$9)+('WEIGHTED from Refinitive'!$B$10*'ISSUE SCORE from EIKON'!CH167)+('ISSUE SCORE from EIKON'!CW167*'WEIGHTED from Refinitive'!$B$11)+('WEIGHTED from Refinitive'!$B$14*'ISSUE SCORE from EIKON'!DL167)+('ISSUE SCORE from EIKON'!EA167*'WEIGHTED from Refinitive'!$B$15)+('WEIGHTED from Refinitive'!$B$16*'ISSUE SCORE from EIKON'!EP167)</f>
        <v>41.338507646199929</v>
      </c>
      <c r="G164" s="1">
        <f>('WEIGHTED from Refinitive'!$B$3*'ISSUE SCORE from EIKON'!L167)+('WEIGHTED from Refinitive'!$B$4*'ISSUE SCORE from EIKON'!AA167)+('ISSUE SCORE from EIKON'!AP167*'WEIGHTED from Refinitive'!$B$5)+('WEIGHTED from Refinitive'!$B$8*'ISSUE SCORE from EIKON'!BE167)+('ISSUE SCORE from EIKON'!BT167*'WEIGHTED from Refinitive'!$B$9)+('WEIGHTED from Refinitive'!$B$10*'ISSUE SCORE from EIKON'!CI167)+('ISSUE SCORE from EIKON'!CX167*'WEIGHTED from Refinitive'!$B$11)+('WEIGHTED from Refinitive'!$B$14*'ISSUE SCORE from EIKON'!DM167)+('ISSUE SCORE from EIKON'!EB167*'WEIGHTED from Refinitive'!$B$15)+('WEIGHTED from Refinitive'!$B$16*'ISSUE SCORE from EIKON'!EQ167)</f>
        <v>36.932553191489355</v>
      </c>
      <c r="H164" s="1">
        <f>('WEIGHTED from Refinitive'!$B$3*'ISSUE SCORE from EIKON'!M167)+('WEIGHTED from Refinitive'!$B$4*'ISSUE SCORE from EIKON'!AB167)+('ISSUE SCORE from EIKON'!AQ167*'WEIGHTED from Refinitive'!$B$5)+('WEIGHTED from Refinitive'!$B$8*'ISSUE SCORE from EIKON'!BF167)+('ISSUE SCORE from EIKON'!BU167*'WEIGHTED from Refinitive'!$B$9)+('WEIGHTED from Refinitive'!$B$10*'ISSUE SCORE from EIKON'!CJ167)+('ISSUE SCORE from EIKON'!CY167*'WEIGHTED from Refinitive'!$B$11)+('WEIGHTED from Refinitive'!$B$14*'ISSUE SCORE from EIKON'!DN167)+('ISSUE SCORE from EIKON'!EC167*'WEIGHTED from Refinitive'!$B$15)+('WEIGHTED from Refinitive'!$B$16*'ISSUE SCORE from EIKON'!ER167)</f>
        <v>38.139759015642142</v>
      </c>
      <c r="I164" s="1">
        <f>('WEIGHTED from Refinitive'!$B$3*'ISSUE SCORE from EIKON'!N167)+('WEIGHTED from Refinitive'!$B$4*'ISSUE SCORE from EIKON'!AC167)+('ISSUE SCORE from EIKON'!AR167*'WEIGHTED from Refinitive'!$B$5)+('WEIGHTED from Refinitive'!$B$8*'ISSUE SCORE from EIKON'!BG167)+('ISSUE SCORE from EIKON'!BV167*'WEIGHTED from Refinitive'!$B$9)+('WEIGHTED from Refinitive'!$B$10*'ISSUE SCORE from EIKON'!CK167)+('ISSUE SCORE from EIKON'!CZ167*'WEIGHTED from Refinitive'!$B$11)+('WEIGHTED from Refinitive'!$B$14*'ISSUE SCORE from EIKON'!DO167)+('ISSUE SCORE from EIKON'!ED167*'WEIGHTED from Refinitive'!$B$15)+('WEIGHTED from Refinitive'!$B$16*'ISSUE SCORE from EIKON'!ES167)</f>
        <v>37.089344262295064</v>
      </c>
      <c r="J164" s="1">
        <f>('WEIGHTED from Refinitive'!$B$3*'ISSUE SCORE from EIKON'!O167)+('WEIGHTED from Refinitive'!$B$4*'ISSUE SCORE from EIKON'!AD167)+('ISSUE SCORE from EIKON'!AS167*'WEIGHTED from Refinitive'!$B$5)+('WEIGHTED from Refinitive'!$B$8*'ISSUE SCORE from EIKON'!BH167)+('ISSUE SCORE from EIKON'!BW167*'WEIGHTED from Refinitive'!$B$9)+('WEIGHTED from Refinitive'!$B$10*'ISSUE SCORE from EIKON'!CL167)+('ISSUE SCORE from EIKON'!DA167*'WEIGHTED from Refinitive'!$B$11)+('WEIGHTED from Refinitive'!$B$14*'ISSUE SCORE from EIKON'!DP167)+('ISSUE SCORE from EIKON'!EE167*'WEIGHTED from Refinitive'!$B$15)+('WEIGHTED from Refinitive'!$B$16*'ISSUE SCORE from EIKON'!ET167)</f>
        <v>40.797751590514729</v>
      </c>
      <c r="K164" s="1">
        <f>('WEIGHTED from Refinitive'!$B$3*'ISSUE SCORE from EIKON'!P167)+('WEIGHTED from Refinitive'!$B$4*'ISSUE SCORE from EIKON'!AE167)+('ISSUE SCORE from EIKON'!AT167*'WEIGHTED from Refinitive'!$B$5)+('WEIGHTED from Refinitive'!$B$8*'ISSUE SCORE from EIKON'!BI167)+('ISSUE SCORE from EIKON'!BX167*'WEIGHTED from Refinitive'!$B$9)+('WEIGHTED from Refinitive'!$B$10*'ISSUE SCORE from EIKON'!CM167)+('ISSUE SCORE from EIKON'!DB167*'WEIGHTED from Refinitive'!$B$11)+('WEIGHTED from Refinitive'!$B$14*'ISSUE SCORE from EIKON'!DQ167)+('ISSUE SCORE from EIKON'!EF167*'WEIGHTED from Refinitive'!$B$15)+('WEIGHTED from Refinitive'!$B$16*'ISSUE SCORE from EIKON'!EU167)</f>
        <v>0</v>
      </c>
      <c r="L164" s="1">
        <f>('WEIGHTED from Refinitive'!$B$3*'ISSUE SCORE from EIKON'!Q167)+('WEIGHTED from Refinitive'!$B$4*'ISSUE SCORE from EIKON'!AF167)+('ISSUE SCORE from EIKON'!AU167*'WEIGHTED from Refinitive'!$B$5)+('WEIGHTED from Refinitive'!$B$8*'ISSUE SCORE from EIKON'!BJ167)+('ISSUE SCORE from EIKON'!BY167*'WEIGHTED from Refinitive'!$B$9)+('WEIGHTED from Refinitive'!$B$10*'ISSUE SCORE from EIKON'!CN167)+('ISSUE SCORE from EIKON'!DC167*'WEIGHTED from Refinitive'!$B$11)+('WEIGHTED from Refinitive'!$B$14*'ISSUE SCORE from EIKON'!DR167)+('ISSUE SCORE from EIKON'!EG167*'WEIGHTED from Refinitive'!$B$15)+('WEIGHTED from Refinitive'!$B$16*'ISSUE SCORE from EIKON'!EV167)</f>
        <v>0</v>
      </c>
      <c r="M164" s="1">
        <f>('WEIGHTED from Refinitive'!$B$3*'ISSUE SCORE from EIKON'!R167)+('WEIGHTED from Refinitive'!$B$4*'ISSUE SCORE from EIKON'!AG167)+('ISSUE SCORE from EIKON'!AV167*'WEIGHTED from Refinitive'!$B$5)+('WEIGHTED from Refinitive'!$B$8*'ISSUE SCORE from EIKON'!BK167)+('ISSUE SCORE from EIKON'!BZ167*'WEIGHTED from Refinitive'!$B$9)+('WEIGHTED from Refinitive'!$B$10*'ISSUE SCORE from EIKON'!CO167)+('ISSUE SCORE from EIKON'!DD167*'WEIGHTED from Refinitive'!$B$11)+('WEIGHTED from Refinitive'!$B$14*'ISSUE SCORE from EIKON'!DS167)+('ISSUE SCORE from EIKON'!EH167*'WEIGHTED from Refinitive'!$B$15)+('WEIGHTED from Refinitive'!$B$16*'ISSUE SCORE from EIKON'!EW167)</f>
        <v>0</v>
      </c>
      <c r="N164" s="1">
        <f>('WEIGHTED from Refinitive'!$B$3*'ISSUE SCORE from EIKON'!S167)+('WEIGHTED from Refinitive'!$B$4*'ISSUE SCORE from EIKON'!AH167)+('ISSUE SCORE from EIKON'!AW167*'WEIGHTED from Refinitive'!$B$5)+('WEIGHTED from Refinitive'!$B$8*'ISSUE SCORE from EIKON'!BL167)+('ISSUE SCORE from EIKON'!CA167*'WEIGHTED from Refinitive'!$B$9)+('WEIGHTED from Refinitive'!$B$10*'ISSUE SCORE from EIKON'!CP167)+('ISSUE SCORE from EIKON'!DE167*'WEIGHTED from Refinitive'!$B$11)+('WEIGHTED from Refinitive'!$B$14*'ISSUE SCORE from EIKON'!DT167)+('ISSUE SCORE from EIKON'!EI167*'WEIGHTED from Refinitive'!$B$15)+('WEIGHTED from Refinitive'!$B$16*'ISSUE SCORE from EIKON'!EX167)</f>
        <v>0</v>
      </c>
      <c r="O164" s="1">
        <f>('WEIGHTED from Refinitive'!$B$3*'ISSUE SCORE from EIKON'!T167)+('WEIGHTED from Refinitive'!$B$4*'ISSUE SCORE from EIKON'!AI167)+('ISSUE SCORE from EIKON'!AX167*'WEIGHTED from Refinitive'!$B$5)+('WEIGHTED from Refinitive'!$B$8*'ISSUE SCORE from EIKON'!BM167)+('ISSUE SCORE from EIKON'!CB167*'WEIGHTED from Refinitive'!$B$9)+('WEIGHTED from Refinitive'!$B$10*'ISSUE SCORE from EIKON'!CQ167)+('ISSUE SCORE from EIKON'!DF167*'WEIGHTED from Refinitive'!$B$11)+('WEIGHTED from Refinitive'!$B$14*'ISSUE SCORE from EIKON'!DU167)+('ISSUE SCORE from EIKON'!EJ167*'WEIGHTED from Refinitive'!$B$15)+('WEIGHTED from Refinitive'!$B$16*'ISSUE SCORE from EIKON'!EY167)</f>
        <v>0</v>
      </c>
      <c r="P164" s="1">
        <f>('WEIGHTED from Refinitive'!$B$3*'ISSUE SCORE from EIKON'!U167)+('WEIGHTED from Refinitive'!$B$4*'ISSUE SCORE from EIKON'!AJ167)+('ISSUE SCORE from EIKON'!AY167*'WEIGHTED from Refinitive'!$B$5)+('WEIGHTED from Refinitive'!$B$8*'ISSUE SCORE from EIKON'!BN167)+('ISSUE SCORE from EIKON'!CC167*'WEIGHTED from Refinitive'!$B$9)+('WEIGHTED from Refinitive'!$B$10*'ISSUE SCORE from EIKON'!CR167)+('ISSUE SCORE from EIKON'!DG167*'WEIGHTED from Refinitive'!$B$11)+('WEIGHTED from Refinitive'!$B$14*'ISSUE SCORE from EIKON'!DV167)+('ISSUE SCORE from EIKON'!EK167*'WEIGHTED from Refinitive'!$B$15)+('WEIGHTED from Refinitive'!$B$16*'ISSUE SCORE from EIKON'!EZ167)</f>
        <v>0</v>
      </c>
      <c r="R164" s="11" t="s">
        <v>269</v>
      </c>
      <c r="S164" s="1">
        <f t="shared" si="62"/>
        <v>70.630683894110973</v>
      </c>
      <c r="T164" s="1">
        <f t="shared" si="63"/>
        <v>59.58553017499225</v>
      </c>
      <c r="U164" s="1">
        <f t="shared" si="64"/>
        <v>59.277450438265433</v>
      </c>
      <c r="V164" s="1">
        <f t="shared" si="65"/>
        <v>58.615060558188475</v>
      </c>
      <c r="W164" s="1">
        <f t="shared" si="66"/>
        <v>41.338507646199929</v>
      </c>
      <c r="X164" s="1">
        <f t="shared" si="67"/>
        <v>36.932553191489355</v>
      </c>
      <c r="Y164" s="1">
        <f t="shared" si="68"/>
        <v>38.139759015642142</v>
      </c>
      <c r="Z164" s="1">
        <f t="shared" si="69"/>
        <v>37.089344262295064</v>
      </c>
      <c r="AA164" s="1">
        <f t="shared" si="70"/>
        <v>40.797751590514729</v>
      </c>
      <c r="AB164" s="1">
        <f t="shared" si="71"/>
        <v>0</v>
      </c>
      <c r="AC164" s="1">
        <f t="shared" si="72"/>
        <v>0</v>
      </c>
      <c r="AD164" s="1">
        <f t="shared" si="73"/>
        <v>0</v>
      </c>
      <c r="AE164" s="1">
        <f t="shared" si="74"/>
        <v>0</v>
      </c>
      <c r="AF164" s="1">
        <f t="shared" si="75"/>
        <v>0</v>
      </c>
      <c r="AG164" s="1">
        <f t="shared" si="76"/>
        <v>0</v>
      </c>
      <c r="AI164" s="11" t="s">
        <v>269</v>
      </c>
      <c r="AJ164" s="1">
        <f t="shared" si="77"/>
        <v>11.045153719118723</v>
      </c>
      <c r="AK164" s="1">
        <f t="shared" si="78"/>
        <v>0.30807973672681754</v>
      </c>
      <c r="AL164" s="1">
        <f t="shared" si="79"/>
        <v>0.66238988007695809</v>
      </c>
      <c r="AM164" s="1">
        <f t="shared" si="80"/>
        <v>17.276552911988546</v>
      </c>
      <c r="AN164" s="1">
        <f t="shared" si="81"/>
        <v>4.4059544547105745</v>
      </c>
      <c r="AO164" s="1">
        <f t="shared" si="82"/>
        <v>-1.207205824152787</v>
      </c>
      <c r="AP164" s="1">
        <f t="shared" si="83"/>
        <v>1.0504147533470771</v>
      </c>
      <c r="AQ164" s="1">
        <f t="shared" si="84"/>
        <v>-3.7084073282196641</v>
      </c>
      <c r="AR164" s="1">
        <f t="shared" si="85"/>
        <v>40.797751590514729</v>
      </c>
      <c r="AS164" s="1">
        <f t="shared" si="86"/>
        <v>0</v>
      </c>
      <c r="AT164" s="1">
        <f t="shared" si="87"/>
        <v>0</v>
      </c>
      <c r="AU164" s="1">
        <f t="shared" si="88"/>
        <v>0</v>
      </c>
      <c r="AV164" s="1">
        <f t="shared" si="89"/>
        <v>0</v>
      </c>
      <c r="AW164" s="1">
        <f t="shared" si="90"/>
        <v>0</v>
      </c>
      <c r="AX164" s="1" t="str">
        <f>VLOOKUP(AI164,'ISSUE SCORE from EIKON'!A167:B596,2,FALSE)</f>
        <v>IHS Markit Ltd</v>
      </c>
      <c r="AY164" s="1">
        <f t="shared" si="91"/>
        <v>163</v>
      </c>
      <c r="AZ164" s="1">
        <v>163</v>
      </c>
      <c r="BA164" s="1">
        <v>1</v>
      </c>
    </row>
    <row r="165" spans="1:53" ht="15">
      <c r="A165" s="11" t="s">
        <v>227</v>
      </c>
      <c r="B165" s="1">
        <f>('WEIGHTED from Refinitive'!$B$3*'ISSUE SCORE from EIKON'!G168)+('WEIGHTED from Refinitive'!$B$4*'ISSUE SCORE from EIKON'!V168)+('ISSUE SCORE from EIKON'!AK168*'WEIGHTED from Refinitive'!$B$5)+('WEIGHTED from Refinitive'!$B$8*'ISSUE SCORE from EIKON'!AZ168)+('ISSUE SCORE from EIKON'!BO168*'WEIGHTED from Refinitive'!$B$9)+('WEIGHTED from Refinitive'!$B$10*'ISSUE SCORE from EIKON'!CD168)+('ISSUE SCORE from EIKON'!CS168*'WEIGHTED from Refinitive'!$B$11)+('WEIGHTED from Refinitive'!$B$14*'ISSUE SCORE from EIKON'!DH168)+('ISSUE SCORE from EIKON'!DW168*'WEIGHTED from Refinitive'!$B$15)+('WEIGHTED from Refinitive'!$B$16*'ISSUE SCORE from EIKON'!EL168)</f>
        <v>46.135233997655781</v>
      </c>
      <c r="C165" s="1">
        <f>('WEIGHTED from Refinitive'!$B$3*'ISSUE SCORE from EIKON'!H168)+('WEIGHTED from Refinitive'!$B$4*'ISSUE SCORE from EIKON'!W168)+('ISSUE SCORE from EIKON'!AL168*'WEIGHTED from Refinitive'!$B$5)+('WEIGHTED from Refinitive'!$B$8*'ISSUE SCORE from EIKON'!BA168)+('ISSUE SCORE from EIKON'!BP168*'WEIGHTED from Refinitive'!$B$9)+('WEIGHTED from Refinitive'!$B$10*'ISSUE SCORE from EIKON'!CE168)+('ISSUE SCORE from EIKON'!CT168*'WEIGHTED from Refinitive'!$B$11)+('WEIGHTED from Refinitive'!$B$14*'ISSUE SCORE from EIKON'!DI168)+('ISSUE SCORE from EIKON'!DX168*'WEIGHTED from Refinitive'!$B$15)+('WEIGHTED from Refinitive'!$B$16*'ISSUE SCORE from EIKON'!EM168)</f>
        <v>32.271382623372595</v>
      </c>
      <c r="D165" s="1">
        <f>('WEIGHTED from Refinitive'!$B$3*'ISSUE SCORE from EIKON'!I168)+('WEIGHTED from Refinitive'!$B$4*'ISSUE SCORE from EIKON'!X168)+('ISSUE SCORE from EIKON'!AM168*'WEIGHTED from Refinitive'!$B$5)+('WEIGHTED from Refinitive'!$B$8*'ISSUE SCORE from EIKON'!BB168)+('ISSUE SCORE from EIKON'!BQ168*'WEIGHTED from Refinitive'!$B$9)+('WEIGHTED from Refinitive'!$B$10*'ISSUE SCORE from EIKON'!CF168)+('ISSUE SCORE from EIKON'!CU168*'WEIGHTED from Refinitive'!$B$11)+('WEIGHTED from Refinitive'!$B$14*'ISSUE SCORE from EIKON'!DJ168)+('ISSUE SCORE from EIKON'!DY168*'WEIGHTED from Refinitive'!$B$15)+('WEIGHTED from Refinitive'!$B$16*'ISSUE SCORE from EIKON'!EN168)</f>
        <v>31.197371995208751</v>
      </c>
      <c r="E165" s="1">
        <f>('WEIGHTED from Refinitive'!$B$3*'ISSUE SCORE from EIKON'!J168)+('WEIGHTED from Refinitive'!$B$4*'ISSUE SCORE from EIKON'!Y168)+('ISSUE SCORE from EIKON'!AN168*'WEIGHTED from Refinitive'!$B$5)+('WEIGHTED from Refinitive'!$B$8*'ISSUE SCORE from EIKON'!BC168)+('ISSUE SCORE from EIKON'!BR168*'WEIGHTED from Refinitive'!$B$9)+('WEIGHTED from Refinitive'!$B$10*'ISSUE SCORE from EIKON'!CG168)+('ISSUE SCORE from EIKON'!CV168*'WEIGHTED from Refinitive'!$B$11)+('WEIGHTED from Refinitive'!$B$14*'ISSUE SCORE from EIKON'!DK168)+('ISSUE SCORE from EIKON'!DZ168*'WEIGHTED from Refinitive'!$B$15)+('WEIGHTED from Refinitive'!$B$16*'ISSUE SCORE from EIKON'!EO168)</f>
        <v>0</v>
      </c>
      <c r="F165" s="1">
        <f>('WEIGHTED from Refinitive'!$B$3*'ISSUE SCORE from EIKON'!K168)+('WEIGHTED from Refinitive'!$B$4*'ISSUE SCORE from EIKON'!Z168)+('ISSUE SCORE from EIKON'!AO168*'WEIGHTED from Refinitive'!$B$5)+('WEIGHTED from Refinitive'!$B$8*'ISSUE SCORE from EIKON'!BD168)+('ISSUE SCORE from EIKON'!BS168*'WEIGHTED from Refinitive'!$B$9)+('WEIGHTED from Refinitive'!$B$10*'ISSUE SCORE from EIKON'!CH168)+('ISSUE SCORE from EIKON'!CW168*'WEIGHTED from Refinitive'!$B$11)+('WEIGHTED from Refinitive'!$B$14*'ISSUE SCORE from EIKON'!DL168)+('ISSUE SCORE from EIKON'!EA168*'WEIGHTED from Refinitive'!$B$15)+('WEIGHTED from Refinitive'!$B$16*'ISSUE SCORE from EIKON'!EP168)</f>
        <v>0</v>
      </c>
      <c r="G165" s="1">
        <f>('WEIGHTED from Refinitive'!$B$3*'ISSUE SCORE from EIKON'!L168)+('WEIGHTED from Refinitive'!$B$4*'ISSUE SCORE from EIKON'!AA168)+('ISSUE SCORE from EIKON'!AP168*'WEIGHTED from Refinitive'!$B$5)+('WEIGHTED from Refinitive'!$B$8*'ISSUE SCORE from EIKON'!BE168)+('ISSUE SCORE from EIKON'!BT168*'WEIGHTED from Refinitive'!$B$9)+('WEIGHTED from Refinitive'!$B$10*'ISSUE SCORE from EIKON'!CI168)+('ISSUE SCORE from EIKON'!CX168*'WEIGHTED from Refinitive'!$B$11)+('WEIGHTED from Refinitive'!$B$14*'ISSUE SCORE from EIKON'!DM168)+('ISSUE SCORE from EIKON'!EB168*'WEIGHTED from Refinitive'!$B$15)+('WEIGHTED from Refinitive'!$B$16*'ISSUE SCORE from EIKON'!EQ168)</f>
        <v>0</v>
      </c>
      <c r="H165" s="1">
        <f>('WEIGHTED from Refinitive'!$B$3*'ISSUE SCORE from EIKON'!M168)+('WEIGHTED from Refinitive'!$B$4*'ISSUE SCORE from EIKON'!AB168)+('ISSUE SCORE from EIKON'!AQ168*'WEIGHTED from Refinitive'!$B$5)+('WEIGHTED from Refinitive'!$B$8*'ISSUE SCORE from EIKON'!BF168)+('ISSUE SCORE from EIKON'!BU168*'WEIGHTED from Refinitive'!$B$9)+('WEIGHTED from Refinitive'!$B$10*'ISSUE SCORE from EIKON'!CJ168)+('ISSUE SCORE from EIKON'!CY168*'WEIGHTED from Refinitive'!$B$11)+('WEIGHTED from Refinitive'!$B$14*'ISSUE SCORE from EIKON'!DN168)+('ISSUE SCORE from EIKON'!EC168*'WEIGHTED from Refinitive'!$B$15)+('WEIGHTED from Refinitive'!$B$16*'ISSUE SCORE from EIKON'!ER168)</f>
        <v>0</v>
      </c>
      <c r="I165" s="1">
        <f>('WEIGHTED from Refinitive'!$B$3*'ISSUE SCORE from EIKON'!N168)+('WEIGHTED from Refinitive'!$B$4*'ISSUE SCORE from EIKON'!AC168)+('ISSUE SCORE from EIKON'!AR168*'WEIGHTED from Refinitive'!$B$5)+('WEIGHTED from Refinitive'!$B$8*'ISSUE SCORE from EIKON'!BG168)+('ISSUE SCORE from EIKON'!BV168*'WEIGHTED from Refinitive'!$B$9)+('WEIGHTED from Refinitive'!$B$10*'ISSUE SCORE from EIKON'!CK168)+('ISSUE SCORE from EIKON'!CZ168*'WEIGHTED from Refinitive'!$B$11)+('WEIGHTED from Refinitive'!$B$14*'ISSUE SCORE from EIKON'!DO168)+('ISSUE SCORE from EIKON'!ED168*'WEIGHTED from Refinitive'!$B$15)+('WEIGHTED from Refinitive'!$B$16*'ISSUE SCORE from EIKON'!ES168)</f>
        <v>0</v>
      </c>
      <c r="J165" s="1">
        <f>('WEIGHTED from Refinitive'!$B$3*'ISSUE SCORE from EIKON'!O168)+('WEIGHTED from Refinitive'!$B$4*'ISSUE SCORE from EIKON'!AD168)+('ISSUE SCORE from EIKON'!AS168*'WEIGHTED from Refinitive'!$B$5)+('WEIGHTED from Refinitive'!$B$8*'ISSUE SCORE from EIKON'!BH168)+('ISSUE SCORE from EIKON'!BW168*'WEIGHTED from Refinitive'!$B$9)+('WEIGHTED from Refinitive'!$B$10*'ISSUE SCORE from EIKON'!CL168)+('ISSUE SCORE from EIKON'!DA168*'WEIGHTED from Refinitive'!$B$11)+('WEIGHTED from Refinitive'!$B$14*'ISSUE SCORE from EIKON'!DP168)+('ISSUE SCORE from EIKON'!EE168*'WEIGHTED from Refinitive'!$B$15)+('WEIGHTED from Refinitive'!$B$16*'ISSUE SCORE from EIKON'!ET168)</f>
        <v>0</v>
      </c>
      <c r="K165" s="1">
        <f>('WEIGHTED from Refinitive'!$B$3*'ISSUE SCORE from EIKON'!P168)+('WEIGHTED from Refinitive'!$B$4*'ISSUE SCORE from EIKON'!AE168)+('ISSUE SCORE from EIKON'!AT168*'WEIGHTED from Refinitive'!$B$5)+('WEIGHTED from Refinitive'!$B$8*'ISSUE SCORE from EIKON'!BI168)+('ISSUE SCORE from EIKON'!BX168*'WEIGHTED from Refinitive'!$B$9)+('WEIGHTED from Refinitive'!$B$10*'ISSUE SCORE from EIKON'!CM168)+('ISSUE SCORE from EIKON'!DB168*'WEIGHTED from Refinitive'!$B$11)+('WEIGHTED from Refinitive'!$B$14*'ISSUE SCORE from EIKON'!DQ168)+('ISSUE SCORE from EIKON'!EF168*'WEIGHTED from Refinitive'!$B$15)+('WEIGHTED from Refinitive'!$B$16*'ISSUE SCORE from EIKON'!EU168)</f>
        <v>0</v>
      </c>
      <c r="L165" s="1">
        <f>('WEIGHTED from Refinitive'!$B$3*'ISSUE SCORE from EIKON'!Q168)+('WEIGHTED from Refinitive'!$B$4*'ISSUE SCORE from EIKON'!AF168)+('ISSUE SCORE from EIKON'!AU168*'WEIGHTED from Refinitive'!$B$5)+('WEIGHTED from Refinitive'!$B$8*'ISSUE SCORE from EIKON'!BJ168)+('ISSUE SCORE from EIKON'!BY168*'WEIGHTED from Refinitive'!$B$9)+('WEIGHTED from Refinitive'!$B$10*'ISSUE SCORE from EIKON'!CN168)+('ISSUE SCORE from EIKON'!DC168*'WEIGHTED from Refinitive'!$B$11)+('WEIGHTED from Refinitive'!$B$14*'ISSUE SCORE from EIKON'!DR168)+('ISSUE SCORE from EIKON'!EG168*'WEIGHTED from Refinitive'!$B$15)+('WEIGHTED from Refinitive'!$B$16*'ISSUE SCORE from EIKON'!EV168)</f>
        <v>0</v>
      </c>
      <c r="M165" s="1">
        <f>('WEIGHTED from Refinitive'!$B$3*'ISSUE SCORE from EIKON'!R168)+('WEIGHTED from Refinitive'!$B$4*'ISSUE SCORE from EIKON'!AG168)+('ISSUE SCORE from EIKON'!AV168*'WEIGHTED from Refinitive'!$B$5)+('WEIGHTED from Refinitive'!$B$8*'ISSUE SCORE from EIKON'!BK168)+('ISSUE SCORE from EIKON'!BZ168*'WEIGHTED from Refinitive'!$B$9)+('WEIGHTED from Refinitive'!$B$10*'ISSUE SCORE from EIKON'!CO168)+('ISSUE SCORE from EIKON'!DD168*'WEIGHTED from Refinitive'!$B$11)+('WEIGHTED from Refinitive'!$B$14*'ISSUE SCORE from EIKON'!DS168)+('ISSUE SCORE from EIKON'!EH168*'WEIGHTED from Refinitive'!$B$15)+('WEIGHTED from Refinitive'!$B$16*'ISSUE SCORE from EIKON'!EW168)</f>
        <v>0</v>
      </c>
      <c r="N165" s="1">
        <f>('WEIGHTED from Refinitive'!$B$3*'ISSUE SCORE from EIKON'!S168)+('WEIGHTED from Refinitive'!$B$4*'ISSUE SCORE from EIKON'!AH168)+('ISSUE SCORE from EIKON'!AW168*'WEIGHTED from Refinitive'!$B$5)+('WEIGHTED from Refinitive'!$B$8*'ISSUE SCORE from EIKON'!BL168)+('ISSUE SCORE from EIKON'!CA168*'WEIGHTED from Refinitive'!$B$9)+('WEIGHTED from Refinitive'!$B$10*'ISSUE SCORE from EIKON'!CP168)+('ISSUE SCORE from EIKON'!DE168*'WEIGHTED from Refinitive'!$B$11)+('WEIGHTED from Refinitive'!$B$14*'ISSUE SCORE from EIKON'!DT168)+('ISSUE SCORE from EIKON'!EI168*'WEIGHTED from Refinitive'!$B$15)+('WEIGHTED from Refinitive'!$B$16*'ISSUE SCORE from EIKON'!EX168)</f>
        <v>0</v>
      </c>
      <c r="O165" s="1">
        <f>('WEIGHTED from Refinitive'!$B$3*'ISSUE SCORE from EIKON'!T168)+('WEIGHTED from Refinitive'!$B$4*'ISSUE SCORE from EIKON'!AI168)+('ISSUE SCORE from EIKON'!AX168*'WEIGHTED from Refinitive'!$B$5)+('WEIGHTED from Refinitive'!$B$8*'ISSUE SCORE from EIKON'!BM168)+('ISSUE SCORE from EIKON'!CB168*'WEIGHTED from Refinitive'!$B$9)+('WEIGHTED from Refinitive'!$B$10*'ISSUE SCORE from EIKON'!CQ168)+('ISSUE SCORE from EIKON'!DF168*'WEIGHTED from Refinitive'!$B$11)+('WEIGHTED from Refinitive'!$B$14*'ISSUE SCORE from EIKON'!DU168)+('ISSUE SCORE from EIKON'!EJ168*'WEIGHTED from Refinitive'!$B$15)+('WEIGHTED from Refinitive'!$B$16*'ISSUE SCORE from EIKON'!EY168)</f>
        <v>0</v>
      </c>
      <c r="P165" s="1">
        <f>('WEIGHTED from Refinitive'!$B$3*'ISSUE SCORE from EIKON'!U168)+('WEIGHTED from Refinitive'!$B$4*'ISSUE SCORE from EIKON'!AJ168)+('ISSUE SCORE from EIKON'!AY168*'WEIGHTED from Refinitive'!$B$5)+('WEIGHTED from Refinitive'!$B$8*'ISSUE SCORE from EIKON'!BN168)+('ISSUE SCORE from EIKON'!CC168*'WEIGHTED from Refinitive'!$B$9)+('WEIGHTED from Refinitive'!$B$10*'ISSUE SCORE from EIKON'!CR168)+('ISSUE SCORE from EIKON'!DG168*'WEIGHTED from Refinitive'!$B$11)+('WEIGHTED from Refinitive'!$B$14*'ISSUE SCORE from EIKON'!DV168)+('ISSUE SCORE from EIKON'!EK168*'WEIGHTED from Refinitive'!$B$15)+('WEIGHTED from Refinitive'!$B$16*'ISSUE SCORE from EIKON'!EZ168)</f>
        <v>0</v>
      </c>
      <c r="R165" s="11" t="s">
        <v>270</v>
      </c>
      <c r="S165" s="1">
        <f t="shared" si="62"/>
        <v>90.243380341405768</v>
      </c>
      <c r="T165" s="1">
        <f t="shared" si="63"/>
        <v>32.271382623372595</v>
      </c>
      <c r="U165" s="1">
        <f t="shared" si="64"/>
        <v>31.197371995208751</v>
      </c>
      <c r="V165" s="1">
        <f t="shared" si="65"/>
        <v>0</v>
      </c>
      <c r="W165" s="1">
        <f t="shared" si="66"/>
        <v>0</v>
      </c>
      <c r="X165" s="1">
        <f t="shared" si="67"/>
        <v>0</v>
      </c>
      <c r="Y165" s="1">
        <f t="shared" si="68"/>
        <v>0</v>
      </c>
      <c r="Z165" s="1">
        <f t="shared" si="69"/>
        <v>0</v>
      </c>
      <c r="AA165" s="1">
        <f t="shared" si="70"/>
        <v>0</v>
      </c>
      <c r="AB165" s="1">
        <f t="shared" si="71"/>
        <v>0</v>
      </c>
      <c r="AC165" s="1">
        <f t="shared" si="72"/>
        <v>0</v>
      </c>
      <c r="AD165" s="1">
        <f t="shared" si="73"/>
        <v>0</v>
      </c>
      <c r="AE165" s="1">
        <f t="shared" si="74"/>
        <v>0</v>
      </c>
      <c r="AF165" s="1">
        <f t="shared" si="75"/>
        <v>0</v>
      </c>
      <c r="AG165" s="1">
        <f t="shared" si="76"/>
        <v>0</v>
      </c>
      <c r="AI165" s="11" t="s">
        <v>270</v>
      </c>
      <c r="AJ165" s="1">
        <f t="shared" si="77"/>
        <v>57.971997718033172</v>
      </c>
      <c r="AK165" s="1">
        <f t="shared" si="78"/>
        <v>1.074010628163844</v>
      </c>
      <c r="AL165" s="1">
        <f t="shared" si="79"/>
        <v>31.197371995208751</v>
      </c>
      <c r="AM165" s="1">
        <f t="shared" si="80"/>
        <v>0</v>
      </c>
      <c r="AN165" s="1">
        <f t="shared" si="81"/>
        <v>0</v>
      </c>
      <c r="AO165" s="1">
        <f t="shared" si="82"/>
        <v>0</v>
      </c>
      <c r="AP165" s="1">
        <f t="shared" si="83"/>
        <v>0</v>
      </c>
      <c r="AQ165" s="1">
        <f t="shared" si="84"/>
        <v>0</v>
      </c>
      <c r="AR165" s="1">
        <f t="shared" si="85"/>
        <v>0</v>
      </c>
      <c r="AS165" s="1">
        <f t="shared" si="86"/>
        <v>0</v>
      </c>
      <c r="AT165" s="1">
        <f t="shared" si="87"/>
        <v>0</v>
      </c>
      <c r="AU165" s="1">
        <f t="shared" si="88"/>
        <v>0</v>
      </c>
      <c r="AV165" s="1">
        <f t="shared" si="89"/>
        <v>0</v>
      </c>
      <c r="AW165" s="1">
        <f t="shared" si="90"/>
        <v>0</v>
      </c>
      <c r="AX165" s="1" t="str">
        <f>VLOOKUP(AI165,'ISSUE SCORE from EIKON'!A168:B597,2,FALSE)</f>
        <v>Intel Corp</v>
      </c>
      <c r="AY165" s="1">
        <f t="shared" si="91"/>
        <v>164</v>
      </c>
      <c r="AZ165" s="1">
        <v>164</v>
      </c>
      <c r="BA165" s="1">
        <v>1</v>
      </c>
    </row>
    <row r="166" spans="1:53" ht="15">
      <c r="A166" s="11" t="s">
        <v>228</v>
      </c>
      <c r="B166" s="1">
        <f>('WEIGHTED from Refinitive'!$B$3*'ISSUE SCORE from EIKON'!G169)+('WEIGHTED from Refinitive'!$B$4*'ISSUE SCORE from EIKON'!V169)+('ISSUE SCORE from EIKON'!AK169*'WEIGHTED from Refinitive'!$B$5)+('WEIGHTED from Refinitive'!$B$8*'ISSUE SCORE from EIKON'!AZ169)+('ISSUE SCORE from EIKON'!BO169*'WEIGHTED from Refinitive'!$B$9)+('WEIGHTED from Refinitive'!$B$10*'ISSUE SCORE from EIKON'!CD169)+('ISSUE SCORE from EIKON'!CS169*'WEIGHTED from Refinitive'!$B$11)+('WEIGHTED from Refinitive'!$B$14*'ISSUE SCORE from EIKON'!DH169)+('ISSUE SCORE from EIKON'!DW169*'WEIGHTED from Refinitive'!$B$15)+('WEIGHTED from Refinitive'!$B$16*'ISSUE SCORE from EIKON'!EL169)</f>
        <v>77.84047978411995</v>
      </c>
      <c r="C166" s="1">
        <f>('WEIGHTED from Refinitive'!$B$3*'ISSUE SCORE from EIKON'!H169)+('WEIGHTED from Refinitive'!$B$4*'ISSUE SCORE from EIKON'!W169)+('ISSUE SCORE from EIKON'!AL169*'WEIGHTED from Refinitive'!$B$5)+('WEIGHTED from Refinitive'!$B$8*'ISSUE SCORE from EIKON'!BA169)+('ISSUE SCORE from EIKON'!BP169*'WEIGHTED from Refinitive'!$B$9)+('WEIGHTED from Refinitive'!$B$10*'ISSUE SCORE from EIKON'!CE169)+('ISSUE SCORE from EIKON'!CT169*'WEIGHTED from Refinitive'!$B$11)+('WEIGHTED from Refinitive'!$B$14*'ISSUE SCORE from EIKON'!DI169)+('ISSUE SCORE from EIKON'!DX169*'WEIGHTED from Refinitive'!$B$15)+('WEIGHTED from Refinitive'!$B$16*'ISSUE SCORE from EIKON'!EM169)</f>
        <v>76.579355714575712</v>
      </c>
      <c r="D166" s="1">
        <f>('WEIGHTED from Refinitive'!$B$3*'ISSUE SCORE from EIKON'!I169)+('WEIGHTED from Refinitive'!$B$4*'ISSUE SCORE from EIKON'!X169)+('ISSUE SCORE from EIKON'!AM169*'WEIGHTED from Refinitive'!$B$5)+('WEIGHTED from Refinitive'!$B$8*'ISSUE SCORE from EIKON'!BB169)+('ISSUE SCORE from EIKON'!BQ169*'WEIGHTED from Refinitive'!$B$9)+('WEIGHTED from Refinitive'!$B$10*'ISSUE SCORE from EIKON'!CF169)+('ISSUE SCORE from EIKON'!CU169*'WEIGHTED from Refinitive'!$B$11)+('WEIGHTED from Refinitive'!$B$14*'ISSUE SCORE from EIKON'!DJ169)+('ISSUE SCORE from EIKON'!DY169*'WEIGHTED from Refinitive'!$B$15)+('WEIGHTED from Refinitive'!$B$16*'ISSUE SCORE from EIKON'!EN169)</f>
        <v>74.633563119345069</v>
      </c>
      <c r="E166" s="1">
        <f>('WEIGHTED from Refinitive'!$B$3*'ISSUE SCORE from EIKON'!J169)+('WEIGHTED from Refinitive'!$B$4*'ISSUE SCORE from EIKON'!Y169)+('ISSUE SCORE from EIKON'!AN169*'WEIGHTED from Refinitive'!$B$5)+('WEIGHTED from Refinitive'!$B$8*'ISSUE SCORE from EIKON'!BC169)+('ISSUE SCORE from EIKON'!BR169*'WEIGHTED from Refinitive'!$B$9)+('WEIGHTED from Refinitive'!$B$10*'ISSUE SCORE from EIKON'!CG169)+('ISSUE SCORE from EIKON'!CV169*'WEIGHTED from Refinitive'!$B$11)+('WEIGHTED from Refinitive'!$B$14*'ISSUE SCORE from EIKON'!DK169)+('ISSUE SCORE from EIKON'!DZ169*'WEIGHTED from Refinitive'!$B$15)+('WEIGHTED from Refinitive'!$B$16*'ISSUE SCORE from EIKON'!EO169)</f>
        <v>65.996229380375667</v>
      </c>
      <c r="F166" s="1">
        <f>('WEIGHTED from Refinitive'!$B$3*'ISSUE SCORE from EIKON'!K169)+('WEIGHTED from Refinitive'!$B$4*'ISSUE SCORE from EIKON'!Z169)+('ISSUE SCORE from EIKON'!AO169*'WEIGHTED from Refinitive'!$B$5)+('WEIGHTED from Refinitive'!$B$8*'ISSUE SCORE from EIKON'!BD169)+('ISSUE SCORE from EIKON'!BS169*'WEIGHTED from Refinitive'!$B$9)+('WEIGHTED from Refinitive'!$B$10*'ISSUE SCORE from EIKON'!CH169)+('ISSUE SCORE from EIKON'!CW169*'WEIGHTED from Refinitive'!$B$11)+('WEIGHTED from Refinitive'!$B$14*'ISSUE SCORE from EIKON'!DL169)+('ISSUE SCORE from EIKON'!EA169*'WEIGHTED from Refinitive'!$B$15)+('WEIGHTED from Refinitive'!$B$16*'ISSUE SCORE from EIKON'!EP169)</f>
        <v>60.313693874020771</v>
      </c>
      <c r="G166" s="1">
        <f>('WEIGHTED from Refinitive'!$B$3*'ISSUE SCORE from EIKON'!L169)+('WEIGHTED from Refinitive'!$B$4*'ISSUE SCORE from EIKON'!AA169)+('ISSUE SCORE from EIKON'!AP169*'WEIGHTED from Refinitive'!$B$5)+('WEIGHTED from Refinitive'!$B$8*'ISSUE SCORE from EIKON'!BE169)+('ISSUE SCORE from EIKON'!BT169*'WEIGHTED from Refinitive'!$B$9)+('WEIGHTED from Refinitive'!$B$10*'ISSUE SCORE from EIKON'!CI169)+('ISSUE SCORE from EIKON'!CX169*'WEIGHTED from Refinitive'!$B$11)+('WEIGHTED from Refinitive'!$B$14*'ISSUE SCORE from EIKON'!DM169)+('ISSUE SCORE from EIKON'!EB169*'WEIGHTED from Refinitive'!$B$15)+('WEIGHTED from Refinitive'!$B$16*'ISSUE SCORE from EIKON'!EQ169)</f>
        <v>58.142305667660963</v>
      </c>
      <c r="H166" s="1">
        <f>('WEIGHTED from Refinitive'!$B$3*'ISSUE SCORE from EIKON'!M169)+('WEIGHTED from Refinitive'!$B$4*'ISSUE SCORE from EIKON'!AB169)+('ISSUE SCORE from EIKON'!AQ169*'WEIGHTED from Refinitive'!$B$5)+('WEIGHTED from Refinitive'!$B$8*'ISSUE SCORE from EIKON'!BF169)+('ISSUE SCORE from EIKON'!BU169*'WEIGHTED from Refinitive'!$B$9)+('WEIGHTED from Refinitive'!$B$10*'ISSUE SCORE from EIKON'!CJ169)+('ISSUE SCORE from EIKON'!CY169*'WEIGHTED from Refinitive'!$B$11)+('WEIGHTED from Refinitive'!$B$14*'ISSUE SCORE from EIKON'!DN169)+('ISSUE SCORE from EIKON'!EC169*'WEIGHTED from Refinitive'!$B$15)+('WEIGHTED from Refinitive'!$B$16*'ISSUE SCORE from EIKON'!ER169)</f>
        <v>69.610005997600922</v>
      </c>
      <c r="I166" s="1">
        <f>('WEIGHTED from Refinitive'!$B$3*'ISSUE SCORE from EIKON'!N169)+('WEIGHTED from Refinitive'!$B$4*'ISSUE SCORE from EIKON'!AC169)+('ISSUE SCORE from EIKON'!AR169*'WEIGHTED from Refinitive'!$B$5)+('WEIGHTED from Refinitive'!$B$8*'ISSUE SCORE from EIKON'!BG169)+('ISSUE SCORE from EIKON'!BV169*'WEIGHTED from Refinitive'!$B$9)+('WEIGHTED from Refinitive'!$B$10*'ISSUE SCORE from EIKON'!CK169)+('ISSUE SCORE from EIKON'!CZ169*'WEIGHTED from Refinitive'!$B$11)+('WEIGHTED from Refinitive'!$B$14*'ISSUE SCORE from EIKON'!DO169)+('ISSUE SCORE from EIKON'!ED169*'WEIGHTED from Refinitive'!$B$15)+('WEIGHTED from Refinitive'!$B$16*'ISSUE SCORE from EIKON'!ES169)</f>
        <v>52.401062753036392</v>
      </c>
      <c r="J166" s="1">
        <f>('WEIGHTED from Refinitive'!$B$3*'ISSUE SCORE from EIKON'!O169)+('WEIGHTED from Refinitive'!$B$4*'ISSUE SCORE from EIKON'!AD169)+('ISSUE SCORE from EIKON'!AS169*'WEIGHTED from Refinitive'!$B$5)+('WEIGHTED from Refinitive'!$B$8*'ISSUE SCORE from EIKON'!BH169)+('ISSUE SCORE from EIKON'!BW169*'WEIGHTED from Refinitive'!$B$9)+('WEIGHTED from Refinitive'!$B$10*'ISSUE SCORE from EIKON'!CL169)+('ISSUE SCORE from EIKON'!DA169*'WEIGHTED from Refinitive'!$B$11)+('WEIGHTED from Refinitive'!$B$14*'ISSUE SCORE from EIKON'!DP169)+('ISSUE SCORE from EIKON'!EE169*'WEIGHTED from Refinitive'!$B$15)+('WEIGHTED from Refinitive'!$B$16*'ISSUE SCORE from EIKON'!ET169)</f>
        <v>49.657157722610343</v>
      </c>
      <c r="K166" s="1">
        <f>('WEIGHTED from Refinitive'!$B$3*'ISSUE SCORE from EIKON'!P169)+('WEIGHTED from Refinitive'!$B$4*'ISSUE SCORE from EIKON'!AE169)+('ISSUE SCORE from EIKON'!AT169*'WEIGHTED from Refinitive'!$B$5)+('WEIGHTED from Refinitive'!$B$8*'ISSUE SCORE from EIKON'!BI169)+('ISSUE SCORE from EIKON'!BX169*'WEIGHTED from Refinitive'!$B$9)+('WEIGHTED from Refinitive'!$B$10*'ISSUE SCORE from EIKON'!CM169)+('ISSUE SCORE from EIKON'!DB169*'WEIGHTED from Refinitive'!$B$11)+('WEIGHTED from Refinitive'!$B$14*'ISSUE SCORE from EIKON'!DQ169)+('ISSUE SCORE from EIKON'!EF169*'WEIGHTED from Refinitive'!$B$15)+('WEIGHTED from Refinitive'!$B$16*'ISSUE SCORE from EIKON'!EU169)</f>
        <v>44.765514502892977</v>
      </c>
      <c r="L166" s="1">
        <f>('WEIGHTED from Refinitive'!$B$3*'ISSUE SCORE from EIKON'!Q169)+('WEIGHTED from Refinitive'!$B$4*'ISSUE SCORE from EIKON'!AF169)+('ISSUE SCORE from EIKON'!AU169*'WEIGHTED from Refinitive'!$B$5)+('WEIGHTED from Refinitive'!$B$8*'ISSUE SCORE from EIKON'!BJ169)+('ISSUE SCORE from EIKON'!BY169*'WEIGHTED from Refinitive'!$B$9)+('WEIGHTED from Refinitive'!$B$10*'ISSUE SCORE from EIKON'!CN169)+('ISSUE SCORE from EIKON'!DC169*'WEIGHTED from Refinitive'!$B$11)+('WEIGHTED from Refinitive'!$B$14*'ISSUE SCORE from EIKON'!DR169)+('ISSUE SCORE from EIKON'!EG169*'WEIGHTED from Refinitive'!$B$15)+('WEIGHTED from Refinitive'!$B$16*'ISSUE SCORE from EIKON'!EV169)</f>
        <v>47.541963416508629</v>
      </c>
      <c r="M166" s="1">
        <f>('WEIGHTED from Refinitive'!$B$3*'ISSUE SCORE from EIKON'!R169)+('WEIGHTED from Refinitive'!$B$4*'ISSUE SCORE from EIKON'!AG169)+('ISSUE SCORE from EIKON'!AV169*'WEIGHTED from Refinitive'!$B$5)+('WEIGHTED from Refinitive'!$B$8*'ISSUE SCORE from EIKON'!BK169)+('ISSUE SCORE from EIKON'!BZ169*'WEIGHTED from Refinitive'!$B$9)+('WEIGHTED from Refinitive'!$B$10*'ISSUE SCORE from EIKON'!CO169)+('ISSUE SCORE from EIKON'!DD169*'WEIGHTED from Refinitive'!$B$11)+('WEIGHTED from Refinitive'!$B$14*'ISSUE SCORE from EIKON'!DS169)+('ISSUE SCORE from EIKON'!EH169*'WEIGHTED from Refinitive'!$B$15)+('WEIGHTED from Refinitive'!$B$16*'ISSUE SCORE from EIKON'!EW169)</f>
        <v>50.198981191222536</v>
      </c>
      <c r="N166" s="1">
        <f>('WEIGHTED from Refinitive'!$B$3*'ISSUE SCORE from EIKON'!S169)+('WEIGHTED from Refinitive'!$B$4*'ISSUE SCORE from EIKON'!AH169)+('ISSUE SCORE from EIKON'!AW169*'WEIGHTED from Refinitive'!$B$5)+('WEIGHTED from Refinitive'!$B$8*'ISSUE SCORE from EIKON'!BL169)+('ISSUE SCORE from EIKON'!CA169*'WEIGHTED from Refinitive'!$B$9)+('WEIGHTED from Refinitive'!$B$10*'ISSUE SCORE from EIKON'!CP169)+('ISSUE SCORE from EIKON'!DE169*'WEIGHTED from Refinitive'!$B$11)+('WEIGHTED from Refinitive'!$B$14*'ISSUE SCORE from EIKON'!DT169)+('ISSUE SCORE from EIKON'!EI169*'WEIGHTED from Refinitive'!$B$15)+('WEIGHTED from Refinitive'!$B$16*'ISSUE SCORE from EIKON'!EX169)</f>
        <v>45.966141881638812</v>
      </c>
      <c r="O166" s="1">
        <f>('WEIGHTED from Refinitive'!$B$3*'ISSUE SCORE from EIKON'!T169)+('WEIGHTED from Refinitive'!$B$4*'ISSUE SCORE from EIKON'!AI169)+('ISSUE SCORE from EIKON'!AX169*'WEIGHTED from Refinitive'!$B$5)+('WEIGHTED from Refinitive'!$B$8*'ISSUE SCORE from EIKON'!BM169)+('ISSUE SCORE from EIKON'!CB169*'WEIGHTED from Refinitive'!$B$9)+('WEIGHTED from Refinitive'!$B$10*'ISSUE SCORE from EIKON'!CQ169)+('ISSUE SCORE from EIKON'!DF169*'WEIGHTED from Refinitive'!$B$11)+('WEIGHTED from Refinitive'!$B$14*'ISSUE SCORE from EIKON'!DU169)+('ISSUE SCORE from EIKON'!EJ169*'WEIGHTED from Refinitive'!$B$15)+('WEIGHTED from Refinitive'!$B$16*'ISSUE SCORE from EIKON'!EY169)</f>
        <v>58.041610169491506</v>
      </c>
      <c r="P166" s="1">
        <f>('WEIGHTED from Refinitive'!$B$3*'ISSUE SCORE from EIKON'!U169)+('WEIGHTED from Refinitive'!$B$4*'ISSUE SCORE from EIKON'!AJ169)+('ISSUE SCORE from EIKON'!AY169*'WEIGHTED from Refinitive'!$B$5)+('WEIGHTED from Refinitive'!$B$8*'ISSUE SCORE from EIKON'!BN169)+('ISSUE SCORE from EIKON'!CC169*'WEIGHTED from Refinitive'!$B$9)+('WEIGHTED from Refinitive'!$B$10*'ISSUE SCORE from EIKON'!CR169)+('ISSUE SCORE from EIKON'!DG169*'WEIGHTED from Refinitive'!$B$11)+('WEIGHTED from Refinitive'!$B$14*'ISSUE SCORE from EIKON'!DV169)+('ISSUE SCORE from EIKON'!EK169*'WEIGHTED from Refinitive'!$B$15)+('WEIGHTED from Refinitive'!$B$16*'ISSUE SCORE from EIKON'!EZ169)</f>
        <v>52.624621212121191</v>
      </c>
      <c r="R166" s="11" t="s">
        <v>271</v>
      </c>
      <c r="S166" s="1">
        <f t="shared" si="62"/>
        <v>90.780778505471503</v>
      </c>
      <c r="T166" s="1">
        <f t="shared" si="63"/>
        <v>76.579355714575712</v>
      </c>
      <c r="U166" s="1">
        <f t="shared" si="64"/>
        <v>74.633563119345069</v>
      </c>
      <c r="V166" s="1">
        <f t="shared" si="65"/>
        <v>65.996229380375667</v>
      </c>
      <c r="W166" s="1">
        <f t="shared" si="66"/>
        <v>60.313693874020771</v>
      </c>
      <c r="X166" s="1">
        <f t="shared" si="67"/>
        <v>58.142305667660963</v>
      </c>
      <c r="Y166" s="1">
        <f t="shared" si="68"/>
        <v>69.610005997600922</v>
      </c>
      <c r="Z166" s="1">
        <f t="shared" si="69"/>
        <v>52.401062753036392</v>
      </c>
      <c r="AA166" s="1">
        <f t="shared" si="70"/>
        <v>49.657157722610343</v>
      </c>
      <c r="AB166" s="1">
        <f t="shared" si="71"/>
        <v>44.765514502892977</v>
      </c>
      <c r="AC166" s="1">
        <f t="shared" si="72"/>
        <v>47.541963416508629</v>
      </c>
      <c r="AD166" s="1">
        <f t="shared" si="73"/>
        <v>50.198981191222536</v>
      </c>
      <c r="AE166" s="1">
        <f t="shared" si="74"/>
        <v>45.966141881638812</v>
      </c>
      <c r="AF166" s="1">
        <f t="shared" si="75"/>
        <v>58.041610169491506</v>
      </c>
      <c r="AG166" s="1">
        <f t="shared" si="76"/>
        <v>52.624621212121191</v>
      </c>
      <c r="AI166" s="11" t="s">
        <v>271</v>
      </c>
      <c r="AJ166" s="1">
        <f t="shared" si="77"/>
        <v>14.201422790895791</v>
      </c>
      <c r="AK166" s="1">
        <f t="shared" si="78"/>
        <v>1.9457925952306425</v>
      </c>
      <c r="AL166" s="1">
        <f t="shared" si="79"/>
        <v>8.6373337389694029</v>
      </c>
      <c r="AM166" s="1">
        <f t="shared" si="80"/>
        <v>5.6825355063548955</v>
      </c>
      <c r="AN166" s="1">
        <f t="shared" si="81"/>
        <v>2.1713882063598078</v>
      </c>
      <c r="AO166" s="1">
        <f t="shared" si="82"/>
        <v>-11.467700329939959</v>
      </c>
      <c r="AP166" s="1">
        <f t="shared" si="83"/>
        <v>17.20894324456453</v>
      </c>
      <c r="AQ166" s="1">
        <f t="shared" si="84"/>
        <v>2.7439050304260491</v>
      </c>
      <c r="AR166" s="1">
        <f t="shared" si="85"/>
        <v>4.8916432197173663</v>
      </c>
      <c r="AS166" s="1">
        <f t="shared" si="86"/>
        <v>-2.7764489136156527</v>
      </c>
      <c r="AT166" s="1">
        <f t="shared" si="87"/>
        <v>-2.657017774713907</v>
      </c>
      <c r="AU166" s="1">
        <f t="shared" si="88"/>
        <v>4.2328393095837242</v>
      </c>
      <c r="AV166" s="1">
        <f t="shared" si="89"/>
        <v>-12.075468287852694</v>
      </c>
      <c r="AW166" s="1">
        <f t="shared" si="90"/>
        <v>5.4169889573703145</v>
      </c>
      <c r="AX166" s="1" t="str">
        <f>VLOOKUP(AI166,'ISSUE SCORE from EIKON'!A169:B598,2,FALSE)</f>
        <v>Intuit Inc</v>
      </c>
      <c r="AY166" s="1">
        <f t="shared" si="91"/>
        <v>165</v>
      </c>
      <c r="AZ166" s="1">
        <v>165</v>
      </c>
      <c r="BA166" s="1">
        <v>1</v>
      </c>
    </row>
    <row r="167" spans="1:53" ht="15">
      <c r="A167" s="11" t="s">
        <v>229</v>
      </c>
      <c r="B167" s="1">
        <f>('WEIGHTED from Refinitive'!$B$3*'ISSUE SCORE from EIKON'!G170)+('WEIGHTED from Refinitive'!$B$4*'ISSUE SCORE from EIKON'!V170)+('ISSUE SCORE from EIKON'!AK170*'WEIGHTED from Refinitive'!$B$5)+('WEIGHTED from Refinitive'!$B$8*'ISSUE SCORE from EIKON'!AZ170)+('ISSUE SCORE from EIKON'!BO170*'WEIGHTED from Refinitive'!$B$9)+('WEIGHTED from Refinitive'!$B$10*'ISSUE SCORE from EIKON'!CD170)+('ISSUE SCORE from EIKON'!CS170*'WEIGHTED from Refinitive'!$B$11)+('WEIGHTED from Refinitive'!$B$14*'ISSUE SCORE from EIKON'!DH170)+('ISSUE SCORE from EIKON'!DW170*'WEIGHTED from Refinitive'!$B$15)+('WEIGHTED from Refinitive'!$B$16*'ISSUE SCORE from EIKON'!EL170)</f>
        <v>86.133418709598686</v>
      </c>
      <c r="C167" s="1">
        <f>('WEIGHTED from Refinitive'!$B$3*'ISSUE SCORE from EIKON'!H170)+('WEIGHTED from Refinitive'!$B$4*'ISSUE SCORE from EIKON'!W170)+('ISSUE SCORE from EIKON'!AL170*'WEIGHTED from Refinitive'!$B$5)+('WEIGHTED from Refinitive'!$B$8*'ISSUE SCORE from EIKON'!BA170)+('ISSUE SCORE from EIKON'!BP170*'WEIGHTED from Refinitive'!$B$9)+('WEIGHTED from Refinitive'!$B$10*'ISSUE SCORE from EIKON'!CE170)+('ISSUE SCORE from EIKON'!CT170*'WEIGHTED from Refinitive'!$B$11)+('WEIGHTED from Refinitive'!$B$14*'ISSUE SCORE from EIKON'!DI170)+('ISSUE SCORE from EIKON'!DX170*'WEIGHTED from Refinitive'!$B$15)+('WEIGHTED from Refinitive'!$B$16*'ISSUE SCORE from EIKON'!EM170)</f>
        <v>83.762760955159578</v>
      </c>
      <c r="D167" s="1">
        <f>('WEIGHTED from Refinitive'!$B$3*'ISSUE SCORE from EIKON'!I170)+('WEIGHTED from Refinitive'!$B$4*'ISSUE SCORE from EIKON'!X170)+('ISSUE SCORE from EIKON'!AM170*'WEIGHTED from Refinitive'!$B$5)+('WEIGHTED from Refinitive'!$B$8*'ISSUE SCORE from EIKON'!BB170)+('ISSUE SCORE from EIKON'!BQ170*'WEIGHTED from Refinitive'!$B$9)+('WEIGHTED from Refinitive'!$B$10*'ISSUE SCORE from EIKON'!CF170)+('ISSUE SCORE from EIKON'!CU170*'WEIGHTED from Refinitive'!$B$11)+('WEIGHTED from Refinitive'!$B$14*'ISSUE SCORE from EIKON'!DJ170)+('ISSUE SCORE from EIKON'!DY170*'WEIGHTED from Refinitive'!$B$15)+('WEIGHTED from Refinitive'!$B$16*'ISSUE SCORE from EIKON'!EN170)</f>
        <v>91.369148159373907</v>
      </c>
      <c r="E167" s="1">
        <f>('WEIGHTED from Refinitive'!$B$3*'ISSUE SCORE from EIKON'!J170)+('WEIGHTED from Refinitive'!$B$4*'ISSUE SCORE from EIKON'!Y170)+('ISSUE SCORE from EIKON'!AN170*'WEIGHTED from Refinitive'!$B$5)+('WEIGHTED from Refinitive'!$B$8*'ISSUE SCORE from EIKON'!BC170)+('ISSUE SCORE from EIKON'!BR170*'WEIGHTED from Refinitive'!$B$9)+('WEIGHTED from Refinitive'!$B$10*'ISSUE SCORE from EIKON'!CG170)+('ISSUE SCORE from EIKON'!CV170*'WEIGHTED from Refinitive'!$B$11)+('WEIGHTED from Refinitive'!$B$14*'ISSUE SCORE from EIKON'!DK170)+('ISSUE SCORE from EIKON'!DZ170*'WEIGHTED from Refinitive'!$B$15)+('WEIGHTED from Refinitive'!$B$16*'ISSUE SCORE from EIKON'!EO170)</f>
        <v>88.816890426646495</v>
      </c>
      <c r="F167" s="1">
        <f>('WEIGHTED from Refinitive'!$B$3*'ISSUE SCORE from EIKON'!K170)+('WEIGHTED from Refinitive'!$B$4*'ISSUE SCORE from EIKON'!Z170)+('ISSUE SCORE from EIKON'!AO170*'WEIGHTED from Refinitive'!$B$5)+('WEIGHTED from Refinitive'!$B$8*'ISSUE SCORE from EIKON'!BD170)+('ISSUE SCORE from EIKON'!BS170*'WEIGHTED from Refinitive'!$B$9)+('WEIGHTED from Refinitive'!$B$10*'ISSUE SCORE from EIKON'!CH170)+('ISSUE SCORE from EIKON'!CW170*'WEIGHTED from Refinitive'!$B$11)+('WEIGHTED from Refinitive'!$B$14*'ISSUE SCORE from EIKON'!DL170)+('ISSUE SCORE from EIKON'!EA170*'WEIGHTED from Refinitive'!$B$15)+('WEIGHTED from Refinitive'!$B$16*'ISSUE SCORE from EIKON'!EP170)</f>
        <v>84.991598092272667</v>
      </c>
      <c r="G167" s="1">
        <f>('WEIGHTED from Refinitive'!$B$3*'ISSUE SCORE from EIKON'!L170)+('WEIGHTED from Refinitive'!$B$4*'ISSUE SCORE from EIKON'!AA170)+('ISSUE SCORE from EIKON'!AP170*'WEIGHTED from Refinitive'!$B$5)+('WEIGHTED from Refinitive'!$B$8*'ISSUE SCORE from EIKON'!BE170)+('ISSUE SCORE from EIKON'!BT170*'WEIGHTED from Refinitive'!$B$9)+('WEIGHTED from Refinitive'!$B$10*'ISSUE SCORE from EIKON'!CI170)+('ISSUE SCORE from EIKON'!CX170*'WEIGHTED from Refinitive'!$B$11)+('WEIGHTED from Refinitive'!$B$14*'ISSUE SCORE from EIKON'!DM170)+('ISSUE SCORE from EIKON'!EB170*'WEIGHTED from Refinitive'!$B$15)+('WEIGHTED from Refinitive'!$B$16*'ISSUE SCORE from EIKON'!EQ170)</f>
        <v>86.192897250144085</v>
      </c>
      <c r="H167" s="1">
        <f>('WEIGHTED from Refinitive'!$B$3*'ISSUE SCORE from EIKON'!M170)+('WEIGHTED from Refinitive'!$B$4*'ISSUE SCORE from EIKON'!AB170)+('ISSUE SCORE from EIKON'!AQ170*'WEIGHTED from Refinitive'!$B$5)+('WEIGHTED from Refinitive'!$B$8*'ISSUE SCORE from EIKON'!BF170)+('ISSUE SCORE from EIKON'!BU170*'WEIGHTED from Refinitive'!$B$9)+('WEIGHTED from Refinitive'!$B$10*'ISSUE SCORE from EIKON'!CJ170)+('ISSUE SCORE from EIKON'!CY170*'WEIGHTED from Refinitive'!$B$11)+('WEIGHTED from Refinitive'!$B$14*'ISSUE SCORE from EIKON'!DN170)+('ISSUE SCORE from EIKON'!EC170*'WEIGHTED from Refinitive'!$B$15)+('WEIGHTED from Refinitive'!$B$16*'ISSUE SCORE from EIKON'!ER170)</f>
        <v>90.228785729297982</v>
      </c>
      <c r="I167" s="1">
        <f>('WEIGHTED from Refinitive'!$B$3*'ISSUE SCORE from EIKON'!N170)+('WEIGHTED from Refinitive'!$B$4*'ISSUE SCORE from EIKON'!AC170)+('ISSUE SCORE from EIKON'!AR170*'WEIGHTED from Refinitive'!$B$5)+('WEIGHTED from Refinitive'!$B$8*'ISSUE SCORE from EIKON'!BG170)+('ISSUE SCORE from EIKON'!BV170*'WEIGHTED from Refinitive'!$B$9)+('WEIGHTED from Refinitive'!$B$10*'ISSUE SCORE from EIKON'!CK170)+('ISSUE SCORE from EIKON'!CZ170*'WEIGHTED from Refinitive'!$B$11)+('WEIGHTED from Refinitive'!$B$14*'ISSUE SCORE from EIKON'!DO170)+('ISSUE SCORE from EIKON'!ED170*'WEIGHTED from Refinitive'!$B$15)+('WEIGHTED from Refinitive'!$B$16*'ISSUE SCORE from EIKON'!ES170)</f>
        <v>89.778846153846118</v>
      </c>
      <c r="J167" s="1">
        <f>('WEIGHTED from Refinitive'!$B$3*'ISSUE SCORE from EIKON'!O170)+('WEIGHTED from Refinitive'!$B$4*'ISSUE SCORE from EIKON'!AD170)+('ISSUE SCORE from EIKON'!AS170*'WEIGHTED from Refinitive'!$B$5)+('WEIGHTED from Refinitive'!$B$8*'ISSUE SCORE from EIKON'!BH170)+('ISSUE SCORE from EIKON'!BW170*'WEIGHTED from Refinitive'!$B$9)+('WEIGHTED from Refinitive'!$B$10*'ISSUE SCORE from EIKON'!CL170)+('ISSUE SCORE from EIKON'!DA170*'WEIGHTED from Refinitive'!$B$11)+('WEIGHTED from Refinitive'!$B$14*'ISSUE SCORE from EIKON'!DP170)+('ISSUE SCORE from EIKON'!EE170*'WEIGHTED from Refinitive'!$B$15)+('WEIGHTED from Refinitive'!$B$16*'ISSUE SCORE from EIKON'!ET170)</f>
        <v>91.232858257767163</v>
      </c>
      <c r="K167" s="1">
        <f>('WEIGHTED from Refinitive'!$B$3*'ISSUE SCORE from EIKON'!P170)+('WEIGHTED from Refinitive'!$B$4*'ISSUE SCORE from EIKON'!AE170)+('ISSUE SCORE from EIKON'!AT170*'WEIGHTED from Refinitive'!$B$5)+('WEIGHTED from Refinitive'!$B$8*'ISSUE SCORE from EIKON'!BI170)+('ISSUE SCORE from EIKON'!BX170*'WEIGHTED from Refinitive'!$B$9)+('WEIGHTED from Refinitive'!$B$10*'ISSUE SCORE from EIKON'!CM170)+('ISSUE SCORE from EIKON'!DB170*'WEIGHTED from Refinitive'!$B$11)+('WEIGHTED from Refinitive'!$B$14*'ISSUE SCORE from EIKON'!DQ170)+('ISSUE SCORE from EIKON'!EF170*'WEIGHTED from Refinitive'!$B$15)+('WEIGHTED from Refinitive'!$B$16*'ISSUE SCORE from EIKON'!EU170)</f>
        <v>90.576400519175976</v>
      </c>
      <c r="L167" s="1">
        <f>('WEIGHTED from Refinitive'!$B$3*'ISSUE SCORE from EIKON'!Q170)+('WEIGHTED from Refinitive'!$B$4*'ISSUE SCORE from EIKON'!AF170)+('ISSUE SCORE from EIKON'!AU170*'WEIGHTED from Refinitive'!$B$5)+('WEIGHTED from Refinitive'!$B$8*'ISSUE SCORE from EIKON'!BJ170)+('ISSUE SCORE from EIKON'!BY170*'WEIGHTED from Refinitive'!$B$9)+('WEIGHTED from Refinitive'!$B$10*'ISSUE SCORE from EIKON'!CN170)+('ISSUE SCORE from EIKON'!DC170*'WEIGHTED from Refinitive'!$B$11)+('WEIGHTED from Refinitive'!$B$14*'ISSUE SCORE from EIKON'!DR170)+('ISSUE SCORE from EIKON'!EG170*'WEIGHTED from Refinitive'!$B$15)+('WEIGHTED from Refinitive'!$B$16*'ISSUE SCORE from EIKON'!EV170)</f>
        <v>88.45429137479654</v>
      </c>
      <c r="M167" s="1">
        <f>('WEIGHTED from Refinitive'!$B$3*'ISSUE SCORE from EIKON'!R170)+('WEIGHTED from Refinitive'!$B$4*'ISSUE SCORE from EIKON'!AG170)+('ISSUE SCORE from EIKON'!AV170*'WEIGHTED from Refinitive'!$B$5)+('WEIGHTED from Refinitive'!$B$8*'ISSUE SCORE from EIKON'!BK170)+('ISSUE SCORE from EIKON'!BZ170*'WEIGHTED from Refinitive'!$B$9)+('WEIGHTED from Refinitive'!$B$10*'ISSUE SCORE from EIKON'!CO170)+('ISSUE SCORE from EIKON'!DD170*'WEIGHTED from Refinitive'!$B$11)+('WEIGHTED from Refinitive'!$B$14*'ISSUE SCORE from EIKON'!DS170)+('ISSUE SCORE from EIKON'!EH170*'WEIGHTED from Refinitive'!$B$15)+('WEIGHTED from Refinitive'!$B$16*'ISSUE SCORE from EIKON'!EW170)</f>
        <v>83.348593073593065</v>
      </c>
      <c r="N167" s="1">
        <f>('WEIGHTED from Refinitive'!$B$3*'ISSUE SCORE from EIKON'!S170)+('WEIGHTED from Refinitive'!$B$4*'ISSUE SCORE from EIKON'!AH170)+('ISSUE SCORE from EIKON'!AW170*'WEIGHTED from Refinitive'!$B$5)+('WEIGHTED from Refinitive'!$B$8*'ISSUE SCORE from EIKON'!BL170)+('ISSUE SCORE from EIKON'!CA170*'WEIGHTED from Refinitive'!$B$9)+('WEIGHTED from Refinitive'!$B$10*'ISSUE SCORE from EIKON'!CP170)+('ISSUE SCORE from EIKON'!DE170*'WEIGHTED from Refinitive'!$B$11)+('WEIGHTED from Refinitive'!$B$14*'ISSUE SCORE from EIKON'!DT170)+('ISSUE SCORE from EIKON'!EI170*'WEIGHTED from Refinitive'!$B$15)+('WEIGHTED from Refinitive'!$B$16*'ISSUE SCORE from EIKON'!EX170)</f>
        <v>82.539327263530581</v>
      </c>
      <c r="O167" s="1">
        <f>('WEIGHTED from Refinitive'!$B$3*'ISSUE SCORE from EIKON'!T170)+('WEIGHTED from Refinitive'!$B$4*'ISSUE SCORE from EIKON'!AI170)+('ISSUE SCORE from EIKON'!AX170*'WEIGHTED from Refinitive'!$B$5)+('WEIGHTED from Refinitive'!$B$8*'ISSUE SCORE from EIKON'!BM170)+('ISSUE SCORE from EIKON'!CB170*'WEIGHTED from Refinitive'!$B$9)+('WEIGHTED from Refinitive'!$B$10*'ISSUE SCORE from EIKON'!CQ170)+('ISSUE SCORE from EIKON'!DF170*'WEIGHTED from Refinitive'!$B$11)+('WEIGHTED from Refinitive'!$B$14*'ISSUE SCORE from EIKON'!DU170)+('ISSUE SCORE from EIKON'!EJ170*'WEIGHTED from Refinitive'!$B$15)+('WEIGHTED from Refinitive'!$B$16*'ISSUE SCORE from EIKON'!EY170)</f>
        <v>54.563700564971725</v>
      </c>
      <c r="P167" s="1">
        <f>('WEIGHTED from Refinitive'!$B$3*'ISSUE SCORE from EIKON'!U170)+('WEIGHTED from Refinitive'!$B$4*'ISSUE SCORE from EIKON'!AJ170)+('ISSUE SCORE from EIKON'!AY170*'WEIGHTED from Refinitive'!$B$5)+('WEIGHTED from Refinitive'!$B$8*'ISSUE SCORE from EIKON'!BN170)+('ISSUE SCORE from EIKON'!CC170*'WEIGHTED from Refinitive'!$B$9)+('WEIGHTED from Refinitive'!$B$10*'ISSUE SCORE from EIKON'!CR170)+('ISSUE SCORE from EIKON'!DG170*'WEIGHTED from Refinitive'!$B$11)+('WEIGHTED from Refinitive'!$B$14*'ISSUE SCORE from EIKON'!DV170)+('ISSUE SCORE from EIKON'!EK170*'WEIGHTED from Refinitive'!$B$15)+('WEIGHTED from Refinitive'!$B$16*'ISSUE SCORE from EIKON'!EZ170)</f>
        <v>35.439005439005378</v>
      </c>
      <c r="R167" s="11" t="s">
        <v>272</v>
      </c>
      <c r="S167" s="1">
        <f t="shared" si="62"/>
        <v>74.906303407077516</v>
      </c>
      <c r="T167" s="1">
        <f t="shared" si="63"/>
        <v>83.762760955159578</v>
      </c>
      <c r="U167" s="1">
        <f t="shared" si="64"/>
        <v>91.369148159373907</v>
      </c>
      <c r="V167" s="1">
        <f t="shared" si="65"/>
        <v>88.816890426646495</v>
      </c>
      <c r="W167" s="1">
        <f t="shared" si="66"/>
        <v>84.991598092272667</v>
      </c>
      <c r="X167" s="1">
        <f t="shared" si="67"/>
        <v>86.192897250144085</v>
      </c>
      <c r="Y167" s="1">
        <f t="shared" si="68"/>
        <v>90.228785729297982</v>
      </c>
      <c r="Z167" s="1">
        <f t="shared" si="69"/>
        <v>89.778846153846118</v>
      </c>
      <c r="AA167" s="1">
        <f t="shared" si="70"/>
        <v>91.232858257767163</v>
      </c>
      <c r="AB167" s="1">
        <f t="shared" si="71"/>
        <v>90.576400519175976</v>
      </c>
      <c r="AC167" s="1">
        <f t="shared" si="72"/>
        <v>88.45429137479654</v>
      </c>
      <c r="AD167" s="1">
        <f t="shared" si="73"/>
        <v>83.348593073593065</v>
      </c>
      <c r="AE167" s="1">
        <f t="shared" si="74"/>
        <v>82.539327263530581</v>
      </c>
      <c r="AF167" s="1">
        <f t="shared" si="75"/>
        <v>54.563700564971725</v>
      </c>
      <c r="AG167" s="1">
        <f t="shared" si="76"/>
        <v>35.439005439005378</v>
      </c>
      <c r="AI167" s="11" t="s">
        <v>272</v>
      </c>
      <c r="AJ167" s="1">
        <f t="shared" si="77"/>
        <v>-8.8564575480820622</v>
      </c>
      <c r="AK167" s="1">
        <f t="shared" si="78"/>
        <v>-7.6063872042143288</v>
      </c>
      <c r="AL167" s="1">
        <f t="shared" si="79"/>
        <v>2.5522577327274121</v>
      </c>
      <c r="AM167" s="1">
        <f t="shared" si="80"/>
        <v>3.8252923343738274</v>
      </c>
      <c r="AN167" s="1">
        <f t="shared" si="81"/>
        <v>-1.2012991578714178</v>
      </c>
      <c r="AO167" s="1">
        <f t="shared" si="82"/>
        <v>-4.0358884791538969</v>
      </c>
      <c r="AP167" s="1">
        <f t="shared" si="83"/>
        <v>0.44993957545186447</v>
      </c>
      <c r="AQ167" s="1">
        <f t="shared" si="84"/>
        <v>-1.4540121039210447</v>
      </c>
      <c r="AR167" s="1">
        <f t="shared" si="85"/>
        <v>0.65645773859118606</v>
      </c>
      <c r="AS167" s="1">
        <f t="shared" si="86"/>
        <v>2.1221091443794364</v>
      </c>
      <c r="AT167" s="1">
        <f t="shared" si="87"/>
        <v>5.1056983012034749</v>
      </c>
      <c r="AU167" s="1">
        <f t="shared" si="88"/>
        <v>0.80926581006248455</v>
      </c>
      <c r="AV167" s="1">
        <f t="shared" si="89"/>
        <v>27.975626698558855</v>
      </c>
      <c r="AW167" s="1">
        <f t="shared" si="90"/>
        <v>19.124695125966348</v>
      </c>
      <c r="AX167" s="1" t="str">
        <f>VLOOKUP(AI167,'ISSUE SCORE from EIKON'!A170:B599,2,FALSE)</f>
        <v>International Paper Co</v>
      </c>
      <c r="AY167" s="1">
        <f t="shared" si="91"/>
        <v>166</v>
      </c>
      <c r="AZ167" s="1">
        <v>166</v>
      </c>
      <c r="BA167" s="1">
        <v>1</v>
      </c>
    </row>
    <row r="168" spans="1:53" ht="15">
      <c r="A168" s="11" t="s">
        <v>230</v>
      </c>
      <c r="B168" s="1">
        <f>('WEIGHTED from Refinitive'!$B$3*'ISSUE SCORE from EIKON'!G171)+('WEIGHTED from Refinitive'!$B$4*'ISSUE SCORE from EIKON'!V171)+('ISSUE SCORE from EIKON'!AK171*'WEIGHTED from Refinitive'!$B$5)+('WEIGHTED from Refinitive'!$B$8*'ISSUE SCORE from EIKON'!AZ171)+('ISSUE SCORE from EIKON'!BO171*'WEIGHTED from Refinitive'!$B$9)+('WEIGHTED from Refinitive'!$B$10*'ISSUE SCORE from EIKON'!CD171)+('ISSUE SCORE from EIKON'!CS171*'WEIGHTED from Refinitive'!$B$11)+('WEIGHTED from Refinitive'!$B$14*'ISSUE SCORE from EIKON'!DH171)+('ISSUE SCORE from EIKON'!DW171*'WEIGHTED from Refinitive'!$B$15)+('WEIGHTED from Refinitive'!$B$16*'ISSUE SCORE from EIKON'!EL171)</f>
        <v>84.838272549917193</v>
      </c>
      <c r="C168" s="1">
        <f>('WEIGHTED from Refinitive'!$B$3*'ISSUE SCORE from EIKON'!H171)+('WEIGHTED from Refinitive'!$B$4*'ISSUE SCORE from EIKON'!W171)+('ISSUE SCORE from EIKON'!AL171*'WEIGHTED from Refinitive'!$B$5)+('WEIGHTED from Refinitive'!$B$8*'ISSUE SCORE from EIKON'!BA171)+('ISSUE SCORE from EIKON'!BP171*'WEIGHTED from Refinitive'!$B$9)+('WEIGHTED from Refinitive'!$B$10*'ISSUE SCORE from EIKON'!CE171)+('ISSUE SCORE from EIKON'!CT171*'WEIGHTED from Refinitive'!$B$11)+('WEIGHTED from Refinitive'!$B$14*'ISSUE SCORE from EIKON'!DI171)+('ISSUE SCORE from EIKON'!DX171*'WEIGHTED from Refinitive'!$B$15)+('WEIGHTED from Refinitive'!$B$16*'ISSUE SCORE from EIKON'!EM171)</f>
        <v>84.812727070318104</v>
      </c>
      <c r="D168" s="1">
        <f>('WEIGHTED from Refinitive'!$B$3*'ISSUE SCORE from EIKON'!I171)+('WEIGHTED from Refinitive'!$B$4*'ISSUE SCORE from EIKON'!X171)+('ISSUE SCORE from EIKON'!AM171*'WEIGHTED from Refinitive'!$B$5)+('WEIGHTED from Refinitive'!$B$8*'ISSUE SCORE from EIKON'!BB171)+('ISSUE SCORE from EIKON'!BQ171*'WEIGHTED from Refinitive'!$B$9)+('WEIGHTED from Refinitive'!$B$10*'ISSUE SCORE from EIKON'!CF171)+('ISSUE SCORE from EIKON'!CU171*'WEIGHTED from Refinitive'!$B$11)+('WEIGHTED from Refinitive'!$B$14*'ISSUE SCORE from EIKON'!DJ171)+('ISSUE SCORE from EIKON'!DY171*'WEIGHTED from Refinitive'!$B$15)+('WEIGHTED from Refinitive'!$B$16*'ISSUE SCORE from EIKON'!EN171)</f>
        <v>84.185613619356374</v>
      </c>
      <c r="E168" s="1">
        <f>('WEIGHTED from Refinitive'!$B$3*'ISSUE SCORE from EIKON'!J171)+('WEIGHTED from Refinitive'!$B$4*'ISSUE SCORE from EIKON'!Y171)+('ISSUE SCORE from EIKON'!AN171*'WEIGHTED from Refinitive'!$B$5)+('WEIGHTED from Refinitive'!$B$8*'ISSUE SCORE from EIKON'!BC171)+('ISSUE SCORE from EIKON'!BR171*'WEIGHTED from Refinitive'!$B$9)+('WEIGHTED from Refinitive'!$B$10*'ISSUE SCORE from EIKON'!CG171)+('ISSUE SCORE from EIKON'!CV171*'WEIGHTED from Refinitive'!$B$11)+('WEIGHTED from Refinitive'!$B$14*'ISSUE SCORE from EIKON'!DK171)+('ISSUE SCORE from EIKON'!DZ171*'WEIGHTED from Refinitive'!$B$15)+('WEIGHTED from Refinitive'!$B$16*'ISSUE SCORE from EIKON'!EO171)</f>
        <v>82.162037962037914</v>
      </c>
      <c r="F168" s="1">
        <f>('WEIGHTED from Refinitive'!$B$3*'ISSUE SCORE from EIKON'!K171)+('WEIGHTED from Refinitive'!$B$4*'ISSUE SCORE from EIKON'!Z171)+('ISSUE SCORE from EIKON'!AO171*'WEIGHTED from Refinitive'!$B$5)+('WEIGHTED from Refinitive'!$B$8*'ISSUE SCORE from EIKON'!BD171)+('ISSUE SCORE from EIKON'!BS171*'WEIGHTED from Refinitive'!$B$9)+('WEIGHTED from Refinitive'!$B$10*'ISSUE SCORE from EIKON'!CH171)+('ISSUE SCORE from EIKON'!CW171*'WEIGHTED from Refinitive'!$B$11)+('WEIGHTED from Refinitive'!$B$14*'ISSUE SCORE from EIKON'!DL171)+('ISSUE SCORE from EIKON'!EA171*'WEIGHTED from Refinitive'!$B$15)+('WEIGHTED from Refinitive'!$B$16*'ISSUE SCORE from EIKON'!EP171)</f>
        <v>71.158561296859148</v>
      </c>
      <c r="G168" s="1">
        <f>('WEIGHTED from Refinitive'!$B$3*'ISSUE SCORE from EIKON'!L171)+('WEIGHTED from Refinitive'!$B$4*'ISSUE SCORE from EIKON'!AA171)+('ISSUE SCORE from EIKON'!AP171*'WEIGHTED from Refinitive'!$B$5)+('WEIGHTED from Refinitive'!$B$8*'ISSUE SCORE from EIKON'!BE171)+('ISSUE SCORE from EIKON'!BT171*'WEIGHTED from Refinitive'!$B$9)+('WEIGHTED from Refinitive'!$B$10*'ISSUE SCORE from EIKON'!CI171)+('ISSUE SCORE from EIKON'!CX171*'WEIGHTED from Refinitive'!$B$11)+('WEIGHTED from Refinitive'!$B$14*'ISSUE SCORE from EIKON'!DM171)+('ISSUE SCORE from EIKON'!EB171*'WEIGHTED from Refinitive'!$B$15)+('WEIGHTED from Refinitive'!$B$16*'ISSUE SCORE from EIKON'!EQ171)</f>
        <v>66.969681397738952</v>
      </c>
      <c r="H168" s="1">
        <f>('WEIGHTED from Refinitive'!$B$3*'ISSUE SCORE from EIKON'!M171)+('WEIGHTED from Refinitive'!$B$4*'ISSUE SCORE from EIKON'!AB171)+('ISSUE SCORE from EIKON'!AQ171*'WEIGHTED from Refinitive'!$B$5)+('WEIGHTED from Refinitive'!$B$8*'ISSUE SCORE from EIKON'!BF171)+('ISSUE SCORE from EIKON'!BU171*'WEIGHTED from Refinitive'!$B$9)+('WEIGHTED from Refinitive'!$B$10*'ISSUE SCORE from EIKON'!CJ171)+('ISSUE SCORE from EIKON'!CY171*'WEIGHTED from Refinitive'!$B$11)+('WEIGHTED from Refinitive'!$B$14*'ISSUE SCORE from EIKON'!DN171)+('ISSUE SCORE from EIKON'!EC171*'WEIGHTED from Refinitive'!$B$15)+('WEIGHTED from Refinitive'!$B$16*'ISSUE SCORE from EIKON'!ER171)</f>
        <v>67.219859972677568</v>
      </c>
      <c r="I168" s="1">
        <f>('WEIGHTED from Refinitive'!$B$3*'ISSUE SCORE from EIKON'!N171)+('WEIGHTED from Refinitive'!$B$4*'ISSUE SCORE from EIKON'!AC171)+('ISSUE SCORE from EIKON'!AR171*'WEIGHTED from Refinitive'!$B$5)+('WEIGHTED from Refinitive'!$B$8*'ISSUE SCORE from EIKON'!BG171)+('ISSUE SCORE from EIKON'!BV171*'WEIGHTED from Refinitive'!$B$9)+('WEIGHTED from Refinitive'!$B$10*'ISSUE SCORE from EIKON'!CK171)+('ISSUE SCORE from EIKON'!CZ171*'WEIGHTED from Refinitive'!$B$11)+('WEIGHTED from Refinitive'!$B$14*'ISSUE SCORE from EIKON'!DO171)+('ISSUE SCORE from EIKON'!ED171*'WEIGHTED from Refinitive'!$B$15)+('WEIGHTED from Refinitive'!$B$16*'ISSUE SCORE from EIKON'!ES171)</f>
        <v>53.162491565452072</v>
      </c>
      <c r="J168" s="1">
        <f>('WEIGHTED from Refinitive'!$B$3*'ISSUE SCORE from EIKON'!O171)+('WEIGHTED from Refinitive'!$B$4*'ISSUE SCORE from EIKON'!AD171)+('ISSUE SCORE from EIKON'!AS171*'WEIGHTED from Refinitive'!$B$5)+('WEIGHTED from Refinitive'!$B$8*'ISSUE SCORE from EIKON'!BH171)+('ISSUE SCORE from EIKON'!BW171*'WEIGHTED from Refinitive'!$B$9)+('WEIGHTED from Refinitive'!$B$10*'ISSUE SCORE from EIKON'!CL171)+('ISSUE SCORE from EIKON'!DA171*'WEIGHTED from Refinitive'!$B$11)+('WEIGHTED from Refinitive'!$B$14*'ISSUE SCORE from EIKON'!DP171)+('ISSUE SCORE from EIKON'!EE171*'WEIGHTED from Refinitive'!$B$15)+('WEIGHTED from Refinitive'!$B$16*'ISSUE SCORE from EIKON'!ET171)</f>
        <v>56.54210197710718</v>
      </c>
      <c r="K168" s="1">
        <f>('WEIGHTED from Refinitive'!$B$3*'ISSUE SCORE from EIKON'!P171)+('WEIGHTED from Refinitive'!$B$4*'ISSUE SCORE from EIKON'!AE171)+('ISSUE SCORE from EIKON'!AT171*'WEIGHTED from Refinitive'!$B$5)+('WEIGHTED from Refinitive'!$B$8*'ISSUE SCORE from EIKON'!BI171)+('ISSUE SCORE from EIKON'!BX171*'WEIGHTED from Refinitive'!$B$9)+('WEIGHTED from Refinitive'!$B$10*'ISSUE SCORE from EIKON'!CM171)+('ISSUE SCORE from EIKON'!DB171*'WEIGHTED from Refinitive'!$B$11)+('WEIGHTED from Refinitive'!$B$14*'ISSUE SCORE from EIKON'!DQ171)+('ISSUE SCORE from EIKON'!EF171*'WEIGHTED from Refinitive'!$B$15)+('WEIGHTED from Refinitive'!$B$16*'ISSUE SCORE from EIKON'!EU171)</f>
        <v>44.240246841213974</v>
      </c>
      <c r="L168" s="1">
        <f>('WEIGHTED from Refinitive'!$B$3*'ISSUE SCORE from EIKON'!Q171)+('WEIGHTED from Refinitive'!$B$4*'ISSUE SCORE from EIKON'!AF171)+('ISSUE SCORE from EIKON'!AU171*'WEIGHTED from Refinitive'!$B$5)+('WEIGHTED from Refinitive'!$B$8*'ISSUE SCORE from EIKON'!BJ171)+('ISSUE SCORE from EIKON'!BY171*'WEIGHTED from Refinitive'!$B$9)+('WEIGHTED from Refinitive'!$B$10*'ISSUE SCORE from EIKON'!CN171)+('ISSUE SCORE from EIKON'!DC171*'WEIGHTED from Refinitive'!$B$11)+('WEIGHTED from Refinitive'!$B$14*'ISSUE SCORE from EIKON'!DR171)+('ISSUE SCORE from EIKON'!EG171*'WEIGHTED from Refinitive'!$B$15)+('WEIGHTED from Refinitive'!$B$16*'ISSUE SCORE from EIKON'!EV171)</f>
        <v>55.496966319960343</v>
      </c>
      <c r="M168" s="1">
        <f>('WEIGHTED from Refinitive'!$B$3*'ISSUE SCORE from EIKON'!R171)+('WEIGHTED from Refinitive'!$B$4*'ISSUE SCORE from EIKON'!AG171)+('ISSUE SCORE from EIKON'!AV171*'WEIGHTED from Refinitive'!$B$5)+('WEIGHTED from Refinitive'!$B$8*'ISSUE SCORE from EIKON'!BK171)+('ISSUE SCORE from EIKON'!BZ171*'WEIGHTED from Refinitive'!$B$9)+('WEIGHTED from Refinitive'!$B$10*'ISSUE SCORE from EIKON'!CO171)+('ISSUE SCORE from EIKON'!DD171*'WEIGHTED from Refinitive'!$B$11)+('WEIGHTED from Refinitive'!$B$14*'ISSUE SCORE from EIKON'!DS171)+('ISSUE SCORE from EIKON'!EH171*'WEIGHTED from Refinitive'!$B$15)+('WEIGHTED from Refinitive'!$B$16*'ISSUE SCORE from EIKON'!EW171)</f>
        <v>66.602462121212099</v>
      </c>
      <c r="N168" s="1">
        <f>('WEIGHTED from Refinitive'!$B$3*'ISSUE SCORE from EIKON'!S171)+('WEIGHTED from Refinitive'!$B$4*'ISSUE SCORE from EIKON'!AH171)+('ISSUE SCORE from EIKON'!AW171*'WEIGHTED from Refinitive'!$B$5)+('WEIGHTED from Refinitive'!$B$8*'ISSUE SCORE from EIKON'!BL171)+('ISSUE SCORE from EIKON'!CA171*'WEIGHTED from Refinitive'!$B$9)+('WEIGHTED from Refinitive'!$B$10*'ISSUE SCORE from EIKON'!CP171)+('ISSUE SCORE from EIKON'!DE171*'WEIGHTED from Refinitive'!$B$11)+('WEIGHTED from Refinitive'!$B$14*'ISSUE SCORE from EIKON'!DT171)+('ISSUE SCORE from EIKON'!EI171*'WEIGHTED from Refinitive'!$B$15)+('WEIGHTED from Refinitive'!$B$16*'ISSUE SCORE from EIKON'!EX171)</f>
        <v>51.951396947246252</v>
      </c>
      <c r="O168" s="1">
        <f>('WEIGHTED from Refinitive'!$B$3*'ISSUE SCORE from EIKON'!T171)+('WEIGHTED from Refinitive'!$B$4*'ISSUE SCORE from EIKON'!AI171)+('ISSUE SCORE from EIKON'!AX171*'WEIGHTED from Refinitive'!$B$5)+('WEIGHTED from Refinitive'!$B$8*'ISSUE SCORE from EIKON'!BM171)+('ISSUE SCORE from EIKON'!CB171*'WEIGHTED from Refinitive'!$B$9)+('WEIGHTED from Refinitive'!$B$10*'ISSUE SCORE from EIKON'!CQ171)+('ISSUE SCORE from EIKON'!DF171*'WEIGHTED from Refinitive'!$B$11)+('WEIGHTED from Refinitive'!$B$14*'ISSUE SCORE from EIKON'!DU171)+('ISSUE SCORE from EIKON'!EJ171*'WEIGHTED from Refinitive'!$B$15)+('WEIGHTED from Refinitive'!$B$16*'ISSUE SCORE from EIKON'!EY171)</f>
        <v>0</v>
      </c>
      <c r="P168" s="1">
        <f>('WEIGHTED from Refinitive'!$B$3*'ISSUE SCORE from EIKON'!U171)+('WEIGHTED from Refinitive'!$B$4*'ISSUE SCORE from EIKON'!AJ171)+('ISSUE SCORE from EIKON'!AY171*'WEIGHTED from Refinitive'!$B$5)+('WEIGHTED from Refinitive'!$B$8*'ISSUE SCORE from EIKON'!BN171)+('ISSUE SCORE from EIKON'!CC171*'WEIGHTED from Refinitive'!$B$9)+('WEIGHTED from Refinitive'!$B$10*'ISSUE SCORE from EIKON'!CR171)+('ISSUE SCORE from EIKON'!DG171*'WEIGHTED from Refinitive'!$B$11)+('WEIGHTED from Refinitive'!$B$14*'ISSUE SCORE from EIKON'!DV171)+('ISSUE SCORE from EIKON'!EK171*'WEIGHTED from Refinitive'!$B$15)+('WEIGHTED from Refinitive'!$B$16*'ISSUE SCORE from EIKON'!EZ171)</f>
        <v>0</v>
      </c>
      <c r="R168" s="11" t="s">
        <v>273</v>
      </c>
      <c r="S168" s="1">
        <f t="shared" si="62"/>
        <v>73.765014812978748</v>
      </c>
      <c r="T168" s="1">
        <f t="shared" si="63"/>
        <v>84.812727070318104</v>
      </c>
      <c r="U168" s="1">
        <f t="shared" si="64"/>
        <v>84.185613619356374</v>
      </c>
      <c r="V168" s="1">
        <f t="shared" si="65"/>
        <v>82.162037962037914</v>
      </c>
      <c r="W168" s="1">
        <f t="shared" si="66"/>
        <v>71.158561296859148</v>
      </c>
      <c r="X168" s="1">
        <f t="shared" si="67"/>
        <v>66.969681397738952</v>
      </c>
      <c r="Y168" s="1">
        <f t="shared" si="68"/>
        <v>67.219859972677568</v>
      </c>
      <c r="Z168" s="1">
        <f t="shared" si="69"/>
        <v>53.162491565452072</v>
      </c>
      <c r="AA168" s="1">
        <f t="shared" si="70"/>
        <v>56.54210197710718</v>
      </c>
      <c r="AB168" s="1">
        <f t="shared" si="71"/>
        <v>44.240246841213974</v>
      </c>
      <c r="AC168" s="1">
        <f t="shared" si="72"/>
        <v>55.496966319960343</v>
      </c>
      <c r="AD168" s="1">
        <f t="shared" si="73"/>
        <v>66.602462121212099</v>
      </c>
      <c r="AE168" s="1">
        <f t="shared" si="74"/>
        <v>51.951396947246252</v>
      </c>
      <c r="AF168" s="1">
        <f t="shared" si="75"/>
        <v>0</v>
      </c>
      <c r="AG168" s="1">
        <f t="shared" si="76"/>
        <v>0</v>
      </c>
      <c r="AI168" s="11" t="s">
        <v>273</v>
      </c>
      <c r="AJ168" s="1">
        <f t="shared" si="77"/>
        <v>-11.047712257339356</v>
      </c>
      <c r="AK168" s="1">
        <f t="shared" si="78"/>
        <v>0.62711345096172977</v>
      </c>
      <c r="AL168" s="1">
        <f t="shared" si="79"/>
        <v>2.0235756573184602</v>
      </c>
      <c r="AM168" s="1">
        <f t="shared" si="80"/>
        <v>11.003476665178766</v>
      </c>
      <c r="AN168" s="1">
        <f t="shared" si="81"/>
        <v>4.1888798991201952</v>
      </c>
      <c r="AO168" s="1">
        <f t="shared" si="82"/>
        <v>-0.25017857493861584</v>
      </c>
      <c r="AP168" s="1">
        <f t="shared" si="83"/>
        <v>14.057368407225496</v>
      </c>
      <c r="AQ168" s="1">
        <f t="shared" si="84"/>
        <v>-3.3796104116551078</v>
      </c>
      <c r="AR168" s="1">
        <f t="shared" si="85"/>
        <v>12.301855135893206</v>
      </c>
      <c r="AS168" s="1">
        <f t="shared" si="86"/>
        <v>-11.256719478746369</v>
      </c>
      <c r="AT168" s="1">
        <f t="shared" si="87"/>
        <v>-11.105495801251756</v>
      </c>
      <c r="AU168" s="1">
        <f t="shared" si="88"/>
        <v>14.651065173965847</v>
      </c>
      <c r="AV168" s="1">
        <f t="shared" si="89"/>
        <v>51.951396947246252</v>
      </c>
      <c r="AW168" s="1">
        <f t="shared" si="90"/>
        <v>0</v>
      </c>
      <c r="AX168" s="1" t="str">
        <f>VLOOKUP(AI168,'ISSUE SCORE from EIKON'!A171:B600,2,FALSE)</f>
        <v>Interpublic Group of Companies Inc</v>
      </c>
      <c r="AY168" s="1">
        <f t="shared" si="91"/>
        <v>167</v>
      </c>
      <c r="AZ168" s="1">
        <v>167</v>
      </c>
      <c r="BA168" s="1">
        <v>1</v>
      </c>
    </row>
    <row r="169" spans="1:53" ht="15">
      <c r="A169" s="11" t="s">
        <v>231</v>
      </c>
      <c r="B169" s="1">
        <f>('WEIGHTED from Refinitive'!$B$3*'ISSUE SCORE from EIKON'!G172)+('WEIGHTED from Refinitive'!$B$4*'ISSUE SCORE from EIKON'!V172)+('ISSUE SCORE from EIKON'!AK172*'WEIGHTED from Refinitive'!$B$5)+('WEIGHTED from Refinitive'!$B$8*'ISSUE SCORE from EIKON'!AZ172)+('ISSUE SCORE from EIKON'!BO172*'WEIGHTED from Refinitive'!$B$9)+('WEIGHTED from Refinitive'!$B$10*'ISSUE SCORE from EIKON'!CD172)+('ISSUE SCORE from EIKON'!CS172*'WEIGHTED from Refinitive'!$B$11)+('WEIGHTED from Refinitive'!$B$14*'ISSUE SCORE from EIKON'!DH172)+('ISSUE SCORE from EIKON'!DW172*'WEIGHTED from Refinitive'!$B$15)+('WEIGHTED from Refinitive'!$B$16*'ISSUE SCORE from EIKON'!EL172)</f>
        <v>76.651654685455583</v>
      </c>
      <c r="C169" s="1">
        <f>('WEIGHTED from Refinitive'!$B$3*'ISSUE SCORE from EIKON'!H172)+('WEIGHTED from Refinitive'!$B$4*'ISSUE SCORE from EIKON'!W172)+('ISSUE SCORE from EIKON'!AL172*'WEIGHTED from Refinitive'!$B$5)+('WEIGHTED from Refinitive'!$B$8*'ISSUE SCORE from EIKON'!BA172)+('ISSUE SCORE from EIKON'!BP172*'WEIGHTED from Refinitive'!$B$9)+('WEIGHTED from Refinitive'!$B$10*'ISSUE SCORE from EIKON'!CE172)+('ISSUE SCORE from EIKON'!CT172*'WEIGHTED from Refinitive'!$B$11)+('WEIGHTED from Refinitive'!$B$14*'ISSUE SCORE from EIKON'!DI172)+('ISSUE SCORE from EIKON'!DX172*'WEIGHTED from Refinitive'!$B$15)+('WEIGHTED from Refinitive'!$B$16*'ISSUE SCORE from EIKON'!EM172)</f>
        <v>73.914432625758181</v>
      </c>
      <c r="D169" s="1">
        <f>('WEIGHTED from Refinitive'!$B$3*'ISSUE SCORE from EIKON'!I172)+('WEIGHTED from Refinitive'!$B$4*'ISSUE SCORE from EIKON'!X172)+('ISSUE SCORE from EIKON'!AM172*'WEIGHTED from Refinitive'!$B$5)+('WEIGHTED from Refinitive'!$B$8*'ISSUE SCORE from EIKON'!BB172)+('ISSUE SCORE from EIKON'!BQ172*'WEIGHTED from Refinitive'!$B$9)+('WEIGHTED from Refinitive'!$B$10*'ISSUE SCORE from EIKON'!CF172)+('ISSUE SCORE from EIKON'!CU172*'WEIGHTED from Refinitive'!$B$11)+('WEIGHTED from Refinitive'!$B$14*'ISSUE SCORE from EIKON'!DJ172)+('ISSUE SCORE from EIKON'!DY172*'WEIGHTED from Refinitive'!$B$15)+('WEIGHTED from Refinitive'!$B$16*'ISSUE SCORE from EIKON'!EN172)</f>
        <v>75.6121102521398</v>
      </c>
      <c r="E169" s="1">
        <f>('WEIGHTED from Refinitive'!$B$3*'ISSUE SCORE from EIKON'!J172)+('WEIGHTED from Refinitive'!$B$4*'ISSUE SCORE from EIKON'!Y172)+('ISSUE SCORE from EIKON'!AN172*'WEIGHTED from Refinitive'!$B$5)+('WEIGHTED from Refinitive'!$B$8*'ISSUE SCORE from EIKON'!BC172)+('ISSUE SCORE from EIKON'!BR172*'WEIGHTED from Refinitive'!$B$9)+('WEIGHTED from Refinitive'!$B$10*'ISSUE SCORE from EIKON'!CG172)+('ISSUE SCORE from EIKON'!CV172*'WEIGHTED from Refinitive'!$B$11)+('WEIGHTED from Refinitive'!$B$14*'ISSUE SCORE from EIKON'!DK172)+('ISSUE SCORE from EIKON'!DZ172*'WEIGHTED from Refinitive'!$B$15)+('WEIGHTED from Refinitive'!$B$16*'ISSUE SCORE from EIKON'!EO172)</f>
        <v>79.711217348175865</v>
      </c>
      <c r="F169" s="1">
        <f>('WEIGHTED from Refinitive'!$B$3*'ISSUE SCORE from EIKON'!K172)+('WEIGHTED from Refinitive'!$B$4*'ISSUE SCORE from EIKON'!Z172)+('ISSUE SCORE from EIKON'!AO172*'WEIGHTED from Refinitive'!$B$5)+('WEIGHTED from Refinitive'!$B$8*'ISSUE SCORE from EIKON'!BD172)+('ISSUE SCORE from EIKON'!BS172*'WEIGHTED from Refinitive'!$B$9)+('WEIGHTED from Refinitive'!$B$10*'ISSUE SCORE from EIKON'!CH172)+('ISSUE SCORE from EIKON'!CW172*'WEIGHTED from Refinitive'!$B$11)+('WEIGHTED from Refinitive'!$B$14*'ISSUE SCORE from EIKON'!DL172)+('ISSUE SCORE from EIKON'!EA172*'WEIGHTED from Refinitive'!$B$15)+('WEIGHTED from Refinitive'!$B$16*'ISSUE SCORE from EIKON'!EP172)</f>
        <v>78.003346653346625</v>
      </c>
      <c r="G169" s="1">
        <f>('WEIGHTED from Refinitive'!$B$3*'ISSUE SCORE from EIKON'!L172)+('WEIGHTED from Refinitive'!$B$4*'ISSUE SCORE from EIKON'!AA172)+('ISSUE SCORE from EIKON'!AP172*'WEIGHTED from Refinitive'!$B$5)+('WEIGHTED from Refinitive'!$B$8*'ISSUE SCORE from EIKON'!BE172)+('ISSUE SCORE from EIKON'!BT172*'WEIGHTED from Refinitive'!$B$9)+('WEIGHTED from Refinitive'!$B$10*'ISSUE SCORE from EIKON'!CI172)+('ISSUE SCORE from EIKON'!CX172*'WEIGHTED from Refinitive'!$B$11)+('WEIGHTED from Refinitive'!$B$14*'ISSUE SCORE from EIKON'!DM172)+('ISSUE SCORE from EIKON'!EB172*'WEIGHTED from Refinitive'!$B$15)+('WEIGHTED from Refinitive'!$B$16*'ISSUE SCORE from EIKON'!EQ172)</f>
        <v>82.380901344342107</v>
      </c>
      <c r="H169" s="1">
        <f>('WEIGHTED from Refinitive'!$B$3*'ISSUE SCORE from EIKON'!M172)+('WEIGHTED from Refinitive'!$B$4*'ISSUE SCORE from EIKON'!AB172)+('ISSUE SCORE from EIKON'!AQ172*'WEIGHTED from Refinitive'!$B$5)+('WEIGHTED from Refinitive'!$B$8*'ISSUE SCORE from EIKON'!BF172)+('ISSUE SCORE from EIKON'!BU172*'WEIGHTED from Refinitive'!$B$9)+('WEIGHTED from Refinitive'!$B$10*'ISSUE SCORE from EIKON'!CJ172)+('ISSUE SCORE from EIKON'!CY172*'WEIGHTED from Refinitive'!$B$11)+('WEIGHTED from Refinitive'!$B$14*'ISSUE SCORE from EIKON'!DN172)+('ISSUE SCORE from EIKON'!EC172*'WEIGHTED from Refinitive'!$B$15)+('WEIGHTED from Refinitive'!$B$16*'ISSUE SCORE from EIKON'!ER172)</f>
        <v>84.646193281595146</v>
      </c>
      <c r="I169" s="1">
        <f>('WEIGHTED from Refinitive'!$B$3*'ISSUE SCORE from EIKON'!N172)+('WEIGHTED from Refinitive'!$B$4*'ISSUE SCORE from EIKON'!AC172)+('ISSUE SCORE from EIKON'!AR172*'WEIGHTED from Refinitive'!$B$5)+('WEIGHTED from Refinitive'!$B$8*'ISSUE SCORE from EIKON'!BG172)+('ISSUE SCORE from EIKON'!BV172*'WEIGHTED from Refinitive'!$B$9)+('WEIGHTED from Refinitive'!$B$10*'ISSUE SCORE from EIKON'!CK172)+('ISSUE SCORE from EIKON'!CZ172*'WEIGHTED from Refinitive'!$B$11)+('WEIGHTED from Refinitive'!$B$14*'ISSUE SCORE from EIKON'!DO172)+('ISSUE SCORE from EIKON'!ED172*'WEIGHTED from Refinitive'!$B$15)+('WEIGHTED from Refinitive'!$B$16*'ISSUE SCORE from EIKON'!ES172)</f>
        <v>85.455408620450072</v>
      </c>
      <c r="J169" s="1">
        <f>('WEIGHTED from Refinitive'!$B$3*'ISSUE SCORE from EIKON'!O172)+('WEIGHTED from Refinitive'!$B$4*'ISSUE SCORE from EIKON'!AD172)+('ISSUE SCORE from EIKON'!AS172*'WEIGHTED from Refinitive'!$B$5)+('WEIGHTED from Refinitive'!$B$8*'ISSUE SCORE from EIKON'!BH172)+('ISSUE SCORE from EIKON'!BW172*'WEIGHTED from Refinitive'!$B$9)+('WEIGHTED from Refinitive'!$B$10*'ISSUE SCORE from EIKON'!CL172)+('ISSUE SCORE from EIKON'!DA172*'WEIGHTED from Refinitive'!$B$11)+('WEIGHTED from Refinitive'!$B$14*'ISSUE SCORE from EIKON'!DP172)+('ISSUE SCORE from EIKON'!EE172*'WEIGHTED from Refinitive'!$B$15)+('WEIGHTED from Refinitive'!$B$16*'ISSUE SCORE from EIKON'!ET172)</f>
        <v>86.393027136448154</v>
      </c>
      <c r="K169" s="1">
        <f>('WEIGHTED from Refinitive'!$B$3*'ISSUE SCORE from EIKON'!P172)+('WEIGHTED from Refinitive'!$B$4*'ISSUE SCORE from EIKON'!AE172)+('ISSUE SCORE from EIKON'!AT172*'WEIGHTED from Refinitive'!$B$5)+('WEIGHTED from Refinitive'!$B$8*'ISSUE SCORE from EIKON'!BI172)+('ISSUE SCORE from EIKON'!BX172*'WEIGHTED from Refinitive'!$B$9)+('WEIGHTED from Refinitive'!$B$10*'ISSUE SCORE from EIKON'!CM172)+('ISSUE SCORE from EIKON'!DB172*'WEIGHTED from Refinitive'!$B$11)+('WEIGHTED from Refinitive'!$B$14*'ISSUE SCORE from EIKON'!DQ172)+('ISSUE SCORE from EIKON'!EF172*'WEIGHTED from Refinitive'!$B$15)+('WEIGHTED from Refinitive'!$B$16*'ISSUE SCORE from EIKON'!EU172)</f>
        <v>88.909094693028109</v>
      </c>
      <c r="L169" s="1">
        <f>('WEIGHTED from Refinitive'!$B$3*'ISSUE SCORE from EIKON'!Q172)+('WEIGHTED from Refinitive'!$B$4*'ISSUE SCORE from EIKON'!AF172)+('ISSUE SCORE from EIKON'!AU172*'WEIGHTED from Refinitive'!$B$5)+('WEIGHTED from Refinitive'!$B$8*'ISSUE SCORE from EIKON'!BJ172)+('ISSUE SCORE from EIKON'!BY172*'WEIGHTED from Refinitive'!$B$9)+('WEIGHTED from Refinitive'!$B$10*'ISSUE SCORE from EIKON'!CN172)+('ISSUE SCORE from EIKON'!DC172*'WEIGHTED from Refinitive'!$B$11)+('WEIGHTED from Refinitive'!$B$14*'ISSUE SCORE from EIKON'!DR172)+('ISSUE SCORE from EIKON'!EG172*'WEIGHTED from Refinitive'!$B$15)+('WEIGHTED from Refinitive'!$B$16*'ISSUE SCORE from EIKON'!EV172)</f>
        <v>87.253683441158969</v>
      </c>
      <c r="M169" s="1">
        <f>('WEIGHTED from Refinitive'!$B$3*'ISSUE SCORE from EIKON'!R172)+('WEIGHTED from Refinitive'!$B$4*'ISSUE SCORE from EIKON'!AG172)+('ISSUE SCORE from EIKON'!AV172*'WEIGHTED from Refinitive'!$B$5)+('WEIGHTED from Refinitive'!$B$8*'ISSUE SCORE from EIKON'!BK172)+('ISSUE SCORE from EIKON'!BZ172*'WEIGHTED from Refinitive'!$B$9)+('WEIGHTED from Refinitive'!$B$10*'ISSUE SCORE from EIKON'!CO172)+('ISSUE SCORE from EIKON'!DD172*'WEIGHTED from Refinitive'!$B$11)+('WEIGHTED from Refinitive'!$B$14*'ISSUE SCORE from EIKON'!DS172)+('ISSUE SCORE from EIKON'!EH172*'WEIGHTED from Refinitive'!$B$15)+('WEIGHTED from Refinitive'!$B$16*'ISSUE SCORE from EIKON'!EW172)</f>
        <v>80.509109115575896</v>
      </c>
      <c r="N169" s="1">
        <f>('WEIGHTED from Refinitive'!$B$3*'ISSUE SCORE from EIKON'!S172)+('WEIGHTED from Refinitive'!$B$4*'ISSUE SCORE from EIKON'!AH172)+('ISSUE SCORE from EIKON'!AW172*'WEIGHTED from Refinitive'!$B$5)+('WEIGHTED from Refinitive'!$B$8*'ISSUE SCORE from EIKON'!BL172)+('ISSUE SCORE from EIKON'!CA172*'WEIGHTED from Refinitive'!$B$9)+('WEIGHTED from Refinitive'!$B$10*'ISSUE SCORE from EIKON'!CP172)+('ISSUE SCORE from EIKON'!DE172*'WEIGHTED from Refinitive'!$B$11)+('WEIGHTED from Refinitive'!$B$14*'ISSUE SCORE from EIKON'!DT172)+('ISSUE SCORE from EIKON'!EI172*'WEIGHTED from Refinitive'!$B$15)+('WEIGHTED from Refinitive'!$B$16*'ISSUE SCORE from EIKON'!EX172)</f>
        <v>74.394659711872805</v>
      </c>
      <c r="O169" s="1">
        <f>('WEIGHTED from Refinitive'!$B$3*'ISSUE SCORE from EIKON'!T172)+('WEIGHTED from Refinitive'!$B$4*'ISSUE SCORE from EIKON'!AI172)+('ISSUE SCORE from EIKON'!AX172*'WEIGHTED from Refinitive'!$B$5)+('WEIGHTED from Refinitive'!$B$8*'ISSUE SCORE from EIKON'!BM172)+('ISSUE SCORE from EIKON'!CB172*'WEIGHTED from Refinitive'!$B$9)+('WEIGHTED from Refinitive'!$B$10*'ISSUE SCORE from EIKON'!CQ172)+('ISSUE SCORE from EIKON'!DF172*'WEIGHTED from Refinitive'!$B$11)+('WEIGHTED from Refinitive'!$B$14*'ISSUE SCORE from EIKON'!DU172)+('ISSUE SCORE from EIKON'!EJ172*'WEIGHTED from Refinitive'!$B$15)+('WEIGHTED from Refinitive'!$B$16*'ISSUE SCORE from EIKON'!EY172)</f>
        <v>66.121072663499049</v>
      </c>
      <c r="P169" s="1">
        <f>('WEIGHTED from Refinitive'!$B$3*'ISSUE SCORE from EIKON'!U172)+('WEIGHTED from Refinitive'!$B$4*'ISSUE SCORE from EIKON'!AJ172)+('ISSUE SCORE from EIKON'!AY172*'WEIGHTED from Refinitive'!$B$5)+('WEIGHTED from Refinitive'!$B$8*'ISSUE SCORE from EIKON'!BN172)+('ISSUE SCORE from EIKON'!CC172*'WEIGHTED from Refinitive'!$B$9)+('WEIGHTED from Refinitive'!$B$10*'ISSUE SCORE from EIKON'!CR172)+('ISSUE SCORE from EIKON'!DG172*'WEIGHTED from Refinitive'!$B$11)+('WEIGHTED from Refinitive'!$B$14*'ISSUE SCORE from EIKON'!DV172)+('ISSUE SCORE from EIKON'!EK172*'WEIGHTED from Refinitive'!$B$15)+('WEIGHTED from Refinitive'!$B$16*'ISSUE SCORE from EIKON'!EZ172)</f>
        <v>66.307163034705368</v>
      </c>
      <c r="R169" s="11" t="s">
        <v>274</v>
      </c>
      <c r="S169" s="1">
        <f t="shared" si="62"/>
        <v>41.076092899422299</v>
      </c>
      <c r="T169" s="1">
        <f t="shared" si="63"/>
        <v>73.914432625758181</v>
      </c>
      <c r="U169" s="1">
        <f t="shared" si="64"/>
        <v>75.6121102521398</v>
      </c>
      <c r="V169" s="1">
        <f t="shared" si="65"/>
        <v>79.711217348175865</v>
      </c>
      <c r="W169" s="1">
        <f t="shared" si="66"/>
        <v>78.003346653346625</v>
      </c>
      <c r="X169" s="1">
        <f t="shared" si="67"/>
        <v>82.380901344342107</v>
      </c>
      <c r="Y169" s="1">
        <f t="shared" si="68"/>
        <v>84.646193281595146</v>
      </c>
      <c r="Z169" s="1">
        <f t="shared" si="69"/>
        <v>85.455408620450072</v>
      </c>
      <c r="AA169" s="1">
        <f t="shared" si="70"/>
        <v>86.393027136448154</v>
      </c>
      <c r="AB169" s="1">
        <f t="shared" si="71"/>
        <v>88.909094693028109</v>
      </c>
      <c r="AC169" s="1">
        <f t="shared" si="72"/>
        <v>87.253683441158969</v>
      </c>
      <c r="AD169" s="1">
        <f t="shared" si="73"/>
        <v>80.509109115575896</v>
      </c>
      <c r="AE169" s="1">
        <f t="shared" si="74"/>
        <v>74.394659711872805</v>
      </c>
      <c r="AF169" s="1">
        <f t="shared" si="75"/>
        <v>66.121072663499049</v>
      </c>
      <c r="AG169" s="1">
        <f t="shared" si="76"/>
        <v>66.307163034705368</v>
      </c>
      <c r="AI169" s="11" t="s">
        <v>274</v>
      </c>
      <c r="AJ169" s="1">
        <f t="shared" si="77"/>
        <v>-32.838339726335882</v>
      </c>
      <c r="AK169" s="1">
        <f t="shared" si="78"/>
        <v>-1.6976776263816191</v>
      </c>
      <c r="AL169" s="1">
        <f t="shared" si="79"/>
        <v>-4.0991070960360645</v>
      </c>
      <c r="AM169" s="1">
        <f t="shared" si="80"/>
        <v>1.7078706948292393</v>
      </c>
      <c r="AN169" s="1">
        <f t="shared" si="81"/>
        <v>-4.3775546909954812</v>
      </c>
      <c r="AO169" s="1">
        <f t="shared" si="82"/>
        <v>-2.2652919372530391</v>
      </c>
      <c r="AP169" s="1">
        <f t="shared" si="83"/>
        <v>-0.80921533885492636</v>
      </c>
      <c r="AQ169" s="1">
        <f t="shared" si="84"/>
        <v>-0.9376185159980821</v>
      </c>
      <c r="AR169" s="1">
        <f t="shared" si="85"/>
        <v>-2.5160675565799551</v>
      </c>
      <c r="AS169" s="1">
        <f t="shared" si="86"/>
        <v>1.6554112518691397</v>
      </c>
      <c r="AT169" s="1">
        <f t="shared" si="87"/>
        <v>6.7445743255830735</v>
      </c>
      <c r="AU169" s="1">
        <f t="shared" si="88"/>
        <v>6.114449403703091</v>
      </c>
      <c r="AV169" s="1">
        <f t="shared" si="89"/>
        <v>8.2735870483737557</v>
      </c>
      <c r="AW169" s="1">
        <f t="shared" si="90"/>
        <v>-0.18609037120631911</v>
      </c>
      <c r="AX169" s="1" t="str">
        <f>VLOOKUP(AI169,'ISSUE SCORE from EIKON'!A172:B601,2,FALSE)</f>
        <v>IPG Photonics Corp</v>
      </c>
      <c r="AY169" s="1">
        <f t="shared" si="91"/>
        <v>168</v>
      </c>
      <c r="AZ169" s="1">
        <v>168</v>
      </c>
      <c r="BA169" s="1">
        <v>1</v>
      </c>
    </row>
    <row r="170" spans="1:53" ht="15">
      <c r="A170" s="11" t="s">
        <v>232</v>
      </c>
      <c r="B170" s="1">
        <f>('WEIGHTED from Refinitive'!$B$3*'ISSUE SCORE from EIKON'!G173)+('WEIGHTED from Refinitive'!$B$4*'ISSUE SCORE from EIKON'!V173)+('ISSUE SCORE from EIKON'!AK173*'WEIGHTED from Refinitive'!$B$5)+('WEIGHTED from Refinitive'!$B$8*'ISSUE SCORE from EIKON'!AZ173)+('ISSUE SCORE from EIKON'!BO173*'WEIGHTED from Refinitive'!$B$9)+('WEIGHTED from Refinitive'!$B$10*'ISSUE SCORE from EIKON'!CD173)+('ISSUE SCORE from EIKON'!CS173*'WEIGHTED from Refinitive'!$B$11)+('WEIGHTED from Refinitive'!$B$14*'ISSUE SCORE from EIKON'!DH173)+('ISSUE SCORE from EIKON'!DW173*'WEIGHTED from Refinitive'!$B$15)+('WEIGHTED from Refinitive'!$B$16*'ISSUE SCORE from EIKON'!EL173)</f>
        <v>75.185326384101501</v>
      </c>
      <c r="C170" s="1">
        <f>('WEIGHTED from Refinitive'!$B$3*'ISSUE SCORE from EIKON'!H173)+('WEIGHTED from Refinitive'!$B$4*'ISSUE SCORE from EIKON'!W173)+('ISSUE SCORE from EIKON'!AL173*'WEIGHTED from Refinitive'!$B$5)+('WEIGHTED from Refinitive'!$B$8*'ISSUE SCORE from EIKON'!BA173)+('ISSUE SCORE from EIKON'!BP173*'WEIGHTED from Refinitive'!$B$9)+('WEIGHTED from Refinitive'!$B$10*'ISSUE SCORE from EIKON'!CE173)+('ISSUE SCORE from EIKON'!CT173*'WEIGHTED from Refinitive'!$B$11)+('WEIGHTED from Refinitive'!$B$14*'ISSUE SCORE from EIKON'!DI173)+('ISSUE SCORE from EIKON'!DX173*'WEIGHTED from Refinitive'!$B$15)+('WEIGHTED from Refinitive'!$B$16*'ISSUE SCORE from EIKON'!EM173)</f>
        <v>72.888051460979526</v>
      </c>
      <c r="D170" s="1">
        <f>('WEIGHTED from Refinitive'!$B$3*'ISSUE SCORE from EIKON'!I173)+('WEIGHTED from Refinitive'!$B$4*'ISSUE SCORE from EIKON'!X173)+('ISSUE SCORE from EIKON'!AM173*'WEIGHTED from Refinitive'!$B$5)+('WEIGHTED from Refinitive'!$B$8*'ISSUE SCORE from EIKON'!BB173)+('ISSUE SCORE from EIKON'!BQ173*'WEIGHTED from Refinitive'!$B$9)+('WEIGHTED from Refinitive'!$B$10*'ISSUE SCORE from EIKON'!CF173)+('ISSUE SCORE from EIKON'!CU173*'WEIGHTED from Refinitive'!$B$11)+('WEIGHTED from Refinitive'!$B$14*'ISSUE SCORE from EIKON'!DJ173)+('ISSUE SCORE from EIKON'!DY173*'WEIGHTED from Refinitive'!$B$15)+('WEIGHTED from Refinitive'!$B$16*'ISSUE SCORE from EIKON'!EN173)</f>
        <v>76.870063608066005</v>
      </c>
      <c r="E170" s="1">
        <f>('WEIGHTED from Refinitive'!$B$3*'ISSUE SCORE from EIKON'!J173)+('WEIGHTED from Refinitive'!$B$4*'ISSUE SCORE from EIKON'!Y173)+('ISSUE SCORE from EIKON'!AN173*'WEIGHTED from Refinitive'!$B$5)+('WEIGHTED from Refinitive'!$B$8*'ISSUE SCORE from EIKON'!BC173)+('ISSUE SCORE from EIKON'!BR173*'WEIGHTED from Refinitive'!$B$9)+('WEIGHTED from Refinitive'!$B$10*'ISSUE SCORE from EIKON'!CG173)+('ISSUE SCORE from EIKON'!CV173*'WEIGHTED from Refinitive'!$B$11)+('WEIGHTED from Refinitive'!$B$14*'ISSUE SCORE from EIKON'!DK173)+('ISSUE SCORE from EIKON'!DZ173*'WEIGHTED from Refinitive'!$B$15)+('WEIGHTED from Refinitive'!$B$16*'ISSUE SCORE from EIKON'!EO173)</f>
        <v>67.195497630331701</v>
      </c>
      <c r="F170" s="1">
        <f>('WEIGHTED from Refinitive'!$B$3*'ISSUE SCORE from EIKON'!K173)+('WEIGHTED from Refinitive'!$B$4*'ISSUE SCORE from EIKON'!Z173)+('ISSUE SCORE from EIKON'!AO173*'WEIGHTED from Refinitive'!$B$5)+('WEIGHTED from Refinitive'!$B$8*'ISSUE SCORE from EIKON'!BD173)+('ISSUE SCORE from EIKON'!BS173*'WEIGHTED from Refinitive'!$B$9)+('WEIGHTED from Refinitive'!$B$10*'ISSUE SCORE from EIKON'!CH173)+('ISSUE SCORE from EIKON'!CW173*'WEIGHTED from Refinitive'!$B$11)+('WEIGHTED from Refinitive'!$B$14*'ISSUE SCORE from EIKON'!DL173)+('ISSUE SCORE from EIKON'!EA173*'WEIGHTED from Refinitive'!$B$15)+('WEIGHTED from Refinitive'!$B$16*'ISSUE SCORE from EIKON'!EP173)</f>
        <v>63.649850149850138</v>
      </c>
      <c r="G170" s="1">
        <f>('WEIGHTED from Refinitive'!$B$3*'ISSUE SCORE from EIKON'!L173)+('WEIGHTED from Refinitive'!$B$4*'ISSUE SCORE from EIKON'!AA173)+('ISSUE SCORE from EIKON'!AP173*'WEIGHTED from Refinitive'!$B$5)+('WEIGHTED from Refinitive'!$B$8*'ISSUE SCORE from EIKON'!BE173)+('ISSUE SCORE from EIKON'!BT173*'WEIGHTED from Refinitive'!$B$9)+('WEIGHTED from Refinitive'!$B$10*'ISSUE SCORE from EIKON'!CI173)+('ISSUE SCORE from EIKON'!CX173*'WEIGHTED from Refinitive'!$B$11)+('WEIGHTED from Refinitive'!$B$14*'ISSUE SCORE from EIKON'!DM173)+('ISSUE SCORE from EIKON'!EB173*'WEIGHTED from Refinitive'!$B$15)+('WEIGHTED from Refinitive'!$B$16*'ISSUE SCORE from EIKON'!EQ173)</f>
        <v>66.833545772461321</v>
      </c>
      <c r="H170" s="1">
        <f>('WEIGHTED from Refinitive'!$B$3*'ISSUE SCORE from EIKON'!M173)+('WEIGHTED from Refinitive'!$B$4*'ISSUE SCORE from EIKON'!AB173)+('ISSUE SCORE from EIKON'!AQ173*'WEIGHTED from Refinitive'!$B$5)+('WEIGHTED from Refinitive'!$B$8*'ISSUE SCORE from EIKON'!BF173)+('ISSUE SCORE from EIKON'!BU173*'WEIGHTED from Refinitive'!$B$9)+('WEIGHTED from Refinitive'!$B$10*'ISSUE SCORE from EIKON'!CJ173)+('ISSUE SCORE from EIKON'!CY173*'WEIGHTED from Refinitive'!$B$11)+('WEIGHTED from Refinitive'!$B$14*'ISSUE SCORE from EIKON'!DN173)+('ISSUE SCORE from EIKON'!EC173*'WEIGHTED from Refinitive'!$B$15)+('WEIGHTED from Refinitive'!$B$16*'ISSUE SCORE from EIKON'!ER173)</f>
        <v>62.908282241202059</v>
      </c>
      <c r="I170" s="1">
        <f>('WEIGHTED from Refinitive'!$B$3*'ISSUE SCORE from EIKON'!N173)+('WEIGHTED from Refinitive'!$B$4*'ISSUE SCORE from EIKON'!AC173)+('ISSUE SCORE from EIKON'!AR173*'WEIGHTED from Refinitive'!$B$5)+('WEIGHTED from Refinitive'!$B$8*'ISSUE SCORE from EIKON'!BG173)+('ISSUE SCORE from EIKON'!BV173*'WEIGHTED from Refinitive'!$B$9)+('WEIGHTED from Refinitive'!$B$10*'ISSUE SCORE from EIKON'!CK173)+('ISSUE SCORE from EIKON'!CZ173*'WEIGHTED from Refinitive'!$B$11)+('WEIGHTED from Refinitive'!$B$14*'ISSUE SCORE from EIKON'!DO173)+('ISSUE SCORE from EIKON'!ED173*'WEIGHTED from Refinitive'!$B$15)+('WEIGHTED from Refinitive'!$B$16*'ISSUE SCORE from EIKON'!ES173)</f>
        <v>66.217425098925901</v>
      </c>
      <c r="J170" s="1">
        <f>('WEIGHTED from Refinitive'!$B$3*'ISSUE SCORE from EIKON'!O173)+('WEIGHTED from Refinitive'!$B$4*'ISSUE SCORE from EIKON'!AD173)+('ISSUE SCORE from EIKON'!AS173*'WEIGHTED from Refinitive'!$B$5)+('WEIGHTED from Refinitive'!$B$8*'ISSUE SCORE from EIKON'!BH173)+('ISSUE SCORE from EIKON'!BW173*'WEIGHTED from Refinitive'!$B$9)+('WEIGHTED from Refinitive'!$B$10*'ISSUE SCORE from EIKON'!CL173)+('ISSUE SCORE from EIKON'!DA173*'WEIGHTED from Refinitive'!$B$11)+('WEIGHTED from Refinitive'!$B$14*'ISSUE SCORE from EIKON'!DP173)+('ISSUE SCORE from EIKON'!EE173*'WEIGHTED from Refinitive'!$B$15)+('WEIGHTED from Refinitive'!$B$16*'ISSUE SCORE from EIKON'!ET173)</f>
        <v>74.224443319838031</v>
      </c>
      <c r="K170" s="1">
        <f>('WEIGHTED from Refinitive'!$B$3*'ISSUE SCORE from EIKON'!P173)+('WEIGHTED from Refinitive'!$B$4*'ISSUE SCORE from EIKON'!AE173)+('ISSUE SCORE from EIKON'!AT173*'WEIGHTED from Refinitive'!$B$5)+('WEIGHTED from Refinitive'!$B$8*'ISSUE SCORE from EIKON'!BI173)+('ISSUE SCORE from EIKON'!BX173*'WEIGHTED from Refinitive'!$B$9)+('WEIGHTED from Refinitive'!$B$10*'ISSUE SCORE from EIKON'!CM173)+('ISSUE SCORE from EIKON'!DB173*'WEIGHTED from Refinitive'!$B$11)+('WEIGHTED from Refinitive'!$B$14*'ISSUE SCORE from EIKON'!DQ173)+('ISSUE SCORE from EIKON'!EF173*'WEIGHTED from Refinitive'!$B$15)+('WEIGHTED from Refinitive'!$B$16*'ISSUE SCORE from EIKON'!EU173)</f>
        <v>72.653472260255171</v>
      </c>
      <c r="L170" s="1">
        <f>('WEIGHTED from Refinitive'!$B$3*'ISSUE SCORE from EIKON'!Q173)+('WEIGHTED from Refinitive'!$B$4*'ISSUE SCORE from EIKON'!AF173)+('ISSUE SCORE from EIKON'!AU173*'WEIGHTED from Refinitive'!$B$5)+('WEIGHTED from Refinitive'!$B$8*'ISSUE SCORE from EIKON'!BJ173)+('ISSUE SCORE from EIKON'!BY173*'WEIGHTED from Refinitive'!$B$9)+('WEIGHTED from Refinitive'!$B$10*'ISSUE SCORE from EIKON'!CN173)+('ISSUE SCORE from EIKON'!DC173*'WEIGHTED from Refinitive'!$B$11)+('WEIGHTED from Refinitive'!$B$14*'ISSUE SCORE from EIKON'!DR173)+('ISSUE SCORE from EIKON'!EG173*'WEIGHTED from Refinitive'!$B$15)+('WEIGHTED from Refinitive'!$B$16*'ISSUE SCORE from EIKON'!EV173)</f>
        <v>74.472958186791672</v>
      </c>
      <c r="M170" s="1">
        <f>('WEIGHTED from Refinitive'!$B$3*'ISSUE SCORE from EIKON'!R173)+('WEIGHTED from Refinitive'!$B$4*'ISSUE SCORE from EIKON'!AG173)+('ISSUE SCORE from EIKON'!AV173*'WEIGHTED from Refinitive'!$B$5)+('WEIGHTED from Refinitive'!$B$8*'ISSUE SCORE from EIKON'!BK173)+('ISSUE SCORE from EIKON'!BZ173*'WEIGHTED from Refinitive'!$B$9)+('WEIGHTED from Refinitive'!$B$10*'ISSUE SCORE from EIKON'!CO173)+('ISSUE SCORE from EIKON'!DD173*'WEIGHTED from Refinitive'!$B$11)+('WEIGHTED from Refinitive'!$B$14*'ISSUE SCORE from EIKON'!DS173)+('ISSUE SCORE from EIKON'!EH173*'WEIGHTED from Refinitive'!$B$15)+('WEIGHTED from Refinitive'!$B$16*'ISSUE SCORE from EIKON'!EW173)</f>
        <v>79.946105745418478</v>
      </c>
      <c r="N170" s="1">
        <f>('WEIGHTED from Refinitive'!$B$3*'ISSUE SCORE from EIKON'!S173)+('WEIGHTED from Refinitive'!$B$4*'ISSUE SCORE from EIKON'!AH173)+('ISSUE SCORE from EIKON'!AW173*'WEIGHTED from Refinitive'!$B$5)+('WEIGHTED from Refinitive'!$B$8*'ISSUE SCORE from EIKON'!BL173)+('ISSUE SCORE from EIKON'!CA173*'WEIGHTED from Refinitive'!$B$9)+('WEIGHTED from Refinitive'!$B$10*'ISSUE SCORE from EIKON'!CP173)+('ISSUE SCORE from EIKON'!DE173*'WEIGHTED from Refinitive'!$B$11)+('WEIGHTED from Refinitive'!$B$14*'ISSUE SCORE from EIKON'!DT173)+('ISSUE SCORE from EIKON'!EI173*'WEIGHTED from Refinitive'!$B$15)+('WEIGHTED from Refinitive'!$B$16*'ISSUE SCORE from EIKON'!EX173)</f>
        <v>81.635664335664316</v>
      </c>
      <c r="O170" s="1">
        <f>('WEIGHTED from Refinitive'!$B$3*'ISSUE SCORE from EIKON'!T173)+('WEIGHTED from Refinitive'!$B$4*'ISSUE SCORE from EIKON'!AI173)+('ISSUE SCORE from EIKON'!AX173*'WEIGHTED from Refinitive'!$B$5)+('WEIGHTED from Refinitive'!$B$8*'ISSUE SCORE from EIKON'!BM173)+('ISSUE SCORE from EIKON'!CB173*'WEIGHTED from Refinitive'!$B$9)+('WEIGHTED from Refinitive'!$B$10*'ISSUE SCORE from EIKON'!CQ173)+('ISSUE SCORE from EIKON'!DF173*'WEIGHTED from Refinitive'!$B$11)+('WEIGHTED from Refinitive'!$B$14*'ISSUE SCORE from EIKON'!DU173)+('ISSUE SCORE from EIKON'!EJ173*'WEIGHTED from Refinitive'!$B$15)+('WEIGHTED from Refinitive'!$B$16*'ISSUE SCORE from EIKON'!EY173)</f>
        <v>50.959755943348469</v>
      </c>
      <c r="P170" s="1">
        <f>('WEIGHTED from Refinitive'!$B$3*'ISSUE SCORE from EIKON'!U173)+('WEIGHTED from Refinitive'!$B$4*'ISSUE SCORE from EIKON'!AJ173)+('ISSUE SCORE from EIKON'!AY173*'WEIGHTED from Refinitive'!$B$5)+('WEIGHTED from Refinitive'!$B$8*'ISSUE SCORE from EIKON'!BN173)+('ISSUE SCORE from EIKON'!CC173*'WEIGHTED from Refinitive'!$B$9)+('WEIGHTED from Refinitive'!$B$10*'ISSUE SCORE from EIKON'!CR173)+('ISSUE SCORE from EIKON'!DG173*'WEIGHTED from Refinitive'!$B$11)+('WEIGHTED from Refinitive'!$B$14*'ISSUE SCORE from EIKON'!DV173)+('ISSUE SCORE from EIKON'!EK173*'WEIGHTED from Refinitive'!$B$15)+('WEIGHTED from Refinitive'!$B$16*'ISSUE SCORE from EIKON'!EZ173)</f>
        <v>62.999435028248548</v>
      </c>
      <c r="R170" s="11" t="s">
        <v>275</v>
      </c>
      <c r="S170" s="1">
        <f t="shared" si="62"/>
        <v>69.18224798516799</v>
      </c>
      <c r="T170" s="1">
        <f t="shared" si="63"/>
        <v>72.888051460979526</v>
      </c>
      <c r="U170" s="1">
        <f t="shared" si="64"/>
        <v>76.870063608066005</v>
      </c>
      <c r="V170" s="1">
        <f t="shared" si="65"/>
        <v>67.195497630331701</v>
      </c>
      <c r="W170" s="1">
        <f t="shared" si="66"/>
        <v>63.649850149850138</v>
      </c>
      <c r="X170" s="1">
        <f t="shared" si="67"/>
        <v>66.833545772461321</v>
      </c>
      <c r="Y170" s="1">
        <f t="shared" si="68"/>
        <v>62.908282241202059</v>
      </c>
      <c r="Z170" s="1">
        <f t="shared" si="69"/>
        <v>66.217425098925901</v>
      </c>
      <c r="AA170" s="1">
        <f t="shared" si="70"/>
        <v>74.224443319838031</v>
      </c>
      <c r="AB170" s="1">
        <f t="shared" si="71"/>
        <v>72.653472260255171</v>
      </c>
      <c r="AC170" s="1">
        <f t="shared" si="72"/>
        <v>74.472958186791672</v>
      </c>
      <c r="AD170" s="1">
        <f t="shared" si="73"/>
        <v>79.946105745418478</v>
      </c>
      <c r="AE170" s="1">
        <f t="shared" si="74"/>
        <v>81.635664335664316</v>
      </c>
      <c r="AF170" s="1">
        <f t="shared" si="75"/>
        <v>50.959755943348469</v>
      </c>
      <c r="AG170" s="1">
        <f t="shared" si="76"/>
        <v>62.999435028248548</v>
      </c>
      <c r="AI170" s="11" t="s">
        <v>275</v>
      </c>
      <c r="AJ170" s="1">
        <f t="shared" si="77"/>
        <v>-3.7058034758115355</v>
      </c>
      <c r="AK170" s="1">
        <f t="shared" si="78"/>
        <v>-3.9820121470864791</v>
      </c>
      <c r="AL170" s="1">
        <f t="shared" si="79"/>
        <v>9.6745659777343036</v>
      </c>
      <c r="AM170" s="1">
        <f t="shared" si="80"/>
        <v>3.5456474804815628</v>
      </c>
      <c r="AN170" s="1">
        <f t="shared" si="81"/>
        <v>-3.1836956226111823</v>
      </c>
      <c r="AO170" s="1">
        <f t="shared" si="82"/>
        <v>3.9252635312592616</v>
      </c>
      <c r="AP170" s="1">
        <f t="shared" si="83"/>
        <v>-3.3091428577238418</v>
      </c>
      <c r="AQ170" s="1">
        <f t="shared" si="84"/>
        <v>-8.0070182209121299</v>
      </c>
      <c r="AR170" s="1">
        <f t="shared" si="85"/>
        <v>1.5709710595828597</v>
      </c>
      <c r="AS170" s="1">
        <f t="shared" si="86"/>
        <v>-1.8194859265365011</v>
      </c>
      <c r="AT170" s="1">
        <f t="shared" si="87"/>
        <v>-5.4731475586268061</v>
      </c>
      <c r="AU170" s="1">
        <f t="shared" si="88"/>
        <v>-1.6895585902458379</v>
      </c>
      <c r="AV170" s="1">
        <f t="shared" si="89"/>
        <v>30.675908392315847</v>
      </c>
      <c r="AW170" s="1">
        <f t="shared" si="90"/>
        <v>-12.039679084900079</v>
      </c>
      <c r="AX170" s="1" t="str">
        <f>VLOOKUP(AI170,'ISSUE SCORE from EIKON'!A173:B602,2,FALSE)</f>
        <v>IQVIA Holdings Inc</v>
      </c>
      <c r="AY170" s="1">
        <f t="shared" si="91"/>
        <v>169</v>
      </c>
      <c r="AZ170" s="1">
        <v>169</v>
      </c>
      <c r="BA170" s="1">
        <v>1</v>
      </c>
    </row>
    <row r="171" spans="1:53" ht="15">
      <c r="A171" s="11" t="s">
        <v>233</v>
      </c>
      <c r="B171" s="1">
        <f>('WEIGHTED from Refinitive'!$B$3*'ISSUE SCORE from EIKON'!G174)+('WEIGHTED from Refinitive'!$B$4*'ISSUE SCORE from EIKON'!V174)+('ISSUE SCORE from EIKON'!AK174*'WEIGHTED from Refinitive'!$B$5)+('WEIGHTED from Refinitive'!$B$8*'ISSUE SCORE from EIKON'!AZ174)+('ISSUE SCORE from EIKON'!BO174*'WEIGHTED from Refinitive'!$B$9)+('WEIGHTED from Refinitive'!$B$10*'ISSUE SCORE from EIKON'!CD174)+('ISSUE SCORE from EIKON'!CS174*'WEIGHTED from Refinitive'!$B$11)+('WEIGHTED from Refinitive'!$B$14*'ISSUE SCORE from EIKON'!DH174)+('ISSUE SCORE from EIKON'!DW174*'WEIGHTED from Refinitive'!$B$15)+('WEIGHTED from Refinitive'!$B$16*'ISSUE SCORE from EIKON'!EL174)</f>
        <v>80.424098928156909</v>
      </c>
      <c r="C171" s="1">
        <f>('WEIGHTED from Refinitive'!$B$3*'ISSUE SCORE from EIKON'!H174)+('WEIGHTED from Refinitive'!$B$4*'ISSUE SCORE from EIKON'!W174)+('ISSUE SCORE from EIKON'!AL174*'WEIGHTED from Refinitive'!$B$5)+('WEIGHTED from Refinitive'!$B$8*'ISSUE SCORE from EIKON'!BA174)+('ISSUE SCORE from EIKON'!BP174*'WEIGHTED from Refinitive'!$B$9)+('WEIGHTED from Refinitive'!$B$10*'ISSUE SCORE from EIKON'!CE174)+('ISSUE SCORE from EIKON'!CT174*'WEIGHTED from Refinitive'!$B$11)+('WEIGHTED from Refinitive'!$B$14*'ISSUE SCORE from EIKON'!DI174)+('ISSUE SCORE from EIKON'!DX174*'WEIGHTED from Refinitive'!$B$15)+('WEIGHTED from Refinitive'!$B$16*'ISSUE SCORE from EIKON'!EM174)</f>
        <v>82.130038419319405</v>
      </c>
      <c r="D171" s="1">
        <f>('WEIGHTED from Refinitive'!$B$3*'ISSUE SCORE from EIKON'!I174)+('WEIGHTED from Refinitive'!$B$4*'ISSUE SCORE from EIKON'!X174)+('ISSUE SCORE from EIKON'!AM174*'WEIGHTED from Refinitive'!$B$5)+('WEIGHTED from Refinitive'!$B$8*'ISSUE SCORE from EIKON'!BB174)+('ISSUE SCORE from EIKON'!BQ174*'WEIGHTED from Refinitive'!$B$9)+('WEIGHTED from Refinitive'!$B$10*'ISSUE SCORE from EIKON'!CF174)+('ISSUE SCORE from EIKON'!CU174*'WEIGHTED from Refinitive'!$B$11)+('WEIGHTED from Refinitive'!$B$14*'ISSUE SCORE from EIKON'!DJ174)+('ISSUE SCORE from EIKON'!DY174*'WEIGHTED from Refinitive'!$B$15)+('WEIGHTED from Refinitive'!$B$16*'ISSUE SCORE from EIKON'!EN174)</f>
        <v>81.465659673617267</v>
      </c>
      <c r="E171" s="1">
        <f>('WEIGHTED from Refinitive'!$B$3*'ISSUE SCORE from EIKON'!J174)+('WEIGHTED from Refinitive'!$B$4*'ISSUE SCORE from EIKON'!Y174)+('ISSUE SCORE from EIKON'!AN174*'WEIGHTED from Refinitive'!$B$5)+('WEIGHTED from Refinitive'!$B$8*'ISSUE SCORE from EIKON'!BC174)+('ISSUE SCORE from EIKON'!BR174*'WEIGHTED from Refinitive'!$B$9)+('WEIGHTED from Refinitive'!$B$10*'ISSUE SCORE from EIKON'!CG174)+('ISSUE SCORE from EIKON'!CV174*'WEIGHTED from Refinitive'!$B$11)+('WEIGHTED from Refinitive'!$B$14*'ISSUE SCORE from EIKON'!DK174)+('ISSUE SCORE from EIKON'!DZ174*'WEIGHTED from Refinitive'!$B$15)+('WEIGHTED from Refinitive'!$B$16*'ISSUE SCORE from EIKON'!EO174)</f>
        <v>69.683139710016846</v>
      </c>
      <c r="F171" s="1">
        <f>('WEIGHTED from Refinitive'!$B$3*'ISSUE SCORE from EIKON'!K174)+('WEIGHTED from Refinitive'!$B$4*'ISSUE SCORE from EIKON'!Z174)+('ISSUE SCORE from EIKON'!AO174*'WEIGHTED from Refinitive'!$B$5)+('WEIGHTED from Refinitive'!$B$8*'ISSUE SCORE from EIKON'!BD174)+('ISSUE SCORE from EIKON'!BS174*'WEIGHTED from Refinitive'!$B$9)+('WEIGHTED from Refinitive'!$B$10*'ISSUE SCORE from EIKON'!CH174)+('ISSUE SCORE from EIKON'!CW174*'WEIGHTED from Refinitive'!$B$11)+('WEIGHTED from Refinitive'!$B$14*'ISSUE SCORE from EIKON'!DL174)+('ISSUE SCORE from EIKON'!EA174*'WEIGHTED from Refinitive'!$B$15)+('WEIGHTED from Refinitive'!$B$16*'ISSUE SCORE from EIKON'!EP174)</f>
        <v>55.954711954711932</v>
      </c>
      <c r="G171" s="1">
        <f>('WEIGHTED from Refinitive'!$B$3*'ISSUE SCORE from EIKON'!L174)+('WEIGHTED from Refinitive'!$B$4*'ISSUE SCORE from EIKON'!AA174)+('ISSUE SCORE from EIKON'!AP174*'WEIGHTED from Refinitive'!$B$5)+('WEIGHTED from Refinitive'!$B$8*'ISSUE SCORE from EIKON'!BE174)+('ISSUE SCORE from EIKON'!BT174*'WEIGHTED from Refinitive'!$B$9)+('WEIGHTED from Refinitive'!$B$10*'ISSUE SCORE from EIKON'!CI174)+('ISSUE SCORE from EIKON'!CX174*'WEIGHTED from Refinitive'!$B$11)+('WEIGHTED from Refinitive'!$B$14*'ISSUE SCORE from EIKON'!DM174)+('ISSUE SCORE from EIKON'!EB174*'WEIGHTED from Refinitive'!$B$15)+('WEIGHTED from Refinitive'!$B$16*'ISSUE SCORE from EIKON'!EQ174)</f>
        <v>58.732828753999996</v>
      </c>
      <c r="H171" s="1">
        <f>('WEIGHTED from Refinitive'!$B$3*'ISSUE SCORE from EIKON'!M174)+('WEIGHTED from Refinitive'!$B$4*'ISSUE SCORE from EIKON'!AB174)+('ISSUE SCORE from EIKON'!AQ174*'WEIGHTED from Refinitive'!$B$5)+('WEIGHTED from Refinitive'!$B$8*'ISSUE SCORE from EIKON'!BF174)+('ISSUE SCORE from EIKON'!BU174*'WEIGHTED from Refinitive'!$B$9)+('WEIGHTED from Refinitive'!$B$10*'ISSUE SCORE from EIKON'!CJ174)+('ISSUE SCORE from EIKON'!CY174*'WEIGHTED from Refinitive'!$B$11)+('WEIGHTED from Refinitive'!$B$14*'ISSUE SCORE from EIKON'!DN174)+('ISSUE SCORE from EIKON'!EC174*'WEIGHTED from Refinitive'!$B$15)+('WEIGHTED from Refinitive'!$B$16*'ISSUE SCORE from EIKON'!ER174)</f>
        <v>52.1422498364944</v>
      </c>
      <c r="I171" s="1">
        <f>('WEIGHTED from Refinitive'!$B$3*'ISSUE SCORE from EIKON'!N174)+('WEIGHTED from Refinitive'!$B$4*'ISSUE SCORE from EIKON'!AC174)+('ISSUE SCORE from EIKON'!AR174*'WEIGHTED from Refinitive'!$B$5)+('WEIGHTED from Refinitive'!$B$8*'ISSUE SCORE from EIKON'!BG174)+('ISSUE SCORE from EIKON'!BV174*'WEIGHTED from Refinitive'!$B$9)+('WEIGHTED from Refinitive'!$B$10*'ISSUE SCORE from EIKON'!CK174)+('ISSUE SCORE from EIKON'!CZ174*'WEIGHTED from Refinitive'!$B$11)+('WEIGHTED from Refinitive'!$B$14*'ISSUE SCORE from EIKON'!DO174)+('ISSUE SCORE from EIKON'!ED174*'WEIGHTED from Refinitive'!$B$15)+('WEIGHTED from Refinitive'!$B$16*'ISSUE SCORE from EIKON'!ES174)</f>
        <v>44.273436206325513</v>
      </c>
      <c r="J171" s="1">
        <f>('WEIGHTED from Refinitive'!$B$3*'ISSUE SCORE from EIKON'!O174)+('WEIGHTED from Refinitive'!$B$4*'ISSUE SCORE from EIKON'!AD174)+('ISSUE SCORE from EIKON'!AS174*'WEIGHTED from Refinitive'!$B$5)+('WEIGHTED from Refinitive'!$B$8*'ISSUE SCORE from EIKON'!BH174)+('ISSUE SCORE from EIKON'!BW174*'WEIGHTED from Refinitive'!$B$9)+('WEIGHTED from Refinitive'!$B$10*'ISSUE SCORE from EIKON'!CL174)+('ISSUE SCORE from EIKON'!DA174*'WEIGHTED from Refinitive'!$B$11)+('WEIGHTED from Refinitive'!$B$14*'ISSUE SCORE from EIKON'!DP174)+('ISSUE SCORE from EIKON'!EE174*'WEIGHTED from Refinitive'!$B$15)+('WEIGHTED from Refinitive'!$B$16*'ISSUE SCORE from EIKON'!ET174)</f>
        <v>41.265182186234796</v>
      </c>
      <c r="K171" s="1">
        <f>('WEIGHTED from Refinitive'!$B$3*'ISSUE SCORE from EIKON'!P174)+('WEIGHTED from Refinitive'!$B$4*'ISSUE SCORE from EIKON'!AE174)+('ISSUE SCORE from EIKON'!AT174*'WEIGHTED from Refinitive'!$B$5)+('WEIGHTED from Refinitive'!$B$8*'ISSUE SCORE from EIKON'!BI174)+('ISSUE SCORE from EIKON'!BX174*'WEIGHTED from Refinitive'!$B$9)+('WEIGHTED from Refinitive'!$B$10*'ISSUE SCORE from EIKON'!CM174)+('ISSUE SCORE from EIKON'!DB174*'WEIGHTED from Refinitive'!$B$11)+('WEIGHTED from Refinitive'!$B$14*'ISSUE SCORE from EIKON'!DQ174)+('ISSUE SCORE from EIKON'!EF174*'WEIGHTED from Refinitive'!$B$15)+('WEIGHTED from Refinitive'!$B$16*'ISSUE SCORE from EIKON'!EU174)</f>
        <v>0</v>
      </c>
      <c r="L171" s="1">
        <f>('WEIGHTED from Refinitive'!$B$3*'ISSUE SCORE from EIKON'!Q174)+('WEIGHTED from Refinitive'!$B$4*'ISSUE SCORE from EIKON'!AF174)+('ISSUE SCORE from EIKON'!AU174*'WEIGHTED from Refinitive'!$B$5)+('WEIGHTED from Refinitive'!$B$8*'ISSUE SCORE from EIKON'!BJ174)+('ISSUE SCORE from EIKON'!BY174*'WEIGHTED from Refinitive'!$B$9)+('WEIGHTED from Refinitive'!$B$10*'ISSUE SCORE from EIKON'!CN174)+('ISSUE SCORE from EIKON'!DC174*'WEIGHTED from Refinitive'!$B$11)+('WEIGHTED from Refinitive'!$B$14*'ISSUE SCORE from EIKON'!DR174)+('ISSUE SCORE from EIKON'!EG174*'WEIGHTED from Refinitive'!$B$15)+('WEIGHTED from Refinitive'!$B$16*'ISSUE SCORE from EIKON'!EV174)</f>
        <v>0</v>
      </c>
      <c r="M171" s="1">
        <f>('WEIGHTED from Refinitive'!$B$3*'ISSUE SCORE from EIKON'!R174)+('WEIGHTED from Refinitive'!$B$4*'ISSUE SCORE from EIKON'!AG174)+('ISSUE SCORE from EIKON'!AV174*'WEIGHTED from Refinitive'!$B$5)+('WEIGHTED from Refinitive'!$B$8*'ISSUE SCORE from EIKON'!BK174)+('ISSUE SCORE from EIKON'!BZ174*'WEIGHTED from Refinitive'!$B$9)+('WEIGHTED from Refinitive'!$B$10*'ISSUE SCORE from EIKON'!CO174)+('ISSUE SCORE from EIKON'!DD174*'WEIGHTED from Refinitive'!$B$11)+('WEIGHTED from Refinitive'!$B$14*'ISSUE SCORE from EIKON'!DS174)+('ISSUE SCORE from EIKON'!EH174*'WEIGHTED from Refinitive'!$B$15)+('WEIGHTED from Refinitive'!$B$16*'ISSUE SCORE from EIKON'!EW174)</f>
        <v>0</v>
      </c>
      <c r="N171" s="1">
        <f>('WEIGHTED from Refinitive'!$B$3*'ISSUE SCORE from EIKON'!S174)+('WEIGHTED from Refinitive'!$B$4*'ISSUE SCORE from EIKON'!AH174)+('ISSUE SCORE from EIKON'!AW174*'WEIGHTED from Refinitive'!$B$5)+('WEIGHTED from Refinitive'!$B$8*'ISSUE SCORE from EIKON'!BL174)+('ISSUE SCORE from EIKON'!CA174*'WEIGHTED from Refinitive'!$B$9)+('WEIGHTED from Refinitive'!$B$10*'ISSUE SCORE from EIKON'!CP174)+('ISSUE SCORE from EIKON'!DE174*'WEIGHTED from Refinitive'!$B$11)+('WEIGHTED from Refinitive'!$B$14*'ISSUE SCORE from EIKON'!DT174)+('ISSUE SCORE from EIKON'!EI174*'WEIGHTED from Refinitive'!$B$15)+('WEIGHTED from Refinitive'!$B$16*'ISSUE SCORE from EIKON'!EX174)</f>
        <v>0</v>
      </c>
      <c r="O171" s="1">
        <f>('WEIGHTED from Refinitive'!$B$3*'ISSUE SCORE from EIKON'!T174)+('WEIGHTED from Refinitive'!$B$4*'ISSUE SCORE from EIKON'!AI174)+('ISSUE SCORE from EIKON'!AX174*'WEIGHTED from Refinitive'!$B$5)+('WEIGHTED from Refinitive'!$B$8*'ISSUE SCORE from EIKON'!BM174)+('ISSUE SCORE from EIKON'!CB174*'WEIGHTED from Refinitive'!$B$9)+('WEIGHTED from Refinitive'!$B$10*'ISSUE SCORE from EIKON'!CQ174)+('ISSUE SCORE from EIKON'!DF174*'WEIGHTED from Refinitive'!$B$11)+('WEIGHTED from Refinitive'!$B$14*'ISSUE SCORE from EIKON'!DU174)+('ISSUE SCORE from EIKON'!EJ174*'WEIGHTED from Refinitive'!$B$15)+('WEIGHTED from Refinitive'!$B$16*'ISSUE SCORE from EIKON'!EY174)</f>
        <v>0</v>
      </c>
      <c r="P171" s="1">
        <f>('WEIGHTED from Refinitive'!$B$3*'ISSUE SCORE from EIKON'!U174)+('WEIGHTED from Refinitive'!$B$4*'ISSUE SCORE from EIKON'!AJ174)+('ISSUE SCORE from EIKON'!AY174*'WEIGHTED from Refinitive'!$B$5)+('WEIGHTED from Refinitive'!$B$8*'ISSUE SCORE from EIKON'!BN174)+('ISSUE SCORE from EIKON'!CC174*'WEIGHTED from Refinitive'!$B$9)+('WEIGHTED from Refinitive'!$B$10*'ISSUE SCORE from EIKON'!CR174)+('ISSUE SCORE from EIKON'!DG174*'WEIGHTED from Refinitive'!$B$11)+('WEIGHTED from Refinitive'!$B$14*'ISSUE SCORE from EIKON'!DV174)+('ISSUE SCORE from EIKON'!EK174*'WEIGHTED from Refinitive'!$B$15)+('WEIGHTED from Refinitive'!$B$16*'ISSUE SCORE from EIKON'!EZ174)</f>
        <v>0</v>
      </c>
      <c r="R171" s="11" t="s">
        <v>276</v>
      </c>
      <c r="S171" s="1">
        <f t="shared" si="62"/>
        <v>79.969655662893331</v>
      </c>
      <c r="T171" s="1">
        <f t="shared" si="63"/>
        <v>82.130038419319405</v>
      </c>
      <c r="U171" s="1">
        <f t="shared" si="64"/>
        <v>81.465659673617267</v>
      </c>
      <c r="V171" s="1">
        <f t="shared" si="65"/>
        <v>69.683139710016846</v>
      </c>
      <c r="W171" s="1">
        <f t="shared" si="66"/>
        <v>55.954711954711932</v>
      </c>
      <c r="X171" s="1">
        <f t="shared" si="67"/>
        <v>58.732828753999996</v>
      </c>
      <c r="Y171" s="1">
        <f t="shared" si="68"/>
        <v>52.1422498364944</v>
      </c>
      <c r="Z171" s="1">
        <f t="shared" si="69"/>
        <v>44.273436206325513</v>
      </c>
      <c r="AA171" s="1">
        <f t="shared" si="70"/>
        <v>41.265182186234796</v>
      </c>
      <c r="AB171" s="1">
        <f t="shared" si="71"/>
        <v>0</v>
      </c>
      <c r="AC171" s="1">
        <f t="shared" si="72"/>
        <v>0</v>
      </c>
      <c r="AD171" s="1">
        <f t="shared" si="73"/>
        <v>0</v>
      </c>
      <c r="AE171" s="1">
        <f t="shared" si="74"/>
        <v>0</v>
      </c>
      <c r="AF171" s="1">
        <f t="shared" si="75"/>
        <v>0</v>
      </c>
      <c r="AG171" s="1">
        <f t="shared" si="76"/>
        <v>0</v>
      </c>
      <c r="AI171" s="11" t="s">
        <v>276</v>
      </c>
      <c r="AJ171" s="1">
        <f t="shared" si="77"/>
        <v>-2.160382756426074</v>
      </c>
      <c r="AK171" s="1">
        <f t="shared" si="78"/>
        <v>0.66437874570213751</v>
      </c>
      <c r="AL171" s="1">
        <f t="shared" si="79"/>
        <v>11.782519963600421</v>
      </c>
      <c r="AM171" s="1">
        <f t="shared" si="80"/>
        <v>13.728427755304914</v>
      </c>
      <c r="AN171" s="1">
        <f t="shared" si="81"/>
        <v>-2.778116799288064</v>
      </c>
      <c r="AO171" s="1">
        <f t="shared" si="82"/>
        <v>6.5905789175055958</v>
      </c>
      <c r="AP171" s="1">
        <f t="shared" si="83"/>
        <v>7.8688136301688871</v>
      </c>
      <c r="AQ171" s="1">
        <f t="shared" si="84"/>
        <v>3.0082540200907175</v>
      </c>
      <c r="AR171" s="1">
        <f t="shared" si="85"/>
        <v>41.265182186234796</v>
      </c>
      <c r="AS171" s="1">
        <f t="shared" si="86"/>
        <v>0</v>
      </c>
      <c r="AT171" s="1">
        <f t="shared" si="87"/>
        <v>0</v>
      </c>
      <c r="AU171" s="1">
        <f t="shared" si="88"/>
        <v>0</v>
      </c>
      <c r="AV171" s="1">
        <f t="shared" si="89"/>
        <v>0</v>
      </c>
      <c r="AW171" s="1">
        <f t="shared" si="90"/>
        <v>0</v>
      </c>
      <c r="AX171" s="1" t="str">
        <f>VLOOKUP(AI171,'ISSUE SCORE from EIKON'!A174:B603,2,FALSE)</f>
        <v>Ingersoll-Rand PLC</v>
      </c>
      <c r="AY171" s="1">
        <f t="shared" si="91"/>
        <v>170</v>
      </c>
      <c r="AZ171" s="1">
        <v>170</v>
      </c>
      <c r="BA171" s="1">
        <v>1</v>
      </c>
    </row>
    <row r="172" spans="1:53" ht="15">
      <c r="A172" s="11" t="s">
        <v>234</v>
      </c>
      <c r="B172" s="1">
        <f>('WEIGHTED from Refinitive'!$B$3*'ISSUE SCORE from EIKON'!G175)+('WEIGHTED from Refinitive'!$B$4*'ISSUE SCORE from EIKON'!V175)+('ISSUE SCORE from EIKON'!AK175*'WEIGHTED from Refinitive'!$B$5)+('WEIGHTED from Refinitive'!$B$8*'ISSUE SCORE from EIKON'!AZ175)+('ISSUE SCORE from EIKON'!BO175*'WEIGHTED from Refinitive'!$B$9)+('WEIGHTED from Refinitive'!$B$10*'ISSUE SCORE from EIKON'!CD175)+('ISSUE SCORE from EIKON'!CS175*'WEIGHTED from Refinitive'!$B$11)+('WEIGHTED from Refinitive'!$B$14*'ISSUE SCORE from EIKON'!DH175)+('ISSUE SCORE from EIKON'!DW175*'WEIGHTED from Refinitive'!$B$15)+('WEIGHTED from Refinitive'!$B$16*'ISSUE SCORE from EIKON'!EL175)</f>
        <v>69.655930733010138</v>
      </c>
      <c r="C172" s="1">
        <f>('WEIGHTED from Refinitive'!$B$3*'ISSUE SCORE from EIKON'!H175)+('WEIGHTED from Refinitive'!$B$4*'ISSUE SCORE from EIKON'!W175)+('ISSUE SCORE from EIKON'!AL175*'WEIGHTED from Refinitive'!$B$5)+('WEIGHTED from Refinitive'!$B$8*'ISSUE SCORE from EIKON'!BA175)+('ISSUE SCORE from EIKON'!BP175*'WEIGHTED from Refinitive'!$B$9)+('WEIGHTED from Refinitive'!$B$10*'ISSUE SCORE from EIKON'!CE175)+('ISSUE SCORE from EIKON'!CT175*'WEIGHTED from Refinitive'!$B$11)+('WEIGHTED from Refinitive'!$B$14*'ISSUE SCORE from EIKON'!DI175)+('ISSUE SCORE from EIKON'!DX175*'WEIGHTED from Refinitive'!$B$15)+('WEIGHTED from Refinitive'!$B$16*'ISSUE SCORE from EIKON'!EM175)</f>
        <v>73.66134662182958</v>
      </c>
      <c r="D172" s="1">
        <f>('WEIGHTED from Refinitive'!$B$3*'ISSUE SCORE from EIKON'!I175)+('WEIGHTED from Refinitive'!$B$4*'ISSUE SCORE from EIKON'!X175)+('ISSUE SCORE from EIKON'!AM175*'WEIGHTED from Refinitive'!$B$5)+('WEIGHTED from Refinitive'!$B$8*'ISSUE SCORE from EIKON'!BB175)+('ISSUE SCORE from EIKON'!BQ175*'WEIGHTED from Refinitive'!$B$9)+('WEIGHTED from Refinitive'!$B$10*'ISSUE SCORE from EIKON'!CF175)+('ISSUE SCORE from EIKON'!CU175*'WEIGHTED from Refinitive'!$B$11)+('WEIGHTED from Refinitive'!$B$14*'ISSUE SCORE from EIKON'!DJ175)+('ISSUE SCORE from EIKON'!DY175*'WEIGHTED from Refinitive'!$B$15)+('WEIGHTED from Refinitive'!$B$16*'ISSUE SCORE from EIKON'!EN175)</f>
        <v>76.790273657492818</v>
      </c>
      <c r="E172" s="1">
        <f>('WEIGHTED from Refinitive'!$B$3*'ISSUE SCORE from EIKON'!J175)+('WEIGHTED from Refinitive'!$B$4*'ISSUE SCORE from EIKON'!Y175)+('ISSUE SCORE from EIKON'!AN175*'WEIGHTED from Refinitive'!$B$5)+('WEIGHTED from Refinitive'!$B$8*'ISSUE SCORE from EIKON'!BC175)+('ISSUE SCORE from EIKON'!BR175*'WEIGHTED from Refinitive'!$B$9)+('WEIGHTED from Refinitive'!$B$10*'ISSUE SCORE from EIKON'!CG175)+('ISSUE SCORE from EIKON'!CV175*'WEIGHTED from Refinitive'!$B$11)+('WEIGHTED from Refinitive'!$B$14*'ISSUE SCORE from EIKON'!DK175)+('ISSUE SCORE from EIKON'!DZ175*'WEIGHTED from Refinitive'!$B$15)+('WEIGHTED from Refinitive'!$B$16*'ISSUE SCORE from EIKON'!EO175)</f>
        <v>76.615060558188489</v>
      </c>
      <c r="F172" s="1">
        <f>('WEIGHTED from Refinitive'!$B$3*'ISSUE SCORE from EIKON'!K175)+('WEIGHTED from Refinitive'!$B$4*'ISSUE SCORE from EIKON'!Z175)+('ISSUE SCORE from EIKON'!AO175*'WEIGHTED from Refinitive'!$B$5)+('WEIGHTED from Refinitive'!$B$8*'ISSUE SCORE from EIKON'!BD175)+('ISSUE SCORE from EIKON'!BS175*'WEIGHTED from Refinitive'!$B$9)+('WEIGHTED from Refinitive'!$B$10*'ISSUE SCORE from EIKON'!CH175)+('ISSUE SCORE from EIKON'!CW175*'WEIGHTED from Refinitive'!$B$11)+('WEIGHTED from Refinitive'!$B$14*'ISSUE SCORE from EIKON'!DL175)+('ISSUE SCORE from EIKON'!EA175*'WEIGHTED from Refinitive'!$B$15)+('WEIGHTED from Refinitive'!$B$16*'ISSUE SCORE from EIKON'!EP175)</f>
        <v>67.635268577576213</v>
      </c>
      <c r="G172" s="1">
        <f>('WEIGHTED from Refinitive'!$B$3*'ISSUE SCORE from EIKON'!L175)+('WEIGHTED from Refinitive'!$B$4*'ISSUE SCORE from EIKON'!AA175)+('ISSUE SCORE from EIKON'!AP175*'WEIGHTED from Refinitive'!$B$5)+('WEIGHTED from Refinitive'!$B$8*'ISSUE SCORE from EIKON'!BE175)+('ISSUE SCORE from EIKON'!BT175*'WEIGHTED from Refinitive'!$B$9)+('WEIGHTED from Refinitive'!$B$10*'ISSUE SCORE from EIKON'!CI175)+('ISSUE SCORE from EIKON'!CX175*'WEIGHTED from Refinitive'!$B$11)+('WEIGHTED from Refinitive'!$B$14*'ISSUE SCORE from EIKON'!DM175)+('ISSUE SCORE from EIKON'!EB175*'WEIGHTED from Refinitive'!$B$15)+('WEIGHTED from Refinitive'!$B$16*'ISSUE SCORE from EIKON'!EQ175)</f>
        <v>58.971509625126586</v>
      </c>
      <c r="H172" s="1">
        <f>('WEIGHTED from Refinitive'!$B$3*'ISSUE SCORE from EIKON'!M175)+('WEIGHTED from Refinitive'!$B$4*'ISSUE SCORE from EIKON'!AB175)+('ISSUE SCORE from EIKON'!AQ175*'WEIGHTED from Refinitive'!$B$5)+('WEIGHTED from Refinitive'!$B$8*'ISSUE SCORE from EIKON'!BF175)+('ISSUE SCORE from EIKON'!BU175*'WEIGHTED from Refinitive'!$B$9)+('WEIGHTED from Refinitive'!$B$10*'ISSUE SCORE from EIKON'!CJ175)+('ISSUE SCORE from EIKON'!CY175*'WEIGHTED from Refinitive'!$B$11)+('WEIGHTED from Refinitive'!$B$14*'ISSUE SCORE from EIKON'!DN175)+('ISSUE SCORE from EIKON'!EC175*'WEIGHTED from Refinitive'!$B$15)+('WEIGHTED from Refinitive'!$B$16*'ISSUE SCORE from EIKON'!ER175)</f>
        <v>62.778112143481536</v>
      </c>
      <c r="I172" s="1">
        <f>('WEIGHTED from Refinitive'!$B$3*'ISSUE SCORE from EIKON'!N175)+('WEIGHTED from Refinitive'!$B$4*'ISSUE SCORE from EIKON'!AC175)+('ISSUE SCORE from EIKON'!AR175*'WEIGHTED from Refinitive'!$B$5)+('WEIGHTED from Refinitive'!$B$8*'ISSUE SCORE from EIKON'!BG175)+('ISSUE SCORE from EIKON'!BV175*'WEIGHTED from Refinitive'!$B$9)+('WEIGHTED from Refinitive'!$B$10*'ISSUE SCORE from EIKON'!CK175)+('ISSUE SCORE from EIKON'!CZ175*'WEIGHTED from Refinitive'!$B$11)+('WEIGHTED from Refinitive'!$B$14*'ISSUE SCORE from EIKON'!DO175)+('ISSUE SCORE from EIKON'!ED175*'WEIGHTED from Refinitive'!$B$15)+('WEIGHTED from Refinitive'!$B$16*'ISSUE SCORE from EIKON'!ES175)</f>
        <v>63.33312184741488</v>
      </c>
      <c r="J172" s="1">
        <f>('WEIGHTED from Refinitive'!$B$3*'ISSUE SCORE from EIKON'!O175)+('WEIGHTED from Refinitive'!$B$4*'ISSUE SCORE from EIKON'!AD175)+('ISSUE SCORE from EIKON'!AS175*'WEIGHTED from Refinitive'!$B$5)+('WEIGHTED from Refinitive'!$B$8*'ISSUE SCORE from EIKON'!BH175)+('ISSUE SCORE from EIKON'!BW175*'WEIGHTED from Refinitive'!$B$9)+('WEIGHTED from Refinitive'!$B$10*'ISSUE SCORE from EIKON'!CL175)+('ISSUE SCORE from EIKON'!DA175*'WEIGHTED from Refinitive'!$B$11)+('WEIGHTED from Refinitive'!$B$14*'ISSUE SCORE from EIKON'!DP175)+('ISSUE SCORE from EIKON'!EE175*'WEIGHTED from Refinitive'!$B$15)+('WEIGHTED from Refinitive'!$B$16*'ISSUE SCORE from EIKON'!ET175)</f>
        <v>63.548510699826451</v>
      </c>
      <c r="K172" s="1">
        <f>('WEIGHTED from Refinitive'!$B$3*'ISSUE SCORE from EIKON'!P175)+('WEIGHTED from Refinitive'!$B$4*'ISSUE SCORE from EIKON'!AE175)+('ISSUE SCORE from EIKON'!AT175*'WEIGHTED from Refinitive'!$B$5)+('WEIGHTED from Refinitive'!$B$8*'ISSUE SCORE from EIKON'!BI175)+('ISSUE SCORE from EIKON'!BX175*'WEIGHTED from Refinitive'!$B$9)+('WEIGHTED from Refinitive'!$B$10*'ISSUE SCORE from EIKON'!CM175)+('ISSUE SCORE from EIKON'!DB175*'WEIGHTED from Refinitive'!$B$11)+('WEIGHTED from Refinitive'!$B$14*'ISSUE SCORE from EIKON'!DQ175)+('ISSUE SCORE from EIKON'!EF175*'WEIGHTED from Refinitive'!$B$15)+('WEIGHTED from Refinitive'!$B$16*'ISSUE SCORE from EIKON'!EU175)</f>
        <v>66.328563995837612</v>
      </c>
      <c r="L172" s="1">
        <f>('WEIGHTED from Refinitive'!$B$3*'ISSUE SCORE from EIKON'!Q175)+('WEIGHTED from Refinitive'!$B$4*'ISSUE SCORE from EIKON'!AF175)+('ISSUE SCORE from EIKON'!AU175*'WEIGHTED from Refinitive'!$B$5)+('WEIGHTED from Refinitive'!$B$8*'ISSUE SCORE from EIKON'!BJ175)+('ISSUE SCORE from EIKON'!BY175*'WEIGHTED from Refinitive'!$B$9)+('WEIGHTED from Refinitive'!$B$10*'ISSUE SCORE from EIKON'!CN175)+('ISSUE SCORE from EIKON'!DC175*'WEIGHTED from Refinitive'!$B$11)+('WEIGHTED from Refinitive'!$B$14*'ISSUE SCORE from EIKON'!DR175)+('ISSUE SCORE from EIKON'!EG175*'WEIGHTED from Refinitive'!$B$15)+('WEIGHTED from Refinitive'!$B$16*'ISSUE SCORE from EIKON'!EV175)</f>
        <v>64.22953251713173</v>
      </c>
      <c r="M172" s="1">
        <f>('WEIGHTED from Refinitive'!$B$3*'ISSUE SCORE from EIKON'!R175)+('WEIGHTED from Refinitive'!$B$4*'ISSUE SCORE from EIKON'!AG175)+('ISSUE SCORE from EIKON'!AV175*'WEIGHTED from Refinitive'!$B$5)+('WEIGHTED from Refinitive'!$B$8*'ISSUE SCORE from EIKON'!BK175)+('ISSUE SCORE from EIKON'!BZ175*'WEIGHTED from Refinitive'!$B$9)+('WEIGHTED from Refinitive'!$B$10*'ISSUE SCORE from EIKON'!CO175)+('ISSUE SCORE from EIKON'!DD175*'WEIGHTED from Refinitive'!$B$11)+('WEIGHTED from Refinitive'!$B$14*'ISSUE SCORE from EIKON'!DS175)+('ISSUE SCORE from EIKON'!EH175*'WEIGHTED from Refinitive'!$B$15)+('WEIGHTED from Refinitive'!$B$16*'ISSUE SCORE from EIKON'!EW175)</f>
        <v>63.986234465757093</v>
      </c>
      <c r="N172" s="1">
        <f>('WEIGHTED from Refinitive'!$B$3*'ISSUE SCORE from EIKON'!S175)+('WEIGHTED from Refinitive'!$B$4*'ISSUE SCORE from EIKON'!AH175)+('ISSUE SCORE from EIKON'!AW175*'WEIGHTED from Refinitive'!$B$5)+('WEIGHTED from Refinitive'!$B$8*'ISSUE SCORE from EIKON'!BL175)+('ISSUE SCORE from EIKON'!CA175*'WEIGHTED from Refinitive'!$B$9)+('WEIGHTED from Refinitive'!$B$10*'ISSUE SCORE from EIKON'!CP175)+('ISSUE SCORE from EIKON'!DE175*'WEIGHTED from Refinitive'!$B$11)+('WEIGHTED from Refinitive'!$B$14*'ISSUE SCORE from EIKON'!DT175)+('ISSUE SCORE from EIKON'!EI175*'WEIGHTED from Refinitive'!$B$15)+('WEIGHTED from Refinitive'!$B$16*'ISSUE SCORE from EIKON'!EX175)</f>
        <v>60.583280479210686</v>
      </c>
      <c r="O172" s="1">
        <f>('WEIGHTED from Refinitive'!$B$3*'ISSUE SCORE from EIKON'!T175)+('WEIGHTED from Refinitive'!$B$4*'ISSUE SCORE from EIKON'!AI175)+('ISSUE SCORE from EIKON'!AX175*'WEIGHTED from Refinitive'!$B$5)+('WEIGHTED from Refinitive'!$B$8*'ISSUE SCORE from EIKON'!BM175)+('ISSUE SCORE from EIKON'!CB175*'WEIGHTED from Refinitive'!$B$9)+('WEIGHTED from Refinitive'!$B$10*'ISSUE SCORE from EIKON'!CQ175)+('ISSUE SCORE from EIKON'!DF175*'WEIGHTED from Refinitive'!$B$11)+('WEIGHTED from Refinitive'!$B$14*'ISSUE SCORE from EIKON'!DU175)+('ISSUE SCORE from EIKON'!EJ175*'WEIGHTED from Refinitive'!$B$15)+('WEIGHTED from Refinitive'!$B$16*'ISSUE SCORE from EIKON'!EY175)</f>
        <v>59.785540988813175</v>
      </c>
      <c r="P172" s="1">
        <f>('WEIGHTED from Refinitive'!$B$3*'ISSUE SCORE from EIKON'!U175)+('WEIGHTED from Refinitive'!$B$4*'ISSUE SCORE from EIKON'!AJ175)+('ISSUE SCORE from EIKON'!AY175*'WEIGHTED from Refinitive'!$B$5)+('WEIGHTED from Refinitive'!$B$8*'ISSUE SCORE from EIKON'!BN175)+('ISSUE SCORE from EIKON'!CC175*'WEIGHTED from Refinitive'!$B$9)+('WEIGHTED from Refinitive'!$B$10*'ISSUE SCORE from EIKON'!CR175)+('ISSUE SCORE from EIKON'!DG175*'WEIGHTED from Refinitive'!$B$11)+('WEIGHTED from Refinitive'!$B$14*'ISSUE SCORE from EIKON'!DV175)+('ISSUE SCORE from EIKON'!EK175*'WEIGHTED from Refinitive'!$B$15)+('WEIGHTED from Refinitive'!$B$16*'ISSUE SCORE from EIKON'!EZ175)</f>
        <v>54.393603712671485</v>
      </c>
      <c r="R172" s="11" t="s">
        <v>278</v>
      </c>
      <c r="S172" s="1">
        <f t="shared" si="62"/>
        <v>59.843733698757127</v>
      </c>
      <c r="T172" s="1">
        <f t="shared" si="63"/>
        <v>73.66134662182958</v>
      </c>
      <c r="U172" s="1">
        <f t="shared" si="64"/>
        <v>76.790273657492818</v>
      </c>
      <c r="V172" s="1">
        <f t="shared" si="65"/>
        <v>76.615060558188489</v>
      </c>
      <c r="W172" s="1">
        <f t="shared" si="66"/>
        <v>67.635268577576213</v>
      </c>
      <c r="X172" s="1">
        <f t="shared" si="67"/>
        <v>58.971509625126586</v>
      </c>
      <c r="Y172" s="1">
        <f t="shared" si="68"/>
        <v>62.778112143481536</v>
      </c>
      <c r="Z172" s="1">
        <f t="shared" si="69"/>
        <v>63.33312184741488</v>
      </c>
      <c r="AA172" s="1">
        <f t="shared" si="70"/>
        <v>63.548510699826451</v>
      </c>
      <c r="AB172" s="1">
        <f t="shared" si="71"/>
        <v>66.328563995837612</v>
      </c>
      <c r="AC172" s="1">
        <f t="shared" si="72"/>
        <v>64.22953251713173</v>
      </c>
      <c r="AD172" s="1">
        <f t="shared" si="73"/>
        <v>63.986234465757093</v>
      </c>
      <c r="AE172" s="1">
        <f t="shared" si="74"/>
        <v>60.583280479210686</v>
      </c>
      <c r="AF172" s="1">
        <f t="shared" si="75"/>
        <v>59.785540988813175</v>
      </c>
      <c r="AG172" s="1">
        <f t="shared" si="76"/>
        <v>54.393603712671485</v>
      </c>
      <c r="AI172" s="11" t="s">
        <v>278</v>
      </c>
      <c r="AJ172" s="1">
        <f t="shared" si="77"/>
        <v>-13.817612923072453</v>
      </c>
      <c r="AK172" s="1">
        <f t="shared" si="78"/>
        <v>-3.1289270356632386</v>
      </c>
      <c r="AL172" s="1">
        <f t="shared" si="79"/>
        <v>0.17521309930432949</v>
      </c>
      <c r="AM172" s="1">
        <f t="shared" si="80"/>
        <v>8.9797919806122763</v>
      </c>
      <c r="AN172" s="1">
        <f t="shared" si="81"/>
        <v>8.6637589524496263</v>
      </c>
      <c r="AO172" s="1">
        <f t="shared" si="82"/>
        <v>-3.8066025183549499</v>
      </c>
      <c r="AP172" s="1">
        <f t="shared" si="83"/>
        <v>-0.5550097039333437</v>
      </c>
      <c r="AQ172" s="1">
        <f t="shared" si="84"/>
        <v>-0.21538885241157146</v>
      </c>
      <c r="AR172" s="1">
        <f t="shared" si="85"/>
        <v>-2.780053296011161</v>
      </c>
      <c r="AS172" s="1">
        <f t="shared" si="86"/>
        <v>2.0990314787058821</v>
      </c>
      <c r="AT172" s="1">
        <f t="shared" si="87"/>
        <v>0.24329805137463723</v>
      </c>
      <c r="AU172" s="1">
        <f t="shared" si="88"/>
        <v>3.4029539865464074</v>
      </c>
      <c r="AV172" s="1">
        <f t="shared" si="89"/>
        <v>0.79773949039751102</v>
      </c>
      <c r="AW172" s="1">
        <f t="shared" si="90"/>
        <v>5.3919372761416895</v>
      </c>
      <c r="AX172" s="1" t="str">
        <f>VLOOKUP(AI172,'ISSUE SCORE from EIKON'!A175:B604,2,FALSE)</f>
        <v>Intuitive Surgical Inc</v>
      </c>
      <c r="AY172" s="1">
        <f t="shared" si="91"/>
        <v>171</v>
      </c>
      <c r="AZ172" s="1">
        <v>171</v>
      </c>
      <c r="BA172" s="1">
        <v>1</v>
      </c>
    </row>
    <row r="173" spans="1:53" ht="15">
      <c r="A173" s="11" t="s">
        <v>235</v>
      </c>
      <c r="B173" s="1">
        <f>('WEIGHTED from Refinitive'!$B$3*'ISSUE SCORE from EIKON'!G176)+('WEIGHTED from Refinitive'!$B$4*'ISSUE SCORE from EIKON'!V176)+('ISSUE SCORE from EIKON'!AK176*'WEIGHTED from Refinitive'!$B$5)+('WEIGHTED from Refinitive'!$B$8*'ISSUE SCORE from EIKON'!AZ176)+('ISSUE SCORE from EIKON'!BO176*'WEIGHTED from Refinitive'!$B$9)+('WEIGHTED from Refinitive'!$B$10*'ISSUE SCORE from EIKON'!CD176)+('ISSUE SCORE from EIKON'!CS176*'WEIGHTED from Refinitive'!$B$11)+('WEIGHTED from Refinitive'!$B$14*'ISSUE SCORE from EIKON'!DH176)+('ISSUE SCORE from EIKON'!DW176*'WEIGHTED from Refinitive'!$B$15)+('WEIGHTED from Refinitive'!$B$16*'ISSUE SCORE from EIKON'!EL176)</f>
        <v>69.655930733010138</v>
      </c>
      <c r="C173" s="1">
        <f>('WEIGHTED from Refinitive'!$B$3*'ISSUE SCORE from EIKON'!H176)+('WEIGHTED from Refinitive'!$B$4*'ISSUE SCORE from EIKON'!W176)+('ISSUE SCORE from EIKON'!AL176*'WEIGHTED from Refinitive'!$B$5)+('WEIGHTED from Refinitive'!$B$8*'ISSUE SCORE from EIKON'!BA176)+('ISSUE SCORE from EIKON'!BP176*'WEIGHTED from Refinitive'!$B$9)+('WEIGHTED from Refinitive'!$B$10*'ISSUE SCORE from EIKON'!CE176)+('ISSUE SCORE from EIKON'!CT176*'WEIGHTED from Refinitive'!$B$11)+('WEIGHTED from Refinitive'!$B$14*'ISSUE SCORE from EIKON'!DI176)+('ISSUE SCORE from EIKON'!DX176*'WEIGHTED from Refinitive'!$B$15)+('WEIGHTED from Refinitive'!$B$16*'ISSUE SCORE from EIKON'!EM176)</f>
        <v>73.66134662182958</v>
      </c>
      <c r="D173" s="1">
        <f>('WEIGHTED from Refinitive'!$B$3*'ISSUE SCORE from EIKON'!I176)+('WEIGHTED from Refinitive'!$B$4*'ISSUE SCORE from EIKON'!X176)+('ISSUE SCORE from EIKON'!AM176*'WEIGHTED from Refinitive'!$B$5)+('WEIGHTED from Refinitive'!$B$8*'ISSUE SCORE from EIKON'!BB176)+('ISSUE SCORE from EIKON'!BQ176*'WEIGHTED from Refinitive'!$B$9)+('WEIGHTED from Refinitive'!$B$10*'ISSUE SCORE from EIKON'!CF176)+('ISSUE SCORE from EIKON'!CU176*'WEIGHTED from Refinitive'!$B$11)+('WEIGHTED from Refinitive'!$B$14*'ISSUE SCORE from EIKON'!DJ176)+('ISSUE SCORE from EIKON'!DY176*'WEIGHTED from Refinitive'!$B$15)+('WEIGHTED from Refinitive'!$B$16*'ISSUE SCORE from EIKON'!EN176)</f>
        <v>76.790273657492818</v>
      </c>
      <c r="E173" s="1">
        <f>('WEIGHTED from Refinitive'!$B$3*'ISSUE SCORE from EIKON'!J176)+('WEIGHTED from Refinitive'!$B$4*'ISSUE SCORE from EIKON'!Y176)+('ISSUE SCORE from EIKON'!AN176*'WEIGHTED from Refinitive'!$B$5)+('WEIGHTED from Refinitive'!$B$8*'ISSUE SCORE from EIKON'!BC176)+('ISSUE SCORE from EIKON'!BR176*'WEIGHTED from Refinitive'!$B$9)+('WEIGHTED from Refinitive'!$B$10*'ISSUE SCORE from EIKON'!CG176)+('ISSUE SCORE from EIKON'!CV176*'WEIGHTED from Refinitive'!$B$11)+('WEIGHTED from Refinitive'!$B$14*'ISSUE SCORE from EIKON'!DK176)+('ISSUE SCORE from EIKON'!DZ176*'WEIGHTED from Refinitive'!$B$15)+('WEIGHTED from Refinitive'!$B$16*'ISSUE SCORE from EIKON'!EO176)</f>
        <v>76.615060558188489</v>
      </c>
      <c r="F173" s="1">
        <f>('WEIGHTED from Refinitive'!$B$3*'ISSUE SCORE from EIKON'!K176)+('WEIGHTED from Refinitive'!$B$4*'ISSUE SCORE from EIKON'!Z176)+('ISSUE SCORE from EIKON'!AO176*'WEIGHTED from Refinitive'!$B$5)+('WEIGHTED from Refinitive'!$B$8*'ISSUE SCORE from EIKON'!BD176)+('ISSUE SCORE from EIKON'!BS176*'WEIGHTED from Refinitive'!$B$9)+('WEIGHTED from Refinitive'!$B$10*'ISSUE SCORE from EIKON'!CH176)+('ISSUE SCORE from EIKON'!CW176*'WEIGHTED from Refinitive'!$B$11)+('WEIGHTED from Refinitive'!$B$14*'ISSUE SCORE from EIKON'!DL176)+('ISSUE SCORE from EIKON'!EA176*'WEIGHTED from Refinitive'!$B$15)+('WEIGHTED from Refinitive'!$B$16*'ISSUE SCORE from EIKON'!EP176)</f>
        <v>67.635268577576213</v>
      </c>
      <c r="G173" s="1">
        <f>('WEIGHTED from Refinitive'!$B$3*'ISSUE SCORE from EIKON'!L176)+('WEIGHTED from Refinitive'!$B$4*'ISSUE SCORE from EIKON'!AA176)+('ISSUE SCORE from EIKON'!AP176*'WEIGHTED from Refinitive'!$B$5)+('WEIGHTED from Refinitive'!$B$8*'ISSUE SCORE from EIKON'!BE176)+('ISSUE SCORE from EIKON'!BT176*'WEIGHTED from Refinitive'!$B$9)+('WEIGHTED from Refinitive'!$B$10*'ISSUE SCORE from EIKON'!CI176)+('ISSUE SCORE from EIKON'!CX176*'WEIGHTED from Refinitive'!$B$11)+('WEIGHTED from Refinitive'!$B$14*'ISSUE SCORE from EIKON'!DM176)+('ISSUE SCORE from EIKON'!EB176*'WEIGHTED from Refinitive'!$B$15)+('WEIGHTED from Refinitive'!$B$16*'ISSUE SCORE from EIKON'!EQ176)</f>
        <v>58.971509625126586</v>
      </c>
      <c r="H173" s="1">
        <f>('WEIGHTED from Refinitive'!$B$3*'ISSUE SCORE from EIKON'!M176)+('WEIGHTED from Refinitive'!$B$4*'ISSUE SCORE from EIKON'!AB176)+('ISSUE SCORE from EIKON'!AQ176*'WEIGHTED from Refinitive'!$B$5)+('WEIGHTED from Refinitive'!$B$8*'ISSUE SCORE from EIKON'!BF176)+('ISSUE SCORE from EIKON'!BU176*'WEIGHTED from Refinitive'!$B$9)+('WEIGHTED from Refinitive'!$B$10*'ISSUE SCORE from EIKON'!CJ176)+('ISSUE SCORE from EIKON'!CY176*'WEIGHTED from Refinitive'!$B$11)+('WEIGHTED from Refinitive'!$B$14*'ISSUE SCORE from EIKON'!DN176)+('ISSUE SCORE from EIKON'!EC176*'WEIGHTED from Refinitive'!$B$15)+('WEIGHTED from Refinitive'!$B$16*'ISSUE SCORE from EIKON'!ER176)</f>
        <v>62.778112143481536</v>
      </c>
      <c r="I173" s="1">
        <f>('WEIGHTED from Refinitive'!$B$3*'ISSUE SCORE from EIKON'!N176)+('WEIGHTED from Refinitive'!$B$4*'ISSUE SCORE from EIKON'!AC176)+('ISSUE SCORE from EIKON'!AR176*'WEIGHTED from Refinitive'!$B$5)+('WEIGHTED from Refinitive'!$B$8*'ISSUE SCORE from EIKON'!BG176)+('ISSUE SCORE from EIKON'!BV176*'WEIGHTED from Refinitive'!$B$9)+('WEIGHTED from Refinitive'!$B$10*'ISSUE SCORE from EIKON'!CK176)+('ISSUE SCORE from EIKON'!CZ176*'WEIGHTED from Refinitive'!$B$11)+('WEIGHTED from Refinitive'!$B$14*'ISSUE SCORE from EIKON'!DO176)+('ISSUE SCORE from EIKON'!ED176*'WEIGHTED from Refinitive'!$B$15)+('WEIGHTED from Refinitive'!$B$16*'ISSUE SCORE from EIKON'!ES176)</f>
        <v>63.33312184741488</v>
      </c>
      <c r="J173" s="1">
        <f>('WEIGHTED from Refinitive'!$B$3*'ISSUE SCORE from EIKON'!O176)+('WEIGHTED from Refinitive'!$B$4*'ISSUE SCORE from EIKON'!AD176)+('ISSUE SCORE from EIKON'!AS176*'WEIGHTED from Refinitive'!$B$5)+('WEIGHTED from Refinitive'!$B$8*'ISSUE SCORE from EIKON'!BH176)+('ISSUE SCORE from EIKON'!BW176*'WEIGHTED from Refinitive'!$B$9)+('WEIGHTED from Refinitive'!$B$10*'ISSUE SCORE from EIKON'!CL176)+('ISSUE SCORE from EIKON'!DA176*'WEIGHTED from Refinitive'!$B$11)+('WEIGHTED from Refinitive'!$B$14*'ISSUE SCORE from EIKON'!DP176)+('ISSUE SCORE from EIKON'!EE176*'WEIGHTED from Refinitive'!$B$15)+('WEIGHTED from Refinitive'!$B$16*'ISSUE SCORE from EIKON'!ET176)</f>
        <v>63.548510699826451</v>
      </c>
      <c r="K173" s="1">
        <f>('WEIGHTED from Refinitive'!$B$3*'ISSUE SCORE from EIKON'!P176)+('WEIGHTED from Refinitive'!$B$4*'ISSUE SCORE from EIKON'!AE176)+('ISSUE SCORE from EIKON'!AT176*'WEIGHTED from Refinitive'!$B$5)+('WEIGHTED from Refinitive'!$B$8*'ISSUE SCORE from EIKON'!BI176)+('ISSUE SCORE from EIKON'!BX176*'WEIGHTED from Refinitive'!$B$9)+('WEIGHTED from Refinitive'!$B$10*'ISSUE SCORE from EIKON'!CM176)+('ISSUE SCORE from EIKON'!DB176*'WEIGHTED from Refinitive'!$B$11)+('WEIGHTED from Refinitive'!$B$14*'ISSUE SCORE from EIKON'!DQ176)+('ISSUE SCORE from EIKON'!EF176*'WEIGHTED from Refinitive'!$B$15)+('WEIGHTED from Refinitive'!$B$16*'ISSUE SCORE from EIKON'!EU176)</f>
        <v>66.328563995837612</v>
      </c>
      <c r="L173" s="1">
        <f>('WEIGHTED from Refinitive'!$B$3*'ISSUE SCORE from EIKON'!Q176)+('WEIGHTED from Refinitive'!$B$4*'ISSUE SCORE from EIKON'!AF176)+('ISSUE SCORE from EIKON'!AU176*'WEIGHTED from Refinitive'!$B$5)+('WEIGHTED from Refinitive'!$B$8*'ISSUE SCORE from EIKON'!BJ176)+('ISSUE SCORE from EIKON'!BY176*'WEIGHTED from Refinitive'!$B$9)+('WEIGHTED from Refinitive'!$B$10*'ISSUE SCORE from EIKON'!CN176)+('ISSUE SCORE from EIKON'!DC176*'WEIGHTED from Refinitive'!$B$11)+('WEIGHTED from Refinitive'!$B$14*'ISSUE SCORE from EIKON'!DR176)+('ISSUE SCORE from EIKON'!EG176*'WEIGHTED from Refinitive'!$B$15)+('WEIGHTED from Refinitive'!$B$16*'ISSUE SCORE from EIKON'!EV176)</f>
        <v>64.22953251713173</v>
      </c>
      <c r="M173" s="1">
        <f>('WEIGHTED from Refinitive'!$B$3*'ISSUE SCORE from EIKON'!R176)+('WEIGHTED from Refinitive'!$B$4*'ISSUE SCORE from EIKON'!AG176)+('ISSUE SCORE from EIKON'!AV176*'WEIGHTED from Refinitive'!$B$5)+('WEIGHTED from Refinitive'!$B$8*'ISSUE SCORE from EIKON'!BK176)+('ISSUE SCORE from EIKON'!BZ176*'WEIGHTED from Refinitive'!$B$9)+('WEIGHTED from Refinitive'!$B$10*'ISSUE SCORE from EIKON'!CO176)+('ISSUE SCORE from EIKON'!DD176*'WEIGHTED from Refinitive'!$B$11)+('WEIGHTED from Refinitive'!$B$14*'ISSUE SCORE from EIKON'!DS176)+('ISSUE SCORE from EIKON'!EH176*'WEIGHTED from Refinitive'!$B$15)+('WEIGHTED from Refinitive'!$B$16*'ISSUE SCORE from EIKON'!EW176)</f>
        <v>63.986234465757093</v>
      </c>
      <c r="N173" s="1">
        <f>('WEIGHTED from Refinitive'!$B$3*'ISSUE SCORE from EIKON'!S176)+('WEIGHTED from Refinitive'!$B$4*'ISSUE SCORE from EIKON'!AH176)+('ISSUE SCORE from EIKON'!AW176*'WEIGHTED from Refinitive'!$B$5)+('WEIGHTED from Refinitive'!$B$8*'ISSUE SCORE from EIKON'!BL176)+('ISSUE SCORE from EIKON'!CA176*'WEIGHTED from Refinitive'!$B$9)+('WEIGHTED from Refinitive'!$B$10*'ISSUE SCORE from EIKON'!CP176)+('ISSUE SCORE from EIKON'!DE176*'WEIGHTED from Refinitive'!$B$11)+('WEIGHTED from Refinitive'!$B$14*'ISSUE SCORE from EIKON'!DT176)+('ISSUE SCORE from EIKON'!EI176*'WEIGHTED from Refinitive'!$B$15)+('WEIGHTED from Refinitive'!$B$16*'ISSUE SCORE from EIKON'!EX176)</f>
        <v>60.583280479210686</v>
      </c>
      <c r="O173" s="1">
        <f>('WEIGHTED from Refinitive'!$B$3*'ISSUE SCORE from EIKON'!T176)+('WEIGHTED from Refinitive'!$B$4*'ISSUE SCORE from EIKON'!AI176)+('ISSUE SCORE from EIKON'!AX176*'WEIGHTED from Refinitive'!$B$5)+('WEIGHTED from Refinitive'!$B$8*'ISSUE SCORE from EIKON'!BM176)+('ISSUE SCORE from EIKON'!CB176*'WEIGHTED from Refinitive'!$B$9)+('WEIGHTED from Refinitive'!$B$10*'ISSUE SCORE from EIKON'!CQ176)+('ISSUE SCORE from EIKON'!DF176*'WEIGHTED from Refinitive'!$B$11)+('WEIGHTED from Refinitive'!$B$14*'ISSUE SCORE from EIKON'!DU176)+('ISSUE SCORE from EIKON'!EJ176*'WEIGHTED from Refinitive'!$B$15)+('WEIGHTED from Refinitive'!$B$16*'ISSUE SCORE from EIKON'!EY176)</f>
        <v>59.785540988813175</v>
      </c>
      <c r="P173" s="1">
        <f>('WEIGHTED from Refinitive'!$B$3*'ISSUE SCORE from EIKON'!U176)+('WEIGHTED from Refinitive'!$B$4*'ISSUE SCORE from EIKON'!AJ176)+('ISSUE SCORE from EIKON'!AY176*'WEIGHTED from Refinitive'!$B$5)+('WEIGHTED from Refinitive'!$B$8*'ISSUE SCORE from EIKON'!BN176)+('ISSUE SCORE from EIKON'!CC176*'WEIGHTED from Refinitive'!$B$9)+('WEIGHTED from Refinitive'!$B$10*'ISSUE SCORE from EIKON'!CR176)+('ISSUE SCORE from EIKON'!DG176*'WEIGHTED from Refinitive'!$B$11)+('WEIGHTED from Refinitive'!$B$14*'ISSUE SCORE from EIKON'!DV176)+('ISSUE SCORE from EIKON'!EK176*'WEIGHTED from Refinitive'!$B$15)+('WEIGHTED from Refinitive'!$B$16*'ISSUE SCORE from EIKON'!EZ176)</f>
        <v>54.393603712671485</v>
      </c>
      <c r="R173" s="11" t="s">
        <v>279</v>
      </c>
      <c r="S173" s="1">
        <f t="shared" si="62"/>
        <v>50.22250680977352</v>
      </c>
      <c r="T173" s="1">
        <f t="shared" si="63"/>
        <v>73.66134662182958</v>
      </c>
      <c r="U173" s="1">
        <f t="shared" si="64"/>
        <v>76.790273657492818</v>
      </c>
      <c r="V173" s="1">
        <f t="shared" si="65"/>
        <v>76.615060558188489</v>
      </c>
      <c r="W173" s="1">
        <f t="shared" si="66"/>
        <v>67.635268577576213</v>
      </c>
      <c r="X173" s="1">
        <f t="shared" si="67"/>
        <v>58.971509625126586</v>
      </c>
      <c r="Y173" s="1">
        <f t="shared" si="68"/>
        <v>62.778112143481536</v>
      </c>
      <c r="Z173" s="1">
        <f t="shared" si="69"/>
        <v>63.33312184741488</v>
      </c>
      <c r="AA173" s="1">
        <f t="shared" si="70"/>
        <v>63.548510699826451</v>
      </c>
      <c r="AB173" s="1">
        <f t="shared" si="71"/>
        <v>66.328563995837612</v>
      </c>
      <c r="AC173" s="1">
        <f t="shared" si="72"/>
        <v>64.22953251713173</v>
      </c>
      <c r="AD173" s="1">
        <f t="shared" si="73"/>
        <v>63.986234465757093</v>
      </c>
      <c r="AE173" s="1">
        <f t="shared" si="74"/>
        <v>60.583280479210686</v>
      </c>
      <c r="AF173" s="1">
        <f t="shared" si="75"/>
        <v>59.785540988813175</v>
      </c>
      <c r="AG173" s="1">
        <f t="shared" si="76"/>
        <v>54.393603712671485</v>
      </c>
      <c r="AI173" s="11" t="s">
        <v>279</v>
      </c>
      <c r="AJ173" s="1">
        <f t="shared" si="77"/>
        <v>-23.438839812056059</v>
      </c>
      <c r="AK173" s="1">
        <f t="shared" si="78"/>
        <v>-3.1289270356632386</v>
      </c>
      <c r="AL173" s="1">
        <f t="shared" si="79"/>
        <v>0.17521309930432949</v>
      </c>
      <c r="AM173" s="1">
        <f t="shared" si="80"/>
        <v>8.9797919806122763</v>
      </c>
      <c r="AN173" s="1">
        <f t="shared" si="81"/>
        <v>8.6637589524496263</v>
      </c>
      <c r="AO173" s="1">
        <f t="shared" si="82"/>
        <v>-3.8066025183549499</v>
      </c>
      <c r="AP173" s="1">
        <f t="shared" si="83"/>
        <v>-0.5550097039333437</v>
      </c>
      <c r="AQ173" s="1">
        <f t="shared" si="84"/>
        <v>-0.21538885241157146</v>
      </c>
      <c r="AR173" s="1">
        <f t="shared" si="85"/>
        <v>-2.780053296011161</v>
      </c>
      <c r="AS173" s="1">
        <f t="shared" si="86"/>
        <v>2.0990314787058821</v>
      </c>
      <c r="AT173" s="1">
        <f t="shared" si="87"/>
        <v>0.24329805137463723</v>
      </c>
      <c r="AU173" s="1">
        <f t="shared" si="88"/>
        <v>3.4029539865464074</v>
      </c>
      <c r="AV173" s="1">
        <f t="shared" si="89"/>
        <v>0.79773949039751102</v>
      </c>
      <c r="AW173" s="1">
        <f t="shared" si="90"/>
        <v>5.3919372761416895</v>
      </c>
      <c r="AX173" s="1" t="str">
        <f>VLOOKUP(AI173,'ISSUE SCORE from EIKON'!A176:B605,2,FALSE)</f>
        <v>Gartner Inc</v>
      </c>
      <c r="AY173" s="1">
        <f t="shared" si="91"/>
        <v>172</v>
      </c>
      <c r="AZ173" s="1">
        <v>172</v>
      </c>
      <c r="BA173" s="1">
        <v>1</v>
      </c>
    </row>
    <row r="174" spans="1:53" ht="15">
      <c r="A174" s="11" t="s">
        <v>236</v>
      </c>
      <c r="B174" s="1">
        <f>('WEIGHTED from Refinitive'!$B$3*'ISSUE SCORE from EIKON'!G177)+('WEIGHTED from Refinitive'!$B$4*'ISSUE SCORE from EIKON'!V177)+('ISSUE SCORE from EIKON'!AK177*'WEIGHTED from Refinitive'!$B$5)+('WEIGHTED from Refinitive'!$B$8*'ISSUE SCORE from EIKON'!AZ177)+('ISSUE SCORE from EIKON'!BO177*'WEIGHTED from Refinitive'!$B$9)+('WEIGHTED from Refinitive'!$B$10*'ISSUE SCORE from EIKON'!CD177)+('ISSUE SCORE from EIKON'!CS177*'WEIGHTED from Refinitive'!$B$11)+('WEIGHTED from Refinitive'!$B$14*'ISSUE SCORE from EIKON'!DH177)+('ISSUE SCORE from EIKON'!DW177*'WEIGHTED from Refinitive'!$B$15)+('WEIGHTED from Refinitive'!$B$16*'ISSUE SCORE from EIKON'!EL177)</f>
        <v>47.265508959972408</v>
      </c>
      <c r="C174" s="1">
        <f>('WEIGHTED from Refinitive'!$B$3*'ISSUE SCORE from EIKON'!H177)+('WEIGHTED from Refinitive'!$B$4*'ISSUE SCORE from EIKON'!W177)+('ISSUE SCORE from EIKON'!AL177*'WEIGHTED from Refinitive'!$B$5)+('WEIGHTED from Refinitive'!$B$8*'ISSUE SCORE from EIKON'!BA177)+('ISSUE SCORE from EIKON'!BP177*'WEIGHTED from Refinitive'!$B$9)+('WEIGHTED from Refinitive'!$B$10*'ISSUE SCORE from EIKON'!CE177)+('ISSUE SCORE from EIKON'!CT177*'WEIGHTED from Refinitive'!$B$11)+('WEIGHTED from Refinitive'!$B$14*'ISSUE SCORE from EIKON'!DI177)+('ISSUE SCORE from EIKON'!DX177*'WEIGHTED from Refinitive'!$B$15)+('WEIGHTED from Refinitive'!$B$16*'ISSUE SCORE from EIKON'!EM177)</f>
        <v>49.679066959385253</v>
      </c>
      <c r="D174" s="1">
        <f>('WEIGHTED from Refinitive'!$B$3*'ISSUE SCORE from EIKON'!I177)+('WEIGHTED from Refinitive'!$B$4*'ISSUE SCORE from EIKON'!X177)+('ISSUE SCORE from EIKON'!AM177*'WEIGHTED from Refinitive'!$B$5)+('WEIGHTED from Refinitive'!$B$8*'ISSUE SCORE from EIKON'!BB177)+('ISSUE SCORE from EIKON'!BQ177*'WEIGHTED from Refinitive'!$B$9)+('WEIGHTED from Refinitive'!$B$10*'ISSUE SCORE from EIKON'!CF177)+('ISSUE SCORE from EIKON'!CU177*'WEIGHTED from Refinitive'!$B$11)+('WEIGHTED from Refinitive'!$B$14*'ISSUE SCORE from EIKON'!DJ177)+('ISSUE SCORE from EIKON'!DY177*'WEIGHTED from Refinitive'!$B$15)+('WEIGHTED from Refinitive'!$B$16*'ISSUE SCORE from EIKON'!EN177)</f>
        <v>34.051446482568835</v>
      </c>
      <c r="E174" s="1">
        <f>('WEIGHTED from Refinitive'!$B$3*'ISSUE SCORE from EIKON'!J177)+('WEIGHTED from Refinitive'!$B$4*'ISSUE SCORE from EIKON'!Y177)+('ISSUE SCORE from EIKON'!AN177*'WEIGHTED from Refinitive'!$B$5)+('WEIGHTED from Refinitive'!$B$8*'ISSUE SCORE from EIKON'!BC177)+('ISSUE SCORE from EIKON'!BR177*'WEIGHTED from Refinitive'!$B$9)+('WEIGHTED from Refinitive'!$B$10*'ISSUE SCORE from EIKON'!CG177)+('ISSUE SCORE from EIKON'!CV177*'WEIGHTED from Refinitive'!$B$11)+('WEIGHTED from Refinitive'!$B$14*'ISSUE SCORE from EIKON'!DK177)+('ISSUE SCORE from EIKON'!DZ177*'WEIGHTED from Refinitive'!$B$15)+('WEIGHTED from Refinitive'!$B$16*'ISSUE SCORE from EIKON'!EO177)</f>
        <v>25.926751144670206</v>
      </c>
      <c r="F174" s="1">
        <f>('WEIGHTED from Refinitive'!$B$3*'ISSUE SCORE from EIKON'!K177)+('WEIGHTED from Refinitive'!$B$4*'ISSUE SCORE from EIKON'!Z177)+('ISSUE SCORE from EIKON'!AO177*'WEIGHTED from Refinitive'!$B$5)+('WEIGHTED from Refinitive'!$B$8*'ISSUE SCORE from EIKON'!BD177)+('ISSUE SCORE from EIKON'!BS177*'WEIGHTED from Refinitive'!$B$9)+('WEIGHTED from Refinitive'!$B$10*'ISSUE SCORE from EIKON'!CH177)+('ISSUE SCORE from EIKON'!CW177*'WEIGHTED from Refinitive'!$B$11)+('WEIGHTED from Refinitive'!$B$14*'ISSUE SCORE from EIKON'!DL177)+('ISSUE SCORE from EIKON'!EA177*'WEIGHTED from Refinitive'!$B$15)+('WEIGHTED from Refinitive'!$B$16*'ISSUE SCORE from EIKON'!EP177)</f>
        <v>25.105194805194781</v>
      </c>
      <c r="G174" s="1">
        <f>('WEIGHTED from Refinitive'!$B$3*'ISSUE SCORE from EIKON'!L177)+('WEIGHTED from Refinitive'!$B$4*'ISSUE SCORE from EIKON'!AA177)+('ISSUE SCORE from EIKON'!AP177*'WEIGHTED from Refinitive'!$B$5)+('WEIGHTED from Refinitive'!$B$8*'ISSUE SCORE from EIKON'!BE177)+('ISSUE SCORE from EIKON'!BT177*'WEIGHTED from Refinitive'!$B$9)+('WEIGHTED from Refinitive'!$B$10*'ISSUE SCORE from EIKON'!CI177)+('ISSUE SCORE from EIKON'!CX177*'WEIGHTED from Refinitive'!$B$11)+('WEIGHTED from Refinitive'!$B$14*'ISSUE SCORE from EIKON'!DM177)+('ISSUE SCORE from EIKON'!EB177*'WEIGHTED from Refinitive'!$B$15)+('WEIGHTED from Refinitive'!$B$16*'ISSUE SCORE from EIKON'!EQ177)</f>
        <v>22.677793995204951</v>
      </c>
      <c r="H174" s="1">
        <f>('WEIGHTED from Refinitive'!$B$3*'ISSUE SCORE from EIKON'!M177)+('WEIGHTED from Refinitive'!$B$4*'ISSUE SCORE from EIKON'!AB177)+('ISSUE SCORE from EIKON'!AQ177*'WEIGHTED from Refinitive'!$B$5)+('WEIGHTED from Refinitive'!$B$8*'ISSUE SCORE from EIKON'!BF177)+('ISSUE SCORE from EIKON'!BU177*'WEIGHTED from Refinitive'!$B$9)+('WEIGHTED from Refinitive'!$B$10*'ISSUE SCORE from EIKON'!CJ177)+('ISSUE SCORE from EIKON'!CY177*'WEIGHTED from Refinitive'!$B$11)+('WEIGHTED from Refinitive'!$B$14*'ISSUE SCORE from EIKON'!DN177)+('ISSUE SCORE from EIKON'!EC177*'WEIGHTED from Refinitive'!$B$15)+('WEIGHTED from Refinitive'!$B$16*'ISSUE SCORE from EIKON'!ER177)</f>
        <v>19.692975489738057</v>
      </c>
      <c r="I174" s="1">
        <f>('WEIGHTED from Refinitive'!$B$3*'ISSUE SCORE from EIKON'!N177)+('WEIGHTED from Refinitive'!$B$4*'ISSUE SCORE from EIKON'!AC177)+('ISSUE SCORE from EIKON'!AR177*'WEIGHTED from Refinitive'!$B$5)+('WEIGHTED from Refinitive'!$B$8*'ISSUE SCORE from EIKON'!BG177)+('ISSUE SCORE from EIKON'!BV177*'WEIGHTED from Refinitive'!$B$9)+('WEIGHTED from Refinitive'!$B$10*'ISSUE SCORE from EIKON'!CK177)+('ISSUE SCORE from EIKON'!CZ177*'WEIGHTED from Refinitive'!$B$11)+('WEIGHTED from Refinitive'!$B$14*'ISSUE SCORE from EIKON'!DO177)+('ISSUE SCORE from EIKON'!ED177*'WEIGHTED from Refinitive'!$B$15)+('WEIGHTED from Refinitive'!$B$16*'ISSUE SCORE from EIKON'!ES177)</f>
        <v>23.062158469945309</v>
      </c>
      <c r="J174" s="1">
        <f>('WEIGHTED from Refinitive'!$B$3*'ISSUE SCORE from EIKON'!O177)+('WEIGHTED from Refinitive'!$B$4*'ISSUE SCORE from EIKON'!AD177)+('ISSUE SCORE from EIKON'!AS177*'WEIGHTED from Refinitive'!$B$5)+('WEIGHTED from Refinitive'!$B$8*'ISSUE SCORE from EIKON'!BH177)+('ISSUE SCORE from EIKON'!BW177*'WEIGHTED from Refinitive'!$B$9)+('WEIGHTED from Refinitive'!$B$10*'ISSUE SCORE from EIKON'!CL177)+('ISSUE SCORE from EIKON'!DA177*'WEIGHTED from Refinitive'!$B$11)+('WEIGHTED from Refinitive'!$B$14*'ISSUE SCORE from EIKON'!DP177)+('ISSUE SCORE from EIKON'!EE177*'WEIGHTED from Refinitive'!$B$15)+('WEIGHTED from Refinitive'!$B$16*'ISSUE SCORE from EIKON'!ET177)</f>
        <v>22.86573886639674</v>
      </c>
      <c r="K174" s="1">
        <f>('WEIGHTED from Refinitive'!$B$3*'ISSUE SCORE from EIKON'!P177)+('WEIGHTED from Refinitive'!$B$4*'ISSUE SCORE from EIKON'!AE177)+('ISSUE SCORE from EIKON'!AT177*'WEIGHTED from Refinitive'!$B$5)+('WEIGHTED from Refinitive'!$B$8*'ISSUE SCORE from EIKON'!BI177)+('ISSUE SCORE from EIKON'!BX177*'WEIGHTED from Refinitive'!$B$9)+('WEIGHTED from Refinitive'!$B$10*'ISSUE SCORE from EIKON'!CM177)+('ISSUE SCORE from EIKON'!DB177*'WEIGHTED from Refinitive'!$B$11)+('WEIGHTED from Refinitive'!$B$14*'ISSUE SCORE from EIKON'!DQ177)+('ISSUE SCORE from EIKON'!EF177*'WEIGHTED from Refinitive'!$B$15)+('WEIGHTED from Refinitive'!$B$16*'ISSUE SCORE from EIKON'!EU177)</f>
        <v>26.88181300447166</v>
      </c>
      <c r="L174" s="1">
        <f>('WEIGHTED from Refinitive'!$B$3*'ISSUE SCORE from EIKON'!Q177)+('WEIGHTED from Refinitive'!$B$4*'ISSUE SCORE from EIKON'!AF177)+('ISSUE SCORE from EIKON'!AU177*'WEIGHTED from Refinitive'!$B$5)+('WEIGHTED from Refinitive'!$B$8*'ISSUE SCORE from EIKON'!BJ177)+('ISSUE SCORE from EIKON'!BY177*'WEIGHTED from Refinitive'!$B$9)+('WEIGHTED from Refinitive'!$B$10*'ISSUE SCORE from EIKON'!CN177)+('ISSUE SCORE from EIKON'!DC177*'WEIGHTED from Refinitive'!$B$11)+('WEIGHTED from Refinitive'!$B$14*'ISSUE SCORE from EIKON'!DR177)+('ISSUE SCORE from EIKON'!EG177*'WEIGHTED from Refinitive'!$B$15)+('WEIGHTED from Refinitive'!$B$16*'ISSUE SCORE from EIKON'!EV177)</f>
        <v>23.757786996122249</v>
      </c>
      <c r="M174" s="1">
        <f>('WEIGHTED from Refinitive'!$B$3*'ISSUE SCORE from EIKON'!R177)+('WEIGHTED from Refinitive'!$B$4*'ISSUE SCORE from EIKON'!AG177)+('ISSUE SCORE from EIKON'!AV177*'WEIGHTED from Refinitive'!$B$5)+('WEIGHTED from Refinitive'!$B$8*'ISSUE SCORE from EIKON'!BK177)+('ISSUE SCORE from EIKON'!BZ177*'WEIGHTED from Refinitive'!$B$9)+('WEIGHTED from Refinitive'!$B$10*'ISSUE SCORE from EIKON'!CO177)+('ISSUE SCORE from EIKON'!DD177*'WEIGHTED from Refinitive'!$B$11)+('WEIGHTED from Refinitive'!$B$14*'ISSUE SCORE from EIKON'!DS177)+('ISSUE SCORE from EIKON'!EH177*'WEIGHTED from Refinitive'!$B$15)+('WEIGHTED from Refinitive'!$B$16*'ISSUE SCORE from EIKON'!EW177)</f>
        <v>21.30851995330076</v>
      </c>
      <c r="N174" s="1">
        <f>('WEIGHTED from Refinitive'!$B$3*'ISSUE SCORE from EIKON'!S177)+('WEIGHTED from Refinitive'!$B$4*'ISSUE SCORE from EIKON'!AH177)+('ISSUE SCORE from EIKON'!AW177*'WEIGHTED from Refinitive'!$B$5)+('WEIGHTED from Refinitive'!$B$8*'ISSUE SCORE from EIKON'!BL177)+('ISSUE SCORE from EIKON'!CA177*'WEIGHTED from Refinitive'!$B$9)+('WEIGHTED from Refinitive'!$B$10*'ISSUE SCORE from EIKON'!CP177)+('ISSUE SCORE from EIKON'!DE177*'WEIGHTED from Refinitive'!$B$11)+('WEIGHTED from Refinitive'!$B$14*'ISSUE SCORE from EIKON'!DT177)+('ISSUE SCORE from EIKON'!EI177*'WEIGHTED from Refinitive'!$B$15)+('WEIGHTED from Refinitive'!$B$16*'ISSUE SCORE from EIKON'!EX177)</f>
        <v>15.20427387078327</v>
      </c>
      <c r="O174" s="1">
        <f>('WEIGHTED from Refinitive'!$B$3*'ISSUE SCORE from EIKON'!T177)+('WEIGHTED from Refinitive'!$B$4*'ISSUE SCORE from EIKON'!AI177)+('ISSUE SCORE from EIKON'!AX177*'WEIGHTED from Refinitive'!$B$5)+('WEIGHTED from Refinitive'!$B$8*'ISSUE SCORE from EIKON'!BM177)+('ISSUE SCORE from EIKON'!CB177*'WEIGHTED from Refinitive'!$B$9)+('WEIGHTED from Refinitive'!$B$10*'ISSUE SCORE from EIKON'!CQ177)+('ISSUE SCORE from EIKON'!DF177*'WEIGHTED from Refinitive'!$B$11)+('WEIGHTED from Refinitive'!$B$14*'ISSUE SCORE from EIKON'!DU177)+('ISSUE SCORE from EIKON'!EJ177*'WEIGHTED from Refinitive'!$B$15)+('WEIGHTED from Refinitive'!$B$16*'ISSUE SCORE from EIKON'!EY177)</f>
        <v>29.390006298851862</v>
      </c>
      <c r="P174" s="1">
        <f>('WEIGHTED from Refinitive'!$B$3*'ISSUE SCORE from EIKON'!U177)+('WEIGHTED from Refinitive'!$B$4*'ISSUE SCORE from EIKON'!AJ177)+('ISSUE SCORE from EIKON'!AY177*'WEIGHTED from Refinitive'!$B$5)+('WEIGHTED from Refinitive'!$B$8*'ISSUE SCORE from EIKON'!BN177)+('ISSUE SCORE from EIKON'!CC177*'WEIGHTED from Refinitive'!$B$9)+('WEIGHTED from Refinitive'!$B$10*'ISSUE SCORE from EIKON'!CR177)+('ISSUE SCORE from EIKON'!DG177*'WEIGHTED from Refinitive'!$B$11)+('WEIGHTED from Refinitive'!$B$14*'ISSUE SCORE from EIKON'!DV177)+('ISSUE SCORE from EIKON'!EK177*'WEIGHTED from Refinitive'!$B$15)+('WEIGHTED from Refinitive'!$B$16*'ISSUE SCORE from EIKON'!EZ177)</f>
        <v>26.656855714906524</v>
      </c>
      <c r="R174" s="11" t="s">
        <v>280</v>
      </c>
      <c r="S174" s="1">
        <f t="shared" si="62"/>
        <v>50.007925724637666</v>
      </c>
      <c r="T174" s="1">
        <f t="shared" si="63"/>
        <v>49.679066959385253</v>
      </c>
      <c r="U174" s="1">
        <f t="shared" si="64"/>
        <v>34.051446482568835</v>
      </c>
      <c r="V174" s="1">
        <f t="shared" si="65"/>
        <v>25.926751144670206</v>
      </c>
      <c r="W174" s="1">
        <f t="shared" si="66"/>
        <v>25.105194805194781</v>
      </c>
      <c r="X174" s="1">
        <f t="shared" si="67"/>
        <v>22.677793995204951</v>
      </c>
      <c r="Y174" s="1">
        <f t="shared" si="68"/>
        <v>19.692975489738057</v>
      </c>
      <c r="Z174" s="1">
        <f t="shared" si="69"/>
        <v>23.062158469945309</v>
      </c>
      <c r="AA174" s="1">
        <f t="shared" si="70"/>
        <v>22.86573886639674</v>
      </c>
      <c r="AB174" s="1">
        <f t="shared" si="71"/>
        <v>26.88181300447166</v>
      </c>
      <c r="AC174" s="1">
        <f t="shared" si="72"/>
        <v>23.757786996122249</v>
      </c>
      <c r="AD174" s="1">
        <f t="shared" si="73"/>
        <v>21.30851995330076</v>
      </c>
      <c r="AE174" s="1">
        <f t="shared" si="74"/>
        <v>15.20427387078327</v>
      </c>
      <c r="AF174" s="1">
        <f t="shared" si="75"/>
        <v>29.390006298851862</v>
      </c>
      <c r="AG174" s="1">
        <f t="shared" si="76"/>
        <v>26.656855714906524</v>
      </c>
      <c r="AI174" s="11" t="s">
        <v>280</v>
      </c>
      <c r="AJ174" s="1">
        <f t="shared" si="77"/>
        <v>0.32885876525241287</v>
      </c>
      <c r="AK174" s="1">
        <f t="shared" si="78"/>
        <v>15.627620476816418</v>
      </c>
      <c r="AL174" s="1">
        <f t="shared" si="79"/>
        <v>8.1246953378986291</v>
      </c>
      <c r="AM174" s="1">
        <f t="shared" si="80"/>
        <v>0.82155633947542483</v>
      </c>
      <c r="AN174" s="1">
        <f t="shared" si="81"/>
        <v>2.4274008099898303</v>
      </c>
      <c r="AO174" s="1">
        <f t="shared" si="82"/>
        <v>2.9848185054668939</v>
      </c>
      <c r="AP174" s="1">
        <f t="shared" si="83"/>
        <v>-3.3691829802072526</v>
      </c>
      <c r="AQ174" s="1">
        <f t="shared" si="84"/>
        <v>0.19641960354856991</v>
      </c>
      <c r="AR174" s="1">
        <f t="shared" si="85"/>
        <v>-4.0160741380749201</v>
      </c>
      <c r="AS174" s="1">
        <f t="shared" si="86"/>
        <v>3.1240260083494107</v>
      </c>
      <c r="AT174" s="1">
        <f t="shared" si="87"/>
        <v>2.4492670428214893</v>
      </c>
      <c r="AU174" s="1">
        <f t="shared" si="88"/>
        <v>6.1042460825174896</v>
      </c>
      <c r="AV174" s="1">
        <f t="shared" si="89"/>
        <v>-14.185732428068592</v>
      </c>
      <c r="AW174" s="1">
        <f t="shared" si="90"/>
        <v>2.7331505839453385</v>
      </c>
      <c r="AX174" s="1" t="str">
        <f>VLOOKUP(AI174,'ISSUE SCORE from EIKON'!A177:B606,2,FALSE)</f>
        <v>Illinois Tool Works Inc</v>
      </c>
      <c r="AY174" s="1">
        <f t="shared" si="91"/>
        <v>173</v>
      </c>
      <c r="AZ174" s="1">
        <v>173</v>
      </c>
      <c r="BA174" s="1">
        <v>1</v>
      </c>
    </row>
    <row r="175" spans="1:53" ht="15">
      <c r="A175" s="11" t="s">
        <v>238</v>
      </c>
      <c r="B175" s="1">
        <f>('WEIGHTED from Refinitive'!$B$3*'ISSUE SCORE from EIKON'!G178)+('WEIGHTED from Refinitive'!$B$4*'ISSUE SCORE from EIKON'!V178)+('ISSUE SCORE from EIKON'!AK178*'WEIGHTED from Refinitive'!$B$5)+('WEIGHTED from Refinitive'!$B$8*'ISSUE SCORE from EIKON'!AZ178)+('ISSUE SCORE from EIKON'!BO178*'WEIGHTED from Refinitive'!$B$9)+('WEIGHTED from Refinitive'!$B$10*'ISSUE SCORE from EIKON'!CD178)+('ISSUE SCORE from EIKON'!CS178*'WEIGHTED from Refinitive'!$B$11)+('WEIGHTED from Refinitive'!$B$14*'ISSUE SCORE from EIKON'!DH178)+('ISSUE SCORE from EIKON'!DW178*'WEIGHTED from Refinitive'!$B$15)+('WEIGHTED from Refinitive'!$B$16*'ISSUE SCORE from EIKON'!EL178)</f>
        <v>88.794536859487522</v>
      </c>
      <c r="C175" s="1">
        <f>('WEIGHTED from Refinitive'!$B$3*'ISSUE SCORE from EIKON'!H178)+('WEIGHTED from Refinitive'!$B$4*'ISSUE SCORE from EIKON'!W178)+('ISSUE SCORE from EIKON'!AL178*'WEIGHTED from Refinitive'!$B$5)+('WEIGHTED from Refinitive'!$B$8*'ISSUE SCORE from EIKON'!BA178)+('ISSUE SCORE from EIKON'!BP178*'WEIGHTED from Refinitive'!$B$9)+('WEIGHTED from Refinitive'!$B$10*'ISSUE SCORE from EIKON'!CE178)+('ISSUE SCORE from EIKON'!CT178*'WEIGHTED from Refinitive'!$B$11)+('WEIGHTED from Refinitive'!$B$14*'ISSUE SCORE from EIKON'!DI178)+('ISSUE SCORE from EIKON'!DX178*'WEIGHTED from Refinitive'!$B$15)+('WEIGHTED from Refinitive'!$B$16*'ISSUE SCORE from EIKON'!EM178)</f>
        <v>90.156809387437164</v>
      </c>
      <c r="D175" s="1">
        <f>('WEIGHTED from Refinitive'!$B$3*'ISSUE SCORE from EIKON'!I178)+('WEIGHTED from Refinitive'!$B$4*'ISSUE SCORE from EIKON'!X178)+('ISSUE SCORE from EIKON'!AM178*'WEIGHTED from Refinitive'!$B$5)+('WEIGHTED from Refinitive'!$B$8*'ISSUE SCORE from EIKON'!BB178)+('ISSUE SCORE from EIKON'!BQ178*'WEIGHTED from Refinitive'!$B$9)+('WEIGHTED from Refinitive'!$B$10*'ISSUE SCORE from EIKON'!CF178)+('ISSUE SCORE from EIKON'!CU178*'WEIGHTED from Refinitive'!$B$11)+('WEIGHTED from Refinitive'!$B$14*'ISSUE SCORE from EIKON'!DJ178)+('ISSUE SCORE from EIKON'!DY178*'WEIGHTED from Refinitive'!$B$15)+('WEIGHTED from Refinitive'!$B$16*'ISSUE SCORE from EIKON'!EN178)</f>
        <v>89.850808127958445</v>
      </c>
      <c r="E175" s="1">
        <f>('WEIGHTED from Refinitive'!$B$3*'ISSUE SCORE from EIKON'!J178)+('WEIGHTED from Refinitive'!$B$4*'ISSUE SCORE from EIKON'!Y178)+('ISSUE SCORE from EIKON'!AN178*'WEIGHTED from Refinitive'!$B$5)+('WEIGHTED from Refinitive'!$B$8*'ISSUE SCORE from EIKON'!BC178)+('ISSUE SCORE from EIKON'!BR178*'WEIGHTED from Refinitive'!$B$9)+('WEIGHTED from Refinitive'!$B$10*'ISSUE SCORE from EIKON'!CG178)+('ISSUE SCORE from EIKON'!CV178*'WEIGHTED from Refinitive'!$B$11)+('WEIGHTED from Refinitive'!$B$14*'ISSUE SCORE from EIKON'!DK178)+('ISSUE SCORE from EIKON'!DZ178*'WEIGHTED from Refinitive'!$B$15)+('WEIGHTED from Refinitive'!$B$16*'ISSUE SCORE from EIKON'!EO178)</f>
        <v>87.516773618846614</v>
      </c>
      <c r="F175" s="1">
        <f>('WEIGHTED from Refinitive'!$B$3*'ISSUE SCORE from EIKON'!K178)+('WEIGHTED from Refinitive'!$B$4*'ISSUE SCORE from EIKON'!Z178)+('ISSUE SCORE from EIKON'!AO178*'WEIGHTED from Refinitive'!$B$5)+('WEIGHTED from Refinitive'!$B$8*'ISSUE SCORE from EIKON'!BD178)+('ISSUE SCORE from EIKON'!BS178*'WEIGHTED from Refinitive'!$B$9)+('WEIGHTED from Refinitive'!$B$10*'ISSUE SCORE from EIKON'!CH178)+('ISSUE SCORE from EIKON'!CW178*'WEIGHTED from Refinitive'!$B$11)+('WEIGHTED from Refinitive'!$B$14*'ISSUE SCORE from EIKON'!DL178)+('ISSUE SCORE from EIKON'!EA178*'WEIGHTED from Refinitive'!$B$15)+('WEIGHTED from Refinitive'!$B$16*'ISSUE SCORE from EIKON'!EP178)</f>
        <v>87.852965216601518</v>
      </c>
      <c r="G175" s="1">
        <f>('WEIGHTED from Refinitive'!$B$3*'ISSUE SCORE from EIKON'!L178)+('WEIGHTED from Refinitive'!$B$4*'ISSUE SCORE from EIKON'!AA178)+('ISSUE SCORE from EIKON'!AP178*'WEIGHTED from Refinitive'!$B$5)+('WEIGHTED from Refinitive'!$B$8*'ISSUE SCORE from EIKON'!BE178)+('ISSUE SCORE from EIKON'!BT178*'WEIGHTED from Refinitive'!$B$9)+('WEIGHTED from Refinitive'!$B$10*'ISSUE SCORE from EIKON'!CI178)+('ISSUE SCORE from EIKON'!CX178*'WEIGHTED from Refinitive'!$B$11)+('WEIGHTED from Refinitive'!$B$14*'ISSUE SCORE from EIKON'!DM178)+('ISSUE SCORE from EIKON'!EB178*'WEIGHTED from Refinitive'!$B$15)+('WEIGHTED from Refinitive'!$B$16*'ISSUE SCORE from EIKON'!EQ178)</f>
        <v>89.27940987069185</v>
      </c>
      <c r="H175" s="1">
        <f>('WEIGHTED from Refinitive'!$B$3*'ISSUE SCORE from EIKON'!M178)+('WEIGHTED from Refinitive'!$B$4*'ISSUE SCORE from EIKON'!AB178)+('ISSUE SCORE from EIKON'!AQ178*'WEIGHTED from Refinitive'!$B$5)+('WEIGHTED from Refinitive'!$B$8*'ISSUE SCORE from EIKON'!BF178)+('ISSUE SCORE from EIKON'!BU178*'WEIGHTED from Refinitive'!$B$9)+('WEIGHTED from Refinitive'!$B$10*'ISSUE SCORE from EIKON'!CJ178)+('ISSUE SCORE from EIKON'!CY178*'WEIGHTED from Refinitive'!$B$11)+('WEIGHTED from Refinitive'!$B$14*'ISSUE SCORE from EIKON'!DN178)+('ISSUE SCORE from EIKON'!EC178*'WEIGHTED from Refinitive'!$B$15)+('WEIGHTED from Refinitive'!$B$16*'ISSUE SCORE from EIKON'!ER178)</f>
        <v>88.174169387625156</v>
      </c>
      <c r="I175" s="1">
        <f>('WEIGHTED from Refinitive'!$B$3*'ISSUE SCORE from EIKON'!N178)+('WEIGHTED from Refinitive'!$B$4*'ISSUE SCORE from EIKON'!AC178)+('ISSUE SCORE from EIKON'!AR178*'WEIGHTED from Refinitive'!$B$5)+('WEIGHTED from Refinitive'!$B$8*'ISSUE SCORE from EIKON'!BG178)+('ISSUE SCORE from EIKON'!BV178*'WEIGHTED from Refinitive'!$B$9)+('WEIGHTED from Refinitive'!$B$10*'ISSUE SCORE from EIKON'!CK178)+('ISSUE SCORE from EIKON'!CZ178*'WEIGHTED from Refinitive'!$B$11)+('WEIGHTED from Refinitive'!$B$14*'ISSUE SCORE from EIKON'!DO178)+('ISSUE SCORE from EIKON'!ED178*'WEIGHTED from Refinitive'!$B$15)+('WEIGHTED from Refinitive'!$B$16*'ISSUE SCORE from EIKON'!ES178)</f>
        <v>89.82225275777536</v>
      </c>
      <c r="J175" s="1">
        <f>('WEIGHTED from Refinitive'!$B$3*'ISSUE SCORE from EIKON'!O178)+('WEIGHTED from Refinitive'!$B$4*'ISSUE SCORE from EIKON'!AD178)+('ISSUE SCORE from EIKON'!AS178*'WEIGHTED from Refinitive'!$B$5)+('WEIGHTED from Refinitive'!$B$8*'ISSUE SCORE from EIKON'!BH178)+('ISSUE SCORE from EIKON'!BW178*'WEIGHTED from Refinitive'!$B$9)+('WEIGHTED from Refinitive'!$B$10*'ISSUE SCORE from EIKON'!CL178)+('ISSUE SCORE from EIKON'!DA178*'WEIGHTED from Refinitive'!$B$11)+('WEIGHTED from Refinitive'!$B$14*'ISSUE SCORE from EIKON'!DP178)+('ISSUE SCORE from EIKON'!EE178*'WEIGHTED from Refinitive'!$B$15)+('WEIGHTED from Refinitive'!$B$16*'ISSUE SCORE from EIKON'!ET178)</f>
        <v>84.503382826932864</v>
      </c>
      <c r="K175" s="1">
        <f>('WEIGHTED from Refinitive'!$B$3*'ISSUE SCORE from EIKON'!P178)+('WEIGHTED from Refinitive'!$B$4*'ISSUE SCORE from EIKON'!AE178)+('ISSUE SCORE from EIKON'!AT178*'WEIGHTED from Refinitive'!$B$5)+('WEIGHTED from Refinitive'!$B$8*'ISSUE SCORE from EIKON'!BI178)+('ISSUE SCORE from EIKON'!BX178*'WEIGHTED from Refinitive'!$B$9)+('WEIGHTED from Refinitive'!$B$10*'ISSUE SCORE from EIKON'!CM178)+('ISSUE SCORE from EIKON'!DB178*'WEIGHTED from Refinitive'!$B$11)+('WEIGHTED from Refinitive'!$B$14*'ISSUE SCORE from EIKON'!DQ178)+('ISSUE SCORE from EIKON'!EF178*'WEIGHTED from Refinitive'!$B$15)+('WEIGHTED from Refinitive'!$B$16*'ISSUE SCORE from EIKON'!EU178)</f>
        <v>84.217446713980024</v>
      </c>
      <c r="L175" s="1">
        <f>('WEIGHTED from Refinitive'!$B$3*'ISSUE SCORE from EIKON'!Q178)+('WEIGHTED from Refinitive'!$B$4*'ISSUE SCORE from EIKON'!AF178)+('ISSUE SCORE from EIKON'!AU178*'WEIGHTED from Refinitive'!$B$5)+('WEIGHTED from Refinitive'!$B$8*'ISSUE SCORE from EIKON'!BJ178)+('ISSUE SCORE from EIKON'!BY178*'WEIGHTED from Refinitive'!$B$9)+('WEIGHTED from Refinitive'!$B$10*'ISSUE SCORE from EIKON'!CN178)+('ISSUE SCORE from EIKON'!DC178*'WEIGHTED from Refinitive'!$B$11)+('WEIGHTED from Refinitive'!$B$14*'ISSUE SCORE from EIKON'!DR178)+('ISSUE SCORE from EIKON'!EG178*'WEIGHTED from Refinitive'!$B$15)+('WEIGHTED from Refinitive'!$B$16*'ISSUE SCORE from EIKON'!EV178)</f>
        <v>83.882811224716903</v>
      </c>
      <c r="M175" s="1">
        <f>('WEIGHTED from Refinitive'!$B$3*'ISSUE SCORE from EIKON'!R178)+('WEIGHTED from Refinitive'!$B$4*'ISSUE SCORE from EIKON'!AG178)+('ISSUE SCORE from EIKON'!AV178*'WEIGHTED from Refinitive'!$B$5)+('WEIGHTED from Refinitive'!$B$8*'ISSUE SCORE from EIKON'!BK178)+('ISSUE SCORE from EIKON'!BZ178*'WEIGHTED from Refinitive'!$B$9)+('WEIGHTED from Refinitive'!$B$10*'ISSUE SCORE from EIKON'!CO178)+('ISSUE SCORE from EIKON'!DD178*'WEIGHTED from Refinitive'!$B$11)+('WEIGHTED from Refinitive'!$B$14*'ISSUE SCORE from EIKON'!DS178)+('ISSUE SCORE from EIKON'!EH178*'WEIGHTED from Refinitive'!$B$15)+('WEIGHTED from Refinitive'!$B$16*'ISSUE SCORE from EIKON'!EW178)</f>
        <v>84.918472723413245</v>
      </c>
      <c r="N175" s="1">
        <f>('WEIGHTED from Refinitive'!$B$3*'ISSUE SCORE from EIKON'!S178)+('WEIGHTED from Refinitive'!$B$4*'ISSUE SCORE from EIKON'!AH178)+('ISSUE SCORE from EIKON'!AW178*'WEIGHTED from Refinitive'!$B$5)+('WEIGHTED from Refinitive'!$B$8*'ISSUE SCORE from EIKON'!BL178)+('ISSUE SCORE from EIKON'!CA178*'WEIGHTED from Refinitive'!$B$9)+('WEIGHTED from Refinitive'!$B$10*'ISSUE SCORE from EIKON'!CP178)+('ISSUE SCORE from EIKON'!DE178*'WEIGHTED from Refinitive'!$B$11)+('WEIGHTED from Refinitive'!$B$14*'ISSUE SCORE from EIKON'!DT178)+('ISSUE SCORE from EIKON'!EI178*'WEIGHTED from Refinitive'!$B$15)+('WEIGHTED from Refinitive'!$B$16*'ISSUE SCORE from EIKON'!EX178)</f>
        <v>67.482270465852523</v>
      </c>
      <c r="O175" s="1">
        <f>('WEIGHTED from Refinitive'!$B$3*'ISSUE SCORE from EIKON'!T178)+('WEIGHTED from Refinitive'!$B$4*'ISSUE SCORE from EIKON'!AI178)+('ISSUE SCORE from EIKON'!AX178*'WEIGHTED from Refinitive'!$B$5)+('WEIGHTED from Refinitive'!$B$8*'ISSUE SCORE from EIKON'!BM178)+('ISSUE SCORE from EIKON'!CB178*'WEIGHTED from Refinitive'!$B$9)+('WEIGHTED from Refinitive'!$B$10*'ISSUE SCORE from EIKON'!CQ178)+('ISSUE SCORE from EIKON'!DF178*'WEIGHTED from Refinitive'!$B$11)+('WEIGHTED from Refinitive'!$B$14*'ISSUE SCORE from EIKON'!DU178)+('ISSUE SCORE from EIKON'!EJ178*'WEIGHTED from Refinitive'!$B$15)+('WEIGHTED from Refinitive'!$B$16*'ISSUE SCORE from EIKON'!EY178)</f>
        <v>79.061538461538419</v>
      </c>
      <c r="P175" s="1">
        <f>('WEIGHTED from Refinitive'!$B$3*'ISSUE SCORE from EIKON'!U178)+('WEIGHTED from Refinitive'!$B$4*'ISSUE SCORE from EIKON'!AJ178)+('ISSUE SCORE from EIKON'!AY178*'WEIGHTED from Refinitive'!$B$5)+('WEIGHTED from Refinitive'!$B$8*'ISSUE SCORE from EIKON'!BN178)+('ISSUE SCORE from EIKON'!CC178*'WEIGHTED from Refinitive'!$B$9)+('WEIGHTED from Refinitive'!$B$10*'ISSUE SCORE from EIKON'!CR178)+('ISSUE SCORE from EIKON'!DG178*'WEIGHTED from Refinitive'!$B$11)+('WEIGHTED from Refinitive'!$B$14*'ISSUE SCORE from EIKON'!DV178)+('ISSUE SCORE from EIKON'!EK178*'WEIGHTED from Refinitive'!$B$15)+('WEIGHTED from Refinitive'!$B$16*'ISSUE SCORE from EIKON'!EZ178)</f>
        <v>0</v>
      </c>
      <c r="R175" s="11" t="s">
        <v>281</v>
      </c>
      <c r="S175" s="1">
        <f t="shared" si="62"/>
        <v>54.497669194380329</v>
      </c>
      <c r="T175" s="1">
        <f t="shared" si="63"/>
        <v>90.156809387437164</v>
      </c>
      <c r="U175" s="1">
        <f t="shared" si="64"/>
        <v>89.850808127958445</v>
      </c>
      <c r="V175" s="1">
        <f t="shared" si="65"/>
        <v>87.516773618846614</v>
      </c>
      <c r="W175" s="1">
        <f t="shared" si="66"/>
        <v>87.852965216601518</v>
      </c>
      <c r="X175" s="1">
        <f t="shared" si="67"/>
        <v>89.27940987069185</v>
      </c>
      <c r="Y175" s="1">
        <f t="shared" si="68"/>
        <v>88.174169387625156</v>
      </c>
      <c r="Z175" s="1">
        <f t="shared" si="69"/>
        <v>89.82225275777536</v>
      </c>
      <c r="AA175" s="1">
        <f t="shared" si="70"/>
        <v>84.503382826932864</v>
      </c>
      <c r="AB175" s="1">
        <f t="shared" si="71"/>
        <v>84.217446713980024</v>
      </c>
      <c r="AC175" s="1">
        <f t="shared" si="72"/>
        <v>83.882811224716903</v>
      </c>
      <c r="AD175" s="1">
        <f t="shared" si="73"/>
        <v>84.918472723413245</v>
      </c>
      <c r="AE175" s="1">
        <f t="shared" si="74"/>
        <v>67.482270465852523</v>
      </c>
      <c r="AF175" s="1">
        <f t="shared" si="75"/>
        <v>79.061538461538419</v>
      </c>
      <c r="AG175" s="1">
        <f t="shared" si="76"/>
        <v>0</v>
      </c>
      <c r="AI175" s="11" t="s">
        <v>281</v>
      </c>
      <c r="AJ175" s="1">
        <f t="shared" si="77"/>
        <v>-35.659140193056835</v>
      </c>
      <c r="AK175" s="1">
        <f t="shared" si="78"/>
        <v>0.30600125947871959</v>
      </c>
      <c r="AL175" s="1">
        <f t="shared" si="79"/>
        <v>2.3340345091118309</v>
      </c>
      <c r="AM175" s="1">
        <f t="shared" si="80"/>
        <v>-0.33619159775490459</v>
      </c>
      <c r="AN175" s="1">
        <f t="shared" si="81"/>
        <v>-1.4264446540903322</v>
      </c>
      <c r="AO175" s="1">
        <f t="shared" si="82"/>
        <v>1.1052404830666944</v>
      </c>
      <c r="AP175" s="1">
        <f t="shared" si="83"/>
        <v>-1.6480833701502036</v>
      </c>
      <c r="AQ175" s="1">
        <f t="shared" si="84"/>
        <v>5.3188699308424958</v>
      </c>
      <c r="AR175" s="1">
        <f t="shared" si="85"/>
        <v>0.28593611295283949</v>
      </c>
      <c r="AS175" s="1">
        <f t="shared" si="86"/>
        <v>0.33463548926312114</v>
      </c>
      <c r="AT175" s="1">
        <f t="shared" si="87"/>
        <v>-1.0356614986963422</v>
      </c>
      <c r="AU175" s="1">
        <f t="shared" si="88"/>
        <v>17.436202257560723</v>
      </c>
      <c r="AV175" s="1">
        <f t="shared" si="89"/>
        <v>-11.579267995685896</v>
      </c>
      <c r="AW175" s="1">
        <f t="shared" si="90"/>
        <v>79.061538461538419</v>
      </c>
      <c r="AX175" s="1" t="str">
        <f>VLOOKUP(AI175,'ISSUE SCORE from EIKON'!A178:B607,2,FALSE)</f>
        <v>Jacobs Engineering Group Inc</v>
      </c>
      <c r="AY175" s="1">
        <f t="shared" si="91"/>
        <v>174</v>
      </c>
      <c r="AZ175" s="1">
        <v>174</v>
      </c>
      <c r="BA175" s="1">
        <v>1</v>
      </c>
    </row>
    <row r="176" spans="1:53" ht="15">
      <c r="A176" s="11" t="s">
        <v>239</v>
      </c>
      <c r="B176" s="1">
        <f>('WEIGHTED from Refinitive'!$B$3*'ISSUE SCORE from EIKON'!G179)+('WEIGHTED from Refinitive'!$B$4*'ISSUE SCORE from EIKON'!V179)+('ISSUE SCORE from EIKON'!AK179*'WEIGHTED from Refinitive'!$B$5)+('WEIGHTED from Refinitive'!$B$8*'ISSUE SCORE from EIKON'!AZ179)+('ISSUE SCORE from EIKON'!BO179*'WEIGHTED from Refinitive'!$B$9)+('WEIGHTED from Refinitive'!$B$10*'ISSUE SCORE from EIKON'!CD179)+('ISSUE SCORE from EIKON'!CS179*'WEIGHTED from Refinitive'!$B$11)+('WEIGHTED from Refinitive'!$B$14*'ISSUE SCORE from EIKON'!DH179)+('ISSUE SCORE from EIKON'!DW179*'WEIGHTED from Refinitive'!$B$15)+('WEIGHTED from Refinitive'!$B$16*'ISSUE SCORE from EIKON'!EL179)</f>
        <v>65.455228758169909</v>
      </c>
      <c r="C176" s="1">
        <f>('WEIGHTED from Refinitive'!$B$3*'ISSUE SCORE from EIKON'!H179)+('WEIGHTED from Refinitive'!$B$4*'ISSUE SCORE from EIKON'!W179)+('ISSUE SCORE from EIKON'!AL179*'WEIGHTED from Refinitive'!$B$5)+('WEIGHTED from Refinitive'!$B$8*'ISSUE SCORE from EIKON'!BA179)+('ISSUE SCORE from EIKON'!BP179*'WEIGHTED from Refinitive'!$B$9)+('WEIGHTED from Refinitive'!$B$10*'ISSUE SCORE from EIKON'!CE179)+('ISSUE SCORE from EIKON'!CT179*'WEIGHTED from Refinitive'!$B$11)+('WEIGHTED from Refinitive'!$B$14*'ISSUE SCORE from EIKON'!DI179)+('ISSUE SCORE from EIKON'!DX179*'WEIGHTED from Refinitive'!$B$15)+('WEIGHTED from Refinitive'!$B$16*'ISSUE SCORE from EIKON'!EM179)</f>
        <v>63.944076344936711</v>
      </c>
      <c r="D176" s="1">
        <f>('WEIGHTED from Refinitive'!$B$3*'ISSUE SCORE from EIKON'!I179)+('WEIGHTED from Refinitive'!$B$4*'ISSUE SCORE from EIKON'!X179)+('ISSUE SCORE from EIKON'!AM179*'WEIGHTED from Refinitive'!$B$5)+('WEIGHTED from Refinitive'!$B$8*'ISSUE SCORE from EIKON'!BB179)+('ISSUE SCORE from EIKON'!BQ179*'WEIGHTED from Refinitive'!$B$9)+('WEIGHTED from Refinitive'!$B$10*'ISSUE SCORE from EIKON'!CF179)+('ISSUE SCORE from EIKON'!CU179*'WEIGHTED from Refinitive'!$B$11)+('WEIGHTED from Refinitive'!$B$14*'ISSUE SCORE from EIKON'!DJ179)+('ISSUE SCORE from EIKON'!DY179*'WEIGHTED from Refinitive'!$B$15)+('WEIGHTED from Refinitive'!$B$16*'ISSUE SCORE from EIKON'!EN179)</f>
        <v>59.226352128883732</v>
      </c>
      <c r="E176" s="1">
        <f>('WEIGHTED from Refinitive'!$B$3*'ISSUE SCORE from EIKON'!J179)+('WEIGHTED from Refinitive'!$B$4*'ISSUE SCORE from EIKON'!Y179)+('ISSUE SCORE from EIKON'!AN179*'WEIGHTED from Refinitive'!$B$5)+('WEIGHTED from Refinitive'!$B$8*'ISSUE SCORE from EIKON'!BC179)+('ISSUE SCORE from EIKON'!BR179*'WEIGHTED from Refinitive'!$B$9)+('WEIGHTED from Refinitive'!$B$10*'ISSUE SCORE from EIKON'!CG179)+('ISSUE SCORE from EIKON'!CV179*'WEIGHTED from Refinitive'!$B$11)+('WEIGHTED from Refinitive'!$B$14*'ISSUE SCORE from EIKON'!DK179)+('ISSUE SCORE from EIKON'!DZ179*'WEIGHTED from Refinitive'!$B$15)+('WEIGHTED from Refinitive'!$B$16*'ISSUE SCORE from EIKON'!EO179)</f>
        <v>60.72406606977458</v>
      </c>
      <c r="F176" s="1">
        <f>('WEIGHTED from Refinitive'!$B$3*'ISSUE SCORE from EIKON'!K179)+('WEIGHTED from Refinitive'!$B$4*'ISSUE SCORE from EIKON'!Z179)+('ISSUE SCORE from EIKON'!AO179*'WEIGHTED from Refinitive'!$B$5)+('WEIGHTED from Refinitive'!$B$8*'ISSUE SCORE from EIKON'!BD179)+('ISSUE SCORE from EIKON'!BS179*'WEIGHTED from Refinitive'!$B$9)+('WEIGHTED from Refinitive'!$B$10*'ISSUE SCORE from EIKON'!CH179)+('ISSUE SCORE from EIKON'!CW179*'WEIGHTED from Refinitive'!$B$11)+('WEIGHTED from Refinitive'!$B$14*'ISSUE SCORE from EIKON'!DL179)+('ISSUE SCORE from EIKON'!EA179*'WEIGHTED from Refinitive'!$B$15)+('WEIGHTED from Refinitive'!$B$16*'ISSUE SCORE from EIKON'!EP179)</f>
        <v>45.497029393370816</v>
      </c>
      <c r="G176" s="1">
        <f>('WEIGHTED from Refinitive'!$B$3*'ISSUE SCORE from EIKON'!L179)+('WEIGHTED from Refinitive'!$B$4*'ISSUE SCORE from EIKON'!AA179)+('ISSUE SCORE from EIKON'!AP179*'WEIGHTED from Refinitive'!$B$5)+('WEIGHTED from Refinitive'!$B$8*'ISSUE SCORE from EIKON'!BE179)+('ISSUE SCORE from EIKON'!BT179*'WEIGHTED from Refinitive'!$B$9)+('WEIGHTED from Refinitive'!$B$10*'ISSUE SCORE from EIKON'!CI179)+('ISSUE SCORE from EIKON'!CX179*'WEIGHTED from Refinitive'!$B$11)+('WEIGHTED from Refinitive'!$B$14*'ISSUE SCORE from EIKON'!DM179)+('ISSUE SCORE from EIKON'!EB179*'WEIGHTED from Refinitive'!$B$15)+('WEIGHTED from Refinitive'!$B$16*'ISSUE SCORE from EIKON'!EQ179)</f>
        <v>55.851813222079542</v>
      </c>
      <c r="H176" s="1">
        <f>('WEIGHTED from Refinitive'!$B$3*'ISSUE SCORE from EIKON'!M179)+('WEIGHTED from Refinitive'!$B$4*'ISSUE SCORE from EIKON'!AB179)+('ISSUE SCORE from EIKON'!AQ179*'WEIGHTED from Refinitive'!$B$5)+('WEIGHTED from Refinitive'!$B$8*'ISSUE SCORE from EIKON'!BF179)+('ISSUE SCORE from EIKON'!BU179*'WEIGHTED from Refinitive'!$B$9)+('WEIGHTED from Refinitive'!$B$10*'ISSUE SCORE from EIKON'!CJ179)+('ISSUE SCORE from EIKON'!CY179*'WEIGHTED from Refinitive'!$B$11)+('WEIGHTED from Refinitive'!$B$14*'ISSUE SCORE from EIKON'!DN179)+('ISSUE SCORE from EIKON'!EC179*'WEIGHTED from Refinitive'!$B$15)+('WEIGHTED from Refinitive'!$B$16*'ISSUE SCORE from EIKON'!ER179)</f>
        <v>38.476964769647637</v>
      </c>
      <c r="I176" s="1">
        <f>('WEIGHTED from Refinitive'!$B$3*'ISSUE SCORE from EIKON'!N179)+('WEIGHTED from Refinitive'!$B$4*'ISSUE SCORE from EIKON'!AC179)+('ISSUE SCORE from EIKON'!AR179*'WEIGHTED from Refinitive'!$B$5)+('WEIGHTED from Refinitive'!$B$8*'ISSUE SCORE from EIKON'!BG179)+('ISSUE SCORE from EIKON'!BV179*'WEIGHTED from Refinitive'!$B$9)+('WEIGHTED from Refinitive'!$B$10*'ISSUE SCORE from EIKON'!CK179)+('ISSUE SCORE from EIKON'!CZ179*'WEIGHTED from Refinitive'!$B$11)+('WEIGHTED from Refinitive'!$B$14*'ISSUE SCORE from EIKON'!DO179)+('ISSUE SCORE from EIKON'!ED179*'WEIGHTED from Refinitive'!$B$15)+('WEIGHTED from Refinitive'!$B$16*'ISSUE SCORE from EIKON'!ES179)</f>
        <v>41.116998577524861</v>
      </c>
      <c r="J176" s="1">
        <f>('WEIGHTED from Refinitive'!$B$3*'ISSUE SCORE from EIKON'!O179)+('WEIGHTED from Refinitive'!$B$4*'ISSUE SCORE from EIKON'!AD179)+('ISSUE SCORE from EIKON'!AS179*'WEIGHTED from Refinitive'!$B$5)+('WEIGHTED from Refinitive'!$B$8*'ISSUE SCORE from EIKON'!BH179)+('ISSUE SCORE from EIKON'!BW179*'WEIGHTED from Refinitive'!$B$9)+('WEIGHTED from Refinitive'!$B$10*'ISSUE SCORE from EIKON'!CL179)+('ISSUE SCORE from EIKON'!DA179*'WEIGHTED from Refinitive'!$B$11)+('WEIGHTED from Refinitive'!$B$14*'ISSUE SCORE from EIKON'!DP179)+('ISSUE SCORE from EIKON'!EE179*'WEIGHTED from Refinitive'!$B$15)+('WEIGHTED from Refinitive'!$B$16*'ISSUE SCORE from EIKON'!ET179)</f>
        <v>27.232936507936468</v>
      </c>
      <c r="K176" s="1">
        <f>('WEIGHTED from Refinitive'!$B$3*'ISSUE SCORE from EIKON'!P179)+('WEIGHTED from Refinitive'!$B$4*'ISSUE SCORE from EIKON'!AE179)+('ISSUE SCORE from EIKON'!AT179*'WEIGHTED from Refinitive'!$B$5)+('WEIGHTED from Refinitive'!$B$8*'ISSUE SCORE from EIKON'!BI179)+('ISSUE SCORE from EIKON'!BX179*'WEIGHTED from Refinitive'!$B$9)+('WEIGHTED from Refinitive'!$B$10*'ISSUE SCORE from EIKON'!CM179)+('ISSUE SCORE from EIKON'!DB179*'WEIGHTED from Refinitive'!$B$11)+('WEIGHTED from Refinitive'!$B$14*'ISSUE SCORE from EIKON'!DQ179)+('ISSUE SCORE from EIKON'!EF179*'WEIGHTED from Refinitive'!$B$15)+('WEIGHTED from Refinitive'!$B$16*'ISSUE SCORE from EIKON'!EU179)</f>
        <v>30.27555831265505</v>
      </c>
      <c r="L176" s="1">
        <f>('WEIGHTED from Refinitive'!$B$3*'ISSUE SCORE from EIKON'!Q179)+('WEIGHTED from Refinitive'!$B$4*'ISSUE SCORE from EIKON'!AF179)+('ISSUE SCORE from EIKON'!AU179*'WEIGHTED from Refinitive'!$B$5)+('WEIGHTED from Refinitive'!$B$8*'ISSUE SCORE from EIKON'!BJ179)+('ISSUE SCORE from EIKON'!BY179*'WEIGHTED from Refinitive'!$B$9)+('WEIGHTED from Refinitive'!$B$10*'ISSUE SCORE from EIKON'!CN179)+('ISSUE SCORE from EIKON'!DC179*'WEIGHTED from Refinitive'!$B$11)+('WEIGHTED from Refinitive'!$B$14*'ISSUE SCORE from EIKON'!DR179)+('ISSUE SCORE from EIKON'!EG179*'WEIGHTED from Refinitive'!$B$15)+('WEIGHTED from Refinitive'!$B$16*'ISSUE SCORE from EIKON'!EV179)</f>
        <v>34.855227148330556</v>
      </c>
      <c r="M176" s="1">
        <f>('WEIGHTED from Refinitive'!$B$3*'ISSUE SCORE from EIKON'!R179)+('WEIGHTED from Refinitive'!$B$4*'ISSUE SCORE from EIKON'!AG179)+('ISSUE SCORE from EIKON'!AV179*'WEIGHTED from Refinitive'!$B$5)+('WEIGHTED from Refinitive'!$B$8*'ISSUE SCORE from EIKON'!BK179)+('ISSUE SCORE from EIKON'!BZ179*'WEIGHTED from Refinitive'!$B$9)+('WEIGHTED from Refinitive'!$B$10*'ISSUE SCORE from EIKON'!CO179)+('ISSUE SCORE from EIKON'!DD179*'WEIGHTED from Refinitive'!$B$11)+('WEIGHTED from Refinitive'!$B$14*'ISSUE SCORE from EIKON'!DS179)+('ISSUE SCORE from EIKON'!EH179*'WEIGHTED from Refinitive'!$B$15)+('WEIGHTED from Refinitive'!$B$16*'ISSUE SCORE from EIKON'!EW179)</f>
        <v>40.073357189329826</v>
      </c>
      <c r="N176" s="1">
        <f>('WEIGHTED from Refinitive'!$B$3*'ISSUE SCORE from EIKON'!S179)+('WEIGHTED from Refinitive'!$B$4*'ISSUE SCORE from EIKON'!AH179)+('ISSUE SCORE from EIKON'!AW179*'WEIGHTED from Refinitive'!$B$5)+('WEIGHTED from Refinitive'!$B$8*'ISSUE SCORE from EIKON'!BL179)+('ISSUE SCORE from EIKON'!CA179*'WEIGHTED from Refinitive'!$B$9)+('WEIGHTED from Refinitive'!$B$10*'ISSUE SCORE from EIKON'!CP179)+('ISSUE SCORE from EIKON'!DE179*'WEIGHTED from Refinitive'!$B$11)+('WEIGHTED from Refinitive'!$B$14*'ISSUE SCORE from EIKON'!DT179)+('ISSUE SCORE from EIKON'!EI179*'WEIGHTED from Refinitive'!$B$15)+('WEIGHTED from Refinitive'!$B$16*'ISSUE SCORE from EIKON'!EX179)</f>
        <v>35.472527472527432</v>
      </c>
      <c r="O176" s="1">
        <f>('WEIGHTED from Refinitive'!$B$3*'ISSUE SCORE from EIKON'!T179)+('WEIGHTED from Refinitive'!$B$4*'ISSUE SCORE from EIKON'!AI179)+('ISSUE SCORE from EIKON'!AX179*'WEIGHTED from Refinitive'!$B$5)+('WEIGHTED from Refinitive'!$B$8*'ISSUE SCORE from EIKON'!BM179)+('ISSUE SCORE from EIKON'!CB179*'WEIGHTED from Refinitive'!$B$9)+('WEIGHTED from Refinitive'!$B$10*'ISSUE SCORE from EIKON'!CQ179)+('ISSUE SCORE from EIKON'!DF179*'WEIGHTED from Refinitive'!$B$11)+('WEIGHTED from Refinitive'!$B$14*'ISSUE SCORE from EIKON'!DU179)+('ISSUE SCORE from EIKON'!EJ179*'WEIGHTED from Refinitive'!$B$15)+('WEIGHTED from Refinitive'!$B$16*'ISSUE SCORE from EIKON'!EY179)</f>
        <v>33.452608695652167</v>
      </c>
      <c r="P176" s="1">
        <f>('WEIGHTED from Refinitive'!$B$3*'ISSUE SCORE from EIKON'!U179)+('WEIGHTED from Refinitive'!$B$4*'ISSUE SCORE from EIKON'!AJ179)+('ISSUE SCORE from EIKON'!AY179*'WEIGHTED from Refinitive'!$B$5)+('WEIGHTED from Refinitive'!$B$8*'ISSUE SCORE from EIKON'!BN179)+('ISSUE SCORE from EIKON'!CC179*'WEIGHTED from Refinitive'!$B$9)+('WEIGHTED from Refinitive'!$B$10*'ISSUE SCORE from EIKON'!CR179)+('ISSUE SCORE from EIKON'!DG179*'WEIGHTED from Refinitive'!$B$11)+('WEIGHTED from Refinitive'!$B$14*'ISSUE SCORE from EIKON'!DV179)+('ISSUE SCORE from EIKON'!EK179*'WEIGHTED from Refinitive'!$B$15)+('WEIGHTED from Refinitive'!$B$16*'ISSUE SCORE from EIKON'!EZ179)</f>
        <v>0</v>
      </c>
      <c r="R176" s="11" t="s">
        <v>283</v>
      </c>
      <c r="S176" s="1">
        <f t="shared" si="62"/>
        <v>72.254339477726546</v>
      </c>
      <c r="T176" s="1">
        <f t="shared" si="63"/>
        <v>63.944076344936711</v>
      </c>
      <c r="U176" s="1">
        <f t="shared" si="64"/>
        <v>59.226352128883732</v>
      </c>
      <c r="V176" s="1">
        <f t="shared" si="65"/>
        <v>60.72406606977458</v>
      </c>
      <c r="W176" s="1">
        <f t="shared" si="66"/>
        <v>45.497029393370816</v>
      </c>
      <c r="X176" s="1">
        <f t="shared" si="67"/>
        <v>55.851813222079542</v>
      </c>
      <c r="Y176" s="1">
        <f t="shared" si="68"/>
        <v>38.476964769647637</v>
      </c>
      <c r="Z176" s="1">
        <f t="shared" si="69"/>
        <v>41.116998577524861</v>
      </c>
      <c r="AA176" s="1">
        <f t="shared" si="70"/>
        <v>27.232936507936468</v>
      </c>
      <c r="AB176" s="1">
        <f t="shared" si="71"/>
        <v>30.27555831265505</v>
      </c>
      <c r="AC176" s="1">
        <f t="shared" si="72"/>
        <v>34.855227148330556</v>
      </c>
      <c r="AD176" s="1">
        <f t="shared" si="73"/>
        <v>40.073357189329826</v>
      </c>
      <c r="AE176" s="1">
        <f t="shared" si="74"/>
        <v>35.472527472527432</v>
      </c>
      <c r="AF176" s="1">
        <f t="shared" si="75"/>
        <v>33.452608695652167</v>
      </c>
      <c r="AG176" s="1">
        <f t="shared" si="76"/>
        <v>0</v>
      </c>
      <c r="AI176" s="11" t="s">
        <v>283</v>
      </c>
      <c r="AJ176" s="1">
        <f t="shared" si="77"/>
        <v>8.3102631327898351</v>
      </c>
      <c r="AK176" s="1">
        <f t="shared" si="78"/>
        <v>4.7177242160529786</v>
      </c>
      <c r="AL176" s="1">
        <f t="shared" si="79"/>
        <v>-1.4977139408908471</v>
      </c>
      <c r="AM176" s="1">
        <f t="shared" si="80"/>
        <v>15.227036676403763</v>
      </c>
      <c r="AN176" s="1">
        <f t="shared" si="81"/>
        <v>-10.354783828708726</v>
      </c>
      <c r="AO176" s="1">
        <f t="shared" si="82"/>
        <v>17.374848452431905</v>
      </c>
      <c r="AP176" s="1">
        <f t="shared" si="83"/>
        <v>-2.6400338078772236</v>
      </c>
      <c r="AQ176" s="1">
        <f t="shared" si="84"/>
        <v>13.884062069588392</v>
      </c>
      <c r="AR176" s="1">
        <f t="shared" si="85"/>
        <v>-3.042621804718582</v>
      </c>
      <c r="AS176" s="1">
        <f t="shared" si="86"/>
        <v>-4.5796688356755055</v>
      </c>
      <c r="AT176" s="1">
        <f t="shared" si="87"/>
        <v>-5.2181300409992701</v>
      </c>
      <c r="AU176" s="1">
        <f t="shared" si="88"/>
        <v>4.6008297168023944</v>
      </c>
      <c r="AV176" s="1">
        <f t="shared" si="89"/>
        <v>2.0199187768752651</v>
      </c>
      <c r="AW176" s="1">
        <f t="shared" si="90"/>
        <v>33.452608695652167</v>
      </c>
      <c r="AX176" s="1" t="str">
        <f>VLOOKUP(AI176,'ISSUE SCORE from EIKON'!A179:B608,2,FALSE)</f>
        <v>Johnson Controls International PLC</v>
      </c>
      <c r="AY176" s="1">
        <f t="shared" si="91"/>
        <v>175</v>
      </c>
      <c r="AZ176" s="1">
        <v>175</v>
      </c>
      <c r="BA176" s="1">
        <v>1</v>
      </c>
    </row>
    <row r="177" spans="1:53" ht="15">
      <c r="A177" s="11" t="s">
        <v>240</v>
      </c>
      <c r="B177" s="1">
        <f>('WEIGHTED from Refinitive'!$B$3*'ISSUE SCORE from EIKON'!G180)+('WEIGHTED from Refinitive'!$B$4*'ISSUE SCORE from EIKON'!V180)+('ISSUE SCORE from EIKON'!AK180*'WEIGHTED from Refinitive'!$B$5)+('WEIGHTED from Refinitive'!$B$8*'ISSUE SCORE from EIKON'!AZ180)+('ISSUE SCORE from EIKON'!BO180*'WEIGHTED from Refinitive'!$B$9)+('WEIGHTED from Refinitive'!$B$10*'ISSUE SCORE from EIKON'!CD180)+('ISSUE SCORE from EIKON'!CS180*'WEIGHTED from Refinitive'!$B$11)+('WEIGHTED from Refinitive'!$B$14*'ISSUE SCORE from EIKON'!DH180)+('ISSUE SCORE from EIKON'!DW180*'WEIGHTED from Refinitive'!$B$15)+('WEIGHTED from Refinitive'!$B$16*'ISSUE SCORE from EIKON'!EL180)</f>
        <v>73.322155140870819</v>
      </c>
      <c r="C177" s="1">
        <f>('WEIGHTED from Refinitive'!$B$3*'ISSUE SCORE from EIKON'!H180)+('WEIGHTED from Refinitive'!$B$4*'ISSUE SCORE from EIKON'!W180)+('ISSUE SCORE from EIKON'!AL180*'WEIGHTED from Refinitive'!$B$5)+('WEIGHTED from Refinitive'!$B$8*'ISSUE SCORE from EIKON'!BA180)+('ISSUE SCORE from EIKON'!BP180*'WEIGHTED from Refinitive'!$B$9)+('WEIGHTED from Refinitive'!$B$10*'ISSUE SCORE from EIKON'!CE180)+('ISSUE SCORE from EIKON'!CT180*'WEIGHTED from Refinitive'!$B$11)+('WEIGHTED from Refinitive'!$B$14*'ISSUE SCORE from EIKON'!DI180)+('ISSUE SCORE from EIKON'!DX180*'WEIGHTED from Refinitive'!$B$15)+('WEIGHTED from Refinitive'!$B$16*'ISSUE SCORE from EIKON'!EM180)</f>
        <v>72.153708335319976</v>
      </c>
      <c r="D177" s="1">
        <f>('WEIGHTED from Refinitive'!$B$3*'ISSUE SCORE from EIKON'!I180)+('WEIGHTED from Refinitive'!$B$4*'ISSUE SCORE from EIKON'!X180)+('ISSUE SCORE from EIKON'!AM180*'WEIGHTED from Refinitive'!$B$5)+('WEIGHTED from Refinitive'!$B$8*'ISSUE SCORE from EIKON'!BB180)+('ISSUE SCORE from EIKON'!BQ180*'WEIGHTED from Refinitive'!$B$9)+('WEIGHTED from Refinitive'!$B$10*'ISSUE SCORE from EIKON'!CF180)+('ISSUE SCORE from EIKON'!CU180*'WEIGHTED from Refinitive'!$B$11)+('WEIGHTED from Refinitive'!$B$14*'ISSUE SCORE from EIKON'!DJ180)+('ISSUE SCORE from EIKON'!DY180*'WEIGHTED from Refinitive'!$B$15)+('WEIGHTED from Refinitive'!$B$16*'ISSUE SCORE from EIKON'!EN180)</f>
        <v>72.551857046135936</v>
      </c>
      <c r="E177" s="1">
        <f>('WEIGHTED from Refinitive'!$B$3*'ISSUE SCORE from EIKON'!J180)+('WEIGHTED from Refinitive'!$B$4*'ISSUE SCORE from EIKON'!Y180)+('ISSUE SCORE from EIKON'!AN180*'WEIGHTED from Refinitive'!$B$5)+('WEIGHTED from Refinitive'!$B$8*'ISSUE SCORE from EIKON'!BC180)+('ISSUE SCORE from EIKON'!BR180*'WEIGHTED from Refinitive'!$B$9)+('WEIGHTED from Refinitive'!$B$10*'ISSUE SCORE from EIKON'!CG180)+('ISSUE SCORE from EIKON'!CV180*'WEIGHTED from Refinitive'!$B$11)+('WEIGHTED from Refinitive'!$B$14*'ISSUE SCORE from EIKON'!DK180)+('ISSUE SCORE from EIKON'!DZ180*'WEIGHTED from Refinitive'!$B$15)+('WEIGHTED from Refinitive'!$B$16*'ISSUE SCORE from EIKON'!EO180)</f>
        <v>63.143312133411094</v>
      </c>
      <c r="F177" s="1">
        <f>('WEIGHTED from Refinitive'!$B$3*'ISSUE SCORE from EIKON'!K180)+('WEIGHTED from Refinitive'!$B$4*'ISSUE SCORE from EIKON'!Z180)+('ISSUE SCORE from EIKON'!AO180*'WEIGHTED from Refinitive'!$B$5)+('WEIGHTED from Refinitive'!$B$8*'ISSUE SCORE from EIKON'!BD180)+('ISSUE SCORE from EIKON'!BS180*'WEIGHTED from Refinitive'!$B$9)+('WEIGHTED from Refinitive'!$B$10*'ISSUE SCORE from EIKON'!CH180)+('ISSUE SCORE from EIKON'!CW180*'WEIGHTED from Refinitive'!$B$11)+('WEIGHTED from Refinitive'!$B$14*'ISSUE SCORE from EIKON'!DL180)+('ISSUE SCORE from EIKON'!EA180*'WEIGHTED from Refinitive'!$B$15)+('WEIGHTED from Refinitive'!$B$16*'ISSUE SCORE from EIKON'!EP180)</f>
        <v>71.762026953409347</v>
      </c>
      <c r="G177" s="1">
        <f>('WEIGHTED from Refinitive'!$B$3*'ISSUE SCORE from EIKON'!L180)+('WEIGHTED from Refinitive'!$B$4*'ISSUE SCORE from EIKON'!AA180)+('ISSUE SCORE from EIKON'!AP180*'WEIGHTED from Refinitive'!$B$5)+('WEIGHTED from Refinitive'!$B$8*'ISSUE SCORE from EIKON'!BE180)+('ISSUE SCORE from EIKON'!BT180*'WEIGHTED from Refinitive'!$B$9)+('WEIGHTED from Refinitive'!$B$10*'ISSUE SCORE from EIKON'!CI180)+('ISSUE SCORE from EIKON'!CX180*'WEIGHTED from Refinitive'!$B$11)+('WEIGHTED from Refinitive'!$B$14*'ISSUE SCORE from EIKON'!DM180)+('ISSUE SCORE from EIKON'!EB180*'WEIGHTED from Refinitive'!$B$15)+('WEIGHTED from Refinitive'!$B$16*'ISSUE SCORE from EIKON'!EQ180)</f>
        <v>59.730140722586725</v>
      </c>
      <c r="H177" s="1">
        <f>('WEIGHTED from Refinitive'!$B$3*'ISSUE SCORE from EIKON'!M180)+('WEIGHTED from Refinitive'!$B$4*'ISSUE SCORE from EIKON'!AB180)+('ISSUE SCORE from EIKON'!AQ180*'WEIGHTED from Refinitive'!$B$5)+('WEIGHTED from Refinitive'!$B$8*'ISSUE SCORE from EIKON'!BF180)+('ISSUE SCORE from EIKON'!BU180*'WEIGHTED from Refinitive'!$B$9)+('WEIGHTED from Refinitive'!$B$10*'ISSUE SCORE from EIKON'!CJ180)+('ISSUE SCORE from EIKON'!CY180*'WEIGHTED from Refinitive'!$B$11)+('WEIGHTED from Refinitive'!$B$14*'ISSUE SCORE from EIKON'!DN180)+('ISSUE SCORE from EIKON'!EC180*'WEIGHTED from Refinitive'!$B$15)+('WEIGHTED from Refinitive'!$B$16*'ISSUE SCORE from EIKON'!ER180)</f>
        <v>60.412003365752106</v>
      </c>
      <c r="I177" s="1">
        <f>('WEIGHTED from Refinitive'!$B$3*'ISSUE SCORE from EIKON'!N180)+('WEIGHTED from Refinitive'!$B$4*'ISSUE SCORE from EIKON'!AC180)+('ISSUE SCORE from EIKON'!AR180*'WEIGHTED from Refinitive'!$B$5)+('WEIGHTED from Refinitive'!$B$8*'ISSUE SCORE from EIKON'!BG180)+('ISSUE SCORE from EIKON'!BV180*'WEIGHTED from Refinitive'!$B$9)+('WEIGHTED from Refinitive'!$B$10*'ISSUE SCORE from EIKON'!CK180)+('ISSUE SCORE from EIKON'!CZ180*'WEIGHTED from Refinitive'!$B$11)+('WEIGHTED from Refinitive'!$B$14*'ISSUE SCORE from EIKON'!DO180)+('ISSUE SCORE from EIKON'!ED180*'WEIGHTED from Refinitive'!$B$15)+('WEIGHTED from Refinitive'!$B$16*'ISSUE SCORE from EIKON'!ES180)</f>
        <v>59.569469646116048</v>
      </c>
      <c r="J177" s="1">
        <f>('WEIGHTED from Refinitive'!$B$3*'ISSUE SCORE from EIKON'!O180)+('WEIGHTED from Refinitive'!$B$4*'ISSUE SCORE from EIKON'!AD180)+('ISSUE SCORE from EIKON'!AS180*'WEIGHTED from Refinitive'!$B$5)+('WEIGHTED from Refinitive'!$B$8*'ISSUE SCORE from EIKON'!BH180)+('ISSUE SCORE from EIKON'!BW180*'WEIGHTED from Refinitive'!$B$9)+('WEIGHTED from Refinitive'!$B$10*'ISSUE SCORE from EIKON'!CL180)+('ISSUE SCORE from EIKON'!DA180*'WEIGHTED from Refinitive'!$B$11)+('WEIGHTED from Refinitive'!$B$14*'ISSUE SCORE from EIKON'!DP180)+('ISSUE SCORE from EIKON'!EE180*'WEIGHTED from Refinitive'!$B$15)+('WEIGHTED from Refinitive'!$B$16*'ISSUE SCORE from EIKON'!ET180)</f>
        <v>59.46871292509789</v>
      </c>
      <c r="K177" s="1">
        <f>('WEIGHTED from Refinitive'!$B$3*'ISSUE SCORE from EIKON'!P180)+('WEIGHTED from Refinitive'!$B$4*'ISSUE SCORE from EIKON'!AE180)+('ISSUE SCORE from EIKON'!AT180*'WEIGHTED from Refinitive'!$B$5)+('WEIGHTED from Refinitive'!$B$8*'ISSUE SCORE from EIKON'!BI180)+('ISSUE SCORE from EIKON'!BX180*'WEIGHTED from Refinitive'!$B$9)+('WEIGHTED from Refinitive'!$B$10*'ISSUE SCORE from EIKON'!CM180)+('ISSUE SCORE from EIKON'!DB180*'WEIGHTED from Refinitive'!$B$11)+('WEIGHTED from Refinitive'!$B$14*'ISSUE SCORE from EIKON'!DQ180)+('ISSUE SCORE from EIKON'!EF180*'WEIGHTED from Refinitive'!$B$15)+('WEIGHTED from Refinitive'!$B$16*'ISSUE SCORE from EIKON'!EU180)</f>
        <v>58.790405424780893</v>
      </c>
      <c r="L177" s="1">
        <f>('WEIGHTED from Refinitive'!$B$3*'ISSUE SCORE from EIKON'!Q180)+('WEIGHTED from Refinitive'!$B$4*'ISSUE SCORE from EIKON'!AF180)+('ISSUE SCORE from EIKON'!AU180*'WEIGHTED from Refinitive'!$B$5)+('WEIGHTED from Refinitive'!$B$8*'ISSUE SCORE from EIKON'!BJ180)+('ISSUE SCORE from EIKON'!BY180*'WEIGHTED from Refinitive'!$B$9)+('WEIGHTED from Refinitive'!$B$10*'ISSUE SCORE from EIKON'!CN180)+('ISSUE SCORE from EIKON'!DC180*'WEIGHTED from Refinitive'!$B$11)+('WEIGHTED from Refinitive'!$B$14*'ISSUE SCORE from EIKON'!DR180)+('ISSUE SCORE from EIKON'!EG180*'WEIGHTED from Refinitive'!$B$15)+('WEIGHTED from Refinitive'!$B$16*'ISSUE SCORE from EIKON'!EV180)</f>
        <v>52.673329608389665</v>
      </c>
      <c r="M177" s="1">
        <f>('WEIGHTED from Refinitive'!$B$3*'ISSUE SCORE from EIKON'!R180)+('WEIGHTED from Refinitive'!$B$4*'ISSUE SCORE from EIKON'!AG180)+('ISSUE SCORE from EIKON'!AV180*'WEIGHTED from Refinitive'!$B$5)+('WEIGHTED from Refinitive'!$B$8*'ISSUE SCORE from EIKON'!BK180)+('ISSUE SCORE from EIKON'!BZ180*'WEIGHTED from Refinitive'!$B$9)+('WEIGHTED from Refinitive'!$B$10*'ISSUE SCORE from EIKON'!CO180)+('ISSUE SCORE from EIKON'!DD180*'WEIGHTED from Refinitive'!$B$11)+('WEIGHTED from Refinitive'!$B$14*'ISSUE SCORE from EIKON'!DS180)+('ISSUE SCORE from EIKON'!EH180*'WEIGHTED from Refinitive'!$B$15)+('WEIGHTED from Refinitive'!$B$16*'ISSUE SCORE from EIKON'!EW180)</f>
        <v>61.0594174503657</v>
      </c>
      <c r="N177" s="1">
        <f>('WEIGHTED from Refinitive'!$B$3*'ISSUE SCORE from EIKON'!S180)+('WEIGHTED from Refinitive'!$B$4*'ISSUE SCORE from EIKON'!AH180)+('ISSUE SCORE from EIKON'!AW180*'WEIGHTED from Refinitive'!$B$5)+('WEIGHTED from Refinitive'!$B$8*'ISSUE SCORE from EIKON'!BL180)+('ISSUE SCORE from EIKON'!CA180*'WEIGHTED from Refinitive'!$B$9)+('WEIGHTED from Refinitive'!$B$10*'ISSUE SCORE from EIKON'!CP180)+('ISSUE SCORE from EIKON'!DE180*'WEIGHTED from Refinitive'!$B$11)+('WEIGHTED from Refinitive'!$B$14*'ISSUE SCORE from EIKON'!DT180)+('ISSUE SCORE from EIKON'!EI180*'WEIGHTED from Refinitive'!$B$15)+('WEIGHTED from Refinitive'!$B$16*'ISSUE SCORE from EIKON'!EX180)</f>
        <v>42.752947356133951</v>
      </c>
      <c r="O177" s="1">
        <f>('WEIGHTED from Refinitive'!$B$3*'ISSUE SCORE from EIKON'!T180)+('WEIGHTED from Refinitive'!$B$4*'ISSUE SCORE from EIKON'!AI180)+('ISSUE SCORE from EIKON'!AX180*'WEIGHTED from Refinitive'!$B$5)+('WEIGHTED from Refinitive'!$B$8*'ISSUE SCORE from EIKON'!BM180)+('ISSUE SCORE from EIKON'!CB180*'WEIGHTED from Refinitive'!$B$9)+('WEIGHTED from Refinitive'!$B$10*'ISSUE SCORE from EIKON'!CQ180)+('ISSUE SCORE from EIKON'!DF180*'WEIGHTED from Refinitive'!$B$11)+('WEIGHTED from Refinitive'!$B$14*'ISSUE SCORE from EIKON'!DU180)+('ISSUE SCORE from EIKON'!EJ180*'WEIGHTED from Refinitive'!$B$15)+('WEIGHTED from Refinitive'!$B$16*'ISSUE SCORE from EIKON'!EY180)</f>
        <v>46.964037143887452</v>
      </c>
      <c r="P177" s="1">
        <f>('WEIGHTED from Refinitive'!$B$3*'ISSUE SCORE from EIKON'!U180)+('WEIGHTED from Refinitive'!$B$4*'ISSUE SCORE from EIKON'!AJ180)+('ISSUE SCORE from EIKON'!AY180*'WEIGHTED from Refinitive'!$B$5)+('WEIGHTED from Refinitive'!$B$8*'ISSUE SCORE from EIKON'!BN180)+('ISSUE SCORE from EIKON'!CC180*'WEIGHTED from Refinitive'!$B$9)+('WEIGHTED from Refinitive'!$B$10*'ISSUE SCORE from EIKON'!CR180)+('ISSUE SCORE from EIKON'!DG180*'WEIGHTED from Refinitive'!$B$11)+('WEIGHTED from Refinitive'!$B$14*'ISSUE SCORE from EIKON'!DV180)+('ISSUE SCORE from EIKON'!EK180*'WEIGHTED from Refinitive'!$B$15)+('WEIGHTED from Refinitive'!$B$16*'ISSUE SCORE from EIKON'!EZ180)</f>
        <v>37.915709290709259</v>
      </c>
      <c r="R177" s="11" t="s">
        <v>284</v>
      </c>
      <c r="S177" s="1">
        <f t="shared" si="62"/>
        <v>37.968990010883061</v>
      </c>
      <c r="T177" s="1">
        <f t="shared" si="63"/>
        <v>72.153708335319976</v>
      </c>
      <c r="U177" s="1">
        <f t="shared" si="64"/>
        <v>72.551857046135936</v>
      </c>
      <c r="V177" s="1">
        <f t="shared" si="65"/>
        <v>63.143312133411094</v>
      </c>
      <c r="W177" s="1">
        <f t="shared" si="66"/>
        <v>71.762026953409347</v>
      </c>
      <c r="X177" s="1">
        <f t="shared" si="67"/>
        <v>59.730140722586725</v>
      </c>
      <c r="Y177" s="1">
        <f t="shared" si="68"/>
        <v>60.412003365752106</v>
      </c>
      <c r="Z177" s="1">
        <f t="shared" si="69"/>
        <v>59.569469646116048</v>
      </c>
      <c r="AA177" s="1">
        <f t="shared" si="70"/>
        <v>59.46871292509789</v>
      </c>
      <c r="AB177" s="1">
        <f t="shared" si="71"/>
        <v>58.790405424780893</v>
      </c>
      <c r="AC177" s="1">
        <f t="shared" si="72"/>
        <v>52.673329608389665</v>
      </c>
      <c r="AD177" s="1">
        <f t="shared" si="73"/>
        <v>61.0594174503657</v>
      </c>
      <c r="AE177" s="1">
        <f t="shared" si="74"/>
        <v>42.752947356133951</v>
      </c>
      <c r="AF177" s="1">
        <f t="shared" si="75"/>
        <v>46.964037143887452</v>
      </c>
      <c r="AG177" s="1">
        <f t="shared" si="76"/>
        <v>37.915709290709259</v>
      </c>
      <c r="AI177" s="11" t="s">
        <v>284</v>
      </c>
      <c r="AJ177" s="1">
        <f t="shared" si="77"/>
        <v>-34.184718324436915</v>
      </c>
      <c r="AK177" s="1">
        <f t="shared" si="78"/>
        <v>-0.39814871081595982</v>
      </c>
      <c r="AL177" s="1">
        <f t="shared" si="79"/>
        <v>9.4085449127248424</v>
      </c>
      <c r="AM177" s="1">
        <f t="shared" si="80"/>
        <v>-8.6187148199982531</v>
      </c>
      <c r="AN177" s="1">
        <f t="shared" si="81"/>
        <v>12.031886230822622</v>
      </c>
      <c r="AO177" s="1">
        <f t="shared" si="82"/>
        <v>-0.68186264316538114</v>
      </c>
      <c r="AP177" s="1">
        <f t="shared" si="83"/>
        <v>0.84253371963605872</v>
      </c>
      <c r="AQ177" s="1">
        <f t="shared" si="84"/>
        <v>0.10075672101815769</v>
      </c>
      <c r="AR177" s="1">
        <f t="shared" si="85"/>
        <v>0.67830750031699694</v>
      </c>
      <c r="AS177" s="1">
        <f t="shared" si="86"/>
        <v>6.1170758163912282</v>
      </c>
      <c r="AT177" s="1">
        <f t="shared" si="87"/>
        <v>-8.3860878419760354</v>
      </c>
      <c r="AU177" s="1">
        <f t="shared" si="88"/>
        <v>18.306470094231749</v>
      </c>
      <c r="AV177" s="1">
        <f t="shared" si="89"/>
        <v>-4.211089787753501</v>
      </c>
      <c r="AW177" s="1">
        <f t="shared" si="90"/>
        <v>9.0483278531781934</v>
      </c>
      <c r="AX177" s="1" t="str">
        <f>VLOOKUP(AI177,'ISSUE SCORE from EIKON'!A180:B609,2,FALSE)</f>
        <v>Jack Henry &amp; Associates Inc</v>
      </c>
      <c r="AY177" s="1">
        <f t="shared" si="91"/>
        <v>176</v>
      </c>
      <c r="AZ177" s="1">
        <v>176</v>
      </c>
      <c r="BA177" s="1">
        <v>1</v>
      </c>
    </row>
    <row r="178" spans="1:53" ht="15">
      <c r="A178" s="11" t="s">
        <v>241</v>
      </c>
      <c r="B178" s="1">
        <f>('WEIGHTED from Refinitive'!$B$3*'ISSUE SCORE from EIKON'!G181)+('WEIGHTED from Refinitive'!$B$4*'ISSUE SCORE from EIKON'!V181)+('ISSUE SCORE from EIKON'!AK181*'WEIGHTED from Refinitive'!$B$5)+('WEIGHTED from Refinitive'!$B$8*'ISSUE SCORE from EIKON'!AZ181)+('ISSUE SCORE from EIKON'!BO181*'WEIGHTED from Refinitive'!$B$9)+('WEIGHTED from Refinitive'!$B$10*'ISSUE SCORE from EIKON'!CD181)+('ISSUE SCORE from EIKON'!CS181*'WEIGHTED from Refinitive'!$B$11)+('WEIGHTED from Refinitive'!$B$14*'ISSUE SCORE from EIKON'!DH181)+('ISSUE SCORE from EIKON'!DW181*'WEIGHTED from Refinitive'!$B$15)+('WEIGHTED from Refinitive'!$B$16*'ISSUE SCORE from EIKON'!EL181)</f>
        <v>85.670169939652226</v>
      </c>
      <c r="C178" s="1">
        <f>('WEIGHTED from Refinitive'!$B$3*'ISSUE SCORE from EIKON'!H181)+('WEIGHTED from Refinitive'!$B$4*'ISSUE SCORE from EIKON'!W181)+('ISSUE SCORE from EIKON'!AL181*'WEIGHTED from Refinitive'!$B$5)+('WEIGHTED from Refinitive'!$B$8*'ISSUE SCORE from EIKON'!BA181)+('ISSUE SCORE from EIKON'!BP181*'WEIGHTED from Refinitive'!$B$9)+('WEIGHTED from Refinitive'!$B$10*'ISSUE SCORE from EIKON'!CE181)+('ISSUE SCORE from EIKON'!CT181*'WEIGHTED from Refinitive'!$B$11)+('WEIGHTED from Refinitive'!$B$14*'ISSUE SCORE from EIKON'!DI181)+('ISSUE SCORE from EIKON'!DX181*'WEIGHTED from Refinitive'!$B$15)+('WEIGHTED from Refinitive'!$B$16*'ISSUE SCORE from EIKON'!EM181)</f>
        <v>78.854504898687068</v>
      </c>
      <c r="D178" s="1">
        <f>('WEIGHTED from Refinitive'!$B$3*'ISSUE SCORE from EIKON'!I181)+('WEIGHTED from Refinitive'!$B$4*'ISSUE SCORE from EIKON'!X181)+('ISSUE SCORE from EIKON'!AM181*'WEIGHTED from Refinitive'!$B$5)+('WEIGHTED from Refinitive'!$B$8*'ISSUE SCORE from EIKON'!BB181)+('ISSUE SCORE from EIKON'!BQ181*'WEIGHTED from Refinitive'!$B$9)+('WEIGHTED from Refinitive'!$B$10*'ISSUE SCORE from EIKON'!CF181)+('ISSUE SCORE from EIKON'!CU181*'WEIGHTED from Refinitive'!$B$11)+('WEIGHTED from Refinitive'!$B$14*'ISSUE SCORE from EIKON'!DJ181)+('ISSUE SCORE from EIKON'!DY181*'WEIGHTED from Refinitive'!$B$15)+('WEIGHTED from Refinitive'!$B$16*'ISSUE SCORE from EIKON'!EN181)</f>
        <v>70.376283051664629</v>
      </c>
      <c r="E178" s="1">
        <f>('WEIGHTED from Refinitive'!$B$3*'ISSUE SCORE from EIKON'!J181)+('WEIGHTED from Refinitive'!$B$4*'ISSUE SCORE from EIKON'!Y181)+('ISSUE SCORE from EIKON'!AN181*'WEIGHTED from Refinitive'!$B$5)+('WEIGHTED from Refinitive'!$B$8*'ISSUE SCORE from EIKON'!BC181)+('ISSUE SCORE from EIKON'!BR181*'WEIGHTED from Refinitive'!$B$9)+('WEIGHTED from Refinitive'!$B$10*'ISSUE SCORE from EIKON'!CG181)+('ISSUE SCORE from EIKON'!CV181*'WEIGHTED from Refinitive'!$B$11)+('WEIGHTED from Refinitive'!$B$14*'ISSUE SCORE from EIKON'!DK181)+('ISSUE SCORE from EIKON'!DZ181*'WEIGHTED from Refinitive'!$B$15)+('WEIGHTED from Refinitive'!$B$16*'ISSUE SCORE from EIKON'!EO181)</f>
        <v>77.529235781990494</v>
      </c>
      <c r="F178" s="1">
        <f>('WEIGHTED from Refinitive'!$B$3*'ISSUE SCORE from EIKON'!K181)+('WEIGHTED from Refinitive'!$B$4*'ISSUE SCORE from EIKON'!Z181)+('ISSUE SCORE from EIKON'!AO181*'WEIGHTED from Refinitive'!$B$5)+('WEIGHTED from Refinitive'!$B$8*'ISSUE SCORE from EIKON'!BD181)+('ISSUE SCORE from EIKON'!BS181*'WEIGHTED from Refinitive'!$B$9)+('WEIGHTED from Refinitive'!$B$10*'ISSUE SCORE from EIKON'!CH181)+('ISSUE SCORE from EIKON'!CW181*'WEIGHTED from Refinitive'!$B$11)+('WEIGHTED from Refinitive'!$B$14*'ISSUE SCORE from EIKON'!DL181)+('ISSUE SCORE from EIKON'!EA181*'WEIGHTED from Refinitive'!$B$15)+('WEIGHTED from Refinitive'!$B$16*'ISSUE SCORE from EIKON'!EP181)</f>
        <v>68.826112612877296</v>
      </c>
      <c r="G178" s="1">
        <f>('WEIGHTED from Refinitive'!$B$3*'ISSUE SCORE from EIKON'!L181)+('WEIGHTED from Refinitive'!$B$4*'ISSUE SCORE from EIKON'!AA181)+('ISSUE SCORE from EIKON'!AP181*'WEIGHTED from Refinitive'!$B$5)+('WEIGHTED from Refinitive'!$B$8*'ISSUE SCORE from EIKON'!BE181)+('ISSUE SCORE from EIKON'!BT181*'WEIGHTED from Refinitive'!$B$9)+('WEIGHTED from Refinitive'!$B$10*'ISSUE SCORE from EIKON'!CI181)+('ISSUE SCORE from EIKON'!CX181*'WEIGHTED from Refinitive'!$B$11)+('WEIGHTED from Refinitive'!$B$14*'ISSUE SCORE from EIKON'!DM181)+('ISSUE SCORE from EIKON'!EB181*'WEIGHTED from Refinitive'!$B$15)+('WEIGHTED from Refinitive'!$B$16*'ISSUE SCORE from EIKON'!EQ181)</f>
        <v>86.216619626574001</v>
      </c>
      <c r="H178" s="1">
        <f>('WEIGHTED from Refinitive'!$B$3*'ISSUE SCORE from EIKON'!M181)+('WEIGHTED from Refinitive'!$B$4*'ISSUE SCORE from EIKON'!AB181)+('ISSUE SCORE from EIKON'!AQ181*'WEIGHTED from Refinitive'!$B$5)+('WEIGHTED from Refinitive'!$B$8*'ISSUE SCORE from EIKON'!BF181)+('ISSUE SCORE from EIKON'!BU181*'WEIGHTED from Refinitive'!$B$9)+('WEIGHTED from Refinitive'!$B$10*'ISSUE SCORE from EIKON'!CJ181)+('ISSUE SCORE from EIKON'!CY181*'WEIGHTED from Refinitive'!$B$11)+('WEIGHTED from Refinitive'!$B$14*'ISSUE SCORE from EIKON'!DN181)+('ISSUE SCORE from EIKON'!EC181*'WEIGHTED from Refinitive'!$B$15)+('WEIGHTED from Refinitive'!$B$16*'ISSUE SCORE from EIKON'!ER181)</f>
        <v>85.069475847893074</v>
      </c>
      <c r="I178" s="1">
        <f>('WEIGHTED from Refinitive'!$B$3*'ISSUE SCORE from EIKON'!N181)+('WEIGHTED from Refinitive'!$B$4*'ISSUE SCORE from EIKON'!AC181)+('ISSUE SCORE from EIKON'!AR181*'WEIGHTED from Refinitive'!$B$5)+('WEIGHTED from Refinitive'!$B$8*'ISSUE SCORE from EIKON'!BG181)+('ISSUE SCORE from EIKON'!BV181*'WEIGHTED from Refinitive'!$B$9)+('WEIGHTED from Refinitive'!$B$10*'ISSUE SCORE from EIKON'!CK181)+('ISSUE SCORE from EIKON'!CZ181*'WEIGHTED from Refinitive'!$B$11)+('WEIGHTED from Refinitive'!$B$14*'ISSUE SCORE from EIKON'!DO181)+('ISSUE SCORE from EIKON'!ED181*'WEIGHTED from Refinitive'!$B$15)+('WEIGHTED from Refinitive'!$B$16*'ISSUE SCORE from EIKON'!ES181)</f>
        <v>86.701673497267734</v>
      </c>
      <c r="J178" s="1">
        <f>('WEIGHTED from Refinitive'!$B$3*'ISSUE SCORE from EIKON'!O181)+('WEIGHTED from Refinitive'!$B$4*'ISSUE SCORE from EIKON'!AD181)+('ISSUE SCORE from EIKON'!AS181*'WEIGHTED from Refinitive'!$B$5)+('WEIGHTED from Refinitive'!$B$8*'ISSUE SCORE from EIKON'!BH181)+('ISSUE SCORE from EIKON'!BW181*'WEIGHTED from Refinitive'!$B$9)+('WEIGHTED from Refinitive'!$B$10*'ISSUE SCORE from EIKON'!CL181)+('ISSUE SCORE from EIKON'!DA181*'WEIGHTED from Refinitive'!$B$11)+('WEIGHTED from Refinitive'!$B$14*'ISSUE SCORE from EIKON'!DP181)+('ISSUE SCORE from EIKON'!EE181*'WEIGHTED from Refinitive'!$B$15)+('WEIGHTED from Refinitive'!$B$16*'ISSUE SCORE from EIKON'!ET181)</f>
        <v>82.269152046783589</v>
      </c>
      <c r="K178" s="1">
        <f>('WEIGHTED from Refinitive'!$B$3*'ISSUE SCORE from EIKON'!P181)+('WEIGHTED from Refinitive'!$B$4*'ISSUE SCORE from EIKON'!AE181)+('ISSUE SCORE from EIKON'!AT181*'WEIGHTED from Refinitive'!$B$5)+('WEIGHTED from Refinitive'!$B$8*'ISSUE SCORE from EIKON'!BI181)+('ISSUE SCORE from EIKON'!BX181*'WEIGHTED from Refinitive'!$B$9)+('WEIGHTED from Refinitive'!$B$10*'ISSUE SCORE from EIKON'!CM181)+('ISSUE SCORE from EIKON'!DB181*'WEIGHTED from Refinitive'!$B$11)+('WEIGHTED from Refinitive'!$B$14*'ISSUE SCORE from EIKON'!DQ181)+('ISSUE SCORE from EIKON'!EF181*'WEIGHTED from Refinitive'!$B$15)+('WEIGHTED from Refinitive'!$B$16*'ISSUE SCORE from EIKON'!EU181)</f>
        <v>77.830230743169608</v>
      </c>
      <c r="L178" s="1">
        <f>('WEIGHTED from Refinitive'!$B$3*'ISSUE SCORE from EIKON'!Q181)+('WEIGHTED from Refinitive'!$B$4*'ISSUE SCORE from EIKON'!AF181)+('ISSUE SCORE from EIKON'!AU181*'WEIGHTED from Refinitive'!$B$5)+('WEIGHTED from Refinitive'!$B$8*'ISSUE SCORE from EIKON'!BJ181)+('ISSUE SCORE from EIKON'!BY181*'WEIGHTED from Refinitive'!$B$9)+('WEIGHTED from Refinitive'!$B$10*'ISSUE SCORE from EIKON'!CN181)+('ISSUE SCORE from EIKON'!DC181*'WEIGHTED from Refinitive'!$B$11)+('WEIGHTED from Refinitive'!$B$14*'ISSUE SCORE from EIKON'!DR181)+('ISSUE SCORE from EIKON'!EG181*'WEIGHTED from Refinitive'!$B$15)+('WEIGHTED from Refinitive'!$B$16*'ISSUE SCORE from EIKON'!EV181)</f>
        <v>88.023833818187043</v>
      </c>
      <c r="M178" s="1">
        <f>('WEIGHTED from Refinitive'!$B$3*'ISSUE SCORE from EIKON'!R181)+('WEIGHTED from Refinitive'!$B$4*'ISSUE SCORE from EIKON'!AG181)+('ISSUE SCORE from EIKON'!AV181*'WEIGHTED from Refinitive'!$B$5)+('WEIGHTED from Refinitive'!$B$8*'ISSUE SCORE from EIKON'!BK181)+('ISSUE SCORE from EIKON'!BZ181*'WEIGHTED from Refinitive'!$B$9)+('WEIGHTED from Refinitive'!$B$10*'ISSUE SCORE from EIKON'!CO181)+('ISSUE SCORE from EIKON'!DD181*'WEIGHTED from Refinitive'!$B$11)+('WEIGHTED from Refinitive'!$B$14*'ISSUE SCORE from EIKON'!DS181)+('ISSUE SCORE from EIKON'!EH181*'WEIGHTED from Refinitive'!$B$15)+('WEIGHTED from Refinitive'!$B$16*'ISSUE SCORE from EIKON'!EW181)</f>
        <v>84.12573695058235</v>
      </c>
      <c r="N178" s="1">
        <f>('WEIGHTED from Refinitive'!$B$3*'ISSUE SCORE from EIKON'!S181)+('WEIGHTED from Refinitive'!$B$4*'ISSUE SCORE from EIKON'!AH181)+('ISSUE SCORE from EIKON'!AW181*'WEIGHTED from Refinitive'!$B$5)+('WEIGHTED from Refinitive'!$B$8*'ISSUE SCORE from EIKON'!BL181)+('ISSUE SCORE from EIKON'!CA181*'WEIGHTED from Refinitive'!$B$9)+('WEIGHTED from Refinitive'!$B$10*'ISSUE SCORE from EIKON'!CP181)+('ISSUE SCORE from EIKON'!DE181*'WEIGHTED from Refinitive'!$B$11)+('WEIGHTED from Refinitive'!$B$14*'ISSUE SCORE from EIKON'!DT181)+('ISSUE SCORE from EIKON'!EI181*'WEIGHTED from Refinitive'!$B$15)+('WEIGHTED from Refinitive'!$B$16*'ISSUE SCORE from EIKON'!EX181)</f>
        <v>83.021085858585863</v>
      </c>
      <c r="O178" s="1">
        <f>('WEIGHTED from Refinitive'!$B$3*'ISSUE SCORE from EIKON'!T181)+('WEIGHTED from Refinitive'!$B$4*'ISSUE SCORE from EIKON'!AI181)+('ISSUE SCORE from EIKON'!AX181*'WEIGHTED from Refinitive'!$B$5)+('WEIGHTED from Refinitive'!$B$8*'ISSUE SCORE from EIKON'!BM181)+('ISSUE SCORE from EIKON'!CB181*'WEIGHTED from Refinitive'!$B$9)+('WEIGHTED from Refinitive'!$B$10*'ISSUE SCORE from EIKON'!CQ181)+('ISSUE SCORE from EIKON'!DF181*'WEIGHTED from Refinitive'!$B$11)+('WEIGHTED from Refinitive'!$B$14*'ISSUE SCORE from EIKON'!DU181)+('ISSUE SCORE from EIKON'!EJ181*'WEIGHTED from Refinitive'!$B$15)+('WEIGHTED from Refinitive'!$B$16*'ISSUE SCORE from EIKON'!EY181)</f>
        <v>81.388776485134557</v>
      </c>
      <c r="P178" s="1">
        <f>('WEIGHTED from Refinitive'!$B$3*'ISSUE SCORE from EIKON'!U181)+('WEIGHTED from Refinitive'!$B$4*'ISSUE SCORE from EIKON'!AJ181)+('ISSUE SCORE from EIKON'!AY181*'WEIGHTED from Refinitive'!$B$5)+('WEIGHTED from Refinitive'!$B$8*'ISSUE SCORE from EIKON'!BN181)+('ISSUE SCORE from EIKON'!CC181*'WEIGHTED from Refinitive'!$B$9)+('WEIGHTED from Refinitive'!$B$10*'ISSUE SCORE from EIKON'!CR181)+('ISSUE SCORE from EIKON'!DG181*'WEIGHTED from Refinitive'!$B$11)+('WEIGHTED from Refinitive'!$B$14*'ISSUE SCORE from EIKON'!DV181)+('ISSUE SCORE from EIKON'!EK181*'WEIGHTED from Refinitive'!$B$15)+('WEIGHTED from Refinitive'!$B$16*'ISSUE SCORE from EIKON'!EZ181)</f>
        <v>63.82133599202389</v>
      </c>
      <c r="R178" s="11" t="s">
        <v>285</v>
      </c>
      <c r="S178" s="1">
        <f t="shared" si="62"/>
        <v>89.510153755219818</v>
      </c>
      <c r="T178" s="1">
        <f t="shared" si="63"/>
        <v>78.854504898687068</v>
      </c>
      <c r="U178" s="1">
        <f t="shared" si="64"/>
        <v>70.376283051664629</v>
      </c>
      <c r="V178" s="1">
        <f t="shared" si="65"/>
        <v>77.529235781990494</v>
      </c>
      <c r="W178" s="1">
        <f t="shared" si="66"/>
        <v>68.826112612877296</v>
      </c>
      <c r="X178" s="1">
        <f t="shared" si="67"/>
        <v>86.216619626574001</v>
      </c>
      <c r="Y178" s="1">
        <f t="shared" si="68"/>
        <v>85.069475847893074</v>
      </c>
      <c r="Z178" s="1">
        <f t="shared" si="69"/>
        <v>86.701673497267734</v>
      </c>
      <c r="AA178" s="1">
        <f t="shared" si="70"/>
        <v>82.269152046783589</v>
      </c>
      <c r="AB178" s="1">
        <f t="shared" si="71"/>
        <v>77.830230743169608</v>
      </c>
      <c r="AC178" s="1">
        <f t="shared" si="72"/>
        <v>88.023833818187043</v>
      </c>
      <c r="AD178" s="1">
        <f t="shared" si="73"/>
        <v>84.12573695058235</v>
      </c>
      <c r="AE178" s="1">
        <f t="shared" si="74"/>
        <v>83.021085858585863</v>
      </c>
      <c r="AF178" s="1">
        <f t="shared" si="75"/>
        <v>81.388776485134557</v>
      </c>
      <c r="AG178" s="1">
        <f t="shared" si="76"/>
        <v>63.82133599202389</v>
      </c>
      <c r="AI178" s="11" t="s">
        <v>285</v>
      </c>
      <c r="AJ178" s="1">
        <f t="shared" si="77"/>
        <v>10.65564885653275</v>
      </c>
      <c r="AK178" s="1">
        <f t="shared" si="78"/>
        <v>8.4782218470224393</v>
      </c>
      <c r="AL178" s="1">
        <f t="shared" si="79"/>
        <v>-7.1529527303258646</v>
      </c>
      <c r="AM178" s="1">
        <f t="shared" si="80"/>
        <v>8.7031231691131978</v>
      </c>
      <c r="AN178" s="1">
        <f t="shared" si="81"/>
        <v>-17.390507013696705</v>
      </c>
      <c r="AO178" s="1">
        <f t="shared" si="82"/>
        <v>1.1471437786809275</v>
      </c>
      <c r="AP178" s="1">
        <f t="shared" si="83"/>
        <v>-1.6321976493746604</v>
      </c>
      <c r="AQ178" s="1">
        <f t="shared" si="84"/>
        <v>4.4325214504841455</v>
      </c>
      <c r="AR178" s="1">
        <f t="shared" si="85"/>
        <v>4.4389213036139807</v>
      </c>
      <c r="AS178" s="1">
        <f t="shared" si="86"/>
        <v>-10.193603075017435</v>
      </c>
      <c r="AT178" s="1">
        <f t="shared" si="87"/>
        <v>3.8980968676046928</v>
      </c>
      <c r="AU178" s="1">
        <f t="shared" si="88"/>
        <v>1.1046510919964874</v>
      </c>
      <c r="AV178" s="1">
        <f t="shared" si="89"/>
        <v>1.6323093734513066</v>
      </c>
      <c r="AW178" s="1">
        <f t="shared" si="90"/>
        <v>17.567440493110666</v>
      </c>
      <c r="AX178" s="1" t="str">
        <f>VLOOKUP(AI178,'ISSUE SCORE from EIKON'!A181:B610,2,FALSE)</f>
        <v>Johnson &amp; Johnson</v>
      </c>
      <c r="AY178" s="1">
        <f t="shared" si="91"/>
        <v>177</v>
      </c>
      <c r="AZ178" s="1">
        <v>177</v>
      </c>
      <c r="BA178" s="1">
        <v>1</v>
      </c>
    </row>
    <row r="179" spans="1:53" ht="15">
      <c r="A179" s="11" t="s">
        <v>242</v>
      </c>
      <c r="B179" s="1">
        <f>('WEIGHTED from Refinitive'!$B$3*'ISSUE SCORE from EIKON'!G182)+('WEIGHTED from Refinitive'!$B$4*'ISSUE SCORE from EIKON'!V182)+('ISSUE SCORE from EIKON'!AK182*'WEIGHTED from Refinitive'!$B$5)+('WEIGHTED from Refinitive'!$B$8*'ISSUE SCORE from EIKON'!AZ182)+('ISSUE SCORE from EIKON'!BO182*'WEIGHTED from Refinitive'!$B$9)+('WEIGHTED from Refinitive'!$B$10*'ISSUE SCORE from EIKON'!CD182)+('ISSUE SCORE from EIKON'!CS182*'WEIGHTED from Refinitive'!$B$11)+('WEIGHTED from Refinitive'!$B$14*'ISSUE SCORE from EIKON'!DH182)+('ISSUE SCORE from EIKON'!DW182*'WEIGHTED from Refinitive'!$B$15)+('WEIGHTED from Refinitive'!$B$16*'ISSUE SCORE from EIKON'!EL182)</f>
        <v>88.155253454924107</v>
      </c>
      <c r="C179" s="1">
        <f>('WEIGHTED from Refinitive'!$B$3*'ISSUE SCORE from EIKON'!H182)+('WEIGHTED from Refinitive'!$B$4*'ISSUE SCORE from EIKON'!W182)+('ISSUE SCORE from EIKON'!AL182*'WEIGHTED from Refinitive'!$B$5)+('WEIGHTED from Refinitive'!$B$8*'ISSUE SCORE from EIKON'!BA182)+('ISSUE SCORE from EIKON'!BP182*'WEIGHTED from Refinitive'!$B$9)+('WEIGHTED from Refinitive'!$B$10*'ISSUE SCORE from EIKON'!CE182)+('ISSUE SCORE from EIKON'!CT182*'WEIGHTED from Refinitive'!$B$11)+('WEIGHTED from Refinitive'!$B$14*'ISSUE SCORE from EIKON'!DI182)+('ISSUE SCORE from EIKON'!DX182*'WEIGHTED from Refinitive'!$B$15)+('WEIGHTED from Refinitive'!$B$16*'ISSUE SCORE from EIKON'!EM182)</f>
        <v>86.108888976202579</v>
      </c>
      <c r="D179" s="1">
        <f>('WEIGHTED from Refinitive'!$B$3*'ISSUE SCORE from EIKON'!I182)+('WEIGHTED from Refinitive'!$B$4*'ISSUE SCORE from EIKON'!X182)+('ISSUE SCORE from EIKON'!AM182*'WEIGHTED from Refinitive'!$B$5)+('WEIGHTED from Refinitive'!$B$8*'ISSUE SCORE from EIKON'!BB182)+('ISSUE SCORE from EIKON'!BQ182*'WEIGHTED from Refinitive'!$B$9)+('WEIGHTED from Refinitive'!$B$10*'ISSUE SCORE from EIKON'!CF182)+('ISSUE SCORE from EIKON'!CU182*'WEIGHTED from Refinitive'!$B$11)+('WEIGHTED from Refinitive'!$B$14*'ISSUE SCORE from EIKON'!DJ182)+('ISSUE SCORE from EIKON'!DY182*'WEIGHTED from Refinitive'!$B$15)+('WEIGHTED from Refinitive'!$B$16*'ISSUE SCORE from EIKON'!EN182)</f>
        <v>85.983246445497628</v>
      </c>
      <c r="E179" s="1">
        <f>('WEIGHTED from Refinitive'!$B$3*'ISSUE SCORE from EIKON'!J182)+('WEIGHTED from Refinitive'!$B$4*'ISSUE SCORE from EIKON'!Y182)+('ISSUE SCORE from EIKON'!AN182*'WEIGHTED from Refinitive'!$B$5)+('WEIGHTED from Refinitive'!$B$8*'ISSUE SCORE from EIKON'!BC182)+('ISSUE SCORE from EIKON'!BR182*'WEIGHTED from Refinitive'!$B$9)+('WEIGHTED from Refinitive'!$B$10*'ISSUE SCORE from EIKON'!CG182)+('ISSUE SCORE from EIKON'!CV182*'WEIGHTED from Refinitive'!$B$11)+('WEIGHTED from Refinitive'!$B$14*'ISSUE SCORE from EIKON'!DK182)+('ISSUE SCORE from EIKON'!DZ182*'WEIGHTED from Refinitive'!$B$15)+('WEIGHTED from Refinitive'!$B$16*'ISSUE SCORE from EIKON'!EO182)</f>
        <v>76.884726384726363</v>
      </c>
      <c r="F179" s="1">
        <f>('WEIGHTED from Refinitive'!$B$3*'ISSUE SCORE from EIKON'!K182)+('WEIGHTED from Refinitive'!$B$4*'ISSUE SCORE from EIKON'!Z182)+('ISSUE SCORE from EIKON'!AO182*'WEIGHTED from Refinitive'!$B$5)+('WEIGHTED from Refinitive'!$B$8*'ISSUE SCORE from EIKON'!BD182)+('ISSUE SCORE from EIKON'!BS182*'WEIGHTED from Refinitive'!$B$9)+('WEIGHTED from Refinitive'!$B$10*'ISSUE SCORE from EIKON'!CH182)+('ISSUE SCORE from EIKON'!CW182*'WEIGHTED from Refinitive'!$B$11)+('WEIGHTED from Refinitive'!$B$14*'ISSUE SCORE from EIKON'!DL182)+('ISSUE SCORE from EIKON'!EA182*'WEIGHTED from Refinitive'!$B$15)+('WEIGHTED from Refinitive'!$B$16*'ISSUE SCORE from EIKON'!EP182)</f>
        <v>71.292553191489347</v>
      </c>
      <c r="G179" s="1">
        <f>('WEIGHTED from Refinitive'!$B$3*'ISSUE SCORE from EIKON'!L182)+('WEIGHTED from Refinitive'!$B$4*'ISSUE SCORE from EIKON'!AA182)+('ISSUE SCORE from EIKON'!AP182*'WEIGHTED from Refinitive'!$B$5)+('WEIGHTED from Refinitive'!$B$8*'ISSUE SCORE from EIKON'!BE182)+('ISSUE SCORE from EIKON'!BT182*'WEIGHTED from Refinitive'!$B$9)+('WEIGHTED from Refinitive'!$B$10*'ISSUE SCORE from EIKON'!CI182)+('ISSUE SCORE from EIKON'!CX182*'WEIGHTED from Refinitive'!$B$11)+('WEIGHTED from Refinitive'!$B$14*'ISSUE SCORE from EIKON'!DM182)+('ISSUE SCORE from EIKON'!EB182*'WEIGHTED from Refinitive'!$B$15)+('WEIGHTED from Refinitive'!$B$16*'ISSUE SCORE from EIKON'!EQ182)</f>
        <v>75.58790681740318</v>
      </c>
      <c r="H179" s="1">
        <f>('WEIGHTED from Refinitive'!$B$3*'ISSUE SCORE from EIKON'!M182)+('WEIGHTED from Refinitive'!$B$4*'ISSUE SCORE from EIKON'!AB182)+('ISSUE SCORE from EIKON'!AQ182*'WEIGHTED from Refinitive'!$B$5)+('WEIGHTED from Refinitive'!$B$8*'ISSUE SCORE from EIKON'!BF182)+('ISSUE SCORE from EIKON'!BU182*'WEIGHTED from Refinitive'!$B$9)+('WEIGHTED from Refinitive'!$B$10*'ISSUE SCORE from EIKON'!CJ182)+('ISSUE SCORE from EIKON'!CY182*'WEIGHTED from Refinitive'!$B$11)+('WEIGHTED from Refinitive'!$B$14*'ISSUE SCORE from EIKON'!DN182)+('ISSUE SCORE from EIKON'!EC182*'WEIGHTED from Refinitive'!$B$15)+('WEIGHTED from Refinitive'!$B$16*'ISSUE SCORE from EIKON'!ER182)</f>
        <v>79.667725409836009</v>
      </c>
      <c r="I179" s="1">
        <f>('WEIGHTED from Refinitive'!$B$3*'ISSUE SCORE from EIKON'!N182)+('WEIGHTED from Refinitive'!$B$4*'ISSUE SCORE from EIKON'!AC182)+('ISSUE SCORE from EIKON'!AR182*'WEIGHTED from Refinitive'!$B$5)+('WEIGHTED from Refinitive'!$B$8*'ISSUE SCORE from EIKON'!BG182)+('ISSUE SCORE from EIKON'!BV182*'WEIGHTED from Refinitive'!$B$9)+('WEIGHTED from Refinitive'!$B$10*'ISSUE SCORE from EIKON'!CK182)+('ISSUE SCORE from EIKON'!CZ182*'WEIGHTED from Refinitive'!$B$11)+('WEIGHTED from Refinitive'!$B$14*'ISSUE SCORE from EIKON'!DO182)+('ISSUE SCORE from EIKON'!ED182*'WEIGHTED from Refinitive'!$B$15)+('WEIGHTED from Refinitive'!$B$16*'ISSUE SCORE from EIKON'!ES182)</f>
        <v>73.930378831694583</v>
      </c>
      <c r="J179" s="1">
        <f>('WEIGHTED from Refinitive'!$B$3*'ISSUE SCORE from EIKON'!O182)+('WEIGHTED from Refinitive'!$B$4*'ISSUE SCORE from EIKON'!AD182)+('ISSUE SCORE from EIKON'!AS182*'WEIGHTED from Refinitive'!$B$5)+('WEIGHTED from Refinitive'!$B$8*'ISSUE SCORE from EIKON'!BH182)+('ISSUE SCORE from EIKON'!BW182*'WEIGHTED from Refinitive'!$B$9)+('WEIGHTED from Refinitive'!$B$10*'ISSUE SCORE from EIKON'!CL182)+('ISSUE SCORE from EIKON'!DA182*'WEIGHTED from Refinitive'!$B$11)+('WEIGHTED from Refinitive'!$B$14*'ISSUE SCORE from EIKON'!DP182)+('ISSUE SCORE from EIKON'!EE182*'WEIGHTED from Refinitive'!$B$15)+('WEIGHTED from Refinitive'!$B$16*'ISSUE SCORE from EIKON'!ET182)</f>
        <v>69.713981647904603</v>
      </c>
      <c r="K179" s="1">
        <f>('WEIGHTED from Refinitive'!$B$3*'ISSUE SCORE from EIKON'!P182)+('WEIGHTED from Refinitive'!$B$4*'ISSUE SCORE from EIKON'!AE182)+('ISSUE SCORE from EIKON'!AT182*'WEIGHTED from Refinitive'!$B$5)+('WEIGHTED from Refinitive'!$B$8*'ISSUE SCORE from EIKON'!BI182)+('ISSUE SCORE from EIKON'!BX182*'WEIGHTED from Refinitive'!$B$9)+('WEIGHTED from Refinitive'!$B$10*'ISSUE SCORE from EIKON'!CM182)+('ISSUE SCORE from EIKON'!DB182*'WEIGHTED from Refinitive'!$B$11)+('WEIGHTED from Refinitive'!$B$14*'ISSUE SCORE from EIKON'!DQ182)+('ISSUE SCORE from EIKON'!EF182*'WEIGHTED from Refinitive'!$B$15)+('WEIGHTED from Refinitive'!$B$16*'ISSUE SCORE from EIKON'!EU182)</f>
        <v>65.331623681125421</v>
      </c>
      <c r="L179" s="1">
        <f>('WEIGHTED from Refinitive'!$B$3*'ISSUE SCORE from EIKON'!Q182)+('WEIGHTED from Refinitive'!$B$4*'ISSUE SCORE from EIKON'!AF182)+('ISSUE SCORE from EIKON'!AU182*'WEIGHTED from Refinitive'!$B$5)+('WEIGHTED from Refinitive'!$B$8*'ISSUE SCORE from EIKON'!BJ182)+('ISSUE SCORE from EIKON'!BY182*'WEIGHTED from Refinitive'!$B$9)+('WEIGHTED from Refinitive'!$B$10*'ISSUE SCORE from EIKON'!CN182)+('ISSUE SCORE from EIKON'!DC182*'WEIGHTED from Refinitive'!$B$11)+('WEIGHTED from Refinitive'!$B$14*'ISSUE SCORE from EIKON'!DR182)+('ISSUE SCORE from EIKON'!EG182*'WEIGHTED from Refinitive'!$B$15)+('WEIGHTED from Refinitive'!$B$16*'ISSUE SCORE from EIKON'!EV182)</f>
        <v>76.488893016344704</v>
      </c>
      <c r="M179" s="1">
        <f>('WEIGHTED from Refinitive'!$B$3*'ISSUE SCORE from EIKON'!R182)+('WEIGHTED from Refinitive'!$B$4*'ISSUE SCORE from EIKON'!AG182)+('ISSUE SCORE from EIKON'!AV182*'WEIGHTED from Refinitive'!$B$5)+('WEIGHTED from Refinitive'!$B$8*'ISSUE SCORE from EIKON'!BK182)+('ISSUE SCORE from EIKON'!BZ182*'WEIGHTED from Refinitive'!$B$9)+('WEIGHTED from Refinitive'!$B$10*'ISSUE SCORE from EIKON'!CO182)+('ISSUE SCORE from EIKON'!DD182*'WEIGHTED from Refinitive'!$B$11)+('WEIGHTED from Refinitive'!$B$14*'ISSUE SCORE from EIKON'!DS182)+('ISSUE SCORE from EIKON'!EH182*'WEIGHTED from Refinitive'!$B$15)+('WEIGHTED from Refinitive'!$B$16*'ISSUE SCORE from EIKON'!EW182)</f>
        <v>48.044444444444395</v>
      </c>
      <c r="N179" s="1">
        <f>('WEIGHTED from Refinitive'!$B$3*'ISSUE SCORE from EIKON'!S182)+('WEIGHTED from Refinitive'!$B$4*'ISSUE SCORE from EIKON'!AH182)+('ISSUE SCORE from EIKON'!AW182*'WEIGHTED from Refinitive'!$B$5)+('WEIGHTED from Refinitive'!$B$8*'ISSUE SCORE from EIKON'!BL182)+('ISSUE SCORE from EIKON'!CA182*'WEIGHTED from Refinitive'!$B$9)+('WEIGHTED from Refinitive'!$B$10*'ISSUE SCORE from EIKON'!CP182)+('ISSUE SCORE from EIKON'!DE182*'WEIGHTED from Refinitive'!$B$11)+('WEIGHTED from Refinitive'!$B$14*'ISSUE SCORE from EIKON'!DT182)+('ISSUE SCORE from EIKON'!EI182*'WEIGHTED from Refinitive'!$B$15)+('WEIGHTED from Refinitive'!$B$16*'ISSUE SCORE from EIKON'!EX182)</f>
        <v>60.286845599393004</v>
      </c>
      <c r="O179" s="1">
        <f>('WEIGHTED from Refinitive'!$B$3*'ISSUE SCORE from EIKON'!T182)+('WEIGHTED from Refinitive'!$B$4*'ISSUE SCORE from EIKON'!AI182)+('ISSUE SCORE from EIKON'!AX182*'WEIGHTED from Refinitive'!$B$5)+('WEIGHTED from Refinitive'!$B$8*'ISSUE SCORE from EIKON'!BM182)+('ISSUE SCORE from EIKON'!CB182*'WEIGHTED from Refinitive'!$B$9)+('WEIGHTED from Refinitive'!$B$10*'ISSUE SCORE from EIKON'!CQ182)+('ISSUE SCORE from EIKON'!DF182*'WEIGHTED from Refinitive'!$B$11)+('WEIGHTED from Refinitive'!$B$14*'ISSUE SCORE from EIKON'!DU182)+('ISSUE SCORE from EIKON'!EJ182*'WEIGHTED from Refinitive'!$B$15)+('WEIGHTED from Refinitive'!$B$16*'ISSUE SCORE from EIKON'!EY182)</f>
        <v>45.758837772397065</v>
      </c>
      <c r="P179" s="1">
        <f>('WEIGHTED from Refinitive'!$B$3*'ISSUE SCORE from EIKON'!U182)+('WEIGHTED from Refinitive'!$B$4*'ISSUE SCORE from EIKON'!AJ182)+('ISSUE SCORE from EIKON'!AY182*'WEIGHTED from Refinitive'!$B$5)+('WEIGHTED from Refinitive'!$B$8*'ISSUE SCORE from EIKON'!BN182)+('ISSUE SCORE from EIKON'!CC182*'WEIGHTED from Refinitive'!$B$9)+('WEIGHTED from Refinitive'!$B$10*'ISSUE SCORE from EIKON'!CR182)+('ISSUE SCORE from EIKON'!DG182*'WEIGHTED from Refinitive'!$B$11)+('WEIGHTED from Refinitive'!$B$14*'ISSUE SCORE from EIKON'!DV182)+('ISSUE SCORE from EIKON'!EK182*'WEIGHTED from Refinitive'!$B$15)+('WEIGHTED from Refinitive'!$B$16*'ISSUE SCORE from EIKON'!EZ182)</f>
        <v>40.549242424242394</v>
      </c>
      <c r="R179" s="11" t="s">
        <v>286</v>
      </c>
      <c r="S179" s="1">
        <f t="shared" si="62"/>
        <v>76.756293577461548</v>
      </c>
      <c r="T179" s="1">
        <f t="shared" si="63"/>
        <v>86.108888976202579</v>
      </c>
      <c r="U179" s="1">
        <f t="shared" si="64"/>
        <v>85.983246445497628</v>
      </c>
      <c r="V179" s="1">
        <f t="shared" si="65"/>
        <v>76.884726384726363</v>
      </c>
      <c r="W179" s="1">
        <f t="shared" si="66"/>
        <v>71.292553191489347</v>
      </c>
      <c r="X179" s="1">
        <f t="shared" si="67"/>
        <v>75.58790681740318</v>
      </c>
      <c r="Y179" s="1">
        <f t="shared" si="68"/>
        <v>79.667725409836009</v>
      </c>
      <c r="Z179" s="1">
        <f t="shared" si="69"/>
        <v>73.930378831694583</v>
      </c>
      <c r="AA179" s="1">
        <f t="shared" si="70"/>
        <v>69.713981647904603</v>
      </c>
      <c r="AB179" s="1">
        <f t="shared" si="71"/>
        <v>65.331623681125421</v>
      </c>
      <c r="AC179" s="1">
        <f t="shared" si="72"/>
        <v>76.488893016344704</v>
      </c>
      <c r="AD179" s="1">
        <f t="shared" si="73"/>
        <v>48.044444444444395</v>
      </c>
      <c r="AE179" s="1">
        <f t="shared" si="74"/>
        <v>60.286845599393004</v>
      </c>
      <c r="AF179" s="1">
        <f t="shared" si="75"/>
        <v>45.758837772397065</v>
      </c>
      <c r="AG179" s="1">
        <f t="shared" si="76"/>
        <v>40.549242424242394</v>
      </c>
      <c r="AI179" s="11" t="s">
        <v>286</v>
      </c>
      <c r="AJ179" s="1">
        <f t="shared" si="77"/>
        <v>-9.3525953987410304</v>
      </c>
      <c r="AK179" s="1">
        <f t="shared" si="78"/>
        <v>0.12564253070495113</v>
      </c>
      <c r="AL179" s="1">
        <f t="shared" si="79"/>
        <v>9.0985200607712642</v>
      </c>
      <c r="AM179" s="1">
        <f t="shared" si="80"/>
        <v>5.5921731932370164</v>
      </c>
      <c r="AN179" s="1">
        <f t="shared" si="81"/>
        <v>-4.2953536259138332</v>
      </c>
      <c r="AO179" s="1">
        <f t="shared" si="82"/>
        <v>-4.0798185924328294</v>
      </c>
      <c r="AP179" s="1">
        <f t="shared" si="83"/>
        <v>5.7373465781414268</v>
      </c>
      <c r="AQ179" s="1">
        <f t="shared" si="84"/>
        <v>4.2163971837899794</v>
      </c>
      <c r="AR179" s="1">
        <f t="shared" si="85"/>
        <v>4.3823579667791819</v>
      </c>
      <c r="AS179" s="1">
        <f t="shared" si="86"/>
        <v>-11.157269335219283</v>
      </c>
      <c r="AT179" s="1">
        <f t="shared" si="87"/>
        <v>28.44444857190031</v>
      </c>
      <c r="AU179" s="1">
        <f t="shared" si="88"/>
        <v>-12.24240115494861</v>
      </c>
      <c r="AV179" s="1">
        <f t="shared" si="89"/>
        <v>14.528007826995939</v>
      </c>
      <c r="AW179" s="1">
        <f t="shared" si="90"/>
        <v>5.2095953481546715</v>
      </c>
      <c r="AX179" s="1" t="str">
        <f>VLOOKUP(AI179,'ISSUE SCORE from EIKON'!A182:B611,2,FALSE)</f>
        <v>Juniper Networks Inc</v>
      </c>
      <c r="AY179" s="1">
        <f t="shared" si="91"/>
        <v>178</v>
      </c>
      <c r="AZ179" s="1">
        <v>178</v>
      </c>
      <c r="BA179" s="1">
        <v>1</v>
      </c>
    </row>
    <row r="180" spans="1:53" ht="15">
      <c r="A180" s="11" t="s">
        <v>243</v>
      </c>
      <c r="B180" s="1">
        <f>('WEIGHTED from Refinitive'!$B$3*'ISSUE SCORE from EIKON'!G183)+('WEIGHTED from Refinitive'!$B$4*'ISSUE SCORE from EIKON'!V183)+('ISSUE SCORE from EIKON'!AK183*'WEIGHTED from Refinitive'!$B$5)+('WEIGHTED from Refinitive'!$B$8*'ISSUE SCORE from EIKON'!AZ183)+('ISSUE SCORE from EIKON'!BO183*'WEIGHTED from Refinitive'!$B$9)+('WEIGHTED from Refinitive'!$B$10*'ISSUE SCORE from EIKON'!CD183)+('ISSUE SCORE from EIKON'!CS183*'WEIGHTED from Refinitive'!$B$11)+('WEIGHTED from Refinitive'!$B$14*'ISSUE SCORE from EIKON'!DH183)+('ISSUE SCORE from EIKON'!DW183*'WEIGHTED from Refinitive'!$B$15)+('WEIGHTED from Refinitive'!$B$16*'ISSUE SCORE from EIKON'!EL183)</f>
        <v>7.3200475218713885</v>
      </c>
      <c r="C180" s="1">
        <f>('WEIGHTED from Refinitive'!$B$3*'ISSUE SCORE from EIKON'!H183)+('WEIGHTED from Refinitive'!$B$4*'ISSUE SCORE from EIKON'!W183)+('ISSUE SCORE from EIKON'!AL183*'WEIGHTED from Refinitive'!$B$5)+('WEIGHTED from Refinitive'!$B$8*'ISSUE SCORE from EIKON'!BA183)+('ISSUE SCORE from EIKON'!BP183*'WEIGHTED from Refinitive'!$B$9)+('WEIGHTED from Refinitive'!$B$10*'ISSUE SCORE from EIKON'!CE183)+('ISSUE SCORE from EIKON'!CT183*'WEIGHTED from Refinitive'!$B$11)+('WEIGHTED from Refinitive'!$B$14*'ISSUE SCORE from EIKON'!DI183)+('ISSUE SCORE from EIKON'!DX183*'WEIGHTED from Refinitive'!$B$15)+('WEIGHTED from Refinitive'!$B$16*'ISSUE SCORE from EIKON'!EM183)</f>
        <v>71.233143731497165</v>
      </c>
      <c r="D180" s="1">
        <f>('WEIGHTED from Refinitive'!$B$3*'ISSUE SCORE from EIKON'!I183)+('WEIGHTED from Refinitive'!$B$4*'ISSUE SCORE from EIKON'!X183)+('ISSUE SCORE from EIKON'!AM183*'WEIGHTED from Refinitive'!$B$5)+('WEIGHTED from Refinitive'!$B$8*'ISSUE SCORE from EIKON'!BB183)+('ISSUE SCORE from EIKON'!BQ183*'WEIGHTED from Refinitive'!$B$9)+('WEIGHTED from Refinitive'!$B$10*'ISSUE SCORE from EIKON'!CF183)+('ISSUE SCORE from EIKON'!CU183*'WEIGHTED from Refinitive'!$B$11)+('WEIGHTED from Refinitive'!$B$14*'ISSUE SCORE from EIKON'!DJ183)+('ISSUE SCORE from EIKON'!DY183*'WEIGHTED from Refinitive'!$B$15)+('WEIGHTED from Refinitive'!$B$16*'ISSUE SCORE from EIKON'!EN183)</f>
        <v>72.183574801803502</v>
      </c>
      <c r="E180" s="1">
        <f>('WEIGHTED from Refinitive'!$B$3*'ISSUE SCORE from EIKON'!J183)+('WEIGHTED from Refinitive'!$B$4*'ISSUE SCORE from EIKON'!Y183)+('ISSUE SCORE from EIKON'!AN183*'WEIGHTED from Refinitive'!$B$5)+('WEIGHTED from Refinitive'!$B$8*'ISSUE SCORE from EIKON'!BC183)+('ISSUE SCORE from EIKON'!BR183*'WEIGHTED from Refinitive'!$B$9)+('WEIGHTED from Refinitive'!$B$10*'ISSUE SCORE from EIKON'!CG183)+('ISSUE SCORE from EIKON'!CV183*'WEIGHTED from Refinitive'!$B$11)+('WEIGHTED from Refinitive'!$B$14*'ISSUE SCORE from EIKON'!DK183)+('ISSUE SCORE from EIKON'!DZ183*'WEIGHTED from Refinitive'!$B$15)+('WEIGHTED from Refinitive'!$B$16*'ISSUE SCORE from EIKON'!EO183)</f>
        <v>74.402755836405049</v>
      </c>
      <c r="F180" s="1">
        <f>('WEIGHTED from Refinitive'!$B$3*'ISSUE SCORE from EIKON'!K183)+('WEIGHTED from Refinitive'!$B$4*'ISSUE SCORE from EIKON'!Z183)+('ISSUE SCORE from EIKON'!AO183*'WEIGHTED from Refinitive'!$B$5)+('WEIGHTED from Refinitive'!$B$8*'ISSUE SCORE from EIKON'!BD183)+('ISSUE SCORE from EIKON'!BS183*'WEIGHTED from Refinitive'!$B$9)+('WEIGHTED from Refinitive'!$B$10*'ISSUE SCORE from EIKON'!CH183)+('ISSUE SCORE from EIKON'!CW183*'WEIGHTED from Refinitive'!$B$11)+('WEIGHTED from Refinitive'!$B$14*'ISSUE SCORE from EIKON'!DL183)+('ISSUE SCORE from EIKON'!EA183*'WEIGHTED from Refinitive'!$B$15)+('WEIGHTED from Refinitive'!$B$16*'ISSUE SCORE from EIKON'!EP183)</f>
        <v>68.270051377194179</v>
      </c>
      <c r="G180" s="1">
        <f>('WEIGHTED from Refinitive'!$B$3*'ISSUE SCORE from EIKON'!L183)+('WEIGHTED from Refinitive'!$B$4*'ISSUE SCORE from EIKON'!AA183)+('ISSUE SCORE from EIKON'!AP183*'WEIGHTED from Refinitive'!$B$5)+('WEIGHTED from Refinitive'!$B$8*'ISSUE SCORE from EIKON'!BE183)+('ISSUE SCORE from EIKON'!BT183*'WEIGHTED from Refinitive'!$B$9)+('WEIGHTED from Refinitive'!$B$10*'ISSUE SCORE from EIKON'!CI183)+('ISSUE SCORE from EIKON'!CX183*'WEIGHTED from Refinitive'!$B$11)+('WEIGHTED from Refinitive'!$B$14*'ISSUE SCORE from EIKON'!DM183)+('ISSUE SCORE from EIKON'!EB183*'WEIGHTED from Refinitive'!$B$15)+('WEIGHTED from Refinitive'!$B$16*'ISSUE SCORE from EIKON'!EQ183)</f>
        <v>62.600303951367735</v>
      </c>
      <c r="H180" s="1">
        <f>('WEIGHTED from Refinitive'!$B$3*'ISSUE SCORE from EIKON'!M183)+('WEIGHTED from Refinitive'!$B$4*'ISSUE SCORE from EIKON'!AB183)+('ISSUE SCORE from EIKON'!AQ183*'WEIGHTED from Refinitive'!$B$5)+('WEIGHTED from Refinitive'!$B$8*'ISSUE SCORE from EIKON'!BF183)+('ISSUE SCORE from EIKON'!BU183*'WEIGHTED from Refinitive'!$B$9)+('WEIGHTED from Refinitive'!$B$10*'ISSUE SCORE from EIKON'!CJ183)+('ISSUE SCORE from EIKON'!CY183*'WEIGHTED from Refinitive'!$B$11)+('WEIGHTED from Refinitive'!$B$14*'ISSUE SCORE from EIKON'!DN183)+('ISSUE SCORE from EIKON'!EC183*'WEIGHTED from Refinitive'!$B$15)+('WEIGHTED from Refinitive'!$B$16*'ISSUE SCORE from EIKON'!ER183)</f>
        <v>65.837965990843642</v>
      </c>
      <c r="I180" s="1">
        <f>('WEIGHTED from Refinitive'!$B$3*'ISSUE SCORE from EIKON'!N183)+('WEIGHTED from Refinitive'!$B$4*'ISSUE SCORE from EIKON'!AC183)+('ISSUE SCORE from EIKON'!AR183*'WEIGHTED from Refinitive'!$B$5)+('WEIGHTED from Refinitive'!$B$8*'ISSUE SCORE from EIKON'!BG183)+('ISSUE SCORE from EIKON'!BV183*'WEIGHTED from Refinitive'!$B$9)+('WEIGHTED from Refinitive'!$B$10*'ISSUE SCORE from EIKON'!CK183)+('ISSUE SCORE from EIKON'!CZ183*'WEIGHTED from Refinitive'!$B$11)+('WEIGHTED from Refinitive'!$B$14*'ISSUE SCORE from EIKON'!DO183)+('ISSUE SCORE from EIKON'!ED183*'WEIGHTED from Refinitive'!$B$15)+('WEIGHTED from Refinitive'!$B$16*'ISSUE SCORE from EIKON'!ES183)</f>
        <v>63.867525149031238</v>
      </c>
      <c r="J180" s="1">
        <f>('WEIGHTED from Refinitive'!$B$3*'ISSUE SCORE from EIKON'!O183)+('WEIGHTED from Refinitive'!$B$4*'ISSUE SCORE from EIKON'!AD183)+('ISSUE SCORE from EIKON'!AS183*'WEIGHTED from Refinitive'!$B$5)+('WEIGHTED from Refinitive'!$B$8*'ISSUE SCORE from EIKON'!BH183)+('ISSUE SCORE from EIKON'!BW183*'WEIGHTED from Refinitive'!$B$9)+('WEIGHTED from Refinitive'!$B$10*'ISSUE SCORE from EIKON'!CL183)+('ISSUE SCORE from EIKON'!DA183*'WEIGHTED from Refinitive'!$B$11)+('WEIGHTED from Refinitive'!$B$14*'ISSUE SCORE from EIKON'!DP183)+('ISSUE SCORE from EIKON'!EE183*'WEIGHTED from Refinitive'!$B$15)+('WEIGHTED from Refinitive'!$B$16*'ISSUE SCORE from EIKON'!ET183)</f>
        <v>64.710032586155791</v>
      </c>
      <c r="K180" s="1">
        <f>('WEIGHTED from Refinitive'!$B$3*'ISSUE SCORE from EIKON'!P183)+('WEIGHTED from Refinitive'!$B$4*'ISSUE SCORE from EIKON'!AE183)+('ISSUE SCORE from EIKON'!AT183*'WEIGHTED from Refinitive'!$B$5)+('WEIGHTED from Refinitive'!$B$8*'ISSUE SCORE from EIKON'!BI183)+('ISSUE SCORE from EIKON'!BX183*'WEIGHTED from Refinitive'!$B$9)+('WEIGHTED from Refinitive'!$B$10*'ISSUE SCORE from EIKON'!CM183)+('ISSUE SCORE from EIKON'!DB183*'WEIGHTED from Refinitive'!$B$11)+('WEIGHTED from Refinitive'!$B$14*'ISSUE SCORE from EIKON'!DQ183)+('ISSUE SCORE from EIKON'!EF183*'WEIGHTED from Refinitive'!$B$15)+('WEIGHTED from Refinitive'!$B$16*'ISSUE SCORE from EIKON'!EU183)</f>
        <v>53.921938952480005</v>
      </c>
      <c r="L180" s="1">
        <f>('WEIGHTED from Refinitive'!$B$3*'ISSUE SCORE from EIKON'!Q183)+('WEIGHTED from Refinitive'!$B$4*'ISSUE SCORE from EIKON'!AF183)+('ISSUE SCORE from EIKON'!AU183*'WEIGHTED from Refinitive'!$B$5)+('WEIGHTED from Refinitive'!$B$8*'ISSUE SCORE from EIKON'!BJ183)+('ISSUE SCORE from EIKON'!BY183*'WEIGHTED from Refinitive'!$B$9)+('WEIGHTED from Refinitive'!$B$10*'ISSUE SCORE from EIKON'!CN183)+('ISSUE SCORE from EIKON'!DC183*'WEIGHTED from Refinitive'!$B$11)+('WEIGHTED from Refinitive'!$B$14*'ISSUE SCORE from EIKON'!DR183)+('ISSUE SCORE from EIKON'!EG183*'WEIGHTED from Refinitive'!$B$15)+('WEIGHTED from Refinitive'!$B$16*'ISSUE SCORE from EIKON'!EV183)</f>
        <v>56.424154245519986</v>
      </c>
      <c r="M180" s="1">
        <f>('WEIGHTED from Refinitive'!$B$3*'ISSUE SCORE from EIKON'!R183)+('WEIGHTED from Refinitive'!$B$4*'ISSUE SCORE from EIKON'!AG183)+('ISSUE SCORE from EIKON'!AV183*'WEIGHTED from Refinitive'!$B$5)+('WEIGHTED from Refinitive'!$B$8*'ISSUE SCORE from EIKON'!BK183)+('ISSUE SCORE from EIKON'!BZ183*'WEIGHTED from Refinitive'!$B$9)+('WEIGHTED from Refinitive'!$B$10*'ISSUE SCORE from EIKON'!CO183)+('ISSUE SCORE from EIKON'!DD183*'WEIGHTED from Refinitive'!$B$11)+('WEIGHTED from Refinitive'!$B$14*'ISSUE SCORE from EIKON'!DS183)+('ISSUE SCORE from EIKON'!EH183*'WEIGHTED from Refinitive'!$B$15)+('WEIGHTED from Refinitive'!$B$16*'ISSUE SCORE from EIKON'!EW183)</f>
        <v>53.926091024159334</v>
      </c>
      <c r="N180" s="1">
        <f>('WEIGHTED from Refinitive'!$B$3*'ISSUE SCORE from EIKON'!S183)+('WEIGHTED from Refinitive'!$B$4*'ISSUE SCORE from EIKON'!AH183)+('ISSUE SCORE from EIKON'!AW183*'WEIGHTED from Refinitive'!$B$5)+('WEIGHTED from Refinitive'!$B$8*'ISSUE SCORE from EIKON'!BL183)+('ISSUE SCORE from EIKON'!CA183*'WEIGHTED from Refinitive'!$B$9)+('WEIGHTED from Refinitive'!$B$10*'ISSUE SCORE from EIKON'!CP183)+('ISSUE SCORE from EIKON'!DE183*'WEIGHTED from Refinitive'!$B$11)+('WEIGHTED from Refinitive'!$B$14*'ISSUE SCORE from EIKON'!DT183)+('ISSUE SCORE from EIKON'!EI183*'WEIGHTED from Refinitive'!$B$15)+('WEIGHTED from Refinitive'!$B$16*'ISSUE SCORE from EIKON'!EX183)</f>
        <v>42.716083916083861</v>
      </c>
      <c r="O180" s="1">
        <f>('WEIGHTED from Refinitive'!$B$3*'ISSUE SCORE from EIKON'!T183)+('WEIGHTED from Refinitive'!$B$4*'ISSUE SCORE from EIKON'!AI183)+('ISSUE SCORE from EIKON'!AX183*'WEIGHTED from Refinitive'!$B$5)+('WEIGHTED from Refinitive'!$B$8*'ISSUE SCORE from EIKON'!BM183)+('ISSUE SCORE from EIKON'!CB183*'WEIGHTED from Refinitive'!$B$9)+('WEIGHTED from Refinitive'!$B$10*'ISSUE SCORE from EIKON'!CQ183)+('ISSUE SCORE from EIKON'!DF183*'WEIGHTED from Refinitive'!$B$11)+('WEIGHTED from Refinitive'!$B$14*'ISSUE SCORE from EIKON'!DU183)+('ISSUE SCORE from EIKON'!EJ183*'WEIGHTED from Refinitive'!$B$15)+('WEIGHTED from Refinitive'!$B$16*'ISSUE SCORE from EIKON'!EY183)</f>
        <v>0</v>
      </c>
      <c r="P180" s="1">
        <f>('WEIGHTED from Refinitive'!$B$3*'ISSUE SCORE from EIKON'!U183)+('WEIGHTED from Refinitive'!$B$4*'ISSUE SCORE from EIKON'!AJ183)+('ISSUE SCORE from EIKON'!AY183*'WEIGHTED from Refinitive'!$B$5)+('WEIGHTED from Refinitive'!$B$8*'ISSUE SCORE from EIKON'!BN183)+('ISSUE SCORE from EIKON'!CC183*'WEIGHTED from Refinitive'!$B$9)+('WEIGHTED from Refinitive'!$B$10*'ISSUE SCORE from EIKON'!CR183)+('ISSUE SCORE from EIKON'!DG183*'WEIGHTED from Refinitive'!$B$11)+('WEIGHTED from Refinitive'!$B$14*'ISSUE SCORE from EIKON'!DV183)+('ISSUE SCORE from EIKON'!EK183*'WEIGHTED from Refinitive'!$B$15)+('WEIGHTED from Refinitive'!$B$16*'ISSUE SCORE from EIKON'!EZ183)</f>
        <v>0</v>
      </c>
      <c r="R180" s="11" t="s">
        <v>287</v>
      </c>
      <c r="S180" s="1">
        <f t="shared" si="62"/>
        <v>84.766621093749961</v>
      </c>
      <c r="T180" s="1">
        <f t="shared" si="63"/>
        <v>71.233143731497165</v>
      </c>
      <c r="U180" s="1">
        <f t="shared" si="64"/>
        <v>72.183574801803502</v>
      </c>
      <c r="V180" s="1">
        <f t="shared" si="65"/>
        <v>74.402755836405049</v>
      </c>
      <c r="W180" s="1">
        <f t="shared" si="66"/>
        <v>68.270051377194179</v>
      </c>
      <c r="X180" s="1">
        <f t="shared" si="67"/>
        <v>62.600303951367735</v>
      </c>
      <c r="Y180" s="1">
        <f t="shared" si="68"/>
        <v>65.837965990843642</v>
      </c>
      <c r="Z180" s="1">
        <f t="shared" si="69"/>
        <v>63.867525149031238</v>
      </c>
      <c r="AA180" s="1">
        <f t="shared" si="70"/>
        <v>64.710032586155791</v>
      </c>
      <c r="AB180" s="1">
        <f t="shared" si="71"/>
        <v>53.921938952480005</v>
      </c>
      <c r="AC180" s="1">
        <f t="shared" si="72"/>
        <v>56.424154245519986</v>
      </c>
      <c r="AD180" s="1">
        <f t="shared" si="73"/>
        <v>53.926091024159334</v>
      </c>
      <c r="AE180" s="1">
        <f t="shared" si="74"/>
        <v>42.716083916083861</v>
      </c>
      <c r="AF180" s="1">
        <f t="shared" si="75"/>
        <v>0</v>
      </c>
      <c r="AG180" s="1">
        <f t="shared" si="76"/>
        <v>0</v>
      </c>
      <c r="AI180" s="11" t="s">
        <v>287</v>
      </c>
      <c r="AJ180" s="1">
        <f t="shared" si="77"/>
        <v>13.533477362252796</v>
      </c>
      <c r="AK180" s="1">
        <f t="shared" si="78"/>
        <v>-0.95043107030633678</v>
      </c>
      <c r="AL180" s="1">
        <f t="shared" si="79"/>
        <v>-2.2191810346015473</v>
      </c>
      <c r="AM180" s="1">
        <f t="shared" si="80"/>
        <v>6.1327044592108706</v>
      </c>
      <c r="AN180" s="1">
        <f t="shared" si="81"/>
        <v>5.6697474258264435</v>
      </c>
      <c r="AO180" s="1">
        <f t="shared" si="82"/>
        <v>-3.2376620394759072</v>
      </c>
      <c r="AP180" s="1">
        <f t="shared" si="83"/>
        <v>1.9704408418124046</v>
      </c>
      <c r="AQ180" s="1">
        <f t="shared" si="84"/>
        <v>-0.84250743712455289</v>
      </c>
      <c r="AR180" s="1">
        <f t="shared" si="85"/>
        <v>10.788093633675786</v>
      </c>
      <c r="AS180" s="1">
        <f t="shared" si="86"/>
        <v>-2.5022152930399812</v>
      </c>
      <c r="AT180" s="1">
        <f t="shared" si="87"/>
        <v>2.4980632213606526</v>
      </c>
      <c r="AU180" s="1">
        <f t="shared" si="88"/>
        <v>11.210007108075473</v>
      </c>
      <c r="AV180" s="1">
        <f t="shared" si="89"/>
        <v>42.716083916083861</v>
      </c>
      <c r="AW180" s="1">
        <f t="shared" si="90"/>
        <v>0</v>
      </c>
      <c r="AX180" s="1" t="str">
        <f>VLOOKUP(AI180,'ISSUE SCORE from EIKON'!A183:B612,2,FALSE)</f>
        <v>Nordstrom Inc</v>
      </c>
      <c r="AY180" s="1">
        <f t="shared" si="91"/>
        <v>179</v>
      </c>
      <c r="AZ180" s="1">
        <v>179</v>
      </c>
      <c r="BA180" s="1">
        <v>1</v>
      </c>
    </row>
    <row r="181" spans="1:53" ht="15">
      <c r="A181" s="11" t="s">
        <v>244</v>
      </c>
      <c r="B181" s="1">
        <f>('WEIGHTED from Refinitive'!$B$3*'ISSUE SCORE from EIKON'!G184)+('WEIGHTED from Refinitive'!$B$4*'ISSUE SCORE from EIKON'!V184)+('ISSUE SCORE from EIKON'!AK184*'WEIGHTED from Refinitive'!$B$5)+('WEIGHTED from Refinitive'!$B$8*'ISSUE SCORE from EIKON'!AZ184)+('ISSUE SCORE from EIKON'!BO184*'WEIGHTED from Refinitive'!$B$9)+('WEIGHTED from Refinitive'!$B$10*'ISSUE SCORE from EIKON'!CD184)+('ISSUE SCORE from EIKON'!CS184*'WEIGHTED from Refinitive'!$B$11)+('WEIGHTED from Refinitive'!$B$14*'ISSUE SCORE from EIKON'!DH184)+('ISSUE SCORE from EIKON'!DW184*'WEIGHTED from Refinitive'!$B$15)+('WEIGHTED from Refinitive'!$B$16*'ISSUE SCORE from EIKON'!EL184)</f>
        <v>67.796424115513958</v>
      </c>
      <c r="C181" s="1">
        <f>('WEIGHTED from Refinitive'!$B$3*'ISSUE SCORE from EIKON'!H184)+('WEIGHTED from Refinitive'!$B$4*'ISSUE SCORE from EIKON'!W184)+('ISSUE SCORE from EIKON'!AL184*'WEIGHTED from Refinitive'!$B$5)+('WEIGHTED from Refinitive'!$B$8*'ISSUE SCORE from EIKON'!BA184)+('ISSUE SCORE from EIKON'!BP184*'WEIGHTED from Refinitive'!$B$9)+('WEIGHTED from Refinitive'!$B$10*'ISSUE SCORE from EIKON'!CE184)+('ISSUE SCORE from EIKON'!CT184*'WEIGHTED from Refinitive'!$B$11)+('WEIGHTED from Refinitive'!$B$14*'ISSUE SCORE from EIKON'!DI184)+('ISSUE SCORE from EIKON'!DX184*'WEIGHTED from Refinitive'!$B$15)+('WEIGHTED from Refinitive'!$B$16*'ISSUE SCORE from EIKON'!EM184)</f>
        <v>71.896337622264653</v>
      </c>
      <c r="D181" s="1">
        <f>('WEIGHTED from Refinitive'!$B$3*'ISSUE SCORE from EIKON'!I184)+('WEIGHTED from Refinitive'!$B$4*'ISSUE SCORE from EIKON'!X184)+('ISSUE SCORE from EIKON'!AM184*'WEIGHTED from Refinitive'!$B$5)+('WEIGHTED from Refinitive'!$B$8*'ISSUE SCORE from EIKON'!BB184)+('ISSUE SCORE from EIKON'!BQ184*'WEIGHTED from Refinitive'!$B$9)+('WEIGHTED from Refinitive'!$B$10*'ISSUE SCORE from EIKON'!CF184)+('ISSUE SCORE from EIKON'!CU184*'WEIGHTED from Refinitive'!$B$11)+('WEIGHTED from Refinitive'!$B$14*'ISSUE SCORE from EIKON'!DJ184)+('ISSUE SCORE from EIKON'!DY184*'WEIGHTED from Refinitive'!$B$15)+('WEIGHTED from Refinitive'!$B$16*'ISSUE SCORE from EIKON'!EN184)</f>
        <v>68.253669526381714</v>
      </c>
      <c r="E181" s="1">
        <f>('WEIGHTED from Refinitive'!$B$3*'ISSUE SCORE from EIKON'!J184)+('WEIGHTED from Refinitive'!$B$4*'ISSUE SCORE from EIKON'!Y184)+('ISSUE SCORE from EIKON'!AN184*'WEIGHTED from Refinitive'!$B$5)+('WEIGHTED from Refinitive'!$B$8*'ISSUE SCORE from EIKON'!BC184)+('ISSUE SCORE from EIKON'!BR184*'WEIGHTED from Refinitive'!$B$9)+('WEIGHTED from Refinitive'!$B$10*'ISSUE SCORE from EIKON'!CG184)+('ISSUE SCORE from EIKON'!CV184*'WEIGHTED from Refinitive'!$B$11)+('WEIGHTED from Refinitive'!$B$14*'ISSUE SCORE from EIKON'!DK184)+('ISSUE SCORE from EIKON'!DZ184*'WEIGHTED from Refinitive'!$B$15)+('WEIGHTED from Refinitive'!$B$16*'ISSUE SCORE from EIKON'!EO184)</f>
        <v>62.045364539375427</v>
      </c>
      <c r="F181" s="1">
        <f>('WEIGHTED from Refinitive'!$B$3*'ISSUE SCORE from EIKON'!K184)+('WEIGHTED from Refinitive'!$B$4*'ISSUE SCORE from EIKON'!Z184)+('ISSUE SCORE from EIKON'!AO184*'WEIGHTED from Refinitive'!$B$5)+('WEIGHTED from Refinitive'!$B$8*'ISSUE SCORE from EIKON'!BD184)+('ISSUE SCORE from EIKON'!BS184*'WEIGHTED from Refinitive'!$B$9)+('WEIGHTED from Refinitive'!$B$10*'ISSUE SCORE from EIKON'!CH184)+('ISSUE SCORE from EIKON'!CW184*'WEIGHTED from Refinitive'!$B$11)+('WEIGHTED from Refinitive'!$B$14*'ISSUE SCORE from EIKON'!DL184)+('ISSUE SCORE from EIKON'!EA184*'WEIGHTED from Refinitive'!$B$15)+('WEIGHTED from Refinitive'!$B$16*'ISSUE SCORE from EIKON'!EP184)</f>
        <v>56.092844655344614</v>
      </c>
      <c r="G181" s="1">
        <f>('WEIGHTED from Refinitive'!$B$3*'ISSUE SCORE from EIKON'!L184)+('WEIGHTED from Refinitive'!$B$4*'ISSUE SCORE from EIKON'!AA184)+('ISSUE SCORE from EIKON'!AP184*'WEIGHTED from Refinitive'!$B$5)+('WEIGHTED from Refinitive'!$B$8*'ISSUE SCORE from EIKON'!BE184)+('ISSUE SCORE from EIKON'!BT184*'WEIGHTED from Refinitive'!$B$9)+('WEIGHTED from Refinitive'!$B$10*'ISSUE SCORE from EIKON'!CI184)+('ISSUE SCORE from EIKON'!CX184*'WEIGHTED from Refinitive'!$B$11)+('WEIGHTED from Refinitive'!$B$14*'ISSUE SCORE from EIKON'!DM184)+('ISSUE SCORE from EIKON'!EB184*'WEIGHTED from Refinitive'!$B$15)+('WEIGHTED from Refinitive'!$B$16*'ISSUE SCORE from EIKON'!EQ184)</f>
        <v>40.332995609591308</v>
      </c>
      <c r="H181" s="1">
        <f>('WEIGHTED from Refinitive'!$B$3*'ISSUE SCORE from EIKON'!M184)+('WEIGHTED from Refinitive'!$B$4*'ISSUE SCORE from EIKON'!AB184)+('ISSUE SCORE from EIKON'!AQ184*'WEIGHTED from Refinitive'!$B$5)+('WEIGHTED from Refinitive'!$B$8*'ISSUE SCORE from EIKON'!BF184)+('ISSUE SCORE from EIKON'!BU184*'WEIGHTED from Refinitive'!$B$9)+('WEIGHTED from Refinitive'!$B$10*'ISSUE SCORE from EIKON'!CJ184)+('ISSUE SCORE from EIKON'!CY184*'WEIGHTED from Refinitive'!$B$11)+('WEIGHTED from Refinitive'!$B$14*'ISSUE SCORE from EIKON'!DN184)+('ISSUE SCORE from EIKON'!EC184*'WEIGHTED from Refinitive'!$B$15)+('WEIGHTED from Refinitive'!$B$16*'ISSUE SCORE from EIKON'!ER184)</f>
        <v>32.875813634806406</v>
      </c>
      <c r="I181" s="1">
        <f>('WEIGHTED from Refinitive'!$B$3*'ISSUE SCORE from EIKON'!N184)+('WEIGHTED from Refinitive'!$B$4*'ISSUE SCORE from EIKON'!AC184)+('ISSUE SCORE from EIKON'!AR184*'WEIGHTED from Refinitive'!$B$5)+('WEIGHTED from Refinitive'!$B$8*'ISSUE SCORE from EIKON'!BG184)+('ISSUE SCORE from EIKON'!BV184*'WEIGHTED from Refinitive'!$B$9)+('WEIGHTED from Refinitive'!$B$10*'ISSUE SCORE from EIKON'!CK184)+('ISSUE SCORE from EIKON'!CZ184*'WEIGHTED from Refinitive'!$B$11)+('WEIGHTED from Refinitive'!$B$14*'ISSUE SCORE from EIKON'!DO184)+('ISSUE SCORE from EIKON'!ED184*'WEIGHTED from Refinitive'!$B$15)+('WEIGHTED from Refinitive'!$B$16*'ISSUE SCORE from EIKON'!ES184)</f>
        <v>32.642930327868854</v>
      </c>
      <c r="J181" s="1">
        <f>('WEIGHTED from Refinitive'!$B$3*'ISSUE SCORE from EIKON'!O184)+('WEIGHTED from Refinitive'!$B$4*'ISSUE SCORE from EIKON'!AD184)+('ISSUE SCORE from EIKON'!AS184*'WEIGHTED from Refinitive'!$B$5)+('WEIGHTED from Refinitive'!$B$8*'ISSUE SCORE from EIKON'!BH184)+('ISSUE SCORE from EIKON'!BW184*'WEIGHTED from Refinitive'!$B$9)+('WEIGHTED from Refinitive'!$B$10*'ISSUE SCORE from EIKON'!CL184)+('ISSUE SCORE from EIKON'!DA184*'WEIGHTED from Refinitive'!$B$11)+('WEIGHTED from Refinitive'!$B$14*'ISSUE SCORE from EIKON'!DP184)+('ISSUE SCORE from EIKON'!EE184*'WEIGHTED from Refinitive'!$B$15)+('WEIGHTED from Refinitive'!$B$16*'ISSUE SCORE from EIKON'!ET184)</f>
        <v>32.447464012595567</v>
      </c>
      <c r="K181" s="1">
        <f>('WEIGHTED from Refinitive'!$B$3*'ISSUE SCORE from EIKON'!P184)+('WEIGHTED from Refinitive'!$B$4*'ISSUE SCORE from EIKON'!AE184)+('ISSUE SCORE from EIKON'!AT184*'WEIGHTED from Refinitive'!$B$5)+('WEIGHTED from Refinitive'!$B$8*'ISSUE SCORE from EIKON'!BI184)+('ISSUE SCORE from EIKON'!BX184*'WEIGHTED from Refinitive'!$B$9)+('WEIGHTED from Refinitive'!$B$10*'ISSUE SCORE from EIKON'!CM184)+('ISSUE SCORE from EIKON'!DB184*'WEIGHTED from Refinitive'!$B$11)+('WEIGHTED from Refinitive'!$B$14*'ISSUE SCORE from EIKON'!DQ184)+('ISSUE SCORE from EIKON'!EF184*'WEIGHTED from Refinitive'!$B$15)+('WEIGHTED from Refinitive'!$B$16*'ISSUE SCORE from EIKON'!EU184)</f>
        <v>39.619186744576915</v>
      </c>
      <c r="L181" s="1">
        <f>('WEIGHTED from Refinitive'!$B$3*'ISSUE SCORE from EIKON'!Q184)+('WEIGHTED from Refinitive'!$B$4*'ISSUE SCORE from EIKON'!AF184)+('ISSUE SCORE from EIKON'!AU184*'WEIGHTED from Refinitive'!$B$5)+('WEIGHTED from Refinitive'!$B$8*'ISSUE SCORE from EIKON'!BJ184)+('ISSUE SCORE from EIKON'!BY184*'WEIGHTED from Refinitive'!$B$9)+('WEIGHTED from Refinitive'!$B$10*'ISSUE SCORE from EIKON'!CN184)+('ISSUE SCORE from EIKON'!DC184*'WEIGHTED from Refinitive'!$B$11)+('WEIGHTED from Refinitive'!$B$14*'ISSUE SCORE from EIKON'!DR184)+('ISSUE SCORE from EIKON'!EG184*'WEIGHTED from Refinitive'!$B$15)+('WEIGHTED from Refinitive'!$B$16*'ISSUE SCORE from EIKON'!EV184)</f>
        <v>23.513694980283475</v>
      </c>
      <c r="M181" s="1">
        <f>('WEIGHTED from Refinitive'!$B$3*'ISSUE SCORE from EIKON'!R184)+('WEIGHTED from Refinitive'!$B$4*'ISSUE SCORE from EIKON'!AG184)+('ISSUE SCORE from EIKON'!AV184*'WEIGHTED from Refinitive'!$B$5)+('WEIGHTED from Refinitive'!$B$8*'ISSUE SCORE from EIKON'!BK184)+('ISSUE SCORE from EIKON'!BZ184*'WEIGHTED from Refinitive'!$B$9)+('WEIGHTED from Refinitive'!$B$10*'ISSUE SCORE from EIKON'!CO184)+('ISSUE SCORE from EIKON'!DD184*'WEIGHTED from Refinitive'!$B$11)+('WEIGHTED from Refinitive'!$B$14*'ISSUE SCORE from EIKON'!DS184)+('ISSUE SCORE from EIKON'!EH184*'WEIGHTED from Refinitive'!$B$15)+('WEIGHTED from Refinitive'!$B$16*'ISSUE SCORE from EIKON'!EW184)</f>
        <v>22.21355456496612</v>
      </c>
      <c r="N181" s="1">
        <f>('WEIGHTED from Refinitive'!$B$3*'ISSUE SCORE from EIKON'!S184)+('WEIGHTED from Refinitive'!$B$4*'ISSUE SCORE from EIKON'!AH184)+('ISSUE SCORE from EIKON'!AW184*'WEIGHTED from Refinitive'!$B$5)+('WEIGHTED from Refinitive'!$B$8*'ISSUE SCORE from EIKON'!BL184)+('ISSUE SCORE from EIKON'!CA184*'WEIGHTED from Refinitive'!$B$9)+('WEIGHTED from Refinitive'!$B$10*'ISSUE SCORE from EIKON'!CP184)+('ISSUE SCORE from EIKON'!DE184*'WEIGHTED from Refinitive'!$B$11)+('WEIGHTED from Refinitive'!$B$14*'ISSUE SCORE from EIKON'!DT184)+('ISSUE SCORE from EIKON'!EI184*'WEIGHTED from Refinitive'!$B$15)+('WEIGHTED from Refinitive'!$B$16*'ISSUE SCORE from EIKON'!EX184)</f>
        <v>35.173484848484811</v>
      </c>
      <c r="O181" s="1">
        <f>('WEIGHTED from Refinitive'!$B$3*'ISSUE SCORE from EIKON'!T184)+('WEIGHTED from Refinitive'!$B$4*'ISSUE SCORE from EIKON'!AI184)+('ISSUE SCORE from EIKON'!AX184*'WEIGHTED from Refinitive'!$B$5)+('WEIGHTED from Refinitive'!$B$8*'ISSUE SCORE from EIKON'!BM184)+('ISSUE SCORE from EIKON'!CB184*'WEIGHTED from Refinitive'!$B$9)+('WEIGHTED from Refinitive'!$B$10*'ISSUE SCORE from EIKON'!CQ184)+('ISSUE SCORE from EIKON'!DF184*'WEIGHTED from Refinitive'!$B$11)+('WEIGHTED from Refinitive'!$B$14*'ISSUE SCORE from EIKON'!DU184)+('ISSUE SCORE from EIKON'!EJ184*'WEIGHTED from Refinitive'!$B$15)+('WEIGHTED from Refinitive'!$B$16*'ISSUE SCORE from EIKON'!EY184)</f>
        <v>35.750142261001486</v>
      </c>
      <c r="P181" s="1">
        <f>('WEIGHTED from Refinitive'!$B$3*'ISSUE SCORE from EIKON'!U184)+('WEIGHTED from Refinitive'!$B$4*'ISSUE SCORE from EIKON'!AJ184)+('ISSUE SCORE from EIKON'!AY184*'WEIGHTED from Refinitive'!$B$5)+('WEIGHTED from Refinitive'!$B$8*'ISSUE SCORE from EIKON'!BN184)+('ISSUE SCORE from EIKON'!CC184*'WEIGHTED from Refinitive'!$B$9)+('WEIGHTED from Refinitive'!$B$10*'ISSUE SCORE from EIKON'!CR184)+('ISSUE SCORE from EIKON'!DG184*'WEIGHTED from Refinitive'!$B$11)+('WEIGHTED from Refinitive'!$B$14*'ISSUE SCORE from EIKON'!DV184)+('ISSUE SCORE from EIKON'!EK184*'WEIGHTED from Refinitive'!$B$15)+('WEIGHTED from Refinitive'!$B$16*'ISSUE SCORE from EIKON'!EZ184)</f>
        <v>57.662167070217897</v>
      </c>
      <c r="R181" s="11" t="s">
        <v>288</v>
      </c>
      <c r="S181" s="1">
        <f t="shared" si="62"/>
        <v>76.651871249605179</v>
      </c>
      <c r="T181" s="1">
        <f t="shared" si="63"/>
        <v>71.896337622264653</v>
      </c>
      <c r="U181" s="1">
        <f t="shared" si="64"/>
        <v>68.253669526381714</v>
      </c>
      <c r="V181" s="1">
        <f t="shared" si="65"/>
        <v>62.045364539375427</v>
      </c>
      <c r="W181" s="1">
        <f t="shared" si="66"/>
        <v>56.092844655344614</v>
      </c>
      <c r="X181" s="1">
        <f t="shared" si="67"/>
        <v>40.332995609591308</v>
      </c>
      <c r="Y181" s="1">
        <f t="shared" si="68"/>
        <v>32.875813634806406</v>
      </c>
      <c r="Z181" s="1">
        <f t="shared" si="69"/>
        <v>32.642930327868854</v>
      </c>
      <c r="AA181" s="1">
        <f t="shared" si="70"/>
        <v>32.447464012595567</v>
      </c>
      <c r="AB181" s="1">
        <f t="shared" si="71"/>
        <v>39.619186744576915</v>
      </c>
      <c r="AC181" s="1">
        <f t="shared" si="72"/>
        <v>23.513694980283475</v>
      </c>
      <c r="AD181" s="1">
        <f t="shared" si="73"/>
        <v>22.21355456496612</v>
      </c>
      <c r="AE181" s="1">
        <f t="shared" si="74"/>
        <v>35.173484848484811</v>
      </c>
      <c r="AF181" s="1">
        <f t="shared" si="75"/>
        <v>35.750142261001486</v>
      </c>
      <c r="AG181" s="1">
        <f t="shared" si="76"/>
        <v>57.662167070217897</v>
      </c>
      <c r="AI181" s="11" t="s">
        <v>288</v>
      </c>
      <c r="AJ181" s="1">
        <f t="shared" si="77"/>
        <v>4.755533627340526</v>
      </c>
      <c r="AK181" s="1">
        <f t="shared" si="78"/>
        <v>3.6426680958829394</v>
      </c>
      <c r="AL181" s="1">
        <f t="shared" si="79"/>
        <v>6.2083049870062865</v>
      </c>
      <c r="AM181" s="1">
        <f t="shared" si="80"/>
        <v>5.9525198840308136</v>
      </c>
      <c r="AN181" s="1">
        <f t="shared" si="81"/>
        <v>15.759849045753306</v>
      </c>
      <c r="AO181" s="1">
        <f t="shared" si="82"/>
        <v>7.457181974784902</v>
      </c>
      <c r="AP181" s="1">
        <f t="shared" si="83"/>
        <v>0.23288330693755199</v>
      </c>
      <c r="AQ181" s="1">
        <f t="shared" si="84"/>
        <v>0.19546631527328628</v>
      </c>
      <c r="AR181" s="1">
        <f t="shared" si="85"/>
        <v>-7.1717227319813475</v>
      </c>
      <c r="AS181" s="1">
        <f t="shared" si="86"/>
        <v>16.10549176429344</v>
      </c>
      <c r="AT181" s="1">
        <f t="shared" si="87"/>
        <v>1.3001404153173546</v>
      </c>
      <c r="AU181" s="1">
        <f t="shared" si="88"/>
        <v>-12.959930283518691</v>
      </c>
      <c r="AV181" s="1">
        <f t="shared" si="89"/>
        <v>-0.57665741251667413</v>
      </c>
      <c r="AW181" s="1">
        <f t="shared" si="90"/>
        <v>-21.912024809216412</v>
      </c>
      <c r="AX181" s="1" t="str">
        <f>VLOOKUP(AI181,'ISSUE SCORE from EIKON'!A184:B613,2,FALSE)</f>
        <v>Kellogg Co</v>
      </c>
      <c r="AY181" s="1">
        <f t="shared" si="91"/>
        <v>180</v>
      </c>
      <c r="AZ181" s="1">
        <v>180</v>
      </c>
      <c r="BA181" s="1">
        <v>1</v>
      </c>
    </row>
    <row r="182" spans="1:53" ht="15">
      <c r="A182" s="11" t="s">
        <v>245</v>
      </c>
      <c r="B182" s="1">
        <f>('WEIGHTED from Refinitive'!$B$3*'ISSUE SCORE from EIKON'!G185)+('WEIGHTED from Refinitive'!$B$4*'ISSUE SCORE from EIKON'!V185)+('ISSUE SCORE from EIKON'!AK185*'WEIGHTED from Refinitive'!$B$5)+('WEIGHTED from Refinitive'!$B$8*'ISSUE SCORE from EIKON'!AZ185)+('ISSUE SCORE from EIKON'!BO185*'WEIGHTED from Refinitive'!$B$9)+('WEIGHTED from Refinitive'!$B$10*'ISSUE SCORE from EIKON'!CD185)+('ISSUE SCORE from EIKON'!CS185*'WEIGHTED from Refinitive'!$B$11)+('WEIGHTED from Refinitive'!$B$14*'ISSUE SCORE from EIKON'!DH185)+('ISSUE SCORE from EIKON'!DW185*'WEIGHTED from Refinitive'!$B$15)+('WEIGHTED from Refinitive'!$B$16*'ISSUE SCORE from EIKON'!EL185)</f>
        <v>84.963341622072051</v>
      </c>
      <c r="C182" s="1">
        <f>('WEIGHTED from Refinitive'!$B$3*'ISSUE SCORE from EIKON'!H185)+('WEIGHTED from Refinitive'!$B$4*'ISSUE SCORE from EIKON'!W185)+('ISSUE SCORE from EIKON'!AL185*'WEIGHTED from Refinitive'!$B$5)+('WEIGHTED from Refinitive'!$B$8*'ISSUE SCORE from EIKON'!BA185)+('ISSUE SCORE from EIKON'!BP185*'WEIGHTED from Refinitive'!$B$9)+('WEIGHTED from Refinitive'!$B$10*'ISSUE SCORE from EIKON'!CE185)+('ISSUE SCORE from EIKON'!CT185*'WEIGHTED from Refinitive'!$B$11)+('WEIGHTED from Refinitive'!$B$14*'ISSUE SCORE from EIKON'!DI185)+('ISSUE SCORE from EIKON'!DX185*'WEIGHTED from Refinitive'!$B$15)+('WEIGHTED from Refinitive'!$B$16*'ISSUE SCORE from EIKON'!EM185)</f>
        <v>89.090028352006357</v>
      </c>
      <c r="D182" s="1">
        <f>('WEIGHTED from Refinitive'!$B$3*'ISSUE SCORE from EIKON'!I185)+('WEIGHTED from Refinitive'!$B$4*'ISSUE SCORE from EIKON'!X185)+('ISSUE SCORE from EIKON'!AM185*'WEIGHTED from Refinitive'!$B$5)+('WEIGHTED from Refinitive'!$B$8*'ISSUE SCORE from EIKON'!BB185)+('ISSUE SCORE from EIKON'!BQ185*'WEIGHTED from Refinitive'!$B$9)+('WEIGHTED from Refinitive'!$B$10*'ISSUE SCORE from EIKON'!CF185)+('ISSUE SCORE from EIKON'!CU185*'WEIGHTED from Refinitive'!$B$11)+('WEIGHTED from Refinitive'!$B$14*'ISSUE SCORE from EIKON'!DJ185)+('ISSUE SCORE from EIKON'!DY185*'WEIGHTED from Refinitive'!$B$15)+('WEIGHTED from Refinitive'!$B$16*'ISSUE SCORE from EIKON'!EN185)</f>
        <v>87.990780315130962</v>
      </c>
      <c r="E182" s="1">
        <f>('WEIGHTED from Refinitive'!$B$3*'ISSUE SCORE from EIKON'!J185)+('WEIGHTED from Refinitive'!$B$4*'ISSUE SCORE from EIKON'!Y185)+('ISSUE SCORE from EIKON'!AN185*'WEIGHTED from Refinitive'!$B$5)+('WEIGHTED from Refinitive'!$B$8*'ISSUE SCORE from EIKON'!BC185)+('ISSUE SCORE from EIKON'!BR185*'WEIGHTED from Refinitive'!$B$9)+('WEIGHTED from Refinitive'!$B$10*'ISSUE SCORE from EIKON'!CG185)+('ISSUE SCORE from EIKON'!CV185*'WEIGHTED from Refinitive'!$B$11)+('WEIGHTED from Refinitive'!$B$14*'ISSUE SCORE from EIKON'!DK185)+('ISSUE SCORE from EIKON'!DZ185*'WEIGHTED from Refinitive'!$B$15)+('WEIGHTED from Refinitive'!$B$16*'ISSUE SCORE from EIKON'!EO185)</f>
        <v>78.228902169024749</v>
      </c>
      <c r="F182" s="1">
        <f>('WEIGHTED from Refinitive'!$B$3*'ISSUE SCORE from EIKON'!K185)+('WEIGHTED from Refinitive'!$B$4*'ISSUE SCORE from EIKON'!Z185)+('ISSUE SCORE from EIKON'!AO185*'WEIGHTED from Refinitive'!$B$5)+('WEIGHTED from Refinitive'!$B$8*'ISSUE SCORE from EIKON'!BD185)+('ISSUE SCORE from EIKON'!BS185*'WEIGHTED from Refinitive'!$B$9)+('WEIGHTED from Refinitive'!$B$10*'ISSUE SCORE from EIKON'!CH185)+('ISSUE SCORE from EIKON'!CW185*'WEIGHTED from Refinitive'!$B$11)+('WEIGHTED from Refinitive'!$B$14*'ISSUE SCORE from EIKON'!DL185)+('ISSUE SCORE from EIKON'!EA185*'WEIGHTED from Refinitive'!$B$15)+('WEIGHTED from Refinitive'!$B$16*'ISSUE SCORE from EIKON'!EP185)</f>
        <v>84.222436654254793</v>
      </c>
      <c r="G182" s="1">
        <f>('WEIGHTED from Refinitive'!$B$3*'ISSUE SCORE from EIKON'!L185)+('WEIGHTED from Refinitive'!$B$4*'ISSUE SCORE from EIKON'!AA185)+('ISSUE SCORE from EIKON'!AP185*'WEIGHTED from Refinitive'!$B$5)+('WEIGHTED from Refinitive'!$B$8*'ISSUE SCORE from EIKON'!BE185)+('ISSUE SCORE from EIKON'!BT185*'WEIGHTED from Refinitive'!$B$9)+('WEIGHTED from Refinitive'!$B$10*'ISSUE SCORE from EIKON'!CI185)+('ISSUE SCORE from EIKON'!CX185*'WEIGHTED from Refinitive'!$B$11)+('WEIGHTED from Refinitive'!$B$14*'ISSUE SCORE from EIKON'!DM185)+('ISSUE SCORE from EIKON'!EB185*'WEIGHTED from Refinitive'!$B$15)+('WEIGHTED from Refinitive'!$B$16*'ISSUE SCORE from EIKON'!EQ185)</f>
        <v>76.357992890628992</v>
      </c>
      <c r="H182" s="1">
        <f>('WEIGHTED from Refinitive'!$B$3*'ISSUE SCORE from EIKON'!M185)+('WEIGHTED from Refinitive'!$B$4*'ISSUE SCORE from EIKON'!AB185)+('ISSUE SCORE from EIKON'!AQ185*'WEIGHTED from Refinitive'!$B$5)+('WEIGHTED from Refinitive'!$B$8*'ISSUE SCORE from EIKON'!BF185)+('ISSUE SCORE from EIKON'!BU185*'WEIGHTED from Refinitive'!$B$9)+('WEIGHTED from Refinitive'!$B$10*'ISSUE SCORE from EIKON'!CJ185)+('ISSUE SCORE from EIKON'!CY185*'WEIGHTED from Refinitive'!$B$11)+('WEIGHTED from Refinitive'!$B$14*'ISSUE SCORE from EIKON'!DN185)+('ISSUE SCORE from EIKON'!EC185*'WEIGHTED from Refinitive'!$B$15)+('WEIGHTED from Refinitive'!$B$16*'ISSUE SCORE from EIKON'!ER185)</f>
        <v>78.467312117436208</v>
      </c>
      <c r="I182" s="1">
        <f>('WEIGHTED from Refinitive'!$B$3*'ISSUE SCORE from EIKON'!N185)+('WEIGHTED from Refinitive'!$B$4*'ISSUE SCORE from EIKON'!AC185)+('ISSUE SCORE from EIKON'!AR185*'WEIGHTED from Refinitive'!$B$5)+('WEIGHTED from Refinitive'!$B$8*'ISSUE SCORE from EIKON'!BG185)+('ISSUE SCORE from EIKON'!BV185*'WEIGHTED from Refinitive'!$B$9)+('WEIGHTED from Refinitive'!$B$10*'ISSUE SCORE from EIKON'!CK185)+('ISSUE SCORE from EIKON'!CZ185*'WEIGHTED from Refinitive'!$B$11)+('WEIGHTED from Refinitive'!$B$14*'ISSUE SCORE from EIKON'!DO185)+('ISSUE SCORE from EIKON'!ED185*'WEIGHTED from Refinitive'!$B$15)+('WEIGHTED from Refinitive'!$B$16*'ISSUE SCORE from EIKON'!ES185)</f>
        <v>70.568855810479505</v>
      </c>
      <c r="J182" s="1">
        <f>('WEIGHTED from Refinitive'!$B$3*'ISSUE SCORE from EIKON'!O185)+('WEIGHTED from Refinitive'!$B$4*'ISSUE SCORE from EIKON'!AD185)+('ISSUE SCORE from EIKON'!AS185*'WEIGHTED from Refinitive'!$B$5)+('WEIGHTED from Refinitive'!$B$8*'ISSUE SCORE from EIKON'!BH185)+('ISSUE SCORE from EIKON'!BW185*'WEIGHTED from Refinitive'!$B$9)+('WEIGHTED from Refinitive'!$B$10*'ISSUE SCORE from EIKON'!CL185)+('ISSUE SCORE from EIKON'!DA185*'WEIGHTED from Refinitive'!$B$11)+('WEIGHTED from Refinitive'!$B$14*'ISSUE SCORE from EIKON'!DP185)+('ISSUE SCORE from EIKON'!EE185*'WEIGHTED from Refinitive'!$B$15)+('WEIGHTED from Refinitive'!$B$16*'ISSUE SCORE from EIKON'!ET185)</f>
        <v>74.214857415195922</v>
      </c>
      <c r="K182" s="1">
        <f>('WEIGHTED from Refinitive'!$B$3*'ISSUE SCORE from EIKON'!P185)+('WEIGHTED from Refinitive'!$B$4*'ISSUE SCORE from EIKON'!AE185)+('ISSUE SCORE from EIKON'!AT185*'WEIGHTED from Refinitive'!$B$5)+('WEIGHTED from Refinitive'!$B$8*'ISSUE SCORE from EIKON'!BI185)+('ISSUE SCORE from EIKON'!BX185*'WEIGHTED from Refinitive'!$B$9)+('WEIGHTED from Refinitive'!$B$10*'ISSUE SCORE from EIKON'!CM185)+('ISSUE SCORE from EIKON'!DB185*'WEIGHTED from Refinitive'!$B$11)+('WEIGHTED from Refinitive'!$B$14*'ISSUE SCORE from EIKON'!DQ185)+('ISSUE SCORE from EIKON'!EF185*'WEIGHTED from Refinitive'!$B$15)+('WEIGHTED from Refinitive'!$B$16*'ISSUE SCORE from EIKON'!EU185)</f>
        <v>76.614750552444136</v>
      </c>
      <c r="L182" s="1">
        <f>('WEIGHTED from Refinitive'!$B$3*'ISSUE SCORE from EIKON'!Q185)+('WEIGHTED from Refinitive'!$B$4*'ISSUE SCORE from EIKON'!AF185)+('ISSUE SCORE from EIKON'!AU185*'WEIGHTED from Refinitive'!$B$5)+('WEIGHTED from Refinitive'!$B$8*'ISSUE SCORE from EIKON'!BJ185)+('ISSUE SCORE from EIKON'!BY185*'WEIGHTED from Refinitive'!$B$9)+('WEIGHTED from Refinitive'!$B$10*'ISSUE SCORE from EIKON'!CN185)+('ISSUE SCORE from EIKON'!DC185*'WEIGHTED from Refinitive'!$B$11)+('WEIGHTED from Refinitive'!$B$14*'ISSUE SCORE from EIKON'!DR185)+('ISSUE SCORE from EIKON'!EG185*'WEIGHTED from Refinitive'!$B$15)+('WEIGHTED from Refinitive'!$B$16*'ISSUE SCORE from EIKON'!EV185)</f>
        <v>72.922485049045022</v>
      </c>
      <c r="M182" s="1">
        <f>('WEIGHTED from Refinitive'!$B$3*'ISSUE SCORE from EIKON'!R185)+('WEIGHTED from Refinitive'!$B$4*'ISSUE SCORE from EIKON'!AG185)+('ISSUE SCORE from EIKON'!AV185*'WEIGHTED from Refinitive'!$B$5)+('WEIGHTED from Refinitive'!$B$8*'ISSUE SCORE from EIKON'!BK185)+('ISSUE SCORE from EIKON'!BZ185*'WEIGHTED from Refinitive'!$B$9)+('WEIGHTED from Refinitive'!$B$10*'ISSUE SCORE from EIKON'!CO185)+('ISSUE SCORE from EIKON'!DD185*'WEIGHTED from Refinitive'!$B$11)+('WEIGHTED from Refinitive'!$B$14*'ISSUE SCORE from EIKON'!DS185)+('ISSUE SCORE from EIKON'!EH185*'WEIGHTED from Refinitive'!$B$15)+('WEIGHTED from Refinitive'!$B$16*'ISSUE SCORE from EIKON'!EW185)</f>
        <v>69.816206750159154</v>
      </c>
      <c r="N182" s="1">
        <f>('WEIGHTED from Refinitive'!$B$3*'ISSUE SCORE from EIKON'!S185)+('WEIGHTED from Refinitive'!$B$4*'ISSUE SCORE from EIKON'!AH185)+('ISSUE SCORE from EIKON'!AW185*'WEIGHTED from Refinitive'!$B$5)+('WEIGHTED from Refinitive'!$B$8*'ISSUE SCORE from EIKON'!BL185)+('ISSUE SCORE from EIKON'!CA185*'WEIGHTED from Refinitive'!$B$9)+('WEIGHTED from Refinitive'!$B$10*'ISSUE SCORE from EIKON'!CP185)+('ISSUE SCORE from EIKON'!DE185*'WEIGHTED from Refinitive'!$B$11)+('WEIGHTED from Refinitive'!$B$14*'ISSUE SCORE from EIKON'!DT185)+('ISSUE SCORE from EIKON'!EI185*'WEIGHTED from Refinitive'!$B$15)+('WEIGHTED from Refinitive'!$B$16*'ISSUE SCORE from EIKON'!EX185)</f>
        <v>78.44421076435998</v>
      </c>
      <c r="O182" s="1">
        <f>('WEIGHTED from Refinitive'!$B$3*'ISSUE SCORE from EIKON'!T185)+('WEIGHTED from Refinitive'!$B$4*'ISSUE SCORE from EIKON'!AI185)+('ISSUE SCORE from EIKON'!AX185*'WEIGHTED from Refinitive'!$B$5)+('WEIGHTED from Refinitive'!$B$8*'ISSUE SCORE from EIKON'!BM185)+('ISSUE SCORE from EIKON'!CB185*'WEIGHTED from Refinitive'!$B$9)+('WEIGHTED from Refinitive'!$B$10*'ISSUE SCORE from EIKON'!CQ185)+('ISSUE SCORE from EIKON'!DF185*'WEIGHTED from Refinitive'!$B$11)+('WEIGHTED from Refinitive'!$B$14*'ISSUE SCORE from EIKON'!DU185)+('ISSUE SCORE from EIKON'!EJ185*'WEIGHTED from Refinitive'!$B$15)+('WEIGHTED from Refinitive'!$B$16*'ISSUE SCORE from EIKON'!EY185)</f>
        <v>80.606017275592365</v>
      </c>
      <c r="P182" s="1">
        <f>('WEIGHTED from Refinitive'!$B$3*'ISSUE SCORE from EIKON'!U185)+('WEIGHTED from Refinitive'!$B$4*'ISSUE SCORE from EIKON'!AJ185)+('ISSUE SCORE from EIKON'!AY185*'WEIGHTED from Refinitive'!$B$5)+('WEIGHTED from Refinitive'!$B$8*'ISSUE SCORE from EIKON'!BN185)+('ISSUE SCORE from EIKON'!CC185*'WEIGHTED from Refinitive'!$B$9)+('WEIGHTED from Refinitive'!$B$10*'ISSUE SCORE from EIKON'!CR185)+('ISSUE SCORE from EIKON'!DG185*'WEIGHTED from Refinitive'!$B$11)+('WEIGHTED from Refinitive'!$B$14*'ISSUE SCORE from EIKON'!DV185)+('ISSUE SCORE from EIKON'!EK185*'WEIGHTED from Refinitive'!$B$15)+('WEIGHTED from Refinitive'!$B$16*'ISSUE SCORE from EIKON'!EZ185)</f>
        <v>81.497137668626721</v>
      </c>
      <c r="R182" s="11" t="s">
        <v>289</v>
      </c>
      <c r="S182" s="1">
        <f t="shared" si="62"/>
        <v>74.703588685922327</v>
      </c>
      <c r="T182" s="1">
        <f t="shared" si="63"/>
        <v>89.090028352006357</v>
      </c>
      <c r="U182" s="1">
        <f t="shared" si="64"/>
        <v>87.990780315130962</v>
      </c>
      <c r="V182" s="1">
        <f t="shared" si="65"/>
        <v>78.228902169024749</v>
      </c>
      <c r="W182" s="1">
        <f t="shared" si="66"/>
        <v>84.222436654254793</v>
      </c>
      <c r="X182" s="1">
        <f t="shared" si="67"/>
        <v>76.357992890628992</v>
      </c>
      <c r="Y182" s="1">
        <f t="shared" si="68"/>
        <v>78.467312117436208</v>
      </c>
      <c r="Z182" s="1">
        <f t="shared" si="69"/>
        <v>70.568855810479505</v>
      </c>
      <c r="AA182" s="1">
        <f t="shared" si="70"/>
        <v>74.214857415195922</v>
      </c>
      <c r="AB182" s="1">
        <f t="shared" si="71"/>
        <v>76.614750552444136</v>
      </c>
      <c r="AC182" s="1">
        <f t="shared" si="72"/>
        <v>72.922485049045022</v>
      </c>
      <c r="AD182" s="1">
        <f t="shared" si="73"/>
        <v>69.816206750159154</v>
      </c>
      <c r="AE182" s="1">
        <f t="shared" si="74"/>
        <v>78.44421076435998</v>
      </c>
      <c r="AF182" s="1">
        <f t="shared" si="75"/>
        <v>80.606017275592365</v>
      </c>
      <c r="AG182" s="1">
        <f t="shared" si="76"/>
        <v>81.497137668626721</v>
      </c>
      <c r="AI182" s="11" t="s">
        <v>289</v>
      </c>
      <c r="AJ182" s="1">
        <f t="shared" si="77"/>
        <v>-14.38643966608403</v>
      </c>
      <c r="AK182" s="1">
        <f t="shared" si="78"/>
        <v>1.0992480368753945</v>
      </c>
      <c r="AL182" s="1">
        <f t="shared" si="79"/>
        <v>9.7618781461062127</v>
      </c>
      <c r="AM182" s="1">
        <f t="shared" si="80"/>
        <v>-5.9935344852300432</v>
      </c>
      <c r="AN182" s="1">
        <f t="shared" si="81"/>
        <v>7.8644437636258004</v>
      </c>
      <c r="AO182" s="1">
        <f t="shared" si="82"/>
        <v>-2.1093192268072158</v>
      </c>
      <c r="AP182" s="1">
        <f t="shared" si="83"/>
        <v>7.8984563069567031</v>
      </c>
      <c r="AQ182" s="1">
        <f t="shared" si="84"/>
        <v>-3.6460016047164174</v>
      </c>
      <c r="AR182" s="1">
        <f t="shared" si="85"/>
        <v>-2.3998931372482133</v>
      </c>
      <c r="AS182" s="1">
        <f t="shared" si="86"/>
        <v>3.6922655033991134</v>
      </c>
      <c r="AT182" s="1">
        <f t="shared" si="87"/>
        <v>3.1062782988858686</v>
      </c>
      <c r="AU182" s="1">
        <f t="shared" si="88"/>
        <v>-8.6280040142008261</v>
      </c>
      <c r="AV182" s="1">
        <f t="shared" si="89"/>
        <v>-2.1618065112323848</v>
      </c>
      <c r="AW182" s="1">
        <f t="shared" si="90"/>
        <v>-0.89112039303435608</v>
      </c>
      <c r="AX182" s="1" t="str">
        <f>VLOOKUP(AI182,'ISSUE SCORE from EIKON'!A185:B614,2,FALSE)</f>
        <v>Keysight Technologies Inc</v>
      </c>
      <c r="AY182" s="1">
        <f t="shared" si="91"/>
        <v>181</v>
      </c>
      <c r="AZ182" s="1">
        <v>181</v>
      </c>
      <c r="BA182" s="1">
        <v>1</v>
      </c>
    </row>
    <row r="183" spans="1:53" ht="15">
      <c r="A183" s="11" t="s">
        <v>246</v>
      </c>
      <c r="B183" s="1">
        <f>('WEIGHTED from Refinitive'!$B$3*'ISSUE SCORE from EIKON'!G186)+('WEIGHTED from Refinitive'!$B$4*'ISSUE SCORE from EIKON'!V186)+('ISSUE SCORE from EIKON'!AK186*'WEIGHTED from Refinitive'!$B$5)+('WEIGHTED from Refinitive'!$B$8*'ISSUE SCORE from EIKON'!AZ186)+('ISSUE SCORE from EIKON'!BO186*'WEIGHTED from Refinitive'!$B$9)+('WEIGHTED from Refinitive'!$B$10*'ISSUE SCORE from EIKON'!CD186)+('ISSUE SCORE from EIKON'!CS186*'WEIGHTED from Refinitive'!$B$11)+('WEIGHTED from Refinitive'!$B$14*'ISSUE SCORE from EIKON'!DH186)+('ISSUE SCORE from EIKON'!DW186*'WEIGHTED from Refinitive'!$B$15)+('WEIGHTED from Refinitive'!$B$16*'ISSUE SCORE from EIKON'!EL186)</f>
        <v>75.122176521242309</v>
      </c>
      <c r="C183" s="1">
        <f>('WEIGHTED from Refinitive'!$B$3*'ISSUE SCORE from EIKON'!H186)+('WEIGHTED from Refinitive'!$B$4*'ISSUE SCORE from EIKON'!W186)+('ISSUE SCORE from EIKON'!AL186*'WEIGHTED from Refinitive'!$B$5)+('WEIGHTED from Refinitive'!$B$8*'ISSUE SCORE from EIKON'!BA186)+('ISSUE SCORE from EIKON'!BP186*'WEIGHTED from Refinitive'!$B$9)+('WEIGHTED from Refinitive'!$B$10*'ISSUE SCORE from EIKON'!CE186)+('ISSUE SCORE from EIKON'!CT186*'WEIGHTED from Refinitive'!$B$11)+('WEIGHTED from Refinitive'!$B$14*'ISSUE SCORE from EIKON'!DI186)+('ISSUE SCORE from EIKON'!DX186*'WEIGHTED from Refinitive'!$B$15)+('WEIGHTED from Refinitive'!$B$16*'ISSUE SCORE from EIKON'!EM186)</f>
        <v>75.664481403321133</v>
      </c>
      <c r="D183" s="1">
        <f>('WEIGHTED from Refinitive'!$B$3*'ISSUE SCORE from EIKON'!I186)+('WEIGHTED from Refinitive'!$B$4*'ISSUE SCORE from EIKON'!X186)+('ISSUE SCORE from EIKON'!AM186*'WEIGHTED from Refinitive'!$B$5)+('WEIGHTED from Refinitive'!$B$8*'ISSUE SCORE from EIKON'!BB186)+('ISSUE SCORE from EIKON'!BQ186*'WEIGHTED from Refinitive'!$B$9)+('WEIGHTED from Refinitive'!$B$10*'ISSUE SCORE from EIKON'!CF186)+('ISSUE SCORE from EIKON'!CU186*'WEIGHTED from Refinitive'!$B$11)+('WEIGHTED from Refinitive'!$B$14*'ISSUE SCORE from EIKON'!DJ186)+('ISSUE SCORE from EIKON'!DY186*'WEIGHTED from Refinitive'!$B$15)+('WEIGHTED from Refinitive'!$B$16*'ISSUE SCORE from EIKON'!EN186)</f>
        <v>72.61344592273332</v>
      </c>
      <c r="E183" s="1">
        <f>('WEIGHTED from Refinitive'!$B$3*'ISSUE SCORE from EIKON'!J186)+('WEIGHTED from Refinitive'!$B$4*'ISSUE SCORE from EIKON'!Y186)+('ISSUE SCORE from EIKON'!AN186*'WEIGHTED from Refinitive'!$B$5)+('WEIGHTED from Refinitive'!$B$8*'ISSUE SCORE from EIKON'!BC186)+('ISSUE SCORE from EIKON'!BR186*'WEIGHTED from Refinitive'!$B$9)+('WEIGHTED from Refinitive'!$B$10*'ISSUE SCORE from EIKON'!CG186)+('ISSUE SCORE from EIKON'!CV186*'WEIGHTED from Refinitive'!$B$11)+('WEIGHTED from Refinitive'!$B$14*'ISSUE SCORE from EIKON'!DK186)+('ISSUE SCORE from EIKON'!DZ186*'WEIGHTED from Refinitive'!$B$15)+('WEIGHTED from Refinitive'!$B$16*'ISSUE SCORE from EIKON'!EO186)</f>
        <v>76.455038371910049</v>
      </c>
      <c r="F183" s="1">
        <f>('WEIGHTED from Refinitive'!$B$3*'ISSUE SCORE from EIKON'!K186)+('WEIGHTED from Refinitive'!$B$4*'ISSUE SCORE from EIKON'!Z186)+('ISSUE SCORE from EIKON'!AO186*'WEIGHTED from Refinitive'!$B$5)+('WEIGHTED from Refinitive'!$B$8*'ISSUE SCORE from EIKON'!BD186)+('ISSUE SCORE from EIKON'!BS186*'WEIGHTED from Refinitive'!$B$9)+('WEIGHTED from Refinitive'!$B$10*'ISSUE SCORE from EIKON'!CH186)+('ISSUE SCORE from EIKON'!CW186*'WEIGHTED from Refinitive'!$B$11)+('WEIGHTED from Refinitive'!$B$14*'ISSUE SCORE from EIKON'!DL186)+('ISSUE SCORE from EIKON'!EA186*'WEIGHTED from Refinitive'!$B$15)+('WEIGHTED from Refinitive'!$B$16*'ISSUE SCORE from EIKON'!EP186)</f>
        <v>73.474480794434896</v>
      </c>
      <c r="G183" s="1">
        <f>('WEIGHTED from Refinitive'!$B$3*'ISSUE SCORE from EIKON'!L186)+('WEIGHTED from Refinitive'!$B$4*'ISSUE SCORE from EIKON'!AA186)+('ISSUE SCORE from EIKON'!AP186*'WEIGHTED from Refinitive'!$B$5)+('WEIGHTED from Refinitive'!$B$8*'ISSUE SCORE from EIKON'!BE186)+('ISSUE SCORE from EIKON'!BT186*'WEIGHTED from Refinitive'!$B$9)+('WEIGHTED from Refinitive'!$B$10*'ISSUE SCORE from EIKON'!CI186)+('ISSUE SCORE from EIKON'!CX186*'WEIGHTED from Refinitive'!$B$11)+('WEIGHTED from Refinitive'!$B$14*'ISSUE SCORE from EIKON'!DM186)+('ISSUE SCORE from EIKON'!EB186*'WEIGHTED from Refinitive'!$B$15)+('WEIGHTED from Refinitive'!$B$16*'ISSUE SCORE from EIKON'!EQ186)</f>
        <v>63.888433608198397</v>
      </c>
      <c r="H183" s="1">
        <f>('WEIGHTED from Refinitive'!$B$3*'ISSUE SCORE from EIKON'!M186)+('WEIGHTED from Refinitive'!$B$4*'ISSUE SCORE from EIKON'!AB186)+('ISSUE SCORE from EIKON'!AQ186*'WEIGHTED from Refinitive'!$B$5)+('WEIGHTED from Refinitive'!$B$8*'ISSUE SCORE from EIKON'!BF186)+('ISSUE SCORE from EIKON'!BU186*'WEIGHTED from Refinitive'!$B$9)+('WEIGHTED from Refinitive'!$B$10*'ISSUE SCORE from EIKON'!CJ186)+('ISSUE SCORE from EIKON'!CY186*'WEIGHTED from Refinitive'!$B$11)+('WEIGHTED from Refinitive'!$B$14*'ISSUE SCORE from EIKON'!DN186)+('ISSUE SCORE from EIKON'!EC186*'WEIGHTED from Refinitive'!$B$15)+('WEIGHTED from Refinitive'!$B$16*'ISSUE SCORE from EIKON'!ER186)</f>
        <v>65.293136774119475</v>
      </c>
      <c r="I183" s="1">
        <f>('WEIGHTED from Refinitive'!$B$3*'ISSUE SCORE from EIKON'!N186)+('WEIGHTED from Refinitive'!$B$4*'ISSUE SCORE from EIKON'!AC186)+('ISSUE SCORE from EIKON'!AR186*'WEIGHTED from Refinitive'!$B$5)+('WEIGHTED from Refinitive'!$B$8*'ISSUE SCORE from EIKON'!BG186)+('ISSUE SCORE from EIKON'!BV186*'WEIGHTED from Refinitive'!$B$9)+('WEIGHTED from Refinitive'!$B$10*'ISSUE SCORE from EIKON'!CK186)+('ISSUE SCORE from EIKON'!CZ186*'WEIGHTED from Refinitive'!$B$11)+('WEIGHTED from Refinitive'!$B$14*'ISSUE SCORE from EIKON'!DO186)+('ISSUE SCORE from EIKON'!ED186*'WEIGHTED from Refinitive'!$B$15)+('WEIGHTED from Refinitive'!$B$16*'ISSUE SCORE from EIKON'!ES186)</f>
        <v>68.895549898597224</v>
      </c>
      <c r="J183" s="1">
        <f>('WEIGHTED from Refinitive'!$B$3*'ISSUE SCORE from EIKON'!O186)+('WEIGHTED from Refinitive'!$B$4*'ISSUE SCORE from EIKON'!AD186)+('ISSUE SCORE from EIKON'!AS186*'WEIGHTED from Refinitive'!$B$5)+('WEIGHTED from Refinitive'!$B$8*'ISSUE SCORE from EIKON'!BH186)+('ISSUE SCORE from EIKON'!BW186*'WEIGHTED from Refinitive'!$B$9)+('WEIGHTED from Refinitive'!$B$10*'ISSUE SCORE from EIKON'!CL186)+('ISSUE SCORE from EIKON'!DA186*'WEIGHTED from Refinitive'!$B$11)+('WEIGHTED from Refinitive'!$B$14*'ISSUE SCORE from EIKON'!DP186)+('ISSUE SCORE from EIKON'!EE186*'WEIGHTED from Refinitive'!$B$15)+('WEIGHTED from Refinitive'!$B$16*'ISSUE SCORE from EIKON'!ET186)</f>
        <v>75.181882079908348</v>
      </c>
      <c r="K183" s="1">
        <f>('WEIGHTED from Refinitive'!$B$3*'ISSUE SCORE from EIKON'!P186)+('WEIGHTED from Refinitive'!$B$4*'ISSUE SCORE from EIKON'!AE186)+('ISSUE SCORE from EIKON'!AT186*'WEIGHTED from Refinitive'!$B$5)+('WEIGHTED from Refinitive'!$B$8*'ISSUE SCORE from EIKON'!BI186)+('ISSUE SCORE from EIKON'!BX186*'WEIGHTED from Refinitive'!$B$9)+('WEIGHTED from Refinitive'!$B$10*'ISSUE SCORE from EIKON'!CM186)+('ISSUE SCORE from EIKON'!DB186*'WEIGHTED from Refinitive'!$B$11)+('WEIGHTED from Refinitive'!$B$14*'ISSUE SCORE from EIKON'!DQ186)+('ISSUE SCORE from EIKON'!EF186*'WEIGHTED from Refinitive'!$B$15)+('WEIGHTED from Refinitive'!$B$16*'ISSUE SCORE from EIKON'!EU186)</f>
        <v>74.41821745759016</v>
      </c>
      <c r="L183" s="1">
        <f>('WEIGHTED from Refinitive'!$B$3*'ISSUE SCORE from EIKON'!Q186)+('WEIGHTED from Refinitive'!$B$4*'ISSUE SCORE from EIKON'!AF186)+('ISSUE SCORE from EIKON'!AU186*'WEIGHTED from Refinitive'!$B$5)+('WEIGHTED from Refinitive'!$B$8*'ISSUE SCORE from EIKON'!BJ186)+('ISSUE SCORE from EIKON'!BY186*'WEIGHTED from Refinitive'!$B$9)+('WEIGHTED from Refinitive'!$B$10*'ISSUE SCORE from EIKON'!CN186)+('ISSUE SCORE from EIKON'!DC186*'WEIGHTED from Refinitive'!$B$11)+('WEIGHTED from Refinitive'!$B$14*'ISSUE SCORE from EIKON'!DR186)+('ISSUE SCORE from EIKON'!EG186*'WEIGHTED from Refinitive'!$B$15)+('WEIGHTED from Refinitive'!$B$16*'ISSUE SCORE from EIKON'!EV186)</f>
        <v>70.12193775290244</v>
      </c>
      <c r="M183" s="1">
        <f>('WEIGHTED from Refinitive'!$B$3*'ISSUE SCORE from EIKON'!R186)+('WEIGHTED from Refinitive'!$B$4*'ISSUE SCORE from EIKON'!AG186)+('ISSUE SCORE from EIKON'!AV186*'WEIGHTED from Refinitive'!$B$5)+('WEIGHTED from Refinitive'!$B$8*'ISSUE SCORE from EIKON'!BK186)+('ISSUE SCORE from EIKON'!BZ186*'WEIGHTED from Refinitive'!$B$9)+('WEIGHTED from Refinitive'!$B$10*'ISSUE SCORE from EIKON'!CO186)+('ISSUE SCORE from EIKON'!DD186*'WEIGHTED from Refinitive'!$B$11)+('WEIGHTED from Refinitive'!$B$14*'ISSUE SCORE from EIKON'!DS186)+('ISSUE SCORE from EIKON'!EH186*'WEIGHTED from Refinitive'!$B$15)+('WEIGHTED from Refinitive'!$B$16*'ISSUE SCORE from EIKON'!EW186)</f>
        <v>64.662803810231324</v>
      </c>
      <c r="N183" s="1">
        <f>('WEIGHTED from Refinitive'!$B$3*'ISSUE SCORE from EIKON'!S186)+('WEIGHTED from Refinitive'!$B$4*'ISSUE SCORE from EIKON'!AH186)+('ISSUE SCORE from EIKON'!AW186*'WEIGHTED from Refinitive'!$B$5)+('WEIGHTED from Refinitive'!$B$8*'ISSUE SCORE from EIKON'!BL186)+('ISSUE SCORE from EIKON'!CA186*'WEIGHTED from Refinitive'!$B$9)+('WEIGHTED from Refinitive'!$B$10*'ISSUE SCORE from EIKON'!CP186)+('ISSUE SCORE from EIKON'!DE186*'WEIGHTED from Refinitive'!$B$11)+('WEIGHTED from Refinitive'!$B$14*'ISSUE SCORE from EIKON'!DT186)+('ISSUE SCORE from EIKON'!EI186*'WEIGHTED from Refinitive'!$B$15)+('WEIGHTED from Refinitive'!$B$16*'ISSUE SCORE from EIKON'!EX186)</f>
        <v>65.318403866248673</v>
      </c>
      <c r="O183" s="1">
        <f>('WEIGHTED from Refinitive'!$B$3*'ISSUE SCORE from EIKON'!T186)+('WEIGHTED from Refinitive'!$B$4*'ISSUE SCORE from EIKON'!AI186)+('ISSUE SCORE from EIKON'!AX186*'WEIGHTED from Refinitive'!$B$5)+('WEIGHTED from Refinitive'!$B$8*'ISSUE SCORE from EIKON'!BM186)+('ISSUE SCORE from EIKON'!CB186*'WEIGHTED from Refinitive'!$B$9)+('WEIGHTED from Refinitive'!$B$10*'ISSUE SCORE from EIKON'!CQ186)+('ISSUE SCORE from EIKON'!DF186*'WEIGHTED from Refinitive'!$B$11)+('WEIGHTED from Refinitive'!$B$14*'ISSUE SCORE from EIKON'!DU186)+('ISSUE SCORE from EIKON'!EJ186*'WEIGHTED from Refinitive'!$B$15)+('WEIGHTED from Refinitive'!$B$16*'ISSUE SCORE from EIKON'!EY186)</f>
        <v>43.782199563270261</v>
      </c>
      <c r="P183" s="1">
        <f>('WEIGHTED from Refinitive'!$B$3*'ISSUE SCORE from EIKON'!U186)+('WEIGHTED from Refinitive'!$B$4*'ISSUE SCORE from EIKON'!AJ186)+('ISSUE SCORE from EIKON'!AY186*'WEIGHTED from Refinitive'!$B$5)+('WEIGHTED from Refinitive'!$B$8*'ISSUE SCORE from EIKON'!BN186)+('ISSUE SCORE from EIKON'!CC186*'WEIGHTED from Refinitive'!$B$9)+('WEIGHTED from Refinitive'!$B$10*'ISSUE SCORE from EIKON'!CR186)+('ISSUE SCORE from EIKON'!DG186*'WEIGHTED from Refinitive'!$B$11)+('WEIGHTED from Refinitive'!$B$14*'ISSUE SCORE from EIKON'!DV186)+('ISSUE SCORE from EIKON'!EK186*'WEIGHTED from Refinitive'!$B$15)+('WEIGHTED from Refinitive'!$B$16*'ISSUE SCORE from EIKON'!EZ186)</f>
        <v>47.03321563088511</v>
      </c>
      <c r="R183" s="11" t="s">
        <v>290</v>
      </c>
      <c r="S183" s="1">
        <f t="shared" si="62"/>
        <v>62.688751977654391</v>
      </c>
      <c r="T183" s="1">
        <f t="shared" si="63"/>
        <v>75.664481403321133</v>
      </c>
      <c r="U183" s="1">
        <f t="shared" si="64"/>
        <v>72.61344592273332</v>
      </c>
      <c r="V183" s="1">
        <f t="shared" si="65"/>
        <v>76.455038371910049</v>
      </c>
      <c r="W183" s="1">
        <f t="shared" si="66"/>
        <v>73.474480794434896</v>
      </c>
      <c r="X183" s="1">
        <f t="shared" si="67"/>
        <v>63.888433608198397</v>
      </c>
      <c r="Y183" s="1">
        <f t="shared" si="68"/>
        <v>65.293136774119475</v>
      </c>
      <c r="Z183" s="1">
        <f t="shared" si="69"/>
        <v>68.895549898597224</v>
      </c>
      <c r="AA183" s="1">
        <f t="shared" si="70"/>
        <v>75.181882079908348</v>
      </c>
      <c r="AB183" s="1">
        <f t="shared" si="71"/>
        <v>74.41821745759016</v>
      </c>
      <c r="AC183" s="1">
        <f t="shared" si="72"/>
        <v>70.12193775290244</v>
      </c>
      <c r="AD183" s="1">
        <f t="shared" si="73"/>
        <v>64.662803810231324</v>
      </c>
      <c r="AE183" s="1">
        <f t="shared" si="74"/>
        <v>65.318403866248673</v>
      </c>
      <c r="AF183" s="1">
        <f t="shared" si="75"/>
        <v>43.782199563270261</v>
      </c>
      <c r="AG183" s="1">
        <f t="shared" si="76"/>
        <v>47.03321563088511</v>
      </c>
      <c r="AI183" s="11" t="s">
        <v>290</v>
      </c>
      <c r="AJ183" s="1">
        <f t="shared" si="77"/>
        <v>-12.975729425666742</v>
      </c>
      <c r="AK183" s="1">
        <f t="shared" si="78"/>
        <v>3.0510354805878137</v>
      </c>
      <c r="AL183" s="1">
        <f t="shared" si="79"/>
        <v>-3.8415924491767299</v>
      </c>
      <c r="AM183" s="1">
        <f t="shared" si="80"/>
        <v>2.9805575774751532</v>
      </c>
      <c r="AN183" s="1">
        <f t="shared" si="81"/>
        <v>9.5860471862364989</v>
      </c>
      <c r="AO183" s="1">
        <f t="shared" si="82"/>
        <v>-1.4047031659210774</v>
      </c>
      <c r="AP183" s="1">
        <f t="shared" si="83"/>
        <v>-3.6024131244777493</v>
      </c>
      <c r="AQ183" s="1">
        <f t="shared" si="84"/>
        <v>-6.2863321813111241</v>
      </c>
      <c r="AR183" s="1">
        <f t="shared" si="85"/>
        <v>0.76366462231818844</v>
      </c>
      <c r="AS183" s="1">
        <f t="shared" si="86"/>
        <v>4.2962797046877199</v>
      </c>
      <c r="AT183" s="1">
        <f t="shared" si="87"/>
        <v>5.4591339426711158</v>
      </c>
      <c r="AU183" s="1">
        <f t="shared" si="88"/>
        <v>-0.65560005601734872</v>
      </c>
      <c r="AV183" s="1">
        <f t="shared" si="89"/>
        <v>21.536204302978412</v>
      </c>
      <c r="AW183" s="1">
        <f t="shared" si="90"/>
        <v>-3.2510160676148487</v>
      </c>
      <c r="AX183" s="1" t="str">
        <f>VLOOKUP(AI183,'ISSUE SCORE from EIKON'!A186:B615,2,FALSE)</f>
        <v>Kraft Heinz Co</v>
      </c>
      <c r="AY183" s="1">
        <f t="shared" si="91"/>
        <v>182</v>
      </c>
      <c r="AZ183" s="1">
        <v>182</v>
      </c>
      <c r="BA183" s="1">
        <v>1</v>
      </c>
    </row>
    <row r="184" spans="1:53" ht="15">
      <c r="A184" s="11" t="s">
        <v>247</v>
      </c>
      <c r="B184" s="1">
        <f>('WEIGHTED from Refinitive'!$B$3*'ISSUE SCORE from EIKON'!G187)+('WEIGHTED from Refinitive'!$B$4*'ISSUE SCORE from EIKON'!V187)+('ISSUE SCORE from EIKON'!AK187*'WEIGHTED from Refinitive'!$B$5)+('WEIGHTED from Refinitive'!$B$8*'ISSUE SCORE from EIKON'!AZ187)+('ISSUE SCORE from EIKON'!BO187*'WEIGHTED from Refinitive'!$B$9)+('WEIGHTED from Refinitive'!$B$10*'ISSUE SCORE from EIKON'!CD187)+('ISSUE SCORE from EIKON'!CS187*'WEIGHTED from Refinitive'!$B$11)+('WEIGHTED from Refinitive'!$B$14*'ISSUE SCORE from EIKON'!DH187)+('ISSUE SCORE from EIKON'!DW187*'WEIGHTED from Refinitive'!$B$15)+('WEIGHTED from Refinitive'!$B$16*'ISSUE SCORE from EIKON'!EL187)</f>
        <v>61.674362923280285</v>
      </c>
      <c r="C184" s="1">
        <f>('WEIGHTED from Refinitive'!$B$3*'ISSUE SCORE from EIKON'!H187)+('WEIGHTED from Refinitive'!$B$4*'ISSUE SCORE from EIKON'!W187)+('ISSUE SCORE from EIKON'!AL187*'WEIGHTED from Refinitive'!$B$5)+('WEIGHTED from Refinitive'!$B$8*'ISSUE SCORE from EIKON'!BA187)+('ISSUE SCORE from EIKON'!BP187*'WEIGHTED from Refinitive'!$B$9)+('WEIGHTED from Refinitive'!$B$10*'ISSUE SCORE from EIKON'!CE187)+('ISSUE SCORE from EIKON'!CT187*'WEIGHTED from Refinitive'!$B$11)+('WEIGHTED from Refinitive'!$B$14*'ISSUE SCORE from EIKON'!DI187)+('ISSUE SCORE from EIKON'!DX187*'WEIGHTED from Refinitive'!$B$15)+('WEIGHTED from Refinitive'!$B$16*'ISSUE SCORE from EIKON'!EM187)</f>
        <v>58.250204889535127</v>
      </c>
      <c r="D184" s="1">
        <f>('WEIGHTED from Refinitive'!$B$3*'ISSUE SCORE from EIKON'!I187)+('WEIGHTED from Refinitive'!$B$4*'ISSUE SCORE from EIKON'!X187)+('ISSUE SCORE from EIKON'!AM187*'WEIGHTED from Refinitive'!$B$5)+('WEIGHTED from Refinitive'!$B$8*'ISSUE SCORE from EIKON'!BB187)+('ISSUE SCORE from EIKON'!BQ187*'WEIGHTED from Refinitive'!$B$9)+('WEIGHTED from Refinitive'!$B$10*'ISSUE SCORE from EIKON'!CF187)+('ISSUE SCORE from EIKON'!CU187*'WEIGHTED from Refinitive'!$B$11)+('WEIGHTED from Refinitive'!$B$14*'ISSUE SCORE from EIKON'!DJ187)+('ISSUE SCORE from EIKON'!DY187*'WEIGHTED from Refinitive'!$B$15)+('WEIGHTED from Refinitive'!$B$16*'ISSUE SCORE from EIKON'!EN187)</f>
        <v>55.40417096099192</v>
      </c>
      <c r="E184" s="1">
        <f>('WEIGHTED from Refinitive'!$B$3*'ISSUE SCORE from EIKON'!J187)+('WEIGHTED from Refinitive'!$B$4*'ISSUE SCORE from EIKON'!Y187)+('ISSUE SCORE from EIKON'!AN187*'WEIGHTED from Refinitive'!$B$5)+('WEIGHTED from Refinitive'!$B$8*'ISSUE SCORE from EIKON'!BC187)+('ISSUE SCORE from EIKON'!BR187*'WEIGHTED from Refinitive'!$B$9)+('WEIGHTED from Refinitive'!$B$10*'ISSUE SCORE from EIKON'!CG187)+('ISSUE SCORE from EIKON'!CV187*'WEIGHTED from Refinitive'!$B$11)+('WEIGHTED from Refinitive'!$B$14*'ISSUE SCORE from EIKON'!DK187)+('ISSUE SCORE from EIKON'!DZ187*'WEIGHTED from Refinitive'!$B$15)+('WEIGHTED from Refinitive'!$B$16*'ISSUE SCORE from EIKON'!EO187)</f>
        <v>50.115981003323419</v>
      </c>
      <c r="F184" s="1">
        <f>('WEIGHTED from Refinitive'!$B$3*'ISSUE SCORE from EIKON'!K187)+('WEIGHTED from Refinitive'!$B$4*'ISSUE SCORE from EIKON'!Z187)+('ISSUE SCORE from EIKON'!AO187*'WEIGHTED from Refinitive'!$B$5)+('WEIGHTED from Refinitive'!$B$8*'ISSUE SCORE from EIKON'!BD187)+('ISSUE SCORE from EIKON'!BS187*'WEIGHTED from Refinitive'!$B$9)+('WEIGHTED from Refinitive'!$B$10*'ISSUE SCORE from EIKON'!CH187)+('ISSUE SCORE from EIKON'!CW187*'WEIGHTED from Refinitive'!$B$11)+('WEIGHTED from Refinitive'!$B$14*'ISSUE SCORE from EIKON'!DL187)+('ISSUE SCORE from EIKON'!EA187*'WEIGHTED from Refinitive'!$B$15)+('WEIGHTED from Refinitive'!$B$16*'ISSUE SCORE from EIKON'!EP187)</f>
        <v>47.723277868920015</v>
      </c>
      <c r="G184" s="1">
        <f>('WEIGHTED from Refinitive'!$B$3*'ISSUE SCORE from EIKON'!L187)+('WEIGHTED from Refinitive'!$B$4*'ISSUE SCORE from EIKON'!AA187)+('ISSUE SCORE from EIKON'!AP187*'WEIGHTED from Refinitive'!$B$5)+('WEIGHTED from Refinitive'!$B$8*'ISSUE SCORE from EIKON'!BE187)+('ISSUE SCORE from EIKON'!BT187*'WEIGHTED from Refinitive'!$B$9)+('WEIGHTED from Refinitive'!$B$10*'ISSUE SCORE from EIKON'!CI187)+('ISSUE SCORE from EIKON'!CX187*'WEIGHTED from Refinitive'!$B$11)+('WEIGHTED from Refinitive'!$B$14*'ISSUE SCORE from EIKON'!DM187)+('ISSUE SCORE from EIKON'!EB187*'WEIGHTED from Refinitive'!$B$15)+('WEIGHTED from Refinitive'!$B$16*'ISSUE SCORE from EIKON'!EQ187)</f>
        <v>37.623316027011377</v>
      </c>
      <c r="H184" s="1">
        <f>('WEIGHTED from Refinitive'!$B$3*'ISSUE SCORE from EIKON'!M187)+('WEIGHTED from Refinitive'!$B$4*'ISSUE SCORE from EIKON'!AB187)+('ISSUE SCORE from EIKON'!AQ187*'WEIGHTED from Refinitive'!$B$5)+('WEIGHTED from Refinitive'!$B$8*'ISSUE SCORE from EIKON'!BF187)+('ISSUE SCORE from EIKON'!BU187*'WEIGHTED from Refinitive'!$B$9)+('WEIGHTED from Refinitive'!$B$10*'ISSUE SCORE from EIKON'!CJ187)+('ISSUE SCORE from EIKON'!CY187*'WEIGHTED from Refinitive'!$B$11)+('WEIGHTED from Refinitive'!$B$14*'ISSUE SCORE from EIKON'!DN187)+('ISSUE SCORE from EIKON'!EC187*'WEIGHTED from Refinitive'!$B$15)+('WEIGHTED from Refinitive'!$B$16*'ISSUE SCORE from EIKON'!ER187)</f>
        <v>33.717054637653142</v>
      </c>
      <c r="I184" s="1">
        <f>('WEIGHTED from Refinitive'!$B$3*'ISSUE SCORE from EIKON'!N187)+('WEIGHTED from Refinitive'!$B$4*'ISSUE SCORE from EIKON'!AC187)+('ISSUE SCORE from EIKON'!AR187*'WEIGHTED from Refinitive'!$B$5)+('WEIGHTED from Refinitive'!$B$8*'ISSUE SCORE from EIKON'!BG187)+('ISSUE SCORE from EIKON'!BV187*'WEIGHTED from Refinitive'!$B$9)+('WEIGHTED from Refinitive'!$B$10*'ISSUE SCORE from EIKON'!CK187)+('ISSUE SCORE from EIKON'!CZ187*'WEIGHTED from Refinitive'!$B$11)+('WEIGHTED from Refinitive'!$B$14*'ISSUE SCORE from EIKON'!DO187)+('ISSUE SCORE from EIKON'!ED187*'WEIGHTED from Refinitive'!$B$15)+('WEIGHTED from Refinitive'!$B$16*'ISSUE SCORE from EIKON'!ES187)</f>
        <v>27.499189306236214</v>
      </c>
      <c r="J184" s="1">
        <f>('WEIGHTED from Refinitive'!$B$3*'ISSUE SCORE from EIKON'!O187)+('WEIGHTED from Refinitive'!$B$4*'ISSUE SCORE from EIKON'!AD187)+('ISSUE SCORE from EIKON'!AS187*'WEIGHTED from Refinitive'!$B$5)+('WEIGHTED from Refinitive'!$B$8*'ISSUE SCORE from EIKON'!BH187)+('ISSUE SCORE from EIKON'!BW187*'WEIGHTED from Refinitive'!$B$9)+('WEIGHTED from Refinitive'!$B$10*'ISSUE SCORE from EIKON'!CL187)+('ISSUE SCORE from EIKON'!DA187*'WEIGHTED from Refinitive'!$B$11)+('WEIGHTED from Refinitive'!$B$14*'ISSUE SCORE from EIKON'!DP187)+('ISSUE SCORE from EIKON'!EE187*'WEIGHTED from Refinitive'!$B$15)+('WEIGHTED from Refinitive'!$B$16*'ISSUE SCORE from EIKON'!ET187)</f>
        <v>37.612358401832054</v>
      </c>
      <c r="K184" s="1">
        <f>('WEIGHTED from Refinitive'!$B$3*'ISSUE SCORE from EIKON'!P187)+('WEIGHTED from Refinitive'!$B$4*'ISSUE SCORE from EIKON'!AE187)+('ISSUE SCORE from EIKON'!AT187*'WEIGHTED from Refinitive'!$B$5)+('WEIGHTED from Refinitive'!$B$8*'ISSUE SCORE from EIKON'!BI187)+('ISSUE SCORE from EIKON'!BX187*'WEIGHTED from Refinitive'!$B$9)+('WEIGHTED from Refinitive'!$B$10*'ISSUE SCORE from EIKON'!CM187)+('ISSUE SCORE from EIKON'!DB187*'WEIGHTED from Refinitive'!$B$11)+('WEIGHTED from Refinitive'!$B$14*'ISSUE SCORE from EIKON'!DQ187)+('ISSUE SCORE from EIKON'!EF187*'WEIGHTED from Refinitive'!$B$15)+('WEIGHTED from Refinitive'!$B$16*'ISSUE SCORE from EIKON'!EU187)</f>
        <v>43.57636334486844</v>
      </c>
      <c r="L184" s="1">
        <f>('WEIGHTED from Refinitive'!$B$3*'ISSUE SCORE from EIKON'!Q187)+('WEIGHTED from Refinitive'!$B$4*'ISSUE SCORE from EIKON'!AF187)+('ISSUE SCORE from EIKON'!AU187*'WEIGHTED from Refinitive'!$B$5)+('WEIGHTED from Refinitive'!$B$8*'ISSUE SCORE from EIKON'!BJ187)+('ISSUE SCORE from EIKON'!BY187*'WEIGHTED from Refinitive'!$B$9)+('WEIGHTED from Refinitive'!$B$10*'ISSUE SCORE from EIKON'!CN187)+('ISSUE SCORE from EIKON'!DC187*'WEIGHTED from Refinitive'!$B$11)+('WEIGHTED from Refinitive'!$B$14*'ISSUE SCORE from EIKON'!DR187)+('ISSUE SCORE from EIKON'!EG187*'WEIGHTED from Refinitive'!$B$15)+('WEIGHTED from Refinitive'!$B$16*'ISSUE SCORE from EIKON'!EV187)</f>
        <v>30.244491926029532</v>
      </c>
      <c r="M184" s="1">
        <f>('WEIGHTED from Refinitive'!$B$3*'ISSUE SCORE from EIKON'!R187)+('WEIGHTED from Refinitive'!$B$4*'ISSUE SCORE from EIKON'!AG187)+('ISSUE SCORE from EIKON'!AV187*'WEIGHTED from Refinitive'!$B$5)+('WEIGHTED from Refinitive'!$B$8*'ISSUE SCORE from EIKON'!BK187)+('ISSUE SCORE from EIKON'!BZ187*'WEIGHTED from Refinitive'!$B$9)+('WEIGHTED from Refinitive'!$B$10*'ISSUE SCORE from EIKON'!CO187)+('ISSUE SCORE from EIKON'!DD187*'WEIGHTED from Refinitive'!$B$11)+('WEIGHTED from Refinitive'!$B$14*'ISSUE SCORE from EIKON'!DS187)+('ISSUE SCORE from EIKON'!EH187*'WEIGHTED from Refinitive'!$B$15)+('WEIGHTED from Refinitive'!$B$16*'ISSUE SCORE from EIKON'!EW187)</f>
        <v>0</v>
      </c>
      <c r="N184" s="1">
        <f>('WEIGHTED from Refinitive'!$B$3*'ISSUE SCORE from EIKON'!S187)+('WEIGHTED from Refinitive'!$B$4*'ISSUE SCORE from EIKON'!AH187)+('ISSUE SCORE from EIKON'!AW187*'WEIGHTED from Refinitive'!$B$5)+('WEIGHTED from Refinitive'!$B$8*'ISSUE SCORE from EIKON'!BL187)+('ISSUE SCORE from EIKON'!CA187*'WEIGHTED from Refinitive'!$B$9)+('WEIGHTED from Refinitive'!$B$10*'ISSUE SCORE from EIKON'!CP187)+('ISSUE SCORE from EIKON'!DE187*'WEIGHTED from Refinitive'!$B$11)+('WEIGHTED from Refinitive'!$B$14*'ISSUE SCORE from EIKON'!DT187)+('ISSUE SCORE from EIKON'!EI187*'WEIGHTED from Refinitive'!$B$15)+('WEIGHTED from Refinitive'!$B$16*'ISSUE SCORE from EIKON'!EX187)</f>
        <v>0</v>
      </c>
      <c r="O184" s="1">
        <f>('WEIGHTED from Refinitive'!$B$3*'ISSUE SCORE from EIKON'!T187)+('WEIGHTED from Refinitive'!$B$4*'ISSUE SCORE from EIKON'!AI187)+('ISSUE SCORE from EIKON'!AX187*'WEIGHTED from Refinitive'!$B$5)+('WEIGHTED from Refinitive'!$B$8*'ISSUE SCORE from EIKON'!BM187)+('ISSUE SCORE from EIKON'!CB187*'WEIGHTED from Refinitive'!$B$9)+('WEIGHTED from Refinitive'!$B$10*'ISSUE SCORE from EIKON'!CQ187)+('ISSUE SCORE from EIKON'!DF187*'WEIGHTED from Refinitive'!$B$11)+('WEIGHTED from Refinitive'!$B$14*'ISSUE SCORE from EIKON'!DU187)+('ISSUE SCORE from EIKON'!EJ187*'WEIGHTED from Refinitive'!$B$15)+('WEIGHTED from Refinitive'!$B$16*'ISSUE SCORE from EIKON'!EY187)</f>
        <v>0</v>
      </c>
      <c r="P184" s="1">
        <f>('WEIGHTED from Refinitive'!$B$3*'ISSUE SCORE from EIKON'!U187)+('WEIGHTED from Refinitive'!$B$4*'ISSUE SCORE from EIKON'!AJ187)+('ISSUE SCORE from EIKON'!AY187*'WEIGHTED from Refinitive'!$B$5)+('WEIGHTED from Refinitive'!$B$8*'ISSUE SCORE from EIKON'!BN187)+('ISSUE SCORE from EIKON'!CC187*'WEIGHTED from Refinitive'!$B$9)+('WEIGHTED from Refinitive'!$B$10*'ISSUE SCORE from EIKON'!CR187)+('ISSUE SCORE from EIKON'!DG187*'WEIGHTED from Refinitive'!$B$11)+('WEIGHTED from Refinitive'!$B$14*'ISSUE SCORE from EIKON'!DV187)+('ISSUE SCORE from EIKON'!EK187*'WEIGHTED from Refinitive'!$B$15)+('WEIGHTED from Refinitive'!$B$16*'ISSUE SCORE from EIKON'!EZ187)</f>
        <v>0</v>
      </c>
      <c r="R184" s="11" t="s">
        <v>292</v>
      </c>
      <c r="S184" s="1">
        <f t="shared" si="62"/>
        <v>54.593206458646641</v>
      </c>
      <c r="T184" s="1">
        <f t="shared" si="63"/>
        <v>58.250204889535127</v>
      </c>
      <c r="U184" s="1">
        <f t="shared" si="64"/>
        <v>55.40417096099192</v>
      </c>
      <c r="V184" s="1">
        <f t="shared" si="65"/>
        <v>50.115981003323419</v>
      </c>
      <c r="W184" s="1">
        <f t="shared" si="66"/>
        <v>47.723277868920015</v>
      </c>
      <c r="X184" s="1">
        <f t="shared" si="67"/>
        <v>37.623316027011377</v>
      </c>
      <c r="Y184" s="1">
        <f t="shared" si="68"/>
        <v>33.717054637653142</v>
      </c>
      <c r="Z184" s="1">
        <f t="shared" si="69"/>
        <v>27.499189306236214</v>
      </c>
      <c r="AA184" s="1">
        <f t="shared" si="70"/>
        <v>37.612358401832054</v>
      </c>
      <c r="AB184" s="1">
        <f t="shared" si="71"/>
        <v>43.57636334486844</v>
      </c>
      <c r="AC184" s="1">
        <f t="shared" si="72"/>
        <v>30.244491926029532</v>
      </c>
      <c r="AD184" s="1">
        <f t="shared" si="73"/>
        <v>0</v>
      </c>
      <c r="AE184" s="1">
        <f t="shared" si="74"/>
        <v>0</v>
      </c>
      <c r="AF184" s="1">
        <f t="shared" si="75"/>
        <v>0</v>
      </c>
      <c r="AG184" s="1">
        <f t="shared" si="76"/>
        <v>0</v>
      </c>
      <c r="AI184" s="11" t="s">
        <v>292</v>
      </c>
      <c r="AJ184" s="1">
        <f t="shared" si="77"/>
        <v>-3.6569984308884855</v>
      </c>
      <c r="AK184" s="1">
        <f t="shared" si="78"/>
        <v>2.846033928543207</v>
      </c>
      <c r="AL184" s="1">
        <f t="shared" si="79"/>
        <v>5.2881899576685001</v>
      </c>
      <c r="AM184" s="1">
        <f t="shared" si="80"/>
        <v>2.3927031344034049</v>
      </c>
      <c r="AN184" s="1">
        <f t="shared" si="81"/>
        <v>10.099961841908637</v>
      </c>
      <c r="AO184" s="1">
        <f t="shared" si="82"/>
        <v>3.9062613893582352</v>
      </c>
      <c r="AP184" s="1">
        <f t="shared" si="83"/>
        <v>6.2178653314169274</v>
      </c>
      <c r="AQ184" s="1">
        <f t="shared" si="84"/>
        <v>-10.11316909559584</v>
      </c>
      <c r="AR184" s="1">
        <f t="shared" si="85"/>
        <v>-5.964004943036386</v>
      </c>
      <c r="AS184" s="1">
        <f t="shared" si="86"/>
        <v>13.331871418838908</v>
      </c>
      <c r="AT184" s="1">
        <f t="shared" si="87"/>
        <v>30.244491926029532</v>
      </c>
      <c r="AU184" s="1">
        <f t="shared" si="88"/>
        <v>0</v>
      </c>
      <c r="AV184" s="1">
        <f t="shared" si="89"/>
        <v>0</v>
      </c>
      <c r="AW184" s="1">
        <f t="shared" si="90"/>
        <v>0</v>
      </c>
      <c r="AX184" s="1" t="str">
        <f>VLOOKUP(AI184,'ISSUE SCORE from EIKON'!A187:B616,2,FALSE)</f>
        <v>KLA Corp</v>
      </c>
      <c r="AY184" s="1">
        <f t="shared" si="91"/>
        <v>183</v>
      </c>
      <c r="AZ184" s="1">
        <v>183</v>
      </c>
      <c r="BA184" s="1">
        <v>1</v>
      </c>
    </row>
    <row r="185" spans="1:53" ht="15">
      <c r="A185" s="11" t="s">
        <v>248</v>
      </c>
      <c r="B185" s="1">
        <f>('WEIGHTED from Refinitive'!$B$3*'ISSUE SCORE from EIKON'!G188)+('WEIGHTED from Refinitive'!$B$4*'ISSUE SCORE from EIKON'!V188)+('ISSUE SCORE from EIKON'!AK188*'WEIGHTED from Refinitive'!$B$5)+('WEIGHTED from Refinitive'!$B$8*'ISSUE SCORE from EIKON'!AZ188)+('ISSUE SCORE from EIKON'!BO188*'WEIGHTED from Refinitive'!$B$9)+('WEIGHTED from Refinitive'!$B$10*'ISSUE SCORE from EIKON'!CD188)+('ISSUE SCORE from EIKON'!CS188*'WEIGHTED from Refinitive'!$B$11)+('WEIGHTED from Refinitive'!$B$14*'ISSUE SCORE from EIKON'!DH188)+('ISSUE SCORE from EIKON'!DW188*'WEIGHTED from Refinitive'!$B$15)+('WEIGHTED from Refinitive'!$B$16*'ISSUE SCORE from EIKON'!EL188)</f>
        <v>44.81725620240725</v>
      </c>
      <c r="C185" s="1">
        <f>('WEIGHTED from Refinitive'!$B$3*'ISSUE SCORE from EIKON'!H188)+('WEIGHTED from Refinitive'!$B$4*'ISSUE SCORE from EIKON'!W188)+('ISSUE SCORE from EIKON'!AL188*'WEIGHTED from Refinitive'!$B$5)+('WEIGHTED from Refinitive'!$B$8*'ISSUE SCORE from EIKON'!BA188)+('ISSUE SCORE from EIKON'!BP188*'WEIGHTED from Refinitive'!$B$9)+('WEIGHTED from Refinitive'!$B$10*'ISSUE SCORE from EIKON'!CE188)+('ISSUE SCORE from EIKON'!CT188*'WEIGHTED from Refinitive'!$B$11)+('WEIGHTED from Refinitive'!$B$14*'ISSUE SCORE from EIKON'!DI188)+('ISSUE SCORE from EIKON'!DX188*'WEIGHTED from Refinitive'!$B$15)+('WEIGHTED from Refinitive'!$B$16*'ISSUE SCORE from EIKON'!EM188)</f>
        <v>49.127675631174498</v>
      </c>
      <c r="D185" s="1">
        <f>('WEIGHTED from Refinitive'!$B$3*'ISSUE SCORE from EIKON'!I188)+('WEIGHTED from Refinitive'!$B$4*'ISSUE SCORE from EIKON'!X188)+('ISSUE SCORE from EIKON'!AM188*'WEIGHTED from Refinitive'!$B$5)+('WEIGHTED from Refinitive'!$B$8*'ISSUE SCORE from EIKON'!BB188)+('ISSUE SCORE from EIKON'!BQ188*'WEIGHTED from Refinitive'!$B$9)+('WEIGHTED from Refinitive'!$B$10*'ISSUE SCORE from EIKON'!CF188)+('ISSUE SCORE from EIKON'!CU188*'WEIGHTED from Refinitive'!$B$11)+('WEIGHTED from Refinitive'!$B$14*'ISSUE SCORE from EIKON'!DJ188)+('ISSUE SCORE from EIKON'!DY188*'WEIGHTED from Refinitive'!$B$15)+('WEIGHTED from Refinitive'!$B$16*'ISSUE SCORE from EIKON'!EN188)</f>
        <v>42.973577699959385</v>
      </c>
      <c r="E185" s="1">
        <f>('WEIGHTED from Refinitive'!$B$3*'ISSUE SCORE from EIKON'!J188)+('WEIGHTED from Refinitive'!$B$4*'ISSUE SCORE from EIKON'!Y188)+('ISSUE SCORE from EIKON'!AN188*'WEIGHTED from Refinitive'!$B$5)+('WEIGHTED from Refinitive'!$B$8*'ISSUE SCORE from EIKON'!BC188)+('ISSUE SCORE from EIKON'!BR188*'WEIGHTED from Refinitive'!$B$9)+('WEIGHTED from Refinitive'!$B$10*'ISSUE SCORE from EIKON'!CG188)+('ISSUE SCORE from EIKON'!CV188*'WEIGHTED from Refinitive'!$B$11)+('WEIGHTED from Refinitive'!$B$14*'ISSUE SCORE from EIKON'!DK188)+('ISSUE SCORE from EIKON'!DZ188*'WEIGHTED from Refinitive'!$B$15)+('WEIGHTED from Refinitive'!$B$16*'ISSUE SCORE from EIKON'!EO188)</f>
        <v>37.987106850495437</v>
      </c>
      <c r="F185" s="1">
        <f>('WEIGHTED from Refinitive'!$B$3*'ISSUE SCORE from EIKON'!K188)+('WEIGHTED from Refinitive'!$B$4*'ISSUE SCORE from EIKON'!Z188)+('ISSUE SCORE from EIKON'!AO188*'WEIGHTED from Refinitive'!$B$5)+('WEIGHTED from Refinitive'!$B$8*'ISSUE SCORE from EIKON'!BD188)+('ISSUE SCORE from EIKON'!BS188*'WEIGHTED from Refinitive'!$B$9)+('WEIGHTED from Refinitive'!$B$10*'ISSUE SCORE from EIKON'!CH188)+('ISSUE SCORE from EIKON'!CW188*'WEIGHTED from Refinitive'!$B$11)+('WEIGHTED from Refinitive'!$B$14*'ISSUE SCORE from EIKON'!DL188)+('ISSUE SCORE from EIKON'!EA188*'WEIGHTED from Refinitive'!$B$15)+('WEIGHTED from Refinitive'!$B$16*'ISSUE SCORE from EIKON'!EP188)</f>
        <v>30.776954752564503</v>
      </c>
      <c r="G185" s="1">
        <f>('WEIGHTED from Refinitive'!$B$3*'ISSUE SCORE from EIKON'!L188)+('WEIGHTED from Refinitive'!$B$4*'ISSUE SCORE from EIKON'!AA188)+('ISSUE SCORE from EIKON'!AP188*'WEIGHTED from Refinitive'!$B$5)+('WEIGHTED from Refinitive'!$B$8*'ISSUE SCORE from EIKON'!BE188)+('ISSUE SCORE from EIKON'!BT188*'WEIGHTED from Refinitive'!$B$9)+('WEIGHTED from Refinitive'!$B$10*'ISSUE SCORE from EIKON'!CI188)+('ISSUE SCORE from EIKON'!CX188*'WEIGHTED from Refinitive'!$B$11)+('WEIGHTED from Refinitive'!$B$14*'ISSUE SCORE from EIKON'!DM188)+('ISSUE SCORE from EIKON'!EB188*'WEIGHTED from Refinitive'!$B$15)+('WEIGHTED from Refinitive'!$B$16*'ISSUE SCORE from EIKON'!EQ188)</f>
        <v>39.845991795784187</v>
      </c>
      <c r="H185" s="1">
        <f>('WEIGHTED from Refinitive'!$B$3*'ISSUE SCORE from EIKON'!M188)+('WEIGHTED from Refinitive'!$B$4*'ISSUE SCORE from EIKON'!AB188)+('ISSUE SCORE from EIKON'!AQ188*'WEIGHTED from Refinitive'!$B$5)+('WEIGHTED from Refinitive'!$B$8*'ISSUE SCORE from EIKON'!BF188)+('ISSUE SCORE from EIKON'!BU188*'WEIGHTED from Refinitive'!$B$9)+('WEIGHTED from Refinitive'!$B$10*'ISSUE SCORE from EIKON'!CJ188)+('ISSUE SCORE from EIKON'!CY188*'WEIGHTED from Refinitive'!$B$11)+('WEIGHTED from Refinitive'!$B$14*'ISSUE SCORE from EIKON'!DN188)+('ISSUE SCORE from EIKON'!EC188*'WEIGHTED from Refinitive'!$B$15)+('WEIGHTED from Refinitive'!$B$16*'ISSUE SCORE from EIKON'!ER188)</f>
        <v>36.563707918682454</v>
      </c>
      <c r="I185" s="1">
        <f>('WEIGHTED from Refinitive'!$B$3*'ISSUE SCORE from EIKON'!N188)+('WEIGHTED from Refinitive'!$B$4*'ISSUE SCORE from EIKON'!AC188)+('ISSUE SCORE from EIKON'!AR188*'WEIGHTED from Refinitive'!$B$5)+('WEIGHTED from Refinitive'!$B$8*'ISSUE SCORE from EIKON'!BG188)+('ISSUE SCORE from EIKON'!BV188*'WEIGHTED from Refinitive'!$B$9)+('WEIGHTED from Refinitive'!$B$10*'ISSUE SCORE from EIKON'!CK188)+('ISSUE SCORE from EIKON'!CZ188*'WEIGHTED from Refinitive'!$B$11)+('WEIGHTED from Refinitive'!$B$14*'ISSUE SCORE from EIKON'!DO188)+('ISSUE SCORE from EIKON'!ED188*'WEIGHTED from Refinitive'!$B$15)+('WEIGHTED from Refinitive'!$B$16*'ISSUE SCORE from EIKON'!ES188)</f>
        <v>35.193247700919592</v>
      </c>
      <c r="J185" s="1">
        <f>('WEIGHTED from Refinitive'!$B$3*'ISSUE SCORE from EIKON'!O188)+('WEIGHTED from Refinitive'!$B$4*'ISSUE SCORE from EIKON'!AD188)+('ISSUE SCORE from EIKON'!AS188*'WEIGHTED from Refinitive'!$B$5)+('WEIGHTED from Refinitive'!$B$8*'ISSUE SCORE from EIKON'!BH188)+('ISSUE SCORE from EIKON'!BW188*'WEIGHTED from Refinitive'!$B$9)+('WEIGHTED from Refinitive'!$B$10*'ISSUE SCORE from EIKON'!CL188)+('ISSUE SCORE from EIKON'!DA188*'WEIGHTED from Refinitive'!$B$11)+('WEIGHTED from Refinitive'!$B$14*'ISSUE SCORE from EIKON'!DP188)+('ISSUE SCORE from EIKON'!EE188*'WEIGHTED from Refinitive'!$B$15)+('WEIGHTED from Refinitive'!$B$16*'ISSUE SCORE from EIKON'!ET188)</f>
        <v>0</v>
      </c>
      <c r="K185" s="1">
        <f>('WEIGHTED from Refinitive'!$B$3*'ISSUE SCORE from EIKON'!P188)+('WEIGHTED from Refinitive'!$B$4*'ISSUE SCORE from EIKON'!AE188)+('ISSUE SCORE from EIKON'!AT188*'WEIGHTED from Refinitive'!$B$5)+('WEIGHTED from Refinitive'!$B$8*'ISSUE SCORE from EIKON'!BI188)+('ISSUE SCORE from EIKON'!BX188*'WEIGHTED from Refinitive'!$B$9)+('WEIGHTED from Refinitive'!$B$10*'ISSUE SCORE from EIKON'!CM188)+('ISSUE SCORE from EIKON'!DB188*'WEIGHTED from Refinitive'!$B$11)+('WEIGHTED from Refinitive'!$B$14*'ISSUE SCORE from EIKON'!DQ188)+('ISSUE SCORE from EIKON'!EF188*'WEIGHTED from Refinitive'!$B$15)+('WEIGHTED from Refinitive'!$B$16*'ISSUE SCORE from EIKON'!EU188)</f>
        <v>0</v>
      </c>
      <c r="L185" s="1">
        <f>('WEIGHTED from Refinitive'!$B$3*'ISSUE SCORE from EIKON'!Q188)+('WEIGHTED from Refinitive'!$B$4*'ISSUE SCORE from EIKON'!AF188)+('ISSUE SCORE from EIKON'!AU188*'WEIGHTED from Refinitive'!$B$5)+('WEIGHTED from Refinitive'!$B$8*'ISSUE SCORE from EIKON'!BJ188)+('ISSUE SCORE from EIKON'!BY188*'WEIGHTED from Refinitive'!$B$9)+('WEIGHTED from Refinitive'!$B$10*'ISSUE SCORE from EIKON'!CN188)+('ISSUE SCORE from EIKON'!DC188*'WEIGHTED from Refinitive'!$B$11)+('WEIGHTED from Refinitive'!$B$14*'ISSUE SCORE from EIKON'!DR188)+('ISSUE SCORE from EIKON'!EG188*'WEIGHTED from Refinitive'!$B$15)+('WEIGHTED from Refinitive'!$B$16*'ISSUE SCORE from EIKON'!EV188)</f>
        <v>0</v>
      </c>
      <c r="M185" s="1">
        <f>('WEIGHTED from Refinitive'!$B$3*'ISSUE SCORE from EIKON'!R188)+('WEIGHTED from Refinitive'!$B$4*'ISSUE SCORE from EIKON'!AG188)+('ISSUE SCORE from EIKON'!AV188*'WEIGHTED from Refinitive'!$B$5)+('WEIGHTED from Refinitive'!$B$8*'ISSUE SCORE from EIKON'!BK188)+('ISSUE SCORE from EIKON'!BZ188*'WEIGHTED from Refinitive'!$B$9)+('WEIGHTED from Refinitive'!$B$10*'ISSUE SCORE from EIKON'!CO188)+('ISSUE SCORE from EIKON'!DD188*'WEIGHTED from Refinitive'!$B$11)+('WEIGHTED from Refinitive'!$B$14*'ISSUE SCORE from EIKON'!DS188)+('ISSUE SCORE from EIKON'!EH188*'WEIGHTED from Refinitive'!$B$15)+('WEIGHTED from Refinitive'!$B$16*'ISSUE SCORE from EIKON'!EW188)</f>
        <v>0</v>
      </c>
      <c r="N185" s="1">
        <f>('WEIGHTED from Refinitive'!$B$3*'ISSUE SCORE from EIKON'!S188)+('WEIGHTED from Refinitive'!$B$4*'ISSUE SCORE from EIKON'!AH188)+('ISSUE SCORE from EIKON'!AW188*'WEIGHTED from Refinitive'!$B$5)+('WEIGHTED from Refinitive'!$B$8*'ISSUE SCORE from EIKON'!BL188)+('ISSUE SCORE from EIKON'!CA188*'WEIGHTED from Refinitive'!$B$9)+('WEIGHTED from Refinitive'!$B$10*'ISSUE SCORE from EIKON'!CP188)+('ISSUE SCORE from EIKON'!DE188*'WEIGHTED from Refinitive'!$B$11)+('WEIGHTED from Refinitive'!$B$14*'ISSUE SCORE from EIKON'!DT188)+('ISSUE SCORE from EIKON'!EI188*'WEIGHTED from Refinitive'!$B$15)+('WEIGHTED from Refinitive'!$B$16*'ISSUE SCORE from EIKON'!EX188)</f>
        <v>0</v>
      </c>
      <c r="O185" s="1">
        <f>('WEIGHTED from Refinitive'!$B$3*'ISSUE SCORE from EIKON'!T188)+('WEIGHTED from Refinitive'!$B$4*'ISSUE SCORE from EIKON'!AI188)+('ISSUE SCORE from EIKON'!AX188*'WEIGHTED from Refinitive'!$B$5)+('WEIGHTED from Refinitive'!$B$8*'ISSUE SCORE from EIKON'!BM188)+('ISSUE SCORE from EIKON'!CB188*'WEIGHTED from Refinitive'!$B$9)+('WEIGHTED from Refinitive'!$B$10*'ISSUE SCORE from EIKON'!CQ188)+('ISSUE SCORE from EIKON'!DF188*'WEIGHTED from Refinitive'!$B$11)+('WEIGHTED from Refinitive'!$B$14*'ISSUE SCORE from EIKON'!DU188)+('ISSUE SCORE from EIKON'!EJ188*'WEIGHTED from Refinitive'!$B$15)+('WEIGHTED from Refinitive'!$B$16*'ISSUE SCORE from EIKON'!EY188)</f>
        <v>0</v>
      </c>
      <c r="P185" s="1">
        <f>('WEIGHTED from Refinitive'!$B$3*'ISSUE SCORE from EIKON'!U188)+('WEIGHTED from Refinitive'!$B$4*'ISSUE SCORE from EIKON'!AJ188)+('ISSUE SCORE from EIKON'!AY188*'WEIGHTED from Refinitive'!$B$5)+('WEIGHTED from Refinitive'!$B$8*'ISSUE SCORE from EIKON'!BN188)+('ISSUE SCORE from EIKON'!CC188*'WEIGHTED from Refinitive'!$B$9)+('WEIGHTED from Refinitive'!$B$10*'ISSUE SCORE from EIKON'!CR188)+('ISSUE SCORE from EIKON'!DG188*'WEIGHTED from Refinitive'!$B$11)+('WEIGHTED from Refinitive'!$B$14*'ISSUE SCORE from EIKON'!DV188)+('ISSUE SCORE from EIKON'!EK188*'WEIGHTED from Refinitive'!$B$15)+('WEIGHTED from Refinitive'!$B$16*'ISSUE SCORE from EIKON'!EZ188)</f>
        <v>0</v>
      </c>
      <c r="R185" s="11" t="s">
        <v>293</v>
      </c>
      <c r="S185" s="1">
        <f t="shared" si="62"/>
        <v>67.587779275808913</v>
      </c>
      <c r="T185" s="1">
        <f t="shared" si="63"/>
        <v>49.127675631174498</v>
      </c>
      <c r="U185" s="1">
        <f t="shared" si="64"/>
        <v>42.973577699959385</v>
      </c>
      <c r="V185" s="1">
        <f t="shared" si="65"/>
        <v>37.987106850495437</v>
      </c>
      <c r="W185" s="1">
        <f t="shared" si="66"/>
        <v>30.776954752564503</v>
      </c>
      <c r="X185" s="1">
        <f t="shared" si="67"/>
        <v>39.845991795784187</v>
      </c>
      <c r="Y185" s="1">
        <f t="shared" si="68"/>
        <v>36.563707918682454</v>
      </c>
      <c r="Z185" s="1">
        <f t="shared" si="69"/>
        <v>35.193247700919592</v>
      </c>
      <c r="AA185" s="1">
        <f t="shared" si="70"/>
        <v>0</v>
      </c>
      <c r="AB185" s="1">
        <f t="shared" si="71"/>
        <v>0</v>
      </c>
      <c r="AC185" s="1">
        <f t="shared" si="72"/>
        <v>0</v>
      </c>
      <c r="AD185" s="1">
        <f t="shared" si="73"/>
        <v>0</v>
      </c>
      <c r="AE185" s="1">
        <f t="shared" si="74"/>
        <v>0</v>
      </c>
      <c r="AF185" s="1">
        <f t="shared" si="75"/>
        <v>0</v>
      </c>
      <c r="AG185" s="1">
        <f t="shared" si="76"/>
        <v>0</v>
      </c>
      <c r="AI185" s="11" t="s">
        <v>293</v>
      </c>
      <c r="AJ185" s="1">
        <f t="shared" si="77"/>
        <v>18.460103644634415</v>
      </c>
      <c r="AK185" s="1">
        <f t="shared" si="78"/>
        <v>6.1540979312151123</v>
      </c>
      <c r="AL185" s="1">
        <f t="shared" si="79"/>
        <v>4.9864708494639487</v>
      </c>
      <c r="AM185" s="1">
        <f t="shared" si="80"/>
        <v>7.2101520979309335</v>
      </c>
      <c r="AN185" s="1">
        <f t="shared" si="81"/>
        <v>-9.0690370432196836</v>
      </c>
      <c r="AO185" s="1">
        <f t="shared" si="82"/>
        <v>3.2822838771017331</v>
      </c>
      <c r="AP185" s="1">
        <f t="shared" si="83"/>
        <v>1.3704602177628615</v>
      </c>
      <c r="AQ185" s="1">
        <f t="shared" si="84"/>
        <v>35.193247700919592</v>
      </c>
      <c r="AR185" s="1">
        <f t="shared" si="85"/>
        <v>0</v>
      </c>
      <c r="AS185" s="1">
        <f t="shared" si="86"/>
        <v>0</v>
      </c>
      <c r="AT185" s="1">
        <f t="shared" si="87"/>
        <v>0</v>
      </c>
      <c r="AU185" s="1">
        <f t="shared" si="88"/>
        <v>0</v>
      </c>
      <c r="AV185" s="1">
        <f t="shared" si="89"/>
        <v>0</v>
      </c>
      <c r="AW185" s="1">
        <f t="shared" si="90"/>
        <v>0</v>
      </c>
      <c r="AX185" s="1" t="str">
        <f>VLOOKUP(AI185,'ISSUE SCORE from EIKON'!A188:B617,2,FALSE)</f>
        <v>Kimberly-Clark Corp</v>
      </c>
      <c r="AY185" s="1">
        <f t="shared" si="91"/>
        <v>184</v>
      </c>
      <c r="AZ185" s="1">
        <v>184</v>
      </c>
      <c r="BA185" s="1">
        <v>1</v>
      </c>
    </row>
    <row r="186" spans="1:53" ht="15">
      <c r="A186" s="11" t="s">
        <v>249</v>
      </c>
      <c r="B186" s="1">
        <f>('WEIGHTED from Refinitive'!$B$3*'ISSUE SCORE from EIKON'!G189)+('WEIGHTED from Refinitive'!$B$4*'ISSUE SCORE from EIKON'!V189)+('ISSUE SCORE from EIKON'!AK189*'WEIGHTED from Refinitive'!$B$5)+('WEIGHTED from Refinitive'!$B$8*'ISSUE SCORE from EIKON'!AZ189)+('ISSUE SCORE from EIKON'!BO189*'WEIGHTED from Refinitive'!$B$9)+('WEIGHTED from Refinitive'!$B$10*'ISSUE SCORE from EIKON'!CD189)+('ISSUE SCORE from EIKON'!CS189*'WEIGHTED from Refinitive'!$B$11)+('WEIGHTED from Refinitive'!$B$14*'ISSUE SCORE from EIKON'!DH189)+('ISSUE SCORE from EIKON'!DW189*'WEIGHTED from Refinitive'!$B$15)+('WEIGHTED from Refinitive'!$B$16*'ISSUE SCORE from EIKON'!EL189)</f>
        <v>78.619921252420667</v>
      </c>
      <c r="C186" s="1">
        <f>('WEIGHTED from Refinitive'!$B$3*'ISSUE SCORE from EIKON'!H189)+('WEIGHTED from Refinitive'!$B$4*'ISSUE SCORE from EIKON'!W189)+('ISSUE SCORE from EIKON'!AL189*'WEIGHTED from Refinitive'!$B$5)+('WEIGHTED from Refinitive'!$B$8*'ISSUE SCORE from EIKON'!BA189)+('ISSUE SCORE from EIKON'!BP189*'WEIGHTED from Refinitive'!$B$9)+('WEIGHTED from Refinitive'!$B$10*'ISSUE SCORE from EIKON'!CE189)+('ISSUE SCORE from EIKON'!CT189*'WEIGHTED from Refinitive'!$B$11)+('WEIGHTED from Refinitive'!$B$14*'ISSUE SCORE from EIKON'!DI189)+('ISSUE SCORE from EIKON'!DX189*'WEIGHTED from Refinitive'!$B$15)+('WEIGHTED from Refinitive'!$B$16*'ISSUE SCORE from EIKON'!EM189)</f>
        <v>75.905230930852724</v>
      </c>
      <c r="D186" s="1">
        <f>('WEIGHTED from Refinitive'!$B$3*'ISSUE SCORE from EIKON'!I189)+('WEIGHTED from Refinitive'!$B$4*'ISSUE SCORE from EIKON'!X189)+('ISSUE SCORE from EIKON'!AM189*'WEIGHTED from Refinitive'!$B$5)+('WEIGHTED from Refinitive'!$B$8*'ISSUE SCORE from EIKON'!BB189)+('ISSUE SCORE from EIKON'!BQ189*'WEIGHTED from Refinitive'!$B$9)+('WEIGHTED from Refinitive'!$B$10*'ISSUE SCORE from EIKON'!CF189)+('ISSUE SCORE from EIKON'!CU189*'WEIGHTED from Refinitive'!$B$11)+('WEIGHTED from Refinitive'!$B$14*'ISSUE SCORE from EIKON'!DJ189)+('ISSUE SCORE from EIKON'!DY189*'WEIGHTED from Refinitive'!$B$15)+('WEIGHTED from Refinitive'!$B$16*'ISSUE SCORE from EIKON'!EN189)</f>
        <v>68.839631436565483</v>
      </c>
      <c r="E186" s="1">
        <f>('WEIGHTED from Refinitive'!$B$3*'ISSUE SCORE from EIKON'!J189)+('WEIGHTED from Refinitive'!$B$4*'ISSUE SCORE from EIKON'!Y189)+('ISSUE SCORE from EIKON'!AN189*'WEIGHTED from Refinitive'!$B$5)+('WEIGHTED from Refinitive'!$B$8*'ISSUE SCORE from EIKON'!BC189)+('ISSUE SCORE from EIKON'!BR189*'WEIGHTED from Refinitive'!$B$9)+('WEIGHTED from Refinitive'!$B$10*'ISSUE SCORE from EIKON'!CG189)+('ISSUE SCORE from EIKON'!CV189*'WEIGHTED from Refinitive'!$B$11)+('WEIGHTED from Refinitive'!$B$14*'ISSUE SCORE from EIKON'!DK189)+('ISSUE SCORE from EIKON'!DZ189*'WEIGHTED from Refinitive'!$B$15)+('WEIGHTED from Refinitive'!$B$16*'ISSUE SCORE from EIKON'!EO189)</f>
        <v>64.448899188427305</v>
      </c>
      <c r="F186" s="1">
        <f>('WEIGHTED from Refinitive'!$B$3*'ISSUE SCORE from EIKON'!K189)+('WEIGHTED from Refinitive'!$B$4*'ISSUE SCORE from EIKON'!Z189)+('ISSUE SCORE from EIKON'!AO189*'WEIGHTED from Refinitive'!$B$5)+('WEIGHTED from Refinitive'!$B$8*'ISSUE SCORE from EIKON'!BD189)+('ISSUE SCORE from EIKON'!BS189*'WEIGHTED from Refinitive'!$B$9)+('WEIGHTED from Refinitive'!$B$10*'ISSUE SCORE from EIKON'!CH189)+('ISSUE SCORE from EIKON'!CW189*'WEIGHTED from Refinitive'!$B$11)+('WEIGHTED from Refinitive'!$B$14*'ISSUE SCORE from EIKON'!DL189)+('ISSUE SCORE from EIKON'!EA189*'WEIGHTED from Refinitive'!$B$15)+('WEIGHTED from Refinitive'!$B$16*'ISSUE SCORE from EIKON'!EP189)</f>
        <v>57.340665913034314</v>
      </c>
      <c r="G186" s="1">
        <f>('WEIGHTED from Refinitive'!$B$3*'ISSUE SCORE from EIKON'!L189)+('WEIGHTED from Refinitive'!$B$4*'ISSUE SCORE from EIKON'!AA189)+('ISSUE SCORE from EIKON'!AP189*'WEIGHTED from Refinitive'!$B$5)+('WEIGHTED from Refinitive'!$B$8*'ISSUE SCORE from EIKON'!BE189)+('ISSUE SCORE from EIKON'!BT189*'WEIGHTED from Refinitive'!$B$9)+('WEIGHTED from Refinitive'!$B$10*'ISSUE SCORE from EIKON'!CI189)+('ISSUE SCORE from EIKON'!CX189*'WEIGHTED from Refinitive'!$B$11)+('WEIGHTED from Refinitive'!$B$14*'ISSUE SCORE from EIKON'!DM189)+('ISSUE SCORE from EIKON'!EB189*'WEIGHTED from Refinitive'!$B$15)+('WEIGHTED from Refinitive'!$B$16*'ISSUE SCORE from EIKON'!EQ189)</f>
        <v>0</v>
      </c>
      <c r="H186" s="1">
        <f>('WEIGHTED from Refinitive'!$B$3*'ISSUE SCORE from EIKON'!M189)+('WEIGHTED from Refinitive'!$B$4*'ISSUE SCORE from EIKON'!AB189)+('ISSUE SCORE from EIKON'!AQ189*'WEIGHTED from Refinitive'!$B$5)+('WEIGHTED from Refinitive'!$B$8*'ISSUE SCORE from EIKON'!BF189)+('ISSUE SCORE from EIKON'!BU189*'WEIGHTED from Refinitive'!$B$9)+('WEIGHTED from Refinitive'!$B$10*'ISSUE SCORE from EIKON'!CJ189)+('ISSUE SCORE from EIKON'!CY189*'WEIGHTED from Refinitive'!$B$11)+('WEIGHTED from Refinitive'!$B$14*'ISSUE SCORE from EIKON'!DN189)+('ISSUE SCORE from EIKON'!EC189*'WEIGHTED from Refinitive'!$B$15)+('WEIGHTED from Refinitive'!$B$16*'ISSUE SCORE from EIKON'!ER189)</f>
        <v>0</v>
      </c>
      <c r="I186" s="1">
        <f>('WEIGHTED from Refinitive'!$B$3*'ISSUE SCORE from EIKON'!N189)+('WEIGHTED from Refinitive'!$B$4*'ISSUE SCORE from EIKON'!AC189)+('ISSUE SCORE from EIKON'!AR189*'WEIGHTED from Refinitive'!$B$5)+('WEIGHTED from Refinitive'!$B$8*'ISSUE SCORE from EIKON'!BG189)+('ISSUE SCORE from EIKON'!BV189*'WEIGHTED from Refinitive'!$B$9)+('WEIGHTED from Refinitive'!$B$10*'ISSUE SCORE from EIKON'!CK189)+('ISSUE SCORE from EIKON'!CZ189*'WEIGHTED from Refinitive'!$B$11)+('WEIGHTED from Refinitive'!$B$14*'ISSUE SCORE from EIKON'!DO189)+('ISSUE SCORE from EIKON'!ED189*'WEIGHTED from Refinitive'!$B$15)+('WEIGHTED from Refinitive'!$B$16*'ISSUE SCORE from EIKON'!ES189)</f>
        <v>0</v>
      </c>
      <c r="J186" s="1">
        <f>('WEIGHTED from Refinitive'!$B$3*'ISSUE SCORE from EIKON'!O189)+('WEIGHTED from Refinitive'!$B$4*'ISSUE SCORE from EIKON'!AD189)+('ISSUE SCORE from EIKON'!AS189*'WEIGHTED from Refinitive'!$B$5)+('WEIGHTED from Refinitive'!$B$8*'ISSUE SCORE from EIKON'!BH189)+('ISSUE SCORE from EIKON'!BW189*'WEIGHTED from Refinitive'!$B$9)+('WEIGHTED from Refinitive'!$B$10*'ISSUE SCORE from EIKON'!CL189)+('ISSUE SCORE from EIKON'!DA189*'WEIGHTED from Refinitive'!$B$11)+('WEIGHTED from Refinitive'!$B$14*'ISSUE SCORE from EIKON'!DP189)+('ISSUE SCORE from EIKON'!EE189*'WEIGHTED from Refinitive'!$B$15)+('WEIGHTED from Refinitive'!$B$16*'ISSUE SCORE from EIKON'!ET189)</f>
        <v>0</v>
      </c>
      <c r="K186" s="1">
        <f>('WEIGHTED from Refinitive'!$B$3*'ISSUE SCORE from EIKON'!P189)+('WEIGHTED from Refinitive'!$B$4*'ISSUE SCORE from EIKON'!AE189)+('ISSUE SCORE from EIKON'!AT189*'WEIGHTED from Refinitive'!$B$5)+('WEIGHTED from Refinitive'!$B$8*'ISSUE SCORE from EIKON'!BI189)+('ISSUE SCORE from EIKON'!BX189*'WEIGHTED from Refinitive'!$B$9)+('WEIGHTED from Refinitive'!$B$10*'ISSUE SCORE from EIKON'!CM189)+('ISSUE SCORE from EIKON'!DB189*'WEIGHTED from Refinitive'!$B$11)+('WEIGHTED from Refinitive'!$B$14*'ISSUE SCORE from EIKON'!DQ189)+('ISSUE SCORE from EIKON'!EF189*'WEIGHTED from Refinitive'!$B$15)+('WEIGHTED from Refinitive'!$B$16*'ISSUE SCORE from EIKON'!EU189)</f>
        <v>0</v>
      </c>
      <c r="L186" s="1">
        <f>('WEIGHTED from Refinitive'!$B$3*'ISSUE SCORE from EIKON'!Q189)+('WEIGHTED from Refinitive'!$B$4*'ISSUE SCORE from EIKON'!AF189)+('ISSUE SCORE from EIKON'!AU189*'WEIGHTED from Refinitive'!$B$5)+('WEIGHTED from Refinitive'!$B$8*'ISSUE SCORE from EIKON'!BJ189)+('ISSUE SCORE from EIKON'!BY189*'WEIGHTED from Refinitive'!$B$9)+('WEIGHTED from Refinitive'!$B$10*'ISSUE SCORE from EIKON'!CN189)+('ISSUE SCORE from EIKON'!DC189*'WEIGHTED from Refinitive'!$B$11)+('WEIGHTED from Refinitive'!$B$14*'ISSUE SCORE from EIKON'!DR189)+('ISSUE SCORE from EIKON'!EG189*'WEIGHTED from Refinitive'!$B$15)+('WEIGHTED from Refinitive'!$B$16*'ISSUE SCORE from EIKON'!EV189)</f>
        <v>0</v>
      </c>
      <c r="M186" s="1">
        <f>('WEIGHTED from Refinitive'!$B$3*'ISSUE SCORE from EIKON'!R189)+('WEIGHTED from Refinitive'!$B$4*'ISSUE SCORE from EIKON'!AG189)+('ISSUE SCORE from EIKON'!AV189*'WEIGHTED from Refinitive'!$B$5)+('WEIGHTED from Refinitive'!$B$8*'ISSUE SCORE from EIKON'!BK189)+('ISSUE SCORE from EIKON'!BZ189*'WEIGHTED from Refinitive'!$B$9)+('WEIGHTED from Refinitive'!$B$10*'ISSUE SCORE from EIKON'!CO189)+('ISSUE SCORE from EIKON'!DD189*'WEIGHTED from Refinitive'!$B$11)+('WEIGHTED from Refinitive'!$B$14*'ISSUE SCORE from EIKON'!DS189)+('ISSUE SCORE from EIKON'!EH189*'WEIGHTED from Refinitive'!$B$15)+('WEIGHTED from Refinitive'!$B$16*'ISSUE SCORE from EIKON'!EW189)</f>
        <v>0</v>
      </c>
      <c r="N186" s="1">
        <f>('WEIGHTED from Refinitive'!$B$3*'ISSUE SCORE from EIKON'!S189)+('WEIGHTED from Refinitive'!$B$4*'ISSUE SCORE from EIKON'!AH189)+('ISSUE SCORE from EIKON'!AW189*'WEIGHTED from Refinitive'!$B$5)+('WEIGHTED from Refinitive'!$B$8*'ISSUE SCORE from EIKON'!BL189)+('ISSUE SCORE from EIKON'!CA189*'WEIGHTED from Refinitive'!$B$9)+('WEIGHTED from Refinitive'!$B$10*'ISSUE SCORE from EIKON'!CP189)+('ISSUE SCORE from EIKON'!DE189*'WEIGHTED from Refinitive'!$B$11)+('WEIGHTED from Refinitive'!$B$14*'ISSUE SCORE from EIKON'!DT189)+('ISSUE SCORE from EIKON'!EI189*'WEIGHTED from Refinitive'!$B$15)+('WEIGHTED from Refinitive'!$B$16*'ISSUE SCORE from EIKON'!EX189)</f>
        <v>0</v>
      </c>
      <c r="O186" s="1">
        <f>('WEIGHTED from Refinitive'!$B$3*'ISSUE SCORE from EIKON'!T189)+('WEIGHTED from Refinitive'!$B$4*'ISSUE SCORE from EIKON'!AI189)+('ISSUE SCORE from EIKON'!AX189*'WEIGHTED from Refinitive'!$B$5)+('WEIGHTED from Refinitive'!$B$8*'ISSUE SCORE from EIKON'!BM189)+('ISSUE SCORE from EIKON'!CB189*'WEIGHTED from Refinitive'!$B$9)+('WEIGHTED from Refinitive'!$B$10*'ISSUE SCORE from EIKON'!CQ189)+('ISSUE SCORE from EIKON'!DF189*'WEIGHTED from Refinitive'!$B$11)+('WEIGHTED from Refinitive'!$B$14*'ISSUE SCORE from EIKON'!DU189)+('ISSUE SCORE from EIKON'!EJ189*'WEIGHTED from Refinitive'!$B$15)+('WEIGHTED from Refinitive'!$B$16*'ISSUE SCORE from EIKON'!EY189)</f>
        <v>0</v>
      </c>
      <c r="P186" s="1">
        <f>('WEIGHTED from Refinitive'!$B$3*'ISSUE SCORE from EIKON'!U189)+('WEIGHTED from Refinitive'!$B$4*'ISSUE SCORE from EIKON'!AJ189)+('ISSUE SCORE from EIKON'!AY189*'WEIGHTED from Refinitive'!$B$5)+('WEIGHTED from Refinitive'!$B$8*'ISSUE SCORE from EIKON'!BN189)+('ISSUE SCORE from EIKON'!CC189*'WEIGHTED from Refinitive'!$B$9)+('WEIGHTED from Refinitive'!$B$10*'ISSUE SCORE from EIKON'!CR189)+('ISSUE SCORE from EIKON'!DG189*'WEIGHTED from Refinitive'!$B$11)+('WEIGHTED from Refinitive'!$B$14*'ISSUE SCORE from EIKON'!DV189)+('ISSUE SCORE from EIKON'!EK189*'WEIGHTED from Refinitive'!$B$15)+('WEIGHTED from Refinitive'!$B$16*'ISSUE SCORE from EIKON'!EZ189)</f>
        <v>0</v>
      </c>
      <c r="R186" s="11" t="s">
        <v>295</v>
      </c>
      <c r="S186" s="1">
        <f t="shared" si="62"/>
        <v>50.853108990778672</v>
      </c>
      <c r="T186" s="1">
        <f t="shared" si="63"/>
        <v>75.905230930852724</v>
      </c>
      <c r="U186" s="1">
        <f t="shared" si="64"/>
        <v>68.839631436565483</v>
      </c>
      <c r="V186" s="1">
        <f t="shared" si="65"/>
        <v>64.448899188427305</v>
      </c>
      <c r="W186" s="1">
        <f t="shared" si="66"/>
        <v>57.340665913034314</v>
      </c>
      <c r="X186" s="1">
        <f t="shared" si="67"/>
        <v>0</v>
      </c>
      <c r="Y186" s="1">
        <f t="shared" si="68"/>
        <v>0</v>
      </c>
      <c r="Z186" s="1">
        <f t="shared" si="69"/>
        <v>0</v>
      </c>
      <c r="AA186" s="1">
        <f t="shared" si="70"/>
        <v>0</v>
      </c>
      <c r="AB186" s="1">
        <f t="shared" si="71"/>
        <v>0</v>
      </c>
      <c r="AC186" s="1">
        <f t="shared" si="72"/>
        <v>0</v>
      </c>
      <c r="AD186" s="1">
        <f t="shared" si="73"/>
        <v>0</v>
      </c>
      <c r="AE186" s="1">
        <f t="shared" si="74"/>
        <v>0</v>
      </c>
      <c r="AF186" s="1">
        <f t="shared" si="75"/>
        <v>0</v>
      </c>
      <c r="AG186" s="1">
        <f t="shared" si="76"/>
        <v>0</v>
      </c>
      <c r="AI186" s="11" t="s">
        <v>295</v>
      </c>
      <c r="AJ186" s="1">
        <f t="shared" si="77"/>
        <v>-25.052121940074052</v>
      </c>
      <c r="AK186" s="1">
        <f t="shared" si="78"/>
        <v>7.0655994942872411</v>
      </c>
      <c r="AL186" s="1">
        <f t="shared" si="79"/>
        <v>4.3907322481381783</v>
      </c>
      <c r="AM186" s="1">
        <f t="shared" si="80"/>
        <v>7.1082332753929904</v>
      </c>
      <c r="AN186" s="1">
        <f t="shared" si="81"/>
        <v>57.340665913034314</v>
      </c>
      <c r="AO186" s="1">
        <f t="shared" si="82"/>
        <v>0</v>
      </c>
      <c r="AP186" s="1">
        <f t="shared" si="83"/>
        <v>0</v>
      </c>
      <c r="AQ186" s="1">
        <f t="shared" si="84"/>
        <v>0</v>
      </c>
      <c r="AR186" s="1">
        <f t="shared" si="85"/>
        <v>0</v>
      </c>
      <c r="AS186" s="1">
        <f t="shared" si="86"/>
        <v>0</v>
      </c>
      <c r="AT186" s="1">
        <f t="shared" si="87"/>
        <v>0</v>
      </c>
      <c r="AU186" s="1">
        <f t="shared" si="88"/>
        <v>0</v>
      </c>
      <c r="AV186" s="1">
        <f t="shared" si="89"/>
        <v>0</v>
      </c>
      <c r="AW186" s="1">
        <f t="shared" si="90"/>
        <v>0</v>
      </c>
      <c r="AX186" s="1" t="str">
        <f>VLOOKUP(AI186,'ISSUE SCORE from EIKON'!A189:B618,2,FALSE)</f>
        <v>Carmax Inc</v>
      </c>
      <c r="AY186" s="1">
        <f t="shared" si="91"/>
        <v>185</v>
      </c>
      <c r="AZ186" s="1">
        <v>185</v>
      </c>
      <c r="BA186" s="1">
        <v>1</v>
      </c>
    </row>
    <row r="187" spans="1:53" ht="15">
      <c r="A187" s="11" t="s">
        <v>250</v>
      </c>
      <c r="B187" s="1">
        <f>('WEIGHTED from Refinitive'!$B$3*'ISSUE SCORE from EIKON'!G190)+('WEIGHTED from Refinitive'!$B$4*'ISSUE SCORE from EIKON'!V190)+('ISSUE SCORE from EIKON'!AK190*'WEIGHTED from Refinitive'!$B$5)+('WEIGHTED from Refinitive'!$B$8*'ISSUE SCORE from EIKON'!AZ190)+('ISSUE SCORE from EIKON'!BO190*'WEIGHTED from Refinitive'!$B$9)+('WEIGHTED from Refinitive'!$B$10*'ISSUE SCORE from EIKON'!CD190)+('ISSUE SCORE from EIKON'!CS190*'WEIGHTED from Refinitive'!$B$11)+('WEIGHTED from Refinitive'!$B$14*'ISSUE SCORE from EIKON'!DH190)+('ISSUE SCORE from EIKON'!DW190*'WEIGHTED from Refinitive'!$B$15)+('WEIGHTED from Refinitive'!$B$16*'ISSUE SCORE from EIKON'!EL190)</f>
        <v>53.718241850859769</v>
      </c>
      <c r="C187" s="1">
        <f>('WEIGHTED from Refinitive'!$B$3*'ISSUE SCORE from EIKON'!H190)+('WEIGHTED from Refinitive'!$B$4*'ISSUE SCORE from EIKON'!W190)+('ISSUE SCORE from EIKON'!AL190*'WEIGHTED from Refinitive'!$B$5)+('WEIGHTED from Refinitive'!$B$8*'ISSUE SCORE from EIKON'!BA190)+('ISSUE SCORE from EIKON'!BP190*'WEIGHTED from Refinitive'!$B$9)+('WEIGHTED from Refinitive'!$B$10*'ISSUE SCORE from EIKON'!CE190)+('ISSUE SCORE from EIKON'!CT190*'WEIGHTED from Refinitive'!$B$11)+('WEIGHTED from Refinitive'!$B$14*'ISSUE SCORE from EIKON'!DI190)+('ISSUE SCORE from EIKON'!DX190*'WEIGHTED from Refinitive'!$B$15)+('WEIGHTED from Refinitive'!$B$16*'ISSUE SCORE from EIKON'!EM190)</f>
        <v>52.770746432491748</v>
      </c>
      <c r="D187" s="1">
        <f>('WEIGHTED from Refinitive'!$B$3*'ISSUE SCORE from EIKON'!I190)+('WEIGHTED from Refinitive'!$B$4*'ISSUE SCORE from EIKON'!X190)+('ISSUE SCORE from EIKON'!AM190*'WEIGHTED from Refinitive'!$B$5)+('WEIGHTED from Refinitive'!$B$8*'ISSUE SCORE from EIKON'!BB190)+('ISSUE SCORE from EIKON'!BQ190*'WEIGHTED from Refinitive'!$B$9)+('WEIGHTED from Refinitive'!$B$10*'ISSUE SCORE from EIKON'!CF190)+('ISSUE SCORE from EIKON'!CU190*'WEIGHTED from Refinitive'!$B$11)+('WEIGHTED from Refinitive'!$B$14*'ISSUE SCORE from EIKON'!DJ190)+('ISSUE SCORE from EIKON'!DY190*'WEIGHTED from Refinitive'!$B$15)+('WEIGHTED from Refinitive'!$B$16*'ISSUE SCORE from EIKON'!EN190)</f>
        <v>48.580856375855177</v>
      </c>
      <c r="E187" s="1">
        <f>('WEIGHTED from Refinitive'!$B$3*'ISSUE SCORE from EIKON'!J190)+('WEIGHTED from Refinitive'!$B$4*'ISSUE SCORE from EIKON'!Y190)+('ISSUE SCORE from EIKON'!AN190*'WEIGHTED from Refinitive'!$B$5)+('WEIGHTED from Refinitive'!$B$8*'ISSUE SCORE from EIKON'!BC190)+('ISSUE SCORE from EIKON'!BR190*'WEIGHTED from Refinitive'!$B$9)+('WEIGHTED from Refinitive'!$B$10*'ISSUE SCORE from EIKON'!CG190)+('ISSUE SCORE from EIKON'!CV190*'WEIGHTED from Refinitive'!$B$11)+('WEIGHTED from Refinitive'!$B$14*'ISSUE SCORE from EIKON'!DK190)+('ISSUE SCORE from EIKON'!DZ190*'WEIGHTED from Refinitive'!$B$15)+('WEIGHTED from Refinitive'!$B$16*'ISSUE SCORE from EIKON'!EO190)</f>
        <v>49.246445497630297</v>
      </c>
      <c r="F187" s="1">
        <f>('WEIGHTED from Refinitive'!$B$3*'ISSUE SCORE from EIKON'!K190)+('WEIGHTED from Refinitive'!$B$4*'ISSUE SCORE from EIKON'!Z190)+('ISSUE SCORE from EIKON'!AO190*'WEIGHTED from Refinitive'!$B$5)+('WEIGHTED from Refinitive'!$B$8*'ISSUE SCORE from EIKON'!BD190)+('ISSUE SCORE from EIKON'!BS190*'WEIGHTED from Refinitive'!$B$9)+('WEIGHTED from Refinitive'!$B$10*'ISSUE SCORE from EIKON'!CH190)+('ISSUE SCORE from EIKON'!CW190*'WEIGHTED from Refinitive'!$B$11)+('WEIGHTED from Refinitive'!$B$14*'ISSUE SCORE from EIKON'!DL190)+('ISSUE SCORE from EIKON'!EA190*'WEIGHTED from Refinitive'!$B$15)+('WEIGHTED from Refinitive'!$B$16*'ISSUE SCORE from EIKON'!EP190)</f>
        <v>37.725657675657644</v>
      </c>
      <c r="G187" s="1">
        <f>('WEIGHTED from Refinitive'!$B$3*'ISSUE SCORE from EIKON'!L190)+('WEIGHTED from Refinitive'!$B$4*'ISSUE SCORE from EIKON'!AA190)+('ISSUE SCORE from EIKON'!AP190*'WEIGHTED from Refinitive'!$B$5)+('WEIGHTED from Refinitive'!$B$8*'ISSUE SCORE from EIKON'!BE190)+('ISSUE SCORE from EIKON'!BT190*'WEIGHTED from Refinitive'!$B$9)+('WEIGHTED from Refinitive'!$B$10*'ISSUE SCORE from EIKON'!CI190)+('ISSUE SCORE from EIKON'!CX190*'WEIGHTED from Refinitive'!$B$11)+('WEIGHTED from Refinitive'!$B$14*'ISSUE SCORE from EIKON'!DM190)+('ISSUE SCORE from EIKON'!EB190*'WEIGHTED from Refinitive'!$B$15)+('WEIGHTED from Refinitive'!$B$16*'ISSUE SCORE from EIKON'!EQ190)</f>
        <v>39.535899866582376</v>
      </c>
      <c r="H187" s="1">
        <f>('WEIGHTED from Refinitive'!$B$3*'ISSUE SCORE from EIKON'!M190)+('WEIGHTED from Refinitive'!$B$4*'ISSUE SCORE from EIKON'!AB190)+('ISSUE SCORE from EIKON'!AQ190*'WEIGHTED from Refinitive'!$B$5)+('WEIGHTED from Refinitive'!$B$8*'ISSUE SCORE from EIKON'!BF190)+('ISSUE SCORE from EIKON'!BU190*'WEIGHTED from Refinitive'!$B$9)+('WEIGHTED from Refinitive'!$B$10*'ISSUE SCORE from EIKON'!CJ190)+('ISSUE SCORE from EIKON'!CY190*'WEIGHTED from Refinitive'!$B$11)+('WEIGHTED from Refinitive'!$B$14*'ISSUE SCORE from EIKON'!DN190)+('ISSUE SCORE from EIKON'!EC190*'WEIGHTED from Refinitive'!$B$15)+('WEIGHTED from Refinitive'!$B$16*'ISSUE SCORE from EIKON'!ER190)</f>
        <v>37.46784909734545</v>
      </c>
      <c r="I187" s="1">
        <f>('WEIGHTED from Refinitive'!$B$3*'ISSUE SCORE from EIKON'!N190)+('WEIGHTED from Refinitive'!$B$4*'ISSUE SCORE from EIKON'!AC190)+('ISSUE SCORE from EIKON'!AR190*'WEIGHTED from Refinitive'!$B$5)+('WEIGHTED from Refinitive'!$B$8*'ISSUE SCORE from EIKON'!BG190)+('ISSUE SCORE from EIKON'!BV190*'WEIGHTED from Refinitive'!$B$9)+('WEIGHTED from Refinitive'!$B$10*'ISSUE SCORE from EIKON'!CK190)+('ISSUE SCORE from EIKON'!CZ190*'WEIGHTED from Refinitive'!$B$11)+('WEIGHTED from Refinitive'!$B$14*'ISSUE SCORE from EIKON'!DO190)+('ISSUE SCORE from EIKON'!ED190*'WEIGHTED from Refinitive'!$B$15)+('WEIGHTED from Refinitive'!$B$16*'ISSUE SCORE from EIKON'!ES190)</f>
        <v>42.981596187282662</v>
      </c>
      <c r="J187" s="1">
        <f>('WEIGHTED from Refinitive'!$B$3*'ISSUE SCORE from EIKON'!O190)+('WEIGHTED from Refinitive'!$B$4*'ISSUE SCORE from EIKON'!AD190)+('ISSUE SCORE from EIKON'!AS190*'WEIGHTED from Refinitive'!$B$5)+('WEIGHTED from Refinitive'!$B$8*'ISSUE SCORE from EIKON'!BH190)+('ISSUE SCORE from EIKON'!BW190*'WEIGHTED from Refinitive'!$B$9)+('WEIGHTED from Refinitive'!$B$10*'ISSUE SCORE from EIKON'!CL190)+('ISSUE SCORE from EIKON'!DA190*'WEIGHTED from Refinitive'!$B$11)+('WEIGHTED from Refinitive'!$B$14*'ISSUE SCORE from EIKON'!DP190)+('ISSUE SCORE from EIKON'!EE190*'WEIGHTED from Refinitive'!$B$15)+('WEIGHTED from Refinitive'!$B$16*'ISSUE SCORE from EIKON'!ET190)</f>
        <v>40.878340080971633</v>
      </c>
      <c r="K187" s="1">
        <f>('WEIGHTED from Refinitive'!$B$3*'ISSUE SCORE from EIKON'!P190)+('WEIGHTED from Refinitive'!$B$4*'ISSUE SCORE from EIKON'!AE190)+('ISSUE SCORE from EIKON'!AT190*'WEIGHTED from Refinitive'!$B$5)+('WEIGHTED from Refinitive'!$B$8*'ISSUE SCORE from EIKON'!BI190)+('ISSUE SCORE from EIKON'!BX190*'WEIGHTED from Refinitive'!$B$9)+('WEIGHTED from Refinitive'!$B$10*'ISSUE SCORE from EIKON'!CM190)+('ISSUE SCORE from EIKON'!DB190*'WEIGHTED from Refinitive'!$B$11)+('WEIGHTED from Refinitive'!$B$14*'ISSUE SCORE from EIKON'!DQ190)+('ISSUE SCORE from EIKON'!EF190*'WEIGHTED from Refinitive'!$B$15)+('WEIGHTED from Refinitive'!$B$16*'ISSUE SCORE from EIKON'!EU190)</f>
        <v>42.50201085580894</v>
      </c>
      <c r="L187" s="1">
        <f>('WEIGHTED from Refinitive'!$B$3*'ISSUE SCORE from EIKON'!Q190)+('WEIGHTED from Refinitive'!$B$4*'ISSUE SCORE from EIKON'!AF190)+('ISSUE SCORE from EIKON'!AU190*'WEIGHTED from Refinitive'!$B$5)+('WEIGHTED from Refinitive'!$B$8*'ISSUE SCORE from EIKON'!BJ190)+('ISSUE SCORE from EIKON'!BY190*'WEIGHTED from Refinitive'!$B$9)+('WEIGHTED from Refinitive'!$B$10*'ISSUE SCORE from EIKON'!CN190)+('ISSUE SCORE from EIKON'!DC190*'WEIGHTED from Refinitive'!$B$11)+('WEIGHTED from Refinitive'!$B$14*'ISSUE SCORE from EIKON'!DR190)+('ISSUE SCORE from EIKON'!EG190*'WEIGHTED from Refinitive'!$B$15)+('WEIGHTED from Refinitive'!$B$16*'ISSUE SCORE from EIKON'!EV190)</f>
        <v>38.101442871313878</v>
      </c>
      <c r="M187" s="1">
        <f>('WEIGHTED from Refinitive'!$B$3*'ISSUE SCORE from EIKON'!R190)+('WEIGHTED from Refinitive'!$B$4*'ISSUE SCORE from EIKON'!AG190)+('ISSUE SCORE from EIKON'!AV190*'WEIGHTED from Refinitive'!$B$5)+('WEIGHTED from Refinitive'!$B$8*'ISSUE SCORE from EIKON'!BK190)+('ISSUE SCORE from EIKON'!BZ190*'WEIGHTED from Refinitive'!$B$9)+('WEIGHTED from Refinitive'!$B$10*'ISSUE SCORE from EIKON'!CO190)+('ISSUE SCORE from EIKON'!DD190*'WEIGHTED from Refinitive'!$B$11)+('WEIGHTED from Refinitive'!$B$14*'ISSUE SCORE from EIKON'!DS190)+('ISSUE SCORE from EIKON'!EH190*'WEIGHTED from Refinitive'!$B$15)+('WEIGHTED from Refinitive'!$B$16*'ISSUE SCORE from EIKON'!EW190)</f>
        <v>32.491655168753937</v>
      </c>
      <c r="N187" s="1">
        <f>('WEIGHTED from Refinitive'!$B$3*'ISSUE SCORE from EIKON'!S190)+('WEIGHTED from Refinitive'!$B$4*'ISSUE SCORE from EIKON'!AH190)+('ISSUE SCORE from EIKON'!AW190*'WEIGHTED from Refinitive'!$B$5)+('WEIGHTED from Refinitive'!$B$8*'ISSUE SCORE from EIKON'!BL190)+('ISSUE SCORE from EIKON'!CA190*'WEIGHTED from Refinitive'!$B$9)+('WEIGHTED from Refinitive'!$B$10*'ISSUE SCORE from EIKON'!CP190)+('ISSUE SCORE from EIKON'!DE190*'WEIGHTED from Refinitive'!$B$11)+('WEIGHTED from Refinitive'!$B$14*'ISSUE SCORE from EIKON'!DT190)+('ISSUE SCORE from EIKON'!EI190*'WEIGHTED from Refinitive'!$B$15)+('WEIGHTED from Refinitive'!$B$16*'ISSUE SCORE from EIKON'!EX190)</f>
        <v>32.821826758147473</v>
      </c>
      <c r="O187" s="1">
        <f>('WEIGHTED from Refinitive'!$B$3*'ISSUE SCORE from EIKON'!T190)+('WEIGHTED from Refinitive'!$B$4*'ISSUE SCORE from EIKON'!AI190)+('ISSUE SCORE from EIKON'!AX190*'WEIGHTED from Refinitive'!$B$5)+('WEIGHTED from Refinitive'!$B$8*'ISSUE SCORE from EIKON'!BM190)+('ISSUE SCORE from EIKON'!CB190*'WEIGHTED from Refinitive'!$B$9)+('WEIGHTED from Refinitive'!$B$10*'ISSUE SCORE from EIKON'!CQ190)+('ISSUE SCORE from EIKON'!DF190*'WEIGHTED from Refinitive'!$B$11)+('WEIGHTED from Refinitive'!$B$14*'ISSUE SCORE from EIKON'!DU190)+('ISSUE SCORE from EIKON'!EJ190*'WEIGHTED from Refinitive'!$B$15)+('WEIGHTED from Refinitive'!$B$16*'ISSUE SCORE from EIKON'!EY190)</f>
        <v>37.732806997451782</v>
      </c>
      <c r="P187" s="1">
        <f>('WEIGHTED from Refinitive'!$B$3*'ISSUE SCORE from EIKON'!U190)+('WEIGHTED from Refinitive'!$B$4*'ISSUE SCORE from EIKON'!AJ190)+('ISSUE SCORE from EIKON'!AY190*'WEIGHTED from Refinitive'!$B$5)+('WEIGHTED from Refinitive'!$B$8*'ISSUE SCORE from EIKON'!BN190)+('ISSUE SCORE from EIKON'!CC190*'WEIGHTED from Refinitive'!$B$9)+('WEIGHTED from Refinitive'!$B$10*'ISSUE SCORE from EIKON'!CR190)+('ISSUE SCORE from EIKON'!DG190*'WEIGHTED from Refinitive'!$B$11)+('WEIGHTED from Refinitive'!$B$14*'ISSUE SCORE from EIKON'!DV190)+('ISSUE SCORE from EIKON'!EK190*'WEIGHTED from Refinitive'!$B$15)+('WEIGHTED from Refinitive'!$B$16*'ISSUE SCORE from EIKON'!EZ190)</f>
        <v>0</v>
      </c>
      <c r="R187" s="11" t="s">
        <v>296</v>
      </c>
      <c r="S187" s="1">
        <f t="shared" si="62"/>
        <v>76.478792504474114</v>
      </c>
      <c r="T187" s="1">
        <f t="shared" si="63"/>
        <v>52.770746432491748</v>
      </c>
      <c r="U187" s="1">
        <f t="shared" si="64"/>
        <v>48.580856375855177</v>
      </c>
      <c r="V187" s="1">
        <f t="shared" si="65"/>
        <v>49.246445497630297</v>
      </c>
      <c r="W187" s="1">
        <f t="shared" si="66"/>
        <v>37.725657675657644</v>
      </c>
      <c r="X187" s="1">
        <f t="shared" si="67"/>
        <v>39.535899866582376</v>
      </c>
      <c r="Y187" s="1">
        <f t="shared" si="68"/>
        <v>37.46784909734545</v>
      </c>
      <c r="Z187" s="1">
        <f t="shared" si="69"/>
        <v>42.981596187282662</v>
      </c>
      <c r="AA187" s="1">
        <f t="shared" si="70"/>
        <v>40.878340080971633</v>
      </c>
      <c r="AB187" s="1">
        <f t="shared" si="71"/>
        <v>42.50201085580894</v>
      </c>
      <c r="AC187" s="1">
        <f t="shared" si="72"/>
        <v>38.101442871313878</v>
      </c>
      <c r="AD187" s="1">
        <f t="shared" si="73"/>
        <v>32.491655168753937</v>
      </c>
      <c r="AE187" s="1">
        <f t="shared" si="74"/>
        <v>32.821826758147473</v>
      </c>
      <c r="AF187" s="1">
        <f t="shared" si="75"/>
        <v>37.732806997451782</v>
      </c>
      <c r="AG187" s="1">
        <f t="shared" si="76"/>
        <v>0</v>
      </c>
      <c r="AI187" s="11" t="s">
        <v>296</v>
      </c>
      <c r="AJ187" s="1">
        <f t="shared" si="77"/>
        <v>23.708046071982366</v>
      </c>
      <c r="AK187" s="1">
        <f t="shared" si="78"/>
        <v>4.1898900566365711</v>
      </c>
      <c r="AL187" s="1">
        <f t="shared" si="79"/>
        <v>-0.66558912177512042</v>
      </c>
      <c r="AM187" s="1">
        <f t="shared" si="80"/>
        <v>11.520787821972654</v>
      </c>
      <c r="AN187" s="1">
        <f t="shared" si="81"/>
        <v>-1.8102421909247326</v>
      </c>
      <c r="AO187" s="1">
        <f t="shared" si="82"/>
        <v>2.0680507692369261</v>
      </c>
      <c r="AP187" s="1">
        <f t="shared" si="83"/>
        <v>-5.5137470899372119</v>
      </c>
      <c r="AQ187" s="1">
        <f t="shared" si="84"/>
        <v>2.1032561063110293</v>
      </c>
      <c r="AR187" s="1">
        <f t="shared" si="85"/>
        <v>-1.6236707748373078</v>
      </c>
      <c r="AS187" s="1">
        <f t="shared" si="86"/>
        <v>4.400567984495062</v>
      </c>
      <c r="AT187" s="1">
        <f t="shared" si="87"/>
        <v>5.6097877025599416</v>
      </c>
      <c r="AU187" s="1">
        <f t="shared" si="88"/>
        <v>-0.33017158939353664</v>
      </c>
      <c r="AV187" s="1">
        <f t="shared" si="89"/>
        <v>-4.9109802393043083</v>
      </c>
      <c r="AW187" s="1">
        <f t="shared" si="90"/>
        <v>37.732806997451782</v>
      </c>
      <c r="AX187" s="1" t="str">
        <f>VLOOKUP(AI187,'ISSUE SCORE from EIKON'!A190:B619,2,FALSE)</f>
        <v>Coca-Cola Co</v>
      </c>
      <c r="AY187" s="1">
        <f t="shared" si="91"/>
        <v>186</v>
      </c>
      <c r="AZ187" s="1">
        <v>186</v>
      </c>
      <c r="BA187" s="1">
        <v>1</v>
      </c>
    </row>
    <row r="188" spans="1:53" ht="15">
      <c r="A188" s="11" t="s">
        <v>251</v>
      </c>
      <c r="B188" s="1">
        <f>('WEIGHTED from Refinitive'!$B$3*'ISSUE SCORE from EIKON'!G191)+('WEIGHTED from Refinitive'!$B$4*'ISSUE SCORE from EIKON'!V191)+('ISSUE SCORE from EIKON'!AK191*'WEIGHTED from Refinitive'!$B$5)+('WEIGHTED from Refinitive'!$B$8*'ISSUE SCORE from EIKON'!AZ191)+('ISSUE SCORE from EIKON'!BO191*'WEIGHTED from Refinitive'!$B$9)+('WEIGHTED from Refinitive'!$B$10*'ISSUE SCORE from EIKON'!CD191)+('ISSUE SCORE from EIKON'!CS191*'WEIGHTED from Refinitive'!$B$11)+('WEIGHTED from Refinitive'!$B$14*'ISSUE SCORE from EIKON'!DH191)+('ISSUE SCORE from EIKON'!DW191*'WEIGHTED from Refinitive'!$B$15)+('WEIGHTED from Refinitive'!$B$16*'ISSUE SCORE from EIKON'!EL191)</f>
        <v>62.347130567262518</v>
      </c>
      <c r="C188" s="1">
        <f>('WEIGHTED from Refinitive'!$B$3*'ISSUE SCORE from EIKON'!H191)+('WEIGHTED from Refinitive'!$B$4*'ISSUE SCORE from EIKON'!W191)+('ISSUE SCORE from EIKON'!AL191*'WEIGHTED from Refinitive'!$B$5)+('WEIGHTED from Refinitive'!$B$8*'ISSUE SCORE from EIKON'!BA191)+('ISSUE SCORE from EIKON'!BP191*'WEIGHTED from Refinitive'!$B$9)+('WEIGHTED from Refinitive'!$B$10*'ISSUE SCORE from EIKON'!CE191)+('ISSUE SCORE from EIKON'!CT191*'WEIGHTED from Refinitive'!$B$11)+('WEIGHTED from Refinitive'!$B$14*'ISSUE SCORE from EIKON'!DI191)+('ISSUE SCORE from EIKON'!DX191*'WEIGHTED from Refinitive'!$B$15)+('WEIGHTED from Refinitive'!$B$16*'ISSUE SCORE from EIKON'!EM191)</f>
        <v>63.94202330727957</v>
      </c>
      <c r="D188" s="1">
        <f>('WEIGHTED from Refinitive'!$B$3*'ISSUE SCORE from EIKON'!I191)+('WEIGHTED from Refinitive'!$B$4*'ISSUE SCORE from EIKON'!X191)+('ISSUE SCORE from EIKON'!AM191*'WEIGHTED from Refinitive'!$B$5)+('WEIGHTED from Refinitive'!$B$8*'ISSUE SCORE from EIKON'!BB191)+('ISSUE SCORE from EIKON'!BQ191*'WEIGHTED from Refinitive'!$B$9)+('WEIGHTED from Refinitive'!$B$10*'ISSUE SCORE from EIKON'!CF191)+('ISSUE SCORE from EIKON'!CU191*'WEIGHTED from Refinitive'!$B$11)+('WEIGHTED from Refinitive'!$B$14*'ISSUE SCORE from EIKON'!DJ191)+('ISSUE SCORE from EIKON'!DY191*'WEIGHTED from Refinitive'!$B$15)+('WEIGHTED from Refinitive'!$B$16*'ISSUE SCORE from EIKON'!EN191)</f>
        <v>65.338575993192379</v>
      </c>
      <c r="E188" s="1">
        <f>('WEIGHTED from Refinitive'!$B$3*'ISSUE SCORE from EIKON'!J191)+('WEIGHTED from Refinitive'!$B$4*'ISSUE SCORE from EIKON'!Y191)+('ISSUE SCORE from EIKON'!AN191*'WEIGHTED from Refinitive'!$B$5)+('WEIGHTED from Refinitive'!$B$8*'ISSUE SCORE from EIKON'!BC191)+('ISSUE SCORE from EIKON'!BR191*'WEIGHTED from Refinitive'!$B$9)+('WEIGHTED from Refinitive'!$B$10*'ISSUE SCORE from EIKON'!CG191)+('ISSUE SCORE from EIKON'!CV191*'WEIGHTED from Refinitive'!$B$11)+('WEIGHTED from Refinitive'!$B$14*'ISSUE SCORE from EIKON'!DK191)+('ISSUE SCORE from EIKON'!DZ191*'WEIGHTED from Refinitive'!$B$15)+('WEIGHTED from Refinitive'!$B$16*'ISSUE SCORE from EIKON'!EO191)</f>
        <v>44.546591507491939</v>
      </c>
      <c r="F188" s="1">
        <f>('WEIGHTED from Refinitive'!$B$3*'ISSUE SCORE from EIKON'!K191)+('WEIGHTED from Refinitive'!$B$4*'ISSUE SCORE from EIKON'!Z191)+('ISSUE SCORE from EIKON'!AO191*'WEIGHTED from Refinitive'!$B$5)+('WEIGHTED from Refinitive'!$B$8*'ISSUE SCORE from EIKON'!BD191)+('ISSUE SCORE from EIKON'!BS191*'WEIGHTED from Refinitive'!$B$9)+('WEIGHTED from Refinitive'!$B$10*'ISSUE SCORE from EIKON'!CH191)+('ISSUE SCORE from EIKON'!CW191*'WEIGHTED from Refinitive'!$B$11)+('WEIGHTED from Refinitive'!$B$14*'ISSUE SCORE from EIKON'!DL191)+('ISSUE SCORE from EIKON'!EA191*'WEIGHTED from Refinitive'!$B$15)+('WEIGHTED from Refinitive'!$B$16*'ISSUE SCORE from EIKON'!EP191)</f>
        <v>38.322312016341819</v>
      </c>
      <c r="G188" s="1">
        <f>('WEIGHTED from Refinitive'!$B$3*'ISSUE SCORE from EIKON'!L191)+('WEIGHTED from Refinitive'!$B$4*'ISSUE SCORE from EIKON'!AA191)+('ISSUE SCORE from EIKON'!AP191*'WEIGHTED from Refinitive'!$B$5)+('WEIGHTED from Refinitive'!$B$8*'ISSUE SCORE from EIKON'!BE191)+('ISSUE SCORE from EIKON'!BT191*'WEIGHTED from Refinitive'!$B$9)+('WEIGHTED from Refinitive'!$B$10*'ISSUE SCORE from EIKON'!CI191)+('ISSUE SCORE from EIKON'!CX191*'WEIGHTED from Refinitive'!$B$11)+('WEIGHTED from Refinitive'!$B$14*'ISSUE SCORE from EIKON'!DM191)+('ISSUE SCORE from EIKON'!EB191*'WEIGHTED from Refinitive'!$B$15)+('WEIGHTED from Refinitive'!$B$16*'ISSUE SCORE from EIKON'!EQ191)</f>
        <v>41.152260638297868</v>
      </c>
      <c r="H188" s="1">
        <f>('WEIGHTED from Refinitive'!$B$3*'ISSUE SCORE from EIKON'!M191)+('WEIGHTED from Refinitive'!$B$4*'ISSUE SCORE from EIKON'!AB191)+('ISSUE SCORE from EIKON'!AQ191*'WEIGHTED from Refinitive'!$B$5)+('WEIGHTED from Refinitive'!$B$8*'ISSUE SCORE from EIKON'!BF191)+('ISSUE SCORE from EIKON'!BU191*'WEIGHTED from Refinitive'!$B$9)+('WEIGHTED from Refinitive'!$B$10*'ISSUE SCORE from EIKON'!CJ191)+('ISSUE SCORE from EIKON'!CY191*'WEIGHTED from Refinitive'!$B$11)+('WEIGHTED from Refinitive'!$B$14*'ISSUE SCORE from EIKON'!DN191)+('ISSUE SCORE from EIKON'!EC191*'WEIGHTED from Refinitive'!$B$15)+('WEIGHTED from Refinitive'!$B$16*'ISSUE SCORE from EIKON'!ER191)</f>
        <v>42.362112988180883</v>
      </c>
      <c r="I188" s="1">
        <f>('WEIGHTED from Refinitive'!$B$3*'ISSUE SCORE from EIKON'!N191)+('WEIGHTED from Refinitive'!$B$4*'ISSUE SCORE from EIKON'!AC191)+('ISSUE SCORE from EIKON'!AR191*'WEIGHTED from Refinitive'!$B$5)+('WEIGHTED from Refinitive'!$B$8*'ISSUE SCORE from EIKON'!BG191)+('ISSUE SCORE from EIKON'!BV191*'WEIGHTED from Refinitive'!$B$9)+('WEIGHTED from Refinitive'!$B$10*'ISSUE SCORE from EIKON'!CK191)+('ISSUE SCORE from EIKON'!CZ191*'WEIGHTED from Refinitive'!$B$11)+('WEIGHTED from Refinitive'!$B$14*'ISSUE SCORE from EIKON'!DO191)+('ISSUE SCORE from EIKON'!ED191*'WEIGHTED from Refinitive'!$B$15)+('WEIGHTED from Refinitive'!$B$16*'ISSUE SCORE from EIKON'!ES191)</f>
        <v>45.257140605296293</v>
      </c>
      <c r="J188" s="1">
        <f>('WEIGHTED from Refinitive'!$B$3*'ISSUE SCORE from EIKON'!O191)+('WEIGHTED from Refinitive'!$B$4*'ISSUE SCORE from EIKON'!AD191)+('ISSUE SCORE from EIKON'!AS191*'WEIGHTED from Refinitive'!$B$5)+('WEIGHTED from Refinitive'!$B$8*'ISSUE SCORE from EIKON'!BH191)+('ISSUE SCORE from EIKON'!BW191*'WEIGHTED from Refinitive'!$B$9)+('WEIGHTED from Refinitive'!$B$10*'ISSUE SCORE from EIKON'!CL191)+('ISSUE SCORE from EIKON'!DA191*'WEIGHTED from Refinitive'!$B$11)+('WEIGHTED from Refinitive'!$B$14*'ISSUE SCORE from EIKON'!DP191)+('ISSUE SCORE from EIKON'!EE191*'WEIGHTED from Refinitive'!$B$15)+('WEIGHTED from Refinitive'!$B$16*'ISSUE SCORE from EIKON'!ET191)</f>
        <v>37.193368934678794</v>
      </c>
      <c r="K188" s="1">
        <f>('WEIGHTED from Refinitive'!$B$3*'ISSUE SCORE from EIKON'!P191)+('WEIGHTED from Refinitive'!$B$4*'ISSUE SCORE from EIKON'!AE191)+('ISSUE SCORE from EIKON'!AT191*'WEIGHTED from Refinitive'!$B$5)+('WEIGHTED from Refinitive'!$B$8*'ISSUE SCORE from EIKON'!BI191)+('ISSUE SCORE from EIKON'!BX191*'WEIGHTED from Refinitive'!$B$9)+('WEIGHTED from Refinitive'!$B$10*'ISSUE SCORE from EIKON'!CM191)+('ISSUE SCORE from EIKON'!DB191*'WEIGHTED from Refinitive'!$B$11)+('WEIGHTED from Refinitive'!$B$14*'ISSUE SCORE from EIKON'!DQ191)+('ISSUE SCORE from EIKON'!EF191*'WEIGHTED from Refinitive'!$B$15)+('WEIGHTED from Refinitive'!$B$16*'ISSUE SCORE from EIKON'!EU191)</f>
        <v>44.996225886496411</v>
      </c>
      <c r="L188" s="1">
        <f>('WEIGHTED from Refinitive'!$B$3*'ISSUE SCORE from EIKON'!Q191)+('WEIGHTED from Refinitive'!$B$4*'ISSUE SCORE from EIKON'!AF191)+('ISSUE SCORE from EIKON'!AU191*'WEIGHTED from Refinitive'!$B$5)+('WEIGHTED from Refinitive'!$B$8*'ISSUE SCORE from EIKON'!BJ191)+('ISSUE SCORE from EIKON'!BY191*'WEIGHTED from Refinitive'!$B$9)+('WEIGHTED from Refinitive'!$B$10*'ISSUE SCORE from EIKON'!CN191)+('ISSUE SCORE from EIKON'!DC191*'WEIGHTED from Refinitive'!$B$11)+('WEIGHTED from Refinitive'!$B$14*'ISSUE SCORE from EIKON'!DR191)+('ISSUE SCORE from EIKON'!EG191*'WEIGHTED from Refinitive'!$B$15)+('WEIGHTED from Refinitive'!$B$16*'ISSUE SCORE from EIKON'!EV191)</f>
        <v>35.642160794718286</v>
      </c>
      <c r="M188" s="1">
        <f>('WEIGHTED from Refinitive'!$B$3*'ISSUE SCORE from EIKON'!R191)+('WEIGHTED from Refinitive'!$B$4*'ISSUE SCORE from EIKON'!AG191)+('ISSUE SCORE from EIKON'!AV191*'WEIGHTED from Refinitive'!$B$5)+('WEIGHTED from Refinitive'!$B$8*'ISSUE SCORE from EIKON'!BK191)+('ISSUE SCORE from EIKON'!BZ191*'WEIGHTED from Refinitive'!$B$9)+('WEIGHTED from Refinitive'!$B$10*'ISSUE SCORE from EIKON'!CO191)+('ISSUE SCORE from EIKON'!DD191*'WEIGHTED from Refinitive'!$B$11)+('WEIGHTED from Refinitive'!$B$14*'ISSUE SCORE from EIKON'!DS191)+('ISSUE SCORE from EIKON'!EH191*'WEIGHTED from Refinitive'!$B$15)+('WEIGHTED from Refinitive'!$B$16*'ISSUE SCORE from EIKON'!EW191)</f>
        <v>33.724450222882602</v>
      </c>
      <c r="N188" s="1">
        <f>('WEIGHTED from Refinitive'!$B$3*'ISSUE SCORE from EIKON'!S191)+('WEIGHTED from Refinitive'!$B$4*'ISSUE SCORE from EIKON'!AH191)+('ISSUE SCORE from EIKON'!AW191*'WEIGHTED from Refinitive'!$B$5)+('WEIGHTED from Refinitive'!$B$8*'ISSUE SCORE from EIKON'!BL191)+('ISSUE SCORE from EIKON'!CA191*'WEIGHTED from Refinitive'!$B$9)+('WEIGHTED from Refinitive'!$B$10*'ISSUE SCORE from EIKON'!CP191)+('ISSUE SCORE from EIKON'!DE191*'WEIGHTED from Refinitive'!$B$11)+('WEIGHTED from Refinitive'!$B$14*'ISSUE SCORE from EIKON'!DT191)+('ISSUE SCORE from EIKON'!EI191*'WEIGHTED from Refinitive'!$B$15)+('WEIGHTED from Refinitive'!$B$16*'ISSUE SCORE from EIKON'!EX191)</f>
        <v>37.438068181818153</v>
      </c>
      <c r="O188" s="1">
        <f>('WEIGHTED from Refinitive'!$B$3*'ISSUE SCORE from EIKON'!T191)+('WEIGHTED from Refinitive'!$B$4*'ISSUE SCORE from EIKON'!AI191)+('ISSUE SCORE from EIKON'!AX191*'WEIGHTED from Refinitive'!$B$5)+('WEIGHTED from Refinitive'!$B$8*'ISSUE SCORE from EIKON'!BM191)+('ISSUE SCORE from EIKON'!CB191*'WEIGHTED from Refinitive'!$B$9)+('WEIGHTED from Refinitive'!$B$10*'ISSUE SCORE from EIKON'!CQ191)+('ISSUE SCORE from EIKON'!DF191*'WEIGHTED from Refinitive'!$B$11)+('WEIGHTED from Refinitive'!$B$14*'ISSUE SCORE from EIKON'!DU191)+('ISSUE SCORE from EIKON'!EJ191*'WEIGHTED from Refinitive'!$B$15)+('WEIGHTED from Refinitive'!$B$16*'ISSUE SCORE from EIKON'!EY191)</f>
        <v>35.136198637269743</v>
      </c>
      <c r="P188" s="1">
        <f>('WEIGHTED from Refinitive'!$B$3*'ISSUE SCORE from EIKON'!U191)+('WEIGHTED from Refinitive'!$B$4*'ISSUE SCORE from EIKON'!AJ191)+('ISSUE SCORE from EIKON'!AY191*'WEIGHTED from Refinitive'!$B$5)+('WEIGHTED from Refinitive'!$B$8*'ISSUE SCORE from EIKON'!BN191)+('ISSUE SCORE from EIKON'!CC191*'WEIGHTED from Refinitive'!$B$9)+('WEIGHTED from Refinitive'!$B$10*'ISSUE SCORE from EIKON'!CR191)+('ISSUE SCORE from EIKON'!DG191*'WEIGHTED from Refinitive'!$B$11)+('WEIGHTED from Refinitive'!$B$14*'ISSUE SCORE from EIKON'!DV191)+('ISSUE SCORE from EIKON'!EK191*'WEIGHTED from Refinitive'!$B$15)+('WEIGHTED from Refinitive'!$B$16*'ISSUE SCORE from EIKON'!EZ191)</f>
        <v>0</v>
      </c>
      <c r="R188" s="11" t="s">
        <v>297</v>
      </c>
      <c r="S188" s="1">
        <f t="shared" si="62"/>
        <v>78.90305397727272</v>
      </c>
      <c r="T188" s="1">
        <f t="shared" si="63"/>
        <v>63.94202330727957</v>
      </c>
      <c r="U188" s="1">
        <f t="shared" si="64"/>
        <v>65.338575993192379</v>
      </c>
      <c r="V188" s="1">
        <f t="shared" si="65"/>
        <v>44.546591507491939</v>
      </c>
      <c r="W188" s="1">
        <f t="shared" si="66"/>
        <v>38.322312016341819</v>
      </c>
      <c r="X188" s="1">
        <f t="shared" si="67"/>
        <v>41.152260638297868</v>
      </c>
      <c r="Y188" s="1">
        <f t="shared" si="68"/>
        <v>42.362112988180883</v>
      </c>
      <c r="Z188" s="1">
        <f t="shared" si="69"/>
        <v>45.257140605296293</v>
      </c>
      <c r="AA188" s="1">
        <f t="shared" si="70"/>
        <v>37.193368934678794</v>
      </c>
      <c r="AB188" s="1">
        <f t="shared" si="71"/>
        <v>44.996225886496411</v>
      </c>
      <c r="AC188" s="1">
        <f t="shared" si="72"/>
        <v>35.642160794718286</v>
      </c>
      <c r="AD188" s="1">
        <f t="shared" si="73"/>
        <v>33.724450222882602</v>
      </c>
      <c r="AE188" s="1">
        <f t="shared" si="74"/>
        <v>37.438068181818153</v>
      </c>
      <c r="AF188" s="1">
        <f t="shared" si="75"/>
        <v>35.136198637269743</v>
      </c>
      <c r="AG188" s="1">
        <f t="shared" si="76"/>
        <v>0</v>
      </c>
      <c r="AI188" s="11" t="s">
        <v>297</v>
      </c>
      <c r="AJ188" s="1">
        <f t="shared" si="77"/>
        <v>14.96103066999315</v>
      </c>
      <c r="AK188" s="1">
        <f t="shared" si="78"/>
        <v>-1.396552685912809</v>
      </c>
      <c r="AL188" s="1">
        <f t="shared" si="79"/>
        <v>20.791984485700439</v>
      </c>
      <c r="AM188" s="1">
        <f t="shared" si="80"/>
        <v>6.2242794911501207</v>
      </c>
      <c r="AN188" s="1">
        <f t="shared" si="81"/>
        <v>-2.8299486219560492</v>
      </c>
      <c r="AO188" s="1">
        <f t="shared" si="82"/>
        <v>-1.2098523498830147</v>
      </c>
      <c r="AP188" s="1">
        <f t="shared" si="83"/>
        <v>-2.8950276171154101</v>
      </c>
      <c r="AQ188" s="1">
        <f t="shared" si="84"/>
        <v>8.0637716706174984</v>
      </c>
      <c r="AR188" s="1">
        <f t="shared" si="85"/>
        <v>-7.802856951817617</v>
      </c>
      <c r="AS188" s="1">
        <f t="shared" si="86"/>
        <v>9.354065091778125</v>
      </c>
      <c r="AT188" s="1">
        <f t="shared" si="87"/>
        <v>1.9177105718356842</v>
      </c>
      <c r="AU188" s="1">
        <f t="shared" si="88"/>
        <v>-3.7136179589355507</v>
      </c>
      <c r="AV188" s="1">
        <f t="shared" si="89"/>
        <v>2.3018695445484099</v>
      </c>
      <c r="AW188" s="1">
        <f t="shared" si="90"/>
        <v>35.136198637269743</v>
      </c>
      <c r="AX188" s="1" t="str">
        <f>VLOOKUP(AI188,'ISSUE SCORE from EIKON'!A191:B620,2,FALSE)</f>
        <v>Kroger Co</v>
      </c>
      <c r="AY188" s="1">
        <f t="shared" si="91"/>
        <v>187</v>
      </c>
      <c r="AZ188" s="1">
        <v>187</v>
      </c>
      <c r="BA188" s="1">
        <v>1</v>
      </c>
    </row>
    <row r="189" spans="1:53" ht="15">
      <c r="A189" s="11" t="s">
        <v>252</v>
      </c>
      <c r="B189" s="1">
        <f>('WEIGHTED from Refinitive'!$B$3*'ISSUE SCORE from EIKON'!G192)+('WEIGHTED from Refinitive'!$B$4*'ISSUE SCORE from EIKON'!V192)+('ISSUE SCORE from EIKON'!AK192*'WEIGHTED from Refinitive'!$B$5)+('WEIGHTED from Refinitive'!$B$8*'ISSUE SCORE from EIKON'!AZ192)+('ISSUE SCORE from EIKON'!BO192*'WEIGHTED from Refinitive'!$B$9)+('WEIGHTED from Refinitive'!$B$10*'ISSUE SCORE from EIKON'!CD192)+('ISSUE SCORE from EIKON'!CS192*'WEIGHTED from Refinitive'!$B$11)+('WEIGHTED from Refinitive'!$B$14*'ISSUE SCORE from EIKON'!DH192)+('ISSUE SCORE from EIKON'!DW192*'WEIGHTED from Refinitive'!$B$15)+('WEIGHTED from Refinitive'!$B$16*'ISSUE SCORE from EIKON'!EL192)</f>
        <v>80.214470492507928</v>
      </c>
      <c r="C189" s="1">
        <f>('WEIGHTED from Refinitive'!$B$3*'ISSUE SCORE from EIKON'!H192)+('WEIGHTED from Refinitive'!$B$4*'ISSUE SCORE from EIKON'!W192)+('ISSUE SCORE from EIKON'!AL192*'WEIGHTED from Refinitive'!$B$5)+('WEIGHTED from Refinitive'!$B$8*'ISSUE SCORE from EIKON'!BA192)+('ISSUE SCORE from EIKON'!BP192*'WEIGHTED from Refinitive'!$B$9)+('WEIGHTED from Refinitive'!$B$10*'ISSUE SCORE from EIKON'!CE192)+('ISSUE SCORE from EIKON'!CT192*'WEIGHTED from Refinitive'!$B$11)+('WEIGHTED from Refinitive'!$B$14*'ISSUE SCORE from EIKON'!DI192)+('ISSUE SCORE from EIKON'!DX192*'WEIGHTED from Refinitive'!$B$15)+('WEIGHTED from Refinitive'!$B$16*'ISSUE SCORE from EIKON'!EM192)</f>
        <v>76.579375533601606</v>
      </c>
      <c r="D189" s="1">
        <f>('WEIGHTED from Refinitive'!$B$3*'ISSUE SCORE from EIKON'!I192)+('WEIGHTED from Refinitive'!$B$4*'ISSUE SCORE from EIKON'!X192)+('ISSUE SCORE from EIKON'!AM192*'WEIGHTED from Refinitive'!$B$5)+('WEIGHTED from Refinitive'!$B$8*'ISSUE SCORE from EIKON'!BB192)+('ISSUE SCORE from EIKON'!BQ192*'WEIGHTED from Refinitive'!$B$9)+('WEIGHTED from Refinitive'!$B$10*'ISSUE SCORE from EIKON'!CF192)+('ISSUE SCORE from EIKON'!CU192*'WEIGHTED from Refinitive'!$B$11)+('WEIGHTED from Refinitive'!$B$14*'ISSUE SCORE from EIKON'!DJ192)+('ISSUE SCORE from EIKON'!DY192*'WEIGHTED from Refinitive'!$B$15)+('WEIGHTED from Refinitive'!$B$16*'ISSUE SCORE from EIKON'!EN192)</f>
        <v>76.040303468071627</v>
      </c>
      <c r="E189" s="1">
        <f>('WEIGHTED from Refinitive'!$B$3*'ISSUE SCORE from EIKON'!J192)+('WEIGHTED from Refinitive'!$B$4*'ISSUE SCORE from EIKON'!Y192)+('ISSUE SCORE from EIKON'!AN192*'WEIGHTED from Refinitive'!$B$5)+('WEIGHTED from Refinitive'!$B$8*'ISSUE SCORE from EIKON'!BC192)+('ISSUE SCORE from EIKON'!BR192*'WEIGHTED from Refinitive'!$B$9)+('WEIGHTED from Refinitive'!$B$10*'ISSUE SCORE from EIKON'!CG192)+('ISSUE SCORE from EIKON'!CV192*'WEIGHTED from Refinitive'!$B$11)+('WEIGHTED from Refinitive'!$B$14*'ISSUE SCORE from EIKON'!DK192)+('ISSUE SCORE from EIKON'!DZ192*'WEIGHTED from Refinitive'!$B$15)+('WEIGHTED from Refinitive'!$B$16*'ISSUE SCORE from EIKON'!EO192)</f>
        <v>71.464482530585187</v>
      </c>
      <c r="F189" s="1">
        <f>('WEIGHTED from Refinitive'!$B$3*'ISSUE SCORE from EIKON'!K192)+('WEIGHTED from Refinitive'!$B$4*'ISSUE SCORE from EIKON'!Z192)+('ISSUE SCORE from EIKON'!AO192*'WEIGHTED from Refinitive'!$B$5)+('WEIGHTED from Refinitive'!$B$8*'ISSUE SCORE from EIKON'!BD192)+('ISSUE SCORE from EIKON'!BS192*'WEIGHTED from Refinitive'!$B$9)+('WEIGHTED from Refinitive'!$B$10*'ISSUE SCORE from EIKON'!CH192)+('ISSUE SCORE from EIKON'!CW192*'WEIGHTED from Refinitive'!$B$11)+('WEIGHTED from Refinitive'!$B$14*'ISSUE SCORE from EIKON'!DL192)+('ISSUE SCORE from EIKON'!EA192*'WEIGHTED from Refinitive'!$B$15)+('WEIGHTED from Refinitive'!$B$16*'ISSUE SCORE from EIKON'!EP192)</f>
        <v>63.559026339514112</v>
      </c>
      <c r="G189" s="1">
        <f>('WEIGHTED from Refinitive'!$B$3*'ISSUE SCORE from EIKON'!L192)+('WEIGHTED from Refinitive'!$B$4*'ISSUE SCORE from EIKON'!AA192)+('ISSUE SCORE from EIKON'!AP192*'WEIGHTED from Refinitive'!$B$5)+('WEIGHTED from Refinitive'!$B$8*'ISSUE SCORE from EIKON'!BE192)+('ISSUE SCORE from EIKON'!BT192*'WEIGHTED from Refinitive'!$B$9)+('WEIGHTED from Refinitive'!$B$10*'ISSUE SCORE from EIKON'!CI192)+('ISSUE SCORE from EIKON'!CX192*'WEIGHTED from Refinitive'!$B$11)+('WEIGHTED from Refinitive'!$B$14*'ISSUE SCORE from EIKON'!DM192)+('ISSUE SCORE from EIKON'!EB192*'WEIGHTED from Refinitive'!$B$15)+('WEIGHTED from Refinitive'!$B$16*'ISSUE SCORE from EIKON'!EQ192)</f>
        <v>74.907214520473431</v>
      </c>
      <c r="H189" s="1">
        <f>('WEIGHTED from Refinitive'!$B$3*'ISSUE SCORE from EIKON'!M192)+('WEIGHTED from Refinitive'!$B$4*'ISSUE SCORE from EIKON'!AB192)+('ISSUE SCORE from EIKON'!AQ192*'WEIGHTED from Refinitive'!$B$5)+('WEIGHTED from Refinitive'!$B$8*'ISSUE SCORE from EIKON'!BF192)+('ISSUE SCORE from EIKON'!BU192*'WEIGHTED from Refinitive'!$B$9)+('WEIGHTED from Refinitive'!$B$10*'ISSUE SCORE from EIKON'!CJ192)+('ISSUE SCORE from EIKON'!CY192*'WEIGHTED from Refinitive'!$B$11)+('WEIGHTED from Refinitive'!$B$14*'ISSUE SCORE from EIKON'!DN192)+('ISSUE SCORE from EIKON'!EC192*'WEIGHTED from Refinitive'!$B$15)+('WEIGHTED from Refinitive'!$B$16*'ISSUE SCORE from EIKON'!ER192)</f>
        <v>72.747599829544001</v>
      </c>
      <c r="I189" s="1">
        <f>('WEIGHTED from Refinitive'!$B$3*'ISSUE SCORE from EIKON'!N192)+('WEIGHTED from Refinitive'!$B$4*'ISSUE SCORE from EIKON'!AC192)+('ISSUE SCORE from EIKON'!AR192*'WEIGHTED from Refinitive'!$B$5)+('WEIGHTED from Refinitive'!$B$8*'ISSUE SCORE from EIKON'!BG192)+('ISSUE SCORE from EIKON'!BV192*'WEIGHTED from Refinitive'!$B$9)+('WEIGHTED from Refinitive'!$B$10*'ISSUE SCORE from EIKON'!CK192)+('ISSUE SCORE from EIKON'!CZ192*'WEIGHTED from Refinitive'!$B$11)+('WEIGHTED from Refinitive'!$B$14*'ISSUE SCORE from EIKON'!DO192)+('ISSUE SCORE from EIKON'!ED192*'WEIGHTED from Refinitive'!$B$15)+('WEIGHTED from Refinitive'!$B$16*'ISSUE SCORE from EIKON'!ES192)</f>
        <v>70.399294609079419</v>
      </c>
      <c r="J189" s="1">
        <f>('WEIGHTED from Refinitive'!$B$3*'ISSUE SCORE from EIKON'!O192)+('WEIGHTED from Refinitive'!$B$4*'ISSUE SCORE from EIKON'!AD192)+('ISSUE SCORE from EIKON'!AS192*'WEIGHTED from Refinitive'!$B$5)+('WEIGHTED from Refinitive'!$B$8*'ISSUE SCORE from EIKON'!BH192)+('ISSUE SCORE from EIKON'!BW192*'WEIGHTED from Refinitive'!$B$9)+('WEIGHTED from Refinitive'!$B$10*'ISSUE SCORE from EIKON'!CL192)+('ISSUE SCORE from EIKON'!DA192*'WEIGHTED from Refinitive'!$B$11)+('WEIGHTED from Refinitive'!$B$14*'ISSUE SCORE from EIKON'!DP192)+('ISSUE SCORE from EIKON'!EE192*'WEIGHTED from Refinitive'!$B$15)+('WEIGHTED from Refinitive'!$B$16*'ISSUE SCORE from EIKON'!ET192)</f>
        <v>65.759727845254091</v>
      </c>
      <c r="K189" s="1">
        <f>('WEIGHTED from Refinitive'!$B$3*'ISSUE SCORE from EIKON'!P192)+('WEIGHTED from Refinitive'!$B$4*'ISSUE SCORE from EIKON'!AE192)+('ISSUE SCORE from EIKON'!AT192*'WEIGHTED from Refinitive'!$B$5)+('WEIGHTED from Refinitive'!$B$8*'ISSUE SCORE from EIKON'!BI192)+('ISSUE SCORE from EIKON'!BX192*'WEIGHTED from Refinitive'!$B$9)+('WEIGHTED from Refinitive'!$B$10*'ISSUE SCORE from EIKON'!CM192)+('ISSUE SCORE from EIKON'!DB192*'WEIGHTED from Refinitive'!$B$11)+('WEIGHTED from Refinitive'!$B$14*'ISSUE SCORE from EIKON'!DQ192)+('ISSUE SCORE from EIKON'!EF192*'WEIGHTED from Refinitive'!$B$15)+('WEIGHTED from Refinitive'!$B$16*'ISSUE SCORE from EIKON'!EU192)</f>
        <v>57.900568604132566</v>
      </c>
      <c r="L189" s="1">
        <f>('WEIGHTED from Refinitive'!$B$3*'ISSUE SCORE from EIKON'!Q192)+('WEIGHTED from Refinitive'!$B$4*'ISSUE SCORE from EIKON'!AF192)+('ISSUE SCORE from EIKON'!AU192*'WEIGHTED from Refinitive'!$B$5)+('WEIGHTED from Refinitive'!$B$8*'ISSUE SCORE from EIKON'!BJ192)+('ISSUE SCORE from EIKON'!BY192*'WEIGHTED from Refinitive'!$B$9)+('WEIGHTED from Refinitive'!$B$10*'ISSUE SCORE from EIKON'!CN192)+('ISSUE SCORE from EIKON'!DC192*'WEIGHTED from Refinitive'!$B$11)+('WEIGHTED from Refinitive'!$B$14*'ISSUE SCORE from EIKON'!DR192)+('ISSUE SCORE from EIKON'!EG192*'WEIGHTED from Refinitive'!$B$15)+('WEIGHTED from Refinitive'!$B$16*'ISSUE SCORE from EIKON'!EV192)</f>
        <v>72.673923965834817</v>
      </c>
      <c r="M189" s="1">
        <f>('WEIGHTED from Refinitive'!$B$3*'ISSUE SCORE from EIKON'!R192)+('WEIGHTED from Refinitive'!$B$4*'ISSUE SCORE from EIKON'!AG192)+('ISSUE SCORE from EIKON'!AV192*'WEIGHTED from Refinitive'!$B$5)+('WEIGHTED from Refinitive'!$B$8*'ISSUE SCORE from EIKON'!BK192)+('ISSUE SCORE from EIKON'!BZ192*'WEIGHTED from Refinitive'!$B$9)+('WEIGHTED from Refinitive'!$B$10*'ISSUE SCORE from EIKON'!CO192)+('ISSUE SCORE from EIKON'!DD192*'WEIGHTED from Refinitive'!$B$11)+('WEIGHTED from Refinitive'!$B$14*'ISSUE SCORE from EIKON'!DS192)+('ISSUE SCORE from EIKON'!EH192*'WEIGHTED from Refinitive'!$B$15)+('WEIGHTED from Refinitive'!$B$16*'ISSUE SCORE from EIKON'!EW192)</f>
        <v>66.102437557489552</v>
      </c>
      <c r="N189" s="1">
        <f>('WEIGHTED from Refinitive'!$B$3*'ISSUE SCORE from EIKON'!S192)+('WEIGHTED from Refinitive'!$B$4*'ISSUE SCORE from EIKON'!AH192)+('ISSUE SCORE from EIKON'!AW192*'WEIGHTED from Refinitive'!$B$5)+('WEIGHTED from Refinitive'!$B$8*'ISSUE SCORE from EIKON'!BL192)+('ISSUE SCORE from EIKON'!CA192*'WEIGHTED from Refinitive'!$B$9)+('WEIGHTED from Refinitive'!$B$10*'ISSUE SCORE from EIKON'!CP192)+('ISSUE SCORE from EIKON'!DE192*'WEIGHTED from Refinitive'!$B$11)+('WEIGHTED from Refinitive'!$B$14*'ISSUE SCORE from EIKON'!DT192)+('ISSUE SCORE from EIKON'!EI192*'WEIGHTED from Refinitive'!$B$15)+('WEIGHTED from Refinitive'!$B$16*'ISSUE SCORE from EIKON'!EX192)</f>
        <v>53.103354978354915</v>
      </c>
      <c r="O189" s="1">
        <f>('WEIGHTED from Refinitive'!$B$3*'ISSUE SCORE from EIKON'!T192)+('WEIGHTED from Refinitive'!$B$4*'ISSUE SCORE from EIKON'!AI192)+('ISSUE SCORE from EIKON'!AX192*'WEIGHTED from Refinitive'!$B$5)+('WEIGHTED from Refinitive'!$B$8*'ISSUE SCORE from EIKON'!BM192)+('ISSUE SCORE from EIKON'!CB192*'WEIGHTED from Refinitive'!$B$9)+('WEIGHTED from Refinitive'!$B$10*'ISSUE SCORE from EIKON'!CQ192)+('ISSUE SCORE from EIKON'!DF192*'WEIGHTED from Refinitive'!$B$11)+('WEIGHTED from Refinitive'!$B$14*'ISSUE SCORE from EIKON'!DU192)+('ISSUE SCORE from EIKON'!EJ192*'WEIGHTED from Refinitive'!$B$15)+('WEIGHTED from Refinitive'!$B$16*'ISSUE SCORE from EIKON'!EY192)</f>
        <v>64.272942409133563</v>
      </c>
      <c r="P189" s="1">
        <f>('WEIGHTED from Refinitive'!$B$3*'ISSUE SCORE from EIKON'!U192)+('WEIGHTED from Refinitive'!$B$4*'ISSUE SCORE from EIKON'!AJ192)+('ISSUE SCORE from EIKON'!AY192*'WEIGHTED from Refinitive'!$B$5)+('WEIGHTED from Refinitive'!$B$8*'ISSUE SCORE from EIKON'!BN192)+('ISSUE SCORE from EIKON'!CC192*'WEIGHTED from Refinitive'!$B$9)+('WEIGHTED from Refinitive'!$B$10*'ISSUE SCORE from EIKON'!CR192)+('ISSUE SCORE from EIKON'!DG192*'WEIGHTED from Refinitive'!$B$11)+('WEIGHTED from Refinitive'!$B$14*'ISSUE SCORE from EIKON'!DV192)+('ISSUE SCORE from EIKON'!EK192*'WEIGHTED from Refinitive'!$B$15)+('WEIGHTED from Refinitive'!$B$16*'ISSUE SCORE from EIKON'!EZ192)</f>
        <v>59.202824858757019</v>
      </c>
      <c r="R189" s="11" t="s">
        <v>298</v>
      </c>
      <c r="S189" s="1">
        <f t="shared" si="62"/>
        <v>77.486555989583323</v>
      </c>
      <c r="T189" s="1">
        <f t="shared" si="63"/>
        <v>76.579375533601606</v>
      </c>
      <c r="U189" s="1">
        <f t="shared" si="64"/>
        <v>76.040303468071627</v>
      </c>
      <c r="V189" s="1">
        <f t="shared" si="65"/>
        <v>71.464482530585187</v>
      </c>
      <c r="W189" s="1">
        <f t="shared" si="66"/>
        <v>63.559026339514112</v>
      </c>
      <c r="X189" s="1">
        <f t="shared" si="67"/>
        <v>74.907214520473431</v>
      </c>
      <c r="Y189" s="1">
        <f t="shared" si="68"/>
        <v>72.747599829544001</v>
      </c>
      <c r="Z189" s="1">
        <f t="shared" si="69"/>
        <v>70.399294609079419</v>
      </c>
      <c r="AA189" s="1">
        <f t="shared" si="70"/>
        <v>65.759727845254091</v>
      </c>
      <c r="AB189" s="1">
        <f t="shared" si="71"/>
        <v>57.900568604132566</v>
      </c>
      <c r="AC189" s="1">
        <f t="shared" si="72"/>
        <v>72.673923965834817</v>
      </c>
      <c r="AD189" s="1">
        <f t="shared" si="73"/>
        <v>66.102437557489552</v>
      </c>
      <c r="AE189" s="1">
        <f t="shared" si="74"/>
        <v>53.103354978354915</v>
      </c>
      <c r="AF189" s="1">
        <f t="shared" si="75"/>
        <v>64.272942409133563</v>
      </c>
      <c r="AG189" s="1">
        <f t="shared" si="76"/>
        <v>59.202824858757019</v>
      </c>
      <c r="AI189" s="11" t="s">
        <v>298</v>
      </c>
      <c r="AJ189" s="1">
        <f t="shared" si="77"/>
        <v>0.9071804559817167</v>
      </c>
      <c r="AK189" s="1">
        <f t="shared" si="78"/>
        <v>0.53907206552997877</v>
      </c>
      <c r="AL189" s="1">
        <f t="shared" si="79"/>
        <v>4.5758209374864407</v>
      </c>
      <c r="AM189" s="1">
        <f t="shared" si="80"/>
        <v>7.9054561910710746</v>
      </c>
      <c r="AN189" s="1">
        <f t="shared" si="81"/>
        <v>-11.348188180959319</v>
      </c>
      <c r="AO189" s="1">
        <f t="shared" si="82"/>
        <v>2.1596146909294305</v>
      </c>
      <c r="AP189" s="1">
        <f t="shared" si="83"/>
        <v>2.3483052204645816</v>
      </c>
      <c r="AQ189" s="1">
        <f t="shared" si="84"/>
        <v>4.6395667638253286</v>
      </c>
      <c r="AR189" s="1">
        <f t="shared" si="85"/>
        <v>7.8591592411215245</v>
      </c>
      <c r="AS189" s="1">
        <f t="shared" si="86"/>
        <v>-14.773355361702251</v>
      </c>
      <c r="AT189" s="1">
        <f t="shared" si="87"/>
        <v>6.5714864083452653</v>
      </c>
      <c r="AU189" s="1">
        <f t="shared" si="88"/>
        <v>12.999082579134637</v>
      </c>
      <c r="AV189" s="1">
        <f t="shared" si="89"/>
        <v>-11.169587430778648</v>
      </c>
      <c r="AW189" s="1">
        <f t="shared" si="90"/>
        <v>5.0701175503765441</v>
      </c>
      <c r="AX189" s="1" t="str">
        <f>VLOOKUP(AI189,'ISSUE SCORE from EIKON'!A192:B621,2,FALSE)</f>
        <v>Kohls Corp</v>
      </c>
      <c r="AY189" s="1">
        <f t="shared" si="91"/>
        <v>188</v>
      </c>
      <c r="AZ189" s="1">
        <v>188</v>
      </c>
      <c r="BA189" s="1">
        <v>1</v>
      </c>
    </row>
    <row r="190" spans="1:53" ht="15">
      <c r="A190" s="11" t="s">
        <v>253</v>
      </c>
      <c r="B190" s="1">
        <f>('WEIGHTED from Refinitive'!$B$3*'ISSUE SCORE from EIKON'!G193)+('WEIGHTED from Refinitive'!$B$4*'ISSUE SCORE from EIKON'!V193)+('ISSUE SCORE from EIKON'!AK193*'WEIGHTED from Refinitive'!$B$5)+('WEIGHTED from Refinitive'!$B$8*'ISSUE SCORE from EIKON'!AZ193)+('ISSUE SCORE from EIKON'!BO193*'WEIGHTED from Refinitive'!$B$9)+('WEIGHTED from Refinitive'!$B$10*'ISSUE SCORE from EIKON'!CD193)+('ISSUE SCORE from EIKON'!CS193*'WEIGHTED from Refinitive'!$B$11)+('WEIGHTED from Refinitive'!$B$14*'ISSUE SCORE from EIKON'!DH193)+('ISSUE SCORE from EIKON'!DW193*'WEIGHTED from Refinitive'!$B$15)+('WEIGHTED from Refinitive'!$B$16*'ISSUE SCORE from EIKON'!EL193)</f>
        <v>41.273222928160244</v>
      </c>
      <c r="C190" s="1">
        <f>('WEIGHTED from Refinitive'!$B$3*'ISSUE SCORE from EIKON'!H193)+('WEIGHTED from Refinitive'!$B$4*'ISSUE SCORE from EIKON'!W193)+('ISSUE SCORE from EIKON'!AL193*'WEIGHTED from Refinitive'!$B$5)+('WEIGHTED from Refinitive'!$B$8*'ISSUE SCORE from EIKON'!BA193)+('ISSUE SCORE from EIKON'!BP193*'WEIGHTED from Refinitive'!$B$9)+('WEIGHTED from Refinitive'!$B$10*'ISSUE SCORE from EIKON'!CE193)+('ISSUE SCORE from EIKON'!CT193*'WEIGHTED from Refinitive'!$B$11)+('WEIGHTED from Refinitive'!$B$14*'ISSUE SCORE from EIKON'!DI193)+('ISSUE SCORE from EIKON'!DX193*'WEIGHTED from Refinitive'!$B$15)+('WEIGHTED from Refinitive'!$B$16*'ISSUE SCORE from EIKON'!EM193)</f>
        <v>40.200951719338057</v>
      </c>
      <c r="D190" s="1">
        <f>('WEIGHTED from Refinitive'!$B$3*'ISSUE SCORE from EIKON'!I193)+('WEIGHTED from Refinitive'!$B$4*'ISSUE SCORE from EIKON'!X193)+('ISSUE SCORE from EIKON'!AM193*'WEIGHTED from Refinitive'!$B$5)+('WEIGHTED from Refinitive'!$B$8*'ISSUE SCORE from EIKON'!BB193)+('ISSUE SCORE from EIKON'!BQ193*'WEIGHTED from Refinitive'!$B$9)+('WEIGHTED from Refinitive'!$B$10*'ISSUE SCORE from EIKON'!CF193)+('ISSUE SCORE from EIKON'!CU193*'WEIGHTED from Refinitive'!$B$11)+('WEIGHTED from Refinitive'!$B$14*'ISSUE SCORE from EIKON'!DJ193)+('ISSUE SCORE from EIKON'!DY193*'WEIGHTED from Refinitive'!$B$15)+('WEIGHTED from Refinitive'!$B$16*'ISSUE SCORE from EIKON'!EN193)</f>
        <v>34.987113974319932</v>
      </c>
      <c r="E190" s="1">
        <f>('WEIGHTED from Refinitive'!$B$3*'ISSUE SCORE from EIKON'!J193)+('WEIGHTED from Refinitive'!$B$4*'ISSUE SCORE from EIKON'!Y193)+('ISSUE SCORE from EIKON'!AN193*'WEIGHTED from Refinitive'!$B$5)+('WEIGHTED from Refinitive'!$B$8*'ISSUE SCORE from EIKON'!BC193)+('ISSUE SCORE from EIKON'!BR193*'WEIGHTED from Refinitive'!$B$9)+('WEIGHTED from Refinitive'!$B$10*'ISSUE SCORE from EIKON'!CG193)+('ISSUE SCORE from EIKON'!CV193*'WEIGHTED from Refinitive'!$B$11)+('WEIGHTED from Refinitive'!$B$14*'ISSUE SCORE from EIKON'!DK193)+('ISSUE SCORE from EIKON'!DZ193*'WEIGHTED from Refinitive'!$B$15)+('WEIGHTED from Refinitive'!$B$16*'ISSUE SCORE from EIKON'!EO193)</f>
        <v>35.007284154131426</v>
      </c>
      <c r="F190" s="1">
        <f>('WEIGHTED from Refinitive'!$B$3*'ISSUE SCORE from EIKON'!K193)+('WEIGHTED from Refinitive'!$B$4*'ISSUE SCORE from EIKON'!Z193)+('ISSUE SCORE from EIKON'!AO193*'WEIGHTED from Refinitive'!$B$5)+('WEIGHTED from Refinitive'!$B$8*'ISSUE SCORE from EIKON'!BD193)+('ISSUE SCORE from EIKON'!BS193*'WEIGHTED from Refinitive'!$B$9)+('WEIGHTED from Refinitive'!$B$10*'ISSUE SCORE from EIKON'!CH193)+('ISSUE SCORE from EIKON'!CW193*'WEIGHTED from Refinitive'!$B$11)+('WEIGHTED from Refinitive'!$B$14*'ISSUE SCORE from EIKON'!DL193)+('ISSUE SCORE from EIKON'!EA193*'WEIGHTED from Refinitive'!$B$15)+('WEIGHTED from Refinitive'!$B$16*'ISSUE SCORE from EIKON'!EP193)</f>
        <v>20.012027188497754</v>
      </c>
      <c r="G190" s="1">
        <f>('WEIGHTED from Refinitive'!$B$3*'ISSUE SCORE from EIKON'!L193)+('WEIGHTED from Refinitive'!$B$4*'ISSUE SCORE from EIKON'!AA193)+('ISSUE SCORE from EIKON'!AP193*'WEIGHTED from Refinitive'!$B$5)+('WEIGHTED from Refinitive'!$B$8*'ISSUE SCORE from EIKON'!BE193)+('ISSUE SCORE from EIKON'!BT193*'WEIGHTED from Refinitive'!$B$9)+('WEIGHTED from Refinitive'!$B$10*'ISSUE SCORE from EIKON'!CI193)+('ISSUE SCORE from EIKON'!CX193*'WEIGHTED from Refinitive'!$B$11)+('WEIGHTED from Refinitive'!$B$14*'ISSUE SCORE from EIKON'!DM193)+('ISSUE SCORE from EIKON'!EB193*'WEIGHTED from Refinitive'!$B$15)+('WEIGHTED from Refinitive'!$B$16*'ISSUE SCORE from EIKON'!EQ193)</f>
        <v>17.512302793457781</v>
      </c>
      <c r="H190" s="1">
        <f>('WEIGHTED from Refinitive'!$B$3*'ISSUE SCORE from EIKON'!M193)+('WEIGHTED from Refinitive'!$B$4*'ISSUE SCORE from EIKON'!AB193)+('ISSUE SCORE from EIKON'!AQ193*'WEIGHTED from Refinitive'!$B$5)+('WEIGHTED from Refinitive'!$B$8*'ISSUE SCORE from EIKON'!BF193)+('ISSUE SCORE from EIKON'!BU193*'WEIGHTED from Refinitive'!$B$9)+('WEIGHTED from Refinitive'!$B$10*'ISSUE SCORE from EIKON'!CJ193)+('ISSUE SCORE from EIKON'!CY193*'WEIGHTED from Refinitive'!$B$11)+('WEIGHTED from Refinitive'!$B$14*'ISSUE SCORE from EIKON'!DN193)+('ISSUE SCORE from EIKON'!EC193*'WEIGHTED from Refinitive'!$B$15)+('WEIGHTED from Refinitive'!$B$16*'ISSUE SCORE from EIKON'!ER193)</f>
        <v>16.207521501595675</v>
      </c>
      <c r="I190" s="1">
        <f>('WEIGHTED from Refinitive'!$B$3*'ISSUE SCORE from EIKON'!N193)+('WEIGHTED from Refinitive'!$B$4*'ISSUE SCORE from EIKON'!AC193)+('ISSUE SCORE from EIKON'!AR193*'WEIGHTED from Refinitive'!$B$5)+('WEIGHTED from Refinitive'!$B$8*'ISSUE SCORE from EIKON'!BG193)+('ISSUE SCORE from EIKON'!BV193*'WEIGHTED from Refinitive'!$B$9)+('WEIGHTED from Refinitive'!$B$10*'ISSUE SCORE from EIKON'!CK193)+('ISSUE SCORE from EIKON'!CZ193*'WEIGHTED from Refinitive'!$B$11)+('WEIGHTED from Refinitive'!$B$14*'ISSUE SCORE from EIKON'!DO193)+('ISSUE SCORE from EIKON'!ED193*'WEIGHTED from Refinitive'!$B$15)+('WEIGHTED from Refinitive'!$B$16*'ISSUE SCORE from EIKON'!ES193)</f>
        <v>19.528218920765003</v>
      </c>
      <c r="J190" s="1">
        <f>('WEIGHTED from Refinitive'!$B$3*'ISSUE SCORE from EIKON'!O193)+('WEIGHTED from Refinitive'!$B$4*'ISSUE SCORE from EIKON'!AD193)+('ISSUE SCORE from EIKON'!AS193*'WEIGHTED from Refinitive'!$B$5)+('WEIGHTED from Refinitive'!$B$8*'ISSUE SCORE from EIKON'!BH193)+('ISSUE SCORE from EIKON'!BW193*'WEIGHTED from Refinitive'!$B$9)+('WEIGHTED from Refinitive'!$B$10*'ISSUE SCORE from EIKON'!CL193)+('ISSUE SCORE from EIKON'!DA193*'WEIGHTED from Refinitive'!$B$11)+('WEIGHTED from Refinitive'!$B$14*'ISSUE SCORE from EIKON'!DP193)+('ISSUE SCORE from EIKON'!EE193*'WEIGHTED from Refinitive'!$B$15)+('WEIGHTED from Refinitive'!$B$16*'ISSUE SCORE from EIKON'!ET193)</f>
        <v>19.785329509671573</v>
      </c>
      <c r="K190" s="1">
        <f>('WEIGHTED from Refinitive'!$B$3*'ISSUE SCORE from EIKON'!P193)+('WEIGHTED from Refinitive'!$B$4*'ISSUE SCORE from EIKON'!AE193)+('ISSUE SCORE from EIKON'!AT193*'WEIGHTED from Refinitive'!$B$5)+('WEIGHTED from Refinitive'!$B$8*'ISSUE SCORE from EIKON'!BI193)+('ISSUE SCORE from EIKON'!BX193*'WEIGHTED from Refinitive'!$B$9)+('WEIGHTED from Refinitive'!$B$10*'ISSUE SCORE from EIKON'!CM193)+('ISSUE SCORE from EIKON'!DB193*'WEIGHTED from Refinitive'!$B$11)+('WEIGHTED from Refinitive'!$B$14*'ISSUE SCORE from EIKON'!DQ193)+('ISSUE SCORE from EIKON'!EF193*'WEIGHTED from Refinitive'!$B$15)+('WEIGHTED from Refinitive'!$B$16*'ISSUE SCORE from EIKON'!EU193)</f>
        <v>20.50931987029012</v>
      </c>
      <c r="L190" s="1">
        <f>('WEIGHTED from Refinitive'!$B$3*'ISSUE SCORE from EIKON'!Q193)+('WEIGHTED from Refinitive'!$B$4*'ISSUE SCORE from EIKON'!AF193)+('ISSUE SCORE from EIKON'!AU193*'WEIGHTED from Refinitive'!$B$5)+('WEIGHTED from Refinitive'!$B$8*'ISSUE SCORE from EIKON'!BJ193)+('ISSUE SCORE from EIKON'!BY193*'WEIGHTED from Refinitive'!$B$9)+('WEIGHTED from Refinitive'!$B$10*'ISSUE SCORE from EIKON'!CN193)+('ISSUE SCORE from EIKON'!DC193*'WEIGHTED from Refinitive'!$B$11)+('WEIGHTED from Refinitive'!$B$14*'ISSUE SCORE from EIKON'!DR193)+('ISSUE SCORE from EIKON'!EG193*'WEIGHTED from Refinitive'!$B$15)+('WEIGHTED from Refinitive'!$B$16*'ISSUE SCORE from EIKON'!EV193)</f>
        <v>25.330724530704941</v>
      </c>
      <c r="M190" s="1">
        <f>('WEIGHTED from Refinitive'!$B$3*'ISSUE SCORE from EIKON'!R193)+('WEIGHTED from Refinitive'!$B$4*'ISSUE SCORE from EIKON'!AG193)+('ISSUE SCORE from EIKON'!AV193*'WEIGHTED from Refinitive'!$B$5)+('WEIGHTED from Refinitive'!$B$8*'ISSUE SCORE from EIKON'!BK193)+('ISSUE SCORE from EIKON'!BZ193*'WEIGHTED from Refinitive'!$B$9)+('WEIGHTED from Refinitive'!$B$10*'ISSUE SCORE from EIKON'!CO193)+('ISSUE SCORE from EIKON'!DD193*'WEIGHTED from Refinitive'!$B$11)+('WEIGHTED from Refinitive'!$B$14*'ISSUE SCORE from EIKON'!DS193)+('ISSUE SCORE from EIKON'!EH193*'WEIGHTED from Refinitive'!$B$15)+('WEIGHTED from Refinitive'!$B$16*'ISSUE SCORE from EIKON'!EW193)</f>
        <v>27.940456789531673</v>
      </c>
      <c r="N190" s="1">
        <f>('WEIGHTED from Refinitive'!$B$3*'ISSUE SCORE from EIKON'!S193)+('WEIGHTED from Refinitive'!$B$4*'ISSUE SCORE from EIKON'!AH193)+('ISSUE SCORE from EIKON'!AW193*'WEIGHTED from Refinitive'!$B$5)+('WEIGHTED from Refinitive'!$B$8*'ISSUE SCORE from EIKON'!BL193)+('ISSUE SCORE from EIKON'!CA193*'WEIGHTED from Refinitive'!$B$9)+('WEIGHTED from Refinitive'!$B$10*'ISSUE SCORE from EIKON'!CP193)+('ISSUE SCORE from EIKON'!DE193*'WEIGHTED from Refinitive'!$B$11)+('WEIGHTED from Refinitive'!$B$14*'ISSUE SCORE from EIKON'!DT193)+('ISSUE SCORE from EIKON'!EI193*'WEIGHTED from Refinitive'!$B$15)+('WEIGHTED from Refinitive'!$B$16*'ISSUE SCORE from EIKON'!EX193)</f>
        <v>0</v>
      </c>
      <c r="O190" s="1">
        <f>('WEIGHTED from Refinitive'!$B$3*'ISSUE SCORE from EIKON'!T193)+('WEIGHTED from Refinitive'!$B$4*'ISSUE SCORE from EIKON'!AI193)+('ISSUE SCORE from EIKON'!AX193*'WEIGHTED from Refinitive'!$B$5)+('WEIGHTED from Refinitive'!$B$8*'ISSUE SCORE from EIKON'!BM193)+('ISSUE SCORE from EIKON'!CB193*'WEIGHTED from Refinitive'!$B$9)+('WEIGHTED from Refinitive'!$B$10*'ISSUE SCORE from EIKON'!CQ193)+('ISSUE SCORE from EIKON'!DF193*'WEIGHTED from Refinitive'!$B$11)+('WEIGHTED from Refinitive'!$B$14*'ISSUE SCORE from EIKON'!DU193)+('ISSUE SCORE from EIKON'!EJ193*'WEIGHTED from Refinitive'!$B$15)+('WEIGHTED from Refinitive'!$B$16*'ISSUE SCORE from EIKON'!EY193)</f>
        <v>0</v>
      </c>
      <c r="P190" s="1">
        <f>('WEIGHTED from Refinitive'!$B$3*'ISSUE SCORE from EIKON'!U193)+('WEIGHTED from Refinitive'!$B$4*'ISSUE SCORE from EIKON'!AJ193)+('ISSUE SCORE from EIKON'!AY193*'WEIGHTED from Refinitive'!$B$5)+('WEIGHTED from Refinitive'!$B$8*'ISSUE SCORE from EIKON'!BN193)+('ISSUE SCORE from EIKON'!CC193*'WEIGHTED from Refinitive'!$B$9)+('WEIGHTED from Refinitive'!$B$10*'ISSUE SCORE from EIKON'!CR193)+('ISSUE SCORE from EIKON'!DG193*'WEIGHTED from Refinitive'!$B$11)+('WEIGHTED from Refinitive'!$B$14*'ISSUE SCORE from EIKON'!DV193)+('ISSUE SCORE from EIKON'!EK193*'WEIGHTED from Refinitive'!$B$15)+('WEIGHTED from Refinitive'!$B$16*'ISSUE SCORE from EIKON'!EZ193)</f>
        <v>0</v>
      </c>
      <c r="R190" s="11" t="s">
        <v>300</v>
      </c>
      <c r="S190" s="1">
        <f t="shared" si="62"/>
        <v>69.952919014685762</v>
      </c>
      <c r="T190" s="1">
        <f t="shared" si="63"/>
        <v>40.200951719338057</v>
      </c>
      <c r="U190" s="1">
        <f t="shared" si="64"/>
        <v>34.987113974319932</v>
      </c>
      <c r="V190" s="1">
        <f t="shared" si="65"/>
        <v>35.007284154131426</v>
      </c>
      <c r="W190" s="1">
        <f t="shared" si="66"/>
        <v>20.012027188497754</v>
      </c>
      <c r="X190" s="1">
        <f t="shared" si="67"/>
        <v>17.512302793457781</v>
      </c>
      <c r="Y190" s="1">
        <f t="shared" si="68"/>
        <v>16.207521501595675</v>
      </c>
      <c r="Z190" s="1">
        <f t="shared" si="69"/>
        <v>19.528218920765003</v>
      </c>
      <c r="AA190" s="1">
        <f t="shared" si="70"/>
        <v>19.785329509671573</v>
      </c>
      <c r="AB190" s="1">
        <f t="shared" si="71"/>
        <v>20.50931987029012</v>
      </c>
      <c r="AC190" s="1">
        <f t="shared" si="72"/>
        <v>25.330724530704941</v>
      </c>
      <c r="AD190" s="1">
        <f t="shared" si="73"/>
        <v>27.940456789531673</v>
      </c>
      <c r="AE190" s="1">
        <f t="shared" si="74"/>
        <v>0</v>
      </c>
      <c r="AF190" s="1">
        <f t="shared" si="75"/>
        <v>0</v>
      </c>
      <c r="AG190" s="1">
        <f t="shared" si="76"/>
        <v>0</v>
      </c>
      <c r="AI190" s="11" t="s">
        <v>300</v>
      </c>
      <c r="AJ190" s="1">
        <f t="shared" si="77"/>
        <v>29.751967295347704</v>
      </c>
      <c r="AK190" s="1">
        <f t="shared" si="78"/>
        <v>5.2138377450181252</v>
      </c>
      <c r="AL190" s="1">
        <f t="shared" si="79"/>
        <v>-0.020170179811493938</v>
      </c>
      <c r="AM190" s="1">
        <f t="shared" si="80"/>
        <v>14.995256965633672</v>
      </c>
      <c r="AN190" s="1">
        <f t="shared" si="81"/>
        <v>2.4997243950399728</v>
      </c>
      <c r="AO190" s="1">
        <f t="shared" si="82"/>
        <v>1.3047812918621062</v>
      </c>
      <c r="AP190" s="1">
        <f t="shared" si="83"/>
        <v>-3.3206974191693277</v>
      </c>
      <c r="AQ190" s="1">
        <f t="shared" si="84"/>
        <v>-0.25711058890657057</v>
      </c>
      <c r="AR190" s="1">
        <f t="shared" si="85"/>
        <v>-0.72399036061854716</v>
      </c>
      <c r="AS190" s="1">
        <f t="shared" si="86"/>
        <v>-4.8214046604148209</v>
      </c>
      <c r="AT190" s="1">
        <f t="shared" si="87"/>
        <v>-2.6097322588267318</v>
      </c>
      <c r="AU190" s="1">
        <f t="shared" si="88"/>
        <v>27.940456789531673</v>
      </c>
      <c r="AV190" s="1">
        <f t="shared" si="89"/>
        <v>0</v>
      </c>
      <c r="AW190" s="1">
        <f t="shared" si="90"/>
        <v>0</v>
      </c>
      <c r="AX190" s="1" t="str">
        <f>VLOOKUP(AI190,'ISSUE SCORE from EIKON'!A193:B622,2,FALSE)</f>
        <v>L Brands Inc</v>
      </c>
      <c r="AY190" s="1">
        <f t="shared" si="91"/>
        <v>189</v>
      </c>
      <c r="AZ190" s="1">
        <v>189</v>
      </c>
      <c r="BA190" s="1">
        <v>1</v>
      </c>
    </row>
    <row r="191" spans="1:53" ht="15">
      <c r="A191" s="11" t="s">
        <v>254</v>
      </c>
      <c r="B191" s="1">
        <f>('WEIGHTED from Refinitive'!$B$3*'ISSUE SCORE from EIKON'!G194)+('WEIGHTED from Refinitive'!$B$4*'ISSUE SCORE from EIKON'!V194)+('ISSUE SCORE from EIKON'!AK194*'WEIGHTED from Refinitive'!$B$5)+('WEIGHTED from Refinitive'!$B$8*'ISSUE SCORE from EIKON'!AZ194)+('ISSUE SCORE from EIKON'!BO194*'WEIGHTED from Refinitive'!$B$9)+('WEIGHTED from Refinitive'!$B$10*'ISSUE SCORE from EIKON'!CD194)+('ISSUE SCORE from EIKON'!CS194*'WEIGHTED from Refinitive'!$B$11)+('WEIGHTED from Refinitive'!$B$14*'ISSUE SCORE from EIKON'!DH194)+('ISSUE SCORE from EIKON'!DW194*'WEIGHTED from Refinitive'!$B$15)+('WEIGHTED from Refinitive'!$B$16*'ISSUE SCORE from EIKON'!EL194)</f>
        <v>77.932497400591529</v>
      </c>
      <c r="C191" s="1">
        <f>('WEIGHTED from Refinitive'!$B$3*'ISSUE SCORE from EIKON'!H194)+('WEIGHTED from Refinitive'!$B$4*'ISSUE SCORE from EIKON'!W194)+('ISSUE SCORE from EIKON'!AL194*'WEIGHTED from Refinitive'!$B$5)+('WEIGHTED from Refinitive'!$B$8*'ISSUE SCORE from EIKON'!BA194)+('ISSUE SCORE from EIKON'!BP194*'WEIGHTED from Refinitive'!$B$9)+('WEIGHTED from Refinitive'!$B$10*'ISSUE SCORE from EIKON'!CE194)+('ISSUE SCORE from EIKON'!CT194*'WEIGHTED from Refinitive'!$B$11)+('WEIGHTED from Refinitive'!$B$14*'ISSUE SCORE from EIKON'!DI194)+('ISSUE SCORE from EIKON'!DX194*'WEIGHTED from Refinitive'!$B$15)+('WEIGHTED from Refinitive'!$B$16*'ISSUE SCORE from EIKON'!EM194)</f>
        <v>77.173307989496521</v>
      </c>
      <c r="D191" s="1">
        <f>('WEIGHTED from Refinitive'!$B$3*'ISSUE SCORE from EIKON'!I194)+('WEIGHTED from Refinitive'!$B$4*'ISSUE SCORE from EIKON'!X194)+('ISSUE SCORE from EIKON'!AM194*'WEIGHTED from Refinitive'!$B$5)+('WEIGHTED from Refinitive'!$B$8*'ISSUE SCORE from EIKON'!BB194)+('ISSUE SCORE from EIKON'!BQ194*'WEIGHTED from Refinitive'!$B$9)+('WEIGHTED from Refinitive'!$B$10*'ISSUE SCORE from EIKON'!CF194)+('ISSUE SCORE from EIKON'!CU194*'WEIGHTED from Refinitive'!$B$11)+('WEIGHTED from Refinitive'!$B$14*'ISSUE SCORE from EIKON'!DJ194)+('ISSUE SCORE from EIKON'!DY194*'WEIGHTED from Refinitive'!$B$15)+('WEIGHTED from Refinitive'!$B$16*'ISSUE SCORE from EIKON'!EN194)</f>
        <v>76.796150236616668</v>
      </c>
      <c r="E191" s="1">
        <f>('WEIGHTED from Refinitive'!$B$3*'ISSUE SCORE from EIKON'!J194)+('WEIGHTED from Refinitive'!$B$4*'ISSUE SCORE from EIKON'!Y194)+('ISSUE SCORE from EIKON'!AN194*'WEIGHTED from Refinitive'!$B$5)+('WEIGHTED from Refinitive'!$B$8*'ISSUE SCORE from EIKON'!BC194)+('ISSUE SCORE from EIKON'!BR194*'WEIGHTED from Refinitive'!$B$9)+('WEIGHTED from Refinitive'!$B$10*'ISSUE SCORE from EIKON'!CG194)+('ISSUE SCORE from EIKON'!CV194*'WEIGHTED from Refinitive'!$B$11)+('WEIGHTED from Refinitive'!$B$14*'ISSUE SCORE from EIKON'!DK194)+('ISSUE SCORE from EIKON'!DZ194*'WEIGHTED from Refinitive'!$B$15)+('WEIGHTED from Refinitive'!$B$16*'ISSUE SCORE from EIKON'!EO194)</f>
        <v>76.982032919802961</v>
      </c>
      <c r="F191" s="1">
        <f>('WEIGHTED from Refinitive'!$B$3*'ISSUE SCORE from EIKON'!K194)+('WEIGHTED from Refinitive'!$B$4*'ISSUE SCORE from EIKON'!Z194)+('ISSUE SCORE from EIKON'!AO194*'WEIGHTED from Refinitive'!$B$5)+('WEIGHTED from Refinitive'!$B$8*'ISSUE SCORE from EIKON'!BD194)+('ISSUE SCORE from EIKON'!BS194*'WEIGHTED from Refinitive'!$B$9)+('WEIGHTED from Refinitive'!$B$10*'ISSUE SCORE from EIKON'!CH194)+('ISSUE SCORE from EIKON'!CW194*'WEIGHTED from Refinitive'!$B$11)+('WEIGHTED from Refinitive'!$B$14*'ISSUE SCORE from EIKON'!DL194)+('ISSUE SCORE from EIKON'!EA194*'WEIGHTED from Refinitive'!$B$15)+('WEIGHTED from Refinitive'!$B$16*'ISSUE SCORE from EIKON'!EP194)</f>
        <v>0</v>
      </c>
      <c r="G191" s="1">
        <f>('WEIGHTED from Refinitive'!$B$3*'ISSUE SCORE from EIKON'!L194)+('WEIGHTED from Refinitive'!$B$4*'ISSUE SCORE from EIKON'!AA194)+('ISSUE SCORE from EIKON'!AP194*'WEIGHTED from Refinitive'!$B$5)+('WEIGHTED from Refinitive'!$B$8*'ISSUE SCORE from EIKON'!BE194)+('ISSUE SCORE from EIKON'!BT194*'WEIGHTED from Refinitive'!$B$9)+('WEIGHTED from Refinitive'!$B$10*'ISSUE SCORE from EIKON'!CI194)+('ISSUE SCORE from EIKON'!CX194*'WEIGHTED from Refinitive'!$B$11)+('WEIGHTED from Refinitive'!$B$14*'ISSUE SCORE from EIKON'!DM194)+('ISSUE SCORE from EIKON'!EB194*'WEIGHTED from Refinitive'!$B$15)+('WEIGHTED from Refinitive'!$B$16*'ISSUE SCORE from EIKON'!EQ194)</f>
        <v>0</v>
      </c>
      <c r="H191" s="1">
        <f>('WEIGHTED from Refinitive'!$B$3*'ISSUE SCORE from EIKON'!M194)+('WEIGHTED from Refinitive'!$B$4*'ISSUE SCORE from EIKON'!AB194)+('ISSUE SCORE from EIKON'!AQ194*'WEIGHTED from Refinitive'!$B$5)+('WEIGHTED from Refinitive'!$B$8*'ISSUE SCORE from EIKON'!BF194)+('ISSUE SCORE from EIKON'!BU194*'WEIGHTED from Refinitive'!$B$9)+('WEIGHTED from Refinitive'!$B$10*'ISSUE SCORE from EIKON'!CJ194)+('ISSUE SCORE from EIKON'!CY194*'WEIGHTED from Refinitive'!$B$11)+('WEIGHTED from Refinitive'!$B$14*'ISSUE SCORE from EIKON'!DN194)+('ISSUE SCORE from EIKON'!EC194*'WEIGHTED from Refinitive'!$B$15)+('WEIGHTED from Refinitive'!$B$16*'ISSUE SCORE from EIKON'!ER194)</f>
        <v>0</v>
      </c>
      <c r="I191" s="1">
        <f>('WEIGHTED from Refinitive'!$B$3*'ISSUE SCORE from EIKON'!N194)+('WEIGHTED from Refinitive'!$B$4*'ISSUE SCORE from EIKON'!AC194)+('ISSUE SCORE from EIKON'!AR194*'WEIGHTED from Refinitive'!$B$5)+('WEIGHTED from Refinitive'!$B$8*'ISSUE SCORE from EIKON'!BG194)+('ISSUE SCORE from EIKON'!BV194*'WEIGHTED from Refinitive'!$B$9)+('WEIGHTED from Refinitive'!$B$10*'ISSUE SCORE from EIKON'!CK194)+('ISSUE SCORE from EIKON'!CZ194*'WEIGHTED from Refinitive'!$B$11)+('WEIGHTED from Refinitive'!$B$14*'ISSUE SCORE from EIKON'!DO194)+('ISSUE SCORE from EIKON'!ED194*'WEIGHTED from Refinitive'!$B$15)+('WEIGHTED from Refinitive'!$B$16*'ISSUE SCORE from EIKON'!ES194)</f>
        <v>0</v>
      </c>
      <c r="J191" s="1">
        <f>('WEIGHTED from Refinitive'!$B$3*'ISSUE SCORE from EIKON'!O194)+('WEIGHTED from Refinitive'!$B$4*'ISSUE SCORE from EIKON'!AD194)+('ISSUE SCORE from EIKON'!AS194*'WEIGHTED from Refinitive'!$B$5)+('WEIGHTED from Refinitive'!$B$8*'ISSUE SCORE from EIKON'!BH194)+('ISSUE SCORE from EIKON'!BW194*'WEIGHTED from Refinitive'!$B$9)+('WEIGHTED from Refinitive'!$B$10*'ISSUE SCORE from EIKON'!CL194)+('ISSUE SCORE from EIKON'!DA194*'WEIGHTED from Refinitive'!$B$11)+('WEIGHTED from Refinitive'!$B$14*'ISSUE SCORE from EIKON'!DP194)+('ISSUE SCORE from EIKON'!EE194*'WEIGHTED from Refinitive'!$B$15)+('WEIGHTED from Refinitive'!$B$16*'ISSUE SCORE from EIKON'!ET194)</f>
        <v>0</v>
      </c>
      <c r="K191" s="1">
        <f>('WEIGHTED from Refinitive'!$B$3*'ISSUE SCORE from EIKON'!P194)+('WEIGHTED from Refinitive'!$B$4*'ISSUE SCORE from EIKON'!AE194)+('ISSUE SCORE from EIKON'!AT194*'WEIGHTED from Refinitive'!$B$5)+('WEIGHTED from Refinitive'!$B$8*'ISSUE SCORE from EIKON'!BI194)+('ISSUE SCORE from EIKON'!BX194*'WEIGHTED from Refinitive'!$B$9)+('WEIGHTED from Refinitive'!$B$10*'ISSUE SCORE from EIKON'!CM194)+('ISSUE SCORE from EIKON'!DB194*'WEIGHTED from Refinitive'!$B$11)+('WEIGHTED from Refinitive'!$B$14*'ISSUE SCORE from EIKON'!DQ194)+('ISSUE SCORE from EIKON'!EF194*'WEIGHTED from Refinitive'!$B$15)+('WEIGHTED from Refinitive'!$B$16*'ISSUE SCORE from EIKON'!EU194)</f>
        <v>0</v>
      </c>
      <c r="L191" s="1">
        <f>('WEIGHTED from Refinitive'!$B$3*'ISSUE SCORE from EIKON'!Q194)+('WEIGHTED from Refinitive'!$B$4*'ISSUE SCORE from EIKON'!AF194)+('ISSUE SCORE from EIKON'!AU194*'WEIGHTED from Refinitive'!$B$5)+('WEIGHTED from Refinitive'!$B$8*'ISSUE SCORE from EIKON'!BJ194)+('ISSUE SCORE from EIKON'!BY194*'WEIGHTED from Refinitive'!$B$9)+('WEIGHTED from Refinitive'!$B$10*'ISSUE SCORE from EIKON'!CN194)+('ISSUE SCORE from EIKON'!DC194*'WEIGHTED from Refinitive'!$B$11)+('WEIGHTED from Refinitive'!$B$14*'ISSUE SCORE from EIKON'!DR194)+('ISSUE SCORE from EIKON'!EG194*'WEIGHTED from Refinitive'!$B$15)+('WEIGHTED from Refinitive'!$B$16*'ISSUE SCORE from EIKON'!EV194)</f>
        <v>0</v>
      </c>
      <c r="M191" s="1">
        <f>('WEIGHTED from Refinitive'!$B$3*'ISSUE SCORE from EIKON'!R194)+('WEIGHTED from Refinitive'!$B$4*'ISSUE SCORE from EIKON'!AG194)+('ISSUE SCORE from EIKON'!AV194*'WEIGHTED from Refinitive'!$B$5)+('WEIGHTED from Refinitive'!$B$8*'ISSUE SCORE from EIKON'!BK194)+('ISSUE SCORE from EIKON'!BZ194*'WEIGHTED from Refinitive'!$B$9)+('WEIGHTED from Refinitive'!$B$10*'ISSUE SCORE from EIKON'!CO194)+('ISSUE SCORE from EIKON'!DD194*'WEIGHTED from Refinitive'!$B$11)+('WEIGHTED from Refinitive'!$B$14*'ISSUE SCORE from EIKON'!DS194)+('ISSUE SCORE from EIKON'!EH194*'WEIGHTED from Refinitive'!$B$15)+('WEIGHTED from Refinitive'!$B$16*'ISSUE SCORE from EIKON'!EW194)</f>
        <v>0</v>
      </c>
      <c r="N191" s="1">
        <f>('WEIGHTED from Refinitive'!$B$3*'ISSUE SCORE from EIKON'!S194)+('WEIGHTED from Refinitive'!$B$4*'ISSUE SCORE from EIKON'!AH194)+('ISSUE SCORE from EIKON'!AW194*'WEIGHTED from Refinitive'!$B$5)+('WEIGHTED from Refinitive'!$B$8*'ISSUE SCORE from EIKON'!BL194)+('ISSUE SCORE from EIKON'!CA194*'WEIGHTED from Refinitive'!$B$9)+('WEIGHTED from Refinitive'!$B$10*'ISSUE SCORE from EIKON'!CP194)+('ISSUE SCORE from EIKON'!DE194*'WEIGHTED from Refinitive'!$B$11)+('WEIGHTED from Refinitive'!$B$14*'ISSUE SCORE from EIKON'!DT194)+('ISSUE SCORE from EIKON'!EI194*'WEIGHTED from Refinitive'!$B$15)+('WEIGHTED from Refinitive'!$B$16*'ISSUE SCORE from EIKON'!EX194)</f>
        <v>0</v>
      </c>
      <c r="O191" s="1">
        <f>('WEIGHTED from Refinitive'!$B$3*'ISSUE SCORE from EIKON'!T194)+('WEIGHTED from Refinitive'!$B$4*'ISSUE SCORE from EIKON'!AI194)+('ISSUE SCORE from EIKON'!AX194*'WEIGHTED from Refinitive'!$B$5)+('WEIGHTED from Refinitive'!$B$8*'ISSUE SCORE from EIKON'!BM194)+('ISSUE SCORE from EIKON'!CB194*'WEIGHTED from Refinitive'!$B$9)+('WEIGHTED from Refinitive'!$B$10*'ISSUE SCORE from EIKON'!CQ194)+('ISSUE SCORE from EIKON'!DF194*'WEIGHTED from Refinitive'!$B$11)+('WEIGHTED from Refinitive'!$B$14*'ISSUE SCORE from EIKON'!DU194)+('ISSUE SCORE from EIKON'!EJ194*'WEIGHTED from Refinitive'!$B$15)+('WEIGHTED from Refinitive'!$B$16*'ISSUE SCORE from EIKON'!EY194)</f>
        <v>0</v>
      </c>
      <c r="P191" s="1">
        <f>('WEIGHTED from Refinitive'!$B$3*'ISSUE SCORE from EIKON'!U194)+('WEIGHTED from Refinitive'!$B$4*'ISSUE SCORE from EIKON'!AJ194)+('ISSUE SCORE from EIKON'!AY194*'WEIGHTED from Refinitive'!$B$5)+('WEIGHTED from Refinitive'!$B$8*'ISSUE SCORE from EIKON'!BN194)+('ISSUE SCORE from EIKON'!CC194*'WEIGHTED from Refinitive'!$B$9)+('WEIGHTED from Refinitive'!$B$10*'ISSUE SCORE from EIKON'!CR194)+('ISSUE SCORE from EIKON'!DG194*'WEIGHTED from Refinitive'!$B$11)+('WEIGHTED from Refinitive'!$B$14*'ISSUE SCORE from EIKON'!DV194)+('ISSUE SCORE from EIKON'!EK194*'WEIGHTED from Refinitive'!$B$15)+('WEIGHTED from Refinitive'!$B$16*'ISSUE SCORE from EIKON'!EZ194)</f>
        <v>0</v>
      </c>
      <c r="R191" s="11" t="s">
        <v>301</v>
      </c>
      <c r="S191" s="1">
        <f t="shared" si="62"/>
        <v>84.911325568158702</v>
      </c>
      <c r="T191" s="1">
        <f t="shared" si="63"/>
        <v>77.173307989496521</v>
      </c>
      <c r="U191" s="1">
        <f t="shared" si="64"/>
        <v>76.796150236616668</v>
      </c>
      <c r="V191" s="1">
        <f t="shared" si="65"/>
        <v>76.982032919802961</v>
      </c>
      <c r="W191" s="1">
        <f t="shared" si="66"/>
        <v>0</v>
      </c>
      <c r="X191" s="1">
        <f t="shared" si="67"/>
        <v>0</v>
      </c>
      <c r="Y191" s="1">
        <f t="shared" si="68"/>
        <v>0</v>
      </c>
      <c r="Z191" s="1">
        <f t="shared" si="69"/>
        <v>0</v>
      </c>
      <c r="AA191" s="1">
        <f t="shared" si="70"/>
        <v>0</v>
      </c>
      <c r="AB191" s="1">
        <f t="shared" si="71"/>
        <v>0</v>
      </c>
      <c r="AC191" s="1">
        <f t="shared" si="72"/>
        <v>0</v>
      </c>
      <c r="AD191" s="1">
        <f t="shared" si="73"/>
        <v>0</v>
      </c>
      <c r="AE191" s="1">
        <f t="shared" si="74"/>
        <v>0</v>
      </c>
      <c r="AF191" s="1">
        <f t="shared" si="75"/>
        <v>0</v>
      </c>
      <c r="AG191" s="1">
        <f t="shared" si="76"/>
        <v>0</v>
      </c>
      <c r="AI191" s="11" t="s">
        <v>301</v>
      </c>
      <c r="AJ191" s="1">
        <f t="shared" si="77"/>
        <v>7.7380175786621805</v>
      </c>
      <c r="AK191" s="1">
        <f t="shared" si="78"/>
        <v>0.37715775287985309</v>
      </c>
      <c r="AL191" s="1">
        <f t="shared" si="79"/>
        <v>-0.18588268318629275</v>
      </c>
      <c r="AM191" s="1">
        <f t="shared" si="80"/>
        <v>76.982032919802961</v>
      </c>
      <c r="AN191" s="1">
        <f t="shared" si="81"/>
        <v>0</v>
      </c>
      <c r="AO191" s="1">
        <f t="shared" si="82"/>
        <v>0</v>
      </c>
      <c r="AP191" s="1">
        <f t="shared" si="83"/>
        <v>0</v>
      </c>
      <c r="AQ191" s="1">
        <f t="shared" si="84"/>
        <v>0</v>
      </c>
      <c r="AR191" s="1">
        <f t="shared" si="85"/>
        <v>0</v>
      </c>
      <c r="AS191" s="1">
        <f t="shared" si="86"/>
        <v>0</v>
      </c>
      <c r="AT191" s="1">
        <f t="shared" si="87"/>
        <v>0</v>
      </c>
      <c r="AU191" s="1">
        <f t="shared" si="88"/>
        <v>0</v>
      </c>
      <c r="AV191" s="1">
        <f t="shared" si="89"/>
        <v>0</v>
      </c>
      <c r="AW191" s="1">
        <f t="shared" si="90"/>
        <v>0</v>
      </c>
      <c r="AX191" s="1" t="str">
        <f>VLOOKUP(AI191,'ISSUE SCORE from EIKON'!A194:B623,2,FALSE)</f>
        <v>Leidos Holdings Inc</v>
      </c>
      <c r="AY191" s="1">
        <f t="shared" si="91"/>
        <v>190</v>
      </c>
      <c r="AZ191" s="1">
        <v>190</v>
      </c>
      <c r="BA191" s="1">
        <v>1</v>
      </c>
    </row>
    <row r="192" spans="1:53" ht="15">
      <c r="A192" s="11" t="s">
        <v>255</v>
      </c>
      <c r="B192" s="1">
        <f>('WEIGHTED from Refinitive'!$B$3*'ISSUE SCORE from EIKON'!G195)+('WEIGHTED from Refinitive'!$B$4*'ISSUE SCORE from EIKON'!V195)+('ISSUE SCORE from EIKON'!AK195*'WEIGHTED from Refinitive'!$B$5)+('WEIGHTED from Refinitive'!$B$8*'ISSUE SCORE from EIKON'!AZ195)+('ISSUE SCORE from EIKON'!BO195*'WEIGHTED from Refinitive'!$B$9)+('WEIGHTED from Refinitive'!$B$10*'ISSUE SCORE from EIKON'!CD195)+('ISSUE SCORE from EIKON'!CS195*'WEIGHTED from Refinitive'!$B$11)+('WEIGHTED from Refinitive'!$B$14*'ISSUE SCORE from EIKON'!DH195)+('ISSUE SCORE from EIKON'!DW195*'WEIGHTED from Refinitive'!$B$15)+('WEIGHTED from Refinitive'!$B$16*'ISSUE SCORE from EIKON'!EL195)</f>
        <v>86.199055380018322</v>
      </c>
      <c r="C192" s="1">
        <f>('WEIGHTED from Refinitive'!$B$3*'ISSUE SCORE from EIKON'!H195)+('WEIGHTED from Refinitive'!$B$4*'ISSUE SCORE from EIKON'!W195)+('ISSUE SCORE from EIKON'!AL195*'WEIGHTED from Refinitive'!$B$5)+('WEIGHTED from Refinitive'!$B$8*'ISSUE SCORE from EIKON'!BA195)+('ISSUE SCORE from EIKON'!BP195*'WEIGHTED from Refinitive'!$B$9)+('WEIGHTED from Refinitive'!$B$10*'ISSUE SCORE from EIKON'!CE195)+('ISSUE SCORE from EIKON'!CT195*'WEIGHTED from Refinitive'!$B$11)+('WEIGHTED from Refinitive'!$B$14*'ISSUE SCORE from EIKON'!DI195)+('ISSUE SCORE from EIKON'!DX195*'WEIGHTED from Refinitive'!$B$15)+('WEIGHTED from Refinitive'!$B$16*'ISSUE SCORE from EIKON'!EM195)</f>
        <v>78.036577721099377</v>
      </c>
      <c r="D192" s="1">
        <f>('WEIGHTED from Refinitive'!$B$3*'ISSUE SCORE from EIKON'!I195)+('WEIGHTED from Refinitive'!$B$4*'ISSUE SCORE from EIKON'!X195)+('ISSUE SCORE from EIKON'!AM195*'WEIGHTED from Refinitive'!$B$5)+('WEIGHTED from Refinitive'!$B$8*'ISSUE SCORE from EIKON'!BB195)+('ISSUE SCORE from EIKON'!BQ195*'WEIGHTED from Refinitive'!$B$9)+('WEIGHTED from Refinitive'!$B$10*'ISSUE SCORE from EIKON'!CF195)+('ISSUE SCORE from EIKON'!CU195*'WEIGHTED from Refinitive'!$B$11)+('WEIGHTED from Refinitive'!$B$14*'ISSUE SCORE from EIKON'!DJ195)+('ISSUE SCORE from EIKON'!DY195*'WEIGHTED from Refinitive'!$B$15)+('WEIGHTED from Refinitive'!$B$16*'ISSUE SCORE from EIKON'!EN195)</f>
        <v>76.311468753951885</v>
      </c>
      <c r="E192" s="1">
        <f>('WEIGHTED from Refinitive'!$B$3*'ISSUE SCORE from EIKON'!J195)+('WEIGHTED from Refinitive'!$B$4*'ISSUE SCORE from EIKON'!Y195)+('ISSUE SCORE from EIKON'!AN195*'WEIGHTED from Refinitive'!$B$5)+('WEIGHTED from Refinitive'!$B$8*'ISSUE SCORE from EIKON'!BC195)+('ISSUE SCORE from EIKON'!BR195*'WEIGHTED from Refinitive'!$B$9)+('WEIGHTED from Refinitive'!$B$10*'ISSUE SCORE from EIKON'!CG195)+('ISSUE SCORE from EIKON'!CV195*'WEIGHTED from Refinitive'!$B$11)+('WEIGHTED from Refinitive'!$B$14*'ISSUE SCORE from EIKON'!DK195)+('ISSUE SCORE from EIKON'!DZ195*'WEIGHTED from Refinitive'!$B$15)+('WEIGHTED from Refinitive'!$B$16*'ISSUE SCORE from EIKON'!EO195)</f>
        <v>73.958847342254387</v>
      </c>
      <c r="F192" s="1">
        <f>('WEIGHTED from Refinitive'!$B$3*'ISSUE SCORE from EIKON'!K195)+('WEIGHTED from Refinitive'!$B$4*'ISSUE SCORE from EIKON'!Z195)+('ISSUE SCORE from EIKON'!AO195*'WEIGHTED from Refinitive'!$B$5)+('WEIGHTED from Refinitive'!$B$8*'ISSUE SCORE from EIKON'!BD195)+('ISSUE SCORE from EIKON'!BS195*'WEIGHTED from Refinitive'!$B$9)+('WEIGHTED from Refinitive'!$B$10*'ISSUE SCORE from EIKON'!CH195)+('ISSUE SCORE from EIKON'!CW195*'WEIGHTED from Refinitive'!$B$11)+('WEIGHTED from Refinitive'!$B$14*'ISSUE SCORE from EIKON'!DL195)+('ISSUE SCORE from EIKON'!EA195*'WEIGHTED from Refinitive'!$B$15)+('WEIGHTED from Refinitive'!$B$16*'ISSUE SCORE from EIKON'!EP195)</f>
        <v>79.184190809190781</v>
      </c>
      <c r="G192" s="1">
        <f>('WEIGHTED from Refinitive'!$B$3*'ISSUE SCORE from EIKON'!L195)+('WEIGHTED from Refinitive'!$B$4*'ISSUE SCORE from EIKON'!AA195)+('ISSUE SCORE from EIKON'!AP195*'WEIGHTED from Refinitive'!$B$5)+('WEIGHTED from Refinitive'!$B$8*'ISSUE SCORE from EIKON'!BE195)+('ISSUE SCORE from EIKON'!BT195*'WEIGHTED from Refinitive'!$B$9)+('WEIGHTED from Refinitive'!$B$10*'ISSUE SCORE from EIKON'!CI195)+('ISSUE SCORE from EIKON'!CX195*'WEIGHTED from Refinitive'!$B$11)+('WEIGHTED from Refinitive'!$B$14*'ISSUE SCORE from EIKON'!DM195)+('ISSUE SCORE from EIKON'!EB195*'WEIGHTED from Refinitive'!$B$15)+('WEIGHTED from Refinitive'!$B$16*'ISSUE SCORE from EIKON'!EQ195)</f>
        <v>82.062934819317761</v>
      </c>
      <c r="H192" s="1">
        <f>('WEIGHTED from Refinitive'!$B$3*'ISSUE SCORE from EIKON'!M195)+('WEIGHTED from Refinitive'!$B$4*'ISSUE SCORE from EIKON'!AB195)+('ISSUE SCORE from EIKON'!AQ195*'WEIGHTED from Refinitive'!$B$5)+('WEIGHTED from Refinitive'!$B$8*'ISSUE SCORE from EIKON'!BF195)+('ISSUE SCORE from EIKON'!BU195*'WEIGHTED from Refinitive'!$B$9)+('WEIGHTED from Refinitive'!$B$10*'ISSUE SCORE from EIKON'!CJ195)+('ISSUE SCORE from EIKON'!CY195*'WEIGHTED from Refinitive'!$B$11)+('WEIGHTED from Refinitive'!$B$14*'ISSUE SCORE from EIKON'!DN195)+('ISSUE SCORE from EIKON'!EC195*'WEIGHTED from Refinitive'!$B$15)+('WEIGHTED from Refinitive'!$B$16*'ISSUE SCORE from EIKON'!ER195)</f>
        <v>83.88665561057644</v>
      </c>
      <c r="I192" s="1">
        <f>('WEIGHTED from Refinitive'!$B$3*'ISSUE SCORE from EIKON'!N195)+('WEIGHTED from Refinitive'!$B$4*'ISSUE SCORE from EIKON'!AC195)+('ISSUE SCORE from EIKON'!AR195*'WEIGHTED from Refinitive'!$B$5)+('WEIGHTED from Refinitive'!$B$8*'ISSUE SCORE from EIKON'!BG195)+('ISSUE SCORE from EIKON'!BV195*'WEIGHTED from Refinitive'!$B$9)+('WEIGHTED from Refinitive'!$B$10*'ISSUE SCORE from EIKON'!CK195)+('ISSUE SCORE from EIKON'!CZ195*'WEIGHTED from Refinitive'!$B$11)+('WEIGHTED from Refinitive'!$B$14*'ISSUE SCORE from EIKON'!DO195)+('ISSUE SCORE from EIKON'!ED195*'WEIGHTED from Refinitive'!$B$15)+('WEIGHTED from Refinitive'!$B$16*'ISSUE SCORE from EIKON'!ES195)</f>
        <v>83.612937779433622</v>
      </c>
      <c r="J192" s="1">
        <f>('WEIGHTED from Refinitive'!$B$3*'ISSUE SCORE from EIKON'!O195)+('WEIGHTED from Refinitive'!$B$4*'ISSUE SCORE from EIKON'!AD195)+('ISSUE SCORE from EIKON'!AS195*'WEIGHTED from Refinitive'!$B$5)+('WEIGHTED from Refinitive'!$B$8*'ISSUE SCORE from EIKON'!BH195)+('ISSUE SCORE from EIKON'!BW195*'WEIGHTED from Refinitive'!$B$9)+('WEIGHTED from Refinitive'!$B$10*'ISSUE SCORE from EIKON'!CL195)+('ISSUE SCORE from EIKON'!DA195*'WEIGHTED from Refinitive'!$B$11)+('WEIGHTED from Refinitive'!$B$14*'ISSUE SCORE from EIKON'!DP195)+('ISSUE SCORE from EIKON'!EE195*'WEIGHTED from Refinitive'!$B$15)+('WEIGHTED from Refinitive'!$B$16*'ISSUE SCORE from EIKON'!ET195)</f>
        <v>82.770483902062807</v>
      </c>
      <c r="K192" s="1">
        <f>('WEIGHTED from Refinitive'!$B$3*'ISSUE SCORE from EIKON'!P195)+('WEIGHTED from Refinitive'!$B$4*'ISSUE SCORE from EIKON'!AE195)+('ISSUE SCORE from EIKON'!AT195*'WEIGHTED from Refinitive'!$B$5)+('WEIGHTED from Refinitive'!$B$8*'ISSUE SCORE from EIKON'!BI195)+('ISSUE SCORE from EIKON'!BX195*'WEIGHTED from Refinitive'!$B$9)+('WEIGHTED from Refinitive'!$B$10*'ISSUE SCORE from EIKON'!CM195)+('ISSUE SCORE from EIKON'!DB195*'WEIGHTED from Refinitive'!$B$11)+('WEIGHTED from Refinitive'!$B$14*'ISSUE SCORE from EIKON'!DQ195)+('ISSUE SCORE from EIKON'!EF195*'WEIGHTED from Refinitive'!$B$15)+('WEIGHTED from Refinitive'!$B$16*'ISSUE SCORE from EIKON'!EU195)</f>
        <v>80.642569124423915</v>
      </c>
      <c r="L192" s="1">
        <f>('WEIGHTED from Refinitive'!$B$3*'ISSUE SCORE from EIKON'!Q195)+('WEIGHTED from Refinitive'!$B$4*'ISSUE SCORE from EIKON'!AF195)+('ISSUE SCORE from EIKON'!AU195*'WEIGHTED from Refinitive'!$B$5)+('WEIGHTED from Refinitive'!$B$8*'ISSUE SCORE from EIKON'!BJ195)+('ISSUE SCORE from EIKON'!BY195*'WEIGHTED from Refinitive'!$B$9)+('WEIGHTED from Refinitive'!$B$10*'ISSUE SCORE from EIKON'!CN195)+('ISSUE SCORE from EIKON'!DC195*'WEIGHTED from Refinitive'!$B$11)+('WEIGHTED from Refinitive'!$B$14*'ISSUE SCORE from EIKON'!DR195)+('ISSUE SCORE from EIKON'!EG195*'WEIGHTED from Refinitive'!$B$15)+('WEIGHTED from Refinitive'!$B$16*'ISSUE SCORE from EIKON'!EV195)</f>
        <v>85.927139507620154</v>
      </c>
      <c r="M192" s="1">
        <f>('WEIGHTED from Refinitive'!$B$3*'ISSUE SCORE from EIKON'!R195)+('WEIGHTED from Refinitive'!$B$4*'ISSUE SCORE from EIKON'!AG195)+('ISSUE SCORE from EIKON'!AV195*'WEIGHTED from Refinitive'!$B$5)+('WEIGHTED from Refinitive'!$B$8*'ISSUE SCORE from EIKON'!BK195)+('ISSUE SCORE from EIKON'!BZ195*'WEIGHTED from Refinitive'!$B$9)+('WEIGHTED from Refinitive'!$B$10*'ISSUE SCORE from EIKON'!CO195)+('ISSUE SCORE from EIKON'!DD195*'WEIGHTED from Refinitive'!$B$11)+('WEIGHTED from Refinitive'!$B$14*'ISSUE SCORE from EIKON'!DS195)+('ISSUE SCORE from EIKON'!EH195*'WEIGHTED from Refinitive'!$B$15)+('WEIGHTED from Refinitive'!$B$16*'ISSUE SCORE from EIKON'!EW195)</f>
        <v>88.758426526941363</v>
      </c>
      <c r="N192" s="1">
        <f>('WEIGHTED from Refinitive'!$B$3*'ISSUE SCORE from EIKON'!S195)+('WEIGHTED from Refinitive'!$B$4*'ISSUE SCORE from EIKON'!AH195)+('ISSUE SCORE from EIKON'!AW195*'WEIGHTED from Refinitive'!$B$5)+('WEIGHTED from Refinitive'!$B$8*'ISSUE SCORE from EIKON'!BL195)+('ISSUE SCORE from EIKON'!CA195*'WEIGHTED from Refinitive'!$B$9)+('WEIGHTED from Refinitive'!$B$10*'ISSUE SCORE from EIKON'!CP195)+('ISSUE SCORE from EIKON'!DE195*'WEIGHTED from Refinitive'!$B$11)+('WEIGHTED from Refinitive'!$B$14*'ISSUE SCORE from EIKON'!DT195)+('ISSUE SCORE from EIKON'!EI195*'WEIGHTED from Refinitive'!$B$15)+('WEIGHTED from Refinitive'!$B$16*'ISSUE SCORE from EIKON'!EX195)</f>
        <v>90.498823763955301</v>
      </c>
      <c r="O192" s="1">
        <f>('WEIGHTED from Refinitive'!$B$3*'ISSUE SCORE from EIKON'!T195)+('WEIGHTED from Refinitive'!$B$4*'ISSUE SCORE from EIKON'!AI195)+('ISSUE SCORE from EIKON'!AX195*'WEIGHTED from Refinitive'!$B$5)+('WEIGHTED from Refinitive'!$B$8*'ISSUE SCORE from EIKON'!BM195)+('ISSUE SCORE from EIKON'!CB195*'WEIGHTED from Refinitive'!$B$9)+('WEIGHTED from Refinitive'!$B$10*'ISSUE SCORE from EIKON'!CQ195)+('ISSUE SCORE from EIKON'!DF195*'WEIGHTED from Refinitive'!$B$11)+('WEIGHTED from Refinitive'!$B$14*'ISSUE SCORE from EIKON'!DU195)+('ISSUE SCORE from EIKON'!EJ195*'WEIGHTED from Refinitive'!$B$15)+('WEIGHTED from Refinitive'!$B$16*'ISSUE SCORE from EIKON'!EY195)</f>
        <v>83.64626327769345</v>
      </c>
      <c r="P192" s="1">
        <f>('WEIGHTED from Refinitive'!$B$3*'ISSUE SCORE from EIKON'!U195)+('WEIGHTED from Refinitive'!$B$4*'ISSUE SCORE from EIKON'!AJ195)+('ISSUE SCORE from EIKON'!AY195*'WEIGHTED from Refinitive'!$B$5)+('WEIGHTED from Refinitive'!$B$8*'ISSUE SCORE from EIKON'!BN195)+('ISSUE SCORE from EIKON'!CC195*'WEIGHTED from Refinitive'!$B$9)+('WEIGHTED from Refinitive'!$B$10*'ISSUE SCORE from EIKON'!CR195)+('ISSUE SCORE from EIKON'!DG195*'WEIGHTED from Refinitive'!$B$11)+('WEIGHTED from Refinitive'!$B$14*'ISSUE SCORE from EIKON'!DV195)+('ISSUE SCORE from EIKON'!EK195*'WEIGHTED from Refinitive'!$B$15)+('WEIGHTED from Refinitive'!$B$16*'ISSUE SCORE from EIKON'!EZ195)</f>
        <v>79.233209745762721</v>
      </c>
      <c r="R192" s="11" t="s">
        <v>302</v>
      </c>
      <c r="S192" s="1">
        <f t="shared" si="62"/>
        <v>55.793204058199493</v>
      </c>
      <c r="T192" s="1">
        <f t="shared" si="63"/>
        <v>78.036577721099377</v>
      </c>
      <c r="U192" s="1">
        <f t="shared" si="64"/>
        <v>76.311468753951885</v>
      </c>
      <c r="V192" s="1">
        <f t="shared" si="65"/>
        <v>73.958847342254387</v>
      </c>
      <c r="W192" s="1">
        <f t="shared" si="66"/>
        <v>79.184190809190781</v>
      </c>
      <c r="X192" s="1">
        <f t="shared" si="67"/>
        <v>82.062934819317761</v>
      </c>
      <c r="Y192" s="1">
        <f t="shared" si="68"/>
        <v>83.88665561057644</v>
      </c>
      <c r="Z192" s="1">
        <f t="shared" si="69"/>
        <v>83.612937779433622</v>
      </c>
      <c r="AA192" s="1">
        <f t="shared" si="70"/>
        <v>82.770483902062807</v>
      </c>
      <c r="AB192" s="1">
        <f t="shared" si="71"/>
        <v>80.642569124423915</v>
      </c>
      <c r="AC192" s="1">
        <f t="shared" si="72"/>
        <v>85.927139507620154</v>
      </c>
      <c r="AD192" s="1">
        <f t="shared" si="73"/>
        <v>88.758426526941363</v>
      </c>
      <c r="AE192" s="1">
        <f t="shared" si="74"/>
        <v>90.498823763955301</v>
      </c>
      <c r="AF192" s="1">
        <f t="shared" si="75"/>
        <v>83.64626327769345</v>
      </c>
      <c r="AG192" s="1">
        <f t="shared" si="76"/>
        <v>79.233209745762721</v>
      </c>
      <c r="AI192" s="11" t="s">
        <v>302</v>
      </c>
      <c r="AJ192" s="1">
        <f t="shared" si="77"/>
        <v>-22.243373662899884</v>
      </c>
      <c r="AK192" s="1">
        <f t="shared" si="78"/>
        <v>1.7251089671474915</v>
      </c>
      <c r="AL192" s="1">
        <f t="shared" si="79"/>
        <v>2.3526214116974984</v>
      </c>
      <c r="AM192" s="1">
        <f t="shared" si="80"/>
        <v>-5.2253434669363941</v>
      </c>
      <c r="AN192" s="1">
        <f t="shared" si="81"/>
        <v>-2.8787440101269794</v>
      </c>
      <c r="AO192" s="1">
        <f t="shared" si="82"/>
        <v>-1.8237207912586797</v>
      </c>
      <c r="AP192" s="1">
        <f t="shared" si="83"/>
        <v>0.27371783114281811</v>
      </c>
      <c r="AQ192" s="1">
        <f t="shared" si="84"/>
        <v>0.84245387737081501</v>
      </c>
      <c r="AR192" s="1">
        <f t="shared" si="85"/>
        <v>2.1279147776388925</v>
      </c>
      <c r="AS192" s="1">
        <f t="shared" si="86"/>
        <v>-5.2845703831962396</v>
      </c>
      <c r="AT192" s="1">
        <f t="shared" si="87"/>
        <v>-2.8312870193212092</v>
      </c>
      <c r="AU192" s="1">
        <f t="shared" si="88"/>
        <v>-1.7403972370139371</v>
      </c>
      <c r="AV192" s="1">
        <f t="shared" si="89"/>
        <v>6.8525604862618508</v>
      </c>
      <c r="AW192" s="1">
        <f t="shared" si="90"/>
        <v>4.4130535319307285</v>
      </c>
      <c r="AX192" s="1" t="str">
        <f>VLOOKUP(AI192,'ISSUE SCORE from EIKON'!A195:B624,2,FALSE)</f>
        <v>Leggett &amp; Platt Inc</v>
      </c>
      <c r="AY192" s="1">
        <f t="shared" si="91"/>
        <v>191</v>
      </c>
      <c r="AZ192" s="1">
        <v>191</v>
      </c>
      <c r="BA192" s="1">
        <v>1</v>
      </c>
    </row>
    <row r="193" spans="1:53" ht="15">
      <c r="A193" s="11" t="s">
        <v>256</v>
      </c>
      <c r="B193" s="1">
        <f>('WEIGHTED from Refinitive'!$B$3*'ISSUE SCORE from EIKON'!G196)+('WEIGHTED from Refinitive'!$B$4*'ISSUE SCORE from EIKON'!V196)+('ISSUE SCORE from EIKON'!AK196*'WEIGHTED from Refinitive'!$B$5)+('WEIGHTED from Refinitive'!$B$8*'ISSUE SCORE from EIKON'!AZ196)+('ISSUE SCORE from EIKON'!BO196*'WEIGHTED from Refinitive'!$B$9)+('WEIGHTED from Refinitive'!$B$10*'ISSUE SCORE from EIKON'!CD196)+('ISSUE SCORE from EIKON'!CS196*'WEIGHTED from Refinitive'!$B$11)+('WEIGHTED from Refinitive'!$B$14*'ISSUE SCORE from EIKON'!DH196)+('ISSUE SCORE from EIKON'!DW196*'WEIGHTED from Refinitive'!$B$15)+('WEIGHTED from Refinitive'!$B$16*'ISSUE SCORE from EIKON'!EL196)</f>
        <v>39.957708765994468</v>
      </c>
      <c r="C193" s="1">
        <f>('WEIGHTED from Refinitive'!$B$3*'ISSUE SCORE from EIKON'!H196)+('WEIGHTED from Refinitive'!$B$4*'ISSUE SCORE from EIKON'!W196)+('ISSUE SCORE from EIKON'!AL196*'WEIGHTED from Refinitive'!$B$5)+('WEIGHTED from Refinitive'!$B$8*'ISSUE SCORE from EIKON'!BA196)+('ISSUE SCORE from EIKON'!BP196*'WEIGHTED from Refinitive'!$B$9)+('WEIGHTED from Refinitive'!$B$10*'ISSUE SCORE from EIKON'!CE196)+('ISSUE SCORE from EIKON'!CT196*'WEIGHTED from Refinitive'!$B$11)+('WEIGHTED from Refinitive'!$B$14*'ISSUE SCORE from EIKON'!DI196)+('ISSUE SCORE from EIKON'!DX196*'WEIGHTED from Refinitive'!$B$15)+('WEIGHTED from Refinitive'!$B$16*'ISSUE SCORE from EIKON'!EM196)</f>
        <v>47.536113490937289</v>
      </c>
      <c r="D193" s="1">
        <f>('WEIGHTED from Refinitive'!$B$3*'ISSUE SCORE from EIKON'!I196)+('WEIGHTED from Refinitive'!$B$4*'ISSUE SCORE from EIKON'!X196)+('ISSUE SCORE from EIKON'!AM196*'WEIGHTED from Refinitive'!$B$5)+('WEIGHTED from Refinitive'!$B$8*'ISSUE SCORE from EIKON'!BB196)+('ISSUE SCORE from EIKON'!BQ196*'WEIGHTED from Refinitive'!$B$9)+('WEIGHTED from Refinitive'!$B$10*'ISSUE SCORE from EIKON'!CF196)+('ISSUE SCORE from EIKON'!CU196*'WEIGHTED from Refinitive'!$B$11)+('WEIGHTED from Refinitive'!$B$14*'ISSUE SCORE from EIKON'!DJ196)+('ISSUE SCORE from EIKON'!DY196*'WEIGHTED from Refinitive'!$B$15)+('WEIGHTED from Refinitive'!$B$16*'ISSUE SCORE from EIKON'!EN196)</f>
        <v>48.217472438239774</v>
      </c>
      <c r="E193" s="1">
        <f>('WEIGHTED from Refinitive'!$B$3*'ISSUE SCORE from EIKON'!J196)+('WEIGHTED from Refinitive'!$B$4*'ISSUE SCORE from EIKON'!Y196)+('ISSUE SCORE from EIKON'!AN196*'WEIGHTED from Refinitive'!$B$5)+('WEIGHTED from Refinitive'!$B$8*'ISSUE SCORE from EIKON'!BC196)+('ISSUE SCORE from EIKON'!BR196*'WEIGHTED from Refinitive'!$B$9)+('WEIGHTED from Refinitive'!$B$10*'ISSUE SCORE from EIKON'!CG196)+('ISSUE SCORE from EIKON'!CV196*'WEIGHTED from Refinitive'!$B$11)+('WEIGHTED from Refinitive'!$B$14*'ISSUE SCORE from EIKON'!DK196)+('ISSUE SCORE from EIKON'!DZ196*'WEIGHTED from Refinitive'!$B$15)+('WEIGHTED from Refinitive'!$B$16*'ISSUE SCORE from EIKON'!EO196)</f>
        <v>46.348428352383578</v>
      </c>
      <c r="F193" s="1">
        <f>('WEIGHTED from Refinitive'!$B$3*'ISSUE SCORE from EIKON'!K196)+('WEIGHTED from Refinitive'!$B$4*'ISSUE SCORE from EIKON'!Z196)+('ISSUE SCORE from EIKON'!AO196*'WEIGHTED from Refinitive'!$B$5)+('WEIGHTED from Refinitive'!$B$8*'ISSUE SCORE from EIKON'!BD196)+('ISSUE SCORE from EIKON'!BS196*'WEIGHTED from Refinitive'!$B$9)+('WEIGHTED from Refinitive'!$B$10*'ISSUE SCORE from EIKON'!CH196)+('ISSUE SCORE from EIKON'!CW196*'WEIGHTED from Refinitive'!$B$11)+('WEIGHTED from Refinitive'!$B$14*'ISSUE SCORE from EIKON'!DL196)+('ISSUE SCORE from EIKON'!EA196*'WEIGHTED from Refinitive'!$B$15)+('WEIGHTED from Refinitive'!$B$16*'ISSUE SCORE from EIKON'!EP196)</f>
        <v>40.313842407592354</v>
      </c>
      <c r="G193" s="1">
        <f>('WEIGHTED from Refinitive'!$B$3*'ISSUE SCORE from EIKON'!L196)+('WEIGHTED from Refinitive'!$B$4*'ISSUE SCORE from EIKON'!AA196)+('ISSUE SCORE from EIKON'!AP196*'WEIGHTED from Refinitive'!$B$5)+('WEIGHTED from Refinitive'!$B$8*'ISSUE SCORE from EIKON'!BE196)+('ISSUE SCORE from EIKON'!BT196*'WEIGHTED from Refinitive'!$B$9)+('WEIGHTED from Refinitive'!$B$10*'ISSUE SCORE from EIKON'!CI196)+('ISSUE SCORE from EIKON'!CX196*'WEIGHTED from Refinitive'!$B$11)+('WEIGHTED from Refinitive'!$B$14*'ISSUE SCORE from EIKON'!DM196)+('ISSUE SCORE from EIKON'!EB196*'WEIGHTED from Refinitive'!$B$15)+('WEIGHTED from Refinitive'!$B$16*'ISSUE SCORE from EIKON'!EQ196)</f>
        <v>44.867781155015166</v>
      </c>
      <c r="H193" s="1">
        <f>('WEIGHTED from Refinitive'!$B$3*'ISSUE SCORE from EIKON'!M196)+('WEIGHTED from Refinitive'!$B$4*'ISSUE SCORE from EIKON'!AB196)+('ISSUE SCORE from EIKON'!AQ196*'WEIGHTED from Refinitive'!$B$5)+('WEIGHTED from Refinitive'!$B$8*'ISSUE SCORE from EIKON'!BF196)+('ISSUE SCORE from EIKON'!BU196*'WEIGHTED from Refinitive'!$B$9)+('WEIGHTED from Refinitive'!$B$10*'ISSUE SCORE from EIKON'!CJ196)+('ISSUE SCORE from EIKON'!CY196*'WEIGHTED from Refinitive'!$B$11)+('WEIGHTED from Refinitive'!$B$14*'ISSUE SCORE from EIKON'!DN196)+('ISSUE SCORE from EIKON'!EC196*'WEIGHTED from Refinitive'!$B$15)+('WEIGHTED from Refinitive'!$B$16*'ISSUE SCORE from EIKON'!ER196)</f>
        <v>39.416317495454152</v>
      </c>
      <c r="I193" s="1">
        <f>('WEIGHTED from Refinitive'!$B$3*'ISSUE SCORE from EIKON'!N196)+('WEIGHTED from Refinitive'!$B$4*'ISSUE SCORE from EIKON'!AC196)+('ISSUE SCORE from EIKON'!AR196*'WEIGHTED from Refinitive'!$B$5)+('WEIGHTED from Refinitive'!$B$8*'ISSUE SCORE from EIKON'!BG196)+('ISSUE SCORE from EIKON'!BV196*'WEIGHTED from Refinitive'!$B$9)+('WEIGHTED from Refinitive'!$B$10*'ISSUE SCORE from EIKON'!CK196)+('ISSUE SCORE from EIKON'!CZ196*'WEIGHTED from Refinitive'!$B$11)+('WEIGHTED from Refinitive'!$B$14*'ISSUE SCORE from EIKON'!DO196)+('ISSUE SCORE from EIKON'!ED196*'WEIGHTED from Refinitive'!$B$15)+('WEIGHTED from Refinitive'!$B$16*'ISSUE SCORE from EIKON'!ES196)</f>
        <v>35.791804324188654</v>
      </c>
      <c r="J193" s="1">
        <f>('WEIGHTED from Refinitive'!$B$3*'ISSUE SCORE from EIKON'!O196)+('WEIGHTED from Refinitive'!$B$4*'ISSUE SCORE from EIKON'!AD196)+('ISSUE SCORE from EIKON'!AS196*'WEIGHTED from Refinitive'!$B$5)+('WEIGHTED from Refinitive'!$B$8*'ISSUE SCORE from EIKON'!BH196)+('ISSUE SCORE from EIKON'!BW196*'WEIGHTED from Refinitive'!$B$9)+('WEIGHTED from Refinitive'!$B$10*'ISSUE SCORE from EIKON'!CL196)+('ISSUE SCORE from EIKON'!DA196*'WEIGHTED from Refinitive'!$B$11)+('WEIGHTED from Refinitive'!$B$14*'ISSUE SCORE from EIKON'!DP196)+('ISSUE SCORE from EIKON'!EE196*'WEIGHTED from Refinitive'!$B$15)+('WEIGHTED from Refinitive'!$B$16*'ISSUE SCORE from EIKON'!ET196)</f>
        <v>39.018914473684177</v>
      </c>
      <c r="K193" s="1">
        <f>('WEIGHTED from Refinitive'!$B$3*'ISSUE SCORE from EIKON'!P196)+('WEIGHTED from Refinitive'!$B$4*'ISSUE SCORE from EIKON'!AE196)+('ISSUE SCORE from EIKON'!AT196*'WEIGHTED from Refinitive'!$B$5)+('WEIGHTED from Refinitive'!$B$8*'ISSUE SCORE from EIKON'!BI196)+('ISSUE SCORE from EIKON'!BX196*'WEIGHTED from Refinitive'!$B$9)+('WEIGHTED from Refinitive'!$B$10*'ISSUE SCORE from EIKON'!CM196)+('ISSUE SCORE from EIKON'!DB196*'WEIGHTED from Refinitive'!$B$11)+('WEIGHTED from Refinitive'!$B$14*'ISSUE SCORE from EIKON'!DQ196)+('ISSUE SCORE from EIKON'!EF196*'WEIGHTED from Refinitive'!$B$15)+('WEIGHTED from Refinitive'!$B$16*'ISSUE SCORE from EIKON'!EU196)</f>
        <v>40.956942864748406</v>
      </c>
      <c r="L193" s="1">
        <f>('WEIGHTED from Refinitive'!$B$3*'ISSUE SCORE from EIKON'!Q196)+('WEIGHTED from Refinitive'!$B$4*'ISSUE SCORE from EIKON'!AF196)+('ISSUE SCORE from EIKON'!AU196*'WEIGHTED from Refinitive'!$B$5)+('WEIGHTED from Refinitive'!$B$8*'ISSUE SCORE from EIKON'!BJ196)+('ISSUE SCORE from EIKON'!BY196*'WEIGHTED from Refinitive'!$B$9)+('WEIGHTED from Refinitive'!$B$10*'ISSUE SCORE from EIKON'!CN196)+('ISSUE SCORE from EIKON'!DC196*'WEIGHTED from Refinitive'!$B$11)+('WEIGHTED from Refinitive'!$B$14*'ISSUE SCORE from EIKON'!DR196)+('ISSUE SCORE from EIKON'!EG196*'WEIGHTED from Refinitive'!$B$15)+('WEIGHTED from Refinitive'!$B$16*'ISSUE SCORE from EIKON'!EV196)</f>
        <v>42.248843949459385</v>
      </c>
      <c r="M193" s="1">
        <f>('WEIGHTED from Refinitive'!$B$3*'ISSUE SCORE from EIKON'!R196)+('WEIGHTED from Refinitive'!$B$4*'ISSUE SCORE from EIKON'!AG196)+('ISSUE SCORE from EIKON'!AV196*'WEIGHTED from Refinitive'!$B$5)+('WEIGHTED from Refinitive'!$B$8*'ISSUE SCORE from EIKON'!BK196)+('ISSUE SCORE from EIKON'!BZ196*'WEIGHTED from Refinitive'!$B$9)+('WEIGHTED from Refinitive'!$B$10*'ISSUE SCORE from EIKON'!CO196)+('ISSUE SCORE from EIKON'!DD196*'WEIGHTED from Refinitive'!$B$11)+('WEIGHTED from Refinitive'!$B$14*'ISSUE SCORE from EIKON'!DS196)+('ISSUE SCORE from EIKON'!EH196*'WEIGHTED from Refinitive'!$B$15)+('WEIGHTED from Refinitive'!$B$16*'ISSUE SCORE from EIKON'!EW196)</f>
        <v>33.109014363546294</v>
      </c>
      <c r="N193" s="1">
        <f>('WEIGHTED from Refinitive'!$B$3*'ISSUE SCORE from EIKON'!S196)+('WEIGHTED from Refinitive'!$B$4*'ISSUE SCORE from EIKON'!AH196)+('ISSUE SCORE from EIKON'!AW196*'WEIGHTED from Refinitive'!$B$5)+('WEIGHTED from Refinitive'!$B$8*'ISSUE SCORE from EIKON'!BL196)+('ISSUE SCORE from EIKON'!CA196*'WEIGHTED from Refinitive'!$B$9)+('WEIGHTED from Refinitive'!$B$10*'ISSUE SCORE from EIKON'!CP196)+('ISSUE SCORE from EIKON'!DE196*'WEIGHTED from Refinitive'!$B$11)+('WEIGHTED from Refinitive'!$B$14*'ISSUE SCORE from EIKON'!DT196)+('ISSUE SCORE from EIKON'!EI196*'WEIGHTED from Refinitive'!$B$15)+('WEIGHTED from Refinitive'!$B$16*'ISSUE SCORE from EIKON'!EX196)</f>
        <v>48.577435064935038</v>
      </c>
      <c r="O193" s="1">
        <f>('WEIGHTED from Refinitive'!$B$3*'ISSUE SCORE from EIKON'!T196)+('WEIGHTED from Refinitive'!$B$4*'ISSUE SCORE from EIKON'!AI196)+('ISSUE SCORE from EIKON'!AX196*'WEIGHTED from Refinitive'!$B$5)+('WEIGHTED from Refinitive'!$B$8*'ISSUE SCORE from EIKON'!BM196)+('ISSUE SCORE from EIKON'!CB196*'WEIGHTED from Refinitive'!$B$9)+('WEIGHTED from Refinitive'!$B$10*'ISSUE SCORE from EIKON'!CQ196)+('ISSUE SCORE from EIKON'!DF196*'WEIGHTED from Refinitive'!$B$11)+('WEIGHTED from Refinitive'!$B$14*'ISSUE SCORE from EIKON'!DU196)+('ISSUE SCORE from EIKON'!EJ196*'WEIGHTED from Refinitive'!$B$15)+('WEIGHTED from Refinitive'!$B$16*'ISSUE SCORE from EIKON'!EY196)</f>
        <v>39.431281161933633</v>
      </c>
      <c r="P193" s="1">
        <f>('WEIGHTED from Refinitive'!$B$3*'ISSUE SCORE from EIKON'!U196)+('WEIGHTED from Refinitive'!$B$4*'ISSUE SCORE from EIKON'!AJ196)+('ISSUE SCORE from EIKON'!AY196*'WEIGHTED from Refinitive'!$B$5)+('WEIGHTED from Refinitive'!$B$8*'ISSUE SCORE from EIKON'!BN196)+('ISSUE SCORE from EIKON'!CC196*'WEIGHTED from Refinitive'!$B$9)+('WEIGHTED from Refinitive'!$B$10*'ISSUE SCORE from EIKON'!CR196)+('ISSUE SCORE from EIKON'!DG196*'WEIGHTED from Refinitive'!$B$11)+('WEIGHTED from Refinitive'!$B$14*'ISSUE SCORE from EIKON'!DV196)+('ISSUE SCORE from EIKON'!EK196*'WEIGHTED from Refinitive'!$B$15)+('WEIGHTED from Refinitive'!$B$16*'ISSUE SCORE from EIKON'!EZ196)</f>
        <v>49.237348668280823</v>
      </c>
      <c r="R193" s="11" t="s">
        <v>304</v>
      </c>
      <c r="S193" s="1">
        <f t="shared" si="62"/>
        <v>62.704460552908628</v>
      </c>
      <c r="T193" s="1">
        <f t="shared" si="63"/>
        <v>47.536113490937289</v>
      </c>
      <c r="U193" s="1">
        <f t="shared" si="64"/>
        <v>48.217472438239774</v>
      </c>
      <c r="V193" s="1">
        <f t="shared" si="65"/>
        <v>46.348428352383578</v>
      </c>
      <c r="W193" s="1">
        <f t="shared" si="66"/>
        <v>40.313842407592354</v>
      </c>
      <c r="X193" s="1">
        <f t="shared" si="67"/>
        <v>44.867781155015166</v>
      </c>
      <c r="Y193" s="1">
        <f t="shared" si="68"/>
        <v>39.416317495454152</v>
      </c>
      <c r="Z193" s="1">
        <f t="shared" si="69"/>
        <v>35.791804324188654</v>
      </c>
      <c r="AA193" s="1">
        <f t="shared" si="70"/>
        <v>39.018914473684177</v>
      </c>
      <c r="AB193" s="1">
        <f t="shared" si="71"/>
        <v>40.956942864748406</v>
      </c>
      <c r="AC193" s="1">
        <f t="shared" si="72"/>
        <v>42.248843949459385</v>
      </c>
      <c r="AD193" s="1">
        <f t="shared" si="73"/>
        <v>33.109014363546294</v>
      </c>
      <c r="AE193" s="1">
        <f t="shared" si="74"/>
        <v>48.577435064935038</v>
      </c>
      <c r="AF193" s="1">
        <f t="shared" si="75"/>
        <v>39.431281161933633</v>
      </c>
      <c r="AG193" s="1">
        <f t="shared" si="76"/>
        <v>49.237348668280823</v>
      </c>
      <c r="AI193" s="11" t="s">
        <v>304</v>
      </c>
      <c r="AJ193" s="1">
        <f t="shared" si="77"/>
        <v>15.168347061971339</v>
      </c>
      <c r="AK193" s="1">
        <f t="shared" si="78"/>
        <v>-0.68135894730248481</v>
      </c>
      <c r="AL193" s="1">
        <f t="shared" si="79"/>
        <v>1.8690440858561956</v>
      </c>
      <c r="AM193" s="1">
        <f t="shared" si="80"/>
        <v>6.0345859447912247</v>
      </c>
      <c r="AN193" s="1">
        <f t="shared" si="81"/>
        <v>-4.5539387474228121</v>
      </c>
      <c r="AO193" s="1">
        <f t="shared" si="82"/>
        <v>5.4514636595610142</v>
      </c>
      <c r="AP193" s="1">
        <f t="shared" si="83"/>
        <v>3.6245131712654981</v>
      </c>
      <c r="AQ193" s="1">
        <f t="shared" si="84"/>
        <v>-3.2271101494955232</v>
      </c>
      <c r="AR193" s="1">
        <f t="shared" si="85"/>
        <v>-1.9380283910642291</v>
      </c>
      <c r="AS193" s="1">
        <f t="shared" si="86"/>
        <v>-1.2919010847109789</v>
      </c>
      <c r="AT193" s="1">
        <f t="shared" si="87"/>
        <v>9.1398295859130911</v>
      </c>
      <c r="AU193" s="1">
        <f t="shared" si="88"/>
        <v>-15.468420701388744</v>
      </c>
      <c r="AV193" s="1">
        <f t="shared" si="89"/>
        <v>9.1461539030014052</v>
      </c>
      <c r="AW193" s="1">
        <f t="shared" si="90"/>
        <v>-9.8060675063471905</v>
      </c>
      <c r="AX193" s="1" t="str">
        <f>VLOOKUP(AI193,'ISSUE SCORE from EIKON'!A196:B625,2,FALSE)</f>
        <v>Laboratory Corporation of America Holdings</v>
      </c>
      <c r="AY193" s="1">
        <f t="shared" si="91"/>
        <v>192</v>
      </c>
      <c r="AZ193" s="1">
        <v>192</v>
      </c>
      <c r="BA193" s="1">
        <v>1</v>
      </c>
    </row>
    <row r="194" spans="1:53" ht="15">
      <c r="A194" s="11" t="s">
        <v>257</v>
      </c>
      <c r="B194" s="1">
        <f>('WEIGHTED from Refinitive'!$B$3*'ISSUE SCORE from EIKON'!G197)+('WEIGHTED from Refinitive'!$B$4*'ISSUE SCORE from EIKON'!V197)+('ISSUE SCORE from EIKON'!AK197*'WEIGHTED from Refinitive'!$B$5)+('WEIGHTED from Refinitive'!$B$8*'ISSUE SCORE from EIKON'!AZ197)+('ISSUE SCORE from EIKON'!BO197*'WEIGHTED from Refinitive'!$B$9)+('WEIGHTED from Refinitive'!$B$10*'ISSUE SCORE from EIKON'!CD197)+('ISSUE SCORE from EIKON'!CS197*'WEIGHTED from Refinitive'!$B$11)+('WEIGHTED from Refinitive'!$B$14*'ISSUE SCORE from EIKON'!DH197)+('ISSUE SCORE from EIKON'!DW197*'WEIGHTED from Refinitive'!$B$15)+('WEIGHTED from Refinitive'!$B$16*'ISSUE SCORE from EIKON'!EL197)</f>
        <v>67.475658715955021</v>
      </c>
      <c r="C194" s="1">
        <f>('WEIGHTED from Refinitive'!$B$3*'ISSUE SCORE from EIKON'!H197)+('WEIGHTED from Refinitive'!$B$4*'ISSUE SCORE from EIKON'!W197)+('ISSUE SCORE from EIKON'!AL197*'WEIGHTED from Refinitive'!$B$5)+('WEIGHTED from Refinitive'!$B$8*'ISSUE SCORE from EIKON'!BA197)+('ISSUE SCORE from EIKON'!BP197*'WEIGHTED from Refinitive'!$B$9)+('WEIGHTED from Refinitive'!$B$10*'ISSUE SCORE from EIKON'!CE197)+('ISSUE SCORE from EIKON'!CT197*'WEIGHTED from Refinitive'!$B$11)+('WEIGHTED from Refinitive'!$B$14*'ISSUE SCORE from EIKON'!DI197)+('ISSUE SCORE from EIKON'!DX197*'WEIGHTED from Refinitive'!$B$15)+('WEIGHTED from Refinitive'!$B$16*'ISSUE SCORE from EIKON'!EM197)</f>
        <v>67.670471235756992</v>
      </c>
      <c r="D194" s="1">
        <f>('WEIGHTED from Refinitive'!$B$3*'ISSUE SCORE from EIKON'!I197)+('WEIGHTED from Refinitive'!$B$4*'ISSUE SCORE from EIKON'!X197)+('ISSUE SCORE from EIKON'!AM197*'WEIGHTED from Refinitive'!$B$5)+('WEIGHTED from Refinitive'!$B$8*'ISSUE SCORE from EIKON'!BB197)+('ISSUE SCORE from EIKON'!BQ197*'WEIGHTED from Refinitive'!$B$9)+('WEIGHTED from Refinitive'!$B$10*'ISSUE SCORE from EIKON'!CF197)+('ISSUE SCORE from EIKON'!CU197*'WEIGHTED from Refinitive'!$B$11)+('WEIGHTED from Refinitive'!$B$14*'ISSUE SCORE from EIKON'!DJ197)+('ISSUE SCORE from EIKON'!DY197*'WEIGHTED from Refinitive'!$B$15)+('WEIGHTED from Refinitive'!$B$16*'ISSUE SCORE from EIKON'!EN197)</f>
        <v>65.456722762186459</v>
      </c>
      <c r="E194" s="1">
        <f>('WEIGHTED from Refinitive'!$B$3*'ISSUE SCORE from EIKON'!J197)+('WEIGHTED from Refinitive'!$B$4*'ISSUE SCORE from EIKON'!Y197)+('ISSUE SCORE from EIKON'!AN197*'WEIGHTED from Refinitive'!$B$5)+('WEIGHTED from Refinitive'!$B$8*'ISSUE SCORE from EIKON'!BC197)+('ISSUE SCORE from EIKON'!BR197*'WEIGHTED from Refinitive'!$B$9)+('WEIGHTED from Refinitive'!$B$10*'ISSUE SCORE from EIKON'!CG197)+('ISSUE SCORE from EIKON'!CV197*'WEIGHTED from Refinitive'!$B$11)+('WEIGHTED from Refinitive'!$B$14*'ISSUE SCORE from EIKON'!DK197)+('ISSUE SCORE from EIKON'!DZ197*'WEIGHTED from Refinitive'!$B$15)+('WEIGHTED from Refinitive'!$B$16*'ISSUE SCORE from EIKON'!EO197)</f>
        <v>54.193007412101814</v>
      </c>
      <c r="F194" s="1">
        <f>('WEIGHTED from Refinitive'!$B$3*'ISSUE SCORE from EIKON'!K197)+('WEIGHTED from Refinitive'!$B$4*'ISSUE SCORE from EIKON'!Z197)+('ISSUE SCORE from EIKON'!AO197*'WEIGHTED from Refinitive'!$B$5)+('WEIGHTED from Refinitive'!$B$8*'ISSUE SCORE from EIKON'!BD197)+('ISSUE SCORE from EIKON'!BS197*'WEIGHTED from Refinitive'!$B$9)+('WEIGHTED from Refinitive'!$B$10*'ISSUE SCORE from EIKON'!CH197)+('ISSUE SCORE from EIKON'!CW197*'WEIGHTED from Refinitive'!$B$11)+('WEIGHTED from Refinitive'!$B$14*'ISSUE SCORE from EIKON'!DL197)+('ISSUE SCORE from EIKON'!EA197*'WEIGHTED from Refinitive'!$B$15)+('WEIGHTED from Refinitive'!$B$16*'ISSUE SCORE from EIKON'!EP197)</f>
        <v>57.495879120879096</v>
      </c>
      <c r="G194" s="1">
        <f>('WEIGHTED from Refinitive'!$B$3*'ISSUE SCORE from EIKON'!L197)+('WEIGHTED from Refinitive'!$B$4*'ISSUE SCORE from EIKON'!AA197)+('ISSUE SCORE from EIKON'!AP197*'WEIGHTED from Refinitive'!$B$5)+('WEIGHTED from Refinitive'!$B$8*'ISSUE SCORE from EIKON'!BE197)+('ISSUE SCORE from EIKON'!BT197*'WEIGHTED from Refinitive'!$B$9)+('WEIGHTED from Refinitive'!$B$10*'ISSUE SCORE from EIKON'!CI197)+('ISSUE SCORE from EIKON'!CX197*'WEIGHTED from Refinitive'!$B$11)+('WEIGHTED from Refinitive'!$B$14*'ISSUE SCORE from EIKON'!DM197)+('ISSUE SCORE from EIKON'!EB197*'WEIGHTED from Refinitive'!$B$15)+('WEIGHTED from Refinitive'!$B$16*'ISSUE SCORE from EIKON'!EQ197)</f>
        <v>66.696901132634665</v>
      </c>
      <c r="H194" s="1">
        <f>('WEIGHTED from Refinitive'!$B$3*'ISSUE SCORE from EIKON'!M197)+('WEIGHTED from Refinitive'!$B$4*'ISSUE SCORE from EIKON'!AB197)+('ISSUE SCORE from EIKON'!AQ197*'WEIGHTED from Refinitive'!$B$5)+('WEIGHTED from Refinitive'!$B$8*'ISSUE SCORE from EIKON'!BF197)+('ISSUE SCORE from EIKON'!BU197*'WEIGHTED from Refinitive'!$B$9)+('WEIGHTED from Refinitive'!$B$10*'ISSUE SCORE from EIKON'!CJ197)+('ISSUE SCORE from EIKON'!CY197*'WEIGHTED from Refinitive'!$B$11)+('WEIGHTED from Refinitive'!$B$14*'ISSUE SCORE from EIKON'!DN197)+('ISSUE SCORE from EIKON'!EC197*'WEIGHTED from Refinitive'!$B$15)+('WEIGHTED from Refinitive'!$B$16*'ISSUE SCORE from EIKON'!ER197)</f>
        <v>67.04332327164137</v>
      </c>
      <c r="I194" s="1">
        <f>('WEIGHTED from Refinitive'!$B$3*'ISSUE SCORE from EIKON'!N197)+('WEIGHTED from Refinitive'!$B$4*'ISSUE SCORE from EIKON'!AC197)+('ISSUE SCORE from EIKON'!AR197*'WEIGHTED from Refinitive'!$B$5)+('WEIGHTED from Refinitive'!$B$8*'ISSUE SCORE from EIKON'!BG197)+('ISSUE SCORE from EIKON'!BV197*'WEIGHTED from Refinitive'!$B$9)+('WEIGHTED from Refinitive'!$B$10*'ISSUE SCORE from EIKON'!CK197)+('ISSUE SCORE from EIKON'!CZ197*'WEIGHTED from Refinitive'!$B$11)+('WEIGHTED from Refinitive'!$B$14*'ISSUE SCORE from EIKON'!DO197)+('ISSUE SCORE from EIKON'!ED197*'WEIGHTED from Refinitive'!$B$15)+('WEIGHTED from Refinitive'!$B$16*'ISSUE SCORE from EIKON'!ES197)</f>
        <v>64.160209433175851</v>
      </c>
      <c r="J194" s="1">
        <f>('WEIGHTED from Refinitive'!$B$3*'ISSUE SCORE from EIKON'!O197)+('WEIGHTED from Refinitive'!$B$4*'ISSUE SCORE from EIKON'!AD197)+('ISSUE SCORE from EIKON'!AS197*'WEIGHTED from Refinitive'!$B$5)+('WEIGHTED from Refinitive'!$B$8*'ISSUE SCORE from EIKON'!BH197)+('ISSUE SCORE from EIKON'!BW197*'WEIGHTED from Refinitive'!$B$9)+('WEIGHTED from Refinitive'!$B$10*'ISSUE SCORE from EIKON'!CL197)+('ISSUE SCORE from EIKON'!DA197*'WEIGHTED from Refinitive'!$B$11)+('WEIGHTED from Refinitive'!$B$14*'ISSUE SCORE from EIKON'!DP197)+('ISSUE SCORE from EIKON'!EE197*'WEIGHTED from Refinitive'!$B$15)+('WEIGHTED from Refinitive'!$B$16*'ISSUE SCORE from EIKON'!ET197)</f>
        <v>62.967798263850838</v>
      </c>
      <c r="K194" s="1">
        <f>('WEIGHTED from Refinitive'!$B$3*'ISSUE SCORE from EIKON'!P197)+('WEIGHTED from Refinitive'!$B$4*'ISSUE SCORE from EIKON'!AE197)+('ISSUE SCORE from EIKON'!AT197*'WEIGHTED from Refinitive'!$B$5)+('WEIGHTED from Refinitive'!$B$8*'ISSUE SCORE from EIKON'!BI197)+('ISSUE SCORE from EIKON'!BX197*'WEIGHTED from Refinitive'!$B$9)+('WEIGHTED from Refinitive'!$B$10*'ISSUE SCORE from EIKON'!CM197)+('ISSUE SCORE from EIKON'!DB197*'WEIGHTED from Refinitive'!$B$11)+('WEIGHTED from Refinitive'!$B$14*'ISSUE SCORE from EIKON'!DQ197)+('ISSUE SCORE from EIKON'!EF197*'WEIGHTED from Refinitive'!$B$15)+('WEIGHTED from Refinitive'!$B$16*'ISSUE SCORE from EIKON'!EU197)</f>
        <v>56.222575442247646</v>
      </c>
      <c r="L194" s="1">
        <f>('WEIGHTED from Refinitive'!$B$3*'ISSUE SCORE from EIKON'!Q197)+('WEIGHTED from Refinitive'!$B$4*'ISSUE SCORE from EIKON'!AF197)+('ISSUE SCORE from EIKON'!AU197*'WEIGHTED from Refinitive'!$B$5)+('WEIGHTED from Refinitive'!$B$8*'ISSUE SCORE from EIKON'!BJ197)+('ISSUE SCORE from EIKON'!BY197*'WEIGHTED from Refinitive'!$B$9)+('WEIGHTED from Refinitive'!$B$10*'ISSUE SCORE from EIKON'!CN197)+('ISSUE SCORE from EIKON'!DC197*'WEIGHTED from Refinitive'!$B$11)+('WEIGHTED from Refinitive'!$B$14*'ISSUE SCORE from EIKON'!DR197)+('ISSUE SCORE from EIKON'!EG197*'WEIGHTED from Refinitive'!$B$15)+('WEIGHTED from Refinitive'!$B$16*'ISSUE SCORE from EIKON'!EV197)</f>
        <v>56.21378070137348</v>
      </c>
      <c r="M194" s="1">
        <f>('WEIGHTED from Refinitive'!$B$3*'ISSUE SCORE from EIKON'!R197)+('WEIGHTED from Refinitive'!$B$4*'ISSUE SCORE from EIKON'!AG197)+('ISSUE SCORE from EIKON'!AV197*'WEIGHTED from Refinitive'!$B$5)+('WEIGHTED from Refinitive'!$B$8*'ISSUE SCORE from EIKON'!BK197)+('ISSUE SCORE from EIKON'!BZ197*'WEIGHTED from Refinitive'!$B$9)+('WEIGHTED from Refinitive'!$B$10*'ISSUE SCORE from EIKON'!CO197)+('ISSUE SCORE from EIKON'!DD197*'WEIGHTED from Refinitive'!$B$11)+('WEIGHTED from Refinitive'!$B$14*'ISSUE SCORE from EIKON'!DS197)+('ISSUE SCORE from EIKON'!EH197*'WEIGHTED from Refinitive'!$B$15)+('WEIGHTED from Refinitive'!$B$16*'ISSUE SCORE from EIKON'!EW197)</f>
        <v>53.330033163210317</v>
      </c>
      <c r="N194" s="1">
        <f>('WEIGHTED from Refinitive'!$B$3*'ISSUE SCORE from EIKON'!S197)+('WEIGHTED from Refinitive'!$B$4*'ISSUE SCORE from EIKON'!AH197)+('ISSUE SCORE from EIKON'!AW197*'WEIGHTED from Refinitive'!$B$5)+('WEIGHTED from Refinitive'!$B$8*'ISSUE SCORE from EIKON'!BL197)+('ISSUE SCORE from EIKON'!CA197*'WEIGHTED from Refinitive'!$B$9)+('WEIGHTED from Refinitive'!$B$10*'ISSUE SCORE from EIKON'!CP197)+('ISSUE SCORE from EIKON'!DE197*'WEIGHTED from Refinitive'!$B$11)+('WEIGHTED from Refinitive'!$B$14*'ISSUE SCORE from EIKON'!DT197)+('ISSUE SCORE from EIKON'!EI197*'WEIGHTED from Refinitive'!$B$15)+('WEIGHTED from Refinitive'!$B$16*'ISSUE SCORE from EIKON'!EX197)</f>
        <v>0</v>
      </c>
      <c r="O194" s="1">
        <f>('WEIGHTED from Refinitive'!$B$3*'ISSUE SCORE from EIKON'!T197)+('WEIGHTED from Refinitive'!$B$4*'ISSUE SCORE from EIKON'!AI197)+('ISSUE SCORE from EIKON'!AX197*'WEIGHTED from Refinitive'!$B$5)+('WEIGHTED from Refinitive'!$B$8*'ISSUE SCORE from EIKON'!BM197)+('ISSUE SCORE from EIKON'!CB197*'WEIGHTED from Refinitive'!$B$9)+('WEIGHTED from Refinitive'!$B$10*'ISSUE SCORE from EIKON'!CQ197)+('ISSUE SCORE from EIKON'!DF197*'WEIGHTED from Refinitive'!$B$11)+('WEIGHTED from Refinitive'!$B$14*'ISSUE SCORE from EIKON'!DU197)+('ISSUE SCORE from EIKON'!EJ197*'WEIGHTED from Refinitive'!$B$15)+('WEIGHTED from Refinitive'!$B$16*'ISSUE SCORE from EIKON'!EY197)</f>
        <v>0</v>
      </c>
      <c r="P194" s="1">
        <f>('WEIGHTED from Refinitive'!$B$3*'ISSUE SCORE from EIKON'!U197)+('WEIGHTED from Refinitive'!$B$4*'ISSUE SCORE from EIKON'!AJ197)+('ISSUE SCORE from EIKON'!AY197*'WEIGHTED from Refinitive'!$B$5)+('WEIGHTED from Refinitive'!$B$8*'ISSUE SCORE from EIKON'!BN197)+('ISSUE SCORE from EIKON'!CC197*'WEIGHTED from Refinitive'!$B$9)+('WEIGHTED from Refinitive'!$B$10*'ISSUE SCORE from EIKON'!CR197)+('ISSUE SCORE from EIKON'!DG197*'WEIGHTED from Refinitive'!$B$11)+('WEIGHTED from Refinitive'!$B$14*'ISSUE SCORE from EIKON'!DV197)+('ISSUE SCORE from EIKON'!EK197*'WEIGHTED from Refinitive'!$B$15)+('WEIGHTED from Refinitive'!$B$16*'ISSUE SCORE from EIKON'!EZ197)</f>
        <v>0</v>
      </c>
      <c r="R194" s="11" t="s">
        <v>305</v>
      </c>
      <c r="S194" s="1">
        <f t="shared" si="92" ref="S194:S257">VLOOKUP(R194,$A$2:$P$431,2,FALSE)</f>
        <v>65.438841770119836</v>
      </c>
      <c r="T194" s="1">
        <f t="shared" si="93" ref="T194:T257">VLOOKUP(A194,$A$2:$P$431,3,FALSE)</f>
        <v>67.670471235756992</v>
      </c>
      <c r="U194" s="1">
        <f t="shared" si="94" ref="U194:U257">VLOOKUP(A194,$A$2:$P$431,4,FALSE)</f>
        <v>65.456722762186459</v>
      </c>
      <c r="V194" s="1">
        <f t="shared" si="95" ref="V194:V257">VLOOKUP(A194,$A$2:$P$431,5,FALSE)</f>
        <v>54.193007412101814</v>
      </c>
      <c r="W194" s="1">
        <f t="shared" si="96" ref="W194:W257">VLOOKUP(A194,$A$2:$P$431,6,FALSE)</f>
        <v>57.495879120879096</v>
      </c>
      <c r="X194" s="1">
        <f t="shared" si="97" ref="X194:X257">VLOOKUP(A194,$A$2:$P$431,7,FALSE)</f>
        <v>66.696901132634665</v>
      </c>
      <c r="Y194" s="1">
        <f t="shared" si="98" ref="Y194:Y257">VLOOKUP(A194,$A$2:$P$431,8,FALSE)</f>
        <v>67.04332327164137</v>
      </c>
      <c r="Z194" s="1">
        <f t="shared" si="99" ref="Z194:Z257">VLOOKUP(A194,$A$2:$P$431,9,FALSE)</f>
        <v>64.160209433175851</v>
      </c>
      <c r="AA194" s="1">
        <f t="shared" si="100" ref="AA194:AA257">VLOOKUP(A194,$A$2:$P$431,10,FALSE)</f>
        <v>62.967798263850838</v>
      </c>
      <c r="AB194" s="1">
        <f t="shared" si="101" ref="AB194:AB257">VLOOKUP(A194,$A$2:$P$431,11,FALSE)</f>
        <v>56.222575442247646</v>
      </c>
      <c r="AC194" s="1">
        <f t="shared" si="102" ref="AC194:AC257">VLOOKUP(A194,$A$2:$P$431,12,FALSE)</f>
        <v>56.21378070137348</v>
      </c>
      <c r="AD194" s="1">
        <f t="shared" si="103" ref="AD194:AD257">VLOOKUP(A194,$A$2:$P$431,13,FALSE)</f>
        <v>53.330033163210317</v>
      </c>
      <c r="AE194" s="1">
        <f t="shared" si="104" ref="AE194:AE257">VLOOKUP(A194,$A$2:$P$431,14,FALSE)</f>
        <v>0</v>
      </c>
      <c r="AF194" s="1">
        <f t="shared" si="105" ref="AF194:AF257">VLOOKUP(A194,$A$2:$P$431,15,FALSE)</f>
        <v>0</v>
      </c>
      <c r="AG194" s="1">
        <f t="shared" si="106" ref="AG194:AG257">VLOOKUP(A194,$A$2:$P$431,16,FALSE)</f>
        <v>0</v>
      </c>
      <c r="AI194" s="11" t="s">
        <v>305</v>
      </c>
      <c r="AJ194" s="1">
        <f t="shared" si="107" ref="AJ194:AJ257">S194-T194</f>
        <v>-2.2316294656371554</v>
      </c>
      <c r="AK194" s="1">
        <f t="shared" si="108" ref="AK194:AK257">T194-U194</f>
        <v>2.2137484735705328</v>
      </c>
      <c r="AL194" s="1">
        <f t="shared" si="109" ref="AL194:AL257">U194-V194</f>
        <v>11.263715350084645</v>
      </c>
      <c r="AM194" s="1">
        <f t="shared" si="110" ref="AM194:AM257">V194-W194</f>
        <v>-3.3028717087772819</v>
      </c>
      <c r="AN194" s="1">
        <f t="shared" si="111" ref="AN194:AN257">W194-X194</f>
        <v>-9.201022011755569</v>
      </c>
      <c r="AO194" s="1">
        <f t="shared" si="112" ref="AO194:AO257">X194-Y194</f>
        <v>-0.34642213900670527</v>
      </c>
      <c r="AP194" s="1">
        <f t="shared" si="113" ref="AP194:AP257">Y194-Z194</f>
        <v>2.8831138384655191</v>
      </c>
      <c r="AQ194" s="1">
        <f t="shared" si="114" ref="AQ194:AQ257">Z194-AA194</f>
        <v>1.1924111693250126</v>
      </c>
      <c r="AR194" s="1">
        <f t="shared" si="115" ref="AR194:AR257">AA194-AB194</f>
        <v>6.7452228216031926</v>
      </c>
      <c r="AS194" s="1">
        <f t="shared" si="116" ref="AS194:AS257">AB194-AC194</f>
        <v>0.0087947408741655408</v>
      </c>
      <c r="AT194" s="1">
        <f t="shared" si="117" ref="AT194:AT257">AC194-AD194</f>
        <v>2.8837475381631634</v>
      </c>
      <c r="AU194" s="1">
        <f t="shared" si="118" ref="AU194:AU257">AD194-AE194</f>
        <v>53.330033163210317</v>
      </c>
      <c r="AV194" s="1">
        <f t="shared" si="119" ref="AV194:AV257">AE194-AF194</f>
        <v>0</v>
      </c>
      <c r="AW194" s="1">
        <f t="shared" si="120" ref="AW194:AW257">AF194-AG194</f>
        <v>0</v>
      </c>
      <c r="AX194" s="1" t="str">
        <f>VLOOKUP(AI194,'ISSUE SCORE from EIKON'!A197:B626,2,FALSE)</f>
        <v>L3Harris Technologies Inc</v>
      </c>
      <c r="AY194" s="1">
        <f t="shared" si="91"/>
        <v>193</v>
      </c>
      <c r="AZ194" s="1">
        <v>193</v>
      </c>
      <c r="BA194" s="1">
        <v>1</v>
      </c>
    </row>
    <row r="195" spans="1:53" ht="15">
      <c r="A195" s="11" t="s">
        <v>258</v>
      </c>
      <c r="B195" s="1">
        <f>('WEIGHTED from Refinitive'!$B$3*'ISSUE SCORE from EIKON'!G198)+('WEIGHTED from Refinitive'!$B$4*'ISSUE SCORE from EIKON'!V198)+('ISSUE SCORE from EIKON'!AK198*'WEIGHTED from Refinitive'!$B$5)+('WEIGHTED from Refinitive'!$B$8*'ISSUE SCORE from EIKON'!AZ198)+('ISSUE SCORE from EIKON'!BO198*'WEIGHTED from Refinitive'!$B$9)+('WEIGHTED from Refinitive'!$B$10*'ISSUE SCORE from EIKON'!CD198)+('ISSUE SCORE from EIKON'!CS198*'WEIGHTED from Refinitive'!$B$11)+('WEIGHTED from Refinitive'!$B$14*'ISSUE SCORE from EIKON'!DH198)+('ISSUE SCORE from EIKON'!DW198*'WEIGHTED from Refinitive'!$B$15)+('WEIGHTED from Refinitive'!$B$16*'ISSUE SCORE from EIKON'!EL198)</f>
        <v>67.631826856996128</v>
      </c>
      <c r="C195" s="1">
        <f>('WEIGHTED from Refinitive'!$B$3*'ISSUE SCORE from EIKON'!H198)+('WEIGHTED from Refinitive'!$B$4*'ISSUE SCORE from EIKON'!W198)+('ISSUE SCORE from EIKON'!AL198*'WEIGHTED from Refinitive'!$B$5)+('WEIGHTED from Refinitive'!$B$8*'ISSUE SCORE from EIKON'!BA198)+('ISSUE SCORE from EIKON'!BP198*'WEIGHTED from Refinitive'!$B$9)+('WEIGHTED from Refinitive'!$B$10*'ISSUE SCORE from EIKON'!CE198)+('ISSUE SCORE from EIKON'!CT198*'WEIGHTED from Refinitive'!$B$11)+('WEIGHTED from Refinitive'!$B$14*'ISSUE SCORE from EIKON'!DI198)+('ISSUE SCORE from EIKON'!DX198*'WEIGHTED from Refinitive'!$B$15)+('WEIGHTED from Refinitive'!$B$16*'ISSUE SCORE from EIKON'!EM198)</f>
        <v>68.992200966324106</v>
      </c>
      <c r="D195" s="1">
        <f>('WEIGHTED from Refinitive'!$B$3*'ISSUE SCORE from EIKON'!I198)+('WEIGHTED from Refinitive'!$B$4*'ISSUE SCORE from EIKON'!X198)+('ISSUE SCORE from EIKON'!AM198*'WEIGHTED from Refinitive'!$B$5)+('WEIGHTED from Refinitive'!$B$8*'ISSUE SCORE from EIKON'!BB198)+('ISSUE SCORE from EIKON'!BQ198*'WEIGHTED from Refinitive'!$B$9)+('WEIGHTED from Refinitive'!$B$10*'ISSUE SCORE from EIKON'!CF198)+('ISSUE SCORE from EIKON'!CU198*'WEIGHTED from Refinitive'!$B$11)+('WEIGHTED from Refinitive'!$B$14*'ISSUE SCORE from EIKON'!DJ198)+('ISSUE SCORE from EIKON'!DY198*'WEIGHTED from Refinitive'!$B$15)+('WEIGHTED from Refinitive'!$B$16*'ISSUE SCORE from EIKON'!EN198)</f>
        <v>70.627753074266224</v>
      </c>
      <c r="E195" s="1">
        <f>('WEIGHTED from Refinitive'!$B$3*'ISSUE SCORE from EIKON'!J198)+('WEIGHTED from Refinitive'!$B$4*'ISSUE SCORE from EIKON'!Y198)+('ISSUE SCORE from EIKON'!AN198*'WEIGHTED from Refinitive'!$B$5)+('WEIGHTED from Refinitive'!$B$8*'ISSUE SCORE from EIKON'!BC198)+('ISSUE SCORE from EIKON'!BR198*'WEIGHTED from Refinitive'!$B$9)+('WEIGHTED from Refinitive'!$B$10*'ISSUE SCORE from EIKON'!CG198)+('ISSUE SCORE from EIKON'!CV198*'WEIGHTED from Refinitive'!$B$11)+('WEIGHTED from Refinitive'!$B$14*'ISSUE SCORE from EIKON'!DK198)+('ISSUE SCORE from EIKON'!DZ198*'WEIGHTED from Refinitive'!$B$15)+('WEIGHTED from Refinitive'!$B$16*'ISSUE SCORE from EIKON'!EO198)</f>
        <v>62.427826846665667</v>
      </c>
      <c r="F195" s="1">
        <f>('WEIGHTED from Refinitive'!$B$3*'ISSUE SCORE from EIKON'!K198)+('WEIGHTED from Refinitive'!$B$4*'ISSUE SCORE from EIKON'!Z198)+('ISSUE SCORE from EIKON'!AO198*'WEIGHTED from Refinitive'!$B$5)+('WEIGHTED from Refinitive'!$B$8*'ISSUE SCORE from EIKON'!BD198)+('ISSUE SCORE from EIKON'!BS198*'WEIGHTED from Refinitive'!$B$9)+('WEIGHTED from Refinitive'!$B$10*'ISSUE SCORE from EIKON'!CH198)+('ISSUE SCORE from EIKON'!CW198*'WEIGHTED from Refinitive'!$B$11)+('WEIGHTED from Refinitive'!$B$14*'ISSUE SCORE from EIKON'!DL198)+('ISSUE SCORE from EIKON'!EA198*'WEIGHTED from Refinitive'!$B$15)+('WEIGHTED from Refinitive'!$B$16*'ISSUE SCORE from EIKON'!EP198)</f>
        <v>57.079245381484142</v>
      </c>
      <c r="G195" s="1">
        <f>('WEIGHTED from Refinitive'!$B$3*'ISSUE SCORE from EIKON'!L198)+('WEIGHTED from Refinitive'!$B$4*'ISSUE SCORE from EIKON'!AA198)+('ISSUE SCORE from EIKON'!AP198*'WEIGHTED from Refinitive'!$B$5)+('WEIGHTED from Refinitive'!$B$8*'ISSUE SCORE from EIKON'!BE198)+('ISSUE SCORE from EIKON'!BT198*'WEIGHTED from Refinitive'!$B$9)+('WEIGHTED from Refinitive'!$B$10*'ISSUE SCORE from EIKON'!CI198)+('ISSUE SCORE from EIKON'!CX198*'WEIGHTED from Refinitive'!$B$11)+('WEIGHTED from Refinitive'!$B$14*'ISSUE SCORE from EIKON'!DM198)+('ISSUE SCORE from EIKON'!EB198*'WEIGHTED from Refinitive'!$B$15)+('WEIGHTED from Refinitive'!$B$16*'ISSUE SCORE from EIKON'!EQ198)</f>
        <v>55.946404825227944</v>
      </c>
      <c r="H195" s="1">
        <f>('WEIGHTED from Refinitive'!$B$3*'ISSUE SCORE from EIKON'!M198)+('WEIGHTED from Refinitive'!$B$4*'ISSUE SCORE from EIKON'!AB198)+('ISSUE SCORE from EIKON'!AQ198*'WEIGHTED from Refinitive'!$B$5)+('WEIGHTED from Refinitive'!$B$8*'ISSUE SCORE from EIKON'!BF198)+('ISSUE SCORE from EIKON'!BU198*'WEIGHTED from Refinitive'!$B$9)+('WEIGHTED from Refinitive'!$B$10*'ISSUE SCORE from EIKON'!CJ198)+('ISSUE SCORE from EIKON'!CY198*'WEIGHTED from Refinitive'!$B$11)+('WEIGHTED from Refinitive'!$B$14*'ISSUE SCORE from EIKON'!DN198)+('ISSUE SCORE from EIKON'!EC198*'WEIGHTED from Refinitive'!$B$15)+('WEIGHTED from Refinitive'!$B$16*'ISSUE SCORE from EIKON'!ER198)</f>
        <v>42.919683003597108</v>
      </c>
      <c r="I195" s="1">
        <f>('WEIGHTED from Refinitive'!$B$3*'ISSUE SCORE from EIKON'!N198)+('WEIGHTED from Refinitive'!$B$4*'ISSUE SCORE from EIKON'!AC198)+('ISSUE SCORE from EIKON'!AR198*'WEIGHTED from Refinitive'!$B$5)+('WEIGHTED from Refinitive'!$B$8*'ISSUE SCORE from EIKON'!BG198)+('ISSUE SCORE from EIKON'!BV198*'WEIGHTED from Refinitive'!$B$9)+('WEIGHTED from Refinitive'!$B$10*'ISSUE SCORE from EIKON'!CK198)+('ISSUE SCORE from EIKON'!CZ198*'WEIGHTED from Refinitive'!$B$11)+('WEIGHTED from Refinitive'!$B$14*'ISSUE SCORE from EIKON'!DO198)+('ISSUE SCORE from EIKON'!ED198*'WEIGHTED from Refinitive'!$B$15)+('WEIGHTED from Refinitive'!$B$16*'ISSUE SCORE from EIKON'!ES198)</f>
        <v>45.595129255989868</v>
      </c>
      <c r="J195" s="1">
        <f>('WEIGHTED from Refinitive'!$B$3*'ISSUE SCORE from EIKON'!O198)+('WEIGHTED from Refinitive'!$B$4*'ISSUE SCORE from EIKON'!AD198)+('ISSUE SCORE from EIKON'!AS198*'WEIGHTED from Refinitive'!$B$5)+('WEIGHTED from Refinitive'!$B$8*'ISSUE SCORE from EIKON'!BH198)+('ISSUE SCORE from EIKON'!BW198*'WEIGHTED from Refinitive'!$B$9)+('WEIGHTED from Refinitive'!$B$10*'ISSUE SCORE from EIKON'!CL198)+('ISSUE SCORE from EIKON'!DA198*'WEIGHTED from Refinitive'!$B$11)+('WEIGHTED from Refinitive'!$B$14*'ISSUE SCORE from EIKON'!DP198)+('ISSUE SCORE from EIKON'!EE198*'WEIGHTED from Refinitive'!$B$15)+('WEIGHTED from Refinitive'!$B$16*'ISSUE SCORE from EIKON'!ET198)</f>
        <v>48.712301347513403</v>
      </c>
      <c r="K195" s="1">
        <f>('WEIGHTED from Refinitive'!$B$3*'ISSUE SCORE from EIKON'!P198)+('WEIGHTED from Refinitive'!$B$4*'ISSUE SCORE from EIKON'!AE198)+('ISSUE SCORE from EIKON'!AT198*'WEIGHTED from Refinitive'!$B$5)+('WEIGHTED from Refinitive'!$B$8*'ISSUE SCORE from EIKON'!BI198)+('ISSUE SCORE from EIKON'!BX198*'WEIGHTED from Refinitive'!$B$9)+('WEIGHTED from Refinitive'!$B$10*'ISSUE SCORE from EIKON'!CM198)+('ISSUE SCORE from EIKON'!DB198*'WEIGHTED from Refinitive'!$B$11)+('WEIGHTED from Refinitive'!$B$14*'ISSUE SCORE from EIKON'!DQ198)+('ISSUE SCORE from EIKON'!EF198*'WEIGHTED from Refinitive'!$B$15)+('WEIGHTED from Refinitive'!$B$16*'ISSUE SCORE from EIKON'!EU198)</f>
        <v>56.667781957896381</v>
      </c>
      <c r="L195" s="1">
        <f>('WEIGHTED from Refinitive'!$B$3*'ISSUE SCORE from EIKON'!Q198)+('WEIGHTED from Refinitive'!$B$4*'ISSUE SCORE from EIKON'!AF198)+('ISSUE SCORE from EIKON'!AU198*'WEIGHTED from Refinitive'!$B$5)+('WEIGHTED from Refinitive'!$B$8*'ISSUE SCORE from EIKON'!BJ198)+('ISSUE SCORE from EIKON'!BY198*'WEIGHTED from Refinitive'!$B$9)+('WEIGHTED from Refinitive'!$B$10*'ISSUE SCORE from EIKON'!CN198)+('ISSUE SCORE from EIKON'!DC198*'WEIGHTED from Refinitive'!$B$11)+('WEIGHTED from Refinitive'!$B$14*'ISSUE SCORE from EIKON'!DR198)+('ISSUE SCORE from EIKON'!EG198*'WEIGHTED from Refinitive'!$B$15)+('WEIGHTED from Refinitive'!$B$16*'ISSUE SCORE from EIKON'!EV198)</f>
        <v>38.032907591369934</v>
      </c>
      <c r="M195" s="1">
        <f>('WEIGHTED from Refinitive'!$B$3*'ISSUE SCORE from EIKON'!R198)+('WEIGHTED from Refinitive'!$B$4*'ISSUE SCORE from EIKON'!AG198)+('ISSUE SCORE from EIKON'!AV198*'WEIGHTED from Refinitive'!$B$5)+('WEIGHTED from Refinitive'!$B$8*'ISSUE SCORE from EIKON'!BK198)+('ISSUE SCORE from EIKON'!BZ198*'WEIGHTED from Refinitive'!$B$9)+('WEIGHTED from Refinitive'!$B$10*'ISSUE SCORE from EIKON'!CO198)+('ISSUE SCORE from EIKON'!DD198*'WEIGHTED from Refinitive'!$B$11)+('WEIGHTED from Refinitive'!$B$14*'ISSUE SCORE from EIKON'!DS198)+('ISSUE SCORE from EIKON'!EH198*'WEIGHTED from Refinitive'!$B$15)+('WEIGHTED from Refinitive'!$B$16*'ISSUE SCORE from EIKON'!EW198)</f>
        <v>39.246708766716196</v>
      </c>
      <c r="N195" s="1">
        <f>('WEIGHTED from Refinitive'!$B$3*'ISSUE SCORE from EIKON'!S198)+('WEIGHTED from Refinitive'!$B$4*'ISSUE SCORE from EIKON'!AH198)+('ISSUE SCORE from EIKON'!AW198*'WEIGHTED from Refinitive'!$B$5)+('WEIGHTED from Refinitive'!$B$8*'ISSUE SCORE from EIKON'!BL198)+('ISSUE SCORE from EIKON'!CA198*'WEIGHTED from Refinitive'!$B$9)+('WEIGHTED from Refinitive'!$B$10*'ISSUE SCORE from EIKON'!CP198)+('ISSUE SCORE from EIKON'!DE198*'WEIGHTED from Refinitive'!$B$11)+('WEIGHTED from Refinitive'!$B$14*'ISSUE SCORE from EIKON'!DT198)+('ISSUE SCORE from EIKON'!EI198*'WEIGHTED from Refinitive'!$B$15)+('WEIGHTED from Refinitive'!$B$16*'ISSUE SCORE from EIKON'!EX198)</f>
        <v>0</v>
      </c>
      <c r="O195" s="1">
        <f>('WEIGHTED from Refinitive'!$B$3*'ISSUE SCORE from EIKON'!T198)+('WEIGHTED from Refinitive'!$B$4*'ISSUE SCORE from EIKON'!AI198)+('ISSUE SCORE from EIKON'!AX198*'WEIGHTED from Refinitive'!$B$5)+('WEIGHTED from Refinitive'!$B$8*'ISSUE SCORE from EIKON'!BM198)+('ISSUE SCORE from EIKON'!CB198*'WEIGHTED from Refinitive'!$B$9)+('WEIGHTED from Refinitive'!$B$10*'ISSUE SCORE from EIKON'!CQ198)+('ISSUE SCORE from EIKON'!DF198*'WEIGHTED from Refinitive'!$B$11)+('WEIGHTED from Refinitive'!$B$14*'ISSUE SCORE from EIKON'!DU198)+('ISSUE SCORE from EIKON'!EJ198*'WEIGHTED from Refinitive'!$B$15)+('WEIGHTED from Refinitive'!$B$16*'ISSUE SCORE from EIKON'!EY198)</f>
        <v>0</v>
      </c>
      <c r="P195" s="1">
        <f>('WEIGHTED from Refinitive'!$B$3*'ISSUE SCORE from EIKON'!U198)+('WEIGHTED from Refinitive'!$B$4*'ISSUE SCORE from EIKON'!AJ198)+('ISSUE SCORE from EIKON'!AY198*'WEIGHTED from Refinitive'!$B$5)+('WEIGHTED from Refinitive'!$B$8*'ISSUE SCORE from EIKON'!BN198)+('ISSUE SCORE from EIKON'!CC198*'WEIGHTED from Refinitive'!$B$9)+('WEIGHTED from Refinitive'!$B$10*'ISSUE SCORE from EIKON'!CR198)+('ISSUE SCORE from EIKON'!DG198*'WEIGHTED from Refinitive'!$B$11)+('WEIGHTED from Refinitive'!$B$14*'ISSUE SCORE from EIKON'!DV198)+('ISSUE SCORE from EIKON'!EK198*'WEIGHTED from Refinitive'!$B$15)+('WEIGHTED from Refinitive'!$B$16*'ISSUE SCORE from EIKON'!EZ198)</f>
        <v>0</v>
      </c>
      <c r="R195" s="11" t="s">
        <v>306</v>
      </c>
      <c r="S195" s="1">
        <f t="shared" si="92"/>
        <v>87.724432958651107</v>
      </c>
      <c r="T195" s="1">
        <f t="shared" si="93"/>
        <v>68.992200966324106</v>
      </c>
      <c r="U195" s="1">
        <f t="shared" si="94"/>
        <v>70.627753074266224</v>
      </c>
      <c r="V195" s="1">
        <f t="shared" si="95"/>
        <v>62.427826846665667</v>
      </c>
      <c r="W195" s="1">
        <f t="shared" si="96"/>
        <v>57.079245381484142</v>
      </c>
      <c r="X195" s="1">
        <f t="shared" si="97"/>
        <v>55.946404825227944</v>
      </c>
      <c r="Y195" s="1">
        <f t="shared" si="98"/>
        <v>42.919683003597108</v>
      </c>
      <c r="Z195" s="1">
        <f t="shared" si="99"/>
        <v>45.595129255989868</v>
      </c>
      <c r="AA195" s="1">
        <f t="shared" si="100"/>
        <v>48.712301347513403</v>
      </c>
      <c r="AB195" s="1">
        <f t="shared" si="101"/>
        <v>56.667781957896381</v>
      </c>
      <c r="AC195" s="1">
        <f t="shared" si="102"/>
        <v>38.032907591369934</v>
      </c>
      <c r="AD195" s="1">
        <f t="shared" si="103"/>
        <v>39.246708766716196</v>
      </c>
      <c r="AE195" s="1">
        <f t="shared" si="104"/>
        <v>0</v>
      </c>
      <c r="AF195" s="1">
        <f t="shared" si="105"/>
        <v>0</v>
      </c>
      <c r="AG195" s="1">
        <f t="shared" si="106"/>
        <v>0</v>
      </c>
      <c r="AI195" s="11" t="s">
        <v>306</v>
      </c>
      <c r="AJ195" s="1">
        <f t="shared" si="107"/>
        <v>18.732231992327002</v>
      </c>
      <c r="AK195" s="1">
        <f t="shared" si="108"/>
        <v>-1.635552107942118</v>
      </c>
      <c r="AL195" s="1">
        <f t="shared" si="109"/>
        <v>8.1999262276005567</v>
      </c>
      <c r="AM195" s="1">
        <f t="shared" si="110"/>
        <v>5.3485814651815247</v>
      </c>
      <c r="AN195" s="1">
        <f t="shared" si="111"/>
        <v>1.1328405562561983</v>
      </c>
      <c r="AO195" s="1">
        <f t="shared" si="112"/>
        <v>13.026721821630836</v>
      </c>
      <c r="AP195" s="1">
        <f t="shared" si="113"/>
        <v>-2.67544625239276</v>
      </c>
      <c r="AQ195" s="1">
        <f t="shared" si="114"/>
        <v>-3.1171720915235355</v>
      </c>
      <c r="AR195" s="1">
        <f t="shared" si="115"/>
        <v>-7.9554806103829776</v>
      </c>
      <c r="AS195" s="1">
        <f t="shared" si="116"/>
        <v>18.634874366526446</v>
      </c>
      <c r="AT195" s="1">
        <f t="shared" si="117"/>
        <v>-1.2138011753462621</v>
      </c>
      <c r="AU195" s="1">
        <f t="shared" si="118"/>
        <v>39.246708766716196</v>
      </c>
      <c r="AV195" s="1">
        <f t="shared" si="119"/>
        <v>0</v>
      </c>
      <c r="AW195" s="1">
        <f t="shared" si="120"/>
        <v>0</v>
      </c>
      <c r="AX195" s="1" t="str">
        <f>VLOOKUP(AI195,'ISSUE SCORE from EIKON'!A198:B627,2,FALSE)</f>
        <v>Linde PLC</v>
      </c>
      <c r="AY195" s="1">
        <f t="shared" si="121" ref="AY195:AY258">AY194+1</f>
        <v>194</v>
      </c>
      <c r="AZ195" s="1">
        <v>194</v>
      </c>
      <c r="BA195" s="1">
        <v>1</v>
      </c>
    </row>
    <row r="196" spans="1:53" ht="15">
      <c r="A196" s="11" t="s">
        <v>259</v>
      </c>
      <c r="B196" s="1">
        <f>('WEIGHTED from Refinitive'!$B$3*'ISSUE SCORE from EIKON'!G199)+('WEIGHTED from Refinitive'!$B$4*'ISSUE SCORE from EIKON'!V199)+('ISSUE SCORE from EIKON'!AK199*'WEIGHTED from Refinitive'!$B$5)+('WEIGHTED from Refinitive'!$B$8*'ISSUE SCORE from EIKON'!AZ199)+('ISSUE SCORE from EIKON'!BO199*'WEIGHTED from Refinitive'!$B$9)+('WEIGHTED from Refinitive'!$B$10*'ISSUE SCORE from EIKON'!CD199)+('ISSUE SCORE from EIKON'!CS199*'WEIGHTED from Refinitive'!$B$11)+('WEIGHTED from Refinitive'!$B$14*'ISSUE SCORE from EIKON'!DH199)+('ISSUE SCORE from EIKON'!DW199*'WEIGHTED from Refinitive'!$B$15)+('WEIGHTED from Refinitive'!$B$16*'ISSUE SCORE from EIKON'!EL199)</f>
        <v>93.835144398139875</v>
      </c>
      <c r="C196" s="1">
        <f>('WEIGHTED from Refinitive'!$B$3*'ISSUE SCORE from EIKON'!H199)+('WEIGHTED from Refinitive'!$B$4*'ISSUE SCORE from EIKON'!W199)+('ISSUE SCORE from EIKON'!AL199*'WEIGHTED from Refinitive'!$B$5)+('WEIGHTED from Refinitive'!$B$8*'ISSUE SCORE from EIKON'!BA199)+('ISSUE SCORE from EIKON'!BP199*'WEIGHTED from Refinitive'!$B$9)+('WEIGHTED from Refinitive'!$B$10*'ISSUE SCORE from EIKON'!CE199)+('ISSUE SCORE from EIKON'!CT199*'WEIGHTED from Refinitive'!$B$11)+('WEIGHTED from Refinitive'!$B$14*'ISSUE SCORE from EIKON'!DI199)+('ISSUE SCORE from EIKON'!DX199*'WEIGHTED from Refinitive'!$B$15)+('WEIGHTED from Refinitive'!$B$16*'ISSUE SCORE from EIKON'!EM199)</f>
        <v>85.946531885031462</v>
      </c>
      <c r="D196" s="1">
        <f>('WEIGHTED from Refinitive'!$B$3*'ISSUE SCORE from EIKON'!I199)+('WEIGHTED from Refinitive'!$B$4*'ISSUE SCORE from EIKON'!X199)+('ISSUE SCORE from EIKON'!AM199*'WEIGHTED from Refinitive'!$B$5)+('WEIGHTED from Refinitive'!$B$8*'ISSUE SCORE from EIKON'!BB199)+('ISSUE SCORE from EIKON'!BQ199*'WEIGHTED from Refinitive'!$B$9)+('WEIGHTED from Refinitive'!$B$10*'ISSUE SCORE from EIKON'!CF199)+('ISSUE SCORE from EIKON'!CU199*'WEIGHTED from Refinitive'!$B$11)+('WEIGHTED from Refinitive'!$B$14*'ISSUE SCORE from EIKON'!DJ199)+('ISSUE SCORE from EIKON'!DY199*'WEIGHTED from Refinitive'!$B$15)+('WEIGHTED from Refinitive'!$B$16*'ISSUE SCORE from EIKON'!EN199)</f>
        <v>78.570924927015</v>
      </c>
      <c r="E196" s="1">
        <f>('WEIGHTED from Refinitive'!$B$3*'ISSUE SCORE from EIKON'!J199)+('WEIGHTED from Refinitive'!$B$4*'ISSUE SCORE from EIKON'!Y199)+('ISSUE SCORE from EIKON'!AN199*'WEIGHTED from Refinitive'!$B$5)+('WEIGHTED from Refinitive'!$B$8*'ISSUE SCORE from EIKON'!BC199)+('ISSUE SCORE from EIKON'!BR199*'WEIGHTED from Refinitive'!$B$9)+('WEIGHTED from Refinitive'!$B$10*'ISSUE SCORE from EIKON'!CG199)+('ISSUE SCORE from EIKON'!CV199*'WEIGHTED from Refinitive'!$B$11)+('WEIGHTED from Refinitive'!$B$14*'ISSUE SCORE from EIKON'!DK199)+('ISSUE SCORE from EIKON'!DZ199*'WEIGHTED from Refinitive'!$B$15)+('WEIGHTED from Refinitive'!$B$16*'ISSUE SCORE from EIKON'!EO199)</f>
        <v>76.04340079170521</v>
      </c>
      <c r="F196" s="1">
        <f>('WEIGHTED from Refinitive'!$B$3*'ISSUE SCORE from EIKON'!K199)+('WEIGHTED from Refinitive'!$B$4*'ISSUE SCORE from EIKON'!Z199)+('ISSUE SCORE from EIKON'!AO199*'WEIGHTED from Refinitive'!$B$5)+('WEIGHTED from Refinitive'!$B$8*'ISSUE SCORE from EIKON'!BD199)+('ISSUE SCORE from EIKON'!BS199*'WEIGHTED from Refinitive'!$B$9)+('WEIGHTED from Refinitive'!$B$10*'ISSUE SCORE from EIKON'!CH199)+('ISSUE SCORE from EIKON'!CW199*'WEIGHTED from Refinitive'!$B$11)+('WEIGHTED from Refinitive'!$B$14*'ISSUE SCORE from EIKON'!DL199)+('ISSUE SCORE from EIKON'!EA199*'WEIGHTED from Refinitive'!$B$15)+('WEIGHTED from Refinitive'!$B$16*'ISSUE SCORE from EIKON'!EP199)</f>
        <v>68.903197431499265</v>
      </c>
      <c r="G196" s="1">
        <f>('WEIGHTED from Refinitive'!$B$3*'ISSUE SCORE from EIKON'!L199)+('WEIGHTED from Refinitive'!$B$4*'ISSUE SCORE from EIKON'!AA199)+('ISSUE SCORE from EIKON'!AP199*'WEIGHTED from Refinitive'!$B$5)+('WEIGHTED from Refinitive'!$B$8*'ISSUE SCORE from EIKON'!BE199)+('ISSUE SCORE from EIKON'!BT199*'WEIGHTED from Refinitive'!$B$9)+('WEIGHTED from Refinitive'!$B$10*'ISSUE SCORE from EIKON'!CI199)+('ISSUE SCORE from EIKON'!CX199*'WEIGHTED from Refinitive'!$B$11)+('WEIGHTED from Refinitive'!$B$14*'ISSUE SCORE from EIKON'!DM199)+('ISSUE SCORE from EIKON'!EB199*'WEIGHTED from Refinitive'!$B$15)+('WEIGHTED from Refinitive'!$B$16*'ISSUE SCORE from EIKON'!EQ199)</f>
        <v>72.545556520480474</v>
      </c>
      <c r="H196" s="1">
        <f>('WEIGHTED from Refinitive'!$B$3*'ISSUE SCORE from EIKON'!M199)+('WEIGHTED from Refinitive'!$B$4*'ISSUE SCORE from EIKON'!AB199)+('ISSUE SCORE from EIKON'!AQ199*'WEIGHTED from Refinitive'!$B$5)+('WEIGHTED from Refinitive'!$B$8*'ISSUE SCORE from EIKON'!BF199)+('ISSUE SCORE from EIKON'!BU199*'WEIGHTED from Refinitive'!$B$9)+('WEIGHTED from Refinitive'!$B$10*'ISSUE SCORE from EIKON'!CJ199)+('ISSUE SCORE from EIKON'!CY199*'WEIGHTED from Refinitive'!$B$11)+('WEIGHTED from Refinitive'!$B$14*'ISSUE SCORE from EIKON'!DN199)+('ISSUE SCORE from EIKON'!EC199*'WEIGHTED from Refinitive'!$B$15)+('WEIGHTED from Refinitive'!$B$16*'ISSUE SCORE from EIKON'!ER199)</f>
        <v>70.671161207679773</v>
      </c>
      <c r="I196" s="1">
        <f>('WEIGHTED from Refinitive'!$B$3*'ISSUE SCORE from EIKON'!N199)+('WEIGHTED from Refinitive'!$B$4*'ISSUE SCORE from EIKON'!AC199)+('ISSUE SCORE from EIKON'!AR199*'WEIGHTED from Refinitive'!$B$5)+('WEIGHTED from Refinitive'!$B$8*'ISSUE SCORE from EIKON'!BG199)+('ISSUE SCORE from EIKON'!BV199*'WEIGHTED from Refinitive'!$B$9)+('WEIGHTED from Refinitive'!$B$10*'ISSUE SCORE from EIKON'!CK199)+('ISSUE SCORE from EIKON'!CZ199*'WEIGHTED from Refinitive'!$B$11)+('WEIGHTED from Refinitive'!$B$14*'ISSUE SCORE from EIKON'!DO199)+('ISSUE SCORE from EIKON'!ED199*'WEIGHTED from Refinitive'!$B$15)+('WEIGHTED from Refinitive'!$B$16*'ISSUE SCORE from EIKON'!ES199)</f>
        <v>69.037610671380264</v>
      </c>
      <c r="J196" s="1">
        <f>('WEIGHTED from Refinitive'!$B$3*'ISSUE SCORE from EIKON'!O199)+('WEIGHTED from Refinitive'!$B$4*'ISSUE SCORE from EIKON'!AD199)+('ISSUE SCORE from EIKON'!AS199*'WEIGHTED from Refinitive'!$B$5)+('WEIGHTED from Refinitive'!$B$8*'ISSUE SCORE from EIKON'!BH199)+('ISSUE SCORE from EIKON'!BW199*'WEIGHTED from Refinitive'!$B$9)+('WEIGHTED from Refinitive'!$B$10*'ISSUE SCORE from EIKON'!CL199)+('ISSUE SCORE from EIKON'!DA199*'WEIGHTED from Refinitive'!$B$11)+('WEIGHTED from Refinitive'!$B$14*'ISSUE SCORE from EIKON'!DP199)+('ISSUE SCORE from EIKON'!EE199*'WEIGHTED from Refinitive'!$B$15)+('WEIGHTED from Refinitive'!$B$16*'ISSUE SCORE from EIKON'!ET199)</f>
        <v>72.203351508423609</v>
      </c>
      <c r="K196" s="1">
        <f>('WEIGHTED from Refinitive'!$B$3*'ISSUE SCORE from EIKON'!P199)+('WEIGHTED from Refinitive'!$B$4*'ISSUE SCORE from EIKON'!AE199)+('ISSUE SCORE from EIKON'!AT199*'WEIGHTED from Refinitive'!$B$5)+('WEIGHTED from Refinitive'!$B$8*'ISSUE SCORE from EIKON'!BI199)+('ISSUE SCORE from EIKON'!BX199*'WEIGHTED from Refinitive'!$B$9)+('WEIGHTED from Refinitive'!$B$10*'ISSUE SCORE from EIKON'!CM199)+('ISSUE SCORE from EIKON'!DB199*'WEIGHTED from Refinitive'!$B$11)+('WEIGHTED from Refinitive'!$B$14*'ISSUE SCORE from EIKON'!DQ199)+('ISSUE SCORE from EIKON'!EF199*'WEIGHTED from Refinitive'!$B$15)+('WEIGHTED from Refinitive'!$B$16*'ISSUE SCORE from EIKON'!EU199)</f>
        <v>47.003595346727458</v>
      </c>
      <c r="L196" s="1">
        <f>('WEIGHTED from Refinitive'!$B$3*'ISSUE SCORE from EIKON'!Q199)+('WEIGHTED from Refinitive'!$B$4*'ISSUE SCORE from EIKON'!AF199)+('ISSUE SCORE from EIKON'!AU199*'WEIGHTED from Refinitive'!$B$5)+('WEIGHTED from Refinitive'!$B$8*'ISSUE SCORE from EIKON'!BJ199)+('ISSUE SCORE from EIKON'!BY199*'WEIGHTED from Refinitive'!$B$9)+('WEIGHTED from Refinitive'!$B$10*'ISSUE SCORE from EIKON'!CN199)+('ISSUE SCORE from EIKON'!DC199*'WEIGHTED from Refinitive'!$B$11)+('WEIGHTED from Refinitive'!$B$14*'ISSUE SCORE from EIKON'!DR199)+('ISSUE SCORE from EIKON'!EG199*'WEIGHTED from Refinitive'!$B$15)+('WEIGHTED from Refinitive'!$B$16*'ISSUE SCORE from EIKON'!EV199)</f>
        <v>54.960615873160364</v>
      </c>
      <c r="M196" s="1">
        <f>('WEIGHTED from Refinitive'!$B$3*'ISSUE SCORE from EIKON'!R199)+('WEIGHTED from Refinitive'!$B$4*'ISSUE SCORE from EIKON'!AG199)+('ISSUE SCORE from EIKON'!AV199*'WEIGHTED from Refinitive'!$B$5)+('WEIGHTED from Refinitive'!$B$8*'ISSUE SCORE from EIKON'!BK199)+('ISSUE SCORE from EIKON'!BZ199*'WEIGHTED from Refinitive'!$B$9)+('WEIGHTED from Refinitive'!$B$10*'ISSUE SCORE from EIKON'!CO199)+('ISSUE SCORE from EIKON'!DD199*'WEIGHTED from Refinitive'!$B$11)+('WEIGHTED from Refinitive'!$B$14*'ISSUE SCORE from EIKON'!DS199)+('ISSUE SCORE from EIKON'!EH199*'WEIGHTED from Refinitive'!$B$15)+('WEIGHTED from Refinitive'!$B$16*'ISSUE SCORE from EIKON'!EW199)</f>
        <v>54.800341037254491</v>
      </c>
      <c r="N196" s="1">
        <f>('WEIGHTED from Refinitive'!$B$3*'ISSUE SCORE from EIKON'!S199)+('WEIGHTED from Refinitive'!$B$4*'ISSUE SCORE from EIKON'!AH199)+('ISSUE SCORE from EIKON'!AW199*'WEIGHTED from Refinitive'!$B$5)+('WEIGHTED from Refinitive'!$B$8*'ISSUE SCORE from EIKON'!BL199)+('ISSUE SCORE from EIKON'!CA199*'WEIGHTED from Refinitive'!$B$9)+('WEIGHTED from Refinitive'!$B$10*'ISSUE SCORE from EIKON'!CP199)+('ISSUE SCORE from EIKON'!DE199*'WEIGHTED from Refinitive'!$B$11)+('WEIGHTED from Refinitive'!$B$14*'ISSUE SCORE from EIKON'!DT199)+('ISSUE SCORE from EIKON'!EI199*'WEIGHTED from Refinitive'!$B$15)+('WEIGHTED from Refinitive'!$B$16*'ISSUE SCORE from EIKON'!EX199)</f>
        <v>54.943430884184259</v>
      </c>
      <c r="O196" s="1">
        <f>('WEIGHTED from Refinitive'!$B$3*'ISSUE SCORE from EIKON'!T199)+('WEIGHTED from Refinitive'!$B$4*'ISSUE SCORE from EIKON'!AI199)+('ISSUE SCORE from EIKON'!AX199*'WEIGHTED from Refinitive'!$B$5)+('WEIGHTED from Refinitive'!$B$8*'ISSUE SCORE from EIKON'!BM199)+('ISSUE SCORE from EIKON'!CB199*'WEIGHTED from Refinitive'!$B$9)+('WEIGHTED from Refinitive'!$B$10*'ISSUE SCORE from EIKON'!CQ199)+('ISSUE SCORE from EIKON'!DF199*'WEIGHTED from Refinitive'!$B$11)+('WEIGHTED from Refinitive'!$B$14*'ISSUE SCORE from EIKON'!DU199)+('ISSUE SCORE from EIKON'!EJ199*'WEIGHTED from Refinitive'!$B$15)+('WEIGHTED from Refinitive'!$B$16*'ISSUE SCORE from EIKON'!EY199)</f>
        <v>56.446982767580558</v>
      </c>
      <c r="P196" s="1">
        <f>('WEIGHTED from Refinitive'!$B$3*'ISSUE SCORE from EIKON'!U199)+('WEIGHTED from Refinitive'!$B$4*'ISSUE SCORE from EIKON'!AJ199)+('ISSUE SCORE from EIKON'!AY199*'WEIGHTED from Refinitive'!$B$5)+('WEIGHTED from Refinitive'!$B$8*'ISSUE SCORE from EIKON'!BN199)+('ISSUE SCORE from EIKON'!CC199*'WEIGHTED from Refinitive'!$B$9)+('WEIGHTED from Refinitive'!$B$10*'ISSUE SCORE from EIKON'!CR199)+('ISSUE SCORE from EIKON'!DG199*'WEIGHTED from Refinitive'!$B$11)+('WEIGHTED from Refinitive'!$B$14*'ISSUE SCORE from EIKON'!DV199)+('ISSUE SCORE from EIKON'!EK199*'WEIGHTED from Refinitive'!$B$15)+('WEIGHTED from Refinitive'!$B$16*'ISSUE SCORE from EIKON'!EZ199)</f>
        <v>57.075423728813533</v>
      </c>
      <c r="R196" s="11" t="s">
        <v>307</v>
      </c>
      <c r="S196" s="1">
        <f t="shared" si="92"/>
        <v>26.986497160432236</v>
      </c>
      <c r="T196" s="1">
        <f t="shared" si="93"/>
        <v>85.946531885031462</v>
      </c>
      <c r="U196" s="1">
        <f t="shared" si="94"/>
        <v>78.570924927015</v>
      </c>
      <c r="V196" s="1">
        <f t="shared" si="95"/>
        <v>76.04340079170521</v>
      </c>
      <c r="W196" s="1">
        <f t="shared" si="96"/>
        <v>68.903197431499265</v>
      </c>
      <c r="X196" s="1">
        <f t="shared" si="97"/>
        <v>72.545556520480474</v>
      </c>
      <c r="Y196" s="1">
        <f t="shared" si="98"/>
        <v>70.671161207679773</v>
      </c>
      <c r="Z196" s="1">
        <f t="shared" si="99"/>
        <v>69.037610671380264</v>
      </c>
      <c r="AA196" s="1">
        <f t="shared" si="100"/>
        <v>72.203351508423609</v>
      </c>
      <c r="AB196" s="1">
        <f t="shared" si="101"/>
        <v>47.003595346727458</v>
      </c>
      <c r="AC196" s="1">
        <f t="shared" si="102"/>
        <v>54.960615873160364</v>
      </c>
      <c r="AD196" s="1">
        <f t="shared" si="103"/>
        <v>54.800341037254491</v>
      </c>
      <c r="AE196" s="1">
        <f t="shared" si="104"/>
        <v>54.943430884184259</v>
      </c>
      <c r="AF196" s="1">
        <f t="shared" si="105"/>
        <v>56.446982767580558</v>
      </c>
      <c r="AG196" s="1">
        <f t="shared" si="106"/>
        <v>57.075423728813533</v>
      </c>
      <c r="AI196" s="11" t="s">
        <v>307</v>
      </c>
      <c r="AJ196" s="1">
        <f t="shared" si="107"/>
        <v>-58.960034724599225</v>
      </c>
      <c r="AK196" s="1">
        <f t="shared" si="108"/>
        <v>7.375606958016462</v>
      </c>
      <c r="AL196" s="1">
        <f t="shared" si="109"/>
        <v>2.5275241353097897</v>
      </c>
      <c r="AM196" s="1">
        <f t="shared" si="110"/>
        <v>7.1402033602059447</v>
      </c>
      <c r="AN196" s="1">
        <f t="shared" si="111"/>
        <v>-3.642359088981209</v>
      </c>
      <c r="AO196" s="1">
        <f t="shared" si="112"/>
        <v>1.8743953128007007</v>
      </c>
      <c r="AP196" s="1">
        <f t="shared" si="113"/>
        <v>1.6335505362995093</v>
      </c>
      <c r="AQ196" s="1">
        <f t="shared" si="114"/>
        <v>-3.1657408370433444</v>
      </c>
      <c r="AR196" s="1">
        <f t="shared" si="115"/>
        <v>25.199756161696151</v>
      </c>
      <c r="AS196" s="1">
        <f t="shared" si="116"/>
        <v>-7.9570205264329061</v>
      </c>
      <c r="AT196" s="1">
        <f t="shared" si="117"/>
        <v>0.16027483590587366</v>
      </c>
      <c r="AU196" s="1">
        <f t="shared" si="118"/>
        <v>-0.14308984692976878</v>
      </c>
      <c r="AV196" s="1">
        <f t="shared" si="119"/>
        <v>-1.5035518833962982</v>
      </c>
      <c r="AW196" s="1">
        <f t="shared" si="120"/>
        <v>-0.62844096123297533</v>
      </c>
      <c r="AX196" s="1" t="str">
        <f>VLOOKUP(AI196,'ISSUE SCORE from EIKON'!A199:B628,2,FALSE)</f>
        <v>LKQ Corp</v>
      </c>
      <c r="AY196" s="1">
        <f t="shared" si="121"/>
        <v>195</v>
      </c>
      <c r="AZ196" s="1">
        <v>195</v>
      </c>
      <c r="BA196" s="1">
        <v>1</v>
      </c>
    </row>
    <row r="197" spans="1:53" ht="15">
      <c r="A197" s="11" t="s">
        <v>260</v>
      </c>
      <c r="B197" s="1">
        <f>('WEIGHTED from Refinitive'!$B$3*'ISSUE SCORE from EIKON'!G200)+('WEIGHTED from Refinitive'!$B$4*'ISSUE SCORE from EIKON'!V200)+('ISSUE SCORE from EIKON'!AK200*'WEIGHTED from Refinitive'!$B$5)+('WEIGHTED from Refinitive'!$B$8*'ISSUE SCORE from EIKON'!AZ200)+('ISSUE SCORE from EIKON'!BO200*'WEIGHTED from Refinitive'!$B$9)+('WEIGHTED from Refinitive'!$B$10*'ISSUE SCORE from EIKON'!CD200)+('ISSUE SCORE from EIKON'!CS200*'WEIGHTED from Refinitive'!$B$11)+('WEIGHTED from Refinitive'!$B$14*'ISSUE SCORE from EIKON'!DH200)+('ISSUE SCORE from EIKON'!DW200*'WEIGHTED from Refinitive'!$B$15)+('WEIGHTED from Refinitive'!$B$16*'ISSUE SCORE from EIKON'!EL200)</f>
        <v>71.612788940189162</v>
      </c>
      <c r="C197" s="1">
        <f>('WEIGHTED from Refinitive'!$B$3*'ISSUE SCORE from EIKON'!H200)+('WEIGHTED from Refinitive'!$B$4*'ISSUE SCORE from EIKON'!W200)+('ISSUE SCORE from EIKON'!AL200*'WEIGHTED from Refinitive'!$B$5)+('WEIGHTED from Refinitive'!$B$8*'ISSUE SCORE from EIKON'!BA200)+('ISSUE SCORE from EIKON'!BP200*'WEIGHTED from Refinitive'!$B$9)+('WEIGHTED from Refinitive'!$B$10*'ISSUE SCORE from EIKON'!CE200)+('ISSUE SCORE from EIKON'!CT200*'WEIGHTED from Refinitive'!$B$11)+('WEIGHTED from Refinitive'!$B$14*'ISSUE SCORE from EIKON'!DI200)+('ISSUE SCORE from EIKON'!DX200*'WEIGHTED from Refinitive'!$B$15)+('WEIGHTED from Refinitive'!$B$16*'ISSUE SCORE from EIKON'!EM200)</f>
        <v>73.580730817396116</v>
      </c>
      <c r="D197" s="1">
        <f>('WEIGHTED from Refinitive'!$B$3*'ISSUE SCORE from EIKON'!I200)+('WEIGHTED from Refinitive'!$B$4*'ISSUE SCORE from EIKON'!X200)+('ISSUE SCORE from EIKON'!AM200*'WEIGHTED from Refinitive'!$B$5)+('WEIGHTED from Refinitive'!$B$8*'ISSUE SCORE from EIKON'!BB200)+('ISSUE SCORE from EIKON'!BQ200*'WEIGHTED from Refinitive'!$B$9)+('WEIGHTED from Refinitive'!$B$10*'ISSUE SCORE from EIKON'!CF200)+('ISSUE SCORE from EIKON'!CU200*'WEIGHTED from Refinitive'!$B$11)+('WEIGHTED from Refinitive'!$B$14*'ISSUE SCORE from EIKON'!DJ200)+('ISSUE SCORE from EIKON'!DY200*'WEIGHTED from Refinitive'!$B$15)+('WEIGHTED from Refinitive'!$B$16*'ISSUE SCORE from EIKON'!EN200)</f>
        <v>76.414715338023143</v>
      </c>
      <c r="E197" s="1">
        <f>('WEIGHTED from Refinitive'!$B$3*'ISSUE SCORE from EIKON'!J200)+('WEIGHTED from Refinitive'!$B$4*'ISSUE SCORE from EIKON'!Y200)+('ISSUE SCORE from EIKON'!AN200*'WEIGHTED from Refinitive'!$B$5)+('WEIGHTED from Refinitive'!$B$8*'ISSUE SCORE from EIKON'!BC200)+('ISSUE SCORE from EIKON'!BR200*'WEIGHTED from Refinitive'!$B$9)+('WEIGHTED from Refinitive'!$B$10*'ISSUE SCORE from EIKON'!CG200)+('ISSUE SCORE from EIKON'!CV200*'WEIGHTED from Refinitive'!$B$11)+('WEIGHTED from Refinitive'!$B$14*'ISSUE SCORE from EIKON'!DK200)+('ISSUE SCORE from EIKON'!DZ200*'WEIGHTED from Refinitive'!$B$15)+('WEIGHTED from Refinitive'!$B$16*'ISSUE SCORE from EIKON'!EO200)</f>
        <v>73.912463490576414</v>
      </c>
      <c r="F197" s="1">
        <f>('WEIGHTED from Refinitive'!$B$3*'ISSUE SCORE from EIKON'!K200)+('WEIGHTED from Refinitive'!$B$4*'ISSUE SCORE from EIKON'!Z200)+('ISSUE SCORE from EIKON'!AO200*'WEIGHTED from Refinitive'!$B$5)+('WEIGHTED from Refinitive'!$B$8*'ISSUE SCORE from EIKON'!BD200)+('ISSUE SCORE from EIKON'!BS200*'WEIGHTED from Refinitive'!$B$9)+('WEIGHTED from Refinitive'!$B$10*'ISSUE SCORE from EIKON'!CH200)+('ISSUE SCORE from EIKON'!CW200*'WEIGHTED from Refinitive'!$B$11)+('WEIGHTED from Refinitive'!$B$14*'ISSUE SCORE from EIKON'!DL200)+('ISSUE SCORE from EIKON'!EA200*'WEIGHTED from Refinitive'!$B$15)+('WEIGHTED from Refinitive'!$B$16*'ISSUE SCORE from EIKON'!EP200)</f>
        <v>73.949425574425518</v>
      </c>
      <c r="G197" s="1">
        <f>('WEIGHTED from Refinitive'!$B$3*'ISSUE SCORE from EIKON'!L200)+('WEIGHTED from Refinitive'!$B$4*'ISSUE SCORE from EIKON'!AA200)+('ISSUE SCORE from EIKON'!AP200*'WEIGHTED from Refinitive'!$B$5)+('WEIGHTED from Refinitive'!$B$8*'ISSUE SCORE from EIKON'!BE200)+('ISSUE SCORE from EIKON'!BT200*'WEIGHTED from Refinitive'!$B$9)+('WEIGHTED from Refinitive'!$B$10*'ISSUE SCORE from EIKON'!CI200)+('ISSUE SCORE from EIKON'!CX200*'WEIGHTED from Refinitive'!$B$11)+('WEIGHTED from Refinitive'!$B$14*'ISSUE SCORE from EIKON'!DM200)+('ISSUE SCORE from EIKON'!EB200*'WEIGHTED from Refinitive'!$B$15)+('WEIGHTED from Refinitive'!$B$16*'ISSUE SCORE from EIKON'!EQ200)</f>
        <v>75.951966988764383</v>
      </c>
      <c r="H197" s="1">
        <f>('WEIGHTED from Refinitive'!$B$3*'ISSUE SCORE from EIKON'!M200)+('WEIGHTED from Refinitive'!$B$4*'ISSUE SCORE from EIKON'!AB200)+('ISSUE SCORE from EIKON'!AQ200*'WEIGHTED from Refinitive'!$B$5)+('WEIGHTED from Refinitive'!$B$8*'ISSUE SCORE from EIKON'!BF200)+('ISSUE SCORE from EIKON'!BU200*'WEIGHTED from Refinitive'!$B$9)+('WEIGHTED from Refinitive'!$B$10*'ISSUE SCORE from EIKON'!CJ200)+('ISSUE SCORE from EIKON'!CY200*'WEIGHTED from Refinitive'!$B$11)+('WEIGHTED from Refinitive'!$B$14*'ISSUE SCORE from EIKON'!DN200)+('ISSUE SCORE from EIKON'!EC200*'WEIGHTED from Refinitive'!$B$15)+('WEIGHTED from Refinitive'!$B$16*'ISSUE SCORE from EIKON'!ER200)</f>
        <v>71.05918055207124</v>
      </c>
      <c r="I197" s="1">
        <f>('WEIGHTED from Refinitive'!$B$3*'ISSUE SCORE from EIKON'!N200)+('WEIGHTED from Refinitive'!$B$4*'ISSUE SCORE from EIKON'!AC200)+('ISSUE SCORE from EIKON'!AR200*'WEIGHTED from Refinitive'!$B$5)+('WEIGHTED from Refinitive'!$B$8*'ISSUE SCORE from EIKON'!BG200)+('ISSUE SCORE from EIKON'!BV200*'WEIGHTED from Refinitive'!$B$9)+('WEIGHTED from Refinitive'!$B$10*'ISSUE SCORE from EIKON'!CK200)+('ISSUE SCORE from EIKON'!CZ200*'WEIGHTED from Refinitive'!$B$11)+('WEIGHTED from Refinitive'!$B$14*'ISSUE SCORE from EIKON'!DO200)+('ISSUE SCORE from EIKON'!ED200*'WEIGHTED from Refinitive'!$B$15)+('WEIGHTED from Refinitive'!$B$16*'ISSUE SCORE from EIKON'!ES200)</f>
        <v>70.549657891080827</v>
      </c>
      <c r="J197" s="1">
        <f>('WEIGHTED from Refinitive'!$B$3*'ISSUE SCORE from EIKON'!O200)+('WEIGHTED from Refinitive'!$B$4*'ISSUE SCORE from EIKON'!AD200)+('ISSUE SCORE from EIKON'!AS200*'WEIGHTED from Refinitive'!$B$5)+('WEIGHTED from Refinitive'!$B$8*'ISSUE SCORE from EIKON'!BH200)+('ISSUE SCORE from EIKON'!BW200*'WEIGHTED from Refinitive'!$B$9)+('WEIGHTED from Refinitive'!$B$10*'ISSUE SCORE from EIKON'!CL200)+('ISSUE SCORE from EIKON'!DA200*'WEIGHTED from Refinitive'!$B$11)+('WEIGHTED from Refinitive'!$B$14*'ISSUE SCORE from EIKON'!DP200)+('ISSUE SCORE from EIKON'!EE200*'WEIGHTED from Refinitive'!$B$15)+('WEIGHTED from Refinitive'!$B$16*'ISSUE SCORE from EIKON'!ET200)</f>
        <v>74.003045555677076</v>
      </c>
      <c r="K197" s="1">
        <f>('WEIGHTED from Refinitive'!$B$3*'ISSUE SCORE from EIKON'!P200)+('WEIGHTED from Refinitive'!$B$4*'ISSUE SCORE from EIKON'!AE200)+('ISSUE SCORE from EIKON'!AT200*'WEIGHTED from Refinitive'!$B$5)+('WEIGHTED from Refinitive'!$B$8*'ISSUE SCORE from EIKON'!BI200)+('ISSUE SCORE from EIKON'!BX200*'WEIGHTED from Refinitive'!$B$9)+('WEIGHTED from Refinitive'!$B$10*'ISSUE SCORE from EIKON'!CM200)+('ISSUE SCORE from EIKON'!DB200*'WEIGHTED from Refinitive'!$B$11)+('WEIGHTED from Refinitive'!$B$14*'ISSUE SCORE from EIKON'!DQ200)+('ISSUE SCORE from EIKON'!EF200*'WEIGHTED from Refinitive'!$B$15)+('WEIGHTED from Refinitive'!$B$16*'ISSUE SCORE from EIKON'!EU200)</f>
        <v>75.872500000000002</v>
      </c>
      <c r="L197" s="1">
        <f>('WEIGHTED from Refinitive'!$B$3*'ISSUE SCORE from EIKON'!Q200)+('WEIGHTED from Refinitive'!$B$4*'ISSUE SCORE from EIKON'!AF200)+('ISSUE SCORE from EIKON'!AU200*'WEIGHTED from Refinitive'!$B$5)+('WEIGHTED from Refinitive'!$B$8*'ISSUE SCORE from EIKON'!BJ200)+('ISSUE SCORE from EIKON'!BY200*'WEIGHTED from Refinitive'!$B$9)+('WEIGHTED from Refinitive'!$B$10*'ISSUE SCORE from EIKON'!CN200)+('ISSUE SCORE from EIKON'!DC200*'WEIGHTED from Refinitive'!$B$11)+('WEIGHTED from Refinitive'!$B$14*'ISSUE SCORE from EIKON'!DR200)+('ISSUE SCORE from EIKON'!EG200*'WEIGHTED from Refinitive'!$B$15)+('WEIGHTED from Refinitive'!$B$16*'ISSUE SCORE from EIKON'!EV200)</f>
        <v>53.846511224002406</v>
      </c>
      <c r="M197" s="1">
        <f>('WEIGHTED from Refinitive'!$B$3*'ISSUE SCORE from EIKON'!R200)+('WEIGHTED from Refinitive'!$B$4*'ISSUE SCORE from EIKON'!AG200)+('ISSUE SCORE from EIKON'!AV200*'WEIGHTED from Refinitive'!$B$5)+('WEIGHTED from Refinitive'!$B$8*'ISSUE SCORE from EIKON'!BK200)+('ISSUE SCORE from EIKON'!BZ200*'WEIGHTED from Refinitive'!$B$9)+('WEIGHTED from Refinitive'!$B$10*'ISSUE SCORE from EIKON'!CO200)+('ISSUE SCORE from EIKON'!DD200*'WEIGHTED from Refinitive'!$B$11)+('WEIGHTED from Refinitive'!$B$14*'ISSUE SCORE from EIKON'!DS200)+('ISSUE SCORE from EIKON'!EH200*'WEIGHTED from Refinitive'!$B$15)+('WEIGHTED from Refinitive'!$B$16*'ISSUE SCORE from EIKON'!EW200)</f>
        <v>49.015919417705661</v>
      </c>
      <c r="N197" s="1">
        <f>('WEIGHTED from Refinitive'!$B$3*'ISSUE SCORE from EIKON'!S200)+('WEIGHTED from Refinitive'!$B$4*'ISSUE SCORE from EIKON'!AH200)+('ISSUE SCORE from EIKON'!AW200*'WEIGHTED from Refinitive'!$B$5)+('WEIGHTED from Refinitive'!$B$8*'ISSUE SCORE from EIKON'!BL200)+('ISSUE SCORE from EIKON'!CA200*'WEIGHTED from Refinitive'!$B$9)+('WEIGHTED from Refinitive'!$B$10*'ISSUE SCORE from EIKON'!CP200)+('ISSUE SCORE from EIKON'!DE200*'WEIGHTED from Refinitive'!$B$11)+('WEIGHTED from Refinitive'!$B$14*'ISSUE SCORE from EIKON'!DT200)+('ISSUE SCORE from EIKON'!EI200*'WEIGHTED from Refinitive'!$B$15)+('WEIGHTED from Refinitive'!$B$16*'ISSUE SCORE from EIKON'!EX200)</f>
        <v>49.537965722801744</v>
      </c>
      <c r="O197" s="1">
        <f>('WEIGHTED from Refinitive'!$B$3*'ISSUE SCORE from EIKON'!T200)+('WEIGHTED from Refinitive'!$B$4*'ISSUE SCORE from EIKON'!AI200)+('ISSUE SCORE from EIKON'!AX200*'WEIGHTED from Refinitive'!$B$5)+('WEIGHTED from Refinitive'!$B$8*'ISSUE SCORE from EIKON'!BM200)+('ISSUE SCORE from EIKON'!CB200*'WEIGHTED from Refinitive'!$B$9)+('WEIGHTED from Refinitive'!$B$10*'ISSUE SCORE from EIKON'!CQ200)+('ISSUE SCORE from EIKON'!DF200*'WEIGHTED from Refinitive'!$B$11)+('WEIGHTED from Refinitive'!$B$14*'ISSUE SCORE from EIKON'!DU200)+('ISSUE SCORE from EIKON'!EJ200*'WEIGHTED from Refinitive'!$B$15)+('WEIGHTED from Refinitive'!$B$16*'ISSUE SCORE from EIKON'!EY200)</f>
        <v>45.310666932013213</v>
      </c>
      <c r="P197" s="1">
        <f>('WEIGHTED from Refinitive'!$B$3*'ISSUE SCORE from EIKON'!U200)+('WEIGHTED from Refinitive'!$B$4*'ISSUE SCORE from EIKON'!AJ200)+('ISSUE SCORE from EIKON'!AY200*'WEIGHTED from Refinitive'!$B$5)+('WEIGHTED from Refinitive'!$B$8*'ISSUE SCORE from EIKON'!BN200)+('ISSUE SCORE from EIKON'!CC200*'WEIGHTED from Refinitive'!$B$9)+('WEIGHTED from Refinitive'!$B$10*'ISSUE SCORE from EIKON'!CR200)+('ISSUE SCORE from EIKON'!DG200*'WEIGHTED from Refinitive'!$B$11)+('WEIGHTED from Refinitive'!$B$14*'ISSUE SCORE from EIKON'!DV200)+('ISSUE SCORE from EIKON'!EK200*'WEIGHTED from Refinitive'!$B$15)+('WEIGHTED from Refinitive'!$B$16*'ISSUE SCORE from EIKON'!EZ200)</f>
        <v>54.207788539144431</v>
      </c>
      <c r="R197" s="11" t="s">
        <v>308</v>
      </c>
      <c r="S197" s="1">
        <f t="shared" si="92"/>
        <v>81.270318065278758</v>
      </c>
      <c r="T197" s="1">
        <f t="shared" si="93"/>
        <v>73.580730817396116</v>
      </c>
      <c r="U197" s="1">
        <f t="shared" si="94"/>
        <v>76.414715338023143</v>
      </c>
      <c r="V197" s="1">
        <f t="shared" si="95"/>
        <v>73.912463490576414</v>
      </c>
      <c r="W197" s="1">
        <f t="shared" si="96"/>
        <v>73.949425574425518</v>
      </c>
      <c r="X197" s="1">
        <f t="shared" si="97"/>
        <v>75.951966988764383</v>
      </c>
      <c r="Y197" s="1">
        <f t="shared" si="98"/>
        <v>71.05918055207124</v>
      </c>
      <c r="Z197" s="1">
        <f t="shared" si="99"/>
        <v>70.549657891080827</v>
      </c>
      <c r="AA197" s="1">
        <f t="shared" si="100"/>
        <v>74.003045555677076</v>
      </c>
      <c r="AB197" s="1">
        <f t="shared" si="101"/>
        <v>75.872500000000002</v>
      </c>
      <c r="AC197" s="1">
        <f t="shared" si="102"/>
        <v>53.846511224002406</v>
      </c>
      <c r="AD197" s="1">
        <f t="shared" si="103"/>
        <v>49.015919417705661</v>
      </c>
      <c r="AE197" s="1">
        <f t="shared" si="104"/>
        <v>49.537965722801744</v>
      </c>
      <c r="AF197" s="1">
        <f t="shared" si="105"/>
        <v>45.310666932013213</v>
      </c>
      <c r="AG197" s="1">
        <f t="shared" si="106"/>
        <v>54.207788539144431</v>
      </c>
      <c r="AI197" s="11" t="s">
        <v>308</v>
      </c>
      <c r="AJ197" s="1">
        <f t="shared" si="107"/>
        <v>7.6895872478826419</v>
      </c>
      <c r="AK197" s="1">
        <f t="shared" si="108"/>
        <v>-2.8339845206270269</v>
      </c>
      <c r="AL197" s="1">
        <f t="shared" si="109"/>
        <v>2.502251847446729</v>
      </c>
      <c r="AM197" s="1">
        <f t="shared" si="110"/>
        <v>-0.036962083849104488</v>
      </c>
      <c r="AN197" s="1">
        <f t="shared" si="111"/>
        <v>-2.0025414143388645</v>
      </c>
      <c r="AO197" s="1">
        <f t="shared" si="112"/>
        <v>4.8927864366931431</v>
      </c>
      <c r="AP197" s="1">
        <f t="shared" si="113"/>
        <v>0.5095226609904131</v>
      </c>
      <c r="AQ197" s="1">
        <f t="shared" si="114"/>
        <v>-3.4533876645962494</v>
      </c>
      <c r="AR197" s="1">
        <f t="shared" si="115"/>
        <v>-1.8694544443229262</v>
      </c>
      <c r="AS197" s="1">
        <f t="shared" si="116"/>
        <v>22.025988775997597</v>
      </c>
      <c r="AT197" s="1">
        <f t="shared" si="117"/>
        <v>4.830591806296745</v>
      </c>
      <c r="AU197" s="1">
        <f t="shared" si="118"/>
        <v>-0.52204630509608307</v>
      </c>
      <c r="AV197" s="1">
        <f t="shared" si="119"/>
        <v>4.2272987907885309</v>
      </c>
      <c r="AW197" s="1">
        <f t="shared" si="120"/>
        <v>-8.8971216071312185</v>
      </c>
      <c r="AX197" s="1" t="str">
        <f>VLOOKUP(AI197,'ISSUE SCORE from EIKON'!A200:B629,2,FALSE)</f>
        <v>Eli Lilly and Co</v>
      </c>
      <c r="AY197" s="1">
        <f t="shared" si="121"/>
        <v>196</v>
      </c>
      <c r="AZ197" s="1">
        <v>196</v>
      </c>
      <c r="BA197" s="1">
        <v>1</v>
      </c>
    </row>
    <row r="198" spans="1:53" ht="15">
      <c r="A198" s="11" t="s">
        <v>261</v>
      </c>
      <c r="B198" s="1">
        <f>('WEIGHTED from Refinitive'!$B$3*'ISSUE SCORE from EIKON'!G201)+('WEIGHTED from Refinitive'!$B$4*'ISSUE SCORE from EIKON'!V201)+('ISSUE SCORE from EIKON'!AK201*'WEIGHTED from Refinitive'!$B$5)+('WEIGHTED from Refinitive'!$B$8*'ISSUE SCORE from EIKON'!AZ201)+('ISSUE SCORE from EIKON'!BO201*'WEIGHTED from Refinitive'!$B$9)+('WEIGHTED from Refinitive'!$B$10*'ISSUE SCORE from EIKON'!CD201)+('ISSUE SCORE from EIKON'!CS201*'WEIGHTED from Refinitive'!$B$11)+('WEIGHTED from Refinitive'!$B$14*'ISSUE SCORE from EIKON'!DH201)+('ISSUE SCORE from EIKON'!DW201*'WEIGHTED from Refinitive'!$B$15)+('WEIGHTED from Refinitive'!$B$16*'ISSUE SCORE from EIKON'!EL201)</f>
        <v>82.149860094705076</v>
      </c>
      <c r="C198" s="1">
        <f>('WEIGHTED from Refinitive'!$B$3*'ISSUE SCORE from EIKON'!H201)+('WEIGHTED from Refinitive'!$B$4*'ISSUE SCORE from EIKON'!W201)+('ISSUE SCORE from EIKON'!AL201*'WEIGHTED from Refinitive'!$B$5)+('WEIGHTED from Refinitive'!$B$8*'ISSUE SCORE from EIKON'!BA201)+('ISSUE SCORE from EIKON'!BP201*'WEIGHTED from Refinitive'!$B$9)+('WEIGHTED from Refinitive'!$B$10*'ISSUE SCORE from EIKON'!CE201)+('ISSUE SCORE from EIKON'!CT201*'WEIGHTED from Refinitive'!$B$11)+('WEIGHTED from Refinitive'!$B$14*'ISSUE SCORE from EIKON'!DI201)+('ISSUE SCORE from EIKON'!DX201*'WEIGHTED from Refinitive'!$B$15)+('WEIGHTED from Refinitive'!$B$16*'ISSUE SCORE from EIKON'!EM201)</f>
        <v>85.661262122738066</v>
      </c>
      <c r="D198" s="1">
        <f>('WEIGHTED from Refinitive'!$B$3*'ISSUE SCORE from EIKON'!I201)+('WEIGHTED from Refinitive'!$B$4*'ISSUE SCORE from EIKON'!X201)+('ISSUE SCORE from EIKON'!AM201*'WEIGHTED from Refinitive'!$B$5)+('WEIGHTED from Refinitive'!$B$8*'ISSUE SCORE from EIKON'!BB201)+('ISSUE SCORE from EIKON'!BQ201*'WEIGHTED from Refinitive'!$B$9)+('WEIGHTED from Refinitive'!$B$10*'ISSUE SCORE from EIKON'!CF201)+('ISSUE SCORE from EIKON'!CU201*'WEIGHTED from Refinitive'!$B$11)+('WEIGHTED from Refinitive'!$B$14*'ISSUE SCORE from EIKON'!DJ201)+('ISSUE SCORE from EIKON'!DY201*'WEIGHTED from Refinitive'!$B$15)+('WEIGHTED from Refinitive'!$B$16*'ISSUE SCORE from EIKON'!EN201)</f>
        <v>85.513904702642535</v>
      </c>
      <c r="E198" s="1">
        <f>('WEIGHTED from Refinitive'!$B$3*'ISSUE SCORE from EIKON'!J201)+('WEIGHTED from Refinitive'!$B$4*'ISSUE SCORE from EIKON'!Y201)+('ISSUE SCORE from EIKON'!AN201*'WEIGHTED from Refinitive'!$B$5)+('WEIGHTED from Refinitive'!$B$8*'ISSUE SCORE from EIKON'!BC201)+('ISSUE SCORE from EIKON'!BR201*'WEIGHTED from Refinitive'!$B$9)+('WEIGHTED from Refinitive'!$B$10*'ISSUE SCORE from EIKON'!CG201)+('ISSUE SCORE from EIKON'!CV201*'WEIGHTED from Refinitive'!$B$11)+('WEIGHTED from Refinitive'!$B$14*'ISSUE SCORE from EIKON'!DK201)+('ISSUE SCORE from EIKON'!DZ201*'WEIGHTED from Refinitive'!$B$15)+('WEIGHTED from Refinitive'!$B$16*'ISSUE SCORE from EIKON'!EO201)</f>
        <v>84.272055362591672</v>
      </c>
      <c r="F198" s="1">
        <f>('WEIGHTED from Refinitive'!$B$3*'ISSUE SCORE from EIKON'!K201)+('WEIGHTED from Refinitive'!$B$4*'ISSUE SCORE from EIKON'!Z201)+('ISSUE SCORE from EIKON'!AO201*'WEIGHTED from Refinitive'!$B$5)+('WEIGHTED from Refinitive'!$B$8*'ISSUE SCORE from EIKON'!BD201)+('ISSUE SCORE from EIKON'!BS201*'WEIGHTED from Refinitive'!$B$9)+('WEIGHTED from Refinitive'!$B$10*'ISSUE SCORE from EIKON'!CH201)+('ISSUE SCORE from EIKON'!CW201*'WEIGHTED from Refinitive'!$B$11)+('WEIGHTED from Refinitive'!$B$14*'ISSUE SCORE from EIKON'!DL201)+('ISSUE SCORE from EIKON'!EA201*'WEIGHTED from Refinitive'!$B$15)+('WEIGHTED from Refinitive'!$B$16*'ISSUE SCORE from EIKON'!EP201)</f>
        <v>81.570304695304657</v>
      </c>
      <c r="G198" s="1">
        <f>('WEIGHTED from Refinitive'!$B$3*'ISSUE SCORE from EIKON'!L201)+('WEIGHTED from Refinitive'!$B$4*'ISSUE SCORE from EIKON'!AA201)+('ISSUE SCORE from EIKON'!AP201*'WEIGHTED from Refinitive'!$B$5)+('WEIGHTED from Refinitive'!$B$8*'ISSUE SCORE from EIKON'!BE201)+('ISSUE SCORE from EIKON'!BT201*'WEIGHTED from Refinitive'!$B$9)+('WEIGHTED from Refinitive'!$B$10*'ISSUE SCORE from EIKON'!CI201)+('ISSUE SCORE from EIKON'!CX201*'WEIGHTED from Refinitive'!$B$11)+('WEIGHTED from Refinitive'!$B$14*'ISSUE SCORE from EIKON'!DM201)+('ISSUE SCORE from EIKON'!EB201*'WEIGHTED from Refinitive'!$B$15)+('WEIGHTED from Refinitive'!$B$16*'ISSUE SCORE from EIKON'!EQ201)</f>
        <v>66.444815940560559</v>
      </c>
      <c r="H198" s="1">
        <f>('WEIGHTED from Refinitive'!$B$3*'ISSUE SCORE from EIKON'!M201)+('WEIGHTED from Refinitive'!$B$4*'ISSUE SCORE from EIKON'!AB201)+('ISSUE SCORE from EIKON'!AQ201*'WEIGHTED from Refinitive'!$B$5)+('WEIGHTED from Refinitive'!$B$8*'ISSUE SCORE from EIKON'!BF201)+('ISSUE SCORE from EIKON'!BU201*'WEIGHTED from Refinitive'!$B$9)+('WEIGHTED from Refinitive'!$B$10*'ISSUE SCORE from EIKON'!CJ201)+('ISSUE SCORE from EIKON'!CY201*'WEIGHTED from Refinitive'!$B$11)+('WEIGHTED from Refinitive'!$B$14*'ISSUE SCORE from EIKON'!DN201)+('ISSUE SCORE from EIKON'!EC201*'WEIGHTED from Refinitive'!$B$15)+('WEIGHTED from Refinitive'!$B$16*'ISSUE SCORE from EIKON'!ER201)</f>
        <v>68.720966084275403</v>
      </c>
      <c r="I198" s="1">
        <f>('WEIGHTED from Refinitive'!$B$3*'ISSUE SCORE from EIKON'!N201)+('WEIGHTED from Refinitive'!$B$4*'ISSUE SCORE from EIKON'!AC201)+('ISSUE SCORE from EIKON'!AR201*'WEIGHTED from Refinitive'!$B$5)+('WEIGHTED from Refinitive'!$B$8*'ISSUE SCORE from EIKON'!BG201)+('ISSUE SCORE from EIKON'!BV201*'WEIGHTED from Refinitive'!$B$9)+('WEIGHTED from Refinitive'!$B$10*'ISSUE SCORE from EIKON'!CK201)+('ISSUE SCORE from EIKON'!CZ201*'WEIGHTED from Refinitive'!$B$11)+('WEIGHTED from Refinitive'!$B$14*'ISSUE SCORE from EIKON'!DO201)+('ISSUE SCORE from EIKON'!ED201*'WEIGHTED from Refinitive'!$B$15)+('WEIGHTED from Refinitive'!$B$16*'ISSUE SCORE from EIKON'!ES201)</f>
        <v>71.614139344262298</v>
      </c>
      <c r="J198" s="1">
        <f>('WEIGHTED from Refinitive'!$B$3*'ISSUE SCORE from EIKON'!O201)+('WEIGHTED from Refinitive'!$B$4*'ISSUE SCORE from EIKON'!AD201)+('ISSUE SCORE from EIKON'!AS201*'WEIGHTED from Refinitive'!$B$5)+('WEIGHTED from Refinitive'!$B$8*'ISSUE SCORE from EIKON'!BH201)+('ISSUE SCORE from EIKON'!BW201*'WEIGHTED from Refinitive'!$B$9)+('WEIGHTED from Refinitive'!$B$10*'ISSUE SCORE from EIKON'!CL201)+('ISSUE SCORE from EIKON'!DA201*'WEIGHTED from Refinitive'!$B$11)+('WEIGHTED from Refinitive'!$B$14*'ISSUE SCORE from EIKON'!DP201)+('ISSUE SCORE from EIKON'!EE201*'WEIGHTED from Refinitive'!$B$15)+('WEIGHTED from Refinitive'!$B$16*'ISSUE SCORE from EIKON'!ET201)</f>
        <v>63.826090868196097</v>
      </c>
      <c r="K198" s="1">
        <f>('WEIGHTED from Refinitive'!$B$3*'ISSUE SCORE from EIKON'!P201)+('WEIGHTED from Refinitive'!$B$4*'ISSUE SCORE from EIKON'!AE201)+('ISSUE SCORE from EIKON'!AT201*'WEIGHTED from Refinitive'!$B$5)+('WEIGHTED from Refinitive'!$B$8*'ISSUE SCORE from EIKON'!BI201)+('ISSUE SCORE from EIKON'!BX201*'WEIGHTED from Refinitive'!$B$9)+('WEIGHTED from Refinitive'!$B$10*'ISSUE SCORE from EIKON'!CM201)+('ISSUE SCORE from EIKON'!DB201*'WEIGHTED from Refinitive'!$B$11)+('WEIGHTED from Refinitive'!$B$14*'ISSUE SCORE from EIKON'!DQ201)+('ISSUE SCORE from EIKON'!EF201*'WEIGHTED from Refinitive'!$B$15)+('WEIGHTED from Refinitive'!$B$16*'ISSUE SCORE from EIKON'!EU201)</f>
        <v>61.758444729048229</v>
      </c>
      <c r="L198" s="1">
        <f>('WEIGHTED from Refinitive'!$B$3*'ISSUE SCORE from EIKON'!Q201)+('WEIGHTED from Refinitive'!$B$4*'ISSUE SCORE from EIKON'!AF201)+('ISSUE SCORE from EIKON'!AU201*'WEIGHTED from Refinitive'!$B$5)+('WEIGHTED from Refinitive'!$B$8*'ISSUE SCORE from EIKON'!BJ201)+('ISSUE SCORE from EIKON'!BY201*'WEIGHTED from Refinitive'!$B$9)+('WEIGHTED from Refinitive'!$B$10*'ISSUE SCORE from EIKON'!CN201)+('ISSUE SCORE from EIKON'!DC201*'WEIGHTED from Refinitive'!$B$11)+('WEIGHTED from Refinitive'!$B$14*'ISSUE SCORE from EIKON'!DR201)+('ISSUE SCORE from EIKON'!EG201*'WEIGHTED from Refinitive'!$B$15)+('WEIGHTED from Refinitive'!$B$16*'ISSUE SCORE from EIKON'!EV201)</f>
        <v>65.642793704927314</v>
      </c>
      <c r="M198" s="1">
        <f>('WEIGHTED from Refinitive'!$B$3*'ISSUE SCORE from EIKON'!R201)+('WEIGHTED from Refinitive'!$B$4*'ISSUE SCORE from EIKON'!AG201)+('ISSUE SCORE from EIKON'!AV201*'WEIGHTED from Refinitive'!$B$5)+('WEIGHTED from Refinitive'!$B$8*'ISSUE SCORE from EIKON'!BK201)+('ISSUE SCORE from EIKON'!BZ201*'WEIGHTED from Refinitive'!$B$9)+('WEIGHTED from Refinitive'!$B$10*'ISSUE SCORE from EIKON'!CO201)+('ISSUE SCORE from EIKON'!DD201*'WEIGHTED from Refinitive'!$B$11)+('WEIGHTED from Refinitive'!$B$14*'ISSUE SCORE from EIKON'!DS201)+('ISSUE SCORE from EIKON'!EH201*'WEIGHTED from Refinitive'!$B$15)+('WEIGHTED from Refinitive'!$B$16*'ISSUE SCORE from EIKON'!EW201)</f>
        <v>57.035220956469047</v>
      </c>
      <c r="N198" s="1">
        <f>('WEIGHTED from Refinitive'!$B$3*'ISSUE SCORE from EIKON'!S201)+('WEIGHTED from Refinitive'!$B$4*'ISSUE SCORE from EIKON'!AH201)+('ISSUE SCORE from EIKON'!AW201*'WEIGHTED from Refinitive'!$B$5)+('WEIGHTED from Refinitive'!$B$8*'ISSUE SCORE from EIKON'!BL201)+('ISSUE SCORE from EIKON'!CA201*'WEIGHTED from Refinitive'!$B$9)+('WEIGHTED from Refinitive'!$B$10*'ISSUE SCORE from EIKON'!CP201)+('ISSUE SCORE from EIKON'!DE201*'WEIGHTED from Refinitive'!$B$11)+('WEIGHTED from Refinitive'!$B$14*'ISSUE SCORE from EIKON'!DT201)+('ISSUE SCORE from EIKON'!EI201*'WEIGHTED from Refinitive'!$B$15)+('WEIGHTED from Refinitive'!$B$16*'ISSUE SCORE from EIKON'!EX201)</f>
        <v>62.956357048748316</v>
      </c>
      <c r="O198" s="1">
        <f>('WEIGHTED from Refinitive'!$B$3*'ISSUE SCORE from EIKON'!T201)+('WEIGHTED from Refinitive'!$B$4*'ISSUE SCORE from EIKON'!AI201)+('ISSUE SCORE from EIKON'!AX201*'WEIGHTED from Refinitive'!$B$5)+('WEIGHTED from Refinitive'!$B$8*'ISSUE SCORE from EIKON'!BM201)+('ISSUE SCORE from EIKON'!CB201*'WEIGHTED from Refinitive'!$B$9)+('WEIGHTED from Refinitive'!$B$10*'ISSUE SCORE from EIKON'!CQ201)+('ISSUE SCORE from EIKON'!DF201*'WEIGHTED from Refinitive'!$B$11)+('WEIGHTED from Refinitive'!$B$14*'ISSUE SCORE from EIKON'!DU201)+('ISSUE SCORE from EIKON'!EJ201*'WEIGHTED from Refinitive'!$B$15)+('WEIGHTED from Refinitive'!$B$16*'ISSUE SCORE from EIKON'!EY201)</f>
        <v>59.417093449671178</v>
      </c>
      <c r="P198" s="1">
        <f>('WEIGHTED from Refinitive'!$B$3*'ISSUE SCORE from EIKON'!U201)+('WEIGHTED from Refinitive'!$B$4*'ISSUE SCORE from EIKON'!AJ201)+('ISSUE SCORE from EIKON'!AY201*'WEIGHTED from Refinitive'!$B$5)+('WEIGHTED from Refinitive'!$B$8*'ISSUE SCORE from EIKON'!BN201)+('ISSUE SCORE from EIKON'!CC201*'WEIGHTED from Refinitive'!$B$9)+('WEIGHTED from Refinitive'!$B$10*'ISSUE SCORE from EIKON'!CR201)+('ISSUE SCORE from EIKON'!DG201*'WEIGHTED from Refinitive'!$B$11)+('WEIGHTED from Refinitive'!$B$14*'ISSUE SCORE from EIKON'!DV201)+('ISSUE SCORE from EIKON'!EK201*'WEIGHTED from Refinitive'!$B$15)+('WEIGHTED from Refinitive'!$B$16*'ISSUE SCORE from EIKON'!EZ201)</f>
        <v>62.188155770782849</v>
      </c>
      <c r="R198" s="11" t="s">
        <v>309</v>
      </c>
      <c r="S198" s="1">
        <f t="shared" si="92"/>
        <v>88.357485875706175</v>
      </c>
      <c r="T198" s="1">
        <f t="shared" si="93"/>
        <v>85.661262122738066</v>
      </c>
      <c r="U198" s="1">
        <f t="shared" si="94"/>
        <v>85.513904702642535</v>
      </c>
      <c r="V198" s="1">
        <f t="shared" si="95"/>
        <v>84.272055362591672</v>
      </c>
      <c r="W198" s="1">
        <f t="shared" si="96"/>
        <v>81.570304695304657</v>
      </c>
      <c r="X198" s="1">
        <f t="shared" si="97"/>
        <v>66.444815940560559</v>
      </c>
      <c r="Y198" s="1">
        <f t="shared" si="98"/>
        <v>68.720966084275403</v>
      </c>
      <c r="Z198" s="1">
        <f t="shared" si="99"/>
        <v>71.614139344262298</v>
      </c>
      <c r="AA198" s="1">
        <f t="shared" si="100"/>
        <v>63.826090868196097</v>
      </c>
      <c r="AB198" s="1">
        <f t="shared" si="101"/>
        <v>61.758444729048229</v>
      </c>
      <c r="AC198" s="1">
        <f t="shared" si="102"/>
        <v>65.642793704927314</v>
      </c>
      <c r="AD198" s="1">
        <f t="shared" si="103"/>
        <v>57.035220956469047</v>
      </c>
      <c r="AE198" s="1">
        <f t="shared" si="104"/>
        <v>62.956357048748316</v>
      </c>
      <c r="AF198" s="1">
        <f t="shared" si="105"/>
        <v>59.417093449671178</v>
      </c>
      <c r="AG198" s="1">
        <f t="shared" si="106"/>
        <v>62.188155770782849</v>
      </c>
      <c r="AI198" s="11" t="s">
        <v>309</v>
      </c>
      <c r="AJ198" s="1">
        <f t="shared" si="107"/>
        <v>2.696223752968109</v>
      </c>
      <c r="AK198" s="1">
        <f t="shared" si="108"/>
        <v>0.14735742009553121</v>
      </c>
      <c r="AL198" s="1">
        <f t="shared" si="109"/>
        <v>1.2418493400508623</v>
      </c>
      <c r="AM198" s="1">
        <f t="shared" si="110"/>
        <v>2.7017506672870155</v>
      </c>
      <c r="AN198" s="1">
        <f t="shared" si="111"/>
        <v>15.125488754744097</v>
      </c>
      <c r="AO198" s="1">
        <f t="shared" si="112"/>
        <v>-2.2761501437148439</v>
      </c>
      <c r="AP198" s="1">
        <f t="shared" si="113"/>
        <v>-2.8931732599868951</v>
      </c>
      <c r="AQ198" s="1">
        <f t="shared" si="114"/>
        <v>7.7880484760662014</v>
      </c>
      <c r="AR198" s="1">
        <f t="shared" si="115"/>
        <v>2.0676461391478682</v>
      </c>
      <c r="AS198" s="1">
        <f t="shared" si="116"/>
        <v>-3.8843489758790852</v>
      </c>
      <c r="AT198" s="1">
        <f t="shared" si="117"/>
        <v>8.6075727484582671</v>
      </c>
      <c r="AU198" s="1">
        <f t="shared" si="118"/>
        <v>-5.9211360922792693</v>
      </c>
      <c r="AV198" s="1">
        <f t="shared" si="119"/>
        <v>3.5392635990771382</v>
      </c>
      <c r="AW198" s="1">
        <f t="shared" si="120"/>
        <v>-2.7710623211116712</v>
      </c>
      <c r="AX198" s="1" t="str">
        <f>VLOOKUP(AI198,'ISSUE SCORE from EIKON'!A201:B630,2,FALSE)</f>
        <v>Lockheed Martin Corp</v>
      </c>
      <c r="AY198" s="1">
        <f t="shared" si="121"/>
        <v>197</v>
      </c>
      <c r="AZ198" s="1">
        <v>197</v>
      </c>
      <c r="BA198" s="1">
        <v>1</v>
      </c>
    </row>
    <row r="199" spans="1:53" ht="15">
      <c r="A199" s="11" t="s">
        <v>263</v>
      </c>
      <c r="B199" s="1">
        <f>('WEIGHTED from Refinitive'!$B$3*'ISSUE SCORE from EIKON'!G202)+('WEIGHTED from Refinitive'!$B$4*'ISSUE SCORE from EIKON'!V202)+('ISSUE SCORE from EIKON'!AK202*'WEIGHTED from Refinitive'!$B$5)+('WEIGHTED from Refinitive'!$B$8*'ISSUE SCORE from EIKON'!AZ202)+('ISSUE SCORE from EIKON'!BO202*'WEIGHTED from Refinitive'!$B$9)+('WEIGHTED from Refinitive'!$B$10*'ISSUE SCORE from EIKON'!CD202)+('ISSUE SCORE from EIKON'!CS202*'WEIGHTED from Refinitive'!$B$11)+('WEIGHTED from Refinitive'!$B$14*'ISSUE SCORE from EIKON'!DH202)+('ISSUE SCORE from EIKON'!DW202*'WEIGHTED from Refinitive'!$B$15)+('WEIGHTED from Refinitive'!$B$16*'ISSUE SCORE from EIKON'!EL202)</f>
        <v>91.370067633102707</v>
      </c>
      <c r="C199" s="1">
        <f>('WEIGHTED from Refinitive'!$B$3*'ISSUE SCORE from EIKON'!H202)+('WEIGHTED from Refinitive'!$B$4*'ISSUE SCORE from EIKON'!W202)+('ISSUE SCORE from EIKON'!AL202*'WEIGHTED from Refinitive'!$B$5)+('WEIGHTED from Refinitive'!$B$8*'ISSUE SCORE from EIKON'!BA202)+('ISSUE SCORE from EIKON'!BP202*'WEIGHTED from Refinitive'!$B$9)+('WEIGHTED from Refinitive'!$B$10*'ISSUE SCORE from EIKON'!CE202)+('ISSUE SCORE from EIKON'!CT202*'WEIGHTED from Refinitive'!$B$11)+('WEIGHTED from Refinitive'!$B$14*'ISSUE SCORE from EIKON'!DI202)+('ISSUE SCORE from EIKON'!DX202*'WEIGHTED from Refinitive'!$B$15)+('WEIGHTED from Refinitive'!$B$16*'ISSUE SCORE from EIKON'!EM202)</f>
        <v>90.491719161379805</v>
      </c>
      <c r="D199" s="1">
        <f>('WEIGHTED from Refinitive'!$B$3*'ISSUE SCORE from EIKON'!I202)+('WEIGHTED from Refinitive'!$B$4*'ISSUE SCORE from EIKON'!X202)+('ISSUE SCORE from EIKON'!AM202*'WEIGHTED from Refinitive'!$B$5)+('WEIGHTED from Refinitive'!$B$8*'ISSUE SCORE from EIKON'!BB202)+('ISSUE SCORE from EIKON'!BQ202*'WEIGHTED from Refinitive'!$B$9)+('WEIGHTED from Refinitive'!$B$10*'ISSUE SCORE from EIKON'!CF202)+('ISSUE SCORE from EIKON'!CU202*'WEIGHTED from Refinitive'!$B$11)+('WEIGHTED from Refinitive'!$B$14*'ISSUE SCORE from EIKON'!DJ202)+('ISSUE SCORE from EIKON'!DY202*'WEIGHTED from Refinitive'!$B$15)+('WEIGHTED from Refinitive'!$B$16*'ISSUE SCORE from EIKON'!EN202)</f>
        <v>91.775147163920821</v>
      </c>
      <c r="E199" s="1">
        <f>('WEIGHTED from Refinitive'!$B$3*'ISSUE SCORE from EIKON'!J202)+('WEIGHTED from Refinitive'!$B$4*'ISSUE SCORE from EIKON'!Y202)+('ISSUE SCORE from EIKON'!AN202*'WEIGHTED from Refinitive'!$B$5)+('WEIGHTED from Refinitive'!$B$8*'ISSUE SCORE from EIKON'!BC202)+('ISSUE SCORE from EIKON'!BR202*'WEIGHTED from Refinitive'!$B$9)+('WEIGHTED from Refinitive'!$B$10*'ISSUE SCORE from EIKON'!CG202)+('ISSUE SCORE from EIKON'!CV202*'WEIGHTED from Refinitive'!$B$11)+('WEIGHTED from Refinitive'!$B$14*'ISSUE SCORE from EIKON'!DK202)+('ISSUE SCORE from EIKON'!DZ202*'WEIGHTED from Refinitive'!$B$15)+('WEIGHTED from Refinitive'!$B$16*'ISSUE SCORE from EIKON'!EO202)</f>
        <v>85.180069930069862</v>
      </c>
      <c r="F199" s="1">
        <f>('WEIGHTED from Refinitive'!$B$3*'ISSUE SCORE from EIKON'!K202)+('WEIGHTED from Refinitive'!$B$4*'ISSUE SCORE from EIKON'!Z202)+('ISSUE SCORE from EIKON'!AO202*'WEIGHTED from Refinitive'!$B$5)+('WEIGHTED from Refinitive'!$B$8*'ISSUE SCORE from EIKON'!BD202)+('ISSUE SCORE from EIKON'!BS202*'WEIGHTED from Refinitive'!$B$9)+('WEIGHTED from Refinitive'!$B$10*'ISSUE SCORE from EIKON'!CH202)+('ISSUE SCORE from EIKON'!CW202*'WEIGHTED from Refinitive'!$B$11)+('WEIGHTED from Refinitive'!$B$14*'ISSUE SCORE from EIKON'!DL202)+('ISSUE SCORE from EIKON'!EA202*'WEIGHTED from Refinitive'!$B$15)+('WEIGHTED from Refinitive'!$B$16*'ISSUE SCORE from EIKON'!EP202)</f>
        <v>83.0289159067882</v>
      </c>
      <c r="G199" s="1">
        <f>('WEIGHTED from Refinitive'!$B$3*'ISSUE SCORE from EIKON'!L202)+('WEIGHTED from Refinitive'!$B$4*'ISSUE SCORE from EIKON'!AA202)+('ISSUE SCORE from EIKON'!AP202*'WEIGHTED from Refinitive'!$B$5)+('WEIGHTED from Refinitive'!$B$8*'ISSUE SCORE from EIKON'!BE202)+('ISSUE SCORE from EIKON'!BT202*'WEIGHTED from Refinitive'!$B$9)+('WEIGHTED from Refinitive'!$B$10*'ISSUE SCORE from EIKON'!CI202)+('ISSUE SCORE from EIKON'!CX202*'WEIGHTED from Refinitive'!$B$11)+('WEIGHTED from Refinitive'!$B$14*'ISSUE SCORE from EIKON'!DM202)+('ISSUE SCORE from EIKON'!EB202*'WEIGHTED from Refinitive'!$B$15)+('WEIGHTED from Refinitive'!$B$16*'ISSUE SCORE from EIKON'!EQ202)</f>
        <v>77.879276781604801</v>
      </c>
      <c r="H199" s="1">
        <f>('WEIGHTED from Refinitive'!$B$3*'ISSUE SCORE from EIKON'!M202)+('WEIGHTED from Refinitive'!$B$4*'ISSUE SCORE from EIKON'!AB202)+('ISSUE SCORE from EIKON'!AQ202*'WEIGHTED from Refinitive'!$B$5)+('WEIGHTED from Refinitive'!$B$8*'ISSUE SCORE from EIKON'!BF202)+('ISSUE SCORE from EIKON'!BU202*'WEIGHTED from Refinitive'!$B$9)+('WEIGHTED from Refinitive'!$B$10*'ISSUE SCORE from EIKON'!CJ202)+('ISSUE SCORE from EIKON'!CY202*'WEIGHTED from Refinitive'!$B$11)+('WEIGHTED from Refinitive'!$B$14*'ISSUE SCORE from EIKON'!DN202)+('ISSUE SCORE from EIKON'!EC202*'WEIGHTED from Refinitive'!$B$15)+('WEIGHTED from Refinitive'!$B$16*'ISSUE SCORE from EIKON'!ER202)</f>
        <v>80.84874684741483</v>
      </c>
      <c r="I199" s="1">
        <f>('WEIGHTED from Refinitive'!$B$3*'ISSUE SCORE from EIKON'!N202)+('WEIGHTED from Refinitive'!$B$4*'ISSUE SCORE from EIKON'!AC202)+('ISSUE SCORE from EIKON'!AR202*'WEIGHTED from Refinitive'!$B$5)+('WEIGHTED from Refinitive'!$B$8*'ISSUE SCORE from EIKON'!BG202)+('ISSUE SCORE from EIKON'!BV202*'WEIGHTED from Refinitive'!$B$9)+('WEIGHTED from Refinitive'!$B$10*'ISSUE SCORE from EIKON'!CK202)+('ISSUE SCORE from EIKON'!CZ202*'WEIGHTED from Refinitive'!$B$11)+('WEIGHTED from Refinitive'!$B$14*'ISSUE SCORE from EIKON'!DO202)+('ISSUE SCORE from EIKON'!ED202*'WEIGHTED from Refinitive'!$B$15)+('WEIGHTED from Refinitive'!$B$16*'ISSUE SCORE from EIKON'!ES202)</f>
        <v>84.136531231925929</v>
      </c>
      <c r="J199" s="1">
        <f>('WEIGHTED from Refinitive'!$B$3*'ISSUE SCORE from EIKON'!O202)+('WEIGHTED from Refinitive'!$B$4*'ISSUE SCORE from EIKON'!AD202)+('ISSUE SCORE from EIKON'!AS202*'WEIGHTED from Refinitive'!$B$5)+('WEIGHTED from Refinitive'!$B$8*'ISSUE SCORE from EIKON'!BH202)+('ISSUE SCORE from EIKON'!BW202*'WEIGHTED from Refinitive'!$B$9)+('WEIGHTED from Refinitive'!$B$10*'ISSUE SCORE from EIKON'!CL202)+('ISSUE SCORE from EIKON'!DA202*'WEIGHTED from Refinitive'!$B$11)+('WEIGHTED from Refinitive'!$B$14*'ISSUE SCORE from EIKON'!DP202)+('ISSUE SCORE from EIKON'!EE202*'WEIGHTED from Refinitive'!$B$15)+('WEIGHTED from Refinitive'!$B$16*'ISSUE SCORE from EIKON'!ET202)</f>
        <v>83.637394398490244</v>
      </c>
      <c r="K199" s="1">
        <f>('WEIGHTED from Refinitive'!$B$3*'ISSUE SCORE from EIKON'!P202)+('WEIGHTED from Refinitive'!$B$4*'ISSUE SCORE from EIKON'!AE202)+('ISSUE SCORE from EIKON'!AT202*'WEIGHTED from Refinitive'!$B$5)+('WEIGHTED from Refinitive'!$B$8*'ISSUE SCORE from EIKON'!BI202)+('ISSUE SCORE from EIKON'!BX202*'WEIGHTED from Refinitive'!$B$9)+('WEIGHTED from Refinitive'!$B$10*'ISSUE SCORE from EIKON'!CM202)+('ISSUE SCORE from EIKON'!DB202*'WEIGHTED from Refinitive'!$B$11)+('WEIGHTED from Refinitive'!$B$14*'ISSUE SCORE from EIKON'!DQ202)+('ISSUE SCORE from EIKON'!EF202*'WEIGHTED from Refinitive'!$B$15)+('WEIGHTED from Refinitive'!$B$16*'ISSUE SCORE from EIKON'!EU202)</f>
        <v>84.917000036257676</v>
      </c>
      <c r="L199" s="1">
        <f>('WEIGHTED from Refinitive'!$B$3*'ISSUE SCORE from EIKON'!Q202)+('WEIGHTED from Refinitive'!$B$4*'ISSUE SCORE from EIKON'!AF202)+('ISSUE SCORE from EIKON'!AU202*'WEIGHTED from Refinitive'!$B$5)+('WEIGHTED from Refinitive'!$B$8*'ISSUE SCORE from EIKON'!BJ202)+('ISSUE SCORE from EIKON'!BY202*'WEIGHTED from Refinitive'!$B$9)+('WEIGHTED from Refinitive'!$B$10*'ISSUE SCORE from EIKON'!CN202)+('ISSUE SCORE from EIKON'!DC202*'WEIGHTED from Refinitive'!$B$11)+('WEIGHTED from Refinitive'!$B$14*'ISSUE SCORE from EIKON'!DR202)+('ISSUE SCORE from EIKON'!EG202*'WEIGHTED from Refinitive'!$B$15)+('WEIGHTED from Refinitive'!$B$16*'ISSUE SCORE from EIKON'!EV202)</f>
        <v>82.961269924354966</v>
      </c>
      <c r="M199" s="1">
        <f>('WEIGHTED from Refinitive'!$B$3*'ISSUE SCORE from EIKON'!R202)+('WEIGHTED from Refinitive'!$B$4*'ISSUE SCORE from EIKON'!AG202)+('ISSUE SCORE from EIKON'!AV202*'WEIGHTED from Refinitive'!$B$5)+('WEIGHTED from Refinitive'!$B$8*'ISSUE SCORE from EIKON'!BK202)+('ISSUE SCORE from EIKON'!BZ202*'WEIGHTED from Refinitive'!$B$9)+('WEIGHTED from Refinitive'!$B$10*'ISSUE SCORE from EIKON'!CO202)+('ISSUE SCORE from EIKON'!DD202*'WEIGHTED from Refinitive'!$B$11)+('WEIGHTED from Refinitive'!$B$14*'ISSUE SCORE from EIKON'!DS202)+('ISSUE SCORE from EIKON'!EH202*'WEIGHTED from Refinitive'!$B$15)+('WEIGHTED from Refinitive'!$B$16*'ISSUE SCORE from EIKON'!EW202)</f>
        <v>82.371855179703971</v>
      </c>
      <c r="N199" s="1">
        <f>('WEIGHTED from Refinitive'!$B$3*'ISSUE SCORE from EIKON'!S202)+('WEIGHTED from Refinitive'!$B$4*'ISSUE SCORE from EIKON'!AH202)+('ISSUE SCORE from EIKON'!AW202*'WEIGHTED from Refinitive'!$B$5)+('WEIGHTED from Refinitive'!$B$8*'ISSUE SCORE from EIKON'!BL202)+('ISSUE SCORE from EIKON'!CA202*'WEIGHTED from Refinitive'!$B$9)+('WEIGHTED from Refinitive'!$B$10*'ISSUE SCORE from EIKON'!CP202)+('ISSUE SCORE from EIKON'!DE202*'WEIGHTED from Refinitive'!$B$11)+('WEIGHTED from Refinitive'!$B$14*'ISSUE SCORE from EIKON'!DT202)+('ISSUE SCORE from EIKON'!EI202*'WEIGHTED from Refinitive'!$B$15)+('WEIGHTED from Refinitive'!$B$16*'ISSUE SCORE from EIKON'!EX202)</f>
        <v>88.07997935561275</v>
      </c>
      <c r="O199" s="1">
        <f>('WEIGHTED from Refinitive'!$B$3*'ISSUE SCORE from EIKON'!T202)+('WEIGHTED from Refinitive'!$B$4*'ISSUE SCORE from EIKON'!AI202)+('ISSUE SCORE from EIKON'!AX202*'WEIGHTED from Refinitive'!$B$5)+('WEIGHTED from Refinitive'!$B$8*'ISSUE SCORE from EIKON'!BM202)+('ISSUE SCORE from EIKON'!CB202*'WEIGHTED from Refinitive'!$B$9)+('WEIGHTED from Refinitive'!$B$10*'ISSUE SCORE from EIKON'!CQ202)+('ISSUE SCORE from EIKON'!DF202*'WEIGHTED from Refinitive'!$B$11)+('WEIGHTED from Refinitive'!$B$14*'ISSUE SCORE from EIKON'!DU202)+('ISSUE SCORE from EIKON'!EJ202*'WEIGHTED from Refinitive'!$B$15)+('WEIGHTED from Refinitive'!$B$16*'ISSUE SCORE from EIKON'!EY202)</f>
        <v>79.710398170567643</v>
      </c>
      <c r="P199" s="1">
        <f>('WEIGHTED from Refinitive'!$B$3*'ISSUE SCORE from EIKON'!U202)+('WEIGHTED from Refinitive'!$B$4*'ISSUE SCORE from EIKON'!AJ202)+('ISSUE SCORE from EIKON'!AY202*'WEIGHTED from Refinitive'!$B$5)+('WEIGHTED from Refinitive'!$B$8*'ISSUE SCORE from EIKON'!BN202)+('ISSUE SCORE from EIKON'!CC202*'WEIGHTED from Refinitive'!$B$9)+('WEIGHTED from Refinitive'!$B$10*'ISSUE SCORE from EIKON'!CR202)+('ISSUE SCORE from EIKON'!DG202*'WEIGHTED from Refinitive'!$B$11)+('WEIGHTED from Refinitive'!$B$14*'ISSUE SCORE from EIKON'!DV202)+('ISSUE SCORE from EIKON'!EK202*'WEIGHTED from Refinitive'!$B$15)+('WEIGHTED from Refinitive'!$B$16*'ISSUE SCORE from EIKON'!EZ202)</f>
        <v>82.710861210861168</v>
      </c>
      <c r="R199" s="11" t="s">
        <v>310</v>
      </c>
      <c r="S199" s="1">
        <f t="shared" si="92"/>
        <v>63.70148201640135</v>
      </c>
      <c r="T199" s="1">
        <f t="shared" si="93"/>
        <v>90.491719161379805</v>
      </c>
      <c r="U199" s="1">
        <f t="shared" si="94"/>
        <v>91.775147163920821</v>
      </c>
      <c r="V199" s="1">
        <f t="shared" si="95"/>
        <v>85.180069930069862</v>
      </c>
      <c r="W199" s="1">
        <f t="shared" si="96"/>
        <v>83.0289159067882</v>
      </c>
      <c r="X199" s="1">
        <f t="shared" si="97"/>
        <v>77.879276781604801</v>
      </c>
      <c r="Y199" s="1">
        <f t="shared" si="98"/>
        <v>80.84874684741483</v>
      </c>
      <c r="Z199" s="1">
        <f t="shared" si="99"/>
        <v>84.136531231925929</v>
      </c>
      <c r="AA199" s="1">
        <f t="shared" si="100"/>
        <v>83.637394398490244</v>
      </c>
      <c r="AB199" s="1">
        <f t="shared" si="101"/>
        <v>84.917000036257676</v>
      </c>
      <c r="AC199" s="1">
        <f t="shared" si="102"/>
        <v>82.961269924354966</v>
      </c>
      <c r="AD199" s="1">
        <f t="shared" si="103"/>
        <v>82.371855179703971</v>
      </c>
      <c r="AE199" s="1">
        <f t="shared" si="104"/>
        <v>88.07997935561275</v>
      </c>
      <c r="AF199" s="1">
        <f t="shared" si="105"/>
        <v>79.710398170567643</v>
      </c>
      <c r="AG199" s="1">
        <f t="shared" si="106"/>
        <v>82.710861210861168</v>
      </c>
      <c r="AI199" s="11" t="s">
        <v>310</v>
      </c>
      <c r="AJ199" s="1">
        <f t="shared" si="107"/>
        <v>-26.790237144978455</v>
      </c>
      <c r="AK199" s="1">
        <f t="shared" si="108"/>
        <v>-1.2834280025410152</v>
      </c>
      <c r="AL199" s="1">
        <f t="shared" si="109"/>
        <v>6.595077233850958</v>
      </c>
      <c r="AM199" s="1">
        <f t="shared" si="110"/>
        <v>2.1511540232816628</v>
      </c>
      <c r="AN199" s="1">
        <f t="shared" si="111"/>
        <v>5.1496391251833984</v>
      </c>
      <c r="AO199" s="1">
        <f t="shared" si="112"/>
        <v>-2.9694700658100288</v>
      </c>
      <c r="AP199" s="1">
        <f t="shared" si="113"/>
        <v>-3.2877843845110988</v>
      </c>
      <c r="AQ199" s="1">
        <f t="shared" si="114"/>
        <v>0.49913683343568493</v>
      </c>
      <c r="AR199" s="1">
        <f t="shared" si="115"/>
        <v>-1.2796056377674319</v>
      </c>
      <c r="AS199" s="1">
        <f t="shared" si="116"/>
        <v>1.9557301119027102</v>
      </c>
      <c r="AT199" s="1">
        <f t="shared" si="117"/>
        <v>0.58941474465099475</v>
      </c>
      <c r="AU199" s="1">
        <f t="shared" si="118"/>
        <v>-5.7081241759087789</v>
      </c>
      <c r="AV199" s="1">
        <f t="shared" si="119"/>
        <v>8.3695811850451065</v>
      </c>
      <c r="AW199" s="1">
        <f t="shared" si="120"/>
        <v>-3.0004630402935248</v>
      </c>
      <c r="AX199" s="1" t="str">
        <f>VLOOKUP(AI199,'ISSUE SCORE from EIKON'!A202:B631,2,FALSE)</f>
        <v>Alliant Energy Corp</v>
      </c>
      <c r="AY199" s="1">
        <f t="shared" si="121"/>
        <v>198</v>
      </c>
      <c r="AZ199" s="1">
        <v>198</v>
      </c>
      <c r="BA199" s="1">
        <v>1</v>
      </c>
    </row>
    <row r="200" spans="1:53" ht="15">
      <c r="A200" s="11" t="s">
        <v>264</v>
      </c>
      <c r="B200" s="1">
        <f>('WEIGHTED from Refinitive'!$B$3*'ISSUE SCORE from EIKON'!G203)+('WEIGHTED from Refinitive'!$B$4*'ISSUE SCORE from EIKON'!V203)+('ISSUE SCORE from EIKON'!AK203*'WEIGHTED from Refinitive'!$B$5)+('WEIGHTED from Refinitive'!$B$8*'ISSUE SCORE from EIKON'!AZ203)+('ISSUE SCORE from EIKON'!BO203*'WEIGHTED from Refinitive'!$B$9)+('WEIGHTED from Refinitive'!$B$10*'ISSUE SCORE from EIKON'!CD203)+('ISSUE SCORE from EIKON'!CS203*'WEIGHTED from Refinitive'!$B$11)+('WEIGHTED from Refinitive'!$B$14*'ISSUE SCORE from EIKON'!DH203)+('ISSUE SCORE from EIKON'!DW203*'WEIGHTED from Refinitive'!$B$15)+('WEIGHTED from Refinitive'!$B$16*'ISSUE SCORE from EIKON'!EL203)</f>
        <v>45.196786597542719</v>
      </c>
      <c r="C200" s="1">
        <f>('WEIGHTED from Refinitive'!$B$3*'ISSUE SCORE from EIKON'!H203)+('WEIGHTED from Refinitive'!$B$4*'ISSUE SCORE from EIKON'!W203)+('ISSUE SCORE from EIKON'!AL203*'WEIGHTED from Refinitive'!$B$5)+('WEIGHTED from Refinitive'!$B$8*'ISSUE SCORE from EIKON'!BA203)+('ISSUE SCORE from EIKON'!BP203*'WEIGHTED from Refinitive'!$B$9)+('WEIGHTED from Refinitive'!$B$10*'ISSUE SCORE from EIKON'!CE203)+('ISSUE SCORE from EIKON'!CT203*'WEIGHTED from Refinitive'!$B$11)+('WEIGHTED from Refinitive'!$B$14*'ISSUE SCORE from EIKON'!DI203)+('ISSUE SCORE from EIKON'!DX203*'WEIGHTED from Refinitive'!$B$15)+('WEIGHTED from Refinitive'!$B$16*'ISSUE SCORE from EIKON'!EM203)</f>
        <v>39.336299840377279</v>
      </c>
      <c r="D200" s="1">
        <f>('WEIGHTED from Refinitive'!$B$3*'ISSUE SCORE from EIKON'!I203)+('WEIGHTED from Refinitive'!$B$4*'ISSUE SCORE from EIKON'!X203)+('ISSUE SCORE from EIKON'!AM203*'WEIGHTED from Refinitive'!$B$5)+('WEIGHTED from Refinitive'!$B$8*'ISSUE SCORE from EIKON'!BB203)+('ISSUE SCORE from EIKON'!BQ203*'WEIGHTED from Refinitive'!$B$9)+('WEIGHTED from Refinitive'!$B$10*'ISSUE SCORE from EIKON'!CF203)+('ISSUE SCORE from EIKON'!CU203*'WEIGHTED from Refinitive'!$B$11)+('WEIGHTED from Refinitive'!$B$14*'ISSUE SCORE from EIKON'!DJ203)+('ISSUE SCORE from EIKON'!DY203*'WEIGHTED from Refinitive'!$B$15)+('WEIGHTED from Refinitive'!$B$16*'ISSUE SCORE from EIKON'!EN203)</f>
        <v>38.17772511848338</v>
      </c>
      <c r="E200" s="1">
        <f>('WEIGHTED from Refinitive'!$B$3*'ISSUE SCORE from EIKON'!J203)+('WEIGHTED from Refinitive'!$B$4*'ISSUE SCORE from EIKON'!Y203)+('ISSUE SCORE from EIKON'!AN203*'WEIGHTED from Refinitive'!$B$5)+('WEIGHTED from Refinitive'!$B$8*'ISSUE SCORE from EIKON'!BC203)+('ISSUE SCORE from EIKON'!BR203*'WEIGHTED from Refinitive'!$B$9)+('WEIGHTED from Refinitive'!$B$10*'ISSUE SCORE from EIKON'!CG203)+('ISSUE SCORE from EIKON'!CV203*'WEIGHTED from Refinitive'!$B$11)+('WEIGHTED from Refinitive'!$B$14*'ISSUE SCORE from EIKON'!DK203)+('ISSUE SCORE from EIKON'!DZ203*'WEIGHTED from Refinitive'!$B$15)+('WEIGHTED from Refinitive'!$B$16*'ISSUE SCORE from EIKON'!EO203)</f>
        <v>33.350373507089891</v>
      </c>
      <c r="F200" s="1">
        <f>('WEIGHTED from Refinitive'!$B$3*'ISSUE SCORE from EIKON'!K203)+('WEIGHTED from Refinitive'!$B$4*'ISSUE SCORE from EIKON'!Z203)+('ISSUE SCORE from EIKON'!AO203*'WEIGHTED from Refinitive'!$B$5)+('WEIGHTED from Refinitive'!$B$8*'ISSUE SCORE from EIKON'!BD203)+('ISSUE SCORE from EIKON'!BS203*'WEIGHTED from Refinitive'!$B$9)+('WEIGHTED from Refinitive'!$B$10*'ISSUE SCORE from EIKON'!CH203)+('ISSUE SCORE from EIKON'!CW203*'WEIGHTED from Refinitive'!$B$11)+('WEIGHTED from Refinitive'!$B$14*'ISSUE SCORE from EIKON'!DL203)+('ISSUE SCORE from EIKON'!EA203*'WEIGHTED from Refinitive'!$B$15)+('WEIGHTED from Refinitive'!$B$16*'ISSUE SCORE from EIKON'!EP203)</f>
        <v>26.026611575481247</v>
      </c>
      <c r="G200" s="1">
        <f>('WEIGHTED from Refinitive'!$B$3*'ISSUE SCORE from EIKON'!L203)+('WEIGHTED from Refinitive'!$B$4*'ISSUE SCORE from EIKON'!AA203)+('ISSUE SCORE from EIKON'!AP203*'WEIGHTED from Refinitive'!$B$5)+('WEIGHTED from Refinitive'!$B$8*'ISSUE SCORE from EIKON'!BE203)+('ISSUE SCORE from EIKON'!BT203*'WEIGHTED from Refinitive'!$B$9)+('WEIGHTED from Refinitive'!$B$10*'ISSUE SCORE from EIKON'!CI203)+('ISSUE SCORE from EIKON'!CX203*'WEIGHTED from Refinitive'!$B$11)+('WEIGHTED from Refinitive'!$B$14*'ISSUE SCORE from EIKON'!DM203)+('ISSUE SCORE from EIKON'!EB203*'WEIGHTED from Refinitive'!$B$15)+('WEIGHTED from Refinitive'!$B$16*'ISSUE SCORE from EIKON'!EQ203)</f>
        <v>27.073588450668037</v>
      </c>
      <c r="H200" s="1">
        <f>('WEIGHTED from Refinitive'!$B$3*'ISSUE SCORE from EIKON'!M203)+('WEIGHTED from Refinitive'!$B$4*'ISSUE SCORE from EIKON'!AB203)+('ISSUE SCORE from EIKON'!AQ203*'WEIGHTED from Refinitive'!$B$5)+('WEIGHTED from Refinitive'!$B$8*'ISSUE SCORE from EIKON'!BF203)+('ISSUE SCORE from EIKON'!BU203*'WEIGHTED from Refinitive'!$B$9)+('WEIGHTED from Refinitive'!$B$10*'ISSUE SCORE from EIKON'!CJ203)+('ISSUE SCORE from EIKON'!CY203*'WEIGHTED from Refinitive'!$B$11)+('WEIGHTED from Refinitive'!$B$14*'ISSUE SCORE from EIKON'!DN203)+('ISSUE SCORE from EIKON'!EC203*'WEIGHTED from Refinitive'!$B$15)+('WEIGHTED from Refinitive'!$B$16*'ISSUE SCORE from EIKON'!ER203)</f>
        <v>21.680343631778022</v>
      </c>
      <c r="I200" s="1">
        <f>('WEIGHTED from Refinitive'!$B$3*'ISSUE SCORE from EIKON'!N203)+('WEIGHTED from Refinitive'!$B$4*'ISSUE SCORE from EIKON'!AC203)+('ISSUE SCORE from EIKON'!AR203*'WEIGHTED from Refinitive'!$B$5)+('WEIGHTED from Refinitive'!$B$8*'ISSUE SCORE from EIKON'!BG203)+('ISSUE SCORE from EIKON'!BV203*'WEIGHTED from Refinitive'!$B$9)+('WEIGHTED from Refinitive'!$B$10*'ISSUE SCORE from EIKON'!CK203)+('ISSUE SCORE from EIKON'!CZ203*'WEIGHTED from Refinitive'!$B$11)+('WEIGHTED from Refinitive'!$B$14*'ISSUE SCORE from EIKON'!DO203)+('ISSUE SCORE from EIKON'!ED203*'WEIGHTED from Refinitive'!$B$15)+('WEIGHTED from Refinitive'!$B$16*'ISSUE SCORE from EIKON'!ES203)</f>
        <v>23.265805335669796</v>
      </c>
      <c r="J200" s="1">
        <f>('WEIGHTED from Refinitive'!$B$3*'ISSUE SCORE from EIKON'!O203)+('WEIGHTED from Refinitive'!$B$4*'ISSUE SCORE from EIKON'!AD203)+('ISSUE SCORE from EIKON'!AS203*'WEIGHTED from Refinitive'!$B$5)+('WEIGHTED from Refinitive'!$B$8*'ISSUE SCORE from EIKON'!BH203)+('ISSUE SCORE from EIKON'!BW203*'WEIGHTED from Refinitive'!$B$9)+('WEIGHTED from Refinitive'!$B$10*'ISSUE SCORE from EIKON'!CL203)+('ISSUE SCORE from EIKON'!DA203*'WEIGHTED from Refinitive'!$B$11)+('WEIGHTED from Refinitive'!$B$14*'ISSUE SCORE from EIKON'!DP203)+('ISSUE SCORE from EIKON'!EE203*'WEIGHTED from Refinitive'!$B$15)+('WEIGHTED from Refinitive'!$B$16*'ISSUE SCORE from EIKON'!ET203)</f>
        <v>29.161538461538434</v>
      </c>
      <c r="K200" s="1">
        <f>('WEIGHTED from Refinitive'!$B$3*'ISSUE SCORE from EIKON'!P203)+('WEIGHTED from Refinitive'!$B$4*'ISSUE SCORE from EIKON'!AE203)+('ISSUE SCORE from EIKON'!AT203*'WEIGHTED from Refinitive'!$B$5)+('WEIGHTED from Refinitive'!$B$8*'ISSUE SCORE from EIKON'!BI203)+('ISSUE SCORE from EIKON'!BX203*'WEIGHTED from Refinitive'!$B$9)+('WEIGHTED from Refinitive'!$B$10*'ISSUE SCORE from EIKON'!CM203)+('ISSUE SCORE from EIKON'!DB203*'WEIGHTED from Refinitive'!$B$11)+('WEIGHTED from Refinitive'!$B$14*'ISSUE SCORE from EIKON'!DQ203)+('ISSUE SCORE from EIKON'!EF203*'WEIGHTED from Refinitive'!$B$15)+('WEIGHTED from Refinitive'!$B$16*'ISSUE SCORE from EIKON'!EU203)</f>
        <v>30.089477797659406</v>
      </c>
      <c r="L200" s="1">
        <f>('WEIGHTED from Refinitive'!$B$3*'ISSUE SCORE from EIKON'!Q203)+('WEIGHTED from Refinitive'!$B$4*'ISSUE SCORE from EIKON'!AF203)+('ISSUE SCORE from EIKON'!AU203*'WEIGHTED from Refinitive'!$B$5)+('WEIGHTED from Refinitive'!$B$8*'ISSUE SCORE from EIKON'!BJ203)+('ISSUE SCORE from EIKON'!BY203*'WEIGHTED from Refinitive'!$B$9)+('WEIGHTED from Refinitive'!$B$10*'ISSUE SCORE from EIKON'!CN203)+('ISSUE SCORE from EIKON'!DC203*'WEIGHTED from Refinitive'!$B$11)+('WEIGHTED from Refinitive'!$B$14*'ISSUE SCORE from EIKON'!DR203)+('ISSUE SCORE from EIKON'!EG203*'WEIGHTED from Refinitive'!$B$15)+('WEIGHTED from Refinitive'!$B$16*'ISSUE SCORE from EIKON'!EV203)</f>
        <v>0</v>
      </c>
      <c r="M200" s="1">
        <f>('WEIGHTED from Refinitive'!$B$3*'ISSUE SCORE from EIKON'!R203)+('WEIGHTED from Refinitive'!$B$4*'ISSUE SCORE from EIKON'!AG203)+('ISSUE SCORE from EIKON'!AV203*'WEIGHTED from Refinitive'!$B$5)+('WEIGHTED from Refinitive'!$B$8*'ISSUE SCORE from EIKON'!BK203)+('ISSUE SCORE from EIKON'!BZ203*'WEIGHTED from Refinitive'!$B$9)+('WEIGHTED from Refinitive'!$B$10*'ISSUE SCORE from EIKON'!CO203)+('ISSUE SCORE from EIKON'!DD203*'WEIGHTED from Refinitive'!$B$11)+('WEIGHTED from Refinitive'!$B$14*'ISSUE SCORE from EIKON'!DS203)+('ISSUE SCORE from EIKON'!EH203*'WEIGHTED from Refinitive'!$B$15)+('WEIGHTED from Refinitive'!$B$16*'ISSUE SCORE from EIKON'!EW203)</f>
        <v>0</v>
      </c>
      <c r="N200" s="1">
        <f>('WEIGHTED from Refinitive'!$B$3*'ISSUE SCORE from EIKON'!S203)+('WEIGHTED from Refinitive'!$B$4*'ISSUE SCORE from EIKON'!AH203)+('ISSUE SCORE from EIKON'!AW203*'WEIGHTED from Refinitive'!$B$5)+('WEIGHTED from Refinitive'!$B$8*'ISSUE SCORE from EIKON'!BL203)+('ISSUE SCORE from EIKON'!CA203*'WEIGHTED from Refinitive'!$B$9)+('WEIGHTED from Refinitive'!$B$10*'ISSUE SCORE from EIKON'!CP203)+('ISSUE SCORE from EIKON'!DE203*'WEIGHTED from Refinitive'!$B$11)+('WEIGHTED from Refinitive'!$B$14*'ISSUE SCORE from EIKON'!DT203)+('ISSUE SCORE from EIKON'!EI203*'WEIGHTED from Refinitive'!$B$15)+('WEIGHTED from Refinitive'!$B$16*'ISSUE SCORE from EIKON'!EX203)</f>
        <v>0</v>
      </c>
      <c r="O200" s="1">
        <f>('WEIGHTED from Refinitive'!$B$3*'ISSUE SCORE from EIKON'!T203)+('WEIGHTED from Refinitive'!$B$4*'ISSUE SCORE from EIKON'!AI203)+('ISSUE SCORE from EIKON'!AX203*'WEIGHTED from Refinitive'!$B$5)+('WEIGHTED from Refinitive'!$B$8*'ISSUE SCORE from EIKON'!BM203)+('ISSUE SCORE from EIKON'!CB203*'WEIGHTED from Refinitive'!$B$9)+('WEIGHTED from Refinitive'!$B$10*'ISSUE SCORE from EIKON'!CQ203)+('ISSUE SCORE from EIKON'!DF203*'WEIGHTED from Refinitive'!$B$11)+('WEIGHTED from Refinitive'!$B$14*'ISSUE SCORE from EIKON'!DU203)+('ISSUE SCORE from EIKON'!EJ203*'WEIGHTED from Refinitive'!$B$15)+('WEIGHTED from Refinitive'!$B$16*'ISSUE SCORE from EIKON'!EY203)</f>
        <v>0</v>
      </c>
      <c r="P200" s="1">
        <f>('WEIGHTED from Refinitive'!$B$3*'ISSUE SCORE from EIKON'!U203)+('WEIGHTED from Refinitive'!$B$4*'ISSUE SCORE from EIKON'!AJ203)+('ISSUE SCORE from EIKON'!AY203*'WEIGHTED from Refinitive'!$B$5)+('WEIGHTED from Refinitive'!$B$8*'ISSUE SCORE from EIKON'!BN203)+('ISSUE SCORE from EIKON'!CC203*'WEIGHTED from Refinitive'!$B$9)+('WEIGHTED from Refinitive'!$B$10*'ISSUE SCORE from EIKON'!CR203)+('ISSUE SCORE from EIKON'!DG203*'WEIGHTED from Refinitive'!$B$11)+('WEIGHTED from Refinitive'!$B$14*'ISSUE SCORE from EIKON'!DV203)+('ISSUE SCORE from EIKON'!EK203*'WEIGHTED from Refinitive'!$B$15)+('WEIGHTED from Refinitive'!$B$16*'ISSUE SCORE from EIKON'!EZ203)</f>
        <v>0</v>
      </c>
      <c r="R200" s="11" t="s">
        <v>311</v>
      </c>
      <c r="S200" s="1">
        <f t="shared" si="92"/>
        <v>87.021207178600719</v>
      </c>
      <c r="T200" s="1">
        <f t="shared" si="93"/>
        <v>39.336299840377279</v>
      </c>
      <c r="U200" s="1">
        <f t="shared" si="94"/>
        <v>38.17772511848338</v>
      </c>
      <c r="V200" s="1">
        <f t="shared" si="95"/>
        <v>33.350373507089891</v>
      </c>
      <c r="W200" s="1">
        <f t="shared" si="96"/>
        <v>26.026611575481247</v>
      </c>
      <c r="X200" s="1">
        <f t="shared" si="97"/>
        <v>27.073588450668037</v>
      </c>
      <c r="Y200" s="1">
        <f t="shared" si="98"/>
        <v>21.680343631778022</v>
      </c>
      <c r="Z200" s="1">
        <f t="shared" si="99"/>
        <v>23.265805335669796</v>
      </c>
      <c r="AA200" s="1">
        <f t="shared" si="100"/>
        <v>29.161538461538434</v>
      </c>
      <c r="AB200" s="1">
        <f t="shared" si="101"/>
        <v>30.089477797659406</v>
      </c>
      <c r="AC200" s="1">
        <f t="shared" si="102"/>
        <v>0</v>
      </c>
      <c r="AD200" s="1">
        <f t="shared" si="103"/>
        <v>0</v>
      </c>
      <c r="AE200" s="1">
        <f t="shared" si="104"/>
        <v>0</v>
      </c>
      <c r="AF200" s="1">
        <f t="shared" si="105"/>
        <v>0</v>
      </c>
      <c r="AG200" s="1">
        <f t="shared" si="106"/>
        <v>0</v>
      </c>
      <c r="AI200" s="11" t="s">
        <v>311</v>
      </c>
      <c r="AJ200" s="1">
        <f t="shared" si="107"/>
        <v>47.684907338223439</v>
      </c>
      <c r="AK200" s="1">
        <f t="shared" si="108"/>
        <v>1.1585747218938991</v>
      </c>
      <c r="AL200" s="1">
        <f t="shared" si="109"/>
        <v>4.8273516113934889</v>
      </c>
      <c r="AM200" s="1">
        <f t="shared" si="110"/>
        <v>7.3237619316086437</v>
      </c>
      <c r="AN200" s="1">
        <f t="shared" si="111"/>
        <v>-1.0469768751867896</v>
      </c>
      <c r="AO200" s="1">
        <f t="shared" si="112"/>
        <v>5.3932448188900146</v>
      </c>
      <c r="AP200" s="1">
        <f t="shared" si="113"/>
        <v>-1.5854617038917738</v>
      </c>
      <c r="AQ200" s="1">
        <f t="shared" si="114"/>
        <v>-5.8957331258686381</v>
      </c>
      <c r="AR200" s="1">
        <f t="shared" si="115"/>
        <v>-0.92793933612097135</v>
      </c>
      <c r="AS200" s="1">
        <f t="shared" si="116"/>
        <v>30.089477797659406</v>
      </c>
      <c r="AT200" s="1">
        <f t="shared" si="117"/>
        <v>0</v>
      </c>
      <c r="AU200" s="1">
        <f t="shared" si="118"/>
        <v>0</v>
      </c>
      <c r="AV200" s="1">
        <f t="shared" si="119"/>
        <v>0</v>
      </c>
      <c r="AW200" s="1">
        <f t="shared" si="120"/>
        <v>0</v>
      </c>
      <c r="AX200" s="1" t="str">
        <f>VLOOKUP(AI200,'ISSUE SCORE from EIKON'!A203:B632,2,FALSE)</f>
        <v>Lowe's Companies Inc</v>
      </c>
      <c r="AY200" s="1">
        <f t="shared" si="121"/>
        <v>199</v>
      </c>
      <c r="AZ200" s="1">
        <v>199</v>
      </c>
      <c r="BA200" s="1">
        <v>1</v>
      </c>
    </row>
    <row r="201" spans="1:53" ht="15">
      <c r="A201" s="11" t="s">
        <v>265</v>
      </c>
      <c r="B201" s="1">
        <f>('WEIGHTED from Refinitive'!$B$3*'ISSUE SCORE from EIKON'!G204)+('WEIGHTED from Refinitive'!$B$4*'ISSUE SCORE from EIKON'!V204)+('ISSUE SCORE from EIKON'!AK204*'WEIGHTED from Refinitive'!$B$5)+('WEIGHTED from Refinitive'!$B$8*'ISSUE SCORE from EIKON'!AZ204)+('ISSUE SCORE from EIKON'!BO204*'WEIGHTED from Refinitive'!$B$9)+('WEIGHTED from Refinitive'!$B$10*'ISSUE SCORE from EIKON'!CD204)+('ISSUE SCORE from EIKON'!CS204*'WEIGHTED from Refinitive'!$B$11)+('WEIGHTED from Refinitive'!$B$14*'ISSUE SCORE from EIKON'!DH204)+('ISSUE SCORE from EIKON'!DW204*'WEIGHTED from Refinitive'!$B$15)+('WEIGHTED from Refinitive'!$B$16*'ISSUE SCORE from EIKON'!EL204)</f>
        <v>68.197442385813346</v>
      </c>
      <c r="C201" s="1">
        <f>('WEIGHTED from Refinitive'!$B$3*'ISSUE SCORE from EIKON'!H204)+('WEIGHTED from Refinitive'!$B$4*'ISSUE SCORE from EIKON'!W204)+('ISSUE SCORE from EIKON'!AL204*'WEIGHTED from Refinitive'!$B$5)+('WEIGHTED from Refinitive'!$B$8*'ISSUE SCORE from EIKON'!BA204)+('ISSUE SCORE from EIKON'!BP204*'WEIGHTED from Refinitive'!$B$9)+('WEIGHTED from Refinitive'!$B$10*'ISSUE SCORE from EIKON'!CE204)+('ISSUE SCORE from EIKON'!CT204*'WEIGHTED from Refinitive'!$B$11)+('WEIGHTED from Refinitive'!$B$14*'ISSUE SCORE from EIKON'!DI204)+('ISSUE SCORE from EIKON'!DX204*'WEIGHTED from Refinitive'!$B$15)+('WEIGHTED from Refinitive'!$B$16*'ISSUE SCORE from EIKON'!EM204)</f>
        <v>45.401713230173584</v>
      </c>
      <c r="D201" s="1">
        <f>('WEIGHTED from Refinitive'!$B$3*'ISSUE SCORE from EIKON'!I204)+('WEIGHTED from Refinitive'!$B$4*'ISSUE SCORE from EIKON'!X204)+('ISSUE SCORE from EIKON'!AM204*'WEIGHTED from Refinitive'!$B$5)+('WEIGHTED from Refinitive'!$B$8*'ISSUE SCORE from EIKON'!BB204)+('ISSUE SCORE from EIKON'!BQ204*'WEIGHTED from Refinitive'!$B$9)+('WEIGHTED from Refinitive'!$B$10*'ISSUE SCORE from EIKON'!CF204)+('ISSUE SCORE from EIKON'!CU204*'WEIGHTED from Refinitive'!$B$11)+('WEIGHTED from Refinitive'!$B$14*'ISSUE SCORE from EIKON'!DJ204)+('ISSUE SCORE from EIKON'!DY204*'WEIGHTED from Refinitive'!$B$15)+('WEIGHTED from Refinitive'!$B$16*'ISSUE SCORE from EIKON'!EN204)</f>
        <v>45.858502997386196</v>
      </c>
      <c r="E201" s="1">
        <f>('WEIGHTED from Refinitive'!$B$3*'ISSUE SCORE from EIKON'!J204)+('WEIGHTED from Refinitive'!$B$4*'ISSUE SCORE from EIKON'!Y204)+('ISSUE SCORE from EIKON'!AN204*'WEIGHTED from Refinitive'!$B$5)+('WEIGHTED from Refinitive'!$B$8*'ISSUE SCORE from EIKON'!BC204)+('ISSUE SCORE from EIKON'!BR204*'WEIGHTED from Refinitive'!$B$9)+('WEIGHTED from Refinitive'!$B$10*'ISSUE SCORE from EIKON'!CG204)+('ISSUE SCORE from EIKON'!CV204*'WEIGHTED from Refinitive'!$B$11)+('WEIGHTED from Refinitive'!$B$14*'ISSUE SCORE from EIKON'!DK204)+('ISSUE SCORE from EIKON'!DZ204*'WEIGHTED from Refinitive'!$B$15)+('WEIGHTED from Refinitive'!$B$16*'ISSUE SCORE from EIKON'!EO204)</f>
        <v>50.60660847277294</v>
      </c>
      <c r="F201" s="1">
        <f>('WEIGHTED from Refinitive'!$B$3*'ISSUE SCORE from EIKON'!K204)+('WEIGHTED from Refinitive'!$B$4*'ISSUE SCORE from EIKON'!Z204)+('ISSUE SCORE from EIKON'!AO204*'WEIGHTED from Refinitive'!$B$5)+('WEIGHTED from Refinitive'!$B$8*'ISSUE SCORE from EIKON'!BD204)+('ISSUE SCORE from EIKON'!BS204*'WEIGHTED from Refinitive'!$B$9)+('WEIGHTED from Refinitive'!$B$10*'ISSUE SCORE from EIKON'!CH204)+('ISSUE SCORE from EIKON'!CW204*'WEIGHTED from Refinitive'!$B$11)+('WEIGHTED from Refinitive'!$B$14*'ISSUE SCORE from EIKON'!DL204)+('ISSUE SCORE from EIKON'!EA204*'WEIGHTED from Refinitive'!$B$15)+('WEIGHTED from Refinitive'!$B$16*'ISSUE SCORE from EIKON'!EP204)</f>
        <v>40.068860594850641</v>
      </c>
      <c r="G201" s="1">
        <f>('WEIGHTED from Refinitive'!$B$3*'ISSUE SCORE from EIKON'!L204)+('WEIGHTED from Refinitive'!$B$4*'ISSUE SCORE from EIKON'!AA204)+('ISSUE SCORE from EIKON'!AP204*'WEIGHTED from Refinitive'!$B$5)+('WEIGHTED from Refinitive'!$B$8*'ISSUE SCORE from EIKON'!BE204)+('ISSUE SCORE from EIKON'!BT204*'WEIGHTED from Refinitive'!$B$9)+('WEIGHTED from Refinitive'!$B$10*'ISSUE SCORE from EIKON'!CI204)+('ISSUE SCORE from EIKON'!CX204*'WEIGHTED from Refinitive'!$B$11)+('WEIGHTED from Refinitive'!$B$14*'ISSUE SCORE from EIKON'!DM204)+('ISSUE SCORE from EIKON'!EB204*'WEIGHTED from Refinitive'!$B$15)+('WEIGHTED from Refinitive'!$B$16*'ISSUE SCORE from EIKON'!EQ204)</f>
        <v>38.853799137531588</v>
      </c>
      <c r="H201" s="1">
        <f>('WEIGHTED from Refinitive'!$B$3*'ISSUE SCORE from EIKON'!M204)+('WEIGHTED from Refinitive'!$B$4*'ISSUE SCORE from EIKON'!AB204)+('ISSUE SCORE from EIKON'!AQ204*'WEIGHTED from Refinitive'!$B$5)+('WEIGHTED from Refinitive'!$B$8*'ISSUE SCORE from EIKON'!BF204)+('ISSUE SCORE from EIKON'!BU204*'WEIGHTED from Refinitive'!$B$9)+('WEIGHTED from Refinitive'!$B$10*'ISSUE SCORE from EIKON'!CJ204)+('ISSUE SCORE from EIKON'!CY204*'WEIGHTED from Refinitive'!$B$11)+('WEIGHTED from Refinitive'!$B$14*'ISSUE SCORE from EIKON'!DN204)+('ISSUE SCORE from EIKON'!EC204*'WEIGHTED from Refinitive'!$B$15)+('WEIGHTED from Refinitive'!$B$16*'ISSUE SCORE from EIKON'!ER204)</f>
        <v>43.118002740664565</v>
      </c>
      <c r="I201" s="1">
        <f>('WEIGHTED from Refinitive'!$B$3*'ISSUE SCORE from EIKON'!N204)+('WEIGHTED from Refinitive'!$B$4*'ISSUE SCORE from EIKON'!AC204)+('ISSUE SCORE from EIKON'!AR204*'WEIGHTED from Refinitive'!$B$5)+('WEIGHTED from Refinitive'!$B$8*'ISSUE SCORE from EIKON'!BG204)+('ISSUE SCORE from EIKON'!BV204*'WEIGHTED from Refinitive'!$B$9)+('WEIGHTED from Refinitive'!$B$10*'ISSUE SCORE from EIKON'!CK204)+('ISSUE SCORE from EIKON'!CZ204*'WEIGHTED from Refinitive'!$B$11)+('WEIGHTED from Refinitive'!$B$14*'ISSUE SCORE from EIKON'!DO204)+('ISSUE SCORE from EIKON'!ED204*'WEIGHTED from Refinitive'!$B$15)+('WEIGHTED from Refinitive'!$B$16*'ISSUE SCORE from EIKON'!ES204)</f>
        <v>41.091444672131125</v>
      </c>
      <c r="J201" s="1">
        <f>('WEIGHTED from Refinitive'!$B$3*'ISSUE SCORE from EIKON'!O204)+('WEIGHTED from Refinitive'!$B$4*'ISSUE SCORE from EIKON'!AD204)+('ISSUE SCORE from EIKON'!AS204*'WEIGHTED from Refinitive'!$B$5)+('WEIGHTED from Refinitive'!$B$8*'ISSUE SCORE from EIKON'!BH204)+('ISSUE SCORE from EIKON'!BW204*'WEIGHTED from Refinitive'!$B$9)+('WEIGHTED from Refinitive'!$B$10*'ISSUE SCORE from EIKON'!CL204)+('ISSUE SCORE from EIKON'!DA204*'WEIGHTED from Refinitive'!$B$11)+('WEIGHTED from Refinitive'!$B$14*'ISSUE SCORE from EIKON'!DP204)+('ISSUE SCORE from EIKON'!EE204*'WEIGHTED from Refinitive'!$B$15)+('WEIGHTED from Refinitive'!$B$16*'ISSUE SCORE from EIKON'!ET204)</f>
        <v>50.025475393845284</v>
      </c>
      <c r="K201" s="1">
        <f>('WEIGHTED from Refinitive'!$B$3*'ISSUE SCORE from EIKON'!P204)+('WEIGHTED from Refinitive'!$B$4*'ISSUE SCORE from EIKON'!AE204)+('ISSUE SCORE from EIKON'!AT204*'WEIGHTED from Refinitive'!$B$5)+('WEIGHTED from Refinitive'!$B$8*'ISSUE SCORE from EIKON'!BI204)+('ISSUE SCORE from EIKON'!BX204*'WEIGHTED from Refinitive'!$B$9)+('WEIGHTED from Refinitive'!$B$10*'ISSUE SCORE from EIKON'!CM204)+('ISSUE SCORE from EIKON'!DB204*'WEIGHTED from Refinitive'!$B$11)+('WEIGHTED from Refinitive'!$B$14*'ISSUE SCORE from EIKON'!DQ204)+('ISSUE SCORE from EIKON'!EF204*'WEIGHTED from Refinitive'!$B$15)+('WEIGHTED from Refinitive'!$B$16*'ISSUE SCORE from EIKON'!EU204)</f>
        <v>38.939792016012994</v>
      </c>
      <c r="L201" s="1">
        <f>('WEIGHTED from Refinitive'!$B$3*'ISSUE SCORE from EIKON'!Q204)+('WEIGHTED from Refinitive'!$B$4*'ISSUE SCORE from EIKON'!AF204)+('ISSUE SCORE from EIKON'!AU204*'WEIGHTED from Refinitive'!$B$5)+('WEIGHTED from Refinitive'!$B$8*'ISSUE SCORE from EIKON'!BJ204)+('ISSUE SCORE from EIKON'!BY204*'WEIGHTED from Refinitive'!$B$9)+('WEIGHTED from Refinitive'!$B$10*'ISSUE SCORE from EIKON'!CN204)+('ISSUE SCORE from EIKON'!DC204*'WEIGHTED from Refinitive'!$B$11)+('WEIGHTED from Refinitive'!$B$14*'ISSUE SCORE from EIKON'!DR204)+('ISSUE SCORE from EIKON'!EG204*'WEIGHTED from Refinitive'!$B$15)+('WEIGHTED from Refinitive'!$B$16*'ISSUE SCORE from EIKON'!EV204)</f>
        <v>28.967937959128538</v>
      </c>
      <c r="M201" s="1">
        <f>('WEIGHTED from Refinitive'!$B$3*'ISSUE SCORE from EIKON'!R204)+('WEIGHTED from Refinitive'!$B$4*'ISSUE SCORE from EIKON'!AG204)+('ISSUE SCORE from EIKON'!AV204*'WEIGHTED from Refinitive'!$B$5)+('WEIGHTED from Refinitive'!$B$8*'ISSUE SCORE from EIKON'!BK204)+('ISSUE SCORE from EIKON'!BZ204*'WEIGHTED from Refinitive'!$B$9)+('WEIGHTED from Refinitive'!$B$10*'ISSUE SCORE from EIKON'!CO204)+('ISSUE SCORE from EIKON'!DD204*'WEIGHTED from Refinitive'!$B$11)+('WEIGHTED from Refinitive'!$B$14*'ISSUE SCORE from EIKON'!DS204)+('ISSUE SCORE from EIKON'!EH204*'WEIGHTED from Refinitive'!$B$15)+('WEIGHTED from Refinitive'!$B$16*'ISSUE SCORE from EIKON'!EW204)</f>
        <v>0</v>
      </c>
      <c r="N201" s="1">
        <f>('WEIGHTED from Refinitive'!$B$3*'ISSUE SCORE from EIKON'!S204)+('WEIGHTED from Refinitive'!$B$4*'ISSUE SCORE from EIKON'!AH204)+('ISSUE SCORE from EIKON'!AW204*'WEIGHTED from Refinitive'!$B$5)+('WEIGHTED from Refinitive'!$B$8*'ISSUE SCORE from EIKON'!BL204)+('ISSUE SCORE from EIKON'!CA204*'WEIGHTED from Refinitive'!$B$9)+('WEIGHTED from Refinitive'!$B$10*'ISSUE SCORE from EIKON'!CP204)+('ISSUE SCORE from EIKON'!DE204*'WEIGHTED from Refinitive'!$B$11)+('WEIGHTED from Refinitive'!$B$14*'ISSUE SCORE from EIKON'!DT204)+('ISSUE SCORE from EIKON'!EI204*'WEIGHTED from Refinitive'!$B$15)+('WEIGHTED from Refinitive'!$B$16*'ISSUE SCORE from EIKON'!EX204)</f>
        <v>0</v>
      </c>
      <c r="O201" s="1">
        <f>('WEIGHTED from Refinitive'!$B$3*'ISSUE SCORE from EIKON'!T204)+('WEIGHTED from Refinitive'!$B$4*'ISSUE SCORE from EIKON'!AI204)+('ISSUE SCORE from EIKON'!AX204*'WEIGHTED from Refinitive'!$B$5)+('WEIGHTED from Refinitive'!$B$8*'ISSUE SCORE from EIKON'!BM204)+('ISSUE SCORE from EIKON'!CB204*'WEIGHTED from Refinitive'!$B$9)+('WEIGHTED from Refinitive'!$B$10*'ISSUE SCORE from EIKON'!CQ204)+('ISSUE SCORE from EIKON'!DF204*'WEIGHTED from Refinitive'!$B$11)+('WEIGHTED from Refinitive'!$B$14*'ISSUE SCORE from EIKON'!DU204)+('ISSUE SCORE from EIKON'!EJ204*'WEIGHTED from Refinitive'!$B$15)+('WEIGHTED from Refinitive'!$B$16*'ISSUE SCORE from EIKON'!EY204)</f>
        <v>0</v>
      </c>
      <c r="P201" s="1">
        <f>('WEIGHTED from Refinitive'!$B$3*'ISSUE SCORE from EIKON'!U204)+('WEIGHTED from Refinitive'!$B$4*'ISSUE SCORE from EIKON'!AJ204)+('ISSUE SCORE from EIKON'!AY204*'WEIGHTED from Refinitive'!$B$5)+('WEIGHTED from Refinitive'!$B$8*'ISSUE SCORE from EIKON'!BN204)+('ISSUE SCORE from EIKON'!CC204*'WEIGHTED from Refinitive'!$B$9)+('WEIGHTED from Refinitive'!$B$10*'ISSUE SCORE from EIKON'!CR204)+('ISSUE SCORE from EIKON'!DG204*'WEIGHTED from Refinitive'!$B$11)+('WEIGHTED from Refinitive'!$B$14*'ISSUE SCORE from EIKON'!DV204)+('ISSUE SCORE from EIKON'!EK204*'WEIGHTED from Refinitive'!$B$15)+('WEIGHTED from Refinitive'!$B$16*'ISSUE SCORE from EIKON'!EZ204)</f>
        <v>0</v>
      </c>
      <c r="R201" s="11" t="s">
        <v>312</v>
      </c>
      <c r="S201" s="1">
        <f t="shared" si="92"/>
        <v>78.135340850586971</v>
      </c>
      <c r="T201" s="1">
        <f t="shared" si="93"/>
        <v>45.401713230173584</v>
      </c>
      <c r="U201" s="1">
        <f t="shared" si="94"/>
        <v>45.858502997386196</v>
      </c>
      <c r="V201" s="1">
        <f t="shared" si="95"/>
        <v>50.60660847277294</v>
      </c>
      <c r="W201" s="1">
        <f t="shared" si="96"/>
        <v>40.068860594850641</v>
      </c>
      <c r="X201" s="1">
        <f t="shared" si="97"/>
        <v>38.853799137531588</v>
      </c>
      <c r="Y201" s="1">
        <f t="shared" si="98"/>
        <v>43.118002740664565</v>
      </c>
      <c r="Z201" s="1">
        <f t="shared" si="99"/>
        <v>41.091444672131125</v>
      </c>
      <c r="AA201" s="1">
        <f t="shared" si="100"/>
        <v>50.025475393845284</v>
      </c>
      <c r="AB201" s="1">
        <f t="shared" si="101"/>
        <v>38.939792016012994</v>
      </c>
      <c r="AC201" s="1">
        <f t="shared" si="102"/>
        <v>28.967937959128538</v>
      </c>
      <c r="AD201" s="1">
        <f t="shared" si="103"/>
        <v>0</v>
      </c>
      <c r="AE201" s="1">
        <f t="shared" si="104"/>
        <v>0</v>
      </c>
      <c r="AF201" s="1">
        <f t="shared" si="105"/>
        <v>0</v>
      </c>
      <c r="AG201" s="1">
        <f t="shared" si="106"/>
        <v>0</v>
      </c>
      <c r="AI201" s="11" t="s">
        <v>312</v>
      </c>
      <c r="AJ201" s="1">
        <f t="shared" si="107"/>
        <v>32.733627620413387</v>
      </c>
      <c r="AK201" s="1">
        <f t="shared" si="108"/>
        <v>-0.45678976721261222</v>
      </c>
      <c r="AL201" s="1">
        <f t="shared" si="109"/>
        <v>-4.748105475386744</v>
      </c>
      <c r="AM201" s="1">
        <f t="shared" si="110"/>
        <v>10.5377478779223</v>
      </c>
      <c r="AN201" s="1">
        <f t="shared" si="111"/>
        <v>1.2150614573190524</v>
      </c>
      <c r="AO201" s="1">
        <f t="shared" si="112"/>
        <v>-4.2642036031329766</v>
      </c>
      <c r="AP201" s="1">
        <f t="shared" si="113"/>
        <v>2.0265580685334399</v>
      </c>
      <c r="AQ201" s="1">
        <f t="shared" si="114"/>
        <v>-8.9340307217141586</v>
      </c>
      <c r="AR201" s="1">
        <f t="shared" si="115"/>
        <v>11.085683377832289</v>
      </c>
      <c r="AS201" s="1">
        <f t="shared" si="116"/>
        <v>9.9718540568844567</v>
      </c>
      <c r="AT201" s="1">
        <f t="shared" si="117"/>
        <v>28.967937959128538</v>
      </c>
      <c r="AU201" s="1">
        <f t="shared" si="118"/>
        <v>0</v>
      </c>
      <c r="AV201" s="1">
        <f t="shared" si="119"/>
        <v>0</v>
      </c>
      <c r="AW201" s="1">
        <f t="shared" si="120"/>
        <v>0</v>
      </c>
      <c r="AX201" s="1" t="str">
        <f>VLOOKUP(AI201,'ISSUE SCORE from EIKON'!A204:B633,2,FALSE)</f>
        <v>Lam Research Corp</v>
      </c>
      <c r="AY201" s="1">
        <f t="shared" si="121"/>
        <v>200</v>
      </c>
      <c r="AZ201" s="1">
        <v>200</v>
      </c>
      <c r="BA201" s="1">
        <v>1</v>
      </c>
    </row>
    <row r="202" spans="1:53" ht="15">
      <c r="A202" s="11" t="s">
        <v>266</v>
      </c>
      <c r="B202" s="1">
        <f>('WEIGHTED from Refinitive'!$B$3*'ISSUE SCORE from EIKON'!G205)+('WEIGHTED from Refinitive'!$B$4*'ISSUE SCORE from EIKON'!V205)+('ISSUE SCORE from EIKON'!AK205*'WEIGHTED from Refinitive'!$B$5)+('WEIGHTED from Refinitive'!$B$8*'ISSUE SCORE from EIKON'!AZ205)+('ISSUE SCORE from EIKON'!BO205*'WEIGHTED from Refinitive'!$B$9)+('WEIGHTED from Refinitive'!$B$10*'ISSUE SCORE from EIKON'!CD205)+('ISSUE SCORE from EIKON'!CS205*'WEIGHTED from Refinitive'!$B$11)+('WEIGHTED from Refinitive'!$B$14*'ISSUE SCORE from EIKON'!DH205)+('ISSUE SCORE from EIKON'!DW205*'WEIGHTED from Refinitive'!$B$15)+('WEIGHTED from Refinitive'!$B$16*'ISSUE SCORE from EIKON'!EL205)</f>
        <v>78.727357391003522</v>
      </c>
      <c r="C202" s="1">
        <f>('WEIGHTED from Refinitive'!$B$3*'ISSUE SCORE from EIKON'!H205)+('WEIGHTED from Refinitive'!$B$4*'ISSUE SCORE from EIKON'!W205)+('ISSUE SCORE from EIKON'!AL205*'WEIGHTED from Refinitive'!$B$5)+('WEIGHTED from Refinitive'!$B$8*'ISSUE SCORE from EIKON'!BA205)+('ISSUE SCORE from EIKON'!BP205*'WEIGHTED from Refinitive'!$B$9)+('WEIGHTED from Refinitive'!$B$10*'ISSUE SCORE from EIKON'!CE205)+('ISSUE SCORE from EIKON'!CT205*'WEIGHTED from Refinitive'!$B$11)+('WEIGHTED from Refinitive'!$B$14*'ISSUE SCORE from EIKON'!DI205)+('ISSUE SCORE from EIKON'!DX205*'WEIGHTED from Refinitive'!$B$15)+('WEIGHTED from Refinitive'!$B$16*'ISSUE SCORE from EIKON'!EM205)</f>
        <v>77.775356493148408</v>
      </c>
      <c r="D202" s="1">
        <f>('WEIGHTED from Refinitive'!$B$3*'ISSUE SCORE from EIKON'!I205)+('WEIGHTED from Refinitive'!$B$4*'ISSUE SCORE from EIKON'!X205)+('ISSUE SCORE from EIKON'!AM205*'WEIGHTED from Refinitive'!$B$5)+('WEIGHTED from Refinitive'!$B$8*'ISSUE SCORE from EIKON'!BB205)+('ISSUE SCORE from EIKON'!BQ205*'WEIGHTED from Refinitive'!$B$9)+('WEIGHTED from Refinitive'!$B$10*'ISSUE SCORE from EIKON'!CF205)+('ISSUE SCORE from EIKON'!CU205*'WEIGHTED from Refinitive'!$B$11)+('WEIGHTED from Refinitive'!$B$14*'ISSUE SCORE from EIKON'!DJ205)+('ISSUE SCORE from EIKON'!DY205*'WEIGHTED from Refinitive'!$B$15)+('WEIGHTED from Refinitive'!$B$16*'ISSUE SCORE from EIKON'!EN205)</f>
        <v>70.303036470373726</v>
      </c>
      <c r="E202" s="1">
        <f>('WEIGHTED from Refinitive'!$B$3*'ISSUE SCORE from EIKON'!J205)+('WEIGHTED from Refinitive'!$B$4*'ISSUE SCORE from EIKON'!Y205)+('ISSUE SCORE from EIKON'!AN205*'WEIGHTED from Refinitive'!$B$5)+('WEIGHTED from Refinitive'!$B$8*'ISSUE SCORE from EIKON'!BC205)+('ISSUE SCORE from EIKON'!BR205*'WEIGHTED from Refinitive'!$B$9)+('WEIGHTED from Refinitive'!$B$10*'ISSUE SCORE from EIKON'!CG205)+('ISSUE SCORE from EIKON'!CV205*'WEIGHTED from Refinitive'!$B$11)+('WEIGHTED from Refinitive'!$B$14*'ISSUE SCORE from EIKON'!DK205)+('ISSUE SCORE from EIKON'!DZ205*'WEIGHTED from Refinitive'!$B$15)+('WEIGHTED from Refinitive'!$B$16*'ISSUE SCORE from EIKON'!EO205)</f>
        <v>78.920454232337676</v>
      </c>
      <c r="F202" s="1">
        <f>('WEIGHTED from Refinitive'!$B$3*'ISSUE SCORE from EIKON'!K205)+('WEIGHTED from Refinitive'!$B$4*'ISSUE SCORE from EIKON'!Z205)+('ISSUE SCORE from EIKON'!AO205*'WEIGHTED from Refinitive'!$B$5)+('WEIGHTED from Refinitive'!$B$8*'ISSUE SCORE from EIKON'!BD205)+('ISSUE SCORE from EIKON'!BS205*'WEIGHTED from Refinitive'!$B$9)+('WEIGHTED from Refinitive'!$B$10*'ISSUE SCORE from EIKON'!CH205)+('ISSUE SCORE from EIKON'!CW205*'WEIGHTED from Refinitive'!$B$11)+('WEIGHTED from Refinitive'!$B$14*'ISSUE SCORE from EIKON'!DL205)+('ISSUE SCORE from EIKON'!EA205*'WEIGHTED from Refinitive'!$B$15)+('WEIGHTED from Refinitive'!$B$16*'ISSUE SCORE from EIKON'!EP205)</f>
        <v>74.820479520479481</v>
      </c>
      <c r="G202" s="1">
        <f>('WEIGHTED from Refinitive'!$B$3*'ISSUE SCORE from EIKON'!L205)+('WEIGHTED from Refinitive'!$B$4*'ISSUE SCORE from EIKON'!AA205)+('ISSUE SCORE from EIKON'!AP205*'WEIGHTED from Refinitive'!$B$5)+('WEIGHTED from Refinitive'!$B$8*'ISSUE SCORE from EIKON'!BE205)+('ISSUE SCORE from EIKON'!BT205*'WEIGHTED from Refinitive'!$B$9)+('WEIGHTED from Refinitive'!$B$10*'ISSUE SCORE from EIKON'!CI205)+('ISSUE SCORE from EIKON'!CX205*'WEIGHTED from Refinitive'!$B$11)+('WEIGHTED from Refinitive'!$B$14*'ISSUE SCORE from EIKON'!DM205)+('ISSUE SCORE from EIKON'!EB205*'WEIGHTED from Refinitive'!$B$15)+('WEIGHTED from Refinitive'!$B$16*'ISSUE SCORE from EIKON'!EQ205)</f>
        <v>74.830473392913817</v>
      </c>
      <c r="H202" s="1">
        <f>('WEIGHTED from Refinitive'!$B$3*'ISSUE SCORE from EIKON'!M205)+('WEIGHTED from Refinitive'!$B$4*'ISSUE SCORE from EIKON'!AB205)+('ISSUE SCORE from EIKON'!AQ205*'WEIGHTED from Refinitive'!$B$5)+('WEIGHTED from Refinitive'!$B$8*'ISSUE SCORE from EIKON'!BF205)+('ISSUE SCORE from EIKON'!BU205*'WEIGHTED from Refinitive'!$B$9)+('WEIGHTED from Refinitive'!$B$10*'ISSUE SCORE from EIKON'!CJ205)+('ISSUE SCORE from EIKON'!CY205*'WEIGHTED from Refinitive'!$B$11)+('WEIGHTED from Refinitive'!$B$14*'ISSUE SCORE from EIKON'!DN205)+('ISSUE SCORE from EIKON'!EC205*'WEIGHTED from Refinitive'!$B$15)+('WEIGHTED from Refinitive'!$B$16*'ISSUE SCORE from EIKON'!ER205)</f>
        <v>72.100927806685988</v>
      </c>
      <c r="I202" s="1">
        <f>('WEIGHTED from Refinitive'!$B$3*'ISSUE SCORE from EIKON'!N205)+('WEIGHTED from Refinitive'!$B$4*'ISSUE SCORE from EIKON'!AC205)+('ISSUE SCORE from EIKON'!AR205*'WEIGHTED from Refinitive'!$B$5)+('WEIGHTED from Refinitive'!$B$8*'ISSUE SCORE from EIKON'!BG205)+('ISSUE SCORE from EIKON'!BV205*'WEIGHTED from Refinitive'!$B$9)+('WEIGHTED from Refinitive'!$B$10*'ISSUE SCORE from EIKON'!CK205)+('ISSUE SCORE from EIKON'!CZ205*'WEIGHTED from Refinitive'!$B$11)+('WEIGHTED from Refinitive'!$B$14*'ISSUE SCORE from EIKON'!DO205)+('ISSUE SCORE from EIKON'!ED205*'WEIGHTED from Refinitive'!$B$15)+('WEIGHTED from Refinitive'!$B$16*'ISSUE SCORE from EIKON'!ES205)</f>
        <v>70.842043796887978</v>
      </c>
      <c r="J202" s="1">
        <f>('WEIGHTED from Refinitive'!$B$3*'ISSUE SCORE from EIKON'!O205)+('WEIGHTED from Refinitive'!$B$4*'ISSUE SCORE from EIKON'!AD205)+('ISSUE SCORE from EIKON'!AS205*'WEIGHTED from Refinitive'!$B$5)+('WEIGHTED from Refinitive'!$B$8*'ISSUE SCORE from EIKON'!BH205)+('ISSUE SCORE from EIKON'!BW205*'WEIGHTED from Refinitive'!$B$9)+('WEIGHTED from Refinitive'!$B$10*'ISSUE SCORE from EIKON'!CL205)+('ISSUE SCORE from EIKON'!DA205*'WEIGHTED from Refinitive'!$B$11)+('WEIGHTED from Refinitive'!$B$14*'ISSUE SCORE from EIKON'!DP205)+('ISSUE SCORE from EIKON'!EE205*'WEIGHTED from Refinitive'!$B$15)+('WEIGHTED from Refinitive'!$B$16*'ISSUE SCORE from EIKON'!ET205)</f>
        <v>68.242725772330985</v>
      </c>
      <c r="K202" s="1">
        <f>('WEIGHTED from Refinitive'!$B$3*'ISSUE SCORE from EIKON'!P205)+('WEIGHTED from Refinitive'!$B$4*'ISSUE SCORE from EIKON'!AE205)+('ISSUE SCORE from EIKON'!AT205*'WEIGHTED from Refinitive'!$B$5)+('WEIGHTED from Refinitive'!$B$8*'ISSUE SCORE from EIKON'!BI205)+('ISSUE SCORE from EIKON'!BX205*'WEIGHTED from Refinitive'!$B$9)+('WEIGHTED from Refinitive'!$B$10*'ISSUE SCORE from EIKON'!CM205)+('ISSUE SCORE from EIKON'!DB205*'WEIGHTED from Refinitive'!$B$11)+('WEIGHTED from Refinitive'!$B$14*'ISSUE SCORE from EIKON'!DQ205)+('ISSUE SCORE from EIKON'!EF205*'WEIGHTED from Refinitive'!$B$15)+('WEIGHTED from Refinitive'!$B$16*'ISSUE SCORE from EIKON'!EU205)</f>
        <v>44.550777835587908</v>
      </c>
      <c r="L202" s="1">
        <f>('WEIGHTED from Refinitive'!$B$3*'ISSUE SCORE from EIKON'!Q205)+('WEIGHTED from Refinitive'!$B$4*'ISSUE SCORE from EIKON'!AF205)+('ISSUE SCORE from EIKON'!AU205*'WEIGHTED from Refinitive'!$B$5)+('WEIGHTED from Refinitive'!$B$8*'ISSUE SCORE from EIKON'!BJ205)+('ISSUE SCORE from EIKON'!BY205*'WEIGHTED from Refinitive'!$B$9)+('WEIGHTED from Refinitive'!$B$10*'ISSUE SCORE from EIKON'!CN205)+('ISSUE SCORE from EIKON'!DC205*'WEIGHTED from Refinitive'!$B$11)+('WEIGHTED from Refinitive'!$B$14*'ISSUE SCORE from EIKON'!DR205)+('ISSUE SCORE from EIKON'!EG205*'WEIGHTED from Refinitive'!$B$15)+('WEIGHTED from Refinitive'!$B$16*'ISSUE SCORE from EIKON'!EV205)</f>
        <v>44.835638197791347</v>
      </c>
      <c r="M202" s="1">
        <f>('WEIGHTED from Refinitive'!$B$3*'ISSUE SCORE from EIKON'!R205)+('WEIGHTED from Refinitive'!$B$4*'ISSUE SCORE from EIKON'!AG205)+('ISSUE SCORE from EIKON'!AV205*'WEIGHTED from Refinitive'!$B$5)+('WEIGHTED from Refinitive'!$B$8*'ISSUE SCORE from EIKON'!BK205)+('ISSUE SCORE from EIKON'!BZ205*'WEIGHTED from Refinitive'!$B$9)+('WEIGHTED from Refinitive'!$B$10*'ISSUE SCORE from EIKON'!CO205)+('ISSUE SCORE from EIKON'!DD205*'WEIGHTED from Refinitive'!$B$11)+('WEIGHTED from Refinitive'!$B$14*'ISSUE SCORE from EIKON'!DS205)+('ISSUE SCORE from EIKON'!EH205*'WEIGHTED from Refinitive'!$B$15)+('WEIGHTED from Refinitive'!$B$16*'ISSUE SCORE from EIKON'!EW205)</f>
        <v>40.130504769903276</v>
      </c>
      <c r="N202" s="1">
        <f>('WEIGHTED from Refinitive'!$B$3*'ISSUE SCORE from EIKON'!S205)+('WEIGHTED from Refinitive'!$B$4*'ISSUE SCORE from EIKON'!AH205)+('ISSUE SCORE from EIKON'!AW205*'WEIGHTED from Refinitive'!$B$5)+('WEIGHTED from Refinitive'!$B$8*'ISSUE SCORE from EIKON'!BL205)+('ISSUE SCORE from EIKON'!CA205*'WEIGHTED from Refinitive'!$B$9)+('WEIGHTED from Refinitive'!$B$10*'ISSUE SCORE from EIKON'!CP205)+('ISSUE SCORE from EIKON'!DE205*'WEIGHTED from Refinitive'!$B$11)+('WEIGHTED from Refinitive'!$B$14*'ISSUE SCORE from EIKON'!DT205)+('ISSUE SCORE from EIKON'!EI205*'WEIGHTED from Refinitive'!$B$15)+('WEIGHTED from Refinitive'!$B$16*'ISSUE SCORE from EIKON'!EX205)</f>
        <v>42.97042970690508</v>
      </c>
      <c r="O202" s="1">
        <f>('WEIGHTED from Refinitive'!$B$3*'ISSUE SCORE from EIKON'!T205)+('WEIGHTED from Refinitive'!$B$4*'ISSUE SCORE from EIKON'!AI205)+('ISSUE SCORE from EIKON'!AX205*'WEIGHTED from Refinitive'!$B$5)+('WEIGHTED from Refinitive'!$B$8*'ISSUE SCORE from EIKON'!BM205)+('ISSUE SCORE from EIKON'!CB205*'WEIGHTED from Refinitive'!$B$9)+('WEIGHTED from Refinitive'!$B$10*'ISSUE SCORE from EIKON'!CQ205)+('ISSUE SCORE from EIKON'!DF205*'WEIGHTED from Refinitive'!$B$11)+('WEIGHTED from Refinitive'!$B$14*'ISSUE SCORE from EIKON'!DU205)+('ISSUE SCORE from EIKON'!EJ205*'WEIGHTED from Refinitive'!$B$15)+('WEIGHTED from Refinitive'!$B$16*'ISSUE SCORE from EIKON'!EY205)</f>
        <v>44.477810393293339</v>
      </c>
      <c r="P202" s="1">
        <f>('WEIGHTED from Refinitive'!$B$3*'ISSUE SCORE from EIKON'!U205)+('WEIGHTED from Refinitive'!$B$4*'ISSUE SCORE from EIKON'!AJ205)+('ISSUE SCORE from EIKON'!AY205*'WEIGHTED from Refinitive'!$B$5)+('WEIGHTED from Refinitive'!$B$8*'ISSUE SCORE from EIKON'!BN205)+('ISSUE SCORE from EIKON'!CC205*'WEIGHTED from Refinitive'!$B$9)+('WEIGHTED from Refinitive'!$B$10*'ISSUE SCORE from EIKON'!CR205)+('ISSUE SCORE from EIKON'!DG205*'WEIGHTED from Refinitive'!$B$11)+('WEIGHTED from Refinitive'!$B$14*'ISSUE SCORE from EIKON'!DV205)+('ISSUE SCORE from EIKON'!EK205*'WEIGHTED from Refinitive'!$B$15)+('WEIGHTED from Refinitive'!$B$16*'ISSUE SCORE from EIKON'!EZ205)</f>
        <v>42.427380952380915</v>
      </c>
      <c r="R202" s="11" t="s">
        <v>314</v>
      </c>
      <c r="S202" s="1">
        <f t="shared" si="92"/>
        <v>63.726830302822535</v>
      </c>
      <c r="T202" s="1">
        <f t="shared" si="93"/>
        <v>77.775356493148408</v>
      </c>
      <c r="U202" s="1">
        <f t="shared" si="94"/>
        <v>70.303036470373726</v>
      </c>
      <c r="V202" s="1">
        <f t="shared" si="95"/>
        <v>78.920454232337676</v>
      </c>
      <c r="W202" s="1">
        <f t="shared" si="96"/>
        <v>74.820479520479481</v>
      </c>
      <c r="X202" s="1">
        <f t="shared" si="97"/>
        <v>74.830473392913817</v>
      </c>
      <c r="Y202" s="1">
        <f t="shared" si="98"/>
        <v>72.100927806685988</v>
      </c>
      <c r="Z202" s="1">
        <f t="shared" si="99"/>
        <v>70.842043796887978</v>
      </c>
      <c r="AA202" s="1">
        <f t="shared" si="100"/>
        <v>68.242725772330985</v>
      </c>
      <c r="AB202" s="1">
        <f t="shared" si="101"/>
        <v>44.550777835587908</v>
      </c>
      <c r="AC202" s="1">
        <f t="shared" si="102"/>
        <v>44.835638197791347</v>
      </c>
      <c r="AD202" s="1">
        <f t="shared" si="103"/>
        <v>40.130504769903276</v>
      </c>
      <c r="AE202" s="1">
        <f t="shared" si="104"/>
        <v>42.97042970690508</v>
      </c>
      <c r="AF202" s="1">
        <f t="shared" si="105"/>
        <v>44.477810393293339</v>
      </c>
      <c r="AG202" s="1">
        <f t="shared" si="106"/>
        <v>42.427380952380915</v>
      </c>
      <c r="AI202" s="11" t="s">
        <v>314</v>
      </c>
      <c r="AJ202" s="1">
        <f t="shared" si="107"/>
        <v>-14.048526190325873</v>
      </c>
      <c r="AK202" s="1">
        <f t="shared" si="108"/>
        <v>7.4723200227746815</v>
      </c>
      <c r="AL202" s="1">
        <f t="shared" si="109"/>
        <v>-8.6174177619639494</v>
      </c>
      <c r="AM202" s="1">
        <f t="shared" si="110"/>
        <v>4.0999747118581951</v>
      </c>
      <c r="AN202" s="1">
        <f t="shared" si="111"/>
        <v>-0.0099938724343360263</v>
      </c>
      <c r="AO202" s="1">
        <f t="shared" si="112"/>
        <v>2.7295455862278288</v>
      </c>
      <c r="AP202" s="1">
        <f t="shared" si="113"/>
        <v>1.2588840097980096</v>
      </c>
      <c r="AQ202" s="1">
        <f t="shared" si="114"/>
        <v>2.5993180245569931</v>
      </c>
      <c r="AR202" s="1">
        <f t="shared" si="115"/>
        <v>23.691947936743077</v>
      </c>
      <c r="AS202" s="1">
        <f t="shared" si="116"/>
        <v>-0.28486036220343891</v>
      </c>
      <c r="AT202" s="1">
        <f t="shared" si="117"/>
        <v>4.7051334278880717</v>
      </c>
      <c r="AU202" s="1">
        <f t="shared" si="118"/>
        <v>-2.839924937001804</v>
      </c>
      <c r="AV202" s="1">
        <f t="shared" si="119"/>
        <v>-1.5073806863882595</v>
      </c>
      <c r="AW202" s="1">
        <f t="shared" si="120"/>
        <v>2.0504294409124242</v>
      </c>
      <c r="AX202" s="1" t="str">
        <f>VLOOKUP(AI202,'ISSUE SCORE from EIKON'!A205:B634,2,FALSE)</f>
        <v>Las Vegas Sands Corp</v>
      </c>
      <c r="AY202" s="1">
        <f t="shared" si="121"/>
        <v>201</v>
      </c>
      <c r="AZ202" s="1">
        <v>201</v>
      </c>
      <c r="BA202" s="1">
        <v>1</v>
      </c>
    </row>
    <row r="203" spans="1:53" ht="15">
      <c r="A203" s="11" t="s">
        <v>267</v>
      </c>
      <c r="B203" s="1">
        <f>('WEIGHTED from Refinitive'!$B$3*'ISSUE SCORE from EIKON'!G206)+('WEIGHTED from Refinitive'!$B$4*'ISSUE SCORE from EIKON'!V206)+('ISSUE SCORE from EIKON'!AK206*'WEIGHTED from Refinitive'!$B$5)+('WEIGHTED from Refinitive'!$B$8*'ISSUE SCORE from EIKON'!AZ206)+('ISSUE SCORE from EIKON'!BO206*'WEIGHTED from Refinitive'!$B$9)+('WEIGHTED from Refinitive'!$B$10*'ISSUE SCORE from EIKON'!CD206)+('ISSUE SCORE from EIKON'!CS206*'WEIGHTED from Refinitive'!$B$11)+('WEIGHTED from Refinitive'!$B$14*'ISSUE SCORE from EIKON'!DH206)+('ISSUE SCORE from EIKON'!DW206*'WEIGHTED from Refinitive'!$B$15)+('WEIGHTED from Refinitive'!$B$16*'ISSUE SCORE from EIKON'!EL206)</f>
        <v>62.245333187053362</v>
      </c>
      <c r="C203" s="1">
        <f>('WEIGHTED from Refinitive'!$B$3*'ISSUE SCORE from EIKON'!H206)+('WEIGHTED from Refinitive'!$B$4*'ISSUE SCORE from EIKON'!W206)+('ISSUE SCORE from EIKON'!AL206*'WEIGHTED from Refinitive'!$B$5)+('WEIGHTED from Refinitive'!$B$8*'ISSUE SCORE from EIKON'!BA206)+('ISSUE SCORE from EIKON'!BP206*'WEIGHTED from Refinitive'!$B$9)+('WEIGHTED from Refinitive'!$B$10*'ISSUE SCORE from EIKON'!CE206)+('ISSUE SCORE from EIKON'!CT206*'WEIGHTED from Refinitive'!$B$11)+('WEIGHTED from Refinitive'!$B$14*'ISSUE SCORE from EIKON'!DI206)+('ISSUE SCORE from EIKON'!DX206*'WEIGHTED from Refinitive'!$B$15)+('WEIGHTED from Refinitive'!$B$16*'ISSUE SCORE from EIKON'!EM206)</f>
        <v>62.603057124215816</v>
      </c>
      <c r="D203" s="1">
        <f>('WEIGHTED from Refinitive'!$B$3*'ISSUE SCORE from EIKON'!I206)+('WEIGHTED from Refinitive'!$B$4*'ISSUE SCORE from EIKON'!X206)+('ISSUE SCORE from EIKON'!AM206*'WEIGHTED from Refinitive'!$B$5)+('WEIGHTED from Refinitive'!$B$8*'ISSUE SCORE from EIKON'!BB206)+('ISSUE SCORE from EIKON'!BQ206*'WEIGHTED from Refinitive'!$B$9)+('WEIGHTED from Refinitive'!$B$10*'ISSUE SCORE from EIKON'!CF206)+('ISSUE SCORE from EIKON'!CU206*'WEIGHTED from Refinitive'!$B$11)+('WEIGHTED from Refinitive'!$B$14*'ISSUE SCORE from EIKON'!DJ206)+('ISSUE SCORE from EIKON'!DY206*'WEIGHTED from Refinitive'!$B$15)+('WEIGHTED from Refinitive'!$B$16*'ISSUE SCORE from EIKON'!EN206)</f>
        <v>35.309440680982625</v>
      </c>
      <c r="E203" s="1">
        <f>('WEIGHTED from Refinitive'!$B$3*'ISSUE SCORE from EIKON'!J206)+('WEIGHTED from Refinitive'!$B$4*'ISSUE SCORE from EIKON'!Y206)+('ISSUE SCORE from EIKON'!AN206*'WEIGHTED from Refinitive'!$B$5)+('WEIGHTED from Refinitive'!$B$8*'ISSUE SCORE from EIKON'!BC206)+('ISSUE SCORE from EIKON'!BR206*'WEIGHTED from Refinitive'!$B$9)+('WEIGHTED from Refinitive'!$B$10*'ISSUE SCORE from EIKON'!CG206)+('ISSUE SCORE from EIKON'!CV206*'WEIGHTED from Refinitive'!$B$11)+('WEIGHTED from Refinitive'!$B$14*'ISSUE SCORE from EIKON'!DK206)+('ISSUE SCORE from EIKON'!DZ206*'WEIGHTED from Refinitive'!$B$15)+('WEIGHTED from Refinitive'!$B$16*'ISSUE SCORE from EIKON'!EO206)</f>
        <v>31.562652592273388</v>
      </c>
      <c r="F203" s="1">
        <f>('WEIGHTED from Refinitive'!$B$3*'ISSUE SCORE from EIKON'!K206)+('WEIGHTED from Refinitive'!$B$4*'ISSUE SCORE from EIKON'!Z206)+('ISSUE SCORE from EIKON'!AO206*'WEIGHTED from Refinitive'!$B$5)+('WEIGHTED from Refinitive'!$B$8*'ISSUE SCORE from EIKON'!BD206)+('ISSUE SCORE from EIKON'!BS206*'WEIGHTED from Refinitive'!$B$9)+('WEIGHTED from Refinitive'!$B$10*'ISSUE SCORE from EIKON'!CH206)+('ISSUE SCORE from EIKON'!CW206*'WEIGHTED from Refinitive'!$B$11)+('WEIGHTED from Refinitive'!$B$14*'ISSUE SCORE from EIKON'!DL206)+('ISSUE SCORE from EIKON'!EA206*'WEIGHTED from Refinitive'!$B$15)+('WEIGHTED from Refinitive'!$B$16*'ISSUE SCORE from EIKON'!EP206)</f>
        <v>25.954224879597991</v>
      </c>
      <c r="G203" s="1">
        <f>('WEIGHTED from Refinitive'!$B$3*'ISSUE SCORE from EIKON'!L206)+('WEIGHTED from Refinitive'!$B$4*'ISSUE SCORE from EIKON'!AA206)+('ISSUE SCORE from EIKON'!AP206*'WEIGHTED from Refinitive'!$B$5)+('WEIGHTED from Refinitive'!$B$8*'ISSUE SCORE from EIKON'!BE206)+('ISSUE SCORE from EIKON'!BT206*'WEIGHTED from Refinitive'!$B$9)+('WEIGHTED from Refinitive'!$B$10*'ISSUE SCORE from EIKON'!CI206)+('ISSUE SCORE from EIKON'!CX206*'WEIGHTED from Refinitive'!$B$11)+('WEIGHTED from Refinitive'!$B$14*'ISSUE SCORE from EIKON'!DM206)+('ISSUE SCORE from EIKON'!EB206*'WEIGHTED from Refinitive'!$B$15)+('WEIGHTED from Refinitive'!$B$16*'ISSUE SCORE from EIKON'!EQ206)</f>
        <v>32.938754590932099</v>
      </c>
      <c r="H203" s="1">
        <f>('WEIGHTED from Refinitive'!$B$3*'ISSUE SCORE from EIKON'!M206)+('WEIGHTED from Refinitive'!$B$4*'ISSUE SCORE from EIKON'!AB206)+('ISSUE SCORE from EIKON'!AQ206*'WEIGHTED from Refinitive'!$B$5)+('WEIGHTED from Refinitive'!$B$8*'ISSUE SCORE from EIKON'!BF206)+('ISSUE SCORE from EIKON'!BU206*'WEIGHTED from Refinitive'!$B$9)+('WEIGHTED from Refinitive'!$B$10*'ISSUE SCORE from EIKON'!CJ206)+('ISSUE SCORE from EIKON'!CY206*'WEIGHTED from Refinitive'!$B$11)+('WEIGHTED from Refinitive'!$B$14*'ISSUE SCORE from EIKON'!DN206)+('ISSUE SCORE from EIKON'!EC206*'WEIGHTED from Refinitive'!$B$15)+('WEIGHTED from Refinitive'!$B$16*'ISSUE SCORE from EIKON'!ER206)</f>
        <v>33.82829361510791</v>
      </c>
      <c r="I203" s="1">
        <f>('WEIGHTED from Refinitive'!$B$3*'ISSUE SCORE from EIKON'!N206)+('WEIGHTED from Refinitive'!$B$4*'ISSUE SCORE from EIKON'!AC206)+('ISSUE SCORE from EIKON'!AR206*'WEIGHTED from Refinitive'!$B$5)+('WEIGHTED from Refinitive'!$B$8*'ISSUE SCORE from EIKON'!BG206)+('ISSUE SCORE from EIKON'!BV206*'WEIGHTED from Refinitive'!$B$9)+('WEIGHTED from Refinitive'!$B$10*'ISSUE SCORE from EIKON'!CK206)+('ISSUE SCORE from EIKON'!CZ206*'WEIGHTED from Refinitive'!$B$11)+('WEIGHTED from Refinitive'!$B$14*'ISSUE SCORE from EIKON'!DO206)+('ISSUE SCORE from EIKON'!ED206*'WEIGHTED from Refinitive'!$B$15)+('WEIGHTED from Refinitive'!$B$16*'ISSUE SCORE from EIKON'!ES206)</f>
        <v>28.655406683480418</v>
      </c>
      <c r="J203" s="1">
        <f>('WEIGHTED from Refinitive'!$B$3*'ISSUE SCORE from EIKON'!O206)+('WEIGHTED from Refinitive'!$B$4*'ISSUE SCORE from EIKON'!AD206)+('ISSUE SCORE from EIKON'!AS206*'WEIGHTED from Refinitive'!$B$5)+('WEIGHTED from Refinitive'!$B$8*'ISSUE SCORE from EIKON'!BH206)+('ISSUE SCORE from EIKON'!BW206*'WEIGHTED from Refinitive'!$B$9)+('WEIGHTED from Refinitive'!$B$10*'ISSUE SCORE from EIKON'!CL206)+('ISSUE SCORE from EIKON'!DA206*'WEIGHTED from Refinitive'!$B$11)+('WEIGHTED from Refinitive'!$B$14*'ISSUE SCORE from EIKON'!DP206)+('ISSUE SCORE from EIKON'!EE206*'WEIGHTED from Refinitive'!$B$15)+('WEIGHTED from Refinitive'!$B$16*'ISSUE SCORE from EIKON'!ET206)</f>
        <v>30.980440661067096</v>
      </c>
      <c r="K203" s="1">
        <f>('WEIGHTED from Refinitive'!$B$3*'ISSUE SCORE from EIKON'!P206)+('WEIGHTED from Refinitive'!$B$4*'ISSUE SCORE from EIKON'!AE206)+('ISSUE SCORE from EIKON'!AT206*'WEIGHTED from Refinitive'!$B$5)+('WEIGHTED from Refinitive'!$B$8*'ISSUE SCORE from EIKON'!BI206)+('ISSUE SCORE from EIKON'!BX206*'WEIGHTED from Refinitive'!$B$9)+('WEIGHTED from Refinitive'!$B$10*'ISSUE SCORE from EIKON'!CM206)+('ISSUE SCORE from EIKON'!DB206*'WEIGHTED from Refinitive'!$B$11)+('WEIGHTED from Refinitive'!$B$14*'ISSUE SCORE from EIKON'!DQ206)+('ISSUE SCORE from EIKON'!EF206*'WEIGHTED from Refinitive'!$B$15)+('WEIGHTED from Refinitive'!$B$16*'ISSUE SCORE from EIKON'!EU206)</f>
        <v>40.011346353958182</v>
      </c>
      <c r="L203" s="1">
        <f>('WEIGHTED from Refinitive'!$B$3*'ISSUE SCORE from EIKON'!Q206)+('WEIGHTED from Refinitive'!$B$4*'ISSUE SCORE from EIKON'!AF206)+('ISSUE SCORE from EIKON'!AU206*'WEIGHTED from Refinitive'!$B$5)+('WEIGHTED from Refinitive'!$B$8*'ISSUE SCORE from EIKON'!BJ206)+('ISSUE SCORE from EIKON'!BY206*'WEIGHTED from Refinitive'!$B$9)+('WEIGHTED from Refinitive'!$B$10*'ISSUE SCORE from EIKON'!CN206)+('ISSUE SCORE from EIKON'!DC206*'WEIGHTED from Refinitive'!$B$11)+('WEIGHTED from Refinitive'!$B$14*'ISSUE SCORE from EIKON'!DR206)+('ISSUE SCORE from EIKON'!EG206*'WEIGHTED from Refinitive'!$B$15)+('WEIGHTED from Refinitive'!$B$16*'ISSUE SCORE from EIKON'!EV206)</f>
        <v>35.436827708191885</v>
      </c>
      <c r="M203" s="1">
        <f>('WEIGHTED from Refinitive'!$B$3*'ISSUE SCORE from EIKON'!R206)+('WEIGHTED from Refinitive'!$B$4*'ISSUE SCORE from EIKON'!AG206)+('ISSUE SCORE from EIKON'!AV206*'WEIGHTED from Refinitive'!$B$5)+('WEIGHTED from Refinitive'!$B$8*'ISSUE SCORE from EIKON'!BK206)+('ISSUE SCORE from EIKON'!BZ206*'WEIGHTED from Refinitive'!$B$9)+('WEIGHTED from Refinitive'!$B$10*'ISSUE SCORE from EIKON'!CO206)+('ISSUE SCORE from EIKON'!DD206*'WEIGHTED from Refinitive'!$B$11)+('WEIGHTED from Refinitive'!$B$14*'ISSUE SCORE from EIKON'!DS206)+('ISSUE SCORE from EIKON'!EH206*'WEIGHTED from Refinitive'!$B$15)+('WEIGHTED from Refinitive'!$B$16*'ISSUE SCORE from EIKON'!EW206)</f>
        <v>0</v>
      </c>
      <c r="N203" s="1">
        <f>('WEIGHTED from Refinitive'!$B$3*'ISSUE SCORE from EIKON'!S206)+('WEIGHTED from Refinitive'!$B$4*'ISSUE SCORE from EIKON'!AH206)+('ISSUE SCORE from EIKON'!AW206*'WEIGHTED from Refinitive'!$B$5)+('WEIGHTED from Refinitive'!$B$8*'ISSUE SCORE from EIKON'!BL206)+('ISSUE SCORE from EIKON'!CA206*'WEIGHTED from Refinitive'!$B$9)+('WEIGHTED from Refinitive'!$B$10*'ISSUE SCORE from EIKON'!CP206)+('ISSUE SCORE from EIKON'!DE206*'WEIGHTED from Refinitive'!$B$11)+('WEIGHTED from Refinitive'!$B$14*'ISSUE SCORE from EIKON'!DT206)+('ISSUE SCORE from EIKON'!EI206*'WEIGHTED from Refinitive'!$B$15)+('WEIGHTED from Refinitive'!$B$16*'ISSUE SCORE from EIKON'!EX206)</f>
        <v>0</v>
      </c>
      <c r="O203" s="1">
        <f>('WEIGHTED from Refinitive'!$B$3*'ISSUE SCORE from EIKON'!T206)+('WEIGHTED from Refinitive'!$B$4*'ISSUE SCORE from EIKON'!AI206)+('ISSUE SCORE from EIKON'!AX206*'WEIGHTED from Refinitive'!$B$5)+('WEIGHTED from Refinitive'!$B$8*'ISSUE SCORE from EIKON'!BM206)+('ISSUE SCORE from EIKON'!CB206*'WEIGHTED from Refinitive'!$B$9)+('WEIGHTED from Refinitive'!$B$10*'ISSUE SCORE from EIKON'!CQ206)+('ISSUE SCORE from EIKON'!DF206*'WEIGHTED from Refinitive'!$B$11)+('WEIGHTED from Refinitive'!$B$14*'ISSUE SCORE from EIKON'!DU206)+('ISSUE SCORE from EIKON'!EJ206*'WEIGHTED from Refinitive'!$B$15)+('WEIGHTED from Refinitive'!$B$16*'ISSUE SCORE from EIKON'!EY206)</f>
        <v>0</v>
      </c>
      <c r="P203" s="1">
        <f>('WEIGHTED from Refinitive'!$B$3*'ISSUE SCORE from EIKON'!U206)+('WEIGHTED from Refinitive'!$B$4*'ISSUE SCORE from EIKON'!AJ206)+('ISSUE SCORE from EIKON'!AY206*'WEIGHTED from Refinitive'!$B$5)+('WEIGHTED from Refinitive'!$B$8*'ISSUE SCORE from EIKON'!BN206)+('ISSUE SCORE from EIKON'!CC206*'WEIGHTED from Refinitive'!$B$9)+('WEIGHTED from Refinitive'!$B$10*'ISSUE SCORE from EIKON'!CR206)+('ISSUE SCORE from EIKON'!DG206*'WEIGHTED from Refinitive'!$B$11)+('WEIGHTED from Refinitive'!$B$14*'ISSUE SCORE from EIKON'!DV206)+('ISSUE SCORE from EIKON'!EK206*'WEIGHTED from Refinitive'!$B$15)+('WEIGHTED from Refinitive'!$B$16*'ISSUE SCORE from EIKON'!EZ206)</f>
        <v>0</v>
      </c>
      <c r="R203" s="11" t="s">
        <v>315</v>
      </c>
      <c r="S203" s="1">
        <f t="shared" si="92"/>
        <v>42.639859082910952</v>
      </c>
      <c r="T203" s="1">
        <f t="shared" si="93"/>
        <v>62.603057124215816</v>
      </c>
      <c r="U203" s="1">
        <f t="shared" si="94"/>
        <v>35.309440680982625</v>
      </c>
      <c r="V203" s="1">
        <f t="shared" si="95"/>
        <v>31.562652592273388</v>
      </c>
      <c r="W203" s="1">
        <f t="shared" si="96"/>
        <v>25.954224879597991</v>
      </c>
      <c r="X203" s="1">
        <f t="shared" si="97"/>
        <v>32.938754590932099</v>
      </c>
      <c r="Y203" s="1">
        <f t="shared" si="98"/>
        <v>33.82829361510791</v>
      </c>
      <c r="Z203" s="1">
        <f t="shared" si="99"/>
        <v>28.655406683480418</v>
      </c>
      <c r="AA203" s="1">
        <f t="shared" si="100"/>
        <v>30.980440661067096</v>
      </c>
      <c r="AB203" s="1">
        <f t="shared" si="101"/>
        <v>40.011346353958182</v>
      </c>
      <c r="AC203" s="1">
        <f t="shared" si="102"/>
        <v>35.436827708191885</v>
      </c>
      <c r="AD203" s="1">
        <f t="shared" si="103"/>
        <v>0</v>
      </c>
      <c r="AE203" s="1">
        <f t="shared" si="104"/>
        <v>0</v>
      </c>
      <c r="AF203" s="1">
        <f t="shared" si="105"/>
        <v>0</v>
      </c>
      <c r="AG203" s="1">
        <f t="shared" si="106"/>
        <v>0</v>
      </c>
      <c r="AI203" s="11" t="s">
        <v>315</v>
      </c>
      <c r="AJ203" s="1">
        <f t="shared" si="107"/>
        <v>-19.963198041304864</v>
      </c>
      <c r="AK203" s="1">
        <f t="shared" si="108"/>
        <v>27.293616443233191</v>
      </c>
      <c r="AL203" s="1">
        <f t="shared" si="109"/>
        <v>3.7467880887092377</v>
      </c>
      <c r="AM203" s="1">
        <f t="shared" si="110"/>
        <v>5.6084277126753967</v>
      </c>
      <c r="AN203" s="1">
        <f t="shared" si="111"/>
        <v>-6.9845297113341083</v>
      </c>
      <c r="AO203" s="1">
        <f t="shared" si="112"/>
        <v>-0.88953902417581077</v>
      </c>
      <c r="AP203" s="1">
        <f t="shared" si="113"/>
        <v>5.1728869316274917</v>
      </c>
      <c r="AQ203" s="1">
        <f t="shared" si="114"/>
        <v>-2.3250339775866777</v>
      </c>
      <c r="AR203" s="1">
        <f t="shared" si="115"/>
        <v>-9.0309056928910856</v>
      </c>
      <c r="AS203" s="1">
        <f t="shared" si="116"/>
        <v>4.5745186457662967</v>
      </c>
      <c r="AT203" s="1">
        <f t="shared" si="117"/>
        <v>35.436827708191885</v>
      </c>
      <c r="AU203" s="1">
        <f t="shared" si="118"/>
        <v>0</v>
      </c>
      <c r="AV203" s="1">
        <f t="shared" si="119"/>
        <v>0</v>
      </c>
      <c r="AW203" s="1">
        <f t="shared" si="120"/>
        <v>0</v>
      </c>
      <c r="AX203" s="1" t="str">
        <f>VLOOKUP(AI203,'ISSUE SCORE from EIKON'!A206:B635,2,FALSE)</f>
        <v>Lamb Weston Holdings Inc</v>
      </c>
      <c r="AY203" s="1">
        <f t="shared" si="121"/>
        <v>202</v>
      </c>
      <c r="AZ203" s="1">
        <v>202</v>
      </c>
      <c r="BA203" s="1">
        <v>1</v>
      </c>
    </row>
    <row r="204" spans="1:53" ht="15">
      <c r="A204" s="11" t="s">
        <v>268</v>
      </c>
      <c r="B204" s="1">
        <f>('WEIGHTED from Refinitive'!$B$3*'ISSUE SCORE from EIKON'!G207)+('WEIGHTED from Refinitive'!$B$4*'ISSUE SCORE from EIKON'!V207)+('ISSUE SCORE from EIKON'!AK207*'WEIGHTED from Refinitive'!$B$5)+('WEIGHTED from Refinitive'!$B$8*'ISSUE SCORE from EIKON'!AZ207)+('ISSUE SCORE from EIKON'!BO207*'WEIGHTED from Refinitive'!$B$9)+('WEIGHTED from Refinitive'!$B$10*'ISSUE SCORE from EIKON'!CD207)+('ISSUE SCORE from EIKON'!CS207*'WEIGHTED from Refinitive'!$B$11)+('WEIGHTED from Refinitive'!$B$14*'ISSUE SCORE from EIKON'!DH207)+('ISSUE SCORE from EIKON'!DW207*'WEIGHTED from Refinitive'!$B$15)+('WEIGHTED from Refinitive'!$B$16*'ISSUE SCORE from EIKON'!EL207)</f>
        <v>76.882337029628815</v>
      </c>
      <c r="C204" s="1">
        <f>('WEIGHTED from Refinitive'!$B$3*'ISSUE SCORE from EIKON'!H207)+('WEIGHTED from Refinitive'!$B$4*'ISSUE SCORE from EIKON'!W207)+('ISSUE SCORE from EIKON'!AL207*'WEIGHTED from Refinitive'!$B$5)+('WEIGHTED from Refinitive'!$B$8*'ISSUE SCORE from EIKON'!BA207)+('ISSUE SCORE from EIKON'!BP207*'WEIGHTED from Refinitive'!$B$9)+('WEIGHTED from Refinitive'!$B$10*'ISSUE SCORE from EIKON'!CE207)+('ISSUE SCORE from EIKON'!CT207*'WEIGHTED from Refinitive'!$B$11)+('WEIGHTED from Refinitive'!$B$14*'ISSUE SCORE from EIKON'!DI207)+('ISSUE SCORE from EIKON'!DX207*'WEIGHTED from Refinitive'!$B$15)+('WEIGHTED from Refinitive'!$B$16*'ISSUE SCORE from EIKON'!EM207)</f>
        <v>78.06847548399476</v>
      </c>
      <c r="D204" s="1">
        <f>('WEIGHTED from Refinitive'!$B$3*'ISSUE SCORE from EIKON'!I207)+('WEIGHTED from Refinitive'!$B$4*'ISSUE SCORE from EIKON'!X207)+('ISSUE SCORE from EIKON'!AM207*'WEIGHTED from Refinitive'!$B$5)+('WEIGHTED from Refinitive'!$B$8*'ISSUE SCORE from EIKON'!BB207)+('ISSUE SCORE from EIKON'!BQ207*'WEIGHTED from Refinitive'!$B$9)+('WEIGHTED from Refinitive'!$B$10*'ISSUE SCORE from EIKON'!CF207)+('ISSUE SCORE from EIKON'!CU207*'WEIGHTED from Refinitive'!$B$11)+('WEIGHTED from Refinitive'!$B$14*'ISSUE SCORE from EIKON'!DJ207)+('ISSUE SCORE from EIKON'!DY207*'WEIGHTED from Refinitive'!$B$15)+('WEIGHTED from Refinitive'!$B$16*'ISSUE SCORE from EIKON'!EN207)</f>
        <v>62.989092766492462</v>
      </c>
      <c r="E204" s="1">
        <f>('WEIGHTED from Refinitive'!$B$3*'ISSUE SCORE from EIKON'!J207)+('WEIGHTED from Refinitive'!$B$4*'ISSUE SCORE from EIKON'!Y207)+('ISSUE SCORE from EIKON'!AN207*'WEIGHTED from Refinitive'!$B$5)+('WEIGHTED from Refinitive'!$B$8*'ISSUE SCORE from EIKON'!BC207)+('ISSUE SCORE from EIKON'!BR207*'WEIGHTED from Refinitive'!$B$9)+('WEIGHTED from Refinitive'!$B$10*'ISSUE SCORE from EIKON'!CG207)+('ISSUE SCORE from EIKON'!CV207*'WEIGHTED from Refinitive'!$B$11)+('WEIGHTED from Refinitive'!$B$14*'ISSUE SCORE from EIKON'!DK207)+('ISSUE SCORE from EIKON'!DZ207*'WEIGHTED from Refinitive'!$B$15)+('WEIGHTED from Refinitive'!$B$16*'ISSUE SCORE from EIKON'!EO207)</f>
        <v>44.015480793215232</v>
      </c>
      <c r="F204" s="1">
        <f>('WEIGHTED from Refinitive'!$B$3*'ISSUE SCORE from EIKON'!K207)+('WEIGHTED from Refinitive'!$B$4*'ISSUE SCORE from EIKON'!Z207)+('ISSUE SCORE from EIKON'!AO207*'WEIGHTED from Refinitive'!$B$5)+('WEIGHTED from Refinitive'!$B$8*'ISSUE SCORE from EIKON'!BD207)+('ISSUE SCORE from EIKON'!BS207*'WEIGHTED from Refinitive'!$B$9)+('WEIGHTED from Refinitive'!$B$10*'ISSUE SCORE from EIKON'!CH207)+('ISSUE SCORE from EIKON'!CW207*'WEIGHTED from Refinitive'!$B$11)+('WEIGHTED from Refinitive'!$B$14*'ISSUE SCORE from EIKON'!DL207)+('ISSUE SCORE from EIKON'!EA207*'WEIGHTED from Refinitive'!$B$15)+('WEIGHTED from Refinitive'!$B$16*'ISSUE SCORE from EIKON'!EP207)</f>
        <v>37.777922077922049</v>
      </c>
      <c r="G204" s="1">
        <f>('WEIGHTED from Refinitive'!$B$3*'ISSUE SCORE from EIKON'!L207)+('WEIGHTED from Refinitive'!$B$4*'ISSUE SCORE from EIKON'!AA207)+('ISSUE SCORE from EIKON'!AP207*'WEIGHTED from Refinitive'!$B$5)+('WEIGHTED from Refinitive'!$B$8*'ISSUE SCORE from EIKON'!BE207)+('ISSUE SCORE from EIKON'!BT207*'WEIGHTED from Refinitive'!$B$9)+('WEIGHTED from Refinitive'!$B$10*'ISSUE SCORE from EIKON'!CI207)+('ISSUE SCORE from EIKON'!CX207*'WEIGHTED from Refinitive'!$B$11)+('WEIGHTED from Refinitive'!$B$14*'ISSUE SCORE from EIKON'!DM207)+('ISSUE SCORE from EIKON'!EB207*'WEIGHTED from Refinitive'!$B$15)+('WEIGHTED from Refinitive'!$B$16*'ISSUE SCORE from EIKON'!EQ207)</f>
        <v>0</v>
      </c>
      <c r="H204" s="1">
        <f>('WEIGHTED from Refinitive'!$B$3*'ISSUE SCORE from EIKON'!M207)+('WEIGHTED from Refinitive'!$B$4*'ISSUE SCORE from EIKON'!AB207)+('ISSUE SCORE from EIKON'!AQ207*'WEIGHTED from Refinitive'!$B$5)+('WEIGHTED from Refinitive'!$B$8*'ISSUE SCORE from EIKON'!BF207)+('ISSUE SCORE from EIKON'!BU207*'WEIGHTED from Refinitive'!$B$9)+('WEIGHTED from Refinitive'!$B$10*'ISSUE SCORE from EIKON'!CJ207)+('ISSUE SCORE from EIKON'!CY207*'WEIGHTED from Refinitive'!$B$11)+('WEIGHTED from Refinitive'!$B$14*'ISSUE SCORE from EIKON'!DN207)+('ISSUE SCORE from EIKON'!EC207*'WEIGHTED from Refinitive'!$B$15)+('WEIGHTED from Refinitive'!$B$16*'ISSUE SCORE from EIKON'!ER207)</f>
        <v>0</v>
      </c>
      <c r="I204" s="1">
        <f>('WEIGHTED from Refinitive'!$B$3*'ISSUE SCORE from EIKON'!N207)+('WEIGHTED from Refinitive'!$B$4*'ISSUE SCORE from EIKON'!AC207)+('ISSUE SCORE from EIKON'!AR207*'WEIGHTED from Refinitive'!$B$5)+('WEIGHTED from Refinitive'!$B$8*'ISSUE SCORE from EIKON'!BG207)+('ISSUE SCORE from EIKON'!BV207*'WEIGHTED from Refinitive'!$B$9)+('WEIGHTED from Refinitive'!$B$10*'ISSUE SCORE from EIKON'!CK207)+('ISSUE SCORE from EIKON'!CZ207*'WEIGHTED from Refinitive'!$B$11)+('WEIGHTED from Refinitive'!$B$14*'ISSUE SCORE from EIKON'!DO207)+('ISSUE SCORE from EIKON'!ED207*'WEIGHTED from Refinitive'!$B$15)+('WEIGHTED from Refinitive'!$B$16*'ISSUE SCORE from EIKON'!ES207)</f>
        <v>0</v>
      </c>
      <c r="J204" s="1">
        <f>('WEIGHTED from Refinitive'!$B$3*'ISSUE SCORE from EIKON'!O207)+('WEIGHTED from Refinitive'!$B$4*'ISSUE SCORE from EIKON'!AD207)+('ISSUE SCORE from EIKON'!AS207*'WEIGHTED from Refinitive'!$B$5)+('WEIGHTED from Refinitive'!$B$8*'ISSUE SCORE from EIKON'!BH207)+('ISSUE SCORE from EIKON'!BW207*'WEIGHTED from Refinitive'!$B$9)+('WEIGHTED from Refinitive'!$B$10*'ISSUE SCORE from EIKON'!CL207)+('ISSUE SCORE from EIKON'!DA207*'WEIGHTED from Refinitive'!$B$11)+('WEIGHTED from Refinitive'!$B$14*'ISSUE SCORE from EIKON'!DP207)+('ISSUE SCORE from EIKON'!EE207*'WEIGHTED from Refinitive'!$B$15)+('WEIGHTED from Refinitive'!$B$16*'ISSUE SCORE from EIKON'!ET207)</f>
        <v>0</v>
      </c>
      <c r="K204" s="1">
        <f>('WEIGHTED from Refinitive'!$B$3*'ISSUE SCORE from EIKON'!P207)+('WEIGHTED from Refinitive'!$B$4*'ISSUE SCORE from EIKON'!AE207)+('ISSUE SCORE from EIKON'!AT207*'WEIGHTED from Refinitive'!$B$5)+('WEIGHTED from Refinitive'!$B$8*'ISSUE SCORE from EIKON'!BI207)+('ISSUE SCORE from EIKON'!BX207*'WEIGHTED from Refinitive'!$B$9)+('WEIGHTED from Refinitive'!$B$10*'ISSUE SCORE from EIKON'!CM207)+('ISSUE SCORE from EIKON'!DB207*'WEIGHTED from Refinitive'!$B$11)+('WEIGHTED from Refinitive'!$B$14*'ISSUE SCORE from EIKON'!DQ207)+('ISSUE SCORE from EIKON'!EF207*'WEIGHTED from Refinitive'!$B$15)+('WEIGHTED from Refinitive'!$B$16*'ISSUE SCORE from EIKON'!EU207)</f>
        <v>0</v>
      </c>
      <c r="L204" s="1">
        <f>('WEIGHTED from Refinitive'!$B$3*'ISSUE SCORE from EIKON'!Q207)+('WEIGHTED from Refinitive'!$B$4*'ISSUE SCORE from EIKON'!AF207)+('ISSUE SCORE from EIKON'!AU207*'WEIGHTED from Refinitive'!$B$5)+('WEIGHTED from Refinitive'!$B$8*'ISSUE SCORE from EIKON'!BJ207)+('ISSUE SCORE from EIKON'!BY207*'WEIGHTED from Refinitive'!$B$9)+('WEIGHTED from Refinitive'!$B$10*'ISSUE SCORE from EIKON'!CN207)+('ISSUE SCORE from EIKON'!DC207*'WEIGHTED from Refinitive'!$B$11)+('WEIGHTED from Refinitive'!$B$14*'ISSUE SCORE from EIKON'!DR207)+('ISSUE SCORE from EIKON'!EG207*'WEIGHTED from Refinitive'!$B$15)+('WEIGHTED from Refinitive'!$B$16*'ISSUE SCORE from EIKON'!EV207)</f>
        <v>0</v>
      </c>
      <c r="M204" s="1">
        <f>('WEIGHTED from Refinitive'!$B$3*'ISSUE SCORE from EIKON'!R207)+('WEIGHTED from Refinitive'!$B$4*'ISSUE SCORE from EIKON'!AG207)+('ISSUE SCORE from EIKON'!AV207*'WEIGHTED from Refinitive'!$B$5)+('WEIGHTED from Refinitive'!$B$8*'ISSUE SCORE from EIKON'!BK207)+('ISSUE SCORE from EIKON'!BZ207*'WEIGHTED from Refinitive'!$B$9)+('WEIGHTED from Refinitive'!$B$10*'ISSUE SCORE from EIKON'!CO207)+('ISSUE SCORE from EIKON'!DD207*'WEIGHTED from Refinitive'!$B$11)+('WEIGHTED from Refinitive'!$B$14*'ISSUE SCORE from EIKON'!DS207)+('ISSUE SCORE from EIKON'!EH207*'WEIGHTED from Refinitive'!$B$15)+('WEIGHTED from Refinitive'!$B$16*'ISSUE SCORE from EIKON'!EW207)</f>
        <v>0</v>
      </c>
      <c r="N204" s="1">
        <f>('WEIGHTED from Refinitive'!$B$3*'ISSUE SCORE from EIKON'!S207)+('WEIGHTED from Refinitive'!$B$4*'ISSUE SCORE from EIKON'!AH207)+('ISSUE SCORE from EIKON'!AW207*'WEIGHTED from Refinitive'!$B$5)+('WEIGHTED from Refinitive'!$B$8*'ISSUE SCORE from EIKON'!BL207)+('ISSUE SCORE from EIKON'!CA207*'WEIGHTED from Refinitive'!$B$9)+('WEIGHTED from Refinitive'!$B$10*'ISSUE SCORE from EIKON'!CP207)+('ISSUE SCORE from EIKON'!DE207*'WEIGHTED from Refinitive'!$B$11)+('WEIGHTED from Refinitive'!$B$14*'ISSUE SCORE from EIKON'!DT207)+('ISSUE SCORE from EIKON'!EI207*'WEIGHTED from Refinitive'!$B$15)+('WEIGHTED from Refinitive'!$B$16*'ISSUE SCORE from EIKON'!EX207)</f>
        <v>0</v>
      </c>
      <c r="O204" s="1">
        <f>('WEIGHTED from Refinitive'!$B$3*'ISSUE SCORE from EIKON'!T207)+('WEIGHTED from Refinitive'!$B$4*'ISSUE SCORE from EIKON'!AI207)+('ISSUE SCORE from EIKON'!AX207*'WEIGHTED from Refinitive'!$B$5)+('WEIGHTED from Refinitive'!$B$8*'ISSUE SCORE from EIKON'!BM207)+('ISSUE SCORE from EIKON'!CB207*'WEIGHTED from Refinitive'!$B$9)+('WEIGHTED from Refinitive'!$B$10*'ISSUE SCORE from EIKON'!CQ207)+('ISSUE SCORE from EIKON'!DF207*'WEIGHTED from Refinitive'!$B$11)+('WEIGHTED from Refinitive'!$B$14*'ISSUE SCORE from EIKON'!DU207)+('ISSUE SCORE from EIKON'!EJ207*'WEIGHTED from Refinitive'!$B$15)+('WEIGHTED from Refinitive'!$B$16*'ISSUE SCORE from EIKON'!EY207)</f>
        <v>0</v>
      </c>
      <c r="P204" s="1">
        <f>('WEIGHTED from Refinitive'!$B$3*'ISSUE SCORE from EIKON'!U207)+('WEIGHTED from Refinitive'!$B$4*'ISSUE SCORE from EIKON'!AJ207)+('ISSUE SCORE from EIKON'!AY207*'WEIGHTED from Refinitive'!$B$5)+('WEIGHTED from Refinitive'!$B$8*'ISSUE SCORE from EIKON'!BN207)+('ISSUE SCORE from EIKON'!CC207*'WEIGHTED from Refinitive'!$B$9)+('WEIGHTED from Refinitive'!$B$10*'ISSUE SCORE from EIKON'!CR207)+('ISSUE SCORE from EIKON'!DG207*'WEIGHTED from Refinitive'!$B$11)+('WEIGHTED from Refinitive'!$B$14*'ISSUE SCORE from EIKON'!DV207)+('ISSUE SCORE from EIKON'!EK207*'WEIGHTED from Refinitive'!$B$15)+('WEIGHTED from Refinitive'!$B$16*'ISSUE SCORE from EIKON'!EZ207)</f>
        <v>0</v>
      </c>
      <c r="R204" s="11" t="s">
        <v>316</v>
      </c>
      <c r="S204" s="1">
        <f t="shared" si="92"/>
        <v>65.741632973944263</v>
      </c>
      <c r="T204" s="1">
        <f t="shared" si="93"/>
        <v>78.06847548399476</v>
      </c>
      <c r="U204" s="1">
        <f t="shared" si="94"/>
        <v>62.989092766492462</v>
      </c>
      <c r="V204" s="1">
        <f t="shared" si="95"/>
        <v>44.015480793215232</v>
      </c>
      <c r="W204" s="1">
        <f t="shared" si="96"/>
        <v>37.777922077922049</v>
      </c>
      <c r="X204" s="1">
        <f t="shared" si="97"/>
        <v>0</v>
      </c>
      <c r="Y204" s="1">
        <f t="shared" si="98"/>
        <v>0</v>
      </c>
      <c r="Z204" s="1">
        <f t="shared" si="99"/>
        <v>0</v>
      </c>
      <c r="AA204" s="1">
        <f t="shared" si="100"/>
        <v>0</v>
      </c>
      <c r="AB204" s="1">
        <f t="shared" si="101"/>
        <v>0</v>
      </c>
      <c r="AC204" s="1">
        <f t="shared" si="102"/>
        <v>0</v>
      </c>
      <c r="AD204" s="1">
        <f t="shared" si="103"/>
        <v>0</v>
      </c>
      <c r="AE204" s="1">
        <f t="shared" si="104"/>
        <v>0</v>
      </c>
      <c r="AF204" s="1">
        <f t="shared" si="105"/>
        <v>0</v>
      </c>
      <c r="AG204" s="1">
        <f t="shared" si="106"/>
        <v>0</v>
      </c>
      <c r="AI204" s="11" t="s">
        <v>316</v>
      </c>
      <c r="AJ204" s="1">
        <f t="shared" si="107"/>
        <v>-12.326842510050497</v>
      </c>
      <c r="AK204" s="1">
        <f t="shared" si="108"/>
        <v>15.079382717502298</v>
      </c>
      <c r="AL204" s="1">
        <f t="shared" si="109"/>
        <v>18.973611973277229</v>
      </c>
      <c r="AM204" s="1">
        <f t="shared" si="110"/>
        <v>6.2375587152931828</v>
      </c>
      <c r="AN204" s="1">
        <f t="shared" si="111"/>
        <v>37.777922077922049</v>
      </c>
      <c r="AO204" s="1">
        <f t="shared" si="112"/>
        <v>0</v>
      </c>
      <c r="AP204" s="1">
        <f t="shared" si="113"/>
        <v>0</v>
      </c>
      <c r="AQ204" s="1">
        <f t="shared" si="114"/>
        <v>0</v>
      </c>
      <c r="AR204" s="1">
        <f t="shared" si="115"/>
        <v>0</v>
      </c>
      <c r="AS204" s="1">
        <f t="shared" si="116"/>
        <v>0</v>
      </c>
      <c r="AT204" s="1">
        <f t="shared" si="117"/>
        <v>0</v>
      </c>
      <c r="AU204" s="1">
        <f t="shared" si="118"/>
        <v>0</v>
      </c>
      <c r="AV204" s="1">
        <f t="shared" si="119"/>
        <v>0</v>
      </c>
      <c r="AW204" s="1">
        <f t="shared" si="120"/>
        <v>0</v>
      </c>
      <c r="AX204" s="1" t="str">
        <f>VLOOKUP(AI204,'ISSUE SCORE from EIKON'!A207:B636,2,FALSE)</f>
        <v>LyondellBasell Industries NV</v>
      </c>
      <c r="AY204" s="1">
        <f t="shared" si="121"/>
        <v>203</v>
      </c>
      <c r="AZ204" s="1">
        <v>203</v>
      </c>
      <c r="BA204" s="1">
        <v>1</v>
      </c>
    </row>
    <row r="205" spans="1:53" ht="15">
      <c r="A205" s="11" t="s">
        <v>269</v>
      </c>
      <c r="B205" s="1">
        <f>('WEIGHTED from Refinitive'!$B$3*'ISSUE SCORE from EIKON'!G208)+('WEIGHTED from Refinitive'!$B$4*'ISSUE SCORE from EIKON'!V208)+('ISSUE SCORE from EIKON'!AK208*'WEIGHTED from Refinitive'!$B$5)+('WEIGHTED from Refinitive'!$B$8*'ISSUE SCORE from EIKON'!AZ208)+('ISSUE SCORE from EIKON'!BO208*'WEIGHTED from Refinitive'!$B$9)+('WEIGHTED from Refinitive'!$B$10*'ISSUE SCORE from EIKON'!CD208)+('ISSUE SCORE from EIKON'!CS208*'WEIGHTED from Refinitive'!$B$11)+('WEIGHTED from Refinitive'!$B$14*'ISSUE SCORE from EIKON'!DH208)+('ISSUE SCORE from EIKON'!DW208*'WEIGHTED from Refinitive'!$B$15)+('WEIGHTED from Refinitive'!$B$16*'ISSUE SCORE from EIKON'!EL208)</f>
        <v>70.630683894110973</v>
      </c>
      <c r="C205" s="1">
        <f>('WEIGHTED from Refinitive'!$B$3*'ISSUE SCORE from EIKON'!H208)+('WEIGHTED from Refinitive'!$B$4*'ISSUE SCORE from EIKON'!W208)+('ISSUE SCORE from EIKON'!AL208*'WEIGHTED from Refinitive'!$B$5)+('WEIGHTED from Refinitive'!$B$8*'ISSUE SCORE from EIKON'!BA208)+('ISSUE SCORE from EIKON'!BP208*'WEIGHTED from Refinitive'!$B$9)+('WEIGHTED from Refinitive'!$B$10*'ISSUE SCORE from EIKON'!CE208)+('ISSUE SCORE from EIKON'!CT208*'WEIGHTED from Refinitive'!$B$11)+('WEIGHTED from Refinitive'!$B$14*'ISSUE SCORE from EIKON'!DI208)+('ISSUE SCORE from EIKON'!DX208*'WEIGHTED from Refinitive'!$B$15)+('WEIGHTED from Refinitive'!$B$16*'ISSUE SCORE from EIKON'!EM208)</f>
        <v>69.235846438482838</v>
      </c>
      <c r="D205" s="1">
        <f>('WEIGHTED from Refinitive'!$B$3*'ISSUE SCORE from EIKON'!I208)+('WEIGHTED from Refinitive'!$B$4*'ISSUE SCORE from EIKON'!X208)+('ISSUE SCORE from EIKON'!AM208*'WEIGHTED from Refinitive'!$B$5)+('WEIGHTED from Refinitive'!$B$8*'ISSUE SCORE from EIKON'!BB208)+('ISSUE SCORE from EIKON'!BQ208*'WEIGHTED from Refinitive'!$B$9)+('WEIGHTED from Refinitive'!$B$10*'ISSUE SCORE from EIKON'!CF208)+('ISSUE SCORE from EIKON'!CU208*'WEIGHTED from Refinitive'!$B$11)+('WEIGHTED from Refinitive'!$B$14*'ISSUE SCORE from EIKON'!DJ208)+('ISSUE SCORE from EIKON'!DY208*'WEIGHTED from Refinitive'!$B$15)+('WEIGHTED from Refinitive'!$B$16*'ISSUE SCORE from EIKON'!EN208)</f>
        <v>46.578725038402418</v>
      </c>
      <c r="E205" s="1">
        <f>('WEIGHTED from Refinitive'!$B$3*'ISSUE SCORE from EIKON'!J208)+('WEIGHTED from Refinitive'!$B$4*'ISSUE SCORE from EIKON'!Y208)+('ISSUE SCORE from EIKON'!AN208*'WEIGHTED from Refinitive'!$B$5)+('WEIGHTED from Refinitive'!$B$8*'ISSUE SCORE from EIKON'!BC208)+('ISSUE SCORE from EIKON'!BR208*'WEIGHTED from Refinitive'!$B$9)+('WEIGHTED from Refinitive'!$B$10*'ISSUE SCORE from EIKON'!CG208)+('ISSUE SCORE from EIKON'!CV208*'WEIGHTED from Refinitive'!$B$11)+('WEIGHTED from Refinitive'!$B$14*'ISSUE SCORE from EIKON'!DK208)+('ISSUE SCORE from EIKON'!DZ208*'WEIGHTED from Refinitive'!$B$15)+('WEIGHTED from Refinitive'!$B$16*'ISSUE SCORE from EIKON'!EO208)</f>
        <v>36.947336561743285</v>
      </c>
      <c r="F205" s="1">
        <f>('WEIGHTED from Refinitive'!$B$3*'ISSUE SCORE from EIKON'!K208)+('WEIGHTED from Refinitive'!$B$4*'ISSUE SCORE from EIKON'!Z208)+('ISSUE SCORE from EIKON'!AO208*'WEIGHTED from Refinitive'!$B$5)+('WEIGHTED from Refinitive'!$B$8*'ISSUE SCORE from EIKON'!BD208)+('ISSUE SCORE from EIKON'!BS208*'WEIGHTED from Refinitive'!$B$9)+('WEIGHTED from Refinitive'!$B$10*'ISSUE SCORE from EIKON'!CH208)+('ISSUE SCORE from EIKON'!CW208*'WEIGHTED from Refinitive'!$B$11)+('WEIGHTED from Refinitive'!$B$14*'ISSUE SCORE from EIKON'!DL208)+('ISSUE SCORE from EIKON'!EA208*'WEIGHTED from Refinitive'!$B$15)+('WEIGHTED from Refinitive'!$B$16*'ISSUE SCORE from EIKON'!EP208)</f>
        <v>0</v>
      </c>
      <c r="G205" s="1">
        <f>('WEIGHTED from Refinitive'!$B$3*'ISSUE SCORE from EIKON'!L208)+('WEIGHTED from Refinitive'!$B$4*'ISSUE SCORE from EIKON'!AA208)+('ISSUE SCORE from EIKON'!AP208*'WEIGHTED from Refinitive'!$B$5)+('WEIGHTED from Refinitive'!$B$8*'ISSUE SCORE from EIKON'!BE208)+('ISSUE SCORE from EIKON'!BT208*'WEIGHTED from Refinitive'!$B$9)+('WEIGHTED from Refinitive'!$B$10*'ISSUE SCORE from EIKON'!CI208)+('ISSUE SCORE from EIKON'!CX208*'WEIGHTED from Refinitive'!$B$11)+('WEIGHTED from Refinitive'!$B$14*'ISSUE SCORE from EIKON'!DM208)+('ISSUE SCORE from EIKON'!EB208*'WEIGHTED from Refinitive'!$B$15)+('WEIGHTED from Refinitive'!$B$16*'ISSUE SCORE from EIKON'!EQ208)</f>
        <v>0</v>
      </c>
      <c r="H205" s="1">
        <f>('WEIGHTED from Refinitive'!$B$3*'ISSUE SCORE from EIKON'!M208)+('WEIGHTED from Refinitive'!$B$4*'ISSUE SCORE from EIKON'!AB208)+('ISSUE SCORE from EIKON'!AQ208*'WEIGHTED from Refinitive'!$B$5)+('WEIGHTED from Refinitive'!$B$8*'ISSUE SCORE from EIKON'!BF208)+('ISSUE SCORE from EIKON'!BU208*'WEIGHTED from Refinitive'!$B$9)+('WEIGHTED from Refinitive'!$B$10*'ISSUE SCORE from EIKON'!CJ208)+('ISSUE SCORE from EIKON'!CY208*'WEIGHTED from Refinitive'!$B$11)+('WEIGHTED from Refinitive'!$B$14*'ISSUE SCORE from EIKON'!DN208)+('ISSUE SCORE from EIKON'!EC208*'WEIGHTED from Refinitive'!$B$15)+('WEIGHTED from Refinitive'!$B$16*'ISSUE SCORE from EIKON'!ER208)</f>
        <v>0</v>
      </c>
      <c r="I205" s="1">
        <f>('WEIGHTED from Refinitive'!$B$3*'ISSUE SCORE from EIKON'!N208)+('WEIGHTED from Refinitive'!$B$4*'ISSUE SCORE from EIKON'!AC208)+('ISSUE SCORE from EIKON'!AR208*'WEIGHTED from Refinitive'!$B$5)+('WEIGHTED from Refinitive'!$B$8*'ISSUE SCORE from EIKON'!BG208)+('ISSUE SCORE from EIKON'!BV208*'WEIGHTED from Refinitive'!$B$9)+('WEIGHTED from Refinitive'!$B$10*'ISSUE SCORE from EIKON'!CK208)+('ISSUE SCORE from EIKON'!CZ208*'WEIGHTED from Refinitive'!$B$11)+('WEIGHTED from Refinitive'!$B$14*'ISSUE SCORE from EIKON'!DO208)+('ISSUE SCORE from EIKON'!ED208*'WEIGHTED from Refinitive'!$B$15)+('WEIGHTED from Refinitive'!$B$16*'ISSUE SCORE from EIKON'!ES208)</f>
        <v>0</v>
      </c>
      <c r="J205" s="1">
        <f>('WEIGHTED from Refinitive'!$B$3*'ISSUE SCORE from EIKON'!O208)+('WEIGHTED from Refinitive'!$B$4*'ISSUE SCORE from EIKON'!AD208)+('ISSUE SCORE from EIKON'!AS208*'WEIGHTED from Refinitive'!$B$5)+('WEIGHTED from Refinitive'!$B$8*'ISSUE SCORE from EIKON'!BH208)+('ISSUE SCORE from EIKON'!BW208*'WEIGHTED from Refinitive'!$B$9)+('WEIGHTED from Refinitive'!$B$10*'ISSUE SCORE from EIKON'!CL208)+('ISSUE SCORE from EIKON'!DA208*'WEIGHTED from Refinitive'!$B$11)+('WEIGHTED from Refinitive'!$B$14*'ISSUE SCORE from EIKON'!DP208)+('ISSUE SCORE from EIKON'!EE208*'WEIGHTED from Refinitive'!$B$15)+('WEIGHTED from Refinitive'!$B$16*'ISSUE SCORE from EIKON'!ET208)</f>
        <v>0</v>
      </c>
      <c r="K205" s="1">
        <f>('WEIGHTED from Refinitive'!$B$3*'ISSUE SCORE from EIKON'!P208)+('WEIGHTED from Refinitive'!$B$4*'ISSUE SCORE from EIKON'!AE208)+('ISSUE SCORE from EIKON'!AT208*'WEIGHTED from Refinitive'!$B$5)+('WEIGHTED from Refinitive'!$B$8*'ISSUE SCORE from EIKON'!BI208)+('ISSUE SCORE from EIKON'!BX208*'WEIGHTED from Refinitive'!$B$9)+('WEIGHTED from Refinitive'!$B$10*'ISSUE SCORE from EIKON'!CM208)+('ISSUE SCORE from EIKON'!DB208*'WEIGHTED from Refinitive'!$B$11)+('WEIGHTED from Refinitive'!$B$14*'ISSUE SCORE from EIKON'!DQ208)+('ISSUE SCORE from EIKON'!EF208*'WEIGHTED from Refinitive'!$B$15)+('WEIGHTED from Refinitive'!$B$16*'ISSUE SCORE from EIKON'!EU208)</f>
        <v>0</v>
      </c>
      <c r="L205" s="1">
        <f>('WEIGHTED from Refinitive'!$B$3*'ISSUE SCORE from EIKON'!Q208)+('WEIGHTED from Refinitive'!$B$4*'ISSUE SCORE from EIKON'!AF208)+('ISSUE SCORE from EIKON'!AU208*'WEIGHTED from Refinitive'!$B$5)+('WEIGHTED from Refinitive'!$B$8*'ISSUE SCORE from EIKON'!BJ208)+('ISSUE SCORE from EIKON'!BY208*'WEIGHTED from Refinitive'!$B$9)+('WEIGHTED from Refinitive'!$B$10*'ISSUE SCORE from EIKON'!CN208)+('ISSUE SCORE from EIKON'!DC208*'WEIGHTED from Refinitive'!$B$11)+('WEIGHTED from Refinitive'!$B$14*'ISSUE SCORE from EIKON'!DR208)+('ISSUE SCORE from EIKON'!EG208*'WEIGHTED from Refinitive'!$B$15)+('WEIGHTED from Refinitive'!$B$16*'ISSUE SCORE from EIKON'!EV208)</f>
        <v>0</v>
      </c>
      <c r="M205" s="1">
        <f>('WEIGHTED from Refinitive'!$B$3*'ISSUE SCORE from EIKON'!R208)+('WEIGHTED from Refinitive'!$B$4*'ISSUE SCORE from EIKON'!AG208)+('ISSUE SCORE from EIKON'!AV208*'WEIGHTED from Refinitive'!$B$5)+('WEIGHTED from Refinitive'!$B$8*'ISSUE SCORE from EIKON'!BK208)+('ISSUE SCORE from EIKON'!BZ208*'WEIGHTED from Refinitive'!$B$9)+('WEIGHTED from Refinitive'!$B$10*'ISSUE SCORE from EIKON'!CO208)+('ISSUE SCORE from EIKON'!DD208*'WEIGHTED from Refinitive'!$B$11)+('WEIGHTED from Refinitive'!$B$14*'ISSUE SCORE from EIKON'!DS208)+('ISSUE SCORE from EIKON'!EH208*'WEIGHTED from Refinitive'!$B$15)+('WEIGHTED from Refinitive'!$B$16*'ISSUE SCORE from EIKON'!EW208)</f>
        <v>0</v>
      </c>
      <c r="N205" s="1">
        <f>('WEIGHTED from Refinitive'!$B$3*'ISSUE SCORE from EIKON'!S208)+('WEIGHTED from Refinitive'!$B$4*'ISSUE SCORE from EIKON'!AH208)+('ISSUE SCORE from EIKON'!AW208*'WEIGHTED from Refinitive'!$B$5)+('WEIGHTED from Refinitive'!$B$8*'ISSUE SCORE from EIKON'!BL208)+('ISSUE SCORE from EIKON'!CA208*'WEIGHTED from Refinitive'!$B$9)+('WEIGHTED from Refinitive'!$B$10*'ISSUE SCORE from EIKON'!CP208)+('ISSUE SCORE from EIKON'!DE208*'WEIGHTED from Refinitive'!$B$11)+('WEIGHTED from Refinitive'!$B$14*'ISSUE SCORE from EIKON'!DT208)+('ISSUE SCORE from EIKON'!EI208*'WEIGHTED from Refinitive'!$B$15)+('WEIGHTED from Refinitive'!$B$16*'ISSUE SCORE from EIKON'!EX208)</f>
        <v>0</v>
      </c>
      <c r="O205" s="1">
        <f>('WEIGHTED from Refinitive'!$B$3*'ISSUE SCORE from EIKON'!T208)+('WEIGHTED from Refinitive'!$B$4*'ISSUE SCORE from EIKON'!AI208)+('ISSUE SCORE from EIKON'!AX208*'WEIGHTED from Refinitive'!$B$5)+('WEIGHTED from Refinitive'!$B$8*'ISSUE SCORE from EIKON'!BM208)+('ISSUE SCORE from EIKON'!CB208*'WEIGHTED from Refinitive'!$B$9)+('WEIGHTED from Refinitive'!$B$10*'ISSUE SCORE from EIKON'!CQ208)+('ISSUE SCORE from EIKON'!DF208*'WEIGHTED from Refinitive'!$B$11)+('WEIGHTED from Refinitive'!$B$14*'ISSUE SCORE from EIKON'!DU208)+('ISSUE SCORE from EIKON'!EJ208*'WEIGHTED from Refinitive'!$B$15)+('WEIGHTED from Refinitive'!$B$16*'ISSUE SCORE from EIKON'!EY208)</f>
        <v>0</v>
      </c>
      <c r="P205" s="1">
        <f>('WEIGHTED from Refinitive'!$B$3*'ISSUE SCORE from EIKON'!U208)+('WEIGHTED from Refinitive'!$B$4*'ISSUE SCORE from EIKON'!AJ208)+('ISSUE SCORE from EIKON'!AY208*'WEIGHTED from Refinitive'!$B$5)+('WEIGHTED from Refinitive'!$B$8*'ISSUE SCORE from EIKON'!BN208)+('ISSUE SCORE from EIKON'!CC208*'WEIGHTED from Refinitive'!$B$9)+('WEIGHTED from Refinitive'!$B$10*'ISSUE SCORE from EIKON'!CR208)+('ISSUE SCORE from EIKON'!DG208*'WEIGHTED from Refinitive'!$B$11)+('WEIGHTED from Refinitive'!$B$14*'ISSUE SCORE from EIKON'!DV208)+('ISSUE SCORE from EIKON'!EK208*'WEIGHTED from Refinitive'!$B$15)+('WEIGHTED from Refinitive'!$B$16*'ISSUE SCORE from EIKON'!EZ208)</f>
        <v>0</v>
      </c>
      <c r="R205" s="11" t="s">
        <v>320</v>
      </c>
      <c r="S205" s="1">
        <f t="shared" si="92"/>
        <v>78.380989614573821</v>
      </c>
      <c r="T205" s="1">
        <f t="shared" si="93"/>
        <v>69.235846438482838</v>
      </c>
      <c r="U205" s="1">
        <f t="shared" si="94"/>
        <v>46.578725038402418</v>
      </c>
      <c r="V205" s="1">
        <f t="shared" si="95"/>
        <v>36.947336561743285</v>
      </c>
      <c r="W205" s="1">
        <f t="shared" si="96"/>
        <v>0</v>
      </c>
      <c r="X205" s="1">
        <f t="shared" si="97"/>
        <v>0</v>
      </c>
      <c r="Y205" s="1">
        <f t="shared" si="98"/>
        <v>0</v>
      </c>
      <c r="Z205" s="1">
        <f t="shared" si="99"/>
        <v>0</v>
      </c>
      <c r="AA205" s="1">
        <f t="shared" si="100"/>
        <v>0</v>
      </c>
      <c r="AB205" s="1">
        <f t="shared" si="101"/>
        <v>0</v>
      </c>
      <c r="AC205" s="1">
        <f t="shared" si="102"/>
        <v>0</v>
      </c>
      <c r="AD205" s="1">
        <f t="shared" si="103"/>
        <v>0</v>
      </c>
      <c r="AE205" s="1">
        <f t="shared" si="104"/>
        <v>0</v>
      </c>
      <c r="AF205" s="1">
        <f t="shared" si="105"/>
        <v>0</v>
      </c>
      <c r="AG205" s="1">
        <f t="shared" si="106"/>
        <v>0</v>
      </c>
      <c r="AI205" s="11" t="s">
        <v>320</v>
      </c>
      <c r="AJ205" s="1">
        <f t="shared" si="107"/>
        <v>9.1451431760909827</v>
      </c>
      <c r="AK205" s="1">
        <f t="shared" si="108"/>
        <v>22.65712140008042</v>
      </c>
      <c r="AL205" s="1">
        <f t="shared" si="109"/>
        <v>9.6313884766591329</v>
      </c>
      <c r="AM205" s="1">
        <f t="shared" si="110"/>
        <v>36.947336561743285</v>
      </c>
      <c r="AN205" s="1">
        <f t="shared" si="111"/>
        <v>0</v>
      </c>
      <c r="AO205" s="1">
        <f t="shared" si="112"/>
        <v>0</v>
      </c>
      <c r="AP205" s="1">
        <f t="shared" si="113"/>
        <v>0</v>
      </c>
      <c r="AQ205" s="1">
        <f t="shared" si="114"/>
        <v>0</v>
      </c>
      <c r="AR205" s="1">
        <f t="shared" si="115"/>
        <v>0</v>
      </c>
      <c r="AS205" s="1">
        <f t="shared" si="116"/>
        <v>0</v>
      </c>
      <c r="AT205" s="1">
        <f t="shared" si="117"/>
        <v>0</v>
      </c>
      <c r="AU205" s="1">
        <f t="shared" si="118"/>
        <v>0</v>
      </c>
      <c r="AV205" s="1">
        <f t="shared" si="119"/>
        <v>0</v>
      </c>
      <c r="AW205" s="1">
        <f t="shared" si="120"/>
        <v>0</v>
      </c>
      <c r="AX205" s="1" t="str">
        <f>VLOOKUP(AI205,'ISSUE SCORE from EIKON'!A208:B637,2,FALSE)</f>
        <v>Marriott International Inc</v>
      </c>
      <c r="AY205" s="1">
        <f t="shared" si="121"/>
        <v>204</v>
      </c>
      <c r="AZ205" s="1">
        <v>204</v>
      </c>
      <c r="BA205" s="1">
        <v>1</v>
      </c>
    </row>
    <row r="206" spans="1:53" ht="15">
      <c r="A206" s="11" t="s">
        <v>270</v>
      </c>
      <c r="B206" s="1">
        <f>('WEIGHTED from Refinitive'!$B$3*'ISSUE SCORE from EIKON'!G209)+('WEIGHTED from Refinitive'!$B$4*'ISSUE SCORE from EIKON'!V209)+('ISSUE SCORE from EIKON'!AK209*'WEIGHTED from Refinitive'!$B$5)+('WEIGHTED from Refinitive'!$B$8*'ISSUE SCORE from EIKON'!AZ209)+('ISSUE SCORE from EIKON'!BO209*'WEIGHTED from Refinitive'!$B$9)+('WEIGHTED from Refinitive'!$B$10*'ISSUE SCORE from EIKON'!CD209)+('ISSUE SCORE from EIKON'!CS209*'WEIGHTED from Refinitive'!$B$11)+('WEIGHTED from Refinitive'!$B$14*'ISSUE SCORE from EIKON'!DH209)+('ISSUE SCORE from EIKON'!DW209*'WEIGHTED from Refinitive'!$B$15)+('WEIGHTED from Refinitive'!$B$16*'ISSUE SCORE from EIKON'!EL209)</f>
        <v>90.243380341405768</v>
      </c>
      <c r="C206" s="1">
        <f>('WEIGHTED from Refinitive'!$B$3*'ISSUE SCORE from EIKON'!H209)+('WEIGHTED from Refinitive'!$B$4*'ISSUE SCORE from EIKON'!W209)+('ISSUE SCORE from EIKON'!AL209*'WEIGHTED from Refinitive'!$B$5)+('WEIGHTED from Refinitive'!$B$8*'ISSUE SCORE from EIKON'!BA209)+('ISSUE SCORE from EIKON'!BP209*'WEIGHTED from Refinitive'!$B$9)+('WEIGHTED from Refinitive'!$B$10*'ISSUE SCORE from EIKON'!CE209)+('ISSUE SCORE from EIKON'!CT209*'WEIGHTED from Refinitive'!$B$11)+('WEIGHTED from Refinitive'!$B$14*'ISSUE SCORE from EIKON'!DI209)+('ISSUE SCORE from EIKON'!DX209*'WEIGHTED from Refinitive'!$B$15)+('WEIGHTED from Refinitive'!$B$16*'ISSUE SCORE from EIKON'!EM209)</f>
        <v>88.977792981770207</v>
      </c>
      <c r="D206" s="1">
        <f>('WEIGHTED from Refinitive'!$B$3*'ISSUE SCORE from EIKON'!I209)+('WEIGHTED from Refinitive'!$B$4*'ISSUE SCORE from EIKON'!X209)+('ISSUE SCORE from EIKON'!AM209*'WEIGHTED from Refinitive'!$B$5)+('WEIGHTED from Refinitive'!$B$8*'ISSUE SCORE from EIKON'!BB209)+('ISSUE SCORE from EIKON'!BQ209*'WEIGHTED from Refinitive'!$B$9)+('WEIGHTED from Refinitive'!$B$10*'ISSUE SCORE from EIKON'!CF209)+('ISSUE SCORE from EIKON'!CU209*'WEIGHTED from Refinitive'!$B$11)+('WEIGHTED from Refinitive'!$B$14*'ISSUE SCORE from EIKON'!DJ209)+('ISSUE SCORE from EIKON'!DY209*'WEIGHTED from Refinitive'!$B$15)+('WEIGHTED from Refinitive'!$B$16*'ISSUE SCORE from EIKON'!EN209)</f>
        <v>91.990127908798186</v>
      </c>
      <c r="E206" s="1">
        <f>('WEIGHTED from Refinitive'!$B$3*'ISSUE SCORE from EIKON'!J209)+('WEIGHTED from Refinitive'!$B$4*'ISSUE SCORE from EIKON'!Y209)+('ISSUE SCORE from EIKON'!AN209*'WEIGHTED from Refinitive'!$B$5)+('WEIGHTED from Refinitive'!$B$8*'ISSUE SCORE from EIKON'!BC209)+('ISSUE SCORE from EIKON'!BR209*'WEIGHTED from Refinitive'!$B$9)+('WEIGHTED from Refinitive'!$B$10*'ISSUE SCORE from EIKON'!CG209)+('ISSUE SCORE from EIKON'!CV209*'WEIGHTED from Refinitive'!$B$11)+('WEIGHTED from Refinitive'!$B$14*'ISSUE SCORE from EIKON'!DK209)+('ISSUE SCORE from EIKON'!DZ209*'WEIGHTED from Refinitive'!$B$15)+('WEIGHTED from Refinitive'!$B$16*'ISSUE SCORE from EIKON'!EO209)</f>
        <v>92.001671462423801</v>
      </c>
      <c r="F206" s="1">
        <f>('WEIGHTED from Refinitive'!$B$3*'ISSUE SCORE from EIKON'!K209)+('WEIGHTED from Refinitive'!$B$4*'ISSUE SCORE from EIKON'!Z209)+('ISSUE SCORE from EIKON'!AO209*'WEIGHTED from Refinitive'!$B$5)+('WEIGHTED from Refinitive'!$B$8*'ISSUE SCORE from EIKON'!BD209)+('ISSUE SCORE from EIKON'!BS209*'WEIGHTED from Refinitive'!$B$9)+('WEIGHTED from Refinitive'!$B$10*'ISSUE SCORE from EIKON'!CH209)+('ISSUE SCORE from EIKON'!CW209*'WEIGHTED from Refinitive'!$B$11)+('WEIGHTED from Refinitive'!$B$14*'ISSUE SCORE from EIKON'!DL209)+('ISSUE SCORE from EIKON'!EA209*'WEIGHTED from Refinitive'!$B$15)+('WEIGHTED from Refinitive'!$B$16*'ISSUE SCORE from EIKON'!EP209)</f>
        <v>91.848759135601213</v>
      </c>
      <c r="G206" s="1">
        <f>('WEIGHTED from Refinitive'!$B$3*'ISSUE SCORE from EIKON'!L209)+('WEIGHTED from Refinitive'!$B$4*'ISSUE SCORE from EIKON'!AA209)+('ISSUE SCORE from EIKON'!AP209*'WEIGHTED from Refinitive'!$B$5)+('WEIGHTED from Refinitive'!$B$8*'ISSUE SCORE from EIKON'!BE209)+('ISSUE SCORE from EIKON'!BT209*'WEIGHTED from Refinitive'!$B$9)+('WEIGHTED from Refinitive'!$B$10*'ISSUE SCORE from EIKON'!CI209)+('ISSUE SCORE from EIKON'!CX209*'WEIGHTED from Refinitive'!$B$11)+('WEIGHTED from Refinitive'!$B$14*'ISSUE SCORE from EIKON'!DM209)+('ISSUE SCORE from EIKON'!EB209*'WEIGHTED from Refinitive'!$B$15)+('WEIGHTED from Refinitive'!$B$16*'ISSUE SCORE from EIKON'!EQ209)</f>
        <v>88.219662058371696</v>
      </c>
      <c r="H206" s="1">
        <f>('WEIGHTED from Refinitive'!$B$3*'ISSUE SCORE from EIKON'!M209)+('WEIGHTED from Refinitive'!$B$4*'ISSUE SCORE from EIKON'!AB209)+('ISSUE SCORE from EIKON'!AQ209*'WEIGHTED from Refinitive'!$B$5)+('WEIGHTED from Refinitive'!$B$8*'ISSUE SCORE from EIKON'!BF209)+('ISSUE SCORE from EIKON'!BU209*'WEIGHTED from Refinitive'!$B$9)+('WEIGHTED from Refinitive'!$B$10*'ISSUE SCORE from EIKON'!CJ209)+('ISSUE SCORE from EIKON'!CY209*'WEIGHTED from Refinitive'!$B$11)+('WEIGHTED from Refinitive'!$B$14*'ISSUE SCORE from EIKON'!DN209)+('ISSUE SCORE from EIKON'!EC209*'WEIGHTED from Refinitive'!$B$15)+('WEIGHTED from Refinitive'!$B$16*'ISSUE SCORE from EIKON'!ER209)</f>
        <v>92.893359846284412</v>
      </c>
      <c r="I206" s="1">
        <f>('WEIGHTED from Refinitive'!$B$3*'ISSUE SCORE from EIKON'!N209)+('WEIGHTED from Refinitive'!$B$4*'ISSUE SCORE from EIKON'!AC209)+('ISSUE SCORE from EIKON'!AR209*'WEIGHTED from Refinitive'!$B$5)+('WEIGHTED from Refinitive'!$B$8*'ISSUE SCORE from EIKON'!BG209)+('ISSUE SCORE from EIKON'!BV209*'WEIGHTED from Refinitive'!$B$9)+('WEIGHTED from Refinitive'!$B$10*'ISSUE SCORE from EIKON'!CK209)+('ISSUE SCORE from EIKON'!CZ209*'WEIGHTED from Refinitive'!$B$11)+('WEIGHTED from Refinitive'!$B$14*'ISSUE SCORE from EIKON'!DO209)+('ISSUE SCORE from EIKON'!ED209*'WEIGHTED from Refinitive'!$B$15)+('WEIGHTED from Refinitive'!$B$16*'ISSUE SCORE from EIKON'!ES209)</f>
        <v>92.478658124662203</v>
      </c>
      <c r="J206" s="1">
        <f>('WEIGHTED from Refinitive'!$B$3*'ISSUE SCORE from EIKON'!O209)+('WEIGHTED from Refinitive'!$B$4*'ISSUE SCORE from EIKON'!AD209)+('ISSUE SCORE from EIKON'!AS209*'WEIGHTED from Refinitive'!$B$5)+('WEIGHTED from Refinitive'!$B$8*'ISSUE SCORE from EIKON'!BH209)+('ISSUE SCORE from EIKON'!BW209*'WEIGHTED from Refinitive'!$B$9)+('WEIGHTED from Refinitive'!$B$10*'ISSUE SCORE from EIKON'!CL209)+('ISSUE SCORE from EIKON'!DA209*'WEIGHTED from Refinitive'!$B$11)+('WEIGHTED from Refinitive'!$B$14*'ISSUE SCORE from EIKON'!DP209)+('ISSUE SCORE from EIKON'!EE209*'WEIGHTED from Refinitive'!$B$15)+('WEIGHTED from Refinitive'!$B$16*'ISSUE SCORE from EIKON'!ET209)</f>
        <v>97.664355241622815</v>
      </c>
      <c r="K206" s="1">
        <f>('WEIGHTED from Refinitive'!$B$3*'ISSUE SCORE from EIKON'!P209)+('WEIGHTED from Refinitive'!$B$4*'ISSUE SCORE from EIKON'!AE209)+('ISSUE SCORE from EIKON'!AT209*'WEIGHTED from Refinitive'!$B$5)+('WEIGHTED from Refinitive'!$B$8*'ISSUE SCORE from EIKON'!BI209)+('ISSUE SCORE from EIKON'!BX209*'WEIGHTED from Refinitive'!$B$9)+('WEIGHTED from Refinitive'!$B$10*'ISSUE SCORE from EIKON'!CM209)+('ISSUE SCORE from EIKON'!DB209*'WEIGHTED from Refinitive'!$B$11)+('WEIGHTED from Refinitive'!$B$14*'ISSUE SCORE from EIKON'!DQ209)+('ISSUE SCORE from EIKON'!EF209*'WEIGHTED from Refinitive'!$B$15)+('WEIGHTED from Refinitive'!$B$16*'ISSUE SCORE from EIKON'!EU209)</f>
        <v>96.353123374089478</v>
      </c>
      <c r="L206" s="1">
        <f>('WEIGHTED from Refinitive'!$B$3*'ISSUE SCORE from EIKON'!Q209)+('WEIGHTED from Refinitive'!$B$4*'ISSUE SCORE from EIKON'!AF209)+('ISSUE SCORE from EIKON'!AU209*'WEIGHTED from Refinitive'!$B$5)+('WEIGHTED from Refinitive'!$B$8*'ISSUE SCORE from EIKON'!BJ209)+('ISSUE SCORE from EIKON'!BY209*'WEIGHTED from Refinitive'!$B$9)+('WEIGHTED from Refinitive'!$B$10*'ISSUE SCORE from EIKON'!CN209)+('ISSUE SCORE from EIKON'!DC209*'WEIGHTED from Refinitive'!$B$11)+('WEIGHTED from Refinitive'!$B$14*'ISSUE SCORE from EIKON'!DR209)+('ISSUE SCORE from EIKON'!EG209*'WEIGHTED from Refinitive'!$B$15)+('WEIGHTED from Refinitive'!$B$16*'ISSUE SCORE from EIKON'!EV209)</f>
        <v>91.261016789482426</v>
      </c>
      <c r="M206" s="1">
        <f>('WEIGHTED from Refinitive'!$B$3*'ISSUE SCORE from EIKON'!R209)+('WEIGHTED from Refinitive'!$B$4*'ISSUE SCORE from EIKON'!AG209)+('ISSUE SCORE from EIKON'!AV209*'WEIGHTED from Refinitive'!$B$5)+('WEIGHTED from Refinitive'!$B$8*'ISSUE SCORE from EIKON'!BK209)+('ISSUE SCORE from EIKON'!BZ209*'WEIGHTED from Refinitive'!$B$9)+('WEIGHTED from Refinitive'!$B$10*'ISSUE SCORE from EIKON'!CO209)+('ISSUE SCORE from EIKON'!DD209*'WEIGHTED from Refinitive'!$B$11)+('WEIGHTED from Refinitive'!$B$14*'ISSUE SCORE from EIKON'!DS209)+('ISSUE SCORE from EIKON'!EH209*'WEIGHTED from Refinitive'!$B$15)+('WEIGHTED from Refinitive'!$B$16*'ISSUE SCORE from EIKON'!EW209)</f>
        <v>82.632712061502644</v>
      </c>
      <c r="N206" s="1">
        <f>('WEIGHTED from Refinitive'!$B$3*'ISSUE SCORE from EIKON'!S209)+('WEIGHTED from Refinitive'!$B$4*'ISSUE SCORE from EIKON'!AH209)+('ISSUE SCORE from EIKON'!AW209*'WEIGHTED from Refinitive'!$B$5)+('WEIGHTED from Refinitive'!$B$8*'ISSUE SCORE from EIKON'!BL209)+('ISSUE SCORE from EIKON'!CA209*'WEIGHTED from Refinitive'!$B$9)+('WEIGHTED from Refinitive'!$B$10*'ISSUE SCORE from EIKON'!CP209)+('ISSUE SCORE from EIKON'!DE209*'WEIGHTED from Refinitive'!$B$11)+('WEIGHTED from Refinitive'!$B$14*'ISSUE SCORE from EIKON'!DT209)+('ISSUE SCORE from EIKON'!EI209*'WEIGHTED from Refinitive'!$B$15)+('WEIGHTED from Refinitive'!$B$16*'ISSUE SCORE from EIKON'!EX209)</f>
        <v>87.115435606060572</v>
      </c>
      <c r="O206" s="1">
        <f>('WEIGHTED from Refinitive'!$B$3*'ISSUE SCORE from EIKON'!T209)+('WEIGHTED from Refinitive'!$B$4*'ISSUE SCORE from EIKON'!AI209)+('ISSUE SCORE from EIKON'!AX209*'WEIGHTED from Refinitive'!$B$5)+('WEIGHTED from Refinitive'!$B$8*'ISSUE SCORE from EIKON'!BM209)+('ISSUE SCORE from EIKON'!CB209*'WEIGHTED from Refinitive'!$B$9)+('WEIGHTED from Refinitive'!$B$10*'ISSUE SCORE from EIKON'!CQ209)+('ISSUE SCORE from EIKON'!DF209*'WEIGHTED from Refinitive'!$B$11)+('WEIGHTED from Refinitive'!$B$14*'ISSUE SCORE from EIKON'!DU209)+('ISSUE SCORE from EIKON'!EJ209*'WEIGHTED from Refinitive'!$B$15)+('WEIGHTED from Refinitive'!$B$16*'ISSUE SCORE from EIKON'!EY209)</f>
        <v>83.371484841636217</v>
      </c>
      <c r="P206" s="1">
        <f>('WEIGHTED from Refinitive'!$B$3*'ISSUE SCORE from EIKON'!U209)+('WEIGHTED from Refinitive'!$B$4*'ISSUE SCORE from EIKON'!AJ209)+('ISSUE SCORE from EIKON'!AY209*'WEIGHTED from Refinitive'!$B$5)+('WEIGHTED from Refinitive'!$B$8*'ISSUE SCORE from EIKON'!BN209)+('ISSUE SCORE from EIKON'!CC209*'WEIGHTED from Refinitive'!$B$9)+('WEIGHTED from Refinitive'!$B$10*'ISSUE SCORE from EIKON'!CR209)+('ISSUE SCORE from EIKON'!DG209*'WEIGHTED from Refinitive'!$B$11)+('WEIGHTED from Refinitive'!$B$14*'ISSUE SCORE from EIKON'!DV209)+('ISSUE SCORE from EIKON'!EK209*'WEIGHTED from Refinitive'!$B$15)+('WEIGHTED from Refinitive'!$B$16*'ISSUE SCORE from EIKON'!EZ209)</f>
        <v>76.377300242130701</v>
      </c>
      <c r="R206" s="11" t="s">
        <v>322</v>
      </c>
      <c r="S206" s="1">
        <f t="shared" si="92"/>
        <v>78.569693720506478</v>
      </c>
      <c r="T206" s="1">
        <f t="shared" si="93"/>
        <v>88.977792981770207</v>
      </c>
      <c r="U206" s="1">
        <f t="shared" si="94"/>
        <v>91.990127908798186</v>
      </c>
      <c r="V206" s="1">
        <f t="shared" si="95"/>
        <v>92.001671462423801</v>
      </c>
      <c r="W206" s="1">
        <f t="shared" si="96"/>
        <v>91.848759135601213</v>
      </c>
      <c r="X206" s="1">
        <f t="shared" si="97"/>
        <v>88.219662058371696</v>
      </c>
      <c r="Y206" s="1">
        <f t="shared" si="98"/>
        <v>92.893359846284412</v>
      </c>
      <c r="Z206" s="1">
        <f t="shared" si="99"/>
        <v>92.478658124662203</v>
      </c>
      <c r="AA206" s="1">
        <f t="shared" si="100"/>
        <v>97.664355241622815</v>
      </c>
      <c r="AB206" s="1">
        <f t="shared" si="101"/>
        <v>96.353123374089478</v>
      </c>
      <c r="AC206" s="1">
        <f t="shared" si="102"/>
        <v>91.261016789482426</v>
      </c>
      <c r="AD206" s="1">
        <f t="shared" si="103"/>
        <v>82.632712061502644</v>
      </c>
      <c r="AE206" s="1">
        <f t="shared" si="104"/>
        <v>87.115435606060572</v>
      </c>
      <c r="AF206" s="1">
        <f t="shared" si="105"/>
        <v>83.371484841636217</v>
      </c>
      <c r="AG206" s="1">
        <f t="shared" si="106"/>
        <v>76.377300242130701</v>
      </c>
      <c r="AI206" s="11" t="s">
        <v>322</v>
      </c>
      <c r="AJ206" s="1">
        <f t="shared" si="107"/>
        <v>-10.408099261263729</v>
      </c>
      <c r="AK206" s="1">
        <f t="shared" si="108"/>
        <v>-3.0123349270279789</v>
      </c>
      <c r="AL206" s="1">
        <f t="shared" si="109"/>
        <v>-0.011543553625614322</v>
      </c>
      <c r="AM206" s="1">
        <f t="shared" si="110"/>
        <v>0.15291232682258737</v>
      </c>
      <c r="AN206" s="1">
        <f t="shared" si="111"/>
        <v>3.6290970772295168</v>
      </c>
      <c r="AO206" s="1">
        <f t="shared" si="112"/>
        <v>-4.6736977879127153</v>
      </c>
      <c r="AP206" s="1">
        <f t="shared" si="113"/>
        <v>0.4147017216222082</v>
      </c>
      <c r="AQ206" s="1">
        <f t="shared" si="114"/>
        <v>-5.1856971169606112</v>
      </c>
      <c r="AR206" s="1">
        <f t="shared" si="115"/>
        <v>1.311231867533337</v>
      </c>
      <c r="AS206" s="1">
        <f t="shared" si="116"/>
        <v>5.0921065846070519</v>
      </c>
      <c r="AT206" s="1">
        <f t="shared" si="117"/>
        <v>8.6283047279797813</v>
      </c>
      <c r="AU206" s="1">
        <f t="shared" si="118"/>
        <v>-4.4827235445579277</v>
      </c>
      <c r="AV206" s="1">
        <f t="shared" si="119"/>
        <v>3.7439507644243548</v>
      </c>
      <c r="AW206" s="1">
        <f t="shared" si="120"/>
        <v>6.9941845995055161</v>
      </c>
      <c r="AX206" s="1" t="str">
        <f>VLOOKUP(AI206,'ISSUE SCORE from EIKON'!A209:B638,2,FALSE)</f>
        <v>Mcdonald's Corp</v>
      </c>
      <c r="AY206" s="1">
        <f t="shared" si="121"/>
        <v>205</v>
      </c>
      <c r="AZ206" s="1">
        <v>205</v>
      </c>
      <c r="BA206" s="1">
        <v>1</v>
      </c>
    </row>
    <row r="207" spans="1:53" ht="15">
      <c r="A207" s="11" t="s">
        <v>271</v>
      </c>
      <c r="B207" s="1">
        <f>('WEIGHTED from Refinitive'!$B$3*'ISSUE SCORE from EIKON'!G210)+('WEIGHTED from Refinitive'!$B$4*'ISSUE SCORE from EIKON'!V210)+('ISSUE SCORE from EIKON'!AK210*'WEIGHTED from Refinitive'!$B$5)+('WEIGHTED from Refinitive'!$B$8*'ISSUE SCORE from EIKON'!AZ210)+('ISSUE SCORE from EIKON'!BO210*'WEIGHTED from Refinitive'!$B$9)+('WEIGHTED from Refinitive'!$B$10*'ISSUE SCORE from EIKON'!CD210)+('ISSUE SCORE from EIKON'!CS210*'WEIGHTED from Refinitive'!$B$11)+('WEIGHTED from Refinitive'!$B$14*'ISSUE SCORE from EIKON'!DH210)+('ISSUE SCORE from EIKON'!DW210*'WEIGHTED from Refinitive'!$B$15)+('WEIGHTED from Refinitive'!$B$16*'ISSUE SCORE from EIKON'!EL210)</f>
        <v>90.780778505471503</v>
      </c>
      <c r="C207" s="1">
        <f>('WEIGHTED from Refinitive'!$B$3*'ISSUE SCORE from EIKON'!H210)+('WEIGHTED from Refinitive'!$B$4*'ISSUE SCORE from EIKON'!W210)+('ISSUE SCORE from EIKON'!AL210*'WEIGHTED from Refinitive'!$B$5)+('WEIGHTED from Refinitive'!$B$8*'ISSUE SCORE from EIKON'!BA210)+('ISSUE SCORE from EIKON'!BP210*'WEIGHTED from Refinitive'!$B$9)+('WEIGHTED from Refinitive'!$B$10*'ISSUE SCORE from EIKON'!CE210)+('ISSUE SCORE from EIKON'!CT210*'WEIGHTED from Refinitive'!$B$11)+('WEIGHTED from Refinitive'!$B$14*'ISSUE SCORE from EIKON'!DI210)+('ISSUE SCORE from EIKON'!DX210*'WEIGHTED from Refinitive'!$B$15)+('WEIGHTED from Refinitive'!$B$16*'ISSUE SCORE from EIKON'!EM210)</f>
        <v>85.420796816104129</v>
      </c>
      <c r="D207" s="1">
        <f>('WEIGHTED from Refinitive'!$B$3*'ISSUE SCORE from EIKON'!I210)+('WEIGHTED from Refinitive'!$B$4*'ISSUE SCORE from EIKON'!X210)+('ISSUE SCORE from EIKON'!AM210*'WEIGHTED from Refinitive'!$B$5)+('WEIGHTED from Refinitive'!$B$8*'ISSUE SCORE from EIKON'!BB210)+('ISSUE SCORE from EIKON'!BQ210*'WEIGHTED from Refinitive'!$B$9)+('WEIGHTED from Refinitive'!$B$10*'ISSUE SCORE from EIKON'!CF210)+('ISSUE SCORE from EIKON'!CU210*'WEIGHTED from Refinitive'!$B$11)+('WEIGHTED from Refinitive'!$B$14*'ISSUE SCORE from EIKON'!DJ210)+('ISSUE SCORE from EIKON'!DY210*'WEIGHTED from Refinitive'!$B$15)+('WEIGHTED from Refinitive'!$B$16*'ISSUE SCORE from EIKON'!EN210)</f>
        <v>89.509517546809306</v>
      </c>
      <c r="E207" s="1">
        <f>('WEIGHTED from Refinitive'!$B$3*'ISSUE SCORE from EIKON'!J210)+('WEIGHTED from Refinitive'!$B$4*'ISSUE SCORE from EIKON'!Y210)+('ISSUE SCORE from EIKON'!AN210*'WEIGHTED from Refinitive'!$B$5)+('WEIGHTED from Refinitive'!$B$8*'ISSUE SCORE from EIKON'!BC210)+('ISSUE SCORE from EIKON'!BR210*'WEIGHTED from Refinitive'!$B$9)+('WEIGHTED from Refinitive'!$B$10*'ISSUE SCORE from EIKON'!CG210)+('ISSUE SCORE from EIKON'!CV210*'WEIGHTED from Refinitive'!$B$11)+('WEIGHTED from Refinitive'!$B$14*'ISSUE SCORE from EIKON'!DK210)+('ISSUE SCORE from EIKON'!DZ210*'WEIGHTED from Refinitive'!$B$15)+('WEIGHTED from Refinitive'!$B$16*'ISSUE SCORE from EIKON'!EO210)</f>
        <v>87.0744376739637</v>
      </c>
      <c r="F207" s="1">
        <f>('WEIGHTED from Refinitive'!$B$3*'ISSUE SCORE from EIKON'!K210)+('WEIGHTED from Refinitive'!$B$4*'ISSUE SCORE from EIKON'!Z210)+('ISSUE SCORE from EIKON'!AO210*'WEIGHTED from Refinitive'!$B$5)+('WEIGHTED from Refinitive'!$B$8*'ISSUE SCORE from EIKON'!BD210)+('ISSUE SCORE from EIKON'!BS210*'WEIGHTED from Refinitive'!$B$9)+('WEIGHTED from Refinitive'!$B$10*'ISSUE SCORE from EIKON'!CH210)+('ISSUE SCORE from EIKON'!CW210*'WEIGHTED from Refinitive'!$B$11)+('WEIGHTED from Refinitive'!$B$14*'ISSUE SCORE from EIKON'!DL210)+('ISSUE SCORE from EIKON'!EA210*'WEIGHTED from Refinitive'!$B$15)+('WEIGHTED from Refinitive'!$B$16*'ISSUE SCORE from EIKON'!EP210)</f>
        <v>82.978156458925639</v>
      </c>
      <c r="G207" s="1">
        <f>('WEIGHTED from Refinitive'!$B$3*'ISSUE SCORE from EIKON'!L210)+('WEIGHTED from Refinitive'!$B$4*'ISSUE SCORE from EIKON'!AA210)+('ISSUE SCORE from EIKON'!AP210*'WEIGHTED from Refinitive'!$B$5)+('WEIGHTED from Refinitive'!$B$8*'ISSUE SCORE from EIKON'!BE210)+('ISSUE SCORE from EIKON'!BT210*'WEIGHTED from Refinitive'!$B$9)+('WEIGHTED from Refinitive'!$B$10*'ISSUE SCORE from EIKON'!CI210)+('ISSUE SCORE from EIKON'!CX210*'WEIGHTED from Refinitive'!$B$11)+('WEIGHTED from Refinitive'!$B$14*'ISSUE SCORE from EIKON'!DM210)+('ISSUE SCORE from EIKON'!EB210*'WEIGHTED from Refinitive'!$B$15)+('WEIGHTED from Refinitive'!$B$16*'ISSUE SCORE from EIKON'!EQ210)</f>
        <v>79.737163120567359</v>
      </c>
      <c r="H207" s="1">
        <f>('WEIGHTED from Refinitive'!$B$3*'ISSUE SCORE from EIKON'!M210)+('WEIGHTED from Refinitive'!$B$4*'ISSUE SCORE from EIKON'!AB210)+('ISSUE SCORE from EIKON'!AQ210*'WEIGHTED from Refinitive'!$B$5)+('WEIGHTED from Refinitive'!$B$8*'ISSUE SCORE from EIKON'!BF210)+('ISSUE SCORE from EIKON'!BU210*'WEIGHTED from Refinitive'!$B$9)+('WEIGHTED from Refinitive'!$B$10*'ISSUE SCORE from EIKON'!CJ210)+('ISSUE SCORE from EIKON'!CY210*'WEIGHTED from Refinitive'!$B$11)+('WEIGHTED from Refinitive'!$B$14*'ISSUE SCORE from EIKON'!DN210)+('ISSUE SCORE from EIKON'!EC210*'WEIGHTED from Refinitive'!$B$15)+('WEIGHTED from Refinitive'!$B$16*'ISSUE SCORE from EIKON'!ER210)</f>
        <v>78.245098995329883</v>
      </c>
      <c r="I207" s="1">
        <f>('WEIGHTED from Refinitive'!$B$3*'ISSUE SCORE from EIKON'!N210)+('WEIGHTED from Refinitive'!$B$4*'ISSUE SCORE from EIKON'!AC210)+('ISSUE SCORE from EIKON'!AR210*'WEIGHTED from Refinitive'!$B$5)+('WEIGHTED from Refinitive'!$B$8*'ISSUE SCORE from EIKON'!BG210)+('ISSUE SCORE from EIKON'!BV210*'WEIGHTED from Refinitive'!$B$9)+('WEIGHTED from Refinitive'!$B$10*'ISSUE SCORE from EIKON'!CK210)+('ISSUE SCORE from EIKON'!CZ210*'WEIGHTED from Refinitive'!$B$11)+('WEIGHTED from Refinitive'!$B$14*'ISSUE SCORE from EIKON'!DO210)+('ISSUE SCORE from EIKON'!ED210*'WEIGHTED from Refinitive'!$B$15)+('WEIGHTED from Refinitive'!$B$16*'ISSUE SCORE from EIKON'!ES210)</f>
        <v>79.490183638083181</v>
      </c>
      <c r="J207" s="1">
        <f>('WEIGHTED from Refinitive'!$B$3*'ISSUE SCORE from EIKON'!O210)+('WEIGHTED from Refinitive'!$B$4*'ISSUE SCORE from EIKON'!AD210)+('ISSUE SCORE from EIKON'!AS210*'WEIGHTED from Refinitive'!$B$5)+('WEIGHTED from Refinitive'!$B$8*'ISSUE SCORE from EIKON'!BH210)+('ISSUE SCORE from EIKON'!BW210*'WEIGHTED from Refinitive'!$B$9)+('WEIGHTED from Refinitive'!$B$10*'ISSUE SCORE from EIKON'!CL210)+('ISSUE SCORE from EIKON'!DA210*'WEIGHTED from Refinitive'!$B$11)+('WEIGHTED from Refinitive'!$B$14*'ISSUE SCORE from EIKON'!DP210)+('ISSUE SCORE from EIKON'!EE210*'WEIGHTED from Refinitive'!$B$15)+('WEIGHTED from Refinitive'!$B$16*'ISSUE SCORE from EIKON'!ET210)</f>
        <v>74.607648930017348</v>
      </c>
      <c r="K207" s="1">
        <f>('WEIGHTED from Refinitive'!$B$3*'ISSUE SCORE from EIKON'!P210)+('WEIGHTED from Refinitive'!$B$4*'ISSUE SCORE from EIKON'!AE210)+('ISSUE SCORE from EIKON'!AT210*'WEIGHTED from Refinitive'!$B$5)+('WEIGHTED from Refinitive'!$B$8*'ISSUE SCORE from EIKON'!BI210)+('ISSUE SCORE from EIKON'!BX210*'WEIGHTED from Refinitive'!$B$9)+('WEIGHTED from Refinitive'!$B$10*'ISSUE SCORE from EIKON'!CM210)+('ISSUE SCORE from EIKON'!DB210*'WEIGHTED from Refinitive'!$B$11)+('WEIGHTED from Refinitive'!$B$14*'ISSUE SCORE from EIKON'!DQ210)+('ISSUE SCORE from EIKON'!EF210*'WEIGHTED from Refinitive'!$B$15)+('WEIGHTED from Refinitive'!$B$16*'ISSUE SCORE from EIKON'!EU210)</f>
        <v>68.559330852395945</v>
      </c>
      <c r="L207" s="1">
        <f>('WEIGHTED from Refinitive'!$B$3*'ISSUE SCORE from EIKON'!Q210)+('WEIGHTED from Refinitive'!$B$4*'ISSUE SCORE from EIKON'!AF210)+('ISSUE SCORE from EIKON'!AU210*'WEIGHTED from Refinitive'!$B$5)+('WEIGHTED from Refinitive'!$B$8*'ISSUE SCORE from EIKON'!BJ210)+('ISSUE SCORE from EIKON'!BY210*'WEIGHTED from Refinitive'!$B$9)+('WEIGHTED from Refinitive'!$B$10*'ISSUE SCORE from EIKON'!CN210)+('ISSUE SCORE from EIKON'!DC210*'WEIGHTED from Refinitive'!$B$11)+('WEIGHTED from Refinitive'!$B$14*'ISSUE SCORE from EIKON'!DR210)+('ISSUE SCORE from EIKON'!EG210*'WEIGHTED from Refinitive'!$B$15)+('WEIGHTED from Refinitive'!$B$16*'ISSUE SCORE from EIKON'!EV210)</f>
        <v>53.061798262046594</v>
      </c>
      <c r="M207" s="1">
        <f>('WEIGHTED from Refinitive'!$B$3*'ISSUE SCORE from EIKON'!R210)+('WEIGHTED from Refinitive'!$B$4*'ISSUE SCORE from EIKON'!AG210)+('ISSUE SCORE from EIKON'!AV210*'WEIGHTED from Refinitive'!$B$5)+('WEIGHTED from Refinitive'!$B$8*'ISSUE SCORE from EIKON'!BK210)+('ISSUE SCORE from EIKON'!BZ210*'WEIGHTED from Refinitive'!$B$9)+('WEIGHTED from Refinitive'!$B$10*'ISSUE SCORE from EIKON'!CO210)+('ISSUE SCORE from EIKON'!DD210*'WEIGHTED from Refinitive'!$B$11)+('WEIGHTED from Refinitive'!$B$14*'ISSUE SCORE from EIKON'!DS210)+('ISSUE SCORE from EIKON'!EH210*'WEIGHTED from Refinitive'!$B$15)+('WEIGHTED from Refinitive'!$B$16*'ISSUE SCORE from EIKON'!EW210)</f>
        <v>48.215406760772638</v>
      </c>
      <c r="N207" s="1">
        <f>('WEIGHTED from Refinitive'!$B$3*'ISSUE SCORE from EIKON'!S210)+('WEIGHTED from Refinitive'!$B$4*'ISSUE SCORE from EIKON'!AH210)+('ISSUE SCORE from EIKON'!AW210*'WEIGHTED from Refinitive'!$B$5)+('WEIGHTED from Refinitive'!$B$8*'ISSUE SCORE from EIKON'!BL210)+('ISSUE SCORE from EIKON'!CA210*'WEIGHTED from Refinitive'!$B$9)+('WEIGHTED from Refinitive'!$B$10*'ISSUE SCORE from EIKON'!CP210)+('ISSUE SCORE from EIKON'!DE210*'WEIGHTED from Refinitive'!$B$11)+('WEIGHTED from Refinitive'!$B$14*'ISSUE SCORE from EIKON'!DT210)+('ISSUE SCORE from EIKON'!EI210*'WEIGHTED from Refinitive'!$B$15)+('WEIGHTED from Refinitive'!$B$16*'ISSUE SCORE from EIKON'!EX210)</f>
        <v>44.252307963354433</v>
      </c>
      <c r="O207" s="1">
        <f>('WEIGHTED from Refinitive'!$B$3*'ISSUE SCORE from EIKON'!T210)+('WEIGHTED from Refinitive'!$B$4*'ISSUE SCORE from EIKON'!AI210)+('ISSUE SCORE from EIKON'!AX210*'WEIGHTED from Refinitive'!$B$5)+('WEIGHTED from Refinitive'!$B$8*'ISSUE SCORE from EIKON'!BM210)+('ISSUE SCORE from EIKON'!CB210*'WEIGHTED from Refinitive'!$B$9)+('WEIGHTED from Refinitive'!$B$10*'ISSUE SCORE from EIKON'!CQ210)+('ISSUE SCORE from EIKON'!DF210*'WEIGHTED from Refinitive'!$B$11)+('WEIGHTED from Refinitive'!$B$14*'ISSUE SCORE from EIKON'!DU210)+('ISSUE SCORE from EIKON'!EJ210*'WEIGHTED from Refinitive'!$B$15)+('WEIGHTED from Refinitive'!$B$16*'ISSUE SCORE from EIKON'!EY210)</f>
        <v>44.409980767194774</v>
      </c>
      <c r="P207" s="1">
        <f>('WEIGHTED from Refinitive'!$B$3*'ISSUE SCORE from EIKON'!U210)+('WEIGHTED from Refinitive'!$B$4*'ISSUE SCORE from EIKON'!AJ210)+('ISSUE SCORE from EIKON'!AY210*'WEIGHTED from Refinitive'!$B$5)+('WEIGHTED from Refinitive'!$B$8*'ISSUE SCORE from EIKON'!BN210)+('ISSUE SCORE from EIKON'!CC210*'WEIGHTED from Refinitive'!$B$9)+('WEIGHTED from Refinitive'!$B$10*'ISSUE SCORE from EIKON'!CR210)+('ISSUE SCORE from EIKON'!DG210*'WEIGHTED from Refinitive'!$B$11)+('WEIGHTED from Refinitive'!$B$14*'ISSUE SCORE from EIKON'!DV210)+('ISSUE SCORE from EIKON'!EK210*'WEIGHTED from Refinitive'!$B$15)+('WEIGHTED from Refinitive'!$B$16*'ISSUE SCORE from EIKON'!EZ210)</f>
        <v>44.421798493408623</v>
      </c>
      <c r="R207" s="11" t="s">
        <v>323</v>
      </c>
      <c r="S207" s="1">
        <f t="shared" si="92"/>
        <v>66.751589929437344</v>
      </c>
      <c r="T207" s="1">
        <f t="shared" si="93"/>
        <v>85.420796816104129</v>
      </c>
      <c r="U207" s="1">
        <f t="shared" si="94"/>
        <v>89.509517546809306</v>
      </c>
      <c r="V207" s="1">
        <f t="shared" si="95"/>
        <v>87.0744376739637</v>
      </c>
      <c r="W207" s="1">
        <f t="shared" si="96"/>
        <v>82.978156458925639</v>
      </c>
      <c r="X207" s="1">
        <f t="shared" si="97"/>
        <v>79.737163120567359</v>
      </c>
      <c r="Y207" s="1">
        <f t="shared" si="98"/>
        <v>78.245098995329883</v>
      </c>
      <c r="Z207" s="1">
        <f t="shared" si="99"/>
        <v>79.490183638083181</v>
      </c>
      <c r="AA207" s="1">
        <f t="shared" si="100"/>
        <v>74.607648930017348</v>
      </c>
      <c r="AB207" s="1">
        <f t="shared" si="101"/>
        <v>68.559330852395945</v>
      </c>
      <c r="AC207" s="1">
        <f t="shared" si="102"/>
        <v>53.061798262046594</v>
      </c>
      <c r="AD207" s="1">
        <f t="shared" si="103"/>
        <v>48.215406760772638</v>
      </c>
      <c r="AE207" s="1">
        <f t="shared" si="104"/>
        <v>44.252307963354433</v>
      </c>
      <c r="AF207" s="1">
        <f t="shared" si="105"/>
        <v>44.409980767194774</v>
      </c>
      <c r="AG207" s="1">
        <f t="shared" si="106"/>
        <v>44.421798493408623</v>
      </c>
      <c r="AI207" s="11" t="s">
        <v>323</v>
      </c>
      <c r="AJ207" s="1">
        <f t="shared" si="107"/>
        <v>-18.669206886666785</v>
      </c>
      <c r="AK207" s="1">
        <f t="shared" si="108"/>
        <v>-4.0887207307051767</v>
      </c>
      <c r="AL207" s="1">
        <f t="shared" si="109"/>
        <v>2.4350798728456056</v>
      </c>
      <c r="AM207" s="1">
        <f t="shared" si="110"/>
        <v>4.0962812150380614</v>
      </c>
      <c r="AN207" s="1">
        <f t="shared" si="111"/>
        <v>3.2409933383582796</v>
      </c>
      <c r="AO207" s="1">
        <f t="shared" si="112"/>
        <v>1.4920641252374764</v>
      </c>
      <c r="AP207" s="1">
        <f t="shared" si="113"/>
        <v>-1.245084642753298</v>
      </c>
      <c r="AQ207" s="1">
        <f t="shared" si="114"/>
        <v>4.8825347080658332</v>
      </c>
      <c r="AR207" s="1">
        <f t="shared" si="115"/>
        <v>6.0483180776214027</v>
      </c>
      <c r="AS207" s="1">
        <f t="shared" si="116"/>
        <v>15.497532590349351</v>
      </c>
      <c r="AT207" s="1">
        <f t="shared" si="117"/>
        <v>4.8463915012739562</v>
      </c>
      <c r="AU207" s="1">
        <f t="shared" si="118"/>
        <v>3.9630987974182048</v>
      </c>
      <c r="AV207" s="1">
        <f t="shared" si="119"/>
        <v>-0.15767280384034166</v>
      </c>
      <c r="AW207" s="1">
        <f t="shared" si="120"/>
        <v>-0.0118177262138488</v>
      </c>
      <c r="AX207" s="1" t="str">
        <f>VLOOKUP(AI207,'ISSUE SCORE from EIKON'!A210:B639,2,FALSE)</f>
        <v>Microchip Technology Inc</v>
      </c>
      <c r="AY207" s="1">
        <f t="shared" si="121"/>
        <v>206</v>
      </c>
      <c r="AZ207" s="1">
        <v>206</v>
      </c>
      <c r="BA207" s="1">
        <v>1</v>
      </c>
    </row>
    <row r="208" spans="1:53" ht="15">
      <c r="A208" s="11" t="s">
        <v>272</v>
      </c>
      <c r="B208" s="1">
        <f>('WEIGHTED from Refinitive'!$B$3*'ISSUE SCORE from EIKON'!G211)+('WEIGHTED from Refinitive'!$B$4*'ISSUE SCORE from EIKON'!V211)+('ISSUE SCORE from EIKON'!AK211*'WEIGHTED from Refinitive'!$B$5)+('WEIGHTED from Refinitive'!$B$8*'ISSUE SCORE from EIKON'!AZ211)+('ISSUE SCORE from EIKON'!BO211*'WEIGHTED from Refinitive'!$B$9)+('WEIGHTED from Refinitive'!$B$10*'ISSUE SCORE from EIKON'!CD211)+('ISSUE SCORE from EIKON'!CS211*'WEIGHTED from Refinitive'!$B$11)+('WEIGHTED from Refinitive'!$B$14*'ISSUE SCORE from EIKON'!DH211)+('ISSUE SCORE from EIKON'!DW211*'WEIGHTED from Refinitive'!$B$15)+('WEIGHTED from Refinitive'!$B$16*'ISSUE SCORE from EIKON'!EL211)</f>
        <v>74.906303407077516</v>
      </c>
      <c r="C208" s="1">
        <f>('WEIGHTED from Refinitive'!$B$3*'ISSUE SCORE from EIKON'!H211)+('WEIGHTED from Refinitive'!$B$4*'ISSUE SCORE from EIKON'!W211)+('ISSUE SCORE from EIKON'!AL211*'WEIGHTED from Refinitive'!$B$5)+('WEIGHTED from Refinitive'!$B$8*'ISSUE SCORE from EIKON'!BA211)+('ISSUE SCORE from EIKON'!BP211*'WEIGHTED from Refinitive'!$B$9)+('WEIGHTED from Refinitive'!$B$10*'ISSUE SCORE from EIKON'!CE211)+('ISSUE SCORE from EIKON'!CT211*'WEIGHTED from Refinitive'!$B$11)+('WEIGHTED from Refinitive'!$B$14*'ISSUE SCORE from EIKON'!DI211)+('ISSUE SCORE from EIKON'!DX211*'WEIGHTED from Refinitive'!$B$15)+('WEIGHTED from Refinitive'!$B$16*'ISSUE SCORE from EIKON'!EM211)</f>
        <v>72.807750236132023</v>
      </c>
      <c r="D208" s="1">
        <f>('WEIGHTED from Refinitive'!$B$3*'ISSUE SCORE from EIKON'!I211)+('WEIGHTED from Refinitive'!$B$4*'ISSUE SCORE from EIKON'!X211)+('ISSUE SCORE from EIKON'!AM211*'WEIGHTED from Refinitive'!$B$5)+('WEIGHTED from Refinitive'!$B$8*'ISSUE SCORE from EIKON'!BB211)+('ISSUE SCORE from EIKON'!BQ211*'WEIGHTED from Refinitive'!$B$9)+('WEIGHTED from Refinitive'!$B$10*'ISSUE SCORE from EIKON'!CF211)+('ISSUE SCORE from EIKON'!CU211*'WEIGHTED from Refinitive'!$B$11)+('WEIGHTED from Refinitive'!$B$14*'ISSUE SCORE from EIKON'!DJ211)+('ISSUE SCORE from EIKON'!DY211*'WEIGHTED from Refinitive'!$B$15)+('WEIGHTED from Refinitive'!$B$16*'ISSUE SCORE from EIKON'!EN211)</f>
        <v>76.326756450005519</v>
      </c>
      <c r="E208" s="1">
        <f>('WEIGHTED from Refinitive'!$B$3*'ISSUE SCORE from EIKON'!J211)+('WEIGHTED from Refinitive'!$B$4*'ISSUE SCORE from EIKON'!Y211)+('ISSUE SCORE from EIKON'!AN211*'WEIGHTED from Refinitive'!$B$5)+('WEIGHTED from Refinitive'!$B$8*'ISSUE SCORE from EIKON'!BC211)+('ISSUE SCORE from EIKON'!BR211*'WEIGHTED from Refinitive'!$B$9)+('WEIGHTED from Refinitive'!$B$10*'ISSUE SCORE from EIKON'!CG211)+('ISSUE SCORE from EIKON'!CV211*'WEIGHTED from Refinitive'!$B$11)+('WEIGHTED from Refinitive'!$B$14*'ISSUE SCORE from EIKON'!DK211)+('ISSUE SCORE from EIKON'!DZ211*'WEIGHTED from Refinitive'!$B$15)+('WEIGHTED from Refinitive'!$B$16*'ISSUE SCORE from EIKON'!EO211)</f>
        <v>73.767087099085174</v>
      </c>
      <c r="F208" s="1">
        <f>('WEIGHTED from Refinitive'!$B$3*'ISSUE SCORE from EIKON'!K211)+('WEIGHTED from Refinitive'!$B$4*'ISSUE SCORE from EIKON'!Z211)+('ISSUE SCORE from EIKON'!AO211*'WEIGHTED from Refinitive'!$B$5)+('WEIGHTED from Refinitive'!$B$8*'ISSUE SCORE from EIKON'!BD211)+('ISSUE SCORE from EIKON'!BS211*'WEIGHTED from Refinitive'!$B$9)+('WEIGHTED from Refinitive'!$B$10*'ISSUE SCORE from EIKON'!CH211)+('ISSUE SCORE from EIKON'!CW211*'WEIGHTED from Refinitive'!$B$11)+('WEIGHTED from Refinitive'!$B$14*'ISSUE SCORE from EIKON'!DL211)+('ISSUE SCORE from EIKON'!EA211*'WEIGHTED from Refinitive'!$B$15)+('WEIGHTED from Refinitive'!$B$16*'ISSUE SCORE from EIKON'!EP211)</f>
        <v>67.907273976023973</v>
      </c>
      <c r="G208" s="1">
        <f>('WEIGHTED from Refinitive'!$B$3*'ISSUE SCORE from EIKON'!L211)+('WEIGHTED from Refinitive'!$B$4*'ISSUE SCORE from EIKON'!AA211)+('ISSUE SCORE from EIKON'!AP211*'WEIGHTED from Refinitive'!$B$5)+('WEIGHTED from Refinitive'!$B$8*'ISSUE SCORE from EIKON'!BE211)+('ISSUE SCORE from EIKON'!BT211*'WEIGHTED from Refinitive'!$B$9)+('WEIGHTED from Refinitive'!$B$10*'ISSUE SCORE from EIKON'!CI211)+('ISSUE SCORE from EIKON'!CX211*'WEIGHTED from Refinitive'!$B$11)+('WEIGHTED from Refinitive'!$B$14*'ISSUE SCORE from EIKON'!DM211)+('ISSUE SCORE from EIKON'!EB211*'WEIGHTED from Refinitive'!$B$15)+('WEIGHTED from Refinitive'!$B$16*'ISSUE SCORE from EIKON'!EQ211)</f>
        <v>74.116412004709829</v>
      </c>
      <c r="H208" s="1">
        <f>('WEIGHTED from Refinitive'!$B$3*'ISSUE SCORE from EIKON'!M211)+('WEIGHTED from Refinitive'!$B$4*'ISSUE SCORE from EIKON'!AB211)+('ISSUE SCORE from EIKON'!AQ211*'WEIGHTED from Refinitive'!$B$5)+('WEIGHTED from Refinitive'!$B$8*'ISSUE SCORE from EIKON'!BF211)+('ISSUE SCORE from EIKON'!BU211*'WEIGHTED from Refinitive'!$B$9)+('WEIGHTED from Refinitive'!$B$10*'ISSUE SCORE from EIKON'!CJ211)+('ISSUE SCORE from EIKON'!CY211*'WEIGHTED from Refinitive'!$B$11)+('WEIGHTED from Refinitive'!$B$14*'ISSUE SCORE from EIKON'!DN211)+('ISSUE SCORE from EIKON'!EC211*'WEIGHTED from Refinitive'!$B$15)+('WEIGHTED from Refinitive'!$B$16*'ISSUE SCORE from EIKON'!ER211)</f>
        <v>81.395529290852991</v>
      </c>
      <c r="I208" s="1">
        <f>('WEIGHTED from Refinitive'!$B$3*'ISSUE SCORE from EIKON'!N211)+('WEIGHTED from Refinitive'!$B$4*'ISSUE SCORE from EIKON'!AC211)+('ISSUE SCORE from EIKON'!AR211*'WEIGHTED from Refinitive'!$B$5)+('WEIGHTED from Refinitive'!$B$8*'ISSUE SCORE from EIKON'!BG211)+('ISSUE SCORE from EIKON'!BV211*'WEIGHTED from Refinitive'!$B$9)+('WEIGHTED from Refinitive'!$B$10*'ISSUE SCORE from EIKON'!CK211)+('ISSUE SCORE from EIKON'!CZ211*'WEIGHTED from Refinitive'!$B$11)+('WEIGHTED from Refinitive'!$B$14*'ISSUE SCORE from EIKON'!DO211)+('ISSUE SCORE from EIKON'!ED211*'WEIGHTED from Refinitive'!$B$15)+('WEIGHTED from Refinitive'!$B$16*'ISSUE SCORE from EIKON'!ES211)</f>
        <v>72.620005122950815</v>
      </c>
      <c r="J208" s="1">
        <f>('WEIGHTED from Refinitive'!$B$3*'ISSUE SCORE from EIKON'!O211)+('WEIGHTED from Refinitive'!$B$4*'ISSUE SCORE from EIKON'!AD211)+('ISSUE SCORE from EIKON'!AS211*'WEIGHTED from Refinitive'!$B$5)+('WEIGHTED from Refinitive'!$B$8*'ISSUE SCORE from EIKON'!BH211)+('ISSUE SCORE from EIKON'!BW211*'WEIGHTED from Refinitive'!$B$9)+('WEIGHTED from Refinitive'!$B$10*'ISSUE SCORE from EIKON'!CL211)+('ISSUE SCORE from EIKON'!DA211*'WEIGHTED from Refinitive'!$B$11)+('WEIGHTED from Refinitive'!$B$14*'ISSUE SCORE from EIKON'!DP211)+('ISSUE SCORE from EIKON'!EE211*'WEIGHTED from Refinitive'!$B$15)+('WEIGHTED from Refinitive'!$B$16*'ISSUE SCORE from EIKON'!ET211)</f>
        <v>67.760845665224025</v>
      </c>
      <c r="K208" s="1">
        <f>('WEIGHTED from Refinitive'!$B$3*'ISSUE SCORE from EIKON'!P211)+('WEIGHTED from Refinitive'!$B$4*'ISSUE SCORE from EIKON'!AE211)+('ISSUE SCORE from EIKON'!AT211*'WEIGHTED from Refinitive'!$B$5)+('WEIGHTED from Refinitive'!$B$8*'ISSUE SCORE from EIKON'!BI211)+('ISSUE SCORE from EIKON'!BX211*'WEIGHTED from Refinitive'!$B$9)+('WEIGHTED from Refinitive'!$B$10*'ISSUE SCORE from EIKON'!CM211)+('ISSUE SCORE from EIKON'!DB211*'WEIGHTED from Refinitive'!$B$11)+('WEIGHTED from Refinitive'!$B$14*'ISSUE SCORE from EIKON'!DQ211)+('ISSUE SCORE from EIKON'!EF211*'WEIGHTED from Refinitive'!$B$15)+('WEIGHTED from Refinitive'!$B$16*'ISSUE SCORE from EIKON'!EU211)</f>
        <v>59.8914325355532</v>
      </c>
      <c r="L208" s="1">
        <f>('WEIGHTED from Refinitive'!$B$3*'ISSUE SCORE from EIKON'!Q211)+('WEIGHTED from Refinitive'!$B$4*'ISSUE SCORE from EIKON'!AF211)+('ISSUE SCORE from EIKON'!AU211*'WEIGHTED from Refinitive'!$B$5)+('WEIGHTED from Refinitive'!$B$8*'ISSUE SCORE from EIKON'!BJ211)+('ISSUE SCORE from EIKON'!BY211*'WEIGHTED from Refinitive'!$B$9)+('WEIGHTED from Refinitive'!$B$10*'ISSUE SCORE from EIKON'!CN211)+('ISSUE SCORE from EIKON'!DC211*'WEIGHTED from Refinitive'!$B$11)+('WEIGHTED from Refinitive'!$B$14*'ISSUE SCORE from EIKON'!DR211)+('ISSUE SCORE from EIKON'!EG211*'WEIGHTED from Refinitive'!$B$15)+('WEIGHTED from Refinitive'!$B$16*'ISSUE SCORE from EIKON'!EV211)</f>
        <v>54.815447741004562</v>
      </c>
      <c r="M208" s="1">
        <f>('WEIGHTED from Refinitive'!$B$3*'ISSUE SCORE from EIKON'!R211)+('WEIGHTED from Refinitive'!$B$4*'ISSUE SCORE from EIKON'!AG211)+('ISSUE SCORE from EIKON'!AV211*'WEIGHTED from Refinitive'!$B$5)+('WEIGHTED from Refinitive'!$B$8*'ISSUE SCORE from EIKON'!BK211)+('ISSUE SCORE from EIKON'!BZ211*'WEIGHTED from Refinitive'!$B$9)+('WEIGHTED from Refinitive'!$B$10*'ISSUE SCORE from EIKON'!CO211)+('ISSUE SCORE from EIKON'!DD211*'WEIGHTED from Refinitive'!$B$11)+('WEIGHTED from Refinitive'!$B$14*'ISSUE SCORE from EIKON'!DS211)+('ISSUE SCORE from EIKON'!EH211*'WEIGHTED from Refinitive'!$B$15)+('WEIGHTED from Refinitive'!$B$16*'ISSUE SCORE from EIKON'!EW211)</f>
        <v>71.074108469539354</v>
      </c>
      <c r="N208" s="1">
        <f>('WEIGHTED from Refinitive'!$B$3*'ISSUE SCORE from EIKON'!S211)+('WEIGHTED from Refinitive'!$B$4*'ISSUE SCORE from EIKON'!AH211)+('ISSUE SCORE from EIKON'!AW211*'WEIGHTED from Refinitive'!$B$5)+('WEIGHTED from Refinitive'!$B$8*'ISSUE SCORE from EIKON'!BL211)+('ISSUE SCORE from EIKON'!CA211*'WEIGHTED from Refinitive'!$B$9)+('WEIGHTED from Refinitive'!$B$10*'ISSUE SCORE from EIKON'!CP211)+('ISSUE SCORE from EIKON'!DE211*'WEIGHTED from Refinitive'!$B$11)+('WEIGHTED from Refinitive'!$B$14*'ISSUE SCORE from EIKON'!DT211)+('ISSUE SCORE from EIKON'!EI211*'WEIGHTED from Refinitive'!$B$15)+('WEIGHTED from Refinitive'!$B$16*'ISSUE SCORE from EIKON'!EX211)</f>
        <v>77.338676236044634</v>
      </c>
      <c r="O208" s="1">
        <f>('WEIGHTED from Refinitive'!$B$3*'ISSUE SCORE from EIKON'!T211)+('WEIGHTED from Refinitive'!$B$4*'ISSUE SCORE from EIKON'!AI211)+('ISSUE SCORE from EIKON'!AX211*'WEIGHTED from Refinitive'!$B$5)+('WEIGHTED from Refinitive'!$B$8*'ISSUE SCORE from EIKON'!BM211)+('ISSUE SCORE from EIKON'!CB211*'WEIGHTED from Refinitive'!$B$9)+('WEIGHTED from Refinitive'!$B$10*'ISSUE SCORE from EIKON'!CQ211)+('ISSUE SCORE from EIKON'!DF211*'WEIGHTED from Refinitive'!$B$11)+('WEIGHTED from Refinitive'!$B$14*'ISSUE SCORE from EIKON'!DU211)+('ISSUE SCORE from EIKON'!EJ211*'WEIGHTED from Refinitive'!$B$15)+('WEIGHTED from Refinitive'!$B$16*'ISSUE SCORE from EIKON'!EY211)</f>
        <v>75.196410031147636</v>
      </c>
      <c r="P208" s="1">
        <f>('WEIGHTED from Refinitive'!$B$3*'ISSUE SCORE from EIKON'!U211)+('WEIGHTED from Refinitive'!$B$4*'ISSUE SCORE from EIKON'!AJ211)+('ISSUE SCORE from EIKON'!AY211*'WEIGHTED from Refinitive'!$B$5)+('WEIGHTED from Refinitive'!$B$8*'ISSUE SCORE from EIKON'!BN211)+('ISSUE SCORE from EIKON'!CC211*'WEIGHTED from Refinitive'!$B$9)+('WEIGHTED from Refinitive'!$B$10*'ISSUE SCORE from EIKON'!CR211)+('ISSUE SCORE from EIKON'!DG211*'WEIGHTED from Refinitive'!$B$11)+('WEIGHTED from Refinitive'!$B$14*'ISSUE SCORE from EIKON'!DV211)+('ISSUE SCORE from EIKON'!EK211*'WEIGHTED from Refinitive'!$B$15)+('WEIGHTED from Refinitive'!$B$16*'ISSUE SCORE from EIKON'!EZ211)</f>
        <v>0</v>
      </c>
      <c r="R208" s="11" t="s">
        <v>324</v>
      </c>
      <c r="S208" s="1">
        <f t="shared" si="92"/>
        <v>77.202771581456133</v>
      </c>
      <c r="T208" s="1">
        <f t="shared" si="93"/>
        <v>72.807750236132023</v>
      </c>
      <c r="U208" s="1">
        <f t="shared" si="94"/>
        <v>76.326756450005519</v>
      </c>
      <c r="V208" s="1">
        <f t="shared" si="95"/>
        <v>73.767087099085174</v>
      </c>
      <c r="W208" s="1">
        <f t="shared" si="96"/>
        <v>67.907273976023973</v>
      </c>
      <c r="X208" s="1">
        <f t="shared" si="97"/>
        <v>74.116412004709829</v>
      </c>
      <c r="Y208" s="1">
        <f t="shared" si="98"/>
        <v>81.395529290852991</v>
      </c>
      <c r="Z208" s="1">
        <f t="shared" si="99"/>
        <v>72.620005122950815</v>
      </c>
      <c r="AA208" s="1">
        <f t="shared" si="100"/>
        <v>67.760845665224025</v>
      </c>
      <c r="AB208" s="1">
        <f t="shared" si="101"/>
        <v>59.8914325355532</v>
      </c>
      <c r="AC208" s="1">
        <f t="shared" si="102"/>
        <v>54.815447741004562</v>
      </c>
      <c r="AD208" s="1">
        <f t="shared" si="103"/>
        <v>71.074108469539354</v>
      </c>
      <c r="AE208" s="1">
        <f t="shared" si="104"/>
        <v>77.338676236044634</v>
      </c>
      <c r="AF208" s="1">
        <f t="shared" si="105"/>
        <v>75.196410031147636</v>
      </c>
      <c r="AG208" s="1">
        <f t="shared" si="106"/>
        <v>0</v>
      </c>
      <c r="AI208" s="11" t="s">
        <v>324</v>
      </c>
      <c r="AJ208" s="1">
        <f t="shared" si="107"/>
        <v>4.3950213453241105</v>
      </c>
      <c r="AK208" s="1">
        <f t="shared" si="108"/>
        <v>-3.5190062138734959</v>
      </c>
      <c r="AL208" s="1">
        <f t="shared" si="109"/>
        <v>2.5596693509203448</v>
      </c>
      <c r="AM208" s="1">
        <f t="shared" si="110"/>
        <v>5.8598131230612012</v>
      </c>
      <c r="AN208" s="1">
        <f t="shared" si="111"/>
        <v>-6.2091380286858566</v>
      </c>
      <c r="AO208" s="1">
        <f t="shared" si="112"/>
        <v>-7.2791172861431619</v>
      </c>
      <c r="AP208" s="1">
        <f t="shared" si="113"/>
        <v>8.7755241679021765</v>
      </c>
      <c r="AQ208" s="1">
        <f t="shared" si="114"/>
        <v>4.8591594577267898</v>
      </c>
      <c r="AR208" s="1">
        <f t="shared" si="115"/>
        <v>7.869413129670825</v>
      </c>
      <c r="AS208" s="1">
        <f t="shared" si="116"/>
        <v>5.0759847945486385</v>
      </c>
      <c r="AT208" s="1">
        <f t="shared" si="117"/>
        <v>-16.258660728534792</v>
      </c>
      <c r="AU208" s="1">
        <f t="shared" si="118"/>
        <v>-6.2645677665052801</v>
      </c>
      <c r="AV208" s="1">
        <f t="shared" si="119"/>
        <v>2.1422662048969983</v>
      </c>
      <c r="AW208" s="1">
        <f t="shared" si="120"/>
        <v>75.196410031147636</v>
      </c>
      <c r="AX208" s="1" t="str">
        <f>VLOOKUP(AI208,'ISSUE SCORE from EIKON'!A211:B640,2,FALSE)</f>
        <v>McKesson Corp</v>
      </c>
      <c r="AY208" s="1">
        <f t="shared" si="121"/>
        <v>207</v>
      </c>
      <c r="AZ208" s="1">
        <v>207</v>
      </c>
      <c r="BA208" s="1">
        <v>1</v>
      </c>
    </row>
    <row r="209" spans="1:53" ht="15">
      <c r="A209" s="11" t="s">
        <v>273</v>
      </c>
      <c r="B209" s="1">
        <f>('WEIGHTED from Refinitive'!$B$3*'ISSUE SCORE from EIKON'!G212)+('WEIGHTED from Refinitive'!$B$4*'ISSUE SCORE from EIKON'!V212)+('ISSUE SCORE from EIKON'!AK212*'WEIGHTED from Refinitive'!$B$5)+('WEIGHTED from Refinitive'!$B$8*'ISSUE SCORE from EIKON'!AZ212)+('ISSUE SCORE from EIKON'!BO212*'WEIGHTED from Refinitive'!$B$9)+('WEIGHTED from Refinitive'!$B$10*'ISSUE SCORE from EIKON'!CD212)+('ISSUE SCORE from EIKON'!CS212*'WEIGHTED from Refinitive'!$B$11)+('WEIGHTED from Refinitive'!$B$14*'ISSUE SCORE from EIKON'!DH212)+('ISSUE SCORE from EIKON'!DW212*'WEIGHTED from Refinitive'!$B$15)+('WEIGHTED from Refinitive'!$B$16*'ISSUE SCORE from EIKON'!EL212)</f>
        <v>73.765014812978748</v>
      </c>
      <c r="C209" s="1">
        <f>('WEIGHTED from Refinitive'!$B$3*'ISSUE SCORE from EIKON'!H212)+('WEIGHTED from Refinitive'!$B$4*'ISSUE SCORE from EIKON'!W212)+('ISSUE SCORE from EIKON'!AL212*'WEIGHTED from Refinitive'!$B$5)+('WEIGHTED from Refinitive'!$B$8*'ISSUE SCORE from EIKON'!BA212)+('ISSUE SCORE from EIKON'!BP212*'WEIGHTED from Refinitive'!$B$9)+('WEIGHTED from Refinitive'!$B$10*'ISSUE SCORE from EIKON'!CE212)+('ISSUE SCORE from EIKON'!CT212*'WEIGHTED from Refinitive'!$B$11)+('WEIGHTED from Refinitive'!$B$14*'ISSUE SCORE from EIKON'!DI212)+('ISSUE SCORE from EIKON'!DX212*'WEIGHTED from Refinitive'!$B$15)+('WEIGHTED from Refinitive'!$B$16*'ISSUE SCORE from EIKON'!EM212)</f>
        <v>72.94772144987185</v>
      </c>
      <c r="D209" s="1">
        <f>('WEIGHTED from Refinitive'!$B$3*'ISSUE SCORE from EIKON'!I212)+('WEIGHTED from Refinitive'!$B$4*'ISSUE SCORE from EIKON'!X212)+('ISSUE SCORE from EIKON'!AM212*'WEIGHTED from Refinitive'!$B$5)+('WEIGHTED from Refinitive'!$B$8*'ISSUE SCORE from EIKON'!BB212)+('ISSUE SCORE from EIKON'!BQ212*'WEIGHTED from Refinitive'!$B$9)+('WEIGHTED from Refinitive'!$B$10*'ISSUE SCORE from EIKON'!CF212)+('ISSUE SCORE from EIKON'!CU212*'WEIGHTED from Refinitive'!$B$11)+('WEIGHTED from Refinitive'!$B$14*'ISSUE SCORE from EIKON'!DJ212)+('ISSUE SCORE from EIKON'!DY212*'WEIGHTED from Refinitive'!$B$15)+('WEIGHTED from Refinitive'!$B$16*'ISSUE SCORE from EIKON'!EN212)</f>
        <v>75.696450842746628</v>
      </c>
      <c r="E209" s="1">
        <f>('WEIGHTED from Refinitive'!$B$3*'ISSUE SCORE from EIKON'!J212)+('WEIGHTED from Refinitive'!$B$4*'ISSUE SCORE from EIKON'!Y212)+('ISSUE SCORE from EIKON'!AN212*'WEIGHTED from Refinitive'!$B$5)+('WEIGHTED from Refinitive'!$B$8*'ISSUE SCORE from EIKON'!BC212)+('ISSUE SCORE from EIKON'!BR212*'WEIGHTED from Refinitive'!$B$9)+('WEIGHTED from Refinitive'!$B$10*'ISSUE SCORE from EIKON'!CG212)+('ISSUE SCORE from EIKON'!CV212*'WEIGHTED from Refinitive'!$B$11)+('WEIGHTED from Refinitive'!$B$14*'ISSUE SCORE from EIKON'!DK212)+('ISSUE SCORE from EIKON'!DZ212*'WEIGHTED from Refinitive'!$B$15)+('WEIGHTED from Refinitive'!$B$16*'ISSUE SCORE from EIKON'!EO212)</f>
        <v>71.324699423383592</v>
      </c>
      <c r="F209" s="1">
        <f>('WEIGHTED from Refinitive'!$B$3*'ISSUE SCORE from EIKON'!K212)+('WEIGHTED from Refinitive'!$B$4*'ISSUE SCORE from EIKON'!Z212)+('ISSUE SCORE from EIKON'!AO212*'WEIGHTED from Refinitive'!$B$5)+('WEIGHTED from Refinitive'!$B$8*'ISSUE SCORE from EIKON'!BD212)+('ISSUE SCORE from EIKON'!BS212*'WEIGHTED from Refinitive'!$B$9)+('WEIGHTED from Refinitive'!$B$10*'ISSUE SCORE from EIKON'!CH212)+('ISSUE SCORE from EIKON'!CW212*'WEIGHTED from Refinitive'!$B$11)+('WEIGHTED from Refinitive'!$B$14*'ISSUE SCORE from EIKON'!DL212)+('ISSUE SCORE from EIKON'!EA212*'WEIGHTED from Refinitive'!$B$15)+('WEIGHTED from Refinitive'!$B$16*'ISSUE SCORE from EIKON'!EP212)</f>
        <v>64.901516590678767</v>
      </c>
      <c r="G209" s="1">
        <f>('WEIGHTED from Refinitive'!$B$3*'ISSUE SCORE from EIKON'!L212)+('WEIGHTED from Refinitive'!$B$4*'ISSUE SCORE from EIKON'!AA212)+('ISSUE SCORE from EIKON'!AP212*'WEIGHTED from Refinitive'!$B$5)+('WEIGHTED from Refinitive'!$B$8*'ISSUE SCORE from EIKON'!BE212)+('ISSUE SCORE from EIKON'!BT212*'WEIGHTED from Refinitive'!$B$9)+('WEIGHTED from Refinitive'!$B$10*'ISSUE SCORE from EIKON'!CI212)+('ISSUE SCORE from EIKON'!CX212*'WEIGHTED from Refinitive'!$B$11)+('WEIGHTED from Refinitive'!$B$14*'ISSUE SCORE from EIKON'!DM212)+('ISSUE SCORE from EIKON'!EB212*'WEIGHTED from Refinitive'!$B$15)+('WEIGHTED from Refinitive'!$B$16*'ISSUE SCORE from EIKON'!EQ212)</f>
        <v>65.378900884632699</v>
      </c>
      <c r="H209" s="1">
        <f>('WEIGHTED from Refinitive'!$B$3*'ISSUE SCORE from EIKON'!M212)+('WEIGHTED from Refinitive'!$B$4*'ISSUE SCORE from EIKON'!AB212)+('ISSUE SCORE from EIKON'!AQ212*'WEIGHTED from Refinitive'!$B$5)+('WEIGHTED from Refinitive'!$B$8*'ISSUE SCORE from EIKON'!BF212)+('ISSUE SCORE from EIKON'!BU212*'WEIGHTED from Refinitive'!$B$9)+('WEIGHTED from Refinitive'!$B$10*'ISSUE SCORE from EIKON'!CJ212)+('ISSUE SCORE from EIKON'!CY212*'WEIGHTED from Refinitive'!$B$11)+('WEIGHTED from Refinitive'!$B$14*'ISSUE SCORE from EIKON'!DN212)+('ISSUE SCORE from EIKON'!EC212*'WEIGHTED from Refinitive'!$B$15)+('WEIGHTED from Refinitive'!$B$16*'ISSUE SCORE from EIKON'!ER212)</f>
        <v>67.505062680809985</v>
      </c>
      <c r="I209" s="1">
        <f>('WEIGHTED from Refinitive'!$B$3*'ISSUE SCORE from EIKON'!N212)+('WEIGHTED from Refinitive'!$B$4*'ISSUE SCORE from EIKON'!AC212)+('ISSUE SCORE from EIKON'!AR212*'WEIGHTED from Refinitive'!$B$5)+('WEIGHTED from Refinitive'!$B$8*'ISSUE SCORE from EIKON'!BG212)+('ISSUE SCORE from EIKON'!BV212*'WEIGHTED from Refinitive'!$B$9)+('WEIGHTED from Refinitive'!$B$10*'ISSUE SCORE from EIKON'!CK212)+('ISSUE SCORE from EIKON'!CZ212*'WEIGHTED from Refinitive'!$B$11)+('WEIGHTED from Refinitive'!$B$14*'ISSUE SCORE from EIKON'!DO212)+('ISSUE SCORE from EIKON'!ED212*'WEIGHTED from Refinitive'!$B$15)+('WEIGHTED from Refinitive'!$B$16*'ISSUE SCORE from EIKON'!ES212)</f>
        <v>65.809180161943317</v>
      </c>
      <c r="J209" s="1">
        <f>('WEIGHTED from Refinitive'!$B$3*'ISSUE SCORE from EIKON'!O212)+('WEIGHTED from Refinitive'!$B$4*'ISSUE SCORE from EIKON'!AD212)+('ISSUE SCORE from EIKON'!AS212*'WEIGHTED from Refinitive'!$B$5)+('WEIGHTED from Refinitive'!$B$8*'ISSUE SCORE from EIKON'!BH212)+('ISSUE SCORE from EIKON'!BW212*'WEIGHTED from Refinitive'!$B$9)+('WEIGHTED from Refinitive'!$B$10*'ISSUE SCORE from EIKON'!CL212)+('ISSUE SCORE from EIKON'!DA212*'WEIGHTED from Refinitive'!$B$11)+('WEIGHTED from Refinitive'!$B$14*'ISSUE SCORE from EIKON'!DP212)+('ISSUE SCORE from EIKON'!EE212*'WEIGHTED from Refinitive'!$B$15)+('WEIGHTED from Refinitive'!$B$16*'ISSUE SCORE from EIKON'!ET212)</f>
        <v>59.702611070895308</v>
      </c>
      <c r="K209" s="1">
        <f>('WEIGHTED from Refinitive'!$B$3*'ISSUE SCORE from EIKON'!P212)+('WEIGHTED from Refinitive'!$B$4*'ISSUE SCORE from EIKON'!AE212)+('ISSUE SCORE from EIKON'!AT212*'WEIGHTED from Refinitive'!$B$5)+('WEIGHTED from Refinitive'!$B$8*'ISSUE SCORE from EIKON'!BI212)+('ISSUE SCORE from EIKON'!BX212*'WEIGHTED from Refinitive'!$B$9)+('WEIGHTED from Refinitive'!$B$10*'ISSUE SCORE from EIKON'!CM212)+('ISSUE SCORE from EIKON'!DB212*'WEIGHTED from Refinitive'!$B$11)+('WEIGHTED from Refinitive'!$B$14*'ISSUE SCORE from EIKON'!DQ212)+('ISSUE SCORE from EIKON'!EF212*'WEIGHTED from Refinitive'!$B$15)+('WEIGHTED from Refinitive'!$B$16*'ISSUE SCORE from EIKON'!EU212)</f>
        <v>53.596692139579929</v>
      </c>
      <c r="L209" s="1">
        <f>('WEIGHTED from Refinitive'!$B$3*'ISSUE SCORE from EIKON'!Q212)+('WEIGHTED from Refinitive'!$B$4*'ISSUE SCORE from EIKON'!AF212)+('ISSUE SCORE from EIKON'!AU212*'WEIGHTED from Refinitive'!$B$5)+('WEIGHTED from Refinitive'!$B$8*'ISSUE SCORE from EIKON'!BJ212)+('ISSUE SCORE from EIKON'!BY212*'WEIGHTED from Refinitive'!$B$9)+('WEIGHTED from Refinitive'!$B$10*'ISSUE SCORE from EIKON'!CN212)+('ISSUE SCORE from EIKON'!DC212*'WEIGHTED from Refinitive'!$B$11)+('WEIGHTED from Refinitive'!$B$14*'ISSUE SCORE from EIKON'!DR212)+('ISSUE SCORE from EIKON'!EG212*'WEIGHTED from Refinitive'!$B$15)+('WEIGHTED from Refinitive'!$B$16*'ISSUE SCORE from EIKON'!EV212)</f>
        <v>46.086406115586108</v>
      </c>
      <c r="M209" s="1">
        <f>('WEIGHTED from Refinitive'!$B$3*'ISSUE SCORE from EIKON'!R212)+('WEIGHTED from Refinitive'!$B$4*'ISSUE SCORE from EIKON'!AG212)+('ISSUE SCORE from EIKON'!AV212*'WEIGHTED from Refinitive'!$B$5)+('WEIGHTED from Refinitive'!$B$8*'ISSUE SCORE from EIKON'!BK212)+('ISSUE SCORE from EIKON'!BZ212*'WEIGHTED from Refinitive'!$B$9)+('WEIGHTED from Refinitive'!$B$10*'ISSUE SCORE from EIKON'!CO212)+('ISSUE SCORE from EIKON'!DD212*'WEIGHTED from Refinitive'!$B$11)+('WEIGHTED from Refinitive'!$B$14*'ISSUE SCORE from EIKON'!DS212)+('ISSUE SCORE from EIKON'!EH212*'WEIGHTED from Refinitive'!$B$15)+('WEIGHTED from Refinitive'!$B$16*'ISSUE SCORE from EIKON'!EW212)</f>
        <v>39.892016317016292</v>
      </c>
      <c r="N209" s="1">
        <f>('WEIGHTED from Refinitive'!$B$3*'ISSUE SCORE from EIKON'!S212)+('WEIGHTED from Refinitive'!$B$4*'ISSUE SCORE from EIKON'!AH212)+('ISSUE SCORE from EIKON'!AW212*'WEIGHTED from Refinitive'!$B$5)+('WEIGHTED from Refinitive'!$B$8*'ISSUE SCORE from EIKON'!BL212)+('ISSUE SCORE from EIKON'!CA212*'WEIGHTED from Refinitive'!$B$9)+('WEIGHTED from Refinitive'!$B$10*'ISSUE SCORE from EIKON'!CP212)+('ISSUE SCORE from EIKON'!DE212*'WEIGHTED from Refinitive'!$B$11)+('WEIGHTED from Refinitive'!$B$14*'ISSUE SCORE from EIKON'!DT212)+('ISSUE SCORE from EIKON'!EI212*'WEIGHTED from Refinitive'!$B$15)+('WEIGHTED from Refinitive'!$B$16*'ISSUE SCORE from EIKON'!EX212)</f>
        <v>42.437327341348549</v>
      </c>
      <c r="O209" s="1">
        <f>('WEIGHTED from Refinitive'!$B$3*'ISSUE SCORE from EIKON'!T212)+('WEIGHTED from Refinitive'!$B$4*'ISSUE SCORE from EIKON'!AI212)+('ISSUE SCORE from EIKON'!AX212*'WEIGHTED from Refinitive'!$B$5)+('WEIGHTED from Refinitive'!$B$8*'ISSUE SCORE from EIKON'!BM212)+('ISSUE SCORE from EIKON'!CB212*'WEIGHTED from Refinitive'!$B$9)+('WEIGHTED from Refinitive'!$B$10*'ISSUE SCORE from EIKON'!CQ212)+('ISSUE SCORE from EIKON'!DF212*'WEIGHTED from Refinitive'!$B$11)+('WEIGHTED from Refinitive'!$B$14*'ISSUE SCORE from EIKON'!DU212)+('ISSUE SCORE from EIKON'!EJ212*'WEIGHTED from Refinitive'!$B$15)+('WEIGHTED from Refinitive'!$B$16*'ISSUE SCORE from EIKON'!EY212)</f>
        <v>38.220383253225371</v>
      </c>
      <c r="P209" s="1">
        <f>('WEIGHTED from Refinitive'!$B$3*'ISSUE SCORE from EIKON'!U212)+('WEIGHTED from Refinitive'!$B$4*'ISSUE SCORE from EIKON'!AJ212)+('ISSUE SCORE from EIKON'!AY212*'WEIGHTED from Refinitive'!$B$5)+('WEIGHTED from Refinitive'!$B$8*'ISSUE SCORE from EIKON'!BN212)+('ISSUE SCORE from EIKON'!CC212*'WEIGHTED from Refinitive'!$B$9)+('WEIGHTED from Refinitive'!$B$10*'ISSUE SCORE from EIKON'!CR212)+('ISSUE SCORE from EIKON'!DG212*'WEIGHTED from Refinitive'!$B$11)+('WEIGHTED from Refinitive'!$B$14*'ISSUE SCORE from EIKON'!DV212)+('ISSUE SCORE from EIKON'!EK212*'WEIGHTED from Refinitive'!$B$15)+('WEIGHTED from Refinitive'!$B$16*'ISSUE SCORE from EIKON'!EZ212)</f>
        <v>34.072885447885426</v>
      </c>
      <c r="R209" s="11" t="s">
        <v>325</v>
      </c>
      <c r="S209" s="1">
        <f t="shared" si="92"/>
        <v>75.484064112011751</v>
      </c>
      <c r="T209" s="1">
        <f t="shared" si="93"/>
        <v>72.94772144987185</v>
      </c>
      <c r="U209" s="1">
        <f t="shared" si="94"/>
        <v>75.696450842746628</v>
      </c>
      <c r="V209" s="1">
        <f t="shared" si="95"/>
        <v>71.324699423383592</v>
      </c>
      <c r="W209" s="1">
        <f t="shared" si="96"/>
        <v>64.901516590678767</v>
      </c>
      <c r="X209" s="1">
        <f t="shared" si="97"/>
        <v>65.378900884632699</v>
      </c>
      <c r="Y209" s="1">
        <f t="shared" si="98"/>
        <v>67.505062680809985</v>
      </c>
      <c r="Z209" s="1">
        <f t="shared" si="99"/>
        <v>65.809180161943317</v>
      </c>
      <c r="AA209" s="1">
        <f t="shared" si="100"/>
        <v>59.702611070895308</v>
      </c>
      <c r="AB209" s="1">
        <f t="shared" si="101"/>
        <v>53.596692139579929</v>
      </c>
      <c r="AC209" s="1">
        <f t="shared" si="102"/>
        <v>46.086406115586108</v>
      </c>
      <c r="AD209" s="1">
        <f t="shared" si="103"/>
        <v>39.892016317016292</v>
      </c>
      <c r="AE209" s="1">
        <f t="shared" si="104"/>
        <v>42.437327341348549</v>
      </c>
      <c r="AF209" s="1">
        <f t="shared" si="105"/>
        <v>38.220383253225371</v>
      </c>
      <c r="AG209" s="1">
        <f t="shared" si="106"/>
        <v>34.072885447885426</v>
      </c>
      <c r="AI209" s="11" t="s">
        <v>325</v>
      </c>
      <c r="AJ209" s="1">
        <f t="shared" si="107"/>
        <v>2.5363426621399014</v>
      </c>
      <c r="AK209" s="1">
        <f t="shared" si="108"/>
        <v>-2.7487293928747789</v>
      </c>
      <c r="AL209" s="1">
        <f t="shared" si="109"/>
        <v>4.3717514193630365</v>
      </c>
      <c r="AM209" s="1">
        <f t="shared" si="110"/>
        <v>6.4231828327048248</v>
      </c>
      <c r="AN209" s="1">
        <f t="shared" si="111"/>
        <v>-0.47738429395393212</v>
      </c>
      <c r="AO209" s="1">
        <f t="shared" si="112"/>
        <v>-2.1261617961772856</v>
      </c>
      <c r="AP209" s="1">
        <f t="shared" si="113"/>
        <v>1.695882518866668</v>
      </c>
      <c r="AQ209" s="1">
        <f t="shared" si="114"/>
        <v>6.1065690910480086</v>
      </c>
      <c r="AR209" s="1">
        <f t="shared" si="115"/>
        <v>6.1059189313153794</v>
      </c>
      <c r="AS209" s="1">
        <f t="shared" si="116"/>
        <v>7.5102860239938209</v>
      </c>
      <c r="AT209" s="1">
        <f t="shared" si="117"/>
        <v>6.1943897985698158</v>
      </c>
      <c r="AU209" s="1">
        <f t="shared" si="118"/>
        <v>-2.545311024332257</v>
      </c>
      <c r="AV209" s="1">
        <f t="shared" si="119"/>
        <v>4.2169440881231779</v>
      </c>
      <c r="AW209" s="1">
        <f t="shared" si="120"/>
        <v>4.1474978053399454</v>
      </c>
      <c r="AX209" s="1" t="str">
        <f>VLOOKUP(AI209,'ISSUE SCORE from EIKON'!A212:B641,2,FALSE)</f>
        <v>Moody's Corp</v>
      </c>
      <c r="AY209" s="1">
        <f t="shared" si="121"/>
        <v>208</v>
      </c>
      <c r="AZ209" s="1">
        <v>208</v>
      </c>
      <c r="BA209" s="1">
        <v>1</v>
      </c>
    </row>
    <row r="210" spans="1:53" ht="15">
      <c r="A210" s="11" t="s">
        <v>274</v>
      </c>
      <c r="B210" s="1">
        <f>('WEIGHTED from Refinitive'!$B$3*'ISSUE SCORE from EIKON'!G213)+('WEIGHTED from Refinitive'!$B$4*'ISSUE SCORE from EIKON'!V213)+('ISSUE SCORE from EIKON'!AK213*'WEIGHTED from Refinitive'!$B$5)+('WEIGHTED from Refinitive'!$B$8*'ISSUE SCORE from EIKON'!AZ213)+('ISSUE SCORE from EIKON'!BO213*'WEIGHTED from Refinitive'!$B$9)+('WEIGHTED from Refinitive'!$B$10*'ISSUE SCORE from EIKON'!CD213)+('ISSUE SCORE from EIKON'!CS213*'WEIGHTED from Refinitive'!$B$11)+('WEIGHTED from Refinitive'!$B$14*'ISSUE SCORE from EIKON'!DH213)+('ISSUE SCORE from EIKON'!DW213*'WEIGHTED from Refinitive'!$B$15)+('WEIGHTED from Refinitive'!$B$16*'ISSUE SCORE from EIKON'!EL213)</f>
        <v>41.076092899422299</v>
      </c>
      <c r="C210" s="1">
        <f>('WEIGHTED from Refinitive'!$B$3*'ISSUE SCORE from EIKON'!H213)+('WEIGHTED from Refinitive'!$B$4*'ISSUE SCORE from EIKON'!W213)+('ISSUE SCORE from EIKON'!AL213*'WEIGHTED from Refinitive'!$B$5)+('WEIGHTED from Refinitive'!$B$8*'ISSUE SCORE from EIKON'!BA213)+('ISSUE SCORE from EIKON'!BP213*'WEIGHTED from Refinitive'!$B$9)+('WEIGHTED from Refinitive'!$B$10*'ISSUE SCORE from EIKON'!CE213)+('ISSUE SCORE from EIKON'!CT213*'WEIGHTED from Refinitive'!$B$11)+('WEIGHTED from Refinitive'!$B$14*'ISSUE SCORE from EIKON'!DI213)+('ISSUE SCORE from EIKON'!DX213*'WEIGHTED from Refinitive'!$B$15)+('WEIGHTED from Refinitive'!$B$16*'ISSUE SCORE from EIKON'!EM213)</f>
        <v>43.764511787151697</v>
      </c>
      <c r="D210" s="1">
        <f>('WEIGHTED from Refinitive'!$B$3*'ISSUE SCORE from EIKON'!I213)+('WEIGHTED from Refinitive'!$B$4*'ISSUE SCORE from EIKON'!X213)+('ISSUE SCORE from EIKON'!AM213*'WEIGHTED from Refinitive'!$B$5)+('WEIGHTED from Refinitive'!$B$8*'ISSUE SCORE from EIKON'!BB213)+('ISSUE SCORE from EIKON'!BQ213*'WEIGHTED from Refinitive'!$B$9)+('WEIGHTED from Refinitive'!$B$10*'ISSUE SCORE from EIKON'!CF213)+('ISSUE SCORE from EIKON'!CU213*'WEIGHTED from Refinitive'!$B$11)+('WEIGHTED from Refinitive'!$B$14*'ISSUE SCORE from EIKON'!DJ213)+('ISSUE SCORE from EIKON'!DY213*'WEIGHTED from Refinitive'!$B$15)+('WEIGHTED from Refinitive'!$B$16*'ISSUE SCORE from EIKON'!EN213)</f>
        <v>37.562085532548352</v>
      </c>
      <c r="E210" s="1">
        <f>('WEIGHTED from Refinitive'!$B$3*'ISSUE SCORE from EIKON'!J213)+('WEIGHTED from Refinitive'!$B$4*'ISSUE SCORE from EIKON'!Y213)+('ISSUE SCORE from EIKON'!AN213*'WEIGHTED from Refinitive'!$B$5)+('WEIGHTED from Refinitive'!$B$8*'ISSUE SCORE from EIKON'!BC213)+('ISSUE SCORE from EIKON'!BR213*'WEIGHTED from Refinitive'!$B$9)+('WEIGHTED from Refinitive'!$B$10*'ISSUE SCORE from EIKON'!CG213)+('ISSUE SCORE from EIKON'!CV213*'WEIGHTED from Refinitive'!$B$11)+('WEIGHTED from Refinitive'!$B$14*'ISSUE SCORE from EIKON'!DK213)+('ISSUE SCORE from EIKON'!DZ213*'WEIGHTED from Refinitive'!$B$15)+('WEIGHTED from Refinitive'!$B$16*'ISSUE SCORE from EIKON'!EO213)</f>
        <v>38.547393364928865</v>
      </c>
      <c r="F210" s="1">
        <f>('WEIGHTED from Refinitive'!$B$3*'ISSUE SCORE from EIKON'!K213)+('WEIGHTED from Refinitive'!$B$4*'ISSUE SCORE from EIKON'!Z213)+('ISSUE SCORE from EIKON'!AO213*'WEIGHTED from Refinitive'!$B$5)+('WEIGHTED from Refinitive'!$B$8*'ISSUE SCORE from EIKON'!BD213)+('ISSUE SCORE from EIKON'!BS213*'WEIGHTED from Refinitive'!$B$9)+('WEIGHTED from Refinitive'!$B$10*'ISSUE SCORE from EIKON'!CH213)+('ISSUE SCORE from EIKON'!CW213*'WEIGHTED from Refinitive'!$B$11)+('WEIGHTED from Refinitive'!$B$14*'ISSUE SCORE from EIKON'!DL213)+('ISSUE SCORE from EIKON'!EA213*'WEIGHTED from Refinitive'!$B$15)+('WEIGHTED from Refinitive'!$B$16*'ISSUE SCORE from EIKON'!EP213)</f>
        <v>24.435876623376618</v>
      </c>
      <c r="G210" s="1">
        <f>('WEIGHTED from Refinitive'!$B$3*'ISSUE SCORE from EIKON'!L213)+('WEIGHTED from Refinitive'!$B$4*'ISSUE SCORE from EIKON'!AA213)+('ISSUE SCORE from EIKON'!AP213*'WEIGHTED from Refinitive'!$B$5)+('WEIGHTED from Refinitive'!$B$8*'ISSUE SCORE from EIKON'!BE213)+('ISSUE SCORE from EIKON'!BT213*'WEIGHTED from Refinitive'!$B$9)+('WEIGHTED from Refinitive'!$B$10*'ISSUE SCORE from EIKON'!CI213)+('ISSUE SCORE from EIKON'!CX213*'WEIGHTED from Refinitive'!$B$11)+('WEIGHTED from Refinitive'!$B$14*'ISSUE SCORE from EIKON'!DM213)+('ISSUE SCORE from EIKON'!EB213*'WEIGHTED from Refinitive'!$B$15)+('WEIGHTED from Refinitive'!$B$16*'ISSUE SCORE from EIKON'!EQ213)</f>
        <v>22.561827956989195</v>
      </c>
      <c r="H210" s="1">
        <f>('WEIGHTED from Refinitive'!$B$3*'ISSUE SCORE from EIKON'!M213)+('WEIGHTED from Refinitive'!$B$4*'ISSUE SCORE from EIKON'!AB213)+('ISSUE SCORE from EIKON'!AQ213*'WEIGHTED from Refinitive'!$B$5)+('WEIGHTED from Refinitive'!$B$8*'ISSUE SCORE from EIKON'!BF213)+('ISSUE SCORE from EIKON'!BU213*'WEIGHTED from Refinitive'!$B$9)+('WEIGHTED from Refinitive'!$B$10*'ISSUE SCORE from EIKON'!CJ213)+('ISSUE SCORE from EIKON'!CY213*'WEIGHTED from Refinitive'!$B$11)+('WEIGHTED from Refinitive'!$B$14*'ISSUE SCORE from EIKON'!DN213)+('ISSUE SCORE from EIKON'!EC213*'WEIGHTED from Refinitive'!$B$15)+('WEIGHTED from Refinitive'!$B$16*'ISSUE SCORE from EIKON'!ER213)</f>
        <v>24.92733104157066</v>
      </c>
      <c r="I210" s="1">
        <f>('WEIGHTED from Refinitive'!$B$3*'ISSUE SCORE from EIKON'!N213)+('WEIGHTED from Refinitive'!$B$4*'ISSUE SCORE from EIKON'!AC213)+('ISSUE SCORE from EIKON'!AR213*'WEIGHTED from Refinitive'!$B$5)+('WEIGHTED from Refinitive'!$B$8*'ISSUE SCORE from EIKON'!BG213)+('ISSUE SCORE from EIKON'!BV213*'WEIGHTED from Refinitive'!$B$9)+('WEIGHTED from Refinitive'!$B$10*'ISSUE SCORE from EIKON'!CK213)+('ISSUE SCORE from EIKON'!CZ213*'WEIGHTED from Refinitive'!$B$11)+('WEIGHTED from Refinitive'!$B$14*'ISSUE SCORE from EIKON'!DO213)+('ISSUE SCORE from EIKON'!ED213*'WEIGHTED from Refinitive'!$B$15)+('WEIGHTED from Refinitive'!$B$16*'ISSUE SCORE from EIKON'!ES213)</f>
        <v>25.568453222159391</v>
      </c>
      <c r="J210" s="1">
        <f>('WEIGHTED from Refinitive'!$B$3*'ISSUE SCORE from EIKON'!O213)+('WEIGHTED from Refinitive'!$B$4*'ISSUE SCORE from EIKON'!AD213)+('ISSUE SCORE from EIKON'!AS213*'WEIGHTED from Refinitive'!$B$5)+('WEIGHTED from Refinitive'!$B$8*'ISSUE SCORE from EIKON'!BH213)+('ISSUE SCORE from EIKON'!BW213*'WEIGHTED from Refinitive'!$B$9)+('WEIGHTED from Refinitive'!$B$10*'ISSUE SCORE from EIKON'!CL213)+('ISSUE SCORE from EIKON'!DA213*'WEIGHTED from Refinitive'!$B$11)+('WEIGHTED from Refinitive'!$B$14*'ISSUE SCORE from EIKON'!DP213)+('ISSUE SCORE from EIKON'!EE213*'WEIGHTED from Refinitive'!$B$15)+('WEIGHTED from Refinitive'!$B$16*'ISSUE SCORE from EIKON'!ET213)</f>
        <v>26.225455465587036</v>
      </c>
      <c r="K210" s="1">
        <f>('WEIGHTED from Refinitive'!$B$3*'ISSUE SCORE from EIKON'!P213)+('WEIGHTED from Refinitive'!$B$4*'ISSUE SCORE from EIKON'!AE213)+('ISSUE SCORE from EIKON'!AT213*'WEIGHTED from Refinitive'!$B$5)+('WEIGHTED from Refinitive'!$B$8*'ISSUE SCORE from EIKON'!BI213)+('ISSUE SCORE from EIKON'!BX213*'WEIGHTED from Refinitive'!$B$9)+('WEIGHTED from Refinitive'!$B$10*'ISSUE SCORE from EIKON'!CM213)+('ISSUE SCORE from EIKON'!DB213*'WEIGHTED from Refinitive'!$B$11)+('WEIGHTED from Refinitive'!$B$14*'ISSUE SCORE from EIKON'!DQ213)+('ISSUE SCORE from EIKON'!EF213*'WEIGHTED from Refinitive'!$B$15)+('WEIGHTED from Refinitive'!$B$16*'ISSUE SCORE from EIKON'!EU213)</f>
        <v>0</v>
      </c>
      <c r="L210" s="1">
        <f>('WEIGHTED from Refinitive'!$B$3*'ISSUE SCORE from EIKON'!Q213)+('WEIGHTED from Refinitive'!$B$4*'ISSUE SCORE from EIKON'!AF213)+('ISSUE SCORE from EIKON'!AU213*'WEIGHTED from Refinitive'!$B$5)+('WEIGHTED from Refinitive'!$B$8*'ISSUE SCORE from EIKON'!BJ213)+('ISSUE SCORE from EIKON'!BY213*'WEIGHTED from Refinitive'!$B$9)+('WEIGHTED from Refinitive'!$B$10*'ISSUE SCORE from EIKON'!CN213)+('ISSUE SCORE from EIKON'!DC213*'WEIGHTED from Refinitive'!$B$11)+('WEIGHTED from Refinitive'!$B$14*'ISSUE SCORE from EIKON'!DR213)+('ISSUE SCORE from EIKON'!EG213*'WEIGHTED from Refinitive'!$B$15)+('WEIGHTED from Refinitive'!$B$16*'ISSUE SCORE from EIKON'!EV213)</f>
        <v>0</v>
      </c>
      <c r="M210" s="1">
        <f>('WEIGHTED from Refinitive'!$B$3*'ISSUE SCORE from EIKON'!R213)+('WEIGHTED from Refinitive'!$B$4*'ISSUE SCORE from EIKON'!AG213)+('ISSUE SCORE from EIKON'!AV213*'WEIGHTED from Refinitive'!$B$5)+('WEIGHTED from Refinitive'!$B$8*'ISSUE SCORE from EIKON'!BK213)+('ISSUE SCORE from EIKON'!BZ213*'WEIGHTED from Refinitive'!$B$9)+('WEIGHTED from Refinitive'!$B$10*'ISSUE SCORE from EIKON'!CO213)+('ISSUE SCORE from EIKON'!DD213*'WEIGHTED from Refinitive'!$B$11)+('WEIGHTED from Refinitive'!$B$14*'ISSUE SCORE from EIKON'!DS213)+('ISSUE SCORE from EIKON'!EH213*'WEIGHTED from Refinitive'!$B$15)+('WEIGHTED from Refinitive'!$B$16*'ISSUE SCORE from EIKON'!EW213)</f>
        <v>0</v>
      </c>
      <c r="N210" s="1">
        <f>('WEIGHTED from Refinitive'!$B$3*'ISSUE SCORE from EIKON'!S213)+('WEIGHTED from Refinitive'!$B$4*'ISSUE SCORE from EIKON'!AH213)+('ISSUE SCORE from EIKON'!AW213*'WEIGHTED from Refinitive'!$B$5)+('WEIGHTED from Refinitive'!$B$8*'ISSUE SCORE from EIKON'!BL213)+('ISSUE SCORE from EIKON'!CA213*'WEIGHTED from Refinitive'!$B$9)+('WEIGHTED from Refinitive'!$B$10*'ISSUE SCORE from EIKON'!CP213)+('ISSUE SCORE from EIKON'!DE213*'WEIGHTED from Refinitive'!$B$11)+('WEIGHTED from Refinitive'!$B$14*'ISSUE SCORE from EIKON'!DT213)+('ISSUE SCORE from EIKON'!EI213*'WEIGHTED from Refinitive'!$B$15)+('WEIGHTED from Refinitive'!$B$16*'ISSUE SCORE from EIKON'!EX213)</f>
        <v>0</v>
      </c>
      <c r="O210" s="1">
        <f>('WEIGHTED from Refinitive'!$B$3*'ISSUE SCORE from EIKON'!T213)+('WEIGHTED from Refinitive'!$B$4*'ISSUE SCORE from EIKON'!AI213)+('ISSUE SCORE from EIKON'!AX213*'WEIGHTED from Refinitive'!$B$5)+('WEIGHTED from Refinitive'!$B$8*'ISSUE SCORE from EIKON'!BM213)+('ISSUE SCORE from EIKON'!CB213*'WEIGHTED from Refinitive'!$B$9)+('WEIGHTED from Refinitive'!$B$10*'ISSUE SCORE from EIKON'!CQ213)+('ISSUE SCORE from EIKON'!DF213*'WEIGHTED from Refinitive'!$B$11)+('WEIGHTED from Refinitive'!$B$14*'ISSUE SCORE from EIKON'!DU213)+('ISSUE SCORE from EIKON'!EJ213*'WEIGHTED from Refinitive'!$B$15)+('WEIGHTED from Refinitive'!$B$16*'ISSUE SCORE from EIKON'!EY213)</f>
        <v>0</v>
      </c>
      <c r="P210" s="1">
        <f>('WEIGHTED from Refinitive'!$B$3*'ISSUE SCORE from EIKON'!U213)+('WEIGHTED from Refinitive'!$B$4*'ISSUE SCORE from EIKON'!AJ213)+('ISSUE SCORE from EIKON'!AY213*'WEIGHTED from Refinitive'!$B$5)+('WEIGHTED from Refinitive'!$B$8*'ISSUE SCORE from EIKON'!BN213)+('ISSUE SCORE from EIKON'!CC213*'WEIGHTED from Refinitive'!$B$9)+('WEIGHTED from Refinitive'!$B$10*'ISSUE SCORE from EIKON'!CR213)+('ISSUE SCORE from EIKON'!DG213*'WEIGHTED from Refinitive'!$B$11)+('WEIGHTED from Refinitive'!$B$14*'ISSUE SCORE from EIKON'!DV213)+('ISSUE SCORE from EIKON'!EK213*'WEIGHTED from Refinitive'!$B$15)+('WEIGHTED from Refinitive'!$B$16*'ISSUE SCORE from EIKON'!EZ213)</f>
        <v>0</v>
      </c>
      <c r="R210" s="11" t="s">
        <v>326</v>
      </c>
      <c r="S210" s="1">
        <f t="shared" si="92"/>
        <v>82.969769750199234</v>
      </c>
      <c r="T210" s="1">
        <f t="shared" si="93"/>
        <v>43.764511787151697</v>
      </c>
      <c r="U210" s="1">
        <f t="shared" si="94"/>
        <v>37.562085532548352</v>
      </c>
      <c r="V210" s="1">
        <f t="shared" si="95"/>
        <v>38.547393364928865</v>
      </c>
      <c r="W210" s="1">
        <f t="shared" si="96"/>
        <v>24.435876623376618</v>
      </c>
      <c r="X210" s="1">
        <f t="shared" si="97"/>
        <v>22.561827956989195</v>
      </c>
      <c r="Y210" s="1">
        <f t="shared" si="98"/>
        <v>24.92733104157066</v>
      </c>
      <c r="Z210" s="1">
        <f t="shared" si="99"/>
        <v>25.568453222159391</v>
      </c>
      <c r="AA210" s="1">
        <f t="shared" si="100"/>
        <v>26.225455465587036</v>
      </c>
      <c r="AB210" s="1">
        <f t="shared" si="101"/>
        <v>0</v>
      </c>
      <c r="AC210" s="1">
        <f t="shared" si="102"/>
        <v>0</v>
      </c>
      <c r="AD210" s="1">
        <f t="shared" si="103"/>
        <v>0</v>
      </c>
      <c r="AE210" s="1">
        <f t="shared" si="104"/>
        <v>0</v>
      </c>
      <c r="AF210" s="1">
        <f t="shared" si="105"/>
        <v>0</v>
      </c>
      <c r="AG210" s="1">
        <f t="shared" si="106"/>
        <v>0</v>
      </c>
      <c r="AI210" s="11" t="s">
        <v>326</v>
      </c>
      <c r="AJ210" s="1">
        <f t="shared" si="107"/>
        <v>39.205257963047536</v>
      </c>
      <c r="AK210" s="1">
        <f t="shared" si="108"/>
        <v>6.2024262546033455</v>
      </c>
      <c r="AL210" s="1">
        <f t="shared" si="109"/>
        <v>-0.98530783238051356</v>
      </c>
      <c r="AM210" s="1">
        <f t="shared" si="110"/>
        <v>14.111516741552247</v>
      </c>
      <c r="AN210" s="1">
        <f t="shared" si="111"/>
        <v>1.8740486663874236</v>
      </c>
      <c r="AO210" s="1">
        <f t="shared" si="112"/>
        <v>-2.3655030845814657</v>
      </c>
      <c r="AP210" s="1">
        <f t="shared" si="113"/>
        <v>-0.64112218058873083</v>
      </c>
      <c r="AQ210" s="1">
        <f t="shared" si="114"/>
        <v>-0.65700224342764457</v>
      </c>
      <c r="AR210" s="1">
        <f t="shared" si="115"/>
        <v>26.225455465587036</v>
      </c>
      <c r="AS210" s="1">
        <f t="shared" si="116"/>
        <v>0</v>
      </c>
      <c r="AT210" s="1">
        <f t="shared" si="117"/>
        <v>0</v>
      </c>
      <c r="AU210" s="1">
        <f t="shared" si="118"/>
        <v>0</v>
      </c>
      <c r="AV210" s="1">
        <f t="shared" si="119"/>
        <v>0</v>
      </c>
      <c r="AW210" s="1">
        <f t="shared" si="120"/>
        <v>0</v>
      </c>
      <c r="AX210" s="1" t="str">
        <f>VLOOKUP(AI210,'ISSUE SCORE from EIKON'!A213:B642,2,FALSE)</f>
        <v>Mondelez International Inc</v>
      </c>
      <c r="AY210" s="1">
        <f t="shared" si="121"/>
        <v>209</v>
      </c>
      <c r="AZ210" s="1">
        <v>209</v>
      </c>
      <c r="BA210" s="1">
        <v>1</v>
      </c>
    </row>
    <row r="211" spans="1:53" ht="15">
      <c r="A211" s="11" t="s">
        <v>275</v>
      </c>
      <c r="B211" s="1">
        <f>('WEIGHTED from Refinitive'!$B$3*'ISSUE SCORE from EIKON'!G214)+('WEIGHTED from Refinitive'!$B$4*'ISSUE SCORE from EIKON'!V214)+('ISSUE SCORE from EIKON'!AK214*'WEIGHTED from Refinitive'!$B$5)+('WEIGHTED from Refinitive'!$B$8*'ISSUE SCORE from EIKON'!AZ214)+('ISSUE SCORE from EIKON'!BO214*'WEIGHTED from Refinitive'!$B$9)+('WEIGHTED from Refinitive'!$B$10*'ISSUE SCORE from EIKON'!CD214)+('ISSUE SCORE from EIKON'!CS214*'WEIGHTED from Refinitive'!$B$11)+('WEIGHTED from Refinitive'!$B$14*'ISSUE SCORE from EIKON'!DH214)+('ISSUE SCORE from EIKON'!DW214*'WEIGHTED from Refinitive'!$B$15)+('WEIGHTED from Refinitive'!$B$16*'ISSUE SCORE from EIKON'!EL214)</f>
        <v>69.18224798516799</v>
      </c>
      <c r="C211" s="1">
        <f>('WEIGHTED from Refinitive'!$B$3*'ISSUE SCORE from EIKON'!H214)+('WEIGHTED from Refinitive'!$B$4*'ISSUE SCORE from EIKON'!W214)+('ISSUE SCORE from EIKON'!AL214*'WEIGHTED from Refinitive'!$B$5)+('WEIGHTED from Refinitive'!$B$8*'ISSUE SCORE from EIKON'!BA214)+('ISSUE SCORE from EIKON'!BP214*'WEIGHTED from Refinitive'!$B$9)+('WEIGHTED from Refinitive'!$B$10*'ISSUE SCORE from EIKON'!CE214)+('ISSUE SCORE from EIKON'!CT214*'WEIGHTED from Refinitive'!$B$11)+('WEIGHTED from Refinitive'!$B$14*'ISSUE SCORE from EIKON'!DI214)+('ISSUE SCORE from EIKON'!DX214*'WEIGHTED from Refinitive'!$B$15)+('WEIGHTED from Refinitive'!$B$16*'ISSUE SCORE from EIKON'!EM214)</f>
        <v>69.666991134760465</v>
      </c>
      <c r="D211" s="1">
        <f>('WEIGHTED from Refinitive'!$B$3*'ISSUE SCORE from EIKON'!I214)+('WEIGHTED from Refinitive'!$B$4*'ISSUE SCORE from EIKON'!X214)+('ISSUE SCORE from EIKON'!AM214*'WEIGHTED from Refinitive'!$B$5)+('WEIGHTED from Refinitive'!$B$8*'ISSUE SCORE from EIKON'!BB214)+('ISSUE SCORE from EIKON'!BQ214*'WEIGHTED from Refinitive'!$B$9)+('WEIGHTED from Refinitive'!$B$10*'ISSUE SCORE from EIKON'!CF214)+('ISSUE SCORE from EIKON'!CU214*'WEIGHTED from Refinitive'!$B$11)+('WEIGHTED from Refinitive'!$B$14*'ISSUE SCORE from EIKON'!DJ214)+('ISSUE SCORE from EIKON'!DY214*'WEIGHTED from Refinitive'!$B$15)+('WEIGHTED from Refinitive'!$B$16*'ISSUE SCORE from EIKON'!EN214)</f>
        <v>63.506888399931881</v>
      </c>
      <c r="E211" s="1">
        <f>('WEIGHTED from Refinitive'!$B$3*'ISSUE SCORE from EIKON'!J214)+('WEIGHTED from Refinitive'!$B$4*'ISSUE SCORE from EIKON'!Y214)+('ISSUE SCORE from EIKON'!AN214*'WEIGHTED from Refinitive'!$B$5)+('WEIGHTED from Refinitive'!$B$8*'ISSUE SCORE from EIKON'!BC214)+('ISSUE SCORE from EIKON'!BR214*'WEIGHTED from Refinitive'!$B$9)+('WEIGHTED from Refinitive'!$B$10*'ISSUE SCORE from EIKON'!CG214)+('ISSUE SCORE from EIKON'!CV214*'WEIGHTED from Refinitive'!$B$11)+('WEIGHTED from Refinitive'!$B$14*'ISSUE SCORE from EIKON'!DK214)+('ISSUE SCORE from EIKON'!DZ214*'WEIGHTED from Refinitive'!$B$15)+('WEIGHTED from Refinitive'!$B$16*'ISSUE SCORE from EIKON'!EO214)</f>
        <v>63.393817036667471</v>
      </c>
      <c r="F211" s="1">
        <f>('WEIGHTED from Refinitive'!$B$3*'ISSUE SCORE from EIKON'!K214)+('WEIGHTED from Refinitive'!$B$4*'ISSUE SCORE from EIKON'!Z214)+('ISSUE SCORE from EIKON'!AO214*'WEIGHTED from Refinitive'!$B$5)+('WEIGHTED from Refinitive'!$B$8*'ISSUE SCORE from EIKON'!BD214)+('ISSUE SCORE from EIKON'!BS214*'WEIGHTED from Refinitive'!$B$9)+('WEIGHTED from Refinitive'!$B$10*'ISSUE SCORE from EIKON'!CH214)+('ISSUE SCORE from EIKON'!CW214*'WEIGHTED from Refinitive'!$B$11)+('WEIGHTED from Refinitive'!$B$14*'ISSUE SCORE from EIKON'!DL214)+('ISSUE SCORE from EIKON'!EA214*'WEIGHTED from Refinitive'!$B$15)+('WEIGHTED from Refinitive'!$B$16*'ISSUE SCORE from EIKON'!EP214)</f>
        <v>53.496603396603369</v>
      </c>
      <c r="G211" s="1">
        <f>('WEIGHTED from Refinitive'!$B$3*'ISSUE SCORE from EIKON'!L214)+('WEIGHTED from Refinitive'!$B$4*'ISSUE SCORE from EIKON'!AA214)+('ISSUE SCORE from EIKON'!AP214*'WEIGHTED from Refinitive'!$B$5)+('WEIGHTED from Refinitive'!$B$8*'ISSUE SCORE from EIKON'!BE214)+('ISSUE SCORE from EIKON'!BT214*'WEIGHTED from Refinitive'!$B$9)+('WEIGHTED from Refinitive'!$B$10*'ISSUE SCORE from EIKON'!CI214)+('ISSUE SCORE from EIKON'!CX214*'WEIGHTED from Refinitive'!$B$11)+('WEIGHTED from Refinitive'!$B$14*'ISSUE SCORE from EIKON'!DM214)+('ISSUE SCORE from EIKON'!EB214*'WEIGHTED from Refinitive'!$B$15)+('WEIGHTED from Refinitive'!$B$16*'ISSUE SCORE from EIKON'!EQ214)</f>
        <v>0</v>
      </c>
      <c r="H211" s="1">
        <f>('WEIGHTED from Refinitive'!$B$3*'ISSUE SCORE from EIKON'!M214)+('WEIGHTED from Refinitive'!$B$4*'ISSUE SCORE from EIKON'!AB214)+('ISSUE SCORE from EIKON'!AQ214*'WEIGHTED from Refinitive'!$B$5)+('WEIGHTED from Refinitive'!$B$8*'ISSUE SCORE from EIKON'!BF214)+('ISSUE SCORE from EIKON'!BU214*'WEIGHTED from Refinitive'!$B$9)+('WEIGHTED from Refinitive'!$B$10*'ISSUE SCORE from EIKON'!CJ214)+('ISSUE SCORE from EIKON'!CY214*'WEIGHTED from Refinitive'!$B$11)+('WEIGHTED from Refinitive'!$B$14*'ISSUE SCORE from EIKON'!DN214)+('ISSUE SCORE from EIKON'!EC214*'WEIGHTED from Refinitive'!$B$15)+('WEIGHTED from Refinitive'!$B$16*'ISSUE SCORE from EIKON'!ER214)</f>
        <v>0</v>
      </c>
      <c r="I211" s="1">
        <f>('WEIGHTED from Refinitive'!$B$3*'ISSUE SCORE from EIKON'!N214)+('WEIGHTED from Refinitive'!$B$4*'ISSUE SCORE from EIKON'!AC214)+('ISSUE SCORE from EIKON'!AR214*'WEIGHTED from Refinitive'!$B$5)+('WEIGHTED from Refinitive'!$B$8*'ISSUE SCORE from EIKON'!BG214)+('ISSUE SCORE from EIKON'!BV214*'WEIGHTED from Refinitive'!$B$9)+('WEIGHTED from Refinitive'!$B$10*'ISSUE SCORE from EIKON'!CK214)+('ISSUE SCORE from EIKON'!CZ214*'WEIGHTED from Refinitive'!$B$11)+('WEIGHTED from Refinitive'!$B$14*'ISSUE SCORE from EIKON'!DO214)+('ISSUE SCORE from EIKON'!ED214*'WEIGHTED from Refinitive'!$B$15)+('WEIGHTED from Refinitive'!$B$16*'ISSUE SCORE from EIKON'!ES214)</f>
        <v>0</v>
      </c>
      <c r="J211" s="1">
        <f>('WEIGHTED from Refinitive'!$B$3*'ISSUE SCORE from EIKON'!O214)+('WEIGHTED from Refinitive'!$B$4*'ISSUE SCORE from EIKON'!AD214)+('ISSUE SCORE from EIKON'!AS214*'WEIGHTED from Refinitive'!$B$5)+('WEIGHTED from Refinitive'!$B$8*'ISSUE SCORE from EIKON'!BH214)+('ISSUE SCORE from EIKON'!BW214*'WEIGHTED from Refinitive'!$B$9)+('WEIGHTED from Refinitive'!$B$10*'ISSUE SCORE from EIKON'!CL214)+('ISSUE SCORE from EIKON'!DA214*'WEIGHTED from Refinitive'!$B$11)+('WEIGHTED from Refinitive'!$B$14*'ISSUE SCORE from EIKON'!DP214)+('ISSUE SCORE from EIKON'!EE214*'WEIGHTED from Refinitive'!$B$15)+('WEIGHTED from Refinitive'!$B$16*'ISSUE SCORE from EIKON'!ET214)</f>
        <v>0</v>
      </c>
      <c r="K211" s="1">
        <f>('WEIGHTED from Refinitive'!$B$3*'ISSUE SCORE from EIKON'!P214)+('WEIGHTED from Refinitive'!$B$4*'ISSUE SCORE from EIKON'!AE214)+('ISSUE SCORE from EIKON'!AT214*'WEIGHTED from Refinitive'!$B$5)+('WEIGHTED from Refinitive'!$B$8*'ISSUE SCORE from EIKON'!BI214)+('ISSUE SCORE from EIKON'!BX214*'WEIGHTED from Refinitive'!$B$9)+('WEIGHTED from Refinitive'!$B$10*'ISSUE SCORE from EIKON'!CM214)+('ISSUE SCORE from EIKON'!DB214*'WEIGHTED from Refinitive'!$B$11)+('WEIGHTED from Refinitive'!$B$14*'ISSUE SCORE from EIKON'!DQ214)+('ISSUE SCORE from EIKON'!EF214*'WEIGHTED from Refinitive'!$B$15)+('WEIGHTED from Refinitive'!$B$16*'ISSUE SCORE from EIKON'!EU214)</f>
        <v>0</v>
      </c>
      <c r="L211" s="1">
        <f>('WEIGHTED from Refinitive'!$B$3*'ISSUE SCORE from EIKON'!Q214)+('WEIGHTED from Refinitive'!$B$4*'ISSUE SCORE from EIKON'!AF214)+('ISSUE SCORE from EIKON'!AU214*'WEIGHTED from Refinitive'!$B$5)+('WEIGHTED from Refinitive'!$B$8*'ISSUE SCORE from EIKON'!BJ214)+('ISSUE SCORE from EIKON'!BY214*'WEIGHTED from Refinitive'!$B$9)+('WEIGHTED from Refinitive'!$B$10*'ISSUE SCORE from EIKON'!CN214)+('ISSUE SCORE from EIKON'!DC214*'WEIGHTED from Refinitive'!$B$11)+('WEIGHTED from Refinitive'!$B$14*'ISSUE SCORE from EIKON'!DR214)+('ISSUE SCORE from EIKON'!EG214*'WEIGHTED from Refinitive'!$B$15)+('WEIGHTED from Refinitive'!$B$16*'ISSUE SCORE from EIKON'!EV214)</f>
        <v>0</v>
      </c>
      <c r="M211" s="1">
        <f>('WEIGHTED from Refinitive'!$B$3*'ISSUE SCORE from EIKON'!R214)+('WEIGHTED from Refinitive'!$B$4*'ISSUE SCORE from EIKON'!AG214)+('ISSUE SCORE from EIKON'!AV214*'WEIGHTED from Refinitive'!$B$5)+('WEIGHTED from Refinitive'!$B$8*'ISSUE SCORE from EIKON'!BK214)+('ISSUE SCORE from EIKON'!BZ214*'WEIGHTED from Refinitive'!$B$9)+('WEIGHTED from Refinitive'!$B$10*'ISSUE SCORE from EIKON'!CO214)+('ISSUE SCORE from EIKON'!DD214*'WEIGHTED from Refinitive'!$B$11)+('WEIGHTED from Refinitive'!$B$14*'ISSUE SCORE from EIKON'!DS214)+('ISSUE SCORE from EIKON'!EH214*'WEIGHTED from Refinitive'!$B$15)+('WEIGHTED from Refinitive'!$B$16*'ISSUE SCORE from EIKON'!EW214)</f>
        <v>0</v>
      </c>
      <c r="N211" s="1">
        <f>('WEIGHTED from Refinitive'!$B$3*'ISSUE SCORE from EIKON'!S214)+('WEIGHTED from Refinitive'!$B$4*'ISSUE SCORE from EIKON'!AH214)+('ISSUE SCORE from EIKON'!AW214*'WEIGHTED from Refinitive'!$B$5)+('WEIGHTED from Refinitive'!$B$8*'ISSUE SCORE from EIKON'!BL214)+('ISSUE SCORE from EIKON'!CA214*'WEIGHTED from Refinitive'!$B$9)+('WEIGHTED from Refinitive'!$B$10*'ISSUE SCORE from EIKON'!CP214)+('ISSUE SCORE from EIKON'!DE214*'WEIGHTED from Refinitive'!$B$11)+('WEIGHTED from Refinitive'!$B$14*'ISSUE SCORE from EIKON'!DT214)+('ISSUE SCORE from EIKON'!EI214*'WEIGHTED from Refinitive'!$B$15)+('WEIGHTED from Refinitive'!$B$16*'ISSUE SCORE from EIKON'!EX214)</f>
        <v>0</v>
      </c>
      <c r="O211" s="1">
        <f>('WEIGHTED from Refinitive'!$B$3*'ISSUE SCORE from EIKON'!T214)+('WEIGHTED from Refinitive'!$B$4*'ISSUE SCORE from EIKON'!AI214)+('ISSUE SCORE from EIKON'!AX214*'WEIGHTED from Refinitive'!$B$5)+('WEIGHTED from Refinitive'!$B$8*'ISSUE SCORE from EIKON'!BM214)+('ISSUE SCORE from EIKON'!CB214*'WEIGHTED from Refinitive'!$B$9)+('WEIGHTED from Refinitive'!$B$10*'ISSUE SCORE from EIKON'!CQ214)+('ISSUE SCORE from EIKON'!DF214*'WEIGHTED from Refinitive'!$B$11)+('WEIGHTED from Refinitive'!$B$14*'ISSUE SCORE from EIKON'!DU214)+('ISSUE SCORE from EIKON'!EJ214*'WEIGHTED from Refinitive'!$B$15)+('WEIGHTED from Refinitive'!$B$16*'ISSUE SCORE from EIKON'!EY214)</f>
        <v>0</v>
      </c>
      <c r="P211" s="1">
        <f>('WEIGHTED from Refinitive'!$B$3*'ISSUE SCORE from EIKON'!U214)+('WEIGHTED from Refinitive'!$B$4*'ISSUE SCORE from EIKON'!AJ214)+('ISSUE SCORE from EIKON'!AY214*'WEIGHTED from Refinitive'!$B$5)+('WEIGHTED from Refinitive'!$B$8*'ISSUE SCORE from EIKON'!BN214)+('ISSUE SCORE from EIKON'!CC214*'WEIGHTED from Refinitive'!$B$9)+('WEIGHTED from Refinitive'!$B$10*'ISSUE SCORE from EIKON'!CR214)+('ISSUE SCORE from EIKON'!DG214*'WEIGHTED from Refinitive'!$B$11)+('WEIGHTED from Refinitive'!$B$14*'ISSUE SCORE from EIKON'!DV214)+('ISSUE SCORE from EIKON'!EK214*'WEIGHTED from Refinitive'!$B$15)+('WEIGHTED from Refinitive'!$B$16*'ISSUE SCORE from EIKON'!EZ214)</f>
        <v>0</v>
      </c>
      <c r="R211" s="11" t="s">
        <v>327</v>
      </c>
      <c r="S211" s="1">
        <f t="shared" si="92"/>
        <v>78.572973942146774</v>
      </c>
      <c r="T211" s="1">
        <f t="shared" si="93"/>
        <v>69.666991134760465</v>
      </c>
      <c r="U211" s="1">
        <f t="shared" si="94"/>
        <v>63.506888399931881</v>
      </c>
      <c r="V211" s="1">
        <f t="shared" si="95"/>
        <v>63.393817036667471</v>
      </c>
      <c r="W211" s="1">
        <f t="shared" si="96"/>
        <v>53.496603396603369</v>
      </c>
      <c r="X211" s="1">
        <f t="shared" si="97"/>
        <v>0</v>
      </c>
      <c r="Y211" s="1">
        <f t="shared" si="98"/>
        <v>0</v>
      </c>
      <c r="Z211" s="1">
        <f t="shared" si="99"/>
        <v>0</v>
      </c>
      <c r="AA211" s="1">
        <f t="shared" si="100"/>
        <v>0</v>
      </c>
      <c r="AB211" s="1">
        <f t="shared" si="101"/>
        <v>0</v>
      </c>
      <c r="AC211" s="1">
        <f t="shared" si="102"/>
        <v>0</v>
      </c>
      <c r="AD211" s="1">
        <f t="shared" si="103"/>
        <v>0</v>
      </c>
      <c r="AE211" s="1">
        <f t="shared" si="104"/>
        <v>0</v>
      </c>
      <c r="AF211" s="1">
        <f t="shared" si="105"/>
        <v>0</v>
      </c>
      <c r="AG211" s="1">
        <f t="shared" si="106"/>
        <v>0</v>
      </c>
      <c r="AI211" s="11" t="s">
        <v>327</v>
      </c>
      <c r="AJ211" s="1">
        <f t="shared" si="107"/>
        <v>8.9059828073863088</v>
      </c>
      <c r="AK211" s="1">
        <f t="shared" si="108"/>
        <v>6.1601027348285839</v>
      </c>
      <c r="AL211" s="1">
        <f t="shared" si="109"/>
        <v>0.11307136326441025</v>
      </c>
      <c r="AM211" s="1">
        <f t="shared" si="110"/>
        <v>9.897213640064102</v>
      </c>
      <c r="AN211" s="1">
        <f t="shared" si="111"/>
        <v>53.496603396603369</v>
      </c>
      <c r="AO211" s="1">
        <f t="shared" si="112"/>
        <v>0</v>
      </c>
      <c r="AP211" s="1">
        <f t="shared" si="113"/>
        <v>0</v>
      </c>
      <c r="AQ211" s="1">
        <f t="shared" si="114"/>
        <v>0</v>
      </c>
      <c r="AR211" s="1">
        <f t="shared" si="115"/>
        <v>0</v>
      </c>
      <c r="AS211" s="1">
        <f t="shared" si="116"/>
        <v>0</v>
      </c>
      <c r="AT211" s="1">
        <f t="shared" si="117"/>
        <v>0</v>
      </c>
      <c r="AU211" s="1">
        <f t="shared" si="118"/>
        <v>0</v>
      </c>
      <c r="AV211" s="1">
        <f t="shared" si="119"/>
        <v>0</v>
      </c>
      <c r="AW211" s="1">
        <f t="shared" si="120"/>
        <v>0</v>
      </c>
      <c r="AX211" s="1" t="str">
        <f>VLOOKUP(AI211,'ISSUE SCORE from EIKON'!A214:B643,2,FALSE)</f>
        <v>Medtronic PLC</v>
      </c>
      <c r="AY211" s="1">
        <f t="shared" si="121"/>
        <v>210</v>
      </c>
      <c r="AZ211" s="1">
        <v>210</v>
      </c>
      <c r="BA211" s="1">
        <v>1</v>
      </c>
    </row>
    <row r="212" spans="1:53" ht="15">
      <c r="A212" s="11" t="s">
        <v>276</v>
      </c>
      <c r="B212" s="1">
        <f>('WEIGHTED from Refinitive'!$B$3*'ISSUE SCORE from EIKON'!G215)+('WEIGHTED from Refinitive'!$B$4*'ISSUE SCORE from EIKON'!V215)+('ISSUE SCORE from EIKON'!AK215*'WEIGHTED from Refinitive'!$B$5)+('WEIGHTED from Refinitive'!$B$8*'ISSUE SCORE from EIKON'!AZ215)+('ISSUE SCORE from EIKON'!BO215*'WEIGHTED from Refinitive'!$B$9)+('WEIGHTED from Refinitive'!$B$10*'ISSUE SCORE from EIKON'!CD215)+('ISSUE SCORE from EIKON'!CS215*'WEIGHTED from Refinitive'!$B$11)+('WEIGHTED from Refinitive'!$B$14*'ISSUE SCORE from EIKON'!DH215)+('ISSUE SCORE from EIKON'!DW215*'WEIGHTED from Refinitive'!$B$15)+('WEIGHTED from Refinitive'!$B$16*'ISSUE SCORE from EIKON'!EL215)</f>
        <v>79.969655662893331</v>
      </c>
      <c r="C212" s="1">
        <f>('WEIGHTED from Refinitive'!$B$3*'ISSUE SCORE from EIKON'!H215)+('WEIGHTED from Refinitive'!$B$4*'ISSUE SCORE from EIKON'!W215)+('ISSUE SCORE from EIKON'!AL215*'WEIGHTED from Refinitive'!$B$5)+('WEIGHTED from Refinitive'!$B$8*'ISSUE SCORE from EIKON'!BA215)+('ISSUE SCORE from EIKON'!BP215*'WEIGHTED from Refinitive'!$B$9)+('WEIGHTED from Refinitive'!$B$10*'ISSUE SCORE from EIKON'!CE215)+('ISSUE SCORE from EIKON'!CT215*'WEIGHTED from Refinitive'!$B$11)+('WEIGHTED from Refinitive'!$B$14*'ISSUE SCORE from EIKON'!DI215)+('ISSUE SCORE from EIKON'!DX215*'WEIGHTED from Refinitive'!$B$15)+('WEIGHTED from Refinitive'!$B$16*'ISSUE SCORE from EIKON'!EM215)</f>
        <v>78.138056835637457</v>
      </c>
      <c r="D212" s="1">
        <f>('WEIGHTED from Refinitive'!$B$3*'ISSUE SCORE from EIKON'!I215)+('WEIGHTED from Refinitive'!$B$4*'ISSUE SCORE from EIKON'!X215)+('ISSUE SCORE from EIKON'!AM215*'WEIGHTED from Refinitive'!$B$5)+('WEIGHTED from Refinitive'!$B$8*'ISSUE SCORE from EIKON'!BB215)+('ISSUE SCORE from EIKON'!BQ215*'WEIGHTED from Refinitive'!$B$9)+('WEIGHTED from Refinitive'!$B$10*'ISSUE SCORE from EIKON'!CF215)+('ISSUE SCORE from EIKON'!CU215*'WEIGHTED from Refinitive'!$B$11)+('WEIGHTED from Refinitive'!$B$14*'ISSUE SCORE from EIKON'!DJ215)+('ISSUE SCORE from EIKON'!DY215*'WEIGHTED from Refinitive'!$B$15)+('WEIGHTED from Refinitive'!$B$16*'ISSUE SCORE from EIKON'!EN215)</f>
        <v>76.886783083671219</v>
      </c>
      <c r="E212" s="1">
        <f>('WEIGHTED from Refinitive'!$B$3*'ISSUE SCORE from EIKON'!J215)+('WEIGHTED from Refinitive'!$B$4*'ISSUE SCORE from EIKON'!Y215)+('ISSUE SCORE from EIKON'!AN215*'WEIGHTED from Refinitive'!$B$5)+('WEIGHTED from Refinitive'!$B$8*'ISSUE SCORE from EIKON'!BC215)+('ISSUE SCORE from EIKON'!BR215*'WEIGHTED from Refinitive'!$B$9)+('WEIGHTED from Refinitive'!$B$10*'ISSUE SCORE from EIKON'!CG215)+('ISSUE SCORE from EIKON'!CV215*'WEIGHTED from Refinitive'!$B$11)+('WEIGHTED from Refinitive'!$B$14*'ISSUE SCORE from EIKON'!DK215)+('ISSUE SCORE from EIKON'!DZ215*'WEIGHTED from Refinitive'!$B$15)+('WEIGHTED from Refinitive'!$B$16*'ISSUE SCORE from EIKON'!EO215)</f>
        <v>74.777064007421089</v>
      </c>
      <c r="F212" s="1">
        <f>('WEIGHTED from Refinitive'!$B$3*'ISSUE SCORE from EIKON'!K215)+('WEIGHTED from Refinitive'!$B$4*'ISSUE SCORE from EIKON'!Z215)+('ISSUE SCORE from EIKON'!AO215*'WEIGHTED from Refinitive'!$B$5)+('WEIGHTED from Refinitive'!$B$8*'ISSUE SCORE from EIKON'!BD215)+('ISSUE SCORE from EIKON'!BS215*'WEIGHTED from Refinitive'!$B$9)+('WEIGHTED from Refinitive'!$B$10*'ISSUE SCORE from EIKON'!CH215)+('ISSUE SCORE from EIKON'!CW215*'WEIGHTED from Refinitive'!$B$11)+('WEIGHTED from Refinitive'!$B$14*'ISSUE SCORE from EIKON'!DL215)+('ISSUE SCORE from EIKON'!EA215*'WEIGHTED from Refinitive'!$B$15)+('WEIGHTED from Refinitive'!$B$16*'ISSUE SCORE from EIKON'!EP215)</f>
        <v>74.98180693069304</v>
      </c>
      <c r="G212" s="1">
        <f>('WEIGHTED from Refinitive'!$B$3*'ISSUE SCORE from EIKON'!L215)+('WEIGHTED from Refinitive'!$B$4*'ISSUE SCORE from EIKON'!AA215)+('ISSUE SCORE from EIKON'!AP215*'WEIGHTED from Refinitive'!$B$5)+('WEIGHTED from Refinitive'!$B$8*'ISSUE SCORE from EIKON'!BE215)+('ISSUE SCORE from EIKON'!BT215*'WEIGHTED from Refinitive'!$B$9)+('WEIGHTED from Refinitive'!$B$10*'ISSUE SCORE from EIKON'!CI215)+('ISSUE SCORE from EIKON'!CX215*'WEIGHTED from Refinitive'!$B$11)+('WEIGHTED from Refinitive'!$B$14*'ISSUE SCORE from EIKON'!DM215)+('ISSUE SCORE from EIKON'!EB215*'WEIGHTED from Refinitive'!$B$15)+('WEIGHTED from Refinitive'!$B$16*'ISSUE SCORE from EIKON'!EQ215)</f>
        <v>72.040994445913725</v>
      </c>
      <c r="H212" s="1">
        <f>('WEIGHTED from Refinitive'!$B$3*'ISSUE SCORE from EIKON'!M215)+('WEIGHTED from Refinitive'!$B$4*'ISSUE SCORE from EIKON'!AB215)+('ISSUE SCORE from EIKON'!AQ215*'WEIGHTED from Refinitive'!$B$5)+('WEIGHTED from Refinitive'!$B$8*'ISSUE SCORE from EIKON'!BF215)+('ISSUE SCORE from EIKON'!BU215*'WEIGHTED from Refinitive'!$B$9)+('WEIGHTED from Refinitive'!$B$10*'ISSUE SCORE from EIKON'!CJ215)+('ISSUE SCORE from EIKON'!CY215*'WEIGHTED from Refinitive'!$B$11)+('WEIGHTED from Refinitive'!$B$14*'ISSUE SCORE from EIKON'!DN215)+('ISSUE SCORE from EIKON'!EC215*'WEIGHTED from Refinitive'!$B$15)+('WEIGHTED from Refinitive'!$B$16*'ISSUE SCORE from EIKON'!ER215)</f>
        <v>8.6020443520443344</v>
      </c>
      <c r="I212" s="1">
        <f>('WEIGHTED from Refinitive'!$B$3*'ISSUE SCORE from EIKON'!N215)+('WEIGHTED from Refinitive'!$B$4*'ISSUE SCORE from EIKON'!AC215)+('ISSUE SCORE from EIKON'!AR215*'WEIGHTED from Refinitive'!$B$5)+('WEIGHTED from Refinitive'!$B$8*'ISSUE SCORE from EIKON'!BG215)+('ISSUE SCORE from EIKON'!BV215*'WEIGHTED from Refinitive'!$B$9)+('WEIGHTED from Refinitive'!$B$10*'ISSUE SCORE from EIKON'!CK215)+('ISSUE SCORE from EIKON'!CZ215*'WEIGHTED from Refinitive'!$B$11)+('WEIGHTED from Refinitive'!$B$14*'ISSUE SCORE from EIKON'!DO215)+('ISSUE SCORE from EIKON'!ED215*'WEIGHTED from Refinitive'!$B$15)+('WEIGHTED from Refinitive'!$B$16*'ISSUE SCORE from EIKON'!ES215)</f>
        <v>82.090562546262021</v>
      </c>
      <c r="J212" s="1">
        <f>('WEIGHTED from Refinitive'!$B$3*'ISSUE SCORE from EIKON'!O215)+('WEIGHTED from Refinitive'!$B$4*'ISSUE SCORE from EIKON'!AD215)+('ISSUE SCORE from EIKON'!AS215*'WEIGHTED from Refinitive'!$B$5)+('WEIGHTED from Refinitive'!$B$8*'ISSUE SCORE from EIKON'!BH215)+('ISSUE SCORE from EIKON'!BW215*'WEIGHTED from Refinitive'!$B$9)+('WEIGHTED from Refinitive'!$B$10*'ISSUE SCORE from EIKON'!CL215)+('ISSUE SCORE from EIKON'!DA215*'WEIGHTED from Refinitive'!$B$11)+('WEIGHTED from Refinitive'!$B$14*'ISSUE SCORE from EIKON'!DP215)+('ISSUE SCORE from EIKON'!EE215*'WEIGHTED from Refinitive'!$B$15)+('WEIGHTED from Refinitive'!$B$16*'ISSUE SCORE from EIKON'!ET215)</f>
        <v>83.401950201496817</v>
      </c>
      <c r="K212" s="1">
        <f>('WEIGHTED from Refinitive'!$B$3*'ISSUE SCORE from EIKON'!P215)+('WEIGHTED from Refinitive'!$B$4*'ISSUE SCORE from EIKON'!AE215)+('ISSUE SCORE from EIKON'!AT215*'WEIGHTED from Refinitive'!$B$5)+('WEIGHTED from Refinitive'!$B$8*'ISSUE SCORE from EIKON'!BI215)+('ISSUE SCORE from EIKON'!BX215*'WEIGHTED from Refinitive'!$B$9)+('WEIGHTED from Refinitive'!$B$10*'ISSUE SCORE from EIKON'!CM215)+('ISSUE SCORE from EIKON'!DB215*'WEIGHTED from Refinitive'!$B$11)+('WEIGHTED from Refinitive'!$B$14*'ISSUE SCORE from EIKON'!DQ215)+('ISSUE SCORE from EIKON'!EF215*'WEIGHTED from Refinitive'!$B$15)+('WEIGHTED from Refinitive'!$B$16*'ISSUE SCORE from EIKON'!EU215)</f>
        <v>82.256505914467681</v>
      </c>
      <c r="L212" s="1">
        <f>('WEIGHTED from Refinitive'!$B$3*'ISSUE SCORE from EIKON'!Q215)+('WEIGHTED from Refinitive'!$B$4*'ISSUE SCORE from EIKON'!AF215)+('ISSUE SCORE from EIKON'!AU215*'WEIGHTED from Refinitive'!$B$5)+('WEIGHTED from Refinitive'!$B$8*'ISSUE SCORE from EIKON'!BJ215)+('ISSUE SCORE from EIKON'!BY215*'WEIGHTED from Refinitive'!$B$9)+('WEIGHTED from Refinitive'!$B$10*'ISSUE SCORE from EIKON'!CN215)+('ISSUE SCORE from EIKON'!DC215*'WEIGHTED from Refinitive'!$B$11)+('WEIGHTED from Refinitive'!$B$14*'ISSUE SCORE from EIKON'!DR215)+('ISSUE SCORE from EIKON'!EG215*'WEIGHTED from Refinitive'!$B$15)+('WEIGHTED from Refinitive'!$B$16*'ISSUE SCORE from EIKON'!EV215)</f>
        <v>80.657274180655435</v>
      </c>
      <c r="M212" s="1">
        <f>('WEIGHTED from Refinitive'!$B$3*'ISSUE SCORE from EIKON'!R215)+('WEIGHTED from Refinitive'!$B$4*'ISSUE SCORE from EIKON'!AG215)+('ISSUE SCORE from EIKON'!AV215*'WEIGHTED from Refinitive'!$B$5)+('WEIGHTED from Refinitive'!$B$8*'ISSUE SCORE from EIKON'!BK215)+('ISSUE SCORE from EIKON'!BZ215*'WEIGHTED from Refinitive'!$B$9)+('WEIGHTED from Refinitive'!$B$10*'ISSUE SCORE from EIKON'!CO215)+('ISSUE SCORE from EIKON'!DD215*'WEIGHTED from Refinitive'!$B$11)+('WEIGHTED from Refinitive'!$B$14*'ISSUE SCORE from EIKON'!DS215)+('ISSUE SCORE from EIKON'!EH215*'WEIGHTED from Refinitive'!$B$15)+('WEIGHTED from Refinitive'!$B$16*'ISSUE SCORE from EIKON'!EW215)</f>
        <v>66.023993601706181</v>
      </c>
      <c r="N212" s="1">
        <f>('WEIGHTED from Refinitive'!$B$3*'ISSUE SCORE from EIKON'!S215)+('WEIGHTED from Refinitive'!$B$4*'ISSUE SCORE from EIKON'!AH215)+('ISSUE SCORE from EIKON'!AW215*'WEIGHTED from Refinitive'!$B$5)+('WEIGHTED from Refinitive'!$B$8*'ISSUE SCORE from EIKON'!BL215)+('ISSUE SCORE from EIKON'!CA215*'WEIGHTED from Refinitive'!$B$9)+('WEIGHTED from Refinitive'!$B$10*'ISSUE SCORE from EIKON'!CP215)+('ISSUE SCORE from EIKON'!DE215*'WEIGHTED from Refinitive'!$B$11)+('WEIGHTED from Refinitive'!$B$14*'ISSUE SCORE from EIKON'!DT215)+('ISSUE SCORE from EIKON'!EI215*'WEIGHTED from Refinitive'!$B$15)+('WEIGHTED from Refinitive'!$B$16*'ISSUE SCORE from EIKON'!EX215)</f>
        <v>74.917295258620669</v>
      </c>
      <c r="O212" s="1">
        <f>('WEIGHTED from Refinitive'!$B$3*'ISSUE SCORE from EIKON'!T215)+('WEIGHTED from Refinitive'!$B$4*'ISSUE SCORE from EIKON'!AI215)+('ISSUE SCORE from EIKON'!AX215*'WEIGHTED from Refinitive'!$B$5)+('WEIGHTED from Refinitive'!$B$8*'ISSUE SCORE from EIKON'!BM215)+('ISSUE SCORE from EIKON'!CB215*'WEIGHTED from Refinitive'!$B$9)+('WEIGHTED from Refinitive'!$B$10*'ISSUE SCORE from EIKON'!CQ215)+('ISSUE SCORE from EIKON'!DF215*'WEIGHTED from Refinitive'!$B$11)+('WEIGHTED from Refinitive'!$B$14*'ISSUE SCORE from EIKON'!DU215)+('ISSUE SCORE from EIKON'!EJ215*'WEIGHTED from Refinitive'!$B$15)+('WEIGHTED from Refinitive'!$B$16*'ISSUE SCORE from EIKON'!EY215)</f>
        <v>69.867387820512789</v>
      </c>
      <c r="P212" s="1">
        <f>('WEIGHTED from Refinitive'!$B$3*'ISSUE SCORE from EIKON'!U215)+('WEIGHTED from Refinitive'!$B$4*'ISSUE SCORE from EIKON'!AJ215)+('ISSUE SCORE from EIKON'!AY215*'WEIGHTED from Refinitive'!$B$5)+('WEIGHTED from Refinitive'!$B$8*'ISSUE SCORE from EIKON'!BN215)+('ISSUE SCORE from EIKON'!CC215*'WEIGHTED from Refinitive'!$B$9)+('WEIGHTED from Refinitive'!$B$10*'ISSUE SCORE from EIKON'!CR215)+('ISSUE SCORE from EIKON'!DG215*'WEIGHTED from Refinitive'!$B$11)+('WEIGHTED from Refinitive'!$B$14*'ISSUE SCORE from EIKON'!DV215)+('ISSUE SCORE from EIKON'!EK215*'WEIGHTED from Refinitive'!$B$15)+('WEIGHTED from Refinitive'!$B$16*'ISSUE SCORE from EIKON'!EZ215)</f>
        <v>0</v>
      </c>
      <c r="R212" s="11" t="s">
        <v>328</v>
      </c>
      <c r="S212" s="1">
        <f t="shared" si="92"/>
        <v>77.6289631121723</v>
      </c>
      <c r="T212" s="1">
        <f t="shared" si="93"/>
        <v>78.138056835637457</v>
      </c>
      <c r="U212" s="1">
        <f t="shared" si="94"/>
        <v>76.886783083671219</v>
      </c>
      <c r="V212" s="1">
        <f t="shared" si="95"/>
        <v>74.777064007421089</v>
      </c>
      <c r="W212" s="1">
        <f t="shared" si="96"/>
        <v>74.98180693069304</v>
      </c>
      <c r="X212" s="1">
        <f t="shared" si="97"/>
        <v>72.040994445913725</v>
      </c>
      <c r="Y212" s="1">
        <f t="shared" si="98"/>
        <v>8.6020443520443344</v>
      </c>
      <c r="Z212" s="1">
        <f t="shared" si="99"/>
        <v>82.090562546262021</v>
      </c>
      <c r="AA212" s="1">
        <f t="shared" si="100"/>
        <v>83.401950201496817</v>
      </c>
      <c r="AB212" s="1">
        <f t="shared" si="101"/>
        <v>82.256505914467681</v>
      </c>
      <c r="AC212" s="1">
        <f t="shared" si="102"/>
        <v>80.657274180655435</v>
      </c>
      <c r="AD212" s="1">
        <f t="shared" si="103"/>
        <v>66.023993601706181</v>
      </c>
      <c r="AE212" s="1">
        <f t="shared" si="104"/>
        <v>74.917295258620669</v>
      </c>
      <c r="AF212" s="1">
        <f t="shared" si="105"/>
        <v>69.867387820512789</v>
      </c>
      <c r="AG212" s="1">
        <f t="shared" si="106"/>
        <v>0</v>
      </c>
      <c r="AI212" s="11" t="s">
        <v>328</v>
      </c>
      <c r="AJ212" s="1">
        <f t="shared" si="107"/>
        <v>-0.50909372346515624</v>
      </c>
      <c r="AK212" s="1">
        <f t="shared" si="108"/>
        <v>1.251273751966238</v>
      </c>
      <c r="AL212" s="1">
        <f t="shared" si="109"/>
        <v>2.1097190762501299</v>
      </c>
      <c r="AM212" s="1">
        <f t="shared" si="110"/>
        <v>-0.20474292327195087</v>
      </c>
      <c r="AN212" s="1">
        <f t="shared" si="111"/>
        <v>2.9408124847793147</v>
      </c>
      <c r="AO212" s="1">
        <f t="shared" si="112"/>
        <v>63.438950093869394</v>
      </c>
      <c r="AP212" s="1">
        <f t="shared" si="113"/>
        <v>-73.48851819421769</v>
      </c>
      <c r="AQ212" s="1">
        <f t="shared" si="114"/>
        <v>-1.3113876552347961</v>
      </c>
      <c r="AR212" s="1">
        <f t="shared" si="115"/>
        <v>1.1454442870291359</v>
      </c>
      <c r="AS212" s="1">
        <f t="shared" si="116"/>
        <v>1.5992317338122461</v>
      </c>
      <c r="AT212" s="1">
        <f t="shared" si="117"/>
        <v>14.633280578949254</v>
      </c>
      <c r="AU212" s="1">
        <f t="shared" si="118"/>
        <v>-8.8933016569144883</v>
      </c>
      <c r="AV212" s="1">
        <f t="shared" si="119"/>
        <v>5.0499074381078799</v>
      </c>
      <c r="AW212" s="1">
        <f t="shared" si="120"/>
        <v>69.867387820512789</v>
      </c>
      <c r="AX212" s="1" t="str">
        <f>VLOOKUP(AI212,'ISSUE SCORE from EIKON'!A215:B644,2,FALSE)</f>
        <v>MGM Resorts International</v>
      </c>
      <c r="AY212" s="1">
        <f t="shared" si="121"/>
        <v>211</v>
      </c>
      <c r="AZ212" s="1">
        <v>211</v>
      </c>
      <c r="BA212" s="1">
        <v>1</v>
      </c>
    </row>
    <row r="213" spans="1:53" ht="15">
      <c r="A213" s="11" t="s">
        <v>277</v>
      </c>
      <c r="B213" s="1">
        <f>('WEIGHTED from Refinitive'!$B$3*'ISSUE SCORE from EIKON'!G216)+('WEIGHTED from Refinitive'!$B$4*'ISSUE SCORE from EIKON'!V216)+('ISSUE SCORE from EIKON'!AK216*'WEIGHTED from Refinitive'!$B$5)+('WEIGHTED from Refinitive'!$B$8*'ISSUE SCORE from EIKON'!AZ216)+('ISSUE SCORE from EIKON'!BO216*'WEIGHTED from Refinitive'!$B$9)+('WEIGHTED from Refinitive'!$B$10*'ISSUE SCORE from EIKON'!CD216)+('ISSUE SCORE from EIKON'!CS216*'WEIGHTED from Refinitive'!$B$11)+('WEIGHTED from Refinitive'!$B$14*'ISSUE SCORE from EIKON'!DH216)+('ISSUE SCORE from EIKON'!DW216*'WEIGHTED from Refinitive'!$B$15)+('WEIGHTED from Refinitive'!$B$16*'ISSUE SCORE from EIKON'!EL216)</f>
        <v>67.405305292269077</v>
      </c>
      <c r="C213" s="1">
        <f>('WEIGHTED from Refinitive'!$B$3*'ISSUE SCORE from EIKON'!H216)+('WEIGHTED from Refinitive'!$B$4*'ISSUE SCORE from EIKON'!W216)+('ISSUE SCORE from EIKON'!AL216*'WEIGHTED from Refinitive'!$B$5)+('WEIGHTED from Refinitive'!$B$8*'ISSUE SCORE from EIKON'!BA216)+('ISSUE SCORE from EIKON'!BP216*'WEIGHTED from Refinitive'!$B$9)+('WEIGHTED from Refinitive'!$B$10*'ISSUE SCORE from EIKON'!CE216)+('ISSUE SCORE from EIKON'!CT216*'WEIGHTED from Refinitive'!$B$11)+('WEIGHTED from Refinitive'!$B$14*'ISSUE SCORE from EIKON'!DI216)+('ISSUE SCORE from EIKON'!DX216*'WEIGHTED from Refinitive'!$B$15)+('WEIGHTED from Refinitive'!$B$16*'ISSUE SCORE from EIKON'!EM216)</f>
        <v>70.276197497692635</v>
      </c>
      <c r="D213" s="1">
        <f>('WEIGHTED from Refinitive'!$B$3*'ISSUE SCORE from EIKON'!I216)+('WEIGHTED from Refinitive'!$B$4*'ISSUE SCORE from EIKON'!X216)+('ISSUE SCORE from EIKON'!AM216*'WEIGHTED from Refinitive'!$B$5)+('WEIGHTED from Refinitive'!$B$8*'ISSUE SCORE from EIKON'!BB216)+('ISSUE SCORE from EIKON'!BQ216*'WEIGHTED from Refinitive'!$B$9)+('WEIGHTED from Refinitive'!$B$10*'ISSUE SCORE from EIKON'!CF216)+('ISSUE SCORE from EIKON'!CU216*'WEIGHTED from Refinitive'!$B$11)+('WEIGHTED from Refinitive'!$B$14*'ISSUE SCORE from EIKON'!DJ216)+('ISSUE SCORE from EIKON'!DY216*'WEIGHTED from Refinitive'!$B$15)+('WEIGHTED from Refinitive'!$B$16*'ISSUE SCORE from EIKON'!EN216)</f>
        <v>68.65970651354327</v>
      </c>
      <c r="E213" s="1">
        <f>('WEIGHTED from Refinitive'!$B$3*'ISSUE SCORE from EIKON'!J216)+('WEIGHTED from Refinitive'!$B$4*'ISSUE SCORE from EIKON'!Y216)+('ISSUE SCORE from EIKON'!AN216*'WEIGHTED from Refinitive'!$B$5)+('WEIGHTED from Refinitive'!$B$8*'ISSUE SCORE from EIKON'!BC216)+('ISSUE SCORE from EIKON'!BR216*'WEIGHTED from Refinitive'!$B$9)+('WEIGHTED from Refinitive'!$B$10*'ISSUE SCORE from EIKON'!CG216)+('ISSUE SCORE from EIKON'!CV216*'WEIGHTED from Refinitive'!$B$11)+('WEIGHTED from Refinitive'!$B$14*'ISSUE SCORE from EIKON'!DK216)+('ISSUE SCORE from EIKON'!DZ216*'WEIGHTED from Refinitive'!$B$15)+('WEIGHTED from Refinitive'!$B$16*'ISSUE SCORE from EIKON'!EO216)</f>
        <v>66.541512887908297</v>
      </c>
      <c r="F213" s="1">
        <f>('WEIGHTED from Refinitive'!$B$3*'ISSUE SCORE from EIKON'!K216)+('WEIGHTED from Refinitive'!$B$4*'ISSUE SCORE from EIKON'!Z216)+('ISSUE SCORE from EIKON'!AO216*'WEIGHTED from Refinitive'!$B$5)+('WEIGHTED from Refinitive'!$B$8*'ISSUE SCORE from EIKON'!BD216)+('ISSUE SCORE from EIKON'!BS216*'WEIGHTED from Refinitive'!$B$9)+('WEIGHTED from Refinitive'!$B$10*'ISSUE SCORE from EIKON'!CH216)+('ISSUE SCORE from EIKON'!CW216*'WEIGHTED from Refinitive'!$B$11)+('WEIGHTED from Refinitive'!$B$14*'ISSUE SCORE from EIKON'!DL216)+('ISSUE SCORE from EIKON'!EA216*'WEIGHTED from Refinitive'!$B$15)+('WEIGHTED from Refinitive'!$B$16*'ISSUE SCORE from EIKON'!EP216)</f>
        <v>62.416104335915627</v>
      </c>
      <c r="G213" s="1">
        <f>('WEIGHTED from Refinitive'!$B$3*'ISSUE SCORE from EIKON'!L216)+('WEIGHTED from Refinitive'!$B$4*'ISSUE SCORE from EIKON'!AA216)+('ISSUE SCORE from EIKON'!AP216*'WEIGHTED from Refinitive'!$B$5)+('WEIGHTED from Refinitive'!$B$8*'ISSUE SCORE from EIKON'!BE216)+('ISSUE SCORE from EIKON'!BT216*'WEIGHTED from Refinitive'!$B$9)+('WEIGHTED from Refinitive'!$B$10*'ISSUE SCORE from EIKON'!CI216)+('ISSUE SCORE from EIKON'!CX216*'WEIGHTED from Refinitive'!$B$11)+('WEIGHTED from Refinitive'!$B$14*'ISSUE SCORE from EIKON'!DM216)+('ISSUE SCORE from EIKON'!EB216*'WEIGHTED from Refinitive'!$B$15)+('WEIGHTED from Refinitive'!$B$16*'ISSUE SCORE from EIKON'!EQ216)</f>
        <v>60.548813142278171</v>
      </c>
      <c r="H213" s="1">
        <f>('WEIGHTED from Refinitive'!$B$3*'ISSUE SCORE from EIKON'!M216)+('WEIGHTED from Refinitive'!$B$4*'ISSUE SCORE from EIKON'!AB216)+('ISSUE SCORE from EIKON'!AQ216*'WEIGHTED from Refinitive'!$B$5)+('WEIGHTED from Refinitive'!$B$8*'ISSUE SCORE from EIKON'!BF216)+('ISSUE SCORE from EIKON'!BU216*'WEIGHTED from Refinitive'!$B$9)+('WEIGHTED from Refinitive'!$B$10*'ISSUE SCORE from EIKON'!CJ216)+('ISSUE SCORE from EIKON'!CY216*'WEIGHTED from Refinitive'!$B$11)+('WEIGHTED from Refinitive'!$B$14*'ISSUE SCORE from EIKON'!DN216)+('ISSUE SCORE from EIKON'!EC216*'WEIGHTED from Refinitive'!$B$15)+('WEIGHTED from Refinitive'!$B$16*'ISSUE SCORE from EIKON'!ER216)</f>
        <v>58.050393225791979</v>
      </c>
      <c r="I213" s="1">
        <f>('WEIGHTED from Refinitive'!$B$3*'ISSUE SCORE from EIKON'!N216)+('WEIGHTED from Refinitive'!$B$4*'ISSUE SCORE from EIKON'!AC216)+('ISSUE SCORE from EIKON'!AR216*'WEIGHTED from Refinitive'!$B$5)+('WEIGHTED from Refinitive'!$B$8*'ISSUE SCORE from EIKON'!BG216)+('ISSUE SCORE from EIKON'!BV216*'WEIGHTED from Refinitive'!$B$9)+('WEIGHTED from Refinitive'!$B$10*'ISSUE SCORE from EIKON'!CK216)+('ISSUE SCORE from EIKON'!CZ216*'WEIGHTED from Refinitive'!$B$11)+('WEIGHTED from Refinitive'!$B$14*'ISSUE SCORE from EIKON'!DO216)+('ISSUE SCORE from EIKON'!ED216*'WEIGHTED from Refinitive'!$B$15)+('WEIGHTED from Refinitive'!$B$16*'ISSUE SCORE from EIKON'!ES216)</f>
        <v>40.7969356150669</v>
      </c>
      <c r="J213" s="1">
        <f>('WEIGHTED from Refinitive'!$B$3*'ISSUE SCORE from EIKON'!O216)+('WEIGHTED from Refinitive'!$B$4*'ISSUE SCORE from EIKON'!AD216)+('ISSUE SCORE from EIKON'!AS216*'WEIGHTED from Refinitive'!$B$5)+('WEIGHTED from Refinitive'!$B$8*'ISSUE SCORE from EIKON'!BH216)+('ISSUE SCORE from EIKON'!BW216*'WEIGHTED from Refinitive'!$B$9)+('WEIGHTED from Refinitive'!$B$10*'ISSUE SCORE from EIKON'!CL216)+('ISSUE SCORE from EIKON'!DA216*'WEIGHTED from Refinitive'!$B$11)+('WEIGHTED from Refinitive'!$B$14*'ISSUE SCORE from EIKON'!DP216)+('ISSUE SCORE from EIKON'!EE216*'WEIGHTED from Refinitive'!$B$15)+('WEIGHTED from Refinitive'!$B$16*'ISSUE SCORE from EIKON'!ET216)</f>
        <v>48.245820817552527</v>
      </c>
      <c r="K213" s="1">
        <f>('WEIGHTED from Refinitive'!$B$3*'ISSUE SCORE from EIKON'!P216)+('WEIGHTED from Refinitive'!$B$4*'ISSUE SCORE from EIKON'!AE216)+('ISSUE SCORE from EIKON'!AT216*'WEIGHTED from Refinitive'!$B$5)+('WEIGHTED from Refinitive'!$B$8*'ISSUE SCORE from EIKON'!BI216)+('ISSUE SCORE from EIKON'!BX216*'WEIGHTED from Refinitive'!$B$9)+('WEIGHTED from Refinitive'!$B$10*'ISSUE SCORE from EIKON'!CM216)+('ISSUE SCORE from EIKON'!DB216*'WEIGHTED from Refinitive'!$B$11)+('WEIGHTED from Refinitive'!$B$14*'ISSUE SCORE from EIKON'!DQ216)+('ISSUE SCORE from EIKON'!EF216*'WEIGHTED from Refinitive'!$B$15)+('WEIGHTED from Refinitive'!$B$16*'ISSUE SCORE from EIKON'!EU216)</f>
        <v>43.152500956090925</v>
      </c>
      <c r="L213" s="1">
        <f>('WEIGHTED from Refinitive'!$B$3*'ISSUE SCORE from EIKON'!Q216)+('WEIGHTED from Refinitive'!$B$4*'ISSUE SCORE from EIKON'!AF216)+('ISSUE SCORE from EIKON'!AU216*'WEIGHTED from Refinitive'!$B$5)+('WEIGHTED from Refinitive'!$B$8*'ISSUE SCORE from EIKON'!BJ216)+('ISSUE SCORE from EIKON'!BY216*'WEIGHTED from Refinitive'!$B$9)+('WEIGHTED from Refinitive'!$B$10*'ISSUE SCORE from EIKON'!CN216)+('ISSUE SCORE from EIKON'!DC216*'WEIGHTED from Refinitive'!$B$11)+('WEIGHTED from Refinitive'!$B$14*'ISSUE SCORE from EIKON'!DR216)+('ISSUE SCORE from EIKON'!EG216*'WEIGHTED from Refinitive'!$B$15)+('WEIGHTED from Refinitive'!$B$16*'ISSUE SCORE from EIKON'!EV216)</f>
        <v>41.27518239451846</v>
      </c>
      <c r="M213" s="1">
        <f>('WEIGHTED from Refinitive'!$B$3*'ISSUE SCORE from EIKON'!R216)+('WEIGHTED from Refinitive'!$B$4*'ISSUE SCORE from EIKON'!AG216)+('ISSUE SCORE from EIKON'!AV216*'WEIGHTED from Refinitive'!$B$5)+('WEIGHTED from Refinitive'!$B$8*'ISSUE SCORE from EIKON'!BK216)+('ISSUE SCORE from EIKON'!BZ216*'WEIGHTED from Refinitive'!$B$9)+('WEIGHTED from Refinitive'!$B$10*'ISSUE SCORE from EIKON'!CO216)+('ISSUE SCORE from EIKON'!DD216*'WEIGHTED from Refinitive'!$B$11)+('WEIGHTED from Refinitive'!$B$14*'ISSUE SCORE from EIKON'!DS216)+('ISSUE SCORE from EIKON'!EH216*'WEIGHTED from Refinitive'!$B$15)+('WEIGHTED from Refinitive'!$B$16*'ISSUE SCORE from EIKON'!EW216)</f>
        <v>34.332126425464082</v>
      </c>
      <c r="N213" s="1">
        <f>('WEIGHTED from Refinitive'!$B$3*'ISSUE SCORE from EIKON'!S216)+('WEIGHTED from Refinitive'!$B$4*'ISSUE SCORE from EIKON'!AH216)+('ISSUE SCORE from EIKON'!AW216*'WEIGHTED from Refinitive'!$B$5)+('WEIGHTED from Refinitive'!$B$8*'ISSUE SCORE from EIKON'!BL216)+('ISSUE SCORE from EIKON'!CA216*'WEIGHTED from Refinitive'!$B$9)+('WEIGHTED from Refinitive'!$B$10*'ISSUE SCORE from EIKON'!CP216)+('ISSUE SCORE from EIKON'!DE216*'WEIGHTED from Refinitive'!$B$11)+('WEIGHTED from Refinitive'!$B$14*'ISSUE SCORE from EIKON'!DT216)+('ISSUE SCORE from EIKON'!EI216*'WEIGHTED from Refinitive'!$B$15)+('WEIGHTED from Refinitive'!$B$16*'ISSUE SCORE from EIKON'!EX216)</f>
        <v>40.348349937733474</v>
      </c>
      <c r="O213" s="1">
        <f>('WEIGHTED from Refinitive'!$B$3*'ISSUE SCORE from EIKON'!T216)+('WEIGHTED from Refinitive'!$B$4*'ISSUE SCORE from EIKON'!AI216)+('ISSUE SCORE from EIKON'!AX216*'WEIGHTED from Refinitive'!$B$5)+('WEIGHTED from Refinitive'!$B$8*'ISSUE SCORE from EIKON'!BM216)+('ISSUE SCORE from EIKON'!CB216*'WEIGHTED from Refinitive'!$B$9)+('WEIGHTED from Refinitive'!$B$10*'ISSUE SCORE from EIKON'!CQ216)+('ISSUE SCORE from EIKON'!DF216*'WEIGHTED from Refinitive'!$B$11)+('WEIGHTED from Refinitive'!$B$14*'ISSUE SCORE from EIKON'!DU216)+('ISSUE SCORE from EIKON'!EJ216*'WEIGHTED from Refinitive'!$B$15)+('WEIGHTED from Refinitive'!$B$16*'ISSUE SCORE from EIKON'!EY216)</f>
        <v>43.428700604901543</v>
      </c>
      <c r="P213" s="1">
        <f>('WEIGHTED from Refinitive'!$B$3*'ISSUE SCORE from EIKON'!U216)+('WEIGHTED from Refinitive'!$B$4*'ISSUE SCORE from EIKON'!AJ216)+('ISSUE SCORE from EIKON'!AY216*'WEIGHTED from Refinitive'!$B$5)+('WEIGHTED from Refinitive'!$B$8*'ISSUE SCORE from EIKON'!BN216)+('ISSUE SCORE from EIKON'!CC216*'WEIGHTED from Refinitive'!$B$9)+('WEIGHTED from Refinitive'!$B$10*'ISSUE SCORE from EIKON'!CR216)+('ISSUE SCORE from EIKON'!DG216*'WEIGHTED from Refinitive'!$B$11)+('WEIGHTED from Refinitive'!$B$14*'ISSUE SCORE from EIKON'!DV216)+('ISSUE SCORE from EIKON'!EK216*'WEIGHTED from Refinitive'!$B$15)+('WEIGHTED from Refinitive'!$B$16*'ISSUE SCORE from EIKON'!EZ216)</f>
        <v>46.734463276836145</v>
      </c>
      <c r="R213" s="11" t="s">
        <v>329</v>
      </c>
      <c r="S213" s="1">
        <f t="shared" si="92"/>
        <v>63.409768041678774</v>
      </c>
      <c r="T213" s="1">
        <f t="shared" si="93"/>
        <v>70.276197497692635</v>
      </c>
      <c r="U213" s="1">
        <f t="shared" si="94"/>
        <v>68.65970651354327</v>
      </c>
      <c r="V213" s="1">
        <f t="shared" si="95"/>
        <v>66.541512887908297</v>
      </c>
      <c r="W213" s="1">
        <f t="shared" si="96"/>
        <v>62.416104335915627</v>
      </c>
      <c r="X213" s="1">
        <f t="shared" si="97"/>
        <v>60.548813142278171</v>
      </c>
      <c r="Y213" s="1">
        <f t="shared" si="98"/>
        <v>58.050393225791979</v>
      </c>
      <c r="Z213" s="1">
        <f t="shared" si="99"/>
        <v>40.7969356150669</v>
      </c>
      <c r="AA213" s="1">
        <f t="shared" si="100"/>
        <v>48.245820817552527</v>
      </c>
      <c r="AB213" s="1">
        <f t="shared" si="101"/>
        <v>43.152500956090925</v>
      </c>
      <c r="AC213" s="1">
        <f t="shared" si="102"/>
        <v>41.27518239451846</v>
      </c>
      <c r="AD213" s="1">
        <f t="shared" si="103"/>
        <v>34.332126425464082</v>
      </c>
      <c r="AE213" s="1">
        <f t="shared" si="104"/>
        <v>40.348349937733474</v>
      </c>
      <c r="AF213" s="1">
        <f t="shared" si="105"/>
        <v>43.428700604901543</v>
      </c>
      <c r="AG213" s="1">
        <f t="shared" si="106"/>
        <v>46.734463276836145</v>
      </c>
      <c r="AI213" s="11" t="s">
        <v>329</v>
      </c>
      <c r="AJ213" s="1">
        <f t="shared" si="107"/>
        <v>-6.8664294560138615</v>
      </c>
      <c r="AK213" s="1">
        <f t="shared" si="108"/>
        <v>1.6164909841493653</v>
      </c>
      <c r="AL213" s="1">
        <f t="shared" si="109"/>
        <v>2.1181936256349729</v>
      </c>
      <c r="AM213" s="1">
        <f t="shared" si="110"/>
        <v>4.1254085519926704</v>
      </c>
      <c r="AN213" s="1">
        <f t="shared" si="111"/>
        <v>1.8672911936374561</v>
      </c>
      <c r="AO213" s="1">
        <f t="shared" si="112"/>
        <v>2.498419916486192</v>
      </c>
      <c r="AP213" s="1">
        <f t="shared" si="113"/>
        <v>17.253457610725079</v>
      </c>
      <c r="AQ213" s="1">
        <f t="shared" si="114"/>
        <v>-7.4488852024856271</v>
      </c>
      <c r="AR213" s="1">
        <f t="shared" si="115"/>
        <v>5.0933198614616018</v>
      </c>
      <c r="AS213" s="1">
        <f t="shared" si="116"/>
        <v>1.8773185615724657</v>
      </c>
      <c r="AT213" s="1">
        <f t="shared" si="117"/>
        <v>6.9430559690543774</v>
      </c>
      <c r="AU213" s="1">
        <f t="shared" si="118"/>
        <v>-6.0162235122693914</v>
      </c>
      <c r="AV213" s="1">
        <f t="shared" si="119"/>
        <v>-3.0803506671680694</v>
      </c>
      <c r="AW213" s="1">
        <f t="shared" si="120"/>
        <v>-3.3057626719346018</v>
      </c>
      <c r="AX213" s="1" t="str">
        <f>VLOOKUP(AI213,'ISSUE SCORE from EIKON'!A216:B645,2,FALSE)</f>
        <v>Mohawk Industries Inc</v>
      </c>
      <c r="AY213" s="1">
        <f t="shared" si="121"/>
        <v>212</v>
      </c>
      <c r="AZ213" s="1">
        <v>212</v>
      </c>
      <c r="BA213" s="1">
        <v>1</v>
      </c>
    </row>
    <row r="214" spans="1:53" ht="15">
      <c r="A214" s="11" t="s">
        <v>278</v>
      </c>
      <c r="B214" s="1">
        <f>('WEIGHTED from Refinitive'!$B$3*'ISSUE SCORE from EIKON'!G217)+('WEIGHTED from Refinitive'!$B$4*'ISSUE SCORE from EIKON'!V217)+('ISSUE SCORE from EIKON'!AK217*'WEIGHTED from Refinitive'!$B$5)+('WEIGHTED from Refinitive'!$B$8*'ISSUE SCORE from EIKON'!AZ217)+('ISSUE SCORE from EIKON'!BO217*'WEIGHTED from Refinitive'!$B$9)+('WEIGHTED from Refinitive'!$B$10*'ISSUE SCORE from EIKON'!CD217)+('ISSUE SCORE from EIKON'!CS217*'WEIGHTED from Refinitive'!$B$11)+('WEIGHTED from Refinitive'!$B$14*'ISSUE SCORE from EIKON'!DH217)+('ISSUE SCORE from EIKON'!DW217*'WEIGHTED from Refinitive'!$B$15)+('WEIGHTED from Refinitive'!$B$16*'ISSUE SCORE from EIKON'!EL217)</f>
        <v>59.843733698757127</v>
      </c>
      <c r="C214" s="1">
        <f>('WEIGHTED from Refinitive'!$B$3*'ISSUE SCORE from EIKON'!H217)+('WEIGHTED from Refinitive'!$B$4*'ISSUE SCORE from EIKON'!W217)+('ISSUE SCORE from EIKON'!AL217*'WEIGHTED from Refinitive'!$B$5)+('WEIGHTED from Refinitive'!$B$8*'ISSUE SCORE from EIKON'!BA217)+('ISSUE SCORE from EIKON'!BP217*'WEIGHTED from Refinitive'!$B$9)+('WEIGHTED from Refinitive'!$B$10*'ISSUE SCORE from EIKON'!CE217)+('ISSUE SCORE from EIKON'!CT217*'WEIGHTED from Refinitive'!$B$11)+('WEIGHTED from Refinitive'!$B$14*'ISSUE SCORE from EIKON'!DI217)+('ISSUE SCORE from EIKON'!DX217*'WEIGHTED from Refinitive'!$B$15)+('WEIGHTED from Refinitive'!$B$16*'ISSUE SCORE from EIKON'!EM217)</f>
        <v>63.15762776683016</v>
      </c>
      <c r="D214" s="1">
        <f>('WEIGHTED from Refinitive'!$B$3*'ISSUE SCORE from EIKON'!I217)+('WEIGHTED from Refinitive'!$B$4*'ISSUE SCORE from EIKON'!X217)+('ISSUE SCORE from EIKON'!AM217*'WEIGHTED from Refinitive'!$B$5)+('WEIGHTED from Refinitive'!$B$8*'ISSUE SCORE from EIKON'!BB217)+('ISSUE SCORE from EIKON'!BQ217*'WEIGHTED from Refinitive'!$B$9)+('WEIGHTED from Refinitive'!$B$10*'ISSUE SCORE from EIKON'!CF217)+('ISSUE SCORE from EIKON'!CU217*'WEIGHTED from Refinitive'!$B$11)+('WEIGHTED from Refinitive'!$B$14*'ISSUE SCORE from EIKON'!DJ217)+('ISSUE SCORE from EIKON'!DY217*'WEIGHTED from Refinitive'!$B$15)+('WEIGHTED from Refinitive'!$B$16*'ISSUE SCORE from EIKON'!EN217)</f>
        <v>60.933021040161478</v>
      </c>
      <c r="E214" s="1">
        <f>('WEIGHTED from Refinitive'!$B$3*'ISSUE SCORE from EIKON'!J217)+('WEIGHTED from Refinitive'!$B$4*'ISSUE SCORE from EIKON'!Y217)+('ISSUE SCORE from EIKON'!AN217*'WEIGHTED from Refinitive'!$B$5)+('WEIGHTED from Refinitive'!$B$8*'ISSUE SCORE from EIKON'!BC217)+('ISSUE SCORE from EIKON'!BR217*'WEIGHTED from Refinitive'!$B$9)+('WEIGHTED from Refinitive'!$B$10*'ISSUE SCORE from EIKON'!CG217)+('ISSUE SCORE from EIKON'!CV217*'WEIGHTED from Refinitive'!$B$11)+('WEIGHTED from Refinitive'!$B$14*'ISSUE SCORE from EIKON'!DK217)+('ISSUE SCORE from EIKON'!DZ217*'WEIGHTED from Refinitive'!$B$15)+('WEIGHTED from Refinitive'!$B$16*'ISSUE SCORE from EIKON'!EO217)</f>
        <v>56.412627459428364</v>
      </c>
      <c r="F214" s="1">
        <f>('WEIGHTED from Refinitive'!$B$3*'ISSUE SCORE from EIKON'!K217)+('WEIGHTED from Refinitive'!$B$4*'ISSUE SCORE from EIKON'!Z217)+('ISSUE SCORE from EIKON'!AO217*'WEIGHTED from Refinitive'!$B$5)+('WEIGHTED from Refinitive'!$B$8*'ISSUE SCORE from EIKON'!BD217)+('ISSUE SCORE from EIKON'!BS217*'WEIGHTED from Refinitive'!$B$9)+('WEIGHTED from Refinitive'!$B$10*'ISSUE SCORE from EIKON'!CH217)+('ISSUE SCORE from EIKON'!CW217*'WEIGHTED from Refinitive'!$B$11)+('WEIGHTED from Refinitive'!$B$14*'ISSUE SCORE from EIKON'!DL217)+('ISSUE SCORE from EIKON'!EA217*'WEIGHTED from Refinitive'!$B$15)+('WEIGHTED from Refinitive'!$B$16*'ISSUE SCORE from EIKON'!EP217)</f>
        <v>39.170702431896416</v>
      </c>
      <c r="G214" s="1">
        <f>('WEIGHTED from Refinitive'!$B$3*'ISSUE SCORE from EIKON'!L217)+('WEIGHTED from Refinitive'!$B$4*'ISSUE SCORE from EIKON'!AA217)+('ISSUE SCORE from EIKON'!AP217*'WEIGHTED from Refinitive'!$B$5)+('WEIGHTED from Refinitive'!$B$8*'ISSUE SCORE from EIKON'!BE217)+('ISSUE SCORE from EIKON'!BT217*'WEIGHTED from Refinitive'!$B$9)+('WEIGHTED from Refinitive'!$B$10*'ISSUE SCORE from EIKON'!CI217)+('ISSUE SCORE from EIKON'!CX217*'WEIGHTED from Refinitive'!$B$11)+('WEIGHTED from Refinitive'!$B$14*'ISSUE SCORE from EIKON'!DM217)+('ISSUE SCORE from EIKON'!EB217*'WEIGHTED from Refinitive'!$B$15)+('WEIGHTED from Refinitive'!$B$16*'ISSUE SCORE from EIKON'!EQ217)</f>
        <v>36.594086404508602</v>
      </c>
      <c r="H214" s="1">
        <f>('WEIGHTED from Refinitive'!$B$3*'ISSUE SCORE from EIKON'!M217)+('WEIGHTED from Refinitive'!$B$4*'ISSUE SCORE from EIKON'!AB217)+('ISSUE SCORE from EIKON'!AQ217*'WEIGHTED from Refinitive'!$B$5)+('WEIGHTED from Refinitive'!$B$8*'ISSUE SCORE from EIKON'!BF217)+('ISSUE SCORE from EIKON'!BU217*'WEIGHTED from Refinitive'!$B$9)+('WEIGHTED from Refinitive'!$B$10*'ISSUE SCORE from EIKON'!CJ217)+('ISSUE SCORE from EIKON'!CY217*'WEIGHTED from Refinitive'!$B$11)+('WEIGHTED from Refinitive'!$B$14*'ISSUE SCORE from EIKON'!DN217)+('ISSUE SCORE from EIKON'!EC217*'WEIGHTED from Refinitive'!$B$15)+('WEIGHTED from Refinitive'!$B$16*'ISSUE SCORE from EIKON'!ER217)</f>
        <v>38.408221190904413</v>
      </c>
      <c r="I214" s="1">
        <f>('WEIGHTED from Refinitive'!$B$3*'ISSUE SCORE from EIKON'!N217)+('WEIGHTED from Refinitive'!$B$4*'ISSUE SCORE from EIKON'!AC217)+('ISSUE SCORE from EIKON'!AR217*'WEIGHTED from Refinitive'!$B$5)+('WEIGHTED from Refinitive'!$B$8*'ISSUE SCORE from EIKON'!BG217)+('ISSUE SCORE from EIKON'!BV217*'WEIGHTED from Refinitive'!$B$9)+('WEIGHTED from Refinitive'!$B$10*'ISSUE SCORE from EIKON'!CK217)+('ISSUE SCORE from EIKON'!CZ217*'WEIGHTED from Refinitive'!$B$11)+('WEIGHTED from Refinitive'!$B$14*'ISSUE SCORE from EIKON'!DO217)+('ISSUE SCORE from EIKON'!ED217*'WEIGHTED from Refinitive'!$B$15)+('WEIGHTED from Refinitive'!$B$16*'ISSUE SCORE from EIKON'!ES217)</f>
        <v>32.800677805800731</v>
      </c>
      <c r="J214" s="1">
        <f>('WEIGHTED from Refinitive'!$B$3*'ISSUE SCORE from EIKON'!O217)+('WEIGHTED from Refinitive'!$B$4*'ISSUE SCORE from EIKON'!AD217)+('ISSUE SCORE from EIKON'!AS217*'WEIGHTED from Refinitive'!$B$5)+('WEIGHTED from Refinitive'!$B$8*'ISSUE SCORE from EIKON'!BH217)+('ISSUE SCORE from EIKON'!BW217*'WEIGHTED from Refinitive'!$B$9)+('WEIGHTED from Refinitive'!$B$10*'ISSUE SCORE from EIKON'!CL217)+('ISSUE SCORE from EIKON'!DA217*'WEIGHTED from Refinitive'!$B$11)+('WEIGHTED from Refinitive'!$B$14*'ISSUE SCORE from EIKON'!DP217)+('ISSUE SCORE from EIKON'!EE217*'WEIGHTED from Refinitive'!$B$15)+('WEIGHTED from Refinitive'!$B$16*'ISSUE SCORE from EIKON'!ET217)</f>
        <v>41.899197081394611</v>
      </c>
      <c r="K214" s="1">
        <f>('WEIGHTED from Refinitive'!$B$3*'ISSUE SCORE from EIKON'!P217)+('WEIGHTED from Refinitive'!$B$4*'ISSUE SCORE from EIKON'!AE217)+('ISSUE SCORE from EIKON'!AT217*'WEIGHTED from Refinitive'!$B$5)+('WEIGHTED from Refinitive'!$B$8*'ISSUE SCORE from EIKON'!BI217)+('ISSUE SCORE from EIKON'!BX217*'WEIGHTED from Refinitive'!$B$9)+('WEIGHTED from Refinitive'!$B$10*'ISSUE SCORE from EIKON'!CM217)+('ISSUE SCORE from EIKON'!DB217*'WEIGHTED from Refinitive'!$B$11)+('WEIGHTED from Refinitive'!$B$14*'ISSUE SCORE from EIKON'!DQ217)+('ISSUE SCORE from EIKON'!EF217*'WEIGHTED from Refinitive'!$B$15)+('WEIGHTED from Refinitive'!$B$16*'ISSUE SCORE from EIKON'!EU217)</f>
        <v>38.98199391659324</v>
      </c>
      <c r="L214" s="1">
        <f>('WEIGHTED from Refinitive'!$B$3*'ISSUE SCORE from EIKON'!Q217)+('WEIGHTED from Refinitive'!$B$4*'ISSUE SCORE from EIKON'!AF217)+('ISSUE SCORE from EIKON'!AU217*'WEIGHTED from Refinitive'!$B$5)+('WEIGHTED from Refinitive'!$B$8*'ISSUE SCORE from EIKON'!BJ217)+('ISSUE SCORE from EIKON'!BY217*'WEIGHTED from Refinitive'!$B$9)+('WEIGHTED from Refinitive'!$B$10*'ISSUE SCORE from EIKON'!CN217)+('ISSUE SCORE from EIKON'!DC217*'WEIGHTED from Refinitive'!$B$11)+('WEIGHTED from Refinitive'!$B$14*'ISSUE SCORE from EIKON'!DR217)+('ISSUE SCORE from EIKON'!EG217*'WEIGHTED from Refinitive'!$B$15)+('WEIGHTED from Refinitive'!$B$16*'ISSUE SCORE from EIKON'!EV217)</f>
        <v>38.928621377594013</v>
      </c>
      <c r="M214" s="1">
        <f>('WEIGHTED from Refinitive'!$B$3*'ISSUE SCORE from EIKON'!R217)+('WEIGHTED from Refinitive'!$B$4*'ISSUE SCORE from EIKON'!AG217)+('ISSUE SCORE from EIKON'!AV217*'WEIGHTED from Refinitive'!$B$5)+('WEIGHTED from Refinitive'!$B$8*'ISSUE SCORE from EIKON'!BK217)+('ISSUE SCORE from EIKON'!BZ217*'WEIGHTED from Refinitive'!$B$9)+('WEIGHTED from Refinitive'!$B$10*'ISSUE SCORE from EIKON'!CO217)+('ISSUE SCORE from EIKON'!DD217*'WEIGHTED from Refinitive'!$B$11)+('WEIGHTED from Refinitive'!$B$14*'ISSUE SCORE from EIKON'!DS217)+('ISSUE SCORE from EIKON'!EH217*'WEIGHTED from Refinitive'!$B$15)+('WEIGHTED from Refinitive'!$B$16*'ISSUE SCORE from EIKON'!EW217)</f>
        <v>39.043573551262995</v>
      </c>
      <c r="N214" s="1">
        <f>('WEIGHTED from Refinitive'!$B$3*'ISSUE SCORE from EIKON'!S217)+('WEIGHTED from Refinitive'!$B$4*'ISSUE SCORE from EIKON'!AH217)+('ISSUE SCORE from EIKON'!AW217*'WEIGHTED from Refinitive'!$B$5)+('WEIGHTED from Refinitive'!$B$8*'ISSUE SCORE from EIKON'!BL217)+('ISSUE SCORE from EIKON'!CA217*'WEIGHTED from Refinitive'!$B$9)+('WEIGHTED from Refinitive'!$B$10*'ISSUE SCORE from EIKON'!CP217)+('ISSUE SCORE from EIKON'!DE217*'WEIGHTED from Refinitive'!$B$11)+('WEIGHTED from Refinitive'!$B$14*'ISSUE SCORE from EIKON'!DT217)+('ISSUE SCORE from EIKON'!EI217*'WEIGHTED from Refinitive'!$B$15)+('WEIGHTED from Refinitive'!$B$16*'ISSUE SCORE from EIKON'!EX217)</f>
        <v>0</v>
      </c>
      <c r="O214" s="1">
        <f>('WEIGHTED from Refinitive'!$B$3*'ISSUE SCORE from EIKON'!T217)+('WEIGHTED from Refinitive'!$B$4*'ISSUE SCORE from EIKON'!AI217)+('ISSUE SCORE from EIKON'!AX217*'WEIGHTED from Refinitive'!$B$5)+('WEIGHTED from Refinitive'!$B$8*'ISSUE SCORE from EIKON'!BM217)+('ISSUE SCORE from EIKON'!CB217*'WEIGHTED from Refinitive'!$B$9)+('WEIGHTED from Refinitive'!$B$10*'ISSUE SCORE from EIKON'!CQ217)+('ISSUE SCORE from EIKON'!DF217*'WEIGHTED from Refinitive'!$B$11)+('WEIGHTED from Refinitive'!$B$14*'ISSUE SCORE from EIKON'!DU217)+('ISSUE SCORE from EIKON'!EJ217*'WEIGHTED from Refinitive'!$B$15)+('WEIGHTED from Refinitive'!$B$16*'ISSUE SCORE from EIKON'!EY217)</f>
        <v>0</v>
      </c>
      <c r="P214" s="1">
        <f>('WEIGHTED from Refinitive'!$B$3*'ISSUE SCORE from EIKON'!U217)+('WEIGHTED from Refinitive'!$B$4*'ISSUE SCORE from EIKON'!AJ217)+('ISSUE SCORE from EIKON'!AY217*'WEIGHTED from Refinitive'!$B$5)+('WEIGHTED from Refinitive'!$B$8*'ISSUE SCORE from EIKON'!BN217)+('ISSUE SCORE from EIKON'!CC217*'WEIGHTED from Refinitive'!$B$9)+('WEIGHTED from Refinitive'!$B$10*'ISSUE SCORE from EIKON'!CR217)+('ISSUE SCORE from EIKON'!DG217*'WEIGHTED from Refinitive'!$B$11)+('WEIGHTED from Refinitive'!$B$14*'ISSUE SCORE from EIKON'!DV217)+('ISSUE SCORE from EIKON'!EK217*'WEIGHTED from Refinitive'!$B$15)+('WEIGHTED from Refinitive'!$B$16*'ISSUE SCORE from EIKON'!EZ217)</f>
        <v>0</v>
      </c>
      <c r="R214" s="11" t="s">
        <v>330</v>
      </c>
      <c r="S214" s="1">
        <f t="shared" si="92"/>
        <v>60.582632457754166</v>
      </c>
      <c r="T214" s="1">
        <f t="shared" si="93"/>
        <v>63.15762776683016</v>
      </c>
      <c r="U214" s="1">
        <f t="shared" si="94"/>
        <v>60.933021040161478</v>
      </c>
      <c r="V214" s="1">
        <f t="shared" si="95"/>
        <v>56.412627459428364</v>
      </c>
      <c r="W214" s="1">
        <f t="shared" si="96"/>
        <v>39.170702431896416</v>
      </c>
      <c r="X214" s="1">
        <f t="shared" si="97"/>
        <v>36.594086404508602</v>
      </c>
      <c r="Y214" s="1">
        <f t="shared" si="98"/>
        <v>38.408221190904413</v>
      </c>
      <c r="Z214" s="1">
        <f t="shared" si="99"/>
        <v>32.800677805800731</v>
      </c>
      <c r="AA214" s="1">
        <f t="shared" si="100"/>
        <v>41.899197081394611</v>
      </c>
      <c r="AB214" s="1">
        <f t="shared" si="101"/>
        <v>38.98199391659324</v>
      </c>
      <c r="AC214" s="1">
        <f t="shared" si="102"/>
        <v>38.928621377594013</v>
      </c>
      <c r="AD214" s="1">
        <f t="shared" si="103"/>
        <v>39.043573551262995</v>
      </c>
      <c r="AE214" s="1">
        <f t="shared" si="104"/>
        <v>0</v>
      </c>
      <c r="AF214" s="1">
        <f t="shared" si="105"/>
        <v>0</v>
      </c>
      <c r="AG214" s="1">
        <f t="shared" si="106"/>
        <v>0</v>
      </c>
      <c r="AI214" s="11" t="s">
        <v>330</v>
      </c>
      <c r="AJ214" s="1">
        <f t="shared" si="107"/>
        <v>-2.5749953090759945</v>
      </c>
      <c r="AK214" s="1">
        <f t="shared" si="108"/>
        <v>2.2246067266686822</v>
      </c>
      <c r="AL214" s="1">
        <f t="shared" si="109"/>
        <v>4.5203935807331135</v>
      </c>
      <c r="AM214" s="1">
        <f t="shared" si="110"/>
        <v>17.241925027531948</v>
      </c>
      <c r="AN214" s="1">
        <f t="shared" si="111"/>
        <v>2.5766160273878143</v>
      </c>
      <c r="AO214" s="1">
        <f t="shared" si="112"/>
        <v>-1.8141347863958117</v>
      </c>
      <c r="AP214" s="1">
        <f t="shared" si="113"/>
        <v>5.607543385103682</v>
      </c>
      <c r="AQ214" s="1">
        <f t="shared" si="114"/>
        <v>-9.0985192755938797</v>
      </c>
      <c r="AR214" s="1">
        <f t="shared" si="115"/>
        <v>2.9172031648013714</v>
      </c>
      <c r="AS214" s="1">
        <f t="shared" si="116"/>
        <v>0.053372538999227004</v>
      </c>
      <c r="AT214" s="1">
        <f t="shared" si="117"/>
        <v>-0.11495217366898203</v>
      </c>
      <c r="AU214" s="1">
        <f t="shared" si="118"/>
        <v>39.043573551262995</v>
      </c>
      <c r="AV214" s="1">
        <f t="shared" si="119"/>
        <v>0</v>
      </c>
      <c r="AW214" s="1">
        <f t="shared" si="120"/>
        <v>0</v>
      </c>
      <c r="AX214" s="1" t="str">
        <f>VLOOKUP(AI214,'ISSUE SCORE from EIKON'!A217:B646,2,FALSE)</f>
        <v>McCormick &amp; Company Inc</v>
      </c>
      <c r="AY214" s="1">
        <f t="shared" si="121"/>
        <v>213</v>
      </c>
      <c r="AZ214" s="1">
        <v>213</v>
      </c>
      <c r="BA214" s="1">
        <v>1</v>
      </c>
    </row>
    <row r="215" spans="1:53" ht="15">
      <c r="A215" s="11" t="s">
        <v>279</v>
      </c>
      <c r="B215" s="1">
        <f>('WEIGHTED from Refinitive'!$B$3*'ISSUE SCORE from EIKON'!G218)+('WEIGHTED from Refinitive'!$B$4*'ISSUE SCORE from EIKON'!V218)+('ISSUE SCORE from EIKON'!AK218*'WEIGHTED from Refinitive'!$B$5)+('WEIGHTED from Refinitive'!$B$8*'ISSUE SCORE from EIKON'!AZ218)+('ISSUE SCORE from EIKON'!BO218*'WEIGHTED from Refinitive'!$B$9)+('WEIGHTED from Refinitive'!$B$10*'ISSUE SCORE from EIKON'!CD218)+('ISSUE SCORE from EIKON'!CS218*'WEIGHTED from Refinitive'!$B$11)+('WEIGHTED from Refinitive'!$B$14*'ISSUE SCORE from EIKON'!DH218)+('ISSUE SCORE from EIKON'!DW218*'WEIGHTED from Refinitive'!$B$15)+('WEIGHTED from Refinitive'!$B$16*'ISSUE SCORE from EIKON'!EL218)</f>
        <v>50.22250680977352</v>
      </c>
      <c r="C215" s="1">
        <f>('WEIGHTED from Refinitive'!$B$3*'ISSUE SCORE from EIKON'!H218)+('WEIGHTED from Refinitive'!$B$4*'ISSUE SCORE from EIKON'!W218)+('ISSUE SCORE from EIKON'!AL218*'WEIGHTED from Refinitive'!$B$5)+('WEIGHTED from Refinitive'!$B$8*'ISSUE SCORE from EIKON'!BA218)+('ISSUE SCORE from EIKON'!BP218*'WEIGHTED from Refinitive'!$B$9)+('WEIGHTED from Refinitive'!$B$10*'ISSUE SCORE from EIKON'!CE218)+('ISSUE SCORE from EIKON'!CT218*'WEIGHTED from Refinitive'!$B$11)+('WEIGHTED from Refinitive'!$B$14*'ISSUE SCORE from EIKON'!DI218)+('ISSUE SCORE from EIKON'!DX218*'WEIGHTED from Refinitive'!$B$15)+('WEIGHTED from Refinitive'!$B$16*'ISSUE SCORE from EIKON'!EM218)</f>
        <v>50.105970199442474</v>
      </c>
      <c r="D215" s="1">
        <f>('WEIGHTED from Refinitive'!$B$3*'ISSUE SCORE from EIKON'!I218)+('WEIGHTED from Refinitive'!$B$4*'ISSUE SCORE from EIKON'!X218)+('ISSUE SCORE from EIKON'!AM218*'WEIGHTED from Refinitive'!$B$5)+('WEIGHTED from Refinitive'!$B$8*'ISSUE SCORE from EIKON'!BB218)+('ISSUE SCORE from EIKON'!BQ218*'WEIGHTED from Refinitive'!$B$9)+('WEIGHTED from Refinitive'!$B$10*'ISSUE SCORE from EIKON'!CF218)+('ISSUE SCORE from EIKON'!CU218*'WEIGHTED from Refinitive'!$B$11)+('WEIGHTED from Refinitive'!$B$14*'ISSUE SCORE from EIKON'!DJ218)+('ISSUE SCORE from EIKON'!DY218*'WEIGHTED from Refinitive'!$B$15)+('WEIGHTED from Refinitive'!$B$16*'ISSUE SCORE from EIKON'!EN218)</f>
        <v>45.360377642368121</v>
      </c>
      <c r="E215" s="1">
        <f>('WEIGHTED from Refinitive'!$B$3*'ISSUE SCORE from EIKON'!J218)+('WEIGHTED from Refinitive'!$B$4*'ISSUE SCORE from EIKON'!Y218)+('ISSUE SCORE from EIKON'!AN218*'WEIGHTED from Refinitive'!$B$5)+('WEIGHTED from Refinitive'!$B$8*'ISSUE SCORE from EIKON'!BC218)+('ISSUE SCORE from EIKON'!BR218*'WEIGHTED from Refinitive'!$B$9)+('WEIGHTED from Refinitive'!$B$10*'ISSUE SCORE from EIKON'!CG218)+('ISSUE SCORE from EIKON'!CV218*'WEIGHTED from Refinitive'!$B$11)+('WEIGHTED from Refinitive'!$B$14*'ISSUE SCORE from EIKON'!DK218)+('ISSUE SCORE from EIKON'!DZ218*'WEIGHTED from Refinitive'!$B$15)+('WEIGHTED from Refinitive'!$B$16*'ISSUE SCORE from EIKON'!EO218)</f>
        <v>44.906670252824043</v>
      </c>
      <c r="F215" s="1">
        <f>('WEIGHTED from Refinitive'!$B$3*'ISSUE SCORE from EIKON'!K218)+('WEIGHTED from Refinitive'!$B$4*'ISSUE SCORE from EIKON'!Z218)+('ISSUE SCORE from EIKON'!AO218*'WEIGHTED from Refinitive'!$B$5)+('WEIGHTED from Refinitive'!$B$8*'ISSUE SCORE from EIKON'!BD218)+('ISSUE SCORE from EIKON'!BS218*'WEIGHTED from Refinitive'!$B$9)+('WEIGHTED from Refinitive'!$B$10*'ISSUE SCORE from EIKON'!CH218)+('ISSUE SCORE from EIKON'!CW218*'WEIGHTED from Refinitive'!$B$11)+('WEIGHTED from Refinitive'!$B$14*'ISSUE SCORE from EIKON'!DL218)+('ISSUE SCORE from EIKON'!EA218*'WEIGHTED from Refinitive'!$B$15)+('WEIGHTED from Refinitive'!$B$16*'ISSUE SCORE from EIKON'!EP218)</f>
        <v>44.07610942249238</v>
      </c>
      <c r="G215" s="1">
        <f>('WEIGHTED from Refinitive'!$B$3*'ISSUE SCORE from EIKON'!L218)+('WEIGHTED from Refinitive'!$B$4*'ISSUE SCORE from EIKON'!AA218)+('ISSUE SCORE from EIKON'!AP218*'WEIGHTED from Refinitive'!$B$5)+('WEIGHTED from Refinitive'!$B$8*'ISSUE SCORE from EIKON'!BE218)+('ISSUE SCORE from EIKON'!BT218*'WEIGHTED from Refinitive'!$B$9)+('WEIGHTED from Refinitive'!$B$10*'ISSUE SCORE from EIKON'!CI218)+('ISSUE SCORE from EIKON'!CX218*'WEIGHTED from Refinitive'!$B$11)+('WEIGHTED from Refinitive'!$B$14*'ISSUE SCORE from EIKON'!DM218)+('ISSUE SCORE from EIKON'!EB218*'WEIGHTED from Refinitive'!$B$15)+('WEIGHTED from Refinitive'!$B$16*'ISSUE SCORE from EIKON'!EQ218)</f>
        <v>41.315115032123217</v>
      </c>
      <c r="H215" s="1">
        <f>('WEIGHTED from Refinitive'!$B$3*'ISSUE SCORE from EIKON'!M218)+('WEIGHTED from Refinitive'!$B$4*'ISSUE SCORE from EIKON'!AB218)+('ISSUE SCORE from EIKON'!AQ218*'WEIGHTED from Refinitive'!$B$5)+('WEIGHTED from Refinitive'!$B$8*'ISSUE SCORE from EIKON'!BF218)+('ISSUE SCORE from EIKON'!BU218*'WEIGHTED from Refinitive'!$B$9)+('WEIGHTED from Refinitive'!$B$10*'ISSUE SCORE from EIKON'!CJ218)+('ISSUE SCORE from EIKON'!CY218*'WEIGHTED from Refinitive'!$B$11)+('WEIGHTED from Refinitive'!$B$14*'ISSUE SCORE from EIKON'!DN218)+('ISSUE SCORE from EIKON'!EC218*'WEIGHTED from Refinitive'!$B$15)+('WEIGHTED from Refinitive'!$B$16*'ISSUE SCORE from EIKON'!ER218)</f>
        <v>44.599133039092024</v>
      </c>
      <c r="I215" s="1">
        <f>('WEIGHTED from Refinitive'!$B$3*'ISSUE SCORE from EIKON'!N218)+('WEIGHTED from Refinitive'!$B$4*'ISSUE SCORE from EIKON'!AC218)+('ISSUE SCORE from EIKON'!AR218*'WEIGHTED from Refinitive'!$B$5)+('WEIGHTED from Refinitive'!$B$8*'ISSUE SCORE from EIKON'!BG218)+('ISSUE SCORE from EIKON'!BV218*'WEIGHTED from Refinitive'!$B$9)+('WEIGHTED from Refinitive'!$B$10*'ISSUE SCORE from EIKON'!CK218)+('ISSUE SCORE from EIKON'!CZ218*'WEIGHTED from Refinitive'!$B$11)+('WEIGHTED from Refinitive'!$B$14*'ISSUE SCORE from EIKON'!DO218)+('ISSUE SCORE from EIKON'!ED218*'WEIGHTED from Refinitive'!$B$15)+('WEIGHTED from Refinitive'!$B$16*'ISSUE SCORE from EIKON'!ES218)</f>
        <v>44.539365240023095</v>
      </c>
      <c r="J215" s="1">
        <f>('WEIGHTED from Refinitive'!$B$3*'ISSUE SCORE from EIKON'!O218)+('WEIGHTED from Refinitive'!$B$4*'ISSUE SCORE from EIKON'!AD218)+('ISSUE SCORE from EIKON'!AS218*'WEIGHTED from Refinitive'!$B$5)+('WEIGHTED from Refinitive'!$B$8*'ISSUE SCORE from EIKON'!BH218)+('ISSUE SCORE from EIKON'!BW218*'WEIGHTED from Refinitive'!$B$9)+('WEIGHTED from Refinitive'!$B$10*'ISSUE SCORE from EIKON'!CL218)+('ISSUE SCORE from EIKON'!DA218*'WEIGHTED from Refinitive'!$B$11)+('WEIGHTED from Refinitive'!$B$14*'ISSUE SCORE from EIKON'!DP218)+('ISSUE SCORE from EIKON'!EE218*'WEIGHTED from Refinitive'!$B$15)+('WEIGHTED from Refinitive'!$B$16*'ISSUE SCORE from EIKON'!ET218)</f>
        <v>0</v>
      </c>
      <c r="K215" s="1">
        <f>('WEIGHTED from Refinitive'!$B$3*'ISSUE SCORE from EIKON'!P218)+('WEIGHTED from Refinitive'!$B$4*'ISSUE SCORE from EIKON'!AE218)+('ISSUE SCORE from EIKON'!AT218*'WEIGHTED from Refinitive'!$B$5)+('WEIGHTED from Refinitive'!$B$8*'ISSUE SCORE from EIKON'!BI218)+('ISSUE SCORE from EIKON'!BX218*'WEIGHTED from Refinitive'!$B$9)+('WEIGHTED from Refinitive'!$B$10*'ISSUE SCORE from EIKON'!CM218)+('ISSUE SCORE from EIKON'!DB218*'WEIGHTED from Refinitive'!$B$11)+('WEIGHTED from Refinitive'!$B$14*'ISSUE SCORE from EIKON'!DQ218)+('ISSUE SCORE from EIKON'!EF218*'WEIGHTED from Refinitive'!$B$15)+('WEIGHTED from Refinitive'!$B$16*'ISSUE SCORE from EIKON'!EU218)</f>
        <v>0</v>
      </c>
      <c r="L215" s="1">
        <f>('WEIGHTED from Refinitive'!$B$3*'ISSUE SCORE from EIKON'!Q218)+('WEIGHTED from Refinitive'!$B$4*'ISSUE SCORE from EIKON'!AF218)+('ISSUE SCORE from EIKON'!AU218*'WEIGHTED from Refinitive'!$B$5)+('WEIGHTED from Refinitive'!$B$8*'ISSUE SCORE from EIKON'!BJ218)+('ISSUE SCORE from EIKON'!BY218*'WEIGHTED from Refinitive'!$B$9)+('WEIGHTED from Refinitive'!$B$10*'ISSUE SCORE from EIKON'!CN218)+('ISSUE SCORE from EIKON'!DC218*'WEIGHTED from Refinitive'!$B$11)+('WEIGHTED from Refinitive'!$B$14*'ISSUE SCORE from EIKON'!DR218)+('ISSUE SCORE from EIKON'!EG218*'WEIGHTED from Refinitive'!$B$15)+('WEIGHTED from Refinitive'!$B$16*'ISSUE SCORE from EIKON'!EV218)</f>
        <v>0</v>
      </c>
      <c r="M215" s="1">
        <f>('WEIGHTED from Refinitive'!$B$3*'ISSUE SCORE from EIKON'!R218)+('WEIGHTED from Refinitive'!$B$4*'ISSUE SCORE from EIKON'!AG218)+('ISSUE SCORE from EIKON'!AV218*'WEIGHTED from Refinitive'!$B$5)+('WEIGHTED from Refinitive'!$B$8*'ISSUE SCORE from EIKON'!BK218)+('ISSUE SCORE from EIKON'!BZ218*'WEIGHTED from Refinitive'!$B$9)+('WEIGHTED from Refinitive'!$B$10*'ISSUE SCORE from EIKON'!CO218)+('ISSUE SCORE from EIKON'!DD218*'WEIGHTED from Refinitive'!$B$11)+('WEIGHTED from Refinitive'!$B$14*'ISSUE SCORE from EIKON'!DS218)+('ISSUE SCORE from EIKON'!EH218*'WEIGHTED from Refinitive'!$B$15)+('WEIGHTED from Refinitive'!$B$16*'ISSUE SCORE from EIKON'!EW218)</f>
        <v>0</v>
      </c>
      <c r="N215" s="1">
        <f>('WEIGHTED from Refinitive'!$B$3*'ISSUE SCORE from EIKON'!S218)+('WEIGHTED from Refinitive'!$B$4*'ISSUE SCORE from EIKON'!AH218)+('ISSUE SCORE from EIKON'!AW218*'WEIGHTED from Refinitive'!$B$5)+('WEIGHTED from Refinitive'!$B$8*'ISSUE SCORE from EIKON'!BL218)+('ISSUE SCORE from EIKON'!CA218*'WEIGHTED from Refinitive'!$B$9)+('WEIGHTED from Refinitive'!$B$10*'ISSUE SCORE from EIKON'!CP218)+('ISSUE SCORE from EIKON'!DE218*'WEIGHTED from Refinitive'!$B$11)+('WEIGHTED from Refinitive'!$B$14*'ISSUE SCORE from EIKON'!DT218)+('ISSUE SCORE from EIKON'!EI218*'WEIGHTED from Refinitive'!$B$15)+('WEIGHTED from Refinitive'!$B$16*'ISSUE SCORE from EIKON'!EX218)</f>
        <v>0</v>
      </c>
      <c r="O215" s="1">
        <f>('WEIGHTED from Refinitive'!$B$3*'ISSUE SCORE from EIKON'!T218)+('WEIGHTED from Refinitive'!$B$4*'ISSUE SCORE from EIKON'!AI218)+('ISSUE SCORE from EIKON'!AX218*'WEIGHTED from Refinitive'!$B$5)+('WEIGHTED from Refinitive'!$B$8*'ISSUE SCORE from EIKON'!BM218)+('ISSUE SCORE from EIKON'!CB218*'WEIGHTED from Refinitive'!$B$9)+('WEIGHTED from Refinitive'!$B$10*'ISSUE SCORE from EIKON'!CQ218)+('ISSUE SCORE from EIKON'!DF218*'WEIGHTED from Refinitive'!$B$11)+('WEIGHTED from Refinitive'!$B$14*'ISSUE SCORE from EIKON'!DU218)+('ISSUE SCORE from EIKON'!EJ218*'WEIGHTED from Refinitive'!$B$15)+('WEIGHTED from Refinitive'!$B$16*'ISSUE SCORE from EIKON'!EY218)</f>
        <v>0</v>
      </c>
      <c r="P215" s="1">
        <f>('WEIGHTED from Refinitive'!$B$3*'ISSUE SCORE from EIKON'!U218)+('WEIGHTED from Refinitive'!$B$4*'ISSUE SCORE from EIKON'!AJ218)+('ISSUE SCORE from EIKON'!AY218*'WEIGHTED from Refinitive'!$B$5)+('WEIGHTED from Refinitive'!$B$8*'ISSUE SCORE from EIKON'!BN218)+('ISSUE SCORE from EIKON'!CC218*'WEIGHTED from Refinitive'!$B$9)+('WEIGHTED from Refinitive'!$B$10*'ISSUE SCORE from EIKON'!CR218)+('ISSUE SCORE from EIKON'!DG218*'WEIGHTED from Refinitive'!$B$11)+('WEIGHTED from Refinitive'!$B$14*'ISSUE SCORE from EIKON'!DV218)+('ISSUE SCORE from EIKON'!EK218*'WEIGHTED from Refinitive'!$B$15)+('WEIGHTED from Refinitive'!$B$16*'ISSUE SCORE from EIKON'!EZ218)</f>
        <v>0</v>
      </c>
      <c r="R215" s="11" t="s">
        <v>331</v>
      </c>
      <c r="S215" s="1">
        <f t="shared" si="92"/>
        <v>52.755829561006379</v>
      </c>
      <c r="T215" s="1">
        <f t="shared" si="93"/>
        <v>50.105970199442474</v>
      </c>
      <c r="U215" s="1">
        <f t="shared" si="94"/>
        <v>45.360377642368121</v>
      </c>
      <c r="V215" s="1">
        <f t="shared" si="95"/>
        <v>44.906670252824043</v>
      </c>
      <c r="W215" s="1">
        <f t="shared" si="96"/>
        <v>44.07610942249238</v>
      </c>
      <c r="X215" s="1">
        <f t="shared" si="97"/>
        <v>41.315115032123217</v>
      </c>
      <c r="Y215" s="1">
        <f t="shared" si="98"/>
        <v>44.599133039092024</v>
      </c>
      <c r="Z215" s="1">
        <f t="shared" si="99"/>
        <v>44.539365240023095</v>
      </c>
      <c r="AA215" s="1">
        <f t="shared" si="100"/>
        <v>0</v>
      </c>
      <c r="AB215" s="1">
        <f t="shared" si="101"/>
        <v>0</v>
      </c>
      <c r="AC215" s="1">
        <f t="shared" si="102"/>
        <v>0</v>
      </c>
      <c r="AD215" s="1">
        <f t="shared" si="103"/>
        <v>0</v>
      </c>
      <c r="AE215" s="1">
        <f t="shared" si="104"/>
        <v>0</v>
      </c>
      <c r="AF215" s="1">
        <f t="shared" si="105"/>
        <v>0</v>
      </c>
      <c r="AG215" s="1">
        <f t="shared" si="106"/>
        <v>0</v>
      </c>
      <c r="AI215" s="11" t="s">
        <v>331</v>
      </c>
      <c r="AJ215" s="1">
        <f t="shared" si="107"/>
        <v>2.6498593615639052</v>
      </c>
      <c r="AK215" s="1">
        <f t="shared" si="108"/>
        <v>4.7455925570743531</v>
      </c>
      <c r="AL215" s="1">
        <f t="shared" si="109"/>
        <v>0.45370738954407841</v>
      </c>
      <c r="AM215" s="1">
        <f t="shared" si="110"/>
        <v>0.83056083033166317</v>
      </c>
      <c r="AN215" s="1">
        <f t="shared" si="111"/>
        <v>2.7609943903691629</v>
      </c>
      <c r="AO215" s="1">
        <f t="shared" si="112"/>
        <v>-3.2840180069688074</v>
      </c>
      <c r="AP215" s="1">
        <f t="shared" si="113"/>
        <v>0.059767799068929151</v>
      </c>
      <c r="AQ215" s="1">
        <f t="shared" si="114"/>
        <v>44.539365240023095</v>
      </c>
      <c r="AR215" s="1">
        <f t="shared" si="115"/>
        <v>0</v>
      </c>
      <c r="AS215" s="1">
        <f t="shared" si="116"/>
        <v>0</v>
      </c>
      <c r="AT215" s="1">
        <f t="shared" si="117"/>
        <v>0</v>
      </c>
      <c r="AU215" s="1">
        <f t="shared" si="118"/>
        <v>0</v>
      </c>
      <c r="AV215" s="1">
        <f t="shared" si="119"/>
        <v>0</v>
      </c>
      <c r="AW215" s="1">
        <f t="shared" si="120"/>
        <v>0</v>
      </c>
      <c r="AX215" s="1" t="str">
        <f>VLOOKUP(AI215,'ISSUE SCORE from EIKON'!A218:B647,2,FALSE)</f>
        <v>Martin Marietta Materials Inc</v>
      </c>
      <c r="AY215" s="1">
        <f t="shared" si="121"/>
        <v>214</v>
      </c>
      <c r="AZ215" s="1">
        <v>214</v>
      </c>
      <c r="BA215" s="1">
        <v>1</v>
      </c>
    </row>
    <row r="216" spans="1:53" ht="15">
      <c r="A216" s="11" t="s">
        <v>280</v>
      </c>
      <c r="B216" s="1">
        <f>('WEIGHTED from Refinitive'!$B$3*'ISSUE SCORE from EIKON'!G219)+('WEIGHTED from Refinitive'!$B$4*'ISSUE SCORE from EIKON'!V219)+('ISSUE SCORE from EIKON'!AK219*'WEIGHTED from Refinitive'!$B$5)+('WEIGHTED from Refinitive'!$B$8*'ISSUE SCORE from EIKON'!AZ219)+('ISSUE SCORE from EIKON'!BO219*'WEIGHTED from Refinitive'!$B$9)+('WEIGHTED from Refinitive'!$B$10*'ISSUE SCORE from EIKON'!CD219)+('ISSUE SCORE from EIKON'!CS219*'WEIGHTED from Refinitive'!$B$11)+('WEIGHTED from Refinitive'!$B$14*'ISSUE SCORE from EIKON'!DH219)+('ISSUE SCORE from EIKON'!DW219*'WEIGHTED from Refinitive'!$B$15)+('WEIGHTED from Refinitive'!$B$16*'ISSUE SCORE from EIKON'!EL219)</f>
        <v>50.007925724637666</v>
      </c>
      <c r="C216" s="1">
        <f>('WEIGHTED from Refinitive'!$B$3*'ISSUE SCORE from EIKON'!H219)+('WEIGHTED from Refinitive'!$B$4*'ISSUE SCORE from EIKON'!W219)+('ISSUE SCORE from EIKON'!AL219*'WEIGHTED from Refinitive'!$B$5)+('WEIGHTED from Refinitive'!$B$8*'ISSUE SCORE from EIKON'!BA219)+('ISSUE SCORE from EIKON'!BP219*'WEIGHTED from Refinitive'!$B$9)+('WEIGHTED from Refinitive'!$B$10*'ISSUE SCORE from EIKON'!CE219)+('ISSUE SCORE from EIKON'!CT219*'WEIGHTED from Refinitive'!$B$11)+('WEIGHTED from Refinitive'!$B$14*'ISSUE SCORE from EIKON'!DI219)+('ISSUE SCORE from EIKON'!DX219*'WEIGHTED from Refinitive'!$B$15)+('WEIGHTED from Refinitive'!$B$16*'ISSUE SCORE from EIKON'!EM219)</f>
        <v>54.062538114404141</v>
      </c>
      <c r="D216" s="1">
        <f>('WEIGHTED from Refinitive'!$B$3*'ISSUE SCORE from EIKON'!I219)+('WEIGHTED from Refinitive'!$B$4*'ISSUE SCORE from EIKON'!X219)+('ISSUE SCORE from EIKON'!AM219*'WEIGHTED from Refinitive'!$B$5)+('WEIGHTED from Refinitive'!$B$8*'ISSUE SCORE from EIKON'!BB219)+('ISSUE SCORE from EIKON'!BQ219*'WEIGHTED from Refinitive'!$B$9)+('WEIGHTED from Refinitive'!$B$10*'ISSUE SCORE from EIKON'!CF219)+('ISSUE SCORE from EIKON'!CU219*'WEIGHTED from Refinitive'!$B$11)+('WEIGHTED from Refinitive'!$B$14*'ISSUE SCORE from EIKON'!DJ219)+('ISSUE SCORE from EIKON'!DY219*'WEIGHTED from Refinitive'!$B$15)+('WEIGHTED from Refinitive'!$B$16*'ISSUE SCORE from EIKON'!EN219)</f>
        <v>55.606924340707558</v>
      </c>
      <c r="E216" s="1">
        <f>('WEIGHTED from Refinitive'!$B$3*'ISSUE SCORE from EIKON'!J219)+('WEIGHTED from Refinitive'!$B$4*'ISSUE SCORE from EIKON'!Y219)+('ISSUE SCORE from EIKON'!AN219*'WEIGHTED from Refinitive'!$B$5)+('WEIGHTED from Refinitive'!$B$8*'ISSUE SCORE from EIKON'!BC219)+('ISSUE SCORE from EIKON'!BR219*'WEIGHTED from Refinitive'!$B$9)+('WEIGHTED from Refinitive'!$B$10*'ISSUE SCORE from EIKON'!CG219)+('ISSUE SCORE from EIKON'!CV219*'WEIGHTED from Refinitive'!$B$11)+('WEIGHTED from Refinitive'!$B$14*'ISSUE SCORE from EIKON'!DK219)+('ISSUE SCORE from EIKON'!DZ219*'WEIGHTED from Refinitive'!$B$15)+('WEIGHTED from Refinitive'!$B$16*'ISSUE SCORE from EIKON'!EO219)</f>
        <v>50.684958117491405</v>
      </c>
      <c r="F216" s="1">
        <f>('WEIGHTED from Refinitive'!$B$3*'ISSUE SCORE from EIKON'!K219)+('WEIGHTED from Refinitive'!$B$4*'ISSUE SCORE from EIKON'!Z219)+('ISSUE SCORE from EIKON'!AO219*'WEIGHTED from Refinitive'!$B$5)+('WEIGHTED from Refinitive'!$B$8*'ISSUE SCORE from EIKON'!BD219)+('ISSUE SCORE from EIKON'!BS219*'WEIGHTED from Refinitive'!$B$9)+('WEIGHTED from Refinitive'!$B$10*'ISSUE SCORE from EIKON'!CH219)+('ISSUE SCORE from EIKON'!CW219*'WEIGHTED from Refinitive'!$B$11)+('WEIGHTED from Refinitive'!$B$14*'ISSUE SCORE from EIKON'!DL219)+('ISSUE SCORE from EIKON'!EA219*'WEIGHTED from Refinitive'!$B$15)+('WEIGHTED from Refinitive'!$B$16*'ISSUE SCORE from EIKON'!EP219)</f>
        <v>42.241526765916973</v>
      </c>
      <c r="G216" s="1">
        <f>('WEIGHTED from Refinitive'!$B$3*'ISSUE SCORE from EIKON'!L219)+('WEIGHTED from Refinitive'!$B$4*'ISSUE SCORE from EIKON'!AA219)+('ISSUE SCORE from EIKON'!AP219*'WEIGHTED from Refinitive'!$B$5)+('WEIGHTED from Refinitive'!$B$8*'ISSUE SCORE from EIKON'!BE219)+('ISSUE SCORE from EIKON'!BT219*'WEIGHTED from Refinitive'!$B$9)+('WEIGHTED from Refinitive'!$B$10*'ISSUE SCORE from EIKON'!CI219)+('ISSUE SCORE from EIKON'!CX219*'WEIGHTED from Refinitive'!$B$11)+('WEIGHTED from Refinitive'!$B$14*'ISSUE SCORE from EIKON'!DM219)+('ISSUE SCORE from EIKON'!EB219*'WEIGHTED from Refinitive'!$B$15)+('WEIGHTED from Refinitive'!$B$16*'ISSUE SCORE from EIKON'!EQ219)</f>
        <v>51.773333827563164</v>
      </c>
      <c r="H216" s="1">
        <f>('WEIGHTED from Refinitive'!$B$3*'ISSUE SCORE from EIKON'!M219)+('WEIGHTED from Refinitive'!$B$4*'ISSUE SCORE from EIKON'!AB219)+('ISSUE SCORE from EIKON'!AQ219*'WEIGHTED from Refinitive'!$B$5)+('WEIGHTED from Refinitive'!$B$8*'ISSUE SCORE from EIKON'!BF219)+('ISSUE SCORE from EIKON'!BU219*'WEIGHTED from Refinitive'!$B$9)+('WEIGHTED from Refinitive'!$B$10*'ISSUE SCORE from EIKON'!CJ219)+('ISSUE SCORE from EIKON'!CY219*'WEIGHTED from Refinitive'!$B$11)+('WEIGHTED from Refinitive'!$B$14*'ISSUE SCORE from EIKON'!DN219)+('ISSUE SCORE from EIKON'!EC219*'WEIGHTED from Refinitive'!$B$15)+('WEIGHTED from Refinitive'!$B$16*'ISSUE SCORE from EIKON'!ER219)</f>
        <v>50.076993457498759</v>
      </c>
      <c r="I216" s="1">
        <f>('WEIGHTED from Refinitive'!$B$3*'ISSUE SCORE from EIKON'!N219)+('WEIGHTED from Refinitive'!$B$4*'ISSUE SCORE from EIKON'!AC219)+('ISSUE SCORE from EIKON'!AR219*'WEIGHTED from Refinitive'!$B$5)+('WEIGHTED from Refinitive'!$B$8*'ISSUE SCORE from EIKON'!BG219)+('ISSUE SCORE from EIKON'!BV219*'WEIGHTED from Refinitive'!$B$9)+('WEIGHTED from Refinitive'!$B$10*'ISSUE SCORE from EIKON'!CK219)+('ISSUE SCORE from EIKON'!CZ219*'WEIGHTED from Refinitive'!$B$11)+('WEIGHTED from Refinitive'!$B$14*'ISSUE SCORE from EIKON'!DO219)+('ISSUE SCORE from EIKON'!ED219*'WEIGHTED from Refinitive'!$B$15)+('WEIGHTED from Refinitive'!$B$16*'ISSUE SCORE from EIKON'!ES219)</f>
        <v>62.785230138713708</v>
      </c>
      <c r="J216" s="1">
        <f>('WEIGHTED from Refinitive'!$B$3*'ISSUE SCORE from EIKON'!O219)+('WEIGHTED from Refinitive'!$B$4*'ISSUE SCORE from EIKON'!AD219)+('ISSUE SCORE from EIKON'!AS219*'WEIGHTED from Refinitive'!$B$5)+('WEIGHTED from Refinitive'!$B$8*'ISSUE SCORE from EIKON'!BH219)+('ISSUE SCORE from EIKON'!BW219*'WEIGHTED from Refinitive'!$B$9)+('WEIGHTED from Refinitive'!$B$10*'ISSUE SCORE from EIKON'!CL219)+('ISSUE SCORE from EIKON'!DA219*'WEIGHTED from Refinitive'!$B$11)+('WEIGHTED from Refinitive'!$B$14*'ISSUE SCORE from EIKON'!DP219)+('ISSUE SCORE from EIKON'!EE219*'WEIGHTED from Refinitive'!$B$15)+('WEIGHTED from Refinitive'!$B$16*'ISSUE SCORE from EIKON'!ET219)</f>
        <v>58.442673189383669</v>
      </c>
      <c r="K216" s="1">
        <f>('WEIGHTED from Refinitive'!$B$3*'ISSUE SCORE from EIKON'!P219)+('WEIGHTED from Refinitive'!$B$4*'ISSUE SCORE from EIKON'!AE219)+('ISSUE SCORE from EIKON'!AT219*'WEIGHTED from Refinitive'!$B$5)+('WEIGHTED from Refinitive'!$B$8*'ISSUE SCORE from EIKON'!BI219)+('ISSUE SCORE from EIKON'!BX219*'WEIGHTED from Refinitive'!$B$9)+('WEIGHTED from Refinitive'!$B$10*'ISSUE SCORE from EIKON'!CM219)+('ISSUE SCORE from EIKON'!DB219*'WEIGHTED from Refinitive'!$B$11)+('WEIGHTED from Refinitive'!$B$14*'ISSUE SCORE from EIKON'!DQ219)+('ISSUE SCORE from EIKON'!EF219*'WEIGHTED from Refinitive'!$B$15)+('WEIGHTED from Refinitive'!$B$16*'ISSUE SCORE from EIKON'!EU219)</f>
        <v>46.033187156236025</v>
      </c>
      <c r="L216" s="1">
        <f>('WEIGHTED from Refinitive'!$B$3*'ISSUE SCORE from EIKON'!Q219)+('WEIGHTED from Refinitive'!$B$4*'ISSUE SCORE from EIKON'!AF219)+('ISSUE SCORE from EIKON'!AU219*'WEIGHTED from Refinitive'!$B$5)+('WEIGHTED from Refinitive'!$B$8*'ISSUE SCORE from EIKON'!BJ219)+('ISSUE SCORE from EIKON'!BY219*'WEIGHTED from Refinitive'!$B$9)+('WEIGHTED from Refinitive'!$B$10*'ISSUE SCORE from EIKON'!CN219)+('ISSUE SCORE from EIKON'!DC219*'WEIGHTED from Refinitive'!$B$11)+('WEIGHTED from Refinitive'!$B$14*'ISSUE SCORE from EIKON'!DR219)+('ISSUE SCORE from EIKON'!EG219*'WEIGHTED from Refinitive'!$B$15)+('WEIGHTED from Refinitive'!$B$16*'ISSUE SCORE from EIKON'!EV219)</f>
        <v>54.436610283034604</v>
      </c>
      <c r="M216" s="1">
        <f>('WEIGHTED from Refinitive'!$B$3*'ISSUE SCORE from EIKON'!R219)+('WEIGHTED from Refinitive'!$B$4*'ISSUE SCORE from EIKON'!AG219)+('ISSUE SCORE from EIKON'!AV219*'WEIGHTED from Refinitive'!$B$5)+('WEIGHTED from Refinitive'!$B$8*'ISSUE SCORE from EIKON'!BK219)+('ISSUE SCORE from EIKON'!BZ219*'WEIGHTED from Refinitive'!$B$9)+('WEIGHTED from Refinitive'!$B$10*'ISSUE SCORE from EIKON'!CO219)+('ISSUE SCORE from EIKON'!DD219*'WEIGHTED from Refinitive'!$B$11)+('WEIGHTED from Refinitive'!$B$14*'ISSUE SCORE from EIKON'!DS219)+('ISSUE SCORE from EIKON'!EH219*'WEIGHTED from Refinitive'!$B$15)+('WEIGHTED from Refinitive'!$B$16*'ISSUE SCORE from EIKON'!EW219)</f>
        <v>50.489704945871324</v>
      </c>
      <c r="N216" s="1">
        <f>('WEIGHTED from Refinitive'!$B$3*'ISSUE SCORE from EIKON'!S219)+('WEIGHTED from Refinitive'!$B$4*'ISSUE SCORE from EIKON'!AH219)+('ISSUE SCORE from EIKON'!AW219*'WEIGHTED from Refinitive'!$B$5)+('WEIGHTED from Refinitive'!$B$8*'ISSUE SCORE from EIKON'!BL219)+('ISSUE SCORE from EIKON'!CA219*'WEIGHTED from Refinitive'!$B$9)+('WEIGHTED from Refinitive'!$B$10*'ISSUE SCORE from EIKON'!CP219)+('ISSUE SCORE from EIKON'!DE219*'WEIGHTED from Refinitive'!$B$11)+('WEIGHTED from Refinitive'!$B$14*'ISSUE SCORE from EIKON'!DT219)+('ISSUE SCORE from EIKON'!EI219*'WEIGHTED from Refinitive'!$B$15)+('WEIGHTED from Refinitive'!$B$16*'ISSUE SCORE from EIKON'!EX219)</f>
        <v>45.018290043290015</v>
      </c>
      <c r="O216" s="1">
        <f>('WEIGHTED from Refinitive'!$B$3*'ISSUE SCORE from EIKON'!T219)+('WEIGHTED from Refinitive'!$B$4*'ISSUE SCORE from EIKON'!AI219)+('ISSUE SCORE from EIKON'!AX219*'WEIGHTED from Refinitive'!$B$5)+('WEIGHTED from Refinitive'!$B$8*'ISSUE SCORE from EIKON'!BM219)+('ISSUE SCORE from EIKON'!CB219*'WEIGHTED from Refinitive'!$B$9)+('WEIGHTED from Refinitive'!$B$10*'ISSUE SCORE from EIKON'!CQ219)+('ISSUE SCORE from EIKON'!DF219*'WEIGHTED from Refinitive'!$B$11)+('WEIGHTED from Refinitive'!$B$14*'ISSUE SCORE from EIKON'!DU219)+('ISSUE SCORE from EIKON'!EJ219*'WEIGHTED from Refinitive'!$B$15)+('WEIGHTED from Refinitive'!$B$16*'ISSUE SCORE from EIKON'!EY219)</f>
        <v>31.070145964303737</v>
      </c>
      <c r="P216" s="1">
        <f>('WEIGHTED from Refinitive'!$B$3*'ISSUE SCORE from EIKON'!U219)+('WEIGHTED from Refinitive'!$B$4*'ISSUE SCORE from EIKON'!AJ219)+('ISSUE SCORE from EIKON'!AY219*'WEIGHTED from Refinitive'!$B$5)+('WEIGHTED from Refinitive'!$B$8*'ISSUE SCORE from EIKON'!BN219)+('ISSUE SCORE from EIKON'!CC219*'WEIGHTED from Refinitive'!$B$9)+('WEIGHTED from Refinitive'!$B$10*'ISSUE SCORE from EIKON'!CR219)+('ISSUE SCORE from EIKON'!DG219*'WEIGHTED from Refinitive'!$B$11)+('WEIGHTED from Refinitive'!$B$14*'ISSUE SCORE from EIKON'!DV219)+('ISSUE SCORE from EIKON'!EK219*'WEIGHTED from Refinitive'!$B$15)+('WEIGHTED from Refinitive'!$B$16*'ISSUE SCORE from EIKON'!EZ219)</f>
        <v>40.894774011299397</v>
      </c>
      <c r="R216" s="11" t="s">
        <v>333</v>
      </c>
      <c r="S216" s="1">
        <f t="shared" si="92"/>
        <v>33.212461838088181</v>
      </c>
      <c r="T216" s="1">
        <f t="shared" si="93"/>
        <v>54.062538114404141</v>
      </c>
      <c r="U216" s="1">
        <f t="shared" si="94"/>
        <v>55.606924340707558</v>
      </c>
      <c r="V216" s="1">
        <f t="shared" si="95"/>
        <v>50.684958117491405</v>
      </c>
      <c r="W216" s="1">
        <f t="shared" si="96"/>
        <v>42.241526765916973</v>
      </c>
      <c r="X216" s="1">
        <f t="shared" si="97"/>
        <v>51.773333827563164</v>
      </c>
      <c r="Y216" s="1">
        <f t="shared" si="98"/>
        <v>50.076993457498759</v>
      </c>
      <c r="Z216" s="1">
        <f t="shared" si="99"/>
        <v>62.785230138713708</v>
      </c>
      <c r="AA216" s="1">
        <f t="shared" si="100"/>
        <v>58.442673189383669</v>
      </c>
      <c r="AB216" s="1">
        <f t="shared" si="101"/>
        <v>46.033187156236025</v>
      </c>
      <c r="AC216" s="1">
        <f t="shared" si="102"/>
        <v>54.436610283034604</v>
      </c>
      <c r="AD216" s="1">
        <f t="shared" si="103"/>
        <v>50.489704945871324</v>
      </c>
      <c r="AE216" s="1">
        <f t="shared" si="104"/>
        <v>45.018290043290015</v>
      </c>
      <c r="AF216" s="1">
        <f t="shared" si="105"/>
        <v>31.070145964303737</v>
      </c>
      <c r="AG216" s="1">
        <f t="shared" si="106"/>
        <v>40.894774011299397</v>
      </c>
      <c r="AI216" s="11" t="s">
        <v>333</v>
      </c>
      <c r="AJ216" s="1">
        <f t="shared" si="107"/>
        <v>-20.85007627631596</v>
      </c>
      <c r="AK216" s="1">
        <f t="shared" si="108"/>
        <v>-1.5443862263034163</v>
      </c>
      <c r="AL216" s="1">
        <f t="shared" si="109"/>
        <v>4.9219662232161525</v>
      </c>
      <c r="AM216" s="1">
        <f t="shared" si="110"/>
        <v>8.4434313515744321</v>
      </c>
      <c r="AN216" s="1">
        <f t="shared" si="111"/>
        <v>-9.531807061646191</v>
      </c>
      <c r="AO216" s="1">
        <f t="shared" si="112"/>
        <v>1.6963403700644051</v>
      </c>
      <c r="AP216" s="1">
        <f t="shared" si="113"/>
        <v>-12.708236681214949</v>
      </c>
      <c r="AQ216" s="1">
        <f t="shared" si="114"/>
        <v>4.3425569493300387</v>
      </c>
      <c r="AR216" s="1">
        <f t="shared" si="115"/>
        <v>12.409486033147644</v>
      </c>
      <c r="AS216" s="1">
        <f t="shared" si="116"/>
        <v>-8.4034231267985788</v>
      </c>
      <c r="AT216" s="1">
        <f t="shared" si="117"/>
        <v>3.9469053371632796</v>
      </c>
      <c r="AU216" s="1">
        <f t="shared" si="118"/>
        <v>5.4714149025813086</v>
      </c>
      <c r="AV216" s="1">
        <f t="shared" si="119"/>
        <v>13.948144078986278</v>
      </c>
      <c r="AW216" s="1">
        <f t="shared" si="120"/>
        <v>-9.8246280469956595</v>
      </c>
      <c r="AX216" s="1" t="str">
        <f>VLOOKUP(AI216,'ISSUE SCORE from EIKON'!A219:B648,2,FALSE)</f>
        <v>Monster Beverage Corp</v>
      </c>
      <c r="AY216" s="1">
        <f t="shared" si="121"/>
        <v>215</v>
      </c>
      <c r="AZ216" s="1">
        <v>215</v>
      </c>
      <c r="BA216" s="1">
        <v>1</v>
      </c>
    </row>
    <row r="217" spans="1:53" ht="15">
      <c r="A217" s="11" t="s">
        <v>281</v>
      </c>
      <c r="B217" s="1">
        <f>('WEIGHTED from Refinitive'!$B$3*'ISSUE SCORE from EIKON'!G220)+('WEIGHTED from Refinitive'!$B$4*'ISSUE SCORE from EIKON'!V220)+('ISSUE SCORE from EIKON'!AK220*'WEIGHTED from Refinitive'!$B$5)+('WEIGHTED from Refinitive'!$B$8*'ISSUE SCORE from EIKON'!AZ220)+('ISSUE SCORE from EIKON'!BO220*'WEIGHTED from Refinitive'!$B$9)+('WEIGHTED from Refinitive'!$B$10*'ISSUE SCORE from EIKON'!CD220)+('ISSUE SCORE from EIKON'!CS220*'WEIGHTED from Refinitive'!$B$11)+('WEIGHTED from Refinitive'!$B$14*'ISSUE SCORE from EIKON'!DH220)+('ISSUE SCORE from EIKON'!DW220*'WEIGHTED from Refinitive'!$B$15)+('WEIGHTED from Refinitive'!$B$16*'ISSUE SCORE from EIKON'!EL220)</f>
        <v>54.497669194380329</v>
      </c>
      <c r="C217" s="1">
        <f>('WEIGHTED from Refinitive'!$B$3*'ISSUE SCORE from EIKON'!H220)+('WEIGHTED from Refinitive'!$B$4*'ISSUE SCORE from EIKON'!W220)+('ISSUE SCORE from EIKON'!AL220*'WEIGHTED from Refinitive'!$B$5)+('WEIGHTED from Refinitive'!$B$8*'ISSUE SCORE from EIKON'!BA220)+('ISSUE SCORE from EIKON'!BP220*'WEIGHTED from Refinitive'!$B$9)+('WEIGHTED from Refinitive'!$B$10*'ISSUE SCORE from EIKON'!CE220)+('ISSUE SCORE from EIKON'!CT220*'WEIGHTED from Refinitive'!$B$11)+('WEIGHTED from Refinitive'!$B$14*'ISSUE SCORE from EIKON'!DI220)+('ISSUE SCORE from EIKON'!DX220*'WEIGHTED from Refinitive'!$B$15)+('WEIGHTED from Refinitive'!$B$16*'ISSUE SCORE from EIKON'!EM220)</f>
        <v>68.021969027948558</v>
      </c>
      <c r="D217" s="1">
        <f>('WEIGHTED from Refinitive'!$B$3*'ISSUE SCORE from EIKON'!I220)+('WEIGHTED from Refinitive'!$B$4*'ISSUE SCORE from EIKON'!X220)+('ISSUE SCORE from EIKON'!AM220*'WEIGHTED from Refinitive'!$B$5)+('WEIGHTED from Refinitive'!$B$8*'ISSUE SCORE from EIKON'!BB220)+('ISSUE SCORE from EIKON'!BQ220*'WEIGHTED from Refinitive'!$B$9)+('WEIGHTED from Refinitive'!$B$10*'ISSUE SCORE from EIKON'!CF220)+('ISSUE SCORE from EIKON'!CU220*'WEIGHTED from Refinitive'!$B$11)+('WEIGHTED from Refinitive'!$B$14*'ISSUE SCORE from EIKON'!DJ220)+('ISSUE SCORE from EIKON'!DY220*'WEIGHTED from Refinitive'!$B$15)+('WEIGHTED from Refinitive'!$B$16*'ISSUE SCORE from EIKON'!EN220)</f>
        <v>65.562316499062121</v>
      </c>
      <c r="E217" s="1">
        <f>('WEIGHTED from Refinitive'!$B$3*'ISSUE SCORE from EIKON'!J220)+('WEIGHTED from Refinitive'!$B$4*'ISSUE SCORE from EIKON'!Y220)+('ISSUE SCORE from EIKON'!AN220*'WEIGHTED from Refinitive'!$B$5)+('WEIGHTED from Refinitive'!$B$8*'ISSUE SCORE from EIKON'!BC220)+('ISSUE SCORE from EIKON'!BR220*'WEIGHTED from Refinitive'!$B$9)+('WEIGHTED from Refinitive'!$B$10*'ISSUE SCORE from EIKON'!CG220)+('ISSUE SCORE from EIKON'!CV220*'WEIGHTED from Refinitive'!$B$11)+('WEIGHTED from Refinitive'!$B$14*'ISSUE SCORE from EIKON'!DK220)+('ISSUE SCORE from EIKON'!DZ220*'WEIGHTED from Refinitive'!$B$15)+('WEIGHTED from Refinitive'!$B$16*'ISSUE SCORE from EIKON'!EO220)</f>
        <v>58.824098832244516</v>
      </c>
      <c r="F217" s="1">
        <f>('WEIGHTED from Refinitive'!$B$3*'ISSUE SCORE from EIKON'!K220)+('WEIGHTED from Refinitive'!$B$4*'ISSUE SCORE from EIKON'!Z220)+('ISSUE SCORE from EIKON'!AO220*'WEIGHTED from Refinitive'!$B$5)+('WEIGHTED from Refinitive'!$B$8*'ISSUE SCORE from EIKON'!BD220)+('ISSUE SCORE from EIKON'!BS220*'WEIGHTED from Refinitive'!$B$9)+('WEIGHTED from Refinitive'!$B$10*'ISSUE SCORE from EIKON'!CH220)+('ISSUE SCORE from EIKON'!CW220*'WEIGHTED from Refinitive'!$B$11)+('WEIGHTED from Refinitive'!$B$14*'ISSUE SCORE from EIKON'!DL220)+('ISSUE SCORE from EIKON'!EA220*'WEIGHTED from Refinitive'!$B$15)+('WEIGHTED from Refinitive'!$B$16*'ISSUE SCORE from EIKON'!EP220)</f>
        <v>62.820904585610435</v>
      </c>
      <c r="G217" s="1">
        <f>('WEIGHTED from Refinitive'!$B$3*'ISSUE SCORE from EIKON'!L220)+('WEIGHTED from Refinitive'!$B$4*'ISSUE SCORE from EIKON'!AA220)+('ISSUE SCORE from EIKON'!AP220*'WEIGHTED from Refinitive'!$B$5)+('WEIGHTED from Refinitive'!$B$8*'ISSUE SCORE from EIKON'!BE220)+('ISSUE SCORE from EIKON'!BT220*'WEIGHTED from Refinitive'!$B$9)+('WEIGHTED from Refinitive'!$B$10*'ISSUE SCORE from EIKON'!CI220)+('ISSUE SCORE from EIKON'!CX220*'WEIGHTED from Refinitive'!$B$11)+('WEIGHTED from Refinitive'!$B$14*'ISSUE SCORE from EIKON'!DM220)+('ISSUE SCORE from EIKON'!EB220*'WEIGHTED from Refinitive'!$B$15)+('WEIGHTED from Refinitive'!$B$16*'ISSUE SCORE from EIKON'!EQ220)</f>
        <v>66.01791106162284</v>
      </c>
      <c r="H217" s="1">
        <f>('WEIGHTED from Refinitive'!$B$3*'ISSUE SCORE from EIKON'!M220)+('WEIGHTED from Refinitive'!$B$4*'ISSUE SCORE from EIKON'!AB220)+('ISSUE SCORE from EIKON'!AQ220*'WEIGHTED from Refinitive'!$B$5)+('WEIGHTED from Refinitive'!$B$8*'ISSUE SCORE from EIKON'!BF220)+('ISSUE SCORE from EIKON'!BU220*'WEIGHTED from Refinitive'!$B$9)+('WEIGHTED from Refinitive'!$B$10*'ISSUE SCORE from EIKON'!CJ220)+('ISSUE SCORE from EIKON'!CY220*'WEIGHTED from Refinitive'!$B$11)+('WEIGHTED from Refinitive'!$B$14*'ISSUE SCORE from EIKON'!DN220)+('ISSUE SCORE from EIKON'!EC220*'WEIGHTED from Refinitive'!$B$15)+('WEIGHTED from Refinitive'!$B$16*'ISSUE SCORE from EIKON'!ER220)</f>
        <v>64.567730793274023</v>
      </c>
      <c r="I217" s="1">
        <f>('WEIGHTED from Refinitive'!$B$3*'ISSUE SCORE from EIKON'!N220)+('WEIGHTED from Refinitive'!$B$4*'ISSUE SCORE from EIKON'!AC220)+('ISSUE SCORE from EIKON'!AR220*'WEIGHTED from Refinitive'!$B$5)+('WEIGHTED from Refinitive'!$B$8*'ISSUE SCORE from EIKON'!BG220)+('ISSUE SCORE from EIKON'!BV220*'WEIGHTED from Refinitive'!$B$9)+('WEIGHTED from Refinitive'!$B$10*'ISSUE SCORE from EIKON'!CK220)+('ISSUE SCORE from EIKON'!CZ220*'WEIGHTED from Refinitive'!$B$11)+('WEIGHTED from Refinitive'!$B$14*'ISSUE SCORE from EIKON'!DO220)+('ISSUE SCORE from EIKON'!ED220*'WEIGHTED from Refinitive'!$B$15)+('WEIGHTED from Refinitive'!$B$16*'ISSUE SCORE from EIKON'!ES220)</f>
        <v>64.846790719196164</v>
      </c>
      <c r="J217" s="1">
        <f>('WEIGHTED from Refinitive'!$B$3*'ISSUE SCORE from EIKON'!O220)+('WEIGHTED from Refinitive'!$B$4*'ISSUE SCORE from EIKON'!AD220)+('ISSUE SCORE from EIKON'!AS220*'WEIGHTED from Refinitive'!$B$5)+('WEIGHTED from Refinitive'!$B$8*'ISSUE SCORE from EIKON'!BH220)+('ISSUE SCORE from EIKON'!BW220*'WEIGHTED from Refinitive'!$B$9)+('WEIGHTED from Refinitive'!$B$10*'ISSUE SCORE from EIKON'!CL220)+('ISSUE SCORE from EIKON'!DA220*'WEIGHTED from Refinitive'!$B$11)+('WEIGHTED from Refinitive'!$B$14*'ISSUE SCORE from EIKON'!DP220)+('ISSUE SCORE from EIKON'!EE220*'WEIGHTED from Refinitive'!$B$15)+('WEIGHTED from Refinitive'!$B$16*'ISSUE SCORE from EIKON'!ET220)</f>
        <v>56.571379278616078</v>
      </c>
      <c r="K217" s="1">
        <f>('WEIGHTED from Refinitive'!$B$3*'ISSUE SCORE from EIKON'!P220)+('WEIGHTED from Refinitive'!$B$4*'ISSUE SCORE from EIKON'!AE220)+('ISSUE SCORE from EIKON'!AT220*'WEIGHTED from Refinitive'!$B$5)+('WEIGHTED from Refinitive'!$B$8*'ISSUE SCORE from EIKON'!BI220)+('ISSUE SCORE from EIKON'!BX220*'WEIGHTED from Refinitive'!$B$9)+('WEIGHTED from Refinitive'!$B$10*'ISSUE SCORE from EIKON'!CM220)+('ISSUE SCORE from EIKON'!DB220*'WEIGHTED from Refinitive'!$B$11)+('WEIGHTED from Refinitive'!$B$14*'ISSUE SCORE from EIKON'!DQ220)+('ISSUE SCORE from EIKON'!EF220*'WEIGHTED from Refinitive'!$B$15)+('WEIGHTED from Refinitive'!$B$16*'ISSUE SCORE from EIKON'!EU220)</f>
        <v>53.863419746942327</v>
      </c>
      <c r="L217" s="1">
        <f>('WEIGHTED from Refinitive'!$B$3*'ISSUE SCORE from EIKON'!Q220)+('WEIGHTED from Refinitive'!$B$4*'ISSUE SCORE from EIKON'!AF220)+('ISSUE SCORE from EIKON'!AU220*'WEIGHTED from Refinitive'!$B$5)+('WEIGHTED from Refinitive'!$B$8*'ISSUE SCORE from EIKON'!BJ220)+('ISSUE SCORE from EIKON'!BY220*'WEIGHTED from Refinitive'!$B$9)+('WEIGHTED from Refinitive'!$B$10*'ISSUE SCORE from EIKON'!CN220)+('ISSUE SCORE from EIKON'!DC220*'WEIGHTED from Refinitive'!$B$11)+('WEIGHTED from Refinitive'!$B$14*'ISSUE SCORE from EIKON'!DR220)+('ISSUE SCORE from EIKON'!EG220*'WEIGHTED from Refinitive'!$B$15)+('WEIGHTED from Refinitive'!$B$16*'ISSUE SCORE from EIKON'!EV220)</f>
        <v>46.331397659308074</v>
      </c>
      <c r="M217" s="1">
        <f>('WEIGHTED from Refinitive'!$B$3*'ISSUE SCORE from EIKON'!R220)+('WEIGHTED from Refinitive'!$B$4*'ISSUE SCORE from EIKON'!AG220)+('ISSUE SCORE from EIKON'!AV220*'WEIGHTED from Refinitive'!$B$5)+('WEIGHTED from Refinitive'!$B$8*'ISSUE SCORE from EIKON'!BK220)+('ISSUE SCORE from EIKON'!BZ220*'WEIGHTED from Refinitive'!$B$9)+('WEIGHTED from Refinitive'!$B$10*'ISSUE SCORE from EIKON'!CO220)+('ISSUE SCORE from EIKON'!DD220*'WEIGHTED from Refinitive'!$B$11)+('WEIGHTED from Refinitive'!$B$14*'ISSUE SCORE from EIKON'!DS220)+('ISSUE SCORE from EIKON'!EH220*'WEIGHTED from Refinitive'!$B$15)+('WEIGHTED from Refinitive'!$B$16*'ISSUE SCORE from EIKON'!EW220)</f>
        <v>40.714484456486886</v>
      </c>
      <c r="N217" s="1">
        <f>('WEIGHTED from Refinitive'!$B$3*'ISSUE SCORE from EIKON'!S220)+('WEIGHTED from Refinitive'!$B$4*'ISSUE SCORE from EIKON'!AH220)+('ISSUE SCORE from EIKON'!AW220*'WEIGHTED from Refinitive'!$B$5)+('WEIGHTED from Refinitive'!$B$8*'ISSUE SCORE from EIKON'!BL220)+('ISSUE SCORE from EIKON'!CA220*'WEIGHTED from Refinitive'!$B$9)+('WEIGHTED from Refinitive'!$B$10*'ISSUE SCORE from EIKON'!CP220)+('ISSUE SCORE from EIKON'!DE220*'WEIGHTED from Refinitive'!$B$11)+('WEIGHTED from Refinitive'!$B$14*'ISSUE SCORE from EIKON'!DT220)+('ISSUE SCORE from EIKON'!EI220*'WEIGHTED from Refinitive'!$B$15)+('WEIGHTED from Refinitive'!$B$16*'ISSUE SCORE from EIKON'!EX220)</f>
        <v>37.498484848484829</v>
      </c>
      <c r="O217" s="1">
        <f>('WEIGHTED from Refinitive'!$B$3*'ISSUE SCORE from EIKON'!T220)+('WEIGHTED from Refinitive'!$B$4*'ISSUE SCORE from EIKON'!AI220)+('ISSUE SCORE from EIKON'!AX220*'WEIGHTED from Refinitive'!$B$5)+('WEIGHTED from Refinitive'!$B$8*'ISSUE SCORE from EIKON'!BM220)+('ISSUE SCORE from EIKON'!CB220*'WEIGHTED from Refinitive'!$B$9)+('WEIGHTED from Refinitive'!$B$10*'ISSUE SCORE from EIKON'!CQ220)+('ISSUE SCORE from EIKON'!DF220*'WEIGHTED from Refinitive'!$B$11)+('WEIGHTED from Refinitive'!$B$14*'ISSUE SCORE from EIKON'!DU220)+('ISSUE SCORE from EIKON'!EJ220*'WEIGHTED from Refinitive'!$B$15)+('WEIGHTED from Refinitive'!$B$16*'ISSUE SCORE from EIKON'!EY220)</f>
        <v>42.119352669333679</v>
      </c>
      <c r="P217" s="1">
        <f>('WEIGHTED from Refinitive'!$B$3*'ISSUE SCORE from EIKON'!U220)+('WEIGHTED from Refinitive'!$B$4*'ISSUE SCORE from EIKON'!AJ220)+('ISSUE SCORE from EIKON'!AY220*'WEIGHTED from Refinitive'!$B$5)+('WEIGHTED from Refinitive'!$B$8*'ISSUE SCORE from EIKON'!BN220)+('ISSUE SCORE from EIKON'!CC220*'WEIGHTED from Refinitive'!$B$9)+('WEIGHTED from Refinitive'!$B$10*'ISSUE SCORE from EIKON'!CR220)+('ISSUE SCORE from EIKON'!DG220*'WEIGHTED from Refinitive'!$B$11)+('WEIGHTED from Refinitive'!$B$14*'ISSUE SCORE from EIKON'!DV220)+('ISSUE SCORE from EIKON'!EK220*'WEIGHTED from Refinitive'!$B$15)+('WEIGHTED from Refinitive'!$B$16*'ISSUE SCORE from EIKON'!EZ220)</f>
        <v>43.480059820538337</v>
      </c>
      <c r="R217" s="11" t="s">
        <v>334</v>
      </c>
      <c r="S217" s="1">
        <f t="shared" si="92"/>
        <v>76.24190854676425</v>
      </c>
      <c r="T217" s="1">
        <f t="shared" si="93"/>
        <v>68.021969027948558</v>
      </c>
      <c r="U217" s="1">
        <f t="shared" si="94"/>
        <v>65.562316499062121</v>
      </c>
      <c r="V217" s="1">
        <f t="shared" si="95"/>
        <v>58.824098832244516</v>
      </c>
      <c r="W217" s="1">
        <f t="shared" si="96"/>
        <v>62.820904585610435</v>
      </c>
      <c r="X217" s="1">
        <f t="shared" si="97"/>
        <v>66.01791106162284</v>
      </c>
      <c r="Y217" s="1">
        <f t="shared" si="98"/>
        <v>64.567730793274023</v>
      </c>
      <c r="Z217" s="1">
        <f t="shared" si="99"/>
        <v>64.846790719196164</v>
      </c>
      <c r="AA217" s="1">
        <f t="shared" si="100"/>
        <v>56.571379278616078</v>
      </c>
      <c r="AB217" s="1">
        <f t="shared" si="101"/>
        <v>53.863419746942327</v>
      </c>
      <c r="AC217" s="1">
        <f t="shared" si="102"/>
        <v>46.331397659308074</v>
      </c>
      <c r="AD217" s="1">
        <f t="shared" si="103"/>
        <v>40.714484456486886</v>
      </c>
      <c r="AE217" s="1">
        <f t="shared" si="104"/>
        <v>37.498484848484829</v>
      </c>
      <c r="AF217" s="1">
        <f t="shared" si="105"/>
        <v>42.119352669333679</v>
      </c>
      <c r="AG217" s="1">
        <f t="shared" si="106"/>
        <v>43.480059820538337</v>
      </c>
      <c r="AI217" s="11" t="s">
        <v>334</v>
      </c>
      <c r="AJ217" s="1">
        <f t="shared" si="107"/>
        <v>8.2199395188156927</v>
      </c>
      <c r="AK217" s="1">
        <f t="shared" si="108"/>
        <v>2.459652528886437</v>
      </c>
      <c r="AL217" s="1">
        <f t="shared" si="109"/>
        <v>6.7382176668176044</v>
      </c>
      <c r="AM217" s="1">
        <f t="shared" si="110"/>
        <v>-3.9968057533659191</v>
      </c>
      <c r="AN217" s="1">
        <f t="shared" si="111"/>
        <v>-3.1970064760124046</v>
      </c>
      <c r="AO217" s="1">
        <f t="shared" si="112"/>
        <v>1.4501802683488165</v>
      </c>
      <c r="AP217" s="1">
        <f t="shared" si="113"/>
        <v>-0.27905992592214091</v>
      </c>
      <c r="AQ217" s="1">
        <f t="shared" si="114"/>
        <v>8.2754114405800863</v>
      </c>
      <c r="AR217" s="1">
        <f t="shared" si="115"/>
        <v>2.707959531673751</v>
      </c>
      <c r="AS217" s="1">
        <f t="shared" si="116"/>
        <v>7.5320220876342532</v>
      </c>
      <c r="AT217" s="1">
        <f t="shared" si="117"/>
        <v>5.6169132028211877</v>
      </c>
      <c r="AU217" s="1">
        <f t="shared" si="118"/>
        <v>3.2159996080020576</v>
      </c>
      <c r="AV217" s="1">
        <f t="shared" si="119"/>
        <v>-4.6208678208488507</v>
      </c>
      <c r="AW217" s="1">
        <f t="shared" si="120"/>
        <v>-1.3607071512046574</v>
      </c>
      <c r="AX217" s="1" t="str">
        <f>VLOOKUP(AI217,'ISSUE SCORE from EIKON'!A220:B649,2,FALSE)</f>
        <v>Altria Group Inc</v>
      </c>
      <c r="AY217" s="1">
        <f t="shared" si="121"/>
        <v>216</v>
      </c>
      <c r="AZ217" s="1">
        <v>216</v>
      </c>
      <c r="BA217" s="1">
        <v>1</v>
      </c>
    </row>
    <row r="218" spans="1:53" ht="15">
      <c r="A218" s="11" t="s">
        <v>282</v>
      </c>
      <c r="B218" s="1">
        <f>('WEIGHTED from Refinitive'!$B$3*'ISSUE SCORE from EIKON'!G221)+('WEIGHTED from Refinitive'!$B$4*'ISSUE SCORE from EIKON'!V221)+('ISSUE SCORE from EIKON'!AK221*'WEIGHTED from Refinitive'!$B$5)+('WEIGHTED from Refinitive'!$B$8*'ISSUE SCORE from EIKON'!AZ221)+('ISSUE SCORE from EIKON'!BO221*'WEIGHTED from Refinitive'!$B$9)+('WEIGHTED from Refinitive'!$B$10*'ISSUE SCORE from EIKON'!CD221)+('ISSUE SCORE from EIKON'!CS221*'WEIGHTED from Refinitive'!$B$11)+('WEIGHTED from Refinitive'!$B$14*'ISSUE SCORE from EIKON'!DH221)+('ISSUE SCORE from EIKON'!DW221*'WEIGHTED from Refinitive'!$B$15)+('WEIGHTED from Refinitive'!$B$16*'ISSUE SCORE from EIKON'!EL221)</f>
        <v>55.644371697245646</v>
      </c>
      <c r="C218" s="1">
        <f>('WEIGHTED from Refinitive'!$B$3*'ISSUE SCORE from EIKON'!H221)+('WEIGHTED from Refinitive'!$B$4*'ISSUE SCORE from EIKON'!W221)+('ISSUE SCORE from EIKON'!AL221*'WEIGHTED from Refinitive'!$B$5)+('WEIGHTED from Refinitive'!$B$8*'ISSUE SCORE from EIKON'!BA221)+('ISSUE SCORE from EIKON'!BP221*'WEIGHTED from Refinitive'!$B$9)+('WEIGHTED from Refinitive'!$B$10*'ISSUE SCORE from EIKON'!CE221)+('ISSUE SCORE from EIKON'!CT221*'WEIGHTED from Refinitive'!$B$11)+('WEIGHTED from Refinitive'!$B$14*'ISSUE SCORE from EIKON'!DI221)+('ISSUE SCORE from EIKON'!DX221*'WEIGHTED from Refinitive'!$B$15)+('WEIGHTED from Refinitive'!$B$16*'ISSUE SCORE from EIKON'!EM221)</f>
        <v>60.507995857508725</v>
      </c>
      <c r="D218" s="1">
        <f>('WEIGHTED from Refinitive'!$B$3*'ISSUE SCORE from EIKON'!I221)+('WEIGHTED from Refinitive'!$B$4*'ISSUE SCORE from EIKON'!X221)+('ISSUE SCORE from EIKON'!AM221*'WEIGHTED from Refinitive'!$B$5)+('WEIGHTED from Refinitive'!$B$8*'ISSUE SCORE from EIKON'!BB221)+('ISSUE SCORE from EIKON'!BQ221*'WEIGHTED from Refinitive'!$B$9)+('WEIGHTED from Refinitive'!$B$10*'ISSUE SCORE from EIKON'!CF221)+('ISSUE SCORE from EIKON'!CU221*'WEIGHTED from Refinitive'!$B$11)+('WEIGHTED from Refinitive'!$B$14*'ISSUE SCORE from EIKON'!DJ221)+('ISSUE SCORE from EIKON'!DY221*'WEIGHTED from Refinitive'!$B$15)+('WEIGHTED from Refinitive'!$B$16*'ISSUE SCORE from EIKON'!EN221)</f>
        <v>58.136931587494907</v>
      </c>
      <c r="E218" s="1">
        <f>('WEIGHTED from Refinitive'!$B$3*'ISSUE SCORE from EIKON'!J221)+('WEIGHTED from Refinitive'!$B$4*'ISSUE SCORE from EIKON'!Y221)+('ISSUE SCORE from EIKON'!AN221*'WEIGHTED from Refinitive'!$B$5)+('WEIGHTED from Refinitive'!$B$8*'ISSUE SCORE from EIKON'!BC221)+('ISSUE SCORE from EIKON'!BR221*'WEIGHTED from Refinitive'!$B$9)+('WEIGHTED from Refinitive'!$B$10*'ISSUE SCORE from EIKON'!CG221)+('ISSUE SCORE from EIKON'!CV221*'WEIGHTED from Refinitive'!$B$11)+('WEIGHTED from Refinitive'!$B$14*'ISSUE SCORE from EIKON'!DK221)+('ISSUE SCORE from EIKON'!DZ221*'WEIGHTED from Refinitive'!$B$15)+('WEIGHTED from Refinitive'!$B$16*'ISSUE SCORE from EIKON'!EO221)</f>
        <v>55.157192640089178</v>
      </c>
      <c r="F218" s="1">
        <f>('WEIGHTED from Refinitive'!$B$3*'ISSUE SCORE from EIKON'!K221)+('WEIGHTED from Refinitive'!$B$4*'ISSUE SCORE from EIKON'!Z221)+('ISSUE SCORE from EIKON'!AO221*'WEIGHTED from Refinitive'!$B$5)+('WEIGHTED from Refinitive'!$B$8*'ISSUE SCORE from EIKON'!BD221)+('ISSUE SCORE from EIKON'!BS221*'WEIGHTED from Refinitive'!$B$9)+('WEIGHTED from Refinitive'!$B$10*'ISSUE SCORE from EIKON'!CH221)+('ISSUE SCORE from EIKON'!CW221*'WEIGHTED from Refinitive'!$B$11)+('WEIGHTED from Refinitive'!$B$14*'ISSUE SCORE from EIKON'!DL221)+('ISSUE SCORE from EIKON'!EA221*'WEIGHTED from Refinitive'!$B$15)+('WEIGHTED from Refinitive'!$B$16*'ISSUE SCORE from EIKON'!EP221)</f>
        <v>46.557165057164994</v>
      </c>
      <c r="G218" s="1">
        <f>('WEIGHTED from Refinitive'!$B$3*'ISSUE SCORE from EIKON'!L221)+('WEIGHTED from Refinitive'!$B$4*'ISSUE SCORE from EIKON'!AA221)+('ISSUE SCORE from EIKON'!AP221*'WEIGHTED from Refinitive'!$B$5)+('WEIGHTED from Refinitive'!$B$8*'ISSUE SCORE from EIKON'!BE221)+('ISSUE SCORE from EIKON'!BT221*'WEIGHTED from Refinitive'!$B$9)+('WEIGHTED from Refinitive'!$B$10*'ISSUE SCORE from EIKON'!CI221)+('ISSUE SCORE from EIKON'!CX221*'WEIGHTED from Refinitive'!$B$11)+('WEIGHTED from Refinitive'!$B$14*'ISSUE SCORE from EIKON'!DM221)+('ISSUE SCORE from EIKON'!EB221*'WEIGHTED from Refinitive'!$B$15)+('WEIGHTED from Refinitive'!$B$16*'ISSUE SCORE from EIKON'!EQ221)</f>
        <v>51.472856146295229</v>
      </c>
      <c r="H218" s="1">
        <f>('WEIGHTED from Refinitive'!$B$3*'ISSUE SCORE from EIKON'!M221)+('WEIGHTED from Refinitive'!$B$4*'ISSUE SCORE from EIKON'!AB221)+('ISSUE SCORE from EIKON'!AQ221*'WEIGHTED from Refinitive'!$B$5)+('WEIGHTED from Refinitive'!$B$8*'ISSUE SCORE from EIKON'!BF221)+('ISSUE SCORE from EIKON'!BU221*'WEIGHTED from Refinitive'!$B$9)+('WEIGHTED from Refinitive'!$B$10*'ISSUE SCORE from EIKON'!CJ221)+('ISSUE SCORE from EIKON'!CY221*'WEIGHTED from Refinitive'!$B$11)+('WEIGHTED from Refinitive'!$B$14*'ISSUE SCORE from EIKON'!DN221)+('ISSUE SCORE from EIKON'!EC221*'WEIGHTED from Refinitive'!$B$15)+('WEIGHTED from Refinitive'!$B$16*'ISSUE SCORE from EIKON'!ER221)</f>
        <v>39.563606725860481</v>
      </c>
      <c r="I218" s="1">
        <f>('WEIGHTED from Refinitive'!$B$3*'ISSUE SCORE from EIKON'!N221)+('WEIGHTED from Refinitive'!$B$4*'ISSUE SCORE from EIKON'!AC221)+('ISSUE SCORE from EIKON'!AR221*'WEIGHTED from Refinitive'!$B$5)+('WEIGHTED from Refinitive'!$B$8*'ISSUE SCORE from EIKON'!BG221)+('ISSUE SCORE from EIKON'!BV221*'WEIGHTED from Refinitive'!$B$9)+('WEIGHTED from Refinitive'!$B$10*'ISSUE SCORE from EIKON'!CK221)+('ISSUE SCORE from EIKON'!CZ221*'WEIGHTED from Refinitive'!$B$11)+('WEIGHTED from Refinitive'!$B$14*'ISSUE SCORE from EIKON'!DO221)+('ISSUE SCORE from EIKON'!ED221*'WEIGHTED from Refinitive'!$B$15)+('WEIGHTED from Refinitive'!$B$16*'ISSUE SCORE from EIKON'!ES221)</f>
        <v>40.673633879781384</v>
      </c>
      <c r="J218" s="1">
        <f>('WEIGHTED from Refinitive'!$B$3*'ISSUE SCORE from EIKON'!O221)+('WEIGHTED from Refinitive'!$B$4*'ISSUE SCORE from EIKON'!AD221)+('ISSUE SCORE from EIKON'!AS221*'WEIGHTED from Refinitive'!$B$5)+('WEIGHTED from Refinitive'!$B$8*'ISSUE SCORE from EIKON'!BH221)+('ISSUE SCORE from EIKON'!BW221*'WEIGHTED from Refinitive'!$B$9)+('WEIGHTED from Refinitive'!$B$10*'ISSUE SCORE from EIKON'!CL221)+('ISSUE SCORE from EIKON'!DA221*'WEIGHTED from Refinitive'!$B$11)+('WEIGHTED from Refinitive'!$B$14*'ISSUE SCORE from EIKON'!DP221)+('ISSUE SCORE from EIKON'!EE221*'WEIGHTED from Refinitive'!$B$15)+('WEIGHTED from Refinitive'!$B$16*'ISSUE SCORE from EIKON'!ET221)</f>
        <v>45.71297233468281</v>
      </c>
      <c r="K218" s="1">
        <f>('WEIGHTED from Refinitive'!$B$3*'ISSUE SCORE from EIKON'!P221)+('WEIGHTED from Refinitive'!$B$4*'ISSUE SCORE from EIKON'!AE221)+('ISSUE SCORE from EIKON'!AT221*'WEIGHTED from Refinitive'!$B$5)+('WEIGHTED from Refinitive'!$B$8*'ISSUE SCORE from EIKON'!BI221)+('ISSUE SCORE from EIKON'!BX221*'WEIGHTED from Refinitive'!$B$9)+('WEIGHTED from Refinitive'!$B$10*'ISSUE SCORE from EIKON'!CM221)+('ISSUE SCORE from EIKON'!DB221*'WEIGHTED from Refinitive'!$B$11)+('WEIGHTED from Refinitive'!$B$14*'ISSUE SCORE from EIKON'!DQ221)+('ISSUE SCORE from EIKON'!EF221*'WEIGHTED from Refinitive'!$B$15)+('WEIGHTED from Refinitive'!$B$16*'ISSUE SCORE from EIKON'!EU221)</f>
        <v>46.136712211012039</v>
      </c>
      <c r="L218" s="1">
        <f>('WEIGHTED from Refinitive'!$B$3*'ISSUE SCORE from EIKON'!Q221)+('WEIGHTED from Refinitive'!$B$4*'ISSUE SCORE from EIKON'!AF221)+('ISSUE SCORE from EIKON'!AU221*'WEIGHTED from Refinitive'!$B$5)+('WEIGHTED from Refinitive'!$B$8*'ISSUE SCORE from EIKON'!BJ221)+('ISSUE SCORE from EIKON'!BY221*'WEIGHTED from Refinitive'!$B$9)+('WEIGHTED from Refinitive'!$B$10*'ISSUE SCORE from EIKON'!CN221)+('ISSUE SCORE from EIKON'!DC221*'WEIGHTED from Refinitive'!$B$11)+('WEIGHTED from Refinitive'!$B$14*'ISSUE SCORE from EIKON'!DR221)+('ISSUE SCORE from EIKON'!EG221*'WEIGHTED from Refinitive'!$B$15)+('WEIGHTED from Refinitive'!$B$16*'ISSUE SCORE from EIKON'!EV221)</f>
        <v>43.462717086071031</v>
      </c>
      <c r="M218" s="1">
        <f>('WEIGHTED from Refinitive'!$B$3*'ISSUE SCORE from EIKON'!R221)+('WEIGHTED from Refinitive'!$B$4*'ISSUE SCORE from EIKON'!AG221)+('ISSUE SCORE from EIKON'!AV221*'WEIGHTED from Refinitive'!$B$5)+('WEIGHTED from Refinitive'!$B$8*'ISSUE SCORE from EIKON'!BK221)+('ISSUE SCORE from EIKON'!BZ221*'WEIGHTED from Refinitive'!$B$9)+('WEIGHTED from Refinitive'!$B$10*'ISSUE SCORE from EIKON'!CO221)+('ISSUE SCORE from EIKON'!DD221*'WEIGHTED from Refinitive'!$B$11)+('WEIGHTED from Refinitive'!$B$14*'ISSUE SCORE from EIKON'!DS221)+('ISSUE SCORE from EIKON'!EH221*'WEIGHTED from Refinitive'!$B$15)+('WEIGHTED from Refinitive'!$B$16*'ISSUE SCORE from EIKON'!EW221)</f>
        <v>0</v>
      </c>
      <c r="N218" s="1">
        <f>('WEIGHTED from Refinitive'!$B$3*'ISSUE SCORE from EIKON'!S221)+('WEIGHTED from Refinitive'!$B$4*'ISSUE SCORE from EIKON'!AH221)+('ISSUE SCORE from EIKON'!AW221*'WEIGHTED from Refinitive'!$B$5)+('WEIGHTED from Refinitive'!$B$8*'ISSUE SCORE from EIKON'!BL221)+('ISSUE SCORE from EIKON'!CA221*'WEIGHTED from Refinitive'!$B$9)+('WEIGHTED from Refinitive'!$B$10*'ISSUE SCORE from EIKON'!CP221)+('ISSUE SCORE from EIKON'!DE221*'WEIGHTED from Refinitive'!$B$11)+('WEIGHTED from Refinitive'!$B$14*'ISSUE SCORE from EIKON'!DT221)+('ISSUE SCORE from EIKON'!EI221*'WEIGHTED from Refinitive'!$B$15)+('WEIGHTED from Refinitive'!$B$16*'ISSUE SCORE from EIKON'!EX221)</f>
        <v>0</v>
      </c>
      <c r="O218" s="1">
        <f>('WEIGHTED from Refinitive'!$B$3*'ISSUE SCORE from EIKON'!T221)+('WEIGHTED from Refinitive'!$B$4*'ISSUE SCORE from EIKON'!AI221)+('ISSUE SCORE from EIKON'!AX221*'WEIGHTED from Refinitive'!$B$5)+('WEIGHTED from Refinitive'!$B$8*'ISSUE SCORE from EIKON'!BM221)+('ISSUE SCORE from EIKON'!CB221*'WEIGHTED from Refinitive'!$B$9)+('WEIGHTED from Refinitive'!$B$10*'ISSUE SCORE from EIKON'!CQ221)+('ISSUE SCORE from EIKON'!DF221*'WEIGHTED from Refinitive'!$B$11)+('WEIGHTED from Refinitive'!$B$14*'ISSUE SCORE from EIKON'!DU221)+('ISSUE SCORE from EIKON'!EJ221*'WEIGHTED from Refinitive'!$B$15)+('WEIGHTED from Refinitive'!$B$16*'ISSUE SCORE from EIKON'!EY221)</f>
        <v>0</v>
      </c>
      <c r="P218" s="1">
        <f>('WEIGHTED from Refinitive'!$B$3*'ISSUE SCORE from EIKON'!U221)+('WEIGHTED from Refinitive'!$B$4*'ISSUE SCORE from EIKON'!AJ221)+('ISSUE SCORE from EIKON'!AY221*'WEIGHTED from Refinitive'!$B$5)+('WEIGHTED from Refinitive'!$B$8*'ISSUE SCORE from EIKON'!BN221)+('ISSUE SCORE from EIKON'!CC221*'WEIGHTED from Refinitive'!$B$9)+('WEIGHTED from Refinitive'!$B$10*'ISSUE SCORE from EIKON'!CR221)+('ISSUE SCORE from EIKON'!DG221*'WEIGHTED from Refinitive'!$B$11)+('WEIGHTED from Refinitive'!$B$14*'ISSUE SCORE from EIKON'!DV221)+('ISSUE SCORE from EIKON'!EK221*'WEIGHTED from Refinitive'!$B$15)+('WEIGHTED from Refinitive'!$B$16*'ISSUE SCORE from EIKON'!EZ221)</f>
        <v>0</v>
      </c>
      <c r="R218" s="11" t="s">
        <v>335</v>
      </c>
      <c r="S218" s="1">
        <f t="shared" si="92"/>
        <v>66.2504336355167</v>
      </c>
      <c r="T218" s="1">
        <f t="shared" si="93"/>
        <v>60.507995857508725</v>
      </c>
      <c r="U218" s="1">
        <f t="shared" si="94"/>
        <v>58.136931587494907</v>
      </c>
      <c r="V218" s="1">
        <f t="shared" si="95"/>
        <v>55.157192640089178</v>
      </c>
      <c r="W218" s="1">
        <f t="shared" si="96"/>
        <v>46.557165057164994</v>
      </c>
      <c r="X218" s="1">
        <f t="shared" si="97"/>
        <v>51.472856146295229</v>
      </c>
      <c r="Y218" s="1">
        <f t="shared" si="98"/>
        <v>39.563606725860481</v>
      </c>
      <c r="Z218" s="1">
        <f t="shared" si="99"/>
        <v>40.673633879781384</v>
      </c>
      <c r="AA218" s="1">
        <f t="shared" si="100"/>
        <v>45.71297233468281</v>
      </c>
      <c r="AB218" s="1">
        <f t="shared" si="101"/>
        <v>46.136712211012039</v>
      </c>
      <c r="AC218" s="1">
        <f t="shared" si="102"/>
        <v>43.462717086071031</v>
      </c>
      <c r="AD218" s="1">
        <f t="shared" si="103"/>
        <v>0</v>
      </c>
      <c r="AE218" s="1">
        <f t="shared" si="104"/>
        <v>0</v>
      </c>
      <c r="AF218" s="1">
        <f t="shared" si="105"/>
        <v>0</v>
      </c>
      <c r="AG218" s="1">
        <f t="shared" si="106"/>
        <v>0</v>
      </c>
      <c r="AI218" s="11" t="s">
        <v>335</v>
      </c>
      <c r="AJ218" s="1">
        <f t="shared" si="107"/>
        <v>5.7424377780079752</v>
      </c>
      <c r="AK218" s="1">
        <f t="shared" si="108"/>
        <v>2.371064270013818</v>
      </c>
      <c r="AL218" s="1">
        <f t="shared" si="109"/>
        <v>2.9797389474057283</v>
      </c>
      <c r="AM218" s="1">
        <f t="shared" si="110"/>
        <v>8.6000275829241843</v>
      </c>
      <c r="AN218" s="1">
        <f t="shared" si="111"/>
        <v>-4.9156910891302346</v>
      </c>
      <c r="AO218" s="1">
        <f t="shared" si="112"/>
        <v>11.909249420434747</v>
      </c>
      <c r="AP218" s="1">
        <f t="shared" si="113"/>
        <v>-1.1100271539209032</v>
      </c>
      <c r="AQ218" s="1">
        <f t="shared" si="114"/>
        <v>-5.0393384549014257</v>
      </c>
      <c r="AR218" s="1">
        <f t="shared" si="115"/>
        <v>-0.42373987632922905</v>
      </c>
      <c r="AS218" s="1">
        <f t="shared" si="116"/>
        <v>2.6739951249410083</v>
      </c>
      <c r="AT218" s="1">
        <f t="shared" si="117"/>
        <v>43.462717086071031</v>
      </c>
      <c r="AU218" s="1">
        <f t="shared" si="118"/>
        <v>0</v>
      </c>
      <c r="AV218" s="1">
        <f t="shared" si="119"/>
        <v>0</v>
      </c>
      <c r="AW218" s="1">
        <f t="shared" si="120"/>
        <v>0</v>
      </c>
      <c r="AX218" s="1" t="str">
        <f>VLOOKUP(AI218,'ISSUE SCORE from EIKON'!A221:B650,2,FALSE)</f>
        <v>Mosaic Co</v>
      </c>
      <c r="AY218" s="1">
        <f t="shared" si="121"/>
        <v>217</v>
      </c>
      <c r="AZ218" s="1">
        <v>217</v>
      </c>
      <c r="BA218" s="1">
        <v>1</v>
      </c>
    </row>
    <row r="219" spans="1:53" ht="15">
      <c r="A219" s="11" t="s">
        <v>283</v>
      </c>
      <c r="B219" s="1">
        <f>('WEIGHTED from Refinitive'!$B$3*'ISSUE SCORE from EIKON'!G222)+('WEIGHTED from Refinitive'!$B$4*'ISSUE SCORE from EIKON'!V222)+('ISSUE SCORE from EIKON'!AK222*'WEIGHTED from Refinitive'!$B$5)+('WEIGHTED from Refinitive'!$B$8*'ISSUE SCORE from EIKON'!AZ222)+('ISSUE SCORE from EIKON'!BO222*'WEIGHTED from Refinitive'!$B$9)+('WEIGHTED from Refinitive'!$B$10*'ISSUE SCORE from EIKON'!CD222)+('ISSUE SCORE from EIKON'!CS222*'WEIGHTED from Refinitive'!$B$11)+('WEIGHTED from Refinitive'!$B$14*'ISSUE SCORE from EIKON'!DH222)+('ISSUE SCORE from EIKON'!DW222*'WEIGHTED from Refinitive'!$B$15)+('WEIGHTED from Refinitive'!$B$16*'ISSUE SCORE from EIKON'!EL222)</f>
        <v>72.254339477726546</v>
      </c>
      <c r="C219" s="1">
        <f>('WEIGHTED from Refinitive'!$B$3*'ISSUE SCORE from EIKON'!H222)+('WEIGHTED from Refinitive'!$B$4*'ISSUE SCORE from EIKON'!W222)+('ISSUE SCORE from EIKON'!AL222*'WEIGHTED from Refinitive'!$B$5)+('WEIGHTED from Refinitive'!$B$8*'ISSUE SCORE from EIKON'!BA222)+('ISSUE SCORE from EIKON'!BP222*'WEIGHTED from Refinitive'!$B$9)+('WEIGHTED from Refinitive'!$B$10*'ISSUE SCORE from EIKON'!CE222)+('ISSUE SCORE from EIKON'!CT222*'WEIGHTED from Refinitive'!$B$11)+('WEIGHTED from Refinitive'!$B$14*'ISSUE SCORE from EIKON'!DI222)+('ISSUE SCORE from EIKON'!DX222*'WEIGHTED from Refinitive'!$B$15)+('WEIGHTED from Refinitive'!$B$16*'ISSUE SCORE from EIKON'!EM222)</f>
        <v>76.33555408425056</v>
      </c>
      <c r="D219" s="1">
        <f>('WEIGHTED from Refinitive'!$B$3*'ISSUE SCORE from EIKON'!I222)+('WEIGHTED from Refinitive'!$B$4*'ISSUE SCORE from EIKON'!X222)+('ISSUE SCORE from EIKON'!AM222*'WEIGHTED from Refinitive'!$B$5)+('WEIGHTED from Refinitive'!$B$8*'ISSUE SCORE from EIKON'!BB222)+('ISSUE SCORE from EIKON'!BQ222*'WEIGHTED from Refinitive'!$B$9)+('WEIGHTED from Refinitive'!$B$10*'ISSUE SCORE from EIKON'!CF222)+('ISSUE SCORE from EIKON'!CU222*'WEIGHTED from Refinitive'!$B$11)+('WEIGHTED from Refinitive'!$B$14*'ISSUE SCORE from EIKON'!DJ222)+('ISSUE SCORE from EIKON'!DY222*'WEIGHTED from Refinitive'!$B$15)+('WEIGHTED from Refinitive'!$B$16*'ISSUE SCORE from EIKON'!EN222)</f>
        <v>90.693784786641899</v>
      </c>
      <c r="E219" s="1">
        <f>('WEIGHTED from Refinitive'!$B$3*'ISSUE SCORE from EIKON'!J222)+('WEIGHTED from Refinitive'!$B$4*'ISSUE SCORE from EIKON'!Y222)+('ISSUE SCORE from EIKON'!AN222*'WEIGHTED from Refinitive'!$B$5)+('WEIGHTED from Refinitive'!$B$8*'ISSUE SCORE from EIKON'!BC222)+('ISSUE SCORE from EIKON'!BR222*'WEIGHTED from Refinitive'!$B$9)+('WEIGHTED from Refinitive'!$B$10*'ISSUE SCORE from EIKON'!CG222)+('ISSUE SCORE from EIKON'!CV222*'WEIGHTED from Refinitive'!$B$11)+('WEIGHTED from Refinitive'!$B$14*'ISSUE SCORE from EIKON'!DK222)+('ISSUE SCORE from EIKON'!DZ222*'WEIGHTED from Refinitive'!$B$15)+('WEIGHTED from Refinitive'!$B$16*'ISSUE SCORE from EIKON'!EO222)</f>
        <v>88.265841584158395</v>
      </c>
      <c r="F219" s="1">
        <f>('WEIGHTED from Refinitive'!$B$3*'ISSUE SCORE from EIKON'!K222)+('WEIGHTED from Refinitive'!$B$4*'ISSUE SCORE from EIKON'!Z222)+('ISSUE SCORE from EIKON'!AO222*'WEIGHTED from Refinitive'!$B$5)+('WEIGHTED from Refinitive'!$B$8*'ISSUE SCORE from EIKON'!BD222)+('ISSUE SCORE from EIKON'!BS222*'WEIGHTED from Refinitive'!$B$9)+('WEIGHTED from Refinitive'!$B$10*'ISSUE SCORE from EIKON'!CH222)+('ISSUE SCORE from EIKON'!CW222*'WEIGHTED from Refinitive'!$B$11)+('WEIGHTED from Refinitive'!$B$14*'ISSUE SCORE from EIKON'!DL222)+('ISSUE SCORE from EIKON'!EA222*'WEIGHTED from Refinitive'!$B$15)+('WEIGHTED from Refinitive'!$B$16*'ISSUE SCORE from EIKON'!EP222)</f>
        <v>84.334931235122951</v>
      </c>
      <c r="G219" s="1">
        <f>('WEIGHTED from Refinitive'!$B$3*'ISSUE SCORE from EIKON'!L222)+('WEIGHTED from Refinitive'!$B$4*'ISSUE SCORE from EIKON'!AA222)+('ISSUE SCORE from EIKON'!AP222*'WEIGHTED from Refinitive'!$B$5)+('WEIGHTED from Refinitive'!$B$8*'ISSUE SCORE from EIKON'!BE222)+('ISSUE SCORE from EIKON'!BT222*'WEIGHTED from Refinitive'!$B$9)+('WEIGHTED from Refinitive'!$B$10*'ISSUE SCORE from EIKON'!CI222)+('ISSUE SCORE from EIKON'!CX222*'WEIGHTED from Refinitive'!$B$11)+('WEIGHTED from Refinitive'!$B$14*'ISSUE SCORE from EIKON'!DM222)+('ISSUE SCORE from EIKON'!EB222*'WEIGHTED from Refinitive'!$B$15)+('WEIGHTED from Refinitive'!$B$16*'ISSUE SCORE from EIKON'!EQ222)</f>
        <v>89.221552321552281</v>
      </c>
      <c r="H219" s="1">
        <f>('WEIGHTED from Refinitive'!$B$3*'ISSUE SCORE from EIKON'!M222)+('WEIGHTED from Refinitive'!$B$4*'ISSUE SCORE from EIKON'!AB222)+('ISSUE SCORE from EIKON'!AQ222*'WEIGHTED from Refinitive'!$B$5)+('WEIGHTED from Refinitive'!$B$8*'ISSUE SCORE from EIKON'!BF222)+('ISSUE SCORE from EIKON'!BU222*'WEIGHTED from Refinitive'!$B$9)+('WEIGHTED from Refinitive'!$B$10*'ISSUE SCORE from EIKON'!CJ222)+('ISSUE SCORE from EIKON'!CY222*'WEIGHTED from Refinitive'!$B$11)+('WEIGHTED from Refinitive'!$B$14*'ISSUE SCORE from EIKON'!DN222)+('ISSUE SCORE from EIKON'!EC222*'WEIGHTED from Refinitive'!$B$15)+('WEIGHTED from Refinitive'!$B$16*'ISSUE SCORE from EIKON'!ER222)</f>
        <v>91.504441154700189</v>
      </c>
      <c r="I219" s="1">
        <f>('WEIGHTED from Refinitive'!$B$3*'ISSUE SCORE from EIKON'!N222)+('WEIGHTED from Refinitive'!$B$4*'ISSUE SCORE from EIKON'!AC222)+('ISSUE SCORE from EIKON'!AR222*'WEIGHTED from Refinitive'!$B$5)+('WEIGHTED from Refinitive'!$B$8*'ISSUE SCORE from EIKON'!BG222)+('ISSUE SCORE from EIKON'!BV222*'WEIGHTED from Refinitive'!$B$9)+('WEIGHTED from Refinitive'!$B$10*'ISSUE SCORE from EIKON'!CK222)+('ISSUE SCORE from EIKON'!CZ222*'WEIGHTED from Refinitive'!$B$11)+('WEIGHTED from Refinitive'!$B$14*'ISSUE SCORE from EIKON'!DO222)+('ISSUE SCORE from EIKON'!ED222*'WEIGHTED from Refinitive'!$B$15)+('WEIGHTED from Refinitive'!$B$16*'ISSUE SCORE from EIKON'!ES222)</f>
        <v>92.886694012665501</v>
      </c>
      <c r="J219" s="1">
        <f>('WEIGHTED from Refinitive'!$B$3*'ISSUE SCORE from EIKON'!O222)+('WEIGHTED from Refinitive'!$B$4*'ISSUE SCORE from EIKON'!AD222)+('ISSUE SCORE from EIKON'!AS222*'WEIGHTED from Refinitive'!$B$5)+('WEIGHTED from Refinitive'!$B$8*'ISSUE SCORE from EIKON'!BH222)+('ISSUE SCORE from EIKON'!BW222*'WEIGHTED from Refinitive'!$B$9)+('WEIGHTED from Refinitive'!$B$10*'ISSUE SCORE from EIKON'!CL222)+('ISSUE SCORE from EIKON'!DA222*'WEIGHTED from Refinitive'!$B$11)+('WEIGHTED from Refinitive'!$B$14*'ISSUE SCORE from EIKON'!DP222)+('ISSUE SCORE from EIKON'!EE222*'WEIGHTED from Refinitive'!$B$15)+('WEIGHTED from Refinitive'!$B$16*'ISSUE SCORE from EIKON'!ET222)</f>
        <v>81.640809827115532</v>
      </c>
      <c r="K219" s="1">
        <f>('WEIGHTED from Refinitive'!$B$3*'ISSUE SCORE from EIKON'!P222)+('WEIGHTED from Refinitive'!$B$4*'ISSUE SCORE from EIKON'!AE222)+('ISSUE SCORE from EIKON'!AT222*'WEIGHTED from Refinitive'!$B$5)+('WEIGHTED from Refinitive'!$B$8*'ISSUE SCORE from EIKON'!BI222)+('ISSUE SCORE from EIKON'!BX222*'WEIGHTED from Refinitive'!$B$9)+('WEIGHTED from Refinitive'!$B$10*'ISSUE SCORE from EIKON'!CM222)+('ISSUE SCORE from EIKON'!DB222*'WEIGHTED from Refinitive'!$B$11)+('WEIGHTED from Refinitive'!$B$14*'ISSUE SCORE from EIKON'!DQ222)+('ISSUE SCORE from EIKON'!EF222*'WEIGHTED from Refinitive'!$B$15)+('WEIGHTED from Refinitive'!$B$16*'ISSUE SCORE from EIKON'!EU222)</f>
        <v>88.050659472422026</v>
      </c>
      <c r="L219" s="1">
        <f>('WEIGHTED from Refinitive'!$B$3*'ISSUE SCORE from EIKON'!Q222)+('WEIGHTED from Refinitive'!$B$4*'ISSUE SCORE from EIKON'!AF222)+('ISSUE SCORE from EIKON'!AU222*'WEIGHTED from Refinitive'!$B$5)+('WEIGHTED from Refinitive'!$B$8*'ISSUE SCORE from EIKON'!BJ222)+('ISSUE SCORE from EIKON'!BY222*'WEIGHTED from Refinitive'!$B$9)+('WEIGHTED from Refinitive'!$B$10*'ISSUE SCORE from EIKON'!CN222)+('ISSUE SCORE from EIKON'!DC222*'WEIGHTED from Refinitive'!$B$11)+('WEIGHTED from Refinitive'!$B$14*'ISSUE SCORE from EIKON'!DR222)+('ISSUE SCORE from EIKON'!EG222*'WEIGHTED from Refinitive'!$B$15)+('WEIGHTED from Refinitive'!$B$16*'ISSUE SCORE from EIKON'!EV222)</f>
        <v>89.121434284190869</v>
      </c>
      <c r="M219" s="1">
        <f>('WEIGHTED from Refinitive'!$B$3*'ISSUE SCORE from EIKON'!R222)+('WEIGHTED from Refinitive'!$B$4*'ISSUE SCORE from EIKON'!AG222)+('ISSUE SCORE from EIKON'!AV222*'WEIGHTED from Refinitive'!$B$5)+('WEIGHTED from Refinitive'!$B$8*'ISSUE SCORE from EIKON'!BK222)+('ISSUE SCORE from EIKON'!BZ222*'WEIGHTED from Refinitive'!$B$9)+('WEIGHTED from Refinitive'!$B$10*'ISSUE SCORE from EIKON'!CO222)+('ISSUE SCORE from EIKON'!DD222*'WEIGHTED from Refinitive'!$B$11)+('WEIGHTED from Refinitive'!$B$14*'ISSUE SCORE from EIKON'!DS222)+('ISSUE SCORE from EIKON'!EH222*'WEIGHTED from Refinitive'!$B$15)+('WEIGHTED from Refinitive'!$B$16*'ISSUE SCORE from EIKON'!EW222)</f>
        <v>77.178609913793082</v>
      </c>
      <c r="N219" s="1">
        <f>('WEIGHTED from Refinitive'!$B$3*'ISSUE SCORE from EIKON'!S222)+('WEIGHTED from Refinitive'!$B$4*'ISSUE SCORE from EIKON'!AH222)+('ISSUE SCORE from EIKON'!AW222*'WEIGHTED from Refinitive'!$B$5)+('WEIGHTED from Refinitive'!$B$8*'ISSUE SCORE from EIKON'!BL222)+('ISSUE SCORE from EIKON'!CA222*'WEIGHTED from Refinitive'!$B$9)+('WEIGHTED from Refinitive'!$B$10*'ISSUE SCORE from EIKON'!CP222)+('ISSUE SCORE from EIKON'!DE222*'WEIGHTED from Refinitive'!$B$11)+('WEIGHTED from Refinitive'!$B$14*'ISSUE SCORE from EIKON'!DT222)+('ISSUE SCORE from EIKON'!EI222*'WEIGHTED from Refinitive'!$B$15)+('WEIGHTED from Refinitive'!$B$16*'ISSUE SCORE from EIKON'!EX222)</f>
        <v>88.562433226495699</v>
      </c>
      <c r="O219" s="1">
        <f>('WEIGHTED from Refinitive'!$B$3*'ISSUE SCORE from EIKON'!T222)+('WEIGHTED from Refinitive'!$B$4*'ISSUE SCORE from EIKON'!AI222)+('ISSUE SCORE from EIKON'!AX222*'WEIGHTED from Refinitive'!$B$5)+('WEIGHTED from Refinitive'!$B$8*'ISSUE SCORE from EIKON'!BM222)+('ISSUE SCORE from EIKON'!CB222*'WEIGHTED from Refinitive'!$B$9)+('WEIGHTED from Refinitive'!$B$10*'ISSUE SCORE from EIKON'!CQ222)+('ISSUE SCORE from EIKON'!DF222*'WEIGHTED from Refinitive'!$B$11)+('WEIGHTED from Refinitive'!$B$14*'ISSUE SCORE from EIKON'!DU222)+('ISSUE SCORE from EIKON'!EJ222*'WEIGHTED from Refinitive'!$B$15)+('WEIGHTED from Refinitive'!$B$16*'ISSUE SCORE from EIKON'!EY222)</f>
        <v>77.670454545454504</v>
      </c>
      <c r="P219" s="1">
        <f>('WEIGHTED from Refinitive'!$B$3*'ISSUE SCORE from EIKON'!U222)+('WEIGHTED from Refinitive'!$B$4*'ISSUE SCORE from EIKON'!AJ222)+('ISSUE SCORE from EIKON'!AY222*'WEIGHTED from Refinitive'!$B$5)+('WEIGHTED from Refinitive'!$B$8*'ISSUE SCORE from EIKON'!BN222)+('ISSUE SCORE from EIKON'!CC222*'WEIGHTED from Refinitive'!$B$9)+('WEIGHTED from Refinitive'!$B$10*'ISSUE SCORE from EIKON'!CR222)+('ISSUE SCORE from EIKON'!DG222*'WEIGHTED from Refinitive'!$B$11)+('WEIGHTED from Refinitive'!$B$14*'ISSUE SCORE from EIKON'!DV222)+('ISSUE SCORE from EIKON'!EK222*'WEIGHTED from Refinitive'!$B$15)+('WEIGHTED from Refinitive'!$B$16*'ISSUE SCORE from EIKON'!EZ222)</f>
        <v>77.916666666666643</v>
      </c>
      <c r="R219" s="11" t="s">
        <v>336</v>
      </c>
      <c r="S219" s="1">
        <f t="shared" si="92"/>
        <v>78.102030255106655</v>
      </c>
      <c r="T219" s="1">
        <f t="shared" si="93"/>
        <v>76.33555408425056</v>
      </c>
      <c r="U219" s="1">
        <f t="shared" si="94"/>
        <v>90.693784786641899</v>
      </c>
      <c r="V219" s="1">
        <f t="shared" si="95"/>
        <v>88.265841584158395</v>
      </c>
      <c r="W219" s="1">
        <f t="shared" si="96"/>
        <v>84.334931235122951</v>
      </c>
      <c r="X219" s="1">
        <f t="shared" si="97"/>
        <v>89.221552321552281</v>
      </c>
      <c r="Y219" s="1">
        <f t="shared" si="98"/>
        <v>91.504441154700189</v>
      </c>
      <c r="Z219" s="1">
        <f t="shared" si="99"/>
        <v>92.886694012665501</v>
      </c>
      <c r="AA219" s="1">
        <f t="shared" si="100"/>
        <v>81.640809827115532</v>
      </c>
      <c r="AB219" s="1">
        <f t="shared" si="101"/>
        <v>88.050659472422026</v>
      </c>
      <c r="AC219" s="1">
        <f t="shared" si="102"/>
        <v>89.121434284190869</v>
      </c>
      <c r="AD219" s="1">
        <f t="shared" si="103"/>
        <v>77.178609913793082</v>
      </c>
      <c r="AE219" s="1">
        <f t="shared" si="104"/>
        <v>88.562433226495699</v>
      </c>
      <c r="AF219" s="1">
        <f t="shared" si="105"/>
        <v>77.670454545454504</v>
      </c>
      <c r="AG219" s="1">
        <f t="shared" si="106"/>
        <v>77.916666666666643</v>
      </c>
      <c r="AI219" s="11" t="s">
        <v>336</v>
      </c>
      <c r="AJ219" s="1">
        <f t="shared" si="107"/>
        <v>1.7664761708560945</v>
      </c>
      <c r="AK219" s="1">
        <f t="shared" si="108"/>
        <v>-14.358230702391339</v>
      </c>
      <c r="AL219" s="1">
        <f t="shared" si="109"/>
        <v>2.4279432024835046</v>
      </c>
      <c r="AM219" s="1">
        <f t="shared" si="110"/>
        <v>3.9309103490354431</v>
      </c>
      <c r="AN219" s="1">
        <f t="shared" si="111"/>
        <v>-4.8866210864293294</v>
      </c>
      <c r="AO219" s="1">
        <f t="shared" si="112"/>
        <v>-2.2828888331479078</v>
      </c>
      <c r="AP219" s="1">
        <f t="shared" si="113"/>
        <v>-1.3822528579653124</v>
      </c>
      <c r="AQ219" s="1">
        <f t="shared" si="114"/>
        <v>11.245884185549968</v>
      </c>
      <c r="AR219" s="1">
        <f t="shared" si="115"/>
        <v>-6.4098496453064939</v>
      </c>
      <c r="AS219" s="1">
        <f t="shared" si="116"/>
        <v>-1.0707748117688425</v>
      </c>
      <c r="AT219" s="1">
        <f t="shared" si="117"/>
        <v>11.942824370397787</v>
      </c>
      <c r="AU219" s="1">
        <f t="shared" si="118"/>
        <v>-11.383823312702617</v>
      </c>
      <c r="AV219" s="1">
        <f t="shared" si="119"/>
        <v>10.891978681041195</v>
      </c>
      <c r="AW219" s="1">
        <f t="shared" si="120"/>
        <v>-0.24621212121213887</v>
      </c>
      <c r="AX219" s="1" t="str">
        <f>VLOOKUP(AI219,'ISSUE SCORE from EIKON'!A222:B651,2,FALSE)</f>
        <v>Marathon Petroleum Corp</v>
      </c>
      <c r="AY219" s="1">
        <f t="shared" si="121"/>
        <v>218</v>
      </c>
      <c r="AZ219" s="1">
        <v>218</v>
      </c>
      <c r="BA219" s="1">
        <v>1</v>
      </c>
    </row>
    <row r="220" spans="1:53" ht="15">
      <c r="A220" s="11" t="s">
        <v>284</v>
      </c>
      <c r="B220" s="1">
        <f>('WEIGHTED from Refinitive'!$B$3*'ISSUE SCORE from EIKON'!G223)+('WEIGHTED from Refinitive'!$B$4*'ISSUE SCORE from EIKON'!V223)+('ISSUE SCORE from EIKON'!AK223*'WEIGHTED from Refinitive'!$B$5)+('WEIGHTED from Refinitive'!$B$8*'ISSUE SCORE from EIKON'!AZ223)+('ISSUE SCORE from EIKON'!BO223*'WEIGHTED from Refinitive'!$B$9)+('WEIGHTED from Refinitive'!$B$10*'ISSUE SCORE from EIKON'!CD223)+('ISSUE SCORE from EIKON'!CS223*'WEIGHTED from Refinitive'!$B$11)+('WEIGHTED from Refinitive'!$B$14*'ISSUE SCORE from EIKON'!DH223)+('ISSUE SCORE from EIKON'!DW223*'WEIGHTED from Refinitive'!$B$15)+('WEIGHTED from Refinitive'!$B$16*'ISSUE SCORE from EIKON'!EL223)</f>
        <v>37.968990010883061</v>
      </c>
      <c r="C220" s="1">
        <f>('WEIGHTED from Refinitive'!$B$3*'ISSUE SCORE from EIKON'!H223)+('WEIGHTED from Refinitive'!$B$4*'ISSUE SCORE from EIKON'!W223)+('ISSUE SCORE from EIKON'!AL223*'WEIGHTED from Refinitive'!$B$5)+('WEIGHTED from Refinitive'!$B$8*'ISSUE SCORE from EIKON'!BA223)+('ISSUE SCORE from EIKON'!BP223*'WEIGHTED from Refinitive'!$B$9)+('WEIGHTED from Refinitive'!$B$10*'ISSUE SCORE from EIKON'!CE223)+('ISSUE SCORE from EIKON'!CT223*'WEIGHTED from Refinitive'!$B$11)+('WEIGHTED from Refinitive'!$B$14*'ISSUE SCORE from EIKON'!DI223)+('ISSUE SCORE from EIKON'!DX223*'WEIGHTED from Refinitive'!$B$15)+('WEIGHTED from Refinitive'!$B$16*'ISSUE SCORE from EIKON'!EM223)</f>
        <v>34.975275998906689</v>
      </c>
      <c r="D220" s="1">
        <f>('WEIGHTED from Refinitive'!$B$3*'ISSUE SCORE from EIKON'!I223)+('WEIGHTED from Refinitive'!$B$4*'ISSUE SCORE from EIKON'!X223)+('ISSUE SCORE from EIKON'!AM223*'WEIGHTED from Refinitive'!$B$5)+('WEIGHTED from Refinitive'!$B$8*'ISSUE SCORE from EIKON'!BB223)+('ISSUE SCORE from EIKON'!BQ223*'WEIGHTED from Refinitive'!$B$9)+('WEIGHTED from Refinitive'!$B$10*'ISSUE SCORE from EIKON'!CF223)+('ISSUE SCORE from EIKON'!CU223*'WEIGHTED from Refinitive'!$B$11)+('WEIGHTED from Refinitive'!$B$14*'ISSUE SCORE from EIKON'!DJ223)+('ISSUE SCORE from EIKON'!DY223*'WEIGHTED from Refinitive'!$B$15)+('WEIGHTED from Refinitive'!$B$16*'ISSUE SCORE from EIKON'!EN223)</f>
        <v>32.057533148641788</v>
      </c>
      <c r="E220" s="1">
        <f>('WEIGHTED from Refinitive'!$B$3*'ISSUE SCORE from EIKON'!J223)+('WEIGHTED from Refinitive'!$B$4*'ISSUE SCORE from EIKON'!Y223)+('ISSUE SCORE from EIKON'!AN223*'WEIGHTED from Refinitive'!$B$5)+('WEIGHTED from Refinitive'!$B$8*'ISSUE SCORE from EIKON'!BC223)+('ISSUE SCORE from EIKON'!BR223*'WEIGHTED from Refinitive'!$B$9)+('WEIGHTED from Refinitive'!$B$10*'ISSUE SCORE from EIKON'!CG223)+('ISSUE SCORE from EIKON'!CV223*'WEIGHTED from Refinitive'!$B$11)+('WEIGHTED from Refinitive'!$B$14*'ISSUE SCORE from EIKON'!DK223)+('ISSUE SCORE from EIKON'!DZ223*'WEIGHTED from Refinitive'!$B$15)+('WEIGHTED from Refinitive'!$B$16*'ISSUE SCORE from EIKON'!EO223)</f>
        <v>32.072026109114226</v>
      </c>
      <c r="F220" s="1">
        <f>('WEIGHTED from Refinitive'!$B$3*'ISSUE SCORE from EIKON'!K223)+('WEIGHTED from Refinitive'!$B$4*'ISSUE SCORE from EIKON'!Z223)+('ISSUE SCORE from EIKON'!AO223*'WEIGHTED from Refinitive'!$B$5)+('WEIGHTED from Refinitive'!$B$8*'ISSUE SCORE from EIKON'!BD223)+('ISSUE SCORE from EIKON'!BS223*'WEIGHTED from Refinitive'!$B$9)+('WEIGHTED from Refinitive'!$B$10*'ISSUE SCORE from EIKON'!CH223)+('ISSUE SCORE from EIKON'!CW223*'WEIGHTED from Refinitive'!$B$11)+('WEIGHTED from Refinitive'!$B$14*'ISSUE SCORE from EIKON'!DL223)+('ISSUE SCORE from EIKON'!EA223*'WEIGHTED from Refinitive'!$B$15)+('WEIGHTED from Refinitive'!$B$16*'ISSUE SCORE from EIKON'!EP223)</f>
        <v>28.229086737380552</v>
      </c>
      <c r="G220" s="1">
        <f>('WEIGHTED from Refinitive'!$B$3*'ISSUE SCORE from EIKON'!L223)+('WEIGHTED from Refinitive'!$B$4*'ISSUE SCORE from EIKON'!AA223)+('ISSUE SCORE from EIKON'!AP223*'WEIGHTED from Refinitive'!$B$5)+('WEIGHTED from Refinitive'!$B$8*'ISSUE SCORE from EIKON'!BE223)+('ISSUE SCORE from EIKON'!BT223*'WEIGHTED from Refinitive'!$B$9)+('WEIGHTED from Refinitive'!$B$10*'ISSUE SCORE from EIKON'!CI223)+('ISSUE SCORE from EIKON'!CX223*'WEIGHTED from Refinitive'!$B$11)+('WEIGHTED from Refinitive'!$B$14*'ISSUE SCORE from EIKON'!DM223)+('ISSUE SCORE from EIKON'!EB223*'WEIGHTED from Refinitive'!$B$15)+('WEIGHTED from Refinitive'!$B$16*'ISSUE SCORE from EIKON'!EQ223)</f>
        <v>0</v>
      </c>
      <c r="H220" s="1">
        <f>('WEIGHTED from Refinitive'!$B$3*'ISSUE SCORE from EIKON'!M223)+('WEIGHTED from Refinitive'!$B$4*'ISSUE SCORE from EIKON'!AB223)+('ISSUE SCORE from EIKON'!AQ223*'WEIGHTED from Refinitive'!$B$5)+('WEIGHTED from Refinitive'!$B$8*'ISSUE SCORE from EIKON'!BF223)+('ISSUE SCORE from EIKON'!BU223*'WEIGHTED from Refinitive'!$B$9)+('WEIGHTED from Refinitive'!$B$10*'ISSUE SCORE from EIKON'!CJ223)+('ISSUE SCORE from EIKON'!CY223*'WEIGHTED from Refinitive'!$B$11)+('WEIGHTED from Refinitive'!$B$14*'ISSUE SCORE from EIKON'!DN223)+('ISSUE SCORE from EIKON'!EC223*'WEIGHTED from Refinitive'!$B$15)+('WEIGHTED from Refinitive'!$B$16*'ISSUE SCORE from EIKON'!ER223)</f>
        <v>0</v>
      </c>
      <c r="I220" s="1">
        <f>('WEIGHTED from Refinitive'!$B$3*'ISSUE SCORE from EIKON'!N223)+('WEIGHTED from Refinitive'!$B$4*'ISSUE SCORE from EIKON'!AC223)+('ISSUE SCORE from EIKON'!AR223*'WEIGHTED from Refinitive'!$B$5)+('WEIGHTED from Refinitive'!$B$8*'ISSUE SCORE from EIKON'!BG223)+('ISSUE SCORE from EIKON'!BV223*'WEIGHTED from Refinitive'!$B$9)+('WEIGHTED from Refinitive'!$B$10*'ISSUE SCORE from EIKON'!CK223)+('ISSUE SCORE from EIKON'!CZ223*'WEIGHTED from Refinitive'!$B$11)+('WEIGHTED from Refinitive'!$B$14*'ISSUE SCORE from EIKON'!DO223)+('ISSUE SCORE from EIKON'!ED223*'WEIGHTED from Refinitive'!$B$15)+('WEIGHTED from Refinitive'!$B$16*'ISSUE SCORE from EIKON'!ES223)</f>
        <v>0</v>
      </c>
      <c r="J220" s="1">
        <f>('WEIGHTED from Refinitive'!$B$3*'ISSUE SCORE from EIKON'!O223)+('WEIGHTED from Refinitive'!$B$4*'ISSUE SCORE from EIKON'!AD223)+('ISSUE SCORE from EIKON'!AS223*'WEIGHTED from Refinitive'!$B$5)+('WEIGHTED from Refinitive'!$B$8*'ISSUE SCORE from EIKON'!BH223)+('ISSUE SCORE from EIKON'!BW223*'WEIGHTED from Refinitive'!$B$9)+('WEIGHTED from Refinitive'!$B$10*'ISSUE SCORE from EIKON'!CL223)+('ISSUE SCORE from EIKON'!DA223*'WEIGHTED from Refinitive'!$B$11)+('WEIGHTED from Refinitive'!$B$14*'ISSUE SCORE from EIKON'!DP223)+('ISSUE SCORE from EIKON'!EE223*'WEIGHTED from Refinitive'!$B$15)+('WEIGHTED from Refinitive'!$B$16*'ISSUE SCORE from EIKON'!ET223)</f>
        <v>0</v>
      </c>
      <c r="K220" s="1">
        <f>('WEIGHTED from Refinitive'!$B$3*'ISSUE SCORE from EIKON'!P223)+('WEIGHTED from Refinitive'!$B$4*'ISSUE SCORE from EIKON'!AE223)+('ISSUE SCORE from EIKON'!AT223*'WEIGHTED from Refinitive'!$B$5)+('WEIGHTED from Refinitive'!$B$8*'ISSUE SCORE from EIKON'!BI223)+('ISSUE SCORE from EIKON'!BX223*'WEIGHTED from Refinitive'!$B$9)+('WEIGHTED from Refinitive'!$B$10*'ISSUE SCORE from EIKON'!CM223)+('ISSUE SCORE from EIKON'!DB223*'WEIGHTED from Refinitive'!$B$11)+('WEIGHTED from Refinitive'!$B$14*'ISSUE SCORE from EIKON'!DQ223)+('ISSUE SCORE from EIKON'!EF223*'WEIGHTED from Refinitive'!$B$15)+('WEIGHTED from Refinitive'!$B$16*'ISSUE SCORE from EIKON'!EU223)</f>
        <v>0</v>
      </c>
      <c r="L220" s="1">
        <f>('WEIGHTED from Refinitive'!$B$3*'ISSUE SCORE from EIKON'!Q223)+('WEIGHTED from Refinitive'!$B$4*'ISSUE SCORE from EIKON'!AF223)+('ISSUE SCORE from EIKON'!AU223*'WEIGHTED from Refinitive'!$B$5)+('WEIGHTED from Refinitive'!$B$8*'ISSUE SCORE from EIKON'!BJ223)+('ISSUE SCORE from EIKON'!BY223*'WEIGHTED from Refinitive'!$B$9)+('WEIGHTED from Refinitive'!$B$10*'ISSUE SCORE from EIKON'!CN223)+('ISSUE SCORE from EIKON'!DC223*'WEIGHTED from Refinitive'!$B$11)+('WEIGHTED from Refinitive'!$B$14*'ISSUE SCORE from EIKON'!DR223)+('ISSUE SCORE from EIKON'!EG223*'WEIGHTED from Refinitive'!$B$15)+('WEIGHTED from Refinitive'!$B$16*'ISSUE SCORE from EIKON'!EV223)</f>
        <v>0</v>
      </c>
      <c r="M220" s="1">
        <f>('WEIGHTED from Refinitive'!$B$3*'ISSUE SCORE from EIKON'!R223)+('WEIGHTED from Refinitive'!$B$4*'ISSUE SCORE from EIKON'!AG223)+('ISSUE SCORE from EIKON'!AV223*'WEIGHTED from Refinitive'!$B$5)+('WEIGHTED from Refinitive'!$B$8*'ISSUE SCORE from EIKON'!BK223)+('ISSUE SCORE from EIKON'!BZ223*'WEIGHTED from Refinitive'!$B$9)+('WEIGHTED from Refinitive'!$B$10*'ISSUE SCORE from EIKON'!CO223)+('ISSUE SCORE from EIKON'!DD223*'WEIGHTED from Refinitive'!$B$11)+('WEIGHTED from Refinitive'!$B$14*'ISSUE SCORE from EIKON'!DS223)+('ISSUE SCORE from EIKON'!EH223*'WEIGHTED from Refinitive'!$B$15)+('WEIGHTED from Refinitive'!$B$16*'ISSUE SCORE from EIKON'!EW223)</f>
        <v>0</v>
      </c>
      <c r="N220" s="1">
        <f>('WEIGHTED from Refinitive'!$B$3*'ISSUE SCORE from EIKON'!S223)+('WEIGHTED from Refinitive'!$B$4*'ISSUE SCORE from EIKON'!AH223)+('ISSUE SCORE from EIKON'!AW223*'WEIGHTED from Refinitive'!$B$5)+('WEIGHTED from Refinitive'!$B$8*'ISSUE SCORE from EIKON'!BL223)+('ISSUE SCORE from EIKON'!CA223*'WEIGHTED from Refinitive'!$B$9)+('WEIGHTED from Refinitive'!$B$10*'ISSUE SCORE from EIKON'!CP223)+('ISSUE SCORE from EIKON'!DE223*'WEIGHTED from Refinitive'!$B$11)+('WEIGHTED from Refinitive'!$B$14*'ISSUE SCORE from EIKON'!DT223)+('ISSUE SCORE from EIKON'!EI223*'WEIGHTED from Refinitive'!$B$15)+('WEIGHTED from Refinitive'!$B$16*'ISSUE SCORE from EIKON'!EX223)</f>
        <v>0</v>
      </c>
      <c r="O220" s="1">
        <f>('WEIGHTED from Refinitive'!$B$3*'ISSUE SCORE from EIKON'!T223)+('WEIGHTED from Refinitive'!$B$4*'ISSUE SCORE from EIKON'!AI223)+('ISSUE SCORE from EIKON'!AX223*'WEIGHTED from Refinitive'!$B$5)+('WEIGHTED from Refinitive'!$B$8*'ISSUE SCORE from EIKON'!BM223)+('ISSUE SCORE from EIKON'!CB223*'WEIGHTED from Refinitive'!$B$9)+('WEIGHTED from Refinitive'!$B$10*'ISSUE SCORE from EIKON'!CQ223)+('ISSUE SCORE from EIKON'!DF223*'WEIGHTED from Refinitive'!$B$11)+('WEIGHTED from Refinitive'!$B$14*'ISSUE SCORE from EIKON'!DU223)+('ISSUE SCORE from EIKON'!EJ223*'WEIGHTED from Refinitive'!$B$15)+('WEIGHTED from Refinitive'!$B$16*'ISSUE SCORE from EIKON'!EY223)</f>
        <v>0</v>
      </c>
      <c r="P220" s="1">
        <f>('WEIGHTED from Refinitive'!$B$3*'ISSUE SCORE from EIKON'!U223)+('WEIGHTED from Refinitive'!$B$4*'ISSUE SCORE from EIKON'!AJ223)+('ISSUE SCORE from EIKON'!AY223*'WEIGHTED from Refinitive'!$B$5)+('WEIGHTED from Refinitive'!$B$8*'ISSUE SCORE from EIKON'!BN223)+('ISSUE SCORE from EIKON'!CC223*'WEIGHTED from Refinitive'!$B$9)+('WEIGHTED from Refinitive'!$B$10*'ISSUE SCORE from EIKON'!CR223)+('ISSUE SCORE from EIKON'!DG223*'WEIGHTED from Refinitive'!$B$11)+('WEIGHTED from Refinitive'!$B$14*'ISSUE SCORE from EIKON'!DV223)+('ISSUE SCORE from EIKON'!EK223*'WEIGHTED from Refinitive'!$B$15)+('WEIGHTED from Refinitive'!$B$16*'ISSUE SCORE from EIKON'!EZ223)</f>
        <v>0</v>
      </c>
      <c r="R220" s="11" t="s">
        <v>337</v>
      </c>
      <c r="S220" s="1">
        <f t="shared" si="92"/>
        <v>79.713130027941531</v>
      </c>
      <c r="T220" s="1">
        <f t="shared" si="93"/>
        <v>34.975275998906689</v>
      </c>
      <c r="U220" s="1">
        <f t="shared" si="94"/>
        <v>32.057533148641788</v>
      </c>
      <c r="V220" s="1">
        <f t="shared" si="95"/>
        <v>32.072026109114226</v>
      </c>
      <c r="W220" s="1">
        <f t="shared" si="96"/>
        <v>28.229086737380552</v>
      </c>
      <c r="X220" s="1">
        <f t="shared" si="97"/>
        <v>0</v>
      </c>
      <c r="Y220" s="1">
        <f t="shared" si="98"/>
        <v>0</v>
      </c>
      <c r="Z220" s="1">
        <f t="shared" si="99"/>
        <v>0</v>
      </c>
      <c r="AA220" s="1">
        <f t="shared" si="100"/>
        <v>0</v>
      </c>
      <c r="AB220" s="1">
        <f t="shared" si="101"/>
        <v>0</v>
      </c>
      <c r="AC220" s="1">
        <f t="shared" si="102"/>
        <v>0</v>
      </c>
      <c r="AD220" s="1">
        <f t="shared" si="103"/>
        <v>0</v>
      </c>
      <c r="AE220" s="1">
        <f t="shared" si="104"/>
        <v>0</v>
      </c>
      <c r="AF220" s="1">
        <f t="shared" si="105"/>
        <v>0</v>
      </c>
      <c r="AG220" s="1">
        <f t="shared" si="106"/>
        <v>0</v>
      </c>
      <c r="AI220" s="11" t="s">
        <v>337</v>
      </c>
      <c r="AJ220" s="1">
        <f t="shared" si="107"/>
        <v>44.737854029034843</v>
      </c>
      <c r="AK220" s="1">
        <f t="shared" si="108"/>
        <v>2.9177428502649008</v>
      </c>
      <c r="AL220" s="1">
        <f t="shared" si="109"/>
        <v>-0.014492960472438199</v>
      </c>
      <c r="AM220" s="1">
        <f t="shared" si="110"/>
        <v>3.8429393717336744</v>
      </c>
      <c r="AN220" s="1">
        <f t="shared" si="111"/>
        <v>28.229086737380552</v>
      </c>
      <c r="AO220" s="1">
        <f t="shared" si="112"/>
        <v>0</v>
      </c>
      <c r="AP220" s="1">
        <f t="shared" si="113"/>
        <v>0</v>
      </c>
      <c r="AQ220" s="1">
        <f t="shared" si="114"/>
        <v>0</v>
      </c>
      <c r="AR220" s="1">
        <f t="shared" si="115"/>
        <v>0</v>
      </c>
      <c r="AS220" s="1">
        <f t="shared" si="116"/>
        <v>0</v>
      </c>
      <c r="AT220" s="1">
        <f t="shared" si="117"/>
        <v>0</v>
      </c>
      <c r="AU220" s="1">
        <f t="shared" si="118"/>
        <v>0</v>
      </c>
      <c r="AV220" s="1">
        <f t="shared" si="119"/>
        <v>0</v>
      </c>
      <c r="AW220" s="1">
        <f t="shared" si="120"/>
        <v>0</v>
      </c>
      <c r="AX220" s="1" t="str">
        <f>VLOOKUP(AI220,'ISSUE SCORE from EIKON'!A223:B652,2,FALSE)</f>
        <v>Merck &amp; Co Inc</v>
      </c>
      <c r="AY220" s="1">
        <f t="shared" si="121"/>
        <v>219</v>
      </c>
      <c r="AZ220" s="1">
        <v>219</v>
      </c>
      <c r="BA220" s="1">
        <v>1</v>
      </c>
    </row>
    <row r="221" spans="1:53" ht="15">
      <c r="A221" s="11" t="s">
        <v>285</v>
      </c>
      <c r="B221" s="1">
        <f>('WEIGHTED from Refinitive'!$B$3*'ISSUE SCORE from EIKON'!G224)+('WEIGHTED from Refinitive'!$B$4*'ISSUE SCORE from EIKON'!V224)+('ISSUE SCORE from EIKON'!AK224*'WEIGHTED from Refinitive'!$B$5)+('WEIGHTED from Refinitive'!$B$8*'ISSUE SCORE from EIKON'!AZ224)+('ISSUE SCORE from EIKON'!BO224*'WEIGHTED from Refinitive'!$B$9)+('WEIGHTED from Refinitive'!$B$10*'ISSUE SCORE from EIKON'!CD224)+('ISSUE SCORE from EIKON'!CS224*'WEIGHTED from Refinitive'!$B$11)+('WEIGHTED from Refinitive'!$B$14*'ISSUE SCORE from EIKON'!DH224)+('ISSUE SCORE from EIKON'!DW224*'WEIGHTED from Refinitive'!$B$15)+('WEIGHTED from Refinitive'!$B$16*'ISSUE SCORE from EIKON'!EL224)</f>
        <v>89.510153755219818</v>
      </c>
      <c r="C221" s="1">
        <f>('WEIGHTED from Refinitive'!$B$3*'ISSUE SCORE from EIKON'!H224)+('WEIGHTED from Refinitive'!$B$4*'ISSUE SCORE from EIKON'!W224)+('ISSUE SCORE from EIKON'!AL224*'WEIGHTED from Refinitive'!$B$5)+('WEIGHTED from Refinitive'!$B$8*'ISSUE SCORE from EIKON'!BA224)+('ISSUE SCORE from EIKON'!BP224*'WEIGHTED from Refinitive'!$B$9)+('WEIGHTED from Refinitive'!$B$10*'ISSUE SCORE from EIKON'!CE224)+('ISSUE SCORE from EIKON'!CT224*'WEIGHTED from Refinitive'!$B$11)+('WEIGHTED from Refinitive'!$B$14*'ISSUE SCORE from EIKON'!DI224)+('ISSUE SCORE from EIKON'!DX224*'WEIGHTED from Refinitive'!$B$15)+('WEIGHTED from Refinitive'!$B$16*'ISSUE SCORE from EIKON'!EM224)</f>
        <v>90.201889276566774</v>
      </c>
      <c r="D221" s="1">
        <f>('WEIGHTED from Refinitive'!$B$3*'ISSUE SCORE from EIKON'!I224)+('WEIGHTED from Refinitive'!$B$4*'ISSUE SCORE from EIKON'!X224)+('ISSUE SCORE from EIKON'!AM224*'WEIGHTED from Refinitive'!$B$5)+('WEIGHTED from Refinitive'!$B$8*'ISSUE SCORE from EIKON'!BB224)+('ISSUE SCORE from EIKON'!BQ224*'WEIGHTED from Refinitive'!$B$9)+('WEIGHTED from Refinitive'!$B$10*'ISSUE SCORE from EIKON'!CF224)+('ISSUE SCORE from EIKON'!CU224*'WEIGHTED from Refinitive'!$B$11)+('WEIGHTED from Refinitive'!$B$14*'ISSUE SCORE from EIKON'!DJ224)+('ISSUE SCORE from EIKON'!DY224*'WEIGHTED from Refinitive'!$B$15)+('WEIGHTED from Refinitive'!$B$16*'ISSUE SCORE from EIKON'!EN224)</f>
        <v>90.36722210520206</v>
      </c>
      <c r="E221" s="1">
        <f>('WEIGHTED from Refinitive'!$B$3*'ISSUE SCORE from EIKON'!J224)+('WEIGHTED from Refinitive'!$B$4*'ISSUE SCORE from EIKON'!Y224)+('ISSUE SCORE from EIKON'!AN224*'WEIGHTED from Refinitive'!$B$5)+('WEIGHTED from Refinitive'!$B$8*'ISSUE SCORE from EIKON'!BC224)+('ISSUE SCORE from EIKON'!BR224*'WEIGHTED from Refinitive'!$B$9)+('WEIGHTED from Refinitive'!$B$10*'ISSUE SCORE from EIKON'!CG224)+('ISSUE SCORE from EIKON'!CV224*'WEIGHTED from Refinitive'!$B$11)+('WEIGHTED from Refinitive'!$B$14*'ISSUE SCORE from EIKON'!DK224)+('ISSUE SCORE from EIKON'!DZ224*'WEIGHTED from Refinitive'!$B$15)+('WEIGHTED from Refinitive'!$B$16*'ISSUE SCORE from EIKON'!EO224)</f>
        <v>90.696012229897946</v>
      </c>
      <c r="F221" s="1">
        <f>('WEIGHTED from Refinitive'!$B$3*'ISSUE SCORE from EIKON'!K224)+('WEIGHTED from Refinitive'!$B$4*'ISSUE SCORE from EIKON'!Z224)+('ISSUE SCORE from EIKON'!AO224*'WEIGHTED from Refinitive'!$B$5)+('WEIGHTED from Refinitive'!$B$8*'ISSUE SCORE from EIKON'!BD224)+('ISSUE SCORE from EIKON'!BS224*'WEIGHTED from Refinitive'!$B$9)+('WEIGHTED from Refinitive'!$B$10*'ISSUE SCORE from EIKON'!CH224)+('ISSUE SCORE from EIKON'!CW224*'WEIGHTED from Refinitive'!$B$11)+('WEIGHTED from Refinitive'!$B$14*'ISSUE SCORE from EIKON'!DL224)+('ISSUE SCORE from EIKON'!EA224*'WEIGHTED from Refinitive'!$B$15)+('WEIGHTED from Refinitive'!$B$16*'ISSUE SCORE from EIKON'!EP224)</f>
        <v>87.605949605949547</v>
      </c>
      <c r="G221" s="1">
        <f>('WEIGHTED from Refinitive'!$B$3*'ISSUE SCORE from EIKON'!L224)+('WEIGHTED from Refinitive'!$B$4*'ISSUE SCORE from EIKON'!AA224)+('ISSUE SCORE from EIKON'!AP224*'WEIGHTED from Refinitive'!$B$5)+('WEIGHTED from Refinitive'!$B$8*'ISSUE SCORE from EIKON'!BE224)+('ISSUE SCORE from EIKON'!BT224*'WEIGHTED from Refinitive'!$B$9)+('WEIGHTED from Refinitive'!$B$10*'ISSUE SCORE from EIKON'!CI224)+('ISSUE SCORE from EIKON'!CX224*'WEIGHTED from Refinitive'!$B$11)+('WEIGHTED from Refinitive'!$B$14*'ISSUE SCORE from EIKON'!DM224)+('ISSUE SCORE from EIKON'!EB224*'WEIGHTED from Refinitive'!$B$15)+('WEIGHTED from Refinitive'!$B$16*'ISSUE SCORE from EIKON'!EQ224)</f>
        <v>86.282581163825327</v>
      </c>
      <c r="H221" s="1">
        <f>('WEIGHTED from Refinitive'!$B$3*'ISSUE SCORE from EIKON'!M224)+('WEIGHTED from Refinitive'!$B$4*'ISSUE SCORE from EIKON'!AB224)+('ISSUE SCORE from EIKON'!AQ224*'WEIGHTED from Refinitive'!$B$5)+('WEIGHTED from Refinitive'!$B$8*'ISSUE SCORE from EIKON'!BF224)+('ISSUE SCORE from EIKON'!BU224*'WEIGHTED from Refinitive'!$B$9)+('WEIGHTED from Refinitive'!$B$10*'ISSUE SCORE from EIKON'!CJ224)+('ISSUE SCORE from EIKON'!CY224*'WEIGHTED from Refinitive'!$B$11)+('WEIGHTED from Refinitive'!$B$14*'ISSUE SCORE from EIKON'!DN224)+('ISSUE SCORE from EIKON'!EC224*'WEIGHTED from Refinitive'!$B$15)+('WEIGHTED from Refinitive'!$B$16*'ISSUE SCORE from EIKON'!ER224)</f>
        <v>79.80710282272517</v>
      </c>
      <c r="I221" s="1">
        <f>('WEIGHTED from Refinitive'!$B$3*'ISSUE SCORE from EIKON'!N224)+('WEIGHTED from Refinitive'!$B$4*'ISSUE SCORE from EIKON'!AC224)+('ISSUE SCORE from EIKON'!AR224*'WEIGHTED from Refinitive'!$B$5)+('WEIGHTED from Refinitive'!$B$8*'ISSUE SCORE from EIKON'!BG224)+('ISSUE SCORE from EIKON'!BV224*'WEIGHTED from Refinitive'!$B$9)+('WEIGHTED from Refinitive'!$B$10*'ISSUE SCORE from EIKON'!CK224)+('ISSUE SCORE from EIKON'!CZ224*'WEIGHTED from Refinitive'!$B$11)+('WEIGHTED from Refinitive'!$B$14*'ISSUE SCORE from EIKON'!DO224)+('ISSUE SCORE from EIKON'!ED224*'WEIGHTED from Refinitive'!$B$15)+('WEIGHTED from Refinitive'!$B$16*'ISSUE SCORE from EIKON'!ES224)</f>
        <v>87.613363583138153</v>
      </c>
      <c r="J221" s="1">
        <f>('WEIGHTED from Refinitive'!$B$3*'ISSUE SCORE from EIKON'!O224)+('WEIGHTED from Refinitive'!$B$4*'ISSUE SCORE from EIKON'!AD224)+('ISSUE SCORE from EIKON'!AS224*'WEIGHTED from Refinitive'!$B$5)+('WEIGHTED from Refinitive'!$B$8*'ISSUE SCORE from EIKON'!BH224)+('ISSUE SCORE from EIKON'!BW224*'WEIGHTED from Refinitive'!$B$9)+('WEIGHTED from Refinitive'!$B$10*'ISSUE SCORE from EIKON'!CL224)+('ISSUE SCORE from EIKON'!DA224*'WEIGHTED from Refinitive'!$B$11)+('WEIGHTED from Refinitive'!$B$14*'ISSUE SCORE from EIKON'!DP224)+('ISSUE SCORE from EIKON'!EE224*'WEIGHTED from Refinitive'!$B$15)+('WEIGHTED from Refinitive'!$B$16*'ISSUE SCORE from EIKON'!ET224)</f>
        <v>90.411690283400745</v>
      </c>
      <c r="K221" s="1">
        <f>('WEIGHTED from Refinitive'!$B$3*'ISSUE SCORE from EIKON'!P224)+('WEIGHTED from Refinitive'!$B$4*'ISSUE SCORE from EIKON'!AE224)+('ISSUE SCORE from EIKON'!AT224*'WEIGHTED from Refinitive'!$B$5)+('WEIGHTED from Refinitive'!$B$8*'ISSUE SCORE from EIKON'!BI224)+('ISSUE SCORE from EIKON'!BX224*'WEIGHTED from Refinitive'!$B$9)+('WEIGHTED from Refinitive'!$B$10*'ISSUE SCORE from EIKON'!CM224)+('ISSUE SCORE from EIKON'!DB224*'WEIGHTED from Refinitive'!$B$11)+('WEIGHTED from Refinitive'!$B$14*'ISSUE SCORE from EIKON'!DQ224)+('ISSUE SCORE from EIKON'!EF224*'WEIGHTED from Refinitive'!$B$15)+('WEIGHTED from Refinitive'!$B$16*'ISSUE SCORE from EIKON'!EU224)</f>
        <v>86.144737624498234</v>
      </c>
      <c r="L221" s="1">
        <f>('WEIGHTED from Refinitive'!$B$3*'ISSUE SCORE from EIKON'!Q224)+('WEIGHTED from Refinitive'!$B$4*'ISSUE SCORE from EIKON'!AF224)+('ISSUE SCORE from EIKON'!AU224*'WEIGHTED from Refinitive'!$B$5)+('WEIGHTED from Refinitive'!$B$8*'ISSUE SCORE from EIKON'!BJ224)+('ISSUE SCORE from EIKON'!BY224*'WEIGHTED from Refinitive'!$B$9)+('WEIGHTED from Refinitive'!$B$10*'ISSUE SCORE from EIKON'!CN224)+('ISSUE SCORE from EIKON'!DC224*'WEIGHTED from Refinitive'!$B$11)+('WEIGHTED from Refinitive'!$B$14*'ISSUE SCORE from EIKON'!DR224)+('ISSUE SCORE from EIKON'!EG224*'WEIGHTED from Refinitive'!$B$15)+('WEIGHTED from Refinitive'!$B$16*'ISSUE SCORE from EIKON'!EV224)</f>
        <v>83.677736073819105</v>
      </c>
      <c r="M221" s="1">
        <f>('WEIGHTED from Refinitive'!$B$3*'ISSUE SCORE from EIKON'!R224)+('WEIGHTED from Refinitive'!$B$4*'ISSUE SCORE from EIKON'!AG224)+('ISSUE SCORE from EIKON'!AV224*'WEIGHTED from Refinitive'!$B$5)+('WEIGHTED from Refinitive'!$B$8*'ISSUE SCORE from EIKON'!BK224)+('ISSUE SCORE from EIKON'!BZ224*'WEIGHTED from Refinitive'!$B$9)+('WEIGHTED from Refinitive'!$B$10*'ISSUE SCORE from EIKON'!CO224)+('ISSUE SCORE from EIKON'!DD224*'WEIGHTED from Refinitive'!$B$11)+('WEIGHTED from Refinitive'!$B$14*'ISSUE SCORE from EIKON'!DS224)+('ISSUE SCORE from EIKON'!EH224*'WEIGHTED from Refinitive'!$B$15)+('WEIGHTED from Refinitive'!$B$16*'ISSUE SCORE from EIKON'!EW224)</f>
        <v>74.531792796023936</v>
      </c>
      <c r="N221" s="1">
        <f>('WEIGHTED from Refinitive'!$B$3*'ISSUE SCORE from EIKON'!S224)+('WEIGHTED from Refinitive'!$B$4*'ISSUE SCORE from EIKON'!AH224)+('ISSUE SCORE from EIKON'!AW224*'WEIGHTED from Refinitive'!$B$5)+('WEIGHTED from Refinitive'!$B$8*'ISSUE SCORE from EIKON'!BL224)+('ISSUE SCORE from EIKON'!CA224*'WEIGHTED from Refinitive'!$B$9)+('WEIGHTED from Refinitive'!$B$10*'ISSUE SCORE from EIKON'!CP224)+('ISSUE SCORE from EIKON'!DE224*'WEIGHTED from Refinitive'!$B$11)+('WEIGHTED from Refinitive'!$B$14*'ISSUE SCORE from EIKON'!DT224)+('ISSUE SCORE from EIKON'!EI224*'WEIGHTED from Refinitive'!$B$15)+('WEIGHTED from Refinitive'!$B$16*'ISSUE SCORE from EIKON'!EX224)</f>
        <v>84.011742424242385</v>
      </c>
      <c r="O221" s="1">
        <f>('WEIGHTED from Refinitive'!$B$3*'ISSUE SCORE from EIKON'!T224)+('WEIGHTED from Refinitive'!$B$4*'ISSUE SCORE from EIKON'!AI224)+('ISSUE SCORE from EIKON'!AX224*'WEIGHTED from Refinitive'!$B$5)+('WEIGHTED from Refinitive'!$B$8*'ISSUE SCORE from EIKON'!BM224)+('ISSUE SCORE from EIKON'!CB224*'WEIGHTED from Refinitive'!$B$9)+('WEIGHTED from Refinitive'!$B$10*'ISSUE SCORE from EIKON'!CQ224)+('ISSUE SCORE from EIKON'!DF224*'WEIGHTED from Refinitive'!$B$11)+('WEIGHTED from Refinitive'!$B$14*'ISSUE SCORE from EIKON'!DU224)+('ISSUE SCORE from EIKON'!EJ224*'WEIGHTED from Refinitive'!$B$15)+('WEIGHTED from Refinitive'!$B$16*'ISSUE SCORE from EIKON'!EY224)</f>
        <v>81.035431041887321</v>
      </c>
      <c r="P221" s="1">
        <f>('WEIGHTED from Refinitive'!$B$3*'ISSUE SCORE from EIKON'!U224)+('WEIGHTED from Refinitive'!$B$4*'ISSUE SCORE from EIKON'!AJ224)+('ISSUE SCORE from EIKON'!AY224*'WEIGHTED from Refinitive'!$B$5)+('WEIGHTED from Refinitive'!$B$8*'ISSUE SCORE from EIKON'!BN224)+('ISSUE SCORE from EIKON'!CC224*'WEIGHTED from Refinitive'!$B$9)+('WEIGHTED from Refinitive'!$B$10*'ISSUE SCORE from EIKON'!CR224)+('ISSUE SCORE from EIKON'!DG224*'WEIGHTED from Refinitive'!$B$11)+('WEIGHTED from Refinitive'!$B$14*'ISSUE SCORE from EIKON'!DV224)+('ISSUE SCORE from EIKON'!EK224*'WEIGHTED from Refinitive'!$B$15)+('WEIGHTED from Refinitive'!$B$16*'ISSUE SCORE from EIKON'!EZ224)</f>
        <v>75.69153443923544</v>
      </c>
      <c r="R221" s="11" t="s">
        <v>338</v>
      </c>
      <c r="S221" s="1">
        <f t="shared" si="92"/>
        <v>75.52895376726029</v>
      </c>
      <c r="T221" s="1">
        <f t="shared" si="93"/>
        <v>90.201889276566774</v>
      </c>
      <c r="U221" s="1">
        <f t="shared" si="94"/>
        <v>90.36722210520206</v>
      </c>
      <c r="V221" s="1">
        <f t="shared" si="95"/>
        <v>90.696012229897946</v>
      </c>
      <c r="W221" s="1">
        <f t="shared" si="96"/>
        <v>87.605949605949547</v>
      </c>
      <c r="X221" s="1">
        <f t="shared" si="97"/>
        <v>86.282581163825327</v>
      </c>
      <c r="Y221" s="1">
        <f t="shared" si="98"/>
        <v>79.80710282272517</v>
      </c>
      <c r="Z221" s="1">
        <f t="shared" si="99"/>
        <v>87.613363583138153</v>
      </c>
      <c r="AA221" s="1">
        <f t="shared" si="100"/>
        <v>90.411690283400745</v>
      </c>
      <c r="AB221" s="1">
        <f t="shared" si="101"/>
        <v>86.144737624498234</v>
      </c>
      <c r="AC221" s="1">
        <f t="shared" si="102"/>
        <v>83.677736073819105</v>
      </c>
      <c r="AD221" s="1">
        <f t="shared" si="103"/>
        <v>74.531792796023936</v>
      </c>
      <c r="AE221" s="1">
        <f t="shared" si="104"/>
        <v>84.011742424242385</v>
      </c>
      <c r="AF221" s="1">
        <f t="shared" si="105"/>
        <v>81.035431041887321</v>
      </c>
      <c r="AG221" s="1">
        <f t="shared" si="106"/>
        <v>75.69153443923544</v>
      </c>
      <c r="AI221" s="11" t="s">
        <v>338</v>
      </c>
      <c r="AJ221" s="1">
        <f t="shared" si="107"/>
        <v>-14.672935509306484</v>
      </c>
      <c r="AK221" s="1">
        <f t="shared" si="108"/>
        <v>-0.16533282863528598</v>
      </c>
      <c r="AL221" s="1">
        <f t="shared" si="109"/>
        <v>-0.32879012469588531</v>
      </c>
      <c r="AM221" s="1">
        <f t="shared" si="110"/>
        <v>3.0900626239483984</v>
      </c>
      <c r="AN221" s="1">
        <f t="shared" si="111"/>
        <v>1.3233684421242202</v>
      </c>
      <c r="AO221" s="1">
        <f t="shared" si="112"/>
        <v>6.4754783411001569</v>
      </c>
      <c r="AP221" s="1">
        <f t="shared" si="113"/>
        <v>-7.8062607604129823</v>
      </c>
      <c r="AQ221" s="1">
        <f t="shared" si="114"/>
        <v>-2.7983267002625922</v>
      </c>
      <c r="AR221" s="1">
        <f t="shared" si="115"/>
        <v>4.2669526589025111</v>
      </c>
      <c r="AS221" s="1">
        <f t="shared" si="116"/>
        <v>2.4670015506791287</v>
      </c>
      <c r="AT221" s="1">
        <f t="shared" si="117"/>
        <v>9.145943277795169</v>
      </c>
      <c r="AU221" s="1">
        <f t="shared" si="118"/>
        <v>-9.4799496282184492</v>
      </c>
      <c r="AV221" s="1">
        <f t="shared" si="119"/>
        <v>2.976311382355064</v>
      </c>
      <c r="AW221" s="1">
        <f t="shared" si="120"/>
        <v>5.3438966026518813</v>
      </c>
      <c r="AX221" s="1" t="str">
        <f>VLOOKUP(AI221,'ISSUE SCORE from EIKON'!A224:B653,2,FALSE)</f>
        <v>Marathon Oil Corp</v>
      </c>
      <c r="AY221" s="1">
        <f t="shared" si="121"/>
        <v>220</v>
      </c>
      <c r="AZ221" s="1">
        <v>220</v>
      </c>
      <c r="BA221" s="1">
        <v>1</v>
      </c>
    </row>
    <row r="222" spans="1:53" ht="15">
      <c r="A222" s="11" t="s">
        <v>286</v>
      </c>
      <c r="B222" s="1">
        <f>('WEIGHTED from Refinitive'!$B$3*'ISSUE SCORE from EIKON'!G225)+('WEIGHTED from Refinitive'!$B$4*'ISSUE SCORE from EIKON'!V225)+('ISSUE SCORE from EIKON'!AK225*'WEIGHTED from Refinitive'!$B$5)+('WEIGHTED from Refinitive'!$B$8*'ISSUE SCORE from EIKON'!AZ225)+('ISSUE SCORE from EIKON'!BO225*'WEIGHTED from Refinitive'!$B$9)+('WEIGHTED from Refinitive'!$B$10*'ISSUE SCORE from EIKON'!CD225)+('ISSUE SCORE from EIKON'!CS225*'WEIGHTED from Refinitive'!$B$11)+('WEIGHTED from Refinitive'!$B$14*'ISSUE SCORE from EIKON'!DH225)+('ISSUE SCORE from EIKON'!DW225*'WEIGHTED from Refinitive'!$B$15)+('WEIGHTED from Refinitive'!$B$16*'ISSUE SCORE from EIKON'!EL225)</f>
        <v>76.756293577461548</v>
      </c>
      <c r="C222" s="1">
        <f>('WEIGHTED from Refinitive'!$B$3*'ISSUE SCORE from EIKON'!H225)+('WEIGHTED from Refinitive'!$B$4*'ISSUE SCORE from EIKON'!W225)+('ISSUE SCORE from EIKON'!AL225*'WEIGHTED from Refinitive'!$B$5)+('WEIGHTED from Refinitive'!$B$8*'ISSUE SCORE from EIKON'!BA225)+('ISSUE SCORE from EIKON'!BP225*'WEIGHTED from Refinitive'!$B$9)+('WEIGHTED from Refinitive'!$B$10*'ISSUE SCORE from EIKON'!CE225)+('ISSUE SCORE from EIKON'!CT225*'WEIGHTED from Refinitive'!$B$11)+('WEIGHTED from Refinitive'!$B$14*'ISSUE SCORE from EIKON'!DI225)+('ISSUE SCORE from EIKON'!DX225*'WEIGHTED from Refinitive'!$B$15)+('WEIGHTED from Refinitive'!$B$16*'ISSUE SCORE from EIKON'!EM225)</f>
        <v>75.996851504314009</v>
      </c>
      <c r="D222" s="1">
        <f>('WEIGHTED from Refinitive'!$B$3*'ISSUE SCORE from EIKON'!I225)+('WEIGHTED from Refinitive'!$B$4*'ISSUE SCORE from EIKON'!X225)+('ISSUE SCORE from EIKON'!AM225*'WEIGHTED from Refinitive'!$B$5)+('WEIGHTED from Refinitive'!$B$8*'ISSUE SCORE from EIKON'!BB225)+('ISSUE SCORE from EIKON'!BQ225*'WEIGHTED from Refinitive'!$B$9)+('WEIGHTED from Refinitive'!$B$10*'ISSUE SCORE from EIKON'!CF225)+('ISSUE SCORE from EIKON'!CU225*'WEIGHTED from Refinitive'!$B$11)+('WEIGHTED from Refinitive'!$B$14*'ISSUE SCORE from EIKON'!DJ225)+('ISSUE SCORE from EIKON'!DY225*'WEIGHTED from Refinitive'!$B$15)+('WEIGHTED from Refinitive'!$B$16*'ISSUE SCORE from EIKON'!EN225)</f>
        <v>69.738265214056881</v>
      </c>
      <c r="E222" s="1">
        <f>('WEIGHTED from Refinitive'!$B$3*'ISSUE SCORE from EIKON'!J225)+('WEIGHTED from Refinitive'!$B$4*'ISSUE SCORE from EIKON'!Y225)+('ISSUE SCORE from EIKON'!AN225*'WEIGHTED from Refinitive'!$B$5)+('WEIGHTED from Refinitive'!$B$8*'ISSUE SCORE from EIKON'!BC225)+('ISSUE SCORE from EIKON'!BR225*'WEIGHTED from Refinitive'!$B$9)+('WEIGHTED from Refinitive'!$B$10*'ISSUE SCORE from EIKON'!CG225)+('ISSUE SCORE from EIKON'!CV225*'WEIGHTED from Refinitive'!$B$11)+('WEIGHTED from Refinitive'!$B$14*'ISSUE SCORE from EIKON'!DK225)+('ISSUE SCORE from EIKON'!DZ225*'WEIGHTED from Refinitive'!$B$15)+('WEIGHTED from Refinitive'!$B$16*'ISSUE SCORE from EIKON'!EO225)</f>
        <v>68.231804333107618</v>
      </c>
      <c r="F222" s="1">
        <f>('WEIGHTED from Refinitive'!$B$3*'ISSUE SCORE from EIKON'!K225)+('WEIGHTED from Refinitive'!$B$4*'ISSUE SCORE from EIKON'!Z225)+('ISSUE SCORE from EIKON'!AO225*'WEIGHTED from Refinitive'!$B$5)+('WEIGHTED from Refinitive'!$B$8*'ISSUE SCORE from EIKON'!BD225)+('ISSUE SCORE from EIKON'!BS225*'WEIGHTED from Refinitive'!$B$9)+('WEIGHTED from Refinitive'!$B$10*'ISSUE SCORE from EIKON'!CH225)+('ISSUE SCORE from EIKON'!CW225*'WEIGHTED from Refinitive'!$B$11)+('WEIGHTED from Refinitive'!$B$14*'ISSUE SCORE from EIKON'!DL225)+('ISSUE SCORE from EIKON'!EA225*'WEIGHTED from Refinitive'!$B$15)+('WEIGHTED from Refinitive'!$B$16*'ISSUE SCORE from EIKON'!EP225)</f>
        <v>61.135846911708938</v>
      </c>
      <c r="G222" s="1">
        <f>('WEIGHTED from Refinitive'!$B$3*'ISSUE SCORE from EIKON'!L225)+('WEIGHTED from Refinitive'!$B$4*'ISSUE SCORE from EIKON'!AA225)+('ISSUE SCORE from EIKON'!AP225*'WEIGHTED from Refinitive'!$B$5)+('WEIGHTED from Refinitive'!$B$8*'ISSUE SCORE from EIKON'!BE225)+('ISSUE SCORE from EIKON'!BT225*'WEIGHTED from Refinitive'!$B$9)+('WEIGHTED from Refinitive'!$B$10*'ISSUE SCORE from EIKON'!CI225)+('ISSUE SCORE from EIKON'!CX225*'WEIGHTED from Refinitive'!$B$11)+('WEIGHTED from Refinitive'!$B$14*'ISSUE SCORE from EIKON'!DM225)+('ISSUE SCORE from EIKON'!EB225*'WEIGHTED from Refinitive'!$B$15)+('WEIGHTED from Refinitive'!$B$16*'ISSUE SCORE from EIKON'!EQ225)</f>
        <v>64.482898368444935</v>
      </c>
      <c r="H222" s="1">
        <f>('WEIGHTED from Refinitive'!$B$3*'ISSUE SCORE from EIKON'!M225)+('WEIGHTED from Refinitive'!$B$4*'ISSUE SCORE from EIKON'!AB225)+('ISSUE SCORE from EIKON'!AQ225*'WEIGHTED from Refinitive'!$B$5)+('WEIGHTED from Refinitive'!$B$8*'ISSUE SCORE from EIKON'!BF225)+('ISSUE SCORE from EIKON'!BU225*'WEIGHTED from Refinitive'!$B$9)+('WEIGHTED from Refinitive'!$B$10*'ISSUE SCORE from EIKON'!CJ225)+('ISSUE SCORE from EIKON'!CY225*'WEIGHTED from Refinitive'!$B$11)+('WEIGHTED from Refinitive'!$B$14*'ISSUE SCORE from EIKON'!DN225)+('ISSUE SCORE from EIKON'!EC225*'WEIGHTED from Refinitive'!$B$15)+('WEIGHTED from Refinitive'!$B$16*'ISSUE SCORE from EIKON'!ER225)</f>
        <v>66.256744604316495</v>
      </c>
      <c r="I222" s="1">
        <f>('WEIGHTED from Refinitive'!$B$3*'ISSUE SCORE from EIKON'!N225)+('WEIGHTED from Refinitive'!$B$4*'ISSUE SCORE from EIKON'!AC225)+('ISSUE SCORE from EIKON'!AR225*'WEIGHTED from Refinitive'!$B$5)+('WEIGHTED from Refinitive'!$B$8*'ISSUE SCORE from EIKON'!BG225)+('ISSUE SCORE from EIKON'!BV225*'WEIGHTED from Refinitive'!$B$9)+('WEIGHTED from Refinitive'!$B$10*'ISSUE SCORE from EIKON'!CK225)+('ISSUE SCORE from EIKON'!CZ225*'WEIGHTED from Refinitive'!$B$11)+('WEIGHTED from Refinitive'!$B$14*'ISSUE SCORE from EIKON'!DO225)+('ISSUE SCORE from EIKON'!ED225*'WEIGHTED from Refinitive'!$B$15)+('WEIGHTED from Refinitive'!$B$16*'ISSUE SCORE from EIKON'!ES225)</f>
        <v>65.994837641866297</v>
      </c>
      <c r="J222" s="1">
        <f>('WEIGHTED from Refinitive'!$B$3*'ISSUE SCORE from EIKON'!O225)+('WEIGHTED from Refinitive'!$B$4*'ISSUE SCORE from EIKON'!AD225)+('ISSUE SCORE from EIKON'!AS225*'WEIGHTED from Refinitive'!$B$5)+('WEIGHTED from Refinitive'!$B$8*'ISSUE SCORE from EIKON'!BH225)+('ISSUE SCORE from EIKON'!BW225*'WEIGHTED from Refinitive'!$B$9)+('WEIGHTED from Refinitive'!$B$10*'ISSUE SCORE from EIKON'!CL225)+('ISSUE SCORE from EIKON'!DA225*'WEIGHTED from Refinitive'!$B$11)+('WEIGHTED from Refinitive'!$B$14*'ISSUE SCORE from EIKON'!DP225)+('ISSUE SCORE from EIKON'!EE225*'WEIGHTED from Refinitive'!$B$15)+('WEIGHTED from Refinitive'!$B$16*'ISSUE SCORE from EIKON'!ET225)</f>
        <v>57.254301619433164</v>
      </c>
      <c r="K222" s="1">
        <f>('WEIGHTED from Refinitive'!$B$3*'ISSUE SCORE from EIKON'!P225)+('WEIGHTED from Refinitive'!$B$4*'ISSUE SCORE from EIKON'!AE225)+('ISSUE SCORE from EIKON'!AT225*'WEIGHTED from Refinitive'!$B$5)+('WEIGHTED from Refinitive'!$B$8*'ISSUE SCORE from EIKON'!BI225)+('ISSUE SCORE from EIKON'!BX225*'WEIGHTED from Refinitive'!$B$9)+('WEIGHTED from Refinitive'!$B$10*'ISSUE SCORE from EIKON'!CM225)+('ISSUE SCORE from EIKON'!DB225*'WEIGHTED from Refinitive'!$B$11)+('WEIGHTED from Refinitive'!$B$14*'ISSUE SCORE from EIKON'!DQ225)+('ISSUE SCORE from EIKON'!EF225*'WEIGHTED from Refinitive'!$B$15)+('WEIGHTED from Refinitive'!$B$16*'ISSUE SCORE from EIKON'!EU225)</f>
        <v>57.554743699950194</v>
      </c>
      <c r="L222" s="1">
        <f>('WEIGHTED from Refinitive'!$B$3*'ISSUE SCORE from EIKON'!Q225)+('WEIGHTED from Refinitive'!$B$4*'ISSUE SCORE from EIKON'!AF225)+('ISSUE SCORE from EIKON'!AU225*'WEIGHTED from Refinitive'!$B$5)+('WEIGHTED from Refinitive'!$B$8*'ISSUE SCORE from EIKON'!BJ225)+('ISSUE SCORE from EIKON'!BY225*'WEIGHTED from Refinitive'!$B$9)+('WEIGHTED from Refinitive'!$B$10*'ISSUE SCORE from EIKON'!CN225)+('ISSUE SCORE from EIKON'!DC225*'WEIGHTED from Refinitive'!$B$11)+('WEIGHTED from Refinitive'!$B$14*'ISSUE SCORE from EIKON'!DR225)+('ISSUE SCORE from EIKON'!EG225*'WEIGHTED from Refinitive'!$B$15)+('WEIGHTED from Refinitive'!$B$16*'ISSUE SCORE from EIKON'!EV225)</f>
        <v>41.274125377923077</v>
      </c>
      <c r="M222" s="1">
        <f>('WEIGHTED from Refinitive'!$B$3*'ISSUE SCORE from EIKON'!R225)+('WEIGHTED from Refinitive'!$B$4*'ISSUE SCORE from EIKON'!AG225)+('ISSUE SCORE from EIKON'!AV225*'WEIGHTED from Refinitive'!$B$5)+('WEIGHTED from Refinitive'!$B$8*'ISSUE SCORE from EIKON'!BK225)+('ISSUE SCORE from EIKON'!BZ225*'WEIGHTED from Refinitive'!$B$9)+('WEIGHTED from Refinitive'!$B$10*'ISSUE SCORE from EIKON'!CO225)+('ISSUE SCORE from EIKON'!DD225*'WEIGHTED from Refinitive'!$B$11)+('WEIGHTED from Refinitive'!$B$14*'ISSUE SCORE from EIKON'!DS225)+('ISSUE SCORE from EIKON'!EH225*'WEIGHTED from Refinitive'!$B$15)+('WEIGHTED from Refinitive'!$B$16*'ISSUE SCORE from EIKON'!EW225)</f>
        <v>46.93086511474322</v>
      </c>
      <c r="N222" s="1">
        <f>('WEIGHTED from Refinitive'!$B$3*'ISSUE SCORE from EIKON'!S225)+('WEIGHTED from Refinitive'!$B$4*'ISSUE SCORE from EIKON'!AH225)+('ISSUE SCORE from EIKON'!AW225*'WEIGHTED from Refinitive'!$B$5)+('WEIGHTED from Refinitive'!$B$8*'ISSUE SCORE from EIKON'!BL225)+('ISSUE SCORE from EIKON'!CA225*'WEIGHTED from Refinitive'!$B$9)+('WEIGHTED from Refinitive'!$B$10*'ISSUE SCORE from EIKON'!CP225)+('ISSUE SCORE from EIKON'!DE225*'WEIGHTED from Refinitive'!$B$11)+('WEIGHTED from Refinitive'!$B$14*'ISSUE SCORE from EIKON'!DT225)+('ISSUE SCORE from EIKON'!EI225*'WEIGHTED from Refinitive'!$B$15)+('WEIGHTED from Refinitive'!$B$16*'ISSUE SCORE from EIKON'!EX225)</f>
        <v>45.634469696969703</v>
      </c>
      <c r="O222" s="1">
        <f>('WEIGHTED from Refinitive'!$B$3*'ISSUE SCORE from EIKON'!T225)+('WEIGHTED from Refinitive'!$B$4*'ISSUE SCORE from EIKON'!AI225)+('ISSUE SCORE from EIKON'!AX225*'WEIGHTED from Refinitive'!$B$5)+('WEIGHTED from Refinitive'!$B$8*'ISSUE SCORE from EIKON'!BM225)+('ISSUE SCORE from EIKON'!CB225*'WEIGHTED from Refinitive'!$B$9)+('WEIGHTED from Refinitive'!$B$10*'ISSUE SCORE from EIKON'!CQ225)+('ISSUE SCORE from EIKON'!DF225*'WEIGHTED from Refinitive'!$B$11)+('WEIGHTED from Refinitive'!$B$14*'ISSUE SCORE from EIKON'!DU225)+('ISSUE SCORE from EIKON'!EJ225*'WEIGHTED from Refinitive'!$B$15)+('WEIGHTED from Refinitive'!$B$16*'ISSUE SCORE from EIKON'!EY225)</f>
        <v>40.228357359635794</v>
      </c>
      <c r="P222" s="1">
        <f>('WEIGHTED from Refinitive'!$B$3*'ISSUE SCORE from EIKON'!U225)+('WEIGHTED from Refinitive'!$B$4*'ISSUE SCORE from EIKON'!AJ225)+('ISSUE SCORE from EIKON'!AY225*'WEIGHTED from Refinitive'!$B$5)+('WEIGHTED from Refinitive'!$B$8*'ISSUE SCORE from EIKON'!BN225)+('ISSUE SCORE from EIKON'!CC225*'WEIGHTED from Refinitive'!$B$9)+('WEIGHTED from Refinitive'!$B$10*'ISSUE SCORE from EIKON'!CR225)+('ISSUE SCORE from EIKON'!DG225*'WEIGHTED from Refinitive'!$B$11)+('WEIGHTED from Refinitive'!$B$14*'ISSUE SCORE from EIKON'!DV225)+('ISSUE SCORE from EIKON'!EK225*'WEIGHTED from Refinitive'!$B$15)+('WEIGHTED from Refinitive'!$B$16*'ISSUE SCORE from EIKON'!EZ225)</f>
        <v>46.228040877367881</v>
      </c>
      <c r="R222" s="11" t="s">
        <v>339</v>
      </c>
      <c r="S222" s="1">
        <f t="shared" si="92"/>
        <v>62.278505392912152</v>
      </c>
      <c r="T222" s="1">
        <f t="shared" si="93"/>
        <v>75.996851504314009</v>
      </c>
      <c r="U222" s="1">
        <f t="shared" si="94"/>
        <v>69.738265214056881</v>
      </c>
      <c r="V222" s="1">
        <f t="shared" si="95"/>
        <v>68.231804333107618</v>
      </c>
      <c r="W222" s="1">
        <f t="shared" si="96"/>
        <v>61.135846911708938</v>
      </c>
      <c r="X222" s="1">
        <f t="shared" si="97"/>
        <v>64.482898368444935</v>
      </c>
      <c r="Y222" s="1">
        <f t="shared" si="98"/>
        <v>66.256744604316495</v>
      </c>
      <c r="Z222" s="1">
        <f t="shared" si="99"/>
        <v>65.994837641866297</v>
      </c>
      <c r="AA222" s="1">
        <f t="shared" si="100"/>
        <v>57.254301619433164</v>
      </c>
      <c r="AB222" s="1">
        <f t="shared" si="101"/>
        <v>57.554743699950194</v>
      </c>
      <c r="AC222" s="1">
        <f t="shared" si="102"/>
        <v>41.274125377923077</v>
      </c>
      <c r="AD222" s="1">
        <f t="shared" si="103"/>
        <v>46.93086511474322</v>
      </c>
      <c r="AE222" s="1">
        <f t="shared" si="104"/>
        <v>45.634469696969703</v>
      </c>
      <c r="AF222" s="1">
        <f t="shared" si="105"/>
        <v>40.228357359635794</v>
      </c>
      <c r="AG222" s="1">
        <f t="shared" si="106"/>
        <v>46.228040877367881</v>
      </c>
      <c r="AI222" s="11" t="s">
        <v>339</v>
      </c>
      <c r="AJ222" s="1">
        <f t="shared" si="107"/>
        <v>-13.718346111401857</v>
      </c>
      <c r="AK222" s="1">
        <f t="shared" si="108"/>
        <v>6.2585862902571279</v>
      </c>
      <c r="AL222" s="1">
        <f t="shared" si="109"/>
        <v>1.5064608809492626</v>
      </c>
      <c r="AM222" s="1">
        <f t="shared" si="110"/>
        <v>7.0959574213986798</v>
      </c>
      <c r="AN222" s="1">
        <f t="shared" si="111"/>
        <v>-3.347051456735997</v>
      </c>
      <c r="AO222" s="1">
        <f t="shared" si="112"/>
        <v>-1.7738462358715594</v>
      </c>
      <c r="AP222" s="1">
        <f t="shared" si="113"/>
        <v>0.26190696245019751</v>
      </c>
      <c r="AQ222" s="1">
        <f t="shared" si="114"/>
        <v>8.7405360224331332</v>
      </c>
      <c r="AR222" s="1">
        <f t="shared" si="115"/>
        <v>-0.30044208051702981</v>
      </c>
      <c r="AS222" s="1">
        <f t="shared" si="116"/>
        <v>16.280618322027117</v>
      </c>
      <c r="AT222" s="1">
        <f t="shared" si="117"/>
        <v>-5.6567397368201426</v>
      </c>
      <c r="AU222" s="1">
        <f t="shared" si="118"/>
        <v>1.2963954177735175</v>
      </c>
      <c r="AV222" s="1">
        <f t="shared" si="119"/>
        <v>5.4061123373339086</v>
      </c>
      <c r="AW222" s="1">
        <f t="shared" si="120"/>
        <v>-5.9996835177320875</v>
      </c>
      <c r="AX222" s="1" t="str">
        <f>VLOOKUP(AI222,'ISSUE SCORE from EIKON'!A225:B654,2,FALSE)</f>
        <v>MSCI Inc</v>
      </c>
      <c r="AY222" s="1">
        <f t="shared" si="121"/>
        <v>221</v>
      </c>
      <c r="AZ222" s="1">
        <v>221</v>
      </c>
      <c r="BA222" s="1">
        <v>1</v>
      </c>
    </row>
    <row r="223" spans="1:53" ht="15">
      <c r="A223" s="11" t="s">
        <v>287</v>
      </c>
      <c r="B223" s="1">
        <f>('WEIGHTED from Refinitive'!$B$3*'ISSUE SCORE from EIKON'!G226)+('WEIGHTED from Refinitive'!$B$4*'ISSUE SCORE from EIKON'!V226)+('ISSUE SCORE from EIKON'!AK226*'WEIGHTED from Refinitive'!$B$5)+('WEIGHTED from Refinitive'!$B$8*'ISSUE SCORE from EIKON'!AZ226)+('ISSUE SCORE from EIKON'!BO226*'WEIGHTED from Refinitive'!$B$9)+('WEIGHTED from Refinitive'!$B$10*'ISSUE SCORE from EIKON'!CD226)+('ISSUE SCORE from EIKON'!CS226*'WEIGHTED from Refinitive'!$B$11)+('WEIGHTED from Refinitive'!$B$14*'ISSUE SCORE from EIKON'!DH226)+('ISSUE SCORE from EIKON'!DW226*'WEIGHTED from Refinitive'!$B$15)+('WEIGHTED from Refinitive'!$B$16*'ISSUE SCORE from EIKON'!EL226)</f>
        <v>84.766621093749961</v>
      </c>
      <c r="C223" s="1">
        <f>('WEIGHTED from Refinitive'!$B$3*'ISSUE SCORE from EIKON'!H226)+('WEIGHTED from Refinitive'!$B$4*'ISSUE SCORE from EIKON'!W226)+('ISSUE SCORE from EIKON'!AL226*'WEIGHTED from Refinitive'!$B$5)+('WEIGHTED from Refinitive'!$B$8*'ISSUE SCORE from EIKON'!BA226)+('ISSUE SCORE from EIKON'!BP226*'WEIGHTED from Refinitive'!$B$9)+('WEIGHTED from Refinitive'!$B$10*'ISSUE SCORE from EIKON'!CE226)+('ISSUE SCORE from EIKON'!CT226*'WEIGHTED from Refinitive'!$B$11)+('WEIGHTED from Refinitive'!$B$14*'ISSUE SCORE from EIKON'!DI226)+('ISSUE SCORE from EIKON'!DX226*'WEIGHTED from Refinitive'!$B$15)+('WEIGHTED from Refinitive'!$B$16*'ISSUE SCORE from EIKON'!EM226)</f>
        <v>78.881063053870676</v>
      </c>
      <c r="D223" s="1">
        <f>('WEIGHTED from Refinitive'!$B$3*'ISSUE SCORE from EIKON'!I226)+('WEIGHTED from Refinitive'!$B$4*'ISSUE SCORE from EIKON'!X226)+('ISSUE SCORE from EIKON'!AM226*'WEIGHTED from Refinitive'!$B$5)+('WEIGHTED from Refinitive'!$B$8*'ISSUE SCORE from EIKON'!BB226)+('ISSUE SCORE from EIKON'!BQ226*'WEIGHTED from Refinitive'!$B$9)+('WEIGHTED from Refinitive'!$B$10*'ISSUE SCORE from EIKON'!CF226)+('ISSUE SCORE from EIKON'!CU226*'WEIGHTED from Refinitive'!$B$11)+('WEIGHTED from Refinitive'!$B$14*'ISSUE SCORE from EIKON'!DJ226)+('ISSUE SCORE from EIKON'!DY226*'WEIGHTED from Refinitive'!$B$15)+('WEIGHTED from Refinitive'!$B$16*'ISSUE SCORE from EIKON'!EN226)</f>
        <v>82.870594810259135</v>
      </c>
      <c r="E223" s="1">
        <f>('WEIGHTED from Refinitive'!$B$3*'ISSUE SCORE from EIKON'!J226)+('WEIGHTED from Refinitive'!$B$4*'ISSUE SCORE from EIKON'!Y226)+('ISSUE SCORE from EIKON'!AN226*'WEIGHTED from Refinitive'!$B$5)+('WEIGHTED from Refinitive'!$B$8*'ISSUE SCORE from EIKON'!BC226)+('ISSUE SCORE from EIKON'!BR226*'WEIGHTED from Refinitive'!$B$9)+('WEIGHTED from Refinitive'!$B$10*'ISSUE SCORE from EIKON'!CG226)+('ISSUE SCORE from EIKON'!CV226*'WEIGHTED from Refinitive'!$B$11)+('WEIGHTED from Refinitive'!$B$14*'ISSUE SCORE from EIKON'!DK226)+('ISSUE SCORE from EIKON'!DZ226*'WEIGHTED from Refinitive'!$B$15)+('WEIGHTED from Refinitive'!$B$16*'ISSUE SCORE from EIKON'!EO226)</f>
        <v>81.756668255397216</v>
      </c>
      <c r="F223" s="1">
        <f>('WEIGHTED from Refinitive'!$B$3*'ISSUE SCORE from EIKON'!K226)+('WEIGHTED from Refinitive'!$B$4*'ISSUE SCORE from EIKON'!Z226)+('ISSUE SCORE from EIKON'!AO226*'WEIGHTED from Refinitive'!$B$5)+('WEIGHTED from Refinitive'!$B$8*'ISSUE SCORE from EIKON'!BD226)+('ISSUE SCORE from EIKON'!BS226*'WEIGHTED from Refinitive'!$B$9)+('WEIGHTED from Refinitive'!$B$10*'ISSUE SCORE from EIKON'!CH226)+('ISSUE SCORE from EIKON'!CW226*'WEIGHTED from Refinitive'!$B$11)+('WEIGHTED from Refinitive'!$B$14*'ISSUE SCORE from EIKON'!DL226)+('ISSUE SCORE from EIKON'!EA226*'WEIGHTED from Refinitive'!$B$15)+('WEIGHTED from Refinitive'!$B$16*'ISSUE SCORE from EIKON'!EP226)</f>
        <v>79.126210591386723</v>
      </c>
      <c r="G223" s="1">
        <f>('WEIGHTED from Refinitive'!$B$3*'ISSUE SCORE from EIKON'!L226)+('WEIGHTED from Refinitive'!$B$4*'ISSUE SCORE from EIKON'!AA226)+('ISSUE SCORE from EIKON'!AP226*'WEIGHTED from Refinitive'!$B$5)+('WEIGHTED from Refinitive'!$B$8*'ISSUE SCORE from EIKON'!BE226)+('ISSUE SCORE from EIKON'!BT226*'WEIGHTED from Refinitive'!$B$9)+('WEIGHTED from Refinitive'!$B$10*'ISSUE SCORE from EIKON'!CI226)+('ISSUE SCORE from EIKON'!CX226*'WEIGHTED from Refinitive'!$B$11)+('WEIGHTED from Refinitive'!$B$14*'ISSUE SCORE from EIKON'!DM226)+('ISSUE SCORE from EIKON'!EB226*'WEIGHTED from Refinitive'!$B$15)+('WEIGHTED from Refinitive'!$B$16*'ISSUE SCORE from EIKON'!EQ226)</f>
        <v>73.063436563436539</v>
      </c>
      <c r="H223" s="1">
        <f>('WEIGHTED from Refinitive'!$B$3*'ISSUE SCORE from EIKON'!M226)+('WEIGHTED from Refinitive'!$B$4*'ISSUE SCORE from EIKON'!AB226)+('ISSUE SCORE from EIKON'!AQ226*'WEIGHTED from Refinitive'!$B$5)+('WEIGHTED from Refinitive'!$B$8*'ISSUE SCORE from EIKON'!BF226)+('ISSUE SCORE from EIKON'!BU226*'WEIGHTED from Refinitive'!$B$9)+('WEIGHTED from Refinitive'!$B$10*'ISSUE SCORE from EIKON'!CJ226)+('ISSUE SCORE from EIKON'!CY226*'WEIGHTED from Refinitive'!$B$11)+('WEIGHTED from Refinitive'!$B$14*'ISSUE SCORE from EIKON'!DN226)+('ISSUE SCORE from EIKON'!EC226*'WEIGHTED from Refinitive'!$B$15)+('WEIGHTED from Refinitive'!$B$16*'ISSUE SCORE from EIKON'!ER226)</f>
        <v>74.404588599157421</v>
      </c>
      <c r="I223" s="1">
        <f>('WEIGHTED from Refinitive'!$B$3*'ISSUE SCORE from EIKON'!N226)+('WEIGHTED from Refinitive'!$B$4*'ISSUE SCORE from EIKON'!AC226)+('ISSUE SCORE from EIKON'!AR226*'WEIGHTED from Refinitive'!$B$5)+('WEIGHTED from Refinitive'!$B$8*'ISSUE SCORE from EIKON'!BG226)+('ISSUE SCORE from EIKON'!BV226*'WEIGHTED from Refinitive'!$B$9)+('WEIGHTED from Refinitive'!$B$10*'ISSUE SCORE from EIKON'!CK226)+('ISSUE SCORE from EIKON'!CZ226*'WEIGHTED from Refinitive'!$B$11)+('WEIGHTED from Refinitive'!$B$14*'ISSUE SCORE from EIKON'!DO226)+('ISSUE SCORE from EIKON'!ED226*'WEIGHTED from Refinitive'!$B$15)+('WEIGHTED from Refinitive'!$B$16*'ISSUE SCORE from EIKON'!ES226)</f>
        <v>76.8663247299734</v>
      </c>
      <c r="J223" s="1">
        <f>('WEIGHTED from Refinitive'!$B$3*'ISSUE SCORE from EIKON'!O226)+('WEIGHTED from Refinitive'!$B$4*'ISSUE SCORE from EIKON'!AD226)+('ISSUE SCORE from EIKON'!AS226*'WEIGHTED from Refinitive'!$B$5)+('WEIGHTED from Refinitive'!$B$8*'ISSUE SCORE from EIKON'!BH226)+('ISSUE SCORE from EIKON'!BW226*'WEIGHTED from Refinitive'!$B$9)+('WEIGHTED from Refinitive'!$B$10*'ISSUE SCORE from EIKON'!CL226)+('ISSUE SCORE from EIKON'!DA226*'WEIGHTED from Refinitive'!$B$11)+('WEIGHTED from Refinitive'!$B$14*'ISSUE SCORE from EIKON'!DP226)+('ISSUE SCORE from EIKON'!EE226*'WEIGHTED from Refinitive'!$B$15)+('WEIGHTED from Refinitive'!$B$16*'ISSUE SCORE from EIKON'!ET226)</f>
        <v>77.374073928121007</v>
      </c>
      <c r="K223" s="1">
        <f>('WEIGHTED from Refinitive'!$B$3*'ISSUE SCORE from EIKON'!P226)+('WEIGHTED from Refinitive'!$B$4*'ISSUE SCORE from EIKON'!AE226)+('ISSUE SCORE from EIKON'!AT226*'WEIGHTED from Refinitive'!$B$5)+('WEIGHTED from Refinitive'!$B$8*'ISSUE SCORE from EIKON'!BI226)+('ISSUE SCORE from EIKON'!BX226*'WEIGHTED from Refinitive'!$B$9)+('WEIGHTED from Refinitive'!$B$10*'ISSUE SCORE from EIKON'!CM226)+('ISSUE SCORE from EIKON'!DB226*'WEIGHTED from Refinitive'!$B$11)+('WEIGHTED from Refinitive'!$B$14*'ISSUE SCORE from EIKON'!DQ226)+('ISSUE SCORE from EIKON'!EF226*'WEIGHTED from Refinitive'!$B$15)+('WEIGHTED from Refinitive'!$B$16*'ISSUE SCORE from EIKON'!EU226)</f>
        <v>83.186193505742338</v>
      </c>
      <c r="L223" s="1">
        <f>('WEIGHTED from Refinitive'!$B$3*'ISSUE SCORE from EIKON'!Q226)+('WEIGHTED from Refinitive'!$B$4*'ISSUE SCORE from EIKON'!AF226)+('ISSUE SCORE from EIKON'!AU226*'WEIGHTED from Refinitive'!$B$5)+('WEIGHTED from Refinitive'!$B$8*'ISSUE SCORE from EIKON'!BJ226)+('ISSUE SCORE from EIKON'!BY226*'WEIGHTED from Refinitive'!$B$9)+('WEIGHTED from Refinitive'!$B$10*'ISSUE SCORE from EIKON'!CN226)+('ISSUE SCORE from EIKON'!DC226*'WEIGHTED from Refinitive'!$B$11)+('WEIGHTED from Refinitive'!$B$14*'ISSUE SCORE from EIKON'!DR226)+('ISSUE SCORE from EIKON'!EG226*'WEIGHTED from Refinitive'!$B$15)+('WEIGHTED from Refinitive'!$B$16*'ISSUE SCORE from EIKON'!EV226)</f>
        <v>80.207336108220545</v>
      </c>
      <c r="M223" s="1">
        <f>('WEIGHTED from Refinitive'!$B$3*'ISSUE SCORE from EIKON'!R226)+('WEIGHTED from Refinitive'!$B$4*'ISSUE SCORE from EIKON'!AG226)+('ISSUE SCORE from EIKON'!AV226*'WEIGHTED from Refinitive'!$B$5)+('WEIGHTED from Refinitive'!$B$8*'ISSUE SCORE from EIKON'!BK226)+('ISSUE SCORE from EIKON'!BZ226*'WEIGHTED from Refinitive'!$B$9)+('WEIGHTED from Refinitive'!$B$10*'ISSUE SCORE from EIKON'!CO226)+('ISSUE SCORE from EIKON'!DD226*'WEIGHTED from Refinitive'!$B$11)+('WEIGHTED from Refinitive'!$B$14*'ISSUE SCORE from EIKON'!DS226)+('ISSUE SCORE from EIKON'!EH226*'WEIGHTED from Refinitive'!$B$15)+('WEIGHTED from Refinitive'!$B$16*'ISSUE SCORE from EIKON'!EW226)</f>
        <v>78.759613130128912</v>
      </c>
      <c r="N223" s="1">
        <f>('WEIGHTED from Refinitive'!$B$3*'ISSUE SCORE from EIKON'!S226)+('WEIGHTED from Refinitive'!$B$4*'ISSUE SCORE from EIKON'!AH226)+('ISSUE SCORE from EIKON'!AW226*'WEIGHTED from Refinitive'!$B$5)+('WEIGHTED from Refinitive'!$B$8*'ISSUE SCORE from EIKON'!BL226)+('ISSUE SCORE from EIKON'!CA226*'WEIGHTED from Refinitive'!$B$9)+('WEIGHTED from Refinitive'!$B$10*'ISSUE SCORE from EIKON'!CP226)+('ISSUE SCORE from EIKON'!DE226*'WEIGHTED from Refinitive'!$B$11)+('WEIGHTED from Refinitive'!$B$14*'ISSUE SCORE from EIKON'!DT226)+('ISSUE SCORE from EIKON'!EI226*'WEIGHTED from Refinitive'!$B$15)+('WEIGHTED from Refinitive'!$B$16*'ISSUE SCORE from EIKON'!EX226)</f>
        <v>62.850956238316591</v>
      </c>
      <c r="O223" s="1">
        <f>('WEIGHTED from Refinitive'!$B$3*'ISSUE SCORE from EIKON'!T226)+('WEIGHTED from Refinitive'!$B$4*'ISSUE SCORE from EIKON'!AI226)+('ISSUE SCORE from EIKON'!AX226*'WEIGHTED from Refinitive'!$B$5)+('WEIGHTED from Refinitive'!$B$8*'ISSUE SCORE from EIKON'!BM226)+('ISSUE SCORE from EIKON'!CB226*'WEIGHTED from Refinitive'!$B$9)+('WEIGHTED from Refinitive'!$B$10*'ISSUE SCORE from EIKON'!CQ226)+('ISSUE SCORE from EIKON'!DF226*'WEIGHTED from Refinitive'!$B$11)+('WEIGHTED from Refinitive'!$B$14*'ISSUE SCORE from EIKON'!DU226)+('ISSUE SCORE from EIKON'!EJ226*'WEIGHTED from Refinitive'!$B$15)+('WEIGHTED from Refinitive'!$B$16*'ISSUE SCORE from EIKON'!EY226)</f>
        <v>57.4205086580086</v>
      </c>
      <c r="P223" s="1">
        <f>('WEIGHTED from Refinitive'!$B$3*'ISSUE SCORE from EIKON'!U226)+('WEIGHTED from Refinitive'!$B$4*'ISSUE SCORE from EIKON'!AJ226)+('ISSUE SCORE from EIKON'!AY226*'WEIGHTED from Refinitive'!$B$5)+('WEIGHTED from Refinitive'!$B$8*'ISSUE SCORE from EIKON'!BN226)+('ISSUE SCORE from EIKON'!CC226*'WEIGHTED from Refinitive'!$B$9)+('WEIGHTED from Refinitive'!$B$10*'ISSUE SCORE from EIKON'!CR226)+('ISSUE SCORE from EIKON'!DG226*'WEIGHTED from Refinitive'!$B$11)+('WEIGHTED from Refinitive'!$B$14*'ISSUE SCORE from EIKON'!DV226)+('ISSUE SCORE from EIKON'!EK226*'WEIGHTED from Refinitive'!$B$15)+('WEIGHTED from Refinitive'!$B$16*'ISSUE SCORE from EIKON'!EZ226)</f>
        <v>51.81283369864547</v>
      </c>
      <c r="R223" s="11" t="s">
        <v>340</v>
      </c>
      <c r="S223" s="1">
        <f t="shared" si="92"/>
        <v>95.61502823128896</v>
      </c>
      <c r="T223" s="1">
        <f t="shared" si="93"/>
        <v>78.881063053870676</v>
      </c>
      <c r="U223" s="1">
        <f t="shared" si="94"/>
        <v>82.870594810259135</v>
      </c>
      <c r="V223" s="1">
        <f t="shared" si="95"/>
        <v>81.756668255397216</v>
      </c>
      <c r="W223" s="1">
        <f t="shared" si="96"/>
        <v>79.126210591386723</v>
      </c>
      <c r="X223" s="1">
        <f t="shared" si="97"/>
        <v>73.063436563436539</v>
      </c>
      <c r="Y223" s="1">
        <f t="shared" si="98"/>
        <v>74.404588599157421</v>
      </c>
      <c r="Z223" s="1">
        <f t="shared" si="99"/>
        <v>76.8663247299734</v>
      </c>
      <c r="AA223" s="1">
        <f t="shared" si="100"/>
        <v>77.374073928121007</v>
      </c>
      <c r="AB223" s="1">
        <f t="shared" si="101"/>
        <v>83.186193505742338</v>
      </c>
      <c r="AC223" s="1">
        <f t="shared" si="102"/>
        <v>80.207336108220545</v>
      </c>
      <c r="AD223" s="1">
        <f t="shared" si="103"/>
        <v>78.759613130128912</v>
      </c>
      <c r="AE223" s="1">
        <f t="shared" si="104"/>
        <v>62.850956238316591</v>
      </c>
      <c r="AF223" s="1">
        <f t="shared" si="105"/>
        <v>57.4205086580086</v>
      </c>
      <c r="AG223" s="1">
        <f t="shared" si="106"/>
        <v>51.81283369864547</v>
      </c>
      <c r="AI223" s="11" t="s">
        <v>340</v>
      </c>
      <c r="AJ223" s="1">
        <f t="shared" si="107"/>
        <v>16.733965177418284</v>
      </c>
      <c r="AK223" s="1">
        <f t="shared" si="108"/>
        <v>-3.9895317563884589</v>
      </c>
      <c r="AL223" s="1">
        <f t="shared" si="109"/>
        <v>1.1139265548619193</v>
      </c>
      <c r="AM223" s="1">
        <f t="shared" si="110"/>
        <v>2.6304576640104926</v>
      </c>
      <c r="AN223" s="1">
        <f t="shared" si="111"/>
        <v>6.0627740279501836</v>
      </c>
      <c r="AO223" s="1">
        <f t="shared" si="112"/>
        <v>-1.3411520357208815</v>
      </c>
      <c r="AP223" s="1">
        <f t="shared" si="113"/>
        <v>-2.4617361308159786</v>
      </c>
      <c r="AQ223" s="1">
        <f t="shared" si="114"/>
        <v>-0.50774919814760722</v>
      </c>
      <c r="AR223" s="1">
        <f t="shared" si="115"/>
        <v>-5.8121195776213312</v>
      </c>
      <c r="AS223" s="1">
        <f t="shared" si="116"/>
        <v>2.9788573975217929</v>
      </c>
      <c r="AT223" s="1">
        <f t="shared" si="117"/>
        <v>1.4477229780916332</v>
      </c>
      <c r="AU223" s="1">
        <f t="shared" si="118"/>
        <v>15.908656891812321</v>
      </c>
      <c r="AV223" s="1">
        <f t="shared" si="119"/>
        <v>5.430447580307991</v>
      </c>
      <c r="AW223" s="1">
        <f t="shared" si="120"/>
        <v>5.6076749593631305</v>
      </c>
      <c r="AX223" s="1" t="str">
        <f>VLOOKUP(AI223,'ISSUE SCORE from EIKON'!A226:B655,2,FALSE)</f>
        <v>Microsoft Corp</v>
      </c>
      <c r="AY223" s="1">
        <f t="shared" si="121"/>
        <v>222</v>
      </c>
      <c r="AZ223" s="1">
        <v>222</v>
      </c>
      <c r="BA223" s="1">
        <v>1</v>
      </c>
    </row>
    <row r="224" spans="1:53" ht="15">
      <c r="A224" s="11" t="s">
        <v>288</v>
      </c>
      <c r="B224" s="1">
        <f>('WEIGHTED from Refinitive'!$B$3*'ISSUE SCORE from EIKON'!G227)+('WEIGHTED from Refinitive'!$B$4*'ISSUE SCORE from EIKON'!V227)+('ISSUE SCORE from EIKON'!AK227*'WEIGHTED from Refinitive'!$B$5)+('WEIGHTED from Refinitive'!$B$8*'ISSUE SCORE from EIKON'!AZ227)+('ISSUE SCORE from EIKON'!BO227*'WEIGHTED from Refinitive'!$B$9)+('WEIGHTED from Refinitive'!$B$10*'ISSUE SCORE from EIKON'!CD227)+('ISSUE SCORE from EIKON'!CS227*'WEIGHTED from Refinitive'!$B$11)+('WEIGHTED from Refinitive'!$B$14*'ISSUE SCORE from EIKON'!DH227)+('ISSUE SCORE from EIKON'!DW227*'WEIGHTED from Refinitive'!$B$15)+('WEIGHTED from Refinitive'!$B$16*'ISSUE SCORE from EIKON'!EL227)</f>
        <v>76.651871249605179</v>
      </c>
      <c r="C224" s="1">
        <f>('WEIGHTED from Refinitive'!$B$3*'ISSUE SCORE from EIKON'!H227)+('WEIGHTED from Refinitive'!$B$4*'ISSUE SCORE from EIKON'!W227)+('ISSUE SCORE from EIKON'!AL227*'WEIGHTED from Refinitive'!$B$5)+('WEIGHTED from Refinitive'!$B$8*'ISSUE SCORE from EIKON'!BA227)+('ISSUE SCORE from EIKON'!BP227*'WEIGHTED from Refinitive'!$B$9)+('WEIGHTED from Refinitive'!$B$10*'ISSUE SCORE from EIKON'!CE227)+('ISSUE SCORE from EIKON'!CT227*'WEIGHTED from Refinitive'!$B$11)+('WEIGHTED from Refinitive'!$B$14*'ISSUE SCORE from EIKON'!DI227)+('ISSUE SCORE from EIKON'!DX227*'WEIGHTED from Refinitive'!$B$15)+('WEIGHTED from Refinitive'!$B$16*'ISSUE SCORE from EIKON'!EM227)</f>
        <v>72.887300752925853</v>
      </c>
      <c r="D224" s="1">
        <f>('WEIGHTED from Refinitive'!$B$3*'ISSUE SCORE from EIKON'!I227)+('WEIGHTED from Refinitive'!$B$4*'ISSUE SCORE from EIKON'!X227)+('ISSUE SCORE from EIKON'!AM227*'WEIGHTED from Refinitive'!$B$5)+('WEIGHTED from Refinitive'!$B$8*'ISSUE SCORE from EIKON'!BB227)+('ISSUE SCORE from EIKON'!BQ227*'WEIGHTED from Refinitive'!$B$9)+('WEIGHTED from Refinitive'!$B$10*'ISSUE SCORE from EIKON'!CF227)+('ISSUE SCORE from EIKON'!CU227*'WEIGHTED from Refinitive'!$B$11)+('WEIGHTED from Refinitive'!$B$14*'ISSUE SCORE from EIKON'!DJ227)+('ISSUE SCORE from EIKON'!DY227*'WEIGHTED from Refinitive'!$B$15)+('WEIGHTED from Refinitive'!$B$16*'ISSUE SCORE from EIKON'!EN227)</f>
        <v>75.13621081806653</v>
      </c>
      <c r="E224" s="1">
        <f>('WEIGHTED from Refinitive'!$B$3*'ISSUE SCORE from EIKON'!J227)+('WEIGHTED from Refinitive'!$B$4*'ISSUE SCORE from EIKON'!Y227)+('ISSUE SCORE from EIKON'!AN227*'WEIGHTED from Refinitive'!$B$5)+('WEIGHTED from Refinitive'!$B$8*'ISSUE SCORE from EIKON'!BC227)+('ISSUE SCORE from EIKON'!BR227*'WEIGHTED from Refinitive'!$B$9)+('WEIGHTED from Refinitive'!$B$10*'ISSUE SCORE from EIKON'!CG227)+('ISSUE SCORE from EIKON'!CV227*'WEIGHTED from Refinitive'!$B$11)+('WEIGHTED from Refinitive'!$B$14*'ISSUE SCORE from EIKON'!DK227)+('ISSUE SCORE from EIKON'!DZ227*'WEIGHTED from Refinitive'!$B$15)+('WEIGHTED from Refinitive'!$B$16*'ISSUE SCORE from EIKON'!EO227)</f>
        <v>76.517806954700731</v>
      </c>
      <c r="F224" s="1">
        <f>('WEIGHTED from Refinitive'!$B$3*'ISSUE SCORE from EIKON'!K227)+('WEIGHTED from Refinitive'!$B$4*'ISSUE SCORE from EIKON'!Z227)+('ISSUE SCORE from EIKON'!AO227*'WEIGHTED from Refinitive'!$B$5)+('WEIGHTED from Refinitive'!$B$8*'ISSUE SCORE from EIKON'!BD227)+('ISSUE SCORE from EIKON'!BS227*'WEIGHTED from Refinitive'!$B$9)+('WEIGHTED from Refinitive'!$B$10*'ISSUE SCORE from EIKON'!CH227)+('ISSUE SCORE from EIKON'!CW227*'WEIGHTED from Refinitive'!$B$11)+('WEIGHTED from Refinitive'!$B$14*'ISSUE SCORE from EIKON'!DL227)+('ISSUE SCORE from EIKON'!EA227*'WEIGHTED from Refinitive'!$B$15)+('WEIGHTED from Refinitive'!$B$16*'ISSUE SCORE from EIKON'!EP227)</f>
        <v>66.802260239760216</v>
      </c>
      <c r="G224" s="1">
        <f>('WEIGHTED from Refinitive'!$B$3*'ISSUE SCORE from EIKON'!L227)+('WEIGHTED from Refinitive'!$B$4*'ISSUE SCORE from EIKON'!AA227)+('ISSUE SCORE from EIKON'!AP227*'WEIGHTED from Refinitive'!$B$5)+('WEIGHTED from Refinitive'!$B$8*'ISSUE SCORE from EIKON'!BE227)+('ISSUE SCORE from EIKON'!BT227*'WEIGHTED from Refinitive'!$B$9)+('WEIGHTED from Refinitive'!$B$10*'ISSUE SCORE from EIKON'!CI227)+('ISSUE SCORE from EIKON'!CX227*'WEIGHTED from Refinitive'!$B$11)+('WEIGHTED from Refinitive'!$B$14*'ISSUE SCORE from EIKON'!DM227)+('ISSUE SCORE from EIKON'!EB227*'WEIGHTED from Refinitive'!$B$15)+('WEIGHTED from Refinitive'!$B$16*'ISSUE SCORE from EIKON'!EQ227)</f>
        <v>67.584573333938181</v>
      </c>
      <c r="H224" s="1">
        <f>('WEIGHTED from Refinitive'!$B$3*'ISSUE SCORE from EIKON'!M227)+('WEIGHTED from Refinitive'!$B$4*'ISSUE SCORE from EIKON'!AB227)+('ISSUE SCORE from EIKON'!AQ227*'WEIGHTED from Refinitive'!$B$5)+('WEIGHTED from Refinitive'!$B$8*'ISSUE SCORE from EIKON'!BF227)+('ISSUE SCORE from EIKON'!BU227*'WEIGHTED from Refinitive'!$B$9)+('WEIGHTED from Refinitive'!$B$10*'ISSUE SCORE from EIKON'!CJ227)+('ISSUE SCORE from EIKON'!CY227*'WEIGHTED from Refinitive'!$B$11)+('WEIGHTED from Refinitive'!$B$14*'ISSUE SCORE from EIKON'!DN227)+('ISSUE SCORE from EIKON'!EC227*'WEIGHTED from Refinitive'!$B$15)+('WEIGHTED from Refinitive'!$B$16*'ISSUE SCORE from EIKON'!ER227)</f>
        <v>64.41714884560291</v>
      </c>
      <c r="I224" s="1">
        <f>('WEIGHTED from Refinitive'!$B$3*'ISSUE SCORE from EIKON'!N227)+('WEIGHTED from Refinitive'!$B$4*'ISSUE SCORE from EIKON'!AC227)+('ISSUE SCORE from EIKON'!AR227*'WEIGHTED from Refinitive'!$B$5)+('WEIGHTED from Refinitive'!$B$8*'ISSUE SCORE from EIKON'!BG227)+('ISSUE SCORE from EIKON'!BV227*'WEIGHTED from Refinitive'!$B$9)+('WEIGHTED from Refinitive'!$B$10*'ISSUE SCORE from EIKON'!CK227)+('ISSUE SCORE from EIKON'!CZ227*'WEIGHTED from Refinitive'!$B$11)+('WEIGHTED from Refinitive'!$B$14*'ISSUE SCORE from EIKON'!DO227)+('ISSUE SCORE from EIKON'!ED227*'WEIGHTED from Refinitive'!$B$15)+('WEIGHTED from Refinitive'!$B$16*'ISSUE SCORE from EIKON'!ES227)</f>
        <v>65.467239163656544</v>
      </c>
      <c r="J224" s="1">
        <f>('WEIGHTED from Refinitive'!$B$3*'ISSUE SCORE from EIKON'!O227)+('WEIGHTED from Refinitive'!$B$4*'ISSUE SCORE from EIKON'!AD227)+('ISSUE SCORE from EIKON'!AS227*'WEIGHTED from Refinitive'!$B$5)+('WEIGHTED from Refinitive'!$B$8*'ISSUE SCORE from EIKON'!BH227)+('ISSUE SCORE from EIKON'!BW227*'WEIGHTED from Refinitive'!$B$9)+('WEIGHTED from Refinitive'!$B$10*'ISSUE SCORE from EIKON'!CL227)+('ISSUE SCORE from EIKON'!DA227*'WEIGHTED from Refinitive'!$B$11)+('WEIGHTED from Refinitive'!$B$14*'ISSUE SCORE from EIKON'!DP227)+('ISSUE SCORE from EIKON'!EE227*'WEIGHTED from Refinitive'!$B$15)+('WEIGHTED from Refinitive'!$B$16*'ISSUE SCORE from EIKON'!ET227)</f>
        <v>60.768530929715112</v>
      </c>
      <c r="K224" s="1">
        <f>('WEIGHTED from Refinitive'!$B$3*'ISSUE SCORE from EIKON'!P227)+('WEIGHTED from Refinitive'!$B$4*'ISSUE SCORE from EIKON'!AE227)+('ISSUE SCORE from EIKON'!AT227*'WEIGHTED from Refinitive'!$B$5)+('WEIGHTED from Refinitive'!$B$8*'ISSUE SCORE from EIKON'!BI227)+('ISSUE SCORE from EIKON'!BX227*'WEIGHTED from Refinitive'!$B$9)+('WEIGHTED from Refinitive'!$B$10*'ISSUE SCORE from EIKON'!CM227)+('ISSUE SCORE from EIKON'!DB227*'WEIGHTED from Refinitive'!$B$11)+('WEIGHTED from Refinitive'!$B$14*'ISSUE SCORE from EIKON'!DQ227)+('ISSUE SCORE from EIKON'!EF227*'WEIGHTED from Refinitive'!$B$15)+('WEIGHTED from Refinitive'!$B$16*'ISSUE SCORE from EIKON'!EU227)</f>
        <v>59.890741415192508</v>
      </c>
      <c r="L224" s="1">
        <f>('WEIGHTED from Refinitive'!$B$3*'ISSUE SCORE from EIKON'!Q227)+('WEIGHTED from Refinitive'!$B$4*'ISSUE SCORE from EIKON'!AF227)+('ISSUE SCORE from EIKON'!AU227*'WEIGHTED from Refinitive'!$B$5)+('WEIGHTED from Refinitive'!$B$8*'ISSUE SCORE from EIKON'!BJ227)+('ISSUE SCORE from EIKON'!BY227*'WEIGHTED from Refinitive'!$B$9)+('WEIGHTED from Refinitive'!$B$10*'ISSUE SCORE from EIKON'!CN227)+('ISSUE SCORE from EIKON'!DC227*'WEIGHTED from Refinitive'!$B$11)+('WEIGHTED from Refinitive'!$B$14*'ISSUE SCORE from EIKON'!DR227)+('ISSUE SCORE from EIKON'!EG227*'WEIGHTED from Refinitive'!$B$15)+('WEIGHTED from Refinitive'!$B$16*'ISSUE SCORE from EIKON'!EV227)</f>
        <v>67.907407407407376</v>
      </c>
      <c r="M224" s="1">
        <f>('WEIGHTED from Refinitive'!$B$3*'ISSUE SCORE from EIKON'!R227)+('WEIGHTED from Refinitive'!$B$4*'ISSUE SCORE from EIKON'!AG227)+('ISSUE SCORE from EIKON'!AV227*'WEIGHTED from Refinitive'!$B$5)+('WEIGHTED from Refinitive'!$B$8*'ISSUE SCORE from EIKON'!BK227)+('ISSUE SCORE from EIKON'!BZ227*'WEIGHTED from Refinitive'!$B$9)+('WEIGHTED from Refinitive'!$B$10*'ISSUE SCORE from EIKON'!CO227)+('ISSUE SCORE from EIKON'!DD227*'WEIGHTED from Refinitive'!$B$11)+('WEIGHTED from Refinitive'!$B$14*'ISSUE SCORE from EIKON'!DS227)+('ISSUE SCORE from EIKON'!EH227*'WEIGHTED from Refinitive'!$B$15)+('WEIGHTED from Refinitive'!$B$16*'ISSUE SCORE from EIKON'!EW227)</f>
        <v>64.18595085815187</v>
      </c>
      <c r="N224" s="1">
        <f>('WEIGHTED from Refinitive'!$B$3*'ISSUE SCORE from EIKON'!S227)+('WEIGHTED from Refinitive'!$B$4*'ISSUE SCORE from EIKON'!AH227)+('ISSUE SCORE from EIKON'!AW227*'WEIGHTED from Refinitive'!$B$5)+('WEIGHTED from Refinitive'!$B$8*'ISSUE SCORE from EIKON'!BL227)+('ISSUE SCORE from EIKON'!CA227*'WEIGHTED from Refinitive'!$B$9)+('WEIGHTED from Refinitive'!$B$10*'ISSUE SCORE from EIKON'!CP227)+('ISSUE SCORE from EIKON'!DE227*'WEIGHTED from Refinitive'!$B$11)+('WEIGHTED from Refinitive'!$B$14*'ISSUE SCORE from EIKON'!DT227)+('ISSUE SCORE from EIKON'!EI227*'WEIGHTED from Refinitive'!$B$15)+('WEIGHTED from Refinitive'!$B$16*'ISSUE SCORE from EIKON'!EX227)</f>
        <v>37.808718330849452</v>
      </c>
      <c r="O224" s="1">
        <f>('WEIGHTED from Refinitive'!$B$3*'ISSUE SCORE from EIKON'!T227)+('WEIGHTED from Refinitive'!$B$4*'ISSUE SCORE from EIKON'!AI227)+('ISSUE SCORE from EIKON'!AX227*'WEIGHTED from Refinitive'!$B$5)+('WEIGHTED from Refinitive'!$B$8*'ISSUE SCORE from EIKON'!BM227)+('ISSUE SCORE from EIKON'!CB227*'WEIGHTED from Refinitive'!$B$9)+('WEIGHTED from Refinitive'!$B$10*'ISSUE SCORE from EIKON'!CQ227)+('ISSUE SCORE from EIKON'!DF227*'WEIGHTED from Refinitive'!$B$11)+('WEIGHTED from Refinitive'!$B$14*'ISSUE SCORE from EIKON'!DU227)+('ISSUE SCORE from EIKON'!EJ227*'WEIGHTED from Refinitive'!$B$15)+('WEIGHTED from Refinitive'!$B$16*'ISSUE SCORE from EIKON'!EY227)</f>
        <v>41.628722107515074</v>
      </c>
      <c r="P224" s="1">
        <f>('WEIGHTED from Refinitive'!$B$3*'ISSUE SCORE from EIKON'!U227)+('WEIGHTED from Refinitive'!$B$4*'ISSUE SCORE from EIKON'!AJ227)+('ISSUE SCORE from EIKON'!AY227*'WEIGHTED from Refinitive'!$B$5)+('WEIGHTED from Refinitive'!$B$8*'ISSUE SCORE from EIKON'!BN227)+('ISSUE SCORE from EIKON'!CC227*'WEIGHTED from Refinitive'!$B$9)+('WEIGHTED from Refinitive'!$B$10*'ISSUE SCORE from EIKON'!CR227)+('ISSUE SCORE from EIKON'!DG227*'WEIGHTED from Refinitive'!$B$11)+('WEIGHTED from Refinitive'!$B$14*'ISSUE SCORE from EIKON'!DV227)+('ISSUE SCORE from EIKON'!EK227*'WEIGHTED from Refinitive'!$B$15)+('WEIGHTED from Refinitive'!$B$16*'ISSUE SCORE from EIKON'!EZ227)</f>
        <v>39.036824051654513</v>
      </c>
      <c r="R224" s="11" t="s">
        <v>341</v>
      </c>
      <c r="S224" s="1">
        <f t="shared" si="92"/>
        <v>83.452906581259526</v>
      </c>
      <c r="T224" s="1">
        <f t="shared" si="93"/>
        <v>72.887300752925853</v>
      </c>
      <c r="U224" s="1">
        <f t="shared" si="94"/>
        <v>75.13621081806653</v>
      </c>
      <c r="V224" s="1">
        <f t="shared" si="95"/>
        <v>76.517806954700731</v>
      </c>
      <c r="W224" s="1">
        <f t="shared" si="96"/>
        <v>66.802260239760216</v>
      </c>
      <c r="X224" s="1">
        <f t="shared" si="97"/>
        <v>67.584573333938181</v>
      </c>
      <c r="Y224" s="1">
        <f t="shared" si="98"/>
        <v>64.41714884560291</v>
      </c>
      <c r="Z224" s="1">
        <f t="shared" si="99"/>
        <v>65.467239163656544</v>
      </c>
      <c r="AA224" s="1">
        <f t="shared" si="100"/>
        <v>60.768530929715112</v>
      </c>
      <c r="AB224" s="1">
        <f t="shared" si="101"/>
        <v>59.890741415192508</v>
      </c>
      <c r="AC224" s="1">
        <f t="shared" si="102"/>
        <v>67.907407407407376</v>
      </c>
      <c r="AD224" s="1">
        <f t="shared" si="103"/>
        <v>64.18595085815187</v>
      </c>
      <c r="AE224" s="1">
        <f t="shared" si="104"/>
        <v>37.808718330849452</v>
      </c>
      <c r="AF224" s="1">
        <f t="shared" si="105"/>
        <v>41.628722107515074</v>
      </c>
      <c r="AG224" s="1">
        <f t="shared" si="106"/>
        <v>39.036824051654513</v>
      </c>
      <c r="AI224" s="11" t="s">
        <v>341</v>
      </c>
      <c r="AJ224" s="1">
        <f t="shared" si="107"/>
        <v>10.565605828333673</v>
      </c>
      <c r="AK224" s="1">
        <f t="shared" si="108"/>
        <v>-2.2489100651406773</v>
      </c>
      <c r="AL224" s="1">
        <f t="shared" si="109"/>
        <v>-1.3815961366342009</v>
      </c>
      <c r="AM224" s="1">
        <f t="shared" si="110"/>
        <v>9.7155467149405155</v>
      </c>
      <c r="AN224" s="1">
        <f t="shared" si="111"/>
        <v>-0.78231309417796524</v>
      </c>
      <c r="AO224" s="1">
        <f t="shared" si="112"/>
        <v>3.1674244883352713</v>
      </c>
      <c r="AP224" s="1">
        <f t="shared" si="113"/>
        <v>-1.0500903180536341</v>
      </c>
      <c r="AQ224" s="1">
        <f t="shared" si="114"/>
        <v>4.6987082339414314</v>
      </c>
      <c r="AR224" s="1">
        <f t="shared" si="115"/>
        <v>0.87778951452260401</v>
      </c>
      <c r="AS224" s="1">
        <f t="shared" si="116"/>
        <v>-8.0166659922148682</v>
      </c>
      <c r="AT224" s="1">
        <f t="shared" si="117"/>
        <v>3.7214565492555067</v>
      </c>
      <c r="AU224" s="1">
        <f t="shared" si="118"/>
        <v>26.377232527302418</v>
      </c>
      <c r="AV224" s="1">
        <f t="shared" si="119"/>
        <v>-3.8200037766656223</v>
      </c>
      <c r="AW224" s="1">
        <f t="shared" si="120"/>
        <v>2.5918980558605611</v>
      </c>
      <c r="AX224" s="1" t="str">
        <f>VLOOKUP(AI224,'ISSUE SCORE from EIKON'!A227:B656,2,FALSE)</f>
        <v>Motorola Solutions Inc</v>
      </c>
      <c r="AY224" s="1">
        <f t="shared" si="121"/>
        <v>223</v>
      </c>
      <c r="AZ224" s="1">
        <v>223</v>
      </c>
      <c r="BA224" s="1">
        <v>1</v>
      </c>
    </row>
    <row r="225" spans="1:53" ht="15">
      <c r="A225" s="11" t="s">
        <v>289</v>
      </c>
      <c r="B225" s="1">
        <f>('WEIGHTED from Refinitive'!$B$3*'ISSUE SCORE from EIKON'!G228)+('WEIGHTED from Refinitive'!$B$4*'ISSUE SCORE from EIKON'!V228)+('ISSUE SCORE from EIKON'!AK228*'WEIGHTED from Refinitive'!$B$5)+('WEIGHTED from Refinitive'!$B$8*'ISSUE SCORE from EIKON'!AZ228)+('ISSUE SCORE from EIKON'!BO228*'WEIGHTED from Refinitive'!$B$9)+('WEIGHTED from Refinitive'!$B$10*'ISSUE SCORE from EIKON'!CD228)+('ISSUE SCORE from EIKON'!CS228*'WEIGHTED from Refinitive'!$B$11)+('WEIGHTED from Refinitive'!$B$14*'ISSUE SCORE from EIKON'!DH228)+('ISSUE SCORE from EIKON'!DW228*'WEIGHTED from Refinitive'!$B$15)+('WEIGHTED from Refinitive'!$B$16*'ISSUE SCORE from EIKON'!EL228)</f>
        <v>74.703588685922327</v>
      </c>
      <c r="C225" s="1">
        <f>('WEIGHTED from Refinitive'!$B$3*'ISSUE SCORE from EIKON'!H228)+('WEIGHTED from Refinitive'!$B$4*'ISSUE SCORE from EIKON'!W228)+('ISSUE SCORE from EIKON'!AL228*'WEIGHTED from Refinitive'!$B$5)+('WEIGHTED from Refinitive'!$B$8*'ISSUE SCORE from EIKON'!BA228)+('ISSUE SCORE from EIKON'!BP228*'WEIGHTED from Refinitive'!$B$9)+('WEIGHTED from Refinitive'!$B$10*'ISSUE SCORE from EIKON'!CE228)+('ISSUE SCORE from EIKON'!CT228*'WEIGHTED from Refinitive'!$B$11)+('WEIGHTED from Refinitive'!$B$14*'ISSUE SCORE from EIKON'!DI228)+('ISSUE SCORE from EIKON'!DX228*'WEIGHTED from Refinitive'!$B$15)+('WEIGHTED from Refinitive'!$B$16*'ISSUE SCORE from EIKON'!EM228)</f>
        <v>78.390639790847786</v>
      </c>
      <c r="D225" s="1">
        <f>('WEIGHTED from Refinitive'!$B$3*'ISSUE SCORE from EIKON'!I228)+('WEIGHTED from Refinitive'!$B$4*'ISSUE SCORE from EIKON'!X228)+('ISSUE SCORE from EIKON'!AM228*'WEIGHTED from Refinitive'!$B$5)+('WEIGHTED from Refinitive'!$B$8*'ISSUE SCORE from EIKON'!BB228)+('ISSUE SCORE from EIKON'!BQ228*'WEIGHTED from Refinitive'!$B$9)+('WEIGHTED from Refinitive'!$B$10*'ISSUE SCORE from EIKON'!CF228)+('ISSUE SCORE from EIKON'!CU228*'WEIGHTED from Refinitive'!$B$11)+('WEIGHTED from Refinitive'!$B$14*'ISSUE SCORE from EIKON'!DJ228)+('ISSUE SCORE from EIKON'!DY228*'WEIGHTED from Refinitive'!$B$15)+('WEIGHTED from Refinitive'!$B$16*'ISSUE SCORE from EIKON'!EN228)</f>
        <v>77.057014996322764</v>
      </c>
      <c r="E225" s="1">
        <f>('WEIGHTED from Refinitive'!$B$3*'ISSUE SCORE from EIKON'!J228)+('WEIGHTED from Refinitive'!$B$4*'ISSUE SCORE from EIKON'!Y228)+('ISSUE SCORE from EIKON'!AN228*'WEIGHTED from Refinitive'!$B$5)+('WEIGHTED from Refinitive'!$B$8*'ISSUE SCORE from EIKON'!BC228)+('ISSUE SCORE from EIKON'!BR228*'WEIGHTED from Refinitive'!$B$9)+('WEIGHTED from Refinitive'!$B$10*'ISSUE SCORE from EIKON'!CG228)+('ISSUE SCORE from EIKON'!CV228*'WEIGHTED from Refinitive'!$B$11)+('WEIGHTED from Refinitive'!$B$14*'ISSUE SCORE from EIKON'!DK228)+('ISSUE SCORE from EIKON'!DZ228*'WEIGHTED from Refinitive'!$B$15)+('WEIGHTED from Refinitive'!$B$16*'ISSUE SCORE from EIKON'!EO228)</f>
        <v>66.906491802882229</v>
      </c>
      <c r="F225" s="1">
        <f>('WEIGHTED from Refinitive'!$B$3*'ISSUE SCORE from EIKON'!K228)+('WEIGHTED from Refinitive'!$B$4*'ISSUE SCORE from EIKON'!Z228)+('ISSUE SCORE from EIKON'!AO228*'WEIGHTED from Refinitive'!$B$5)+('WEIGHTED from Refinitive'!$B$8*'ISSUE SCORE from EIKON'!BD228)+('ISSUE SCORE from EIKON'!BS228*'WEIGHTED from Refinitive'!$B$9)+('WEIGHTED from Refinitive'!$B$10*'ISSUE SCORE from EIKON'!CH228)+('ISSUE SCORE from EIKON'!CW228*'WEIGHTED from Refinitive'!$B$11)+('WEIGHTED from Refinitive'!$B$14*'ISSUE SCORE from EIKON'!DL228)+('ISSUE SCORE from EIKON'!EA228*'WEIGHTED from Refinitive'!$B$15)+('WEIGHTED from Refinitive'!$B$16*'ISSUE SCORE from EIKON'!EP228)</f>
        <v>0</v>
      </c>
      <c r="G225" s="1">
        <f>('WEIGHTED from Refinitive'!$B$3*'ISSUE SCORE from EIKON'!L228)+('WEIGHTED from Refinitive'!$B$4*'ISSUE SCORE from EIKON'!AA228)+('ISSUE SCORE from EIKON'!AP228*'WEIGHTED from Refinitive'!$B$5)+('WEIGHTED from Refinitive'!$B$8*'ISSUE SCORE from EIKON'!BE228)+('ISSUE SCORE from EIKON'!BT228*'WEIGHTED from Refinitive'!$B$9)+('WEIGHTED from Refinitive'!$B$10*'ISSUE SCORE from EIKON'!CI228)+('ISSUE SCORE from EIKON'!CX228*'WEIGHTED from Refinitive'!$B$11)+('WEIGHTED from Refinitive'!$B$14*'ISSUE SCORE from EIKON'!DM228)+('ISSUE SCORE from EIKON'!EB228*'WEIGHTED from Refinitive'!$B$15)+('WEIGHTED from Refinitive'!$B$16*'ISSUE SCORE from EIKON'!EQ228)</f>
        <v>0</v>
      </c>
      <c r="H225" s="1">
        <f>('WEIGHTED from Refinitive'!$B$3*'ISSUE SCORE from EIKON'!M228)+('WEIGHTED from Refinitive'!$B$4*'ISSUE SCORE from EIKON'!AB228)+('ISSUE SCORE from EIKON'!AQ228*'WEIGHTED from Refinitive'!$B$5)+('WEIGHTED from Refinitive'!$B$8*'ISSUE SCORE from EIKON'!BF228)+('ISSUE SCORE from EIKON'!BU228*'WEIGHTED from Refinitive'!$B$9)+('WEIGHTED from Refinitive'!$B$10*'ISSUE SCORE from EIKON'!CJ228)+('ISSUE SCORE from EIKON'!CY228*'WEIGHTED from Refinitive'!$B$11)+('WEIGHTED from Refinitive'!$B$14*'ISSUE SCORE from EIKON'!DN228)+('ISSUE SCORE from EIKON'!EC228*'WEIGHTED from Refinitive'!$B$15)+('WEIGHTED from Refinitive'!$B$16*'ISSUE SCORE from EIKON'!ER228)</f>
        <v>0</v>
      </c>
      <c r="I225" s="1">
        <f>('WEIGHTED from Refinitive'!$B$3*'ISSUE SCORE from EIKON'!N228)+('WEIGHTED from Refinitive'!$B$4*'ISSUE SCORE from EIKON'!AC228)+('ISSUE SCORE from EIKON'!AR228*'WEIGHTED from Refinitive'!$B$5)+('WEIGHTED from Refinitive'!$B$8*'ISSUE SCORE from EIKON'!BG228)+('ISSUE SCORE from EIKON'!BV228*'WEIGHTED from Refinitive'!$B$9)+('WEIGHTED from Refinitive'!$B$10*'ISSUE SCORE from EIKON'!CK228)+('ISSUE SCORE from EIKON'!CZ228*'WEIGHTED from Refinitive'!$B$11)+('WEIGHTED from Refinitive'!$B$14*'ISSUE SCORE from EIKON'!DO228)+('ISSUE SCORE from EIKON'!ED228*'WEIGHTED from Refinitive'!$B$15)+('WEIGHTED from Refinitive'!$B$16*'ISSUE SCORE from EIKON'!ES228)</f>
        <v>0</v>
      </c>
      <c r="J225" s="1">
        <f>('WEIGHTED from Refinitive'!$B$3*'ISSUE SCORE from EIKON'!O228)+('WEIGHTED from Refinitive'!$B$4*'ISSUE SCORE from EIKON'!AD228)+('ISSUE SCORE from EIKON'!AS228*'WEIGHTED from Refinitive'!$B$5)+('WEIGHTED from Refinitive'!$B$8*'ISSUE SCORE from EIKON'!BH228)+('ISSUE SCORE from EIKON'!BW228*'WEIGHTED from Refinitive'!$B$9)+('WEIGHTED from Refinitive'!$B$10*'ISSUE SCORE from EIKON'!CL228)+('ISSUE SCORE from EIKON'!DA228*'WEIGHTED from Refinitive'!$B$11)+('WEIGHTED from Refinitive'!$B$14*'ISSUE SCORE from EIKON'!DP228)+('ISSUE SCORE from EIKON'!EE228*'WEIGHTED from Refinitive'!$B$15)+('WEIGHTED from Refinitive'!$B$16*'ISSUE SCORE from EIKON'!ET228)</f>
        <v>0</v>
      </c>
      <c r="K225" s="1">
        <f>('WEIGHTED from Refinitive'!$B$3*'ISSUE SCORE from EIKON'!P228)+('WEIGHTED from Refinitive'!$B$4*'ISSUE SCORE from EIKON'!AE228)+('ISSUE SCORE from EIKON'!AT228*'WEIGHTED from Refinitive'!$B$5)+('WEIGHTED from Refinitive'!$B$8*'ISSUE SCORE from EIKON'!BI228)+('ISSUE SCORE from EIKON'!BX228*'WEIGHTED from Refinitive'!$B$9)+('WEIGHTED from Refinitive'!$B$10*'ISSUE SCORE from EIKON'!CM228)+('ISSUE SCORE from EIKON'!DB228*'WEIGHTED from Refinitive'!$B$11)+('WEIGHTED from Refinitive'!$B$14*'ISSUE SCORE from EIKON'!DQ228)+('ISSUE SCORE from EIKON'!EF228*'WEIGHTED from Refinitive'!$B$15)+('WEIGHTED from Refinitive'!$B$16*'ISSUE SCORE from EIKON'!EU228)</f>
        <v>0</v>
      </c>
      <c r="L225" s="1">
        <f>('WEIGHTED from Refinitive'!$B$3*'ISSUE SCORE from EIKON'!Q228)+('WEIGHTED from Refinitive'!$B$4*'ISSUE SCORE from EIKON'!AF228)+('ISSUE SCORE from EIKON'!AU228*'WEIGHTED from Refinitive'!$B$5)+('WEIGHTED from Refinitive'!$B$8*'ISSUE SCORE from EIKON'!BJ228)+('ISSUE SCORE from EIKON'!BY228*'WEIGHTED from Refinitive'!$B$9)+('WEIGHTED from Refinitive'!$B$10*'ISSUE SCORE from EIKON'!CN228)+('ISSUE SCORE from EIKON'!DC228*'WEIGHTED from Refinitive'!$B$11)+('WEIGHTED from Refinitive'!$B$14*'ISSUE SCORE from EIKON'!DR228)+('ISSUE SCORE from EIKON'!EG228*'WEIGHTED from Refinitive'!$B$15)+('WEIGHTED from Refinitive'!$B$16*'ISSUE SCORE from EIKON'!EV228)</f>
        <v>0</v>
      </c>
      <c r="M225" s="1">
        <f>('WEIGHTED from Refinitive'!$B$3*'ISSUE SCORE from EIKON'!R228)+('WEIGHTED from Refinitive'!$B$4*'ISSUE SCORE from EIKON'!AG228)+('ISSUE SCORE from EIKON'!AV228*'WEIGHTED from Refinitive'!$B$5)+('WEIGHTED from Refinitive'!$B$8*'ISSUE SCORE from EIKON'!BK228)+('ISSUE SCORE from EIKON'!BZ228*'WEIGHTED from Refinitive'!$B$9)+('WEIGHTED from Refinitive'!$B$10*'ISSUE SCORE from EIKON'!CO228)+('ISSUE SCORE from EIKON'!DD228*'WEIGHTED from Refinitive'!$B$11)+('WEIGHTED from Refinitive'!$B$14*'ISSUE SCORE from EIKON'!DS228)+('ISSUE SCORE from EIKON'!EH228*'WEIGHTED from Refinitive'!$B$15)+('WEIGHTED from Refinitive'!$B$16*'ISSUE SCORE from EIKON'!EW228)</f>
        <v>0</v>
      </c>
      <c r="N225" s="1">
        <f>('WEIGHTED from Refinitive'!$B$3*'ISSUE SCORE from EIKON'!S228)+('WEIGHTED from Refinitive'!$B$4*'ISSUE SCORE from EIKON'!AH228)+('ISSUE SCORE from EIKON'!AW228*'WEIGHTED from Refinitive'!$B$5)+('WEIGHTED from Refinitive'!$B$8*'ISSUE SCORE from EIKON'!BL228)+('ISSUE SCORE from EIKON'!CA228*'WEIGHTED from Refinitive'!$B$9)+('WEIGHTED from Refinitive'!$B$10*'ISSUE SCORE from EIKON'!CP228)+('ISSUE SCORE from EIKON'!DE228*'WEIGHTED from Refinitive'!$B$11)+('WEIGHTED from Refinitive'!$B$14*'ISSUE SCORE from EIKON'!DT228)+('ISSUE SCORE from EIKON'!EI228*'WEIGHTED from Refinitive'!$B$15)+('WEIGHTED from Refinitive'!$B$16*'ISSUE SCORE from EIKON'!EX228)</f>
        <v>0</v>
      </c>
      <c r="O225" s="1">
        <f>('WEIGHTED from Refinitive'!$B$3*'ISSUE SCORE from EIKON'!T228)+('WEIGHTED from Refinitive'!$B$4*'ISSUE SCORE from EIKON'!AI228)+('ISSUE SCORE from EIKON'!AX228*'WEIGHTED from Refinitive'!$B$5)+('WEIGHTED from Refinitive'!$B$8*'ISSUE SCORE from EIKON'!BM228)+('ISSUE SCORE from EIKON'!CB228*'WEIGHTED from Refinitive'!$B$9)+('WEIGHTED from Refinitive'!$B$10*'ISSUE SCORE from EIKON'!CQ228)+('ISSUE SCORE from EIKON'!DF228*'WEIGHTED from Refinitive'!$B$11)+('WEIGHTED from Refinitive'!$B$14*'ISSUE SCORE from EIKON'!DU228)+('ISSUE SCORE from EIKON'!EJ228*'WEIGHTED from Refinitive'!$B$15)+('WEIGHTED from Refinitive'!$B$16*'ISSUE SCORE from EIKON'!EY228)</f>
        <v>0</v>
      </c>
      <c r="P225" s="1">
        <f>('WEIGHTED from Refinitive'!$B$3*'ISSUE SCORE from EIKON'!U228)+('WEIGHTED from Refinitive'!$B$4*'ISSUE SCORE from EIKON'!AJ228)+('ISSUE SCORE from EIKON'!AY228*'WEIGHTED from Refinitive'!$B$5)+('WEIGHTED from Refinitive'!$B$8*'ISSUE SCORE from EIKON'!BN228)+('ISSUE SCORE from EIKON'!CC228*'WEIGHTED from Refinitive'!$B$9)+('WEIGHTED from Refinitive'!$B$10*'ISSUE SCORE from EIKON'!CR228)+('ISSUE SCORE from EIKON'!DG228*'WEIGHTED from Refinitive'!$B$11)+('WEIGHTED from Refinitive'!$B$14*'ISSUE SCORE from EIKON'!DV228)+('ISSUE SCORE from EIKON'!EK228*'WEIGHTED from Refinitive'!$B$15)+('WEIGHTED from Refinitive'!$B$16*'ISSUE SCORE from EIKON'!EZ228)</f>
        <v>0</v>
      </c>
      <c r="R225" s="11" t="s">
        <v>342</v>
      </c>
      <c r="S225" s="1">
        <f t="shared" si="92"/>
        <v>68.961836951903152</v>
      </c>
      <c r="T225" s="1">
        <f t="shared" si="93"/>
        <v>78.390639790847786</v>
      </c>
      <c r="U225" s="1">
        <f t="shared" si="94"/>
        <v>77.057014996322764</v>
      </c>
      <c r="V225" s="1">
        <f t="shared" si="95"/>
        <v>66.906491802882229</v>
      </c>
      <c r="W225" s="1">
        <f t="shared" si="96"/>
        <v>0</v>
      </c>
      <c r="X225" s="1">
        <f t="shared" si="97"/>
        <v>0</v>
      </c>
      <c r="Y225" s="1">
        <f t="shared" si="98"/>
        <v>0</v>
      </c>
      <c r="Z225" s="1">
        <f t="shared" si="99"/>
        <v>0</v>
      </c>
      <c r="AA225" s="1">
        <f t="shared" si="100"/>
        <v>0</v>
      </c>
      <c r="AB225" s="1">
        <f t="shared" si="101"/>
        <v>0</v>
      </c>
      <c r="AC225" s="1">
        <f t="shared" si="102"/>
        <v>0</v>
      </c>
      <c r="AD225" s="1">
        <f t="shared" si="103"/>
        <v>0</v>
      </c>
      <c r="AE225" s="1">
        <f t="shared" si="104"/>
        <v>0</v>
      </c>
      <c r="AF225" s="1">
        <f t="shared" si="105"/>
        <v>0</v>
      </c>
      <c r="AG225" s="1">
        <f t="shared" si="106"/>
        <v>0</v>
      </c>
      <c r="AI225" s="11" t="s">
        <v>342</v>
      </c>
      <c r="AJ225" s="1">
        <f t="shared" si="107"/>
        <v>-9.4288028389446339</v>
      </c>
      <c r="AK225" s="1">
        <f t="shared" si="108"/>
        <v>1.3336247945250221</v>
      </c>
      <c r="AL225" s="1">
        <f t="shared" si="109"/>
        <v>10.150523193440534</v>
      </c>
      <c r="AM225" s="1">
        <f t="shared" si="110"/>
        <v>66.906491802882229</v>
      </c>
      <c r="AN225" s="1">
        <f t="shared" si="111"/>
        <v>0</v>
      </c>
      <c r="AO225" s="1">
        <f t="shared" si="112"/>
        <v>0</v>
      </c>
      <c r="AP225" s="1">
        <f t="shared" si="113"/>
        <v>0</v>
      </c>
      <c r="AQ225" s="1">
        <f t="shared" si="114"/>
        <v>0</v>
      </c>
      <c r="AR225" s="1">
        <f t="shared" si="115"/>
        <v>0</v>
      </c>
      <c r="AS225" s="1">
        <f t="shared" si="116"/>
        <v>0</v>
      </c>
      <c r="AT225" s="1">
        <f t="shared" si="117"/>
        <v>0</v>
      </c>
      <c r="AU225" s="1">
        <f t="shared" si="118"/>
        <v>0</v>
      </c>
      <c r="AV225" s="1">
        <f t="shared" si="119"/>
        <v>0</v>
      </c>
      <c r="AW225" s="1">
        <f t="shared" si="120"/>
        <v>0</v>
      </c>
      <c r="AX225" s="1" t="str">
        <f>VLOOKUP(AI225,'ISSUE SCORE from EIKON'!A228:B657,2,FALSE)</f>
        <v>Mettler-Toledo International Inc</v>
      </c>
      <c r="AY225" s="1">
        <f t="shared" si="121"/>
        <v>224</v>
      </c>
      <c r="AZ225" s="1">
        <v>224</v>
      </c>
      <c r="BA225" s="1">
        <v>1</v>
      </c>
    </row>
    <row r="226" spans="1:53" ht="15">
      <c r="A226" s="11" t="s">
        <v>290</v>
      </c>
      <c r="B226" s="1">
        <f>('WEIGHTED from Refinitive'!$B$3*'ISSUE SCORE from EIKON'!G229)+('WEIGHTED from Refinitive'!$B$4*'ISSUE SCORE from EIKON'!V229)+('ISSUE SCORE from EIKON'!AK229*'WEIGHTED from Refinitive'!$B$5)+('WEIGHTED from Refinitive'!$B$8*'ISSUE SCORE from EIKON'!AZ229)+('ISSUE SCORE from EIKON'!BO229*'WEIGHTED from Refinitive'!$B$9)+('WEIGHTED from Refinitive'!$B$10*'ISSUE SCORE from EIKON'!CD229)+('ISSUE SCORE from EIKON'!CS229*'WEIGHTED from Refinitive'!$B$11)+('WEIGHTED from Refinitive'!$B$14*'ISSUE SCORE from EIKON'!DH229)+('ISSUE SCORE from EIKON'!DW229*'WEIGHTED from Refinitive'!$B$15)+('WEIGHTED from Refinitive'!$B$16*'ISSUE SCORE from EIKON'!EL229)</f>
        <v>62.688751977654391</v>
      </c>
      <c r="C226" s="1">
        <f>('WEIGHTED from Refinitive'!$B$3*'ISSUE SCORE from EIKON'!H229)+('WEIGHTED from Refinitive'!$B$4*'ISSUE SCORE from EIKON'!W229)+('ISSUE SCORE from EIKON'!AL229*'WEIGHTED from Refinitive'!$B$5)+('WEIGHTED from Refinitive'!$B$8*'ISSUE SCORE from EIKON'!BA229)+('ISSUE SCORE from EIKON'!BP229*'WEIGHTED from Refinitive'!$B$9)+('WEIGHTED from Refinitive'!$B$10*'ISSUE SCORE from EIKON'!CE229)+('ISSUE SCORE from EIKON'!CT229*'WEIGHTED from Refinitive'!$B$11)+('WEIGHTED from Refinitive'!$B$14*'ISSUE SCORE from EIKON'!DI229)+('ISSUE SCORE from EIKON'!DX229*'WEIGHTED from Refinitive'!$B$15)+('WEIGHTED from Refinitive'!$B$16*'ISSUE SCORE from EIKON'!EM229)</f>
        <v>70.0266883550009</v>
      </c>
      <c r="D226" s="1">
        <f>('WEIGHTED from Refinitive'!$B$3*'ISSUE SCORE from EIKON'!I229)+('WEIGHTED from Refinitive'!$B$4*'ISSUE SCORE from EIKON'!X229)+('ISSUE SCORE from EIKON'!AM229*'WEIGHTED from Refinitive'!$B$5)+('WEIGHTED from Refinitive'!$B$8*'ISSUE SCORE from EIKON'!BB229)+('ISSUE SCORE from EIKON'!BQ229*'WEIGHTED from Refinitive'!$B$9)+('WEIGHTED from Refinitive'!$B$10*'ISSUE SCORE from EIKON'!CF229)+('ISSUE SCORE from EIKON'!CU229*'WEIGHTED from Refinitive'!$B$11)+('WEIGHTED from Refinitive'!$B$14*'ISSUE SCORE from EIKON'!DJ229)+('ISSUE SCORE from EIKON'!DY229*'WEIGHTED from Refinitive'!$B$15)+('WEIGHTED from Refinitive'!$B$16*'ISSUE SCORE from EIKON'!EN229)</f>
        <v>35.352212608839352</v>
      </c>
      <c r="E226" s="1">
        <f>('WEIGHTED from Refinitive'!$B$3*'ISSUE SCORE from EIKON'!J229)+('WEIGHTED from Refinitive'!$B$4*'ISSUE SCORE from EIKON'!Y229)+('ISSUE SCORE from EIKON'!AN229*'WEIGHTED from Refinitive'!$B$5)+('WEIGHTED from Refinitive'!$B$8*'ISSUE SCORE from EIKON'!BC229)+('ISSUE SCORE from EIKON'!BR229*'WEIGHTED from Refinitive'!$B$9)+('WEIGHTED from Refinitive'!$B$10*'ISSUE SCORE from EIKON'!CG229)+('ISSUE SCORE from EIKON'!CV229*'WEIGHTED from Refinitive'!$B$11)+('WEIGHTED from Refinitive'!$B$14*'ISSUE SCORE from EIKON'!DK229)+('ISSUE SCORE from EIKON'!DZ229*'WEIGHTED from Refinitive'!$B$15)+('WEIGHTED from Refinitive'!$B$16*'ISSUE SCORE from EIKON'!EO229)</f>
        <v>0</v>
      </c>
      <c r="F226" s="1">
        <f>('WEIGHTED from Refinitive'!$B$3*'ISSUE SCORE from EIKON'!K229)+('WEIGHTED from Refinitive'!$B$4*'ISSUE SCORE from EIKON'!Z229)+('ISSUE SCORE from EIKON'!AO229*'WEIGHTED from Refinitive'!$B$5)+('WEIGHTED from Refinitive'!$B$8*'ISSUE SCORE from EIKON'!BD229)+('ISSUE SCORE from EIKON'!BS229*'WEIGHTED from Refinitive'!$B$9)+('WEIGHTED from Refinitive'!$B$10*'ISSUE SCORE from EIKON'!CH229)+('ISSUE SCORE from EIKON'!CW229*'WEIGHTED from Refinitive'!$B$11)+('WEIGHTED from Refinitive'!$B$14*'ISSUE SCORE from EIKON'!DL229)+('ISSUE SCORE from EIKON'!EA229*'WEIGHTED from Refinitive'!$B$15)+('WEIGHTED from Refinitive'!$B$16*'ISSUE SCORE from EIKON'!EP229)</f>
        <v>0</v>
      </c>
      <c r="G226" s="1">
        <f>('WEIGHTED from Refinitive'!$B$3*'ISSUE SCORE from EIKON'!L229)+('WEIGHTED from Refinitive'!$B$4*'ISSUE SCORE from EIKON'!AA229)+('ISSUE SCORE from EIKON'!AP229*'WEIGHTED from Refinitive'!$B$5)+('WEIGHTED from Refinitive'!$B$8*'ISSUE SCORE from EIKON'!BE229)+('ISSUE SCORE from EIKON'!BT229*'WEIGHTED from Refinitive'!$B$9)+('WEIGHTED from Refinitive'!$B$10*'ISSUE SCORE from EIKON'!CI229)+('ISSUE SCORE from EIKON'!CX229*'WEIGHTED from Refinitive'!$B$11)+('WEIGHTED from Refinitive'!$B$14*'ISSUE SCORE from EIKON'!DM229)+('ISSUE SCORE from EIKON'!EB229*'WEIGHTED from Refinitive'!$B$15)+('WEIGHTED from Refinitive'!$B$16*'ISSUE SCORE from EIKON'!EQ229)</f>
        <v>0</v>
      </c>
      <c r="H226" s="1">
        <f>('WEIGHTED from Refinitive'!$B$3*'ISSUE SCORE from EIKON'!M229)+('WEIGHTED from Refinitive'!$B$4*'ISSUE SCORE from EIKON'!AB229)+('ISSUE SCORE from EIKON'!AQ229*'WEIGHTED from Refinitive'!$B$5)+('WEIGHTED from Refinitive'!$B$8*'ISSUE SCORE from EIKON'!BF229)+('ISSUE SCORE from EIKON'!BU229*'WEIGHTED from Refinitive'!$B$9)+('WEIGHTED from Refinitive'!$B$10*'ISSUE SCORE from EIKON'!CJ229)+('ISSUE SCORE from EIKON'!CY229*'WEIGHTED from Refinitive'!$B$11)+('WEIGHTED from Refinitive'!$B$14*'ISSUE SCORE from EIKON'!DN229)+('ISSUE SCORE from EIKON'!EC229*'WEIGHTED from Refinitive'!$B$15)+('WEIGHTED from Refinitive'!$B$16*'ISSUE SCORE from EIKON'!ER229)</f>
        <v>0</v>
      </c>
      <c r="I226" s="1">
        <f>('WEIGHTED from Refinitive'!$B$3*'ISSUE SCORE from EIKON'!N229)+('WEIGHTED from Refinitive'!$B$4*'ISSUE SCORE from EIKON'!AC229)+('ISSUE SCORE from EIKON'!AR229*'WEIGHTED from Refinitive'!$B$5)+('WEIGHTED from Refinitive'!$B$8*'ISSUE SCORE from EIKON'!BG229)+('ISSUE SCORE from EIKON'!BV229*'WEIGHTED from Refinitive'!$B$9)+('WEIGHTED from Refinitive'!$B$10*'ISSUE SCORE from EIKON'!CK229)+('ISSUE SCORE from EIKON'!CZ229*'WEIGHTED from Refinitive'!$B$11)+('WEIGHTED from Refinitive'!$B$14*'ISSUE SCORE from EIKON'!DO229)+('ISSUE SCORE from EIKON'!ED229*'WEIGHTED from Refinitive'!$B$15)+('WEIGHTED from Refinitive'!$B$16*'ISSUE SCORE from EIKON'!ES229)</f>
        <v>0</v>
      </c>
      <c r="J226" s="1">
        <f>('WEIGHTED from Refinitive'!$B$3*'ISSUE SCORE from EIKON'!O229)+('WEIGHTED from Refinitive'!$B$4*'ISSUE SCORE from EIKON'!AD229)+('ISSUE SCORE from EIKON'!AS229*'WEIGHTED from Refinitive'!$B$5)+('WEIGHTED from Refinitive'!$B$8*'ISSUE SCORE from EIKON'!BH229)+('ISSUE SCORE from EIKON'!BW229*'WEIGHTED from Refinitive'!$B$9)+('WEIGHTED from Refinitive'!$B$10*'ISSUE SCORE from EIKON'!CL229)+('ISSUE SCORE from EIKON'!DA229*'WEIGHTED from Refinitive'!$B$11)+('WEIGHTED from Refinitive'!$B$14*'ISSUE SCORE from EIKON'!DP229)+('ISSUE SCORE from EIKON'!EE229*'WEIGHTED from Refinitive'!$B$15)+('WEIGHTED from Refinitive'!$B$16*'ISSUE SCORE from EIKON'!ET229)</f>
        <v>0</v>
      </c>
      <c r="K226" s="1">
        <f>('WEIGHTED from Refinitive'!$B$3*'ISSUE SCORE from EIKON'!P229)+('WEIGHTED from Refinitive'!$B$4*'ISSUE SCORE from EIKON'!AE229)+('ISSUE SCORE from EIKON'!AT229*'WEIGHTED from Refinitive'!$B$5)+('WEIGHTED from Refinitive'!$B$8*'ISSUE SCORE from EIKON'!BI229)+('ISSUE SCORE from EIKON'!BX229*'WEIGHTED from Refinitive'!$B$9)+('WEIGHTED from Refinitive'!$B$10*'ISSUE SCORE from EIKON'!CM229)+('ISSUE SCORE from EIKON'!DB229*'WEIGHTED from Refinitive'!$B$11)+('WEIGHTED from Refinitive'!$B$14*'ISSUE SCORE from EIKON'!DQ229)+('ISSUE SCORE from EIKON'!EF229*'WEIGHTED from Refinitive'!$B$15)+('WEIGHTED from Refinitive'!$B$16*'ISSUE SCORE from EIKON'!EU229)</f>
        <v>0</v>
      </c>
      <c r="L226" s="1">
        <f>('WEIGHTED from Refinitive'!$B$3*'ISSUE SCORE from EIKON'!Q229)+('WEIGHTED from Refinitive'!$B$4*'ISSUE SCORE from EIKON'!AF229)+('ISSUE SCORE from EIKON'!AU229*'WEIGHTED from Refinitive'!$B$5)+('WEIGHTED from Refinitive'!$B$8*'ISSUE SCORE from EIKON'!BJ229)+('ISSUE SCORE from EIKON'!BY229*'WEIGHTED from Refinitive'!$B$9)+('WEIGHTED from Refinitive'!$B$10*'ISSUE SCORE from EIKON'!CN229)+('ISSUE SCORE from EIKON'!DC229*'WEIGHTED from Refinitive'!$B$11)+('WEIGHTED from Refinitive'!$B$14*'ISSUE SCORE from EIKON'!DR229)+('ISSUE SCORE from EIKON'!EG229*'WEIGHTED from Refinitive'!$B$15)+('WEIGHTED from Refinitive'!$B$16*'ISSUE SCORE from EIKON'!EV229)</f>
        <v>0</v>
      </c>
      <c r="M226" s="1">
        <f>('WEIGHTED from Refinitive'!$B$3*'ISSUE SCORE from EIKON'!R229)+('WEIGHTED from Refinitive'!$B$4*'ISSUE SCORE from EIKON'!AG229)+('ISSUE SCORE from EIKON'!AV229*'WEIGHTED from Refinitive'!$B$5)+('WEIGHTED from Refinitive'!$B$8*'ISSUE SCORE from EIKON'!BK229)+('ISSUE SCORE from EIKON'!BZ229*'WEIGHTED from Refinitive'!$B$9)+('WEIGHTED from Refinitive'!$B$10*'ISSUE SCORE from EIKON'!CO229)+('ISSUE SCORE from EIKON'!DD229*'WEIGHTED from Refinitive'!$B$11)+('WEIGHTED from Refinitive'!$B$14*'ISSUE SCORE from EIKON'!DS229)+('ISSUE SCORE from EIKON'!EH229*'WEIGHTED from Refinitive'!$B$15)+('WEIGHTED from Refinitive'!$B$16*'ISSUE SCORE from EIKON'!EW229)</f>
        <v>0</v>
      </c>
      <c r="N226" s="1">
        <f>('WEIGHTED from Refinitive'!$B$3*'ISSUE SCORE from EIKON'!S229)+('WEIGHTED from Refinitive'!$B$4*'ISSUE SCORE from EIKON'!AH229)+('ISSUE SCORE from EIKON'!AW229*'WEIGHTED from Refinitive'!$B$5)+('WEIGHTED from Refinitive'!$B$8*'ISSUE SCORE from EIKON'!BL229)+('ISSUE SCORE from EIKON'!CA229*'WEIGHTED from Refinitive'!$B$9)+('WEIGHTED from Refinitive'!$B$10*'ISSUE SCORE from EIKON'!CP229)+('ISSUE SCORE from EIKON'!DE229*'WEIGHTED from Refinitive'!$B$11)+('WEIGHTED from Refinitive'!$B$14*'ISSUE SCORE from EIKON'!DT229)+('ISSUE SCORE from EIKON'!EI229*'WEIGHTED from Refinitive'!$B$15)+('WEIGHTED from Refinitive'!$B$16*'ISSUE SCORE from EIKON'!EX229)</f>
        <v>0</v>
      </c>
      <c r="O226" s="1">
        <f>('WEIGHTED from Refinitive'!$B$3*'ISSUE SCORE from EIKON'!T229)+('WEIGHTED from Refinitive'!$B$4*'ISSUE SCORE from EIKON'!AI229)+('ISSUE SCORE from EIKON'!AX229*'WEIGHTED from Refinitive'!$B$5)+('WEIGHTED from Refinitive'!$B$8*'ISSUE SCORE from EIKON'!BM229)+('ISSUE SCORE from EIKON'!CB229*'WEIGHTED from Refinitive'!$B$9)+('WEIGHTED from Refinitive'!$B$10*'ISSUE SCORE from EIKON'!CQ229)+('ISSUE SCORE from EIKON'!DF229*'WEIGHTED from Refinitive'!$B$11)+('WEIGHTED from Refinitive'!$B$14*'ISSUE SCORE from EIKON'!DU229)+('ISSUE SCORE from EIKON'!EJ229*'WEIGHTED from Refinitive'!$B$15)+('WEIGHTED from Refinitive'!$B$16*'ISSUE SCORE from EIKON'!EY229)</f>
        <v>0</v>
      </c>
      <c r="P226" s="1">
        <f>('WEIGHTED from Refinitive'!$B$3*'ISSUE SCORE from EIKON'!U229)+('WEIGHTED from Refinitive'!$B$4*'ISSUE SCORE from EIKON'!AJ229)+('ISSUE SCORE from EIKON'!AY229*'WEIGHTED from Refinitive'!$B$5)+('WEIGHTED from Refinitive'!$B$8*'ISSUE SCORE from EIKON'!BN229)+('ISSUE SCORE from EIKON'!CC229*'WEIGHTED from Refinitive'!$B$9)+('WEIGHTED from Refinitive'!$B$10*'ISSUE SCORE from EIKON'!CR229)+('ISSUE SCORE from EIKON'!DG229*'WEIGHTED from Refinitive'!$B$11)+('WEIGHTED from Refinitive'!$B$14*'ISSUE SCORE from EIKON'!DV229)+('ISSUE SCORE from EIKON'!EK229*'WEIGHTED from Refinitive'!$B$15)+('WEIGHTED from Refinitive'!$B$16*'ISSUE SCORE from EIKON'!EZ229)</f>
        <v>0</v>
      </c>
      <c r="R226" s="11" t="s">
        <v>343</v>
      </c>
      <c r="S226" s="1">
        <f t="shared" si="92"/>
        <v>74.633458172237283</v>
      </c>
      <c r="T226" s="1">
        <f t="shared" si="93"/>
        <v>70.0266883550009</v>
      </c>
      <c r="U226" s="1">
        <f t="shared" si="94"/>
        <v>35.352212608839352</v>
      </c>
      <c r="V226" s="1">
        <f t="shared" si="95"/>
        <v>0</v>
      </c>
      <c r="W226" s="1">
        <f t="shared" si="96"/>
        <v>0</v>
      </c>
      <c r="X226" s="1">
        <f t="shared" si="97"/>
        <v>0</v>
      </c>
      <c r="Y226" s="1">
        <f t="shared" si="98"/>
        <v>0</v>
      </c>
      <c r="Z226" s="1">
        <f t="shared" si="99"/>
        <v>0</v>
      </c>
      <c r="AA226" s="1">
        <f t="shared" si="100"/>
        <v>0</v>
      </c>
      <c r="AB226" s="1">
        <f t="shared" si="101"/>
        <v>0</v>
      </c>
      <c r="AC226" s="1">
        <f t="shared" si="102"/>
        <v>0</v>
      </c>
      <c r="AD226" s="1">
        <f t="shared" si="103"/>
        <v>0</v>
      </c>
      <c r="AE226" s="1">
        <f t="shared" si="104"/>
        <v>0</v>
      </c>
      <c r="AF226" s="1">
        <f t="shared" si="105"/>
        <v>0</v>
      </c>
      <c r="AG226" s="1">
        <f t="shared" si="106"/>
        <v>0</v>
      </c>
      <c r="AI226" s="11" t="s">
        <v>343</v>
      </c>
      <c r="AJ226" s="1">
        <f t="shared" si="107"/>
        <v>4.6067698172363833</v>
      </c>
      <c r="AK226" s="1">
        <f t="shared" si="108"/>
        <v>34.674475746161548</v>
      </c>
      <c r="AL226" s="1">
        <f t="shared" si="109"/>
        <v>35.352212608839352</v>
      </c>
      <c r="AM226" s="1">
        <f t="shared" si="110"/>
        <v>0</v>
      </c>
      <c r="AN226" s="1">
        <f t="shared" si="111"/>
        <v>0</v>
      </c>
      <c r="AO226" s="1">
        <f t="shared" si="112"/>
        <v>0</v>
      </c>
      <c r="AP226" s="1">
        <f t="shared" si="113"/>
        <v>0</v>
      </c>
      <c r="AQ226" s="1">
        <f t="shared" si="114"/>
        <v>0</v>
      </c>
      <c r="AR226" s="1">
        <f t="shared" si="115"/>
        <v>0</v>
      </c>
      <c r="AS226" s="1">
        <f t="shared" si="116"/>
        <v>0</v>
      </c>
      <c r="AT226" s="1">
        <f t="shared" si="117"/>
        <v>0</v>
      </c>
      <c r="AU226" s="1">
        <f t="shared" si="118"/>
        <v>0</v>
      </c>
      <c r="AV226" s="1">
        <f t="shared" si="119"/>
        <v>0</v>
      </c>
      <c r="AW226" s="1">
        <f t="shared" si="120"/>
        <v>0</v>
      </c>
      <c r="AX226" s="1" t="str">
        <f>VLOOKUP(AI226,'ISSUE SCORE from EIKON'!A229:B658,2,FALSE)</f>
        <v>Micron Technology Inc</v>
      </c>
      <c r="AY226" s="1">
        <f t="shared" si="121"/>
        <v>225</v>
      </c>
      <c r="AZ226" s="1">
        <v>225</v>
      </c>
      <c r="BA226" s="1">
        <v>1</v>
      </c>
    </row>
    <row r="227" spans="1:53" ht="15">
      <c r="A227" s="11" t="s">
        <v>291</v>
      </c>
      <c r="B227" s="1">
        <f>('WEIGHTED from Refinitive'!$B$3*'ISSUE SCORE from EIKON'!G230)+('WEIGHTED from Refinitive'!$B$4*'ISSUE SCORE from EIKON'!V230)+('ISSUE SCORE from EIKON'!AK230*'WEIGHTED from Refinitive'!$B$5)+('WEIGHTED from Refinitive'!$B$8*'ISSUE SCORE from EIKON'!AZ230)+('ISSUE SCORE from EIKON'!BO230*'WEIGHTED from Refinitive'!$B$9)+('WEIGHTED from Refinitive'!$B$10*'ISSUE SCORE from EIKON'!CD230)+('ISSUE SCORE from EIKON'!CS230*'WEIGHTED from Refinitive'!$B$11)+('WEIGHTED from Refinitive'!$B$14*'ISSUE SCORE from EIKON'!DH230)+('ISSUE SCORE from EIKON'!DW230*'WEIGHTED from Refinitive'!$B$15)+('WEIGHTED from Refinitive'!$B$16*'ISSUE SCORE from EIKON'!EL230)</f>
        <v>88.623723625475378</v>
      </c>
      <c r="C227" s="1">
        <f>('WEIGHTED from Refinitive'!$B$3*'ISSUE SCORE from EIKON'!H230)+('WEIGHTED from Refinitive'!$B$4*'ISSUE SCORE from EIKON'!W230)+('ISSUE SCORE from EIKON'!AL230*'WEIGHTED from Refinitive'!$B$5)+('WEIGHTED from Refinitive'!$B$8*'ISSUE SCORE from EIKON'!BA230)+('ISSUE SCORE from EIKON'!BP230*'WEIGHTED from Refinitive'!$B$9)+('WEIGHTED from Refinitive'!$B$10*'ISSUE SCORE from EIKON'!CE230)+('ISSUE SCORE from EIKON'!CT230*'WEIGHTED from Refinitive'!$B$11)+('WEIGHTED from Refinitive'!$B$14*'ISSUE SCORE from EIKON'!DI230)+('ISSUE SCORE from EIKON'!DX230*'WEIGHTED from Refinitive'!$B$15)+('WEIGHTED from Refinitive'!$B$16*'ISSUE SCORE from EIKON'!EM230)</f>
        <v>83.735578419647055</v>
      </c>
      <c r="D227" s="1">
        <f>('WEIGHTED from Refinitive'!$B$3*'ISSUE SCORE from EIKON'!I230)+('WEIGHTED from Refinitive'!$B$4*'ISSUE SCORE from EIKON'!X230)+('ISSUE SCORE from EIKON'!AM230*'WEIGHTED from Refinitive'!$B$5)+('WEIGHTED from Refinitive'!$B$8*'ISSUE SCORE from EIKON'!BB230)+('ISSUE SCORE from EIKON'!BQ230*'WEIGHTED from Refinitive'!$B$9)+('WEIGHTED from Refinitive'!$B$10*'ISSUE SCORE from EIKON'!CF230)+('ISSUE SCORE from EIKON'!CU230*'WEIGHTED from Refinitive'!$B$11)+('WEIGHTED from Refinitive'!$B$14*'ISSUE SCORE from EIKON'!DJ230)+('ISSUE SCORE from EIKON'!DY230*'WEIGHTED from Refinitive'!$B$15)+('WEIGHTED from Refinitive'!$B$16*'ISSUE SCORE from EIKON'!EN230)</f>
        <v>79.785547048701702</v>
      </c>
      <c r="E227" s="1">
        <f>('WEIGHTED from Refinitive'!$B$3*'ISSUE SCORE from EIKON'!J230)+('WEIGHTED from Refinitive'!$B$4*'ISSUE SCORE from EIKON'!Y230)+('ISSUE SCORE from EIKON'!AN230*'WEIGHTED from Refinitive'!$B$5)+('WEIGHTED from Refinitive'!$B$8*'ISSUE SCORE from EIKON'!BC230)+('ISSUE SCORE from EIKON'!BR230*'WEIGHTED from Refinitive'!$B$9)+('WEIGHTED from Refinitive'!$B$10*'ISSUE SCORE from EIKON'!CG230)+('ISSUE SCORE from EIKON'!CV230*'WEIGHTED from Refinitive'!$B$11)+('WEIGHTED from Refinitive'!$B$14*'ISSUE SCORE from EIKON'!DK230)+('ISSUE SCORE from EIKON'!DZ230*'WEIGHTED from Refinitive'!$B$15)+('WEIGHTED from Refinitive'!$B$16*'ISSUE SCORE from EIKON'!EO230)</f>
        <v>79.628159557661888</v>
      </c>
      <c r="F227" s="1">
        <f>('WEIGHTED from Refinitive'!$B$3*'ISSUE SCORE from EIKON'!K230)+('WEIGHTED from Refinitive'!$B$4*'ISSUE SCORE from EIKON'!Z230)+('ISSUE SCORE from EIKON'!AO230*'WEIGHTED from Refinitive'!$B$5)+('WEIGHTED from Refinitive'!$B$8*'ISSUE SCORE from EIKON'!BD230)+('ISSUE SCORE from EIKON'!BS230*'WEIGHTED from Refinitive'!$B$9)+('WEIGHTED from Refinitive'!$B$10*'ISSUE SCORE from EIKON'!CH230)+('ISSUE SCORE from EIKON'!CW230*'WEIGHTED from Refinitive'!$B$11)+('WEIGHTED from Refinitive'!$B$14*'ISSUE SCORE from EIKON'!DL230)+('ISSUE SCORE from EIKON'!EA230*'WEIGHTED from Refinitive'!$B$15)+('WEIGHTED from Refinitive'!$B$16*'ISSUE SCORE from EIKON'!EP230)</f>
        <v>71.004261461808596</v>
      </c>
      <c r="G227" s="1">
        <f>('WEIGHTED from Refinitive'!$B$3*'ISSUE SCORE from EIKON'!L230)+('WEIGHTED from Refinitive'!$B$4*'ISSUE SCORE from EIKON'!AA230)+('ISSUE SCORE from EIKON'!AP230*'WEIGHTED from Refinitive'!$B$5)+('WEIGHTED from Refinitive'!$B$8*'ISSUE SCORE from EIKON'!BE230)+('ISSUE SCORE from EIKON'!BT230*'WEIGHTED from Refinitive'!$B$9)+('WEIGHTED from Refinitive'!$B$10*'ISSUE SCORE from EIKON'!CI230)+('ISSUE SCORE from EIKON'!CX230*'WEIGHTED from Refinitive'!$B$11)+('WEIGHTED from Refinitive'!$B$14*'ISSUE SCORE from EIKON'!DM230)+('ISSUE SCORE from EIKON'!EB230*'WEIGHTED from Refinitive'!$B$15)+('WEIGHTED from Refinitive'!$B$16*'ISSUE SCORE from EIKON'!EQ230)</f>
        <v>52.535424808221102</v>
      </c>
      <c r="H227" s="1">
        <f>('WEIGHTED from Refinitive'!$B$3*'ISSUE SCORE from EIKON'!M230)+('WEIGHTED from Refinitive'!$B$4*'ISSUE SCORE from EIKON'!AB230)+('ISSUE SCORE from EIKON'!AQ230*'WEIGHTED from Refinitive'!$B$5)+('WEIGHTED from Refinitive'!$B$8*'ISSUE SCORE from EIKON'!BF230)+('ISSUE SCORE from EIKON'!BU230*'WEIGHTED from Refinitive'!$B$9)+('WEIGHTED from Refinitive'!$B$10*'ISSUE SCORE from EIKON'!CJ230)+('ISSUE SCORE from EIKON'!CY230*'WEIGHTED from Refinitive'!$B$11)+('WEIGHTED from Refinitive'!$B$14*'ISSUE SCORE from EIKON'!DN230)+('ISSUE SCORE from EIKON'!EC230*'WEIGHTED from Refinitive'!$B$15)+('WEIGHTED from Refinitive'!$B$16*'ISSUE SCORE from EIKON'!ER230)</f>
        <v>46.937351981768572</v>
      </c>
      <c r="I227" s="1">
        <f>('WEIGHTED from Refinitive'!$B$3*'ISSUE SCORE from EIKON'!N230)+('WEIGHTED from Refinitive'!$B$4*'ISSUE SCORE from EIKON'!AC230)+('ISSUE SCORE from EIKON'!AR230*'WEIGHTED from Refinitive'!$B$5)+('WEIGHTED from Refinitive'!$B$8*'ISSUE SCORE from EIKON'!BG230)+('ISSUE SCORE from EIKON'!BV230*'WEIGHTED from Refinitive'!$B$9)+('WEIGHTED from Refinitive'!$B$10*'ISSUE SCORE from EIKON'!CK230)+('ISSUE SCORE from EIKON'!CZ230*'WEIGHTED from Refinitive'!$B$11)+('WEIGHTED from Refinitive'!$B$14*'ISSUE SCORE from EIKON'!DO230)+('ISSUE SCORE from EIKON'!ED230*'WEIGHTED from Refinitive'!$B$15)+('WEIGHTED from Refinitive'!$B$16*'ISSUE SCORE from EIKON'!ES230)</f>
        <v>56.717971780753295</v>
      </c>
      <c r="J227" s="1">
        <f>('WEIGHTED from Refinitive'!$B$3*'ISSUE SCORE from EIKON'!O230)+('WEIGHTED from Refinitive'!$B$4*'ISSUE SCORE from EIKON'!AD230)+('ISSUE SCORE from EIKON'!AS230*'WEIGHTED from Refinitive'!$B$5)+('WEIGHTED from Refinitive'!$B$8*'ISSUE SCORE from EIKON'!BH230)+('ISSUE SCORE from EIKON'!BW230*'WEIGHTED from Refinitive'!$B$9)+('WEIGHTED from Refinitive'!$B$10*'ISSUE SCORE from EIKON'!CL230)+('ISSUE SCORE from EIKON'!DA230*'WEIGHTED from Refinitive'!$B$11)+('WEIGHTED from Refinitive'!$B$14*'ISSUE SCORE from EIKON'!DP230)+('ISSUE SCORE from EIKON'!EE230*'WEIGHTED from Refinitive'!$B$15)+('WEIGHTED from Refinitive'!$B$16*'ISSUE SCORE from EIKON'!ET230)</f>
        <v>52.533196748073614</v>
      </c>
      <c r="K227" s="1">
        <f>('WEIGHTED from Refinitive'!$B$3*'ISSUE SCORE from EIKON'!P230)+('WEIGHTED from Refinitive'!$B$4*'ISSUE SCORE from EIKON'!AE230)+('ISSUE SCORE from EIKON'!AT230*'WEIGHTED from Refinitive'!$B$5)+('WEIGHTED from Refinitive'!$B$8*'ISSUE SCORE from EIKON'!BI230)+('ISSUE SCORE from EIKON'!BX230*'WEIGHTED from Refinitive'!$B$9)+('WEIGHTED from Refinitive'!$B$10*'ISSUE SCORE from EIKON'!CM230)+('ISSUE SCORE from EIKON'!DB230*'WEIGHTED from Refinitive'!$B$11)+('WEIGHTED from Refinitive'!$B$14*'ISSUE SCORE from EIKON'!DQ230)+('ISSUE SCORE from EIKON'!EF230*'WEIGHTED from Refinitive'!$B$15)+('WEIGHTED from Refinitive'!$B$16*'ISSUE SCORE from EIKON'!EU230)</f>
        <v>37.556549445467198</v>
      </c>
      <c r="L227" s="1">
        <f>('WEIGHTED from Refinitive'!$B$3*'ISSUE SCORE from EIKON'!Q230)+('WEIGHTED from Refinitive'!$B$4*'ISSUE SCORE from EIKON'!AF230)+('ISSUE SCORE from EIKON'!AU230*'WEIGHTED from Refinitive'!$B$5)+('WEIGHTED from Refinitive'!$B$8*'ISSUE SCORE from EIKON'!BJ230)+('ISSUE SCORE from EIKON'!BY230*'WEIGHTED from Refinitive'!$B$9)+('WEIGHTED from Refinitive'!$B$10*'ISSUE SCORE from EIKON'!CN230)+('ISSUE SCORE from EIKON'!DC230*'WEIGHTED from Refinitive'!$B$11)+('WEIGHTED from Refinitive'!$B$14*'ISSUE SCORE from EIKON'!DR230)+('ISSUE SCORE from EIKON'!EG230*'WEIGHTED from Refinitive'!$B$15)+('WEIGHTED from Refinitive'!$B$16*'ISSUE SCORE from EIKON'!EV230)</f>
        <v>37.913489227056921</v>
      </c>
      <c r="M227" s="1">
        <f>('WEIGHTED from Refinitive'!$B$3*'ISSUE SCORE from EIKON'!R230)+('WEIGHTED from Refinitive'!$B$4*'ISSUE SCORE from EIKON'!AG230)+('ISSUE SCORE from EIKON'!AV230*'WEIGHTED from Refinitive'!$B$5)+('WEIGHTED from Refinitive'!$B$8*'ISSUE SCORE from EIKON'!BK230)+('ISSUE SCORE from EIKON'!BZ230*'WEIGHTED from Refinitive'!$B$9)+('WEIGHTED from Refinitive'!$B$10*'ISSUE SCORE from EIKON'!CO230)+('ISSUE SCORE from EIKON'!DD230*'WEIGHTED from Refinitive'!$B$11)+('WEIGHTED from Refinitive'!$B$14*'ISSUE SCORE from EIKON'!DS230)+('ISSUE SCORE from EIKON'!EH230*'WEIGHTED from Refinitive'!$B$15)+('WEIGHTED from Refinitive'!$B$16*'ISSUE SCORE from EIKON'!EW230)</f>
        <v>45.483073452800767</v>
      </c>
      <c r="N227" s="1">
        <f>('WEIGHTED from Refinitive'!$B$3*'ISSUE SCORE from EIKON'!S230)+('WEIGHTED from Refinitive'!$B$4*'ISSUE SCORE from EIKON'!AH230)+('ISSUE SCORE from EIKON'!AW230*'WEIGHTED from Refinitive'!$B$5)+('WEIGHTED from Refinitive'!$B$8*'ISSUE SCORE from EIKON'!BL230)+('ISSUE SCORE from EIKON'!CA230*'WEIGHTED from Refinitive'!$B$9)+('WEIGHTED from Refinitive'!$B$10*'ISSUE SCORE from EIKON'!CP230)+('ISSUE SCORE from EIKON'!DE230*'WEIGHTED from Refinitive'!$B$11)+('WEIGHTED from Refinitive'!$B$14*'ISSUE SCORE from EIKON'!DT230)+('ISSUE SCORE from EIKON'!EI230*'WEIGHTED from Refinitive'!$B$15)+('WEIGHTED from Refinitive'!$B$16*'ISSUE SCORE from EIKON'!EX230)</f>
        <v>47.633613532586104</v>
      </c>
      <c r="O227" s="1">
        <f>('WEIGHTED from Refinitive'!$B$3*'ISSUE SCORE from EIKON'!T230)+('WEIGHTED from Refinitive'!$B$4*'ISSUE SCORE from EIKON'!AI230)+('ISSUE SCORE from EIKON'!AX230*'WEIGHTED from Refinitive'!$B$5)+('WEIGHTED from Refinitive'!$B$8*'ISSUE SCORE from EIKON'!BM230)+('ISSUE SCORE from EIKON'!CB230*'WEIGHTED from Refinitive'!$B$9)+('WEIGHTED from Refinitive'!$B$10*'ISSUE SCORE from EIKON'!CQ230)+('ISSUE SCORE from EIKON'!DF230*'WEIGHTED from Refinitive'!$B$11)+('WEIGHTED from Refinitive'!$B$14*'ISSUE SCORE from EIKON'!DU230)+('ISSUE SCORE from EIKON'!EJ230*'WEIGHTED from Refinitive'!$B$15)+('WEIGHTED from Refinitive'!$B$16*'ISSUE SCORE from EIKON'!EY230)</f>
        <v>48.487361506641392</v>
      </c>
      <c r="P227" s="1">
        <f>('WEIGHTED from Refinitive'!$B$3*'ISSUE SCORE from EIKON'!U230)+('WEIGHTED from Refinitive'!$B$4*'ISSUE SCORE from EIKON'!AJ230)+('ISSUE SCORE from EIKON'!AY230*'WEIGHTED from Refinitive'!$B$5)+('WEIGHTED from Refinitive'!$B$8*'ISSUE SCORE from EIKON'!BN230)+('ISSUE SCORE from EIKON'!CC230*'WEIGHTED from Refinitive'!$B$9)+('WEIGHTED from Refinitive'!$B$10*'ISSUE SCORE from EIKON'!CR230)+('ISSUE SCORE from EIKON'!DG230*'WEIGHTED from Refinitive'!$B$11)+('WEIGHTED from Refinitive'!$B$14*'ISSUE SCORE from EIKON'!DV230)+('ISSUE SCORE from EIKON'!EK230*'WEIGHTED from Refinitive'!$B$15)+('WEIGHTED from Refinitive'!$B$16*'ISSUE SCORE from EIKON'!EZ230)</f>
        <v>51.890960451977357</v>
      </c>
      <c r="R227" s="11" t="s">
        <v>344</v>
      </c>
      <c r="S227" s="1">
        <f t="shared" si="92"/>
        <v>84.218991268382339</v>
      </c>
      <c r="T227" s="1">
        <f t="shared" si="93"/>
        <v>83.735578419647055</v>
      </c>
      <c r="U227" s="1">
        <f t="shared" si="94"/>
        <v>79.785547048701702</v>
      </c>
      <c r="V227" s="1">
        <f t="shared" si="95"/>
        <v>79.628159557661888</v>
      </c>
      <c r="W227" s="1">
        <f t="shared" si="96"/>
        <v>71.004261461808596</v>
      </c>
      <c r="X227" s="1">
        <f t="shared" si="97"/>
        <v>52.535424808221102</v>
      </c>
      <c r="Y227" s="1">
        <f t="shared" si="98"/>
        <v>46.937351981768572</v>
      </c>
      <c r="Z227" s="1">
        <f t="shared" si="99"/>
        <v>56.717971780753295</v>
      </c>
      <c r="AA227" s="1">
        <f t="shared" si="100"/>
        <v>52.533196748073614</v>
      </c>
      <c r="AB227" s="1">
        <f t="shared" si="101"/>
        <v>37.556549445467198</v>
      </c>
      <c r="AC227" s="1">
        <f t="shared" si="102"/>
        <v>37.913489227056921</v>
      </c>
      <c r="AD227" s="1">
        <f t="shared" si="103"/>
        <v>45.483073452800767</v>
      </c>
      <c r="AE227" s="1">
        <f t="shared" si="104"/>
        <v>47.633613532586104</v>
      </c>
      <c r="AF227" s="1">
        <f t="shared" si="105"/>
        <v>48.487361506641392</v>
      </c>
      <c r="AG227" s="1">
        <f t="shared" si="106"/>
        <v>51.890960451977357</v>
      </c>
      <c r="AI227" s="11" t="s">
        <v>344</v>
      </c>
      <c r="AJ227" s="1">
        <f t="shared" si="107"/>
        <v>0.48341284873528423</v>
      </c>
      <c r="AK227" s="1">
        <f t="shared" si="108"/>
        <v>3.9500313709453536</v>
      </c>
      <c r="AL227" s="1">
        <f t="shared" si="109"/>
        <v>0.1573874910398132</v>
      </c>
      <c r="AM227" s="1">
        <f t="shared" si="110"/>
        <v>8.623898095853292</v>
      </c>
      <c r="AN227" s="1">
        <f t="shared" si="111"/>
        <v>18.468836653587495</v>
      </c>
      <c r="AO227" s="1">
        <f t="shared" si="112"/>
        <v>5.5980728264525297</v>
      </c>
      <c r="AP227" s="1">
        <f t="shared" si="113"/>
        <v>-9.7806197989847234</v>
      </c>
      <c r="AQ227" s="1">
        <f t="shared" si="114"/>
        <v>4.1847750326796813</v>
      </c>
      <c r="AR227" s="1">
        <f t="shared" si="115"/>
        <v>14.976647302606416</v>
      </c>
      <c r="AS227" s="1">
        <f t="shared" si="116"/>
        <v>-0.35693978158972328</v>
      </c>
      <c r="AT227" s="1">
        <f t="shared" si="117"/>
        <v>-7.5695842257438457</v>
      </c>
      <c r="AU227" s="1">
        <f t="shared" si="118"/>
        <v>-2.1505400797853369</v>
      </c>
      <c r="AV227" s="1">
        <f t="shared" si="119"/>
        <v>-0.85374797405528824</v>
      </c>
      <c r="AW227" s="1">
        <f t="shared" si="120"/>
        <v>-3.4035989453359647</v>
      </c>
      <c r="AX227" s="1" t="str">
        <f>VLOOKUP(AI227,'ISSUE SCORE from EIKON'!A230:B659,2,FALSE)</f>
        <v>Maxim Integrated Products Inc</v>
      </c>
      <c r="AY227" s="1">
        <f t="shared" si="121"/>
        <v>226</v>
      </c>
      <c r="AZ227" s="1">
        <v>226</v>
      </c>
      <c r="BA227" s="1">
        <v>1</v>
      </c>
    </row>
    <row r="228" spans="1:53" ht="15">
      <c r="A228" s="11" t="s">
        <v>292</v>
      </c>
      <c r="B228" s="1">
        <f>('WEIGHTED from Refinitive'!$B$3*'ISSUE SCORE from EIKON'!G231)+('WEIGHTED from Refinitive'!$B$4*'ISSUE SCORE from EIKON'!V231)+('ISSUE SCORE from EIKON'!AK231*'WEIGHTED from Refinitive'!$B$5)+('WEIGHTED from Refinitive'!$B$8*'ISSUE SCORE from EIKON'!AZ231)+('ISSUE SCORE from EIKON'!BO231*'WEIGHTED from Refinitive'!$B$9)+('WEIGHTED from Refinitive'!$B$10*'ISSUE SCORE from EIKON'!CD231)+('ISSUE SCORE from EIKON'!CS231*'WEIGHTED from Refinitive'!$B$11)+('WEIGHTED from Refinitive'!$B$14*'ISSUE SCORE from EIKON'!DH231)+('ISSUE SCORE from EIKON'!DW231*'WEIGHTED from Refinitive'!$B$15)+('WEIGHTED from Refinitive'!$B$16*'ISSUE SCORE from EIKON'!EL231)</f>
        <v>54.593206458646641</v>
      </c>
      <c r="C228" s="1">
        <f>('WEIGHTED from Refinitive'!$B$3*'ISSUE SCORE from EIKON'!H231)+('WEIGHTED from Refinitive'!$B$4*'ISSUE SCORE from EIKON'!W231)+('ISSUE SCORE from EIKON'!AL231*'WEIGHTED from Refinitive'!$B$5)+('WEIGHTED from Refinitive'!$B$8*'ISSUE SCORE from EIKON'!BA231)+('ISSUE SCORE from EIKON'!BP231*'WEIGHTED from Refinitive'!$B$9)+('WEIGHTED from Refinitive'!$B$10*'ISSUE SCORE from EIKON'!CE231)+('ISSUE SCORE from EIKON'!CT231*'WEIGHTED from Refinitive'!$B$11)+('WEIGHTED from Refinitive'!$B$14*'ISSUE SCORE from EIKON'!DI231)+('ISSUE SCORE from EIKON'!DX231*'WEIGHTED from Refinitive'!$B$15)+('WEIGHTED from Refinitive'!$B$16*'ISSUE SCORE from EIKON'!EM231)</f>
        <v>58.703839801713158</v>
      </c>
      <c r="D228" s="1">
        <f>('WEIGHTED from Refinitive'!$B$3*'ISSUE SCORE from EIKON'!I231)+('WEIGHTED from Refinitive'!$B$4*'ISSUE SCORE from EIKON'!X231)+('ISSUE SCORE from EIKON'!AM231*'WEIGHTED from Refinitive'!$B$5)+('WEIGHTED from Refinitive'!$B$8*'ISSUE SCORE from EIKON'!BB231)+('ISSUE SCORE from EIKON'!BQ231*'WEIGHTED from Refinitive'!$B$9)+('WEIGHTED from Refinitive'!$B$10*'ISSUE SCORE from EIKON'!CF231)+('ISSUE SCORE from EIKON'!CU231*'WEIGHTED from Refinitive'!$B$11)+('WEIGHTED from Refinitive'!$B$14*'ISSUE SCORE from EIKON'!DJ231)+('ISSUE SCORE from EIKON'!DY231*'WEIGHTED from Refinitive'!$B$15)+('WEIGHTED from Refinitive'!$B$16*'ISSUE SCORE from EIKON'!EN231)</f>
        <v>61.714136943296168</v>
      </c>
      <c r="E228" s="1">
        <f>('WEIGHTED from Refinitive'!$B$3*'ISSUE SCORE from EIKON'!J231)+('WEIGHTED from Refinitive'!$B$4*'ISSUE SCORE from EIKON'!Y231)+('ISSUE SCORE from EIKON'!AN231*'WEIGHTED from Refinitive'!$B$5)+('WEIGHTED from Refinitive'!$B$8*'ISSUE SCORE from EIKON'!BC231)+('ISSUE SCORE from EIKON'!BR231*'WEIGHTED from Refinitive'!$B$9)+('WEIGHTED from Refinitive'!$B$10*'ISSUE SCORE from EIKON'!CG231)+('ISSUE SCORE from EIKON'!CV231*'WEIGHTED from Refinitive'!$B$11)+('WEIGHTED from Refinitive'!$B$14*'ISSUE SCORE from EIKON'!DK231)+('ISSUE SCORE from EIKON'!DZ231*'WEIGHTED from Refinitive'!$B$15)+('WEIGHTED from Refinitive'!$B$16*'ISSUE SCORE from EIKON'!EO231)</f>
        <v>54.36213608666209</v>
      </c>
      <c r="F228" s="1">
        <f>('WEIGHTED from Refinitive'!$B$3*'ISSUE SCORE from EIKON'!K231)+('WEIGHTED from Refinitive'!$B$4*'ISSUE SCORE from EIKON'!Z231)+('ISSUE SCORE from EIKON'!AO231*'WEIGHTED from Refinitive'!$B$5)+('WEIGHTED from Refinitive'!$B$8*'ISSUE SCORE from EIKON'!BD231)+('ISSUE SCORE from EIKON'!BS231*'WEIGHTED from Refinitive'!$B$9)+('WEIGHTED from Refinitive'!$B$10*'ISSUE SCORE from EIKON'!CH231)+('ISSUE SCORE from EIKON'!CW231*'WEIGHTED from Refinitive'!$B$11)+('WEIGHTED from Refinitive'!$B$14*'ISSUE SCORE from EIKON'!DL231)+('ISSUE SCORE from EIKON'!EA231*'WEIGHTED from Refinitive'!$B$15)+('WEIGHTED from Refinitive'!$B$16*'ISSUE SCORE from EIKON'!EP231)</f>
        <v>50.359876965140103</v>
      </c>
      <c r="G228" s="1">
        <f>('WEIGHTED from Refinitive'!$B$3*'ISSUE SCORE from EIKON'!L231)+('WEIGHTED from Refinitive'!$B$4*'ISSUE SCORE from EIKON'!AA231)+('ISSUE SCORE from EIKON'!AP231*'WEIGHTED from Refinitive'!$B$5)+('WEIGHTED from Refinitive'!$B$8*'ISSUE SCORE from EIKON'!BE231)+('ISSUE SCORE from EIKON'!BT231*'WEIGHTED from Refinitive'!$B$9)+('WEIGHTED from Refinitive'!$B$10*'ISSUE SCORE from EIKON'!CI231)+('ISSUE SCORE from EIKON'!CX231*'WEIGHTED from Refinitive'!$B$11)+('WEIGHTED from Refinitive'!$B$14*'ISSUE SCORE from EIKON'!DM231)+('ISSUE SCORE from EIKON'!EB231*'WEIGHTED from Refinitive'!$B$15)+('WEIGHTED from Refinitive'!$B$16*'ISSUE SCORE from EIKON'!EQ231)</f>
        <v>57.223592182240054</v>
      </c>
      <c r="H228" s="1">
        <f>('WEIGHTED from Refinitive'!$B$3*'ISSUE SCORE from EIKON'!M231)+('WEIGHTED from Refinitive'!$B$4*'ISSUE SCORE from EIKON'!AB231)+('ISSUE SCORE from EIKON'!AQ231*'WEIGHTED from Refinitive'!$B$5)+('WEIGHTED from Refinitive'!$B$8*'ISSUE SCORE from EIKON'!BF231)+('ISSUE SCORE from EIKON'!BU231*'WEIGHTED from Refinitive'!$B$9)+('WEIGHTED from Refinitive'!$B$10*'ISSUE SCORE from EIKON'!CJ231)+('ISSUE SCORE from EIKON'!CY231*'WEIGHTED from Refinitive'!$B$11)+('WEIGHTED from Refinitive'!$B$14*'ISSUE SCORE from EIKON'!DN231)+('ISSUE SCORE from EIKON'!EC231*'WEIGHTED from Refinitive'!$B$15)+('WEIGHTED from Refinitive'!$B$16*'ISSUE SCORE from EIKON'!ER231)</f>
        <v>49.781312837928375</v>
      </c>
      <c r="I228" s="1">
        <f>('WEIGHTED from Refinitive'!$B$3*'ISSUE SCORE from EIKON'!N231)+('WEIGHTED from Refinitive'!$B$4*'ISSUE SCORE from EIKON'!AC231)+('ISSUE SCORE from EIKON'!AR231*'WEIGHTED from Refinitive'!$B$5)+('WEIGHTED from Refinitive'!$B$8*'ISSUE SCORE from EIKON'!BG231)+('ISSUE SCORE from EIKON'!BV231*'WEIGHTED from Refinitive'!$B$9)+('WEIGHTED from Refinitive'!$B$10*'ISSUE SCORE from EIKON'!CK231)+('ISSUE SCORE from EIKON'!CZ231*'WEIGHTED from Refinitive'!$B$11)+('WEIGHTED from Refinitive'!$B$14*'ISSUE SCORE from EIKON'!DO231)+('ISSUE SCORE from EIKON'!ED231*'WEIGHTED from Refinitive'!$B$15)+('WEIGHTED from Refinitive'!$B$16*'ISSUE SCORE from EIKON'!ES231)</f>
        <v>51.247511709601852</v>
      </c>
      <c r="J228" s="1">
        <f>('WEIGHTED from Refinitive'!$B$3*'ISSUE SCORE from EIKON'!O231)+('WEIGHTED from Refinitive'!$B$4*'ISSUE SCORE from EIKON'!AD231)+('ISSUE SCORE from EIKON'!AS231*'WEIGHTED from Refinitive'!$B$5)+('WEIGHTED from Refinitive'!$B$8*'ISSUE SCORE from EIKON'!BH231)+('ISSUE SCORE from EIKON'!BW231*'WEIGHTED from Refinitive'!$B$9)+('WEIGHTED from Refinitive'!$B$10*'ISSUE SCORE from EIKON'!CL231)+('ISSUE SCORE from EIKON'!DA231*'WEIGHTED from Refinitive'!$B$11)+('WEIGHTED from Refinitive'!$B$14*'ISSUE SCORE from EIKON'!DP231)+('ISSUE SCORE from EIKON'!EE231*'WEIGHTED from Refinitive'!$B$15)+('WEIGHTED from Refinitive'!$B$16*'ISSUE SCORE from EIKON'!ET231)</f>
        <v>50.211414635196796</v>
      </c>
      <c r="K228" s="1">
        <f>('WEIGHTED from Refinitive'!$B$3*'ISSUE SCORE from EIKON'!P231)+('WEIGHTED from Refinitive'!$B$4*'ISSUE SCORE from EIKON'!AE231)+('ISSUE SCORE from EIKON'!AT231*'WEIGHTED from Refinitive'!$B$5)+('WEIGHTED from Refinitive'!$B$8*'ISSUE SCORE from EIKON'!BI231)+('ISSUE SCORE from EIKON'!BX231*'WEIGHTED from Refinitive'!$B$9)+('WEIGHTED from Refinitive'!$B$10*'ISSUE SCORE from EIKON'!CM231)+('ISSUE SCORE from EIKON'!DB231*'WEIGHTED from Refinitive'!$B$11)+('WEIGHTED from Refinitive'!$B$14*'ISSUE SCORE from EIKON'!DQ231)+('ISSUE SCORE from EIKON'!EF231*'WEIGHTED from Refinitive'!$B$15)+('WEIGHTED from Refinitive'!$B$16*'ISSUE SCORE from EIKON'!EU231)</f>
        <v>42.952592514308009</v>
      </c>
      <c r="L228" s="1">
        <f>('WEIGHTED from Refinitive'!$B$3*'ISSUE SCORE from EIKON'!Q231)+('WEIGHTED from Refinitive'!$B$4*'ISSUE SCORE from EIKON'!AF231)+('ISSUE SCORE from EIKON'!AU231*'WEIGHTED from Refinitive'!$B$5)+('WEIGHTED from Refinitive'!$B$8*'ISSUE SCORE from EIKON'!BJ231)+('ISSUE SCORE from EIKON'!BY231*'WEIGHTED from Refinitive'!$B$9)+('WEIGHTED from Refinitive'!$B$10*'ISSUE SCORE from EIKON'!CN231)+('ISSUE SCORE from EIKON'!DC231*'WEIGHTED from Refinitive'!$B$11)+('WEIGHTED from Refinitive'!$B$14*'ISSUE SCORE from EIKON'!DR231)+('ISSUE SCORE from EIKON'!EG231*'WEIGHTED from Refinitive'!$B$15)+('WEIGHTED from Refinitive'!$B$16*'ISSUE SCORE from EIKON'!EV231)</f>
        <v>50.02820402780101</v>
      </c>
      <c r="M228" s="1">
        <f>('WEIGHTED from Refinitive'!$B$3*'ISSUE SCORE from EIKON'!R231)+('WEIGHTED from Refinitive'!$B$4*'ISSUE SCORE from EIKON'!AG231)+('ISSUE SCORE from EIKON'!AV231*'WEIGHTED from Refinitive'!$B$5)+('WEIGHTED from Refinitive'!$B$8*'ISSUE SCORE from EIKON'!BK231)+('ISSUE SCORE from EIKON'!BZ231*'WEIGHTED from Refinitive'!$B$9)+('WEIGHTED from Refinitive'!$B$10*'ISSUE SCORE from EIKON'!CO231)+('ISSUE SCORE from EIKON'!DD231*'WEIGHTED from Refinitive'!$B$11)+('WEIGHTED from Refinitive'!$B$14*'ISSUE SCORE from EIKON'!DS231)+('ISSUE SCORE from EIKON'!EH231*'WEIGHTED from Refinitive'!$B$15)+('WEIGHTED from Refinitive'!$B$16*'ISSUE SCORE from EIKON'!EW231)</f>
        <v>49.527448478583857</v>
      </c>
      <c r="N228" s="1">
        <f>('WEIGHTED from Refinitive'!$B$3*'ISSUE SCORE from EIKON'!S231)+('WEIGHTED from Refinitive'!$B$4*'ISSUE SCORE from EIKON'!AH231)+('ISSUE SCORE from EIKON'!AW231*'WEIGHTED from Refinitive'!$B$5)+('WEIGHTED from Refinitive'!$B$8*'ISSUE SCORE from EIKON'!BL231)+('ISSUE SCORE from EIKON'!CA231*'WEIGHTED from Refinitive'!$B$9)+('WEIGHTED from Refinitive'!$B$10*'ISSUE SCORE from EIKON'!CP231)+('ISSUE SCORE from EIKON'!DE231*'WEIGHTED from Refinitive'!$B$11)+('WEIGHTED from Refinitive'!$B$14*'ISSUE SCORE from EIKON'!DT231)+('ISSUE SCORE from EIKON'!EI231*'WEIGHTED from Refinitive'!$B$15)+('WEIGHTED from Refinitive'!$B$16*'ISSUE SCORE from EIKON'!EX231)</f>
        <v>36.747064393939361</v>
      </c>
      <c r="O228" s="1">
        <f>('WEIGHTED from Refinitive'!$B$3*'ISSUE SCORE from EIKON'!T231)+('WEIGHTED from Refinitive'!$B$4*'ISSUE SCORE from EIKON'!AI231)+('ISSUE SCORE from EIKON'!AX231*'WEIGHTED from Refinitive'!$B$5)+('WEIGHTED from Refinitive'!$B$8*'ISSUE SCORE from EIKON'!BM231)+('ISSUE SCORE from EIKON'!CB231*'WEIGHTED from Refinitive'!$B$9)+('WEIGHTED from Refinitive'!$B$10*'ISSUE SCORE from EIKON'!CQ231)+('ISSUE SCORE from EIKON'!DF231*'WEIGHTED from Refinitive'!$B$11)+('WEIGHTED from Refinitive'!$B$14*'ISSUE SCORE from EIKON'!DU231)+('ISSUE SCORE from EIKON'!EJ231*'WEIGHTED from Refinitive'!$B$15)+('WEIGHTED from Refinitive'!$B$16*'ISSUE SCORE from EIKON'!EY231)</f>
        <v>51.043650921770542</v>
      </c>
      <c r="P228" s="1">
        <f>('WEIGHTED from Refinitive'!$B$3*'ISSUE SCORE from EIKON'!U231)+('WEIGHTED from Refinitive'!$B$4*'ISSUE SCORE from EIKON'!AJ231)+('ISSUE SCORE from EIKON'!AY231*'WEIGHTED from Refinitive'!$B$5)+('WEIGHTED from Refinitive'!$B$8*'ISSUE SCORE from EIKON'!BN231)+('ISSUE SCORE from EIKON'!CC231*'WEIGHTED from Refinitive'!$B$9)+('WEIGHTED from Refinitive'!$B$10*'ISSUE SCORE from EIKON'!CR231)+('ISSUE SCORE from EIKON'!DG231*'WEIGHTED from Refinitive'!$B$11)+('WEIGHTED from Refinitive'!$B$14*'ISSUE SCORE from EIKON'!DV231)+('ISSUE SCORE from EIKON'!EK231*'WEIGHTED from Refinitive'!$B$15)+('WEIGHTED from Refinitive'!$B$16*'ISSUE SCORE from EIKON'!EZ231)</f>
        <v>49.90272397094428</v>
      </c>
      <c r="R228" s="11" t="s">
        <v>345</v>
      </c>
      <c r="S228" s="1">
        <f t="shared" si="92"/>
        <v>59.552455357142819</v>
      </c>
      <c r="T228" s="1">
        <f t="shared" si="93"/>
        <v>58.703839801713158</v>
      </c>
      <c r="U228" s="1">
        <f t="shared" si="94"/>
        <v>61.714136943296168</v>
      </c>
      <c r="V228" s="1">
        <f t="shared" si="95"/>
        <v>54.36213608666209</v>
      </c>
      <c r="W228" s="1">
        <f t="shared" si="96"/>
        <v>50.359876965140103</v>
      </c>
      <c r="X228" s="1">
        <f t="shared" si="97"/>
        <v>57.223592182240054</v>
      </c>
      <c r="Y228" s="1">
        <f t="shared" si="98"/>
        <v>49.781312837928375</v>
      </c>
      <c r="Z228" s="1">
        <f t="shared" si="99"/>
        <v>51.247511709601852</v>
      </c>
      <c r="AA228" s="1">
        <f t="shared" si="100"/>
        <v>50.211414635196796</v>
      </c>
      <c r="AB228" s="1">
        <f t="shared" si="101"/>
        <v>42.952592514308009</v>
      </c>
      <c r="AC228" s="1">
        <f t="shared" si="102"/>
        <v>50.02820402780101</v>
      </c>
      <c r="AD228" s="1">
        <f t="shared" si="103"/>
        <v>49.527448478583857</v>
      </c>
      <c r="AE228" s="1">
        <f t="shared" si="104"/>
        <v>36.747064393939361</v>
      </c>
      <c r="AF228" s="1">
        <f t="shared" si="105"/>
        <v>51.043650921770542</v>
      </c>
      <c r="AG228" s="1">
        <f t="shared" si="106"/>
        <v>49.90272397094428</v>
      </c>
      <c r="AI228" s="11" t="s">
        <v>345</v>
      </c>
      <c r="AJ228" s="1">
        <f t="shared" si="107"/>
        <v>0.84861555542966016</v>
      </c>
      <c r="AK228" s="1">
        <f t="shared" si="108"/>
        <v>-3.0102971415830098</v>
      </c>
      <c r="AL228" s="1">
        <f t="shared" si="109"/>
        <v>7.3520008566340778</v>
      </c>
      <c r="AM228" s="1">
        <f t="shared" si="110"/>
        <v>4.0022591215219876</v>
      </c>
      <c r="AN228" s="1">
        <f t="shared" si="111"/>
        <v>-6.8637152170999514</v>
      </c>
      <c r="AO228" s="1">
        <f t="shared" si="112"/>
        <v>7.4422793443116788</v>
      </c>
      <c r="AP228" s="1">
        <f t="shared" si="113"/>
        <v>-1.4661988716734768</v>
      </c>
      <c r="AQ228" s="1">
        <f t="shared" si="114"/>
        <v>1.0360970744050562</v>
      </c>
      <c r="AR228" s="1">
        <f t="shared" si="115"/>
        <v>7.2588221208887873</v>
      </c>
      <c r="AS228" s="1">
        <f t="shared" si="116"/>
        <v>-7.0756115134930013</v>
      </c>
      <c r="AT228" s="1">
        <f t="shared" si="117"/>
        <v>0.50075554921715337</v>
      </c>
      <c r="AU228" s="1">
        <f t="shared" si="118"/>
        <v>12.780384084644496</v>
      </c>
      <c r="AV228" s="1">
        <f t="shared" si="119"/>
        <v>-14.296586527831181</v>
      </c>
      <c r="AW228" s="1">
        <f t="shared" si="120"/>
        <v>1.1409269508262625</v>
      </c>
      <c r="AX228" s="1" t="str">
        <f>VLOOKUP(AI228,'ISSUE SCORE from EIKON'!A231:B660,2,FALSE)</f>
        <v>Mylan NV</v>
      </c>
      <c r="AY228" s="1">
        <f t="shared" si="121"/>
        <v>227</v>
      </c>
      <c r="AZ228" s="1">
        <v>227</v>
      </c>
      <c r="BA228" s="1">
        <v>1</v>
      </c>
    </row>
    <row r="229" spans="1:53" ht="15">
      <c r="A229" s="11" t="s">
        <v>293</v>
      </c>
      <c r="B229" s="1">
        <f>('WEIGHTED from Refinitive'!$B$3*'ISSUE SCORE from EIKON'!G232)+('WEIGHTED from Refinitive'!$B$4*'ISSUE SCORE from EIKON'!V232)+('ISSUE SCORE from EIKON'!AK232*'WEIGHTED from Refinitive'!$B$5)+('WEIGHTED from Refinitive'!$B$8*'ISSUE SCORE from EIKON'!AZ232)+('ISSUE SCORE from EIKON'!BO232*'WEIGHTED from Refinitive'!$B$9)+('WEIGHTED from Refinitive'!$B$10*'ISSUE SCORE from EIKON'!CD232)+('ISSUE SCORE from EIKON'!CS232*'WEIGHTED from Refinitive'!$B$11)+('WEIGHTED from Refinitive'!$B$14*'ISSUE SCORE from EIKON'!DH232)+('ISSUE SCORE from EIKON'!DW232*'WEIGHTED from Refinitive'!$B$15)+('WEIGHTED from Refinitive'!$B$16*'ISSUE SCORE from EIKON'!EL232)</f>
        <v>67.587779275808913</v>
      </c>
      <c r="C229" s="1">
        <f>('WEIGHTED from Refinitive'!$B$3*'ISSUE SCORE from EIKON'!H232)+('WEIGHTED from Refinitive'!$B$4*'ISSUE SCORE from EIKON'!W232)+('ISSUE SCORE from EIKON'!AL232*'WEIGHTED from Refinitive'!$B$5)+('WEIGHTED from Refinitive'!$B$8*'ISSUE SCORE from EIKON'!BA232)+('ISSUE SCORE from EIKON'!BP232*'WEIGHTED from Refinitive'!$B$9)+('WEIGHTED from Refinitive'!$B$10*'ISSUE SCORE from EIKON'!CE232)+('ISSUE SCORE from EIKON'!CT232*'WEIGHTED from Refinitive'!$B$11)+('WEIGHTED from Refinitive'!$B$14*'ISSUE SCORE from EIKON'!DI232)+('ISSUE SCORE from EIKON'!DX232*'WEIGHTED from Refinitive'!$B$15)+('WEIGHTED from Refinitive'!$B$16*'ISSUE SCORE from EIKON'!EM232)</f>
        <v>66.519421612986648</v>
      </c>
      <c r="D229" s="1">
        <f>('WEIGHTED from Refinitive'!$B$3*'ISSUE SCORE from EIKON'!I232)+('WEIGHTED from Refinitive'!$B$4*'ISSUE SCORE from EIKON'!X232)+('ISSUE SCORE from EIKON'!AM232*'WEIGHTED from Refinitive'!$B$5)+('WEIGHTED from Refinitive'!$B$8*'ISSUE SCORE from EIKON'!BB232)+('ISSUE SCORE from EIKON'!BQ232*'WEIGHTED from Refinitive'!$B$9)+('WEIGHTED from Refinitive'!$B$10*'ISSUE SCORE from EIKON'!CF232)+('ISSUE SCORE from EIKON'!CU232*'WEIGHTED from Refinitive'!$B$11)+('WEIGHTED from Refinitive'!$B$14*'ISSUE SCORE from EIKON'!DJ232)+('ISSUE SCORE from EIKON'!DY232*'WEIGHTED from Refinitive'!$B$15)+('WEIGHTED from Refinitive'!$B$16*'ISSUE SCORE from EIKON'!EN232)</f>
        <v>66.477607045816498</v>
      </c>
      <c r="E229" s="1">
        <f>('WEIGHTED from Refinitive'!$B$3*'ISSUE SCORE from EIKON'!J232)+('WEIGHTED from Refinitive'!$B$4*'ISSUE SCORE from EIKON'!Y232)+('ISSUE SCORE from EIKON'!AN232*'WEIGHTED from Refinitive'!$B$5)+('WEIGHTED from Refinitive'!$B$8*'ISSUE SCORE from EIKON'!BC232)+('ISSUE SCORE from EIKON'!BR232*'WEIGHTED from Refinitive'!$B$9)+('WEIGHTED from Refinitive'!$B$10*'ISSUE SCORE from EIKON'!CG232)+('ISSUE SCORE from EIKON'!CV232*'WEIGHTED from Refinitive'!$B$11)+('WEIGHTED from Refinitive'!$B$14*'ISSUE SCORE from EIKON'!DK232)+('ISSUE SCORE from EIKON'!DZ232*'WEIGHTED from Refinitive'!$B$15)+('WEIGHTED from Refinitive'!$B$16*'ISSUE SCORE from EIKON'!EO232)</f>
        <v>62.381246515193723</v>
      </c>
      <c r="F229" s="1">
        <f>('WEIGHTED from Refinitive'!$B$3*'ISSUE SCORE from EIKON'!K232)+('WEIGHTED from Refinitive'!$B$4*'ISSUE SCORE from EIKON'!Z232)+('ISSUE SCORE from EIKON'!AO232*'WEIGHTED from Refinitive'!$B$5)+('WEIGHTED from Refinitive'!$B$8*'ISSUE SCORE from EIKON'!BD232)+('ISSUE SCORE from EIKON'!BS232*'WEIGHTED from Refinitive'!$B$9)+('WEIGHTED from Refinitive'!$B$10*'ISSUE SCORE from EIKON'!CH232)+('ISSUE SCORE from EIKON'!CW232*'WEIGHTED from Refinitive'!$B$11)+('WEIGHTED from Refinitive'!$B$14*'ISSUE SCORE from EIKON'!DL232)+('ISSUE SCORE from EIKON'!EA232*'WEIGHTED from Refinitive'!$B$15)+('WEIGHTED from Refinitive'!$B$16*'ISSUE SCORE from EIKON'!EP232)</f>
        <v>59.23598276723272</v>
      </c>
      <c r="G229" s="1">
        <f>('WEIGHTED from Refinitive'!$B$3*'ISSUE SCORE from EIKON'!L232)+('WEIGHTED from Refinitive'!$B$4*'ISSUE SCORE from EIKON'!AA232)+('ISSUE SCORE from EIKON'!AP232*'WEIGHTED from Refinitive'!$B$5)+('WEIGHTED from Refinitive'!$B$8*'ISSUE SCORE from EIKON'!BE232)+('ISSUE SCORE from EIKON'!BT232*'WEIGHTED from Refinitive'!$B$9)+('WEIGHTED from Refinitive'!$B$10*'ISSUE SCORE from EIKON'!CI232)+('ISSUE SCORE from EIKON'!CX232*'WEIGHTED from Refinitive'!$B$11)+('WEIGHTED from Refinitive'!$B$14*'ISSUE SCORE from EIKON'!DM232)+('ISSUE SCORE from EIKON'!EB232*'WEIGHTED from Refinitive'!$B$15)+('WEIGHTED from Refinitive'!$B$16*'ISSUE SCORE from EIKON'!EQ232)</f>
        <v>63.621727917472576</v>
      </c>
      <c r="H229" s="1">
        <f>('WEIGHTED from Refinitive'!$B$3*'ISSUE SCORE from EIKON'!M232)+('WEIGHTED from Refinitive'!$B$4*'ISSUE SCORE from EIKON'!AB232)+('ISSUE SCORE from EIKON'!AQ232*'WEIGHTED from Refinitive'!$B$5)+('WEIGHTED from Refinitive'!$B$8*'ISSUE SCORE from EIKON'!BF232)+('ISSUE SCORE from EIKON'!BU232*'WEIGHTED from Refinitive'!$B$9)+('WEIGHTED from Refinitive'!$B$10*'ISSUE SCORE from EIKON'!CJ232)+('ISSUE SCORE from EIKON'!CY232*'WEIGHTED from Refinitive'!$B$11)+('WEIGHTED from Refinitive'!$B$14*'ISSUE SCORE from EIKON'!DN232)+('ISSUE SCORE from EIKON'!EC232*'WEIGHTED from Refinitive'!$B$15)+('WEIGHTED from Refinitive'!$B$16*'ISSUE SCORE from EIKON'!ER232)</f>
        <v>64.144823701478344</v>
      </c>
      <c r="I229" s="1">
        <f>('WEIGHTED from Refinitive'!$B$3*'ISSUE SCORE from EIKON'!N232)+('WEIGHTED from Refinitive'!$B$4*'ISSUE SCORE from EIKON'!AC232)+('ISSUE SCORE from EIKON'!AR232*'WEIGHTED from Refinitive'!$B$5)+('WEIGHTED from Refinitive'!$B$8*'ISSUE SCORE from EIKON'!BG232)+('ISSUE SCORE from EIKON'!BV232*'WEIGHTED from Refinitive'!$B$9)+('WEIGHTED from Refinitive'!$B$10*'ISSUE SCORE from EIKON'!CK232)+('ISSUE SCORE from EIKON'!CZ232*'WEIGHTED from Refinitive'!$B$11)+('WEIGHTED from Refinitive'!$B$14*'ISSUE SCORE from EIKON'!DO232)+('ISSUE SCORE from EIKON'!ED232*'WEIGHTED from Refinitive'!$B$15)+('WEIGHTED from Refinitive'!$B$16*'ISSUE SCORE from EIKON'!ES232)</f>
        <v>77.916746821679467</v>
      </c>
      <c r="J229" s="1">
        <f>('WEIGHTED from Refinitive'!$B$3*'ISSUE SCORE from EIKON'!O232)+('WEIGHTED from Refinitive'!$B$4*'ISSUE SCORE from EIKON'!AD232)+('ISSUE SCORE from EIKON'!AS232*'WEIGHTED from Refinitive'!$B$5)+('WEIGHTED from Refinitive'!$B$8*'ISSUE SCORE from EIKON'!BH232)+('ISSUE SCORE from EIKON'!BW232*'WEIGHTED from Refinitive'!$B$9)+('WEIGHTED from Refinitive'!$B$10*'ISSUE SCORE from EIKON'!CL232)+('ISSUE SCORE from EIKON'!DA232*'WEIGHTED from Refinitive'!$B$11)+('WEIGHTED from Refinitive'!$B$14*'ISSUE SCORE from EIKON'!DP232)+('ISSUE SCORE from EIKON'!EE232*'WEIGHTED from Refinitive'!$B$15)+('WEIGHTED from Refinitive'!$B$16*'ISSUE SCORE from EIKON'!ET232)</f>
        <v>71.395938765182137</v>
      </c>
      <c r="K229" s="1">
        <f>('WEIGHTED from Refinitive'!$B$3*'ISSUE SCORE from EIKON'!P232)+('WEIGHTED from Refinitive'!$B$4*'ISSUE SCORE from EIKON'!AE232)+('ISSUE SCORE from EIKON'!AT232*'WEIGHTED from Refinitive'!$B$5)+('WEIGHTED from Refinitive'!$B$8*'ISSUE SCORE from EIKON'!BI232)+('ISSUE SCORE from EIKON'!BX232*'WEIGHTED from Refinitive'!$B$9)+('WEIGHTED from Refinitive'!$B$10*'ISSUE SCORE from EIKON'!CM232)+('ISSUE SCORE from EIKON'!DB232*'WEIGHTED from Refinitive'!$B$11)+('WEIGHTED from Refinitive'!$B$14*'ISSUE SCORE from EIKON'!DQ232)+('ISSUE SCORE from EIKON'!EF232*'WEIGHTED from Refinitive'!$B$15)+('WEIGHTED from Refinitive'!$B$16*'ISSUE SCORE from EIKON'!EU232)</f>
        <v>68.791919754132039</v>
      </c>
      <c r="L229" s="1">
        <f>('WEIGHTED from Refinitive'!$B$3*'ISSUE SCORE from EIKON'!Q232)+('WEIGHTED from Refinitive'!$B$4*'ISSUE SCORE from EIKON'!AF232)+('ISSUE SCORE from EIKON'!AU232*'WEIGHTED from Refinitive'!$B$5)+('WEIGHTED from Refinitive'!$B$8*'ISSUE SCORE from EIKON'!BJ232)+('ISSUE SCORE from EIKON'!BY232*'WEIGHTED from Refinitive'!$B$9)+('WEIGHTED from Refinitive'!$B$10*'ISSUE SCORE from EIKON'!CN232)+('ISSUE SCORE from EIKON'!DC232*'WEIGHTED from Refinitive'!$B$11)+('WEIGHTED from Refinitive'!$B$14*'ISSUE SCORE from EIKON'!DR232)+('ISSUE SCORE from EIKON'!EG232*'WEIGHTED from Refinitive'!$B$15)+('WEIGHTED from Refinitive'!$B$16*'ISSUE SCORE from EIKON'!EV232)</f>
        <v>60.210938517650078</v>
      </c>
      <c r="M229" s="1">
        <f>('WEIGHTED from Refinitive'!$B$3*'ISSUE SCORE from EIKON'!R232)+('WEIGHTED from Refinitive'!$B$4*'ISSUE SCORE from EIKON'!AG232)+('ISSUE SCORE from EIKON'!AV232*'WEIGHTED from Refinitive'!$B$5)+('WEIGHTED from Refinitive'!$B$8*'ISSUE SCORE from EIKON'!BK232)+('ISSUE SCORE from EIKON'!BZ232*'WEIGHTED from Refinitive'!$B$9)+('WEIGHTED from Refinitive'!$B$10*'ISSUE SCORE from EIKON'!CO232)+('ISSUE SCORE from EIKON'!DD232*'WEIGHTED from Refinitive'!$B$11)+('WEIGHTED from Refinitive'!$B$14*'ISSUE SCORE from EIKON'!DS232)+('ISSUE SCORE from EIKON'!EH232*'WEIGHTED from Refinitive'!$B$15)+('WEIGHTED from Refinitive'!$B$16*'ISSUE SCORE from EIKON'!EW232)</f>
        <v>60.721681525507634</v>
      </c>
      <c r="N229" s="1">
        <f>('WEIGHTED from Refinitive'!$B$3*'ISSUE SCORE from EIKON'!S232)+('WEIGHTED from Refinitive'!$B$4*'ISSUE SCORE from EIKON'!AH232)+('ISSUE SCORE from EIKON'!AW232*'WEIGHTED from Refinitive'!$B$5)+('WEIGHTED from Refinitive'!$B$8*'ISSUE SCORE from EIKON'!BL232)+('ISSUE SCORE from EIKON'!CA232*'WEIGHTED from Refinitive'!$B$9)+('WEIGHTED from Refinitive'!$B$10*'ISSUE SCORE from EIKON'!CP232)+('ISSUE SCORE from EIKON'!DE232*'WEIGHTED from Refinitive'!$B$11)+('WEIGHTED from Refinitive'!$B$14*'ISSUE SCORE from EIKON'!DT232)+('ISSUE SCORE from EIKON'!EI232*'WEIGHTED from Refinitive'!$B$15)+('WEIGHTED from Refinitive'!$B$16*'ISSUE SCORE from EIKON'!EX232)</f>
        <v>63.129545454545429</v>
      </c>
      <c r="O229" s="1">
        <f>('WEIGHTED from Refinitive'!$B$3*'ISSUE SCORE from EIKON'!T232)+('WEIGHTED from Refinitive'!$B$4*'ISSUE SCORE from EIKON'!AI232)+('ISSUE SCORE from EIKON'!AX232*'WEIGHTED from Refinitive'!$B$5)+('WEIGHTED from Refinitive'!$B$8*'ISSUE SCORE from EIKON'!BM232)+('ISSUE SCORE from EIKON'!CB232*'WEIGHTED from Refinitive'!$B$9)+('WEIGHTED from Refinitive'!$B$10*'ISSUE SCORE from EIKON'!CQ232)+('ISSUE SCORE from EIKON'!DF232*'WEIGHTED from Refinitive'!$B$11)+('WEIGHTED from Refinitive'!$B$14*'ISSUE SCORE from EIKON'!DU232)+('ISSUE SCORE from EIKON'!EJ232*'WEIGHTED from Refinitive'!$B$15)+('WEIGHTED from Refinitive'!$B$16*'ISSUE SCORE from EIKON'!EY232)</f>
        <v>82.803205614567474</v>
      </c>
      <c r="P229" s="1">
        <f>('WEIGHTED from Refinitive'!$B$3*'ISSUE SCORE from EIKON'!U232)+('WEIGHTED from Refinitive'!$B$4*'ISSUE SCORE from EIKON'!AJ232)+('ISSUE SCORE from EIKON'!AY232*'WEIGHTED from Refinitive'!$B$5)+('WEIGHTED from Refinitive'!$B$8*'ISSUE SCORE from EIKON'!BN232)+('ISSUE SCORE from EIKON'!CC232*'WEIGHTED from Refinitive'!$B$9)+('WEIGHTED from Refinitive'!$B$10*'ISSUE SCORE from EIKON'!CR232)+('ISSUE SCORE from EIKON'!DG232*'WEIGHTED from Refinitive'!$B$11)+('WEIGHTED from Refinitive'!$B$14*'ISSUE SCORE from EIKON'!DV232)+('ISSUE SCORE from EIKON'!EK232*'WEIGHTED from Refinitive'!$B$15)+('WEIGHTED from Refinitive'!$B$16*'ISSUE SCORE from EIKON'!EZ232)</f>
        <v>74.97586763518963</v>
      </c>
      <c r="R229" s="11" t="s">
        <v>347</v>
      </c>
      <c r="S229" s="1">
        <f t="shared" si="92"/>
        <v>68.576553051316623</v>
      </c>
      <c r="T229" s="1">
        <f t="shared" si="93"/>
        <v>66.519421612986648</v>
      </c>
      <c r="U229" s="1">
        <f t="shared" si="94"/>
        <v>66.477607045816498</v>
      </c>
      <c r="V229" s="1">
        <f t="shared" si="95"/>
        <v>62.381246515193723</v>
      </c>
      <c r="W229" s="1">
        <f t="shared" si="96"/>
        <v>59.23598276723272</v>
      </c>
      <c r="X229" s="1">
        <f t="shared" si="97"/>
        <v>63.621727917472576</v>
      </c>
      <c r="Y229" s="1">
        <f t="shared" si="98"/>
        <v>64.144823701478344</v>
      </c>
      <c r="Z229" s="1">
        <f t="shared" si="99"/>
        <v>77.916746821679467</v>
      </c>
      <c r="AA229" s="1">
        <f t="shared" si="100"/>
        <v>71.395938765182137</v>
      </c>
      <c r="AB229" s="1">
        <f t="shared" si="101"/>
        <v>68.791919754132039</v>
      </c>
      <c r="AC229" s="1">
        <f t="shared" si="102"/>
        <v>60.210938517650078</v>
      </c>
      <c r="AD229" s="1">
        <f t="shared" si="103"/>
        <v>60.721681525507634</v>
      </c>
      <c r="AE229" s="1">
        <f t="shared" si="104"/>
        <v>63.129545454545429</v>
      </c>
      <c r="AF229" s="1">
        <f t="shared" si="105"/>
        <v>82.803205614567474</v>
      </c>
      <c r="AG229" s="1">
        <f t="shared" si="106"/>
        <v>74.97586763518963</v>
      </c>
      <c r="AI229" s="11" t="s">
        <v>347</v>
      </c>
      <c r="AJ229" s="1">
        <f t="shared" si="107"/>
        <v>2.057131438329975</v>
      </c>
      <c r="AK229" s="1">
        <f t="shared" si="108"/>
        <v>0.04181456717014953</v>
      </c>
      <c r="AL229" s="1">
        <f t="shared" si="109"/>
        <v>4.0963605306227748</v>
      </c>
      <c r="AM229" s="1">
        <f t="shared" si="110"/>
        <v>3.1452637479610033</v>
      </c>
      <c r="AN229" s="1">
        <f t="shared" si="111"/>
        <v>-4.3857451502398561</v>
      </c>
      <c r="AO229" s="1">
        <f t="shared" si="112"/>
        <v>-0.52309578400576839</v>
      </c>
      <c r="AP229" s="1">
        <f t="shared" si="113"/>
        <v>-13.771923120201123</v>
      </c>
      <c r="AQ229" s="1">
        <f t="shared" si="114"/>
        <v>6.5208080564973301</v>
      </c>
      <c r="AR229" s="1">
        <f t="shared" si="115"/>
        <v>2.6040190110500987</v>
      </c>
      <c r="AS229" s="1">
        <f t="shared" si="116"/>
        <v>8.5809812364819607</v>
      </c>
      <c r="AT229" s="1">
        <f t="shared" si="117"/>
        <v>-0.51074300785755611</v>
      </c>
      <c r="AU229" s="1">
        <f t="shared" si="118"/>
        <v>-2.407863929037795</v>
      </c>
      <c r="AV229" s="1">
        <f t="shared" si="119"/>
        <v>-19.673660160022045</v>
      </c>
      <c r="AW229" s="1">
        <f t="shared" si="120"/>
        <v>7.8273379793778446</v>
      </c>
      <c r="AX229" s="1" t="str">
        <f>VLOOKUP(AI229,'ISSUE SCORE from EIKON'!A232:B661,2,FALSE)</f>
        <v>Noble Energy Inc</v>
      </c>
      <c r="AY229" s="1">
        <f t="shared" si="121"/>
        <v>228</v>
      </c>
      <c r="AZ229" s="1">
        <v>228</v>
      </c>
      <c r="BA229" s="1">
        <v>1</v>
      </c>
    </row>
    <row r="230" spans="1:53" ht="15">
      <c r="A230" s="11" t="s">
        <v>294</v>
      </c>
      <c r="B230" s="1">
        <f>('WEIGHTED from Refinitive'!$B$3*'ISSUE SCORE from EIKON'!G233)+('WEIGHTED from Refinitive'!$B$4*'ISSUE SCORE from EIKON'!V233)+('ISSUE SCORE from EIKON'!AK233*'WEIGHTED from Refinitive'!$B$5)+('WEIGHTED from Refinitive'!$B$8*'ISSUE SCORE from EIKON'!AZ233)+('ISSUE SCORE from EIKON'!BO233*'WEIGHTED from Refinitive'!$B$9)+('WEIGHTED from Refinitive'!$B$10*'ISSUE SCORE from EIKON'!CD233)+('ISSUE SCORE from EIKON'!CS233*'WEIGHTED from Refinitive'!$B$11)+('WEIGHTED from Refinitive'!$B$14*'ISSUE SCORE from EIKON'!DH233)+('ISSUE SCORE from EIKON'!DW233*'WEIGHTED from Refinitive'!$B$15)+('WEIGHTED from Refinitive'!$B$16*'ISSUE SCORE from EIKON'!EL233)</f>
        <v>59.961113794339617</v>
      </c>
      <c r="C230" s="1">
        <f>('WEIGHTED from Refinitive'!$B$3*'ISSUE SCORE from EIKON'!H233)+('WEIGHTED from Refinitive'!$B$4*'ISSUE SCORE from EIKON'!W233)+('ISSUE SCORE from EIKON'!AL233*'WEIGHTED from Refinitive'!$B$5)+('WEIGHTED from Refinitive'!$B$8*'ISSUE SCORE from EIKON'!BA233)+('ISSUE SCORE from EIKON'!BP233*'WEIGHTED from Refinitive'!$B$9)+('WEIGHTED from Refinitive'!$B$10*'ISSUE SCORE from EIKON'!CE233)+('ISSUE SCORE from EIKON'!CT233*'WEIGHTED from Refinitive'!$B$11)+('WEIGHTED from Refinitive'!$B$14*'ISSUE SCORE from EIKON'!DI233)+('ISSUE SCORE from EIKON'!DX233*'WEIGHTED from Refinitive'!$B$15)+('WEIGHTED from Refinitive'!$B$16*'ISSUE SCORE from EIKON'!EM233)</f>
        <v>54.871902978104934</v>
      </c>
      <c r="D230" s="1">
        <f>('WEIGHTED from Refinitive'!$B$3*'ISSUE SCORE from EIKON'!I233)+('WEIGHTED from Refinitive'!$B$4*'ISSUE SCORE from EIKON'!X233)+('ISSUE SCORE from EIKON'!AM233*'WEIGHTED from Refinitive'!$B$5)+('WEIGHTED from Refinitive'!$B$8*'ISSUE SCORE from EIKON'!BB233)+('ISSUE SCORE from EIKON'!BQ233*'WEIGHTED from Refinitive'!$B$9)+('WEIGHTED from Refinitive'!$B$10*'ISSUE SCORE from EIKON'!CF233)+('ISSUE SCORE from EIKON'!CU233*'WEIGHTED from Refinitive'!$B$11)+('WEIGHTED from Refinitive'!$B$14*'ISSUE SCORE from EIKON'!DJ233)+('ISSUE SCORE from EIKON'!DY233*'WEIGHTED from Refinitive'!$B$15)+('WEIGHTED from Refinitive'!$B$16*'ISSUE SCORE from EIKON'!EN233)</f>
        <v>43.249497246751915</v>
      </c>
      <c r="E230" s="1">
        <f>('WEIGHTED from Refinitive'!$B$3*'ISSUE SCORE from EIKON'!J233)+('WEIGHTED from Refinitive'!$B$4*'ISSUE SCORE from EIKON'!Y233)+('ISSUE SCORE from EIKON'!AN233*'WEIGHTED from Refinitive'!$B$5)+('WEIGHTED from Refinitive'!$B$8*'ISSUE SCORE from EIKON'!BC233)+('ISSUE SCORE from EIKON'!BR233*'WEIGHTED from Refinitive'!$B$9)+('WEIGHTED from Refinitive'!$B$10*'ISSUE SCORE from EIKON'!CG233)+('ISSUE SCORE from EIKON'!CV233*'WEIGHTED from Refinitive'!$B$11)+('WEIGHTED from Refinitive'!$B$14*'ISSUE SCORE from EIKON'!DK233)+('ISSUE SCORE from EIKON'!DZ233*'WEIGHTED from Refinitive'!$B$15)+('WEIGHTED from Refinitive'!$B$16*'ISSUE SCORE from EIKON'!EO233)</f>
        <v>32.549165464660987</v>
      </c>
      <c r="F230" s="1">
        <f>('WEIGHTED from Refinitive'!$B$3*'ISSUE SCORE from EIKON'!K233)+('WEIGHTED from Refinitive'!$B$4*'ISSUE SCORE from EIKON'!Z233)+('ISSUE SCORE from EIKON'!AO233*'WEIGHTED from Refinitive'!$B$5)+('WEIGHTED from Refinitive'!$B$8*'ISSUE SCORE from EIKON'!BD233)+('ISSUE SCORE from EIKON'!BS233*'WEIGHTED from Refinitive'!$B$9)+('WEIGHTED from Refinitive'!$B$10*'ISSUE SCORE from EIKON'!CH233)+('ISSUE SCORE from EIKON'!CW233*'WEIGHTED from Refinitive'!$B$11)+('WEIGHTED from Refinitive'!$B$14*'ISSUE SCORE from EIKON'!DL233)+('ISSUE SCORE from EIKON'!EA233*'WEIGHTED from Refinitive'!$B$15)+('WEIGHTED from Refinitive'!$B$16*'ISSUE SCORE from EIKON'!EP233)</f>
        <v>24.728722258133985</v>
      </c>
      <c r="G230" s="1">
        <f>('WEIGHTED from Refinitive'!$B$3*'ISSUE SCORE from EIKON'!L233)+('WEIGHTED from Refinitive'!$B$4*'ISSUE SCORE from EIKON'!AA233)+('ISSUE SCORE from EIKON'!AP233*'WEIGHTED from Refinitive'!$B$5)+('WEIGHTED from Refinitive'!$B$8*'ISSUE SCORE from EIKON'!BE233)+('ISSUE SCORE from EIKON'!BT233*'WEIGHTED from Refinitive'!$B$9)+('WEIGHTED from Refinitive'!$B$10*'ISSUE SCORE from EIKON'!CI233)+('ISSUE SCORE from EIKON'!CX233*'WEIGHTED from Refinitive'!$B$11)+('WEIGHTED from Refinitive'!$B$14*'ISSUE SCORE from EIKON'!DM233)+('ISSUE SCORE from EIKON'!EB233*'WEIGHTED from Refinitive'!$B$15)+('WEIGHTED from Refinitive'!$B$16*'ISSUE SCORE from EIKON'!EQ233)</f>
        <v>27.054313214647504</v>
      </c>
      <c r="H230" s="1">
        <f>('WEIGHTED from Refinitive'!$B$3*'ISSUE SCORE from EIKON'!M233)+('WEIGHTED from Refinitive'!$B$4*'ISSUE SCORE from EIKON'!AB233)+('ISSUE SCORE from EIKON'!AQ233*'WEIGHTED from Refinitive'!$B$5)+('WEIGHTED from Refinitive'!$B$8*'ISSUE SCORE from EIKON'!BF233)+('ISSUE SCORE from EIKON'!BU233*'WEIGHTED from Refinitive'!$B$9)+('WEIGHTED from Refinitive'!$B$10*'ISSUE SCORE from EIKON'!CJ233)+('ISSUE SCORE from EIKON'!CY233*'WEIGHTED from Refinitive'!$B$11)+('WEIGHTED from Refinitive'!$B$14*'ISSUE SCORE from EIKON'!DN233)+('ISSUE SCORE from EIKON'!EC233*'WEIGHTED from Refinitive'!$B$15)+('WEIGHTED from Refinitive'!$B$16*'ISSUE SCORE from EIKON'!ER233)</f>
        <v>40.437450640990917</v>
      </c>
      <c r="I230" s="1">
        <f>('WEIGHTED from Refinitive'!$B$3*'ISSUE SCORE from EIKON'!N233)+('WEIGHTED from Refinitive'!$B$4*'ISSUE SCORE from EIKON'!AC233)+('ISSUE SCORE from EIKON'!AR233*'WEIGHTED from Refinitive'!$B$5)+('WEIGHTED from Refinitive'!$B$8*'ISSUE SCORE from EIKON'!BG233)+('ISSUE SCORE from EIKON'!BV233*'WEIGHTED from Refinitive'!$B$9)+('WEIGHTED from Refinitive'!$B$10*'ISSUE SCORE from EIKON'!CK233)+('ISSUE SCORE from EIKON'!CZ233*'WEIGHTED from Refinitive'!$B$11)+('WEIGHTED from Refinitive'!$B$14*'ISSUE SCORE from EIKON'!DO233)+('ISSUE SCORE from EIKON'!ED233*'WEIGHTED from Refinitive'!$B$15)+('WEIGHTED from Refinitive'!$B$16*'ISSUE SCORE from EIKON'!ES233)</f>
        <v>36.756190232240399</v>
      </c>
      <c r="J230" s="1">
        <f>('WEIGHTED from Refinitive'!$B$3*'ISSUE SCORE from EIKON'!O233)+('WEIGHTED from Refinitive'!$B$4*'ISSUE SCORE from EIKON'!AD233)+('ISSUE SCORE from EIKON'!AS233*'WEIGHTED from Refinitive'!$B$5)+('WEIGHTED from Refinitive'!$B$8*'ISSUE SCORE from EIKON'!BH233)+('ISSUE SCORE from EIKON'!BW233*'WEIGHTED from Refinitive'!$B$9)+('WEIGHTED from Refinitive'!$B$10*'ISSUE SCORE from EIKON'!CL233)+('ISSUE SCORE from EIKON'!DA233*'WEIGHTED from Refinitive'!$B$11)+('WEIGHTED from Refinitive'!$B$14*'ISSUE SCORE from EIKON'!DP233)+('ISSUE SCORE from EIKON'!EE233*'WEIGHTED from Refinitive'!$B$15)+('WEIGHTED from Refinitive'!$B$16*'ISSUE SCORE from EIKON'!ET233)</f>
        <v>0</v>
      </c>
      <c r="K230" s="1">
        <f>('WEIGHTED from Refinitive'!$B$3*'ISSUE SCORE from EIKON'!P233)+('WEIGHTED from Refinitive'!$B$4*'ISSUE SCORE from EIKON'!AE233)+('ISSUE SCORE from EIKON'!AT233*'WEIGHTED from Refinitive'!$B$5)+('WEIGHTED from Refinitive'!$B$8*'ISSUE SCORE from EIKON'!BI233)+('ISSUE SCORE from EIKON'!BX233*'WEIGHTED from Refinitive'!$B$9)+('WEIGHTED from Refinitive'!$B$10*'ISSUE SCORE from EIKON'!CM233)+('ISSUE SCORE from EIKON'!DB233*'WEIGHTED from Refinitive'!$B$11)+('WEIGHTED from Refinitive'!$B$14*'ISSUE SCORE from EIKON'!DQ233)+('ISSUE SCORE from EIKON'!EF233*'WEIGHTED from Refinitive'!$B$15)+('WEIGHTED from Refinitive'!$B$16*'ISSUE SCORE from EIKON'!EU233)</f>
        <v>0</v>
      </c>
      <c r="L230" s="1">
        <f>('WEIGHTED from Refinitive'!$B$3*'ISSUE SCORE from EIKON'!Q233)+('WEIGHTED from Refinitive'!$B$4*'ISSUE SCORE from EIKON'!AF233)+('ISSUE SCORE from EIKON'!AU233*'WEIGHTED from Refinitive'!$B$5)+('WEIGHTED from Refinitive'!$B$8*'ISSUE SCORE from EIKON'!BJ233)+('ISSUE SCORE from EIKON'!BY233*'WEIGHTED from Refinitive'!$B$9)+('WEIGHTED from Refinitive'!$B$10*'ISSUE SCORE from EIKON'!CN233)+('ISSUE SCORE from EIKON'!DC233*'WEIGHTED from Refinitive'!$B$11)+('WEIGHTED from Refinitive'!$B$14*'ISSUE SCORE from EIKON'!DR233)+('ISSUE SCORE from EIKON'!EG233*'WEIGHTED from Refinitive'!$B$15)+('WEIGHTED from Refinitive'!$B$16*'ISSUE SCORE from EIKON'!EV233)</f>
        <v>0</v>
      </c>
      <c r="M230" s="1">
        <f>('WEIGHTED from Refinitive'!$B$3*'ISSUE SCORE from EIKON'!R233)+('WEIGHTED from Refinitive'!$B$4*'ISSUE SCORE from EIKON'!AG233)+('ISSUE SCORE from EIKON'!AV233*'WEIGHTED from Refinitive'!$B$5)+('WEIGHTED from Refinitive'!$B$8*'ISSUE SCORE from EIKON'!BK233)+('ISSUE SCORE from EIKON'!BZ233*'WEIGHTED from Refinitive'!$B$9)+('WEIGHTED from Refinitive'!$B$10*'ISSUE SCORE from EIKON'!CO233)+('ISSUE SCORE from EIKON'!DD233*'WEIGHTED from Refinitive'!$B$11)+('WEIGHTED from Refinitive'!$B$14*'ISSUE SCORE from EIKON'!DS233)+('ISSUE SCORE from EIKON'!EH233*'WEIGHTED from Refinitive'!$B$15)+('WEIGHTED from Refinitive'!$B$16*'ISSUE SCORE from EIKON'!EW233)</f>
        <v>0</v>
      </c>
      <c r="N230" s="1">
        <f>('WEIGHTED from Refinitive'!$B$3*'ISSUE SCORE from EIKON'!S233)+('WEIGHTED from Refinitive'!$B$4*'ISSUE SCORE from EIKON'!AH233)+('ISSUE SCORE from EIKON'!AW233*'WEIGHTED from Refinitive'!$B$5)+('WEIGHTED from Refinitive'!$B$8*'ISSUE SCORE from EIKON'!BL233)+('ISSUE SCORE from EIKON'!CA233*'WEIGHTED from Refinitive'!$B$9)+('WEIGHTED from Refinitive'!$B$10*'ISSUE SCORE from EIKON'!CP233)+('ISSUE SCORE from EIKON'!DE233*'WEIGHTED from Refinitive'!$B$11)+('WEIGHTED from Refinitive'!$B$14*'ISSUE SCORE from EIKON'!DT233)+('ISSUE SCORE from EIKON'!EI233*'WEIGHTED from Refinitive'!$B$15)+('WEIGHTED from Refinitive'!$B$16*'ISSUE SCORE from EIKON'!EX233)</f>
        <v>0</v>
      </c>
      <c r="O230" s="1">
        <f>('WEIGHTED from Refinitive'!$B$3*'ISSUE SCORE from EIKON'!T233)+('WEIGHTED from Refinitive'!$B$4*'ISSUE SCORE from EIKON'!AI233)+('ISSUE SCORE from EIKON'!AX233*'WEIGHTED from Refinitive'!$B$5)+('WEIGHTED from Refinitive'!$B$8*'ISSUE SCORE from EIKON'!BM233)+('ISSUE SCORE from EIKON'!CB233*'WEIGHTED from Refinitive'!$B$9)+('WEIGHTED from Refinitive'!$B$10*'ISSUE SCORE from EIKON'!CQ233)+('ISSUE SCORE from EIKON'!DF233*'WEIGHTED from Refinitive'!$B$11)+('WEIGHTED from Refinitive'!$B$14*'ISSUE SCORE from EIKON'!DU233)+('ISSUE SCORE from EIKON'!EJ233*'WEIGHTED from Refinitive'!$B$15)+('WEIGHTED from Refinitive'!$B$16*'ISSUE SCORE from EIKON'!EY233)</f>
        <v>0</v>
      </c>
      <c r="P230" s="1">
        <f>('WEIGHTED from Refinitive'!$B$3*'ISSUE SCORE from EIKON'!U233)+('WEIGHTED from Refinitive'!$B$4*'ISSUE SCORE from EIKON'!AJ233)+('ISSUE SCORE from EIKON'!AY233*'WEIGHTED from Refinitive'!$B$5)+('WEIGHTED from Refinitive'!$B$8*'ISSUE SCORE from EIKON'!BN233)+('ISSUE SCORE from EIKON'!CC233*'WEIGHTED from Refinitive'!$B$9)+('WEIGHTED from Refinitive'!$B$10*'ISSUE SCORE from EIKON'!CR233)+('ISSUE SCORE from EIKON'!DG233*'WEIGHTED from Refinitive'!$B$11)+('WEIGHTED from Refinitive'!$B$14*'ISSUE SCORE from EIKON'!DV233)+('ISSUE SCORE from EIKON'!EK233*'WEIGHTED from Refinitive'!$B$15)+('WEIGHTED from Refinitive'!$B$16*'ISSUE SCORE from EIKON'!EZ233)</f>
        <v>0</v>
      </c>
      <c r="R230" s="11" t="s">
        <v>349</v>
      </c>
      <c r="S230" s="1">
        <f t="shared" si="92"/>
        <v>68.673415031585051</v>
      </c>
      <c r="T230" s="1">
        <f t="shared" si="93"/>
        <v>54.871902978104934</v>
      </c>
      <c r="U230" s="1">
        <f t="shared" si="94"/>
        <v>43.249497246751915</v>
      </c>
      <c r="V230" s="1">
        <f t="shared" si="95"/>
        <v>32.549165464660987</v>
      </c>
      <c r="W230" s="1">
        <f t="shared" si="96"/>
        <v>24.728722258133985</v>
      </c>
      <c r="X230" s="1">
        <f t="shared" si="97"/>
        <v>27.054313214647504</v>
      </c>
      <c r="Y230" s="1">
        <f t="shared" si="98"/>
        <v>40.437450640990917</v>
      </c>
      <c r="Z230" s="1">
        <f t="shared" si="99"/>
        <v>36.756190232240399</v>
      </c>
      <c r="AA230" s="1">
        <f t="shared" si="100"/>
        <v>0</v>
      </c>
      <c r="AB230" s="1">
        <f t="shared" si="101"/>
        <v>0</v>
      </c>
      <c r="AC230" s="1">
        <f t="shared" si="102"/>
        <v>0</v>
      </c>
      <c r="AD230" s="1">
        <f t="shared" si="103"/>
        <v>0</v>
      </c>
      <c r="AE230" s="1">
        <f t="shared" si="104"/>
        <v>0</v>
      </c>
      <c r="AF230" s="1">
        <f t="shared" si="105"/>
        <v>0</v>
      </c>
      <c r="AG230" s="1">
        <f t="shared" si="106"/>
        <v>0</v>
      </c>
      <c r="AI230" s="11" t="s">
        <v>349</v>
      </c>
      <c r="AJ230" s="1">
        <f t="shared" si="107"/>
        <v>13.801512053480117</v>
      </c>
      <c r="AK230" s="1">
        <f t="shared" si="108"/>
        <v>11.62240573135302</v>
      </c>
      <c r="AL230" s="1">
        <f t="shared" si="109"/>
        <v>10.700331782090927</v>
      </c>
      <c r="AM230" s="1">
        <f t="shared" si="110"/>
        <v>7.8204432065270026</v>
      </c>
      <c r="AN230" s="1">
        <f t="shared" si="111"/>
        <v>-2.3255909565135191</v>
      </c>
      <c r="AO230" s="1">
        <f t="shared" si="112"/>
        <v>-13.383137426343414</v>
      </c>
      <c r="AP230" s="1">
        <f t="shared" si="113"/>
        <v>3.6812604087505179</v>
      </c>
      <c r="AQ230" s="1">
        <f t="shared" si="114"/>
        <v>36.756190232240399</v>
      </c>
      <c r="AR230" s="1">
        <f t="shared" si="115"/>
        <v>0</v>
      </c>
      <c r="AS230" s="1">
        <f t="shared" si="116"/>
        <v>0</v>
      </c>
      <c r="AT230" s="1">
        <f t="shared" si="117"/>
        <v>0</v>
      </c>
      <c r="AU230" s="1">
        <f t="shared" si="118"/>
        <v>0</v>
      </c>
      <c r="AV230" s="1">
        <f t="shared" si="119"/>
        <v>0</v>
      </c>
      <c r="AW230" s="1">
        <f t="shared" si="120"/>
        <v>0</v>
      </c>
      <c r="AX230" s="1" t="str">
        <f>VLOOKUP(AI230,'ISSUE SCORE from EIKON'!A233:B662,2,FALSE)</f>
        <v>Nextera Energy Inc</v>
      </c>
      <c r="AY230" s="1">
        <f t="shared" si="121"/>
        <v>229</v>
      </c>
      <c r="AZ230" s="1">
        <v>229</v>
      </c>
      <c r="BA230" s="1">
        <v>1</v>
      </c>
    </row>
    <row r="231" spans="1:53" ht="15">
      <c r="A231" s="11" t="s">
        <v>295</v>
      </c>
      <c r="B231" s="1">
        <f>('WEIGHTED from Refinitive'!$B$3*'ISSUE SCORE from EIKON'!G234)+('WEIGHTED from Refinitive'!$B$4*'ISSUE SCORE from EIKON'!V234)+('ISSUE SCORE from EIKON'!AK234*'WEIGHTED from Refinitive'!$B$5)+('WEIGHTED from Refinitive'!$B$8*'ISSUE SCORE from EIKON'!AZ234)+('ISSUE SCORE from EIKON'!BO234*'WEIGHTED from Refinitive'!$B$9)+('WEIGHTED from Refinitive'!$B$10*'ISSUE SCORE from EIKON'!CD234)+('ISSUE SCORE from EIKON'!CS234*'WEIGHTED from Refinitive'!$B$11)+('WEIGHTED from Refinitive'!$B$14*'ISSUE SCORE from EIKON'!DH234)+('ISSUE SCORE from EIKON'!DW234*'WEIGHTED from Refinitive'!$B$15)+('WEIGHTED from Refinitive'!$B$16*'ISSUE SCORE from EIKON'!EL234)</f>
        <v>50.853108990778672</v>
      </c>
      <c r="C231" s="1">
        <f>('WEIGHTED from Refinitive'!$B$3*'ISSUE SCORE from EIKON'!H234)+('WEIGHTED from Refinitive'!$B$4*'ISSUE SCORE from EIKON'!W234)+('ISSUE SCORE from EIKON'!AL234*'WEIGHTED from Refinitive'!$B$5)+('WEIGHTED from Refinitive'!$B$8*'ISSUE SCORE from EIKON'!BA234)+('ISSUE SCORE from EIKON'!BP234*'WEIGHTED from Refinitive'!$B$9)+('WEIGHTED from Refinitive'!$B$10*'ISSUE SCORE from EIKON'!CE234)+('ISSUE SCORE from EIKON'!CT234*'WEIGHTED from Refinitive'!$B$11)+('WEIGHTED from Refinitive'!$B$14*'ISSUE SCORE from EIKON'!DI234)+('ISSUE SCORE from EIKON'!DX234*'WEIGHTED from Refinitive'!$B$15)+('WEIGHTED from Refinitive'!$B$16*'ISSUE SCORE from EIKON'!EM234)</f>
        <v>54.950050542658374</v>
      </c>
      <c r="D231" s="1">
        <f>('WEIGHTED from Refinitive'!$B$3*'ISSUE SCORE from EIKON'!I234)+('WEIGHTED from Refinitive'!$B$4*'ISSUE SCORE from EIKON'!X234)+('ISSUE SCORE from EIKON'!AM234*'WEIGHTED from Refinitive'!$B$5)+('WEIGHTED from Refinitive'!$B$8*'ISSUE SCORE from EIKON'!BB234)+('ISSUE SCORE from EIKON'!BQ234*'WEIGHTED from Refinitive'!$B$9)+('WEIGHTED from Refinitive'!$B$10*'ISSUE SCORE from EIKON'!CF234)+('ISSUE SCORE from EIKON'!CU234*'WEIGHTED from Refinitive'!$B$11)+('WEIGHTED from Refinitive'!$B$14*'ISSUE SCORE from EIKON'!DJ234)+('ISSUE SCORE from EIKON'!DY234*'WEIGHTED from Refinitive'!$B$15)+('WEIGHTED from Refinitive'!$B$16*'ISSUE SCORE from EIKON'!EN234)</f>
        <v>49.683176548986374</v>
      </c>
      <c r="E231" s="1">
        <f>('WEIGHTED from Refinitive'!$B$3*'ISSUE SCORE from EIKON'!J234)+('WEIGHTED from Refinitive'!$B$4*'ISSUE SCORE from EIKON'!Y234)+('ISSUE SCORE from EIKON'!AN234*'WEIGHTED from Refinitive'!$B$5)+('WEIGHTED from Refinitive'!$B$8*'ISSUE SCORE from EIKON'!BC234)+('ISSUE SCORE from EIKON'!BR234*'WEIGHTED from Refinitive'!$B$9)+('WEIGHTED from Refinitive'!$B$10*'ISSUE SCORE from EIKON'!CG234)+('ISSUE SCORE from EIKON'!CV234*'WEIGHTED from Refinitive'!$B$11)+('WEIGHTED from Refinitive'!$B$14*'ISSUE SCORE from EIKON'!DK234)+('ISSUE SCORE from EIKON'!DZ234*'WEIGHTED from Refinitive'!$B$15)+('WEIGHTED from Refinitive'!$B$16*'ISSUE SCORE from EIKON'!EO234)</f>
        <v>59.616097281685057</v>
      </c>
      <c r="F231" s="1">
        <f>('WEIGHTED from Refinitive'!$B$3*'ISSUE SCORE from EIKON'!K234)+('WEIGHTED from Refinitive'!$B$4*'ISSUE SCORE from EIKON'!Z234)+('ISSUE SCORE from EIKON'!AO234*'WEIGHTED from Refinitive'!$B$5)+('WEIGHTED from Refinitive'!$B$8*'ISSUE SCORE from EIKON'!BD234)+('ISSUE SCORE from EIKON'!BS234*'WEIGHTED from Refinitive'!$B$9)+('WEIGHTED from Refinitive'!$B$10*'ISSUE SCORE from EIKON'!CH234)+('ISSUE SCORE from EIKON'!CW234*'WEIGHTED from Refinitive'!$B$11)+('WEIGHTED from Refinitive'!$B$14*'ISSUE SCORE from EIKON'!DL234)+('ISSUE SCORE from EIKON'!EA234*'WEIGHTED from Refinitive'!$B$15)+('WEIGHTED from Refinitive'!$B$16*'ISSUE SCORE from EIKON'!EP234)</f>
        <v>49.591059259002947</v>
      </c>
      <c r="G231" s="1">
        <f>('WEIGHTED from Refinitive'!$B$3*'ISSUE SCORE from EIKON'!L234)+('WEIGHTED from Refinitive'!$B$4*'ISSUE SCORE from EIKON'!AA234)+('ISSUE SCORE from EIKON'!AP234*'WEIGHTED from Refinitive'!$B$5)+('WEIGHTED from Refinitive'!$B$8*'ISSUE SCORE from EIKON'!BE234)+('ISSUE SCORE from EIKON'!BT234*'WEIGHTED from Refinitive'!$B$9)+('WEIGHTED from Refinitive'!$B$10*'ISSUE SCORE from EIKON'!CI234)+('ISSUE SCORE from EIKON'!CX234*'WEIGHTED from Refinitive'!$B$11)+('WEIGHTED from Refinitive'!$B$14*'ISSUE SCORE from EIKON'!DM234)+('ISSUE SCORE from EIKON'!EB234*'WEIGHTED from Refinitive'!$B$15)+('WEIGHTED from Refinitive'!$B$16*'ISSUE SCORE from EIKON'!EQ234)</f>
        <v>54.035328308055533</v>
      </c>
      <c r="H231" s="1">
        <f>('WEIGHTED from Refinitive'!$B$3*'ISSUE SCORE from EIKON'!M234)+('WEIGHTED from Refinitive'!$B$4*'ISSUE SCORE from EIKON'!AB234)+('ISSUE SCORE from EIKON'!AQ234*'WEIGHTED from Refinitive'!$B$5)+('WEIGHTED from Refinitive'!$B$8*'ISSUE SCORE from EIKON'!BF234)+('ISSUE SCORE from EIKON'!BU234*'WEIGHTED from Refinitive'!$B$9)+('WEIGHTED from Refinitive'!$B$10*'ISSUE SCORE from EIKON'!CJ234)+('ISSUE SCORE from EIKON'!CY234*'WEIGHTED from Refinitive'!$B$11)+('WEIGHTED from Refinitive'!$B$14*'ISSUE SCORE from EIKON'!DN234)+('ISSUE SCORE from EIKON'!EC234*'WEIGHTED from Refinitive'!$B$15)+('WEIGHTED from Refinitive'!$B$16*'ISSUE SCORE from EIKON'!ER234)</f>
        <v>53.651211512372683</v>
      </c>
      <c r="I231" s="1">
        <f>('WEIGHTED from Refinitive'!$B$3*'ISSUE SCORE from EIKON'!N234)+('WEIGHTED from Refinitive'!$B$4*'ISSUE SCORE from EIKON'!AC234)+('ISSUE SCORE from EIKON'!AR234*'WEIGHTED from Refinitive'!$B$5)+('WEIGHTED from Refinitive'!$B$8*'ISSUE SCORE from EIKON'!BG234)+('ISSUE SCORE from EIKON'!BV234*'WEIGHTED from Refinitive'!$B$9)+('WEIGHTED from Refinitive'!$B$10*'ISSUE SCORE from EIKON'!CK234)+('ISSUE SCORE from EIKON'!CZ234*'WEIGHTED from Refinitive'!$B$11)+('WEIGHTED from Refinitive'!$B$14*'ISSUE SCORE from EIKON'!DO234)+('ISSUE SCORE from EIKON'!ED234*'WEIGHTED from Refinitive'!$B$15)+('WEIGHTED from Refinitive'!$B$16*'ISSUE SCORE from EIKON'!ES234)</f>
        <v>48.660358438912532</v>
      </c>
      <c r="J231" s="1">
        <f>('WEIGHTED from Refinitive'!$B$3*'ISSUE SCORE from EIKON'!O234)+('WEIGHTED from Refinitive'!$B$4*'ISSUE SCORE from EIKON'!AD234)+('ISSUE SCORE from EIKON'!AS234*'WEIGHTED from Refinitive'!$B$5)+('WEIGHTED from Refinitive'!$B$8*'ISSUE SCORE from EIKON'!BH234)+('ISSUE SCORE from EIKON'!BW234*'WEIGHTED from Refinitive'!$B$9)+('WEIGHTED from Refinitive'!$B$10*'ISSUE SCORE from EIKON'!CL234)+('ISSUE SCORE from EIKON'!DA234*'WEIGHTED from Refinitive'!$B$11)+('WEIGHTED from Refinitive'!$B$14*'ISSUE SCORE from EIKON'!DP234)+('ISSUE SCORE from EIKON'!EE234*'WEIGHTED from Refinitive'!$B$15)+('WEIGHTED from Refinitive'!$B$16*'ISSUE SCORE from EIKON'!ET234)</f>
        <v>52.826729354986945</v>
      </c>
      <c r="K231" s="1">
        <f>('WEIGHTED from Refinitive'!$B$3*'ISSUE SCORE from EIKON'!P234)+('WEIGHTED from Refinitive'!$B$4*'ISSUE SCORE from EIKON'!AE234)+('ISSUE SCORE from EIKON'!AT234*'WEIGHTED from Refinitive'!$B$5)+('WEIGHTED from Refinitive'!$B$8*'ISSUE SCORE from EIKON'!BI234)+('ISSUE SCORE from EIKON'!BX234*'WEIGHTED from Refinitive'!$B$9)+('WEIGHTED from Refinitive'!$B$10*'ISSUE SCORE from EIKON'!CM234)+('ISSUE SCORE from EIKON'!DB234*'WEIGHTED from Refinitive'!$B$11)+('WEIGHTED from Refinitive'!$B$14*'ISSUE SCORE from EIKON'!DQ234)+('ISSUE SCORE from EIKON'!EF234*'WEIGHTED from Refinitive'!$B$15)+('WEIGHTED from Refinitive'!$B$16*'ISSUE SCORE from EIKON'!EU234)</f>
        <v>45.028116524507638</v>
      </c>
      <c r="L231" s="1">
        <f>('WEIGHTED from Refinitive'!$B$3*'ISSUE SCORE from EIKON'!Q234)+('WEIGHTED from Refinitive'!$B$4*'ISSUE SCORE from EIKON'!AF234)+('ISSUE SCORE from EIKON'!AU234*'WEIGHTED from Refinitive'!$B$5)+('WEIGHTED from Refinitive'!$B$8*'ISSUE SCORE from EIKON'!BJ234)+('ISSUE SCORE from EIKON'!BY234*'WEIGHTED from Refinitive'!$B$9)+('WEIGHTED from Refinitive'!$B$10*'ISSUE SCORE from EIKON'!CN234)+('ISSUE SCORE from EIKON'!DC234*'WEIGHTED from Refinitive'!$B$11)+('WEIGHTED from Refinitive'!$B$14*'ISSUE SCORE from EIKON'!DR234)+('ISSUE SCORE from EIKON'!EG234*'WEIGHTED from Refinitive'!$B$15)+('WEIGHTED from Refinitive'!$B$16*'ISSUE SCORE from EIKON'!EV234)</f>
        <v>43.251633948719103</v>
      </c>
      <c r="M231" s="1">
        <f>('WEIGHTED from Refinitive'!$B$3*'ISSUE SCORE from EIKON'!R234)+('WEIGHTED from Refinitive'!$B$4*'ISSUE SCORE from EIKON'!AG234)+('ISSUE SCORE from EIKON'!AV234*'WEIGHTED from Refinitive'!$B$5)+('WEIGHTED from Refinitive'!$B$8*'ISSUE SCORE from EIKON'!BK234)+('ISSUE SCORE from EIKON'!BZ234*'WEIGHTED from Refinitive'!$B$9)+('WEIGHTED from Refinitive'!$B$10*'ISSUE SCORE from EIKON'!CO234)+('ISSUE SCORE from EIKON'!DD234*'WEIGHTED from Refinitive'!$B$11)+('WEIGHTED from Refinitive'!$B$14*'ISSUE SCORE from EIKON'!DS234)+('ISSUE SCORE from EIKON'!EH234*'WEIGHTED from Refinitive'!$B$15)+('WEIGHTED from Refinitive'!$B$16*'ISSUE SCORE from EIKON'!EW234)</f>
        <v>36.35762461602382</v>
      </c>
      <c r="N231" s="1">
        <f>('WEIGHTED from Refinitive'!$B$3*'ISSUE SCORE from EIKON'!S234)+('WEIGHTED from Refinitive'!$B$4*'ISSUE SCORE from EIKON'!AH234)+('ISSUE SCORE from EIKON'!AW234*'WEIGHTED from Refinitive'!$B$5)+('WEIGHTED from Refinitive'!$B$8*'ISSUE SCORE from EIKON'!BL234)+('ISSUE SCORE from EIKON'!CA234*'WEIGHTED from Refinitive'!$B$9)+('WEIGHTED from Refinitive'!$B$10*'ISSUE SCORE from EIKON'!CP234)+('ISSUE SCORE from EIKON'!DE234*'WEIGHTED from Refinitive'!$B$11)+('WEIGHTED from Refinitive'!$B$14*'ISSUE SCORE from EIKON'!DT234)+('ISSUE SCORE from EIKON'!EI234*'WEIGHTED from Refinitive'!$B$15)+('WEIGHTED from Refinitive'!$B$16*'ISSUE SCORE from EIKON'!EX234)</f>
        <v>36.750849076629109</v>
      </c>
      <c r="O231" s="1">
        <f>('WEIGHTED from Refinitive'!$B$3*'ISSUE SCORE from EIKON'!T234)+('WEIGHTED from Refinitive'!$B$4*'ISSUE SCORE from EIKON'!AI234)+('ISSUE SCORE from EIKON'!AX234*'WEIGHTED from Refinitive'!$B$5)+('WEIGHTED from Refinitive'!$B$8*'ISSUE SCORE from EIKON'!BM234)+('ISSUE SCORE from EIKON'!CB234*'WEIGHTED from Refinitive'!$B$9)+('WEIGHTED from Refinitive'!$B$10*'ISSUE SCORE from EIKON'!CQ234)+('ISSUE SCORE from EIKON'!DF234*'WEIGHTED from Refinitive'!$B$11)+('WEIGHTED from Refinitive'!$B$14*'ISSUE SCORE from EIKON'!DU234)+('ISSUE SCORE from EIKON'!EJ234*'WEIGHTED from Refinitive'!$B$15)+('WEIGHTED from Refinitive'!$B$16*'ISSUE SCORE from EIKON'!EY234)</f>
        <v>50.269255992763426</v>
      </c>
      <c r="P231" s="1">
        <f>('WEIGHTED from Refinitive'!$B$3*'ISSUE SCORE from EIKON'!U234)+('WEIGHTED from Refinitive'!$B$4*'ISSUE SCORE from EIKON'!AJ234)+('ISSUE SCORE from EIKON'!AY234*'WEIGHTED from Refinitive'!$B$5)+('WEIGHTED from Refinitive'!$B$8*'ISSUE SCORE from EIKON'!BN234)+('ISSUE SCORE from EIKON'!CC234*'WEIGHTED from Refinitive'!$B$9)+('WEIGHTED from Refinitive'!$B$10*'ISSUE SCORE from EIKON'!CR234)+('ISSUE SCORE from EIKON'!DG234*'WEIGHTED from Refinitive'!$B$11)+('WEIGHTED from Refinitive'!$B$14*'ISSUE SCORE from EIKON'!DV234)+('ISSUE SCORE from EIKON'!EK234*'WEIGHTED from Refinitive'!$B$15)+('WEIGHTED from Refinitive'!$B$16*'ISSUE SCORE from EIKON'!EZ234)</f>
        <v>40.264252363721212</v>
      </c>
      <c r="R231" s="11" t="s">
        <v>350</v>
      </c>
      <c r="S231" s="1">
        <f t="shared" si="92"/>
        <v>88.547059907234782</v>
      </c>
      <c r="T231" s="1">
        <f t="shared" si="93"/>
        <v>54.950050542658374</v>
      </c>
      <c r="U231" s="1">
        <f t="shared" si="94"/>
        <v>49.683176548986374</v>
      </c>
      <c r="V231" s="1">
        <f t="shared" si="95"/>
        <v>59.616097281685057</v>
      </c>
      <c r="W231" s="1">
        <f t="shared" si="96"/>
        <v>49.591059259002947</v>
      </c>
      <c r="X231" s="1">
        <f t="shared" si="97"/>
        <v>54.035328308055533</v>
      </c>
      <c r="Y231" s="1">
        <f t="shared" si="98"/>
        <v>53.651211512372683</v>
      </c>
      <c r="Z231" s="1">
        <f t="shared" si="99"/>
        <v>48.660358438912532</v>
      </c>
      <c r="AA231" s="1">
        <f t="shared" si="100"/>
        <v>52.826729354986945</v>
      </c>
      <c r="AB231" s="1">
        <f t="shared" si="101"/>
        <v>45.028116524507638</v>
      </c>
      <c r="AC231" s="1">
        <f t="shared" si="102"/>
        <v>43.251633948719103</v>
      </c>
      <c r="AD231" s="1">
        <f t="shared" si="103"/>
        <v>36.35762461602382</v>
      </c>
      <c r="AE231" s="1">
        <f t="shared" si="104"/>
        <v>36.750849076629109</v>
      </c>
      <c r="AF231" s="1">
        <f t="shared" si="105"/>
        <v>50.269255992763426</v>
      </c>
      <c r="AG231" s="1">
        <f t="shared" si="106"/>
        <v>40.264252363721212</v>
      </c>
      <c r="AI231" s="11" t="s">
        <v>350</v>
      </c>
      <c r="AJ231" s="1">
        <f t="shared" si="107"/>
        <v>33.597009364576408</v>
      </c>
      <c r="AK231" s="1">
        <f t="shared" si="108"/>
        <v>5.2668739936720002</v>
      </c>
      <c r="AL231" s="1">
        <f t="shared" si="109"/>
        <v>-9.9329207326986833</v>
      </c>
      <c r="AM231" s="1">
        <f t="shared" si="110"/>
        <v>10.025038022682111</v>
      </c>
      <c r="AN231" s="1">
        <f t="shared" si="111"/>
        <v>-4.4442690490525862</v>
      </c>
      <c r="AO231" s="1">
        <f t="shared" si="112"/>
        <v>0.38411679568284995</v>
      </c>
      <c r="AP231" s="1">
        <f t="shared" si="113"/>
        <v>4.9908530734601513</v>
      </c>
      <c r="AQ231" s="1">
        <f t="shared" si="114"/>
        <v>-4.1663709160744133</v>
      </c>
      <c r="AR231" s="1">
        <f t="shared" si="115"/>
        <v>7.798612830479307</v>
      </c>
      <c r="AS231" s="1">
        <f t="shared" si="116"/>
        <v>1.7764825757885347</v>
      </c>
      <c r="AT231" s="1">
        <f t="shared" si="117"/>
        <v>6.8940093326952834</v>
      </c>
      <c r="AU231" s="1">
        <f t="shared" si="118"/>
        <v>-0.39322446060528904</v>
      </c>
      <c r="AV231" s="1">
        <f t="shared" si="119"/>
        <v>-13.518406916134317</v>
      </c>
      <c r="AW231" s="1">
        <f t="shared" si="120"/>
        <v>10.005003629042214</v>
      </c>
      <c r="AX231" s="1" t="str">
        <f>VLOOKUP(AI231,'ISSUE SCORE from EIKON'!A234:B663,2,FALSE)</f>
        <v>Newmont Corporation</v>
      </c>
      <c r="AY231" s="1">
        <f t="shared" si="121"/>
        <v>230</v>
      </c>
      <c r="AZ231" s="1">
        <v>230</v>
      </c>
      <c r="BA231" s="1">
        <v>1</v>
      </c>
    </row>
    <row r="232" spans="1:53" ht="15">
      <c r="A232" s="11" t="s">
        <v>296</v>
      </c>
      <c r="B232" s="1">
        <f>('WEIGHTED from Refinitive'!$B$3*'ISSUE SCORE from EIKON'!G235)+('WEIGHTED from Refinitive'!$B$4*'ISSUE SCORE from EIKON'!V235)+('ISSUE SCORE from EIKON'!AK235*'WEIGHTED from Refinitive'!$B$5)+('WEIGHTED from Refinitive'!$B$8*'ISSUE SCORE from EIKON'!AZ235)+('ISSUE SCORE from EIKON'!BO235*'WEIGHTED from Refinitive'!$B$9)+('WEIGHTED from Refinitive'!$B$10*'ISSUE SCORE from EIKON'!CD235)+('ISSUE SCORE from EIKON'!CS235*'WEIGHTED from Refinitive'!$B$11)+('WEIGHTED from Refinitive'!$B$14*'ISSUE SCORE from EIKON'!DH235)+('ISSUE SCORE from EIKON'!DW235*'WEIGHTED from Refinitive'!$B$15)+('WEIGHTED from Refinitive'!$B$16*'ISSUE SCORE from EIKON'!EL235)</f>
        <v>76.478792504474114</v>
      </c>
      <c r="C232" s="1">
        <f>('WEIGHTED from Refinitive'!$B$3*'ISSUE SCORE from EIKON'!H235)+('WEIGHTED from Refinitive'!$B$4*'ISSUE SCORE from EIKON'!W235)+('ISSUE SCORE from EIKON'!AL235*'WEIGHTED from Refinitive'!$B$5)+('WEIGHTED from Refinitive'!$B$8*'ISSUE SCORE from EIKON'!BA235)+('ISSUE SCORE from EIKON'!BP235*'WEIGHTED from Refinitive'!$B$9)+('WEIGHTED from Refinitive'!$B$10*'ISSUE SCORE from EIKON'!CE235)+('ISSUE SCORE from EIKON'!CT235*'WEIGHTED from Refinitive'!$B$11)+('WEIGHTED from Refinitive'!$B$14*'ISSUE SCORE from EIKON'!DI235)+('ISSUE SCORE from EIKON'!DX235*'WEIGHTED from Refinitive'!$B$15)+('WEIGHTED from Refinitive'!$B$16*'ISSUE SCORE from EIKON'!EM235)</f>
        <v>76.661240072318691</v>
      </c>
      <c r="D232" s="1">
        <f>('WEIGHTED from Refinitive'!$B$3*'ISSUE SCORE from EIKON'!I235)+('WEIGHTED from Refinitive'!$B$4*'ISSUE SCORE from EIKON'!X235)+('ISSUE SCORE from EIKON'!AM235*'WEIGHTED from Refinitive'!$B$5)+('WEIGHTED from Refinitive'!$B$8*'ISSUE SCORE from EIKON'!BB235)+('ISSUE SCORE from EIKON'!BQ235*'WEIGHTED from Refinitive'!$B$9)+('WEIGHTED from Refinitive'!$B$10*'ISSUE SCORE from EIKON'!CF235)+('ISSUE SCORE from EIKON'!CU235*'WEIGHTED from Refinitive'!$B$11)+('WEIGHTED from Refinitive'!$B$14*'ISSUE SCORE from EIKON'!DJ235)+('ISSUE SCORE from EIKON'!DY235*'WEIGHTED from Refinitive'!$B$15)+('WEIGHTED from Refinitive'!$B$16*'ISSUE SCORE from EIKON'!EN235)</f>
        <v>78.16101516733363</v>
      </c>
      <c r="E232" s="1">
        <f>('WEIGHTED from Refinitive'!$B$3*'ISSUE SCORE from EIKON'!J235)+('WEIGHTED from Refinitive'!$B$4*'ISSUE SCORE from EIKON'!Y235)+('ISSUE SCORE from EIKON'!AN235*'WEIGHTED from Refinitive'!$B$5)+('WEIGHTED from Refinitive'!$B$8*'ISSUE SCORE from EIKON'!BC235)+('ISSUE SCORE from EIKON'!BR235*'WEIGHTED from Refinitive'!$B$9)+('WEIGHTED from Refinitive'!$B$10*'ISSUE SCORE from EIKON'!CG235)+('ISSUE SCORE from EIKON'!CV235*'WEIGHTED from Refinitive'!$B$11)+('WEIGHTED from Refinitive'!$B$14*'ISSUE SCORE from EIKON'!DK235)+('ISSUE SCORE from EIKON'!DZ235*'WEIGHTED from Refinitive'!$B$15)+('WEIGHTED from Refinitive'!$B$16*'ISSUE SCORE from EIKON'!EO235)</f>
        <v>73.989419969840569</v>
      </c>
      <c r="F232" s="1">
        <f>('WEIGHTED from Refinitive'!$B$3*'ISSUE SCORE from EIKON'!K235)+('WEIGHTED from Refinitive'!$B$4*'ISSUE SCORE from EIKON'!Z235)+('ISSUE SCORE from EIKON'!AO235*'WEIGHTED from Refinitive'!$B$5)+('WEIGHTED from Refinitive'!$B$8*'ISSUE SCORE from EIKON'!BD235)+('ISSUE SCORE from EIKON'!BS235*'WEIGHTED from Refinitive'!$B$9)+('WEIGHTED from Refinitive'!$B$10*'ISSUE SCORE from EIKON'!CH235)+('ISSUE SCORE from EIKON'!CW235*'WEIGHTED from Refinitive'!$B$11)+('WEIGHTED from Refinitive'!$B$14*'ISSUE SCORE from EIKON'!DL235)+('ISSUE SCORE from EIKON'!EA235*'WEIGHTED from Refinitive'!$B$15)+('WEIGHTED from Refinitive'!$B$16*'ISSUE SCORE from EIKON'!EP235)</f>
        <v>75.069680319680288</v>
      </c>
      <c r="G232" s="1">
        <f>('WEIGHTED from Refinitive'!$B$3*'ISSUE SCORE from EIKON'!L235)+('WEIGHTED from Refinitive'!$B$4*'ISSUE SCORE from EIKON'!AA235)+('ISSUE SCORE from EIKON'!AP235*'WEIGHTED from Refinitive'!$B$5)+('WEIGHTED from Refinitive'!$B$8*'ISSUE SCORE from EIKON'!BE235)+('ISSUE SCORE from EIKON'!BT235*'WEIGHTED from Refinitive'!$B$9)+('WEIGHTED from Refinitive'!$B$10*'ISSUE SCORE from EIKON'!CI235)+('ISSUE SCORE from EIKON'!CX235*'WEIGHTED from Refinitive'!$B$11)+('WEIGHTED from Refinitive'!$B$14*'ISSUE SCORE from EIKON'!DM235)+('ISSUE SCORE from EIKON'!EB235*'WEIGHTED from Refinitive'!$B$15)+('WEIGHTED from Refinitive'!$B$16*'ISSUE SCORE from EIKON'!EQ235)</f>
        <v>72.579983177534316</v>
      </c>
      <c r="H232" s="1">
        <f>('WEIGHTED from Refinitive'!$B$3*'ISSUE SCORE from EIKON'!M235)+('WEIGHTED from Refinitive'!$B$4*'ISSUE SCORE from EIKON'!AB235)+('ISSUE SCORE from EIKON'!AQ235*'WEIGHTED from Refinitive'!$B$5)+('WEIGHTED from Refinitive'!$B$8*'ISSUE SCORE from EIKON'!BF235)+('ISSUE SCORE from EIKON'!BU235*'WEIGHTED from Refinitive'!$B$9)+('WEIGHTED from Refinitive'!$B$10*'ISSUE SCORE from EIKON'!CJ235)+('ISSUE SCORE from EIKON'!CY235*'WEIGHTED from Refinitive'!$B$11)+('WEIGHTED from Refinitive'!$B$14*'ISSUE SCORE from EIKON'!DN235)+('ISSUE SCORE from EIKON'!EC235*'WEIGHTED from Refinitive'!$B$15)+('WEIGHTED from Refinitive'!$B$16*'ISSUE SCORE from EIKON'!ER235)</f>
        <v>71.568216855087371</v>
      </c>
      <c r="I232" s="1">
        <f>('WEIGHTED from Refinitive'!$B$3*'ISSUE SCORE from EIKON'!N235)+('WEIGHTED from Refinitive'!$B$4*'ISSUE SCORE from EIKON'!AC235)+('ISSUE SCORE from EIKON'!AR235*'WEIGHTED from Refinitive'!$B$5)+('WEIGHTED from Refinitive'!$B$8*'ISSUE SCORE from EIKON'!BG235)+('ISSUE SCORE from EIKON'!BV235*'WEIGHTED from Refinitive'!$B$9)+('WEIGHTED from Refinitive'!$B$10*'ISSUE SCORE from EIKON'!CK235)+('ISSUE SCORE from EIKON'!CZ235*'WEIGHTED from Refinitive'!$B$11)+('WEIGHTED from Refinitive'!$B$14*'ISSUE SCORE from EIKON'!DO235)+('ISSUE SCORE from EIKON'!ED235*'WEIGHTED from Refinitive'!$B$15)+('WEIGHTED from Refinitive'!$B$16*'ISSUE SCORE from EIKON'!ES235)</f>
        <v>76.563183060109253</v>
      </c>
      <c r="J232" s="1">
        <f>('WEIGHTED from Refinitive'!$B$3*'ISSUE SCORE from EIKON'!O235)+('WEIGHTED from Refinitive'!$B$4*'ISSUE SCORE from EIKON'!AD235)+('ISSUE SCORE from EIKON'!AS235*'WEIGHTED from Refinitive'!$B$5)+('WEIGHTED from Refinitive'!$B$8*'ISSUE SCORE from EIKON'!BH235)+('ISSUE SCORE from EIKON'!BW235*'WEIGHTED from Refinitive'!$B$9)+('WEIGHTED from Refinitive'!$B$10*'ISSUE SCORE from EIKON'!CL235)+('ISSUE SCORE from EIKON'!DA235*'WEIGHTED from Refinitive'!$B$11)+('WEIGHTED from Refinitive'!$B$14*'ISSUE SCORE from EIKON'!DP235)+('ISSUE SCORE from EIKON'!EE235*'WEIGHTED from Refinitive'!$B$15)+('WEIGHTED from Refinitive'!$B$16*'ISSUE SCORE from EIKON'!ET235)</f>
        <v>84.422745164192492</v>
      </c>
      <c r="K232" s="1">
        <f>('WEIGHTED from Refinitive'!$B$3*'ISSUE SCORE from EIKON'!P235)+('WEIGHTED from Refinitive'!$B$4*'ISSUE SCORE from EIKON'!AE235)+('ISSUE SCORE from EIKON'!AT235*'WEIGHTED from Refinitive'!$B$5)+('WEIGHTED from Refinitive'!$B$8*'ISSUE SCORE from EIKON'!BI235)+('ISSUE SCORE from EIKON'!BX235*'WEIGHTED from Refinitive'!$B$9)+('WEIGHTED from Refinitive'!$B$10*'ISSUE SCORE from EIKON'!CM235)+('ISSUE SCORE from EIKON'!DB235*'WEIGHTED from Refinitive'!$B$11)+('WEIGHTED from Refinitive'!$B$14*'ISSUE SCORE from EIKON'!DQ235)+('ISSUE SCORE from EIKON'!EF235*'WEIGHTED from Refinitive'!$B$15)+('WEIGHTED from Refinitive'!$B$16*'ISSUE SCORE from EIKON'!EU235)</f>
        <v>86.472664692227582</v>
      </c>
      <c r="L232" s="1">
        <f>('WEIGHTED from Refinitive'!$B$3*'ISSUE SCORE from EIKON'!Q235)+('WEIGHTED from Refinitive'!$B$4*'ISSUE SCORE from EIKON'!AF235)+('ISSUE SCORE from EIKON'!AU235*'WEIGHTED from Refinitive'!$B$5)+('WEIGHTED from Refinitive'!$B$8*'ISSUE SCORE from EIKON'!BJ235)+('ISSUE SCORE from EIKON'!BY235*'WEIGHTED from Refinitive'!$B$9)+('WEIGHTED from Refinitive'!$B$10*'ISSUE SCORE from EIKON'!CN235)+('ISSUE SCORE from EIKON'!DC235*'WEIGHTED from Refinitive'!$B$11)+('WEIGHTED from Refinitive'!$B$14*'ISSUE SCORE from EIKON'!DR235)+('ISSUE SCORE from EIKON'!EG235*'WEIGHTED from Refinitive'!$B$15)+('WEIGHTED from Refinitive'!$B$16*'ISSUE SCORE from EIKON'!EV235)</f>
        <v>82.933738765142607</v>
      </c>
      <c r="M232" s="1">
        <f>('WEIGHTED from Refinitive'!$B$3*'ISSUE SCORE from EIKON'!R235)+('WEIGHTED from Refinitive'!$B$4*'ISSUE SCORE from EIKON'!AG235)+('ISSUE SCORE from EIKON'!AV235*'WEIGHTED from Refinitive'!$B$5)+('WEIGHTED from Refinitive'!$B$8*'ISSUE SCORE from EIKON'!BK235)+('ISSUE SCORE from EIKON'!BZ235*'WEIGHTED from Refinitive'!$B$9)+('WEIGHTED from Refinitive'!$B$10*'ISSUE SCORE from EIKON'!CO235)+('ISSUE SCORE from EIKON'!DD235*'WEIGHTED from Refinitive'!$B$11)+('WEIGHTED from Refinitive'!$B$14*'ISSUE SCORE from EIKON'!DS235)+('ISSUE SCORE from EIKON'!EH235*'WEIGHTED from Refinitive'!$B$15)+('WEIGHTED from Refinitive'!$B$16*'ISSUE SCORE from EIKON'!EW235)</f>
        <v>86.899966447778326</v>
      </c>
      <c r="N232" s="1">
        <f>('WEIGHTED from Refinitive'!$B$3*'ISSUE SCORE from EIKON'!S235)+('WEIGHTED from Refinitive'!$B$4*'ISSUE SCORE from EIKON'!AH235)+('ISSUE SCORE from EIKON'!AW235*'WEIGHTED from Refinitive'!$B$5)+('WEIGHTED from Refinitive'!$B$8*'ISSUE SCORE from EIKON'!BL235)+('ISSUE SCORE from EIKON'!CA235*'WEIGHTED from Refinitive'!$B$9)+('WEIGHTED from Refinitive'!$B$10*'ISSUE SCORE from EIKON'!CP235)+('ISSUE SCORE from EIKON'!DE235*'WEIGHTED from Refinitive'!$B$11)+('WEIGHTED from Refinitive'!$B$14*'ISSUE SCORE from EIKON'!DT235)+('ISSUE SCORE from EIKON'!EI235*'WEIGHTED from Refinitive'!$B$15)+('WEIGHTED from Refinitive'!$B$16*'ISSUE SCORE from EIKON'!EX235)</f>
        <v>94.87607105538136</v>
      </c>
      <c r="O232" s="1">
        <f>('WEIGHTED from Refinitive'!$B$3*'ISSUE SCORE from EIKON'!T235)+('WEIGHTED from Refinitive'!$B$4*'ISSUE SCORE from EIKON'!AI235)+('ISSUE SCORE from EIKON'!AX235*'WEIGHTED from Refinitive'!$B$5)+('WEIGHTED from Refinitive'!$B$8*'ISSUE SCORE from EIKON'!BM235)+('ISSUE SCORE from EIKON'!CB235*'WEIGHTED from Refinitive'!$B$9)+('WEIGHTED from Refinitive'!$B$10*'ISSUE SCORE from EIKON'!CQ235)+('ISSUE SCORE from EIKON'!DF235*'WEIGHTED from Refinitive'!$B$11)+('WEIGHTED from Refinitive'!$B$14*'ISSUE SCORE from EIKON'!DU235)+('ISSUE SCORE from EIKON'!EJ235*'WEIGHTED from Refinitive'!$B$15)+('WEIGHTED from Refinitive'!$B$16*'ISSUE SCORE from EIKON'!EY235)</f>
        <v>92.30848959462385</v>
      </c>
      <c r="P232" s="1">
        <f>('WEIGHTED from Refinitive'!$B$3*'ISSUE SCORE from EIKON'!U235)+('WEIGHTED from Refinitive'!$B$4*'ISSUE SCORE from EIKON'!AJ235)+('ISSUE SCORE from EIKON'!AY235*'WEIGHTED from Refinitive'!$B$5)+('WEIGHTED from Refinitive'!$B$8*'ISSUE SCORE from EIKON'!BN235)+('ISSUE SCORE from EIKON'!CC235*'WEIGHTED from Refinitive'!$B$9)+('WEIGHTED from Refinitive'!$B$10*'ISSUE SCORE from EIKON'!CR235)+('ISSUE SCORE from EIKON'!DG235*'WEIGHTED from Refinitive'!$B$11)+('WEIGHTED from Refinitive'!$B$14*'ISSUE SCORE from EIKON'!DV235)+('ISSUE SCORE from EIKON'!EK235*'WEIGHTED from Refinitive'!$B$15)+('WEIGHTED from Refinitive'!$B$16*'ISSUE SCORE from EIKON'!EZ235)</f>
        <v>69.751381724392019</v>
      </c>
      <c r="R232" s="11" t="s">
        <v>351</v>
      </c>
      <c r="S232" s="1">
        <f t="shared" si="92"/>
        <v>35.837871616829418</v>
      </c>
      <c r="T232" s="1">
        <f t="shared" si="93"/>
        <v>76.661240072318691</v>
      </c>
      <c r="U232" s="1">
        <f t="shared" si="94"/>
        <v>78.16101516733363</v>
      </c>
      <c r="V232" s="1">
        <f t="shared" si="95"/>
        <v>73.989419969840569</v>
      </c>
      <c r="W232" s="1">
        <f t="shared" si="96"/>
        <v>75.069680319680288</v>
      </c>
      <c r="X232" s="1">
        <f t="shared" si="97"/>
        <v>72.579983177534316</v>
      </c>
      <c r="Y232" s="1">
        <f t="shared" si="98"/>
        <v>71.568216855087371</v>
      </c>
      <c r="Z232" s="1">
        <f t="shared" si="99"/>
        <v>76.563183060109253</v>
      </c>
      <c r="AA232" s="1">
        <f t="shared" si="100"/>
        <v>84.422745164192492</v>
      </c>
      <c r="AB232" s="1">
        <f t="shared" si="101"/>
        <v>86.472664692227582</v>
      </c>
      <c r="AC232" s="1">
        <f t="shared" si="102"/>
        <v>82.933738765142607</v>
      </c>
      <c r="AD232" s="1">
        <f t="shared" si="103"/>
        <v>86.899966447778326</v>
      </c>
      <c r="AE232" s="1">
        <f t="shared" si="104"/>
        <v>94.87607105538136</v>
      </c>
      <c r="AF232" s="1">
        <f t="shared" si="105"/>
        <v>92.30848959462385</v>
      </c>
      <c r="AG232" s="1">
        <f t="shared" si="106"/>
        <v>69.751381724392019</v>
      </c>
      <c r="AI232" s="11" t="s">
        <v>351</v>
      </c>
      <c r="AJ232" s="1">
        <f t="shared" si="107"/>
        <v>-40.823368455489273</v>
      </c>
      <c r="AK232" s="1">
        <f t="shared" si="108"/>
        <v>-1.4997750950149396</v>
      </c>
      <c r="AL232" s="1">
        <f t="shared" si="109"/>
        <v>4.1715951974930618</v>
      </c>
      <c r="AM232" s="1">
        <f t="shared" si="110"/>
        <v>-1.080260349839719</v>
      </c>
      <c r="AN232" s="1">
        <f t="shared" si="111"/>
        <v>2.489697142145971</v>
      </c>
      <c r="AO232" s="1">
        <f t="shared" si="112"/>
        <v>1.0117663224469453</v>
      </c>
      <c r="AP232" s="1">
        <f t="shared" si="113"/>
        <v>-4.9949662050218819</v>
      </c>
      <c r="AQ232" s="1">
        <f t="shared" si="114"/>
        <v>-7.8595621040832384</v>
      </c>
      <c r="AR232" s="1">
        <f t="shared" si="115"/>
        <v>-2.0499195280350904</v>
      </c>
      <c r="AS232" s="1">
        <f t="shared" si="116"/>
        <v>3.5389259270849749</v>
      </c>
      <c r="AT232" s="1">
        <f t="shared" si="117"/>
        <v>-3.9662276826357186</v>
      </c>
      <c r="AU232" s="1">
        <f t="shared" si="118"/>
        <v>-7.976104607603034</v>
      </c>
      <c r="AV232" s="1">
        <f t="shared" si="119"/>
        <v>2.5675814607575091</v>
      </c>
      <c r="AW232" s="1">
        <f t="shared" si="120"/>
        <v>22.557107870231832</v>
      </c>
      <c r="AX232" s="1" t="str">
        <f>VLOOKUP(AI232,'ISSUE SCORE from EIKON'!A235:B664,2,FALSE)</f>
        <v>Netflix Inc</v>
      </c>
      <c r="AY232" s="1">
        <f t="shared" si="121"/>
        <v>231</v>
      </c>
      <c r="AZ232" s="1">
        <v>231</v>
      </c>
      <c r="BA232" s="1">
        <v>1</v>
      </c>
    </row>
    <row r="233" spans="1:53" ht="15">
      <c r="A233" s="11" t="s">
        <v>297</v>
      </c>
      <c r="B233" s="1">
        <f>('WEIGHTED from Refinitive'!$B$3*'ISSUE SCORE from EIKON'!G236)+('WEIGHTED from Refinitive'!$B$4*'ISSUE SCORE from EIKON'!V236)+('ISSUE SCORE from EIKON'!AK236*'WEIGHTED from Refinitive'!$B$5)+('WEIGHTED from Refinitive'!$B$8*'ISSUE SCORE from EIKON'!AZ236)+('ISSUE SCORE from EIKON'!BO236*'WEIGHTED from Refinitive'!$B$9)+('WEIGHTED from Refinitive'!$B$10*'ISSUE SCORE from EIKON'!CD236)+('ISSUE SCORE from EIKON'!CS236*'WEIGHTED from Refinitive'!$B$11)+('WEIGHTED from Refinitive'!$B$14*'ISSUE SCORE from EIKON'!DH236)+('ISSUE SCORE from EIKON'!DW236*'WEIGHTED from Refinitive'!$B$15)+('WEIGHTED from Refinitive'!$B$16*'ISSUE SCORE from EIKON'!EL236)</f>
        <v>78.90305397727272</v>
      </c>
      <c r="C233" s="1">
        <f>('WEIGHTED from Refinitive'!$B$3*'ISSUE SCORE from EIKON'!H236)+('WEIGHTED from Refinitive'!$B$4*'ISSUE SCORE from EIKON'!W236)+('ISSUE SCORE from EIKON'!AL236*'WEIGHTED from Refinitive'!$B$5)+('WEIGHTED from Refinitive'!$B$8*'ISSUE SCORE from EIKON'!BA236)+('ISSUE SCORE from EIKON'!BP236*'WEIGHTED from Refinitive'!$B$9)+('WEIGHTED from Refinitive'!$B$10*'ISSUE SCORE from EIKON'!CE236)+('ISSUE SCORE from EIKON'!CT236*'WEIGHTED from Refinitive'!$B$11)+('WEIGHTED from Refinitive'!$B$14*'ISSUE SCORE from EIKON'!DI236)+('ISSUE SCORE from EIKON'!DX236*'WEIGHTED from Refinitive'!$B$15)+('WEIGHTED from Refinitive'!$B$16*'ISSUE SCORE from EIKON'!EM236)</f>
        <v>84.299732949603964</v>
      </c>
      <c r="D233" s="1">
        <f>('WEIGHTED from Refinitive'!$B$3*'ISSUE SCORE from EIKON'!I236)+('WEIGHTED from Refinitive'!$B$4*'ISSUE SCORE from EIKON'!X236)+('ISSUE SCORE from EIKON'!AM236*'WEIGHTED from Refinitive'!$B$5)+('WEIGHTED from Refinitive'!$B$8*'ISSUE SCORE from EIKON'!BB236)+('ISSUE SCORE from EIKON'!BQ236*'WEIGHTED from Refinitive'!$B$9)+('WEIGHTED from Refinitive'!$B$10*'ISSUE SCORE from EIKON'!CF236)+('ISSUE SCORE from EIKON'!CU236*'WEIGHTED from Refinitive'!$B$11)+('WEIGHTED from Refinitive'!$B$14*'ISSUE SCORE from EIKON'!DJ236)+('ISSUE SCORE from EIKON'!DY236*'WEIGHTED from Refinitive'!$B$15)+('WEIGHTED from Refinitive'!$B$16*'ISSUE SCORE from EIKON'!EN236)</f>
        <v>73.374243989582595</v>
      </c>
      <c r="E233" s="1">
        <f>('WEIGHTED from Refinitive'!$B$3*'ISSUE SCORE from EIKON'!J236)+('WEIGHTED from Refinitive'!$B$4*'ISSUE SCORE from EIKON'!Y236)+('ISSUE SCORE from EIKON'!AN236*'WEIGHTED from Refinitive'!$B$5)+('WEIGHTED from Refinitive'!$B$8*'ISSUE SCORE from EIKON'!BC236)+('ISSUE SCORE from EIKON'!BR236*'WEIGHTED from Refinitive'!$B$9)+('WEIGHTED from Refinitive'!$B$10*'ISSUE SCORE from EIKON'!CG236)+('ISSUE SCORE from EIKON'!CV236*'WEIGHTED from Refinitive'!$B$11)+('WEIGHTED from Refinitive'!$B$14*'ISSUE SCORE from EIKON'!DK236)+('ISSUE SCORE from EIKON'!DZ236*'WEIGHTED from Refinitive'!$B$15)+('WEIGHTED from Refinitive'!$B$16*'ISSUE SCORE from EIKON'!EO236)</f>
        <v>77.869380010975576</v>
      </c>
      <c r="F233" s="1">
        <f>('WEIGHTED from Refinitive'!$B$3*'ISSUE SCORE from EIKON'!K236)+('WEIGHTED from Refinitive'!$B$4*'ISSUE SCORE from EIKON'!Z236)+('ISSUE SCORE from EIKON'!AO236*'WEIGHTED from Refinitive'!$B$5)+('WEIGHTED from Refinitive'!$B$8*'ISSUE SCORE from EIKON'!BD236)+('ISSUE SCORE from EIKON'!BS236*'WEIGHTED from Refinitive'!$B$9)+('WEIGHTED from Refinitive'!$B$10*'ISSUE SCORE from EIKON'!CH236)+('ISSUE SCORE from EIKON'!CW236*'WEIGHTED from Refinitive'!$B$11)+('WEIGHTED from Refinitive'!$B$14*'ISSUE SCORE from EIKON'!DL236)+('ISSUE SCORE from EIKON'!EA236*'WEIGHTED from Refinitive'!$B$15)+('WEIGHTED from Refinitive'!$B$16*'ISSUE SCORE from EIKON'!EP236)</f>
        <v>70.137144549762979</v>
      </c>
      <c r="G233" s="1">
        <f>('WEIGHTED from Refinitive'!$B$3*'ISSUE SCORE from EIKON'!L236)+('WEIGHTED from Refinitive'!$B$4*'ISSUE SCORE from EIKON'!AA236)+('ISSUE SCORE from EIKON'!AP236*'WEIGHTED from Refinitive'!$B$5)+('WEIGHTED from Refinitive'!$B$8*'ISSUE SCORE from EIKON'!BE236)+('ISSUE SCORE from EIKON'!BT236*'WEIGHTED from Refinitive'!$B$9)+('WEIGHTED from Refinitive'!$B$10*'ISSUE SCORE from EIKON'!CI236)+('ISSUE SCORE from EIKON'!CX236*'WEIGHTED from Refinitive'!$B$11)+('WEIGHTED from Refinitive'!$B$14*'ISSUE SCORE from EIKON'!DM236)+('ISSUE SCORE from EIKON'!EB236*'WEIGHTED from Refinitive'!$B$15)+('WEIGHTED from Refinitive'!$B$16*'ISSUE SCORE from EIKON'!EQ236)</f>
        <v>69.900484931734908</v>
      </c>
      <c r="H233" s="1">
        <f>('WEIGHTED from Refinitive'!$B$3*'ISSUE SCORE from EIKON'!M236)+('WEIGHTED from Refinitive'!$B$4*'ISSUE SCORE from EIKON'!AB236)+('ISSUE SCORE from EIKON'!AQ236*'WEIGHTED from Refinitive'!$B$5)+('WEIGHTED from Refinitive'!$B$8*'ISSUE SCORE from EIKON'!BF236)+('ISSUE SCORE from EIKON'!BU236*'WEIGHTED from Refinitive'!$B$9)+('WEIGHTED from Refinitive'!$B$10*'ISSUE SCORE from EIKON'!CJ236)+('ISSUE SCORE from EIKON'!CY236*'WEIGHTED from Refinitive'!$B$11)+('WEIGHTED from Refinitive'!$B$14*'ISSUE SCORE from EIKON'!DN236)+('ISSUE SCORE from EIKON'!EC236*'WEIGHTED from Refinitive'!$B$15)+('WEIGHTED from Refinitive'!$B$16*'ISSUE SCORE from EIKON'!ER236)</f>
        <v>75.39774358324884</v>
      </c>
      <c r="I233" s="1">
        <f>('WEIGHTED from Refinitive'!$B$3*'ISSUE SCORE from EIKON'!N236)+('WEIGHTED from Refinitive'!$B$4*'ISSUE SCORE from EIKON'!AC236)+('ISSUE SCORE from EIKON'!AR236*'WEIGHTED from Refinitive'!$B$5)+('WEIGHTED from Refinitive'!$B$8*'ISSUE SCORE from EIKON'!BG236)+('ISSUE SCORE from EIKON'!BV236*'WEIGHTED from Refinitive'!$B$9)+('WEIGHTED from Refinitive'!$B$10*'ISSUE SCORE from EIKON'!CK236)+('ISSUE SCORE from EIKON'!CZ236*'WEIGHTED from Refinitive'!$B$11)+('WEIGHTED from Refinitive'!$B$14*'ISSUE SCORE from EIKON'!DO236)+('ISSUE SCORE from EIKON'!ED236*'WEIGHTED from Refinitive'!$B$15)+('WEIGHTED from Refinitive'!$B$16*'ISSUE SCORE from EIKON'!ES236)</f>
        <v>76.302627463246765</v>
      </c>
      <c r="J233" s="1">
        <f>('WEIGHTED from Refinitive'!$B$3*'ISSUE SCORE from EIKON'!O236)+('WEIGHTED from Refinitive'!$B$4*'ISSUE SCORE from EIKON'!AD236)+('ISSUE SCORE from EIKON'!AS236*'WEIGHTED from Refinitive'!$B$5)+('WEIGHTED from Refinitive'!$B$8*'ISSUE SCORE from EIKON'!BH236)+('ISSUE SCORE from EIKON'!BW236*'WEIGHTED from Refinitive'!$B$9)+('WEIGHTED from Refinitive'!$B$10*'ISSUE SCORE from EIKON'!CL236)+('ISSUE SCORE from EIKON'!DA236*'WEIGHTED from Refinitive'!$B$11)+('WEIGHTED from Refinitive'!$B$14*'ISSUE SCORE from EIKON'!DP236)+('ISSUE SCORE from EIKON'!EE236*'WEIGHTED from Refinitive'!$B$15)+('WEIGHTED from Refinitive'!$B$16*'ISSUE SCORE from EIKON'!ET236)</f>
        <v>67.445772058823465</v>
      </c>
      <c r="K233" s="1">
        <f>('WEIGHTED from Refinitive'!$B$3*'ISSUE SCORE from EIKON'!P236)+('WEIGHTED from Refinitive'!$B$4*'ISSUE SCORE from EIKON'!AE236)+('ISSUE SCORE from EIKON'!AT236*'WEIGHTED from Refinitive'!$B$5)+('WEIGHTED from Refinitive'!$B$8*'ISSUE SCORE from EIKON'!BI236)+('ISSUE SCORE from EIKON'!BX236*'WEIGHTED from Refinitive'!$B$9)+('WEIGHTED from Refinitive'!$B$10*'ISSUE SCORE from EIKON'!CM236)+('ISSUE SCORE from EIKON'!DB236*'WEIGHTED from Refinitive'!$B$11)+('WEIGHTED from Refinitive'!$B$14*'ISSUE SCORE from EIKON'!DQ236)+('ISSUE SCORE from EIKON'!EF236*'WEIGHTED from Refinitive'!$B$15)+('WEIGHTED from Refinitive'!$B$16*'ISSUE SCORE from EIKON'!EU236)</f>
        <v>67.044269327164031</v>
      </c>
      <c r="L233" s="1">
        <f>('WEIGHTED from Refinitive'!$B$3*'ISSUE SCORE from EIKON'!Q236)+('WEIGHTED from Refinitive'!$B$4*'ISSUE SCORE from EIKON'!AF236)+('ISSUE SCORE from EIKON'!AU236*'WEIGHTED from Refinitive'!$B$5)+('WEIGHTED from Refinitive'!$B$8*'ISSUE SCORE from EIKON'!BJ236)+('ISSUE SCORE from EIKON'!BY236*'WEIGHTED from Refinitive'!$B$9)+('WEIGHTED from Refinitive'!$B$10*'ISSUE SCORE from EIKON'!CN236)+('ISSUE SCORE from EIKON'!DC236*'WEIGHTED from Refinitive'!$B$11)+('WEIGHTED from Refinitive'!$B$14*'ISSUE SCORE from EIKON'!DR236)+('ISSUE SCORE from EIKON'!EG236*'WEIGHTED from Refinitive'!$B$15)+('WEIGHTED from Refinitive'!$B$16*'ISSUE SCORE from EIKON'!EV236)</f>
        <v>71.879273821911667</v>
      </c>
      <c r="M233" s="1">
        <f>('WEIGHTED from Refinitive'!$B$3*'ISSUE SCORE from EIKON'!R236)+('WEIGHTED from Refinitive'!$B$4*'ISSUE SCORE from EIKON'!AG236)+('ISSUE SCORE from EIKON'!AV236*'WEIGHTED from Refinitive'!$B$5)+('WEIGHTED from Refinitive'!$B$8*'ISSUE SCORE from EIKON'!BK236)+('ISSUE SCORE from EIKON'!BZ236*'WEIGHTED from Refinitive'!$B$9)+('WEIGHTED from Refinitive'!$B$10*'ISSUE SCORE from EIKON'!CO236)+('ISSUE SCORE from EIKON'!DD236*'WEIGHTED from Refinitive'!$B$11)+('WEIGHTED from Refinitive'!$B$14*'ISSUE SCORE from EIKON'!DS236)+('ISSUE SCORE from EIKON'!EH236*'WEIGHTED from Refinitive'!$B$15)+('WEIGHTED from Refinitive'!$B$16*'ISSUE SCORE from EIKON'!EW236)</f>
        <v>62.072547072756379</v>
      </c>
      <c r="N233" s="1">
        <f>('WEIGHTED from Refinitive'!$B$3*'ISSUE SCORE from EIKON'!S236)+('WEIGHTED from Refinitive'!$B$4*'ISSUE SCORE from EIKON'!AH236)+('ISSUE SCORE from EIKON'!AW236*'WEIGHTED from Refinitive'!$B$5)+('WEIGHTED from Refinitive'!$B$8*'ISSUE SCORE from EIKON'!BL236)+('ISSUE SCORE from EIKON'!CA236*'WEIGHTED from Refinitive'!$B$9)+('WEIGHTED from Refinitive'!$B$10*'ISSUE SCORE from EIKON'!CP236)+('ISSUE SCORE from EIKON'!DE236*'WEIGHTED from Refinitive'!$B$11)+('WEIGHTED from Refinitive'!$B$14*'ISSUE SCORE from EIKON'!DT236)+('ISSUE SCORE from EIKON'!EI236*'WEIGHTED from Refinitive'!$B$15)+('WEIGHTED from Refinitive'!$B$16*'ISSUE SCORE from EIKON'!EX236)</f>
        <v>56.513372956909322</v>
      </c>
      <c r="O233" s="1">
        <f>('WEIGHTED from Refinitive'!$B$3*'ISSUE SCORE from EIKON'!T236)+('WEIGHTED from Refinitive'!$B$4*'ISSUE SCORE from EIKON'!AI236)+('ISSUE SCORE from EIKON'!AX236*'WEIGHTED from Refinitive'!$B$5)+('WEIGHTED from Refinitive'!$B$8*'ISSUE SCORE from EIKON'!BM236)+('ISSUE SCORE from EIKON'!CB236*'WEIGHTED from Refinitive'!$B$9)+('WEIGHTED from Refinitive'!$B$10*'ISSUE SCORE from EIKON'!CQ236)+('ISSUE SCORE from EIKON'!DF236*'WEIGHTED from Refinitive'!$B$11)+('WEIGHTED from Refinitive'!$B$14*'ISSUE SCORE from EIKON'!DU236)+('ISSUE SCORE from EIKON'!EJ236*'WEIGHTED from Refinitive'!$B$15)+('WEIGHTED from Refinitive'!$B$16*'ISSUE SCORE from EIKON'!EY236)</f>
        <v>60.436688311688251</v>
      </c>
      <c r="P233" s="1">
        <f>('WEIGHTED from Refinitive'!$B$3*'ISSUE SCORE from EIKON'!U236)+('WEIGHTED from Refinitive'!$B$4*'ISSUE SCORE from EIKON'!AJ236)+('ISSUE SCORE from EIKON'!AY236*'WEIGHTED from Refinitive'!$B$5)+('WEIGHTED from Refinitive'!$B$8*'ISSUE SCORE from EIKON'!BN236)+('ISSUE SCORE from EIKON'!CC236*'WEIGHTED from Refinitive'!$B$9)+('WEIGHTED from Refinitive'!$B$10*'ISSUE SCORE from EIKON'!CR236)+('ISSUE SCORE from EIKON'!DG236*'WEIGHTED from Refinitive'!$B$11)+('WEIGHTED from Refinitive'!$B$14*'ISSUE SCORE from EIKON'!DV236)+('ISSUE SCORE from EIKON'!EK236*'WEIGHTED from Refinitive'!$B$15)+('WEIGHTED from Refinitive'!$B$16*'ISSUE SCORE from EIKON'!EZ236)</f>
        <v>67.221012801058293</v>
      </c>
      <c r="R233" s="11" t="s">
        <v>352</v>
      </c>
      <c r="S233" s="1">
        <f t="shared" si="92"/>
        <v>65.401340691364595</v>
      </c>
      <c r="T233" s="1">
        <f t="shared" si="93"/>
        <v>84.299732949603964</v>
      </c>
      <c r="U233" s="1">
        <f t="shared" si="94"/>
        <v>73.374243989582595</v>
      </c>
      <c r="V233" s="1">
        <f t="shared" si="95"/>
        <v>77.869380010975576</v>
      </c>
      <c r="W233" s="1">
        <f t="shared" si="96"/>
        <v>70.137144549762979</v>
      </c>
      <c r="X233" s="1">
        <f t="shared" si="97"/>
        <v>69.900484931734908</v>
      </c>
      <c r="Y233" s="1">
        <f t="shared" si="98"/>
        <v>75.39774358324884</v>
      </c>
      <c r="Z233" s="1">
        <f t="shared" si="99"/>
        <v>76.302627463246765</v>
      </c>
      <c r="AA233" s="1">
        <f t="shared" si="100"/>
        <v>67.445772058823465</v>
      </c>
      <c r="AB233" s="1">
        <f t="shared" si="101"/>
        <v>67.044269327164031</v>
      </c>
      <c r="AC233" s="1">
        <f t="shared" si="102"/>
        <v>71.879273821911667</v>
      </c>
      <c r="AD233" s="1">
        <f t="shared" si="103"/>
        <v>62.072547072756379</v>
      </c>
      <c r="AE233" s="1">
        <f t="shared" si="104"/>
        <v>56.513372956909322</v>
      </c>
      <c r="AF233" s="1">
        <f t="shared" si="105"/>
        <v>60.436688311688251</v>
      </c>
      <c r="AG233" s="1">
        <f t="shared" si="106"/>
        <v>67.221012801058293</v>
      </c>
      <c r="AI233" s="11" t="s">
        <v>352</v>
      </c>
      <c r="AJ233" s="1">
        <f t="shared" si="107"/>
        <v>-18.898392258239369</v>
      </c>
      <c r="AK233" s="1">
        <f t="shared" si="108"/>
        <v>10.925488960021369</v>
      </c>
      <c r="AL233" s="1">
        <f t="shared" si="109"/>
        <v>-4.4951360213929803</v>
      </c>
      <c r="AM233" s="1">
        <f t="shared" si="110"/>
        <v>7.7322354612125963</v>
      </c>
      <c r="AN233" s="1">
        <f t="shared" si="111"/>
        <v>0.23665961802807089</v>
      </c>
      <c r="AO233" s="1">
        <f t="shared" si="112"/>
        <v>-5.4972586515139312</v>
      </c>
      <c r="AP233" s="1">
        <f t="shared" si="113"/>
        <v>-0.90488387999792508</v>
      </c>
      <c r="AQ233" s="1">
        <f t="shared" si="114"/>
        <v>8.8568554044232997</v>
      </c>
      <c r="AR233" s="1">
        <f t="shared" si="115"/>
        <v>0.40150273165943418</v>
      </c>
      <c r="AS233" s="1">
        <f t="shared" si="116"/>
        <v>-4.8350044947476363</v>
      </c>
      <c r="AT233" s="1">
        <f t="shared" si="117"/>
        <v>9.8067267491552883</v>
      </c>
      <c r="AU233" s="1">
        <f t="shared" si="118"/>
        <v>5.5591741158470569</v>
      </c>
      <c r="AV233" s="1">
        <f t="shared" si="119"/>
        <v>-3.9233153547789286</v>
      </c>
      <c r="AW233" s="1">
        <f t="shared" si="120"/>
        <v>-6.784324489370043</v>
      </c>
      <c r="AX233" s="1" t="str">
        <f>VLOOKUP(AI233,'ISSUE SCORE from EIKON'!A236:B665,2,FALSE)</f>
        <v>NiSource Inc</v>
      </c>
      <c r="AY233" s="1">
        <f t="shared" si="121"/>
        <v>232</v>
      </c>
      <c r="AZ233" s="1">
        <v>232</v>
      </c>
      <c r="BA233" s="1">
        <v>1</v>
      </c>
    </row>
    <row r="234" spans="1:53" ht="15">
      <c r="A234" s="11" t="s">
        <v>298</v>
      </c>
      <c r="B234" s="1">
        <f>('WEIGHTED from Refinitive'!$B$3*'ISSUE SCORE from EIKON'!G237)+('WEIGHTED from Refinitive'!$B$4*'ISSUE SCORE from EIKON'!V237)+('ISSUE SCORE from EIKON'!AK237*'WEIGHTED from Refinitive'!$B$5)+('WEIGHTED from Refinitive'!$B$8*'ISSUE SCORE from EIKON'!AZ237)+('ISSUE SCORE from EIKON'!BO237*'WEIGHTED from Refinitive'!$B$9)+('WEIGHTED from Refinitive'!$B$10*'ISSUE SCORE from EIKON'!CD237)+('ISSUE SCORE from EIKON'!CS237*'WEIGHTED from Refinitive'!$B$11)+('WEIGHTED from Refinitive'!$B$14*'ISSUE SCORE from EIKON'!DH237)+('ISSUE SCORE from EIKON'!DW237*'WEIGHTED from Refinitive'!$B$15)+('WEIGHTED from Refinitive'!$B$16*'ISSUE SCORE from EIKON'!EL237)</f>
        <v>77.486555989583323</v>
      </c>
      <c r="C234" s="1">
        <f>('WEIGHTED from Refinitive'!$B$3*'ISSUE SCORE from EIKON'!H237)+('WEIGHTED from Refinitive'!$B$4*'ISSUE SCORE from EIKON'!W237)+('ISSUE SCORE from EIKON'!AL237*'WEIGHTED from Refinitive'!$B$5)+('WEIGHTED from Refinitive'!$B$8*'ISSUE SCORE from EIKON'!BA237)+('ISSUE SCORE from EIKON'!BP237*'WEIGHTED from Refinitive'!$B$9)+('WEIGHTED from Refinitive'!$B$10*'ISSUE SCORE from EIKON'!CE237)+('ISSUE SCORE from EIKON'!CT237*'WEIGHTED from Refinitive'!$B$11)+('WEIGHTED from Refinitive'!$B$14*'ISSUE SCORE from EIKON'!DI237)+('ISSUE SCORE from EIKON'!DX237*'WEIGHTED from Refinitive'!$B$15)+('WEIGHTED from Refinitive'!$B$16*'ISSUE SCORE from EIKON'!EM237)</f>
        <v>80.362838463427963</v>
      </c>
      <c r="D234" s="1">
        <f>('WEIGHTED from Refinitive'!$B$3*'ISSUE SCORE from EIKON'!I237)+('WEIGHTED from Refinitive'!$B$4*'ISSUE SCORE from EIKON'!X237)+('ISSUE SCORE from EIKON'!AM237*'WEIGHTED from Refinitive'!$B$5)+('WEIGHTED from Refinitive'!$B$8*'ISSUE SCORE from EIKON'!BB237)+('ISSUE SCORE from EIKON'!BQ237*'WEIGHTED from Refinitive'!$B$9)+('WEIGHTED from Refinitive'!$B$10*'ISSUE SCORE from EIKON'!CF237)+('ISSUE SCORE from EIKON'!CU237*'WEIGHTED from Refinitive'!$B$11)+('WEIGHTED from Refinitive'!$B$14*'ISSUE SCORE from EIKON'!DJ237)+('ISSUE SCORE from EIKON'!DY237*'WEIGHTED from Refinitive'!$B$15)+('WEIGHTED from Refinitive'!$B$16*'ISSUE SCORE from EIKON'!EN237)</f>
        <v>77.120624884090404</v>
      </c>
      <c r="E234" s="1">
        <f>('WEIGHTED from Refinitive'!$B$3*'ISSUE SCORE from EIKON'!J237)+('WEIGHTED from Refinitive'!$B$4*'ISSUE SCORE from EIKON'!Y237)+('ISSUE SCORE from EIKON'!AN237*'WEIGHTED from Refinitive'!$B$5)+('WEIGHTED from Refinitive'!$B$8*'ISSUE SCORE from EIKON'!BC237)+('ISSUE SCORE from EIKON'!BR237*'WEIGHTED from Refinitive'!$B$9)+('WEIGHTED from Refinitive'!$B$10*'ISSUE SCORE from EIKON'!CG237)+('ISSUE SCORE from EIKON'!CV237*'WEIGHTED from Refinitive'!$B$11)+('WEIGHTED from Refinitive'!$B$14*'ISSUE SCORE from EIKON'!DK237)+('ISSUE SCORE from EIKON'!DZ237*'WEIGHTED from Refinitive'!$B$15)+('WEIGHTED from Refinitive'!$B$16*'ISSUE SCORE from EIKON'!EO237)</f>
        <v>74.865028508888017</v>
      </c>
      <c r="F234" s="1">
        <f>('WEIGHTED from Refinitive'!$B$3*'ISSUE SCORE from EIKON'!K237)+('WEIGHTED from Refinitive'!$B$4*'ISSUE SCORE from EIKON'!Z237)+('ISSUE SCORE from EIKON'!AO237*'WEIGHTED from Refinitive'!$B$5)+('WEIGHTED from Refinitive'!$B$8*'ISSUE SCORE from EIKON'!BD237)+('ISSUE SCORE from EIKON'!BS237*'WEIGHTED from Refinitive'!$B$9)+('WEIGHTED from Refinitive'!$B$10*'ISSUE SCORE from EIKON'!CH237)+('ISSUE SCORE from EIKON'!CW237*'WEIGHTED from Refinitive'!$B$11)+('WEIGHTED from Refinitive'!$B$14*'ISSUE SCORE from EIKON'!DL237)+('ISSUE SCORE from EIKON'!EA237*'WEIGHTED from Refinitive'!$B$15)+('WEIGHTED from Refinitive'!$B$16*'ISSUE SCORE from EIKON'!EP237)</f>
        <v>77.255726698262194</v>
      </c>
      <c r="G234" s="1">
        <f>('WEIGHTED from Refinitive'!$B$3*'ISSUE SCORE from EIKON'!L237)+('WEIGHTED from Refinitive'!$B$4*'ISSUE SCORE from EIKON'!AA237)+('ISSUE SCORE from EIKON'!AP237*'WEIGHTED from Refinitive'!$B$5)+('WEIGHTED from Refinitive'!$B$8*'ISSUE SCORE from EIKON'!BE237)+('ISSUE SCORE from EIKON'!BT237*'WEIGHTED from Refinitive'!$B$9)+('WEIGHTED from Refinitive'!$B$10*'ISSUE SCORE from EIKON'!CI237)+('ISSUE SCORE from EIKON'!CX237*'WEIGHTED from Refinitive'!$B$11)+('WEIGHTED from Refinitive'!$B$14*'ISSUE SCORE from EIKON'!DM237)+('ISSUE SCORE from EIKON'!EB237*'WEIGHTED from Refinitive'!$B$15)+('WEIGHTED from Refinitive'!$B$16*'ISSUE SCORE from EIKON'!EQ237)</f>
        <v>72.032842157842097</v>
      </c>
      <c r="H234" s="1">
        <f>('WEIGHTED from Refinitive'!$B$3*'ISSUE SCORE from EIKON'!M237)+('WEIGHTED from Refinitive'!$B$4*'ISSUE SCORE from EIKON'!AB237)+('ISSUE SCORE from EIKON'!AQ237*'WEIGHTED from Refinitive'!$B$5)+('WEIGHTED from Refinitive'!$B$8*'ISSUE SCORE from EIKON'!BF237)+('ISSUE SCORE from EIKON'!BU237*'WEIGHTED from Refinitive'!$B$9)+('WEIGHTED from Refinitive'!$B$10*'ISSUE SCORE from EIKON'!CJ237)+('ISSUE SCORE from EIKON'!CY237*'WEIGHTED from Refinitive'!$B$11)+('WEIGHTED from Refinitive'!$B$14*'ISSUE SCORE from EIKON'!DN237)+('ISSUE SCORE from EIKON'!EC237*'WEIGHTED from Refinitive'!$B$15)+('WEIGHTED from Refinitive'!$B$16*'ISSUE SCORE from EIKON'!ER237)</f>
        <v>76.248320268756956</v>
      </c>
      <c r="I234" s="1">
        <f>('WEIGHTED from Refinitive'!$B$3*'ISSUE SCORE from EIKON'!N237)+('WEIGHTED from Refinitive'!$B$4*'ISSUE SCORE from EIKON'!AC237)+('ISSUE SCORE from EIKON'!AR237*'WEIGHTED from Refinitive'!$B$5)+('WEIGHTED from Refinitive'!$B$8*'ISSUE SCORE from EIKON'!BG237)+('ISSUE SCORE from EIKON'!BV237*'WEIGHTED from Refinitive'!$B$9)+('WEIGHTED from Refinitive'!$B$10*'ISSUE SCORE from EIKON'!CK237)+('ISSUE SCORE from EIKON'!CZ237*'WEIGHTED from Refinitive'!$B$11)+('WEIGHTED from Refinitive'!$B$14*'ISSUE SCORE from EIKON'!DO237)+('ISSUE SCORE from EIKON'!ED237*'WEIGHTED from Refinitive'!$B$15)+('WEIGHTED from Refinitive'!$B$16*'ISSUE SCORE from EIKON'!ES237)</f>
        <v>80.263317109115903</v>
      </c>
      <c r="J234" s="1">
        <f>('WEIGHTED from Refinitive'!$B$3*'ISSUE SCORE from EIKON'!O237)+('WEIGHTED from Refinitive'!$B$4*'ISSUE SCORE from EIKON'!AD237)+('ISSUE SCORE from EIKON'!AS237*'WEIGHTED from Refinitive'!$B$5)+('WEIGHTED from Refinitive'!$B$8*'ISSUE SCORE from EIKON'!BH237)+('ISSUE SCORE from EIKON'!BW237*'WEIGHTED from Refinitive'!$B$9)+('WEIGHTED from Refinitive'!$B$10*'ISSUE SCORE from EIKON'!CL237)+('ISSUE SCORE from EIKON'!DA237*'WEIGHTED from Refinitive'!$B$11)+('WEIGHTED from Refinitive'!$B$14*'ISSUE SCORE from EIKON'!DP237)+('ISSUE SCORE from EIKON'!EE237*'WEIGHTED from Refinitive'!$B$15)+('WEIGHTED from Refinitive'!$B$16*'ISSUE SCORE from EIKON'!ET237)</f>
        <v>80.437204445144985</v>
      </c>
      <c r="K234" s="1">
        <f>('WEIGHTED from Refinitive'!$B$3*'ISSUE SCORE from EIKON'!P237)+('WEIGHTED from Refinitive'!$B$4*'ISSUE SCORE from EIKON'!AE237)+('ISSUE SCORE from EIKON'!AT237*'WEIGHTED from Refinitive'!$B$5)+('WEIGHTED from Refinitive'!$B$8*'ISSUE SCORE from EIKON'!BI237)+('ISSUE SCORE from EIKON'!BX237*'WEIGHTED from Refinitive'!$B$9)+('WEIGHTED from Refinitive'!$B$10*'ISSUE SCORE from EIKON'!CM237)+('ISSUE SCORE from EIKON'!DB237*'WEIGHTED from Refinitive'!$B$11)+('WEIGHTED from Refinitive'!$B$14*'ISSUE SCORE from EIKON'!DQ237)+('ISSUE SCORE from EIKON'!EF237*'WEIGHTED from Refinitive'!$B$15)+('WEIGHTED from Refinitive'!$B$16*'ISSUE SCORE from EIKON'!EU237)</f>
        <v>75.469021110468432</v>
      </c>
      <c r="L234" s="1">
        <f>('WEIGHTED from Refinitive'!$B$3*'ISSUE SCORE from EIKON'!Q237)+('WEIGHTED from Refinitive'!$B$4*'ISSUE SCORE from EIKON'!AF237)+('ISSUE SCORE from EIKON'!AU237*'WEIGHTED from Refinitive'!$B$5)+('WEIGHTED from Refinitive'!$B$8*'ISSUE SCORE from EIKON'!BJ237)+('ISSUE SCORE from EIKON'!BY237*'WEIGHTED from Refinitive'!$B$9)+('WEIGHTED from Refinitive'!$B$10*'ISSUE SCORE from EIKON'!CN237)+('ISSUE SCORE from EIKON'!DC237*'WEIGHTED from Refinitive'!$B$11)+('WEIGHTED from Refinitive'!$B$14*'ISSUE SCORE from EIKON'!DR237)+('ISSUE SCORE from EIKON'!EG237*'WEIGHTED from Refinitive'!$B$15)+('WEIGHTED from Refinitive'!$B$16*'ISSUE SCORE from EIKON'!EV237)</f>
        <v>69.330518603931665</v>
      </c>
      <c r="M234" s="1">
        <f>('WEIGHTED from Refinitive'!$B$3*'ISSUE SCORE from EIKON'!R237)+('WEIGHTED from Refinitive'!$B$4*'ISSUE SCORE from EIKON'!AG237)+('ISSUE SCORE from EIKON'!AV237*'WEIGHTED from Refinitive'!$B$5)+('WEIGHTED from Refinitive'!$B$8*'ISSUE SCORE from EIKON'!BK237)+('ISSUE SCORE from EIKON'!BZ237*'WEIGHTED from Refinitive'!$B$9)+('WEIGHTED from Refinitive'!$B$10*'ISSUE SCORE from EIKON'!CO237)+('ISSUE SCORE from EIKON'!DD237*'WEIGHTED from Refinitive'!$B$11)+('WEIGHTED from Refinitive'!$B$14*'ISSUE SCORE from EIKON'!DS237)+('ISSUE SCORE from EIKON'!EH237*'WEIGHTED from Refinitive'!$B$15)+('WEIGHTED from Refinitive'!$B$16*'ISSUE SCORE from EIKON'!EW237)</f>
        <v>55.834851783620785</v>
      </c>
      <c r="N234" s="1">
        <f>('WEIGHTED from Refinitive'!$B$3*'ISSUE SCORE from EIKON'!S237)+('WEIGHTED from Refinitive'!$B$4*'ISSUE SCORE from EIKON'!AH237)+('ISSUE SCORE from EIKON'!AW237*'WEIGHTED from Refinitive'!$B$5)+('WEIGHTED from Refinitive'!$B$8*'ISSUE SCORE from EIKON'!BL237)+('ISSUE SCORE from EIKON'!CA237*'WEIGHTED from Refinitive'!$B$9)+('WEIGHTED from Refinitive'!$B$10*'ISSUE SCORE from EIKON'!CP237)+('ISSUE SCORE from EIKON'!DE237*'WEIGHTED from Refinitive'!$B$11)+('WEIGHTED from Refinitive'!$B$14*'ISSUE SCORE from EIKON'!DT237)+('ISSUE SCORE from EIKON'!EI237*'WEIGHTED from Refinitive'!$B$15)+('WEIGHTED from Refinitive'!$B$16*'ISSUE SCORE from EIKON'!EX237)</f>
        <v>53.086349038968464</v>
      </c>
      <c r="O234" s="1">
        <f>('WEIGHTED from Refinitive'!$B$3*'ISSUE SCORE from EIKON'!T237)+('WEIGHTED from Refinitive'!$B$4*'ISSUE SCORE from EIKON'!AI237)+('ISSUE SCORE from EIKON'!AX237*'WEIGHTED from Refinitive'!$B$5)+('WEIGHTED from Refinitive'!$B$8*'ISSUE SCORE from EIKON'!BM237)+('ISSUE SCORE from EIKON'!CB237*'WEIGHTED from Refinitive'!$B$9)+('WEIGHTED from Refinitive'!$B$10*'ISSUE SCORE from EIKON'!CQ237)+('ISSUE SCORE from EIKON'!DF237*'WEIGHTED from Refinitive'!$B$11)+('WEIGHTED from Refinitive'!$B$14*'ISSUE SCORE from EIKON'!DU237)+('ISSUE SCORE from EIKON'!EJ237*'WEIGHTED from Refinitive'!$B$15)+('WEIGHTED from Refinitive'!$B$16*'ISSUE SCORE from EIKON'!EY237)</f>
        <v>45.562716450216399</v>
      </c>
      <c r="P234" s="1">
        <f>('WEIGHTED from Refinitive'!$B$3*'ISSUE SCORE from EIKON'!U237)+('WEIGHTED from Refinitive'!$B$4*'ISSUE SCORE from EIKON'!AJ237)+('ISSUE SCORE from EIKON'!AY237*'WEIGHTED from Refinitive'!$B$5)+('WEIGHTED from Refinitive'!$B$8*'ISSUE SCORE from EIKON'!BN237)+('ISSUE SCORE from EIKON'!CC237*'WEIGHTED from Refinitive'!$B$9)+('WEIGHTED from Refinitive'!$B$10*'ISSUE SCORE from EIKON'!CR237)+('ISSUE SCORE from EIKON'!DG237*'WEIGHTED from Refinitive'!$B$11)+('WEIGHTED from Refinitive'!$B$14*'ISSUE SCORE from EIKON'!DV237)+('ISSUE SCORE from EIKON'!EK237*'WEIGHTED from Refinitive'!$B$15)+('WEIGHTED from Refinitive'!$B$16*'ISSUE SCORE from EIKON'!EZ237)</f>
        <v>46.44313775080083</v>
      </c>
      <c r="R234" s="11" t="s">
        <v>353</v>
      </c>
      <c r="S234" s="1">
        <f t="shared" si="92"/>
        <v>68.719930370538293</v>
      </c>
      <c r="T234" s="1">
        <f t="shared" si="93"/>
        <v>80.362838463427963</v>
      </c>
      <c r="U234" s="1">
        <f t="shared" si="94"/>
        <v>77.120624884090404</v>
      </c>
      <c r="V234" s="1">
        <f t="shared" si="95"/>
        <v>74.865028508888017</v>
      </c>
      <c r="W234" s="1">
        <f t="shared" si="96"/>
        <v>77.255726698262194</v>
      </c>
      <c r="X234" s="1">
        <f t="shared" si="97"/>
        <v>72.032842157842097</v>
      </c>
      <c r="Y234" s="1">
        <f t="shared" si="98"/>
        <v>76.248320268756956</v>
      </c>
      <c r="Z234" s="1">
        <f t="shared" si="99"/>
        <v>80.263317109115903</v>
      </c>
      <c r="AA234" s="1">
        <f t="shared" si="100"/>
        <v>80.437204445144985</v>
      </c>
      <c r="AB234" s="1">
        <f t="shared" si="101"/>
        <v>75.469021110468432</v>
      </c>
      <c r="AC234" s="1">
        <f t="shared" si="102"/>
        <v>69.330518603931665</v>
      </c>
      <c r="AD234" s="1">
        <f t="shared" si="103"/>
        <v>55.834851783620785</v>
      </c>
      <c r="AE234" s="1">
        <f t="shared" si="104"/>
        <v>53.086349038968464</v>
      </c>
      <c r="AF234" s="1">
        <f t="shared" si="105"/>
        <v>45.562716450216399</v>
      </c>
      <c r="AG234" s="1">
        <f t="shared" si="106"/>
        <v>46.44313775080083</v>
      </c>
      <c r="AI234" s="11" t="s">
        <v>353</v>
      </c>
      <c r="AJ234" s="1">
        <f t="shared" si="107"/>
        <v>-11.64290809288967</v>
      </c>
      <c r="AK234" s="1">
        <f t="shared" si="108"/>
        <v>3.2422135793375588</v>
      </c>
      <c r="AL234" s="1">
        <f t="shared" si="109"/>
        <v>2.2555963752023871</v>
      </c>
      <c r="AM234" s="1">
        <f t="shared" si="110"/>
        <v>-2.3906981893741772</v>
      </c>
      <c r="AN234" s="1">
        <f t="shared" si="111"/>
        <v>5.2228845404200968</v>
      </c>
      <c r="AO234" s="1">
        <f t="shared" si="112"/>
        <v>-4.2154781109148587</v>
      </c>
      <c r="AP234" s="1">
        <f t="shared" si="113"/>
        <v>-4.0149968403589469</v>
      </c>
      <c r="AQ234" s="1">
        <f t="shared" si="114"/>
        <v>-0.17388733602908246</v>
      </c>
      <c r="AR234" s="1">
        <f t="shared" si="115"/>
        <v>4.9681833346765529</v>
      </c>
      <c r="AS234" s="1">
        <f t="shared" si="116"/>
        <v>6.1385025065367671</v>
      </c>
      <c r="AT234" s="1">
        <f t="shared" si="117"/>
        <v>13.49566682031088</v>
      </c>
      <c r="AU234" s="1">
        <f t="shared" si="118"/>
        <v>2.7485027446523205</v>
      </c>
      <c r="AV234" s="1">
        <f t="shared" si="119"/>
        <v>7.523632588752065</v>
      </c>
      <c r="AW234" s="1">
        <f t="shared" si="120"/>
        <v>-0.88042130058443036</v>
      </c>
      <c r="AX234" s="1" t="str">
        <f>VLOOKUP(AI234,'ISSUE SCORE from EIKON'!A237:B666,2,FALSE)</f>
        <v>Nike Inc</v>
      </c>
      <c r="AY234" s="1">
        <f t="shared" si="121"/>
        <v>233</v>
      </c>
      <c r="AZ234" s="1">
        <v>233</v>
      </c>
      <c r="BA234" s="1">
        <v>1</v>
      </c>
    </row>
    <row r="235" spans="1:53" ht="15">
      <c r="A235" s="11" t="s">
        <v>299</v>
      </c>
      <c r="B235" s="1">
        <f>('WEIGHTED from Refinitive'!$B$3*'ISSUE SCORE from EIKON'!G238)+('WEIGHTED from Refinitive'!$B$4*'ISSUE SCORE from EIKON'!V238)+('ISSUE SCORE from EIKON'!AK238*'WEIGHTED from Refinitive'!$B$5)+('WEIGHTED from Refinitive'!$B$8*'ISSUE SCORE from EIKON'!AZ238)+('ISSUE SCORE from EIKON'!BO238*'WEIGHTED from Refinitive'!$B$9)+('WEIGHTED from Refinitive'!$B$10*'ISSUE SCORE from EIKON'!CD238)+('ISSUE SCORE from EIKON'!CS238*'WEIGHTED from Refinitive'!$B$11)+('WEIGHTED from Refinitive'!$B$14*'ISSUE SCORE from EIKON'!DH238)+('ISSUE SCORE from EIKON'!DW238*'WEIGHTED from Refinitive'!$B$15)+('WEIGHTED from Refinitive'!$B$16*'ISSUE SCORE from EIKON'!EL238)</f>
        <v>60.785829570004168</v>
      </c>
      <c r="C235" s="1">
        <f>('WEIGHTED from Refinitive'!$B$3*'ISSUE SCORE from EIKON'!H238)+('WEIGHTED from Refinitive'!$B$4*'ISSUE SCORE from EIKON'!W238)+('ISSUE SCORE from EIKON'!AL238*'WEIGHTED from Refinitive'!$B$5)+('WEIGHTED from Refinitive'!$B$8*'ISSUE SCORE from EIKON'!BA238)+('ISSUE SCORE from EIKON'!BP238*'WEIGHTED from Refinitive'!$B$9)+('WEIGHTED from Refinitive'!$B$10*'ISSUE SCORE from EIKON'!CE238)+('ISSUE SCORE from EIKON'!CT238*'WEIGHTED from Refinitive'!$B$11)+('WEIGHTED from Refinitive'!$B$14*'ISSUE SCORE from EIKON'!DI238)+('ISSUE SCORE from EIKON'!DX238*'WEIGHTED from Refinitive'!$B$15)+('WEIGHTED from Refinitive'!$B$16*'ISSUE SCORE from EIKON'!EM238)</f>
        <v>63.901771013015491</v>
      </c>
      <c r="D235" s="1">
        <f>('WEIGHTED from Refinitive'!$B$3*'ISSUE SCORE from EIKON'!I238)+('WEIGHTED from Refinitive'!$B$4*'ISSUE SCORE from EIKON'!X238)+('ISSUE SCORE from EIKON'!AM238*'WEIGHTED from Refinitive'!$B$5)+('WEIGHTED from Refinitive'!$B$8*'ISSUE SCORE from EIKON'!BB238)+('ISSUE SCORE from EIKON'!BQ238*'WEIGHTED from Refinitive'!$B$9)+('WEIGHTED from Refinitive'!$B$10*'ISSUE SCORE from EIKON'!CF238)+('ISSUE SCORE from EIKON'!CU238*'WEIGHTED from Refinitive'!$B$11)+('WEIGHTED from Refinitive'!$B$14*'ISSUE SCORE from EIKON'!DJ238)+('ISSUE SCORE from EIKON'!DY238*'WEIGHTED from Refinitive'!$B$15)+('WEIGHTED from Refinitive'!$B$16*'ISSUE SCORE from EIKON'!EN238)</f>
        <v>62.729763499796967</v>
      </c>
      <c r="E235" s="1">
        <f>('WEIGHTED from Refinitive'!$B$3*'ISSUE SCORE from EIKON'!J238)+('WEIGHTED from Refinitive'!$B$4*'ISSUE SCORE from EIKON'!Y238)+('ISSUE SCORE from EIKON'!AN238*'WEIGHTED from Refinitive'!$B$5)+('WEIGHTED from Refinitive'!$B$8*'ISSUE SCORE from EIKON'!BC238)+('ISSUE SCORE from EIKON'!BR238*'WEIGHTED from Refinitive'!$B$9)+('WEIGHTED from Refinitive'!$B$10*'ISSUE SCORE from EIKON'!CG238)+('ISSUE SCORE from EIKON'!CV238*'WEIGHTED from Refinitive'!$B$11)+('WEIGHTED from Refinitive'!$B$14*'ISSUE SCORE from EIKON'!DK238)+('ISSUE SCORE from EIKON'!DZ238*'WEIGHTED from Refinitive'!$B$15)+('WEIGHTED from Refinitive'!$B$16*'ISSUE SCORE from EIKON'!EO238)</f>
        <v>56.968025160301032</v>
      </c>
      <c r="F235" s="1">
        <f>('WEIGHTED from Refinitive'!$B$3*'ISSUE SCORE from EIKON'!K238)+('WEIGHTED from Refinitive'!$B$4*'ISSUE SCORE from EIKON'!Z238)+('ISSUE SCORE from EIKON'!AO238*'WEIGHTED from Refinitive'!$B$5)+('WEIGHTED from Refinitive'!$B$8*'ISSUE SCORE from EIKON'!BD238)+('ISSUE SCORE from EIKON'!BS238*'WEIGHTED from Refinitive'!$B$9)+('WEIGHTED from Refinitive'!$B$10*'ISSUE SCORE from EIKON'!CH238)+('ISSUE SCORE from EIKON'!CW238*'WEIGHTED from Refinitive'!$B$11)+('WEIGHTED from Refinitive'!$B$14*'ISSUE SCORE from EIKON'!DL238)+('ISSUE SCORE from EIKON'!EA238*'WEIGHTED from Refinitive'!$B$15)+('WEIGHTED from Refinitive'!$B$16*'ISSUE SCORE from EIKON'!EP238)</f>
        <v>54.349012099012057</v>
      </c>
      <c r="G235" s="1">
        <f>('WEIGHTED from Refinitive'!$B$3*'ISSUE SCORE from EIKON'!L238)+('WEIGHTED from Refinitive'!$B$4*'ISSUE SCORE from EIKON'!AA238)+('ISSUE SCORE from EIKON'!AP238*'WEIGHTED from Refinitive'!$B$5)+('WEIGHTED from Refinitive'!$B$8*'ISSUE SCORE from EIKON'!BE238)+('ISSUE SCORE from EIKON'!BT238*'WEIGHTED from Refinitive'!$B$9)+('WEIGHTED from Refinitive'!$B$10*'ISSUE SCORE from EIKON'!CI238)+('ISSUE SCORE from EIKON'!CX238*'WEIGHTED from Refinitive'!$B$11)+('WEIGHTED from Refinitive'!$B$14*'ISSUE SCORE from EIKON'!DM238)+('ISSUE SCORE from EIKON'!EB238*'WEIGHTED from Refinitive'!$B$15)+('WEIGHTED from Refinitive'!$B$16*'ISSUE SCORE from EIKON'!EQ238)</f>
        <v>40.212940355772545</v>
      </c>
      <c r="H235" s="1">
        <f>('WEIGHTED from Refinitive'!$B$3*'ISSUE SCORE from EIKON'!M238)+('WEIGHTED from Refinitive'!$B$4*'ISSUE SCORE from EIKON'!AB238)+('ISSUE SCORE from EIKON'!AQ238*'WEIGHTED from Refinitive'!$B$5)+('WEIGHTED from Refinitive'!$B$8*'ISSUE SCORE from EIKON'!BF238)+('ISSUE SCORE from EIKON'!BU238*'WEIGHTED from Refinitive'!$B$9)+('WEIGHTED from Refinitive'!$B$10*'ISSUE SCORE from EIKON'!CJ238)+('ISSUE SCORE from EIKON'!CY238*'WEIGHTED from Refinitive'!$B$11)+('WEIGHTED from Refinitive'!$B$14*'ISSUE SCORE from EIKON'!DN238)+('ISSUE SCORE from EIKON'!EC238*'WEIGHTED from Refinitive'!$B$15)+('WEIGHTED from Refinitive'!$B$16*'ISSUE SCORE from EIKON'!ER238)</f>
        <v>41.115676545414658</v>
      </c>
      <c r="I235" s="1">
        <f>('WEIGHTED from Refinitive'!$B$3*'ISSUE SCORE from EIKON'!N238)+('WEIGHTED from Refinitive'!$B$4*'ISSUE SCORE from EIKON'!AC238)+('ISSUE SCORE from EIKON'!AR238*'WEIGHTED from Refinitive'!$B$5)+('WEIGHTED from Refinitive'!$B$8*'ISSUE SCORE from EIKON'!BG238)+('ISSUE SCORE from EIKON'!BV238*'WEIGHTED from Refinitive'!$B$9)+('WEIGHTED from Refinitive'!$B$10*'ISSUE SCORE from EIKON'!CK238)+('ISSUE SCORE from EIKON'!CZ238*'WEIGHTED from Refinitive'!$B$11)+('WEIGHTED from Refinitive'!$B$14*'ISSUE SCORE from EIKON'!DO238)+('ISSUE SCORE from EIKON'!ED238*'WEIGHTED from Refinitive'!$B$15)+('WEIGHTED from Refinitive'!$B$16*'ISSUE SCORE from EIKON'!ES238)</f>
        <v>40.710860655737669</v>
      </c>
      <c r="J235" s="1">
        <f>('WEIGHTED from Refinitive'!$B$3*'ISSUE SCORE from EIKON'!O238)+('WEIGHTED from Refinitive'!$B$4*'ISSUE SCORE from EIKON'!AD238)+('ISSUE SCORE from EIKON'!AS238*'WEIGHTED from Refinitive'!$B$5)+('WEIGHTED from Refinitive'!$B$8*'ISSUE SCORE from EIKON'!BH238)+('ISSUE SCORE from EIKON'!BW238*'WEIGHTED from Refinitive'!$B$9)+('WEIGHTED from Refinitive'!$B$10*'ISSUE SCORE from EIKON'!CL238)+('ISSUE SCORE from EIKON'!DA238*'WEIGHTED from Refinitive'!$B$11)+('WEIGHTED from Refinitive'!$B$14*'ISSUE SCORE from EIKON'!DP238)+('ISSUE SCORE from EIKON'!EE238*'WEIGHTED from Refinitive'!$B$15)+('WEIGHTED from Refinitive'!$B$16*'ISSUE SCORE from EIKON'!ET238)</f>
        <v>49.887314439945975</v>
      </c>
      <c r="K235" s="1">
        <f>('WEIGHTED from Refinitive'!$B$3*'ISSUE SCORE from EIKON'!P238)+('WEIGHTED from Refinitive'!$B$4*'ISSUE SCORE from EIKON'!AE238)+('ISSUE SCORE from EIKON'!AT238*'WEIGHTED from Refinitive'!$B$5)+('WEIGHTED from Refinitive'!$B$8*'ISSUE SCORE from EIKON'!BI238)+('ISSUE SCORE from EIKON'!BX238*'WEIGHTED from Refinitive'!$B$9)+('WEIGHTED from Refinitive'!$B$10*'ISSUE SCORE from EIKON'!CM238)+('ISSUE SCORE from EIKON'!DB238*'WEIGHTED from Refinitive'!$B$11)+('WEIGHTED from Refinitive'!$B$14*'ISSUE SCORE from EIKON'!DQ238)+('ISSUE SCORE from EIKON'!EF238*'WEIGHTED from Refinitive'!$B$15)+('WEIGHTED from Refinitive'!$B$16*'ISSUE SCORE from EIKON'!EU238)</f>
        <v>48.080916617653692</v>
      </c>
      <c r="L235" s="1">
        <f>('WEIGHTED from Refinitive'!$B$3*'ISSUE SCORE from EIKON'!Q238)+('WEIGHTED from Refinitive'!$B$4*'ISSUE SCORE from EIKON'!AF238)+('ISSUE SCORE from EIKON'!AU238*'WEIGHTED from Refinitive'!$B$5)+('WEIGHTED from Refinitive'!$B$8*'ISSUE SCORE from EIKON'!BJ238)+('ISSUE SCORE from EIKON'!BY238*'WEIGHTED from Refinitive'!$B$9)+('WEIGHTED from Refinitive'!$B$10*'ISSUE SCORE from EIKON'!CN238)+('ISSUE SCORE from EIKON'!DC238*'WEIGHTED from Refinitive'!$B$11)+('WEIGHTED from Refinitive'!$B$14*'ISSUE SCORE from EIKON'!DR238)+('ISSUE SCORE from EIKON'!EG238*'WEIGHTED from Refinitive'!$B$15)+('WEIGHTED from Refinitive'!$B$16*'ISSUE SCORE from EIKON'!EV238)</f>
        <v>46.518484691512825</v>
      </c>
      <c r="M235" s="1">
        <f>('WEIGHTED from Refinitive'!$B$3*'ISSUE SCORE from EIKON'!R238)+('WEIGHTED from Refinitive'!$B$4*'ISSUE SCORE from EIKON'!AG238)+('ISSUE SCORE from EIKON'!AV238*'WEIGHTED from Refinitive'!$B$5)+('WEIGHTED from Refinitive'!$B$8*'ISSUE SCORE from EIKON'!BK238)+('ISSUE SCORE from EIKON'!BZ238*'WEIGHTED from Refinitive'!$B$9)+('WEIGHTED from Refinitive'!$B$10*'ISSUE SCORE from EIKON'!CO238)+('ISSUE SCORE from EIKON'!DD238*'WEIGHTED from Refinitive'!$B$11)+('WEIGHTED from Refinitive'!$B$14*'ISSUE SCORE from EIKON'!DS238)+('ISSUE SCORE from EIKON'!EH238*'WEIGHTED from Refinitive'!$B$15)+('WEIGHTED from Refinitive'!$B$16*'ISSUE SCORE from EIKON'!EW238)</f>
        <v>0</v>
      </c>
      <c r="N235" s="1">
        <f>('WEIGHTED from Refinitive'!$B$3*'ISSUE SCORE from EIKON'!S238)+('WEIGHTED from Refinitive'!$B$4*'ISSUE SCORE from EIKON'!AH238)+('ISSUE SCORE from EIKON'!AW238*'WEIGHTED from Refinitive'!$B$5)+('WEIGHTED from Refinitive'!$B$8*'ISSUE SCORE from EIKON'!BL238)+('ISSUE SCORE from EIKON'!CA238*'WEIGHTED from Refinitive'!$B$9)+('WEIGHTED from Refinitive'!$B$10*'ISSUE SCORE from EIKON'!CP238)+('ISSUE SCORE from EIKON'!DE238*'WEIGHTED from Refinitive'!$B$11)+('WEIGHTED from Refinitive'!$B$14*'ISSUE SCORE from EIKON'!DT238)+('ISSUE SCORE from EIKON'!EI238*'WEIGHTED from Refinitive'!$B$15)+('WEIGHTED from Refinitive'!$B$16*'ISSUE SCORE from EIKON'!EX238)</f>
        <v>0</v>
      </c>
      <c r="O235" s="1">
        <f>('WEIGHTED from Refinitive'!$B$3*'ISSUE SCORE from EIKON'!T238)+('WEIGHTED from Refinitive'!$B$4*'ISSUE SCORE from EIKON'!AI238)+('ISSUE SCORE from EIKON'!AX238*'WEIGHTED from Refinitive'!$B$5)+('WEIGHTED from Refinitive'!$B$8*'ISSUE SCORE from EIKON'!BM238)+('ISSUE SCORE from EIKON'!CB238*'WEIGHTED from Refinitive'!$B$9)+('WEIGHTED from Refinitive'!$B$10*'ISSUE SCORE from EIKON'!CQ238)+('ISSUE SCORE from EIKON'!DF238*'WEIGHTED from Refinitive'!$B$11)+('WEIGHTED from Refinitive'!$B$14*'ISSUE SCORE from EIKON'!DU238)+('ISSUE SCORE from EIKON'!EJ238*'WEIGHTED from Refinitive'!$B$15)+('WEIGHTED from Refinitive'!$B$16*'ISSUE SCORE from EIKON'!EY238)</f>
        <v>0</v>
      </c>
      <c r="P235" s="1">
        <f>('WEIGHTED from Refinitive'!$B$3*'ISSUE SCORE from EIKON'!U238)+('WEIGHTED from Refinitive'!$B$4*'ISSUE SCORE from EIKON'!AJ238)+('ISSUE SCORE from EIKON'!AY238*'WEIGHTED from Refinitive'!$B$5)+('WEIGHTED from Refinitive'!$B$8*'ISSUE SCORE from EIKON'!BN238)+('ISSUE SCORE from EIKON'!CC238*'WEIGHTED from Refinitive'!$B$9)+('WEIGHTED from Refinitive'!$B$10*'ISSUE SCORE from EIKON'!CR238)+('ISSUE SCORE from EIKON'!DG238*'WEIGHTED from Refinitive'!$B$11)+('WEIGHTED from Refinitive'!$B$14*'ISSUE SCORE from EIKON'!DV238)+('ISSUE SCORE from EIKON'!EK238*'WEIGHTED from Refinitive'!$B$15)+('WEIGHTED from Refinitive'!$B$16*'ISSUE SCORE from EIKON'!EZ238)</f>
        <v>0</v>
      </c>
      <c r="R235" s="11" t="s">
        <v>354</v>
      </c>
      <c r="S235" s="1">
        <f t="shared" si="92"/>
        <v>83.877566677391741</v>
      </c>
      <c r="T235" s="1">
        <f t="shared" si="93"/>
        <v>63.901771013015491</v>
      </c>
      <c r="U235" s="1">
        <f t="shared" si="94"/>
        <v>62.729763499796967</v>
      </c>
      <c r="V235" s="1">
        <f t="shared" si="95"/>
        <v>56.968025160301032</v>
      </c>
      <c r="W235" s="1">
        <f t="shared" si="96"/>
        <v>54.349012099012057</v>
      </c>
      <c r="X235" s="1">
        <f t="shared" si="97"/>
        <v>40.212940355772545</v>
      </c>
      <c r="Y235" s="1">
        <f t="shared" si="98"/>
        <v>41.115676545414658</v>
      </c>
      <c r="Z235" s="1">
        <f t="shared" si="99"/>
        <v>40.710860655737669</v>
      </c>
      <c r="AA235" s="1">
        <f t="shared" si="100"/>
        <v>49.887314439945975</v>
      </c>
      <c r="AB235" s="1">
        <f t="shared" si="101"/>
        <v>48.080916617653692</v>
      </c>
      <c r="AC235" s="1">
        <f t="shared" si="102"/>
        <v>46.518484691512825</v>
      </c>
      <c r="AD235" s="1">
        <f t="shared" si="103"/>
        <v>0</v>
      </c>
      <c r="AE235" s="1">
        <f t="shared" si="104"/>
        <v>0</v>
      </c>
      <c r="AF235" s="1">
        <f t="shared" si="105"/>
        <v>0</v>
      </c>
      <c r="AG235" s="1">
        <f t="shared" si="106"/>
        <v>0</v>
      </c>
      <c r="AI235" s="11" t="s">
        <v>354</v>
      </c>
      <c r="AJ235" s="1">
        <f t="shared" si="107"/>
        <v>19.97579566437625</v>
      </c>
      <c r="AK235" s="1">
        <f t="shared" si="108"/>
        <v>1.1720075132185244</v>
      </c>
      <c r="AL235" s="1">
        <f t="shared" si="109"/>
        <v>5.7617383394959347</v>
      </c>
      <c r="AM235" s="1">
        <f t="shared" si="110"/>
        <v>2.6190130612889746</v>
      </c>
      <c r="AN235" s="1">
        <f t="shared" si="111"/>
        <v>14.136071743239512</v>
      </c>
      <c r="AO235" s="1">
        <f t="shared" si="112"/>
        <v>-0.90273618964211266</v>
      </c>
      <c r="AP235" s="1">
        <f t="shared" si="113"/>
        <v>0.40481588967698912</v>
      </c>
      <c r="AQ235" s="1">
        <f t="shared" si="114"/>
        <v>-9.1764537842083058</v>
      </c>
      <c r="AR235" s="1">
        <f t="shared" si="115"/>
        <v>1.8063978222922827</v>
      </c>
      <c r="AS235" s="1">
        <f t="shared" si="116"/>
        <v>1.5624319261408672</v>
      </c>
      <c r="AT235" s="1">
        <f t="shared" si="117"/>
        <v>46.518484691512825</v>
      </c>
      <c r="AU235" s="1">
        <f t="shared" si="118"/>
        <v>0</v>
      </c>
      <c r="AV235" s="1">
        <f t="shared" si="119"/>
        <v>0</v>
      </c>
      <c r="AW235" s="1">
        <f t="shared" si="120"/>
        <v>0</v>
      </c>
      <c r="AX235" s="1" t="str">
        <f>VLOOKUP(AI235,'ISSUE SCORE from EIKON'!A238:B667,2,FALSE)</f>
        <v>NortonLifeLock Inc</v>
      </c>
      <c r="AY235" s="1">
        <f t="shared" si="121"/>
        <v>234</v>
      </c>
      <c r="AZ235" s="1">
        <v>234</v>
      </c>
      <c r="BA235" s="1">
        <v>1</v>
      </c>
    </row>
    <row r="236" spans="1:53" ht="15">
      <c r="A236" s="11" t="s">
        <v>300</v>
      </c>
      <c r="B236" s="1">
        <f>('WEIGHTED from Refinitive'!$B$3*'ISSUE SCORE from EIKON'!G239)+('WEIGHTED from Refinitive'!$B$4*'ISSUE SCORE from EIKON'!V239)+('ISSUE SCORE from EIKON'!AK239*'WEIGHTED from Refinitive'!$B$5)+('WEIGHTED from Refinitive'!$B$8*'ISSUE SCORE from EIKON'!AZ239)+('ISSUE SCORE from EIKON'!BO239*'WEIGHTED from Refinitive'!$B$9)+('WEIGHTED from Refinitive'!$B$10*'ISSUE SCORE from EIKON'!CD239)+('ISSUE SCORE from EIKON'!CS239*'WEIGHTED from Refinitive'!$B$11)+('WEIGHTED from Refinitive'!$B$14*'ISSUE SCORE from EIKON'!DH239)+('ISSUE SCORE from EIKON'!DW239*'WEIGHTED from Refinitive'!$B$15)+('WEIGHTED from Refinitive'!$B$16*'ISSUE SCORE from EIKON'!EL239)</f>
        <v>69.952919014685762</v>
      </c>
      <c r="C236" s="1">
        <f>('WEIGHTED from Refinitive'!$B$3*'ISSUE SCORE from EIKON'!H239)+('WEIGHTED from Refinitive'!$B$4*'ISSUE SCORE from EIKON'!W239)+('ISSUE SCORE from EIKON'!AL239*'WEIGHTED from Refinitive'!$B$5)+('WEIGHTED from Refinitive'!$B$8*'ISSUE SCORE from EIKON'!BA239)+('ISSUE SCORE from EIKON'!BP239*'WEIGHTED from Refinitive'!$B$9)+('WEIGHTED from Refinitive'!$B$10*'ISSUE SCORE from EIKON'!CE239)+('ISSUE SCORE from EIKON'!CT239*'WEIGHTED from Refinitive'!$B$11)+('WEIGHTED from Refinitive'!$B$14*'ISSUE SCORE from EIKON'!DI239)+('ISSUE SCORE from EIKON'!DX239*'WEIGHTED from Refinitive'!$B$15)+('WEIGHTED from Refinitive'!$B$16*'ISSUE SCORE from EIKON'!EM239)</f>
        <v>66.704130608402394</v>
      </c>
      <c r="D236" s="1">
        <f>('WEIGHTED from Refinitive'!$B$3*'ISSUE SCORE from EIKON'!I239)+('WEIGHTED from Refinitive'!$B$4*'ISSUE SCORE from EIKON'!X239)+('ISSUE SCORE from EIKON'!AM239*'WEIGHTED from Refinitive'!$B$5)+('WEIGHTED from Refinitive'!$B$8*'ISSUE SCORE from EIKON'!BB239)+('ISSUE SCORE from EIKON'!BQ239*'WEIGHTED from Refinitive'!$B$9)+('WEIGHTED from Refinitive'!$B$10*'ISSUE SCORE from EIKON'!CF239)+('ISSUE SCORE from EIKON'!CU239*'WEIGHTED from Refinitive'!$B$11)+('WEIGHTED from Refinitive'!$B$14*'ISSUE SCORE from EIKON'!DJ239)+('ISSUE SCORE from EIKON'!DY239*'WEIGHTED from Refinitive'!$B$15)+('WEIGHTED from Refinitive'!$B$16*'ISSUE SCORE from EIKON'!EN239)</f>
        <v>69.787105458425529</v>
      </c>
      <c r="E236" s="1">
        <f>('WEIGHTED from Refinitive'!$B$3*'ISSUE SCORE from EIKON'!J239)+('WEIGHTED from Refinitive'!$B$4*'ISSUE SCORE from EIKON'!Y239)+('ISSUE SCORE from EIKON'!AN239*'WEIGHTED from Refinitive'!$B$5)+('WEIGHTED from Refinitive'!$B$8*'ISSUE SCORE from EIKON'!BC239)+('ISSUE SCORE from EIKON'!BR239*'WEIGHTED from Refinitive'!$B$9)+('WEIGHTED from Refinitive'!$B$10*'ISSUE SCORE from EIKON'!CG239)+('ISSUE SCORE from EIKON'!CV239*'WEIGHTED from Refinitive'!$B$11)+('WEIGHTED from Refinitive'!$B$14*'ISSUE SCORE from EIKON'!DK239)+('ISSUE SCORE from EIKON'!DZ239*'WEIGHTED from Refinitive'!$B$15)+('WEIGHTED from Refinitive'!$B$16*'ISSUE SCORE from EIKON'!EO239)</f>
        <v>73.810610812479752</v>
      </c>
      <c r="F236" s="1">
        <f>('WEIGHTED from Refinitive'!$B$3*'ISSUE SCORE from EIKON'!K239)+('WEIGHTED from Refinitive'!$B$4*'ISSUE SCORE from EIKON'!Z239)+('ISSUE SCORE from EIKON'!AO239*'WEIGHTED from Refinitive'!$B$5)+('WEIGHTED from Refinitive'!$B$8*'ISSUE SCORE from EIKON'!BD239)+('ISSUE SCORE from EIKON'!BS239*'WEIGHTED from Refinitive'!$B$9)+('WEIGHTED from Refinitive'!$B$10*'ISSUE SCORE from EIKON'!CH239)+('ISSUE SCORE from EIKON'!CW239*'WEIGHTED from Refinitive'!$B$11)+('WEIGHTED from Refinitive'!$B$14*'ISSUE SCORE from EIKON'!DL239)+('ISSUE SCORE from EIKON'!EA239*'WEIGHTED from Refinitive'!$B$15)+('WEIGHTED from Refinitive'!$B$16*'ISSUE SCORE from EIKON'!EP239)</f>
        <v>67.854792956723259</v>
      </c>
      <c r="G236" s="1">
        <f>('WEIGHTED from Refinitive'!$B$3*'ISSUE SCORE from EIKON'!L239)+('WEIGHTED from Refinitive'!$B$4*'ISSUE SCORE from EIKON'!AA239)+('ISSUE SCORE from EIKON'!AP239*'WEIGHTED from Refinitive'!$B$5)+('WEIGHTED from Refinitive'!$B$8*'ISSUE SCORE from EIKON'!BE239)+('ISSUE SCORE from EIKON'!BT239*'WEIGHTED from Refinitive'!$B$9)+('WEIGHTED from Refinitive'!$B$10*'ISSUE SCORE from EIKON'!CI239)+('ISSUE SCORE from EIKON'!CX239*'WEIGHTED from Refinitive'!$B$11)+('WEIGHTED from Refinitive'!$B$14*'ISSUE SCORE from EIKON'!DM239)+('ISSUE SCORE from EIKON'!EB239*'WEIGHTED from Refinitive'!$B$15)+('WEIGHTED from Refinitive'!$B$16*'ISSUE SCORE from EIKON'!EQ239)</f>
        <v>65.140768322586467</v>
      </c>
      <c r="H236" s="1">
        <f>('WEIGHTED from Refinitive'!$B$3*'ISSUE SCORE from EIKON'!M239)+('WEIGHTED from Refinitive'!$B$4*'ISSUE SCORE from EIKON'!AB239)+('ISSUE SCORE from EIKON'!AQ239*'WEIGHTED from Refinitive'!$B$5)+('WEIGHTED from Refinitive'!$B$8*'ISSUE SCORE from EIKON'!BF239)+('ISSUE SCORE from EIKON'!BU239*'WEIGHTED from Refinitive'!$B$9)+('WEIGHTED from Refinitive'!$B$10*'ISSUE SCORE from EIKON'!CJ239)+('ISSUE SCORE from EIKON'!CY239*'WEIGHTED from Refinitive'!$B$11)+('WEIGHTED from Refinitive'!$B$14*'ISSUE SCORE from EIKON'!DN239)+('ISSUE SCORE from EIKON'!EC239*'WEIGHTED from Refinitive'!$B$15)+('WEIGHTED from Refinitive'!$B$16*'ISSUE SCORE from EIKON'!ER239)</f>
        <v>68.194898081843576</v>
      </c>
      <c r="I236" s="1">
        <f>('WEIGHTED from Refinitive'!$B$3*'ISSUE SCORE from EIKON'!N239)+('WEIGHTED from Refinitive'!$B$4*'ISSUE SCORE from EIKON'!AC239)+('ISSUE SCORE from EIKON'!AR239*'WEIGHTED from Refinitive'!$B$5)+('WEIGHTED from Refinitive'!$B$8*'ISSUE SCORE from EIKON'!BG239)+('ISSUE SCORE from EIKON'!BV239*'WEIGHTED from Refinitive'!$B$9)+('WEIGHTED from Refinitive'!$B$10*'ISSUE SCORE from EIKON'!CK239)+('ISSUE SCORE from EIKON'!CZ239*'WEIGHTED from Refinitive'!$B$11)+('WEIGHTED from Refinitive'!$B$14*'ISSUE SCORE from EIKON'!DO239)+('ISSUE SCORE from EIKON'!ED239*'WEIGHTED from Refinitive'!$B$15)+('WEIGHTED from Refinitive'!$B$16*'ISSUE SCORE from EIKON'!ES239)</f>
        <v>64.326424069341186</v>
      </c>
      <c r="J236" s="1">
        <f>('WEIGHTED from Refinitive'!$B$3*'ISSUE SCORE from EIKON'!O239)+('WEIGHTED from Refinitive'!$B$4*'ISSUE SCORE from EIKON'!AD239)+('ISSUE SCORE from EIKON'!AS239*'WEIGHTED from Refinitive'!$B$5)+('WEIGHTED from Refinitive'!$B$8*'ISSUE SCORE from EIKON'!BH239)+('ISSUE SCORE from EIKON'!BW239*'WEIGHTED from Refinitive'!$B$9)+('WEIGHTED from Refinitive'!$B$10*'ISSUE SCORE from EIKON'!CL239)+('ISSUE SCORE from EIKON'!DA239*'WEIGHTED from Refinitive'!$B$11)+('WEIGHTED from Refinitive'!$B$14*'ISSUE SCORE from EIKON'!DP239)+('ISSUE SCORE from EIKON'!EE239*'WEIGHTED from Refinitive'!$B$15)+('WEIGHTED from Refinitive'!$B$16*'ISSUE SCORE from EIKON'!ET239)</f>
        <v>61.294821031867592</v>
      </c>
      <c r="K236" s="1">
        <f>('WEIGHTED from Refinitive'!$B$3*'ISSUE SCORE from EIKON'!P239)+('WEIGHTED from Refinitive'!$B$4*'ISSUE SCORE from EIKON'!AE239)+('ISSUE SCORE from EIKON'!AT239*'WEIGHTED from Refinitive'!$B$5)+('WEIGHTED from Refinitive'!$B$8*'ISSUE SCORE from EIKON'!BI239)+('ISSUE SCORE from EIKON'!BX239*'WEIGHTED from Refinitive'!$B$9)+('WEIGHTED from Refinitive'!$B$10*'ISSUE SCORE from EIKON'!CM239)+('ISSUE SCORE from EIKON'!DB239*'WEIGHTED from Refinitive'!$B$11)+('WEIGHTED from Refinitive'!$B$14*'ISSUE SCORE from EIKON'!DQ239)+('ISSUE SCORE from EIKON'!EF239*'WEIGHTED from Refinitive'!$B$15)+('WEIGHTED from Refinitive'!$B$16*'ISSUE SCORE from EIKON'!EU239)</f>
        <v>71.867168153767508</v>
      </c>
      <c r="L236" s="1">
        <f>('WEIGHTED from Refinitive'!$B$3*'ISSUE SCORE from EIKON'!Q239)+('WEIGHTED from Refinitive'!$B$4*'ISSUE SCORE from EIKON'!AF239)+('ISSUE SCORE from EIKON'!AU239*'WEIGHTED from Refinitive'!$B$5)+('WEIGHTED from Refinitive'!$B$8*'ISSUE SCORE from EIKON'!BJ239)+('ISSUE SCORE from EIKON'!BY239*'WEIGHTED from Refinitive'!$B$9)+('WEIGHTED from Refinitive'!$B$10*'ISSUE SCORE from EIKON'!CN239)+('ISSUE SCORE from EIKON'!DC239*'WEIGHTED from Refinitive'!$B$11)+('WEIGHTED from Refinitive'!$B$14*'ISSUE SCORE from EIKON'!DR239)+('ISSUE SCORE from EIKON'!EG239*'WEIGHTED from Refinitive'!$B$15)+('WEIGHTED from Refinitive'!$B$16*'ISSUE SCORE from EIKON'!EV239)</f>
        <v>74.620006079809116</v>
      </c>
      <c r="M236" s="1">
        <f>('WEIGHTED from Refinitive'!$B$3*'ISSUE SCORE from EIKON'!R239)+('WEIGHTED from Refinitive'!$B$4*'ISSUE SCORE from EIKON'!AG239)+('ISSUE SCORE from EIKON'!AV239*'WEIGHTED from Refinitive'!$B$5)+('WEIGHTED from Refinitive'!$B$8*'ISSUE SCORE from EIKON'!BK239)+('ISSUE SCORE from EIKON'!BZ239*'WEIGHTED from Refinitive'!$B$9)+('WEIGHTED from Refinitive'!$B$10*'ISSUE SCORE from EIKON'!CO239)+('ISSUE SCORE from EIKON'!DD239*'WEIGHTED from Refinitive'!$B$11)+('WEIGHTED from Refinitive'!$B$14*'ISSUE SCORE from EIKON'!DS239)+('ISSUE SCORE from EIKON'!EH239*'WEIGHTED from Refinitive'!$B$15)+('WEIGHTED from Refinitive'!$B$16*'ISSUE SCORE from EIKON'!EW239)</f>
        <v>63.069631382907623</v>
      </c>
      <c r="N236" s="1">
        <f>('WEIGHTED from Refinitive'!$B$3*'ISSUE SCORE from EIKON'!S239)+('WEIGHTED from Refinitive'!$B$4*'ISSUE SCORE from EIKON'!AH239)+('ISSUE SCORE from EIKON'!AW239*'WEIGHTED from Refinitive'!$B$5)+('WEIGHTED from Refinitive'!$B$8*'ISSUE SCORE from EIKON'!BL239)+('ISSUE SCORE from EIKON'!CA239*'WEIGHTED from Refinitive'!$B$9)+('WEIGHTED from Refinitive'!$B$10*'ISSUE SCORE from EIKON'!CP239)+('ISSUE SCORE from EIKON'!DE239*'WEIGHTED from Refinitive'!$B$11)+('WEIGHTED from Refinitive'!$B$14*'ISSUE SCORE from EIKON'!DT239)+('ISSUE SCORE from EIKON'!EI239*'WEIGHTED from Refinitive'!$B$15)+('WEIGHTED from Refinitive'!$B$16*'ISSUE SCORE from EIKON'!EX239)</f>
        <v>67.807715983867482</v>
      </c>
      <c r="O236" s="1">
        <f>('WEIGHTED from Refinitive'!$B$3*'ISSUE SCORE from EIKON'!T239)+('WEIGHTED from Refinitive'!$B$4*'ISSUE SCORE from EIKON'!AI239)+('ISSUE SCORE from EIKON'!AX239*'WEIGHTED from Refinitive'!$B$5)+('WEIGHTED from Refinitive'!$B$8*'ISSUE SCORE from EIKON'!BM239)+('ISSUE SCORE from EIKON'!CB239*'WEIGHTED from Refinitive'!$B$9)+('WEIGHTED from Refinitive'!$B$10*'ISSUE SCORE from EIKON'!CQ239)+('ISSUE SCORE from EIKON'!DF239*'WEIGHTED from Refinitive'!$B$11)+('WEIGHTED from Refinitive'!$B$14*'ISSUE SCORE from EIKON'!DU239)+('ISSUE SCORE from EIKON'!EJ239*'WEIGHTED from Refinitive'!$B$15)+('WEIGHTED from Refinitive'!$B$16*'ISSUE SCORE from EIKON'!EY239)</f>
        <v>68.39614427860694</v>
      </c>
      <c r="P236" s="1">
        <f>('WEIGHTED from Refinitive'!$B$3*'ISSUE SCORE from EIKON'!U239)+('WEIGHTED from Refinitive'!$B$4*'ISSUE SCORE from EIKON'!AJ239)+('ISSUE SCORE from EIKON'!AY239*'WEIGHTED from Refinitive'!$B$5)+('WEIGHTED from Refinitive'!$B$8*'ISSUE SCORE from EIKON'!BN239)+('ISSUE SCORE from EIKON'!CC239*'WEIGHTED from Refinitive'!$B$9)+('WEIGHTED from Refinitive'!$B$10*'ISSUE SCORE from EIKON'!CR239)+('ISSUE SCORE from EIKON'!DG239*'WEIGHTED from Refinitive'!$B$11)+('WEIGHTED from Refinitive'!$B$14*'ISSUE SCORE from EIKON'!DV239)+('ISSUE SCORE from EIKON'!EK239*'WEIGHTED from Refinitive'!$B$15)+('WEIGHTED from Refinitive'!$B$16*'ISSUE SCORE from EIKON'!EZ239)</f>
        <v>53.652673047741274</v>
      </c>
      <c r="R236" s="11" t="s">
        <v>355</v>
      </c>
      <c r="S236" s="1">
        <f t="shared" si="92"/>
        <v>73.055256166982872</v>
      </c>
      <c r="T236" s="1">
        <f t="shared" si="93"/>
        <v>66.704130608402394</v>
      </c>
      <c r="U236" s="1">
        <f t="shared" si="94"/>
        <v>69.787105458425529</v>
      </c>
      <c r="V236" s="1">
        <f t="shared" si="95"/>
        <v>73.810610812479752</v>
      </c>
      <c r="W236" s="1">
        <f t="shared" si="96"/>
        <v>67.854792956723259</v>
      </c>
      <c r="X236" s="1">
        <f t="shared" si="97"/>
        <v>65.140768322586467</v>
      </c>
      <c r="Y236" s="1">
        <f t="shared" si="98"/>
        <v>68.194898081843576</v>
      </c>
      <c r="Z236" s="1">
        <f t="shared" si="99"/>
        <v>64.326424069341186</v>
      </c>
      <c r="AA236" s="1">
        <f t="shared" si="100"/>
        <v>61.294821031867592</v>
      </c>
      <c r="AB236" s="1">
        <f t="shared" si="101"/>
        <v>71.867168153767508</v>
      </c>
      <c r="AC236" s="1">
        <f t="shared" si="102"/>
        <v>74.620006079809116</v>
      </c>
      <c r="AD236" s="1">
        <f t="shared" si="103"/>
        <v>63.069631382907623</v>
      </c>
      <c r="AE236" s="1">
        <f t="shared" si="104"/>
        <v>67.807715983867482</v>
      </c>
      <c r="AF236" s="1">
        <f t="shared" si="105"/>
        <v>68.39614427860694</v>
      </c>
      <c r="AG236" s="1">
        <f t="shared" si="106"/>
        <v>53.652673047741274</v>
      </c>
      <c r="AI236" s="11" t="s">
        <v>355</v>
      </c>
      <c r="AJ236" s="1">
        <f t="shared" si="107"/>
        <v>6.3511255585804776</v>
      </c>
      <c r="AK236" s="1">
        <f t="shared" si="108"/>
        <v>-3.0829748500231346</v>
      </c>
      <c r="AL236" s="1">
        <f t="shared" si="109"/>
        <v>-4.0235053540542225</v>
      </c>
      <c r="AM236" s="1">
        <f t="shared" si="110"/>
        <v>5.9558178557564929</v>
      </c>
      <c r="AN236" s="1">
        <f t="shared" si="111"/>
        <v>2.7140246341367913</v>
      </c>
      <c r="AO236" s="1">
        <f t="shared" si="112"/>
        <v>-3.0541297592571084</v>
      </c>
      <c r="AP236" s="1">
        <f t="shared" si="113"/>
        <v>3.8684740125023893</v>
      </c>
      <c r="AQ236" s="1">
        <f t="shared" si="114"/>
        <v>3.0316030374735945</v>
      </c>
      <c r="AR236" s="1">
        <f t="shared" si="115"/>
        <v>-10.572347121899917</v>
      </c>
      <c r="AS236" s="1">
        <f t="shared" si="116"/>
        <v>-2.7528379260416074</v>
      </c>
      <c r="AT236" s="1">
        <f t="shared" si="117"/>
        <v>11.550374696901493</v>
      </c>
      <c r="AU236" s="1">
        <f t="shared" si="118"/>
        <v>-4.7380846009598585</v>
      </c>
      <c r="AV236" s="1">
        <f t="shared" si="119"/>
        <v>-0.58842829473945812</v>
      </c>
      <c r="AW236" s="1">
        <f t="shared" si="120"/>
        <v>14.743471230865666</v>
      </c>
      <c r="AX236" s="1" t="str">
        <f>VLOOKUP(AI236,'ISSUE SCORE from EIKON'!A239:B668,2,FALSE)</f>
        <v>Nielsen Holdings PLC</v>
      </c>
      <c r="AY236" s="1">
        <f t="shared" si="121"/>
        <v>235</v>
      </c>
      <c r="AZ236" s="1">
        <v>235</v>
      </c>
      <c r="BA236" s="1">
        <v>1</v>
      </c>
    </row>
    <row r="237" spans="1:53" ht="15">
      <c r="A237" s="11" t="s">
        <v>301</v>
      </c>
      <c r="B237" s="1">
        <f>('WEIGHTED from Refinitive'!$B$3*'ISSUE SCORE from EIKON'!G240)+('WEIGHTED from Refinitive'!$B$4*'ISSUE SCORE from EIKON'!V240)+('ISSUE SCORE from EIKON'!AK240*'WEIGHTED from Refinitive'!$B$5)+('WEIGHTED from Refinitive'!$B$8*'ISSUE SCORE from EIKON'!AZ240)+('ISSUE SCORE from EIKON'!BO240*'WEIGHTED from Refinitive'!$B$9)+('WEIGHTED from Refinitive'!$B$10*'ISSUE SCORE from EIKON'!CD240)+('ISSUE SCORE from EIKON'!CS240*'WEIGHTED from Refinitive'!$B$11)+('WEIGHTED from Refinitive'!$B$14*'ISSUE SCORE from EIKON'!DH240)+('ISSUE SCORE from EIKON'!DW240*'WEIGHTED from Refinitive'!$B$15)+('WEIGHTED from Refinitive'!$B$16*'ISSUE SCORE from EIKON'!EL240)</f>
        <v>84.911325568158702</v>
      </c>
      <c r="C237" s="1">
        <f>('WEIGHTED from Refinitive'!$B$3*'ISSUE SCORE from EIKON'!H240)+('WEIGHTED from Refinitive'!$B$4*'ISSUE SCORE from EIKON'!W240)+('ISSUE SCORE from EIKON'!AL240*'WEIGHTED from Refinitive'!$B$5)+('WEIGHTED from Refinitive'!$B$8*'ISSUE SCORE from EIKON'!BA240)+('ISSUE SCORE from EIKON'!BP240*'WEIGHTED from Refinitive'!$B$9)+('WEIGHTED from Refinitive'!$B$10*'ISSUE SCORE from EIKON'!CE240)+('ISSUE SCORE from EIKON'!CT240*'WEIGHTED from Refinitive'!$B$11)+('WEIGHTED from Refinitive'!$B$14*'ISSUE SCORE from EIKON'!DI240)+('ISSUE SCORE from EIKON'!DX240*'WEIGHTED from Refinitive'!$B$15)+('WEIGHTED from Refinitive'!$B$16*'ISSUE SCORE from EIKON'!EM240)</f>
        <v>89.968272768258558</v>
      </c>
      <c r="D237" s="1">
        <f>('WEIGHTED from Refinitive'!$B$3*'ISSUE SCORE from EIKON'!I240)+('WEIGHTED from Refinitive'!$B$4*'ISSUE SCORE from EIKON'!X240)+('ISSUE SCORE from EIKON'!AM240*'WEIGHTED from Refinitive'!$B$5)+('WEIGHTED from Refinitive'!$B$8*'ISSUE SCORE from EIKON'!BB240)+('ISSUE SCORE from EIKON'!BQ240*'WEIGHTED from Refinitive'!$B$9)+('WEIGHTED from Refinitive'!$B$10*'ISSUE SCORE from EIKON'!CF240)+('ISSUE SCORE from EIKON'!CU240*'WEIGHTED from Refinitive'!$B$11)+('WEIGHTED from Refinitive'!$B$14*'ISSUE SCORE from EIKON'!DJ240)+('ISSUE SCORE from EIKON'!DY240*'WEIGHTED from Refinitive'!$B$15)+('WEIGHTED from Refinitive'!$B$16*'ISSUE SCORE from EIKON'!EN240)</f>
        <v>80.709962480252727</v>
      </c>
      <c r="E237" s="1">
        <f>('WEIGHTED from Refinitive'!$B$3*'ISSUE SCORE from EIKON'!J240)+('WEIGHTED from Refinitive'!$B$4*'ISSUE SCORE from EIKON'!Y240)+('ISSUE SCORE from EIKON'!AN240*'WEIGHTED from Refinitive'!$B$5)+('WEIGHTED from Refinitive'!$B$8*'ISSUE SCORE from EIKON'!BC240)+('ISSUE SCORE from EIKON'!BR240*'WEIGHTED from Refinitive'!$B$9)+('WEIGHTED from Refinitive'!$B$10*'ISSUE SCORE from EIKON'!CG240)+('ISSUE SCORE from EIKON'!CV240*'WEIGHTED from Refinitive'!$B$11)+('WEIGHTED from Refinitive'!$B$14*'ISSUE SCORE from EIKON'!DK240)+('ISSUE SCORE from EIKON'!DZ240*'WEIGHTED from Refinitive'!$B$15)+('WEIGHTED from Refinitive'!$B$16*'ISSUE SCORE from EIKON'!EO240)</f>
        <v>80.428763544148126</v>
      </c>
      <c r="F237" s="1">
        <f>('WEIGHTED from Refinitive'!$B$3*'ISSUE SCORE from EIKON'!K240)+('WEIGHTED from Refinitive'!$B$4*'ISSUE SCORE from EIKON'!Z240)+('ISSUE SCORE from EIKON'!AO240*'WEIGHTED from Refinitive'!$B$5)+('WEIGHTED from Refinitive'!$B$8*'ISSUE SCORE from EIKON'!BD240)+('ISSUE SCORE from EIKON'!BS240*'WEIGHTED from Refinitive'!$B$9)+('WEIGHTED from Refinitive'!$B$10*'ISSUE SCORE from EIKON'!CH240)+('ISSUE SCORE from EIKON'!CW240*'WEIGHTED from Refinitive'!$B$11)+('WEIGHTED from Refinitive'!$B$14*'ISSUE SCORE from EIKON'!DL240)+('ISSUE SCORE from EIKON'!EA240*'WEIGHTED from Refinitive'!$B$15)+('WEIGHTED from Refinitive'!$B$16*'ISSUE SCORE from EIKON'!EP240)</f>
        <v>73.739371833839897</v>
      </c>
      <c r="G237" s="1">
        <f>('WEIGHTED from Refinitive'!$B$3*'ISSUE SCORE from EIKON'!L240)+('WEIGHTED from Refinitive'!$B$4*'ISSUE SCORE from EIKON'!AA240)+('ISSUE SCORE from EIKON'!AP240*'WEIGHTED from Refinitive'!$B$5)+('WEIGHTED from Refinitive'!$B$8*'ISSUE SCORE from EIKON'!BE240)+('ISSUE SCORE from EIKON'!BT240*'WEIGHTED from Refinitive'!$B$9)+('WEIGHTED from Refinitive'!$B$10*'ISSUE SCORE from EIKON'!CI240)+('ISSUE SCORE from EIKON'!CX240*'WEIGHTED from Refinitive'!$B$11)+('WEIGHTED from Refinitive'!$B$14*'ISSUE SCORE from EIKON'!DM240)+('ISSUE SCORE from EIKON'!EB240*'WEIGHTED from Refinitive'!$B$15)+('WEIGHTED from Refinitive'!$B$16*'ISSUE SCORE from EIKON'!EQ240)</f>
        <v>77.346079769932416</v>
      </c>
      <c r="H237" s="1">
        <f>('WEIGHTED from Refinitive'!$B$3*'ISSUE SCORE from EIKON'!M240)+('WEIGHTED from Refinitive'!$B$4*'ISSUE SCORE from EIKON'!AB240)+('ISSUE SCORE from EIKON'!AQ240*'WEIGHTED from Refinitive'!$B$5)+('WEIGHTED from Refinitive'!$B$8*'ISSUE SCORE from EIKON'!BF240)+('ISSUE SCORE from EIKON'!BU240*'WEIGHTED from Refinitive'!$B$9)+('WEIGHTED from Refinitive'!$B$10*'ISSUE SCORE from EIKON'!CJ240)+('ISSUE SCORE from EIKON'!CY240*'WEIGHTED from Refinitive'!$B$11)+('WEIGHTED from Refinitive'!$B$14*'ISSUE SCORE from EIKON'!DN240)+('ISSUE SCORE from EIKON'!EC240*'WEIGHTED from Refinitive'!$B$15)+('WEIGHTED from Refinitive'!$B$16*'ISSUE SCORE from EIKON'!ER240)</f>
        <v>75.927612704917976</v>
      </c>
      <c r="I237" s="1">
        <f>('WEIGHTED from Refinitive'!$B$3*'ISSUE SCORE from EIKON'!N240)+('WEIGHTED from Refinitive'!$B$4*'ISSUE SCORE from EIKON'!AC240)+('ISSUE SCORE from EIKON'!AR240*'WEIGHTED from Refinitive'!$B$5)+('WEIGHTED from Refinitive'!$B$8*'ISSUE SCORE from EIKON'!BG240)+('ISSUE SCORE from EIKON'!BV240*'WEIGHTED from Refinitive'!$B$9)+('WEIGHTED from Refinitive'!$B$10*'ISSUE SCORE from EIKON'!CK240)+('ISSUE SCORE from EIKON'!CZ240*'WEIGHTED from Refinitive'!$B$11)+('WEIGHTED from Refinitive'!$B$14*'ISSUE SCORE from EIKON'!DO240)+('ISSUE SCORE from EIKON'!ED240*'WEIGHTED from Refinitive'!$B$15)+('WEIGHTED from Refinitive'!$B$16*'ISSUE SCORE from EIKON'!ES240)</f>
        <v>76.664401388085551</v>
      </c>
      <c r="J237" s="1">
        <f>('WEIGHTED from Refinitive'!$B$3*'ISSUE SCORE from EIKON'!O240)+('WEIGHTED from Refinitive'!$B$4*'ISSUE SCORE from EIKON'!AD240)+('ISSUE SCORE from EIKON'!AS240*'WEIGHTED from Refinitive'!$B$5)+('WEIGHTED from Refinitive'!$B$8*'ISSUE SCORE from EIKON'!BH240)+('ISSUE SCORE from EIKON'!BW240*'WEIGHTED from Refinitive'!$B$9)+('WEIGHTED from Refinitive'!$B$10*'ISSUE SCORE from EIKON'!CL240)+('ISSUE SCORE from EIKON'!DA240*'WEIGHTED from Refinitive'!$B$11)+('WEIGHTED from Refinitive'!$B$14*'ISSUE SCORE from EIKON'!DP240)+('ISSUE SCORE from EIKON'!EE240*'WEIGHTED from Refinitive'!$B$15)+('WEIGHTED from Refinitive'!$B$16*'ISSUE SCORE from EIKON'!ET240)</f>
        <v>77.693777668036446</v>
      </c>
      <c r="K237" s="1">
        <f>('WEIGHTED from Refinitive'!$B$3*'ISSUE SCORE from EIKON'!P240)+('WEIGHTED from Refinitive'!$B$4*'ISSUE SCORE from EIKON'!AE240)+('ISSUE SCORE from EIKON'!AT240*'WEIGHTED from Refinitive'!$B$5)+('WEIGHTED from Refinitive'!$B$8*'ISSUE SCORE from EIKON'!BI240)+('ISSUE SCORE from EIKON'!BX240*'WEIGHTED from Refinitive'!$B$9)+('WEIGHTED from Refinitive'!$B$10*'ISSUE SCORE from EIKON'!CM240)+('ISSUE SCORE from EIKON'!DB240*'WEIGHTED from Refinitive'!$B$11)+('WEIGHTED from Refinitive'!$B$14*'ISSUE SCORE from EIKON'!DQ240)+('ISSUE SCORE from EIKON'!EF240*'WEIGHTED from Refinitive'!$B$15)+('WEIGHTED from Refinitive'!$B$16*'ISSUE SCORE from EIKON'!EU240)</f>
        <v>69.610933515427618</v>
      </c>
      <c r="L237" s="1">
        <f>('WEIGHTED from Refinitive'!$B$3*'ISSUE SCORE from EIKON'!Q240)+('WEIGHTED from Refinitive'!$B$4*'ISSUE SCORE from EIKON'!AF240)+('ISSUE SCORE from EIKON'!AU240*'WEIGHTED from Refinitive'!$B$5)+('WEIGHTED from Refinitive'!$B$8*'ISSUE SCORE from EIKON'!BJ240)+('ISSUE SCORE from EIKON'!BY240*'WEIGHTED from Refinitive'!$B$9)+('WEIGHTED from Refinitive'!$B$10*'ISSUE SCORE from EIKON'!CN240)+('ISSUE SCORE from EIKON'!DC240*'WEIGHTED from Refinitive'!$B$11)+('WEIGHTED from Refinitive'!$B$14*'ISSUE SCORE from EIKON'!DR240)+('ISSUE SCORE from EIKON'!EG240*'WEIGHTED from Refinitive'!$B$15)+('WEIGHTED from Refinitive'!$B$16*'ISSUE SCORE from EIKON'!EV240)</f>
        <v>0</v>
      </c>
      <c r="M237" s="1">
        <f>('WEIGHTED from Refinitive'!$B$3*'ISSUE SCORE from EIKON'!R240)+('WEIGHTED from Refinitive'!$B$4*'ISSUE SCORE from EIKON'!AG240)+('ISSUE SCORE from EIKON'!AV240*'WEIGHTED from Refinitive'!$B$5)+('WEIGHTED from Refinitive'!$B$8*'ISSUE SCORE from EIKON'!BK240)+('ISSUE SCORE from EIKON'!BZ240*'WEIGHTED from Refinitive'!$B$9)+('WEIGHTED from Refinitive'!$B$10*'ISSUE SCORE from EIKON'!CO240)+('ISSUE SCORE from EIKON'!DD240*'WEIGHTED from Refinitive'!$B$11)+('WEIGHTED from Refinitive'!$B$14*'ISSUE SCORE from EIKON'!DS240)+('ISSUE SCORE from EIKON'!EH240*'WEIGHTED from Refinitive'!$B$15)+('WEIGHTED from Refinitive'!$B$16*'ISSUE SCORE from EIKON'!EW240)</f>
        <v>0</v>
      </c>
      <c r="N237" s="1">
        <f>('WEIGHTED from Refinitive'!$B$3*'ISSUE SCORE from EIKON'!S240)+('WEIGHTED from Refinitive'!$B$4*'ISSUE SCORE from EIKON'!AH240)+('ISSUE SCORE from EIKON'!AW240*'WEIGHTED from Refinitive'!$B$5)+('WEIGHTED from Refinitive'!$B$8*'ISSUE SCORE from EIKON'!BL240)+('ISSUE SCORE from EIKON'!CA240*'WEIGHTED from Refinitive'!$B$9)+('WEIGHTED from Refinitive'!$B$10*'ISSUE SCORE from EIKON'!CP240)+('ISSUE SCORE from EIKON'!DE240*'WEIGHTED from Refinitive'!$B$11)+('WEIGHTED from Refinitive'!$B$14*'ISSUE SCORE from EIKON'!DT240)+('ISSUE SCORE from EIKON'!EI240*'WEIGHTED from Refinitive'!$B$15)+('WEIGHTED from Refinitive'!$B$16*'ISSUE SCORE from EIKON'!EX240)</f>
        <v>0</v>
      </c>
      <c r="O237" s="1">
        <f>('WEIGHTED from Refinitive'!$B$3*'ISSUE SCORE from EIKON'!T240)+('WEIGHTED from Refinitive'!$B$4*'ISSUE SCORE from EIKON'!AI240)+('ISSUE SCORE from EIKON'!AX240*'WEIGHTED from Refinitive'!$B$5)+('WEIGHTED from Refinitive'!$B$8*'ISSUE SCORE from EIKON'!BM240)+('ISSUE SCORE from EIKON'!CB240*'WEIGHTED from Refinitive'!$B$9)+('WEIGHTED from Refinitive'!$B$10*'ISSUE SCORE from EIKON'!CQ240)+('ISSUE SCORE from EIKON'!DF240*'WEIGHTED from Refinitive'!$B$11)+('WEIGHTED from Refinitive'!$B$14*'ISSUE SCORE from EIKON'!DU240)+('ISSUE SCORE from EIKON'!EJ240*'WEIGHTED from Refinitive'!$B$15)+('WEIGHTED from Refinitive'!$B$16*'ISSUE SCORE from EIKON'!EY240)</f>
        <v>0</v>
      </c>
      <c r="P237" s="1">
        <f>('WEIGHTED from Refinitive'!$B$3*'ISSUE SCORE from EIKON'!U240)+('WEIGHTED from Refinitive'!$B$4*'ISSUE SCORE from EIKON'!AJ240)+('ISSUE SCORE from EIKON'!AY240*'WEIGHTED from Refinitive'!$B$5)+('WEIGHTED from Refinitive'!$B$8*'ISSUE SCORE from EIKON'!BN240)+('ISSUE SCORE from EIKON'!CC240*'WEIGHTED from Refinitive'!$B$9)+('WEIGHTED from Refinitive'!$B$10*'ISSUE SCORE from EIKON'!CR240)+('ISSUE SCORE from EIKON'!DG240*'WEIGHTED from Refinitive'!$B$11)+('WEIGHTED from Refinitive'!$B$14*'ISSUE SCORE from EIKON'!DV240)+('ISSUE SCORE from EIKON'!EK240*'WEIGHTED from Refinitive'!$B$15)+('WEIGHTED from Refinitive'!$B$16*'ISSUE SCORE from EIKON'!EZ240)</f>
        <v>0</v>
      </c>
      <c r="R237" s="11" t="s">
        <v>356</v>
      </c>
      <c r="S237" s="1">
        <f t="shared" si="92"/>
        <v>84.42770695160894</v>
      </c>
      <c r="T237" s="1">
        <f t="shared" si="93"/>
        <v>89.968272768258558</v>
      </c>
      <c r="U237" s="1">
        <f t="shared" si="94"/>
        <v>80.709962480252727</v>
      </c>
      <c r="V237" s="1">
        <f t="shared" si="95"/>
        <v>80.428763544148126</v>
      </c>
      <c r="W237" s="1">
        <f t="shared" si="96"/>
        <v>73.739371833839897</v>
      </c>
      <c r="X237" s="1">
        <f t="shared" si="97"/>
        <v>77.346079769932416</v>
      </c>
      <c r="Y237" s="1">
        <f t="shared" si="98"/>
        <v>75.927612704917976</v>
      </c>
      <c r="Z237" s="1">
        <f t="shared" si="99"/>
        <v>76.664401388085551</v>
      </c>
      <c r="AA237" s="1">
        <f t="shared" si="100"/>
        <v>77.693777668036446</v>
      </c>
      <c r="AB237" s="1">
        <f t="shared" si="101"/>
        <v>69.610933515427618</v>
      </c>
      <c r="AC237" s="1">
        <f t="shared" si="102"/>
        <v>0</v>
      </c>
      <c r="AD237" s="1">
        <f t="shared" si="103"/>
        <v>0</v>
      </c>
      <c r="AE237" s="1">
        <f t="shared" si="104"/>
        <v>0</v>
      </c>
      <c r="AF237" s="1">
        <f t="shared" si="105"/>
        <v>0</v>
      </c>
      <c r="AG237" s="1">
        <f t="shared" si="106"/>
        <v>0</v>
      </c>
      <c r="AI237" s="11" t="s">
        <v>356</v>
      </c>
      <c r="AJ237" s="1">
        <f t="shared" si="107"/>
        <v>-5.5405658166496181</v>
      </c>
      <c r="AK237" s="1">
        <f t="shared" si="108"/>
        <v>9.2583102880058306</v>
      </c>
      <c r="AL237" s="1">
        <f t="shared" si="109"/>
        <v>0.28119893610460167</v>
      </c>
      <c r="AM237" s="1">
        <f t="shared" si="110"/>
        <v>6.6893917103082288</v>
      </c>
      <c r="AN237" s="1">
        <f t="shared" si="111"/>
        <v>-3.6067079360925192</v>
      </c>
      <c r="AO237" s="1">
        <f t="shared" si="112"/>
        <v>1.4184670650144398</v>
      </c>
      <c r="AP237" s="1">
        <f t="shared" si="113"/>
        <v>-0.73678868316757473</v>
      </c>
      <c r="AQ237" s="1">
        <f t="shared" si="114"/>
        <v>-1.0293762799508954</v>
      </c>
      <c r="AR237" s="1">
        <f t="shared" si="115"/>
        <v>8.0828441526088284</v>
      </c>
      <c r="AS237" s="1">
        <f t="shared" si="116"/>
        <v>69.610933515427618</v>
      </c>
      <c r="AT237" s="1">
        <f t="shared" si="117"/>
        <v>0</v>
      </c>
      <c r="AU237" s="1">
        <f t="shared" si="118"/>
        <v>0</v>
      </c>
      <c r="AV237" s="1">
        <f t="shared" si="119"/>
        <v>0</v>
      </c>
      <c r="AW237" s="1">
        <f t="shared" si="120"/>
        <v>0</v>
      </c>
      <c r="AX237" s="1" t="str">
        <f>VLOOKUP(AI237,'ISSUE SCORE from EIKON'!A240:B669,2,FALSE)</f>
        <v>Northrop Grumman Corp</v>
      </c>
      <c r="AY237" s="1">
        <f t="shared" si="121"/>
        <v>236</v>
      </c>
      <c r="AZ237" s="1">
        <v>236</v>
      </c>
      <c r="BA237" s="1">
        <v>1</v>
      </c>
    </row>
    <row r="238" spans="1:53" ht="15">
      <c r="A238" s="11" t="s">
        <v>302</v>
      </c>
      <c r="B238" s="1">
        <f>('WEIGHTED from Refinitive'!$B$3*'ISSUE SCORE from EIKON'!G241)+('WEIGHTED from Refinitive'!$B$4*'ISSUE SCORE from EIKON'!V241)+('ISSUE SCORE from EIKON'!AK241*'WEIGHTED from Refinitive'!$B$5)+('WEIGHTED from Refinitive'!$B$8*'ISSUE SCORE from EIKON'!AZ241)+('ISSUE SCORE from EIKON'!BO241*'WEIGHTED from Refinitive'!$B$9)+('WEIGHTED from Refinitive'!$B$10*'ISSUE SCORE from EIKON'!CD241)+('ISSUE SCORE from EIKON'!CS241*'WEIGHTED from Refinitive'!$B$11)+('WEIGHTED from Refinitive'!$B$14*'ISSUE SCORE from EIKON'!DH241)+('ISSUE SCORE from EIKON'!DW241*'WEIGHTED from Refinitive'!$B$15)+('WEIGHTED from Refinitive'!$B$16*'ISSUE SCORE from EIKON'!EL241)</f>
        <v>55.793204058199493</v>
      </c>
      <c r="C238" s="1">
        <f>('WEIGHTED from Refinitive'!$B$3*'ISSUE SCORE from EIKON'!H241)+('WEIGHTED from Refinitive'!$B$4*'ISSUE SCORE from EIKON'!W241)+('ISSUE SCORE from EIKON'!AL241*'WEIGHTED from Refinitive'!$B$5)+('WEIGHTED from Refinitive'!$B$8*'ISSUE SCORE from EIKON'!BA241)+('ISSUE SCORE from EIKON'!BP241*'WEIGHTED from Refinitive'!$B$9)+('WEIGHTED from Refinitive'!$B$10*'ISSUE SCORE from EIKON'!CE241)+('ISSUE SCORE from EIKON'!CT241*'WEIGHTED from Refinitive'!$B$11)+('WEIGHTED from Refinitive'!$B$14*'ISSUE SCORE from EIKON'!DI241)+('ISSUE SCORE from EIKON'!DX241*'WEIGHTED from Refinitive'!$B$15)+('WEIGHTED from Refinitive'!$B$16*'ISSUE SCORE from EIKON'!EM241)</f>
        <v>57.186031129499803</v>
      </c>
      <c r="D238" s="1">
        <f>('WEIGHTED from Refinitive'!$B$3*'ISSUE SCORE from EIKON'!I241)+('WEIGHTED from Refinitive'!$B$4*'ISSUE SCORE from EIKON'!X241)+('ISSUE SCORE from EIKON'!AM241*'WEIGHTED from Refinitive'!$B$5)+('WEIGHTED from Refinitive'!$B$8*'ISSUE SCORE from EIKON'!BB241)+('ISSUE SCORE from EIKON'!BQ241*'WEIGHTED from Refinitive'!$B$9)+('WEIGHTED from Refinitive'!$B$10*'ISSUE SCORE from EIKON'!CF241)+('ISSUE SCORE from EIKON'!CU241*'WEIGHTED from Refinitive'!$B$11)+('WEIGHTED from Refinitive'!$B$14*'ISSUE SCORE from EIKON'!DJ241)+('ISSUE SCORE from EIKON'!DY241*'WEIGHTED from Refinitive'!$B$15)+('WEIGHTED from Refinitive'!$B$16*'ISSUE SCORE from EIKON'!EN241)</f>
        <v>52.916600988751128</v>
      </c>
      <c r="E238" s="1">
        <f>('WEIGHTED from Refinitive'!$B$3*'ISSUE SCORE from EIKON'!J241)+('WEIGHTED from Refinitive'!$B$4*'ISSUE SCORE from EIKON'!Y241)+('ISSUE SCORE from EIKON'!AN241*'WEIGHTED from Refinitive'!$B$5)+('WEIGHTED from Refinitive'!$B$8*'ISSUE SCORE from EIKON'!BC241)+('ISSUE SCORE from EIKON'!BR241*'WEIGHTED from Refinitive'!$B$9)+('WEIGHTED from Refinitive'!$B$10*'ISSUE SCORE from EIKON'!CG241)+('ISSUE SCORE from EIKON'!CV241*'WEIGHTED from Refinitive'!$B$11)+('WEIGHTED from Refinitive'!$B$14*'ISSUE SCORE from EIKON'!DK241)+('ISSUE SCORE from EIKON'!DZ241*'WEIGHTED from Refinitive'!$B$15)+('WEIGHTED from Refinitive'!$B$16*'ISSUE SCORE from EIKON'!EO241)</f>
        <v>51.024119837508422</v>
      </c>
      <c r="F238" s="1">
        <f>('WEIGHTED from Refinitive'!$B$3*'ISSUE SCORE from EIKON'!K241)+('WEIGHTED from Refinitive'!$B$4*'ISSUE SCORE from EIKON'!Z241)+('ISSUE SCORE from EIKON'!AO241*'WEIGHTED from Refinitive'!$B$5)+('WEIGHTED from Refinitive'!$B$8*'ISSUE SCORE from EIKON'!BD241)+('ISSUE SCORE from EIKON'!BS241*'WEIGHTED from Refinitive'!$B$9)+('WEIGHTED from Refinitive'!$B$10*'ISSUE SCORE from EIKON'!CH241)+('ISSUE SCORE from EIKON'!CW241*'WEIGHTED from Refinitive'!$B$11)+('WEIGHTED from Refinitive'!$B$14*'ISSUE SCORE from EIKON'!DL241)+('ISSUE SCORE from EIKON'!EA241*'WEIGHTED from Refinitive'!$B$15)+('WEIGHTED from Refinitive'!$B$16*'ISSUE SCORE from EIKON'!EP241)</f>
        <v>45.562687312687288</v>
      </c>
      <c r="G238" s="1">
        <f>('WEIGHTED from Refinitive'!$B$3*'ISSUE SCORE from EIKON'!L241)+('WEIGHTED from Refinitive'!$B$4*'ISSUE SCORE from EIKON'!AA241)+('ISSUE SCORE from EIKON'!AP241*'WEIGHTED from Refinitive'!$B$5)+('WEIGHTED from Refinitive'!$B$8*'ISSUE SCORE from EIKON'!BE241)+('ISSUE SCORE from EIKON'!BT241*'WEIGHTED from Refinitive'!$B$9)+('WEIGHTED from Refinitive'!$B$10*'ISSUE SCORE from EIKON'!CI241)+('ISSUE SCORE from EIKON'!CX241*'WEIGHTED from Refinitive'!$B$11)+('WEIGHTED from Refinitive'!$B$14*'ISSUE SCORE from EIKON'!DM241)+('ISSUE SCORE from EIKON'!EB241*'WEIGHTED from Refinitive'!$B$15)+('WEIGHTED from Refinitive'!$B$16*'ISSUE SCORE from EIKON'!EQ241)</f>
        <v>41.765957446808478</v>
      </c>
      <c r="H238" s="1">
        <f>('WEIGHTED from Refinitive'!$B$3*'ISSUE SCORE from EIKON'!M241)+('WEIGHTED from Refinitive'!$B$4*'ISSUE SCORE from EIKON'!AB241)+('ISSUE SCORE from EIKON'!AQ241*'WEIGHTED from Refinitive'!$B$5)+('WEIGHTED from Refinitive'!$B$8*'ISSUE SCORE from EIKON'!BF241)+('ISSUE SCORE from EIKON'!BU241*'WEIGHTED from Refinitive'!$B$9)+('WEIGHTED from Refinitive'!$B$10*'ISSUE SCORE from EIKON'!CJ241)+('ISSUE SCORE from EIKON'!CY241*'WEIGHTED from Refinitive'!$B$11)+('WEIGHTED from Refinitive'!$B$14*'ISSUE SCORE from EIKON'!DN241)+('ISSUE SCORE from EIKON'!EC241*'WEIGHTED from Refinitive'!$B$15)+('WEIGHTED from Refinitive'!$B$16*'ISSUE SCORE from EIKON'!ER241)</f>
        <v>42.096180198698143</v>
      </c>
      <c r="I238" s="1">
        <f>('WEIGHTED from Refinitive'!$B$3*'ISSUE SCORE from EIKON'!N241)+('WEIGHTED from Refinitive'!$B$4*'ISSUE SCORE from EIKON'!AC241)+('ISSUE SCORE from EIKON'!AR241*'WEIGHTED from Refinitive'!$B$5)+('WEIGHTED from Refinitive'!$B$8*'ISSUE SCORE from EIKON'!BG241)+('ISSUE SCORE from EIKON'!BV241*'WEIGHTED from Refinitive'!$B$9)+('WEIGHTED from Refinitive'!$B$10*'ISSUE SCORE from EIKON'!CK241)+('ISSUE SCORE from EIKON'!CZ241*'WEIGHTED from Refinitive'!$B$11)+('WEIGHTED from Refinitive'!$B$14*'ISSUE SCORE from EIKON'!DO241)+('ISSUE SCORE from EIKON'!ED241*'WEIGHTED from Refinitive'!$B$15)+('WEIGHTED from Refinitive'!$B$16*'ISSUE SCORE from EIKON'!ES241)</f>
        <v>46.961504683840701</v>
      </c>
      <c r="J238" s="1">
        <f>('WEIGHTED from Refinitive'!$B$3*'ISSUE SCORE from EIKON'!O241)+('WEIGHTED from Refinitive'!$B$4*'ISSUE SCORE from EIKON'!AD241)+('ISSUE SCORE from EIKON'!AS241*'WEIGHTED from Refinitive'!$B$5)+('WEIGHTED from Refinitive'!$B$8*'ISSUE SCORE from EIKON'!BH241)+('ISSUE SCORE from EIKON'!BW241*'WEIGHTED from Refinitive'!$B$9)+('WEIGHTED from Refinitive'!$B$10*'ISSUE SCORE from EIKON'!CL241)+('ISSUE SCORE from EIKON'!DA241*'WEIGHTED from Refinitive'!$B$11)+('WEIGHTED from Refinitive'!$B$14*'ISSUE SCORE from EIKON'!DP241)+('ISSUE SCORE from EIKON'!EE241*'WEIGHTED from Refinitive'!$B$15)+('WEIGHTED from Refinitive'!$B$16*'ISSUE SCORE from EIKON'!ET241)</f>
        <v>32.87586032388662</v>
      </c>
      <c r="K238" s="1">
        <f>('WEIGHTED from Refinitive'!$B$3*'ISSUE SCORE from EIKON'!P241)+('WEIGHTED from Refinitive'!$B$4*'ISSUE SCORE from EIKON'!AE241)+('ISSUE SCORE from EIKON'!AT241*'WEIGHTED from Refinitive'!$B$5)+('WEIGHTED from Refinitive'!$B$8*'ISSUE SCORE from EIKON'!BI241)+('ISSUE SCORE from EIKON'!BX241*'WEIGHTED from Refinitive'!$B$9)+('WEIGHTED from Refinitive'!$B$10*'ISSUE SCORE from EIKON'!CM241)+('ISSUE SCORE from EIKON'!DB241*'WEIGHTED from Refinitive'!$B$11)+('WEIGHTED from Refinitive'!$B$14*'ISSUE SCORE from EIKON'!DQ241)+('ISSUE SCORE from EIKON'!EF241*'WEIGHTED from Refinitive'!$B$15)+('WEIGHTED from Refinitive'!$B$16*'ISSUE SCORE from EIKON'!EU241)</f>
        <v>36.518360808368442</v>
      </c>
      <c r="L238" s="1">
        <f>('WEIGHTED from Refinitive'!$B$3*'ISSUE SCORE from EIKON'!Q241)+('WEIGHTED from Refinitive'!$B$4*'ISSUE SCORE from EIKON'!AF241)+('ISSUE SCORE from EIKON'!AU241*'WEIGHTED from Refinitive'!$B$5)+('WEIGHTED from Refinitive'!$B$8*'ISSUE SCORE from EIKON'!BJ241)+('ISSUE SCORE from EIKON'!BY241*'WEIGHTED from Refinitive'!$B$9)+('WEIGHTED from Refinitive'!$B$10*'ISSUE SCORE from EIKON'!CN241)+('ISSUE SCORE from EIKON'!DC241*'WEIGHTED from Refinitive'!$B$11)+('WEIGHTED from Refinitive'!$B$14*'ISSUE SCORE from EIKON'!DR241)+('ISSUE SCORE from EIKON'!EG241*'WEIGHTED from Refinitive'!$B$15)+('WEIGHTED from Refinitive'!$B$16*'ISSUE SCORE from EIKON'!EV241)</f>
        <v>29.177073994896894</v>
      </c>
      <c r="M238" s="1">
        <f>('WEIGHTED from Refinitive'!$B$3*'ISSUE SCORE from EIKON'!R241)+('WEIGHTED from Refinitive'!$B$4*'ISSUE SCORE from EIKON'!AG241)+('ISSUE SCORE from EIKON'!AV241*'WEIGHTED from Refinitive'!$B$5)+('WEIGHTED from Refinitive'!$B$8*'ISSUE SCORE from EIKON'!BK241)+('ISSUE SCORE from EIKON'!BZ241*'WEIGHTED from Refinitive'!$B$9)+('WEIGHTED from Refinitive'!$B$10*'ISSUE SCORE from EIKON'!CO241)+('ISSUE SCORE from EIKON'!DD241*'WEIGHTED from Refinitive'!$B$11)+('WEIGHTED from Refinitive'!$B$14*'ISSUE SCORE from EIKON'!DS241)+('ISSUE SCORE from EIKON'!EH241*'WEIGHTED from Refinitive'!$B$15)+('WEIGHTED from Refinitive'!$B$16*'ISSUE SCORE from EIKON'!EW241)</f>
        <v>19.03895139036295</v>
      </c>
      <c r="N238" s="1">
        <f>('WEIGHTED from Refinitive'!$B$3*'ISSUE SCORE from EIKON'!S241)+('WEIGHTED from Refinitive'!$B$4*'ISSUE SCORE from EIKON'!AH241)+('ISSUE SCORE from EIKON'!AW241*'WEIGHTED from Refinitive'!$B$5)+('WEIGHTED from Refinitive'!$B$8*'ISSUE SCORE from EIKON'!BL241)+('ISSUE SCORE from EIKON'!CA241*'WEIGHTED from Refinitive'!$B$9)+('WEIGHTED from Refinitive'!$B$10*'ISSUE SCORE from EIKON'!CP241)+('ISSUE SCORE from EIKON'!DE241*'WEIGHTED from Refinitive'!$B$11)+('WEIGHTED from Refinitive'!$B$14*'ISSUE SCORE from EIKON'!DT241)+('ISSUE SCORE from EIKON'!EI241*'WEIGHTED from Refinitive'!$B$15)+('WEIGHTED from Refinitive'!$B$16*'ISSUE SCORE from EIKON'!EX241)</f>
        <v>34.57997835497833</v>
      </c>
      <c r="O238" s="1">
        <f>('WEIGHTED from Refinitive'!$B$3*'ISSUE SCORE from EIKON'!T241)+('WEIGHTED from Refinitive'!$B$4*'ISSUE SCORE from EIKON'!AI241)+('ISSUE SCORE from EIKON'!AX241*'WEIGHTED from Refinitive'!$B$5)+('WEIGHTED from Refinitive'!$B$8*'ISSUE SCORE from EIKON'!BM241)+('ISSUE SCORE from EIKON'!CB241*'WEIGHTED from Refinitive'!$B$9)+('WEIGHTED from Refinitive'!$B$10*'ISSUE SCORE from EIKON'!CQ241)+('ISSUE SCORE from EIKON'!DF241*'WEIGHTED from Refinitive'!$B$11)+('WEIGHTED from Refinitive'!$B$14*'ISSUE SCORE from EIKON'!DU241)+('ISSUE SCORE from EIKON'!EJ241*'WEIGHTED from Refinitive'!$B$15)+('WEIGHTED from Refinitive'!$B$16*'ISSUE SCORE from EIKON'!EY241)</f>
        <v>35.784901365705586</v>
      </c>
      <c r="P238" s="1">
        <f>('WEIGHTED from Refinitive'!$B$3*'ISSUE SCORE from EIKON'!U241)+('WEIGHTED from Refinitive'!$B$4*'ISSUE SCORE from EIKON'!AJ241)+('ISSUE SCORE from EIKON'!AY241*'WEIGHTED from Refinitive'!$B$5)+('WEIGHTED from Refinitive'!$B$8*'ISSUE SCORE from EIKON'!BN241)+('ISSUE SCORE from EIKON'!CC241*'WEIGHTED from Refinitive'!$B$9)+('WEIGHTED from Refinitive'!$B$10*'ISSUE SCORE from EIKON'!CR241)+('ISSUE SCORE from EIKON'!DG241*'WEIGHTED from Refinitive'!$B$11)+('WEIGHTED from Refinitive'!$B$14*'ISSUE SCORE from EIKON'!DV241)+('ISSUE SCORE from EIKON'!EK241*'WEIGHTED from Refinitive'!$B$15)+('WEIGHTED from Refinitive'!$B$16*'ISSUE SCORE from EIKON'!EZ241)</f>
        <v>41.674576271186432</v>
      </c>
      <c r="R238" s="11" t="s">
        <v>357</v>
      </c>
      <c r="S238" s="1">
        <f t="shared" si="92"/>
        <v>72.857508116074769</v>
      </c>
      <c r="T238" s="1">
        <f t="shared" si="93"/>
        <v>57.186031129499803</v>
      </c>
      <c r="U238" s="1">
        <f t="shared" si="94"/>
        <v>52.916600988751128</v>
      </c>
      <c r="V238" s="1">
        <f t="shared" si="95"/>
        <v>51.024119837508422</v>
      </c>
      <c r="W238" s="1">
        <f t="shared" si="96"/>
        <v>45.562687312687288</v>
      </c>
      <c r="X238" s="1">
        <f t="shared" si="97"/>
        <v>41.765957446808478</v>
      </c>
      <c r="Y238" s="1">
        <f t="shared" si="98"/>
        <v>42.096180198698143</v>
      </c>
      <c r="Z238" s="1">
        <f t="shared" si="99"/>
        <v>46.961504683840701</v>
      </c>
      <c r="AA238" s="1">
        <f t="shared" si="100"/>
        <v>32.87586032388662</v>
      </c>
      <c r="AB238" s="1">
        <f t="shared" si="101"/>
        <v>36.518360808368442</v>
      </c>
      <c r="AC238" s="1">
        <f t="shared" si="102"/>
        <v>29.177073994896894</v>
      </c>
      <c r="AD238" s="1">
        <f t="shared" si="103"/>
        <v>19.03895139036295</v>
      </c>
      <c r="AE238" s="1">
        <f t="shared" si="104"/>
        <v>34.57997835497833</v>
      </c>
      <c r="AF238" s="1">
        <f t="shared" si="105"/>
        <v>35.784901365705586</v>
      </c>
      <c r="AG238" s="1">
        <f t="shared" si="106"/>
        <v>41.674576271186432</v>
      </c>
      <c r="AI238" s="11" t="s">
        <v>357</v>
      </c>
      <c r="AJ238" s="1">
        <f t="shared" si="107"/>
        <v>15.671476986574966</v>
      </c>
      <c r="AK238" s="1">
        <f t="shared" si="108"/>
        <v>4.2694301407486748</v>
      </c>
      <c r="AL238" s="1">
        <f t="shared" si="109"/>
        <v>1.8924811512427056</v>
      </c>
      <c r="AM238" s="1">
        <f t="shared" si="110"/>
        <v>5.4614325248211344</v>
      </c>
      <c r="AN238" s="1">
        <f t="shared" si="111"/>
        <v>3.7967298658788096</v>
      </c>
      <c r="AO238" s="1">
        <f t="shared" si="112"/>
        <v>-0.33022275188966432</v>
      </c>
      <c r="AP238" s="1">
        <f t="shared" si="113"/>
        <v>-4.8653244851425583</v>
      </c>
      <c r="AQ238" s="1">
        <f t="shared" si="114"/>
        <v>14.085644359954081</v>
      </c>
      <c r="AR238" s="1">
        <f t="shared" si="115"/>
        <v>-3.6425004844818218</v>
      </c>
      <c r="AS238" s="1">
        <f t="shared" si="116"/>
        <v>7.3412868134715481</v>
      </c>
      <c r="AT238" s="1">
        <f t="shared" si="117"/>
        <v>10.138122604533944</v>
      </c>
      <c r="AU238" s="1">
        <f t="shared" si="118"/>
        <v>-15.54102696461538</v>
      </c>
      <c r="AV238" s="1">
        <f t="shared" si="119"/>
        <v>-1.2049230107272564</v>
      </c>
      <c r="AW238" s="1">
        <f t="shared" si="120"/>
        <v>-5.8896749054808453</v>
      </c>
      <c r="AX238" s="1" t="str">
        <f>VLOOKUP(AI238,'ISSUE SCORE from EIKON'!A241:B670,2,FALSE)</f>
        <v>National Oilwell Varco Inc</v>
      </c>
      <c r="AY238" s="1">
        <f t="shared" si="121"/>
        <v>237</v>
      </c>
      <c r="AZ238" s="1">
        <v>237</v>
      </c>
      <c r="BA238" s="1">
        <v>1</v>
      </c>
    </row>
    <row r="239" spans="1:53" ht="15">
      <c r="A239" s="11" t="s">
        <v>303</v>
      </c>
      <c r="B239" s="1">
        <f>('WEIGHTED from Refinitive'!$B$3*'ISSUE SCORE from EIKON'!G242)+('WEIGHTED from Refinitive'!$B$4*'ISSUE SCORE from EIKON'!V242)+('ISSUE SCORE from EIKON'!AK242*'WEIGHTED from Refinitive'!$B$5)+('WEIGHTED from Refinitive'!$B$8*'ISSUE SCORE from EIKON'!AZ242)+('ISSUE SCORE from EIKON'!BO242*'WEIGHTED from Refinitive'!$B$9)+('WEIGHTED from Refinitive'!$B$10*'ISSUE SCORE from EIKON'!CD242)+('ISSUE SCORE from EIKON'!CS242*'WEIGHTED from Refinitive'!$B$11)+('WEIGHTED from Refinitive'!$B$14*'ISSUE SCORE from EIKON'!DH242)+('ISSUE SCORE from EIKON'!DW242*'WEIGHTED from Refinitive'!$B$15)+('WEIGHTED from Refinitive'!$B$16*'ISSUE SCORE from EIKON'!EL242)</f>
        <v>33.479238705288779</v>
      </c>
      <c r="C239" s="1">
        <f>('WEIGHTED from Refinitive'!$B$3*'ISSUE SCORE from EIKON'!H242)+('WEIGHTED from Refinitive'!$B$4*'ISSUE SCORE from EIKON'!W242)+('ISSUE SCORE from EIKON'!AL242*'WEIGHTED from Refinitive'!$B$5)+('WEIGHTED from Refinitive'!$B$8*'ISSUE SCORE from EIKON'!BA242)+('ISSUE SCORE from EIKON'!BP242*'WEIGHTED from Refinitive'!$B$9)+('WEIGHTED from Refinitive'!$B$10*'ISSUE SCORE from EIKON'!CE242)+('ISSUE SCORE from EIKON'!CT242*'WEIGHTED from Refinitive'!$B$11)+('WEIGHTED from Refinitive'!$B$14*'ISSUE SCORE from EIKON'!DI242)+('ISSUE SCORE from EIKON'!DX242*'WEIGHTED from Refinitive'!$B$15)+('WEIGHTED from Refinitive'!$B$16*'ISSUE SCORE from EIKON'!EM242)</f>
        <v>43.622630419381679</v>
      </c>
      <c r="D239" s="1">
        <f>('WEIGHTED from Refinitive'!$B$3*'ISSUE SCORE from EIKON'!I242)+('WEIGHTED from Refinitive'!$B$4*'ISSUE SCORE from EIKON'!X242)+('ISSUE SCORE from EIKON'!AM242*'WEIGHTED from Refinitive'!$B$5)+('WEIGHTED from Refinitive'!$B$8*'ISSUE SCORE from EIKON'!BB242)+('ISSUE SCORE from EIKON'!BQ242*'WEIGHTED from Refinitive'!$B$9)+('WEIGHTED from Refinitive'!$B$10*'ISSUE SCORE from EIKON'!CF242)+('ISSUE SCORE from EIKON'!CU242*'WEIGHTED from Refinitive'!$B$11)+('WEIGHTED from Refinitive'!$B$14*'ISSUE SCORE from EIKON'!DJ242)+('ISSUE SCORE from EIKON'!DY242*'WEIGHTED from Refinitive'!$B$15)+('WEIGHTED from Refinitive'!$B$16*'ISSUE SCORE from EIKON'!EN242)</f>
        <v>39.371870719617341</v>
      </c>
      <c r="E239" s="1">
        <f>('WEIGHTED from Refinitive'!$B$3*'ISSUE SCORE from EIKON'!J242)+('WEIGHTED from Refinitive'!$B$4*'ISSUE SCORE from EIKON'!Y242)+('ISSUE SCORE from EIKON'!AN242*'WEIGHTED from Refinitive'!$B$5)+('WEIGHTED from Refinitive'!$B$8*'ISSUE SCORE from EIKON'!BC242)+('ISSUE SCORE from EIKON'!BR242*'WEIGHTED from Refinitive'!$B$9)+('WEIGHTED from Refinitive'!$B$10*'ISSUE SCORE from EIKON'!CG242)+('ISSUE SCORE from EIKON'!CV242*'WEIGHTED from Refinitive'!$B$11)+('WEIGHTED from Refinitive'!$B$14*'ISSUE SCORE from EIKON'!DK242)+('ISSUE SCORE from EIKON'!DZ242*'WEIGHTED from Refinitive'!$B$15)+('WEIGHTED from Refinitive'!$B$16*'ISSUE SCORE from EIKON'!EO242)</f>
        <v>38.449696821856676</v>
      </c>
      <c r="F239" s="1">
        <f>('WEIGHTED from Refinitive'!$B$3*'ISSUE SCORE from EIKON'!K242)+('WEIGHTED from Refinitive'!$B$4*'ISSUE SCORE from EIKON'!Z242)+('ISSUE SCORE from EIKON'!AO242*'WEIGHTED from Refinitive'!$B$5)+('WEIGHTED from Refinitive'!$B$8*'ISSUE SCORE from EIKON'!BD242)+('ISSUE SCORE from EIKON'!BS242*'WEIGHTED from Refinitive'!$B$9)+('WEIGHTED from Refinitive'!$B$10*'ISSUE SCORE from EIKON'!CH242)+('ISSUE SCORE from EIKON'!CW242*'WEIGHTED from Refinitive'!$B$11)+('WEIGHTED from Refinitive'!$B$14*'ISSUE SCORE from EIKON'!DL242)+('ISSUE SCORE from EIKON'!EA242*'WEIGHTED from Refinitive'!$B$15)+('WEIGHTED from Refinitive'!$B$16*'ISSUE SCORE from EIKON'!EP242)</f>
        <v>32.29477875066106</v>
      </c>
      <c r="G239" s="1">
        <f>('WEIGHTED from Refinitive'!$B$3*'ISSUE SCORE from EIKON'!L242)+('WEIGHTED from Refinitive'!$B$4*'ISSUE SCORE from EIKON'!AA242)+('ISSUE SCORE from EIKON'!AP242*'WEIGHTED from Refinitive'!$B$5)+('WEIGHTED from Refinitive'!$B$8*'ISSUE SCORE from EIKON'!BE242)+('ISSUE SCORE from EIKON'!BT242*'WEIGHTED from Refinitive'!$B$9)+('WEIGHTED from Refinitive'!$B$10*'ISSUE SCORE from EIKON'!CI242)+('ISSUE SCORE from EIKON'!CX242*'WEIGHTED from Refinitive'!$B$11)+('WEIGHTED from Refinitive'!$B$14*'ISSUE SCORE from EIKON'!DM242)+('ISSUE SCORE from EIKON'!EB242*'WEIGHTED from Refinitive'!$B$15)+('WEIGHTED from Refinitive'!$B$16*'ISSUE SCORE from EIKON'!EQ242)</f>
        <v>26.924667739436156</v>
      </c>
      <c r="H239" s="1">
        <f>('WEIGHTED from Refinitive'!$B$3*'ISSUE SCORE from EIKON'!M242)+('WEIGHTED from Refinitive'!$B$4*'ISSUE SCORE from EIKON'!AB242)+('ISSUE SCORE from EIKON'!AQ242*'WEIGHTED from Refinitive'!$B$5)+('WEIGHTED from Refinitive'!$B$8*'ISSUE SCORE from EIKON'!BF242)+('ISSUE SCORE from EIKON'!BU242*'WEIGHTED from Refinitive'!$B$9)+('WEIGHTED from Refinitive'!$B$10*'ISSUE SCORE from EIKON'!CJ242)+('ISSUE SCORE from EIKON'!CY242*'WEIGHTED from Refinitive'!$B$11)+('WEIGHTED from Refinitive'!$B$14*'ISSUE SCORE from EIKON'!DN242)+('ISSUE SCORE from EIKON'!EC242*'WEIGHTED from Refinitive'!$B$15)+('WEIGHTED from Refinitive'!$B$16*'ISSUE SCORE from EIKON'!ER242)</f>
        <v>27.944088426737554</v>
      </c>
      <c r="I239" s="1">
        <f>('WEIGHTED from Refinitive'!$B$3*'ISSUE SCORE from EIKON'!N242)+('WEIGHTED from Refinitive'!$B$4*'ISSUE SCORE from EIKON'!AC242)+('ISSUE SCORE from EIKON'!AR242*'WEIGHTED from Refinitive'!$B$5)+('WEIGHTED from Refinitive'!$B$8*'ISSUE SCORE from EIKON'!BG242)+('ISSUE SCORE from EIKON'!BV242*'WEIGHTED from Refinitive'!$B$9)+('WEIGHTED from Refinitive'!$B$10*'ISSUE SCORE from EIKON'!CK242)+('ISSUE SCORE from EIKON'!CZ242*'WEIGHTED from Refinitive'!$B$11)+('WEIGHTED from Refinitive'!$B$14*'ISSUE SCORE from EIKON'!DO242)+('ISSUE SCORE from EIKON'!ED242*'WEIGHTED from Refinitive'!$B$15)+('WEIGHTED from Refinitive'!$B$16*'ISSUE SCORE from EIKON'!ES242)</f>
        <v>30.573456841753043</v>
      </c>
      <c r="J239" s="1">
        <f>('WEIGHTED from Refinitive'!$B$3*'ISSUE SCORE from EIKON'!O242)+('WEIGHTED from Refinitive'!$B$4*'ISSUE SCORE from EIKON'!AD242)+('ISSUE SCORE from EIKON'!AS242*'WEIGHTED from Refinitive'!$B$5)+('WEIGHTED from Refinitive'!$B$8*'ISSUE SCORE from EIKON'!BH242)+('ISSUE SCORE from EIKON'!BW242*'WEIGHTED from Refinitive'!$B$9)+('WEIGHTED from Refinitive'!$B$10*'ISSUE SCORE from EIKON'!CL242)+('ISSUE SCORE from EIKON'!DA242*'WEIGHTED from Refinitive'!$B$11)+('WEIGHTED from Refinitive'!$B$14*'ISSUE SCORE from EIKON'!DP242)+('ISSUE SCORE from EIKON'!EE242*'WEIGHTED from Refinitive'!$B$15)+('WEIGHTED from Refinitive'!$B$16*'ISSUE SCORE from EIKON'!ET242)</f>
        <v>31.386262703461931</v>
      </c>
      <c r="K239" s="1">
        <f>('WEIGHTED from Refinitive'!$B$3*'ISSUE SCORE from EIKON'!P242)+('WEIGHTED from Refinitive'!$B$4*'ISSUE SCORE from EIKON'!AE242)+('ISSUE SCORE from EIKON'!AT242*'WEIGHTED from Refinitive'!$B$5)+('WEIGHTED from Refinitive'!$B$8*'ISSUE SCORE from EIKON'!BI242)+('ISSUE SCORE from EIKON'!BX242*'WEIGHTED from Refinitive'!$B$9)+('WEIGHTED from Refinitive'!$B$10*'ISSUE SCORE from EIKON'!CM242)+('ISSUE SCORE from EIKON'!DB242*'WEIGHTED from Refinitive'!$B$11)+('WEIGHTED from Refinitive'!$B$14*'ISSUE SCORE from EIKON'!DQ242)+('ISSUE SCORE from EIKON'!EF242*'WEIGHTED from Refinitive'!$B$15)+('WEIGHTED from Refinitive'!$B$16*'ISSUE SCORE from EIKON'!EU242)</f>
        <v>28.355839705017402</v>
      </c>
      <c r="L239" s="1">
        <f>('WEIGHTED from Refinitive'!$B$3*'ISSUE SCORE from EIKON'!Q242)+('WEIGHTED from Refinitive'!$B$4*'ISSUE SCORE from EIKON'!AF242)+('ISSUE SCORE from EIKON'!AU242*'WEIGHTED from Refinitive'!$B$5)+('WEIGHTED from Refinitive'!$B$8*'ISSUE SCORE from EIKON'!BJ242)+('ISSUE SCORE from EIKON'!BY242*'WEIGHTED from Refinitive'!$B$9)+('WEIGHTED from Refinitive'!$B$10*'ISSUE SCORE from EIKON'!CN242)+('ISSUE SCORE from EIKON'!DC242*'WEIGHTED from Refinitive'!$B$11)+('WEIGHTED from Refinitive'!$B$14*'ISSUE SCORE from EIKON'!DR242)+('ISSUE SCORE from EIKON'!EG242*'WEIGHTED from Refinitive'!$B$15)+('WEIGHTED from Refinitive'!$B$16*'ISSUE SCORE from EIKON'!EV242)</f>
        <v>22.316544191233213</v>
      </c>
      <c r="M239" s="1">
        <f>('WEIGHTED from Refinitive'!$B$3*'ISSUE SCORE from EIKON'!R242)+('WEIGHTED from Refinitive'!$B$4*'ISSUE SCORE from EIKON'!AG242)+('ISSUE SCORE from EIKON'!AV242*'WEIGHTED from Refinitive'!$B$5)+('WEIGHTED from Refinitive'!$B$8*'ISSUE SCORE from EIKON'!BK242)+('ISSUE SCORE from EIKON'!BZ242*'WEIGHTED from Refinitive'!$B$9)+('WEIGHTED from Refinitive'!$B$10*'ISSUE SCORE from EIKON'!CO242)+('ISSUE SCORE from EIKON'!DD242*'WEIGHTED from Refinitive'!$B$11)+('WEIGHTED from Refinitive'!$B$14*'ISSUE SCORE from EIKON'!DS242)+('ISSUE SCORE from EIKON'!EH242*'WEIGHTED from Refinitive'!$B$15)+('WEIGHTED from Refinitive'!$B$16*'ISSUE SCORE from EIKON'!EW242)</f>
        <v>24.746696919802385</v>
      </c>
      <c r="N239" s="1">
        <f>('WEIGHTED from Refinitive'!$B$3*'ISSUE SCORE from EIKON'!S242)+('WEIGHTED from Refinitive'!$B$4*'ISSUE SCORE from EIKON'!AH242)+('ISSUE SCORE from EIKON'!AW242*'WEIGHTED from Refinitive'!$B$5)+('WEIGHTED from Refinitive'!$B$8*'ISSUE SCORE from EIKON'!BL242)+('ISSUE SCORE from EIKON'!CA242*'WEIGHTED from Refinitive'!$B$9)+('WEIGHTED from Refinitive'!$B$10*'ISSUE SCORE from EIKON'!CP242)+('ISSUE SCORE from EIKON'!DE242*'WEIGHTED from Refinitive'!$B$11)+('WEIGHTED from Refinitive'!$B$14*'ISSUE SCORE from EIKON'!DT242)+('ISSUE SCORE from EIKON'!EI242*'WEIGHTED from Refinitive'!$B$15)+('WEIGHTED from Refinitive'!$B$16*'ISSUE SCORE from EIKON'!EX242)</f>
        <v>32.630542264752769</v>
      </c>
      <c r="O239" s="1">
        <f>('WEIGHTED from Refinitive'!$B$3*'ISSUE SCORE from EIKON'!T242)+('WEIGHTED from Refinitive'!$B$4*'ISSUE SCORE from EIKON'!AI242)+('ISSUE SCORE from EIKON'!AX242*'WEIGHTED from Refinitive'!$B$5)+('WEIGHTED from Refinitive'!$B$8*'ISSUE SCORE from EIKON'!BM242)+('ISSUE SCORE from EIKON'!CB242*'WEIGHTED from Refinitive'!$B$9)+('WEIGHTED from Refinitive'!$B$10*'ISSUE SCORE from EIKON'!CQ242)+('ISSUE SCORE from EIKON'!DF242*'WEIGHTED from Refinitive'!$B$11)+('WEIGHTED from Refinitive'!$B$14*'ISSUE SCORE from EIKON'!DU242)+('ISSUE SCORE from EIKON'!EJ242*'WEIGHTED from Refinitive'!$B$15)+('WEIGHTED from Refinitive'!$B$16*'ISSUE SCORE from EIKON'!EY242)</f>
        <v>34.225066388467361</v>
      </c>
      <c r="P239" s="1">
        <f>('WEIGHTED from Refinitive'!$B$3*'ISSUE SCORE from EIKON'!U242)+('WEIGHTED from Refinitive'!$B$4*'ISSUE SCORE from EIKON'!AJ242)+('ISSUE SCORE from EIKON'!AY242*'WEIGHTED from Refinitive'!$B$5)+('WEIGHTED from Refinitive'!$B$8*'ISSUE SCORE from EIKON'!BN242)+('ISSUE SCORE from EIKON'!CC242*'WEIGHTED from Refinitive'!$B$9)+('WEIGHTED from Refinitive'!$B$10*'ISSUE SCORE from EIKON'!CR242)+('ISSUE SCORE from EIKON'!DG242*'WEIGHTED from Refinitive'!$B$11)+('WEIGHTED from Refinitive'!$B$14*'ISSUE SCORE from EIKON'!DV242)+('ISSUE SCORE from EIKON'!EK242*'WEIGHTED from Refinitive'!$B$15)+('WEIGHTED from Refinitive'!$B$16*'ISSUE SCORE from EIKON'!EZ242)</f>
        <v>36.56023002421302</v>
      </c>
      <c r="R239" s="11" t="s">
        <v>358</v>
      </c>
      <c r="S239" s="1">
        <f t="shared" si="92"/>
        <v>43.641994561325198</v>
      </c>
      <c r="T239" s="1">
        <f t="shared" si="93"/>
        <v>43.622630419381679</v>
      </c>
      <c r="U239" s="1">
        <f t="shared" si="94"/>
        <v>39.371870719617341</v>
      </c>
      <c r="V239" s="1">
        <f t="shared" si="95"/>
        <v>38.449696821856676</v>
      </c>
      <c r="W239" s="1">
        <f t="shared" si="96"/>
        <v>32.29477875066106</v>
      </c>
      <c r="X239" s="1">
        <f t="shared" si="97"/>
        <v>26.924667739436156</v>
      </c>
      <c r="Y239" s="1">
        <f t="shared" si="98"/>
        <v>27.944088426737554</v>
      </c>
      <c r="Z239" s="1">
        <f t="shared" si="99"/>
        <v>30.573456841753043</v>
      </c>
      <c r="AA239" s="1">
        <f t="shared" si="100"/>
        <v>31.386262703461931</v>
      </c>
      <c r="AB239" s="1">
        <f t="shared" si="101"/>
        <v>28.355839705017402</v>
      </c>
      <c r="AC239" s="1">
        <f t="shared" si="102"/>
        <v>22.316544191233213</v>
      </c>
      <c r="AD239" s="1">
        <f t="shared" si="103"/>
        <v>24.746696919802385</v>
      </c>
      <c r="AE239" s="1">
        <f t="shared" si="104"/>
        <v>32.630542264752769</v>
      </c>
      <c r="AF239" s="1">
        <f t="shared" si="105"/>
        <v>34.225066388467361</v>
      </c>
      <c r="AG239" s="1">
        <f t="shared" si="106"/>
        <v>36.56023002421302</v>
      </c>
      <c r="AI239" s="11" t="s">
        <v>358</v>
      </c>
      <c r="AJ239" s="1">
        <f t="shared" si="107"/>
        <v>0.019364141943519542</v>
      </c>
      <c r="AK239" s="1">
        <f t="shared" si="108"/>
        <v>4.2507596997643375</v>
      </c>
      <c r="AL239" s="1">
        <f t="shared" si="109"/>
        <v>0.92217389776066483</v>
      </c>
      <c r="AM239" s="1">
        <f t="shared" si="110"/>
        <v>6.1549180711956168</v>
      </c>
      <c r="AN239" s="1">
        <f t="shared" si="111"/>
        <v>5.3701110112249033</v>
      </c>
      <c r="AO239" s="1">
        <f t="shared" si="112"/>
        <v>-1.0194206873013982</v>
      </c>
      <c r="AP239" s="1">
        <f t="shared" si="113"/>
        <v>-2.6293684150154881</v>
      </c>
      <c r="AQ239" s="1">
        <f t="shared" si="114"/>
        <v>-0.81280586170888824</v>
      </c>
      <c r="AR239" s="1">
        <f t="shared" si="115"/>
        <v>3.0304229984445286</v>
      </c>
      <c r="AS239" s="1">
        <f t="shared" si="116"/>
        <v>6.0392955137841895</v>
      </c>
      <c r="AT239" s="1">
        <f t="shared" si="117"/>
        <v>-2.4301527285691726</v>
      </c>
      <c r="AU239" s="1">
        <f t="shared" si="118"/>
        <v>-7.8838453449503838</v>
      </c>
      <c r="AV239" s="1">
        <f t="shared" si="119"/>
        <v>-1.5945241237145922</v>
      </c>
      <c r="AW239" s="1">
        <f t="shared" si="120"/>
        <v>-2.3351636357456584</v>
      </c>
      <c r="AX239" s="1" t="str">
        <f>VLOOKUP(AI239,'ISSUE SCORE from EIKON'!A242:B671,2,FALSE)</f>
        <v>ServiceNow Inc</v>
      </c>
      <c r="AY239" s="1">
        <f t="shared" si="121"/>
        <v>238</v>
      </c>
      <c r="AZ239" s="1">
        <v>238</v>
      </c>
      <c r="BA239" s="1">
        <v>1</v>
      </c>
    </row>
    <row r="240" spans="1:53" ht="15">
      <c r="A240" s="11" t="s">
        <v>304</v>
      </c>
      <c r="B240" s="1">
        <f>('WEIGHTED from Refinitive'!$B$3*'ISSUE SCORE from EIKON'!G243)+('WEIGHTED from Refinitive'!$B$4*'ISSUE SCORE from EIKON'!V243)+('ISSUE SCORE from EIKON'!AK243*'WEIGHTED from Refinitive'!$B$5)+('WEIGHTED from Refinitive'!$B$8*'ISSUE SCORE from EIKON'!AZ243)+('ISSUE SCORE from EIKON'!BO243*'WEIGHTED from Refinitive'!$B$9)+('WEIGHTED from Refinitive'!$B$10*'ISSUE SCORE from EIKON'!CD243)+('ISSUE SCORE from EIKON'!CS243*'WEIGHTED from Refinitive'!$B$11)+('WEIGHTED from Refinitive'!$B$14*'ISSUE SCORE from EIKON'!DH243)+('ISSUE SCORE from EIKON'!DW243*'WEIGHTED from Refinitive'!$B$15)+('WEIGHTED from Refinitive'!$B$16*'ISSUE SCORE from EIKON'!EL243)</f>
        <v>62.704460552908628</v>
      </c>
      <c r="C240" s="1">
        <f>('WEIGHTED from Refinitive'!$B$3*'ISSUE SCORE from EIKON'!H243)+('WEIGHTED from Refinitive'!$B$4*'ISSUE SCORE from EIKON'!W243)+('ISSUE SCORE from EIKON'!AL243*'WEIGHTED from Refinitive'!$B$5)+('WEIGHTED from Refinitive'!$B$8*'ISSUE SCORE from EIKON'!BA243)+('ISSUE SCORE from EIKON'!BP243*'WEIGHTED from Refinitive'!$B$9)+('WEIGHTED from Refinitive'!$B$10*'ISSUE SCORE from EIKON'!CE243)+('ISSUE SCORE from EIKON'!CT243*'WEIGHTED from Refinitive'!$B$11)+('WEIGHTED from Refinitive'!$B$14*'ISSUE SCORE from EIKON'!DI243)+('ISSUE SCORE from EIKON'!DX243*'WEIGHTED from Refinitive'!$B$15)+('WEIGHTED from Refinitive'!$B$16*'ISSUE SCORE from EIKON'!EM243)</f>
        <v>62.861872456158167</v>
      </c>
      <c r="D240" s="1">
        <f>('WEIGHTED from Refinitive'!$B$3*'ISSUE SCORE from EIKON'!I243)+('WEIGHTED from Refinitive'!$B$4*'ISSUE SCORE from EIKON'!X243)+('ISSUE SCORE from EIKON'!AM243*'WEIGHTED from Refinitive'!$B$5)+('WEIGHTED from Refinitive'!$B$8*'ISSUE SCORE from EIKON'!BB243)+('ISSUE SCORE from EIKON'!BQ243*'WEIGHTED from Refinitive'!$B$9)+('WEIGHTED from Refinitive'!$B$10*'ISSUE SCORE from EIKON'!CF243)+('ISSUE SCORE from EIKON'!CU243*'WEIGHTED from Refinitive'!$B$11)+('WEIGHTED from Refinitive'!$B$14*'ISSUE SCORE from EIKON'!DJ243)+('ISSUE SCORE from EIKON'!DY243*'WEIGHTED from Refinitive'!$B$15)+('WEIGHTED from Refinitive'!$B$16*'ISSUE SCORE from EIKON'!EN243)</f>
        <v>60.298584264505926</v>
      </c>
      <c r="E240" s="1">
        <f>('WEIGHTED from Refinitive'!$B$3*'ISSUE SCORE from EIKON'!J243)+('WEIGHTED from Refinitive'!$B$4*'ISSUE SCORE from EIKON'!Y243)+('ISSUE SCORE from EIKON'!AN243*'WEIGHTED from Refinitive'!$B$5)+('WEIGHTED from Refinitive'!$B$8*'ISSUE SCORE from EIKON'!BC243)+('ISSUE SCORE from EIKON'!BR243*'WEIGHTED from Refinitive'!$B$9)+('WEIGHTED from Refinitive'!$B$10*'ISSUE SCORE from EIKON'!CG243)+('ISSUE SCORE from EIKON'!CV243*'WEIGHTED from Refinitive'!$B$11)+('WEIGHTED from Refinitive'!$B$14*'ISSUE SCORE from EIKON'!DK243)+('ISSUE SCORE from EIKON'!DZ243*'WEIGHTED from Refinitive'!$B$15)+('WEIGHTED from Refinitive'!$B$16*'ISSUE SCORE from EIKON'!EO243)</f>
        <v>60.102406998636582</v>
      </c>
      <c r="F240" s="1">
        <f>('WEIGHTED from Refinitive'!$B$3*'ISSUE SCORE from EIKON'!K243)+('WEIGHTED from Refinitive'!$B$4*'ISSUE SCORE from EIKON'!Z243)+('ISSUE SCORE from EIKON'!AO243*'WEIGHTED from Refinitive'!$B$5)+('WEIGHTED from Refinitive'!$B$8*'ISSUE SCORE from EIKON'!BD243)+('ISSUE SCORE from EIKON'!BS243*'WEIGHTED from Refinitive'!$B$9)+('WEIGHTED from Refinitive'!$B$10*'ISSUE SCORE from EIKON'!CH243)+('ISSUE SCORE from EIKON'!CW243*'WEIGHTED from Refinitive'!$B$11)+('WEIGHTED from Refinitive'!$B$14*'ISSUE SCORE from EIKON'!DL243)+('ISSUE SCORE from EIKON'!EA243*'WEIGHTED from Refinitive'!$B$15)+('WEIGHTED from Refinitive'!$B$16*'ISSUE SCORE from EIKON'!EP243)</f>
        <v>61.522914585414547</v>
      </c>
      <c r="G240" s="1">
        <f>('WEIGHTED from Refinitive'!$B$3*'ISSUE SCORE from EIKON'!L243)+('WEIGHTED from Refinitive'!$B$4*'ISSUE SCORE from EIKON'!AA243)+('ISSUE SCORE from EIKON'!AP243*'WEIGHTED from Refinitive'!$B$5)+('WEIGHTED from Refinitive'!$B$8*'ISSUE SCORE from EIKON'!BE243)+('ISSUE SCORE from EIKON'!BT243*'WEIGHTED from Refinitive'!$B$9)+('WEIGHTED from Refinitive'!$B$10*'ISSUE SCORE from EIKON'!CI243)+('ISSUE SCORE from EIKON'!CX243*'WEIGHTED from Refinitive'!$B$11)+('WEIGHTED from Refinitive'!$B$14*'ISSUE SCORE from EIKON'!DM243)+('ISSUE SCORE from EIKON'!EB243*'WEIGHTED from Refinitive'!$B$15)+('WEIGHTED from Refinitive'!$B$16*'ISSUE SCORE from EIKON'!EQ243)</f>
        <v>58.469030732860482</v>
      </c>
      <c r="H240" s="1">
        <f>('WEIGHTED from Refinitive'!$B$3*'ISSUE SCORE from EIKON'!M243)+('WEIGHTED from Refinitive'!$B$4*'ISSUE SCORE from EIKON'!AB243)+('ISSUE SCORE from EIKON'!AQ243*'WEIGHTED from Refinitive'!$B$5)+('WEIGHTED from Refinitive'!$B$8*'ISSUE SCORE from EIKON'!BF243)+('ISSUE SCORE from EIKON'!BU243*'WEIGHTED from Refinitive'!$B$9)+('WEIGHTED from Refinitive'!$B$10*'ISSUE SCORE from EIKON'!CJ243)+('ISSUE SCORE from EIKON'!CY243*'WEIGHTED from Refinitive'!$B$11)+('WEIGHTED from Refinitive'!$B$14*'ISSUE SCORE from EIKON'!DN243)+('ISSUE SCORE from EIKON'!EC243*'WEIGHTED from Refinitive'!$B$15)+('WEIGHTED from Refinitive'!$B$16*'ISSUE SCORE from EIKON'!ER243)</f>
        <v>60.819287427201076</v>
      </c>
      <c r="I240" s="1">
        <f>('WEIGHTED from Refinitive'!$B$3*'ISSUE SCORE from EIKON'!N243)+('WEIGHTED from Refinitive'!$B$4*'ISSUE SCORE from EIKON'!AC243)+('ISSUE SCORE from EIKON'!AR243*'WEIGHTED from Refinitive'!$B$5)+('WEIGHTED from Refinitive'!$B$8*'ISSUE SCORE from EIKON'!BG243)+('ISSUE SCORE from EIKON'!BV243*'WEIGHTED from Refinitive'!$B$9)+('WEIGHTED from Refinitive'!$B$10*'ISSUE SCORE from EIKON'!CK243)+('ISSUE SCORE from EIKON'!CZ243*'WEIGHTED from Refinitive'!$B$11)+('WEIGHTED from Refinitive'!$B$14*'ISSUE SCORE from EIKON'!DO243)+('ISSUE SCORE from EIKON'!ED243*'WEIGHTED from Refinitive'!$B$15)+('WEIGHTED from Refinitive'!$B$16*'ISSUE SCORE from EIKON'!ES243)</f>
        <v>62.049077868852443</v>
      </c>
      <c r="J240" s="1">
        <f>('WEIGHTED from Refinitive'!$B$3*'ISSUE SCORE from EIKON'!O243)+('WEIGHTED from Refinitive'!$B$4*'ISSUE SCORE from EIKON'!AD243)+('ISSUE SCORE from EIKON'!AS243*'WEIGHTED from Refinitive'!$B$5)+('WEIGHTED from Refinitive'!$B$8*'ISSUE SCORE from EIKON'!BH243)+('ISSUE SCORE from EIKON'!BW243*'WEIGHTED from Refinitive'!$B$9)+('WEIGHTED from Refinitive'!$B$10*'ISSUE SCORE from EIKON'!CL243)+('ISSUE SCORE from EIKON'!DA243*'WEIGHTED from Refinitive'!$B$11)+('WEIGHTED from Refinitive'!$B$14*'ISSUE SCORE from EIKON'!DP243)+('ISSUE SCORE from EIKON'!EE243*'WEIGHTED from Refinitive'!$B$15)+('WEIGHTED from Refinitive'!$B$16*'ISSUE SCORE from EIKON'!ET243)</f>
        <v>62.403098290598265</v>
      </c>
      <c r="K240" s="1">
        <f>('WEIGHTED from Refinitive'!$B$3*'ISSUE SCORE from EIKON'!P243)+('WEIGHTED from Refinitive'!$B$4*'ISSUE SCORE from EIKON'!AE243)+('ISSUE SCORE from EIKON'!AT243*'WEIGHTED from Refinitive'!$B$5)+('WEIGHTED from Refinitive'!$B$8*'ISSUE SCORE from EIKON'!BI243)+('ISSUE SCORE from EIKON'!BX243*'WEIGHTED from Refinitive'!$B$9)+('WEIGHTED from Refinitive'!$B$10*'ISSUE SCORE from EIKON'!CM243)+('ISSUE SCORE from EIKON'!DB243*'WEIGHTED from Refinitive'!$B$11)+('WEIGHTED from Refinitive'!$B$14*'ISSUE SCORE from EIKON'!DQ243)+('ISSUE SCORE from EIKON'!EF243*'WEIGHTED from Refinitive'!$B$15)+('WEIGHTED from Refinitive'!$B$16*'ISSUE SCORE from EIKON'!EU243)</f>
        <v>61.204287734464593</v>
      </c>
      <c r="L240" s="1">
        <f>('WEIGHTED from Refinitive'!$B$3*'ISSUE SCORE from EIKON'!Q243)+('WEIGHTED from Refinitive'!$B$4*'ISSUE SCORE from EIKON'!AF243)+('ISSUE SCORE from EIKON'!AU243*'WEIGHTED from Refinitive'!$B$5)+('WEIGHTED from Refinitive'!$B$8*'ISSUE SCORE from EIKON'!BJ243)+('ISSUE SCORE from EIKON'!BY243*'WEIGHTED from Refinitive'!$B$9)+('WEIGHTED from Refinitive'!$B$10*'ISSUE SCORE from EIKON'!CN243)+('ISSUE SCORE from EIKON'!DC243*'WEIGHTED from Refinitive'!$B$11)+('WEIGHTED from Refinitive'!$B$14*'ISSUE SCORE from EIKON'!DR243)+('ISSUE SCORE from EIKON'!EG243*'WEIGHTED from Refinitive'!$B$15)+('WEIGHTED from Refinitive'!$B$16*'ISSUE SCORE from EIKON'!EV243)</f>
        <v>55.151976979643997</v>
      </c>
      <c r="M240" s="1">
        <f>('WEIGHTED from Refinitive'!$B$3*'ISSUE SCORE from EIKON'!R243)+('WEIGHTED from Refinitive'!$B$4*'ISSUE SCORE from EIKON'!AG243)+('ISSUE SCORE from EIKON'!AV243*'WEIGHTED from Refinitive'!$B$5)+('WEIGHTED from Refinitive'!$B$8*'ISSUE SCORE from EIKON'!BK243)+('ISSUE SCORE from EIKON'!BZ243*'WEIGHTED from Refinitive'!$B$9)+('WEIGHTED from Refinitive'!$B$10*'ISSUE SCORE from EIKON'!CO243)+('ISSUE SCORE from EIKON'!DD243*'WEIGHTED from Refinitive'!$B$11)+('WEIGHTED from Refinitive'!$B$14*'ISSUE SCORE from EIKON'!DS243)+('ISSUE SCORE from EIKON'!EH243*'WEIGHTED from Refinitive'!$B$15)+('WEIGHTED from Refinitive'!$B$16*'ISSUE SCORE from EIKON'!EW243)</f>
        <v>49.881198062847368</v>
      </c>
      <c r="N240" s="1">
        <f>('WEIGHTED from Refinitive'!$B$3*'ISSUE SCORE from EIKON'!S243)+('WEIGHTED from Refinitive'!$B$4*'ISSUE SCORE from EIKON'!AH243)+('ISSUE SCORE from EIKON'!AW243*'WEIGHTED from Refinitive'!$B$5)+('WEIGHTED from Refinitive'!$B$8*'ISSUE SCORE from EIKON'!BL243)+('ISSUE SCORE from EIKON'!CA243*'WEIGHTED from Refinitive'!$B$9)+('WEIGHTED from Refinitive'!$B$10*'ISSUE SCORE from EIKON'!CP243)+('ISSUE SCORE from EIKON'!DE243*'WEIGHTED from Refinitive'!$B$11)+('WEIGHTED from Refinitive'!$B$14*'ISSUE SCORE from EIKON'!DT243)+('ISSUE SCORE from EIKON'!EI243*'WEIGHTED from Refinitive'!$B$15)+('WEIGHTED from Refinitive'!$B$16*'ISSUE SCORE from EIKON'!EX243)</f>
        <v>57.845948616600751</v>
      </c>
      <c r="O240" s="1">
        <f>('WEIGHTED from Refinitive'!$B$3*'ISSUE SCORE from EIKON'!T243)+('WEIGHTED from Refinitive'!$B$4*'ISSUE SCORE from EIKON'!AI243)+('ISSUE SCORE from EIKON'!AX243*'WEIGHTED from Refinitive'!$B$5)+('WEIGHTED from Refinitive'!$B$8*'ISSUE SCORE from EIKON'!BM243)+('ISSUE SCORE from EIKON'!CB243*'WEIGHTED from Refinitive'!$B$9)+('WEIGHTED from Refinitive'!$B$10*'ISSUE SCORE from EIKON'!CQ243)+('ISSUE SCORE from EIKON'!DF243*'WEIGHTED from Refinitive'!$B$11)+('WEIGHTED from Refinitive'!$B$14*'ISSUE SCORE from EIKON'!DU243)+('ISSUE SCORE from EIKON'!EJ243*'WEIGHTED from Refinitive'!$B$15)+('WEIGHTED from Refinitive'!$B$16*'ISSUE SCORE from EIKON'!EY243)</f>
        <v>55.114709787556862</v>
      </c>
      <c r="P240" s="1">
        <f>('WEIGHTED from Refinitive'!$B$3*'ISSUE SCORE from EIKON'!U243)+('WEIGHTED from Refinitive'!$B$4*'ISSUE SCORE from EIKON'!AJ243)+('ISSUE SCORE from EIKON'!AY243*'WEIGHTED from Refinitive'!$B$5)+('WEIGHTED from Refinitive'!$B$8*'ISSUE SCORE from EIKON'!BN243)+('ISSUE SCORE from EIKON'!CC243*'WEIGHTED from Refinitive'!$B$9)+('WEIGHTED from Refinitive'!$B$10*'ISSUE SCORE from EIKON'!CR243)+('ISSUE SCORE from EIKON'!DG243*'WEIGHTED from Refinitive'!$B$11)+('WEIGHTED from Refinitive'!$B$14*'ISSUE SCORE from EIKON'!DV243)+('ISSUE SCORE from EIKON'!EK243*'WEIGHTED from Refinitive'!$B$15)+('WEIGHTED from Refinitive'!$B$16*'ISSUE SCORE from EIKON'!EZ243)</f>
        <v>60.92011702986278</v>
      </c>
      <c r="R240" s="11" t="s">
        <v>359</v>
      </c>
      <c r="S240" s="1">
        <f t="shared" si="92"/>
        <v>72.29026704471562</v>
      </c>
      <c r="T240" s="1">
        <f t="shared" si="93"/>
        <v>62.861872456158167</v>
      </c>
      <c r="U240" s="1">
        <f t="shared" si="94"/>
        <v>60.298584264505926</v>
      </c>
      <c r="V240" s="1">
        <f t="shared" si="95"/>
        <v>60.102406998636582</v>
      </c>
      <c r="W240" s="1">
        <f t="shared" si="96"/>
        <v>61.522914585414547</v>
      </c>
      <c r="X240" s="1">
        <f t="shared" si="97"/>
        <v>58.469030732860482</v>
      </c>
      <c r="Y240" s="1">
        <f t="shared" si="98"/>
        <v>60.819287427201076</v>
      </c>
      <c r="Z240" s="1">
        <f t="shared" si="99"/>
        <v>62.049077868852443</v>
      </c>
      <c r="AA240" s="1">
        <f t="shared" si="100"/>
        <v>62.403098290598265</v>
      </c>
      <c r="AB240" s="1">
        <f t="shared" si="101"/>
        <v>61.204287734464593</v>
      </c>
      <c r="AC240" s="1">
        <f t="shared" si="102"/>
        <v>55.151976979643997</v>
      </c>
      <c r="AD240" s="1">
        <f t="shared" si="103"/>
        <v>49.881198062847368</v>
      </c>
      <c r="AE240" s="1">
        <f t="shared" si="104"/>
        <v>57.845948616600751</v>
      </c>
      <c r="AF240" s="1">
        <f t="shared" si="105"/>
        <v>55.114709787556862</v>
      </c>
      <c r="AG240" s="1">
        <f t="shared" si="106"/>
        <v>60.92011702986278</v>
      </c>
      <c r="AI240" s="11" t="s">
        <v>359</v>
      </c>
      <c r="AJ240" s="1">
        <f t="shared" si="107"/>
        <v>9.4283945885574525</v>
      </c>
      <c r="AK240" s="1">
        <f t="shared" si="108"/>
        <v>2.5632881916522408</v>
      </c>
      <c r="AL240" s="1">
        <f t="shared" si="109"/>
        <v>0.19617726586934481</v>
      </c>
      <c r="AM240" s="1">
        <f t="shared" si="110"/>
        <v>-1.4205075867779655</v>
      </c>
      <c r="AN240" s="1">
        <f t="shared" si="111"/>
        <v>3.0538838525540655</v>
      </c>
      <c r="AO240" s="1">
        <f t="shared" si="112"/>
        <v>-2.3502566943405938</v>
      </c>
      <c r="AP240" s="1">
        <f t="shared" si="113"/>
        <v>-1.2297904416513674</v>
      </c>
      <c r="AQ240" s="1">
        <f t="shared" si="114"/>
        <v>-0.35402042174582249</v>
      </c>
      <c r="AR240" s="1">
        <f t="shared" si="115"/>
        <v>1.1988105561336724</v>
      </c>
      <c r="AS240" s="1">
        <f t="shared" si="116"/>
        <v>6.0523107548205957</v>
      </c>
      <c r="AT240" s="1">
        <f t="shared" si="117"/>
        <v>5.2707789167966297</v>
      </c>
      <c r="AU240" s="1">
        <f t="shared" si="118"/>
        <v>-7.9647505537533831</v>
      </c>
      <c r="AV240" s="1">
        <f t="shared" si="119"/>
        <v>2.7312388290438889</v>
      </c>
      <c r="AW240" s="1">
        <f t="shared" si="120"/>
        <v>-5.8054072423059182</v>
      </c>
      <c r="AX240" s="1" t="str">
        <f>VLOOKUP(AI240,'ISSUE SCORE from EIKON'!A243:B672,2,FALSE)</f>
        <v>NRG Energy Inc</v>
      </c>
      <c r="AY240" s="1">
        <f t="shared" si="121"/>
        <v>239</v>
      </c>
      <c r="AZ240" s="1">
        <v>239</v>
      </c>
      <c r="BA240" s="1">
        <v>1</v>
      </c>
    </row>
    <row r="241" spans="1:53" ht="15">
      <c r="A241" s="11" t="s">
        <v>305</v>
      </c>
      <c r="B241" s="1">
        <f>('WEIGHTED from Refinitive'!$B$3*'ISSUE SCORE from EIKON'!G244)+('WEIGHTED from Refinitive'!$B$4*'ISSUE SCORE from EIKON'!V244)+('ISSUE SCORE from EIKON'!AK244*'WEIGHTED from Refinitive'!$B$5)+('WEIGHTED from Refinitive'!$B$8*'ISSUE SCORE from EIKON'!AZ244)+('ISSUE SCORE from EIKON'!BO244*'WEIGHTED from Refinitive'!$B$9)+('WEIGHTED from Refinitive'!$B$10*'ISSUE SCORE from EIKON'!CD244)+('ISSUE SCORE from EIKON'!CS244*'WEIGHTED from Refinitive'!$B$11)+('WEIGHTED from Refinitive'!$B$14*'ISSUE SCORE from EIKON'!DH244)+('ISSUE SCORE from EIKON'!DW244*'WEIGHTED from Refinitive'!$B$15)+('WEIGHTED from Refinitive'!$B$16*'ISSUE SCORE from EIKON'!EL244)</f>
        <v>65.438841770119836</v>
      </c>
      <c r="C241" s="1">
        <f>('WEIGHTED from Refinitive'!$B$3*'ISSUE SCORE from EIKON'!H244)+('WEIGHTED from Refinitive'!$B$4*'ISSUE SCORE from EIKON'!W244)+('ISSUE SCORE from EIKON'!AL244*'WEIGHTED from Refinitive'!$B$5)+('WEIGHTED from Refinitive'!$B$8*'ISSUE SCORE from EIKON'!BA244)+('ISSUE SCORE from EIKON'!BP244*'WEIGHTED from Refinitive'!$B$9)+('WEIGHTED from Refinitive'!$B$10*'ISSUE SCORE from EIKON'!CE244)+('ISSUE SCORE from EIKON'!CT244*'WEIGHTED from Refinitive'!$B$11)+('WEIGHTED from Refinitive'!$B$14*'ISSUE SCORE from EIKON'!DI244)+('ISSUE SCORE from EIKON'!DX244*'WEIGHTED from Refinitive'!$B$15)+('WEIGHTED from Refinitive'!$B$16*'ISSUE SCORE from EIKON'!EM244)</f>
        <v>60.523021370670541</v>
      </c>
      <c r="D241" s="1">
        <f>('WEIGHTED from Refinitive'!$B$3*'ISSUE SCORE from EIKON'!I244)+('WEIGHTED from Refinitive'!$B$4*'ISSUE SCORE from EIKON'!X244)+('ISSUE SCORE from EIKON'!AM244*'WEIGHTED from Refinitive'!$B$5)+('WEIGHTED from Refinitive'!$B$8*'ISSUE SCORE from EIKON'!BB244)+('ISSUE SCORE from EIKON'!BQ244*'WEIGHTED from Refinitive'!$B$9)+('WEIGHTED from Refinitive'!$B$10*'ISSUE SCORE from EIKON'!CF244)+('ISSUE SCORE from EIKON'!CU244*'WEIGHTED from Refinitive'!$B$11)+('WEIGHTED from Refinitive'!$B$14*'ISSUE SCORE from EIKON'!DJ244)+('ISSUE SCORE from EIKON'!DY244*'WEIGHTED from Refinitive'!$B$15)+('WEIGHTED from Refinitive'!$B$16*'ISSUE SCORE from EIKON'!EN244)</f>
        <v>62.464271557506969</v>
      </c>
      <c r="E241" s="1">
        <f>('WEIGHTED from Refinitive'!$B$3*'ISSUE SCORE from EIKON'!J244)+('WEIGHTED from Refinitive'!$B$4*'ISSUE SCORE from EIKON'!Y244)+('ISSUE SCORE from EIKON'!AN244*'WEIGHTED from Refinitive'!$B$5)+('WEIGHTED from Refinitive'!$B$8*'ISSUE SCORE from EIKON'!BC244)+('ISSUE SCORE from EIKON'!BR244*'WEIGHTED from Refinitive'!$B$9)+('WEIGHTED from Refinitive'!$B$10*'ISSUE SCORE from EIKON'!CG244)+('ISSUE SCORE from EIKON'!CV244*'WEIGHTED from Refinitive'!$B$11)+('WEIGHTED from Refinitive'!$B$14*'ISSUE SCORE from EIKON'!DK244)+('ISSUE SCORE from EIKON'!DZ244*'WEIGHTED from Refinitive'!$B$15)+('WEIGHTED from Refinitive'!$B$16*'ISSUE SCORE from EIKON'!EO244)</f>
        <v>61.22654981222086</v>
      </c>
      <c r="F241" s="1">
        <f>('WEIGHTED from Refinitive'!$B$3*'ISSUE SCORE from EIKON'!K244)+('WEIGHTED from Refinitive'!$B$4*'ISSUE SCORE from EIKON'!Z244)+('ISSUE SCORE from EIKON'!AO244*'WEIGHTED from Refinitive'!$B$5)+('WEIGHTED from Refinitive'!$B$8*'ISSUE SCORE from EIKON'!BD244)+('ISSUE SCORE from EIKON'!BS244*'WEIGHTED from Refinitive'!$B$9)+('WEIGHTED from Refinitive'!$B$10*'ISSUE SCORE from EIKON'!CH244)+('ISSUE SCORE from EIKON'!CW244*'WEIGHTED from Refinitive'!$B$11)+('WEIGHTED from Refinitive'!$B$14*'ISSUE SCORE from EIKON'!DL244)+('ISSUE SCORE from EIKON'!EA244*'WEIGHTED from Refinitive'!$B$15)+('WEIGHTED from Refinitive'!$B$16*'ISSUE SCORE from EIKON'!EP244)</f>
        <v>63.179836277466578</v>
      </c>
      <c r="G241" s="1">
        <f>('WEIGHTED from Refinitive'!$B$3*'ISSUE SCORE from EIKON'!L244)+('WEIGHTED from Refinitive'!$B$4*'ISSUE SCORE from EIKON'!AA244)+('ISSUE SCORE from EIKON'!AP244*'WEIGHTED from Refinitive'!$B$5)+('WEIGHTED from Refinitive'!$B$8*'ISSUE SCORE from EIKON'!BE244)+('ISSUE SCORE from EIKON'!BT244*'WEIGHTED from Refinitive'!$B$9)+('WEIGHTED from Refinitive'!$B$10*'ISSUE SCORE from EIKON'!CI244)+('ISSUE SCORE from EIKON'!CX244*'WEIGHTED from Refinitive'!$B$11)+('WEIGHTED from Refinitive'!$B$14*'ISSUE SCORE from EIKON'!DM244)+('ISSUE SCORE from EIKON'!EB244*'WEIGHTED from Refinitive'!$B$15)+('WEIGHTED from Refinitive'!$B$16*'ISSUE SCORE from EIKON'!EQ244)</f>
        <v>41.907525401427783</v>
      </c>
      <c r="H241" s="1">
        <f>('WEIGHTED from Refinitive'!$B$3*'ISSUE SCORE from EIKON'!M244)+('WEIGHTED from Refinitive'!$B$4*'ISSUE SCORE from EIKON'!AB244)+('ISSUE SCORE from EIKON'!AQ244*'WEIGHTED from Refinitive'!$B$5)+('WEIGHTED from Refinitive'!$B$8*'ISSUE SCORE from EIKON'!BF244)+('ISSUE SCORE from EIKON'!BU244*'WEIGHTED from Refinitive'!$B$9)+('WEIGHTED from Refinitive'!$B$10*'ISSUE SCORE from EIKON'!CJ244)+('ISSUE SCORE from EIKON'!CY244*'WEIGHTED from Refinitive'!$B$11)+('WEIGHTED from Refinitive'!$B$14*'ISSUE SCORE from EIKON'!DN244)+('ISSUE SCORE from EIKON'!EC244*'WEIGHTED from Refinitive'!$B$15)+('WEIGHTED from Refinitive'!$B$16*'ISSUE SCORE from EIKON'!ER244)</f>
        <v>46.327211060864379</v>
      </c>
      <c r="I241" s="1">
        <f>('WEIGHTED from Refinitive'!$B$3*'ISSUE SCORE from EIKON'!N244)+('WEIGHTED from Refinitive'!$B$4*'ISSUE SCORE from EIKON'!AC244)+('ISSUE SCORE from EIKON'!AR244*'WEIGHTED from Refinitive'!$B$5)+('WEIGHTED from Refinitive'!$B$8*'ISSUE SCORE from EIKON'!BG244)+('ISSUE SCORE from EIKON'!BV244*'WEIGHTED from Refinitive'!$B$9)+('WEIGHTED from Refinitive'!$B$10*'ISSUE SCORE from EIKON'!CK244)+('ISSUE SCORE from EIKON'!CZ244*'WEIGHTED from Refinitive'!$B$11)+('WEIGHTED from Refinitive'!$B$14*'ISSUE SCORE from EIKON'!DO244)+('ISSUE SCORE from EIKON'!ED244*'WEIGHTED from Refinitive'!$B$15)+('WEIGHTED from Refinitive'!$B$16*'ISSUE SCORE from EIKON'!ES244)</f>
        <v>46.278933647507053</v>
      </c>
      <c r="J241" s="1">
        <f>('WEIGHTED from Refinitive'!$B$3*'ISSUE SCORE from EIKON'!O244)+('WEIGHTED from Refinitive'!$B$4*'ISSUE SCORE from EIKON'!AD244)+('ISSUE SCORE from EIKON'!AS244*'WEIGHTED from Refinitive'!$B$5)+('WEIGHTED from Refinitive'!$B$8*'ISSUE SCORE from EIKON'!BH244)+('ISSUE SCORE from EIKON'!BW244*'WEIGHTED from Refinitive'!$B$9)+('WEIGHTED from Refinitive'!$B$10*'ISSUE SCORE from EIKON'!CL244)+('ISSUE SCORE from EIKON'!DA244*'WEIGHTED from Refinitive'!$B$11)+('WEIGHTED from Refinitive'!$B$14*'ISSUE SCORE from EIKON'!DP244)+('ISSUE SCORE from EIKON'!EE244*'WEIGHTED from Refinitive'!$B$15)+('WEIGHTED from Refinitive'!$B$16*'ISSUE SCORE from EIKON'!ET244)</f>
        <v>50.26122675929625</v>
      </c>
      <c r="K241" s="1">
        <f>('WEIGHTED from Refinitive'!$B$3*'ISSUE SCORE from EIKON'!P244)+('WEIGHTED from Refinitive'!$B$4*'ISSUE SCORE from EIKON'!AE244)+('ISSUE SCORE from EIKON'!AT244*'WEIGHTED from Refinitive'!$B$5)+('WEIGHTED from Refinitive'!$B$8*'ISSUE SCORE from EIKON'!BI244)+('ISSUE SCORE from EIKON'!BX244*'WEIGHTED from Refinitive'!$B$9)+('WEIGHTED from Refinitive'!$B$10*'ISSUE SCORE from EIKON'!CM244)+('ISSUE SCORE from EIKON'!DB244*'WEIGHTED from Refinitive'!$B$11)+('WEIGHTED from Refinitive'!$B$14*'ISSUE SCORE from EIKON'!DQ244)+('ISSUE SCORE from EIKON'!EF244*'WEIGHTED from Refinitive'!$B$15)+('WEIGHTED from Refinitive'!$B$16*'ISSUE SCORE from EIKON'!EU244)</f>
        <v>57.085526315789423</v>
      </c>
      <c r="L241" s="1">
        <f>('WEIGHTED from Refinitive'!$B$3*'ISSUE SCORE from EIKON'!Q244)+('WEIGHTED from Refinitive'!$B$4*'ISSUE SCORE from EIKON'!AF244)+('ISSUE SCORE from EIKON'!AU244*'WEIGHTED from Refinitive'!$B$5)+('WEIGHTED from Refinitive'!$B$8*'ISSUE SCORE from EIKON'!BJ244)+('ISSUE SCORE from EIKON'!BY244*'WEIGHTED from Refinitive'!$B$9)+('WEIGHTED from Refinitive'!$B$10*'ISSUE SCORE from EIKON'!CN244)+('ISSUE SCORE from EIKON'!DC244*'WEIGHTED from Refinitive'!$B$11)+('WEIGHTED from Refinitive'!$B$14*'ISSUE SCORE from EIKON'!DR244)+('ISSUE SCORE from EIKON'!EG244*'WEIGHTED from Refinitive'!$B$15)+('WEIGHTED from Refinitive'!$B$16*'ISSUE SCORE from EIKON'!EV244)</f>
        <v>60.505351568306786</v>
      </c>
      <c r="M241" s="1">
        <f>('WEIGHTED from Refinitive'!$B$3*'ISSUE SCORE from EIKON'!R244)+('WEIGHTED from Refinitive'!$B$4*'ISSUE SCORE from EIKON'!AG244)+('ISSUE SCORE from EIKON'!AV244*'WEIGHTED from Refinitive'!$B$5)+('WEIGHTED from Refinitive'!$B$8*'ISSUE SCORE from EIKON'!BK244)+('ISSUE SCORE from EIKON'!BZ244*'WEIGHTED from Refinitive'!$B$9)+('WEIGHTED from Refinitive'!$B$10*'ISSUE SCORE from EIKON'!CO244)+('ISSUE SCORE from EIKON'!DD244*'WEIGHTED from Refinitive'!$B$11)+('WEIGHTED from Refinitive'!$B$14*'ISSUE SCORE from EIKON'!DS244)+('ISSUE SCORE from EIKON'!EH244*'WEIGHTED from Refinitive'!$B$15)+('WEIGHTED from Refinitive'!$B$16*'ISSUE SCORE from EIKON'!EW244)</f>
        <v>58.23511893506786</v>
      </c>
      <c r="N241" s="1">
        <f>('WEIGHTED from Refinitive'!$B$3*'ISSUE SCORE from EIKON'!S244)+('WEIGHTED from Refinitive'!$B$4*'ISSUE SCORE from EIKON'!AH244)+('ISSUE SCORE from EIKON'!AW244*'WEIGHTED from Refinitive'!$B$5)+('WEIGHTED from Refinitive'!$B$8*'ISSUE SCORE from EIKON'!BL244)+('ISSUE SCORE from EIKON'!CA244*'WEIGHTED from Refinitive'!$B$9)+('WEIGHTED from Refinitive'!$B$10*'ISSUE SCORE from EIKON'!CP244)+('ISSUE SCORE from EIKON'!DE244*'WEIGHTED from Refinitive'!$B$11)+('WEIGHTED from Refinitive'!$B$14*'ISSUE SCORE from EIKON'!DT244)+('ISSUE SCORE from EIKON'!EI244*'WEIGHTED from Refinitive'!$B$15)+('WEIGHTED from Refinitive'!$B$16*'ISSUE SCORE from EIKON'!EX244)</f>
        <v>68.794717425833852</v>
      </c>
      <c r="O241" s="1">
        <f>('WEIGHTED from Refinitive'!$B$3*'ISSUE SCORE from EIKON'!T244)+('WEIGHTED from Refinitive'!$B$4*'ISSUE SCORE from EIKON'!AI244)+('ISSUE SCORE from EIKON'!AX244*'WEIGHTED from Refinitive'!$B$5)+('WEIGHTED from Refinitive'!$B$8*'ISSUE SCORE from EIKON'!BM244)+('ISSUE SCORE from EIKON'!CB244*'WEIGHTED from Refinitive'!$B$9)+('WEIGHTED from Refinitive'!$B$10*'ISSUE SCORE from EIKON'!CQ244)+('ISSUE SCORE from EIKON'!DF244*'WEIGHTED from Refinitive'!$B$11)+('WEIGHTED from Refinitive'!$B$14*'ISSUE SCORE from EIKON'!DU244)+('ISSUE SCORE from EIKON'!EJ244*'WEIGHTED from Refinitive'!$B$15)+('WEIGHTED from Refinitive'!$B$16*'ISSUE SCORE from EIKON'!EY244)</f>
        <v>45.739655172413755</v>
      </c>
      <c r="P241" s="1">
        <f>('WEIGHTED from Refinitive'!$B$3*'ISSUE SCORE from EIKON'!U244)+('WEIGHTED from Refinitive'!$B$4*'ISSUE SCORE from EIKON'!AJ244)+('ISSUE SCORE from EIKON'!AY244*'WEIGHTED from Refinitive'!$B$5)+('WEIGHTED from Refinitive'!$B$8*'ISSUE SCORE from EIKON'!BN244)+('ISSUE SCORE from EIKON'!CC244*'WEIGHTED from Refinitive'!$B$9)+('WEIGHTED from Refinitive'!$B$10*'ISSUE SCORE from EIKON'!CR244)+('ISSUE SCORE from EIKON'!DG244*'WEIGHTED from Refinitive'!$B$11)+('WEIGHTED from Refinitive'!$B$14*'ISSUE SCORE from EIKON'!DV244)+('ISSUE SCORE from EIKON'!EK244*'WEIGHTED from Refinitive'!$B$15)+('WEIGHTED from Refinitive'!$B$16*'ISSUE SCORE from EIKON'!EZ244)</f>
        <v>43.141434532841913</v>
      </c>
      <c r="R241" s="11" t="s">
        <v>361</v>
      </c>
      <c r="S241" s="1">
        <f t="shared" si="92"/>
        <v>61.01435226779455</v>
      </c>
      <c r="T241" s="1">
        <f t="shared" si="93"/>
        <v>60.523021370670541</v>
      </c>
      <c r="U241" s="1">
        <f t="shared" si="94"/>
        <v>62.464271557506969</v>
      </c>
      <c r="V241" s="1">
        <f t="shared" si="95"/>
        <v>61.22654981222086</v>
      </c>
      <c r="W241" s="1">
        <f t="shared" si="96"/>
        <v>63.179836277466578</v>
      </c>
      <c r="X241" s="1">
        <f t="shared" si="97"/>
        <v>41.907525401427783</v>
      </c>
      <c r="Y241" s="1">
        <f t="shared" si="98"/>
        <v>46.327211060864379</v>
      </c>
      <c r="Z241" s="1">
        <f t="shared" si="99"/>
        <v>46.278933647507053</v>
      </c>
      <c r="AA241" s="1">
        <f t="shared" si="100"/>
        <v>50.26122675929625</v>
      </c>
      <c r="AB241" s="1">
        <f t="shared" si="101"/>
        <v>57.085526315789423</v>
      </c>
      <c r="AC241" s="1">
        <f t="shared" si="102"/>
        <v>60.505351568306786</v>
      </c>
      <c r="AD241" s="1">
        <f t="shared" si="103"/>
        <v>58.23511893506786</v>
      </c>
      <c r="AE241" s="1">
        <f t="shared" si="104"/>
        <v>68.794717425833852</v>
      </c>
      <c r="AF241" s="1">
        <f t="shared" si="105"/>
        <v>45.739655172413755</v>
      </c>
      <c r="AG241" s="1">
        <f t="shared" si="106"/>
        <v>43.141434532841913</v>
      </c>
      <c r="AI241" s="11" t="s">
        <v>361</v>
      </c>
      <c r="AJ241" s="1">
        <f t="shared" si="107"/>
        <v>0.49133089712400846</v>
      </c>
      <c r="AK241" s="1">
        <f t="shared" si="108"/>
        <v>-1.9412501868364274</v>
      </c>
      <c r="AL241" s="1">
        <f t="shared" si="109"/>
        <v>1.2377217452861089</v>
      </c>
      <c r="AM241" s="1">
        <f t="shared" si="110"/>
        <v>-1.9532864652457178</v>
      </c>
      <c r="AN241" s="1">
        <f t="shared" si="111"/>
        <v>21.272310876038794</v>
      </c>
      <c r="AO241" s="1">
        <f t="shared" si="112"/>
        <v>-4.4196856594365954</v>
      </c>
      <c r="AP241" s="1">
        <f t="shared" si="113"/>
        <v>0.048277413357325827</v>
      </c>
      <c r="AQ241" s="1">
        <f t="shared" si="114"/>
        <v>-3.9822931117891969</v>
      </c>
      <c r="AR241" s="1">
        <f t="shared" si="115"/>
        <v>-6.8242995564931732</v>
      </c>
      <c r="AS241" s="1">
        <f t="shared" si="116"/>
        <v>-3.4198252525173629</v>
      </c>
      <c r="AT241" s="1">
        <f t="shared" si="117"/>
        <v>2.2702326332389262</v>
      </c>
      <c r="AU241" s="1">
        <f t="shared" si="118"/>
        <v>-10.559598490765993</v>
      </c>
      <c r="AV241" s="1">
        <f t="shared" si="119"/>
        <v>23.055062253420097</v>
      </c>
      <c r="AW241" s="1">
        <f t="shared" si="120"/>
        <v>2.5982206395718421</v>
      </c>
      <c r="AX241" s="1" t="str">
        <f>VLOOKUP(AI241,'ISSUE SCORE from EIKON'!A244:B673,2,FALSE)</f>
        <v>NetApp Inc</v>
      </c>
      <c r="AY241" s="1">
        <f t="shared" si="121"/>
        <v>240</v>
      </c>
      <c r="AZ241" s="1">
        <v>240</v>
      </c>
      <c r="BA241" s="1">
        <v>1</v>
      </c>
    </row>
    <row r="242" spans="1:53" ht="15">
      <c r="A242" s="11" t="s">
        <v>306</v>
      </c>
      <c r="B242" s="1">
        <f>('WEIGHTED from Refinitive'!$B$3*'ISSUE SCORE from EIKON'!G245)+('WEIGHTED from Refinitive'!$B$4*'ISSUE SCORE from EIKON'!V245)+('ISSUE SCORE from EIKON'!AK245*'WEIGHTED from Refinitive'!$B$5)+('WEIGHTED from Refinitive'!$B$8*'ISSUE SCORE from EIKON'!AZ245)+('ISSUE SCORE from EIKON'!BO245*'WEIGHTED from Refinitive'!$B$9)+('WEIGHTED from Refinitive'!$B$10*'ISSUE SCORE from EIKON'!CD245)+('ISSUE SCORE from EIKON'!CS245*'WEIGHTED from Refinitive'!$B$11)+('WEIGHTED from Refinitive'!$B$14*'ISSUE SCORE from EIKON'!DH245)+('ISSUE SCORE from EIKON'!DW245*'WEIGHTED from Refinitive'!$B$15)+('WEIGHTED from Refinitive'!$B$16*'ISSUE SCORE from EIKON'!EL245)</f>
        <v>87.724432958651107</v>
      </c>
      <c r="C242" s="1">
        <f>('WEIGHTED from Refinitive'!$B$3*'ISSUE SCORE from EIKON'!H245)+('WEIGHTED from Refinitive'!$B$4*'ISSUE SCORE from EIKON'!W245)+('ISSUE SCORE from EIKON'!AL245*'WEIGHTED from Refinitive'!$B$5)+('WEIGHTED from Refinitive'!$B$8*'ISSUE SCORE from EIKON'!BA245)+('ISSUE SCORE from EIKON'!BP245*'WEIGHTED from Refinitive'!$B$9)+('WEIGHTED from Refinitive'!$B$10*'ISSUE SCORE from EIKON'!CE245)+('ISSUE SCORE from EIKON'!CT245*'WEIGHTED from Refinitive'!$B$11)+('WEIGHTED from Refinitive'!$B$14*'ISSUE SCORE from EIKON'!DI245)+('ISSUE SCORE from EIKON'!DX245*'WEIGHTED from Refinitive'!$B$15)+('WEIGHTED from Refinitive'!$B$16*'ISSUE SCORE from EIKON'!EM245)</f>
        <v>84.780505952380935</v>
      </c>
      <c r="D242" s="1">
        <f>('WEIGHTED from Refinitive'!$B$3*'ISSUE SCORE from EIKON'!I245)+('WEIGHTED from Refinitive'!$B$4*'ISSUE SCORE from EIKON'!X245)+('ISSUE SCORE from EIKON'!AM245*'WEIGHTED from Refinitive'!$B$5)+('WEIGHTED from Refinitive'!$B$8*'ISSUE SCORE from EIKON'!BB245)+('ISSUE SCORE from EIKON'!BQ245*'WEIGHTED from Refinitive'!$B$9)+('WEIGHTED from Refinitive'!$B$10*'ISSUE SCORE from EIKON'!CF245)+('ISSUE SCORE from EIKON'!CU245*'WEIGHTED from Refinitive'!$B$11)+('WEIGHTED from Refinitive'!$B$14*'ISSUE SCORE from EIKON'!DJ245)+('ISSUE SCORE from EIKON'!DY245*'WEIGHTED from Refinitive'!$B$15)+('WEIGHTED from Refinitive'!$B$16*'ISSUE SCORE from EIKON'!EN245)</f>
        <v>82.69662600076245</v>
      </c>
      <c r="E242" s="1">
        <f>('WEIGHTED from Refinitive'!$B$3*'ISSUE SCORE from EIKON'!J245)+('WEIGHTED from Refinitive'!$B$4*'ISSUE SCORE from EIKON'!Y245)+('ISSUE SCORE from EIKON'!AN245*'WEIGHTED from Refinitive'!$B$5)+('WEIGHTED from Refinitive'!$B$8*'ISSUE SCORE from EIKON'!BC245)+('ISSUE SCORE from EIKON'!BR245*'WEIGHTED from Refinitive'!$B$9)+('WEIGHTED from Refinitive'!$B$10*'ISSUE SCORE from EIKON'!CG245)+('ISSUE SCORE from EIKON'!CV245*'WEIGHTED from Refinitive'!$B$11)+('WEIGHTED from Refinitive'!$B$14*'ISSUE SCORE from EIKON'!DK245)+('ISSUE SCORE from EIKON'!DZ245*'WEIGHTED from Refinitive'!$B$15)+('WEIGHTED from Refinitive'!$B$16*'ISSUE SCORE from EIKON'!EO245)</f>
        <v>83.633270575578223</v>
      </c>
      <c r="F242" s="1">
        <f>('WEIGHTED from Refinitive'!$B$3*'ISSUE SCORE from EIKON'!K245)+('WEIGHTED from Refinitive'!$B$4*'ISSUE SCORE from EIKON'!Z245)+('ISSUE SCORE from EIKON'!AO245*'WEIGHTED from Refinitive'!$B$5)+('WEIGHTED from Refinitive'!$B$8*'ISSUE SCORE from EIKON'!BD245)+('ISSUE SCORE from EIKON'!BS245*'WEIGHTED from Refinitive'!$B$9)+('WEIGHTED from Refinitive'!$B$10*'ISSUE SCORE from EIKON'!CH245)+('ISSUE SCORE from EIKON'!CW245*'WEIGHTED from Refinitive'!$B$11)+('WEIGHTED from Refinitive'!$B$14*'ISSUE SCORE from EIKON'!DL245)+('ISSUE SCORE from EIKON'!EA245*'WEIGHTED from Refinitive'!$B$15)+('WEIGHTED from Refinitive'!$B$16*'ISSUE SCORE from EIKON'!EP245)</f>
        <v>82.69655172413789</v>
      </c>
      <c r="G242" s="1">
        <f>('WEIGHTED from Refinitive'!$B$3*'ISSUE SCORE from EIKON'!L245)+('WEIGHTED from Refinitive'!$B$4*'ISSUE SCORE from EIKON'!AA245)+('ISSUE SCORE from EIKON'!AP245*'WEIGHTED from Refinitive'!$B$5)+('WEIGHTED from Refinitive'!$B$8*'ISSUE SCORE from EIKON'!BE245)+('ISSUE SCORE from EIKON'!BT245*'WEIGHTED from Refinitive'!$B$9)+('WEIGHTED from Refinitive'!$B$10*'ISSUE SCORE from EIKON'!CI245)+('ISSUE SCORE from EIKON'!CX245*'WEIGHTED from Refinitive'!$B$11)+('WEIGHTED from Refinitive'!$B$14*'ISSUE SCORE from EIKON'!DM245)+('ISSUE SCORE from EIKON'!EB245*'WEIGHTED from Refinitive'!$B$15)+('WEIGHTED from Refinitive'!$B$16*'ISSUE SCORE from EIKON'!EQ245)</f>
        <v>80.966919940696783</v>
      </c>
      <c r="H242" s="1">
        <f>('WEIGHTED from Refinitive'!$B$3*'ISSUE SCORE from EIKON'!M245)+('WEIGHTED from Refinitive'!$B$4*'ISSUE SCORE from EIKON'!AB245)+('ISSUE SCORE from EIKON'!AQ245*'WEIGHTED from Refinitive'!$B$5)+('WEIGHTED from Refinitive'!$B$8*'ISSUE SCORE from EIKON'!BF245)+('ISSUE SCORE from EIKON'!BU245*'WEIGHTED from Refinitive'!$B$9)+('WEIGHTED from Refinitive'!$B$10*'ISSUE SCORE from EIKON'!CJ245)+('ISSUE SCORE from EIKON'!CY245*'WEIGHTED from Refinitive'!$B$11)+('WEIGHTED from Refinitive'!$B$14*'ISSUE SCORE from EIKON'!DN245)+('ISSUE SCORE from EIKON'!EC245*'WEIGHTED from Refinitive'!$B$15)+('WEIGHTED from Refinitive'!$B$16*'ISSUE SCORE from EIKON'!ER245)</f>
        <v>83.699030552291376</v>
      </c>
      <c r="I242" s="1">
        <f>('WEIGHTED from Refinitive'!$B$3*'ISSUE SCORE from EIKON'!N245)+('WEIGHTED from Refinitive'!$B$4*'ISSUE SCORE from EIKON'!AC245)+('ISSUE SCORE from EIKON'!AR245*'WEIGHTED from Refinitive'!$B$5)+('WEIGHTED from Refinitive'!$B$8*'ISSUE SCORE from EIKON'!BG245)+('ISSUE SCORE from EIKON'!BV245*'WEIGHTED from Refinitive'!$B$9)+('WEIGHTED from Refinitive'!$B$10*'ISSUE SCORE from EIKON'!CK245)+('ISSUE SCORE from EIKON'!CZ245*'WEIGHTED from Refinitive'!$B$11)+('WEIGHTED from Refinitive'!$B$14*'ISSUE SCORE from EIKON'!DO245)+('ISSUE SCORE from EIKON'!ED245*'WEIGHTED from Refinitive'!$B$15)+('WEIGHTED from Refinitive'!$B$16*'ISSUE SCORE from EIKON'!ES245)</f>
        <v>84.685714285714241</v>
      </c>
      <c r="J242" s="1">
        <f>('WEIGHTED from Refinitive'!$B$3*'ISSUE SCORE from EIKON'!O245)+('WEIGHTED from Refinitive'!$B$4*'ISSUE SCORE from EIKON'!AD245)+('ISSUE SCORE from EIKON'!AS245*'WEIGHTED from Refinitive'!$B$5)+('WEIGHTED from Refinitive'!$B$8*'ISSUE SCORE from EIKON'!BH245)+('ISSUE SCORE from EIKON'!BW245*'WEIGHTED from Refinitive'!$B$9)+('WEIGHTED from Refinitive'!$B$10*'ISSUE SCORE from EIKON'!CL245)+('ISSUE SCORE from EIKON'!DA245*'WEIGHTED from Refinitive'!$B$11)+('WEIGHTED from Refinitive'!$B$14*'ISSUE SCORE from EIKON'!DP245)+('ISSUE SCORE from EIKON'!EE245*'WEIGHTED from Refinitive'!$B$15)+('WEIGHTED from Refinitive'!$B$16*'ISSUE SCORE from EIKON'!ET245)</f>
        <v>83.060112847222214</v>
      </c>
      <c r="K242" s="1">
        <f>('WEIGHTED from Refinitive'!$B$3*'ISSUE SCORE from EIKON'!P245)+('WEIGHTED from Refinitive'!$B$4*'ISSUE SCORE from EIKON'!AE245)+('ISSUE SCORE from EIKON'!AT245*'WEIGHTED from Refinitive'!$B$5)+('WEIGHTED from Refinitive'!$B$8*'ISSUE SCORE from EIKON'!BI245)+('ISSUE SCORE from EIKON'!BX245*'WEIGHTED from Refinitive'!$B$9)+('WEIGHTED from Refinitive'!$B$10*'ISSUE SCORE from EIKON'!CM245)+('ISSUE SCORE from EIKON'!DB245*'WEIGHTED from Refinitive'!$B$11)+('WEIGHTED from Refinitive'!$B$14*'ISSUE SCORE from EIKON'!DQ245)+('ISSUE SCORE from EIKON'!EF245*'WEIGHTED from Refinitive'!$B$15)+('WEIGHTED from Refinitive'!$B$16*'ISSUE SCORE from EIKON'!EU245)</f>
        <v>82.889903846153828</v>
      </c>
      <c r="L242" s="1">
        <f>('WEIGHTED from Refinitive'!$B$3*'ISSUE SCORE from EIKON'!Q245)+('WEIGHTED from Refinitive'!$B$4*'ISSUE SCORE from EIKON'!AF245)+('ISSUE SCORE from EIKON'!AU245*'WEIGHTED from Refinitive'!$B$5)+('WEIGHTED from Refinitive'!$B$8*'ISSUE SCORE from EIKON'!BJ245)+('ISSUE SCORE from EIKON'!BY245*'WEIGHTED from Refinitive'!$B$9)+('WEIGHTED from Refinitive'!$B$10*'ISSUE SCORE from EIKON'!CN245)+('ISSUE SCORE from EIKON'!DC245*'WEIGHTED from Refinitive'!$B$11)+('WEIGHTED from Refinitive'!$B$14*'ISSUE SCORE from EIKON'!DR245)+('ISSUE SCORE from EIKON'!EG245*'WEIGHTED from Refinitive'!$B$15)+('WEIGHTED from Refinitive'!$B$16*'ISSUE SCORE from EIKON'!EV245)</f>
        <v>81.774456521739083</v>
      </c>
      <c r="M242" s="1">
        <f>('WEIGHTED from Refinitive'!$B$3*'ISSUE SCORE from EIKON'!R245)+('WEIGHTED from Refinitive'!$B$4*'ISSUE SCORE from EIKON'!AG245)+('ISSUE SCORE from EIKON'!AV245*'WEIGHTED from Refinitive'!$B$5)+('WEIGHTED from Refinitive'!$B$8*'ISSUE SCORE from EIKON'!BK245)+('ISSUE SCORE from EIKON'!BZ245*'WEIGHTED from Refinitive'!$B$9)+('WEIGHTED from Refinitive'!$B$10*'ISSUE SCORE from EIKON'!CO245)+('ISSUE SCORE from EIKON'!DD245*'WEIGHTED from Refinitive'!$B$11)+('WEIGHTED from Refinitive'!$B$14*'ISSUE SCORE from EIKON'!DS245)+('ISSUE SCORE from EIKON'!EH245*'WEIGHTED from Refinitive'!$B$15)+('WEIGHTED from Refinitive'!$B$16*'ISSUE SCORE from EIKON'!EW245)</f>
        <v>69.242779444861171</v>
      </c>
      <c r="N242" s="1">
        <f>('WEIGHTED from Refinitive'!$B$3*'ISSUE SCORE from EIKON'!S245)+('WEIGHTED from Refinitive'!$B$4*'ISSUE SCORE from EIKON'!AH245)+('ISSUE SCORE from EIKON'!AW245*'WEIGHTED from Refinitive'!$B$5)+('WEIGHTED from Refinitive'!$B$8*'ISSUE SCORE from EIKON'!BL245)+('ISSUE SCORE from EIKON'!CA245*'WEIGHTED from Refinitive'!$B$9)+('WEIGHTED from Refinitive'!$B$10*'ISSUE SCORE from EIKON'!CP245)+('ISSUE SCORE from EIKON'!DE245*'WEIGHTED from Refinitive'!$B$11)+('WEIGHTED from Refinitive'!$B$14*'ISSUE SCORE from EIKON'!DT245)+('ISSUE SCORE from EIKON'!EI245*'WEIGHTED from Refinitive'!$B$15)+('WEIGHTED from Refinitive'!$B$16*'ISSUE SCORE from EIKON'!EX245)</f>
        <v>79.826410060975576</v>
      </c>
      <c r="O242" s="1">
        <f>('WEIGHTED from Refinitive'!$B$3*'ISSUE SCORE from EIKON'!T245)+('WEIGHTED from Refinitive'!$B$4*'ISSUE SCORE from EIKON'!AI245)+('ISSUE SCORE from EIKON'!AX245*'WEIGHTED from Refinitive'!$B$5)+('WEIGHTED from Refinitive'!$B$8*'ISSUE SCORE from EIKON'!BM245)+('ISSUE SCORE from EIKON'!CB245*'WEIGHTED from Refinitive'!$B$9)+('WEIGHTED from Refinitive'!$B$10*'ISSUE SCORE from EIKON'!CQ245)+('ISSUE SCORE from EIKON'!DF245*'WEIGHTED from Refinitive'!$B$11)+('WEIGHTED from Refinitive'!$B$14*'ISSUE SCORE from EIKON'!DU245)+('ISSUE SCORE from EIKON'!EJ245*'WEIGHTED from Refinitive'!$B$15)+('WEIGHTED from Refinitive'!$B$16*'ISSUE SCORE from EIKON'!EY245)</f>
        <v>64.842338102409599</v>
      </c>
      <c r="P242" s="1">
        <f>('WEIGHTED from Refinitive'!$B$3*'ISSUE SCORE from EIKON'!U245)+('WEIGHTED from Refinitive'!$B$4*'ISSUE SCORE from EIKON'!AJ245)+('ISSUE SCORE from EIKON'!AY245*'WEIGHTED from Refinitive'!$B$5)+('WEIGHTED from Refinitive'!$B$8*'ISSUE SCORE from EIKON'!BN245)+('ISSUE SCORE from EIKON'!CC245*'WEIGHTED from Refinitive'!$B$9)+('WEIGHTED from Refinitive'!$B$10*'ISSUE SCORE from EIKON'!CR245)+('ISSUE SCORE from EIKON'!DG245*'WEIGHTED from Refinitive'!$B$11)+('WEIGHTED from Refinitive'!$B$14*'ISSUE SCORE from EIKON'!DV245)+('ISSUE SCORE from EIKON'!EK245*'WEIGHTED from Refinitive'!$B$15)+('WEIGHTED from Refinitive'!$B$16*'ISSUE SCORE from EIKON'!EZ245)</f>
        <v>0</v>
      </c>
      <c r="R242" s="11" t="s">
        <v>363</v>
      </c>
      <c r="S242" s="1">
        <f t="shared" si="92"/>
        <v>88.080321720959773</v>
      </c>
      <c r="T242" s="1">
        <f t="shared" si="93"/>
        <v>84.780505952380935</v>
      </c>
      <c r="U242" s="1">
        <f t="shared" si="94"/>
        <v>82.69662600076245</v>
      </c>
      <c r="V242" s="1">
        <f t="shared" si="95"/>
        <v>83.633270575578223</v>
      </c>
      <c r="W242" s="1">
        <f t="shared" si="96"/>
        <v>82.69655172413789</v>
      </c>
      <c r="X242" s="1">
        <f t="shared" si="97"/>
        <v>80.966919940696783</v>
      </c>
      <c r="Y242" s="1">
        <f t="shared" si="98"/>
        <v>83.699030552291376</v>
      </c>
      <c r="Z242" s="1">
        <f t="shared" si="99"/>
        <v>84.685714285714241</v>
      </c>
      <c r="AA242" s="1">
        <f t="shared" si="100"/>
        <v>83.060112847222214</v>
      </c>
      <c r="AB242" s="1">
        <f t="shared" si="101"/>
        <v>82.889903846153828</v>
      </c>
      <c r="AC242" s="1">
        <f t="shared" si="102"/>
        <v>81.774456521739083</v>
      </c>
      <c r="AD242" s="1">
        <f t="shared" si="103"/>
        <v>69.242779444861171</v>
      </c>
      <c r="AE242" s="1">
        <f t="shared" si="104"/>
        <v>79.826410060975576</v>
      </c>
      <c r="AF242" s="1">
        <f t="shared" si="105"/>
        <v>64.842338102409599</v>
      </c>
      <c r="AG242" s="1">
        <f t="shared" si="106"/>
        <v>0</v>
      </c>
      <c r="AI242" s="11" t="s">
        <v>363</v>
      </c>
      <c r="AJ242" s="1">
        <f t="shared" si="107"/>
        <v>3.2998157685788385</v>
      </c>
      <c r="AK242" s="1">
        <f t="shared" si="108"/>
        <v>2.0838799516184849</v>
      </c>
      <c r="AL242" s="1">
        <f t="shared" si="109"/>
        <v>-0.93664457481577301</v>
      </c>
      <c r="AM242" s="1">
        <f t="shared" si="110"/>
        <v>0.9367188514403324</v>
      </c>
      <c r="AN242" s="1">
        <f t="shared" si="111"/>
        <v>1.729631783441107</v>
      </c>
      <c r="AO242" s="1">
        <f t="shared" si="112"/>
        <v>-2.7321106115945923</v>
      </c>
      <c r="AP242" s="1">
        <f t="shared" si="113"/>
        <v>-0.98668373342286486</v>
      </c>
      <c r="AQ242" s="1">
        <f t="shared" si="114"/>
        <v>1.6256014384920263</v>
      </c>
      <c r="AR242" s="1">
        <f t="shared" si="115"/>
        <v>0.1702090010683861</v>
      </c>
      <c r="AS242" s="1">
        <f t="shared" si="116"/>
        <v>1.1154473244147454</v>
      </c>
      <c r="AT242" s="1">
        <f t="shared" si="117"/>
        <v>12.531677076877912</v>
      </c>
      <c r="AU242" s="1">
        <f t="shared" si="118"/>
        <v>-10.583630616114405</v>
      </c>
      <c r="AV242" s="1">
        <f t="shared" si="119"/>
        <v>14.984071958565977</v>
      </c>
      <c r="AW242" s="1">
        <f t="shared" si="120"/>
        <v>64.842338102409599</v>
      </c>
      <c r="AX242" s="1" t="str">
        <f>VLOOKUP(AI242,'ISSUE SCORE from EIKON'!A245:B674,2,FALSE)</f>
        <v>NVIDIA Corp</v>
      </c>
      <c r="AY242" s="1">
        <f t="shared" si="121"/>
        <v>241</v>
      </c>
      <c r="AZ242" s="1">
        <v>241</v>
      </c>
      <c r="BA242" s="1">
        <v>1</v>
      </c>
    </row>
    <row r="243" spans="1:53" ht="15">
      <c r="A243" s="11" t="s">
        <v>307</v>
      </c>
      <c r="B243" s="1">
        <f>('WEIGHTED from Refinitive'!$B$3*'ISSUE SCORE from EIKON'!G246)+('WEIGHTED from Refinitive'!$B$4*'ISSUE SCORE from EIKON'!V246)+('ISSUE SCORE from EIKON'!AK246*'WEIGHTED from Refinitive'!$B$5)+('WEIGHTED from Refinitive'!$B$8*'ISSUE SCORE from EIKON'!AZ246)+('ISSUE SCORE from EIKON'!BO246*'WEIGHTED from Refinitive'!$B$9)+('WEIGHTED from Refinitive'!$B$10*'ISSUE SCORE from EIKON'!CD246)+('ISSUE SCORE from EIKON'!CS246*'WEIGHTED from Refinitive'!$B$11)+('WEIGHTED from Refinitive'!$B$14*'ISSUE SCORE from EIKON'!DH246)+('ISSUE SCORE from EIKON'!DW246*'WEIGHTED from Refinitive'!$B$15)+('WEIGHTED from Refinitive'!$B$16*'ISSUE SCORE from EIKON'!EL246)</f>
        <v>26.986497160432236</v>
      </c>
      <c r="C243" s="1">
        <f>('WEIGHTED from Refinitive'!$B$3*'ISSUE SCORE from EIKON'!H246)+('WEIGHTED from Refinitive'!$B$4*'ISSUE SCORE from EIKON'!W246)+('ISSUE SCORE from EIKON'!AL246*'WEIGHTED from Refinitive'!$B$5)+('WEIGHTED from Refinitive'!$B$8*'ISSUE SCORE from EIKON'!BA246)+('ISSUE SCORE from EIKON'!BP246*'WEIGHTED from Refinitive'!$B$9)+('WEIGHTED from Refinitive'!$B$10*'ISSUE SCORE from EIKON'!CE246)+('ISSUE SCORE from EIKON'!CT246*'WEIGHTED from Refinitive'!$B$11)+('WEIGHTED from Refinitive'!$B$14*'ISSUE SCORE from EIKON'!DI246)+('ISSUE SCORE from EIKON'!DX246*'WEIGHTED from Refinitive'!$B$15)+('WEIGHTED from Refinitive'!$B$16*'ISSUE SCORE from EIKON'!EM246)</f>
        <v>22.218287596048263</v>
      </c>
      <c r="D243" s="1">
        <f>('WEIGHTED from Refinitive'!$B$3*'ISSUE SCORE from EIKON'!I246)+('WEIGHTED from Refinitive'!$B$4*'ISSUE SCORE from EIKON'!X246)+('ISSUE SCORE from EIKON'!AM246*'WEIGHTED from Refinitive'!$B$5)+('WEIGHTED from Refinitive'!$B$8*'ISSUE SCORE from EIKON'!BB246)+('ISSUE SCORE from EIKON'!BQ246*'WEIGHTED from Refinitive'!$B$9)+('WEIGHTED from Refinitive'!$B$10*'ISSUE SCORE from EIKON'!CF246)+('ISSUE SCORE from EIKON'!CU246*'WEIGHTED from Refinitive'!$B$11)+('WEIGHTED from Refinitive'!$B$14*'ISSUE SCORE from EIKON'!DJ246)+('ISSUE SCORE from EIKON'!DY246*'WEIGHTED from Refinitive'!$B$15)+('WEIGHTED from Refinitive'!$B$16*'ISSUE SCORE from EIKON'!EN246)</f>
        <v>28.502652692687565</v>
      </c>
      <c r="E243" s="1">
        <f>('WEIGHTED from Refinitive'!$B$3*'ISSUE SCORE from EIKON'!J246)+('WEIGHTED from Refinitive'!$B$4*'ISSUE SCORE from EIKON'!Y246)+('ISSUE SCORE from EIKON'!AN246*'WEIGHTED from Refinitive'!$B$5)+('WEIGHTED from Refinitive'!$B$8*'ISSUE SCORE from EIKON'!BC246)+('ISSUE SCORE from EIKON'!BR246*'WEIGHTED from Refinitive'!$B$9)+('WEIGHTED from Refinitive'!$B$10*'ISSUE SCORE from EIKON'!CG246)+('ISSUE SCORE from EIKON'!CV246*'WEIGHTED from Refinitive'!$B$11)+('WEIGHTED from Refinitive'!$B$14*'ISSUE SCORE from EIKON'!DK246)+('ISSUE SCORE from EIKON'!DZ246*'WEIGHTED from Refinitive'!$B$15)+('WEIGHTED from Refinitive'!$B$16*'ISSUE SCORE from EIKON'!EO246)</f>
        <v>26.638334404369797</v>
      </c>
      <c r="F243" s="1">
        <f>('WEIGHTED from Refinitive'!$B$3*'ISSUE SCORE from EIKON'!K246)+('WEIGHTED from Refinitive'!$B$4*'ISSUE SCORE from EIKON'!Z246)+('ISSUE SCORE from EIKON'!AO246*'WEIGHTED from Refinitive'!$B$5)+('WEIGHTED from Refinitive'!$B$8*'ISSUE SCORE from EIKON'!BD246)+('ISSUE SCORE from EIKON'!BS246*'WEIGHTED from Refinitive'!$B$9)+('WEIGHTED from Refinitive'!$B$10*'ISSUE SCORE from EIKON'!CH246)+('ISSUE SCORE from EIKON'!CW246*'WEIGHTED from Refinitive'!$B$11)+('WEIGHTED from Refinitive'!$B$14*'ISSUE SCORE from EIKON'!DL246)+('ISSUE SCORE from EIKON'!EA246*'WEIGHTED from Refinitive'!$B$15)+('WEIGHTED from Refinitive'!$B$16*'ISSUE SCORE from EIKON'!EP246)</f>
        <v>28.380619380619382</v>
      </c>
      <c r="G243" s="1">
        <f>('WEIGHTED from Refinitive'!$B$3*'ISSUE SCORE from EIKON'!L246)+('WEIGHTED from Refinitive'!$B$4*'ISSUE SCORE from EIKON'!AA246)+('ISSUE SCORE from EIKON'!AP246*'WEIGHTED from Refinitive'!$B$5)+('WEIGHTED from Refinitive'!$B$8*'ISSUE SCORE from EIKON'!BE246)+('ISSUE SCORE from EIKON'!BT246*'WEIGHTED from Refinitive'!$B$9)+('WEIGHTED from Refinitive'!$B$10*'ISSUE SCORE from EIKON'!CI246)+('ISSUE SCORE from EIKON'!CX246*'WEIGHTED from Refinitive'!$B$11)+('WEIGHTED from Refinitive'!$B$14*'ISSUE SCORE from EIKON'!DM246)+('ISSUE SCORE from EIKON'!EB246*'WEIGHTED from Refinitive'!$B$15)+('WEIGHTED from Refinitive'!$B$16*'ISSUE SCORE from EIKON'!EQ246)</f>
        <v>32.375974299557562</v>
      </c>
      <c r="H243" s="1">
        <f>('WEIGHTED from Refinitive'!$B$3*'ISSUE SCORE from EIKON'!M246)+('WEIGHTED from Refinitive'!$B$4*'ISSUE SCORE from EIKON'!AB246)+('ISSUE SCORE from EIKON'!AQ246*'WEIGHTED from Refinitive'!$B$5)+('WEIGHTED from Refinitive'!$B$8*'ISSUE SCORE from EIKON'!BF246)+('ISSUE SCORE from EIKON'!BU246*'WEIGHTED from Refinitive'!$B$9)+('WEIGHTED from Refinitive'!$B$10*'ISSUE SCORE from EIKON'!CJ246)+('ISSUE SCORE from EIKON'!CY246*'WEIGHTED from Refinitive'!$B$11)+('WEIGHTED from Refinitive'!$B$14*'ISSUE SCORE from EIKON'!DN246)+('ISSUE SCORE from EIKON'!EC246*'WEIGHTED from Refinitive'!$B$15)+('WEIGHTED from Refinitive'!$B$16*'ISSUE SCORE from EIKON'!ER246)</f>
        <v>29.01598461490547</v>
      </c>
      <c r="I243" s="1">
        <f>('WEIGHTED from Refinitive'!$B$3*'ISSUE SCORE from EIKON'!N246)+('WEIGHTED from Refinitive'!$B$4*'ISSUE SCORE from EIKON'!AC246)+('ISSUE SCORE from EIKON'!AR246*'WEIGHTED from Refinitive'!$B$5)+('WEIGHTED from Refinitive'!$B$8*'ISSUE SCORE from EIKON'!BG246)+('ISSUE SCORE from EIKON'!BV246*'WEIGHTED from Refinitive'!$B$9)+('WEIGHTED from Refinitive'!$B$10*'ISSUE SCORE from EIKON'!CK246)+('ISSUE SCORE from EIKON'!CZ246*'WEIGHTED from Refinitive'!$B$11)+('WEIGHTED from Refinitive'!$B$14*'ISSUE SCORE from EIKON'!DO246)+('ISSUE SCORE from EIKON'!ED246*'WEIGHTED from Refinitive'!$B$15)+('WEIGHTED from Refinitive'!$B$16*'ISSUE SCORE from EIKON'!ES246)</f>
        <v>29.65357468123857</v>
      </c>
      <c r="J243" s="1">
        <f>('WEIGHTED from Refinitive'!$B$3*'ISSUE SCORE from EIKON'!O246)+('WEIGHTED from Refinitive'!$B$4*'ISSUE SCORE from EIKON'!AD246)+('ISSUE SCORE from EIKON'!AS246*'WEIGHTED from Refinitive'!$B$5)+('WEIGHTED from Refinitive'!$B$8*'ISSUE SCORE from EIKON'!BH246)+('ISSUE SCORE from EIKON'!BW246*'WEIGHTED from Refinitive'!$B$9)+('WEIGHTED from Refinitive'!$B$10*'ISSUE SCORE from EIKON'!CL246)+('ISSUE SCORE from EIKON'!DA246*'WEIGHTED from Refinitive'!$B$11)+('WEIGHTED from Refinitive'!$B$14*'ISSUE SCORE from EIKON'!DP246)+('ISSUE SCORE from EIKON'!EE246*'WEIGHTED from Refinitive'!$B$15)+('WEIGHTED from Refinitive'!$B$16*'ISSUE SCORE from EIKON'!ET246)</f>
        <v>28.960070850202385</v>
      </c>
      <c r="K243" s="1">
        <f>('WEIGHTED from Refinitive'!$B$3*'ISSUE SCORE from EIKON'!P246)+('WEIGHTED from Refinitive'!$B$4*'ISSUE SCORE from EIKON'!AE246)+('ISSUE SCORE from EIKON'!AT246*'WEIGHTED from Refinitive'!$B$5)+('WEIGHTED from Refinitive'!$B$8*'ISSUE SCORE from EIKON'!BI246)+('ISSUE SCORE from EIKON'!BX246*'WEIGHTED from Refinitive'!$B$9)+('WEIGHTED from Refinitive'!$B$10*'ISSUE SCORE from EIKON'!CM246)+('ISSUE SCORE from EIKON'!DB246*'WEIGHTED from Refinitive'!$B$11)+('WEIGHTED from Refinitive'!$B$14*'ISSUE SCORE from EIKON'!DQ246)+('ISSUE SCORE from EIKON'!EF246*'WEIGHTED from Refinitive'!$B$15)+('WEIGHTED from Refinitive'!$B$16*'ISSUE SCORE from EIKON'!EU246)</f>
        <v>26.756078268695326</v>
      </c>
      <c r="L243" s="1">
        <f>('WEIGHTED from Refinitive'!$B$3*'ISSUE SCORE from EIKON'!Q246)+('WEIGHTED from Refinitive'!$B$4*'ISSUE SCORE from EIKON'!AF246)+('ISSUE SCORE from EIKON'!AU246*'WEIGHTED from Refinitive'!$B$5)+('WEIGHTED from Refinitive'!$B$8*'ISSUE SCORE from EIKON'!BJ246)+('ISSUE SCORE from EIKON'!BY246*'WEIGHTED from Refinitive'!$B$9)+('WEIGHTED from Refinitive'!$B$10*'ISSUE SCORE from EIKON'!CN246)+('ISSUE SCORE from EIKON'!DC246*'WEIGHTED from Refinitive'!$B$11)+('WEIGHTED from Refinitive'!$B$14*'ISSUE SCORE from EIKON'!DR246)+('ISSUE SCORE from EIKON'!EG246*'WEIGHTED from Refinitive'!$B$15)+('WEIGHTED from Refinitive'!$B$16*'ISSUE SCORE from EIKON'!EV246)</f>
        <v>0</v>
      </c>
      <c r="M243" s="1">
        <f>('WEIGHTED from Refinitive'!$B$3*'ISSUE SCORE from EIKON'!R246)+('WEIGHTED from Refinitive'!$B$4*'ISSUE SCORE from EIKON'!AG246)+('ISSUE SCORE from EIKON'!AV246*'WEIGHTED from Refinitive'!$B$5)+('WEIGHTED from Refinitive'!$B$8*'ISSUE SCORE from EIKON'!BK246)+('ISSUE SCORE from EIKON'!BZ246*'WEIGHTED from Refinitive'!$B$9)+('WEIGHTED from Refinitive'!$B$10*'ISSUE SCORE from EIKON'!CO246)+('ISSUE SCORE from EIKON'!DD246*'WEIGHTED from Refinitive'!$B$11)+('WEIGHTED from Refinitive'!$B$14*'ISSUE SCORE from EIKON'!DS246)+('ISSUE SCORE from EIKON'!EH246*'WEIGHTED from Refinitive'!$B$15)+('WEIGHTED from Refinitive'!$B$16*'ISSUE SCORE from EIKON'!EW246)</f>
        <v>0</v>
      </c>
      <c r="N243" s="1">
        <f>('WEIGHTED from Refinitive'!$B$3*'ISSUE SCORE from EIKON'!S246)+('WEIGHTED from Refinitive'!$B$4*'ISSUE SCORE from EIKON'!AH246)+('ISSUE SCORE from EIKON'!AW246*'WEIGHTED from Refinitive'!$B$5)+('WEIGHTED from Refinitive'!$B$8*'ISSUE SCORE from EIKON'!BL246)+('ISSUE SCORE from EIKON'!CA246*'WEIGHTED from Refinitive'!$B$9)+('WEIGHTED from Refinitive'!$B$10*'ISSUE SCORE from EIKON'!CP246)+('ISSUE SCORE from EIKON'!DE246*'WEIGHTED from Refinitive'!$B$11)+('WEIGHTED from Refinitive'!$B$14*'ISSUE SCORE from EIKON'!DT246)+('ISSUE SCORE from EIKON'!EI246*'WEIGHTED from Refinitive'!$B$15)+('WEIGHTED from Refinitive'!$B$16*'ISSUE SCORE from EIKON'!EX246)</f>
        <v>0</v>
      </c>
      <c r="O243" s="1">
        <f>('WEIGHTED from Refinitive'!$B$3*'ISSUE SCORE from EIKON'!T246)+('WEIGHTED from Refinitive'!$B$4*'ISSUE SCORE from EIKON'!AI246)+('ISSUE SCORE from EIKON'!AX246*'WEIGHTED from Refinitive'!$B$5)+('WEIGHTED from Refinitive'!$B$8*'ISSUE SCORE from EIKON'!BM246)+('ISSUE SCORE from EIKON'!CB246*'WEIGHTED from Refinitive'!$B$9)+('WEIGHTED from Refinitive'!$B$10*'ISSUE SCORE from EIKON'!CQ246)+('ISSUE SCORE from EIKON'!DF246*'WEIGHTED from Refinitive'!$B$11)+('WEIGHTED from Refinitive'!$B$14*'ISSUE SCORE from EIKON'!DU246)+('ISSUE SCORE from EIKON'!EJ246*'WEIGHTED from Refinitive'!$B$15)+('WEIGHTED from Refinitive'!$B$16*'ISSUE SCORE from EIKON'!EY246)</f>
        <v>0</v>
      </c>
      <c r="P243" s="1">
        <f>('WEIGHTED from Refinitive'!$B$3*'ISSUE SCORE from EIKON'!U246)+('WEIGHTED from Refinitive'!$B$4*'ISSUE SCORE from EIKON'!AJ246)+('ISSUE SCORE from EIKON'!AY246*'WEIGHTED from Refinitive'!$B$5)+('WEIGHTED from Refinitive'!$B$8*'ISSUE SCORE from EIKON'!BN246)+('ISSUE SCORE from EIKON'!CC246*'WEIGHTED from Refinitive'!$B$9)+('WEIGHTED from Refinitive'!$B$10*'ISSUE SCORE from EIKON'!CR246)+('ISSUE SCORE from EIKON'!DG246*'WEIGHTED from Refinitive'!$B$11)+('WEIGHTED from Refinitive'!$B$14*'ISSUE SCORE from EIKON'!DV246)+('ISSUE SCORE from EIKON'!EK246*'WEIGHTED from Refinitive'!$B$15)+('WEIGHTED from Refinitive'!$B$16*'ISSUE SCORE from EIKON'!EZ246)</f>
        <v>0</v>
      </c>
      <c r="R243" s="11" t="s">
        <v>365</v>
      </c>
      <c r="S243" s="1">
        <f t="shared" si="92"/>
        <v>60.498286233312143</v>
      </c>
      <c r="T243" s="1">
        <f t="shared" si="93"/>
        <v>22.218287596048263</v>
      </c>
      <c r="U243" s="1">
        <f t="shared" si="94"/>
        <v>28.502652692687565</v>
      </c>
      <c r="V243" s="1">
        <f t="shared" si="95"/>
        <v>26.638334404369797</v>
      </c>
      <c r="W243" s="1">
        <f t="shared" si="96"/>
        <v>28.380619380619382</v>
      </c>
      <c r="X243" s="1">
        <f t="shared" si="97"/>
        <v>32.375974299557562</v>
      </c>
      <c r="Y243" s="1">
        <f t="shared" si="98"/>
        <v>29.01598461490547</v>
      </c>
      <c r="Z243" s="1">
        <f t="shared" si="99"/>
        <v>29.65357468123857</v>
      </c>
      <c r="AA243" s="1">
        <f t="shared" si="100"/>
        <v>28.960070850202385</v>
      </c>
      <c r="AB243" s="1">
        <f t="shared" si="101"/>
        <v>26.756078268695326</v>
      </c>
      <c r="AC243" s="1">
        <f t="shared" si="102"/>
        <v>0</v>
      </c>
      <c r="AD243" s="1">
        <f t="shared" si="103"/>
        <v>0</v>
      </c>
      <c r="AE243" s="1">
        <f t="shared" si="104"/>
        <v>0</v>
      </c>
      <c r="AF243" s="1">
        <f t="shared" si="105"/>
        <v>0</v>
      </c>
      <c r="AG243" s="1">
        <f t="shared" si="106"/>
        <v>0</v>
      </c>
      <c r="AI243" s="11" t="s">
        <v>365</v>
      </c>
      <c r="AJ243" s="1">
        <f t="shared" si="107"/>
        <v>38.27999863726388</v>
      </c>
      <c r="AK243" s="1">
        <f t="shared" si="108"/>
        <v>-6.2843650966393021</v>
      </c>
      <c r="AL243" s="1">
        <f t="shared" si="109"/>
        <v>1.8643182883177687</v>
      </c>
      <c r="AM243" s="1">
        <f t="shared" si="110"/>
        <v>-1.7422849762495858</v>
      </c>
      <c r="AN243" s="1">
        <f t="shared" si="111"/>
        <v>-3.9953549189381796</v>
      </c>
      <c r="AO243" s="1">
        <f t="shared" si="112"/>
        <v>3.359989684652092</v>
      </c>
      <c r="AP243" s="1">
        <f t="shared" si="113"/>
        <v>-0.63759006633310022</v>
      </c>
      <c r="AQ243" s="1">
        <f t="shared" si="114"/>
        <v>0.6935038310361854</v>
      </c>
      <c r="AR243" s="1">
        <f t="shared" si="115"/>
        <v>2.2039925815070589</v>
      </c>
      <c r="AS243" s="1">
        <f t="shared" si="116"/>
        <v>26.756078268695326</v>
      </c>
      <c r="AT243" s="1">
        <f t="shared" si="117"/>
        <v>0</v>
      </c>
      <c r="AU243" s="1">
        <f t="shared" si="118"/>
        <v>0</v>
      </c>
      <c r="AV243" s="1">
        <f t="shared" si="119"/>
        <v>0</v>
      </c>
      <c r="AW243" s="1">
        <f t="shared" si="120"/>
        <v>0</v>
      </c>
      <c r="AX243" s="1" t="str">
        <f>VLOOKUP(AI243,'ISSUE SCORE from EIKON'!A246:B675,2,FALSE)</f>
        <v>Newell Brands Inc</v>
      </c>
      <c r="AY243" s="1">
        <f t="shared" si="121"/>
        <v>242</v>
      </c>
      <c r="AZ243" s="1">
        <v>242</v>
      </c>
      <c r="BA243" s="1">
        <v>1</v>
      </c>
    </row>
    <row r="244" spans="1:53" ht="15">
      <c r="A244" s="11" t="s">
        <v>308</v>
      </c>
      <c r="B244" s="1">
        <f>('WEIGHTED from Refinitive'!$B$3*'ISSUE SCORE from EIKON'!G247)+('WEIGHTED from Refinitive'!$B$4*'ISSUE SCORE from EIKON'!V247)+('ISSUE SCORE from EIKON'!AK247*'WEIGHTED from Refinitive'!$B$5)+('WEIGHTED from Refinitive'!$B$8*'ISSUE SCORE from EIKON'!AZ247)+('ISSUE SCORE from EIKON'!BO247*'WEIGHTED from Refinitive'!$B$9)+('WEIGHTED from Refinitive'!$B$10*'ISSUE SCORE from EIKON'!CD247)+('ISSUE SCORE from EIKON'!CS247*'WEIGHTED from Refinitive'!$B$11)+('WEIGHTED from Refinitive'!$B$14*'ISSUE SCORE from EIKON'!DH247)+('ISSUE SCORE from EIKON'!DW247*'WEIGHTED from Refinitive'!$B$15)+('WEIGHTED from Refinitive'!$B$16*'ISSUE SCORE from EIKON'!EL247)</f>
        <v>81.270318065278758</v>
      </c>
      <c r="C244" s="1">
        <f>('WEIGHTED from Refinitive'!$B$3*'ISSUE SCORE from EIKON'!H247)+('WEIGHTED from Refinitive'!$B$4*'ISSUE SCORE from EIKON'!W247)+('ISSUE SCORE from EIKON'!AL247*'WEIGHTED from Refinitive'!$B$5)+('WEIGHTED from Refinitive'!$B$8*'ISSUE SCORE from EIKON'!BA247)+('ISSUE SCORE from EIKON'!BP247*'WEIGHTED from Refinitive'!$B$9)+('WEIGHTED from Refinitive'!$B$10*'ISSUE SCORE from EIKON'!CE247)+('ISSUE SCORE from EIKON'!CT247*'WEIGHTED from Refinitive'!$B$11)+('WEIGHTED from Refinitive'!$B$14*'ISSUE SCORE from EIKON'!DI247)+('ISSUE SCORE from EIKON'!DX247*'WEIGHTED from Refinitive'!$B$15)+('WEIGHTED from Refinitive'!$B$16*'ISSUE SCORE from EIKON'!EM247)</f>
        <v>76.877856946840197</v>
      </c>
      <c r="D244" s="1">
        <f>('WEIGHTED from Refinitive'!$B$3*'ISSUE SCORE from EIKON'!I247)+('WEIGHTED from Refinitive'!$B$4*'ISSUE SCORE from EIKON'!X247)+('ISSUE SCORE from EIKON'!AM247*'WEIGHTED from Refinitive'!$B$5)+('WEIGHTED from Refinitive'!$B$8*'ISSUE SCORE from EIKON'!BB247)+('ISSUE SCORE from EIKON'!BQ247*'WEIGHTED from Refinitive'!$B$9)+('WEIGHTED from Refinitive'!$B$10*'ISSUE SCORE from EIKON'!CF247)+('ISSUE SCORE from EIKON'!CU247*'WEIGHTED from Refinitive'!$B$11)+('WEIGHTED from Refinitive'!$B$14*'ISSUE SCORE from EIKON'!DJ247)+('ISSUE SCORE from EIKON'!DY247*'WEIGHTED from Refinitive'!$B$15)+('WEIGHTED from Refinitive'!$B$16*'ISSUE SCORE from EIKON'!EN247)</f>
        <v>81.547281724408421</v>
      </c>
      <c r="E244" s="1">
        <f>('WEIGHTED from Refinitive'!$B$3*'ISSUE SCORE from EIKON'!J247)+('WEIGHTED from Refinitive'!$B$4*'ISSUE SCORE from EIKON'!Y247)+('ISSUE SCORE from EIKON'!AN247*'WEIGHTED from Refinitive'!$B$5)+('WEIGHTED from Refinitive'!$B$8*'ISSUE SCORE from EIKON'!BC247)+('ISSUE SCORE from EIKON'!BR247*'WEIGHTED from Refinitive'!$B$9)+('WEIGHTED from Refinitive'!$B$10*'ISSUE SCORE from EIKON'!CG247)+('ISSUE SCORE from EIKON'!CV247*'WEIGHTED from Refinitive'!$B$11)+('WEIGHTED from Refinitive'!$B$14*'ISSUE SCORE from EIKON'!DK247)+('ISSUE SCORE from EIKON'!DZ247*'WEIGHTED from Refinitive'!$B$15)+('WEIGHTED from Refinitive'!$B$16*'ISSUE SCORE from EIKON'!EO247)</f>
        <v>74.219821873242807</v>
      </c>
      <c r="F244" s="1">
        <f>('WEIGHTED from Refinitive'!$B$3*'ISSUE SCORE from EIKON'!K247)+('WEIGHTED from Refinitive'!$B$4*'ISSUE SCORE from EIKON'!Z247)+('ISSUE SCORE from EIKON'!AO247*'WEIGHTED from Refinitive'!$B$5)+('WEIGHTED from Refinitive'!$B$8*'ISSUE SCORE from EIKON'!BD247)+('ISSUE SCORE from EIKON'!BS247*'WEIGHTED from Refinitive'!$B$9)+('WEIGHTED from Refinitive'!$B$10*'ISSUE SCORE from EIKON'!CH247)+('ISSUE SCORE from EIKON'!CW247*'WEIGHTED from Refinitive'!$B$11)+('WEIGHTED from Refinitive'!$B$14*'ISSUE SCORE from EIKON'!DL247)+('ISSUE SCORE from EIKON'!EA247*'WEIGHTED from Refinitive'!$B$15)+('WEIGHTED from Refinitive'!$B$16*'ISSUE SCORE from EIKON'!EP247)</f>
        <v>79.204989454989416</v>
      </c>
      <c r="G244" s="1">
        <f>('WEIGHTED from Refinitive'!$B$3*'ISSUE SCORE from EIKON'!L247)+('WEIGHTED from Refinitive'!$B$4*'ISSUE SCORE from EIKON'!AA247)+('ISSUE SCORE from EIKON'!AP247*'WEIGHTED from Refinitive'!$B$5)+('WEIGHTED from Refinitive'!$B$8*'ISSUE SCORE from EIKON'!BE247)+('ISSUE SCORE from EIKON'!BT247*'WEIGHTED from Refinitive'!$B$9)+('WEIGHTED from Refinitive'!$B$10*'ISSUE SCORE from EIKON'!CI247)+('ISSUE SCORE from EIKON'!CX247*'WEIGHTED from Refinitive'!$B$11)+('WEIGHTED from Refinitive'!$B$14*'ISSUE SCORE from EIKON'!DM247)+('ISSUE SCORE from EIKON'!EB247*'WEIGHTED from Refinitive'!$B$15)+('WEIGHTED from Refinitive'!$B$16*'ISSUE SCORE from EIKON'!EQ247)</f>
        <v>77.82578410642698</v>
      </c>
      <c r="H244" s="1">
        <f>('WEIGHTED from Refinitive'!$B$3*'ISSUE SCORE from EIKON'!M247)+('WEIGHTED from Refinitive'!$B$4*'ISSUE SCORE from EIKON'!AB247)+('ISSUE SCORE from EIKON'!AQ247*'WEIGHTED from Refinitive'!$B$5)+('WEIGHTED from Refinitive'!$B$8*'ISSUE SCORE from EIKON'!BF247)+('ISSUE SCORE from EIKON'!BU247*'WEIGHTED from Refinitive'!$B$9)+('WEIGHTED from Refinitive'!$B$10*'ISSUE SCORE from EIKON'!CJ247)+('ISSUE SCORE from EIKON'!CY247*'WEIGHTED from Refinitive'!$B$11)+('WEIGHTED from Refinitive'!$B$14*'ISSUE SCORE from EIKON'!DN247)+('ISSUE SCORE from EIKON'!EC247*'WEIGHTED from Refinitive'!$B$15)+('WEIGHTED from Refinitive'!$B$16*'ISSUE SCORE from EIKON'!ER247)</f>
        <v>78.039565357680587</v>
      </c>
      <c r="I244" s="1">
        <f>('WEIGHTED from Refinitive'!$B$3*'ISSUE SCORE from EIKON'!N247)+('WEIGHTED from Refinitive'!$B$4*'ISSUE SCORE from EIKON'!AC247)+('ISSUE SCORE from EIKON'!AR247*'WEIGHTED from Refinitive'!$B$5)+('WEIGHTED from Refinitive'!$B$8*'ISSUE SCORE from EIKON'!BG247)+('ISSUE SCORE from EIKON'!BV247*'WEIGHTED from Refinitive'!$B$9)+('WEIGHTED from Refinitive'!$B$10*'ISSUE SCORE from EIKON'!CK247)+('ISSUE SCORE from EIKON'!CZ247*'WEIGHTED from Refinitive'!$B$11)+('WEIGHTED from Refinitive'!$B$14*'ISSUE SCORE from EIKON'!DO247)+('ISSUE SCORE from EIKON'!ED247*'WEIGHTED from Refinitive'!$B$15)+('WEIGHTED from Refinitive'!$B$16*'ISSUE SCORE from EIKON'!ES247)</f>
        <v>74.369767271662695</v>
      </c>
      <c r="J244" s="1">
        <f>('WEIGHTED from Refinitive'!$B$3*'ISSUE SCORE from EIKON'!O247)+('WEIGHTED from Refinitive'!$B$4*'ISSUE SCORE from EIKON'!AD247)+('ISSUE SCORE from EIKON'!AS247*'WEIGHTED from Refinitive'!$B$5)+('WEIGHTED from Refinitive'!$B$8*'ISSUE SCORE from EIKON'!BH247)+('ISSUE SCORE from EIKON'!BW247*'WEIGHTED from Refinitive'!$B$9)+('WEIGHTED from Refinitive'!$B$10*'ISSUE SCORE from EIKON'!CL247)+('ISSUE SCORE from EIKON'!DA247*'WEIGHTED from Refinitive'!$B$11)+('WEIGHTED from Refinitive'!$B$14*'ISSUE SCORE from EIKON'!DP247)+('ISSUE SCORE from EIKON'!EE247*'WEIGHTED from Refinitive'!$B$15)+('WEIGHTED from Refinitive'!$B$16*'ISSUE SCORE from EIKON'!ET247)</f>
        <v>75.721997300944622</v>
      </c>
      <c r="K244" s="1">
        <f>('WEIGHTED from Refinitive'!$B$3*'ISSUE SCORE from EIKON'!P247)+('WEIGHTED from Refinitive'!$B$4*'ISSUE SCORE from EIKON'!AE247)+('ISSUE SCORE from EIKON'!AT247*'WEIGHTED from Refinitive'!$B$5)+('WEIGHTED from Refinitive'!$B$8*'ISSUE SCORE from EIKON'!BI247)+('ISSUE SCORE from EIKON'!BX247*'WEIGHTED from Refinitive'!$B$9)+('WEIGHTED from Refinitive'!$B$10*'ISSUE SCORE from EIKON'!CM247)+('ISSUE SCORE from EIKON'!DB247*'WEIGHTED from Refinitive'!$B$11)+('WEIGHTED from Refinitive'!$B$14*'ISSUE SCORE from EIKON'!DQ247)+('ISSUE SCORE from EIKON'!EF247*'WEIGHTED from Refinitive'!$B$15)+('WEIGHTED from Refinitive'!$B$16*'ISSUE SCORE from EIKON'!EU247)</f>
        <v>77.460643674743551</v>
      </c>
      <c r="L244" s="1">
        <f>('WEIGHTED from Refinitive'!$B$3*'ISSUE SCORE from EIKON'!Q247)+('WEIGHTED from Refinitive'!$B$4*'ISSUE SCORE from EIKON'!AF247)+('ISSUE SCORE from EIKON'!AU247*'WEIGHTED from Refinitive'!$B$5)+('WEIGHTED from Refinitive'!$B$8*'ISSUE SCORE from EIKON'!BJ247)+('ISSUE SCORE from EIKON'!BY247*'WEIGHTED from Refinitive'!$B$9)+('WEIGHTED from Refinitive'!$B$10*'ISSUE SCORE from EIKON'!CN247)+('ISSUE SCORE from EIKON'!DC247*'WEIGHTED from Refinitive'!$B$11)+('WEIGHTED from Refinitive'!$B$14*'ISSUE SCORE from EIKON'!DR247)+('ISSUE SCORE from EIKON'!EG247*'WEIGHTED from Refinitive'!$B$15)+('WEIGHTED from Refinitive'!$B$16*'ISSUE SCORE from EIKON'!EV247)</f>
        <v>67.488654842491357</v>
      </c>
      <c r="M244" s="1">
        <f>('WEIGHTED from Refinitive'!$B$3*'ISSUE SCORE from EIKON'!R247)+('WEIGHTED from Refinitive'!$B$4*'ISSUE SCORE from EIKON'!AG247)+('ISSUE SCORE from EIKON'!AV247*'WEIGHTED from Refinitive'!$B$5)+('WEIGHTED from Refinitive'!$B$8*'ISSUE SCORE from EIKON'!BK247)+('ISSUE SCORE from EIKON'!BZ247*'WEIGHTED from Refinitive'!$B$9)+('WEIGHTED from Refinitive'!$B$10*'ISSUE SCORE from EIKON'!CO247)+('ISSUE SCORE from EIKON'!DD247*'WEIGHTED from Refinitive'!$B$11)+('WEIGHTED from Refinitive'!$B$14*'ISSUE SCORE from EIKON'!DS247)+('ISSUE SCORE from EIKON'!EH247*'WEIGHTED from Refinitive'!$B$15)+('WEIGHTED from Refinitive'!$B$16*'ISSUE SCORE from EIKON'!EW247)</f>
        <v>61.715683762873333</v>
      </c>
      <c r="N244" s="1">
        <f>('WEIGHTED from Refinitive'!$B$3*'ISSUE SCORE from EIKON'!S247)+('WEIGHTED from Refinitive'!$B$4*'ISSUE SCORE from EIKON'!AH247)+('ISSUE SCORE from EIKON'!AW247*'WEIGHTED from Refinitive'!$B$5)+('WEIGHTED from Refinitive'!$B$8*'ISSUE SCORE from EIKON'!BL247)+('ISSUE SCORE from EIKON'!CA247*'WEIGHTED from Refinitive'!$B$9)+('WEIGHTED from Refinitive'!$B$10*'ISSUE SCORE from EIKON'!CP247)+('ISSUE SCORE from EIKON'!DE247*'WEIGHTED from Refinitive'!$B$11)+('WEIGHTED from Refinitive'!$B$14*'ISSUE SCORE from EIKON'!DT247)+('ISSUE SCORE from EIKON'!EI247*'WEIGHTED from Refinitive'!$B$15)+('WEIGHTED from Refinitive'!$B$16*'ISSUE SCORE from EIKON'!EX247)</f>
        <v>65.878787878787875</v>
      </c>
      <c r="O244" s="1">
        <f>('WEIGHTED from Refinitive'!$B$3*'ISSUE SCORE from EIKON'!T247)+('WEIGHTED from Refinitive'!$B$4*'ISSUE SCORE from EIKON'!AI247)+('ISSUE SCORE from EIKON'!AX247*'WEIGHTED from Refinitive'!$B$5)+('WEIGHTED from Refinitive'!$B$8*'ISSUE SCORE from EIKON'!BM247)+('ISSUE SCORE from EIKON'!CB247*'WEIGHTED from Refinitive'!$B$9)+('WEIGHTED from Refinitive'!$B$10*'ISSUE SCORE from EIKON'!CQ247)+('ISSUE SCORE from EIKON'!DF247*'WEIGHTED from Refinitive'!$B$11)+('WEIGHTED from Refinitive'!$B$14*'ISSUE SCORE from EIKON'!DU247)+('ISSUE SCORE from EIKON'!EJ247*'WEIGHTED from Refinitive'!$B$15)+('WEIGHTED from Refinitive'!$B$16*'ISSUE SCORE from EIKON'!EY247)</f>
        <v>70.470001717868655</v>
      </c>
      <c r="P244" s="1">
        <f>('WEIGHTED from Refinitive'!$B$3*'ISSUE SCORE from EIKON'!U247)+('WEIGHTED from Refinitive'!$B$4*'ISSUE SCORE from EIKON'!AJ247)+('ISSUE SCORE from EIKON'!AY247*'WEIGHTED from Refinitive'!$B$5)+('WEIGHTED from Refinitive'!$B$8*'ISSUE SCORE from EIKON'!BN247)+('ISSUE SCORE from EIKON'!CC247*'WEIGHTED from Refinitive'!$B$9)+('WEIGHTED from Refinitive'!$B$10*'ISSUE SCORE from EIKON'!CR247)+('ISSUE SCORE from EIKON'!DG247*'WEIGHTED from Refinitive'!$B$11)+('WEIGHTED from Refinitive'!$B$14*'ISSUE SCORE from EIKON'!DV247)+('ISSUE SCORE from EIKON'!EK247*'WEIGHTED from Refinitive'!$B$15)+('WEIGHTED from Refinitive'!$B$16*'ISSUE SCORE from EIKON'!EZ247)</f>
        <v>48.917508113955975</v>
      </c>
      <c r="R244" s="11" t="s">
        <v>367</v>
      </c>
      <c r="S244" s="1">
        <f t="shared" si="92"/>
        <v>59.777951643144284</v>
      </c>
      <c r="T244" s="1">
        <f t="shared" si="93"/>
        <v>76.877856946840197</v>
      </c>
      <c r="U244" s="1">
        <f t="shared" si="94"/>
        <v>81.547281724408421</v>
      </c>
      <c r="V244" s="1">
        <f t="shared" si="95"/>
        <v>74.219821873242807</v>
      </c>
      <c r="W244" s="1">
        <f t="shared" si="96"/>
        <v>79.204989454989416</v>
      </c>
      <c r="X244" s="1">
        <f t="shared" si="97"/>
        <v>77.82578410642698</v>
      </c>
      <c r="Y244" s="1">
        <f t="shared" si="98"/>
        <v>78.039565357680587</v>
      </c>
      <c r="Z244" s="1">
        <f t="shared" si="99"/>
        <v>74.369767271662695</v>
      </c>
      <c r="AA244" s="1">
        <f t="shared" si="100"/>
        <v>75.721997300944622</v>
      </c>
      <c r="AB244" s="1">
        <f t="shared" si="101"/>
        <v>77.460643674743551</v>
      </c>
      <c r="AC244" s="1">
        <f t="shared" si="102"/>
        <v>67.488654842491357</v>
      </c>
      <c r="AD244" s="1">
        <f t="shared" si="103"/>
        <v>61.715683762873333</v>
      </c>
      <c r="AE244" s="1">
        <f t="shared" si="104"/>
        <v>65.878787878787875</v>
      </c>
      <c r="AF244" s="1">
        <f t="shared" si="105"/>
        <v>70.470001717868655</v>
      </c>
      <c r="AG244" s="1">
        <f t="shared" si="106"/>
        <v>48.917508113955975</v>
      </c>
      <c r="AI244" s="11" t="s">
        <v>367</v>
      </c>
      <c r="AJ244" s="1">
        <f t="shared" si="107"/>
        <v>-17.099905303695913</v>
      </c>
      <c r="AK244" s="1">
        <f t="shared" si="108"/>
        <v>-4.6694247775682243</v>
      </c>
      <c r="AL244" s="1">
        <f t="shared" si="109"/>
        <v>7.3274598511656137</v>
      </c>
      <c r="AM244" s="1">
        <f t="shared" si="110"/>
        <v>-4.9851675817466088</v>
      </c>
      <c r="AN244" s="1">
        <f t="shared" si="111"/>
        <v>1.3792053485624365</v>
      </c>
      <c r="AO244" s="1">
        <f t="shared" si="112"/>
        <v>-0.21378125125360725</v>
      </c>
      <c r="AP244" s="1">
        <f t="shared" si="113"/>
        <v>3.6697980860178916</v>
      </c>
      <c r="AQ244" s="1">
        <f t="shared" si="114"/>
        <v>-1.3522300292819267</v>
      </c>
      <c r="AR244" s="1">
        <f t="shared" si="115"/>
        <v>-1.7386463737989288</v>
      </c>
      <c r="AS244" s="1">
        <f t="shared" si="116"/>
        <v>9.9719888322521939</v>
      </c>
      <c r="AT244" s="1">
        <f t="shared" si="117"/>
        <v>5.7729710796180242</v>
      </c>
      <c r="AU244" s="1">
        <f t="shared" si="118"/>
        <v>-4.1631041159145425</v>
      </c>
      <c r="AV244" s="1">
        <f t="shared" si="119"/>
        <v>-4.5912138390807797</v>
      </c>
      <c r="AW244" s="1">
        <f t="shared" si="120"/>
        <v>21.55249360391268</v>
      </c>
      <c r="AX244" s="1" t="str">
        <f>VLOOKUP(AI244,'ISSUE SCORE from EIKON'!A247:B676,2,FALSE)</f>
        <v>News Corp</v>
      </c>
      <c r="AY244" s="1">
        <f t="shared" si="121"/>
        <v>243</v>
      </c>
      <c r="AZ244" s="1">
        <v>243</v>
      </c>
      <c r="BA244" s="1">
        <v>1</v>
      </c>
    </row>
    <row r="245" spans="1:53" ht="15">
      <c r="A245" s="11" t="s">
        <v>309</v>
      </c>
      <c r="B245" s="1">
        <f>('WEIGHTED from Refinitive'!$B$3*'ISSUE SCORE from EIKON'!G248)+('WEIGHTED from Refinitive'!$B$4*'ISSUE SCORE from EIKON'!V248)+('ISSUE SCORE from EIKON'!AK248*'WEIGHTED from Refinitive'!$B$5)+('WEIGHTED from Refinitive'!$B$8*'ISSUE SCORE from EIKON'!AZ248)+('ISSUE SCORE from EIKON'!BO248*'WEIGHTED from Refinitive'!$B$9)+('WEIGHTED from Refinitive'!$B$10*'ISSUE SCORE from EIKON'!CD248)+('ISSUE SCORE from EIKON'!CS248*'WEIGHTED from Refinitive'!$B$11)+('WEIGHTED from Refinitive'!$B$14*'ISSUE SCORE from EIKON'!DH248)+('ISSUE SCORE from EIKON'!DW248*'WEIGHTED from Refinitive'!$B$15)+('WEIGHTED from Refinitive'!$B$16*'ISSUE SCORE from EIKON'!EL248)</f>
        <v>88.357485875706175</v>
      </c>
      <c r="C245" s="1">
        <f>('WEIGHTED from Refinitive'!$B$3*'ISSUE SCORE from EIKON'!H248)+('WEIGHTED from Refinitive'!$B$4*'ISSUE SCORE from EIKON'!W248)+('ISSUE SCORE from EIKON'!AL248*'WEIGHTED from Refinitive'!$B$5)+('WEIGHTED from Refinitive'!$B$8*'ISSUE SCORE from EIKON'!BA248)+('ISSUE SCORE from EIKON'!BP248*'WEIGHTED from Refinitive'!$B$9)+('WEIGHTED from Refinitive'!$B$10*'ISSUE SCORE from EIKON'!CE248)+('ISSUE SCORE from EIKON'!CT248*'WEIGHTED from Refinitive'!$B$11)+('WEIGHTED from Refinitive'!$B$14*'ISSUE SCORE from EIKON'!DI248)+('ISSUE SCORE from EIKON'!DX248*'WEIGHTED from Refinitive'!$B$15)+('WEIGHTED from Refinitive'!$B$16*'ISSUE SCORE from EIKON'!EM248)</f>
        <v>90.593044883522339</v>
      </c>
      <c r="D245" s="1">
        <f>('WEIGHTED from Refinitive'!$B$3*'ISSUE SCORE from EIKON'!I248)+('WEIGHTED from Refinitive'!$B$4*'ISSUE SCORE from EIKON'!X248)+('ISSUE SCORE from EIKON'!AM248*'WEIGHTED from Refinitive'!$B$5)+('WEIGHTED from Refinitive'!$B$8*'ISSUE SCORE from EIKON'!BB248)+('ISSUE SCORE from EIKON'!BQ248*'WEIGHTED from Refinitive'!$B$9)+('WEIGHTED from Refinitive'!$B$10*'ISSUE SCORE from EIKON'!CF248)+('ISSUE SCORE from EIKON'!CU248*'WEIGHTED from Refinitive'!$B$11)+('WEIGHTED from Refinitive'!$B$14*'ISSUE SCORE from EIKON'!DJ248)+('ISSUE SCORE from EIKON'!DY248*'WEIGHTED from Refinitive'!$B$15)+('WEIGHTED from Refinitive'!$B$16*'ISSUE SCORE from EIKON'!EN248)</f>
        <v>87.221265352212725</v>
      </c>
      <c r="E245" s="1">
        <f>('WEIGHTED from Refinitive'!$B$3*'ISSUE SCORE from EIKON'!J248)+('WEIGHTED from Refinitive'!$B$4*'ISSUE SCORE from EIKON'!Y248)+('ISSUE SCORE from EIKON'!AN248*'WEIGHTED from Refinitive'!$B$5)+('WEIGHTED from Refinitive'!$B$8*'ISSUE SCORE from EIKON'!BC248)+('ISSUE SCORE from EIKON'!BR248*'WEIGHTED from Refinitive'!$B$9)+('WEIGHTED from Refinitive'!$B$10*'ISSUE SCORE from EIKON'!CG248)+('ISSUE SCORE from EIKON'!CV248*'WEIGHTED from Refinitive'!$B$11)+('WEIGHTED from Refinitive'!$B$14*'ISSUE SCORE from EIKON'!DK248)+('ISSUE SCORE from EIKON'!DZ248*'WEIGHTED from Refinitive'!$B$15)+('WEIGHTED from Refinitive'!$B$16*'ISSUE SCORE from EIKON'!EO248)</f>
        <v>86.566870422231773</v>
      </c>
      <c r="F245" s="1">
        <f>('WEIGHTED from Refinitive'!$B$3*'ISSUE SCORE from EIKON'!K248)+('WEIGHTED from Refinitive'!$B$4*'ISSUE SCORE from EIKON'!Z248)+('ISSUE SCORE from EIKON'!AO248*'WEIGHTED from Refinitive'!$B$5)+('WEIGHTED from Refinitive'!$B$8*'ISSUE SCORE from EIKON'!BD248)+('ISSUE SCORE from EIKON'!BS248*'WEIGHTED from Refinitive'!$B$9)+('WEIGHTED from Refinitive'!$B$10*'ISSUE SCORE from EIKON'!CH248)+('ISSUE SCORE from EIKON'!CW248*'WEIGHTED from Refinitive'!$B$11)+('WEIGHTED from Refinitive'!$B$14*'ISSUE SCORE from EIKON'!DL248)+('ISSUE SCORE from EIKON'!EA248*'WEIGHTED from Refinitive'!$B$15)+('WEIGHTED from Refinitive'!$B$16*'ISSUE SCORE from EIKON'!EP248)</f>
        <v>79.505732072805188</v>
      </c>
      <c r="G245" s="1">
        <f>('WEIGHTED from Refinitive'!$B$3*'ISSUE SCORE from EIKON'!L248)+('WEIGHTED from Refinitive'!$B$4*'ISSUE SCORE from EIKON'!AA248)+('ISSUE SCORE from EIKON'!AP248*'WEIGHTED from Refinitive'!$B$5)+('WEIGHTED from Refinitive'!$B$8*'ISSUE SCORE from EIKON'!BE248)+('ISSUE SCORE from EIKON'!BT248*'WEIGHTED from Refinitive'!$B$9)+('WEIGHTED from Refinitive'!$B$10*'ISSUE SCORE from EIKON'!CI248)+('ISSUE SCORE from EIKON'!CX248*'WEIGHTED from Refinitive'!$B$11)+('WEIGHTED from Refinitive'!$B$14*'ISSUE SCORE from EIKON'!DM248)+('ISSUE SCORE from EIKON'!EB248*'WEIGHTED from Refinitive'!$B$15)+('WEIGHTED from Refinitive'!$B$16*'ISSUE SCORE from EIKON'!EQ248)</f>
        <v>55.073856475646778</v>
      </c>
      <c r="H245" s="1">
        <f>('WEIGHTED from Refinitive'!$B$3*'ISSUE SCORE from EIKON'!M248)+('WEIGHTED from Refinitive'!$B$4*'ISSUE SCORE from EIKON'!AB248)+('ISSUE SCORE from EIKON'!AQ248*'WEIGHTED from Refinitive'!$B$5)+('WEIGHTED from Refinitive'!$B$8*'ISSUE SCORE from EIKON'!BF248)+('ISSUE SCORE from EIKON'!BU248*'WEIGHTED from Refinitive'!$B$9)+('WEIGHTED from Refinitive'!$B$10*'ISSUE SCORE from EIKON'!CJ248)+('ISSUE SCORE from EIKON'!CY248*'WEIGHTED from Refinitive'!$B$11)+('WEIGHTED from Refinitive'!$B$14*'ISSUE SCORE from EIKON'!DN248)+('ISSUE SCORE from EIKON'!EC248*'WEIGHTED from Refinitive'!$B$15)+('WEIGHTED from Refinitive'!$B$16*'ISSUE SCORE from EIKON'!ER248)</f>
        <v>56.952886471310713</v>
      </c>
      <c r="I245" s="1">
        <f>('WEIGHTED from Refinitive'!$B$3*'ISSUE SCORE from EIKON'!N248)+('WEIGHTED from Refinitive'!$B$4*'ISSUE SCORE from EIKON'!AC248)+('ISSUE SCORE from EIKON'!AR248*'WEIGHTED from Refinitive'!$B$5)+('WEIGHTED from Refinitive'!$B$8*'ISSUE SCORE from EIKON'!BG248)+('ISSUE SCORE from EIKON'!BV248*'WEIGHTED from Refinitive'!$B$9)+('WEIGHTED from Refinitive'!$B$10*'ISSUE SCORE from EIKON'!CK248)+('ISSUE SCORE from EIKON'!CZ248*'WEIGHTED from Refinitive'!$B$11)+('WEIGHTED from Refinitive'!$B$14*'ISSUE SCORE from EIKON'!DO248)+('ISSUE SCORE from EIKON'!ED248*'WEIGHTED from Refinitive'!$B$15)+('WEIGHTED from Refinitive'!$B$16*'ISSUE SCORE from EIKON'!ES248)</f>
        <v>69.313268442622899</v>
      </c>
      <c r="J245" s="1">
        <f>('WEIGHTED from Refinitive'!$B$3*'ISSUE SCORE from EIKON'!O248)+('WEIGHTED from Refinitive'!$B$4*'ISSUE SCORE from EIKON'!AD248)+('ISSUE SCORE from EIKON'!AS248*'WEIGHTED from Refinitive'!$B$5)+('WEIGHTED from Refinitive'!$B$8*'ISSUE SCORE from EIKON'!BH248)+('ISSUE SCORE from EIKON'!BW248*'WEIGHTED from Refinitive'!$B$9)+('WEIGHTED from Refinitive'!$B$10*'ISSUE SCORE from EIKON'!CL248)+('ISSUE SCORE from EIKON'!DA248*'WEIGHTED from Refinitive'!$B$11)+('WEIGHTED from Refinitive'!$B$14*'ISSUE SCORE from EIKON'!DP248)+('ISSUE SCORE from EIKON'!EE248*'WEIGHTED from Refinitive'!$B$15)+('WEIGHTED from Refinitive'!$B$16*'ISSUE SCORE from EIKON'!ET248)</f>
        <v>70.057439271255021</v>
      </c>
      <c r="K245" s="1">
        <f>('WEIGHTED from Refinitive'!$B$3*'ISSUE SCORE from EIKON'!P248)+('WEIGHTED from Refinitive'!$B$4*'ISSUE SCORE from EIKON'!AE248)+('ISSUE SCORE from EIKON'!AT248*'WEIGHTED from Refinitive'!$B$5)+('WEIGHTED from Refinitive'!$B$8*'ISSUE SCORE from EIKON'!BI248)+('ISSUE SCORE from EIKON'!BX248*'WEIGHTED from Refinitive'!$B$9)+('WEIGHTED from Refinitive'!$B$10*'ISSUE SCORE from EIKON'!CM248)+('ISSUE SCORE from EIKON'!DB248*'WEIGHTED from Refinitive'!$B$11)+('WEIGHTED from Refinitive'!$B$14*'ISSUE SCORE from EIKON'!DQ248)+('ISSUE SCORE from EIKON'!EF248*'WEIGHTED from Refinitive'!$B$15)+('WEIGHTED from Refinitive'!$B$16*'ISSUE SCORE from EIKON'!EU248)</f>
        <v>75.860517318269629</v>
      </c>
      <c r="L245" s="1">
        <f>('WEIGHTED from Refinitive'!$B$3*'ISSUE SCORE from EIKON'!Q248)+('WEIGHTED from Refinitive'!$B$4*'ISSUE SCORE from EIKON'!AF248)+('ISSUE SCORE from EIKON'!AU248*'WEIGHTED from Refinitive'!$B$5)+('WEIGHTED from Refinitive'!$B$8*'ISSUE SCORE from EIKON'!BJ248)+('ISSUE SCORE from EIKON'!BY248*'WEIGHTED from Refinitive'!$B$9)+('WEIGHTED from Refinitive'!$B$10*'ISSUE SCORE from EIKON'!CN248)+('ISSUE SCORE from EIKON'!DC248*'WEIGHTED from Refinitive'!$B$11)+('WEIGHTED from Refinitive'!$B$14*'ISSUE SCORE from EIKON'!DR248)+('ISSUE SCORE from EIKON'!EG248*'WEIGHTED from Refinitive'!$B$15)+('WEIGHTED from Refinitive'!$B$16*'ISSUE SCORE from EIKON'!EV248)</f>
        <v>76.042440343380051</v>
      </c>
      <c r="M245" s="1">
        <f>('WEIGHTED from Refinitive'!$B$3*'ISSUE SCORE from EIKON'!R248)+('WEIGHTED from Refinitive'!$B$4*'ISSUE SCORE from EIKON'!AG248)+('ISSUE SCORE from EIKON'!AV248*'WEIGHTED from Refinitive'!$B$5)+('WEIGHTED from Refinitive'!$B$8*'ISSUE SCORE from EIKON'!BK248)+('ISSUE SCORE from EIKON'!BZ248*'WEIGHTED from Refinitive'!$B$9)+('WEIGHTED from Refinitive'!$B$10*'ISSUE SCORE from EIKON'!CO248)+('ISSUE SCORE from EIKON'!DD248*'WEIGHTED from Refinitive'!$B$11)+('WEIGHTED from Refinitive'!$B$14*'ISSUE SCORE from EIKON'!DS248)+('ISSUE SCORE from EIKON'!EH248*'WEIGHTED from Refinitive'!$B$15)+('WEIGHTED from Refinitive'!$B$16*'ISSUE SCORE from EIKON'!EW248)</f>
        <v>63.769226827893583</v>
      </c>
      <c r="N245" s="1">
        <f>('WEIGHTED from Refinitive'!$B$3*'ISSUE SCORE from EIKON'!S248)+('WEIGHTED from Refinitive'!$B$4*'ISSUE SCORE from EIKON'!AH248)+('ISSUE SCORE from EIKON'!AW248*'WEIGHTED from Refinitive'!$B$5)+('WEIGHTED from Refinitive'!$B$8*'ISSUE SCORE from EIKON'!BL248)+('ISSUE SCORE from EIKON'!CA248*'WEIGHTED from Refinitive'!$B$9)+('WEIGHTED from Refinitive'!$B$10*'ISSUE SCORE from EIKON'!CP248)+('ISSUE SCORE from EIKON'!DE248*'WEIGHTED from Refinitive'!$B$11)+('WEIGHTED from Refinitive'!$B$14*'ISSUE SCORE from EIKON'!DT248)+('ISSUE SCORE from EIKON'!EI248*'WEIGHTED from Refinitive'!$B$15)+('WEIGHTED from Refinitive'!$B$16*'ISSUE SCORE from EIKON'!EX248)</f>
        <v>68.23210553813999</v>
      </c>
      <c r="O245" s="1">
        <f>('WEIGHTED from Refinitive'!$B$3*'ISSUE SCORE from EIKON'!T248)+('WEIGHTED from Refinitive'!$B$4*'ISSUE SCORE from EIKON'!AI248)+('ISSUE SCORE from EIKON'!AX248*'WEIGHTED from Refinitive'!$B$5)+('WEIGHTED from Refinitive'!$B$8*'ISSUE SCORE from EIKON'!BM248)+('ISSUE SCORE from EIKON'!CB248*'WEIGHTED from Refinitive'!$B$9)+('WEIGHTED from Refinitive'!$B$10*'ISSUE SCORE from EIKON'!CQ248)+('ISSUE SCORE from EIKON'!DF248*'WEIGHTED from Refinitive'!$B$11)+('WEIGHTED from Refinitive'!$B$14*'ISSUE SCORE from EIKON'!DU248)+('ISSUE SCORE from EIKON'!EJ248*'WEIGHTED from Refinitive'!$B$15)+('WEIGHTED from Refinitive'!$B$16*'ISSUE SCORE from EIKON'!EY248)</f>
        <v>62.897206264903495</v>
      </c>
      <c r="P245" s="1">
        <f>('WEIGHTED from Refinitive'!$B$3*'ISSUE SCORE from EIKON'!U248)+('WEIGHTED from Refinitive'!$B$4*'ISSUE SCORE from EIKON'!AJ248)+('ISSUE SCORE from EIKON'!AY248*'WEIGHTED from Refinitive'!$B$5)+('WEIGHTED from Refinitive'!$B$8*'ISSUE SCORE from EIKON'!BN248)+('ISSUE SCORE from EIKON'!CC248*'WEIGHTED from Refinitive'!$B$9)+('WEIGHTED from Refinitive'!$B$10*'ISSUE SCORE from EIKON'!CR248)+('ISSUE SCORE from EIKON'!DG248*'WEIGHTED from Refinitive'!$B$11)+('WEIGHTED from Refinitive'!$B$14*'ISSUE SCORE from EIKON'!DV248)+('ISSUE SCORE from EIKON'!EK248*'WEIGHTED from Refinitive'!$B$15)+('WEIGHTED from Refinitive'!$B$16*'ISSUE SCORE from EIKON'!EZ248)</f>
        <v>52.045593220338986</v>
      </c>
      <c r="R245" s="11" t="s">
        <v>370</v>
      </c>
      <c r="S245" s="1">
        <f t="shared" si="92"/>
        <v>70.467001682965133</v>
      </c>
      <c r="T245" s="1">
        <f t="shared" si="93"/>
        <v>90.593044883522339</v>
      </c>
      <c r="U245" s="1">
        <f t="shared" si="94"/>
        <v>87.221265352212725</v>
      </c>
      <c r="V245" s="1">
        <f t="shared" si="95"/>
        <v>86.566870422231773</v>
      </c>
      <c r="W245" s="1">
        <f t="shared" si="96"/>
        <v>79.505732072805188</v>
      </c>
      <c r="X245" s="1">
        <f t="shared" si="97"/>
        <v>55.073856475646778</v>
      </c>
      <c r="Y245" s="1">
        <f t="shared" si="98"/>
        <v>56.952886471310713</v>
      </c>
      <c r="Z245" s="1">
        <f t="shared" si="99"/>
        <v>69.313268442622899</v>
      </c>
      <c r="AA245" s="1">
        <f t="shared" si="100"/>
        <v>70.057439271255021</v>
      </c>
      <c r="AB245" s="1">
        <f t="shared" si="101"/>
        <v>75.860517318269629</v>
      </c>
      <c r="AC245" s="1">
        <f t="shared" si="102"/>
        <v>76.042440343380051</v>
      </c>
      <c r="AD245" s="1">
        <f t="shared" si="103"/>
        <v>63.769226827893583</v>
      </c>
      <c r="AE245" s="1">
        <f t="shared" si="104"/>
        <v>68.23210553813999</v>
      </c>
      <c r="AF245" s="1">
        <f t="shared" si="105"/>
        <v>62.897206264903495</v>
      </c>
      <c r="AG245" s="1">
        <f t="shared" si="106"/>
        <v>52.045593220338986</v>
      </c>
      <c r="AI245" s="11" t="s">
        <v>370</v>
      </c>
      <c r="AJ245" s="1">
        <f t="shared" si="107"/>
        <v>-20.126043200557206</v>
      </c>
      <c r="AK245" s="1">
        <f t="shared" si="108"/>
        <v>3.3717795313096133</v>
      </c>
      <c r="AL245" s="1">
        <f t="shared" si="109"/>
        <v>0.65439492998095261</v>
      </c>
      <c r="AM245" s="1">
        <f t="shared" si="110"/>
        <v>7.0611383494265851</v>
      </c>
      <c r="AN245" s="1">
        <f t="shared" si="111"/>
        <v>24.43187559715841</v>
      </c>
      <c r="AO245" s="1">
        <f t="shared" si="112"/>
        <v>-1.8790299956639345</v>
      </c>
      <c r="AP245" s="1">
        <f t="shared" si="113"/>
        <v>-12.360381971312187</v>
      </c>
      <c r="AQ245" s="1">
        <f t="shared" si="114"/>
        <v>-0.74417082863212158</v>
      </c>
      <c r="AR245" s="1">
        <f t="shared" si="115"/>
        <v>-5.8030780470146084</v>
      </c>
      <c r="AS245" s="1">
        <f t="shared" si="116"/>
        <v>-0.18192302511042158</v>
      </c>
      <c r="AT245" s="1">
        <f t="shared" si="117"/>
        <v>12.273213515486468</v>
      </c>
      <c r="AU245" s="1">
        <f t="shared" si="118"/>
        <v>-4.4628787102464074</v>
      </c>
      <c r="AV245" s="1">
        <f t="shared" si="119"/>
        <v>5.3348992732364948</v>
      </c>
      <c r="AW245" s="1">
        <f t="shared" si="120"/>
        <v>10.851613044564509</v>
      </c>
      <c r="AX245" s="1" t="str">
        <f>VLOOKUP(AI245,'ISSUE SCORE from EIKON'!A248:B677,2,FALSE)</f>
        <v>ONEOK Inc</v>
      </c>
      <c r="AY245" s="1">
        <f t="shared" si="121"/>
        <v>244</v>
      </c>
      <c r="AZ245" s="1">
        <v>244</v>
      </c>
      <c r="BA245" s="1">
        <v>1</v>
      </c>
    </row>
    <row r="246" spans="1:53" ht="15">
      <c r="A246" s="11" t="s">
        <v>310</v>
      </c>
      <c r="B246" s="1">
        <f>('WEIGHTED from Refinitive'!$B$3*'ISSUE SCORE from EIKON'!G249)+('WEIGHTED from Refinitive'!$B$4*'ISSUE SCORE from EIKON'!V249)+('ISSUE SCORE from EIKON'!AK249*'WEIGHTED from Refinitive'!$B$5)+('WEIGHTED from Refinitive'!$B$8*'ISSUE SCORE from EIKON'!AZ249)+('ISSUE SCORE from EIKON'!BO249*'WEIGHTED from Refinitive'!$B$9)+('WEIGHTED from Refinitive'!$B$10*'ISSUE SCORE from EIKON'!CD249)+('ISSUE SCORE from EIKON'!CS249*'WEIGHTED from Refinitive'!$B$11)+('WEIGHTED from Refinitive'!$B$14*'ISSUE SCORE from EIKON'!DH249)+('ISSUE SCORE from EIKON'!DW249*'WEIGHTED from Refinitive'!$B$15)+('WEIGHTED from Refinitive'!$B$16*'ISSUE SCORE from EIKON'!EL249)</f>
        <v>63.70148201640135</v>
      </c>
      <c r="C246" s="1">
        <f>('WEIGHTED from Refinitive'!$B$3*'ISSUE SCORE from EIKON'!H249)+('WEIGHTED from Refinitive'!$B$4*'ISSUE SCORE from EIKON'!W249)+('ISSUE SCORE from EIKON'!AL249*'WEIGHTED from Refinitive'!$B$5)+('WEIGHTED from Refinitive'!$B$8*'ISSUE SCORE from EIKON'!BA249)+('ISSUE SCORE from EIKON'!BP249*'WEIGHTED from Refinitive'!$B$9)+('WEIGHTED from Refinitive'!$B$10*'ISSUE SCORE from EIKON'!CE249)+('ISSUE SCORE from EIKON'!CT249*'WEIGHTED from Refinitive'!$B$11)+('WEIGHTED from Refinitive'!$B$14*'ISSUE SCORE from EIKON'!DI249)+('ISSUE SCORE from EIKON'!DX249*'WEIGHTED from Refinitive'!$B$15)+('WEIGHTED from Refinitive'!$B$16*'ISSUE SCORE from EIKON'!EM249)</f>
        <v>66.462984661050697</v>
      </c>
      <c r="D246" s="1">
        <f>('WEIGHTED from Refinitive'!$B$3*'ISSUE SCORE from EIKON'!I249)+('WEIGHTED from Refinitive'!$B$4*'ISSUE SCORE from EIKON'!X249)+('ISSUE SCORE from EIKON'!AM249*'WEIGHTED from Refinitive'!$B$5)+('WEIGHTED from Refinitive'!$B$8*'ISSUE SCORE from EIKON'!BB249)+('ISSUE SCORE from EIKON'!BQ249*'WEIGHTED from Refinitive'!$B$9)+('WEIGHTED from Refinitive'!$B$10*'ISSUE SCORE from EIKON'!CF249)+('ISSUE SCORE from EIKON'!CU249*'WEIGHTED from Refinitive'!$B$11)+('WEIGHTED from Refinitive'!$B$14*'ISSUE SCORE from EIKON'!DJ249)+('ISSUE SCORE from EIKON'!DY249*'WEIGHTED from Refinitive'!$B$15)+('WEIGHTED from Refinitive'!$B$16*'ISSUE SCORE from EIKON'!EN249)</f>
        <v>66.98992845594077</v>
      </c>
      <c r="E246" s="1">
        <f>('WEIGHTED from Refinitive'!$B$3*'ISSUE SCORE from EIKON'!J249)+('WEIGHTED from Refinitive'!$B$4*'ISSUE SCORE from EIKON'!Y249)+('ISSUE SCORE from EIKON'!AN249*'WEIGHTED from Refinitive'!$B$5)+('WEIGHTED from Refinitive'!$B$8*'ISSUE SCORE from EIKON'!BC249)+('ISSUE SCORE from EIKON'!BR249*'WEIGHTED from Refinitive'!$B$9)+('WEIGHTED from Refinitive'!$B$10*'ISSUE SCORE from EIKON'!CG249)+('ISSUE SCORE from EIKON'!CV249*'WEIGHTED from Refinitive'!$B$11)+('WEIGHTED from Refinitive'!$B$14*'ISSUE SCORE from EIKON'!DK249)+('ISSUE SCORE from EIKON'!DZ249*'WEIGHTED from Refinitive'!$B$15)+('WEIGHTED from Refinitive'!$B$16*'ISSUE SCORE from EIKON'!EO249)</f>
        <v>57.852054486881599</v>
      </c>
      <c r="F246" s="1">
        <f>('WEIGHTED from Refinitive'!$B$3*'ISSUE SCORE from EIKON'!K249)+('WEIGHTED from Refinitive'!$B$4*'ISSUE SCORE from EIKON'!Z249)+('ISSUE SCORE from EIKON'!AO249*'WEIGHTED from Refinitive'!$B$5)+('WEIGHTED from Refinitive'!$B$8*'ISSUE SCORE from EIKON'!BD249)+('ISSUE SCORE from EIKON'!BS249*'WEIGHTED from Refinitive'!$B$9)+('WEIGHTED from Refinitive'!$B$10*'ISSUE SCORE from EIKON'!CH249)+('ISSUE SCORE from EIKON'!CW249*'WEIGHTED from Refinitive'!$B$11)+('WEIGHTED from Refinitive'!$B$14*'ISSUE SCORE from EIKON'!DL249)+('ISSUE SCORE from EIKON'!EA249*'WEIGHTED from Refinitive'!$B$15)+('WEIGHTED from Refinitive'!$B$16*'ISSUE SCORE from EIKON'!EP249)</f>
        <v>57.625324675324627</v>
      </c>
      <c r="G246" s="1">
        <f>('WEIGHTED from Refinitive'!$B$3*'ISSUE SCORE from EIKON'!L249)+('WEIGHTED from Refinitive'!$B$4*'ISSUE SCORE from EIKON'!AA249)+('ISSUE SCORE from EIKON'!AP249*'WEIGHTED from Refinitive'!$B$5)+('WEIGHTED from Refinitive'!$B$8*'ISSUE SCORE from EIKON'!BE249)+('ISSUE SCORE from EIKON'!BT249*'WEIGHTED from Refinitive'!$B$9)+('WEIGHTED from Refinitive'!$B$10*'ISSUE SCORE from EIKON'!CI249)+('ISSUE SCORE from EIKON'!CX249*'WEIGHTED from Refinitive'!$B$11)+('WEIGHTED from Refinitive'!$B$14*'ISSUE SCORE from EIKON'!DM249)+('ISSUE SCORE from EIKON'!EB249*'WEIGHTED from Refinitive'!$B$15)+('WEIGHTED from Refinitive'!$B$16*'ISSUE SCORE from EIKON'!EQ249)</f>
        <v>51.924134719090091</v>
      </c>
      <c r="H246" s="1">
        <f>('WEIGHTED from Refinitive'!$B$3*'ISSUE SCORE from EIKON'!M249)+('WEIGHTED from Refinitive'!$B$4*'ISSUE SCORE from EIKON'!AB249)+('ISSUE SCORE from EIKON'!AQ249*'WEIGHTED from Refinitive'!$B$5)+('WEIGHTED from Refinitive'!$B$8*'ISSUE SCORE from EIKON'!BF249)+('ISSUE SCORE from EIKON'!BU249*'WEIGHTED from Refinitive'!$B$9)+('WEIGHTED from Refinitive'!$B$10*'ISSUE SCORE from EIKON'!CJ249)+('ISSUE SCORE from EIKON'!CY249*'WEIGHTED from Refinitive'!$B$11)+('WEIGHTED from Refinitive'!$B$14*'ISSUE SCORE from EIKON'!DN249)+('ISSUE SCORE from EIKON'!EC249*'WEIGHTED from Refinitive'!$B$15)+('WEIGHTED from Refinitive'!$B$16*'ISSUE SCORE from EIKON'!ER249)</f>
        <v>49.979759763617643</v>
      </c>
      <c r="I246" s="1">
        <f>('WEIGHTED from Refinitive'!$B$3*'ISSUE SCORE from EIKON'!N249)+('WEIGHTED from Refinitive'!$B$4*'ISSUE SCORE from EIKON'!AC249)+('ISSUE SCORE from EIKON'!AR249*'WEIGHTED from Refinitive'!$B$5)+('WEIGHTED from Refinitive'!$B$8*'ISSUE SCORE from EIKON'!BG249)+('ISSUE SCORE from EIKON'!BV249*'WEIGHTED from Refinitive'!$B$9)+('WEIGHTED from Refinitive'!$B$10*'ISSUE SCORE from EIKON'!CK249)+('ISSUE SCORE from EIKON'!CZ249*'WEIGHTED from Refinitive'!$B$11)+('WEIGHTED from Refinitive'!$B$14*'ISSUE SCORE from EIKON'!DO249)+('ISSUE SCORE from EIKON'!ED249*'WEIGHTED from Refinitive'!$B$15)+('WEIGHTED from Refinitive'!$B$16*'ISSUE SCORE from EIKON'!ES249)</f>
        <v>53.196721311475336</v>
      </c>
      <c r="J246" s="1">
        <f>('WEIGHTED from Refinitive'!$B$3*'ISSUE SCORE from EIKON'!O249)+('WEIGHTED from Refinitive'!$B$4*'ISSUE SCORE from EIKON'!AD249)+('ISSUE SCORE from EIKON'!AS249*'WEIGHTED from Refinitive'!$B$5)+('WEIGHTED from Refinitive'!$B$8*'ISSUE SCORE from EIKON'!BH249)+('ISSUE SCORE from EIKON'!BW249*'WEIGHTED from Refinitive'!$B$9)+('WEIGHTED from Refinitive'!$B$10*'ISSUE SCORE from EIKON'!CL249)+('ISSUE SCORE from EIKON'!DA249*'WEIGHTED from Refinitive'!$B$11)+('WEIGHTED from Refinitive'!$B$14*'ISSUE SCORE from EIKON'!DP249)+('ISSUE SCORE from EIKON'!EE249*'WEIGHTED from Refinitive'!$B$15)+('WEIGHTED from Refinitive'!$B$16*'ISSUE SCORE from EIKON'!ET249)</f>
        <v>56.780545682042742</v>
      </c>
      <c r="K246" s="1">
        <f>('WEIGHTED from Refinitive'!$B$3*'ISSUE SCORE from EIKON'!P249)+('WEIGHTED from Refinitive'!$B$4*'ISSUE SCORE from EIKON'!AE249)+('ISSUE SCORE from EIKON'!AT249*'WEIGHTED from Refinitive'!$B$5)+('WEIGHTED from Refinitive'!$B$8*'ISSUE SCORE from EIKON'!BI249)+('ISSUE SCORE from EIKON'!BX249*'WEIGHTED from Refinitive'!$B$9)+('WEIGHTED from Refinitive'!$B$10*'ISSUE SCORE from EIKON'!CM249)+('ISSUE SCORE from EIKON'!DB249*'WEIGHTED from Refinitive'!$B$11)+('WEIGHTED from Refinitive'!$B$14*'ISSUE SCORE from EIKON'!DQ249)+('ISSUE SCORE from EIKON'!EF249*'WEIGHTED from Refinitive'!$B$15)+('WEIGHTED from Refinitive'!$B$16*'ISSUE SCORE from EIKON'!EU249)</f>
        <v>61.010858043120919</v>
      </c>
      <c r="L246" s="1">
        <f>('WEIGHTED from Refinitive'!$B$3*'ISSUE SCORE from EIKON'!Q249)+('WEIGHTED from Refinitive'!$B$4*'ISSUE SCORE from EIKON'!AF249)+('ISSUE SCORE from EIKON'!AU249*'WEIGHTED from Refinitive'!$B$5)+('WEIGHTED from Refinitive'!$B$8*'ISSUE SCORE from EIKON'!BJ249)+('ISSUE SCORE from EIKON'!BY249*'WEIGHTED from Refinitive'!$B$9)+('WEIGHTED from Refinitive'!$B$10*'ISSUE SCORE from EIKON'!CN249)+('ISSUE SCORE from EIKON'!DC249*'WEIGHTED from Refinitive'!$B$11)+('WEIGHTED from Refinitive'!$B$14*'ISSUE SCORE from EIKON'!DR249)+('ISSUE SCORE from EIKON'!EG249*'WEIGHTED from Refinitive'!$B$15)+('WEIGHTED from Refinitive'!$B$16*'ISSUE SCORE from EIKON'!EV249)</f>
        <v>61.585221745528862</v>
      </c>
      <c r="M246" s="1">
        <f>('WEIGHTED from Refinitive'!$B$3*'ISSUE SCORE from EIKON'!R249)+('WEIGHTED from Refinitive'!$B$4*'ISSUE SCORE from EIKON'!AG249)+('ISSUE SCORE from EIKON'!AV249*'WEIGHTED from Refinitive'!$B$5)+('WEIGHTED from Refinitive'!$B$8*'ISSUE SCORE from EIKON'!BK249)+('ISSUE SCORE from EIKON'!BZ249*'WEIGHTED from Refinitive'!$B$9)+('WEIGHTED from Refinitive'!$B$10*'ISSUE SCORE from EIKON'!CO249)+('ISSUE SCORE from EIKON'!DD249*'WEIGHTED from Refinitive'!$B$11)+('WEIGHTED from Refinitive'!$B$14*'ISSUE SCORE from EIKON'!DS249)+('ISSUE SCORE from EIKON'!EH249*'WEIGHTED from Refinitive'!$B$15)+('WEIGHTED from Refinitive'!$B$16*'ISSUE SCORE from EIKON'!EW249)</f>
        <v>53.3002949254806</v>
      </c>
      <c r="N246" s="1">
        <f>('WEIGHTED from Refinitive'!$B$3*'ISSUE SCORE from EIKON'!S249)+('WEIGHTED from Refinitive'!$B$4*'ISSUE SCORE from EIKON'!AH249)+('ISSUE SCORE from EIKON'!AW249*'WEIGHTED from Refinitive'!$B$5)+('WEIGHTED from Refinitive'!$B$8*'ISSUE SCORE from EIKON'!BL249)+('ISSUE SCORE from EIKON'!CA249*'WEIGHTED from Refinitive'!$B$9)+('WEIGHTED from Refinitive'!$B$10*'ISSUE SCORE from EIKON'!CP249)+('ISSUE SCORE from EIKON'!DE249*'WEIGHTED from Refinitive'!$B$11)+('WEIGHTED from Refinitive'!$B$14*'ISSUE SCORE from EIKON'!DT249)+('ISSUE SCORE from EIKON'!EI249*'WEIGHTED from Refinitive'!$B$15)+('WEIGHTED from Refinitive'!$B$16*'ISSUE SCORE from EIKON'!EX249)</f>
        <v>50.258333333333312</v>
      </c>
      <c r="O246" s="1">
        <f>('WEIGHTED from Refinitive'!$B$3*'ISSUE SCORE from EIKON'!T249)+('WEIGHTED from Refinitive'!$B$4*'ISSUE SCORE from EIKON'!AI249)+('ISSUE SCORE from EIKON'!AX249*'WEIGHTED from Refinitive'!$B$5)+('WEIGHTED from Refinitive'!$B$8*'ISSUE SCORE from EIKON'!BM249)+('ISSUE SCORE from EIKON'!CB249*'WEIGHTED from Refinitive'!$B$9)+('WEIGHTED from Refinitive'!$B$10*'ISSUE SCORE from EIKON'!CQ249)+('ISSUE SCORE from EIKON'!DF249*'WEIGHTED from Refinitive'!$B$11)+('WEIGHTED from Refinitive'!$B$14*'ISSUE SCORE from EIKON'!DU249)+('ISSUE SCORE from EIKON'!EJ249*'WEIGHTED from Refinitive'!$B$15)+('WEIGHTED from Refinitive'!$B$16*'ISSUE SCORE from EIKON'!EY249)</f>
        <v>56.560170777500538</v>
      </c>
      <c r="P246" s="1">
        <f>('WEIGHTED from Refinitive'!$B$3*'ISSUE SCORE from EIKON'!U249)+('WEIGHTED from Refinitive'!$B$4*'ISSUE SCORE from EIKON'!AJ249)+('ISSUE SCORE from EIKON'!AY249*'WEIGHTED from Refinitive'!$B$5)+('WEIGHTED from Refinitive'!$B$8*'ISSUE SCORE from EIKON'!BN249)+('ISSUE SCORE from EIKON'!CC249*'WEIGHTED from Refinitive'!$B$9)+('WEIGHTED from Refinitive'!$B$10*'ISSUE SCORE from EIKON'!CR249)+('ISSUE SCORE from EIKON'!DG249*'WEIGHTED from Refinitive'!$B$11)+('WEIGHTED from Refinitive'!$B$14*'ISSUE SCORE from EIKON'!DV249)+('ISSUE SCORE from EIKON'!EK249*'WEIGHTED from Refinitive'!$B$15)+('WEIGHTED from Refinitive'!$B$16*'ISSUE SCORE from EIKON'!EZ249)</f>
        <v>55.030685028248556</v>
      </c>
      <c r="R246" s="11" t="s">
        <v>371</v>
      </c>
      <c r="S246" s="1">
        <f t="shared" si="92"/>
        <v>68.719892400399175</v>
      </c>
      <c r="T246" s="1">
        <f t="shared" si="93"/>
        <v>66.462984661050697</v>
      </c>
      <c r="U246" s="1">
        <f t="shared" si="94"/>
        <v>66.98992845594077</v>
      </c>
      <c r="V246" s="1">
        <f t="shared" si="95"/>
        <v>57.852054486881599</v>
      </c>
      <c r="W246" s="1">
        <f t="shared" si="96"/>
        <v>57.625324675324627</v>
      </c>
      <c r="X246" s="1">
        <f t="shared" si="97"/>
        <v>51.924134719090091</v>
      </c>
      <c r="Y246" s="1">
        <f t="shared" si="98"/>
        <v>49.979759763617643</v>
      </c>
      <c r="Z246" s="1">
        <f t="shared" si="99"/>
        <v>53.196721311475336</v>
      </c>
      <c r="AA246" s="1">
        <f t="shared" si="100"/>
        <v>56.780545682042742</v>
      </c>
      <c r="AB246" s="1">
        <f t="shared" si="101"/>
        <v>61.010858043120919</v>
      </c>
      <c r="AC246" s="1">
        <f t="shared" si="102"/>
        <v>61.585221745528862</v>
      </c>
      <c r="AD246" s="1">
        <f t="shared" si="103"/>
        <v>53.3002949254806</v>
      </c>
      <c r="AE246" s="1">
        <f t="shared" si="104"/>
        <v>50.258333333333312</v>
      </c>
      <c r="AF246" s="1">
        <f t="shared" si="105"/>
        <v>56.560170777500538</v>
      </c>
      <c r="AG246" s="1">
        <f t="shared" si="106"/>
        <v>55.030685028248556</v>
      </c>
      <c r="AI246" s="11" t="s">
        <v>371</v>
      </c>
      <c r="AJ246" s="1">
        <f t="shared" si="107"/>
        <v>2.2569077393484775</v>
      </c>
      <c r="AK246" s="1">
        <f t="shared" si="108"/>
        <v>-0.52694379489007304</v>
      </c>
      <c r="AL246" s="1">
        <f t="shared" si="109"/>
        <v>9.1378739690591715</v>
      </c>
      <c r="AM246" s="1">
        <f t="shared" si="110"/>
        <v>0.22672981155697158</v>
      </c>
      <c r="AN246" s="1">
        <f t="shared" si="111"/>
        <v>5.7011899562345363</v>
      </c>
      <c r="AO246" s="1">
        <f t="shared" si="112"/>
        <v>1.9443749554724477</v>
      </c>
      <c r="AP246" s="1">
        <f t="shared" si="113"/>
        <v>-3.2169615478576929</v>
      </c>
      <c r="AQ246" s="1">
        <f t="shared" si="114"/>
        <v>-3.583824370567406</v>
      </c>
      <c r="AR246" s="1">
        <f t="shared" si="115"/>
        <v>-4.2303123610781768</v>
      </c>
      <c r="AS246" s="1">
        <f t="shared" si="116"/>
        <v>-0.57436370240794332</v>
      </c>
      <c r="AT246" s="1">
        <f t="shared" si="117"/>
        <v>8.2849268200482626</v>
      </c>
      <c r="AU246" s="1">
        <f t="shared" si="118"/>
        <v>3.0419615921472882</v>
      </c>
      <c r="AV246" s="1">
        <f t="shared" si="119"/>
        <v>-6.3018374441672265</v>
      </c>
      <c r="AW246" s="1">
        <f t="shared" si="120"/>
        <v>1.5294857492519824</v>
      </c>
      <c r="AX246" s="1" t="str">
        <f>VLOOKUP(AI246,'ISSUE SCORE from EIKON'!A249:B678,2,FALSE)</f>
        <v>Omnicom Group Inc</v>
      </c>
      <c r="AY246" s="1">
        <f t="shared" si="121"/>
        <v>245</v>
      </c>
      <c r="AZ246" s="1">
        <v>245</v>
      </c>
      <c r="BA246" s="1">
        <v>1</v>
      </c>
    </row>
    <row r="247" spans="1:53" ht="15">
      <c r="A247" s="11" t="s">
        <v>311</v>
      </c>
      <c r="B247" s="1">
        <f>('WEIGHTED from Refinitive'!$B$3*'ISSUE SCORE from EIKON'!G250)+('WEIGHTED from Refinitive'!$B$4*'ISSUE SCORE from EIKON'!V250)+('ISSUE SCORE from EIKON'!AK250*'WEIGHTED from Refinitive'!$B$5)+('WEIGHTED from Refinitive'!$B$8*'ISSUE SCORE from EIKON'!AZ250)+('ISSUE SCORE from EIKON'!BO250*'WEIGHTED from Refinitive'!$B$9)+('WEIGHTED from Refinitive'!$B$10*'ISSUE SCORE from EIKON'!CD250)+('ISSUE SCORE from EIKON'!CS250*'WEIGHTED from Refinitive'!$B$11)+('WEIGHTED from Refinitive'!$B$14*'ISSUE SCORE from EIKON'!DH250)+('ISSUE SCORE from EIKON'!DW250*'WEIGHTED from Refinitive'!$B$15)+('WEIGHTED from Refinitive'!$B$16*'ISSUE SCORE from EIKON'!EL250)</f>
        <v>87.021207178600719</v>
      </c>
      <c r="C247" s="1">
        <f>('WEIGHTED from Refinitive'!$B$3*'ISSUE SCORE from EIKON'!H250)+('WEIGHTED from Refinitive'!$B$4*'ISSUE SCORE from EIKON'!W250)+('ISSUE SCORE from EIKON'!AL250*'WEIGHTED from Refinitive'!$B$5)+('WEIGHTED from Refinitive'!$B$8*'ISSUE SCORE from EIKON'!BA250)+('ISSUE SCORE from EIKON'!BP250*'WEIGHTED from Refinitive'!$B$9)+('WEIGHTED from Refinitive'!$B$10*'ISSUE SCORE from EIKON'!CE250)+('ISSUE SCORE from EIKON'!CT250*'WEIGHTED from Refinitive'!$B$11)+('WEIGHTED from Refinitive'!$B$14*'ISSUE SCORE from EIKON'!DI250)+('ISSUE SCORE from EIKON'!DX250*'WEIGHTED from Refinitive'!$B$15)+('WEIGHTED from Refinitive'!$B$16*'ISSUE SCORE from EIKON'!EM250)</f>
        <v>86.472427827075222</v>
      </c>
      <c r="D247" s="1">
        <f>('WEIGHTED from Refinitive'!$B$3*'ISSUE SCORE from EIKON'!I250)+('WEIGHTED from Refinitive'!$B$4*'ISSUE SCORE from EIKON'!X250)+('ISSUE SCORE from EIKON'!AM250*'WEIGHTED from Refinitive'!$B$5)+('WEIGHTED from Refinitive'!$B$8*'ISSUE SCORE from EIKON'!BB250)+('ISSUE SCORE from EIKON'!BQ250*'WEIGHTED from Refinitive'!$B$9)+('WEIGHTED from Refinitive'!$B$10*'ISSUE SCORE from EIKON'!CF250)+('ISSUE SCORE from EIKON'!CU250*'WEIGHTED from Refinitive'!$B$11)+('WEIGHTED from Refinitive'!$B$14*'ISSUE SCORE from EIKON'!DJ250)+('ISSUE SCORE from EIKON'!DY250*'WEIGHTED from Refinitive'!$B$15)+('WEIGHTED from Refinitive'!$B$16*'ISSUE SCORE from EIKON'!EN250)</f>
        <v>80.781755003999265</v>
      </c>
      <c r="E247" s="1">
        <f>('WEIGHTED from Refinitive'!$B$3*'ISSUE SCORE from EIKON'!J250)+('WEIGHTED from Refinitive'!$B$4*'ISSUE SCORE from EIKON'!Y250)+('ISSUE SCORE from EIKON'!AN250*'WEIGHTED from Refinitive'!$B$5)+('WEIGHTED from Refinitive'!$B$8*'ISSUE SCORE from EIKON'!BC250)+('ISSUE SCORE from EIKON'!BR250*'WEIGHTED from Refinitive'!$B$9)+('WEIGHTED from Refinitive'!$B$10*'ISSUE SCORE from EIKON'!CG250)+('ISSUE SCORE from EIKON'!CV250*'WEIGHTED from Refinitive'!$B$11)+('WEIGHTED from Refinitive'!$B$14*'ISSUE SCORE from EIKON'!DK250)+('ISSUE SCORE from EIKON'!DZ250*'WEIGHTED from Refinitive'!$B$15)+('WEIGHTED from Refinitive'!$B$16*'ISSUE SCORE from EIKON'!EO250)</f>
        <v>82.094488359220904</v>
      </c>
      <c r="F247" s="1">
        <f>('WEIGHTED from Refinitive'!$B$3*'ISSUE SCORE from EIKON'!K250)+('WEIGHTED from Refinitive'!$B$4*'ISSUE SCORE from EIKON'!Z250)+('ISSUE SCORE from EIKON'!AO250*'WEIGHTED from Refinitive'!$B$5)+('WEIGHTED from Refinitive'!$B$8*'ISSUE SCORE from EIKON'!BD250)+('ISSUE SCORE from EIKON'!BS250*'WEIGHTED from Refinitive'!$B$9)+('WEIGHTED from Refinitive'!$B$10*'ISSUE SCORE from EIKON'!CH250)+('ISSUE SCORE from EIKON'!CW250*'WEIGHTED from Refinitive'!$B$11)+('WEIGHTED from Refinitive'!$B$14*'ISSUE SCORE from EIKON'!DL250)+('ISSUE SCORE from EIKON'!EA250*'WEIGHTED from Refinitive'!$B$15)+('WEIGHTED from Refinitive'!$B$16*'ISSUE SCORE from EIKON'!EP250)</f>
        <v>80.724548179093588</v>
      </c>
      <c r="G247" s="1">
        <f>('WEIGHTED from Refinitive'!$B$3*'ISSUE SCORE from EIKON'!L250)+('WEIGHTED from Refinitive'!$B$4*'ISSUE SCORE from EIKON'!AA250)+('ISSUE SCORE from EIKON'!AP250*'WEIGHTED from Refinitive'!$B$5)+('WEIGHTED from Refinitive'!$B$8*'ISSUE SCORE from EIKON'!BE250)+('ISSUE SCORE from EIKON'!BT250*'WEIGHTED from Refinitive'!$B$9)+('WEIGHTED from Refinitive'!$B$10*'ISSUE SCORE from EIKON'!CI250)+('ISSUE SCORE from EIKON'!CX250*'WEIGHTED from Refinitive'!$B$11)+('WEIGHTED from Refinitive'!$B$14*'ISSUE SCORE from EIKON'!DM250)+('ISSUE SCORE from EIKON'!EB250*'WEIGHTED from Refinitive'!$B$15)+('WEIGHTED from Refinitive'!$B$16*'ISSUE SCORE from EIKON'!EQ250)</f>
        <v>68.91986931808421</v>
      </c>
      <c r="H247" s="1">
        <f>('WEIGHTED from Refinitive'!$B$3*'ISSUE SCORE from EIKON'!M250)+('WEIGHTED from Refinitive'!$B$4*'ISSUE SCORE from EIKON'!AB250)+('ISSUE SCORE from EIKON'!AQ250*'WEIGHTED from Refinitive'!$B$5)+('WEIGHTED from Refinitive'!$B$8*'ISSUE SCORE from EIKON'!BF250)+('ISSUE SCORE from EIKON'!BU250*'WEIGHTED from Refinitive'!$B$9)+('WEIGHTED from Refinitive'!$B$10*'ISSUE SCORE from EIKON'!CJ250)+('ISSUE SCORE from EIKON'!CY250*'WEIGHTED from Refinitive'!$B$11)+('WEIGHTED from Refinitive'!$B$14*'ISSUE SCORE from EIKON'!DN250)+('ISSUE SCORE from EIKON'!EC250*'WEIGHTED from Refinitive'!$B$15)+('WEIGHTED from Refinitive'!$B$16*'ISSUE SCORE from EIKON'!ER250)</f>
        <v>77.283479158518929</v>
      </c>
      <c r="I247" s="1">
        <f>('WEIGHTED from Refinitive'!$B$3*'ISSUE SCORE from EIKON'!N250)+('WEIGHTED from Refinitive'!$B$4*'ISSUE SCORE from EIKON'!AC250)+('ISSUE SCORE from EIKON'!AR250*'WEIGHTED from Refinitive'!$B$5)+('WEIGHTED from Refinitive'!$B$8*'ISSUE SCORE from EIKON'!BG250)+('ISSUE SCORE from EIKON'!BV250*'WEIGHTED from Refinitive'!$B$9)+('WEIGHTED from Refinitive'!$B$10*'ISSUE SCORE from EIKON'!CK250)+('ISSUE SCORE from EIKON'!CZ250*'WEIGHTED from Refinitive'!$B$11)+('WEIGHTED from Refinitive'!$B$14*'ISSUE SCORE from EIKON'!DO250)+('ISSUE SCORE from EIKON'!ED250*'WEIGHTED from Refinitive'!$B$15)+('WEIGHTED from Refinitive'!$B$16*'ISSUE SCORE from EIKON'!ES250)</f>
        <v>69.392619120576029</v>
      </c>
      <c r="J247" s="1">
        <f>('WEIGHTED from Refinitive'!$B$3*'ISSUE SCORE from EIKON'!O250)+('WEIGHTED from Refinitive'!$B$4*'ISSUE SCORE from EIKON'!AD250)+('ISSUE SCORE from EIKON'!AS250*'WEIGHTED from Refinitive'!$B$5)+('WEIGHTED from Refinitive'!$B$8*'ISSUE SCORE from EIKON'!BH250)+('ISSUE SCORE from EIKON'!BW250*'WEIGHTED from Refinitive'!$B$9)+('WEIGHTED from Refinitive'!$B$10*'ISSUE SCORE from EIKON'!CL250)+('ISSUE SCORE from EIKON'!DA250*'WEIGHTED from Refinitive'!$B$11)+('WEIGHTED from Refinitive'!$B$14*'ISSUE SCORE from EIKON'!DP250)+('ISSUE SCORE from EIKON'!EE250*'WEIGHTED from Refinitive'!$B$15)+('WEIGHTED from Refinitive'!$B$16*'ISSUE SCORE from EIKON'!ET250)</f>
        <v>72.954141444911713</v>
      </c>
      <c r="K247" s="1">
        <f>('WEIGHTED from Refinitive'!$B$3*'ISSUE SCORE from EIKON'!P250)+('WEIGHTED from Refinitive'!$B$4*'ISSUE SCORE from EIKON'!AE250)+('ISSUE SCORE from EIKON'!AT250*'WEIGHTED from Refinitive'!$B$5)+('WEIGHTED from Refinitive'!$B$8*'ISSUE SCORE from EIKON'!BI250)+('ISSUE SCORE from EIKON'!BX250*'WEIGHTED from Refinitive'!$B$9)+('WEIGHTED from Refinitive'!$B$10*'ISSUE SCORE from EIKON'!CM250)+('ISSUE SCORE from EIKON'!DB250*'WEIGHTED from Refinitive'!$B$11)+('WEIGHTED from Refinitive'!$B$14*'ISSUE SCORE from EIKON'!DQ250)+('ISSUE SCORE from EIKON'!EF250*'WEIGHTED from Refinitive'!$B$15)+('WEIGHTED from Refinitive'!$B$16*'ISSUE SCORE from EIKON'!EU250)</f>
        <v>71.1429310526254</v>
      </c>
      <c r="L247" s="1">
        <f>('WEIGHTED from Refinitive'!$B$3*'ISSUE SCORE from EIKON'!Q250)+('WEIGHTED from Refinitive'!$B$4*'ISSUE SCORE from EIKON'!AF250)+('ISSUE SCORE from EIKON'!AU250*'WEIGHTED from Refinitive'!$B$5)+('WEIGHTED from Refinitive'!$B$8*'ISSUE SCORE from EIKON'!BJ250)+('ISSUE SCORE from EIKON'!BY250*'WEIGHTED from Refinitive'!$B$9)+('WEIGHTED from Refinitive'!$B$10*'ISSUE SCORE from EIKON'!CN250)+('ISSUE SCORE from EIKON'!DC250*'WEIGHTED from Refinitive'!$B$11)+('WEIGHTED from Refinitive'!$B$14*'ISSUE SCORE from EIKON'!DR250)+('ISSUE SCORE from EIKON'!EG250*'WEIGHTED from Refinitive'!$B$15)+('WEIGHTED from Refinitive'!$B$16*'ISSUE SCORE from EIKON'!EV250)</f>
        <v>64.545316604092719</v>
      </c>
      <c r="M247" s="1">
        <f>('WEIGHTED from Refinitive'!$B$3*'ISSUE SCORE from EIKON'!R250)+('WEIGHTED from Refinitive'!$B$4*'ISSUE SCORE from EIKON'!AG250)+('ISSUE SCORE from EIKON'!AV250*'WEIGHTED from Refinitive'!$B$5)+('WEIGHTED from Refinitive'!$B$8*'ISSUE SCORE from EIKON'!BK250)+('ISSUE SCORE from EIKON'!BZ250*'WEIGHTED from Refinitive'!$B$9)+('WEIGHTED from Refinitive'!$B$10*'ISSUE SCORE from EIKON'!CO250)+('ISSUE SCORE from EIKON'!DD250*'WEIGHTED from Refinitive'!$B$11)+('WEIGHTED from Refinitive'!$B$14*'ISSUE SCORE from EIKON'!DS250)+('ISSUE SCORE from EIKON'!EH250*'WEIGHTED from Refinitive'!$B$15)+('WEIGHTED from Refinitive'!$B$16*'ISSUE SCORE from EIKON'!EW250)</f>
        <v>70.207153470600659</v>
      </c>
      <c r="N247" s="1">
        <f>('WEIGHTED from Refinitive'!$B$3*'ISSUE SCORE from EIKON'!S250)+('WEIGHTED from Refinitive'!$B$4*'ISSUE SCORE from EIKON'!AH250)+('ISSUE SCORE from EIKON'!AW250*'WEIGHTED from Refinitive'!$B$5)+('WEIGHTED from Refinitive'!$B$8*'ISSUE SCORE from EIKON'!BL250)+('ISSUE SCORE from EIKON'!CA250*'WEIGHTED from Refinitive'!$B$9)+('WEIGHTED from Refinitive'!$B$10*'ISSUE SCORE from EIKON'!CP250)+('ISSUE SCORE from EIKON'!DE250*'WEIGHTED from Refinitive'!$B$11)+('WEIGHTED from Refinitive'!$B$14*'ISSUE SCORE from EIKON'!DT250)+('ISSUE SCORE from EIKON'!EI250*'WEIGHTED from Refinitive'!$B$15)+('WEIGHTED from Refinitive'!$B$16*'ISSUE SCORE from EIKON'!EX250)</f>
        <v>48.028233830845735</v>
      </c>
      <c r="O247" s="1">
        <f>('WEIGHTED from Refinitive'!$B$3*'ISSUE SCORE from EIKON'!T250)+('WEIGHTED from Refinitive'!$B$4*'ISSUE SCORE from EIKON'!AI250)+('ISSUE SCORE from EIKON'!AX250*'WEIGHTED from Refinitive'!$B$5)+('WEIGHTED from Refinitive'!$B$8*'ISSUE SCORE from EIKON'!BM250)+('ISSUE SCORE from EIKON'!CB250*'WEIGHTED from Refinitive'!$B$9)+('WEIGHTED from Refinitive'!$B$10*'ISSUE SCORE from EIKON'!CQ250)+('ISSUE SCORE from EIKON'!DF250*'WEIGHTED from Refinitive'!$B$11)+('WEIGHTED from Refinitive'!$B$14*'ISSUE SCORE from EIKON'!DU250)+('ISSUE SCORE from EIKON'!EJ250*'WEIGHTED from Refinitive'!$B$15)+('WEIGHTED from Refinitive'!$B$16*'ISSUE SCORE from EIKON'!EY250)</f>
        <v>50.450665343760875</v>
      </c>
      <c r="P247" s="1">
        <f>('WEIGHTED from Refinitive'!$B$3*'ISSUE SCORE from EIKON'!U250)+('WEIGHTED from Refinitive'!$B$4*'ISSUE SCORE from EIKON'!AJ250)+('ISSUE SCORE from EIKON'!AY250*'WEIGHTED from Refinitive'!$B$5)+('WEIGHTED from Refinitive'!$B$8*'ISSUE SCORE from EIKON'!BN250)+('ISSUE SCORE from EIKON'!CC250*'WEIGHTED from Refinitive'!$B$9)+('WEIGHTED from Refinitive'!$B$10*'ISSUE SCORE from EIKON'!CR250)+('ISSUE SCORE from EIKON'!DG250*'WEIGHTED from Refinitive'!$B$11)+('WEIGHTED from Refinitive'!$B$14*'ISSUE SCORE from EIKON'!DV250)+('ISSUE SCORE from EIKON'!EK250*'WEIGHTED from Refinitive'!$B$15)+('WEIGHTED from Refinitive'!$B$16*'ISSUE SCORE from EIKON'!EZ250)</f>
        <v>51.964052231061871</v>
      </c>
      <c r="R247" s="11" t="s">
        <v>372</v>
      </c>
      <c r="S247" s="1">
        <f t="shared" si="92"/>
        <v>77.119708795637933</v>
      </c>
      <c r="T247" s="1">
        <f t="shared" si="93"/>
        <v>86.472427827075222</v>
      </c>
      <c r="U247" s="1">
        <f t="shared" si="94"/>
        <v>80.781755003999265</v>
      </c>
      <c r="V247" s="1">
        <f t="shared" si="95"/>
        <v>82.094488359220904</v>
      </c>
      <c r="W247" s="1">
        <f t="shared" si="96"/>
        <v>80.724548179093588</v>
      </c>
      <c r="X247" s="1">
        <f t="shared" si="97"/>
        <v>68.91986931808421</v>
      </c>
      <c r="Y247" s="1">
        <f t="shared" si="98"/>
        <v>77.283479158518929</v>
      </c>
      <c r="Z247" s="1">
        <f t="shared" si="99"/>
        <v>69.392619120576029</v>
      </c>
      <c r="AA247" s="1">
        <f t="shared" si="100"/>
        <v>72.954141444911713</v>
      </c>
      <c r="AB247" s="1">
        <f t="shared" si="101"/>
        <v>71.1429310526254</v>
      </c>
      <c r="AC247" s="1">
        <f t="shared" si="102"/>
        <v>64.545316604092719</v>
      </c>
      <c r="AD247" s="1">
        <f t="shared" si="103"/>
        <v>70.207153470600659</v>
      </c>
      <c r="AE247" s="1">
        <f t="shared" si="104"/>
        <v>48.028233830845735</v>
      </c>
      <c r="AF247" s="1">
        <f t="shared" si="105"/>
        <v>50.450665343760875</v>
      </c>
      <c r="AG247" s="1">
        <f t="shared" si="106"/>
        <v>51.964052231061871</v>
      </c>
      <c r="AI247" s="11" t="s">
        <v>372</v>
      </c>
      <c r="AJ247" s="1">
        <f t="shared" si="107"/>
        <v>-9.3527190314372888</v>
      </c>
      <c r="AK247" s="1">
        <f t="shared" si="108"/>
        <v>5.6906728230759569</v>
      </c>
      <c r="AL247" s="1">
        <f t="shared" si="109"/>
        <v>-1.3127333552216385</v>
      </c>
      <c r="AM247" s="1">
        <f t="shared" si="110"/>
        <v>1.3699401801273154</v>
      </c>
      <c r="AN247" s="1">
        <f t="shared" si="111"/>
        <v>11.804678861009378</v>
      </c>
      <c r="AO247" s="1">
        <f t="shared" si="112"/>
        <v>-8.3636098404347194</v>
      </c>
      <c r="AP247" s="1">
        <f t="shared" si="113"/>
        <v>7.8908600379429004</v>
      </c>
      <c r="AQ247" s="1">
        <f t="shared" si="114"/>
        <v>-3.5615223243356837</v>
      </c>
      <c r="AR247" s="1">
        <f t="shared" si="115"/>
        <v>1.8112103922863128</v>
      </c>
      <c r="AS247" s="1">
        <f t="shared" si="116"/>
        <v>6.5976144485326813</v>
      </c>
      <c r="AT247" s="1">
        <f t="shared" si="117"/>
        <v>-5.6618368665079402</v>
      </c>
      <c r="AU247" s="1">
        <f t="shared" si="118"/>
        <v>22.178919639754923</v>
      </c>
      <c r="AV247" s="1">
        <f t="shared" si="119"/>
        <v>-2.4224315129151393</v>
      </c>
      <c r="AW247" s="1">
        <f t="shared" si="120"/>
        <v>-1.5133868873009959</v>
      </c>
      <c r="AX247" s="1" t="str">
        <f>VLOOKUP(AI247,'ISSUE SCORE from EIKON'!A250:B679,2,FALSE)</f>
        <v>Oracle Corp</v>
      </c>
      <c r="AY247" s="1">
        <f t="shared" si="121"/>
        <v>246</v>
      </c>
      <c r="AZ247" s="1">
        <v>246</v>
      </c>
      <c r="BA247" s="1">
        <v>1</v>
      </c>
    </row>
    <row r="248" spans="1:53" ht="15">
      <c r="A248" s="11" t="s">
        <v>312</v>
      </c>
      <c r="B248" s="1">
        <f>('WEIGHTED from Refinitive'!$B$3*'ISSUE SCORE from EIKON'!G251)+('WEIGHTED from Refinitive'!$B$4*'ISSUE SCORE from EIKON'!V251)+('ISSUE SCORE from EIKON'!AK251*'WEIGHTED from Refinitive'!$B$5)+('WEIGHTED from Refinitive'!$B$8*'ISSUE SCORE from EIKON'!AZ251)+('ISSUE SCORE from EIKON'!BO251*'WEIGHTED from Refinitive'!$B$9)+('WEIGHTED from Refinitive'!$B$10*'ISSUE SCORE from EIKON'!CD251)+('ISSUE SCORE from EIKON'!CS251*'WEIGHTED from Refinitive'!$B$11)+('WEIGHTED from Refinitive'!$B$14*'ISSUE SCORE from EIKON'!DH251)+('ISSUE SCORE from EIKON'!DW251*'WEIGHTED from Refinitive'!$B$15)+('WEIGHTED from Refinitive'!$B$16*'ISSUE SCORE from EIKON'!EL251)</f>
        <v>78.135340850586971</v>
      </c>
      <c r="C248" s="1">
        <f>('WEIGHTED from Refinitive'!$B$3*'ISSUE SCORE from EIKON'!H251)+('WEIGHTED from Refinitive'!$B$4*'ISSUE SCORE from EIKON'!W251)+('ISSUE SCORE from EIKON'!AL251*'WEIGHTED from Refinitive'!$B$5)+('WEIGHTED from Refinitive'!$B$8*'ISSUE SCORE from EIKON'!BA251)+('ISSUE SCORE from EIKON'!BP251*'WEIGHTED from Refinitive'!$B$9)+('WEIGHTED from Refinitive'!$B$10*'ISSUE SCORE from EIKON'!CE251)+('ISSUE SCORE from EIKON'!CT251*'WEIGHTED from Refinitive'!$B$11)+('WEIGHTED from Refinitive'!$B$14*'ISSUE SCORE from EIKON'!DI251)+('ISSUE SCORE from EIKON'!DX251*'WEIGHTED from Refinitive'!$B$15)+('WEIGHTED from Refinitive'!$B$16*'ISSUE SCORE from EIKON'!EM251)</f>
        <v>72.972618403179766</v>
      </c>
      <c r="D248" s="1">
        <f>('WEIGHTED from Refinitive'!$B$3*'ISSUE SCORE from EIKON'!I251)+('WEIGHTED from Refinitive'!$B$4*'ISSUE SCORE from EIKON'!X251)+('ISSUE SCORE from EIKON'!AM251*'WEIGHTED from Refinitive'!$B$5)+('WEIGHTED from Refinitive'!$B$8*'ISSUE SCORE from EIKON'!BB251)+('ISSUE SCORE from EIKON'!BQ251*'WEIGHTED from Refinitive'!$B$9)+('WEIGHTED from Refinitive'!$B$10*'ISSUE SCORE from EIKON'!CF251)+('ISSUE SCORE from EIKON'!CU251*'WEIGHTED from Refinitive'!$B$11)+('WEIGHTED from Refinitive'!$B$14*'ISSUE SCORE from EIKON'!DJ251)+('ISSUE SCORE from EIKON'!DY251*'WEIGHTED from Refinitive'!$B$15)+('WEIGHTED from Refinitive'!$B$16*'ISSUE SCORE from EIKON'!EN251)</f>
        <v>72.027106690835339</v>
      </c>
      <c r="E248" s="1">
        <f>('WEIGHTED from Refinitive'!$B$3*'ISSUE SCORE from EIKON'!J251)+('WEIGHTED from Refinitive'!$B$4*'ISSUE SCORE from EIKON'!Y251)+('ISSUE SCORE from EIKON'!AN251*'WEIGHTED from Refinitive'!$B$5)+('WEIGHTED from Refinitive'!$B$8*'ISSUE SCORE from EIKON'!BC251)+('ISSUE SCORE from EIKON'!BR251*'WEIGHTED from Refinitive'!$B$9)+('WEIGHTED from Refinitive'!$B$10*'ISSUE SCORE from EIKON'!CG251)+('ISSUE SCORE from EIKON'!CV251*'WEIGHTED from Refinitive'!$B$11)+('WEIGHTED from Refinitive'!$B$14*'ISSUE SCORE from EIKON'!DK251)+('ISSUE SCORE from EIKON'!DZ251*'WEIGHTED from Refinitive'!$B$15)+('WEIGHTED from Refinitive'!$B$16*'ISSUE SCORE from EIKON'!EO251)</f>
        <v>64.820381262694596</v>
      </c>
      <c r="F248" s="1">
        <f>('WEIGHTED from Refinitive'!$B$3*'ISSUE SCORE from EIKON'!K251)+('WEIGHTED from Refinitive'!$B$4*'ISSUE SCORE from EIKON'!Z251)+('ISSUE SCORE from EIKON'!AO251*'WEIGHTED from Refinitive'!$B$5)+('WEIGHTED from Refinitive'!$B$8*'ISSUE SCORE from EIKON'!BD251)+('ISSUE SCORE from EIKON'!BS251*'WEIGHTED from Refinitive'!$B$9)+('WEIGHTED from Refinitive'!$B$10*'ISSUE SCORE from EIKON'!CH251)+('ISSUE SCORE from EIKON'!CW251*'WEIGHTED from Refinitive'!$B$11)+('WEIGHTED from Refinitive'!$B$14*'ISSUE SCORE from EIKON'!DL251)+('ISSUE SCORE from EIKON'!EA251*'WEIGHTED from Refinitive'!$B$15)+('WEIGHTED from Refinitive'!$B$16*'ISSUE SCORE from EIKON'!EP251)</f>
        <v>56.257955202692024</v>
      </c>
      <c r="G248" s="1">
        <f>('WEIGHTED from Refinitive'!$B$3*'ISSUE SCORE from EIKON'!L251)+('WEIGHTED from Refinitive'!$B$4*'ISSUE SCORE from EIKON'!AA251)+('ISSUE SCORE from EIKON'!AP251*'WEIGHTED from Refinitive'!$B$5)+('WEIGHTED from Refinitive'!$B$8*'ISSUE SCORE from EIKON'!BE251)+('ISSUE SCORE from EIKON'!BT251*'WEIGHTED from Refinitive'!$B$9)+('WEIGHTED from Refinitive'!$B$10*'ISSUE SCORE from EIKON'!CI251)+('ISSUE SCORE from EIKON'!CX251*'WEIGHTED from Refinitive'!$B$11)+('WEIGHTED from Refinitive'!$B$14*'ISSUE SCORE from EIKON'!DM251)+('ISSUE SCORE from EIKON'!EB251*'WEIGHTED from Refinitive'!$B$15)+('WEIGHTED from Refinitive'!$B$16*'ISSUE SCORE from EIKON'!EQ251)</f>
        <v>54.488797921364828</v>
      </c>
      <c r="H248" s="1">
        <f>('WEIGHTED from Refinitive'!$B$3*'ISSUE SCORE from EIKON'!M251)+('WEIGHTED from Refinitive'!$B$4*'ISSUE SCORE from EIKON'!AB251)+('ISSUE SCORE from EIKON'!AQ251*'WEIGHTED from Refinitive'!$B$5)+('WEIGHTED from Refinitive'!$B$8*'ISSUE SCORE from EIKON'!BF251)+('ISSUE SCORE from EIKON'!BU251*'WEIGHTED from Refinitive'!$B$9)+('WEIGHTED from Refinitive'!$B$10*'ISSUE SCORE from EIKON'!CJ251)+('ISSUE SCORE from EIKON'!CY251*'WEIGHTED from Refinitive'!$B$11)+('WEIGHTED from Refinitive'!$B$14*'ISSUE SCORE from EIKON'!DN251)+('ISSUE SCORE from EIKON'!EC251*'WEIGHTED from Refinitive'!$B$15)+('WEIGHTED from Refinitive'!$B$16*'ISSUE SCORE from EIKON'!ER251)</f>
        <v>40.972717167880553</v>
      </c>
      <c r="I248" s="1">
        <f>('WEIGHTED from Refinitive'!$B$3*'ISSUE SCORE from EIKON'!N251)+('WEIGHTED from Refinitive'!$B$4*'ISSUE SCORE from EIKON'!AC251)+('ISSUE SCORE from EIKON'!AR251*'WEIGHTED from Refinitive'!$B$5)+('WEIGHTED from Refinitive'!$B$8*'ISSUE SCORE from EIKON'!BG251)+('ISSUE SCORE from EIKON'!BV251*'WEIGHTED from Refinitive'!$B$9)+('WEIGHTED from Refinitive'!$B$10*'ISSUE SCORE from EIKON'!CK251)+('ISSUE SCORE from EIKON'!CZ251*'WEIGHTED from Refinitive'!$B$11)+('WEIGHTED from Refinitive'!$B$14*'ISSUE SCORE from EIKON'!DO251)+('ISSUE SCORE from EIKON'!ED251*'WEIGHTED from Refinitive'!$B$15)+('WEIGHTED from Refinitive'!$B$16*'ISSUE SCORE from EIKON'!ES251)</f>
        <v>46.055395424247855</v>
      </c>
      <c r="J248" s="1">
        <f>('WEIGHTED from Refinitive'!$B$3*'ISSUE SCORE from EIKON'!O251)+('WEIGHTED from Refinitive'!$B$4*'ISSUE SCORE from EIKON'!AD251)+('ISSUE SCORE from EIKON'!AS251*'WEIGHTED from Refinitive'!$B$5)+('WEIGHTED from Refinitive'!$B$8*'ISSUE SCORE from EIKON'!BH251)+('ISSUE SCORE from EIKON'!BW251*'WEIGHTED from Refinitive'!$B$9)+('WEIGHTED from Refinitive'!$B$10*'ISSUE SCORE from EIKON'!CL251)+('ISSUE SCORE from EIKON'!DA251*'WEIGHTED from Refinitive'!$B$11)+('WEIGHTED from Refinitive'!$B$14*'ISSUE SCORE from EIKON'!DP251)+('ISSUE SCORE from EIKON'!EE251*'WEIGHTED from Refinitive'!$B$15)+('WEIGHTED from Refinitive'!$B$16*'ISSUE SCORE from EIKON'!ET251)</f>
        <v>34.312607675079633</v>
      </c>
      <c r="K248" s="1">
        <f>('WEIGHTED from Refinitive'!$B$3*'ISSUE SCORE from EIKON'!P251)+('WEIGHTED from Refinitive'!$B$4*'ISSUE SCORE from EIKON'!AE251)+('ISSUE SCORE from EIKON'!AT251*'WEIGHTED from Refinitive'!$B$5)+('WEIGHTED from Refinitive'!$B$8*'ISSUE SCORE from EIKON'!BI251)+('ISSUE SCORE from EIKON'!BX251*'WEIGHTED from Refinitive'!$B$9)+('WEIGHTED from Refinitive'!$B$10*'ISSUE SCORE from EIKON'!CM251)+('ISSUE SCORE from EIKON'!DB251*'WEIGHTED from Refinitive'!$B$11)+('WEIGHTED from Refinitive'!$B$14*'ISSUE SCORE from EIKON'!DQ251)+('ISSUE SCORE from EIKON'!EF251*'WEIGHTED from Refinitive'!$B$15)+('WEIGHTED from Refinitive'!$B$16*'ISSUE SCORE from EIKON'!EU251)</f>
        <v>28.142482602757525</v>
      </c>
      <c r="L248" s="1">
        <f>('WEIGHTED from Refinitive'!$B$3*'ISSUE SCORE from EIKON'!Q251)+('WEIGHTED from Refinitive'!$B$4*'ISSUE SCORE from EIKON'!AF251)+('ISSUE SCORE from EIKON'!AU251*'WEIGHTED from Refinitive'!$B$5)+('WEIGHTED from Refinitive'!$B$8*'ISSUE SCORE from EIKON'!BJ251)+('ISSUE SCORE from EIKON'!BY251*'WEIGHTED from Refinitive'!$B$9)+('WEIGHTED from Refinitive'!$B$10*'ISSUE SCORE from EIKON'!CN251)+('ISSUE SCORE from EIKON'!DC251*'WEIGHTED from Refinitive'!$B$11)+('WEIGHTED from Refinitive'!$B$14*'ISSUE SCORE from EIKON'!DR251)+('ISSUE SCORE from EIKON'!EG251*'WEIGHTED from Refinitive'!$B$15)+('WEIGHTED from Refinitive'!$B$16*'ISSUE SCORE from EIKON'!EV251)</f>
        <v>36.755762225757785</v>
      </c>
      <c r="M248" s="1">
        <f>('WEIGHTED from Refinitive'!$B$3*'ISSUE SCORE from EIKON'!R251)+('WEIGHTED from Refinitive'!$B$4*'ISSUE SCORE from EIKON'!AG251)+('ISSUE SCORE from EIKON'!AV251*'WEIGHTED from Refinitive'!$B$5)+('WEIGHTED from Refinitive'!$B$8*'ISSUE SCORE from EIKON'!BK251)+('ISSUE SCORE from EIKON'!BZ251*'WEIGHTED from Refinitive'!$B$9)+('WEIGHTED from Refinitive'!$B$10*'ISSUE SCORE from EIKON'!CO251)+('ISSUE SCORE from EIKON'!DD251*'WEIGHTED from Refinitive'!$B$11)+('WEIGHTED from Refinitive'!$B$14*'ISSUE SCORE from EIKON'!DS251)+('ISSUE SCORE from EIKON'!EH251*'WEIGHTED from Refinitive'!$B$15)+('WEIGHTED from Refinitive'!$B$16*'ISSUE SCORE from EIKON'!EW251)</f>
        <v>41.025429614316131</v>
      </c>
      <c r="N248" s="1">
        <f>('WEIGHTED from Refinitive'!$B$3*'ISSUE SCORE from EIKON'!S251)+('WEIGHTED from Refinitive'!$B$4*'ISSUE SCORE from EIKON'!AH251)+('ISSUE SCORE from EIKON'!AW251*'WEIGHTED from Refinitive'!$B$5)+('WEIGHTED from Refinitive'!$B$8*'ISSUE SCORE from EIKON'!BL251)+('ISSUE SCORE from EIKON'!CA251*'WEIGHTED from Refinitive'!$B$9)+('WEIGHTED from Refinitive'!$B$10*'ISSUE SCORE from EIKON'!CP251)+('ISSUE SCORE from EIKON'!DE251*'WEIGHTED from Refinitive'!$B$11)+('WEIGHTED from Refinitive'!$B$14*'ISSUE SCORE from EIKON'!DT251)+('ISSUE SCORE from EIKON'!EI251*'WEIGHTED from Refinitive'!$B$15)+('WEIGHTED from Refinitive'!$B$16*'ISSUE SCORE from EIKON'!EX251)</f>
        <v>41.309374999999974</v>
      </c>
      <c r="O248" s="1">
        <f>('WEIGHTED from Refinitive'!$B$3*'ISSUE SCORE from EIKON'!T251)+('WEIGHTED from Refinitive'!$B$4*'ISSUE SCORE from EIKON'!AI251)+('ISSUE SCORE from EIKON'!AX251*'WEIGHTED from Refinitive'!$B$5)+('WEIGHTED from Refinitive'!$B$8*'ISSUE SCORE from EIKON'!BM251)+('ISSUE SCORE from EIKON'!CB251*'WEIGHTED from Refinitive'!$B$9)+('WEIGHTED from Refinitive'!$B$10*'ISSUE SCORE from EIKON'!CQ251)+('ISSUE SCORE from EIKON'!DF251*'WEIGHTED from Refinitive'!$B$11)+('WEIGHTED from Refinitive'!$B$14*'ISSUE SCORE from EIKON'!DU251)+('ISSUE SCORE from EIKON'!EJ251*'WEIGHTED from Refinitive'!$B$15)+('WEIGHTED from Refinitive'!$B$16*'ISSUE SCORE from EIKON'!EY251)</f>
        <v>37.379039808865748</v>
      </c>
      <c r="P248" s="1">
        <f>('WEIGHTED from Refinitive'!$B$3*'ISSUE SCORE from EIKON'!U251)+('WEIGHTED from Refinitive'!$B$4*'ISSUE SCORE from EIKON'!AJ251)+('ISSUE SCORE from EIKON'!AY251*'WEIGHTED from Refinitive'!$B$5)+('WEIGHTED from Refinitive'!$B$8*'ISSUE SCORE from EIKON'!BN251)+('ISSUE SCORE from EIKON'!CC251*'WEIGHTED from Refinitive'!$B$9)+('WEIGHTED from Refinitive'!$B$10*'ISSUE SCORE from EIKON'!CR251)+('ISSUE SCORE from EIKON'!DG251*'WEIGHTED from Refinitive'!$B$11)+('WEIGHTED from Refinitive'!$B$14*'ISSUE SCORE from EIKON'!DV251)+('ISSUE SCORE from EIKON'!EK251*'WEIGHTED from Refinitive'!$B$15)+('WEIGHTED from Refinitive'!$B$16*'ISSUE SCORE from EIKON'!EZ251)</f>
        <v>0</v>
      </c>
      <c r="R248" s="11" t="s">
        <v>373</v>
      </c>
      <c r="S248" s="1">
        <f t="shared" si="92"/>
        <v>50.718160054323661</v>
      </c>
      <c r="T248" s="1">
        <f t="shared" si="93"/>
        <v>72.972618403179766</v>
      </c>
      <c r="U248" s="1">
        <f t="shared" si="94"/>
        <v>72.027106690835339</v>
      </c>
      <c r="V248" s="1">
        <f t="shared" si="95"/>
        <v>64.820381262694596</v>
      </c>
      <c r="W248" s="1">
        <f t="shared" si="96"/>
        <v>56.257955202692024</v>
      </c>
      <c r="X248" s="1">
        <f t="shared" si="97"/>
        <v>54.488797921364828</v>
      </c>
      <c r="Y248" s="1">
        <f t="shared" si="98"/>
        <v>40.972717167880553</v>
      </c>
      <c r="Z248" s="1">
        <f t="shared" si="99"/>
        <v>46.055395424247855</v>
      </c>
      <c r="AA248" s="1">
        <f t="shared" si="100"/>
        <v>34.312607675079633</v>
      </c>
      <c r="AB248" s="1">
        <f t="shared" si="101"/>
        <v>28.142482602757525</v>
      </c>
      <c r="AC248" s="1">
        <f t="shared" si="102"/>
        <v>36.755762225757785</v>
      </c>
      <c r="AD248" s="1">
        <f t="shared" si="103"/>
        <v>41.025429614316131</v>
      </c>
      <c r="AE248" s="1">
        <f t="shared" si="104"/>
        <v>41.309374999999974</v>
      </c>
      <c r="AF248" s="1">
        <f t="shared" si="105"/>
        <v>37.379039808865748</v>
      </c>
      <c r="AG248" s="1">
        <f t="shared" si="106"/>
        <v>0</v>
      </c>
      <c r="AI248" s="11" t="s">
        <v>373</v>
      </c>
      <c r="AJ248" s="1">
        <f t="shared" si="107"/>
        <v>-22.254458348856105</v>
      </c>
      <c r="AK248" s="1">
        <f t="shared" si="108"/>
        <v>0.94551171234442677</v>
      </c>
      <c r="AL248" s="1">
        <f t="shared" si="109"/>
        <v>7.2067254281407429</v>
      </c>
      <c r="AM248" s="1">
        <f t="shared" si="110"/>
        <v>8.5624260600025721</v>
      </c>
      <c r="AN248" s="1">
        <f t="shared" si="111"/>
        <v>1.7691572813271961</v>
      </c>
      <c r="AO248" s="1">
        <f t="shared" si="112"/>
        <v>13.516080753484275</v>
      </c>
      <c r="AP248" s="1">
        <f t="shared" si="113"/>
        <v>-5.0826782563673021</v>
      </c>
      <c r="AQ248" s="1">
        <f t="shared" si="114"/>
        <v>11.742787749168222</v>
      </c>
      <c r="AR248" s="1">
        <f t="shared" si="115"/>
        <v>6.1701250723221079</v>
      </c>
      <c r="AS248" s="1">
        <f t="shared" si="116"/>
        <v>-8.6132796230002597</v>
      </c>
      <c r="AT248" s="1">
        <f t="shared" si="117"/>
        <v>-4.2696673885583465</v>
      </c>
      <c r="AU248" s="1">
        <f t="shared" si="118"/>
        <v>-0.2839453856838432</v>
      </c>
      <c r="AV248" s="1">
        <f t="shared" si="119"/>
        <v>3.9303351911342261</v>
      </c>
      <c r="AW248" s="1">
        <f t="shared" si="120"/>
        <v>37.379039808865748</v>
      </c>
      <c r="AX248" s="1" t="str">
        <f>VLOOKUP(AI248,'ISSUE SCORE from EIKON'!A251:B680,2,FALSE)</f>
        <v>O'Reilly Automotive Inc</v>
      </c>
      <c r="AY248" s="1">
        <f t="shared" si="121"/>
        <v>247</v>
      </c>
      <c r="AZ248" s="1">
        <v>247</v>
      </c>
      <c r="BA248" s="1">
        <v>1</v>
      </c>
    </row>
    <row r="249" spans="1:53" ht="15">
      <c r="A249" s="11" t="s">
        <v>313</v>
      </c>
      <c r="B249" s="1">
        <f>('WEIGHTED from Refinitive'!$B$3*'ISSUE SCORE from EIKON'!G252)+('WEIGHTED from Refinitive'!$B$4*'ISSUE SCORE from EIKON'!V252)+('ISSUE SCORE from EIKON'!AK252*'WEIGHTED from Refinitive'!$B$5)+('WEIGHTED from Refinitive'!$B$8*'ISSUE SCORE from EIKON'!AZ252)+('ISSUE SCORE from EIKON'!BO252*'WEIGHTED from Refinitive'!$B$9)+('WEIGHTED from Refinitive'!$B$10*'ISSUE SCORE from EIKON'!CD252)+('ISSUE SCORE from EIKON'!CS252*'WEIGHTED from Refinitive'!$B$11)+('WEIGHTED from Refinitive'!$B$14*'ISSUE SCORE from EIKON'!DH252)+('ISSUE SCORE from EIKON'!DW252*'WEIGHTED from Refinitive'!$B$15)+('WEIGHTED from Refinitive'!$B$16*'ISSUE SCORE from EIKON'!EL252)</f>
        <v>72.569940960737597</v>
      </c>
      <c r="C249" s="1">
        <f>('WEIGHTED from Refinitive'!$B$3*'ISSUE SCORE from EIKON'!H252)+('WEIGHTED from Refinitive'!$B$4*'ISSUE SCORE from EIKON'!W252)+('ISSUE SCORE from EIKON'!AL252*'WEIGHTED from Refinitive'!$B$5)+('WEIGHTED from Refinitive'!$B$8*'ISSUE SCORE from EIKON'!BA252)+('ISSUE SCORE from EIKON'!BP252*'WEIGHTED from Refinitive'!$B$9)+('WEIGHTED from Refinitive'!$B$10*'ISSUE SCORE from EIKON'!CE252)+('ISSUE SCORE from EIKON'!CT252*'WEIGHTED from Refinitive'!$B$11)+('WEIGHTED from Refinitive'!$B$14*'ISSUE SCORE from EIKON'!DI252)+('ISSUE SCORE from EIKON'!DX252*'WEIGHTED from Refinitive'!$B$15)+('WEIGHTED from Refinitive'!$B$16*'ISSUE SCORE from EIKON'!EM252)</f>
        <v>73.687209400908486</v>
      </c>
      <c r="D249" s="1">
        <f>('WEIGHTED from Refinitive'!$B$3*'ISSUE SCORE from EIKON'!I252)+('WEIGHTED from Refinitive'!$B$4*'ISSUE SCORE from EIKON'!X252)+('ISSUE SCORE from EIKON'!AM252*'WEIGHTED from Refinitive'!$B$5)+('WEIGHTED from Refinitive'!$B$8*'ISSUE SCORE from EIKON'!BB252)+('ISSUE SCORE from EIKON'!BQ252*'WEIGHTED from Refinitive'!$B$9)+('WEIGHTED from Refinitive'!$B$10*'ISSUE SCORE from EIKON'!CF252)+('ISSUE SCORE from EIKON'!CU252*'WEIGHTED from Refinitive'!$B$11)+('WEIGHTED from Refinitive'!$B$14*'ISSUE SCORE from EIKON'!DJ252)+('ISSUE SCORE from EIKON'!DY252*'WEIGHTED from Refinitive'!$B$15)+('WEIGHTED from Refinitive'!$B$16*'ISSUE SCORE from EIKON'!EN252)</f>
        <v>70.629721225488552</v>
      </c>
      <c r="E249" s="1">
        <f>('WEIGHTED from Refinitive'!$B$3*'ISSUE SCORE from EIKON'!J252)+('WEIGHTED from Refinitive'!$B$4*'ISSUE SCORE from EIKON'!Y252)+('ISSUE SCORE from EIKON'!AN252*'WEIGHTED from Refinitive'!$B$5)+('WEIGHTED from Refinitive'!$B$8*'ISSUE SCORE from EIKON'!BC252)+('ISSUE SCORE from EIKON'!BR252*'WEIGHTED from Refinitive'!$B$9)+('WEIGHTED from Refinitive'!$B$10*'ISSUE SCORE from EIKON'!CG252)+('ISSUE SCORE from EIKON'!CV252*'WEIGHTED from Refinitive'!$B$11)+('WEIGHTED from Refinitive'!$B$14*'ISSUE SCORE from EIKON'!DK252)+('ISSUE SCORE from EIKON'!DZ252*'WEIGHTED from Refinitive'!$B$15)+('WEIGHTED from Refinitive'!$B$16*'ISSUE SCORE from EIKON'!EO252)</f>
        <v>66.130595765505831</v>
      </c>
      <c r="F249" s="1">
        <f>('WEIGHTED from Refinitive'!$B$3*'ISSUE SCORE from EIKON'!K252)+('WEIGHTED from Refinitive'!$B$4*'ISSUE SCORE from EIKON'!Z252)+('ISSUE SCORE from EIKON'!AO252*'WEIGHTED from Refinitive'!$B$5)+('WEIGHTED from Refinitive'!$B$8*'ISSUE SCORE from EIKON'!BD252)+('ISSUE SCORE from EIKON'!BS252*'WEIGHTED from Refinitive'!$B$9)+('WEIGHTED from Refinitive'!$B$10*'ISSUE SCORE from EIKON'!CH252)+('ISSUE SCORE from EIKON'!CW252*'WEIGHTED from Refinitive'!$B$11)+('WEIGHTED from Refinitive'!$B$14*'ISSUE SCORE from EIKON'!DL252)+('ISSUE SCORE from EIKON'!EA252*'WEIGHTED from Refinitive'!$B$15)+('WEIGHTED from Refinitive'!$B$16*'ISSUE SCORE from EIKON'!EP252)</f>
        <v>73.528195488721749</v>
      </c>
      <c r="G249" s="1">
        <f>('WEIGHTED from Refinitive'!$B$3*'ISSUE SCORE from EIKON'!L252)+('WEIGHTED from Refinitive'!$B$4*'ISSUE SCORE from EIKON'!AA252)+('ISSUE SCORE from EIKON'!AP252*'WEIGHTED from Refinitive'!$B$5)+('WEIGHTED from Refinitive'!$B$8*'ISSUE SCORE from EIKON'!BE252)+('ISSUE SCORE from EIKON'!BT252*'WEIGHTED from Refinitive'!$B$9)+('WEIGHTED from Refinitive'!$B$10*'ISSUE SCORE from EIKON'!CI252)+('ISSUE SCORE from EIKON'!CX252*'WEIGHTED from Refinitive'!$B$11)+('WEIGHTED from Refinitive'!$B$14*'ISSUE SCORE from EIKON'!DM252)+('ISSUE SCORE from EIKON'!EB252*'WEIGHTED from Refinitive'!$B$15)+('WEIGHTED from Refinitive'!$B$16*'ISSUE SCORE from EIKON'!EQ252)</f>
        <v>70.825164640324175</v>
      </c>
      <c r="H249" s="1">
        <f>('WEIGHTED from Refinitive'!$B$3*'ISSUE SCORE from EIKON'!M252)+('WEIGHTED from Refinitive'!$B$4*'ISSUE SCORE from EIKON'!AB252)+('ISSUE SCORE from EIKON'!AQ252*'WEIGHTED from Refinitive'!$B$5)+('WEIGHTED from Refinitive'!$B$8*'ISSUE SCORE from EIKON'!BF252)+('ISSUE SCORE from EIKON'!BU252*'WEIGHTED from Refinitive'!$B$9)+('WEIGHTED from Refinitive'!$B$10*'ISSUE SCORE from EIKON'!CJ252)+('ISSUE SCORE from EIKON'!CY252*'WEIGHTED from Refinitive'!$B$11)+('WEIGHTED from Refinitive'!$B$14*'ISSUE SCORE from EIKON'!DN252)+('ISSUE SCORE from EIKON'!EC252*'WEIGHTED from Refinitive'!$B$15)+('WEIGHTED from Refinitive'!$B$16*'ISSUE SCORE from EIKON'!ER252)</f>
        <v>69.566527730196768</v>
      </c>
      <c r="I249" s="1">
        <f>('WEIGHTED from Refinitive'!$B$3*'ISSUE SCORE from EIKON'!N252)+('WEIGHTED from Refinitive'!$B$4*'ISSUE SCORE from EIKON'!AC252)+('ISSUE SCORE from EIKON'!AR252*'WEIGHTED from Refinitive'!$B$5)+('WEIGHTED from Refinitive'!$B$8*'ISSUE SCORE from EIKON'!BG252)+('ISSUE SCORE from EIKON'!BV252*'WEIGHTED from Refinitive'!$B$9)+('WEIGHTED from Refinitive'!$B$10*'ISSUE SCORE from EIKON'!CK252)+('ISSUE SCORE from EIKON'!CZ252*'WEIGHTED from Refinitive'!$B$11)+('WEIGHTED from Refinitive'!$B$14*'ISSUE SCORE from EIKON'!DO252)+('ISSUE SCORE from EIKON'!ED252*'WEIGHTED from Refinitive'!$B$15)+('WEIGHTED from Refinitive'!$B$16*'ISSUE SCORE from EIKON'!ES252)</f>
        <v>77.096852231329635</v>
      </c>
      <c r="J249" s="1">
        <f>('WEIGHTED from Refinitive'!$B$3*'ISSUE SCORE from EIKON'!O252)+('WEIGHTED from Refinitive'!$B$4*'ISSUE SCORE from EIKON'!AD252)+('ISSUE SCORE from EIKON'!AS252*'WEIGHTED from Refinitive'!$B$5)+('WEIGHTED from Refinitive'!$B$8*'ISSUE SCORE from EIKON'!BH252)+('ISSUE SCORE from EIKON'!BW252*'WEIGHTED from Refinitive'!$B$9)+('WEIGHTED from Refinitive'!$B$10*'ISSUE SCORE from EIKON'!CL252)+('ISSUE SCORE from EIKON'!DA252*'WEIGHTED from Refinitive'!$B$11)+('WEIGHTED from Refinitive'!$B$14*'ISSUE SCORE from EIKON'!DP252)+('ISSUE SCORE from EIKON'!EE252*'WEIGHTED from Refinitive'!$B$15)+('WEIGHTED from Refinitive'!$B$16*'ISSUE SCORE from EIKON'!ET252)</f>
        <v>70.046000114582512</v>
      </c>
      <c r="K249" s="1">
        <f>('WEIGHTED from Refinitive'!$B$3*'ISSUE SCORE from EIKON'!P252)+('WEIGHTED from Refinitive'!$B$4*'ISSUE SCORE from EIKON'!AE252)+('ISSUE SCORE from EIKON'!AT252*'WEIGHTED from Refinitive'!$B$5)+('WEIGHTED from Refinitive'!$B$8*'ISSUE SCORE from EIKON'!BI252)+('ISSUE SCORE from EIKON'!BX252*'WEIGHTED from Refinitive'!$B$9)+('WEIGHTED from Refinitive'!$B$10*'ISSUE SCORE from EIKON'!CM252)+('ISSUE SCORE from EIKON'!DB252*'WEIGHTED from Refinitive'!$B$11)+('WEIGHTED from Refinitive'!$B$14*'ISSUE SCORE from EIKON'!DQ252)+('ISSUE SCORE from EIKON'!EF252*'WEIGHTED from Refinitive'!$B$15)+('WEIGHTED from Refinitive'!$B$16*'ISSUE SCORE from EIKON'!EU252)</f>
        <v>59.288430020811631</v>
      </c>
      <c r="L249" s="1">
        <f>('WEIGHTED from Refinitive'!$B$3*'ISSUE SCORE from EIKON'!Q252)+('WEIGHTED from Refinitive'!$B$4*'ISSUE SCORE from EIKON'!AF252)+('ISSUE SCORE from EIKON'!AU252*'WEIGHTED from Refinitive'!$B$5)+('WEIGHTED from Refinitive'!$B$8*'ISSUE SCORE from EIKON'!BJ252)+('ISSUE SCORE from EIKON'!BY252*'WEIGHTED from Refinitive'!$B$9)+('WEIGHTED from Refinitive'!$B$10*'ISSUE SCORE from EIKON'!CN252)+('ISSUE SCORE from EIKON'!DC252*'WEIGHTED from Refinitive'!$B$11)+('WEIGHTED from Refinitive'!$B$14*'ISSUE SCORE from EIKON'!DR252)+('ISSUE SCORE from EIKON'!EG252*'WEIGHTED from Refinitive'!$B$15)+('WEIGHTED from Refinitive'!$B$16*'ISSUE SCORE from EIKON'!EV252)</f>
        <v>60.384753158785941</v>
      </c>
      <c r="M249" s="1">
        <f>('WEIGHTED from Refinitive'!$B$3*'ISSUE SCORE from EIKON'!R252)+('WEIGHTED from Refinitive'!$B$4*'ISSUE SCORE from EIKON'!AG252)+('ISSUE SCORE from EIKON'!AV252*'WEIGHTED from Refinitive'!$B$5)+('WEIGHTED from Refinitive'!$B$8*'ISSUE SCORE from EIKON'!BK252)+('ISSUE SCORE from EIKON'!BZ252*'WEIGHTED from Refinitive'!$B$9)+('WEIGHTED from Refinitive'!$B$10*'ISSUE SCORE from EIKON'!CO252)+('ISSUE SCORE from EIKON'!DD252*'WEIGHTED from Refinitive'!$B$11)+('WEIGHTED from Refinitive'!$B$14*'ISSUE SCORE from EIKON'!DS252)+('ISSUE SCORE from EIKON'!EH252*'WEIGHTED from Refinitive'!$B$15)+('WEIGHTED from Refinitive'!$B$16*'ISSUE SCORE from EIKON'!EW252)</f>
        <v>64.201300148588373</v>
      </c>
      <c r="N249" s="1">
        <f>('WEIGHTED from Refinitive'!$B$3*'ISSUE SCORE from EIKON'!S252)+('WEIGHTED from Refinitive'!$B$4*'ISSUE SCORE from EIKON'!AH252)+('ISSUE SCORE from EIKON'!AW252*'WEIGHTED from Refinitive'!$B$5)+('WEIGHTED from Refinitive'!$B$8*'ISSUE SCORE from EIKON'!BL252)+('ISSUE SCORE from EIKON'!CA252*'WEIGHTED from Refinitive'!$B$9)+('WEIGHTED from Refinitive'!$B$10*'ISSUE SCORE from EIKON'!CP252)+('ISSUE SCORE from EIKON'!DE252*'WEIGHTED from Refinitive'!$B$11)+('WEIGHTED from Refinitive'!$B$14*'ISSUE SCORE from EIKON'!DT252)+('ISSUE SCORE from EIKON'!EI252*'WEIGHTED from Refinitive'!$B$15)+('WEIGHTED from Refinitive'!$B$16*'ISSUE SCORE from EIKON'!EX252)</f>
        <v>45.689711632453538</v>
      </c>
      <c r="O249" s="1">
        <f>('WEIGHTED from Refinitive'!$B$3*'ISSUE SCORE from EIKON'!T252)+('WEIGHTED from Refinitive'!$B$4*'ISSUE SCORE from EIKON'!AI252)+('ISSUE SCORE from EIKON'!AX252*'WEIGHTED from Refinitive'!$B$5)+('WEIGHTED from Refinitive'!$B$8*'ISSUE SCORE from EIKON'!BM252)+('ISSUE SCORE from EIKON'!CB252*'WEIGHTED from Refinitive'!$B$9)+('WEIGHTED from Refinitive'!$B$10*'ISSUE SCORE from EIKON'!CQ252)+('ISSUE SCORE from EIKON'!DF252*'WEIGHTED from Refinitive'!$B$11)+('WEIGHTED from Refinitive'!$B$14*'ISSUE SCORE from EIKON'!DU252)+('ISSUE SCORE from EIKON'!EJ252*'WEIGHTED from Refinitive'!$B$15)+('WEIGHTED from Refinitive'!$B$16*'ISSUE SCORE from EIKON'!EY252)</f>
        <v>36.024423107111062</v>
      </c>
      <c r="P249" s="1">
        <f>('WEIGHTED from Refinitive'!$B$3*'ISSUE SCORE from EIKON'!U252)+('WEIGHTED from Refinitive'!$B$4*'ISSUE SCORE from EIKON'!AJ252)+('ISSUE SCORE from EIKON'!AY252*'WEIGHTED from Refinitive'!$B$5)+('WEIGHTED from Refinitive'!$B$8*'ISSUE SCORE from EIKON'!BN252)+('ISSUE SCORE from EIKON'!CC252*'WEIGHTED from Refinitive'!$B$9)+('WEIGHTED from Refinitive'!$B$10*'ISSUE SCORE from EIKON'!CR252)+('ISSUE SCORE from EIKON'!DG252*'WEIGHTED from Refinitive'!$B$11)+('WEIGHTED from Refinitive'!$B$14*'ISSUE SCORE from EIKON'!DV252)+('ISSUE SCORE from EIKON'!EK252*'WEIGHTED from Refinitive'!$B$15)+('WEIGHTED from Refinitive'!$B$16*'ISSUE SCORE from EIKON'!EZ252)</f>
        <v>33.015716486902889</v>
      </c>
      <c r="R249" s="11" t="s">
        <v>375</v>
      </c>
      <c r="S249" s="1">
        <f t="shared" si="92"/>
        <v>81.384716575724696</v>
      </c>
      <c r="T249" s="1">
        <f t="shared" si="93"/>
        <v>73.687209400908486</v>
      </c>
      <c r="U249" s="1">
        <f t="shared" si="94"/>
        <v>70.629721225488552</v>
      </c>
      <c r="V249" s="1">
        <f t="shared" si="95"/>
        <v>66.130595765505831</v>
      </c>
      <c r="W249" s="1">
        <f t="shared" si="96"/>
        <v>73.528195488721749</v>
      </c>
      <c r="X249" s="1">
        <f t="shared" si="97"/>
        <v>70.825164640324175</v>
      </c>
      <c r="Y249" s="1">
        <f t="shared" si="98"/>
        <v>69.566527730196768</v>
      </c>
      <c r="Z249" s="1">
        <f t="shared" si="99"/>
        <v>77.096852231329635</v>
      </c>
      <c r="AA249" s="1">
        <f t="shared" si="100"/>
        <v>70.046000114582512</v>
      </c>
      <c r="AB249" s="1">
        <f t="shared" si="101"/>
        <v>59.288430020811631</v>
      </c>
      <c r="AC249" s="1">
        <f t="shared" si="102"/>
        <v>60.384753158785941</v>
      </c>
      <c r="AD249" s="1">
        <f t="shared" si="103"/>
        <v>64.201300148588373</v>
      </c>
      <c r="AE249" s="1">
        <f t="shared" si="104"/>
        <v>45.689711632453538</v>
      </c>
      <c r="AF249" s="1">
        <f t="shared" si="105"/>
        <v>36.024423107111062</v>
      </c>
      <c r="AG249" s="1">
        <f t="shared" si="106"/>
        <v>33.015716486902889</v>
      </c>
      <c r="AI249" s="11" t="s">
        <v>375</v>
      </c>
      <c r="AJ249" s="1">
        <f t="shared" si="107"/>
        <v>7.6975071748162094</v>
      </c>
      <c r="AK249" s="1">
        <f t="shared" si="108"/>
        <v>3.0574881754199339</v>
      </c>
      <c r="AL249" s="1">
        <f t="shared" si="109"/>
        <v>4.4991254599827215</v>
      </c>
      <c r="AM249" s="1">
        <f t="shared" si="110"/>
        <v>-7.3975997232159187</v>
      </c>
      <c r="AN249" s="1">
        <f t="shared" si="111"/>
        <v>2.7030308483975745</v>
      </c>
      <c r="AO249" s="1">
        <f t="shared" si="112"/>
        <v>1.2586369101274073</v>
      </c>
      <c r="AP249" s="1">
        <f t="shared" si="113"/>
        <v>-7.530324501132867</v>
      </c>
      <c r="AQ249" s="1">
        <f t="shared" si="114"/>
        <v>7.050852116747123</v>
      </c>
      <c r="AR249" s="1">
        <f t="shared" si="115"/>
        <v>10.75757009377088</v>
      </c>
      <c r="AS249" s="1">
        <f t="shared" si="116"/>
        <v>-1.0963231379743092</v>
      </c>
      <c r="AT249" s="1">
        <f t="shared" si="117"/>
        <v>-3.8165469898024327</v>
      </c>
      <c r="AU249" s="1">
        <f t="shared" si="118"/>
        <v>18.511588516134836</v>
      </c>
      <c r="AV249" s="1">
        <f t="shared" si="119"/>
        <v>9.6652885253424756</v>
      </c>
      <c r="AW249" s="1">
        <f t="shared" si="120"/>
        <v>3.0087066202081729</v>
      </c>
      <c r="AX249" s="1" t="str">
        <f>VLOOKUP(AI249,'ISSUE SCORE from EIKON'!A252:B681,2,FALSE)</f>
        <v>Occidental Petroleum Corp</v>
      </c>
      <c r="AY249" s="1">
        <f t="shared" si="121"/>
        <v>248</v>
      </c>
      <c r="AZ249" s="1">
        <v>248</v>
      </c>
      <c r="BA249" s="1">
        <v>1</v>
      </c>
    </row>
    <row r="250" spans="1:53" ht="15">
      <c r="A250" s="11" t="s">
        <v>314</v>
      </c>
      <c r="B250" s="1">
        <f>('WEIGHTED from Refinitive'!$B$3*'ISSUE SCORE from EIKON'!G253)+('WEIGHTED from Refinitive'!$B$4*'ISSUE SCORE from EIKON'!V253)+('ISSUE SCORE from EIKON'!AK253*'WEIGHTED from Refinitive'!$B$5)+('WEIGHTED from Refinitive'!$B$8*'ISSUE SCORE from EIKON'!AZ253)+('ISSUE SCORE from EIKON'!BO253*'WEIGHTED from Refinitive'!$B$9)+('WEIGHTED from Refinitive'!$B$10*'ISSUE SCORE from EIKON'!CD253)+('ISSUE SCORE from EIKON'!CS253*'WEIGHTED from Refinitive'!$B$11)+('WEIGHTED from Refinitive'!$B$14*'ISSUE SCORE from EIKON'!DH253)+('ISSUE SCORE from EIKON'!DW253*'WEIGHTED from Refinitive'!$B$15)+('WEIGHTED from Refinitive'!$B$16*'ISSUE SCORE from EIKON'!EL253)</f>
        <v>63.726830302822535</v>
      </c>
      <c r="C250" s="1">
        <f>('WEIGHTED from Refinitive'!$B$3*'ISSUE SCORE from EIKON'!H253)+('WEIGHTED from Refinitive'!$B$4*'ISSUE SCORE from EIKON'!W253)+('ISSUE SCORE from EIKON'!AL253*'WEIGHTED from Refinitive'!$B$5)+('WEIGHTED from Refinitive'!$B$8*'ISSUE SCORE from EIKON'!BA253)+('ISSUE SCORE from EIKON'!BP253*'WEIGHTED from Refinitive'!$B$9)+('WEIGHTED from Refinitive'!$B$10*'ISSUE SCORE from EIKON'!CE253)+('ISSUE SCORE from EIKON'!CT253*'WEIGHTED from Refinitive'!$B$11)+('WEIGHTED from Refinitive'!$B$14*'ISSUE SCORE from EIKON'!DI253)+('ISSUE SCORE from EIKON'!DX253*'WEIGHTED from Refinitive'!$B$15)+('WEIGHTED from Refinitive'!$B$16*'ISSUE SCORE from EIKON'!EM253)</f>
        <v>65.001645599224418</v>
      </c>
      <c r="D250" s="1">
        <f>('WEIGHTED from Refinitive'!$B$3*'ISSUE SCORE from EIKON'!I253)+('WEIGHTED from Refinitive'!$B$4*'ISSUE SCORE from EIKON'!X253)+('ISSUE SCORE from EIKON'!AM253*'WEIGHTED from Refinitive'!$B$5)+('WEIGHTED from Refinitive'!$B$8*'ISSUE SCORE from EIKON'!BB253)+('ISSUE SCORE from EIKON'!BQ253*'WEIGHTED from Refinitive'!$B$9)+('WEIGHTED from Refinitive'!$B$10*'ISSUE SCORE from EIKON'!CF253)+('ISSUE SCORE from EIKON'!CU253*'WEIGHTED from Refinitive'!$B$11)+('WEIGHTED from Refinitive'!$B$14*'ISSUE SCORE from EIKON'!DJ253)+('ISSUE SCORE from EIKON'!DY253*'WEIGHTED from Refinitive'!$B$15)+('WEIGHTED from Refinitive'!$B$16*'ISSUE SCORE from EIKON'!EN253)</f>
        <v>65.44776717152989</v>
      </c>
      <c r="E250" s="1">
        <f>('WEIGHTED from Refinitive'!$B$3*'ISSUE SCORE from EIKON'!J253)+('WEIGHTED from Refinitive'!$B$4*'ISSUE SCORE from EIKON'!Y253)+('ISSUE SCORE from EIKON'!AN253*'WEIGHTED from Refinitive'!$B$5)+('WEIGHTED from Refinitive'!$B$8*'ISSUE SCORE from EIKON'!BC253)+('ISSUE SCORE from EIKON'!BR253*'WEIGHTED from Refinitive'!$B$9)+('WEIGHTED from Refinitive'!$B$10*'ISSUE SCORE from EIKON'!CG253)+('ISSUE SCORE from EIKON'!CV253*'WEIGHTED from Refinitive'!$B$11)+('WEIGHTED from Refinitive'!$B$14*'ISSUE SCORE from EIKON'!DK253)+('ISSUE SCORE from EIKON'!DZ253*'WEIGHTED from Refinitive'!$B$15)+('WEIGHTED from Refinitive'!$B$16*'ISSUE SCORE from EIKON'!EO253)</f>
        <v>59.986188551249839</v>
      </c>
      <c r="F250" s="1">
        <f>('WEIGHTED from Refinitive'!$B$3*'ISSUE SCORE from EIKON'!K253)+('WEIGHTED from Refinitive'!$B$4*'ISSUE SCORE from EIKON'!Z253)+('ISSUE SCORE from EIKON'!AO253*'WEIGHTED from Refinitive'!$B$5)+('WEIGHTED from Refinitive'!$B$8*'ISSUE SCORE from EIKON'!BD253)+('ISSUE SCORE from EIKON'!BS253*'WEIGHTED from Refinitive'!$B$9)+('WEIGHTED from Refinitive'!$B$10*'ISSUE SCORE from EIKON'!CH253)+('ISSUE SCORE from EIKON'!CW253*'WEIGHTED from Refinitive'!$B$11)+('WEIGHTED from Refinitive'!$B$14*'ISSUE SCORE from EIKON'!DL253)+('ISSUE SCORE from EIKON'!EA253*'WEIGHTED from Refinitive'!$B$15)+('WEIGHTED from Refinitive'!$B$16*'ISSUE SCORE from EIKON'!EP253)</f>
        <v>54.168158595790153</v>
      </c>
      <c r="G250" s="1">
        <f>('WEIGHTED from Refinitive'!$B$3*'ISSUE SCORE from EIKON'!L253)+('WEIGHTED from Refinitive'!$B$4*'ISSUE SCORE from EIKON'!AA253)+('ISSUE SCORE from EIKON'!AP253*'WEIGHTED from Refinitive'!$B$5)+('WEIGHTED from Refinitive'!$B$8*'ISSUE SCORE from EIKON'!BE253)+('ISSUE SCORE from EIKON'!BT253*'WEIGHTED from Refinitive'!$B$9)+('WEIGHTED from Refinitive'!$B$10*'ISSUE SCORE from EIKON'!CI253)+('ISSUE SCORE from EIKON'!CX253*'WEIGHTED from Refinitive'!$B$11)+('WEIGHTED from Refinitive'!$B$14*'ISSUE SCORE from EIKON'!DM253)+('ISSUE SCORE from EIKON'!EB253*'WEIGHTED from Refinitive'!$B$15)+('WEIGHTED from Refinitive'!$B$16*'ISSUE SCORE from EIKON'!EQ253)</f>
        <v>55.434456343682768</v>
      </c>
      <c r="H250" s="1">
        <f>('WEIGHTED from Refinitive'!$B$3*'ISSUE SCORE from EIKON'!M253)+('WEIGHTED from Refinitive'!$B$4*'ISSUE SCORE from EIKON'!AB253)+('ISSUE SCORE from EIKON'!AQ253*'WEIGHTED from Refinitive'!$B$5)+('WEIGHTED from Refinitive'!$B$8*'ISSUE SCORE from EIKON'!BF253)+('ISSUE SCORE from EIKON'!BU253*'WEIGHTED from Refinitive'!$B$9)+('WEIGHTED from Refinitive'!$B$10*'ISSUE SCORE from EIKON'!CJ253)+('ISSUE SCORE from EIKON'!CY253*'WEIGHTED from Refinitive'!$B$11)+('WEIGHTED from Refinitive'!$B$14*'ISSUE SCORE from EIKON'!DN253)+('ISSUE SCORE from EIKON'!EC253*'WEIGHTED from Refinitive'!$B$15)+('WEIGHTED from Refinitive'!$B$16*'ISSUE SCORE from EIKON'!ER253)</f>
        <v>48.681909119029292</v>
      </c>
      <c r="I250" s="1">
        <f>('WEIGHTED from Refinitive'!$B$3*'ISSUE SCORE from EIKON'!N253)+('WEIGHTED from Refinitive'!$B$4*'ISSUE SCORE from EIKON'!AC253)+('ISSUE SCORE from EIKON'!AR253*'WEIGHTED from Refinitive'!$B$5)+('WEIGHTED from Refinitive'!$B$8*'ISSUE SCORE from EIKON'!BG253)+('ISSUE SCORE from EIKON'!BV253*'WEIGHTED from Refinitive'!$B$9)+('WEIGHTED from Refinitive'!$B$10*'ISSUE SCORE from EIKON'!CK253)+('ISSUE SCORE from EIKON'!CZ253*'WEIGHTED from Refinitive'!$B$11)+('WEIGHTED from Refinitive'!$B$14*'ISSUE SCORE from EIKON'!DO253)+('ISSUE SCORE from EIKON'!ED253*'WEIGHTED from Refinitive'!$B$15)+('WEIGHTED from Refinitive'!$B$16*'ISSUE SCORE from EIKON'!ES253)</f>
        <v>49.651468579234937</v>
      </c>
      <c r="J250" s="1">
        <f>('WEIGHTED from Refinitive'!$B$3*'ISSUE SCORE from EIKON'!O253)+('WEIGHTED from Refinitive'!$B$4*'ISSUE SCORE from EIKON'!AD253)+('ISSUE SCORE from EIKON'!AS253*'WEIGHTED from Refinitive'!$B$5)+('WEIGHTED from Refinitive'!$B$8*'ISSUE SCORE from EIKON'!BH253)+('ISSUE SCORE from EIKON'!BW253*'WEIGHTED from Refinitive'!$B$9)+('WEIGHTED from Refinitive'!$B$10*'ISSUE SCORE from EIKON'!CL253)+('ISSUE SCORE from EIKON'!DA253*'WEIGHTED from Refinitive'!$B$11)+('WEIGHTED from Refinitive'!$B$14*'ISSUE SCORE from EIKON'!DP253)+('ISSUE SCORE from EIKON'!EE253*'WEIGHTED from Refinitive'!$B$15)+('WEIGHTED from Refinitive'!$B$16*'ISSUE SCORE from EIKON'!ET253)</f>
        <v>40.846623770965856</v>
      </c>
      <c r="K250" s="1">
        <f>('WEIGHTED from Refinitive'!$B$3*'ISSUE SCORE from EIKON'!P253)+('WEIGHTED from Refinitive'!$B$4*'ISSUE SCORE from EIKON'!AE253)+('ISSUE SCORE from EIKON'!AT253*'WEIGHTED from Refinitive'!$B$5)+('WEIGHTED from Refinitive'!$B$8*'ISSUE SCORE from EIKON'!BI253)+('ISSUE SCORE from EIKON'!BX253*'WEIGHTED from Refinitive'!$B$9)+('WEIGHTED from Refinitive'!$B$10*'ISSUE SCORE from EIKON'!CM253)+('ISSUE SCORE from EIKON'!DB253*'WEIGHTED from Refinitive'!$B$11)+('WEIGHTED from Refinitive'!$B$14*'ISSUE SCORE from EIKON'!DQ253)+('ISSUE SCORE from EIKON'!EF253*'WEIGHTED from Refinitive'!$B$15)+('WEIGHTED from Refinitive'!$B$16*'ISSUE SCORE from EIKON'!EU253)</f>
        <v>25.053231516966548</v>
      </c>
      <c r="L250" s="1">
        <f>('WEIGHTED from Refinitive'!$B$3*'ISSUE SCORE from EIKON'!Q253)+('WEIGHTED from Refinitive'!$B$4*'ISSUE SCORE from EIKON'!AF253)+('ISSUE SCORE from EIKON'!AU253*'WEIGHTED from Refinitive'!$B$5)+('WEIGHTED from Refinitive'!$B$8*'ISSUE SCORE from EIKON'!BJ253)+('ISSUE SCORE from EIKON'!BY253*'WEIGHTED from Refinitive'!$B$9)+('WEIGHTED from Refinitive'!$B$10*'ISSUE SCORE from EIKON'!CN253)+('ISSUE SCORE from EIKON'!DC253*'WEIGHTED from Refinitive'!$B$11)+('WEIGHTED from Refinitive'!$B$14*'ISSUE SCORE from EIKON'!DR253)+('ISSUE SCORE from EIKON'!EG253*'WEIGHTED from Refinitive'!$B$15)+('WEIGHTED from Refinitive'!$B$16*'ISSUE SCORE from EIKON'!EV253)</f>
        <v>26.187091776921754</v>
      </c>
      <c r="M250" s="1">
        <f>('WEIGHTED from Refinitive'!$B$3*'ISSUE SCORE from EIKON'!R253)+('WEIGHTED from Refinitive'!$B$4*'ISSUE SCORE from EIKON'!AG253)+('ISSUE SCORE from EIKON'!AV253*'WEIGHTED from Refinitive'!$B$5)+('WEIGHTED from Refinitive'!$B$8*'ISSUE SCORE from EIKON'!BK253)+('ISSUE SCORE from EIKON'!BZ253*'WEIGHTED from Refinitive'!$B$9)+('WEIGHTED from Refinitive'!$B$10*'ISSUE SCORE from EIKON'!CO253)+('ISSUE SCORE from EIKON'!DD253*'WEIGHTED from Refinitive'!$B$11)+('WEIGHTED from Refinitive'!$B$14*'ISSUE SCORE from EIKON'!DS253)+('ISSUE SCORE from EIKON'!EH253*'WEIGHTED from Refinitive'!$B$15)+('WEIGHTED from Refinitive'!$B$16*'ISSUE SCORE from EIKON'!EW253)</f>
        <v>28.220011584859058</v>
      </c>
      <c r="N250" s="1">
        <f>('WEIGHTED from Refinitive'!$B$3*'ISSUE SCORE from EIKON'!S253)+('WEIGHTED from Refinitive'!$B$4*'ISSUE SCORE from EIKON'!AH253)+('ISSUE SCORE from EIKON'!AW253*'WEIGHTED from Refinitive'!$B$5)+('WEIGHTED from Refinitive'!$B$8*'ISSUE SCORE from EIKON'!BL253)+('ISSUE SCORE from EIKON'!CA253*'WEIGHTED from Refinitive'!$B$9)+('WEIGHTED from Refinitive'!$B$10*'ISSUE SCORE from EIKON'!CP253)+('ISSUE SCORE from EIKON'!DE253*'WEIGHTED from Refinitive'!$B$11)+('WEIGHTED from Refinitive'!$B$14*'ISSUE SCORE from EIKON'!DT253)+('ISSUE SCORE from EIKON'!EI253*'WEIGHTED from Refinitive'!$B$15)+('WEIGHTED from Refinitive'!$B$16*'ISSUE SCORE from EIKON'!EX253)</f>
        <v>33.268046536796518</v>
      </c>
      <c r="O250" s="1">
        <f>('WEIGHTED from Refinitive'!$B$3*'ISSUE SCORE from EIKON'!T253)+('WEIGHTED from Refinitive'!$B$4*'ISSUE SCORE from EIKON'!AI253)+('ISSUE SCORE from EIKON'!AX253*'WEIGHTED from Refinitive'!$B$5)+('WEIGHTED from Refinitive'!$B$8*'ISSUE SCORE from EIKON'!BM253)+('ISSUE SCORE from EIKON'!CB253*'WEIGHTED from Refinitive'!$B$9)+('WEIGHTED from Refinitive'!$B$10*'ISSUE SCORE from EIKON'!CQ253)+('ISSUE SCORE from EIKON'!DF253*'WEIGHTED from Refinitive'!$B$11)+('WEIGHTED from Refinitive'!$B$14*'ISSUE SCORE from EIKON'!DU253)+('ISSUE SCORE from EIKON'!EJ253*'WEIGHTED from Refinitive'!$B$15)+('WEIGHTED from Refinitive'!$B$16*'ISSUE SCORE from EIKON'!EY253)</f>
        <v>34.928967852526256</v>
      </c>
      <c r="P250" s="1">
        <f>('WEIGHTED from Refinitive'!$B$3*'ISSUE SCORE from EIKON'!U253)+('WEIGHTED from Refinitive'!$B$4*'ISSUE SCORE from EIKON'!AJ253)+('ISSUE SCORE from EIKON'!AY253*'WEIGHTED from Refinitive'!$B$5)+('WEIGHTED from Refinitive'!$B$8*'ISSUE SCORE from EIKON'!BN253)+('ISSUE SCORE from EIKON'!CC253*'WEIGHTED from Refinitive'!$B$9)+('WEIGHTED from Refinitive'!$B$10*'ISSUE SCORE from EIKON'!CR253)+('ISSUE SCORE from EIKON'!DG253*'WEIGHTED from Refinitive'!$B$11)+('WEIGHTED from Refinitive'!$B$14*'ISSUE SCORE from EIKON'!DV253)+('ISSUE SCORE from EIKON'!EK253*'WEIGHTED from Refinitive'!$B$15)+('WEIGHTED from Refinitive'!$B$16*'ISSUE SCORE from EIKON'!EZ253)</f>
        <v>33.364503081664076</v>
      </c>
      <c r="R250" s="11" t="s">
        <v>376</v>
      </c>
      <c r="S250" s="1">
        <f t="shared" si="92"/>
        <v>37.756316577924906</v>
      </c>
      <c r="T250" s="1">
        <f t="shared" si="93"/>
        <v>65.001645599224418</v>
      </c>
      <c r="U250" s="1">
        <f t="shared" si="94"/>
        <v>65.44776717152989</v>
      </c>
      <c r="V250" s="1">
        <f t="shared" si="95"/>
        <v>59.986188551249839</v>
      </c>
      <c r="W250" s="1">
        <f t="shared" si="96"/>
        <v>54.168158595790153</v>
      </c>
      <c r="X250" s="1">
        <f t="shared" si="97"/>
        <v>55.434456343682768</v>
      </c>
      <c r="Y250" s="1">
        <f t="shared" si="98"/>
        <v>48.681909119029292</v>
      </c>
      <c r="Z250" s="1">
        <f t="shared" si="99"/>
        <v>49.651468579234937</v>
      </c>
      <c r="AA250" s="1">
        <f t="shared" si="100"/>
        <v>40.846623770965856</v>
      </c>
      <c r="AB250" s="1">
        <f t="shared" si="101"/>
        <v>25.053231516966548</v>
      </c>
      <c r="AC250" s="1">
        <f t="shared" si="102"/>
        <v>26.187091776921754</v>
      </c>
      <c r="AD250" s="1">
        <f t="shared" si="103"/>
        <v>28.220011584859058</v>
      </c>
      <c r="AE250" s="1">
        <f t="shared" si="104"/>
        <v>33.268046536796518</v>
      </c>
      <c r="AF250" s="1">
        <f t="shared" si="105"/>
        <v>34.928967852526256</v>
      </c>
      <c r="AG250" s="1">
        <f t="shared" si="106"/>
        <v>33.364503081664076</v>
      </c>
      <c r="AI250" s="11" t="s">
        <v>376</v>
      </c>
      <c r="AJ250" s="1">
        <f t="shared" si="107"/>
        <v>-27.245329021299511</v>
      </c>
      <c r="AK250" s="1">
        <f t="shared" si="108"/>
        <v>-0.44612157230547211</v>
      </c>
      <c r="AL250" s="1">
        <f t="shared" si="109"/>
        <v>5.4615786202800507</v>
      </c>
      <c r="AM250" s="1">
        <f t="shared" si="110"/>
        <v>5.8180299554596857</v>
      </c>
      <c r="AN250" s="1">
        <f t="shared" si="111"/>
        <v>-1.2662977478926152</v>
      </c>
      <c r="AO250" s="1">
        <f t="shared" si="112"/>
        <v>6.7525472246534761</v>
      </c>
      <c r="AP250" s="1">
        <f t="shared" si="113"/>
        <v>-0.96955946020564454</v>
      </c>
      <c r="AQ250" s="1">
        <f t="shared" si="114"/>
        <v>8.8048448082690811</v>
      </c>
      <c r="AR250" s="1">
        <f t="shared" si="115"/>
        <v>15.793392253999308</v>
      </c>
      <c r="AS250" s="1">
        <f t="shared" si="116"/>
        <v>-1.1338602599552061</v>
      </c>
      <c r="AT250" s="1">
        <f t="shared" si="117"/>
        <v>-2.0329198079373043</v>
      </c>
      <c r="AU250" s="1">
        <f t="shared" si="118"/>
        <v>-5.0480349519374599</v>
      </c>
      <c r="AV250" s="1">
        <f t="shared" si="119"/>
        <v>-1.6609213157297376</v>
      </c>
      <c r="AW250" s="1">
        <f t="shared" si="120"/>
        <v>1.5644647708621804</v>
      </c>
      <c r="AX250" s="1" t="str">
        <f>VLOOKUP(AI250,'ISSUE SCORE from EIKON'!A253:B682,2,FALSE)</f>
        <v>Paycom Software Inc</v>
      </c>
      <c r="AY250" s="1">
        <f t="shared" si="121"/>
        <v>249</v>
      </c>
      <c r="AZ250" s="1">
        <v>249</v>
      </c>
      <c r="BA250" s="1">
        <v>1</v>
      </c>
    </row>
    <row r="251" spans="1:53" ht="15">
      <c r="A251" s="11" t="s">
        <v>315</v>
      </c>
      <c r="B251" s="1">
        <f>('WEIGHTED from Refinitive'!$B$3*'ISSUE SCORE from EIKON'!G254)+('WEIGHTED from Refinitive'!$B$4*'ISSUE SCORE from EIKON'!V254)+('ISSUE SCORE from EIKON'!AK254*'WEIGHTED from Refinitive'!$B$5)+('WEIGHTED from Refinitive'!$B$8*'ISSUE SCORE from EIKON'!AZ254)+('ISSUE SCORE from EIKON'!BO254*'WEIGHTED from Refinitive'!$B$9)+('WEIGHTED from Refinitive'!$B$10*'ISSUE SCORE from EIKON'!CD254)+('ISSUE SCORE from EIKON'!CS254*'WEIGHTED from Refinitive'!$B$11)+('WEIGHTED from Refinitive'!$B$14*'ISSUE SCORE from EIKON'!DH254)+('ISSUE SCORE from EIKON'!DW254*'WEIGHTED from Refinitive'!$B$15)+('WEIGHTED from Refinitive'!$B$16*'ISSUE SCORE from EIKON'!EL254)</f>
        <v>42.639859082910952</v>
      </c>
      <c r="C251" s="1">
        <f>('WEIGHTED from Refinitive'!$B$3*'ISSUE SCORE from EIKON'!H254)+('WEIGHTED from Refinitive'!$B$4*'ISSUE SCORE from EIKON'!W254)+('ISSUE SCORE from EIKON'!AL254*'WEIGHTED from Refinitive'!$B$5)+('WEIGHTED from Refinitive'!$B$8*'ISSUE SCORE from EIKON'!BA254)+('ISSUE SCORE from EIKON'!BP254*'WEIGHTED from Refinitive'!$B$9)+('WEIGHTED from Refinitive'!$B$10*'ISSUE SCORE from EIKON'!CE254)+('ISSUE SCORE from EIKON'!CT254*'WEIGHTED from Refinitive'!$B$11)+('WEIGHTED from Refinitive'!$B$14*'ISSUE SCORE from EIKON'!DI254)+('ISSUE SCORE from EIKON'!DX254*'WEIGHTED from Refinitive'!$B$15)+('WEIGHTED from Refinitive'!$B$16*'ISSUE SCORE from EIKON'!EM254)</f>
        <v>39.086363589513617</v>
      </c>
      <c r="D251" s="1">
        <f>('WEIGHTED from Refinitive'!$B$3*'ISSUE SCORE from EIKON'!I254)+('WEIGHTED from Refinitive'!$B$4*'ISSUE SCORE from EIKON'!X254)+('ISSUE SCORE from EIKON'!AM254*'WEIGHTED from Refinitive'!$B$5)+('WEIGHTED from Refinitive'!$B$8*'ISSUE SCORE from EIKON'!BB254)+('ISSUE SCORE from EIKON'!BQ254*'WEIGHTED from Refinitive'!$B$9)+('WEIGHTED from Refinitive'!$B$10*'ISSUE SCORE from EIKON'!CF254)+('ISSUE SCORE from EIKON'!CU254*'WEIGHTED from Refinitive'!$B$11)+('WEIGHTED from Refinitive'!$B$14*'ISSUE SCORE from EIKON'!DJ254)+('ISSUE SCORE from EIKON'!DY254*'WEIGHTED from Refinitive'!$B$15)+('WEIGHTED from Refinitive'!$B$16*'ISSUE SCORE from EIKON'!EN254)</f>
        <v>0</v>
      </c>
      <c r="E251" s="1">
        <f>('WEIGHTED from Refinitive'!$B$3*'ISSUE SCORE from EIKON'!J254)+('WEIGHTED from Refinitive'!$B$4*'ISSUE SCORE from EIKON'!Y254)+('ISSUE SCORE from EIKON'!AN254*'WEIGHTED from Refinitive'!$B$5)+('WEIGHTED from Refinitive'!$B$8*'ISSUE SCORE from EIKON'!BC254)+('ISSUE SCORE from EIKON'!BR254*'WEIGHTED from Refinitive'!$B$9)+('WEIGHTED from Refinitive'!$B$10*'ISSUE SCORE from EIKON'!CG254)+('ISSUE SCORE from EIKON'!CV254*'WEIGHTED from Refinitive'!$B$11)+('WEIGHTED from Refinitive'!$B$14*'ISSUE SCORE from EIKON'!DK254)+('ISSUE SCORE from EIKON'!DZ254*'WEIGHTED from Refinitive'!$B$15)+('WEIGHTED from Refinitive'!$B$16*'ISSUE SCORE from EIKON'!EO254)</f>
        <v>0</v>
      </c>
      <c r="F251" s="1">
        <f>('WEIGHTED from Refinitive'!$B$3*'ISSUE SCORE from EIKON'!K254)+('WEIGHTED from Refinitive'!$B$4*'ISSUE SCORE from EIKON'!Z254)+('ISSUE SCORE from EIKON'!AO254*'WEIGHTED from Refinitive'!$B$5)+('WEIGHTED from Refinitive'!$B$8*'ISSUE SCORE from EIKON'!BD254)+('ISSUE SCORE from EIKON'!BS254*'WEIGHTED from Refinitive'!$B$9)+('WEIGHTED from Refinitive'!$B$10*'ISSUE SCORE from EIKON'!CH254)+('ISSUE SCORE from EIKON'!CW254*'WEIGHTED from Refinitive'!$B$11)+('WEIGHTED from Refinitive'!$B$14*'ISSUE SCORE from EIKON'!DL254)+('ISSUE SCORE from EIKON'!EA254*'WEIGHTED from Refinitive'!$B$15)+('WEIGHTED from Refinitive'!$B$16*'ISSUE SCORE from EIKON'!EP254)</f>
        <v>0</v>
      </c>
      <c r="G251" s="1">
        <f>('WEIGHTED from Refinitive'!$B$3*'ISSUE SCORE from EIKON'!L254)+('WEIGHTED from Refinitive'!$B$4*'ISSUE SCORE from EIKON'!AA254)+('ISSUE SCORE from EIKON'!AP254*'WEIGHTED from Refinitive'!$B$5)+('WEIGHTED from Refinitive'!$B$8*'ISSUE SCORE from EIKON'!BE254)+('ISSUE SCORE from EIKON'!BT254*'WEIGHTED from Refinitive'!$B$9)+('WEIGHTED from Refinitive'!$B$10*'ISSUE SCORE from EIKON'!CI254)+('ISSUE SCORE from EIKON'!CX254*'WEIGHTED from Refinitive'!$B$11)+('WEIGHTED from Refinitive'!$B$14*'ISSUE SCORE from EIKON'!DM254)+('ISSUE SCORE from EIKON'!EB254*'WEIGHTED from Refinitive'!$B$15)+('WEIGHTED from Refinitive'!$B$16*'ISSUE SCORE from EIKON'!EQ254)</f>
        <v>0</v>
      </c>
      <c r="H251" s="1">
        <f>('WEIGHTED from Refinitive'!$B$3*'ISSUE SCORE from EIKON'!M254)+('WEIGHTED from Refinitive'!$B$4*'ISSUE SCORE from EIKON'!AB254)+('ISSUE SCORE from EIKON'!AQ254*'WEIGHTED from Refinitive'!$B$5)+('WEIGHTED from Refinitive'!$B$8*'ISSUE SCORE from EIKON'!BF254)+('ISSUE SCORE from EIKON'!BU254*'WEIGHTED from Refinitive'!$B$9)+('WEIGHTED from Refinitive'!$B$10*'ISSUE SCORE from EIKON'!CJ254)+('ISSUE SCORE from EIKON'!CY254*'WEIGHTED from Refinitive'!$B$11)+('WEIGHTED from Refinitive'!$B$14*'ISSUE SCORE from EIKON'!DN254)+('ISSUE SCORE from EIKON'!EC254*'WEIGHTED from Refinitive'!$B$15)+('WEIGHTED from Refinitive'!$B$16*'ISSUE SCORE from EIKON'!ER254)</f>
        <v>0</v>
      </c>
      <c r="I251" s="1">
        <f>('WEIGHTED from Refinitive'!$B$3*'ISSUE SCORE from EIKON'!N254)+('WEIGHTED from Refinitive'!$B$4*'ISSUE SCORE from EIKON'!AC254)+('ISSUE SCORE from EIKON'!AR254*'WEIGHTED from Refinitive'!$B$5)+('WEIGHTED from Refinitive'!$B$8*'ISSUE SCORE from EIKON'!BG254)+('ISSUE SCORE from EIKON'!BV254*'WEIGHTED from Refinitive'!$B$9)+('WEIGHTED from Refinitive'!$B$10*'ISSUE SCORE from EIKON'!CK254)+('ISSUE SCORE from EIKON'!CZ254*'WEIGHTED from Refinitive'!$B$11)+('WEIGHTED from Refinitive'!$B$14*'ISSUE SCORE from EIKON'!DO254)+('ISSUE SCORE from EIKON'!ED254*'WEIGHTED from Refinitive'!$B$15)+('WEIGHTED from Refinitive'!$B$16*'ISSUE SCORE from EIKON'!ES254)</f>
        <v>0</v>
      </c>
      <c r="J251" s="1">
        <f>('WEIGHTED from Refinitive'!$B$3*'ISSUE SCORE from EIKON'!O254)+('WEIGHTED from Refinitive'!$B$4*'ISSUE SCORE from EIKON'!AD254)+('ISSUE SCORE from EIKON'!AS254*'WEIGHTED from Refinitive'!$B$5)+('WEIGHTED from Refinitive'!$B$8*'ISSUE SCORE from EIKON'!BH254)+('ISSUE SCORE from EIKON'!BW254*'WEIGHTED from Refinitive'!$B$9)+('WEIGHTED from Refinitive'!$B$10*'ISSUE SCORE from EIKON'!CL254)+('ISSUE SCORE from EIKON'!DA254*'WEIGHTED from Refinitive'!$B$11)+('WEIGHTED from Refinitive'!$B$14*'ISSUE SCORE from EIKON'!DP254)+('ISSUE SCORE from EIKON'!EE254*'WEIGHTED from Refinitive'!$B$15)+('WEIGHTED from Refinitive'!$B$16*'ISSUE SCORE from EIKON'!ET254)</f>
        <v>0</v>
      </c>
      <c r="K251" s="1">
        <f>('WEIGHTED from Refinitive'!$B$3*'ISSUE SCORE from EIKON'!P254)+('WEIGHTED from Refinitive'!$B$4*'ISSUE SCORE from EIKON'!AE254)+('ISSUE SCORE from EIKON'!AT254*'WEIGHTED from Refinitive'!$B$5)+('WEIGHTED from Refinitive'!$B$8*'ISSUE SCORE from EIKON'!BI254)+('ISSUE SCORE from EIKON'!BX254*'WEIGHTED from Refinitive'!$B$9)+('WEIGHTED from Refinitive'!$B$10*'ISSUE SCORE from EIKON'!CM254)+('ISSUE SCORE from EIKON'!DB254*'WEIGHTED from Refinitive'!$B$11)+('WEIGHTED from Refinitive'!$B$14*'ISSUE SCORE from EIKON'!DQ254)+('ISSUE SCORE from EIKON'!EF254*'WEIGHTED from Refinitive'!$B$15)+('WEIGHTED from Refinitive'!$B$16*'ISSUE SCORE from EIKON'!EU254)</f>
        <v>0</v>
      </c>
      <c r="L251" s="1">
        <f>('WEIGHTED from Refinitive'!$B$3*'ISSUE SCORE from EIKON'!Q254)+('WEIGHTED from Refinitive'!$B$4*'ISSUE SCORE from EIKON'!AF254)+('ISSUE SCORE from EIKON'!AU254*'WEIGHTED from Refinitive'!$B$5)+('WEIGHTED from Refinitive'!$B$8*'ISSUE SCORE from EIKON'!BJ254)+('ISSUE SCORE from EIKON'!BY254*'WEIGHTED from Refinitive'!$B$9)+('WEIGHTED from Refinitive'!$B$10*'ISSUE SCORE from EIKON'!CN254)+('ISSUE SCORE from EIKON'!DC254*'WEIGHTED from Refinitive'!$B$11)+('WEIGHTED from Refinitive'!$B$14*'ISSUE SCORE from EIKON'!DR254)+('ISSUE SCORE from EIKON'!EG254*'WEIGHTED from Refinitive'!$B$15)+('WEIGHTED from Refinitive'!$B$16*'ISSUE SCORE from EIKON'!EV254)</f>
        <v>0</v>
      </c>
      <c r="M251" s="1">
        <f>('WEIGHTED from Refinitive'!$B$3*'ISSUE SCORE from EIKON'!R254)+('WEIGHTED from Refinitive'!$B$4*'ISSUE SCORE from EIKON'!AG254)+('ISSUE SCORE from EIKON'!AV254*'WEIGHTED from Refinitive'!$B$5)+('WEIGHTED from Refinitive'!$B$8*'ISSUE SCORE from EIKON'!BK254)+('ISSUE SCORE from EIKON'!BZ254*'WEIGHTED from Refinitive'!$B$9)+('WEIGHTED from Refinitive'!$B$10*'ISSUE SCORE from EIKON'!CO254)+('ISSUE SCORE from EIKON'!DD254*'WEIGHTED from Refinitive'!$B$11)+('WEIGHTED from Refinitive'!$B$14*'ISSUE SCORE from EIKON'!DS254)+('ISSUE SCORE from EIKON'!EH254*'WEIGHTED from Refinitive'!$B$15)+('WEIGHTED from Refinitive'!$B$16*'ISSUE SCORE from EIKON'!EW254)</f>
        <v>0</v>
      </c>
      <c r="N251" s="1">
        <f>('WEIGHTED from Refinitive'!$B$3*'ISSUE SCORE from EIKON'!S254)+('WEIGHTED from Refinitive'!$B$4*'ISSUE SCORE from EIKON'!AH254)+('ISSUE SCORE from EIKON'!AW254*'WEIGHTED from Refinitive'!$B$5)+('WEIGHTED from Refinitive'!$B$8*'ISSUE SCORE from EIKON'!BL254)+('ISSUE SCORE from EIKON'!CA254*'WEIGHTED from Refinitive'!$B$9)+('WEIGHTED from Refinitive'!$B$10*'ISSUE SCORE from EIKON'!CP254)+('ISSUE SCORE from EIKON'!DE254*'WEIGHTED from Refinitive'!$B$11)+('WEIGHTED from Refinitive'!$B$14*'ISSUE SCORE from EIKON'!DT254)+('ISSUE SCORE from EIKON'!EI254*'WEIGHTED from Refinitive'!$B$15)+('WEIGHTED from Refinitive'!$B$16*'ISSUE SCORE from EIKON'!EX254)</f>
        <v>0</v>
      </c>
      <c r="O251" s="1">
        <f>('WEIGHTED from Refinitive'!$B$3*'ISSUE SCORE from EIKON'!T254)+('WEIGHTED from Refinitive'!$B$4*'ISSUE SCORE from EIKON'!AI254)+('ISSUE SCORE from EIKON'!AX254*'WEIGHTED from Refinitive'!$B$5)+('WEIGHTED from Refinitive'!$B$8*'ISSUE SCORE from EIKON'!BM254)+('ISSUE SCORE from EIKON'!CB254*'WEIGHTED from Refinitive'!$B$9)+('WEIGHTED from Refinitive'!$B$10*'ISSUE SCORE from EIKON'!CQ254)+('ISSUE SCORE from EIKON'!DF254*'WEIGHTED from Refinitive'!$B$11)+('WEIGHTED from Refinitive'!$B$14*'ISSUE SCORE from EIKON'!DU254)+('ISSUE SCORE from EIKON'!EJ254*'WEIGHTED from Refinitive'!$B$15)+('WEIGHTED from Refinitive'!$B$16*'ISSUE SCORE from EIKON'!EY254)</f>
        <v>0</v>
      </c>
      <c r="P251" s="1">
        <f>('WEIGHTED from Refinitive'!$B$3*'ISSUE SCORE from EIKON'!U254)+('WEIGHTED from Refinitive'!$B$4*'ISSUE SCORE from EIKON'!AJ254)+('ISSUE SCORE from EIKON'!AY254*'WEIGHTED from Refinitive'!$B$5)+('WEIGHTED from Refinitive'!$B$8*'ISSUE SCORE from EIKON'!BN254)+('ISSUE SCORE from EIKON'!CC254*'WEIGHTED from Refinitive'!$B$9)+('WEIGHTED from Refinitive'!$B$10*'ISSUE SCORE from EIKON'!CR254)+('ISSUE SCORE from EIKON'!DG254*'WEIGHTED from Refinitive'!$B$11)+('WEIGHTED from Refinitive'!$B$14*'ISSUE SCORE from EIKON'!DV254)+('ISSUE SCORE from EIKON'!EK254*'WEIGHTED from Refinitive'!$B$15)+('WEIGHTED from Refinitive'!$B$16*'ISSUE SCORE from EIKON'!EZ254)</f>
        <v>0</v>
      </c>
      <c r="R251" s="11" t="s">
        <v>377</v>
      </c>
      <c r="S251" s="1">
        <f t="shared" si="92"/>
        <v>48.589385007034188</v>
      </c>
      <c r="T251" s="1">
        <f t="shared" si="93"/>
        <v>39.086363589513617</v>
      </c>
      <c r="U251" s="1">
        <f t="shared" si="94"/>
        <v>0</v>
      </c>
      <c r="V251" s="1">
        <f t="shared" si="95"/>
        <v>0</v>
      </c>
      <c r="W251" s="1">
        <f t="shared" si="96"/>
        <v>0</v>
      </c>
      <c r="X251" s="1">
        <f t="shared" si="97"/>
        <v>0</v>
      </c>
      <c r="Y251" s="1">
        <f t="shared" si="98"/>
        <v>0</v>
      </c>
      <c r="Z251" s="1">
        <f t="shared" si="99"/>
        <v>0</v>
      </c>
      <c r="AA251" s="1">
        <f t="shared" si="100"/>
        <v>0</v>
      </c>
      <c r="AB251" s="1">
        <f t="shared" si="101"/>
        <v>0</v>
      </c>
      <c r="AC251" s="1">
        <f t="shared" si="102"/>
        <v>0</v>
      </c>
      <c r="AD251" s="1">
        <f t="shared" si="103"/>
        <v>0</v>
      </c>
      <c r="AE251" s="1">
        <f t="shared" si="104"/>
        <v>0</v>
      </c>
      <c r="AF251" s="1">
        <f t="shared" si="105"/>
        <v>0</v>
      </c>
      <c r="AG251" s="1">
        <f t="shared" si="106"/>
        <v>0</v>
      </c>
      <c r="AI251" s="11" t="s">
        <v>377</v>
      </c>
      <c r="AJ251" s="1">
        <f t="shared" si="107"/>
        <v>9.5030214175205714</v>
      </c>
      <c r="AK251" s="1">
        <f t="shared" si="108"/>
        <v>39.086363589513617</v>
      </c>
      <c r="AL251" s="1">
        <f t="shared" si="109"/>
        <v>0</v>
      </c>
      <c r="AM251" s="1">
        <f t="shared" si="110"/>
        <v>0</v>
      </c>
      <c r="AN251" s="1">
        <f t="shared" si="111"/>
        <v>0</v>
      </c>
      <c r="AO251" s="1">
        <f t="shared" si="112"/>
        <v>0</v>
      </c>
      <c r="AP251" s="1">
        <f t="shared" si="113"/>
        <v>0</v>
      </c>
      <c r="AQ251" s="1">
        <f t="shared" si="114"/>
        <v>0</v>
      </c>
      <c r="AR251" s="1">
        <f t="shared" si="115"/>
        <v>0</v>
      </c>
      <c r="AS251" s="1">
        <f t="shared" si="116"/>
        <v>0</v>
      </c>
      <c r="AT251" s="1">
        <f t="shared" si="117"/>
        <v>0</v>
      </c>
      <c r="AU251" s="1">
        <f t="shared" si="118"/>
        <v>0</v>
      </c>
      <c r="AV251" s="1">
        <f t="shared" si="119"/>
        <v>0</v>
      </c>
      <c r="AW251" s="1">
        <f t="shared" si="120"/>
        <v>0</v>
      </c>
      <c r="AX251" s="1" t="str">
        <f>VLOOKUP(AI251,'ISSUE SCORE from EIKON'!A254:B683,2,FALSE)</f>
        <v>Paychex Inc</v>
      </c>
      <c r="AY251" s="1">
        <f t="shared" si="121"/>
        <v>250</v>
      </c>
      <c r="AZ251" s="1">
        <v>250</v>
      </c>
      <c r="BA251" s="1">
        <v>1</v>
      </c>
    </row>
    <row r="252" spans="1:53" ht="15">
      <c r="A252" s="11" t="s">
        <v>316</v>
      </c>
      <c r="B252" s="1">
        <f>('WEIGHTED from Refinitive'!$B$3*'ISSUE SCORE from EIKON'!G255)+('WEIGHTED from Refinitive'!$B$4*'ISSUE SCORE from EIKON'!V255)+('ISSUE SCORE from EIKON'!AK255*'WEIGHTED from Refinitive'!$B$5)+('WEIGHTED from Refinitive'!$B$8*'ISSUE SCORE from EIKON'!AZ255)+('ISSUE SCORE from EIKON'!BO255*'WEIGHTED from Refinitive'!$B$9)+('WEIGHTED from Refinitive'!$B$10*'ISSUE SCORE from EIKON'!CD255)+('ISSUE SCORE from EIKON'!CS255*'WEIGHTED from Refinitive'!$B$11)+('WEIGHTED from Refinitive'!$B$14*'ISSUE SCORE from EIKON'!DH255)+('ISSUE SCORE from EIKON'!DW255*'WEIGHTED from Refinitive'!$B$15)+('WEIGHTED from Refinitive'!$B$16*'ISSUE SCORE from EIKON'!EL255)</f>
        <v>65.741632973944263</v>
      </c>
      <c r="C252" s="1">
        <f>('WEIGHTED from Refinitive'!$B$3*'ISSUE SCORE from EIKON'!H255)+('WEIGHTED from Refinitive'!$B$4*'ISSUE SCORE from EIKON'!W255)+('ISSUE SCORE from EIKON'!AL255*'WEIGHTED from Refinitive'!$B$5)+('WEIGHTED from Refinitive'!$B$8*'ISSUE SCORE from EIKON'!BA255)+('ISSUE SCORE from EIKON'!BP255*'WEIGHTED from Refinitive'!$B$9)+('WEIGHTED from Refinitive'!$B$10*'ISSUE SCORE from EIKON'!CE255)+('ISSUE SCORE from EIKON'!CT255*'WEIGHTED from Refinitive'!$B$11)+('WEIGHTED from Refinitive'!$B$14*'ISSUE SCORE from EIKON'!DI255)+('ISSUE SCORE from EIKON'!DX255*'WEIGHTED from Refinitive'!$B$15)+('WEIGHTED from Refinitive'!$B$16*'ISSUE SCORE from EIKON'!EM255)</f>
        <v>66.82483777322399</v>
      </c>
      <c r="D252" s="1">
        <f>('WEIGHTED from Refinitive'!$B$3*'ISSUE SCORE from EIKON'!I255)+('WEIGHTED from Refinitive'!$B$4*'ISSUE SCORE from EIKON'!X255)+('ISSUE SCORE from EIKON'!AM255*'WEIGHTED from Refinitive'!$B$5)+('WEIGHTED from Refinitive'!$B$8*'ISSUE SCORE from EIKON'!BB255)+('ISSUE SCORE from EIKON'!BQ255*'WEIGHTED from Refinitive'!$B$9)+('WEIGHTED from Refinitive'!$B$10*'ISSUE SCORE from EIKON'!CF255)+('ISSUE SCORE from EIKON'!CU255*'WEIGHTED from Refinitive'!$B$11)+('WEIGHTED from Refinitive'!$B$14*'ISSUE SCORE from EIKON'!DJ255)+('ISSUE SCORE from EIKON'!DY255*'WEIGHTED from Refinitive'!$B$15)+('WEIGHTED from Refinitive'!$B$16*'ISSUE SCORE from EIKON'!EN255)</f>
        <v>65.318306010928922</v>
      </c>
      <c r="E252" s="1">
        <f>('WEIGHTED from Refinitive'!$B$3*'ISSUE SCORE from EIKON'!J255)+('WEIGHTED from Refinitive'!$B$4*'ISSUE SCORE from EIKON'!Y255)+('ISSUE SCORE from EIKON'!AN255*'WEIGHTED from Refinitive'!$B$5)+('WEIGHTED from Refinitive'!$B$8*'ISSUE SCORE from EIKON'!BC255)+('ISSUE SCORE from EIKON'!BR255*'WEIGHTED from Refinitive'!$B$9)+('WEIGHTED from Refinitive'!$B$10*'ISSUE SCORE from EIKON'!CG255)+('ISSUE SCORE from EIKON'!CV255*'WEIGHTED from Refinitive'!$B$11)+('WEIGHTED from Refinitive'!$B$14*'ISSUE SCORE from EIKON'!DK255)+('ISSUE SCORE from EIKON'!DZ255*'WEIGHTED from Refinitive'!$B$15)+('WEIGHTED from Refinitive'!$B$16*'ISSUE SCORE from EIKON'!EO255)</f>
        <v>62.020208604954327</v>
      </c>
      <c r="F252" s="1">
        <f>('WEIGHTED from Refinitive'!$B$3*'ISSUE SCORE from EIKON'!K255)+('WEIGHTED from Refinitive'!$B$4*'ISSUE SCORE from EIKON'!Z255)+('ISSUE SCORE from EIKON'!AO255*'WEIGHTED from Refinitive'!$B$5)+('WEIGHTED from Refinitive'!$B$8*'ISSUE SCORE from EIKON'!BD255)+('ISSUE SCORE from EIKON'!BS255*'WEIGHTED from Refinitive'!$B$9)+('WEIGHTED from Refinitive'!$B$10*'ISSUE SCORE from EIKON'!CH255)+('ISSUE SCORE from EIKON'!CW255*'WEIGHTED from Refinitive'!$B$11)+('WEIGHTED from Refinitive'!$B$14*'ISSUE SCORE from EIKON'!DL255)+('ISSUE SCORE from EIKON'!EA255*'WEIGHTED from Refinitive'!$B$15)+('WEIGHTED from Refinitive'!$B$16*'ISSUE SCORE from EIKON'!EP255)</f>
        <v>59.969763729246452</v>
      </c>
      <c r="G252" s="1">
        <f>('WEIGHTED from Refinitive'!$B$3*'ISSUE SCORE from EIKON'!L255)+('WEIGHTED from Refinitive'!$B$4*'ISSUE SCORE from EIKON'!AA255)+('ISSUE SCORE from EIKON'!AP255*'WEIGHTED from Refinitive'!$B$5)+('WEIGHTED from Refinitive'!$B$8*'ISSUE SCORE from EIKON'!BE255)+('ISSUE SCORE from EIKON'!BT255*'WEIGHTED from Refinitive'!$B$9)+('WEIGHTED from Refinitive'!$B$10*'ISSUE SCORE from EIKON'!CI255)+('ISSUE SCORE from EIKON'!CX255*'WEIGHTED from Refinitive'!$B$11)+('WEIGHTED from Refinitive'!$B$14*'ISSUE SCORE from EIKON'!DM255)+('ISSUE SCORE from EIKON'!EB255*'WEIGHTED from Refinitive'!$B$15)+('WEIGHTED from Refinitive'!$B$16*'ISSUE SCORE from EIKON'!EQ255)</f>
        <v>61.551587828859915</v>
      </c>
      <c r="H252" s="1">
        <f>('WEIGHTED from Refinitive'!$B$3*'ISSUE SCORE from EIKON'!M255)+('WEIGHTED from Refinitive'!$B$4*'ISSUE SCORE from EIKON'!AB255)+('ISSUE SCORE from EIKON'!AQ255*'WEIGHTED from Refinitive'!$B$5)+('WEIGHTED from Refinitive'!$B$8*'ISSUE SCORE from EIKON'!BF255)+('ISSUE SCORE from EIKON'!BU255*'WEIGHTED from Refinitive'!$B$9)+('WEIGHTED from Refinitive'!$B$10*'ISSUE SCORE from EIKON'!CJ255)+('ISSUE SCORE from EIKON'!CY255*'WEIGHTED from Refinitive'!$B$11)+('WEIGHTED from Refinitive'!$B$14*'ISSUE SCORE from EIKON'!DN255)+('ISSUE SCORE from EIKON'!EC255*'WEIGHTED from Refinitive'!$B$15)+('WEIGHTED from Refinitive'!$B$16*'ISSUE SCORE from EIKON'!ER255)</f>
        <v>61.436666666666625</v>
      </c>
      <c r="I252" s="1">
        <f>('WEIGHTED from Refinitive'!$B$3*'ISSUE SCORE from EIKON'!N255)+('WEIGHTED from Refinitive'!$B$4*'ISSUE SCORE from EIKON'!AC255)+('ISSUE SCORE from EIKON'!AR255*'WEIGHTED from Refinitive'!$B$5)+('WEIGHTED from Refinitive'!$B$8*'ISSUE SCORE from EIKON'!BG255)+('ISSUE SCORE from EIKON'!BV255*'WEIGHTED from Refinitive'!$B$9)+('WEIGHTED from Refinitive'!$B$10*'ISSUE SCORE from EIKON'!CK255)+('ISSUE SCORE from EIKON'!CZ255*'WEIGHTED from Refinitive'!$B$11)+('WEIGHTED from Refinitive'!$B$14*'ISSUE SCORE from EIKON'!DO255)+('ISSUE SCORE from EIKON'!ED255*'WEIGHTED from Refinitive'!$B$15)+('WEIGHTED from Refinitive'!$B$16*'ISSUE SCORE from EIKON'!ES255)</f>
        <v>53.291193409054507</v>
      </c>
      <c r="J252" s="1">
        <f>('WEIGHTED from Refinitive'!$B$3*'ISSUE SCORE from EIKON'!O255)+('WEIGHTED from Refinitive'!$B$4*'ISSUE SCORE from EIKON'!AD255)+('ISSUE SCORE from EIKON'!AS255*'WEIGHTED from Refinitive'!$B$5)+('WEIGHTED from Refinitive'!$B$8*'ISSUE SCORE from EIKON'!BH255)+('ISSUE SCORE from EIKON'!BW255*'WEIGHTED from Refinitive'!$B$9)+('WEIGHTED from Refinitive'!$B$10*'ISSUE SCORE from EIKON'!CL255)+('ISSUE SCORE from EIKON'!DA255*'WEIGHTED from Refinitive'!$B$11)+('WEIGHTED from Refinitive'!$B$14*'ISSUE SCORE from EIKON'!DP255)+('ISSUE SCORE from EIKON'!EE255*'WEIGHTED from Refinitive'!$B$15)+('WEIGHTED from Refinitive'!$B$16*'ISSUE SCORE from EIKON'!ET255)</f>
        <v>55.528702445652165</v>
      </c>
      <c r="K252" s="1">
        <f>('WEIGHTED from Refinitive'!$B$3*'ISSUE SCORE from EIKON'!P255)+('WEIGHTED from Refinitive'!$B$4*'ISSUE SCORE from EIKON'!AE255)+('ISSUE SCORE from EIKON'!AT255*'WEIGHTED from Refinitive'!$B$5)+('WEIGHTED from Refinitive'!$B$8*'ISSUE SCORE from EIKON'!BI255)+('ISSUE SCORE from EIKON'!BX255*'WEIGHTED from Refinitive'!$B$9)+('WEIGHTED from Refinitive'!$B$10*'ISSUE SCORE from EIKON'!CM255)+('ISSUE SCORE from EIKON'!DB255*'WEIGHTED from Refinitive'!$B$11)+('WEIGHTED from Refinitive'!$B$14*'ISSUE SCORE from EIKON'!DQ255)+('ISSUE SCORE from EIKON'!EF255*'WEIGHTED from Refinitive'!$B$15)+('WEIGHTED from Refinitive'!$B$16*'ISSUE SCORE from EIKON'!EU255)</f>
        <v>0</v>
      </c>
      <c r="L252" s="1">
        <f>('WEIGHTED from Refinitive'!$B$3*'ISSUE SCORE from EIKON'!Q255)+('WEIGHTED from Refinitive'!$B$4*'ISSUE SCORE from EIKON'!AF255)+('ISSUE SCORE from EIKON'!AU255*'WEIGHTED from Refinitive'!$B$5)+('WEIGHTED from Refinitive'!$B$8*'ISSUE SCORE from EIKON'!BJ255)+('ISSUE SCORE from EIKON'!BY255*'WEIGHTED from Refinitive'!$B$9)+('WEIGHTED from Refinitive'!$B$10*'ISSUE SCORE from EIKON'!CN255)+('ISSUE SCORE from EIKON'!DC255*'WEIGHTED from Refinitive'!$B$11)+('WEIGHTED from Refinitive'!$B$14*'ISSUE SCORE from EIKON'!DR255)+('ISSUE SCORE from EIKON'!EG255*'WEIGHTED from Refinitive'!$B$15)+('WEIGHTED from Refinitive'!$B$16*'ISSUE SCORE from EIKON'!EV255)</f>
        <v>0</v>
      </c>
      <c r="M252" s="1">
        <f>('WEIGHTED from Refinitive'!$B$3*'ISSUE SCORE from EIKON'!R255)+('WEIGHTED from Refinitive'!$B$4*'ISSUE SCORE from EIKON'!AG255)+('ISSUE SCORE from EIKON'!AV255*'WEIGHTED from Refinitive'!$B$5)+('WEIGHTED from Refinitive'!$B$8*'ISSUE SCORE from EIKON'!BK255)+('ISSUE SCORE from EIKON'!BZ255*'WEIGHTED from Refinitive'!$B$9)+('WEIGHTED from Refinitive'!$B$10*'ISSUE SCORE from EIKON'!CO255)+('ISSUE SCORE from EIKON'!DD255*'WEIGHTED from Refinitive'!$B$11)+('WEIGHTED from Refinitive'!$B$14*'ISSUE SCORE from EIKON'!DS255)+('ISSUE SCORE from EIKON'!EH255*'WEIGHTED from Refinitive'!$B$15)+('WEIGHTED from Refinitive'!$B$16*'ISSUE SCORE from EIKON'!EW255)</f>
        <v>0</v>
      </c>
      <c r="N252" s="1">
        <f>('WEIGHTED from Refinitive'!$B$3*'ISSUE SCORE from EIKON'!S255)+('WEIGHTED from Refinitive'!$B$4*'ISSUE SCORE from EIKON'!AH255)+('ISSUE SCORE from EIKON'!AW255*'WEIGHTED from Refinitive'!$B$5)+('WEIGHTED from Refinitive'!$B$8*'ISSUE SCORE from EIKON'!BL255)+('ISSUE SCORE from EIKON'!CA255*'WEIGHTED from Refinitive'!$B$9)+('WEIGHTED from Refinitive'!$B$10*'ISSUE SCORE from EIKON'!CP255)+('ISSUE SCORE from EIKON'!DE255*'WEIGHTED from Refinitive'!$B$11)+('WEIGHTED from Refinitive'!$B$14*'ISSUE SCORE from EIKON'!DT255)+('ISSUE SCORE from EIKON'!EI255*'WEIGHTED from Refinitive'!$B$15)+('WEIGHTED from Refinitive'!$B$16*'ISSUE SCORE from EIKON'!EX255)</f>
        <v>0</v>
      </c>
      <c r="O252" s="1">
        <f>('WEIGHTED from Refinitive'!$B$3*'ISSUE SCORE from EIKON'!T255)+('WEIGHTED from Refinitive'!$B$4*'ISSUE SCORE from EIKON'!AI255)+('ISSUE SCORE from EIKON'!AX255*'WEIGHTED from Refinitive'!$B$5)+('WEIGHTED from Refinitive'!$B$8*'ISSUE SCORE from EIKON'!BM255)+('ISSUE SCORE from EIKON'!CB255*'WEIGHTED from Refinitive'!$B$9)+('WEIGHTED from Refinitive'!$B$10*'ISSUE SCORE from EIKON'!CQ255)+('ISSUE SCORE from EIKON'!DF255*'WEIGHTED from Refinitive'!$B$11)+('WEIGHTED from Refinitive'!$B$14*'ISSUE SCORE from EIKON'!DU255)+('ISSUE SCORE from EIKON'!EJ255*'WEIGHTED from Refinitive'!$B$15)+('WEIGHTED from Refinitive'!$B$16*'ISSUE SCORE from EIKON'!EY255)</f>
        <v>0</v>
      </c>
      <c r="P252" s="1">
        <f>('WEIGHTED from Refinitive'!$B$3*'ISSUE SCORE from EIKON'!U255)+('WEIGHTED from Refinitive'!$B$4*'ISSUE SCORE from EIKON'!AJ255)+('ISSUE SCORE from EIKON'!AY255*'WEIGHTED from Refinitive'!$B$5)+('WEIGHTED from Refinitive'!$B$8*'ISSUE SCORE from EIKON'!BN255)+('ISSUE SCORE from EIKON'!CC255*'WEIGHTED from Refinitive'!$B$9)+('WEIGHTED from Refinitive'!$B$10*'ISSUE SCORE from EIKON'!CR255)+('ISSUE SCORE from EIKON'!DG255*'WEIGHTED from Refinitive'!$B$11)+('WEIGHTED from Refinitive'!$B$14*'ISSUE SCORE from EIKON'!DV255)+('ISSUE SCORE from EIKON'!EK255*'WEIGHTED from Refinitive'!$B$15)+('WEIGHTED from Refinitive'!$B$16*'ISSUE SCORE from EIKON'!EZ255)</f>
        <v>0</v>
      </c>
      <c r="R252" s="11" t="s">
        <v>378</v>
      </c>
      <c r="S252" s="1">
        <f t="shared" si="92"/>
        <v>68.721419216976628</v>
      </c>
      <c r="T252" s="1">
        <f t="shared" si="93"/>
        <v>66.82483777322399</v>
      </c>
      <c r="U252" s="1">
        <f t="shared" si="94"/>
        <v>65.318306010928922</v>
      </c>
      <c r="V252" s="1">
        <f t="shared" si="95"/>
        <v>62.020208604954327</v>
      </c>
      <c r="W252" s="1">
        <f t="shared" si="96"/>
        <v>59.969763729246452</v>
      </c>
      <c r="X252" s="1">
        <f t="shared" si="97"/>
        <v>61.551587828859915</v>
      </c>
      <c r="Y252" s="1">
        <f t="shared" si="98"/>
        <v>61.436666666666625</v>
      </c>
      <c r="Z252" s="1">
        <f t="shared" si="99"/>
        <v>53.291193409054507</v>
      </c>
      <c r="AA252" s="1">
        <f t="shared" si="100"/>
        <v>55.528702445652165</v>
      </c>
      <c r="AB252" s="1">
        <f t="shared" si="101"/>
        <v>0</v>
      </c>
      <c r="AC252" s="1">
        <f t="shared" si="102"/>
        <v>0</v>
      </c>
      <c r="AD252" s="1">
        <f t="shared" si="103"/>
        <v>0</v>
      </c>
      <c r="AE252" s="1">
        <f t="shared" si="104"/>
        <v>0</v>
      </c>
      <c r="AF252" s="1">
        <f t="shared" si="105"/>
        <v>0</v>
      </c>
      <c r="AG252" s="1">
        <f t="shared" si="106"/>
        <v>0</v>
      </c>
      <c r="AI252" s="11" t="s">
        <v>378</v>
      </c>
      <c r="AJ252" s="1">
        <f t="shared" si="107"/>
        <v>1.8965814437526376</v>
      </c>
      <c r="AK252" s="1">
        <f t="shared" si="108"/>
        <v>1.5065317622950687</v>
      </c>
      <c r="AL252" s="1">
        <f t="shared" si="109"/>
        <v>3.2980974059745947</v>
      </c>
      <c r="AM252" s="1">
        <f t="shared" si="110"/>
        <v>2.0504448757078748</v>
      </c>
      <c r="AN252" s="1">
        <f t="shared" si="111"/>
        <v>-1.5818240996134634</v>
      </c>
      <c r="AO252" s="1">
        <f t="shared" si="112"/>
        <v>0.11492116219329063</v>
      </c>
      <c r="AP252" s="1">
        <f t="shared" si="113"/>
        <v>8.1454732576121174</v>
      </c>
      <c r="AQ252" s="1">
        <f t="shared" si="114"/>
        <v>-2.2375090365976575</v>
      </c>
      <c r="AR252" s="1">
        <f t="shared" si="115"/>
        <v>55.528702445652165</v>
      </c>
      <c r="AS252" s="1">
        <f t="shared" si="116"/>
        <v>0</v>
      </c>
      <c r="AT252" s="1">
        <f t="shared" si="117"/>
        <v>0</v>
      </c>
      <c r="AU252" s="1">
        <f t="shared" si="118"/>
        <v>0</v>
      </c>
      <c r="AV252" s="1">
        <f t="shared" si="119"/>
        <v>0</v>
      </c>
      <c r="AW252" s="1">
        <f t="shared" si="120"/>
        <v>0</v>
      </c>
      <c r="AX252" s="1" t="str">
        <f>VLOOKUP(AI252,'ISSUE SCORE from EIKON'!A255:B684,2,FALSE)</f>
        <v>Paccar Inc</v>
      </c>
      <c r="AY252" s="1">
        <f t="shared" si="121"/>
        <v>251</v>
      </c>
      <c r="AZ252" s="1">
        <v>251</v>
      </c>
      <c r="BA252" s="1">
        <v>1</v>
      </c>
    </row>
    <row r="253" spans="1:53" ht="15">
      <c r="A253" s="11" t="s">
        <v>317</v>
      </c>
      <c r="B253" s="1">
        <f>('WEIGHTED from Refinitive'!$B$3*'ISSUE SCORE from EIKON'!G256)+('WEIGHTED from Refinitive'!$B$4*'ISSUE SCORE from EIKON'!V256)+('ISSUE SCORE from EIKON'!AK256*'WEIGHTED from Refinitive'!$B$5)+('WEIGHTED from Refinitive'!$B$8*'ISSUE SCORE from EIKON'!AZ256)+('ISSUE SCORE from EIKON'!BO256*'WEIGHTED from Refinitive'!$B$9)+('WEIGHTED from Refinitive'!$B$10*'ISSUE SCORE from EIKON'!CD256)+('ISSUE SCORE from EIKON'!CS256*'WEIGHTED from Refinitive'!$B$11)+('WEIGHTED from Refinitive'!$B$14*'ISSUE SCORE from EIKON'!DH256)+('ISSUE SCORE from EIKON'!DW256*'WEIGHTED from Refinitive'!$B$15)+('WEIGHTED from Refinitive'!$B$16*'ISSUE SCORE from EIKON'!EL256)</f>
        <v>39.381395576616285</v>
      </c>
      <c r="C253" s="1">
        <f>('WEIGHTED from Refinitive'!$B$3*'ISSUE SCORE from EIKON'!H256)+('WEIGHTED from Refinitive'!$B$4*'ISSUE SCORE from EIKON'!W256)+('ISSUE SCORE from EIKON'!AL256*'WEIGHTED from Refinitive'!$B$5)+('WEIGHTED from Refinitive'!$B$8*'ISSUE SCORE from EIKON'!BA256)+('ISSUE SCORE from EIKON'!BP256*'WEIGHTED from Refinitive'!$B$9)+('WEIGHTED from Refinitive'!$B$10*'ISSUE SCORE from EIKON'!CE256)+('ISSUE SCORE from EIKON'!CT256*'WEIGHTED from Refinitive'!$B$11)+('WEIGHTED from Refinitive'!$B$14*'ISSUE SCORE from EIKON'!DI256)+('ISSUE SCORE from EIKON'!DX256*'WEIGHTED from Refinitive'!$B$15)+('WEIGHTED from Refinitive'!$B$16*'ISSUE SCORE from EIKON'!EM256)</f>
        <v>36.997725529077073</v>
      </c>
      <c r="D253" s="1">
        <f>('WEIGHTED from Refinitive'!$B$3*'ISSUE SCORE from EIKON'!I256)+('WEIGHTED from Refinitive'!$B$4*'ISSUE SCORE from EIKON'!X256)+('ISSUE SCORE from EIKON'!AM256*'WEIGHTED from Refinitive'!$B$5)+('WEIGHTED from Refinitive'!$B$8*'ISSUE SCORE from EIKON'!BB256)+('ISSUE SCORE from EIKON'!BQ256*'WEIGHTED from Refinitive'!$B$9)+('WEIGHTED from Refinitive'!$B$10*'ISSUE SCORE from EIKON'!CF256)+('ISSUE SCORE from EIKON'!CU256*'WEIGHTED from Refinitive'!$B$11)+('WEIGHTED from Refinitive'!$B$14*'ISSUE SCORE from EIKON'!DJ256)+('ISSUE SCORE from EIKON'!DY256*'WEIGHTED from Refinitive'!$B$15)+('WEIGHTED from Refinitive'!$B$16*'ISSUE SCORE from EIKON'!EN256)</f>
        <v>37.528940736696143</v>
      </c>
      <c r="E253" s="1">
        <f>('WEIGHTED from Refinitive'!$B$3*'ISSUE SCORE from EIKON'!J256)+('WEIGHTED from Refinitive'!$B$4*'ISSUE SCORE from EIKON'!Y256)+('ISSUE SCORE from EIKON'!AN256*'WEIGHTED from Refinitive'!$B$5)+('WEIGHTED from Refinitive'!$B$8*'ISSUE SCORE from EIKON'!BC256)+('ISSUE SCORE from EIKON'!BR256*'WEIGHTED from Refinitive'!$B$9)+('WEIGHTED from Refinitive'!$B$10*'ISSUE SCORE from EIKON'!CG256)+('ISSUE SCORE from EIKON'!CV256*'WEIGHTED from Refinitive'!$B$11)+('WEIGHTED from Refinitive'!$B$14*'ISSUE SCORE from EIKON'!DK256)+('ISSUE SCORE from EIKON'!DZ256*'WEIGHTED from Refinitive'!$B$15)+('WEIGHTED from Refinitive'!$B$16*'ISSUE SCORE from EIKON'!EO256)</f>
        <v>32.903191034458146</v>
      </c>
      <c r="F253" s="1">
        <f>('WEIGHTED from Refinitive'!$B$3*'ISSUE SCORE from EIKON'!K256)+('WEIGHTED from Refinitive'!$B$4*'ISSUE SCORE from EIKON'!Z256)+('ISSUE SCORE from EIKON'!AO256*'WEIGHTED from Refinitive'!$B$5)+('WEIGHTED from Refinitive'!$B$8*'ISSUE SCORE from EIKON'!BD256)+('ISSUE SCORE from EIKON'!BS256*'WEIGHTED from Refinitive'!$B$9)+('WEIGHTED from Refinitive'!$B$10*'ISSUE SCORE from EIKON'!CH256)+('ISSUE SCORE from EIKON'!CW256*'WEIGHTED from Refinitive'!$B$11)+('WEIGHTED from Refinitive'!$B$14*'ISSUE SCORE from EIKON'!DL256)+('ISSUE SCORE from EIKON'!EA256*'WEIGHTED from Refinitive'!$B$15)+('WEIGHTED from Refinitive'!$B$16*'ISSUE SCORE from EIKON'!EP256)</f>
        <v>0</v>
      </c>
      <c r="G253" s="1">
        <f>('WEIGHTED from Refinitive'!$B$3*'ISSUE SCORE from EIKON'!L256)+('WEIGHTED from Refinitive'!$B$4*'ISSUE SCORE from EIKON'!AA256)+('ISSUE SCORE from EIKON'!AP256*'WEIGHTED from Refinitive'!$B$5)+('WEIGHTED from Refinitive'!$B$8*'ISSUE SCORE from EIKON'!BE256)+('ISSUE SCORE from EIKON'!BT256*'WEIGHTED from Refinitive'!$B$9)+('WEIGHTED from Refinitive'!$B$10*'ISSUE SCORE from EIKON'!CI256)+('ISSUE SCORE from EIKON'!CX256*'WEIGHTED from Refinitive'!$B$11)+('WEIGHTED from Refinitive'!$B$14*'ISSUE SCORE from EIKON'!DM256)+('ISSUE SCORE from EIKON'!EB256*'WEIGHTED from Refinitive'!$B$15)+('WEIGHTED from Refinitive'!$B$16*'ISSUE SCORE from EIKON'!EQ256)</f>
        <v>0</v>
      </c>
      <c r="H253" s="1">
        <f>('WEIGHTED from Refinitive'!$B$3*'ISSUE SCORE from EIKON'!M256)+('WEIGHTED from Refinitive'!$B$4*'ISSUE SCORE from EIKON'!AB256)+('ISSUE SCORE from EIKON'!AQ256*'WEIGHTED from Refinitive'!$B$5)+('WEIGHTED from Refinitive'!$B$8*'ISSUE SCORE from EIKON'!BF256)+('ISSUE SCORE from EIKON'!BU256*'WEIGHTED from Refinitive'!$B$9)+('WEIGHTED from Refinitive'!$B$10*'ISSUE SCORE from EIKON'!CJ256)+('ISSUE SCORE from EIKON'!CY256*'WEIGHTED from Refinitive'!$B$11)+('WEIGHTED from Refinitive'!$B$14*'ISSUE SCORE from EIKON'!DN256)+('ISSUE SCORE from EIKON'!EC256*'WEIGHTED from Refinitive'!$B$15)+('WEIGHTED from Refinitive'!$B$16*'ISSUE SCORE from EIKON'!ER256)</f>
        <v>0</v>
      </c>
      <c r="I253" s="1">
        <f>('WEIGHTED from Refinitive'!$B$3*'ISSUE SCORE from EIKON'!N256)+('WEIGHTED from Refinitive'!$B$4*'ISSUE SCORE from EIKON'!AC256)+('ISSUE SCORE from EIKON'!AR256*'WEIGHTED from Refinitive'!$B$5)+('WEIGHTED from Refinitive'!$B$8*'ISSUE SCORE from EIKON'!BG256)+('ISSUE SCORE from EIKON'!BV256*'WEIGHTED from Refinitive'!$B$9)+('WEIGHTED from Refinitive'!$B$10*'ISSUE SCORE from EIKON'!CK256)+('ISSUE SCORE from EIKON'!CZ256*'WEIGHTED from Refinitive'!$B$11)+('WEIGHTED from Refinitive'!$B$14*'ISSUE SCORE from EIKON'!DO256)+('ISSUE SCORE from EIKON'!ED256*'WEIGHTED from Refinitive'!$B$15)+('WEIGHTED from Refinitive'!$B$16*'ISSUE SCORE from EIKON'!ES256)</f>
        <v>0</v>
      </c>
      <c r="J253" s="1">
        <f>('WEIGHTED from Refinitive'!$B$3*'ISSUE SCORE from EIKON'!O256)+('WEIGHTED from Refinitive'!$B$4*'ISSUE SCORE from EIKON'!AD256)+('ISSUE SCORE from EIKON'!AS256*'WEIGHTED from Refinitive'!$B$5)+('WEIGHTED from Refinitive'!$B$8*'ISSUE SCORE from EIKON'!BH256)+('ISSUE SCORE from EIKON'!BW256*'WEIGHTED from Refinitive'!$B$9)+('WEIGHTED from Refinitive'!$B$10*'ISSUE SCORE from EIKON'!CL256)+('ISSUE SCORE from EIKON'!DA256*'WEIGHTED from Refinitive'!$B$11)+('WEIGHTED from Refinitive'!$B$14*'ISSUE SCORE from EIKON'!DP256)+('ISSUE SCORE from EIKON'!EE256*'WEIGHTED from Refinitive'!$B$15)+('WEIGHTED from Refinitive'!$B$16*'ISSUE SCORE from EIKON'!ET256)</f>
        <v>0</v>
      </c>
      <c r="K253" s="1">
        <f>('WEIGHTED from Refinitive'!$B$3*'ISSUE SCORE from EIKON'!P256)+('WEIGHTED from Refinitive'!$B$4*'ISSUE SCORE from EIKON'!AE256)+('ISSUE SCORE from EIKON'!AT256*'WEIGHTED from Refinitive'!$B$5)+('WEIGHTED from Refinitive'!$B$8*'ISSUE SCORE from EIKON'!BI256)+('ISSUE SCORE from EIKON'!BX256*'WEIGHTED from Refinitive'!$B$9)+('WEIGHTED from Refinitive'!$B$10*'ISSUE SCORE from EIKON'!CM256)+('ISSUE SCORE from EIKON'!DB256*'WEIGHTED from Refinitive'!$B$11)+('WEIGHTED from Refinitive'!$B$14*'ISSUE SCORE from EIKON'!DQ256)+('ISSUE SCORE from EIKON'!EF256*'WEIGHTED from Refinitive'!$B$15)+('WEIGHTED from Refinitive'!$B$16*'ISSUE SCORE from EIKON'!EU256)</f>
        <v>0</v>
      </c>
      <c r="L253" s="1">
        <f>('WEIGHTED from Refinitive'!$B$3*'ISSUE SCORE from EIKON'!Q256)+('WEIGHTED from Refinitive'!$B$4*'ISSUE SCORE from EIKON'!AF256)+('ISSUE SCORE from EIKON'!AU256*'WEIGHTED from Refinitive'!$B$5)+('WEIGHTED from Refinitive'!$B$8*'ISSUE SCORE from EIKON'!BJ256)+('ISSUE SCORE from EIKON'!BY256*'WEIGHTED from Refinitive'!$B$9)+('WEIGHTED from Refinitive'!$B$10*'ISSUE SCORE from EIKON'!CN256)+('ISSUE SCORE from EIKON'!DC256*'WEIGHTED from Refinitive'!$B$11)+('WEIGHTED from Refinitive'!$B$14*'ISSUE SCORE from EIKON'!DR256)+('ISSUE SCORE from EIKON'!EG256*'WEIGHTED from Refinitive'!$B$15)+('WEIGHTED from Refinitive'!$B$16*'ISSUE SCORE from EIKON'!EV256)</f>
        <v>0</v>
      </c>
      <c r="M253" s="1">
        <f>('WEIGHTED from Refinitive'!$B$3*'ISSUE SCORE from EIKON'!R256)+('WEIGHTED from Refinitive'!$B$4*'ISSUE SCORE from EIKON'!AG256)+('ISSUE SCORE from EIKON'!AV256*'WEIGHTED from Refinitive'!$B$5)+('WEIGHTED from Refinitive'!$B$8*'ISSUE SCORE from EIKON'!BK256)+('ISSUE SCORE from EIKON'!BZ256*'WEIGHTED from Refinitive'!$B$9)+('WEIGHTED from Refinitive'!$B$10*'ISSUE SCORE from EIKON'!CO256)+('ISSUE SCORE from EIKON'!DD256*'WEIGHTED from Refinitive'!$B$11)+('WEIGHTED from Refinitive'!$B$14*'ISSUE SCORE from EIKON'!DS256)+('ISSUE SCORE from EIKON'!EH256*'WEIGHTED from Refinitive'!$B$15)+('WEIGHTED from Refinitive'!$B$16*'ISSUE SCORE from EIKON'!EW256)</f>
        <v>0</v>
      </c>
      <c r="N253" s="1">
        <f>('WEIGHTED from Refinitive'!$B$3*'ISSUE SCORE from EIKON'!S256)+('WEIGHTED from Refinitive'!$B$4*'ISSUE SCORE from EIKON'!AH256)+('ISSUE SCORE from EIKON'!AW256*'WEIGHTED from Refinitive'!$B$5)+('WEIGHTED from Refinitive'!$B$8*'ISSUE SCORE from EIKON'!BL256)+('ISSUE SCORE from EIKON'!CA256*'WEIGHTED from Refinitive'!$B$9)+('WEIGHTED from Refinitive'!$B$10*'ISSUE SCORE from EIKON'!CP256)+('ISSUE SCORE from EIKON'!DE256*'WEIGHTED from Refinitive'!$B$11)+('WEIGHTED from Refinitive'!$B$14*'ISSUE SCORE from EIKON'!DT256)+('ISSUE SCORE from EIKON'!EI256*'WEIGHTED from Refinitive'!$B$15)+('WEIGHTED from Refinitive'!$B$16*'ISSUE SCORE from EIKON'!EX256)</f>
        <v>0</v>
      </c>
      <c r="O253" s="1">
        <f>('WEIGHTED from Refinitive'!$B$3*'ISSUE SCORE from EIKON'!T256)+('WEIGHTED from Refinitive'!$B$4*'ISSUE SCORE from EIKON'!AI256)+('ISSUE SCORE from EIKON'!AX256*'WEIGHTED from Refinitive'!$B$5)+('WEIGHTED from Refinitive'!$B$8*'ISSUE SCORE from EIKON'!BM256)+('ISSUE SCORE from EIKON'!CB256*'WEIGHTED from Refinitive'!$B$9)+('WEIGHTED from Refinitive'!$B$10*'ISSUE SCORE from EIKON'!CQ256)+('ISSUE SCORE from EIKON'!DF256*'WEIGHTED from Refinitive'!$B$11)+('WEIGHTED from Refinitive'!$B$14*'ISSUE SCORE from EIKON'!DU256)+('ISSUE SCORE from EIKON'!EJ256*'WEIGHTED from Refinitive'!$B$15)+('WEIGHTED from Refinitive'!$B$16*'ISSUE SCORE from EIKON'!EY256)</f>
        <v>0</v>
      </c>
      <c r="P253" s="1">
        <f>('WEIGHTED from Refinitive'!$B$3*'ISSUE SCORE from EIKON'!U256)+('WEIGHTED from Refinitive'!$B$4*'ISSUE SCORE from EIKON'!AJ256)+('ISSUE SCORE from EIKON'!AY256*'WEIGHTED from Refinitive'!$B$5)+('WEIGHTED from Refinitive'!$B$8*'ISSUE SCORE from EIKON'!BN256)+('ISSUE SCORE from EIKON'!CC256*'WEIGHTED from Refinitive'!$B$9)+('WEIGHTED from Refinitive'!$B$10*'ISSUE SCORE from EIKON'!CR256)+('ISSUE SCORE from EIKON'!DG256*'WEIGHTED from Refinitive'!$B$11)+('WEIGHTED from Refinitive'!$B$14*'ISSUE SCORE from EIKON'!DV256)+('ISSUE SCORE from EIKON'!EK256*'WEIGHTED from Refinitive'!$B$15)+('WEIGHTED from Refinitive'!$B$16*'ISSUE SCORE from EIKON'!EZ256)</f>
        <v>0</v>
      </c>
      <c r="R253" s="11" t="s">
        <v>380</v>
      </c>
      <c r="S253" s="1">
        <f t="shared" si="92"/>
        <v>71.951237373425883</v>
      </c>
      <c r="T253" s="1">
        <f t="shared" si="93"/>
        <v>36.997725529077073</v>
      </c>
      <c r="U253" s="1">
        <f t="shared" si="94"/>
        <v>37.528940736696143</v>
      </c>
      <c r="V253" s="1">
        <f t="shared" si="95"/>
        <v>32.903191034458146</v>
      </c>
      <c r="W253" s="1">
        <f t="shared" si="96"/>
        <v>0</v>
      </c>
      <c r="X253" s="1">
        <f t="shared" si="97"/>
        <v>0</v>
      </c>
      <c r="Y253" s="1">
        <f t="shared" si="98"/>
        <v>0</v>
      </c>
      <c r="Z253" s="1">
        <f t="shared" si="99"/>
        <v>0</v>
      </c>
      <c r="AA253" s="1">
        <f t="shared" si="100"/>
        <v>0</v>
      </c>
      <c r="AB253" s="1">
        <f t="shared" si="101"/>
        <v>0</v>
      </c>
      <c r="AC253" s="1">
        <f t="shared" si="102"/>
        <v>0</v>
      </c>
      <c r="AD253" s="1">
        <f t="shared" si="103"/>
        <v>0</v>
      </c>
      <c r="AE253" s="1">
        <f t="shared" si="104"/>
        <v>0</v>
      </c>
      <c r="AF253" s="1">
        <f t="shared" si="105"/>
        <v>0</v>
      </c>
      <c r="AG253" s="1">
        <f t="shared" si="106"/>
        <v>0</v>
      </c>
      <c r="AI253" s="11" t="s">
        <v>380</v>
      </c>
      <c r="AJ253" s="1">
        <f t="shared" si="107"/>
        <v>34.95351184434881</v>
      </c>
      <c r="AK253" s="1">
        <f t="shared" si="108"/>
        <v>-0.53121520761906993</v>
      </c>
      <c r="AL253" s="1">
        <f t="shared" si="109"/>
        <v>4.6257497022379965</v>
      </c>
      <c r="AM253" s="1">
        <f t="shared" si="110"/>
        <v>32.903191034458146</v>
      </c>
      <c r="AN253" s="1">
        <f t="shared" si="111"/>
        <v>0</v>
      </c>
      <c r="AO253" s="1">
        <f t="shared" si="112"/>
        <v>0</v>
      </c>
      <c r="AP253" s="1">
        <f t="shared" si="113"/>
        <v>0</v>
      </c>
      <c r="AQ253" s="1">
        <f t="shared" si="114"/>
        <v>0</v>
      </c>
      <c r="AR253" s="1">
        <f t="shared" si="115"/>
        <v>0</v>
      </c>
      <c r="AS253" s="1">
        <f t="shared" si="116"/>
        <v>0</v>
      </c>
      <c r="AT253" s="1">
        <f t="shared" si="117"/>
        <v>0</v>
      </c>
      <c r="AU253" s="1">
        <f t="shared" si="118"/>
        <v>0</v>
      </c>
      <c r="AV253" s="1">
        <f t="shared" si="119"/>
        <v>0</v>
      </c>
      <c r="AW253" s="1">
        <f t="shared" si="120"/>
        <v>0</v>
      </c>
      <c r="AX253" s="1" t="str">
        <f>VLOOKUP(AI253,'ISSUE SCORE from EIKON'!A256:B685,2,FALSE)</f>
        <v>Public Service Enterprise Group Inc</v>
      </c>
      <c r="AY253" s="1">
        <f t="shared" si="121"/>
        <v>252</v>
      </c>
      <c r="AZ253" s="1">
        <v>252</v>
      </c>
      <c r="BA253" s="1">
        <v>1</v>
      </c>
    </row>
    <row r="254" spans="1:53" ht="15">
      <c r="A254" s="11" t="s">
        <v>318</v>
      </c>
      <c r="B254" s="1">
        <f>('WEIGHTED from Refinitive'!$B$3*'ISSUE SCORE from EIKON'!G257)+('WEIGHTED from Refinitive'!$B$4*'ISSUE SCORE from EIKON'!V257)+('ISSUE SCORE from EIKON'!AK257*'WEIGHTED from Refinitive'!$B$5)+('WEIGHTED from Refinitive'!$B$8*'ISSUE SCORE from EIKON'!AZ257)+('ISSUE SCORE from EIKON'!BO257*'WEIGHTED from Refinitive'!$B$9)+('WEIGHTED from Refinitive'!$B$10*'ISSUE SCORE from EIKON'!CD257)+('ISSUE SCORE from EIKON'!CS257*'WEIGHTED from Refinitive'!$B$11)+('WEIGHTED from Refinitive'!$B$14*'ISSUE SCORE from EIKON'!DH257)+('ISSUE SCORE from EIKON'!DW257*'WEIGHTED from Refinitive'!$B$15)+('WEIGHTED from Refinitive'!$B$16*'ISSUE SCORE from EIKON'!EL257)</f>
        <v>72.292431929406803</v>
      </c>
      <c r="C254" s="1">
        <f>('WEIGHTED from Refinitive'!$B$3*'ISSUE SCORE from EIKON'!H257)+('WEIGHTED from Refinitive'!$B$4*'ISSUE SCORE from EIKON'!W257)+('ISSUE SCORE from EIKON'!AL257*'WEIGHTED from Refinitive'!$B$5)+('WEIGHTED from Refinitive'!$B$8*'ISSUE SCORE from EIKON'!BA257)+('ISSUE SCORE from EIKON'!BP257*'WEIGHTED from Refinitive'!$B$9)+('WEIGHTED from Refinitive'!$B$10*'ISSUE SCORE from EIKON'!CE257)+('ISSUE SCORE from EIKON'!CT257*'WEIGHTED from Refinitive'!$B$11)+('WEIGHTED from Refinitive'!$B$14*'ISSUE SCORE from EIKON'!DI257)+('ISSUE SCORE from EIKON'!DX257*'WEIGHTED from Refinitive'!$B$15)+('WEIGHTED from Refinitive'!$B$16*'ISSUE SCORE from EIKON'!EM257)</f>
        <v>73.348256219017642</v>
      </c>
      <c r="D254" s="1">
        <f>('WEIGHTED from Refinitive'!$B$3*'ISSUE SCORE from EIKON'!I257)+('WEIGHTED from Refinitive'!$B$4*'ISSUE SCORE from EIKON'!X257)+('ISSUE SCORE from EIKON'!AM257*'WEIGHTED from Refinitive'!$B$5)+('WEIGHTED from Refinitive'!$B$8*'ISSUE SCORE from EIKON'!BB257)+('ISSUE SCORE from EIKON'!BQ257*'WEIGHTED from Refinitive'!$B$9)+('WEIGHTED from Refinitive'!$B$10*'ISSUE SCORE from EIKON'!CF257)+('ISSUE SCORE from EIKON'!CU257*'WEIGHTED from Refinitive'!$B$11)+('WEIGHTED from Refinitive'!$B$14*'ISSUE SCORE from EIKON'!DJ257)+('ISSUE SCORE from EIKON'!DY257*'WEIGHTED from Refinitive'!$B$15)+('WEIGHTED from Refinitive'!$B$16*'ISSUE SCORE from EIKON'!EN257)</f>
        <v>73.171141591201931</v>
      </c>
      <c r="E254" s="1">
        <f>('WEIGHTED from Refinitive'!$B$3*'ISSUE SCORE from EIKON'!J257)+('WEIGHTED from Refinitive'!$B$4*'ISSUE SCORE from EIKON'!Y257)+('ISSUE SCORE from EIKON'!AN257*'WEIGHTED from Refinitive'!$B$5)+('WEIGHTED from Refinitive'!$B$8*'ISSUE SCORE from EIKON'!BC257)+('ISSUE SCORE from EIKON'!BR257*'WEIGHTED from Refinitive'!$B$9)+('WEIGHTED from Refinitive'!$B$10*'ISSUE SCORE from EIKON'!CG257)+('ISSUE SCORE from EIKON'!CV257*'WEIGHTED from Refinitive'!$B$11)+('WEIGHTED from Refinitive'!$B$14*'ISSUE SCORE from EIKON'!DK257)+('ISSUE SCORE from EIKON'!DZ257*'WEIGHTED from Refinitive'!$B$15)+('WEIGHTED from Refinitive'!$B$16*'ISSUE SCORE from EIKON'!EO257)</f>
        <v>73.539279826911127</v>
      </c>
      <c r="F254" s="1">
        <f>('WEIGHTED from Refinitive'!$B$3*'ISSUE SCORE from EIKON'!K257)+('WEIGHTED from Refinitive'!$B$4*'ISSUE SCORE from EIKON'!Z257)+('ISSUE SCORE from EIKON'!AO257*'WEIGHTED from Refinitive'!$B$5)+('WEIGHTED from Refinitive'!$B$8*'ISSUE SCORE from EIKON'!BD257)+('ISSUE SCORE from EIKON'!BS257*'WEIGHTED from Refinitive'!$B$9)+('WEIGHTED from Refinitive'!$B$10*'ISSUE SCORE from EIKON'!CH257)+('ISSUE SCORE from EIKON'!CW257*'WEIGHTED from Refinitive'!$B$11)+('WEIGHTED from Refinitive'!$B$14*'ISSUE SCORE from EIKON'!DL257)+('ISSUE SCORE from EIKON'!EA257*'WEIGHTED from Refinitive'!$B$15)+('WEIGHTED from Refinitive'!$B$16*'ISSUE SCORE from EIKON'!EP257)</f>
        <v>65.739635364635305</v>
      </c>
      <c r="G254" s="1">
        <f>('WEIGHTED from Refinitive'!$B$3*'ISSUE SCORE from EIKON'!L257)+('WEIGHTED from Refinitive'!$B$4*'ISSUE SCORE from EIKON'!AA257)+('ISSUE SCORE from EIKON'!AP257*'WEIGHTED from Refinitive'!$B$5)+('WEIGHTED from Refinitive'!$B$8*'ISSUE SCORE from EIKON'!BE257)+('ISSUE SCORE from EIKON'!BT257*'WEIGHTED from Refinitive'!$B$9)+('WEIGHTED from Refinitive'!$B$10*'ISSUE SCORE from EIKON'!CI257)+('ISSUE SCORE from EIKON'!CX257*'WEIGHTED from Refinitive'!$B$11)+('WEIGHTED from Refinitive'!$B$14*'ISSUE SCORE from EIKON'!DM257)+('ISSUE SCORE from EIKON'!EB257*'WEIGHTED from Refinitive'!$B$15)+('WEIGHTED from Refinitive'!$B$16*'ISSUE SCORE from EIKON'!EQ257)</f>
        <v>64.431810910254313</v>
      </c>
      <c r="H254" s="1">
        <f>('WEIGHTED from Refinitive'!$B$3*'ISSUE SCORE from EIKON'!M257)+('WEIGHTED from Refinitive'!$B$4*'ISSUE SCORE from EIKON'!AB257)+('ISSUE SCORE from EIKON'!AQ257*'WEIGHTED from Refinitive'!$B$5)+('WEIGHTED from Refinitive'!$B$8*'ISSUE SCORE from EIKON'!BF257)+('ISSUE SCORE from EIKON'!BU257*'WEIGHTED from Refinitive'!$B$9)+('WEIGHTED from Refinitive'!$B$10*'ISSUE SCORE from EIKON'!CJ257)+('ISSUE SCORE from EIKON'!CY257*'WEIGHTED from Refinitive'!$B$11)+('WEIGHTED from Refinitive'!$B$14*'ISSUE SCORE from EIKON'!DN257)+('ISSUE SCORE from EIKON'!EC257*'WEIGHTED from Refinitive'!$B$15)+('WEIGHTED from Refinitive'!$B$16*'ISSUE SCORE from EIKON'!ER257)</f>
        <v>63.83105160076785</v>
      </c>
      <c r="I254" s="1">
        <f>('WEIGHTED from Refinitive'!$B$3*'ISSUE SCORE from EIKON'!N257)+('WEIGHTED from Refinitive'!$B$4*'ISSUE SCORE from EIKON'!AC257)+('ISSUE SCORE from EIKON'!AR257*'WEIGHTED from Refinitive'!$B$5)+('WEIGHTED from Refinitive'!$B$8*'ISSUE SCORE from EIKON'!BG257)+('ISSUE SCORE from EIKON'!BV257*'WEIGHTED from Refinitive'!$B$9)+('WEIGHTED from Refinitive'!$B$10*'ISSUE SCORE from EIKON'!CK257)+('ISSUE SCORE from EIKON'!CZ257*'WEIGHTED from Refinitive'!$B$11)+('WEIGHTED from Refinitive'!$B$14*'ISSUE SCORE from EIKON'!DO257)+('ISSUE SCORE from EIKON'!ED257*'WEIGHTED from Refinitive'!$B$15)+('WEIGHTED from Refinitive'!$B$16*'ISSUE SCORE from EIKON'!ES257)</f>
        <v>64.115936317780537</v>
      </c>
      <c r="J254" s="1">
        <f>('WEIGHTED from Refinitive'!$B$3*'ISSUE SCORE from EIKON'!O257)+('WEIGHTED from Refinitive'!$B$4*'ISSUE SCORE from EIKON'!AD257)+('ISSUE SCORE from EIKON'!AS257*'WEIGHTED from Refinitive'!$B$5)+('WEIGHTED from Refinitive'!$B$8*'ISSUE SCORE from EIKON'!BH257)+('ISSUE SCORE from EIKON'!BW257*'WEIGHTED from Refinitive'!$B$9)+('WEIGHTED from Refinitive'!$B$10*'ISSUE SCORE from EIKON'!CL257)+('ISSUE SCORE from EIKON'!DA257*'WEIGHTED from Refinitive'!$B$11)+('WEIGHTED from Refinitive'!$B$14*'ISSUE SCORE from EIKON'!DP257)+('ISSUE SCORE from EIKON'!EE257*'WEIGHTED from Refinitive'!$B$15)+('WEIGHTED from Refinitive'!$B$16*'ISSUE SCORE from EIKON'!ET257)</f>
        <v>66.140755391225269</v>
      </c>
      <c r="K254" s="1">
        <f>('WEIGHTED from Refinitive'!$B$3*'ISSUE SCORE from EIKON'!P257)+('WEIGHTED from Refinitive'!$B$4*'ISSUE SCORE from EIKON'!AE257)+('ISSUE SCORE from EIKON'!AT257*'WEIGHTED from Refinitive'!$B$5)+('WEIGHTED from Refinitive'!$B$8*'ISSUE SCORE from EIKON'!BI257)+('ISSUE SCORE from EIKON'!BX257*'WEIGHTED from Refinitive'!$B$9)+('WEIGHTED from Refinitive'!$B$10*'ISSUE SCORE from EIKON'!CM257)+('ISSUE SCORE from EIKON'!DB257*'WEIGHTED from Refinitive'!$B$11)+('WEIGHTED from Refinitive'!$B$14*'ISSUE SCORE from EIKON'!DQ257)+('ISSUE SCORE from EIKON'!EF257*'WEIGHTED from Refinitive'!$B$15)+('WEIGHTED from Refinitive'!$B$16*'ISSUE SCORE from EIKON'!EU257)</f>
        <v>72.883630508760547</v>
      </c>
      <c r="L254" s="1">
        <f>('WEIGHTED from Refinitive'!$B$3*'ISSUE SCORE from EIKON'!Q257)+('WEIGHTED from Refinitive'!$B$4*'ISSUE SCORE from EIKON'!AF257)+('ISSUE SCORE from EIKON'!AU257*'WEIGHTED from Refinitive'!$B$5)+('WEIGHTED from Refinitive'!$B$8*'ISSUE SCORE from EIKON'!BJ257)+('ISSUE SCORE from EIKON'!BY257*'WEIGHTED from Refinitive'!$B$9)+('WEIGHTED from Refinitive'!$B$10*'ISSUE SCORE from EIKON'!CN257)+('ISSUE SCORE from EIKON'!DC257*'WEIGHTED from Refinitive'!$B$11)+('WEIGHTED from Refinitive'!$B$14*'ISSUE SCORE from EIKON'!DR257)+('ISSUE SCORE from EIKON'!EG257*'WEIGHTED from Refinitive'!$B$15)+('WEIGHTED from Refinitive'!$B$16*'ISSUE SCORE from EIKON'!EV257)</f>
        <v>71.758440797186324</v>
      </c>
      <c r="M254" s="1">
        <f>('WEIGHTED from Refinitive'!$B$3*'ISSUE SCORE from EIKON'!R257)+('WEIGHTED from Refinitive'!$B$4*'ISSUE SCORE from EIKON'!AG257)+('ISSUE SCORE from EIKON'!AV257*'WEIGHTED from Refinitive'!$B$5)+('WEIGHTED from Refinitive'!$B$8*'ISSUE SCORE from EIKON'!BK257)+('ISSUE SCORE from EIKON'!BZ257*'WEIGHTED from Refinitive'!$B$9)+('WEIGHTED from Refinitive'!$B$10*'ISSUE SCORE from EIKON'!CO257)+('ISSUE SCORE from EIKON'!DD257*'WEIGHTED from Refinitive'!$B$11)+('WEIGHTED from Refinitive'!$B$14*'ISSUE SCORE from EIKON'!DS257)+('ISSUE SCORE from EIKON'!EH257*'WEIGHTED from Refinitive'!$B$15)+('WEIGHTED from Refinitive'!$B$16*'ISSUE SCORE from EIKON'!EW257)</f>
        <v>53.057302401380397</v>
      </c>
      <c r="N254" s="1">
        <f>('WEIGHTED from Refinitive'!$B$3*'ISSUE SCORE from EIKON'!S257)+('WEIGHTED from Refinitive'!$B$4*'ISSUE SCORE from EIKON'!AH257)+('ISSUE SCORE from EIKON'!AW257*'WEIGHTED from Refinitive'!$B$5)+('WEIGHTED from Refinitive'!$B$8*'ISSUE SCORE from EIKON'!BL257)+('ISSUE SCORE from EIKON'!CA257*'WEIGHTED from Refinitive'!$B$9)+('WEIGHTED from Refinitive'!$B$10*'ISSUE SCORE from EIKON'!CP257)+('ISSUE SCORE from EIKON'!DE257*'WEIGHTED from Refinitive'!$B$11)+('WEIGHTED from Refinitive'!$B$14*'ISSUE SCORE from EIKON'!DT257)+('ISSUE SCORE from EIKON'!EI257*'WEIGHTED from Refinitive'!$B$15)+('WEIGHTED from Refinitive'!$B$16*'ISSUE SCORE from EIKON'!EX257)</f>
        <v>66.451461038961</v>
      </c>
      <c r="O254" s="1">
        <f>('WEIGHTED from Refinitive'!$B$3*'ISSUE SCORE from EIKON'!T257)+('WEIGHTED from Refinitive'!$B$4*'ISSUE SCORE from EIKON'!AI257)+('ISSUE SCORE from EIKON'!AX257*'WEIGHTED from Refinitive'!$B$5)+('WEIGHTED from Refinitive'!$B$8*'ISSUE SCORE from EIKON'!BM257)+('ISSUE SCORE from EIKON'!CB257*'WEIGHTED from Refinitive'!$B$9)+('WEIGHTED from Refinitive'!$B$10*'ISSUE SCORE from EIKON'!CQ257)+('ISSUE SCORE from EIKON'!DF257*'WEIGHTED from Refinitive'!$B$11)+('WEIGHTED from Refinitive'!$B$14*'ISSUE SCORE from EIKON'!DU257)+('ISSUE SCORE from EIKON'!EJ257*'WEIGHTED from Refinitive'!$B$15)+('WEIGHTED from Refinitive'!$B$16*'ISSUE SCORE from EIKON'!EY257)</f>
        <v>52.201413477210103</v>
      </c>
      <c r="P254" s="1">
        <f>('WEIGHTED from Refinitive'!$B$3*'ISSUE SCORE from EIKON'!U257)+('WEIGHTED from Refinitive'!$B$4*'ISSUE SCORE from EIKON'!AJ257)+('ISSUE SCORE from EIKON'!AY257*'WEIGHTED from Refinitive'!$B$5)+('WEIGHTED from Refinitive'!$B$8*'ISSUE SCORE from EIKON'!BN257)+('ISSUE SCORE from EIKON'!CC257*'WEIGHTED from Refinitive'!$B$9)+('WEIGHTED from Refinitive'!$B$10*'ISSUE SCORE from EIKON'!CR257)+('ISSUE SCORE from EIKON'!DG257*'WEIGHTED from Refinitive'!$B$11)+('WEIGHTED from Refinitive'!$B$14*'ISSUE SCORE from EIKON'!DV257)+('ISSUE SCORE from EIKON'!EK257*'WEIGHTED from Refinitive'!$B$15)+('WEIGHTED from Refinitive'!$B$16*'ISSUE SCORE from EIKON'!EZ257)</f>
        <v>56.637711864406747</v>
      </c>
      <c r="R254" s="11" t="s">
        <v>381</v>
      </c>
      <c r="S254" s="1">
        <f t="shared" si="92"/>
        <v>85.186851247499689</v>
      </c>
      <c r="T254" s="1">
        <f t="shared" si="93"/>
        <v>73.348256219017642</v>
      </c>
      <c r="U254" s="1">
        <f t="shared" si="94"/>
        <v>73.171141591201931</v>
      </c>
      <c r="V254" s="1">
        <f t="shared" si="95"/>
        <v>73.539279826911127</v>
      </c>
      <c r="W254" s="1">
        <f t="shared" si="96"/>
        <v>65.739635364635305</v>
      </c>
      <c r="X254" s="1">
        <f t="shared" si="97"/>
        <v>64.431810910254313</v>
      </c>
      <c r="Y254" s="1">
        <f t="shared" si="98"/>
        <v>63.83105160076785</v>
      </c>
      <c r="Z254" s="1">
        <f t="shared" si="99"/>
        <v>64.115936317780537</v>
      </c>
      <c r="AA254" s="1">
        <f t="shared" si="100"/>
        <v>66.140755391225269</v>
      </c>
      <c r="AB254" s="1">
        <f t="shared" si="101"/>
        <v>72.883630508760547</v>
      </c>
      <c r="AC254" s="1">
        <f t="shared" si="102"/>
        <v>71.758440797186324</v>
      </c>
      <c r="AD254" s="1">
        <f t="shared" si="103"/>
        <v>53.057302401380397</v>
      </c>
      <c r="AE254" s="1">
        <f t="shared" si="104"/>
        <v>66.451461038961</v>
      </c>
      <c r="AF254" s="1">
        <f t="shared" si="105"/>
        <v>52.201413477210103</v>
      </c>
      <c r="AG254" s="1">
        <f t="shared" si="106"/>
        <v>56.637711864406747</v>
      </c>
      <c r="AI254" s="11" t="s">
        <v>381</v>
      </c>
      <c r="AJ254" s="1">
        <f t="shared" si="107"/>
        <v>11.838595028482047</v>
      </c>
      <c r="AK254" s="1">
        <f t="shared" si="108"/>
        <v>0.17711462781571186</v>
      </c>
      <c r="AL254" s="1">
        <f t="shared" si="109"/>
        <v>-0.36813823570919624</v>
      </c>
      <c r="AM254" s="1">
        <f t="shared" si="110"/>
        <v>7.7996444622758219</v>
      </c>
      <c r="AN254" s="1">
        <f t="shared" si="111"/>
        <v>1.3078244543809916</v>
      </c>
      <c r="AO254" s="1">
        <f t="shared" si="112"/>
        <v>0.60075930948646317</v>
      </c>
      <c r="AP254" s="1">
        <f t="shared" si="113"/>
        <v>-0.28488471701268736</v>
      </c>
      <c r="AQ254" s="1">
        <f t="shared" si="114"/>
        <v>-2.024819073444732</v>
      </c>
      <c r="AR254" s="1">
        <f t="shared" si="115"/>
        <v>-6.7428751175352772</v>
      </c>
      <c r="AS254" s="1">
        <f t="shared" si="116"/>
        <v>1.1251897115742224</v>
      </c>
      <c r="AT254" s="1">
        <f t="shared" si="117"/>
        <v>18.701138395805927</v>
      </c>
      <c r="AU254" s="1">
        <f t="shared" si="118"/>
        <v>-13.394158637580603</v>
      </c>
      <c r="AV254" s="1">
        <f t="shared" si="119"/>
        <v>14.250047561750897</v>
      </c>
      <c r="AW254" s="1">
        <f t="shared" si="120"/>
        <v>-4.4362983871966435</v>
      </c>
      <c r="AX254" s="1" t="str">
        <f>VLOOKUP(AI254,'ISSUE SCORE from EIKON'!A257:B686,2,FALSE)</f>
        <v>PepsiCo Inc</v>
      </c>
      <c r="AY254" s="1">
        <f t="shared" si="121"/>
        <v>253</v>
      </c>
      <c r="AZ254" s="1">
        <v>253</v>
      </c>
      <c r="BA254" s="1">
        <v>1</v>
      </c>
    </row>
    <row r="255" spans="1:53" ht="15">
      <c r="A255" s="11" t="s">
        <v>320</v>
      </c>
      <c r="B255" s="1">
        <f>('WEIGHTED from Refinitive'!$B$3*'ISSUE SCORE from EIKON'!G258)+('WEIGHTED from Refinitive'!$B$4*'ISSUE SCORE from EIKON'!V258)+('ISSUE SCORE from EIKON'!AK258*'WEIGHTED from Refinitive'!$B$5)+('WEIGHTED from Refinitive'!$B$8*'ISSUE SCORE from EIKON'!AZ258)+('ISSUE SCORE from EIKON'!BO258*'WEIGHTED from Refinitive'!$B$9)+('WEIGHTED from Refinitive'!$B$10*'ISSUE SCORE from EIKON'!CD258)+('ISSUE SCORE from EIKON'!CS258*'WEIGHTED from Refinitive'!$B$11)+('WEIGHTED from Refinitive'!$B$14*'ISSUE SCORE from EIKON'!DH258)+('ISSUE SCORE from EIKON'!DW258*'WEIGHTED from Refinitive'!$B$15)+('WEIGHTED from Refinitive'!$B$16*'ISSUE SCORE from EIKON'!EL258)</f>
        <v>78.380989614573821</v>
      </c>
      <c r="C255" s="1">
        <f>('WEIGHTED from Refinitive'!$B$3*'ISSUE SCORE from EIKON'!H258)+('WEIGHTED from Refinitive'!$B$4*'ISSUE SCORE from EIKON'!W258)+('ISSUE SCORE from EIKON'!AL258*'WEIGHTED from Refinitive'!$B$5)+('WEIGHTED from Refinitive'!$B$8*'ISSUE SCORE from EIKON'!BA258)+('ISSUE SCORE from EIKON'!BP258*'WEIGHTED from Refinitive'!$B$9)+('WEIGHTED from Refinitive'!$B$10*'ISSUE SCORE from EIKON'!CE258)+('ISSUE SCORE from EIKON'!CT258*'WEIGHTED from Refinitive'!$B$11)+('WEIGHTED from Refinitive'!$B$14*'ISSUE SCORE from EIKON'!DI258)+('ISSUE SCORE from EIKON'!DX258*'WEIGHTED from Refinitive'!$B$15)+('WEIGHTED from Refinitive'!$B$16*'ISSUE SCORE from EIKON'!EM258)</f>
        <v>76.416863289840421</v>
      </c>
      <c r="D255" s="1">
        <f>('WEIGHTED from Refinitive'!$B$3*'ISSUE SCORE from EIKON'!I258)+('WEIGHTED from Refinitive'!$B$4*'ISSUE SCORE from EIKON'!X258)+('ISSUE SCORE from EIKON'!AM258*'WEIGHTED from Refinitive'!$B$5)+('WEIGHTED from Refinitive'!$B$8*'ISSUE SCORE from EIKON'!BB258)+('ISSUE SCORE from EIKON'!BQ258*'WEIGHTED from Refinitive'!$B$9)+('WEIGHTED from Refinitive'!$B$10*'ISSUE SCORE from EIKON'!CF258)+('ISSUE SCORE from EIKON'!CU258*'WEIGHTED from Refinitive'!$B$11)+('WEIGHTED from Refinitive'!$B$14*'ISSUE SCORE from EIKON'!DJ258)+('ISSUE SCORE from EIKON'!DY258*'WEIGHTED from Refinitive'!$B$15)+('WEIGHTED from Refinitive'!$B$16*'ISSUE SCORE from EIKON'!EN258)</f>
        <v>80.275379971402813</v>
      </c>
      <c r="E255" s="1">
        <f>('WEIGHTED from Refinitive'!$B$3*'ISSUE SCORE from EIKON'!J258)+('WEIGHTED from Refinitive'!$B$4*'ISSUE SCORE from EIKON'!Y258)+('ISSUE SCORE from EIKON'!AN258*'WEIGHTED from Refinitive'!$B$5)+('WEIGHTED from Refinitive'!$B$8*'ISSUE SCORE from EIKON'!BC258)+('ISSUE SCORE from EIKON'!BR258*'WEIGHTED from Refinitive'!$B$9)+('WEIGHTED from Refinitive'!$B$10*'ISSUE SCORE from EIKON'!CG258)+('ISSUE SCORE from EIKON'!CV258*'WEIGHTED from Refinitive'!$B$11)+('WEIGHTED from Refinitive'!$B$14*'ISSUE SCORE from EIKON'!DK258)+('ISSUE SCORE from EIKON'!DZ258*'WEIGHTED from Refinitive'!$B$15)+('WEIGHTED from Refinitive'!$B$16*'ISSUE SCORE from EIKON'!EO258)</f>
        <v>77.869596614317075</v>
      </c>
      <c r="F255" s="1">
        <f>('WEIGHTED from Refinitive'!$B$3*'ISSUE SCORE from EIKON'!K258)+('WEIGHTED from Refinitive'!$B$4*'ISSUE SCORE from EIKON'!Z258)+('ISSUE SCORE from EIKON'!AO258*'WEIGHTED from Refinitive'!$B$5)+('WEIGHTED from Refinitive'!$B$8*'ISSUE SCORE from EIKON'!BD258)+('ISSUE SCORE from EIKON'!BS258*'WEIGHTED from Refinitive'!$B$9)+('WEIGHTED from Refinitive'!$B$10*'ISSUE SCORE from EIKON'!CH258)+('ISSUE SCORE from EIKON'!CW258*'WEIGHTED from Refinitive'!$B$11)+('WEIGHTED from Refinitive'!$B$14*'ISSUE SCORE from EIKON'!DL258)+('ISSUE SCORE from EIKON'!EA258*'WEIGHTED from Refinitive'!$B$15)+('WEIGHTED from Refinitive'!$B$16*'ISSUE SCORE from EIKON'!EP258)</f>
        <v>74.814932874143352</v>
      </c>
      <c r="G255" s="1">
        <f>('WEIGHTED from Refinitive'!$B$3*'ISSUE SCORE from EIKON'!L258)+('WEIGHTED from Refinitive'!$B$4*'ISSUE SCORE from EIKON'!AA258)+('ISSUE SCORE from EIKON'!AP258*'WEIGHTED from Refinitive'!$B$5)+('WEIGHTED from Refinitive'!$B$8*'ISSUE SCORE from EIKON'!BE258)+('ISSUE SCORE from EIKON'!BT258*'WEIGHTED from Refinitive'!$B$9)+('WEIGHTED from Refinitive'!$B$10*'ISSUE SCORE from EIKON'!CI258)+('ISSUE SCORE from EIKON'!CX258*'WEIGHTED from Refinitive'!$B$11)+('WEIGHTED from Refinitive'!$B$14*'ISSUE SCORE from EIKON'!DM258)+('ISSUE SCORE from EIKON'!EB258*'WEIGHTED from Refinitive'!$B$15)+('WEIGHTED from Refinitive'!$B$16*'ISSUE SCORE from EIKON'!EQ258)</f>
        <v>64.597049020443279</v>
      </c>
      <c r="H255" s="1">
        <f>('WEIGHTED from Refinitive'!$B$3*'ISSUE SCORE from EIKON'!M258)+('WEIGHTED from Refinitive'!$B$4*'ISSUE SCORE from EIKON'!AB258)+('ISSUE SCORE from EIKON'!AQ258*'WEIGHTED from Refinitive'!$B$5)+('WEIGHTED from Refinitive'!$B$8*'ISSUE SCORE from EIKON'!BF258)+('ISSUE SCORE from EIKON'!BU258*'WEIGHTED from Refinitive'!$B$9)+('WEIGHTED from Refinitive'!$B$10*'ISSUE SCORE from EIKON'!CJ258)+('ISSUE SCORE from EIKON'!CY258*'WEIGHTED from Refinitive'!$B$11)+('WEIGHTED from Refinitive'!$B$14*'ISSUE SCORE from EIKON'!DN258)+('ISSUE SCORE from EIKON'!EC258*'WEIGHTED from Refinitive'!$B$15)+('WEIGHTED from Refinitive'!$B$16*'ISSUE SCORE from EIKON'!ER258)</f>
        <v>71.223605304383383</v>
      </c>
      <c r="I255" s="1">
        <f>('WEIGHTED from Refinitive'!$B$3*'ISSUE SCORE from EIKON'!N258)+('WEIGHTED from Refinitive'!$B$4*'ISSUE SCORE from EIKON'!AC258)+('ISSUE SCORE from EIKON'!AR258*'WEIGHTED from Refinitive'!$B$5)+('WEIGHTED from Refinitive'!$B$8*'ISSUE SCORE from EIKON'!BG258)+('ISSUE SCORE from EIKON'!BV258*'WEIGHTED from Refinitive'!$B$9)+('WEIGHTED from Refinitive'!$B$10*'ISSUE SCORE from EIKON'!CK258)+('ISSUE SCORE from EIKON'!CZ258*'WEIGHTED from Refinitive'!$B$11)+('WEIGHTED from Refinitive'!$B$14*'ISSUE SCORE from EIKON'!DO258)+('ISSUE SCORE from EIKON'!ED258*'WEIGHTED from Refinitive'!$B$15)+('WEIGHTED from Refinitive'!$B$16*'ISSUE SCORE from EIKON'!ES258)</f>
        <v>73.917904713114709</v>
      </c>
      <c r="J255" s="1">
        <f>('WEIGHTED from Refinitive'!$B$3*'ISSUE SCORE from EIKON'!O258)+('WEIGHTED from Refinitive'!$B$4*'ISSUE SCORE from EIKON'!AD258)+('ISSUE SCORE from EIKON'!AS258*'WEIGHTED from Refinitive'!$B$5)+('WEIGHTED from Refinitive'!$B$8*'ISSUE SCORE from EIKON'!BH258)+('ISSUE SCORE from EIKON'!BW258*'WEIGHTED from Refinitive'!$B$9)+('WEIGHTED from Refinitive'!$B$10*'ISSUE SCORE from EIKON'!CL258)+('ISSUE SCORE from EIKON'!DA258*'WEIGHTED from Refinitive'!$B$11)+('WEIGHTED from Refinitive'!$B$14*'ISSUE SCORE from EIKON'!DP258)+('ISSUE SCORE from EIKON'!EE258*'WEIGHTED from Refinitive'!$B$15)+('WEIGHTED from Refinitive'!$B$16*'ISSUE SCORE from EIKON'!ET258)</f>
        <v>68.881289762868661</v>
      </c>
      <c r="K255" s="1">
        <f>('WEIGHTED from Refinitive'!$B$3*'ISSUE SCORE from EIKON'!P258)+('WEIGHTED from Refinitive'!$B$4*'ISSUE SCORE from EIKON'!AE258)+('ISSUE SCORE from EIKON'!AT258*'WEIGHTED from Refinitive'!$B$5)+('WEIGHTED from Refinitive'!$B$8*'ISSUE SCORE from EIKON'!BI258)+('ISSUE SCORE from EIKON'!BX258*'WEIGHTED from Refinitive'!$B$9)+('WEIGHTED from Refinitive'!$B$10*'ISSUE SCORE from EIKON'!CM258)+('ISSUE SCORE from EIKON'!DB258*'WEIGHTED from Refinitive'!$B$11)+('WEIGHTED from Refinitive'!$B$14*'ISSUE SCORE from EIKON'!DQ258)+('ISSUE SCORE from EIKON'!EF258*'WEIGHTED from Refinitive'!$B$15)+('WEIGHTED from Refinitive'!$B$16*'ISSUE SCORE from EIKON'!EU258)</f>
        <v>73.587789650008844</v>
      </c>
      <c r="L255" s="1">
        <f>('WEIGHTED from Refinitive'!$B$3*'ISSUE SCORE from EIKON'!Q258)+('WEIGHTED from Refinitive'!$B$4*'ISSUE SCORE from EIKON'!AF258)+('ISSUE SCORE from EIKON'!AU258*'WEIGHTED from Refinitive'!$B$5)+('WEIGHTED from Refinitive'!$B$8*'ISSUE SCORE from EIKON'!BJ258)+('ISSUE SCORE from EIKON'!BY258*'WEIGHTED from Refinitive'!$B$9)+('WEIGHTED from Refinitive'!$B$10*'ISSUE SCORE from EIKON'!CN258)+('ISSUE SCORE from EIKON'!DC258*'WEIGHTED from Refinitive'!$B$11)+('WEIGHTED from Refinitive'!$B$14*'ISSUE SCORE from EIKON'!DR258)+('ISSUE SCORE from EIKON'!EG258*'WEIGHTED from Refinitive'!$B$15)+('WEIGHTED from Refinitive'!$B$16*'ISSUE SCORE from EIKON'!EV258)</f>
        <v>68.23679031987939</v>
      </c>
      <c r="M255" s="1">
        <f>('WEIGHTED from Refinitive'!$B$3*'ISSUE SCORE from EIKON'!R258)+('WEIGHTED from Refinitive'!$B$4*'ISSUE SCORE from EIKON'!AG258)+('ISSUE SCORE from EIKON'!AV258*'WEIGHTED from Refinitive'!$B$5)+('WEIGHTED from Refinitive'!$B$8*'ISSUE SCORE from EIKON'!BK258)+('ISSUE SCORE from EIKON'!BZ258*'WEIGHTED from Refinitive'!$B$9)+('WEIGHTED from Refinitive'!$B$10*'ISSUE SCORE from EIKON'!CO258)+('ISSUE SCORE from EIKON'!DD258*'WEIGHTED from Refinitive'!$B$11)+('WEIGHTED from Refinitive'!$B$14*'ISSUE SCORE from EIKON'!DS258)+('ISSUE SCORE from EIKON'!EH258*'WEIGHTED from Refinitive'!$B$15)+('WEIGHTED from Refinitive'!$B$16*'ISSUE SCORE from EIKON'!EW258)</f>
        <v>66.72234114891576</v>
      </c>
      <c r="N255" s="1">
        <f>('WEIGHTED from Refinitive'!$B$3*'ISSUE SCORE from EIKON'!S258)+('WEIGHTED from Refinitive'!$B$4*'ISSUE SCORE from EIKON'!AH258)+('ISSUE SCORE from EIKON'!AW258*'WEIGHTED from Refinitive'!$B$5)+('WEIGHTED from Refinitive'!$B$8*'ISSUE SCORE from EIKON'!BL258)+('ISSUE SCORE from EIKON'!CA258*'WEIGHTED from Refinitive'!$B$9)+('WEIGHTED from Refinitive'!$B$10*'ISSUE SCORE from EIKON'!CP258)+('ISSUE SCORE from EIKON'!DE258*'WEIGHTED from Refinitive'!$B$11)+('WEIGHTED from Refinitive'!$B$14*'ISSUE SCORE from EIKON'!DT258)+('ISSUE SCORE from EIKON'!EI258*'WEIGHTED from Refinitive'!$B$15)+('WEIGHTED from Refinitive'!$B$16*'ISSUE SCORE from EIKON'!EX258)</f>
        <v>66.610362554112527</v>
      </c>
      <c r="O255" s="1">
        <f>('WEIGHTED from Refinitive'!$B$3*'ISSUE SCORE from EIKON'!T258)+('WEIGHTED from Refinitive'!$B$4*'ISSUE SCORE from EIKON'!AI258)+('ISSUE SCORE from EIKON'!AX258*'WEIGHTED from Refinitive'!$B$5)+('WEIGHTED from Refinitive'!$B$8*'ISSUE SCORE from EIKON'!BM258)+('ISSUE SCORE from EIKON'!CB258*'WEIGHTED from Refinitive'!$B$9)+('WEIGHTED from Refinitive'!$B$10*'ISSUE SCORE from EIKON'!CQ258)+('ISSUE SCORE from EIKON'!DF258*'WEIGHTED from Refinitive'!$B$11)+('WEIGHTED from Refinitive'!$B$14*'ISSUE SCORE from EIKON'!DU258)+('ISSUE SCORE from EIKON'!EJ258*'WEIGHTED from Refinitive'!$B$15)+('WEIGHTED from Refinitive'!$B$16*'ISSUE SCORE from EIKON'!EY258)</f>
        <v>67.482710897543939</v>
      </c>
      <c r="P255" s="1">
        <f>('WEIGHTED from Refinitive'!$B$3*'ISSUE SCORE from EIKON'!U258)+('WEIGHTED from Refinitive'!$B$4*'ISSUE SCORE from EIKON'!AJ258)+('ISSUE SCORE from EIKON'!AY258*'WEIGHTED from Refinitive'!$B$5)+('WEIGHTED from Refinitive'!$B$8*'ISSUE SCORE from EIKON'!BN258)+('ISSUE SCORE from EIKON'!CC258*'WEIGHTED from Refinitive'!$B$9)+('WEIGHTED from Refinitive'!$B$10*'ISSUE SCORE from EIKON'!CR258)+('ISSUE SCORE from EIKON'!DG258*'WEIGHTED from Refinitive'!$B$11)+('WEIGHTED from Refinitive'!$B$14*'ISSUE SCORE from EIKON'!DV258)+('ISSUE SCORE from EIKON'!EK258*'WEIGHTED from Refinitive'!$B$15)+('WEIGHTED from Refinitive'!$B$16*'ISSUE SCORE from EIKON'!EZ258)</f>
        <v>58.092700308166364</v>
      </c>
      <c r="R255" s="11" t="s">
        <v>382</v>
      </c>
      <c r="S255" s="1">
        <f t="shared" si="92"/>
        <v>71.84122931251531</v>
      </c>
      <c r="T255" s="1">
        <f t="shared" si="93"/>
        <v>76.416863289840421</v>
      </c>
      <c r="U255" s="1">
        <f t="shared" si="94"/>
        <v>80.275379971402813</v>
      </c>
      <c r="V255" s="1">
        <f t="shared" si="95"/>
        <v>77.869596614317075</v>
      </c>
      <c r="W255" s="1">
        <f t="shared" si="96"/>
        <v>74.814932874143352</v>
      </c>
      <c r="X255" s="1">
        <f t="shared" si="97"/>
        <v>64.597049020443279</v>
      </c>
      <c r="Y255" s="1">
        <f t="shared" si="98"/>
        <v>71.223605304383383</v>
      </c>
      <c r="Z255" s="1">
        <f t="shared" si="99"/>
        <v>73.917904713114709</v>
      </c>
      <c r="AA255" s="1">
        <f t="shared" si="100"/>
        <v>68.881289762868661</v>
      </c>
      <c r="AB255" s="1">
        <f t="shared" si="101"/>
        <v>73.587789650008844</v>
      </c>
      <c r="AC255" s="1">
        <f t="shared" si="102"/>
        <v>68.23679031987939</v>
      </c>
      <c r="AD255" s="1">
        <f t="shared" si="103"/>
        <v>66.72234114891576</v>
      </c>
      <c r="AE255" s="1">
        <f t="shared" si="104"/>
        <v>66.610362554112527</v>
      </c>
      <c r="AF255" s="1">
        <f t="shared" si="105"/>
        <v>67.482710897543939</v>
      </c>
      <c r="AG255" s="1">
        <f t="shared" si="106"/>
        <v>58.092700308166364</v>
      </c>
      <c r="AI255" s="11" t="s">
        <v>382</v>
      </c>
      <c r="AJ255" s="1">
        <f t="shared" si="107"/>
        <v>-4.5756339773251113</v>
      </c>
      <c r="AK255" s="1">
        <f t="shared" si="108"/>
        <v>-3.8585166815623921</v>
      </c>
      <c r="AL255" s="1">
        <f t="shared" si="109"/>
        <v>2.4057833570857383</v>
      </c>
      <c r="AM255" s="1">
        <f t="shared" si="110"/>
        <v>3.0546637401737229</v>
      </c>
      <c r="AN255" s="1">
        <f t="shared" si="111"/>
        <v>10.217883853700073</v>
      </c>
      <c r="AO255" s="1">
        <f t="shared" si="112"/>
        <v>-6.6265562839401042</v>
      </c>
      <c r="AP255" s="1">
        <f t="shared" si="113"/>
        <v>-2.6942994087313252</v>
      </c>
      <c r="AQ255" s="1">
        <f t="shared" si="114"/>
        <v>5.0366149502460473</v>
      </c>
      <c r="AR255" s="1">
        <f t="shared" si="115"/>
        <v>-4.7064998871401826</v>
      </c>
      <c r="AS255" s="1">
        <f t="shared" si="116"/>
        <v>5.3509993301294543</v>
      </c>
      <c r="AT255" s="1">
        <f t="shared" si="117"/>
        <v>1.5144491709636299</v>
      </c>
      <c r="AU255" s="1">
        <f t="shared" si="118"/>
        <v>0.11197859480323302</v>
      </c>
      <c r="AV255" s="1">
        <f t="shared" si="119"/>
        <v>-0.87234834343141188</v>
      </c>
      <c r="AW255" s="1">
        <f t="shared" si="120"/>
        <v>9.3900105893775745</v>
      </c>
      <c r="AX255" s="1" t="str">
        <f>VLOOKUP(AI255,'ISSUE SCORE from EIKON'!A258:B687,2,FALSE)</f>
        <v>Pfizer Inc</v>
      </c>
      <c r="AY255" s="1">
        <f t="shared" si="121"/>
        <v>254</v>
      </c>
      <c r="AZ255" s="1">
        <v>254</v>
      </c>
      <c r="BA255" s="1">
        <v>1</v>
      </c>
    </row>
    <row r="256" spans="1:53" ht="15">
      <c r="A256" s="11" t="s">
        <v>321</v>
      </c>
      <c r="B256" s="1">
        <f>('WEIGHTED from Refinitive'!$B$3*'ISSUE SCORE from EIKON'!G259)+('WEIGHTED from Refinitive'!$B$4*'ISSUE SCORE from EIKON'!V259)+('ISSUE SCORE from EIKON'!AK259*'WEIGHTED from Refinitive'!$B$5)+('WEIGHTED from Refinitive'!$B$8*'ISSUE SCORE from EIKON'!AZ259)+('ISSUE SCORE from EIKON'!BO259*'WEIGHTED from Refinitive'!$B$9)+('WEIGHTED from Refinitive'!$B$10*'ISSUE SCORE from EIKON'!CD259)+('ISSUE SCORE from EIKON'!CS259*'WEIGHTED from Refinitive'!$B$11)+('WEIGHTED from Refinitive'!$B$14*'ISSUE SCORE from EIKON'!DH259)+('ISSUE SCORE from EIKON'!DW259*'WEIGHTED from Refinitive'!$B$15)+('WEIGHTED from Refinitive'!$B$16*'ISSUE SCORE from EIKON'!EL259)</f>
        <v>61.649853324641427</v>
      </c>
      <c r="C256" s="1">
        <f>('WEIGHTED from Refinitive'!$B$3*'ISSUE SCORE from EIKON'!H259)+('WEIGHTED from Refinitive'!$B$4*'ISSUE SCORE from EIKON'!W259)+('ISSUE SCORE from EIKON'!AL259*'WEIGHTED from Refinitive'!$B$5)+('WEIGHTED from Refinitive'!$B$8*'ISSUE SCORE from EIKON'!BA259)+('ISSUE SCORE from EIKON'!BP259*'WEIGHTED from Refinitive'!$B$9)+('WEIGHTED from Refinitive'!$B$10*'ISSUE SCORE from EIKON'!CE259)+('ISSUE SCORE from EIKON'!CT259*'WEIGHTED from Refinitive'!$B$11)+('WEIGHTED from Refinitive'!$B$14*'ISSUE SCORE from EIKON'!DI259)+('ISSUE SCORE from EIKON'!DX259*'WEIGHTED from Refinitive'!$B$15)+('WEIGHTED from Refinitive'!$B$16*'ISSUE SCORE from EIKON'!EM259)</f>
        <v>66.517748985994615</v>
      </c>
      <c r="D256" s="1">
        <f>('WEIGHTED from Refinitive'!$B$3*'ISSUE SCORE from EIKON'!I259)+('WEIGHTED from Refinitive'!$B$4*'ISSUE SCORE from EIKON'!X259)+('ISSUE SCORE from EIKON'!AM259*'WEIGHTED from Refinitive'!$B$5)+('WEIGHTED from Refinitive'!$B$8*'ISSUE SCORE from EIKON'!BB259)+('ISSUE SCORE from EIKON'!BQ259*'WEIGHTED from Refinitive'!$B$9)+('WEIGHTED from Refinitive'!$B$10*'ISSUE SCORE from EIKON'!CF259)+('ISSUE SCORE from EIKON'!CU259*'WEIGHTED from Refinitive'!$B$11)+('WEIGHTED from Refinitive'!$B$14*'ISSUE SCORE from EIKON'!DJ259)+('ISSUE SCORE from EIKON'!DY259*'WEIGHTED from Refinitive'!$B$15)+('WEIGHTED from Refinitive'!$B$16*'ISSUE SCORE from EIKON'!EN259)</f>
        <v>64.383663940606652</v>
      </c>
      <c r="E256" s="1">
        <f>('WEIGHTED from Refinitive'!$B$3*'ISSUE SCORE from EIKON'!J259)+('WEIGHTED from Refinitive'!$B$4*'ISSUE SCORE from EIKON'!Y259)+('ISSUE SCORE from EIKON'!AN259*'WEIGHTED from Refinitive'!$B$5)+('WEIGHTED from Refinitive'!$B$8*'ISSUE SCORE from EIKON'!BC259)+('ISSUE SCORE from EIKON'!BR259*'WEIGHTED from Refinitive'!$B$9)+('WEIGHTED from Refinitive'!$B$10*'ISSUE SCORE from EIKON'!CG259)+('ISSUE SCORE from EIKON'!CV259*'WEIGHTED from Refinitive'!$B$11)+('WEIGHTED from Refinitive'!$B$14*'ISSUE SCORE from EIKON'!DK259)+('ISSUE SCORE from EIKON'!DZ259*'WEIGHTED from Refinitive'!$B$15)+('WEIGHTED from Refinitive'!$B$16*'ISSUE SCORE from EIKON'!EO259)</f>
        <v>48.424214176191761</v>
      </c>
      <c r="F256" s="1">
        <f>('WEIGHTED from Refinitive'!$B$3*'ISSUE SCORE from EIKON'!K259)+('WEIGHTED from Refinitive'!$B$4*'ISSUE SCORE from EIKON'!Z259)+('ISSUE SCORE from EIKON'!AO259*'WEIGHTED from Refinitive'!$B$5)+('WEIGHTED from Refinitive'!$B$8*'ISSUE SCORE from EIKON'!BD259)+('ISSUE SCORE from EIKON'!BS259*'WEIGHTED from Refinitive'!$B$9)+('WEIGHTED from Refinitive'!$B$10*'ISSUE SCORE from EIKON'!CH259)+('ISSUE SCORE from EIKON'!CW259*'WEIGHTED from Refinitive'!$B$11)+('WEIGHTED from Refinitive'!$B$14*'ISSUE SCORE from EIKON'!DL259)+('ISSUE SCORE from EIKON'!EA259*'WEIGHTED from Refinitive'!$B$15)+('WEIGHTED from Refinitive'!$B$16*'ISSUE SCORE from EIKON'!EP259)</f>
        <v>38.651436798495581</v>
      </c>
      <c r="G256" s="1">
        <f>('WEIGHTED from Refinitive'!$B$3*'ISSUE SCORE from EIKON'!L259)+('WEIGHTED from Refinitive'!$B$4*'ISSUE SCORE from EIKON'!AA259)+('ISSUE SCORE from EIKON'!AP259*'WEIGHTED from Refinitive'!$B$5)+('WEIGHTED from Refinitive'!$B$8*'ISSUE SCORE from EIKON'!BE259)+('ISSUE SCORE from EIKON'!BT259*'WEIGHTED from Refinitive'!$B$9)+('WEIGHTED from Refinitive'!$B$10*'ISSUE SCORE from EIKON'!CI259)+('ISSUE SCORE from EIKON'!CX259*'WEIGHTED from Refinitive'!$B$11)+('WEIGHTED from Refinitive'!$B$14*'ISSUE SCORE from EIKON'!DM259)+('ISSUE SCORE from EIKON'!EB259*'WEIGHTED from Refinitive'!$B$15)+('WEIGHTED from Refinitive'!$B$16*'ISSUE SCORE from EIKON'!EQ259)</f>
        <v>72.870239585195705</v>
      </c>
      <c r="H256" s="1">
        <f>('WEIGHTED from Refinitive'!$B$3*'ISSUE SCORE from EIKON'!M259)+('WEIGHTED from Refinitive'!$B$4*'ISSUE SCORE from EIKON'!AB259)+('ISSUE SCORE from EIKON'!AQ259*'WEIGHTED from Refinitive'!$B$5)+('WEIGHTED from Refinitive'!$B$8*'ISSUE SCORE from EIKON'!BF259)+('ISSUE SCORE from EIKON'!BU259*'WEIGHTED from Refinitive'!$B$9)+('WEIGHTED from Refinitive'!$B$10*'ISSUE SCORE from EIKON'!CJ259)+('ISSUE SCORE from EIKON'!CY259*'WEIGHTED from Refinitive'!$B$11)+('WEIGHTED from Refinitive'!$B$14*'ISSUE SCORE from EIKON'!DN259)+('ISSUE SCORE from EIKON'!EC259*'WEIGHTED from Refinitive'!$B$15)+('WEIGHTED from Refinitive'!$B$16*'ISSUE SCORE from EIKON'!ER259)</f>
        <v>69.234770167059594</v>
      </c>
      <c r="I256" s="1">
        <f>('WEIGHTED from Refinitive'!$B$3*'ISSUE SCORE from EIKON'!N259)+('WEIGHTED from Refinitive'!$B$4*'ISSUE SCORE from EIKON'!AC259)+('ISSUE SCORE from EIKON'!AR259*'WEIGHTED from Refinitive'!$B$5)+('WEIGHTED from Refinitive'!$B$8*'ISSUE SCORE from EIKON'!BG259)+('ISSUE SCORE from EIKON'!BV259*'WEIGHTED from Refinitive'!$B$9)+('WEIGHTED from Refinitive'!$B$10*'ISSUE SCORE from EIKON'!CK259)+('ISSUE SCORE from EIKON'!CZ259*'WEIGHTED from Refinitive'!$B$11)+('WEIGHTED from Refinitive'!$B$14*'ISSUE SCORE from EIKON'!DO259)+('ISSUE SCORE from EIKON'!ED259*'WEIGHTED from Refinitive'!$B$15)+('WEIGHTED from Refinitive'!$B$16*'ISSUE SCORE from EIKON'!ES259)</f>
        <v>77.495530486784816</v>
      </c>
      <c r="J256" s="1">
        <f>('WEIGHTED from Refinitive'!$B$3*'ISSUE SCORE from EIKON'!O259)+('WEIGHTED from Refinitive'!$B$4*'ISSUE SCORE from EIKON'!AD259)+('ISSUE SCORE from EIKON'!AS259*'WEIGHTED from Refinitive'!$B$5)+('WEIGHTED from Refinitive'!$B$8*'ISSUE SCORE from EIKON'!BH259)+('ISSUE SCORE from EIKON'!BW259*'WEIGHTED from Refinitive'!$B$9)+('WEIGHTED from Refinitive'!$B$10*'ISSUE SCORE from EIKON'!CL259)+('ISSUE SCORE from EIKON'!DA259*'WEIGHTED from Refinitive'!$B$11)+('WEIGHTED from Refinitive'!$B$14*'ISSUE SCORE from EIKON'!DP259)+('ISSUE SCORE from EIKON'!EE259*'WEIGHTED from Refinitive'!$B$15)+('WEIGHTED from Refinitive'!$B$16*'ISSUE SCORE from EIKON'!ET259)</f>
        <v>77.069357803850238</v>
      </c>
      <c r="K256" s="1">
        <f>('WEIGHTED from Refinitive'!$B$3*'ISSUE SCORE from EIKON'!P259)+('WEIGHTED from Refinitive'!$B$4*'ISSUE SCORE from EIKON'!AE259)+('ISSUE SCORE from EIKON'!AT259*'WEIGHTED from Refinitive'!$B$5)+('WEIGHTED from Refinitive'!$B$8*'ISSUE SCORE from EIKON'!BI259)+('ISSUE SCORE from EIKON'!BX259*'WEIGHTED from Refinitive'!$B$9)+('WEIGHTED from Refinitive'!$B$10*'ISSUE SCORE from EIKON'!CM259)+('ISSUE SCORE from EIKON'!DB259*'WEIGHTED from Refinitive'!$B$11)+('WEIGHTED from Refinitive'!$B$14*'ISSUE SCORE from EIKON'!DQ259)+('ISSUE SCORE from EIKON'!EF259*'WEIGHTED from Refinitive'!$B$15)+('WEIGHTED from Refinitive'!$B$16*'ISSUE SCORE from EIKON'!EU259)</f>
        <v>79.534237433832473</v>
      </c>
      <c r="L256" s="1">
        <f>('WEIGHTED from Refinitive'!$B$3*'ISSUE SCORE from EIKON'!Q259)+('WEIGHTED from Refinitive'!$B$4*'ISSUE SCORE from EIKON'!AF259)+('ISSUE SCORE from EIKON'!AU259*'WEIGHTED from Refinitive'!$B$5)+('WEIGHTED from Refinitive'!$B$8*'ISSUE SCORE from EIKON'!BJ259)+('ISSUE SCORE from EIKON'!BY259*'WEIGHTED from Refinitive'!$B$9)+('WEIGHTED from Refinitive'!$B$10*'ISSUE SCORE from EIKON'!CN259)+('ISSUE SCORE from EIKON'!DC259*'WEIGHTED from Refinitive'!$B$11)+('WEIGHTED from Refinitive'!$B$14*'ISSUE SCORE from EIKON'!DR259)+('ISSUE SCORE from EIKON'!EG259*'WEIGHTED from Refinitive'!$B$15)+('WEIGHTED from Refinitive'!$B$16*'ISSUE SCORE from EIKON'!EV259)</f>
        <v>62.644633002601978</v>
      </c>
      <c r="M256" s="1">
        <f>('WEIGHTED from Refinitive'!$B$3*'ISSUE SCORE from EIKON'!R259)+('WEIGHTED from Refinitive'!$B$4*'ISSUE SCORE from EIKON'!AG259)+('ISSUE SCORE from EIKON'!AV259*'WEIGHTED from Refinitive'!$B$5)+('WEIGHTED from Refinitive'!$B$8*'ISSUE SCORE from EIKON'!BK259)+('ISSUE SCORE from EIKON'!BZ259*'WEIGHTED from Refinitive'!$B$9)+('WEIGHTED from Refinitive'!$B$10*'ISSUE SCORE from EIKON'!CO259)+('ISSUE SCORE from EIKON'!DD259*'WEIGHTED from Refinitive'!$B$11)+('WEIGHTED from Refinitive'!$B$14*'ISSUE SCORE from EIKON'!DS259)+('ISSUE SCORE from EIKON'!EH259*'WEIGHTED from Refinitive'!$B$15)+('WEIGHTED from Refinitive'!$B$16*'ISSUE SCORE from EIKON'!EW259)</f>
        <v>63.437823782177368</v>
      </c>
      <c r="N256" s="1">
        <f>('WEIGHTED from Refinitive'!$B$3*'ISSUE SCORE from EIKON'!S259)+('WEIGHTED from Refinitive'!$B$4*'ISSUE SCORE from EIKON'!AH259)+('ISSUE SCORE from EIKON'!AW259*'WEIGHTED from Refinitive'!$B$5)+('WEIGHTED from Refinitive'!$B$8*'ISSUE SCORE from EIKON'!BL259)+('ISSUE SCORE from EIKON'!CA259*'WEIGHTED from Refinitive'!$B$9)+('WEIGHTED from Refinitive'!$B$10*'ISSUE SCORE from EIKON'!CP259)+('ISSUE SCORE from EIKON'!DE259*'WEIGHTED from Refinitive'!$B$11)+('WEIGHTED from Refinitive'!$B$14*'ISSUE SCORE from EIKON'!DT259)+('ISSUE SCORE from EIKON'!EI259*'WEIGHTED from Refinitive'!$B$15)+('WEIGHTED from Refinitive'!$B$16*'ISSUE SCORE from EIKON'!EX259)</f>
        <v>60.634011164274298</v>
      </c>
      <c r="O256" s="1">
        <f>('WEIGHTED from Refinitive'!$B$3*'ISSUE SCORE from EIKON'!T259)+('WEIGHTED from Refinitive'!$B$4*'ISSUE SCORE from EIKON'!AI259)+('ISSUE SCORE from EIKON'!AX259*'WEIGHTED from Refinitive'!$B$5)+('WEIGHTED from Refinitive'!$B$8*'ISSUE SCORE from EIKON'!BM259)+('ISSUE SCORE from EIKON'!CB259*'WEIGHTED from Refinitive'!$B$9)+('WEIGHTED from Refinitive'!$B$10*'ISSUE SCORE from EIKON'!CQ259)+('ISSUE SCORE from EIKON'!DF259*'WEIGHTED from Refinitive'!$B$11)+('WEIGHTED from Refinitive'!$B$14*'ISSUE SCORE from EIKON'!DU259)+('ISSUE SCORE from EIKON'!EJ259*'WEIGHTED from Refinitive'!$B$15)+('WEIGHTED from Refinitive'!$B$16*'ISSUE SCORE from EIKON'!EY259)</f>
        <v>55.340051213960528</v>
      </c>
      <c r="P256" s="1">
        <f>('WEIGHTED from Refinitive'!$B$3*'ISSUE SCORE from EIKON'!U259)+('WEIGHTED from Refinitive'!$B$4*'ISSUE SCORE from EIKON'!AJ259)+('ISSUE SCORE from EIKON'!AY259*'WEIGHTED from Refinitive'!$B$5)+('WEIGHTED from Refinitive'!$B$8*'ISSUE SCORE from EIKON'!BN259)+('ISSUE SCORE from EIKON'!CC259*'WEIGHTED from Refinitive'!$B$9)+('WEIGHTED from Refinitive'!$B$10*'ISSUE SCORE from EIKON'!CR259)+('ISSUE SCORE from EIKON'!DG259*'WEIGHTED from Refinitive'!$B$11)+('WEIGHTED from Refinitive'!$B$14*'ISSUE SCORE from EIKON'!DV259)+('ISSUE SCORE from EIKON'!EK259*'WEIGHTED from Refinitive'!$B$15)+('WEIGHTED from Refinitive'!$B$16*'ISSUE SCORE from EIKON'!EZ259)</f>
        <v>72.811440677966061</v>
      </c>
      <c r="R256" s="11" t="s">
        <v>383</v>
      </c>
      <c r="S256" s="1">
        <f t="shared" si="92"/>
        <v>78.830595820783117</v>
      </c>
      <c r="T256" s="1">
        <f t="shared" si="93"/>
        <v>66.517748985994615</v>
      </c>
      <c r="U256" s="1">
        <f t="shared" si="94"/>
        <v>64.383663940606652</v>
      </c>
      <c r="V256" s="1">
        <f t="shared" si="95"/>
        <v>48.424214176191761</v>
      </c>
      <c r="W256" s="1">
        <f t="shared" si="96"/>
        <v>38.651436798495581</v>
      </c>
      <c r="X256" s="1">
        <f t="shared" si="97"/>
        <v>72.870239585195705</v>
      </c>
      <c r="Y256" s="1">
        <f t="shared" si="98"/>
        <v>69.234770167059594</v>
      </c>
      <c r="Z256" s="1">
        <f t="shared" si="99"/>
        <v>77.495530486784816</v>
      </c>
      <c r="AA256" s="1">
        <f t="shared" si="100"/>
        <v>77.069357803850238</v>
      </c>
      <c r="AB256" s="1">
        <f t="shared" si="101"/>
        <v>79.534237433832473</v>
      </c>
      <c r="AC256" s="1">
        <f t="shared" si="102"/>
        <v>62.644633002601978</v>
      </c>
      <c r="AD256" s="1">
        <f t="shared" si="103"/>
        <v>63.437823782177368</v>
      </c>
      <c r="AE256" s="1">
        <f t="shared" si="104"/>
        <v>60.634011164274298</v>
      </c>
      <c r="AF256" s="1">
        <f t="shared" si="105"/>
        <v>55.340051213960528</v>
      </c>
      <c r="AG256" s="1">
        <f t="shared" si="106"/>
        <v>72.811440677966061</v>
      </c>
      <c r="AI256" s="11" t="s">
        <v>383</v>
      </c>
      <c r="AJ256" s="1">
        <f t="shared" si="107"/>
        <v>12.312846834788502</v>
      </c>
      <c r="AK256" s="1">
        <f t="shared" si="108"/>
        <v>2.1340850453879625</v>
      </c>
      <c r="AL256" s="1">
        <f t="shared" si="109"/>
        <v>15.959449764414892</v>
      </c>
      <c r="AM256" s="1">
        <f t="shared" si="110"/>
        <v>9.7727773776961797</v>
      </c>
      <c r="AN256" s="1">
        <f t="shared" si="111"/>
        <v>-34.218802786700124</v>
      </c>
      <c r="AO256" s="1">
        <f t="shared" si="112"/>
        <v>3.6354694181361111</v>
      </c>
      <c r="AP256" s="1">
        <f t="shared" si="113"/>
        <v>-8.2607603197252217</v>
      </c>
      <c r="AQ256" s="1">
        <f t="shared" si="114"/>
        <v>0.42617268293457755</v>
      </c>
      <c r="AR256" s="1">
        <f t="shared" si="115"/>
        <v>-2.4648796299822351</v>
      </c>
      <c r="AS256" s="1">
        <f t="shared" si="116"/>
        <v>16.889604431230495</v>
      </c>
      <c r="AT256" s="1">
        <f t="shared" si="117"/>
        <v>-0.79319077957539008</v>
      </c>
      <c r="AU256" s="1">
        <f t="shared" si="118"/>
        <v>2.8038126179030698</v>
      </c>
      <c r="AV256" s="1">
        <f t="shared" si="119"/>
        <v>5.29395995031377</v>
      </c>
      <c r="AW256" s="1">
        <f t="shared" si="120"/>
        <v>-17.471389464005533</v>
      </c>
      <c r="AX256" s="1" t="str">
        <f>VLOOKUP(AI256,'ISSUE SCORE from EIKON'!A259:B688,2,FALSE)</f>
        <v>Procter &amp; Gamble Co</v>
      </c>
      <c r="AY256" s="1">
        <f t="shared" si="121"/>
        <v>255</v>
      </c>
      <c r="AZ256" s="1">
        <v>255</v>
      </c>
      <c r="BA256" s="1">
        <v>1</v>
      </c>
    </row>
    <row r="257" spans="1:53" ht="15">
      <c r="A257" s="11" t="s">
        <v>322</v>
      </c>
      <c r="B257" s="1">
        <f>('WEIGHTED from Refinitive'!$B$3*'ISSUE SCORE from EIKON'!G260)+('WEIGHTED from Refinitive'!$B$4*'ISSUE SCORE from EIKON'!V260)+('ISSUE SCORE from EIKON'!AK260*'WEIGHTED from Refinitive'!$B$5)+('WEIGHTED from Refinitive'!$B$8*'ISSUE SCORE from EIKON'!AZ260)+('ISSUE SCORE from EIKON'!BO260*'WEIGHTED from Refinitive'!$B$9)+('WEIGHTED from Refinitive'!$B$10*'ISSUE SCORE from EIKON'!CD260)+('ISSUE SCORE from EIKON'!CS260*'WEIGHTED from Refinitive'!$B$11)+('WEIGHTED from Refinitive'!$B$14*'ISSUE SCORE from EIKON'!DH260)+('ISSUE SCORE from EIKON'!DW260*'WEIGHTED from Refinitive'!$B$15)+('WEIGHTED from Refinitive'!$B$16*'ISSUE SCORE from EIKON'!EL260)</f>
        <v>78.569693720506478</v>
      </c>
      <c r="C257" s="1">
        <f>('WEIGHTED from Refinitive'!$B$3*'ISSUE SCORE from EIKON'!H260)+('WEIGHTED from Refinitive'!$B$4*'ISSUE SCORE from EIKON'!W260)+('ISSUE SCORE from EIKON'!AL260*'WEIGHTED from Refinitive'!$B$5)+('WEIGHTED from Refinitive'!$B$8*'ISSUE SCORE from EIKON'!BA260)+('ISSUE SCORE from EIKON'!BP260*'WEIGHTED from Refinitive'!$B$9)+('WEIGHTED from Refinitive'!$B$10*'ISSUE SCORE from EIKON'!CE260)+('ISSUE SCORE from EIKON'!CT260*'WEIGHTED from Refinitive'!$B$11)+('WEIGHTED from Refinitive'!$B$14*'ISSUE SCORE from EIKON'!DI260)+('ISSUE SCORE from EIKON'!DX260*'WEIGHTED from Refinitive'!$B$15)+('WEIGHTED from Refinitive'!$B$16*'ISSUE SCORE from EIKON'!EM260)</f>
        <v>80.53433588854169</v>
      </c>
      <c r="D257" s="1">
        <f>('WEIGHTED from Refinitive'!$B$3*'ISSUE SCORE from EIKON'!I260)+('WEIGHTED from Refinitive'!$B$4*'ISSUE SCORE from EIKON'!X260)+('ISSUE SCORE from EIKON'!AM260*'WEIGHTED from Refinitive'!$B$5)+('WEIGHTED from Refinitive'!$B$8*'ISSUE SCORE from EIKON'!BB260)+('ISSUE SCORE from EIKON'!BQ260*'WEIGHTED from Refinitive'!$B$9)+('WEIGHTED from Refinitive'!$B$10*'ISSUE SCORE from EIKON'!CF260)+('ISSUE SCORE from EIKON'!CU260*'WEIGHTED from Refinitive'!$B$11)+('WEIGHTED from Refinitive'!$B$14*'ISSUE SCORE from EIKON'!DJ260)+('ISSUE SCORE from EIKON'!DY260*'WEIGHTED from Refinitive'!$B$15)+('WEIGHTED from Refinitive'!$B$16*'ISSUE SCORE from EIKON'!EN260)</f>
        <v>72.403436018957308</v>
      </c>
      <c r="E257" s="1">
        <f>('WEIGHTED from Refinitive'!$B$3*'ISSUE SCORE from EIKON'!J260)+('WEIGHTED from Refinitive'!$B$4*'ISSUE SCORE from EIKON'!Y260)+('ISSUE SCORE from EIKON'!AN260*'WEIGHTED from Refinitive'!$B$5)+('WEIGHTED from Refinitive'!$B$8*'ISSUE SCORE from EIKON'!BC260)+('ISSUE SCORE from EIKON'!BR260*'WEIGHTED from Refinitive'!$B$9)+('WEIGHTED from Refinitive'!$B$10*'ISSUE SCORE from EIKON'!CG260)+('ISSUE SCORE from EIKON'!CV260*'WEIGHTED from Refinitive'!$B$11)+('WEIGHTED from Refinitive'!$B$14*'ISSUE SCORE from EIKON'!DK260)+('ISSUE SCORE from EIKON'!DZ260*'WEIGHTED from Refinitive'!$B$15)+('WEIGHTED from Refinitive'!$B$16*'ISSUE SCORE from EIKON'!EO260)</f>
        <v>69.98732627022099</v>
      </c>
      <c r="F257" s="1">
        <f>('WEIGHTED from Refinitive'!$B$3*'ISSUE SCORE from EIKON'!K260)+('WEIGHTED from Refinitive'!$B$4*'ISSUE SCORE from EIKON'!Z260)+('ISSUE SCORE from EIKON'!AO260*'WEIGHTED from Refinitive'!$B$5)+('WEIGHTED from Refinitive'!$B$8*'ISSUE SCORE from EIKON'!BD260)+('ISSUE SCORE from EIKON'!BS260*'WEIGHTED from Refinitive'!$B$9)+('WEIGHTED from Refinitive'!$B$10*'ISSUE SCORE from EIKON'!CH260)+('ISSUE SCORE from EIKON'!CW260*'WEIGHTED from Refinitive'!$B$11)+('WEIGHTED from Refinitive'!$B$14*'ISSUE SCORE from EIKON'!DL260)+('ISSUE SCORE from EIKON'!EA260*'WEIGHTED from Refinitive'!$B$15)+('WEIGHTED from Refinitive'!$B$16*'ISSUE SCORE from EIKON'!EP260)</f>
        <v>69.383707827931275</v>
      </c>
      <c r="G257" s="1">
        <f>('WEIGHTED from Refinitive'!$B$3*'ISSUE SCORE from EIKON'!L260)+('WEIGHTED from Refinitive'!$B$4*'ISSUE SCORE from EIKON'!AA260)+('ISSUE SCORE from EIKON'!AP260*'WEIGHTED from Refinitive'!$B$5)+('WEIGHTED from Refinitive'!$B$8*'ISSUE SCORE from EIKON'!BE260)+('ISSUE SCORE from EIKON'!BT260*'WEIGHTED from Refinitive'!$B$9)+('WEIGHTED from Refinitive'!$B$10*'ISSUE SCORE from EIKON'!CI260)+('ISSUE SCORE from EIKON'!CX260*'WEIGHTED from Refinitive'!$B$11)+('WEIGHTED from Refinitive'!$B$14*'ISSUE SCORE from EIKON'!DM260)+('ISSUE SCORE from EIKON'!EB260*'WEIGHTED from Refinitive'!$B$15)+('WEIGHTED from Refinitive'!$B$16*'ISSUE SCORE from EIKON'!EQ260)</f>
        <v>64.45737584689526</v>
      </c>
      <c r="H257" s="1">
        <f>('WEIGHTED from Refinitive'!$B$3*'ISSUE SCORE from EIKON'!M260)+('WEIGHTED from Refinitive'!$B$4*'ISSUE SCORE from EIKON'!AB260)+('ISSUE SCORE from EIKON'!AQ260*'WEIGHTED from Refinitive'!$B$5)+('WEIGHTED from Refinitive'!$B$8*'ISSUE SCORE from EIKON'!BF260)+('ISSUE SCORE from EIKON'!BU260*'WEIGHTED from Refinitive'!$B$9)+('WEIGHTED from Refinitive'!$B$10*'ISSUE SCORE from EIKON'!CJ260)+('ISSUE SCORE from EIKON'!CY260*'WEIGHTED from Refinitive'!$B$11)+('WEIGHTED from Refinitive'!$B$14*'ISSUE SCORE from EIKON'!DN260)+('ISSUE SCORE from EIKON'!EC260*'WEIGHTED from Refinitive'!$B$15)+('WEIGHTED from Refinitive'!$B$16*'ISSUE SCORE from EIKON'!ER260)</f>
        <v>76.050162226775939</v>
      </c>
      <c r="I257" s="1">
        <f>('WEIGHTED from Refinitive'!$B$3*'ISSUE SCORE from EIKON'!N260)+('WEIGHTED from Refinitive'!$B$4*'ISSUE SCORE from EIKON'!AC260)+('ISSUE SCORE from EIKON'!AR260*'WEIGHTED from Refinitive'!$B$5)+('WEIGHTED from Refinitive'!$B$8*'ISSUE SCORE from EIKON'!BG260)+('ISSUE SCORE from EIKON'!BV260*'WEIGHTED from Refinitive'!$B$9)+('WEIGHTED from Refinitive'!$B$10*'ISSUE SCORE from EIKON'!CK260)+('ISSUE SCORE from EIKON'!CZ260*'WEIGHTED from Refinitive'!$B$11)+('WEIGHTED from Refinitive'!$B$14*'ISSUE SCORE from EIKON'!DO260)+('ISSUE SCORE from EIKON'!ED260*'WEIGHTED from Refinitive'!$B$15)+('WEIGHTED from Refinitive'!$B$16*'ISSUE SCORE from EIKON'!ES260)</f>
        <v>80.609745517640206</v>
      </c>
      <c r="J257" s="1">
        <f>('WEIGHTED from Refinitive'!$B$3*'ISSUE SCORE from EIKON'!O260)+('WEIGHTED from Refinitive'!$B$4*'ISSUE SCORE from EIKON'!AD260)+('ISSUE SCORE from EIKON'!AS260*'WEIGHTED from Refinitive'!$B$5)+('WEIGHTED from Refinitive'!$B$8*'ISSUE SCORE from EIKON'!BH260)+('ISSUE SCORE from EIKON'!BW260*'WEIGHTED from Refinitive'!$B$9)+('WEIGHTED from Refinitive'!$B$10*'ISSUE SCORE from EIKON'!CL260)+('ISSUE SCORE from EIKON'!DA260*'WEIGHTED from Refinitive'!$B$11)+('WEIGHTED from Refinitive'!$B$14*'ISSUE SCORE from EIKON'!DP260)+('ISSUE SCORE from EIKON'!EE260*'WEIGHTED from Refinitive'!$B$15)+('WEIGHTED from Refinitive'!$B$16*'ISSUE SCORE from EIKON'!ET260)</f>
        <v>74.932799928935779</v>
      </c>
      <c r="K257" s="1">
        <f>('WEIGHTED from Refinitive'!$B$3*'ISSUE SCORE from EIKON'!P260)+('WEIGHTED from Refinitive'!$B$4*'ISSUE SCORE from EIKON'!AE260)+('ISSUE SCORE from EIKON'!AT260*'WEIGHTED from Refinitive'!$B$5)+('WEIGHTED from Refinitive'!$B$8*'ISSUE SCORE from EIKON'!BI260)+('ISSUE SCORE from EIKON'!BX260*'WEIGHTED from Refinitive'!$B$9)+('WEIGHTED from Refinitive'!$B$10*'ISSUE SCORE from EIKON'!CM260)+('ISSUE SCORE from EIKON'!DB260*'WEIGHTED from Refinitive'!$B$11)+('WEIGHTED from Refinitive'!$B$14*'ISSUE SCORE from EIKON'!DQ260)+('ISSUE SCORE from EIKON'!EF260*'WEIGHTED from Refinitive'!$B$15)+('WEIGHTED from Refinitive'!$B$16*'ISSUE SCORE from EIKON'!EU260)</f>
        <v>75.07449338469263</v>
      </c>
      <c r="L257" s="1">
        <f>('WEIGHTED from Refinitive'!$B$3*'ISSUE SCORE from EIKON'!Q260)+('WEIGHTED from Refinitive'!$B$4*'ISSUE SCORE from EIKON'!AF260)+('ISSUE SCORE from EIKON'!AU260*'WEIGHTED from Refinitive'!$B$5)+('WEIGHTED from Refinitive'!$B$8*'ISSUE SCORE from EIKON'!BJ260)+('ISSUE SCORE from EIKON'!BY260*'WEIGHTED from Refinitive'!$B$9)+('WEIGHTED from Refinitive'!$B$10*'ISSUE SCORE from EIKON'!CN260)+('ISSUE SCORE from EIKON'!DC260*'WEIGHTED from Refinitive'!$B$11)+('WEIGHTED from Refinitive'!$B$14*'ISSUE SCORE from EIKON'!DR260)+('ISSUE SCORE from EIKON'!EG260*'WEIGHTED from Refinitive'!$B$15)+('WEIGHTED from Refinitive'!$B$16*'ISSUE SCORE from EIKON'!EV260)</f>
        <v>73.361806482484155</v>
      </c>
      <c r="M257" s="1">
        <f>('WEIGHTED from Refinitive'!$B$3*'ISSUE SCORE from EIKON'!R260)+('WEIGHTED from Refinitive'!$B$4*'ISSUE SCORE from EIKON'!AG260)+('ISSUE SCORE from EIKON'!AV260*'WEIGHTED from Refinitive'!$B$5)+('WEIGHTED from Refinitive'!$B$8*'ISSUE SCORE from EIKON'!BK260)+('ISSUE SCORE from EIKON'!BZ260*'WEIGHTED from Refinitive'!$B$9)+('WEIGHTED from Refinitive'!$B$10*'ISSUE SCORE from EIKON'!CO260)+('ISSUE SCORE from EIKON'!DD260*'WEIGHTED from Refinitive'!$B$11)+('WEIGHTED from Refinitive'!$B$14*'ISSUE SCORE from EIKON'!DS260)+('ISSUE SCORE from EIKON'!EH260*'WEIGHTED from Refinitive'!$B$15)+('WEIGHTED from Refinitive'!$B$16*'ISSUE SCORE from EIKON'!EW260)</f>
        <v>78.336742424242374</v>
      </c>
      <c r="N257" s="1">
        <f>('WEIGHTED from Refinitive'!$B$3*'ISSUE SCORE from EIKON'!S260)+('WEIGHTED from Refinitive'!$B$4*'ISSUE SCORE from EIKON'!AH260)+('ISSUE SCORE from EIKON'!AW260*'WEIGHTED from Refinitive'!$B$5)+('WEIGHTED from Refinitive'!$B$8*'ISSUE SCORE from EIKON'!BL260)+('ISSUE SCORE from EIKON'!CA260*'WEIGHTED from Refinitive'!$B$9)+('WEIGHTED from Refinitive'!$B$10*'ISSUE SCORE from EIKON'!CP260)+('ISSUE SCORE from EIKON'!DE260*'WEIGHTED from Refinitive'!$B$11)+('WEIGHTED from Refinitive'!$B$14*'ISSUE SCORE from EIKON'!DT260)+('ISSUE SCORE from EIKON'!EI260*'WEIGHTED from Refinitive'!$B$15)+('WEIGHTED from Refinitive'!$B$16*'ISSUE SCORE from EIKON'!EX260)</f>
        <v>67.599807508570748</v>
      </c>
      <c r="O257" s="1">
        <f>('WEIGHTED from Refinitive'!$B$3*'ISSUE SCORE from EIKON'!T260)+('WEIGHTED from Refinitive'!$B$4*'ISSUE SCORE from EIKON'!AI260)+('ISSUE SCORE from EIKON'!AX260*'WEIGHTED from Refinitive'!$B$5)+('WEIGHTED from Refinitive'!$B$8*'ISSUE SCORE from EIKON'!BM260)+('ISSUE SCORE from EIKON'!CB260*'WEIGHTED from Refinitive'!$B$9)+('WEIGHTED from Refinitive'!$B$10*'ISSUE SCORE from EIKON'!CQ260)+('ISSUE SCORE from EIKON'!DF260*'WEIGHTED from Refinitive'!$B$11)+('WEIGHTED from Refinitive'!$B$14*'ISSUE SCORE from EIKON'!DU260)+('ISSUE SCORE from EIKON'!EJ260*'WEIGHTED from Refinitive'!$B$15)+('WEIGHTED from Refinitive'!$B$16*'ISSUE SCORE from EIKON'!EY260)</f>
        <v>64.7569915254237</v>
      </c>
      <c r="P257" s="1">
        <f>('WEIGHTED from Refinitive'!$B$3*'ISSUE SCORE from EIKON'!U260)+('WEIGHTED from Refinitive'!$B$4*'ISSUE SCORE from EIKON'!AJ260)+('ISSUE SCORE from EIKON'!AY260*'WEIGHTED from Refinitive'!$B$5)+('WEIGHTED from Refinitive'!$B$8*'ISSUE SCORE from EIKON'!BN260)+('ISSUE SCORE from EIKON'!CC260*'WEIGHTED from Refinitive'!$B$9)+('WEIGHTED from Refinitive'!$B$10*'ISSUE SCORE from EIKON'!CR260)+('ISSUE SCORE from EIKON'!DG260*'WEIGHTED from Refinitive'!$B$11)+('WEIGHTED from Refinitive'!$B$14*'ISSUE SCORE from EIKON'!DV260)+('ISSUE SCORE from EIKON'!EK260*'WEIGHTED from Refinitive'!$B$15)+('WEIGHTED from Refinitive'!$B$16*'ISSUE SCORE from EIKON'!EZ260)</f>
        <v>66.951923076923052</v>
      </c>
      <c r="R257" s="11" t="s">
        <v>386</v>
      </c>
      <c r="S257" s="1">
        <f t="shared" si="92"/>
        <v>64.687724407720353</v>
      </c>
      <c r="T257" s="1">
        <f t="shared" si="93"/>
        <v>80.53433588854169</v>
      </c>
      <c r="U257" s="1">
        <f t="shared" si="94"/>
        <v>72.403436018957308</v>
      </c>
      <c r="V257" s="1">
        <f t="shared" si="95"/>
        <v>69.98732627022099</v>
      </c>
      <c r="W257" s="1">
        <f t="shared" si="96"/>
        <v>69.383707827931275</v>
      </c>
      <c r="X257" s="1">
        <f t="shared" si="97"/>
        <v>64.45737584689526</v>
      </c>
      <c r="Y257" s="1">
        <f t="shared" si="98"/>
        <v>76.050162226775939</v>
      </c>
      <c r="Z257" s="1">
        <f t="shared" si="99"/>
        <v>80.609745517640206</v>
      </c>
      <c r="AA257" s="1">
        <f t="shared" si="100"/>
        <v>74.932799928935779</v>
      </c>
      <c r="AB257" s="1">
        <f t="shared" si="101"/>
        <v>75.07449338469263</v>
      </c>
      <c r="AC257" s="1">
        <f t="shared" si="102"/>
        <v>73.361806482484155</v>
      </c>
      <c r="AD257" s="1">
        <f t="shared" si="103"/>
        <v>78.336742424242374</v>
      </c>
      <c r="AE257" s="1">
        <f t="shared" si="104"/>
        <v>67.599807508570748</v>
      </c>
      <c r="AF257" s="1">
        <f t="shared" si="105"/>
        <v>64.7569915254237</v>
      </c>
      <c r="AG257" s="1">
        <f t="shared" si="106"/>
        <v>66.951923076923052</v>
      </c>
      <c r="AI257" s="11" t="s">
        <v>386</v>
      </c>
      <c r="AJ257" s="1">
        <f t="shared" si="107"/>
        <v>-15.846611480821338</v>
      </c>
      <c r="AK257" s="1">
        <f t="shared" si="108"/>
        <v>8.1308998695843826</v>
      </c>
      <c r="AL257" s="1">
        <f t="shared" si="109"/>
        <v>2.4161097487363179</v>
      </c>
      <c r="AM257" s="1">
        <f t="shared" si="110"/>
        <v>0.60361844228971506</v>
      </c>
      <c r="AN257" s="1">
        <f t="shared" si="111"/>
        <v>4.9263319810360144</v>
      </c>
      <c r="AO257" s="1">
        <f t="shared" si="112"/>
        <v>-11.592786379880678</v>
      </c>
      <c r="AP257" s="1">
        <f t="shared" si="113"/>
        <v>-4.5595832908642677</v>
      </c>
      <c r="AQ257" s="1">
        <f t="shared" si="114"/>
        <v>5.6769455887044273</v>
      </c>
      <c r="AR257" s="1">
        <f t="shared" si="115"/>
        <v>-0.14169345575685099</v>
      </c>
      <c r="AS257" s="1">
        <f t="shared" si="116"/>
        <v>1.7126869022084747</v>
      </c>
      <c r="AT257" s="1">
        <f t="shared" si="117"/>
        <v>-4.9749359417582184</v>
      </c>
      <c r="AU257" s="1">
        <f t="shared" si="118"/>
        <v>10.736934915671625</v>
      </c>
      <c r="AV257" s="1">
        <f t="shared" si="119"/>
        <v>2.8428159831470481</v>
      </c>
      <c r="AW257" s="1">
        <f t="shared" si="120"/>
        <v>-2.1949315514993515</v>
      </c>
      <c r="AX257" s="1" t="str">
        <f>VLOOKUP(AI257,'ISSUE SCORE from EIKON'!A260:B689,2,FALSE)</f>
        <v>Packaging Corp of America</v>
      </c>
      <c r="AY257" s="1">
        <f t="shared" si="121"/>
        <v>256</v>
      </c>
      <c r="AZ257" s="1">
        <v>256</v>
      </c>
      <c r="BA257" s="1">
        <v>1</v>
      </c>
    </row>
    <row r="258" spans="1:53" ht="15">
      <c r="A258" s="11" t="s">
        <v>323</v>
      </c>
      <c r="B258" s="1">
        <f>('WEIGHTED from Refinitive'!$B$3*'ISSUE SCORE from EIKON'!G261)+('WEIGHTED from Refinitive'!$B$4*'ISSUE SCORE from EIKON'!V261)+('ISSUE SCORE from EIKON'!AK261*'WEIGHTED from Refinitive'!$B$5)+('WEIGHTED from Refinitive'!$B$8*'ISSUE SCORE from EIKON'!AZ261)+('ISSUE SCORE from EIKON'!BO261*'WEIGHTED from Refinitive'!$B$9)+('WEIGHTED from Refinitive'!$B$10*'ISSUE SCORE from EIKON'!CD261)+('ISSUE SCORE from EIKON'!CS261*'WEIGHTED from Refinitive'!$B$11)+('WEIGHTED from Refinitive'!$B$14*'ISSUE SCORE from EIKON'!DH261)+('ISSUE SCORE from EIKON'!DW261*'WEIGHTED from Refinitive'!$B$15)+('WEIGHTED from Refinitive'!$B$16*'ISSUE SCORE from EIKON'!EL261)</f>
        <v>66.751589929437344</v>
      </c>
      <c r="C258" s="1">
        <f>('WEIGHTED from Refinitive'!$B$3*'ISSUE SCORE from EIKON'!H261)+('WEIGHTED from Refinitive'!$B$4*'ISSUE SCORE from EIKON'!W261)+('ISSUE SCORE from EIKON'!AL261*'WEIGHTED from Refinitive'!$B$5)+('WEIGHTED from Refinitive'!$B$8*'ISSUE SCORE from EIKON'!BA261)+('ISSUE SCORE from EIKON'!BP261*'WEIGHTED from Refinitive'!$B$9)+('WEIGHTED from Refinitive'!$B$10*'ISSUE SCORE from EIKON'!CE261)+('ISSUE SCORE from EIKON'!CT261*'WEIGHTED from Refinitive'!$B$11)+('WEIGHTED from Refinitive'!$B$14*'ISSUE SCORE from EIKON'!DI261)+('ISSUE SCORE from EIKON'!DX261*'WEIGHTED from Refinitive'!$B$15)+('WEIGHTED from Refinitive'!$B$16*'ISSUE SCORE from EIKON'!EM261)</f>
        <v>63.477563042268706</v>
      </c>
      <c r="D258" s="1">
        <f>('WEIGHTED from Refinitive'!$B$3*'ISSUE SCORE from EIKON'!I261)+('WEIGHTED from Refinitive'!$B$4*'ISSUE SCORE from EIKON'!X261)+('ISSUE SCORE from EIKON'!AM261*'WEIGHTED from Refinitive'!$B$5)+('WEIGHTED from Refinitive'!$B$8*'ISSUE SCORE from EIKON'!BB261)+('ISSUE SCORE from EIKON'!BQ261*'WEIGHTED from Refinitive'!$B$9)+('WEIGHTED from Refinitive'!$B$10*'ISSUE SCORE from EIKON'!CF261)+('ISSUE SCORE from EIKON'!CU261*'WEIGHTED from Refinitive'!$B$11)+('WEIGHTED from Refinitive'!$B$14*'ISSUE SCORE from EIKON'!DJ261)+('ISSUE SCORE from EIKON'!DY261*'WEIGHTED from Refinitive'!$B$15)+('WEIGHTED from Refinitive'!$B$16*'ISSUE SCORE from EIKON'!EN261)</f>
        <v>63.862526814172533</v>
      </c>
      <c r="E258" s="1">
        <f>('WEIGHTED from Refinitive'!$B$3*'ISSUE SCORE from EIKON'!J261)+('WEIGHTED from Refinitive'!$B$4*'ISSUE SCORE from EIKON'!Y261)+('ISSUE SCORE from EIKON'!AN261*'WEIGHTED from Refinitive'!$B$5)+('WEIGHTED from Refinitive'!$B$8*'ISSUE SCORE from EIKON'!BC261)+('ISSUE SCORE from EIKON'!BR261*'WEIGHTED from Refinitive'!$B$9)+('WEIGHTED from Refinitive'!$B$10*'ISSUE SCORE from EIKON'!CG261)+('ISSUE SCORE from EIKON'!CV261*'WEIGHTED from Refinitive'!$B$11)+('WEIGHTED from Refinitive'!$B$14*'ISSUE SCORE from EIKON'!DK261)+('ISSUE SCORE from EIKON'!DZ261*'WEIGHTED from Refinitive'!$B$15)+('WEIGHTED from Refinitive'!$B$16*'ISSUE SCORE from EIKON'!EO261)</f>
        <v>58.211365944482019</v>
      </c>
      <c r="F258" s="1">
        <f>('WEIGHTED from Refinitive'!$B$3*'ISSUE SCORE from EIKON'!K261)+('WEIGHTED from Refinitive'!$B$4*'ISSUE SCORE from EIKON'!Z261)+('ISSUE SCORE from EIKON'!AO261*'WEIGHTED from Refinitive'!$B$5)+('WEIGHTED from Refinitive'!$B$8*'ISSUE SCORE from EIKON'!BD261)+('ISSUE SCORE from EIKON'!BS261*'WEIGHTED from Refinitive'!$B$9)+('WEIGHTED from Refinitive'!$B$10*'ISSUE SCORE from EIKON'!CH261)+('ISSUE SCORE from EIKON'!CW261*'WEIGHTED from Refinitive'!$B$11)+('WEIGHTED from Refinitive'!$B$14*'ISSUE SCORE from EIKON'!DL261)+('ISSUE SCORE from EIKON'!EA261*'WEIGHTED from Refinitive'!$B$15)+('WEIGHTED from Refinitive'!$B$16*'ISSUE SCORE from EIKON'!EP261)</f>
        <v>57.052350281297592</v>
      </c>
      <c r="G258" s="1">
        <f>('WEIGHTED from Refinitive'!$B$3*'ISSUE SCORE from EIKON'!L261)+('WEIGHTED from Refinitive'!$B$4*'ISSUE SCORE from EIKON'!AA261)+('ISSUE SCORE from EIKON'!AP261*'WEIGHTED from Refinitive'!$B$5)+('WEIGHTED from Refinitive'!$B$8*'ISSUE SCORE from EIKON'!BE261)+('ISSUE SCORE from EIKON'!BT261*'WEIGHTED from Refinitive'!$B$9)+('WEIGHTED from Refinitive'!$B$10*'ISSUE SCORE from EIKON'!CI261)+('ISSUE SCORE from EIKON'!CX261*'WEIGHTED from Refinitive'!$B$11)+('WEIGHTED from Refinitive'!$B$14*'ISSUE SCORE from EIKON'!DM261)+('ISSUE SCORE from EIKON'!EB261*'WEIGHTED from Refinitive'!$B$15)+('WEIGHTED from Refinitive'!$B$16*'ISSUE SCORE from EIKON'!EQ261)</f>
        <v>61.397498120730752</v>
      </c>
      <c r="H258" s="1">
        <f>('WEIGHTED from Refinitive'!$B$3*'ISSUE SCORE from EIKON'!M261)+('WEIGHTED from Refinitive'!$B$4*'ISSUE SCORE from EIKON'!AB261)+('ISSUE SCORE from EIKON'!AQ261*'WEIGHTED from Refinitive'!$B$5)+('WEIGHTED from Refinitive'!$B$8*'ISSUE SCORE from EIKON'!BF261)+('ISSUE SCORE from EIKON'!BU261*'WEIGHTED from Refinitive'!$B$9)+('WEIGHTED from Refinitive'!$B$10*'ISSUE SCORE from EIKON'!CJ261)+('ISSUE SCORE from EIKON'!CY261*'WEIGHTED from Refinitive'!$B$11)+('WEIGHTED from Refinitive'!$B$14*'ISSUE SCORE from EIKON'!DN261)+('ISSUE SCORE from EIKON'!EC261*'WEIGHTED from Refinitive'!$B$15)+('WEIGHTED from Refinitive'!$B$16*'ISSUE SCORE from EIKON'!ER261)</f>
        <v>58.233902319138444</v>
      </c>
      <c r="I258" s="1">
        <f>('WEIGHTED from Refinitive'!$B$3*'ISSUE SCORE from EIKON'!N261)+('WEIGHTED from Refinitive'!$B$4*'ISSUE SCORE from EIKON'!AC261)+('ISSUE SCORE from EIKON'!AR261*'WEIGHTED from Refinitive'!$B$5)+('WEIGHTED from Refinitive'!$B$8*'ISSUE SCORE from EIKON'!BG261)+('ISSUE SCORE from EIKON'!BV261*'WEIGHTED from Refinitive'!$B$9)+('WEIGHTED from Refinitive'!$B$10*'ISSUE SCORE from EIKON'!CK261)+('ISSUE SCORE from EIKON'!CZ261*'WEIGHTED from Refinitive'!$B$11)+('WEIGHTED from Refinitive'!$B$14*'ISSUE SCORE from EIKON'!DO261)+('ISSUE SCORE from EIKON'!ED261*'WEIGHTED from Refinitive'!$B$15)+('WEIGHTED from Refinitive'!$B$16*'ISSUE SCORE from EIKON'!ES261)</f>
        <v>65.23041737975133</v>
      </c>
      <c r="J258" s="1">
        <f>('WEIGHTED from Refinitive'!$B$3*'ISSUE SCORE from EIKON'!O261)+('WEIGHTED from Refinitive'!$B$4*'ISSUE SCORE from EIKON'!AD261)+('ISSUE SCORE from EIKON'!AS261*'WEIGHTED from Refinitive'!$B$5)+('WEIGHTED from Refinitive'!$B$8*'ISSUE SCORE from EIKON'!BH261)+('ISSUE SCORE from EIKON'!BW261*'WEIGHTED from Refinitive'!$B$9)+('WEIGHTED from Refinitive'!$B$10*'ISSUE SCORE from EIKON'!CL261)+('ISSUE SCORE from EIKON'!DA261*'WEIGHTED from Refinitive'!$B$11)+('WEIGHTED from Refinitive'!$B$14*'ISSUE SCORE from EIKON'!DP261)+('ISSUE SCORE from EIKON'!EE261*'WEIGHTED from Refinitive'!$B$15)+('WEIGHTED from Refinitive'!$B$16*'ISSUE SCORE from EIKON'!ET261)</f>
        <v>42.288289258333997</v>
      </c>
      <c r="K258" s="1">
        <f>('WEIGHTED from Refinitive'!$B$3*'ISSUE SCORE from EIKON'!P261)+('WEIGHTED from Refinitive'!$B$4*'ISSUE SCORE from EIKON'!AE261)+('ISSUE SCORE from EIKON'!AT261*'WEIGHTED from Refinitive'!$B$5)+('WEIGHTED from Refinitive'!$B$8*'ISSUE SCORE from EIKON'!BI261)+('ISSUE SCORE from EIKON'!BX261*'WEIGHTED from Refinitive'!$B$9)+('WEIGHTED from Refinitive'!$B$10*'ISSUE SCORE from EIKON'!CM261)+('ISSUE SCORE from EIKON'!DB261*'WEIGHTED from Refinitive'!$B$11)+('WEIGHTED from Refinitive'!$B$14*'ISSUE SCORE from EIKON'!DQ261)+('ISSUE SCORE from EIKON'!EF261*'WEIGHTED from Refinitive'!$B$15)+('WEIGHTED from Refinitive'!$B$16*'ISSUE SCORE from EIKON'!EU261)</f>
        <v>39.460600123569201</v>
      </c>
      <c r="L258" s="1">
        <f>('WEIGHTED from Refinitive'!$B$3*'ISSUE SCORE from EIKON'!Q261)+('WEIGHTED from Refinitive'!$B$4*'ISSUE SCORE from EIKON'!AF261)+('ISSUE SCORE from EIKON'!AU261*'WEIGHTED from Refinitive'!$B$5)+('WEIGHTED from Refinitive'!$B$8*'ISSUE SCORE from EIKON'!BJ261)+('ISSUE SCORE from EIKON'!BY261*'WEIGHTED from Refinitive'!$B$9)+('WEIGHTED from Refinitive'!$B$10*'ISSUE SCORE from EIKON'!CN261)+('ISSUE SCORE from EIKON'!DC261*'WEIGHTED from Refinitive'!$B$11)+('WEIGHTED from Refinitive'!$B$14*'ISSUE SCORE from EIKON'!DR261)+('ISSUE SCORE from EIKON'!EG261*'WEIGHTED from Refinitive'!$B$15)+('WEIGHTED from Refinitive'!$B$16*'ISSUE SCORE from EIKON'!EV261)</f>
        <v>31.517642564059592</v>
      </c>
      <c r="M258" s="1">
        <f>('WEIGHTED from Refinitive'!$B$3*'ISSUE SCORE from EIKON'!R261)+('WEIGHTED from Refinitive'!$B$4*'ISSUE SCORE from EIKON'!AG261)+('ISSUE SCORE from EIKON'!AV261*'WEIGHTED from Refinitive'!$B$5)+('WEIGHTED from Refinitive'!$B$8*'ISSUE SCORE from EIKON'!BK261)+('ISSUE SCORE from EIKON'!BZ261*'WEIGHTED from Refinitive'!$B$9)+('WEIGHTED from Refinitive'!$B$10*'ISSUE SCORE from EIKON'!CO261)+('ISSUE SCORE from EIKON'!DD261*'WEIGHTED from Refinitive'!$B$11)+('WEIGHTED from Refinitive'!$B$14*'ISSUE SCORE from EIKON'!DS261)+('ISSUE SCORE from EIKON'!EH261*'WEIGHTED from Refinitive'!$B$15)+('WEIGHTED from Refinitive'!$B$16*'ISSUE SCORE from EIKON'!EW261)</f>
        <v>33.60297015311064</v>
      </c>
      <c r="N258" s="1">
        <f>('WEIGHTED from Refinitive'!$B$3*'ISSUE SCORE from EIKON'!S261)+('WEIGHTED from Refinitive'!$B$4*'ISSUE SCORE from EIKON'!AH261)+('ISSUE SCORE from EIKON'!AW261*'WEIGHTED from Refinitive'!$B$5)+('WEIGHTED from Refinitive'!$B$8*'ISSUE SCORE from EIKON'!BL261)+('ISSUE SCORE from EIKON'!CA261*'WEIGHTED from Refinitive'!$B$9)+('WEIGHTED from Refinitive'!$B$10*'ISSUE SCORE from EIKON'!CP261)+('ISSUE SCORE from EIKON'!DE261*'WEIGHTED from Refinitive'!$B$11)+('WEIGHTED from Refinitive'!$B$14*'ISSUE SCORE from EIKON'!DT261)+('ISSUE SCORE from EIKON'!EI261*'WEIGHTED from Refinitive'!$B$15)+('WEIGHTED from Refinitive'!$B$16*'ISSUE SCORE from EIKON'!EX261)</f>
        <v>40.482102272727246</v>
      </c>
      <c r="O258" s="1">
        <f>('WEIGHTED from Refinitive'!$B$3*'ISSUE SCORE from EIKON'!T261)+('WEIGHTED from Refinitive'!$B$4*'ISSUE SCORE from EIKON'!AI261)+('ISSUE SCORE from EIKON'!AX261*'WEIGHTED from Refinitive'!$B$5)+('WEIGHTED from Refinitive'!$B$8*'ISSUE SCORE from EIKON'!BM261)+('ISSUE SCORE from EIKON'!CB261*'WEIGHTED from Refinitive'!$B$9)+('WEIGHTED from Refinitive'!$B$10*'ISSUE SCORE from EIKON'!CQ261)+('ISSUE SCORE from EIKON'!DF261*'WEIGHTED from Refinitive'!$B$11)+('WEIGHTED from Refinitive'!$B$14*'ISSUE SCORE from EIKON'!DU261)+('ISSUE SCORE from EIKON'!EJ261*'WEIGHTED from Refinitive'!$B$15)+('WEIGHTED from Refinitive'!$B$16*'ISSUE SCORE from EIKON'!EY261)</f>
        <v>41.832321699544742</v>
      </c>
      <c r="P258" s="1">
        <f>('WEIGHTED from Refinitive'!$B$3*'ISSUE SCORE from EIKON'!U261)+('WEIGHTED from Refinitive'!$B$4*'ISSUE SCORE from EIKON'!AJ261)+('ISSUE SCORE from EIKON'!AY261*'WEIGHTED from Refinitive'!$B$5)+('WEIGHTED from Refinitive'!$B$8*'ISSUE SCORE from EIKON'!BN261)+('ISSUE SCORE from EIKON'!CC261*'WEIGHTED from Refinitive'!$B$9)+('WEIGHTED from Refinitive'!$B$10*'ISSUE SCORE from EIKON'!CR261)+('ISSUE SCORE from EIKON'!DG261*'WEIGHTED from Refinitive'!$B$11)+('WEIGHTED from Refinitive'!$B$14*'ISSUE SCORE from EIKON'!DV261)+('ISSUE SCORE from EIKON'!EK261*'WEIGHTED from Refinitive'!$B$15)+('WEIGHTED from Refinitive'!$B$16*'ISSUE SCORE from EIKON'!EZ261)</f>
        <v>47.725242130750566</v>
      </c>
      <c r="R258" s="11" t="s">
        <v>387</v>
      </c>
      <c r="S258" s="1">
        <f t="shared" si="122" ref="S258:S321">VLOOKUP(R258,$A$2:$P$431,2,FALSE)</f>
        <v>78.259128170199958</v>
      </c>
      <c r="T258" s="1">
        <f t="shared" si="123" ref="T258:T321">VLOOKUP(A258,$A$2:$P$431,3,FALSE)</f>
        <v>63.477563042268706</v>
      </c>
      <c r="U258" s="1">
        <f t="shared" si="124" ref="U258:U321">VLOOKUP(A258,$A$2:$P$431,4,FALSE)</f>
        <v>63.862526814172533</v>
      </c>
      <c r="V258" s="1">
        <f t="shared" si="125" ref="V258:V321">VLOOKUP(A258,$A$2:$P$431,5,FALSE)</f>
        <v>58.211365944482019</v>
      </c>
      <c r="W258" s="1">
        <f t="shared" si="126" ref="W258:W321">VLOOKUP(A258,$A$2:$P$431,6,FALSE)</f>
        <v>57.052350281297592</v>
      </c>
      <c r="X258" s="1">
        <f t="shared" si="127" ref="X258:X321">VLOOKUP(A258,$A$2:$P$431,7,FALSE)</f>
        <v>61.397498120730752</v>
      </c>
      <c r="Y258" s="1">
        <f t="shared" si="128" ref="Y258:Y321">VLOOKUP(A258,$A$2:$P$431,8,FALSE)</f>
        <v>58.233902319138444</v>
      </c>
      <c r="Z258" s="1">
        <f t="shared" si="129" ref="Z258:Z321">VLOOKUP(A258,$A$2:$P$431,9,FALSE)</f>
        <v>65.23041737975133</v>
      </c>
      <c r="AA258" s="1">
        <f t="shared" si="130" ref="AA258:AA321">VLOOKUP(A258,$A$2:$P$431,10,FALSE)</f>
        <v>42.288289258333997</v>
      </c>
      <c r="AB258" s="1">
        <f t="shared" si="131" ref="AB258:AB321">VLOOKUP(A258,$A$2:$P$431,11,FALSE)</f>
        <v>39.460600123569201</v>
      </c>
      <c r="AC258" s="1">
        <f t="shared" si="132" ref="AC258:AC321">VLOOKUP(A258,$A$2:$P$431,12,FALSE)</f>
        <v>31.517642564059592</v>
      </c>
      <c r="AD258" s="1">
        <f t="shared" si="133" ref="AD258:AD321">VLOOKUP(A258,$A$2:$P$431,13,FALSE)</f>
        <v>33.60297015311064</v>
      </c>
      <c r="AE258" s="1">
        <f t="shared" si="134" ref="AE258:AE321">VLOOKUP(A258,$A$2:$P$431,14,FALSE)</f>
        <v>40.482102272727246</v>
      </c>
      <c r="AF258" s="1">
        <f t="shared" si="135" ref="AF258:AF321">VLOOKUP(A258,$A$2:$P$431,15,FALSE)</f>
        <v>41.832321699544742</v>
      </c>
      <c r="AG258" s="1">
        <f t="shared" si="136" ref="AG258:AG321">VLOOKUP(A258,$A$2:$P$431,16,FALSE)</f>
        <v>47.725242130750566</v>
      </c>
      <c r="AI258" s="11" t="s">
        <v>387</v>
      </c>
      <c r="AJ258" s="1">
        <f t="shared" si="137" ref="AJ258:AJ321">S258-T258</f>
        <v>14.781565127931252</v>
      </c>
      <c r="AK258" s="1">
        <f t="shared" si="138" ref="AK258:AK321">T258-U258</f>
        <v>-0.38496377190382702</v>
      </c>
      <c r="AL258" s="1">
        <f t="shared" si="139" ref="AL258:AL321">U258-V258</f>
        <v>5.6511608696905142</v>
      </c>
      <c r="AM258" s="1">
        <f t="shared" si="140" ref="AM258:AM321">V258-W258</f>
        <v>1.1590156631844266</v>
      </c>
      <c r="AN258" s="1">
        <f t="shared" si="141" ref="AN258:AN321">W258-X258</f>
        <v>-4.3451478394331602</v>
      </c>
      <c r="AO258" s="1">
        <f t="shared" si="142" ref="AO258:AO321">X258-Y258</f>
        <v>3.163595801592308</v>
      </c>
      <c r="AP258" s="1">
        <f t="shared" si="143" ref="AP258:AP321">Y258-Z258</f>
        <v>-6.9965150606128859</v>
      </c>
      <c r="AQ258" s="1">
        <f t="shared" si="144" ref="AQ258:AQ321">Z258-AA258</f>
        <v>22.942128121417333</v>
      </c>
      <c r="AR258" s="1">
        <f t="shared" si="145" ref="AR258:AR321">AA258-AB258</f>
        <v>2.8276891347647961</v>
      </c>
      <c r="AS258" s="1">
        <f t="shared" si="146" ref="AS258:AS321">AB258-AC258</f>
        <v>7.9429575595096082</v>
      </c>
      <c r="AT258" s="1">
        <f t="shared" si="147" ref="AT258:AT321">AC258-AD258</f>
        <v>-2.0853275890510474</v>
      </c>
      <c r="AU258" s="1">
        <f t="shared" si="148" ref="AU258:AU321">AD258-AE258</f>
        <v>-6.8791321196166066</v>
      </c>
      <c r="AV258" s="1">
        <f t="shared" si="149" ref="AV258:AV321">AE258-AF258</f>
        <v>-1.3502194268174961</v>
      </c>
      <c r="AW258" s="1">
        <f t="shared" si="150" ref="AW258:AW321">AF258-AG258</f>
        <v>-5.8929204312058232</v>
      </c>
      <c r="AX258" s="1" t="str">
        <f>VLOOKUP(AI258,'ISSUE SCORE from EIKON'!A261:B690,2,FALSE)</f>
        <v>PerkinElmer Inc</v>
      </c>
      <c r="AY258" s="1">
        <f t="shared" si="121"/>
        <v>257</v>
      </c>
      <c r="AZ258" s="1">
        <v>257</v>
      </c>
      <c r="BA258" s="1">
        <v>1</v>
      </c>
    </row>
    <row r="259" spans="1:53" ht="15">
      <c r="A259" s="11" t="s">
        <v>324</v>
      </c>
      <c r="B259" s="1">
        <f>('WEIGHTED from Refinitive'!$B$3*'ISSUE SCORE from EIKON'!G262)+('WEIGHTED from Refinitive'!$B$4*'ISSUE SCORE from EIKON'!V262)+('ISSUE SCORE from EIKON'!AK262*'WEIGHTED from Refinitive'!$B$5)+('WEIGHTED from Refinitive'!$B$8*'ISSUE SCORE from EIKON'!AZ262)+('ISSUE SCORE from EIKON'!BO262*'WEIGHTED from Refinitive'!$B$9)+('WEIGHTED from Refinitive'!$B$10*'ISSUE SCORE from EIKON'!CD262)+('ISSUE SCORE from EIKON'!CS262*'WEIGHTED from Refinitive'!$B$11)+('WEIGHTED from Refinitive'!$B$14*'ISSUE SCORE from EIKON'!DH262)+('ISSUE SCORE from EIKON'!DW262*'WEIGHTED from Refinitive'!$B$15)+('WEIGHTED from Refinitive'!$B$16*'ISSUE SCORE from EIKON'!EL262)</f>
        <v>77.202771581456133</v>
      </c>
      <c r="C259" s="1">
        <f>('WEIGHTED from Refinitive'!$B$3*'ISSUE SCORE from EIKON'!H262)+('WEIGHTED from Refinitive'!$B$4*'ISSUE SCORE from EIKON'!W262)+('ISSUE SCORE from EIKON'!AL262*'WEIGHTED from Refinitive'!$B$5)+('WEIGHTED from Refinitive'!$B$8*'ISSUE SCORE from EIKON'!BA262)+('ISSUE SCORE from EIKON'!BP262*'WEIGHTED from Refinitive'!$B$9)+('WEIGHTED from Refinitive'!$B$10*'ISSUE SCORE from EIKON'!CE262)+('ISSUE SCORE from EIKON'!CT262*'WEIGHTED from Refinitive'!$B$11)+('WEIGHTED from Refinitive'!$B$14*'ISSUE SCORE from EIKON'!DI262)+('ISSUE SCORE from EIKON'!DX262*'WEIGHTED from Refinitive'!$B$15)+('WEIGHTED from Refinitive'!$B$16*'ISSUE SCORE from EIKON'!EM262)</f>
        <v>79.415902584963703</v>
      </c>
      <c r="D259" s="1">
        <f>('WEIGHTED from Refinitive'!$B$3*'ISSUE SCORE from EIKON'!I262)+('WEIGHTED from Refinitive'!$B$4*'ISSUE SCORE from EIKON'!X262)+('ISSUE SCORE from EIKON'!AM262*'WEIGHTED from Refinitive'!$B$5)+('WEIGHTED from Refinitive'!$B$8*'ISSUE SCORE from EIKON'!BB262)+('ISSUE SCORE from EIKON'!BQ262*'WEIGHTED from Refinitive'!$B$9)+('WEIGHTED from Refinitive'!$B$10*'ISSUE SCORE from EIKON'!CF262)+('ISSUE SCORE from EIKON'!CU262*'WEIGHTED from Refinitive'!$B$11)+('WEIGHTED from Refinitive'!$B$14*'ISSUE SCORE from EIKON'!DJ262)+('ISSUE SCORE from EIKON'!DY262*'WEIGHTED from Refinitive'!$B$15)+('WEIGHTED from Refinitive'!$B$16*'ISSUE SCORE from EIKON'!EN262)</f>
        <v>69.012615277536057</v>
      </c>
      <c r="E259" s="1">
        <f>('WEIGHTED from Refinitive'!$B$3*'ISSUE SCORE from EIKON'!J262)+('WEIGHTED from Refinitive'!$B$4*'ISSUE SCORE from EIKON'!Y262)+('ISSUE SCORE from EIKON'!AN262*'WEIGHTED from Refinitive'!$B$5)+('WEIGHTED from Refinitive'!$B$8*'ISSUE SCORE from EIKON'!BC262)+('ISSUE SCORE from EIKON'!BR262*'WEIGHTED from Refinitive'!$B$9)+('WEIGHTED from Refinitive'!$B$10*'ISSUE SCORE from EIKON'!CG262)+('ISSUE SCORE from EIKON'!CV262*'WEIGHTED from Refinitive'!$B$11)+('WEIGHTED from Refinitive'!$B$14*'ISSUE SCORE from EIKON'!DK262)+('ISSUE SCORE from EIKON'!DZ262*'WEIGHTED from Refinitive'!$B$15)+('WEIGHTED from Refinitive'!$B$16*'ISSUE SCORE from EIKON'!EO262)</f>
        <v>71.318142067253405</v>
      </c>
      <c r="F259" s="1">
        <f>('WEIGHTED from Refinitive'!$B$3*'ISSUE SCORE from EIKON'!K262)+('WEIGHTED from Refinitive'!$B$4*'ISSUE SCORE from EIKON'!Z262)+('ISSUE SCORE from EIKON'!AO262*'WEIGHTED from Refinitive'!$B$5)+('WEIGHTED from Refinitive'!$B$8*'ISSUE SCORE from EIKON'!BD262)+('ISSUE SCORE from EIKON'!BS262*'WEIGHTED from Refinitive'!$B$9)+('WEIGHTED from Refinitive'!$B$10*'ISSUE SCORE from EIKON'!CH262)+('ISSUE SCORE from EIKON'!CW262*'WEIGHTED from Refinitive'!$B$11)+('WEIGHTED from Refinitive'!$B$14*'ISSUE SCORE from EIKON'!DL262)+('ISSUE SCORE from EIKON'!EA262*'WEIGHTED from Refinitive'!$B$15)+('WEIGHTED from Refinitive'!$B$16*'ISSUE SCORE from EIKON'!EP262)</f>
        <v>67.272179209679166</v>
      </c>
      <c r="G259" s="1">
        <f>('WEIGHTED from Refinitive'!$B$3*'ISSUE SCORE from EIKON'!L262)+('WEIGHTED from Refinitive'!$B$4*'ISSUE SCORE from EIKON'!AA262)+('ISSUE SCORE from EIKON'!AP262*'WEIGHTED from Refinitive'!$B$5)+('WEIGHTED from Refinitive'!$B$8*'ISSUE SCORE from EIKON'!BE262)+('ISSUE SCORE from EIKON'!BT262*'WEIGHTED from Refinitive'!$B$9)+('WEIGHTED from Refinitive'!$B$10*'ISSUE SCORE from EIKON'!CI262)+('ISSUE SCORE from EIKON'!CX262*'WEIGHTED from Refinitive'!$B$11)+('WEIGHTED from Refinitive'!$B$14*'ISSUE SCORE from EIKON'!DM262)+('ISSUE SCORE from EIKON'!EB262*'WEIGHTED from Refinitive'!$B$15)+('WEIGHTED from Refinitive'!$B$16*'ISSUE SCORE from EIKON'!EQ262)</f>
        <v>67.994786389733164</v>
      </c>
      <c r="H259" s="1">
        <f>('WEIGHTED from Refinitive'!$B$3*'ISSUE SCORE from EIKON'!M262)+('WEIGHTED from Refinitive'!$B$4*'ISSUE SCORE from EIKON'!AB262)+('ISSUE SCORE from EIKON'!AQ262*'WEIGHTED from Refinitive'!$B$5)+('WEIGHTED from Refinitive'!$B$8*'ISSUE SCORE from EIKON'!BF262)+('ISSUE SCORE from EIKON'!BU262*'WEIGHTED from Refinitive'!$B$9)+('WEIGHTED from Refinitive'!$B$10*'ISSUE SCORE from EIKON'!CJ262)+('ISSUE SCORE from EIKON'!CY262*'WEIGHTED from Refinitive'!$B$11)+('WEIGHTED from Refinitive'!$B$14*'ISSUE SCORE from EIKON'!DN262)+('ISSUE SCORE from EIKON'!EC262*'WEIGHTED from Refinitive'!$B$15)+('WEIGHTED from Refinitive'!$B$16*'ISSUE SCORE from EIKON'!ER262)</f>
        <v>63.668022104055851</v>
      </c>
      <c r="I259" s="1">
        <f>('WEIGHTED from Refinitive'!$B$3*'ISSUE SCORE from EIKON'!N262)+('WEIGHTED from Refinitive'!$B$4*'ISSUE SCORE from EIKON'!AC262)+('ISSUE SCORE from EIKON'!AR262*'WEIGHTED from Refinitive'!$B$5)+('WEIGHTED from Refinitive'!$B$8*'ISSUE SCORE from EIKON'!BG262)+('ISSUE SCORE from EIKON'!BV262*'WEIGHTED from Refinitive'!$B$9)+('WEIGHTED from Refinitive'!$B$10*'ISSUE SCORE from EIKON'!CK262)+('ISSUE SCORE from EIKON'!CZ262*'WEIGHTED from Refinitive'!$B$11)+('WEIGHTED from Refinitive'!$B$14*'ISSUE SCORE from EIKON'!DO262)+('ISSUE SCORE from EIKON'!ED262*'WEIGHTED from Refinitive'!$B$15)+('WEIGHTED from Refinitive'!$B$16*'ISSUE SCORE from EIKON'!ES262)</f>
        <v>70.474189368370261</v>
      </c>
      <c r="J259" s="1">
        <f>('WEIGHTED from Refinitive'!$B$3*'ISSUE SCORE from EIKON'!O262)+('WEIGHTED from Refinitive'!$B$4*'ISSUE SCORE from EIKON'!AD262)+('ISSUE SCORE from EIKON'!AS262*'WEIGHTED from Refinitive'!$B$5)+('WEIGHTED from Refinitive'!$B$8*'ISSUE SCORE from EIKON'!BH262)+('ISSUE SCORE from EIKON'!BW262*'WEIGHTED from Refinitive'!$B$9)+('WEIGHTED from Refinitive'!$B$10*'ISSUE SCORE from EIKON'!CL262)+('ISSUE SCORE from EIKON'!DA262*'WEIGHTED from Refinitive'!$B$11)+('WEIGHTED from Refinitive'!$B$14*'ISSUE SCORE from EIKON'!DP262)+('ISSUE SCORE from EIKON'!EE262*'WEIGHTED from Refinitive'!$B$15)+('WEIGHTED from Refinitive'!$B$16*'ISSUE SCORE from EIKON'!ET262)</f>
        <v>73.186459739091276</v>
      </c>
      <c r="K259" s="1">
        <f>('WEIGHTED from Refinitive'!$B$3*'ISSUE SCORE from EIKON'!P262)+('WEIGHTED from Refinitive'!$B$4*'ISSUE SCORE from EIKON'!AE262)+('ISSUE SCORE from EIKON'!AT262*'WEIGHTED from Refinitive'!$B$5)+('WEIGHTED from Refinitive'!$B$8*'ISSUE SCORE from EIKON'!BI262)+('ISSUE SCORE from EIKON'!BX262*'WEIGHTED from Refinitive'!$B$9)+('WEIGHTED from Refinitive'!$B$10*'ISSUE SCORE from EIKON'!CM262)+('ISSUE SCORE from EIKON'!DB262*'WEIGHTED from Refinitive'!$B$11)+('WEIGHTED from Refinitive'!$B$14*'ISSUE SCORE from EIKON'!DQ262)+('ISSUE SCORE from EIKON'!EF262*'WEIGHTED from Refinitive'!$B$15)+('WEIGHTED from Refinitive'!$B$16*'ISSUE SCORE from EIKON'!EU262)</f>
        <v>71.003191430057939</v>
      </c>
      <c r="L259" s="1">
        <f>('WEIGHTED from Refinitive'!$B$3*'ISSUE SCORE from EIKON'!Q262)+('WEIGHTED from Refinitive'!$B$4*'ISSUE SCORE from EIKON'!AF262)+('ISSUE SCORE from EIKON'!AU262*'WEIGHTED from Refinitive'!$B$5)+('WEIGHTED from Refinitive'!$B$8*'ISSUE SCORE from EIKON'!BJ262)+('ISSUE SCORE from EIKON'!BY262*'WEIGHTED from Refinitive'!$B$9)+('WEIGHTED from Refinitive'!$B$10*'ISSUE SCORE from EIKON'!CN262)+('ISSUE SCORE from EIKON'!DC262*'WEIGHTED from Refinitive'!$B$11)+('WEIGHTED from Refinitive'!$B$14*'ISSUE SCORE from EIKON'!DR262)+('ISSUE SCORE from EIKON'!EG262*'WEIGHTED from Refinitive'!$B$15)+('WEIGHTED from Refinitive'!$B$16*'ISSUE SCORE from EIKON'!EV262)</f>
        <v>64.252147283297802</v>
      </c>
      <c r="M259" s="1">
        <f>('WEIGHTED from Refinitive'!$B$3*'ISSUE SCORE from EIKON'!R262)+('WEIGHTED from Refinitive'!$B$4*'ISSUE SCORE from EIKON'!AG262)+('ISSUE SCORE from EIKON'!AV262*'WEIGHTED from Refinitive'!$B$5)+('WEIGHTED from Refinitive'!$B$8*'ISSUE SCORE from EIKON'!BK262)+('ISSUE SCORE from EIKON'!BZ262*'WEIGHTED from Refinitive'!$B$9)+('WEIGHTED from Refinitive'!$B$10*'ISSUE SCORE from EIKON'!CO262)+('ISSUE SCORE from EIKON'!DD262*'WEIGHTED from Refinitive'!$B$11)+('WEIGHTED from Refinitive'!$B$14*'ISSUE SCORE from EIKON'!DS262)+('ISSUE SCORE from EIKON'!EH262*'WEIGHTED from Refinitive'!$B$15)+('WEIGHTED from Refinitive'!$B$16*'ISSUE SCORE from EIKON'!EW262)</f>
        <v>61.232036722564168</v>
      </c>
      <c r="N259" s="1">
        <f>('WEIGHTED from Refinitive'!$B$3*'ISSUE SCORE from EIKON'!S262)+('WEIGHTED from Refinitive'!$B$4*'ISSUE SCORE from EIKON'!AH262)+('ISSUE SCORE from EIKON'!AW262*'WEIGHTED from Refinitive'!$B$5)+('WEIGHTED from Refinitive'!$B$8*'ISSUE SCORE from EIKON'!BL262)+('ISSUE SCORE from EIKON'!CA262*'WEIGHTED from Refinitive'!$B$9)+('WEIGHTED from Refinitive'!$B$10*'ISSUE SCORE from EIKON'!CP262)+('ISSUE SCORE from EIKON'!DE262*'WEIGHTED from Refinitive'!$B$11)+('WEIGHTED from Refinitive'!$B$14*'ISSUE SCORE from EIKON'!DT262)+('ISSUE SCORE from EIKON'!EI262*'WEIGHTED from Refinitive'!$B$15)+('WEIGHTED from Refinitive'!$B$16*'ISSUE SCORE from EIKON'!EX262)</f>
        <v>62.295129870129827</v>
      </c>
      <c r="O259" s="1">
        <f>('WEIGHTED from Refinitive'!$B$3*'ISSUE SCORE from EIKON'!T262)+('WEIGHTED from Refinitive'!$B$4*'ISSUE SCORE from EIKON'!AI262)+('ISSUE SCORE from EIKON'!AX262*'WEIGHTED from Refinitive'!$B$5)+('WEIGHTED from Refinitive'!$B$8*'ISSUE SCORE from EIKON'!BM262)+('ISSUE SCORE from EIKON'!CB262*'WEIGHTED from Refinitive'!$B$9)+('WEIGHTED from Refinitive'!$B$10*'ISSUE SCORE from EIKON'!CQ262)+('ISSUE SCORE from EIKON'!DF262*'WEIGHTED from Refinitive'!$B$11)+('WEIGHTED from Refinitive'!$B$14*'ISSUE SCORE from EIKON'!DU262)+('ISSUE SCORE from EIKON'!EJ262*'WEIGHTED from Refinitive'!$B$15)+('WEIGHTED from Refinitive'!$B$16*'ISSUE SCORE from EIKON'!EY262)</f>
        <v>59.571106182638765</v>
      </c>
      <c r="P259" s="1">
        <f>('WEIGHTED from Refinitive'!$B$3*'ISSUE SCORE from EIKON'!U262)+('WEIGHTED from Refinitive'!$B$4*'ISSUE SCORE from EIKON'!AJ262)+('ISSUE SCORE from EIKON'!AY262*'WEIGHTED from Refinitive'!$B$5)+('WEIGHTED from Refinitive'!$B$8*'ISSUE SCORE from EIKON'!BN262)+('ISSUE SCORE from EIKON'!CC262*'WEIGHTED from Refinitive'!$B$9)+('WEIGHTED from Refinitive'!$B$10*'ISSUE SCORE from EIKON'!CR262)+('ISSUE SCORE from EIKON'!DG262*'WEIGHTED from Refinitive'!$B$11)+('WEIGHTED from Refinitive'!$B$14*'ISSUE SCORE from EIKON'!DV262)+('ISSUE SCORE from EIKON'!EK262*'WEIGHTED from Refinitive'!$B$15)+('WEIGHTED from Refinitive'!$B$16*'ISSUE SCORE from EIKON'!EZ262)</f>
        <v>0</v>
      </c>
      <c r="R259" s="11" t="s">
        <v>389</v>
      </c>
      <c r="S259" s="1">
        <f t="shared" si="122"/>
        <v>84.998561126735098</v>
      </c>
      <c r="T259" s="1">
        <f t="shared" si="123"/>
        <v>79.415902584963703</v>
      </c>
      <c r="U259" s="1">
        <f t="shared" si="124"/>
        <v>69.012615277536057</v>
      </c>
      <c r="V259" s="1">
        <f t="shared" si="125"/>
        <v>71.318142067253405</v>
      </c>
      <c r="W259" s="1">
        <f t="shared" si="126"/>
        <v>67.272179209679166</v>
      </c>
      <c r="X259" s="1">
        <f t="shared" si="127"/>
        <v>67.994786389733164</v>
      </c>
      <c r="Y259" s="1">
        <f t="shared" si="128"/>
        <v>63.668022104055851</v>
      </c>
      <c r="Z259" s="1">
        <f t="shared" si="129"/>
        <v>70.474189368370261</v>
      </c>
      <c r="AA259" s="1">
        <f t="shared" si="130"/>
        <v>73.186459739091276</v>
      </c>
      <c r="AB259" s="1">
        <f t="shared" si="131"/>
        <v>71.003191430057939</v>
      </c>
      <c r="AC259" s="1">
        <f t="shared" si="132"/>
        <v>64.252147283297802</v>
      </c>
      <c r="AD259" s="1">
        <f t="shared" si="133"/>
        <v>61.232036722564168</v>
      </c>
      <c r="AE259" s="1">
        <f t="shared" si="134"/>
        <v>62.295129870129827</v>
      </c>
      <c r="AF259" s="1">
        <f t="shared" si="135"/>
        <v>59.571106182638765</v>
      </c>
      <c r="AG259" s="1">
        <f t="shared" si="136"/>
        <v>0</v>
      </c>
      <c r="AI259" s="11" t="s">
        <v>389</v>
      </c>
      <c r="AJ259" s="1">
        <f t="shared" si="137"/>
        <v>5.5826585417713943</v>
      </c>
      <c r="AK259" s="1">
        <f t="shared" si="138"/>
        <v>10.403287307427647</v>
      </c>
      <c r="AL259" s="1">
        <f t="shared" si="139"/>
        <v>-2.3055267897173479</v>
      </c>
      <c r="AM259" s="1">
        <f t="shared" si="140"/>
        <v>4.0459628575742386</v>
      </c>
      <c r="AN259" s="1">
        <f t="shared" si="141"/>
        <v>-0.72260718005399838</v>
      </c>
      <c r="AO259" s="1">
        <f t="shared" si="142"/>
        <v>4.3267642856773136</v>
      </c>
      <c r="AP259" s="1">
        <f t="shared" si="143"/>
        <v>-6.8061672643144107</v>
      </c>
      <c r="AQ259" s="1">
        <f t="shared" si="144"/>
        <v>-2.712270370721015</v>
      </c>
      <c r="AR259" s="1">
        <f t="shared" si="145"/>
        <v>2.1832683090333376</v>
      </c>
      <c r="AS259" s="1">
        <f t="shared" si="146"/>
        <v>6.7510441467601368</v>
      </c>
      <c r="AT259" s="1">
        <f t="shared" si="147"/>
        <v>3.0201105607336345</v>
      </c>
      <c r="AU259" s="1">
        <f t="shared" si="148"/>
        <v>-1.0630931475656595</v>
      </c>
      <c r="AV259" s="1">
        <f t="shared" si="149"/>
        <v>2.7240236874910622</v>
      </c>
      <c r="AW259" s="1">
        <f t="shared" si="150"/>
        <v>59.571106182638765</v>
      </c>
      <c r="AX259" s="1" t="str">
        <f>VLOOKUP(AI259,'ISSUE SCORE from EIKON'!A262:B691,2,FALSE)</f>
        <v>Philip Morris International Inc</v>
      </c>
      <c r="AY259" s="1">
        <f t="shared" si="151" ref="AY259:AY322">AY258+1</f>
        <v>258</v>
      </c>
      <c r="AZ259" s="1">
        <v>258</v>
      </c>
      <c r="BA259" s="1">
        <v>1</v>
      </c>
    </row>
    <row r="260" spans="1:53" ht="15">
      <c r="A260" s="11" t="s">
        <v>325</v>
      </c>
      <c r="B260" s="1">
        <f>('WEIGHTED from Refinitive'!$B$3*'ISSUE SCORE from EIKON'!G263)+('WEIGHTED from Refinitive'!$B$4*'ISSUE SCORE from EIKON'!V263)+('ISSUE SCORE from EIKON'!AK263*'WEIGHTED from Refinitive'!$B$5)+('WEIGHTED from Refinitive'!$B$8*'ISSUE SCORE from EIKON'!AZ263)+('ISSUE SCORE from EIKON'!BO263*'WEIGHTED from Refinitive'!$B$9)+('WEIGHTED from Refinitive'!$B$10*'ISSUE SCORE from EIKON'!CD263)+('ISSUE SCORE from EIKON'!CS263*'WEIGHTED from Refinitive'!$B$11)+('WEIGHTED from Refinitive'!$B$14*'ISSUE SCORE from EIKON'!DH263)+('ISSUE SCORE from EIKON'!DW263*'WEIGHTED from Refinitive'!$B$15)+('WEIGHTED from Refinitive'!$B$16*'ISSUE SCORE from EIKON'!EL263)</f>
        <v>75.484064112011751</v>
      </c>
      <c r="C260" s="1">
        <f>('WEIGHTED from Refinitive'!$B$3*'ISSUE SCORE from EIKON'!H263)+('WEIGHTED from Refinitive'!$B$4*'ISSUE SCORE from EIKON'!W263)+('ISSUE SCORE from EIKON'!AL263*'WEIGHTED from Refinitive'!$B$5)+('WEIGHTED from Refinitive'!$B$8*'ISSUE SCORE from EIKON'!BA263)+('ISSUE SCORE from EIKON'!BP263*'WEIGHTED from Refinitive'!$B$9)+('WEIGHTED from Refinitive'!$B$10*'ISSUE SCORE from EIKON'!CE263)+('ISSUE SCORE from EIKON'!CT263*'WEIGHTED from Refinitive'!$B$11)+('WEIGHTED from Refinitive'!$B$14*'ISSUE SCORE from EIKON'!DI263)+('ISSUE SCORE from EIKON'!DX263*'WEIGHTED from Refinitive'!$B$15)+('WEIGHTED from Refinitive'!$B$16*'ISSUE SCORE from EIKON'!EM263)</f>
        <v>74.274288249994129</v>
      </c>
      <c r="D260" s="1">
        <f>('WEIGHTED from Refinitive'!$B$3*'ISSUE SCORE from EIKON'!I263)+('WEIGHTED from Refinitive'!$B$4*'ISSUE SCORE from EIKON'!X263)+('ISSUE SCORE from EIKON'!AM263*'WEIGHTED from Refinitive'!$B$5)+('WEIGHTED from Refinitive'!$B$8*'ISSUE SCORE from EIKON'!BB263)+('ISSUE SCORE from EIKON'!BQ263*'WEIGHTED from Refinitive'!$B$9)+('WEIGHTED from Refinitive'!$B$10*'ISSUE SCORE from EIKON'!CF263)+('ISSUE SCORE from EIKON'!CU263*'WEIGHTED from Refinitive'!$B$11)+('WEIGHTED from Refinitive'!$B$14*'ISSUE SCORE from EIKON'!DJ263)+('ISSUE SCORE from EIKON'!DY263*'WEIGHTED from Refinitive'!$B$15)+('WEIGHTED from Refinitive'!$B$16*'ISSUE SCORE from EIKON'!EN263)</f>
        <v>71.303260607217183</v>
      </c>
      <c r="E260" s="1">
        <f>('WEIGHTED from Refinitive'!$B$3*'ISSUE SCORE from EIKON'!J263)+('WEIGHTED from Refinitive'!$B$4*'ISSUE SCORE from EIKON'!Y263)+('ISSUE SCORE from EIKON'!AN263*'WEIGHTED from Refinitive'!$B$5)+('WEIGHTED from Refinitive'!$B$8*'ISSUE SCORE from EIKON'!BC263)+('ISSUE SCORE from EIKON'!BR263*'WEIGHTED from Refinitive'!$B$9)+('WEIGHTED from Refinitive'!$B$10*'ISSUE SCORE from EIKON'!CG263)+('ISSUE SCORE from EIKON'!CV263*'WEIGHTED from Refinitive'!$B$11)+('WEIGHTED from Refinitive'!$B$14*'ISSUE SCORE from EIKON'!DK263)+('ISSUE SCORE from EIKON'!DZ263*'WEIGHTED from Refinitive'!$B$15)+('WEIGHTED from Refinitive'!$B$16*'ISSUE SCORE from EIKON'!EO263)</f>
        <v>64.291664993172105</v>
      </c>
      <c r="F260" s="1">
        <f>('WEIGHTED from Refinitive'!$B$3*'ISSUE SCORE from EIKON'!K263)+('WEIGHTED from Refinitive'!$B$4*'ISSUE SCORE from EIKON'!Z263)+('ISSUE SCORE from EIKON'!AO263*'WEIGHTED from Refinitive'!$B$5)+('WEIGHTED from Refinitive'!$B$8*'ISSUE SCORE from EIKON'!BD263)+('ISSUE SCORE from EIKON'!BS263*'WEIGHTED from Refinitive'!$B$9)+('WEIGHTED from Refinitive'!$B$10*'ISSUE SCORE from EIKON'!CH263)+('ISSUE SCORE from EIKON'!CW263*'WEIGHTED from Refinitive'!$B$11)+('WEIGHTED from Refinitive'!$B$14*'ISSUE SCORE from EIKON'!DL263)+('ISSUE SCORE from EIKON'!EA263*'WEIGHTED from Refinitive'!$B$15)+('WEIGHTED from Refinitive'!$B$16*'ISSUE SCORE from EIKON'!EP263)</f>
        <v>64.765065226744014</v>
      </c>
      <c r="G260" s="1">
        <f>('WEIGHTED from Refinitive'!$B$3*'ISSUE SCORE from EIKON'!L263)+('WEIGHTED from Refinitive'!$B$4*'ISSUE SCORE from EIKON'!AA263)+('ISSUE SCORE from EIKON'!AP263*'WEIGHTED from Refinitive'!$B$5)+('WEIGHTED from Refinitive'!$B$8*'ISSUE SCORE from EIKON'!BE263)+('ISSUE SCORE from EIKON'!BT263*'WEIGHTED from Refinitive'!$B$9)+('WEIGHTED from Refinitive'!$B$10*'ISSUE SCORE from EIKON'!CI263)+('ISSUE SCORE from EIKON'!CX263*'WEIGHTED from Refinitive'!$B$11)+('WEIGHTED from Refinitive'!$B$14*'ISSUE SCORE from EIKON'!DM263)+('ISSUE SCORE from EIKON'!EB263*'WEIGHTED from Refinitive'!$B$15)+('WEIGHTED from Refinitive'!$B$16*'ISSUE SCORE from EIKON'!EQ263)</f>
        <v>63.820802319922734</v>
      </c>
      <c r="H260" s="1">
        <f>('WEIGHTED from Refinitive'!$B$3*'ISSUE SCORE from EIKON'!M263)+('WEIGHTED from Refinitive'!$B$4*'ISSUE SCORE from EIKON'!AB263)+('ISSUE SCORE from EIKON'!AQ263*'WEIGHTED from Refinitive'!$B$5)+('WEIGHTED from Refinitive'!$B$8*'ISSUE SCORE from EIKON'!BF263)+('ISSUE SCORE from EIKON'!BU263*'WEIGHTED from Refinitive'!$B$9)+('WEIGHTED from Refinitive'!$B$10*'ISSUE SCORE from EIKON'!CJ263)+('ISSUE SCORE from EIKON'!CY263*'WEIGHTED from Refinitive'!$B$11)+('WEIGHTED from Refinitive'!$B$14*'ISSUE SCORE from EIKON'!DN263)+('ISSUE SCORE from EIKON'!EC263*'WEIGHTED from Refinitive'!$B$15)+('WEIGHTED from Refinitive'!$B$16*'ISSUE SCORE from EIKON'!ER263)</f>
        <v>51.840351248412986</v>
      </c>
      <c r="I260" s="1">
        <f>('WEIGHTED from Refinitive'!$B$3*'ISSUE SCORE from EIKON'!N263)+('WEIGHTED from Refinitive'!$B$4*'ISSUE SCORE from EIKON'!AC263)+('ISSUE SCORE from EIKON'!AR263*'WEIGHTED from Refinitive'!$B$5)+('WEIGHTED from Refinitive'!$B$8*'ISSUE SCORE from EIKON'!BG263)+('ISSUE SCORE from EIKON'!BV263*'WEIGHTED from Refinitive'!$B$9)+('WEIGHTED from Refinitive'!$B$10*'ISSUE SCORE from EIKON'!CK263)+('ISSUE SCORE from EIKON'!CZ263*'WEIGHTED from Refinitive'!$B$11)+('WEIGHTED from Refinitive'!$B$14*'ISSUE SCORE from EIKON'!DO263)+('ISSUE SCORE from EIKON'!ED263*'WEIGHTED from Refinitive'!$B$15)+('WEIGHTED from Refinitive'!$B$16*'ISSUE SCORE from EIKON'!ES263)</f>
        <v>56.066125138927447</v>
      </c>
      <c r="J260" s="1">
        <f>('WEIGHTED from Refinitive'!$B$3*'ISSUE SCORE from EIKON'!O263)+('WEIGHTED from Refinitive'!$B$4*'ISSUE SCORE from EIKON'!AD263)+('ISSUE SCORE from EIKON'!AS263*'WEIGHTED from Refinitive'!$B$5)+('WEIGHTED from Refinitive'!$B$8*'ISSUE SCORE from EIKON'!BH263)+('ISSUE SCORE from EIKON'!BW263*'WEIGHTED from Refinitive'!$B$9)+('WEIGHTED from Refinitive'!$B$10*'ISSUE SCORE from EIKON'!CL263)+('ISSUE SCORE from EIKON'!DA263*'WEIGHTED from Refinitive'!$B$11)+('WEIGHTED from Refinitive'!$B$14*'ISSUE SCORE from EIKON'!DP263)+('ISSUE SCORE from EIKON'!EE263*'WEIGHTED from Refinitive'!$B$15)+('WEIGHTED from Refinitive'!$B$16*'ISSUE SCORE from EIKON'!ET263)</f>
        <v>62.626349527665283</v>
      </c>
      <c r="K260" s="1">
        <f>('WEIGHTED from Refinitive'!$B$3*'ISSUE SCORE from EIKON'!P263)+('WEIGHTED from Refinitive'!$B$4*'ISSUE SCORE from EIKON'!AE263)+('ISSUE SCORE from EIKON'!AT263*'WEIGHTED from Refinitive'!$B$5)+('WEIGHTED from Refinitive'!$B$8*'ISSUE SCORE from EIKON'!BI263)+('ISSUE SCORE from EIKON'!BX263*'WEIGHTED from Refinitive'!$B$9)+('WEIGHTED from Refinitive'!$B$10*'ISSUE SCORE from EIKON'!CM263)+('ISSUE SCORE from EIKON'!DB263*'WEIGHTED from Refinitive'!$B$11)+('WEIGHTED from Refinitive'!$B$14*'ISSUE SCORE from EIKON'!DQ263)+('ISSUE SCORE from EIKON'!EF263*'WEIGHTED from Refinitive'!$B$15)+('WEIGHTED from Refinitive'!$B$16*'ISSUE SCORE from EIKON'!EU263)</f>
        <v>51.660169508008543</v>
      </c>
      <c r="L260" s="1">
        <f>('WEIGHTED from Refinitive'!$B$3*'ISSUE SCORE from EIKON'!Q263)+('WEIGHTED from Refinitive'!$B$4*'ISSUE SCORE from EIKON'!AF263)+('ISSUE SCORE from EIKON'!AU263*'WEIGHTED from Refinitive'!$B$5)+('WEIGHTED from Refinitive'!$B$8*'ISSUE SCORE from EIKON'!BJ263)+('ISSUE SCORE from EIKON'!BY263*'WEIGHTED from Refinitive'!$B$9)+('WEIGHTED from Refinitive'!$B$10*'ISSUE SCORE from EIKON'!CN263)+('ISSUE SCORE from EIKON'!DC263*'WEIGHTED from Refinitive'!$B$11)+('WEIGHTED from Refinitive'!$B$14*'ISSUE SCORE from EIKON'!DR263)+('ISSUE SCORE from EIKON'!EG263*'WEIGHTED from Refinitive'!$B$15)+('WEIGHTED from Refinitive'!$B$16*'ISSUE SCORE from EIKON'!EV263)</f>
        <v>51.781587859841054</v>
      </c>
      <c r="M260" s="1">
        <f>('WEIGHTED from Refinitive'!$B$3*'ISSUE SCORE from EIKON'!R263)+('WEIGHTED from Refinitive'!$B$4*'ISSUE SCORE from EIKON'!AG263)+('ISSUE SCORE from EIKON'!AV263*'WEIGHTED from Refinitive'!$B$5)+('WEIGHTED from Refinitive'!$B$8*'ISSUE SCORE from EIKON'!BK263)+('ISSUE SCORE from EIKON'!BZ263*'WEIGHTED from Refinitive'!$B$9)+('WEIGHTED from Refinitive'!$B$10*'ISSUE SCORE from EIKON'!CO263)+('ISSUE SCORE from EIKON'!DD263*'WEIGHTED from Refinitive'!$B$11)+('WEIGHTED from Refinitive'!$B$14*'ISSUE SCORE from EIKON'!DS263)+('ISSUE SCORE from EIKON'!EH263*'WEIGHTED from Refinitive'!$B$15)+('WEIGHTED from Refinitive'!$B$16*'ISSUE SCORE from EIKON'!EW263)</f>
        <v>47.488332229363174</v>
      </c>
      <c r="N260" s="1">
        <f>('WEIGHTED from Refinitive'!$B$3*'ISSUE SCORE from EIKON'!S263)+('WEIGHTED from Refinitive'!$B$4*'ISSUE SCORE from EIKON'!AH263)+('ISSUE SCORE from EIKON'!AW263*'WEIGHTED from Refinitive'!$B$5)+('WEIGHTED from Refinitive'!$B$8*'ISSUE SCORE from EIKON'!BL263)+('ISSUE SCORE from EIKON'!CA263*'WEIGHTED from Refinitive'!$B$9)+('WEIGHTED from Refinitive'!$B$10*'ISSUE SCORE from EIKON'!CP263)+('ISSUE SCORE from EIKON'!DE263*'WEIGHTED from Refinitive'!$B$11)+('WEIGHTED from Refinitive'!$B$14*'ISSUE SCORE from EIKON'!DT263)+('ISSUE SCORE from EIKON'!EI263*'WEIGHTED from Refinitive'!$B$15)+('WEIGHTED from Refinitive'!$B$16*'ISSUE SCORE from EIKON'!EX263)</f>
        <v>56.224242424242391</v>
      </c>
      <c r="O260" s="1">
        <f>('WEIGHTED from Refinitive'!$B$3*'ISSUE SCORE from EIKON'!T263)+('WEIGHTED from Refinitive'!$B$4*'ISSUE SCORE from EIKON'!AI263)+('ISSUE SCORE from EIKON'!AX263*'WEIGHTED from Refinitive'!$B$5)+('WEIGHTED from Refinitive'!$B$8*'ISSUE SCORE from EIKON'!BM263)+('ISSUE SCORE from EIKON'!CB263*'WEIGHTED from Refinitive'!$B$9)+('WEIGHTED from Refinitive'!$B$10*'ISSUE SCORE from EIKON'!CQ263)+('ISSUE SCORE from EIKON'!DF263*'WEIGHTED from Refinitive'!$B$11)+('WEIGHTED from Refinitive'!$B$14*'ISSUE SCORE from EIKON'!DU263)+('ISSUE SCORE from EIKON'!EJ263*'WEIGHTED from Refinitive'!$B$15)+('WEIGHTED from Refinitive'!$B$16*'ISSUE SCORE from EIKON'!EY263)</f>
        <v>49.660380560658069</v>
      </c>
      <c r="P260" s="1">
        <f>('WEIGHTED from Refinitive'!$B$3*'ISSUE SCORE from EIKON'!U263)+('WEIGHTED from Refinitive'!$B$4*'ISSUE SCORE from EIKON'!AJ263)+('ISSUE SCORE from EIKON'!AY263*'WEIGHTED from Refinitive'!$B$5)+('WEIGHTED from Refinitive'!$B$8*'ISSUE SCORE from EIKON'!BN263)+('ISSUE SCORE from EIKON'!CC263*'WEIGHTED from Refinitive'!$B$9)+('WEIGHTED from Refinitive'!$B$10*'ISSUE SCORE from EIKON'!CR263)+('ISSUE SCORE from EIKON'!DG263*'WEIGHTED from Refinitive'!$B$11)+('WEIGHTED from Refinitive'!$B$14*'ISSUE SCORE from EIKON'!DV263)+('ISSUE SCORE from EIKON'!EK263*'WEIGHTED from Refinitive'!$B$15)+('WEIGHTED from Refinitive'!$B$16*'ISSUE SCORE from EIKON'!EZ263)</f>
        <v>53.091525423728768</v>
      </c>
      <c r="R260" s="11" t="s">
        <v>391</v>
      </c>
      <c r="S260" s="1">
        <f t="shared" si="122"/>
        <v>70.885190771558797</v>
      </c>
      <c r="T260" s="1">
        <f t="shared" si="123"/>
        <v>74.274288249994129</v>
      </c>
      <c r="U260" s="1">
        <f t="shared" si="124"/>
        <v>71.303260607217183</v>
      </c>
      <c r="V260" s="1">
        <f t="shared" si="125"/>
        <v>64.291664993172105</v>
      </c>
      <c r="W260" s="1">
        <f t="shared" si="126"/>
        <v>64.765065226744014</v>
      </c>
      <c r="X260" s="1">
        <f t="shared" si="127"/>
        <v>63.820802319922734</v>
      </c>
      <c r="Y260" s="1">
        <f t="shared" si="128"/>
        <v>51.840351248412986</v>
      </c>
      <c r="Z260" s="1">
        <f t="shared" si="129"/>
        <v>56.066125138927447</v>
      </c>
      <c r="AA260" s="1">
        <f t="shared" si="130"/>
        <v>62.626349527665283</v>
      </c>
      <c r="AB260" s="1">
        <f t="shared" si="131"/>
        <v>51.660169508008543</v>
      </c>
      <c r="AC260" s="1">
        <f t="shared" si="132"/>
        <v>51.781587859841054</v>
      </c>
      <c r="AD260" s="1">
        <f t="shared" si="133"/>
        <v>47.488332229363174</v>
      </c>
      <c r="AE260" s="1">
        <f t="shared" si="134"/>
        <v>56.224242424242391</v>
      </c>
      <c r="AF260" s="1">
        <f t="shared" si="135"/>
        <v>49.660380560658069</v>
      </c>
      <c r="AG260" s="1">
        <f t="shared" si="136"/>
        <v>53.091525423728768</v>
      </c>
      <c r="AI260" s="11" t="s">
        <v>391</v>
      </c>
      <c r="AJ260" s="1">
        <f t="shared" si="137"/>
        <v>-3.3890974784353318</v>
      </c>
      <c r="AK260" s="1">
        <f t="shared" si="138"/>
        <v>2.9710276427769458</v>
      </c>
      <c r="AL260" s="1">
        <f t="shared" si="139"/>
        <v>7.0115956140450777</v>
      </c>
      <c r="AM260" s="1">
        <f t="shared" si="140"/>
        <v>-0.4734002335719083</v>
      </c>
      <c r="AN260" s="1">
        <f t="shared" si="141"/>
        <v>0.94426290682127956</v>
      </c>
      <c r="AO260" s="1">
        <f t="shared" si="142"/>
        <v>11.980451071509748</v>
      </c>
      <c r="AP260" s="1">
        <f t="shared" si="143"/>
        <v>-4.2257738905144606</v>
      </c>
      <c r="AQ260" s="1">
        <f t="shared" si="144"/>
        <v>-6.5602243887378364</v>
      </c>
      <c r="AR260" s="1">
        <f t="shared" si="145"/>
        <v>10.96618001965674</v>
      </c>
      <c r="AS260" s="1">
        <f t="shared" si="146"/>
        <v>-0.12141835183251004</v>
      </c>
      <c r="AT260" s="1">
        <f t="shared" si="147"/>
        <v>4.2932556304778799</v>
      </c>
      <c r="AU260" s="1">
        <f t="shared" si="148"/>
        <v>-8.7359101948792173</v>
      </c>
      <c r="AV260" s="1">
        <f t="shared" si="149"/>
        <v>6.5638618635843216</v>
      </c>
      <c r="AW260" s="1">
        <f t="shared" si="150"/>
        <v>-3.4311448630706991</v>
      </c>
      <c r="AX260" s="1" t="str">
        <f>VLOOKUP(AI260,'ISSUE SCORE from EIKON'!A263:B692,2,FALSE)</f>
        <v>Pinnacle West Capital Corp</v>
      </c>
      <c r="AY260" s="1">
        <f t="shared" si="151"/>
        <v>259</v>
      </c>
      <c r="AZ260" s="1">
        <v>259</v>
      </c>
      <c r="BA260" s="1">
        <v>1</v>
      </c>
    </row>
    <row r="261" spans="1:53" ht="15">
      <c r="A261" s="11" t="s">
        <v>326</v>
      </c>
      <c r="B261" s="1">
        <f>('WEIGHTED from Refinitive'!$B$3*'ISSUE SCORE from EIKON'!G264)+('WEIGHTED from Refinitive'!$B$4*'ISSUE SCORE from EIKON'!V264)+('ISSUE SCORE from EIKON'!AK264*'WEIGHTED from Refinitive'!$B$5)+('WEIGHTED from Refinitive'!$B$8*'ISSUE SCORE from EIKON'!AZ264)+('ISSUE SCORE from EIKON'!BO264*'WEIGHTED from Refinitive'!$B$9)+('WEIGHTED from Refinitive'!$B$10*'ISSUE SCORE from EIKON'!CD264)+('ISSUE SCORE from EIKON'!CS264*'WEIGHTED from Refinitive'!$B$11)+('WEIGHTED from Refinitive'!$B$14*'ISSUE SCORE from EIKON'!DH264)+('ISSUE SCORE from EIKON'!DW264*'WEIGHTED from Refinitive'!$B$15)+('WEIGHTED from Refinitive'!$B$16*'ISSUE SCORE from EIKON'!EL264)</f>
        <v>82.969769750199234</v>
      </c>
      <c r="C261" s="1">
        <f>('WEIGHTED from Refinitive'!$B$3*'ISSUE SCORE from EIKON'!H264)+('WEIGHTED from Refinitive'!$B$4*'ISSUE SCORE from EIKON'!W264)+('ISSUE SCORE from EIKON'!AL264*'WEIGHTED from Refinitive'!$B$5)+('WEIGHTED from Refinitive'!$B$8*'ISSUE SCORE from EIKON'!BA264)+('ISSUE SCORE from EIKON'!BP264*'WEIGHTED from Refinitive'!$B$9)+('WEIGHTED from Refinitive'!$B$10*'ISSUE SCORE from EIKON'!CE264)+('ISSUE SCORE from EIKON'!CT264*'WEIGHTED from Refinitive'!$B$11)+('WEIGHTED from Refinitive'!$B$14*'ISSUE SCORE from EIKON'!DI264)+('ISSUE SCORE from EIKON'!DX264*'WEIGHTED from Refinitive'!$B$15)+('WEIGHTED from Refinitive'!$B$16*'ISSUE SCORE from EIKON'!EM264)</f>
        <v>86.890392851069038</v>
      </c>
      <c r="D261" s="1">
        <f>('WEIGHTED from Refinitive'!$B$3*'ISSUE SCORE from EIKON'!I264)+('WEIGHTED from Refinitive'!$B$4*'ISSUE SCORE from EIKON'!X264)+('ISSUE SCORE from EIKON'!AM264*'WEIGHTED from Refinitive'!$B$5)+('WEIGHTED from Refinitive'!$B$8*'ISSUE SCORE from EIKON'!BB264)+('ISSUE SCORE from EIKON'!BQ264*'WEIGHTED from Refinitive'!$B$9)+('WEIGHTED from Refinitive'!$B$10*'ISSUE SCORE from EIKON'!CF264)+('ISSUE SCORE from EIKON'!CU264*'WEIGHTED from Refinitive'!$B$11)+('WEIGHTED from Refinitive'!$B$14*'ISSUE SCORE from EIKON'!DJ264)+('ISSUE SCORE from EIKON'!DY264*'WEIGHTED from Refinitive'!$B$15)+('WEIGHTED from Refinitive'!$B$16*'ISSUE SCORE from EIKON'!EN264)</f>
        <v>83.984876685144187</v>
      </c>
      <c r="E261" s="1">
        <f>('WEIGHTED from Refinitive'!$B$3*'ISSUE SCORE from EIKON'!J264)+('WEIGHTED from Refinitive'!$B$4*'ISSUE SCORE from EIKON'!Y264)+('ISSUE SCORE from EIKON'!AN264*'WEIGHTED from Refinitive'!$B$5)+('WEIGHTED from Refinitive'!$B$8*'ISSUE SCORE from EIKON'!BC264)+('ISSUE SCORE from EIKON'!BR264*'WEIGHTED from Refinitive'!$B$9)+('WEIGHTED from Refinitive'!$B$10*'ISSUE SCORE from EIKON'!CG264)+('ISSUE SCORE from EIKON'!CV264*'WEIGHTED from Refinitive'!$B$11)+('WEIGHTED from Refinitive'!$B$14*'ISSUE SCORE from EIKON'!DK264)+('ISSUE SCORE from EIKON'!DZ264*'WEIGHTED from Refinitive'!$B$15)+('WEIGHTED from Refinitive'!$B$16*'ISSUE SCORE from EIKON'!EO264)</f>
        <v>86.037294720599562</v>
      </c>
      <c r="F261" s="1">
        <f>('WEIGHTED from Refinitive'!$B$3*'ISSUE SCORE from EIKON'!K264)+('WEIGHTED from Refinitive'!$B$4*'ISSUE SCORE from EIKON'!Z264)+('ISSUE SCORE from EIKON'!AO264*'WEIGHTED from Refinitive'!$B$5)+('WEIGHTED from Refinitive'!$B$8*'ISSUE SCORE from EIKON'!BD264)+('ISSUE SCORE from EIKON'!BS264*'WEIGHTED from Refinitive'!$B$9)+('WEIGHTED from Refinitive'!$B$10*'ISSUE SCORE from EIKON'!CH264)+('ISSUE SCORE from EIKON'!CW264*'WEIGHTED from Refinitive'!$B$11)+('WEIGHTED from Refinitive'!$B$14*'ISSUE SCORE from EIKON'!DL264)+('ISSUE SCORE from EIKON'!EA264*'WEIGHTED from Refinitive'!$B$15)+('WEIGHTED from Refinitive'!$B$16*'ISSUE SCORE from EIKON'!EP264)</f>
        <v>86.009690309690242</v>
      </c>
      <c r="G261" s="1">
        <f>('WEIGHTED from Refinitive'!$B$3*'ISSUE SCORE from EIKON'!L264)+('WEIGHTED from Refinitive'!$B$4*'ISSUE SCORE from EIKON'!AA264)+('ISSUE SCORE from EIKON'!AP264*'WEIGHTED from Refinitive'!$B$5)+('WEIGHTED from Refinitive'!$B$8*'ISSUE SCORE from EIKON'!BE264)+('ISSUE SCORE from EIKON'!BT264*'WEIGHTED from Refinitive'!$B$9)+('WEIGHTED from Refinitive'!$B$10*'ISSUE SCORE from EIKON'!CI264)+('ISSUE SCORE from EIKON'!CX264*'WEIGHTED from Refinitive'!$B$11)+('WEIGHTED from Refinitive'!$B$14*'ISSUE SCORE from EIKON'!DM264)+('ISSUE SCORE from EIKON'!EB264*'WEIGHTED from Refinitive'!$B$15)+('WEIGHTED from Refinitive'!$B$16*'ISSUE SCORE from EIKON'!EQ264)</f>
        <v>85.286476054378525</v>
      </c>
      <c r="H261" s="1">
        <f>('WEIGHTED from Refinitive'!$B$3*'ISSUE SCORE from EIKON'!M264)+('WEIGHTED from Refinitive'!$B$4*'ISSUE SCORE from EIKON'!AB264)+('ISSUE SCORE from EIKON'!AQ264*'WEIGHTED from Refinitive'!$B$5)+('WEIGHTED from Refinitive'!$B$8*'ISSUE SCORE from EIKON'!BF264)+('ISSUE SCORE from EIKON'!BU264*'WEIGHTED from Refinitive'!$B$9)+('WEIGHTED from Refinitive'!$B$10*'ISSUE SCORE from EIKON'!CJ264)+('ISSUE SCORE from EIKON'!CY264*'WEIGHTED from Refinitive'!$B$11)+('WEIGHTED from Refinitive'!$B$14*'ISSUE SCORE from EIKON'!DN264)+('ISSUE SCORE from EIKON'!EC264*'WEIGHTED from Refinitive'!$B$15)+('WEIGHTED from Refinitive'!$B$16*'ISSUE SCORE from EIKON'!ER264)</f>
        <v>80.080684383876445</v>
      </c>
      <c r="I261" s="1">
        <f>('WEIGHTED from Refinitive'!$B$3*'ISSUE SCORE from EIKON'!N264)+('WEIGHTED from Refinitive'!$B$4*'ISSUE SCORE from EIKON'!AC264)+('ISSUE SCORE from EIKON'!AR264*'WEIGHTED from Refinitive'!$B$5)+('WEIGHTED from Refinitive'!$B$8*'ISSUE SCORE from EIKON'!BG264)+('ISSUE SCORE from EIKON'!BV264*'WEIGHTED from Refinitive'!$B$9)+('WEIGHTED from Refinitive'!$B$10*'ISSUE SCORE from EIKON'!CK264)+('ISSUE SCORE from EIKON'!CZ264*'WEIGHTED from Refinitive'!$B$11)+('WEIGHTED from Refinitive'!$B$14*'ISSUE SCORE from EIKON'!DO264)+('ISSUE SCORE from EIKON'!ED264*'WEIGHTED from Refinitive'!$B$15)+('WEIGHTED from Refinitive'!$B$16*'ISSUE SCORE from EIKON'!ES264)</f>
        <v>83.749005800222264</v>
      </c>
      <c r="J261" s="1">
        <f>('WEIGHTED from Refinitive'!$B$3*'ISSUE SCORE from EIKON'!O264)+('WEIGHTED from Refinitive'!$B$4*'ISSUE SCORE from EIKON'!AD264)+('ISSUE SCORE from EIKON'!AS264*'WEIGHTED from Refinitive'!$B$5)+('WEIGHTED from Refinitive'!$B$8*'ISSUE SCORE from EIKON'!BH264)+('ISSUE SCORE from EIKON'!BW264*'WEIGHTED from Refinitive'!$B$9)+('WEIGHTED from Refinitive'!$B$10*'ISSUE SCORE from EIKON'!CL264)+('ISSUE SCORE from EIKON'!DA264*'WEIGHTED from Refinitive'!$B$11)+('WEIGHTED from Refinitive'!$B$14*'ISSUE SCORE from EIKON'!DP264)+('ISSUE SCORE from EIKON'!EE264*'WEIGHTED from Refinitive'!$B$15)+('WEIGHTED from Refinitive'!$B$16*'ISSUE SCORE from EIKON'!ET264)</f>
        <v>82.248497738629254</v>
      </c>
      <c r="K261" s="1">
        <f>('WEIGHTED from Refinitive'!$B$3*'ISSUE SCORE from EIKON'!P264)+('WEIGHTED from Refinitive'!$B$4*'ISSUE SCORE from EIKON'!AE264)+('ISSUE SCORE from EIKON'!AT264*'WEIGHTED from Refinitive'!$B$5)+('WEIGHTED from Refinitive'!$B$8*'ISSUE SCORE from EIKON'!BI264)+('ISSUE SCORE from EIKON'!BX264*'WEIGHTED from Refinitive'!$B$9)+('WEIGHTED from Refinitive'!$B$10*'ISSUE SCORE from EIKON'!CM264)+('ISSUE SCORE from EIKON'!DB264*'WEIGHTED from Refinitive'!$B$11)+('WEIGHTED from Refinitive'!$B$14*'ISSUE SCORE from EIKON'!DQ264)+('ISSUE SCORE from EIKON'!EF264*'WEIGHTED from Refinitive'!$B$15)+('WEIGHTED from Refinitive'!$B$16*'ISSUE SCORE from EIKON'!EU264)</f>
        <v>85.988475546305935</v>
      </c>
      <c r="L261" s="1">
        <f>('WEIGHTED from Refinitive'!$B$3*'ISSUE SCORE from EIKON'!Q264)+('WEIGHTED from Refinitive'!$B$4*'ISSUE SCORE from EIKON'!AF264)+('ISSUE SCORE from EIKON'!AU264*'WEIGHTED from Refinitive'!$B$5)+('WEIGHTED from Refinitive'!$B$8*'ISSUE SCORE from EIKON'!BJ264)+('ISSUE SCORE from EIKON'!BY264*'WEIGHTED from Refinitive'!$B$9)+('WEIGHTED from Refinitive'!$B$10*'ISSUE SCORE from EIKON'!CN264)+('ISSUE SCORE from EIKON'!DC264*'WEIGHTED from Refinitive'!$B$11)+('WEIGHTED from Refinitive'!$B$14*'ISSUE SCORE from EIKON'!DR264)+('ISSUE SCORE from EIKON'!EG264*'WEIGHTED from Refinitive'!$B$15)+('WEIGHTED from Refinitive'!$B$16*'ISSUE SCORE from EIKON'!EV264)</f>
        <v>79.110611784117026</v>
      </c>
      <c r="M261" s="1">
        <f>('WEIGHTED from Refinitive'!$B$3*'ISSUE SCORE from EIKON'!R264)+('WEIGHTED from Refinitive'!$B$4*'ISSUE SCORE from EIKON'!AG264)+('ISSUE SCORE from EIKON'!AV264*'WEIGHTED from Refinitive'!$B$5)+('WEIGHTED from Refinitive'!$B$8*'ISSUE SCORE from EIKON'!BK264)+('ISSUE SCORE from EIKON'!BZ264*'WEIGHTED from Refinitive'!$B$9)+('WEIGHTED from Refinitive'!$B$10*'ISSUE SCORE from EIKON'!CO264)+('ISSUE SCORE from EIKON'!DD264*'WEIGHTED from Refinitive'!$B$11)+('WEIGHTED from Refinitive'!$B$14*'ISSUE SCORE from EIKON'!DS264)+('ISSUE SCORE from EIKON'!EH264*'WEIGHTED from Refinitive'!$B$15)+('WEIGHTED from Refinitive'!$B$16*'ISSUE SCORE from EIKON'!EW264)</f>
        <v>70.982115554406974</v>
      </c>
      <c r="N261" s="1">
        <f>('WEIGHTED from Refinitive'!$B$3*'ISSUE SCORE from EIKON'!S264)+('WEIGHTED from Refinitive'!$B$4*'ISSUE SCORE from EIKON'!AH264)+('ISSUE SCORE from EIKON'!AW264*'WEIGHTED from Refinitive'!$B$5)+('WEIGHTED from Refinitive'!$B$8*'ISSUE SCORE from EIKON'!BL264)+('ISSUE SCORE from EIKON'!CA264*'WEIGHTED from Refinitive'!$B$9)+('WEIGHTED from Refinitive'!$B$10*'ISSUE SCORE from EIKON'!CP264)+('ISSUE SCORE from EIKON'!DE264*'WEIGHTED from Refinitive'!$B$11)+('WEIGHTED from Refinitive'!$B$14*'ISSUE SCORE from EIKON'!DT264)+('ISSUE SCORE from EIKON'!EI264*'WEIGHTED from Refinitive'!$B$15)+('WEIGHTED from Refinitive'!$B$16*'ISSUE SCORE from EIKON'!EX264)</f>
        <v>82.565946348733178</v>
      </c>
      <c r="O261" s="1">
        <f>('WEIGHTED from Refinitive'!$B$3*'ISSUE SCORE from EIKON'!T264)+('WEIGHTED from Refinitive'!$B$4*'ISSUE SCORE from EIKON'!AI264)+('ISSUE SCORE from EIKON'!AX264*'WEIGHTED from Refinitive'!$B$5)+('WEIGHTED from Refinitive'!$B$8*'ISSUE SCORE from EIKON'!BM264)+('ISSUE SCORE from EIKON'!CB264*'WEIGHTED from Refinitive'!$B$9)+('WEIGHTED from Refinitive'!$B$10*'ISSUE SCORE from EIKON'!CQ264)+('ISSUE SCORE from EIKON'!DF264*'WEIGHTED from Refinitive'!$B$11)+('WEIGHTED from Refinitive'!$B$14*'ISSUE SCORE from EIKON'!DU264)+('ISSUE SCORE from EIKON'!EJ264*'WEIGHTED from Refinitive'!$B$15)+('WEIGHTED from Refinitive'!$B$16*'ISSUE SCORE from EIKON'!EY264)</f>
        <v>76.822520460707949</v>
      </c>
      <c r="P261" s="1">
        <f>('WEIGHTED from Refinitive'!$B$3*'ISSUE SCORE from EIKON'!U264)+('WEIGHTED from Refinitive'!$B$4*'ISSUE SCORE from EIKON'!AJ264)+('ISSUE SCORE from EIKON'!AY264*'WEIGHTED from Refinitive'!$B$5)+('WEIGHTED from Refinitive'!$B$8*'ISSUE SCORE from EIKON'!BN264)+('ISSUE SCORE from EIKON'!CC264*'WEIGHTED from Refinitive'!$B$9)+('WEIGHTED from Refinitive'!$B$10*'ISSUE SCORE from EIKON'!CR264)+('ISSUE SCORE from EIKON'!DG264*'WEIGHTED from Refinitive'!$B$11)+('WEIGHTED from Refinitive'!$B$14*'ISSUE SCORE from EIKON'!DV264)+('ISSUE SCORE from EIKON'!EK264*'WEIGHTED from Refinitive'!$B$15)+('WEIGHTED from Refinitive'!$B$16*'ISSUE SCORE from EIKON'!EZ264)</f>
        <v>59.655447941888582</v>
      </c>
      <c r="R261" s="11" t="s">
        <v>392</v>
      </c>
      <c r="S261" s="1">
        <f t="shared" si="122"/>
        <v>72.824434970314613</v>
      </c>
      <c r="T261" s="1">
        <f t="shared" si="123"/>
        <v>86.890392851069038</v>
      </c>
      <c r="U261" s="1">
        <f t="shared" si="124"/>
        <v>83.984876685144187</v>
      </c>
      <c r="V261" s="1">
        <f t="shared" si="125"/>
        <v>86.037294720599562</v>
      </c>
      <c r="W261" s="1">
        <f t="shared" si="126"/>
        <v>86.009690309690242</v>
      </c>
      <c r="X261" s="1">
        <f t="shared" si="127"/>
        <v>85.286476054378525</v>
      </c>
      <c r="Y261" s="1">
        <f t="shared" si="128"/>
        <v>80.080684383876445</v>
      </c>
      <c r="Z261" s="1">
        <f t="shared" si="129"/>
        <v>83.749005800222264</v>
      </c>
      <c r="AA261" s="1">
        <f t="shared" si="130"/>
        <v>82.248497738629254</v>
      </c>
      <c r="AB261" s="1">
        <f t="shared" si="131"/>
        <v>85.988475546305935</v>
      </c>
      <c r="AC261" s="1">
        <f t="shared" si="132"/>
        <v>79.110611784117026</v>
      </c>
      <c r="AD261" s="1">
        <f t="shared" si="133"/>
        <v>70.982115554406974</v>
      </c>
      <c r="AE261" s="1">
        <f t="shared" si="134"/>
        <v>82.565946348733178</v>
      </c>
      <c r="AF261" s="1">
        <f t="shared" si="135"/>
        <v>76.822520460707949</v>
      </c>
      <c r="AG261" s="1">
        <f t="shared" si="136"/>
        <v>59.655447941888582</v>
      </c>
      <c r="AI261" s="11" t="s">
        <v>392</v>
      </c>
      <c r="AJ261" s="1">
        <f t="shared" si="137"/>
        <v>-14.065957880754425</v>
      </c>
      <c r="AK261" s="1">
        <f t="shared" si="138"/>
        <v>2.9055161659248512</v>
      </c>
      <c r="AL261" s="1">
        <f t="shared" si="139"/>
        <v>-2.0524180354553749</v>
      </c>
      <c r="AM261" s="1">
        <f t="shared" si="140"/>
        <v>0.027604410909319199</v>
      </c>
      <c r="AN261" s="1">
        <f t="shared" si="141"/>
        <v>0.72321425531171712</v>
      </c>
      <c r="AO261" s="1">
        <f t="shared" si="142"/>
        <v>5.2057916705020801</v>
      </c>
      <c r="AP261" s="1">
        <f t="shared" si="143"/>
        <v>-3.6683214163458189</v>
      </c>
      <c r="AQ261" s="1">
        <f t="shared" si="144"/>
        <v>1.5005080615930098</v>
      </c>
      <c r="AR261" s="1">
        <f t="shared" si="145"/>
        <v>-3.7399778076766808</v>
      </c>
      <c r="AS261" s="1">
        <f t="shared" si="146"/>
        <v>6.8778637621889089</v>
      </c>
      <c r="AT261" s="1">
        <f t="shared" si="147"/>
        <v>8.128496229710052</v>
      </c>
      <c r="AU261" s="1">
        <f t="shared" si="148"/>
        <v>-11.583830794326204</v>
      </c>
      <c r="AV261" s="1">
        <f t="shared" si="149"/>
        <v>5.7434258880252287</v>
      </c>
      <c r="AW261" s="1">
        <f t="shared" si="150"/>
        <v>17.167072518819367</v>
      </c>
      <c r="AX261" s="1" t="str">
        <f>VLOOKUP(AI261,'ISSUE SCORE from EIKON'!A264:B693,2,FALSE)</f>
        <v>PPG Industries Inc</v>
      </c>
      <c r="AY261" s="1">
        <f t="shared" si="151"/>
        <v>260</v>
      </c>
      <c r="AZ261" s="1">
        <v>260</v>
      </c>
      <c r="BA261" s="1">
        <v>1</v>
      </c>
    </row>
    <row r="262" spans="1:53" ht="15">
      <c r="A262" s="11" t="s">
        <v>327</v>
      </c>
      <c r="B262" s="1">
        <f>('WEIGHTED from Refinitive'!$B$3*'ISSUE SCORE from EIKON'!G265)+('WEIGHTED from Refinitive'!$B$4*'ISSUE SCORE from EIKON'!V265)+('ISSUE SCORE from EIKON'!AK265*'WEIGHTED from Refinitive'!$B$5)+('WEIGHTED from Refinitive'!$B$8*'ISSUE SCORE from EIKON'!AZ265)+('ISSUE SCORE from EIKON'!BO265*'WEIGHTED from Refinitive'!$B$9)+('WEIGHTED from Refinitive'!$B$10*'ISSUE SCORE from EIKON'!CD265)+('ISSUE SCORE from EIKON'!CS265*'WEIGHTED from Refinitive'!$B$11)+('WEIGHTED from Refinitive'!$B$14*'ISSUE SCORE from EIKON'!DH265)+('ISSUE SCORE from EIKON'!DW265*'WEIGHTED from Refinitive'!$B$15)+('WEIGHTED from Refinitive'!$B$16*'ISSUE SCORE from EIKON'!EL265)</f>
        <v>78.572973942146774</v>
      </c>
      <c r="C262" s="1">
        <f>('WEIGHTED from Refinitive'!$B$3*'ISSUE SCORE from EIKON'!H265)+('WEIGHTED from Refinitive'!$B$4*'ISSUE SCORE from EIKON'!W265)+('ISSUE SCORE from EIKON'!AL265*'WEIGHTED from Refinitive'!$B$5)+('WEIGHTED from Refinitive'!$B$8*'ISSUE SCORE from EIKON'!BA265)+('ISSUE SCORE from EIKON'!BP265*'WEIGHTED from Refinitive'!$B$9)+('WEIGHTED from Refinitive'!$B$10*'ISSUE SCORE from EIKON'!CE265)+('ISSUE SCORE from EIKON'!CT265*'WEIGHTED from Refinitive'!$B$11)+('WEIGHTED from Refinitive'!$B$14*'ISSUE SCORE from EIKON'!DI265)+('ISSUE SCORE from EIKON'!DX265*'WEIGHTED from Refinitive'!$B$15)+('WEIGHTED from Refinitive'!$B$16*'ISSUE SCORE from EIKON'!EM265)</f>
        <v>80.266064257028077</v>
      </c>
      <c r="D262" s="1">
        <f>('WEIGHTED from Refinitive'!$B$3*'ISSUE SCORE from EIKON'!I265)+('WEIGHTED from Refinitive'!$B$4*'ISSUE SCORE from EIKON'!X265)+('ISSUE SCORE from EIKON'!AM265*'WEIGHTED from Refinitive'!$B$5)+('WEIGHTED from Refinitive'!$B$8*'ISSUE SCORE from EIKON'!BB265)+('ISSUE SCORE from EIKON'!BQ265*'WEIGHTED from Refinitive'!$B$9)+('WEIGHTED from Refinitive'!$B$10*'ISSUE SCORE from EIKON'!CF265)+('ISSUE SCORE from EIKON'!CU265*'WEIGHTED from Refinitive'!$B$11)+('WEIGHTED from Refinitive'!$B$14*'ISSUE SCORE from EIKON'!DJ265)+('ISSUE SCORE from EIKON'!DY265*'WEIGHTED from Refinitive'!$B$15)+('WEIGHTED from Refinitive'!$B$16*'ISSUE SCORE from EIKON'!EN265)</f>
        <v>74.735266008282863</v>
      </c>
      <c r="E262" s="1">
        <f>('WEIGHTED from Refinitive'!$B$3*'ISSUE SCORE from EIKON'!J265)+('WEIGHTED from Refinitive'!$B$4*'ISSUE SCORE from EIKON'!Y265)+('ISSUE SCORE from EIKON'!AN265*'WEIGHTED from Refinitive'!$B$5)+('WEIGHTED from Refinitive'!$B$8*'ISSUE SCORE from EIKON'!BC265)+('ISSUE SCORE from EIKON'!BR265*'WEIGHTED from Refinitive'!$B$9)+('WEIGHTED from Refinitive'!$B$10*'ISSUE SCORE from EIKON'!CG265)+('ISSUE SCORE from EIKON'!CV265*'WEIGHTED from Refinitive'!$B$11)+('WEIGHTED from Refinitive'!$B$14*'ISSUE SCORE from EIKON'!DK265)+('ISSUE SCORE from EIKON'!DZ265*'WEIGHTED from Refinitive'!$B$15)+('WEIGHTED from Refinitive'!$B$16*'ISSUE SCORE from EIKON'!EO265)</f>
        <v>75.359848484848428</v>
      </c>
      <c r="F262" s="1">
        <f>('WEIGHTED from Refinitive'!$B$3*'ISSUE SCORE from EIKON'!K265)+('WEIGHTED from Refinitive'!$B$4*'ISSUE SCORE from EIKON'!Z265)+('ISSUE SCORE from EIKON'!AO265*'WEIGHTED from Refinitive'!$B$5)+('WEIGHTED from Refinitive'!$B$8*'ISSUE SCORE from EIKON'!BD265)+('ISSUE SCORE from EIKON'!BS265*'WEIGHTED from Refinitive'!$B$9)+('WEIGHTED from Refinitive'!$B$10*'ISSUE SCORE from EIKON'!CH265)+('ISSUE SCORE from EIKON'!CW265*'WEIGHTED from Refinitive'!$B$11)+('WEIGHTED from Refinitive'!$B$14*'ISSUE SCORE from EIKON'!DL265)+('ISSUE SCORE from EIKON'!EA265*'WEIGHTED from Refinitive'!$B$15)+('WEIGHTED from Refinitive'!$B$16*'ISSUE SCORE from EIKON'!EP265)</f>
        <v>79.036287313432837</v>
      </c>
      <c r="G262" s="1">
        <f>('WEIGHTED from Refinitive'!$B$3*'ISSUE SCORE from EIKON'!L265)+('WEIGHTED from Refinitive'!$B$4*'ISSUE SCORE from EIKON'!AA265)+('ISSUE SCORE from EIKON'!AP265*'WEIGHTED from Refinitive'!$B$5)+('WEIGHTED from Refinitive'!$B$8*'ISSUE SCORE from EIKON'!BE265)+('ISSUE SCORE from EIKON'!BT265*'WEIGHTED from Refinitive'!$B$9)+('WEIGHTED from Refinitive'!$B$10*'ISSUE SCORE from EIKON'!CI265)+('ISSUE SCORE from EIKON'!CX265*'WEIGHTED from Refinitive'!$B$11)+('WEIGHTED from Refinitive'!$B$14*'ISSUE SCORE from EIKON'!DM265)+('ISSUE SCORE from EIKON'!EB265*'WEIGHTED from Refinitive'!$B$15)+('WEIGHTED from Refinitive'!$B$16*'ISSUE SCORE from EIKON'!EQ265)</f>
        <v>78.101562499999986</v>
      </c>
      <c r="H262" s="1">
        <f>('WEIGHTED from Refinitive'!$B$3*'ISSUE SCORE from EIKON'!M265)+('WEIGHTED from Refinitive'!$B$4*'ISSUE SCORE from EIKON'!AB265)+('ISSUE SCORE from EIKON'!AQ265*'WEIGHTED from Refinitive'!$B$5)+('WEIGHTED from Refinitive'!$B$8*'ISSUE SCORE from EIKON'!BF265)+('ISSUE SCORE from EIKON'!BU265*'WEIGHTED from Refinitive'!$B$9)+('WEIGHTED from Refinitive'!$B$10*'ISSUE SCORE from EIKON'!CJ265)+('ISSUE SCORE from EIKON'!CY265*'WEIGHTED from Refinitive'!$B$11)+('WEIGHTED from Refinitive'!$B$14*'ISSUE SCORE from EIKON'!DN265)+('ISSUE SCORE from EIKON'!EC265*'WEIGHTED from Refinitive'!$B$15)+('WEIGHTED from Refinitive'!$B$16*'ISSUE SCORE from EIKON'!ER265)</f>
        <v>74.371199324324323</v>
      </c>
      <c r="I262" s="1">
        <f>('WEIGHTED from Refinitive'!$B$3*'ISSUE SCORE from EIKON'!N265)+('WEIGHTED from Refinitive'!$B$4*'ISSUE SCORE from EIKON'!AC265)+('ISSUE SCORE from EIKON'!AR265*'WEIGHTED from Refinitive'!$B$5)+('WEIGHTED from Refinitive'!$B$8*'ISSUE SCORE from EIKON'!BG265)+('ISSUE SCORE from EIKON'!BV265*'WEIGHTED from Refinitive'!$B$9)+('WEIGHTED from Refinitive'!$B$10*'ISSUE SCORE from EIKON'!CK265)+('ISSUE SCORE from EIKON'!CZ265*'WEIGHTED from Refinitive'!$B$11)+('WEIGHTED from Refinitive'!$B$14*'ISSUE SCORE from EIKON'!DO265)+('ISSUE SCORE from EIKON'!ED265*'WEIGHTED from Refinitive'!$B$15)+('WEIGHTED from Refinitive'!$B$16*'ISSUE SCORE from EIKON'!ES265)</f>
        <v>74.801648351648325</v>
      </c>
      <c r="J262" s="1">
        <f>('WEIGHTED from Refinitive'!$B$3*'ISSUE SCORE from EIKON'!O265)+('WEIGHTED from Refinitive'!$B$4*'ISSUE SCORE from EIKON'!AD265)+('ISSUE SCORE from EIKON'!AS265*'WEIGHTED from Refinitive'!$B$5)+('WEIGHTED from Refinitive'!$B$8*'ISSUE SCORE from EIKON'!BH265)+('ISSUE SCORE from EIKON'!BW265*'WEIGHTED from Refinitive'!$B$9)+('WEIGHTED from Refinitive'!$B$10*'ISSUE SCORE from EIKON'!CL265)+('ISSUE SCORE from EIKON'!DA265*'WEIGHTED from Refinitive'!$B$11)+('WEIGHTED from Refinitive'!$B$14*'ISSUE SCORE from EIKON'!DP265)+('ISSUE SCORE from EIKON'!EE265*'WEIGHTED from Refinitive'!$B$15)+('WEIGHTED from Refinitive'!$B$16*'ISSUE SCORE from EIKON'!ET265)</f>
        <v>77.670708955223844</v>
      </c>
      <c r="K262" s="1">
        <f>('WEIGHTED from Refinitive'!$B$3*'ISSUE SCORE from EIKON'!P265)+('WEIGHTED from Refinitive'!$B$4*'ISSUE SCORE from EIKON'!AE265)+('ISSUE SCORE from EIKON'!AT265*'WEIGHTED from Refinitive'!$B$5)+('WEIGHTED from Refinitive'!$B$8*'ISSUE SCORE from EIKON'!BI265)+('ISSUE SCORE from EIKON'!BX265*'WEIGHTED from Refinitive'!$B$9)+('WEIGHTED from Refinitive'!$B$10*'ISSUE SCORE from EIKON'!CM265)+('ISSUE SCORE from EIKON'!DB265*'WEIGHTED from Refinitive'!$B$11)+('WEIGHTED from Refinitive'!$B$14*'ISSUE SCORE from EIKON'!DQ265)+('ISSUE SCORE from EIKON'!EF265*'WEIGHTED from Refinitive'!$B$15)+('WEIGHTED from Refinitive'!$B$16*'ISSUE SCORE from EIKON'!EU265)</f>
        <v>77.923626373626334</v>
      </c>
      <c r="L262" s="1">
        <f>('WEIGHTED from Refinitive'!$B$3*'ISSUE SCORE from EIKON'!Q265)+('WEIGHTED from Refinitive'!$B$4*'ISSUE SCORE from EIKON'!AF265)+('ISSUE SCORE from EIKON'!AU265*'WEIGHTED from Refinitive'!$B$5)+('WEIGHTED from Refinitive'!$B$8*'ISSUE SCORE from EIKON'!BJ265)+('ISSUE SCORE from EIKON'!BY265*'WEIGHTED from Refinitive'!$B$9)+('WEIGHTED from Refinitive'!$B$10*'ISSUE SCORE from EIKON'!CN265)+('ISSUE SCORE from EIKON'!DC265*'WEIGHTED from Refinitive'!$B$11)+('WEIGHTED from Refinitive'!$B$14*'ISSUE SCORE from EIKON'!DR265)+('ISSUE SCORE from EIKON'!EG265*'WEIGHTED from Refinitive'!$B$15)+('WEIGHTED from Refinitive'!$B$16*'ISSUE SCORE from EIKON'!EV265)</f>
        <v>75.647660818713433</v>
      </c>
      <c r="M262" s="1">
        <f>('WEIGHTED from Refinitive'!$B$3*'ISSUE SCORE from EIKON'!R265)+('WEIGHTED from Refinitive'!$B$4*'ISSUE SCORE from EIKON'!AG265)+('ISSUE SCORE from EIKON'!AV265*'WEIGHTED from Refinitive'!$B$5)+('WEIGHTED from Refinitive'!$B$8*'ISSUE SCORE from EIKON'!BK265)+('ISSUE SCORE from EIKON'!BZ265*'WEIGHTED from Refinitive'!$B$9)+('WEIGHTED from Refinitive'!$B$10*'ISSUE SCORE from EIKON'!CO265)+('ISSUE SCORE from EIKON'!DD265*'WEIGHTED from Refinitive'!$B$11)+('WEIGHTED from Refinitive'!$B$14*'ISSUE SCORE from EIKON'!DS265)+('ISSUE SCORE from EIKON'!EH265*'WEIGHTED from Refinitive'!$B$15)+('WEIGHTED from Refinitive'!$B$16*'ISSUE SCORE from EIKON'!EW265)</f>
        <v>65.536612903225802</v>
      </c>
      <c r="N262" s="1">
        <f>('WEIGHTED from Refinitive'!$B$3*'ISSUE SCORE from EIKON'!S265)+('WEIGHTED from Refinitive'!$B$4*'ISSUE SCORE from EIKON'!AH265)+('ISSUE SCORE from EIKON'!AW265*'WEIGHTED from Refinitive'!$B$5)+('WEIGHTED from Refinitive'!$B$8*'ISSUE SCORE from EIKON'!BL265)+('ISSUE SCORE from EIKON'!CA265*'WEIGHTED from Refinitive'!$B$9)+('WEIGHTED from Refinitive'!$B$10*'ISSUE SCORE from EIKON'!CP265)+('ISSUE SCORE from EIKON'!DE265*'WEIGHTED from Refinitive'!$B$11)+('WEIGHTED from Refinitive'!$B$14*'ISSUE SCORE from EIKON'!DT265)+('ISSUE SCORE from EIKON'!EI265*'WEIGHTED from Refinitive'!$B$15)+('WEIGHTED from Refinitive'!$B$16*'ISSUE SCORE from EIKON'!EX265)</f>
        <v>72.536458333333314</v>
      </c>
      <c r="O262" s="1">
        <f>('WEIGHTED from Refinitive'!$B$3*'ISSUE SCORE from EIKON'!T265)+('WEIGHTED from Refinitive'!$B$4*'ISSUE SCORE from EIKON'!AI265)+('ISSUE SCORE from EIKON'!AX265*'WEIGHTED from Refinitive'!$B$5)+('WEIGHTED from Refinitive'!$B$8*'ISSUE SCORE from EIKON'!BM265)+('ISSUE SCORE from EIKON'!CB265*'WEIGHTED from Refinitive'!$B$9)+('WEIGHTED from Refinitive'!$B$10*'ISSUE SCORE from EIKON'!CQ265)+('ISSUE SCORE from EIKON'!DF265*'WEIGHTED from Refinitive'!$B$11)+('WEIGHTED from Refinitive'!$B$14*'ISSUE SCORE from EIKON'!DU265)+('ISSUE SCORE from EIKON'!EJ265*'WEIGHTED from Refinitive'!$B$15)+('WEIGHTED from Refinitive'!$B$16*'ISSUE SCORE from EIKON'!EY265)</f>
        <v>57.717677696078404</v>
      </c>
      <c r="P262" s="1">
        <f>('WEIGHTED from Refinitive'!$B$3*'ISSUE SCORE from EIKON'!U265)+('WEIGHTED from Refinitive'!$B$4*'ISSUE SCORE from EIKON'!AJ265)+('ISSUE SCORE from EIKON'!AY265*'WEIGHTED from Refinitive'!$B$5)+('WEIGHTED from Refinitive'!$B$8*'ISSUE SCORE from EIKON'!BN265)+('ISSUE SCORE from EIKON'!CC265*'WEIGHTED from Refinitive'!$B$9)+('WEIGHTED from Refinitive'!$B$10*'ISSUE SCORE from EIKON'!CR265)+('ISSUE SCORE from EIKON'!DG265*'WEIGHTED from Refinitive'!$B$11)+('WEIGHTED from Refinitive'!$B$14*'ISSUE SCORE from EIKON'!DV265)+('ISSUE SCORE from EIKON'!EK265*'WEIGHTED from Refinitive'!$B$15)+('WEIGHTED from Refinitive'!$B$16*'ISSUE SCORE from EIKON'!EZ265)</f>
        <v>66.291754756871001</v>
      </c>
      <c r="R262" s="11" t="s">
        <v>393</v>
      </c>
      <c r="S262" s="1">
        <f t="shared" si="122"/>
        <v>65.732159007168178</v>
      </c>
      <c r="T262" s="1">
        <f t="shared" si="123"/>
        <v>80.266064257028077</v>
      </c>
      <c r="U262" s="1">
        <f t="shared" si="124"/>
        <v>74.735266008282863</v>
      </c>
      <c r="V262" s="1">
        <f t="shared" si="125"/>
        <v>75.359848484848428</v>
      </c>
      <c r="W262" s="1">
        <f t="shared" si="126"/>
        <v>79.036287313432837</v>
      </c>
      <c r="X262" s="1">
        <f t="shared" si="127"/>
        <v>78.101562499999986</v>
      </c>
      <c r="Y262" s="1">
        <f t="shared" si="128"/>
        <v>74.371199324324323</v>
      </c>
      <c r="Z262" s="1">
        <f t="shared" si="129"/>
        <v>74.801648351648325</v>
      </c>
      <c r="AA262" s="1">
        <f t="shared" si="130"/>
        <v>77.670708955223844</v>
      </c>
      <c r="AB262" s="1">
        <f t="shared" si="131"/>
        <v>77.923626373626334</v>
      </c>
      <c r="AC262" s="1">
        <f t="shared" si="132"/>
        <v>75.647660818713433</v>
      </c>
      <c r="AD262" s="1">
        <f t="shared" si="133"/>
        <v>65.536612903225802</v>
      </c>
      <c r="AE262" s="1">
        <f t="shared" si="134"/>
        <v>72.536458333333314</v>
      </c>
      <c r="AF262" s="1">
        <f t="shared" si="135"/>
        <v>57.717677696078404</v>
      </c>
      <c r="AG262" s="1">
        <f t="shared" si="136"/>
        <v>66.291754756871001</v>
      </c>
      <c r="AI262" s="11" t="s">
        <v>393</v>
      </c>
      <c r="AJ262" s="1">
        <f t="shared" si="137"/>
        <v>-14.533905249859899</v>
      </c>
      <c r="AK262" s="1">
        <f t="shared" si="138"/>
        <v>5.5307982487452136</v>
      </c>
      <c r="AL262" s="1">
        <f t="shared" si="139"/>
        <v>-0.62458247656556409</v>
      </c>
      <c r="AM262" s="1">
        <f t="shared" si="140"/>
        <v>-3.6764388285844092</v>
      </c>
      <c r="AN262" s="1">
        <f t="shared" si="141"/>
        <v>0.93472481343285097</v>
      </c>
      <c r="AO262" s="1">
        <f t="shared" si="142"/>
        <v>3.730363175675663</v>
      </c>
      <c r="AP262" s="1">
        <f t="shared" si="143"/>
        <v>-0.43044902732400203</v>
      </c>
      <c r="AQ262" s="1">
        <f t="shared" si="144"/>
        <v>-2.8690606035755195</v>
      </c>
      <c r="AR262" s="1">
        <f t="shared" si="145"/>
        <v>-0.2529174184024896</v>
      </c>
      <c r="AS262" s="1">
        <f t="shared" si="146"/>
        <v>2.2759655549129008</v>
      </c>
      <c r="AT262" s="1">
        <f t="shared" si="147"/>
        <v>10.111047915487632</v>
      </c>
      <c r="AU262" s="1">
        <f t="shared" si="148"/>
        <v>-6.9998454301075128</v>
      </c>
      <c r="AV262" s="1">
        <f t="shared" si="149"/>
        <v>14.81878063725491</v>
      </c>
      <c r="AW262" s="1">
        <f t="shared" si="150"/>
        <v>-8.5740770607925967</v>
      </c>
      <c r="AX262" s="1" t="str">
        <f>VLOOKUP(AI262,'ISSUE SCORE from EIKON'!A265:B694,2,FALSE)</f>
        <v>PPL Corp</v>
      </c>
      <c r="AY262" s="1">
        <f t="shared" si="151"/>
        <v>261</v>
      </c>
      <c r="AZ262" s="1">
        <v>261</v>
      </c>
      <c r="BA262" s="1">
        <v>1</v>
      </c>
    </row>
    <row r="263" spans="1:53" ht="15">
      <c r="A263" s="11" t="s">
        <v>328</v>
      </c>
      <c r="B263" s="1">
        <f>('WEIGHTED from Refinitive'!$B$3*'ISSUE SCORE from EIKON'!G266)+('WEIGHTED from Refinitive'!$B$4*'ISSUE SCORE from EIKON'!V266)+('ISSUE SCORE from EIKON'!AK266*'WEIGHTED from Refinitive'!$B$5)+('WEIGHTED from Refinitive'!$B$8*'ISSUE SCORE from EIKON'!AZ266)+('ISSUE SCORE from EIKON'!BO266*'WEIGHTED from Refinitive'!$B$9)+('WEIGHTED from Refinitive'!$B$10*'ISSUE SCORE from EIKON'!CD266)+('ISSUE SCORE from EIKON'!CS266*'WEIGHTED from Refinitive'!$B$11)+('WEIGHTED from Refinitive'!$B$14*'ISSUE SCORE from EIKON'!DH266)+('ISSUE SCORE from EIKON'!DW266*'WEIGHTED from Refinitive'!$B$15)+('WEIGHTED from Refinitive'!$B$16*'ISSUE SCORE from EIKON'!EL266)</f>
        <v>77.6289631121723</v>
      </c>
      <c r="C263" s="1">
        <f>('WEIGHTED from Refinitive'!$B$3*'ISSUE SCORE from EIKON'!H266)+('WEIGHTED from Refinitive'!$B$4*'ISSUE SCORE from EIKON'!W266)+('ISSUE SCORE from EIKON'!AL266*'WEIGHTED from Refinitive'!$B$5)+('WEIGHTED from Refinitive'!$B$8*'ISSUE SCORE from EIKON'!BA266)+('ISSUE SCORE from EIKON'!BP266*'WEIGHTED from Refinitive'!$B$9)+('WEIGHTED from Refinitive'!$B$10*'ISSUE SCORE from EIKON'!CE266)+('ISSUE SCORE from EIKON'!CT266*'WEIGHTED from Refinitive'!$B$11)+('WEIGHTED from Refinitive'!$B$14*'ISSUE SCORE from EIKON'!DI266)+('ISSUE SCORE from EIKON'!DX266*'WEIGHTED from Refinitive'!$B$15)+('WEIGHTED from Refinitive'!$B$16*'ISSUE SCORE from EIKON'!EM266)</f>
        <v>75.760752065349763</v>
      </c>
      <c r="D263" s="1">
        <f>('WEIGHTED from Refinitive'!$B$3*'ISSUE SCORE from EIKON'!I266)+('WEIGHTED from Refinitive'!$B$4*'ISSUE SCORE from EIKON'!X266)+('ISSUE SCORE from EIKON'!AM266*'WEIGHTED from Refinitive'!$B$5)+('WEIGHTED from Refinitive'!$B$8*'ISSUE SCORE from EIKON'!BB266)+('ISSUE SCORE from EIKON'!BQ266*'WEIGHTED from Refinitive'!$B$9)+('WEIGHTED from Refinitive'!$B$10*'ISSUE SCORE from EIKON'!CF266)+('ISSUE SCORE from EIKON'!CU266*'WEIGHTED from Refinitive'!$B$11)+('WEIGHTED from Refinitive'!$B$14*'ISSUE SCORE from EIKON'!DJ266)+('ISSUE SCORE from EIKON'!DY266*'WEIGHTED from Refinitive'!$B$15)+('WEIGHTED from Refinitive'!$B$16*'ISSUE SCORE from EIKON'!EN266)</f>
        <v>71.544833968342431</v>
      </c>
      <c r="E263" s="1">
        <f>('WEIGHTED from Refinitive'!$B$3*'ISSUE SCORE from EIKON'!J266)+('WEIGHTED from Refinitive'!$B$4*'ISSUE SCORE from EIKON'!Y266)+('ISSUE SCORE from EIKON'!AN266*'WEIGHTED from Refinitive'!$B$5)+('WEIGHTED from Refinitive'!$B$8*'ISSUE SCORE from EIKON'!BC266)+('ISSUE SCORE from EIKON'!BR266*'WEIGHTED from Refinitive'!$B$9)+('WEIGHTED from Refinitive'!$B$10*'ISSUE SCORE from EIKON'!CG266)+('ISSUE SCORE from EIKON'!CV266*'WEIGHTED from Refinitive'!$B$11)+('WEIGHTED from Refinitive'!$B$14*'ISSUE SCORE from EIKON'!DK266)+('ISSUE SCORE from EIKON'!DZ266*'WEIGHTED from Refinitive'!$B$15)+('WEIGHTED from Refinitive'!$B$16*'ISSUE SCORE from EIKON'!EO266)</f>
        <v>65.157747953800538</v>
      </c>
      <c r="F263" s="1">
        <f>('WEIGHTED from Refinitive'!$B$3*'ISSUE SCORE from EIKON'!K266)+('WEIGHTED from Refinitive'!$B$4*'ISSUE SCORE from EIKON'!Z266)+('ISSUE SCORE from EIKON'!AO266*'WEIGHTED from Refinitive'!$B$5)+('WEIGHTED from Refinitive'!$B$8*'ISSUE SCORE from EIKON'!BD266)+('ISSUE SCORE from EIKON'!BS266*'WEIGHTED from Refinitive'!$B$9)+('WEIGHTED from Refinitive'!$B$10*'ISSUE SCORE from EIKON'!CH266)+('ISSUE SCORE from EIKON'!CW266*'WEIGHTED from Refinitive'!$B$11)+('WEIGHTED from Refinitive'!$B$14*'ISSUE SCORE from EIKON'!DL266)+('ISSUE SCORE from EIKON'!EA266*'WEIGHTED from Refinitive'!$B$15)+('WEIGHTED from Refinitive'!$B$16*'ISSUE SCORE from EIKON'!EP266)</f>
        <v>63.164971735363416</v>
      </c>
      <c r="G263" s="1">
        <f>('WEIGHTED from Refinitive'!$B$3*'ISSUE SCORE from EIKON'!L266)+('WEIGHTED from Refinitive'!$B$4*'ISSUE SCORE from EIKON'!AA266)+('ISSUE SCORE from EIKON'!AP266*'WEIGHTED from Refinitive'!$B$5)+('WEIGHTED from Refinitive'!$B$8*'ISSUE SCORE from EIKON'!BE266)+('ISSUE SCORE from EIKON'!BT266*'WEIGHTED from Refinitive'!$B$9)+('WEIGHTED from Refinitive'!$B$10*'ISSUE SCORE from EIKON'!CI266)+('ISSUE SCORE from EIKON'!CX266*'WEIGHTED from Refinitive'!$B$11)+('WEIGHTED from Refinitive'!$B$14*'ISSUE SCORE from EIKON'!DM266)+('ISSUE SCORE from EIKON'!EB266*'WEIGHTED from Refinitive'!$B$15)+('WEIGHTED from Refinitive'!$B$16*'ISSUE SCORE from EIKON'!EQ266)</f>
        <v>63.829124217962615</v>
      </c>
      <c r="H263" s="1">
        <f>('WEIGHTED from Refinitive'!$B$3*'ISSUE SCORE from EIKON'!M266)+('WEIGHTED from Refinitive'!$B$4*'ISSUE SCORE from EIKON'!AB266)+('ISSUE SCORE from EIKON'!AQ266*'WEIGHTED from Refinitive'!$B$5)+('WEIGHTED from Refinitive'!$B$8*'ISSUE SCORE from EIKON'!BF266)+('ISSUE SCORE from EIKON'!BU266*'WEIGHTED from Refinitive'!$B$9)+('WEIGHTED from Refinitive'!$B$10*'ISSUE SCORE from EIKON'!CJ266)+('ISSUE SCORE from EIKON'!CY266*'WEIGHTED from Refinitive'!$B$11)+('WEIGHTED from Refinitive'!$B$14*'ISSUE SCORE from EIKON'!DN266)+('ISSUE SCORE from EIKON'!EC266*'WEIGHTED from Refinitive'!$B$15)+('WEIGHTED from Refinitive'!$B$16*'ISSUE SCORE from EIKON'!ER266)</f>
        <v>63.226092896174833</v>
      </c>
      <c r="I263" s="1">
        <f>('WEIGHTED from Refinitive'!$B$3*'ISSUE SCORE from EIKON'!N266)+('WEIGHTED from Refinitive'!$B$4*'ISSUE SCORE from EIKON'!AC266)+('ISSUE SCORE from EIKON'!AR266*'WEIGHTED from Refinitive'!$B$5)+('WEIGHTED from Refinitive'!$B$8*'ISSUE SCORE from EIKON'!BG266)+('ISSUE SCORE from EIKON'!BV266*'WEIGHTED from Refinitive'!$B$9)+('WEIGHTED from Refinitive'!$B$10*'ISSUE SCORE from EIKON'!CK266)+('ISSUE SCORE from EIKON'!CZ266*'WEIGHTED from Refinitive'!$B$11)+('WEIGHTED from Refinitive'!$B$14*'ISSUE SCORE from EIKON'!DO266)+('ISSUE SCORE from EIKON'!ED266*'WEIGHTED from Refinitive'!$B$15)+('WEIGHTED from Refinitive'!$B$16*'ISSUE SCORE from EIKON'!ES266)</f>
        <v>44.224443319838009</v>
      </c>
      <c r="J263" s="1">
        <f>('WEIGHTED from Refinitive'!$B$3*'ISSUE SCORE from EIKON'!O266)+('WEIGHTED from Refinitive'!$B$4*'ISSUE SCORE from EIKON'!AD266)+('ISSUE SCORE from EIKON'!AS266*'WEIGHTED from Refinitive'!$B$5)+('WEIGHTED from Refinitive'!$B$8*'ISSUE SCORE from EIKON'!BH266)+('ISSUE SCORE from EIKON'!BW266*'WEIGHTED from Refinitive'!$B$9)+('WEIGHTED from Refinitive'!$B$10*'ISSUE SCORE from EIKON'!CL266)+('ISSUE SCORE from EIKON'!DA266*'WEIGHTED from Refinitive'!$B$11)+('WEIGHTED from Refinitive'!$B$14*'ISSUE SCORE from EIKON'!DP266)+('ISSUE SCORE from EIKON'!EE266*'WEIGHTED from Refinitive'!$B$15)+('WEIGHTED from Refinitive'!$B$16*'ISSUE SCORE from EIKON'!ET266)</f>
        <v>46.182124184665319</v>
      </c>
      <c r="K263" s="1">
        <f>('WEIGHTED from Refinitive'!$B$3*'ISSUE SCORE from EIKON'!P266)+('WEIGHTED from Refinitive'!$B$4*'ISSUE SCORE from EIKON'!AE266)+('ISSUE SCORE from EIKON'!AT266*'WEIGHTED from Refinitive'!$B$5)+('WEIGHTED from Refinitive'!$B$8*'ISSUE SCORE from EIKON'!BI266)+('ISSUE SCORE from EIKON'!BX266*'WEIGHTED from Refinitive'!$B$9)+('WEIGHTED from Refinitive'!$B$10*'ISSUE SCORE from EIKON'!CM266)+('ISSUE SCORE from EIKON'!DB266*'WEIGHTED from Refinitive'!$B$11)+('WEIGHTED from Refinitive'!$B$14*'ISSUE SCORE from EIKON'!DQ266)+('ISSUE SCORE from EIKON'!EF266*'WEIGHTED from Refinitive'!$B$15)+('WEIGHTED from Refinitive'!$B$16*'ISSUE SCORE from EIKON'!EU266)</f>
        <v>44.043841065148207</v>
      </c>
      <c r="L263" s="1">
        <f>('WEIGHTED from Refinitive'!$B$3*'ISSUE SCORE from EIKON'!Q266)+('WEIGHTED from Refinitive'!$B$4*'ISSUE SCORE from EIKON'!AF266)+('ISSUE SCORE from EIKON'!AU266*'WEIGHTED from Refinitive'!$B$5)+('WEIGHTED from Refinitive'!$B$8*'ISSUE SCORE from EIKON'!BJ266)+('ISSUE SCORE from EIKON'!BY266*'WEIGHTED from Refinitive'!$B$9)+('WEIGHTED from Refinitive'!$B$10*'ISSUE SCORE from EIKON'!CN266)+('ISSUE SCORE from EIKON'!DC266*'WEIGHTED from Refinitive'!$B$11)+('WEIGHTED from Refinitive'!$B$14*'ISSUE SCORE from EIKON'!DR266)+('ISSUE SCORE from EIKON'!EG266*'WEIGHTED from Refinitive'!$B$15)+('WEIGHTED from Refinitive'!$B$16*'ISSUE SCORE from EIKON'!EV266)</f>
        <v>32.883320321353871</v>
      </c>
      <c r="M263" s="1">
        <f>('WEIGHTED from Refinitive'!$B$3*'ISSUE SCORE from EIKON'!R266)+('WEIGHTED from Refinitive'!$B$4*'ISSUE SCORE from EIKON'!AG266)+('ISSUE SCORE from EIKON'!AV266*'WEIGHTED from Refinitive'!$B$5)+('WEIGHTED from Refinitive'!$B$8*'ISSUE SCORE from EIKON'!BK266)+('ISSUE SCORE from EIKON'!BZ266*'WEIGHTED from Refinitive'!$B$9)+('WEIGHTED from Refinitive'!$B$10*'ISSUE SCORE from EIKON'!CO266)+('ISSUE SCORE from EIKON'!DD266*'WEIGHTED from Refinitive'!$B$11)+('WEIGHTED from Refinitive'!$B$14*'ISSUE SCORE from EIKON'!DS266)+('ISSUE SCORE from EIKON'!EH266*'WEIGHTED from Refinitive'!$B$15)+('WEIGHTED from Refinitive'!$B$16*'ISSUE SCORE from EIKON'!EW266)</f>
        <v>45.412581168831146</v>
      </c>
      <c r="N263" s="1">
        <f>('WEIGHTED from Refinitive'!$B$3*'ISSUE SCORE from EIKON'!S266)+('WEIGHTED from Refinitive'!$B$4*'ISSUE SCORE from EIKON'!AH266)+('ISSUE SCORE from EIKON'!AW266*'WEIGHTED from Refinitive'!$B$5)+('WEIGHTED from Refinitive'!$B$8*'ISSUE SCORE from EIKON'!BL266)+('ISSUE SCORE from EIKON'!CA266*'WEIGHTED from Refinitive'!$B$9)+('WEIGHTED from Refinitive'!$B$10*'ISSUE SCORE from EIKON'!CP266)+('ISSUE SCORE from EIKON'!DE266*'WEIGHTED from Refinitive'!$B$11)+('WEIGHTED from Refinitive'!$B$14*'ISSUE SCORE from EIKON'!DT266)+('ISSUE SCORE from EIKON'!EI266*'WEIGHTED from Refinitive'!$B$15)+('WEIGHTED from Refinitive'!$B$16*'ISSUE SCORE from EIKON'!EX266)</f>
        <v>52.207996122070448</v>
      </c>
      <c r="O263" s="1">
        <f>('WEIGHTED from Refinitive'!$B$3*'ISSUE SCORE from EIKON'!T266)+('WEIGHTED from Refinitive'!$B$4*'ISSUE SCORE from EIKON'!AI266)+('ISSUE SCORE from EIKON'!AX266*'WEIGHTED from Refinitive'!$B$5)+('WEIGHTED from Refinitive'!$B$8*'ISSUE SCORE from EIKON'!BM266)+('ISSUE SCORE from EIKON'!CB266*'WEIGHTED from Refinitive'!$B$9)+('WEIGHTED from Refinitive'!$B$10*'ISSUE SCORE from EIKON'!CQ266)+('ISSUE SCORE from EIKON'!DF266*'WEIGHTED from Refinitive'!$B$11)+('WEIGHTED from Refinitive'!$B$14*'ISSUE SCORE from EIKON'!DU266)+('ISSUE SCORE from EIKON'!EJ266*'WEIGHTED from Refinitive'!$B$15)+('WEIGHTED from Refinitive'!$B$16*'ISSUE SCORE from EIKON'!EY266)</f>
        <v>41.660535439137107</v>
      </c>
      <c r="P263" s="1">
        <f>('WEIGHTED from Refinitive'!$B$3*'ISSUE SCORE from EIKON'!U266)+('WEIGHTED from Refinitive'!$B$4*'ISSUE SCORE from EIKON'!AJ266)+('ISSUE SCORE from EIKON'!AY266*'WEIGHTED from Refinitive'!$B$5)+('WEIGHTED from Refinitive'!$B$8*'ISSUE SCORE from EIKON'!BN266)+('ISSUE SCORE from EIKON'!CC266*'WEIGHTED from Refinitive'!$B$9)+('WEIGHTED from Refinitive'!$B$10*'ISSUE SCORE from EIKON'!CR266)+('ISSUE SCORE from EIKON'!DG266*'WEIGHTED from Refinitive'!$B$11)+('WEIGHTED from Refinitive'!$B$14*'ISSUE SCORE from EIKON'!DV266)+('ISSUE SCORE from EIKON'!EK266*'WEIGHTED from Refinitive'!$B$15)+('WEIGHTED from Refinitive'!$B$16*'ISSUE SCORE from EIKON'!EZ266)</f>
        <v>35.728729603729569</v>
      </c>
      <c r="R263" s="11" t="s">
        <v>394</v>
      </c>
      <c r="S263" s="1">
        <f t="shared" si="122"/>
        <v>75.718749999999943</v>
      </c>
      <c r="T263" s="1">
        <f t="shared" si="123"/>
        <v>75.760752065349763</v>
      </c>
      <c r="U263" s="1">
        <f t="shared" si="124"/>
        <v>71.544833968342431</v>
      </c>
      <c r="V263" s="1">
        <f t="shared" si="125"/>
        <v>65.157747953800538</v>
      </c>
      <c r="W263" s="1">
        <f t="shared" si="126"/>
        <v>63.164971735363416</v>
      </c>
      <c r="X263" s="1">
        <f t="shared" si="127"/>
        <v>63.829124217962615</v>
      </c>
      <c r="Y263" s="1">
        <f t="shared" si="128"/>
        <v>63.226092896174833</v>
      </c>
      <c r="Z263" s="1">
        <f t="shared" si="129"/>
        <v>44.224443319838009</v>
      </c>
      <c r="AA263" s="1">
        <f t="shared" si="130"/>
        <v>46.182124184665319</v>
      </c>
      <c r="AB263" s="1">
        <f t="shared" si="131"/>
        <v>44.043841065148207</v>
      </c>
      <c r="AC263" s="1">
        <f t="shared" si="132"/>
        <v>32.883320321353871</v>
      </c>
      <c r="AD263" s="1">
        <f t="shared" si="133"/>
        <v>45.412581168831146</v>
      </c>
      <c r="AE263" s="1">
        <f t="shared" si="134"/>
        <v>52.207996122070448</v>
      </c>
      <c r="AF263" s="1">
        <f t="shared" si="135"/>
        <v>41.660535439137107</v>
      </c>
      <c r="AG263" s="1">
        <f t="shared" si="136"/>
        <v>35.728729603729569</v>
      </c>
      <c r="AI263" s="11" t="s">
        <v>394</v>
      </c>
      <c r="AJ263" s="1">
        <f t="shared" si="137"/>
        <v>-0.042002065349819873</v>
      </c>
      <c r="AK263" s="1">
        <f t="shared" si="138"/>
        <v>4.2159180970073322</v>
      </c>
      <c r="AL263" s="1">
        <f t="shared" si="139"/>
        <v>6.3870860145418931</v>
      </c>
      <c r="AM263" s="1">
        <f t="shared" si="140"/>
        <v>1.9927762184371218</v>
      </c>
      <c r="AN263" s="1">
        <f t="shared" si="141"/>
        <v>-0.66415248259919935</v>
      </c>
      <c r="AO263" s="1">
        <f t="shared" si="142"/>
        <v>0.60303132178778185</v>
      </c>
      <c r="AP263" s="1">
        <f t="shared" si="143"/>
        <v>19.001649576336824</v>
      </c>
      <c r="AQ263" s="1">
        <f t="shared" si="144"/>
        <v>-1.9576808648273101</v>
      </c>
      <c r="AR263" s="1">
        <f t="shared" si="145"/>
        <v>2.1382831195171121</v>
      </c>
      <c r="AS263" s="1">
        <f t="shared" si="146"/>
        <v>11.160520743794336</v>
      </c>
      <c r="AT263" s="1">
        <f t="shared" si="147"/>
        <v>-12.529260847477275</v>
      </c>
      <c r="AU263" s="1">
        <f t="shared" si="148"/>
        <v>-6.7954149532393018</v>
      </c>
      <c r="AV263" s="1">
        <f t="shared" si="149"/>
        <v>10.547460682933341</v>
      </c>
      <c r="AW263" s="1">
        <f t="shared" si="150"/>
        <v>5.9318058354075376</v>
      </c>
      <c r="AX263" s="1" t="str">
        <f>VLOOKUP(AI263,'ISSUE SCORE from EIKON'!A266:B695,2,FALSE)</f>
        <v>Perrigo Company PLC</v>
      </c>
      <c r="AY263" s="1">
        <f t="shared" si="151"/>
        <v>262</v>
      </c>
      <c r="AZ263" s="1">
        <v>262</v>
      </c>
      <c r="BA263" s="1">
        <v>1</v>
      </c>
    </row>
    <row r="264" spans="1:53" ht="15">
      <c r="A264" s="11" t="s">
        <v>329</v>
      </c>
      <c r="B264" s="1">
        <f>('WEIGHTED from Refinitive'!$B$3*'ISSUE SCORE from EIKON'!G267)+('WEIGHTED from Refinitive'!$B$4*'ISSUE SCORE from EIKON'!V267)+('ISSUE SCORE from EIKON'!AK267*'WEIGHTED from Refinitive'!$B$5)+('WEIGHTED from Refinitive'!$B$8*'ISSUE SCORE from EIKON'!AZ267)+('ISSUE SCORE from EIKON'!BO267*'WEIGHTED from Refinitive'!$B$9)+('WEIGHTED from Refinitive'!$B$10*'ISSUE SCORE from EIKON'!CD267)+('ISSUE SCORE from EIKON'!CS267*'WEIGHTED from Refinitive'!$B$11)+('WEIGHTED from Refinitive'!$B$14*'ISSUE SCORE from EIKON'!DH267)+('ISSUE SCORE from EIKON'!DW267*'WEIGHTED from Refinitive'!$B$15)+('WEIGHTED from Refinitive'!$B$16*'ISSUE SCORE from EIKON'!EL267)</f>
        <v>63.409768041678774</v>
      </c>
      <c r="C264" s="1">
        <f>('WEIGHTED from Refinitive'!$B$3*'ISSUE SCORE from EIKON'!H267)+('WEIGHTED from Refinitive'!$B$4*'ISSUE SCORE from EIKON'!W267)+('ISSUE SCORE from EIKON'!AL267*'WEIGHTED from Refinitive'!$B$5)+('WEIGHTED from Refinitive'!$B$8*'ISSUE SCORE from EIKON'!BA267)+('ISSUE SCORE from EIKON'!BP267*'WEIGHTED from Refinitive'!$B$9)+('WEIGHTED from Refinitive'!$B$10*'ISSUE SCORE from EIKON'!CE267)+('ISSUE SCORE from EIKON'!CT267*'WEIGHTED from Refinitive'!$B$11)+('WEIGHTED from Refinitive'!$B$14*'ISSUE SCORE from EIKON'!DI267)+('ISSUE SCORE from EIKON'!DX267*'WEIGHTED from Refinitive'!$B$15)+('WEIGHTED from Refinitive'!$B$16*'ISSUE SCORE from EIKON'!EM267)</f>
        <v>72.885403473219014</v>
      </c>
      <c r="D264" s="1">
        <f>('WEIGHTED from Refinitive'!$B$3*'ISSUE SCORE from EIKON'!I267)+('WEIGHTED from Refinitive'!$B$4*'ISSUE SCORE from EIKON'!X267)+('ISSUE SCORE from EIKON'!AM267*'WEIGHTED from Refinitive'!$B$5)+('WEIGHTED from Refinitive'!$B$8*'ISSUE SCORE from EIKON'!BB267)+('ISSUE SCORE from EIKON'!BQ267*'WEIGHTED from Refinitive'!$B$9)+('WEIGHTED from Refinitive'!$B$10*'ISSUE SCORE from EIKON'!CF267)+('ISSUE SCORE from EIKON'!CU267*'WEIGHTED from Refinitive'!$B$11)+('WEIGHTED from Refinitive'!$B$14*'ISSUE SCORE from EIKON'!DJ267)+('ISSUE SCORE from EIKON'!DY267*'WEIGHTED from Refinitive'!$B$15)+('WEIGHTED from Refinitive'!$B$16*'ISSUE SCORE from EIKON'!EN267)</f>
        <v>66.032582216808734</v>
      </c>
      <c r="E264" s="1">
        <f>('WEIGHTED from Refinitive'!$B$3*'ISSUE SCORE from EIKON'!J267)+('WEIGHTED from Refinitive'!$B$4*'ISSUE SCORE from EIKON'!Y267)+('ISSUE SCORE from EIKON'!AN267*'WEIGHTED from Refinitive'!$B$5)+('WEIGHTED from Refinitive'!$B$8*'ISSUE SCORE from EIKON'!BC267)+('ISSUE SCORE from EIKON'!BR267*'WEIGHTED from Refinitive'!$B$9)+('WEIGHTED from Refinitive'!$B$10*'ISSUE SCORE from EIKON'!CG267)+('ISSUE SCORE from EIKON'!CV267*'WEIGHTED from Refinitive'!$B$11)+('WEIGHTED from Refinitive'!$B$14*'ISSUE SCORE from EIKON'!DK267)+('ISSUE SCORE from EIKON'!DZ267*'WEIGHTED from Refinitive'!$B$15)+('WEIGHTED from Refinitive'!$B$16*'ISSUE SCORE from EIKON'!EO267)</f>
        <v>66.643576506431913</v>
      </c>
      <c r="F264" s="1">
        <f>('WEIGHTED from Refinitive'!$B$3*'ISSUE SCORE from EIKON'!K267)+('WEIGHTED from Refinitive'!$B$4*'ISSUE SCORE from EIKON'!Z267)+('ISSUE SCORE from EIKON'!AO267*'WEIGHTED from Refinitive'!$B$5)+('WEIGHTED from Refinitive'!$B$8*'ISSUE SCORE from EIKON'!BD267)+('ISSUE SCORE from EIKON'!BS267*'WEIGHTED from Refinitive'!$B$9)+('WEIGHTED from Refinitive'!$B$10*'ISSUE SCORE from EIKON'!CH267)+('ISSUE SCORE from EIKON'!CW267*'WEIGHTED from Refinitive'!$B$11)+('WEIGHTED from Refinitive'!$B$14*'ISSUE SCORE from EIKON'!DL267)+('ISSUE SCORE from EIKON'!EA267*'WEIGHTED from Refinitive'!$B$15)+('WEIGHTED from Refinitive'!$B$16*'ISSUE SCORE from EIKON'!EP267)</f>
        <v>58.578171828171804</v>
      </c>
      <c r="G264" s="1">
        <f>('WEIGHTED from Refinitive'!$B$3*'ISSUE SCORE from EIKON'!L267)+('WEIGHTED from Refinitive'!$B$4*'ISSUE SCORE from EIKON'!AA267)+('ISSUE SCORE from EIKON'!AP267*'WEIGHTED from Refinitive'!$B$5)+('WEIGHTED from Refinitive'!$B$8*'ISSUE SCORE from EIKON'!BE267)+('ISSUE SCORE from EIKON'!BT267*'WEIGHTED from Refinitive'!$B$9)+('WEIGHTED from Refinitive'!$B$10*'ISSUE SCORE from EIKON'!CI267)+('ISSUE SCORE from EIKON'!CX267*'WEIGHTED from Refinitive'!$B$11)+('WEIGHTED from Refinitive'!$B$14*'ISSUE SCORE from EIKON'!DM267)+('ISSUE SCORE from EIKON'!EB267*'WEIGHTED from Refinitive'!$B$15)+('WEIGHTED from Refinitive'!$B$16*'ISSUE SCORE from EIKON'!EQ267)</f>
        <v>57.178571428571374</v>
      </c>
      <c r="H264" s="1">
        <f>('WEIGHTED from Refinitive'!$B$3*'ISSUE SCORE from EIKON'!M267)+('WEIGHTED from Refinitive'!$B$4*'ISSUE SCORE from EIKON'!AB267)+('ISSUE SCORE from EIKON'!AQ267*'WEIGHTED from Refinitive'!$B$5)+('WEIGHTED from Refinitive'!$B$8*'ISSUE SCORE from EIKON'!BF267)+('ISSUE SCORE from EIKON'!BU267*'WEIGHTED from Refinitive'!$B$9)+('WEIGHTED from Refinitive'!$B$10*'ISSUE SCORE from EIKON'!CJ267)+('ISSUE SCORE from EIKON'!CY267*'WEIGHTED from Refinitive'!$B$11)+('WEIGHTED from Refinitive'!$B$14*'ISSUE SCORE from EIKON'!DN267)+('ISSUE SCORE from EIKON'!EC267*'WEIGHTED from Refinitive'!$B$15)+('WEIGHTED from Refinitive'!$B$16*'ISSUE SCORE from EIKON'!ER267)</f>
        <v>54.739979445015372</v>
      </c>
      <c r="I264" s="1">
        <f>('WEIGHTED from Refinitive'!$B$3*'ISSUE SCORE from EIKON'!N267)+('WEIGHTED from Refinitive'!$B$4*'ISSUE SCORE from EIKON'!AC267)+('ISSUE SCORE from EIKON'!AR267*'WEIGHTED from Refinitive'!$B$5)+('WEIGHTED from Refinitive'!$B$8*'ISSUE SCORE from EIKON'!BG267)+('ISSUE SCORE from EIKON'!BV267*'WEIGHTED from Refinitive'!$B$9)+('WEIGHTED from Refinitive'!$B$10*'ISSUE SCORE from EIKON'!CK267)+('ISSUE SCORE from EIKON'!CZ267*'WEIGHTED from Refinitive'!$B$11)+('WEIGHTED from Refinitive'!$B$14*'ISSUE SCORE from EIKON'!DO267)+('ISSUE SCORE from EIKON'!ED267*'WEIGHTED from Refinitive'!$B$15)+('WEIGHTED from Refinitive'!$B$16*'ISSUE SCORE from EIKON'!ES267)</f>
        <v>55.56507367291173</v>
      </c>
      <c r="J264" s="1">
        <f>('WEIGHTED from Refinitive'!$B$3*'ISSUE SCORE from EIKON'!O267)+('WEIGHTED from Refinitive'!$B$4*'ISSUE SCORE from EIKON'!AD267)+('ISSUE SCORE from EIKON'!AS267*'WEIGHTED from Refinitive'!$B$5)+('WEIGHTED from Refinitive'!$B$8*'ISSUE SCORE from EIKON'!BH267)+('ISSUE SCORE from EIKON'!BW267*'WEIGHTED from Refinitive'!$B$9)+('WEIGHTED from Refinitive'!$B$10*'ISSUE SCORE from EIKON'!CL267)+('ISSUE SCORE from EIKON'!DA267*'WEIGHTED from Refinitive'!$B$11)+('WEIGHTED from Refinitive'!$B$14*'ISSUE SCORE from EIKON'!DP267)+('ISSUE SCORE from EIKON'!EE267*'WEIGHTED from Refinitive'!$B$15)+('WEIGHTED from Refinitive'!$B$16*'ISSUE SCORE from EIKON'!ET267)</f>
        <v>55.863056680161939</v>
      </c>
      <c r="K264" s="1">
        <f>('WEIGHTED from Refinitive'!$B$3*'ISSUE SCORE from EIKON'!P267)+('WEIGHTED from Refinitive'!$B$4*'ISSUE SCORE from EIKON'!AE267)+('ISSUE SCORE from EIKON'!AT267*'WEIGHTED from Refinitive'!$B$5)+('WEIGHTED from Refinitive'!$B$8*'ISSUE SCORE from EIKON'!BI267)+('ISSUE SCORE from EIKON'!BX267*'WEIGHTED from Refinitive'!$B$9)+('WEIGHTED from Refinitive'!$B$10*'ISSUE SCORE from EIKON'!CM267)+('ISSUE SCORE from EIKON'!DB267*'WEIGHTED from Refinitive'!$B$11)+('WEIGHTED from Refinitive'!$B$14*'ISSUE SCORE from EIKON'!DQ267)+('ISSUE SCORE from EIKON'!EF267*'WEIGHTED from Refinitive'!$B$15)+('WEIGHTED from Refinitive'!$B$16*'ISSUE SCORE from EIKON'!EU267)</f>
        <v>54.629141793088309</v>
      </c>
      <c r="L264" s="1">
        <f>('WEIGHTED from Refinitive'!$B$3*'ISSUE SCORE from EIKON'!Q267)+('WEIGHTED from Refinitive'!$B$4*'ISSUE SCORE from EIKON'!AF267)+('ISSUE SCORE from EIKON'!AU267*'WEIGHTED from Refinitive'!$B$5)+('WEIGHTED from Refinitive'!$B$8*'ISSUE SCORE from EIKON'!BJ267)+('ISSUE SCORE from EIKON'!BY267*'WEIGHTED from Refinitive'!$B$9)+('WEIGHTED from Refinitive'!$B$10*'ISSUE SCORE from EIKON'!CN267)+('ISSUE SCORE from EIKON'!DC267*'WEIGHTED from Refinitive'!$B$11)+('WEIGHTED from Refinitive'!$B$14*'ISSUE SCORE from EIKON'!DR267)+('ISSUE SCORE from EIKON'!EG267*'WEIGHTED from Refinitive'!$B$15)+('WEIGHTED from Refinitive'!$B$16*'ISSUE SCORE from EIKON'!EV267)</f>
        <v>55.853113578373858</v>
      </c>
      <c r="M264" s="1">
        <f>('WEIGHTED from Refinitive'!$B$3*'ISSUE SCORE from EIKON'!R267)+('WEIGHTED from Refinitive'!$B$4*'ISSUE SCORE from EIKON'!AG267)+('ISSUE SCORE from EIKON'!AV267*'WEIGHTED from Refinitive'!$B$5)+('WEIGHTED from Refinitive'!$B$8*'ISSUE SCORE from EIKON'!BK267)+('ISSUE SCORE from EIKON'!BZ267*'WEIGHTED from Refinitive'!$B$9)+('WEIGHTED from Refinitive'!$B$10*'ISSUE SCORE from EIKON'!CO267)+('ISSUE SCORE from EIKON'!DD267*'WEIGHTED from Refinitive'!$B$11)+('WEIGHTED from Refinitive'!$B$14*'ISSUE SCORE from EIKON'!DS267)+('ISSUE SCORE from EIKON'!EH267*'WEIGHTED from Refinitive'!$B$15)+('WEIGHTED from Refinitive'!$B$16*'ISSUE SCORE from EIKON'!EW267)</f>
        <v>47.022447463383529</v>
      </c>
      <c r="N264" s="1">
        <f>('WEIGHTED from Refinitive'!$B$3*'ISSUE SCORE from EIKON'!S267)+('WEIGHTED from Refinitive'!$B$4*'ISSUE SCORE from EIKON'!AH267)+('ISSUE SCORE from EIKON'!AW267*'WEIGHTED from Refinitive'!$B$5)+('WEIGHTED from Refinitive'!$B$8*'ISSUE SCORE from EIKON'!BL267)+('ISSUE SCORE from EIKON'!CA267*'WEIGHTED from Refinitive'!$B$9)+('WEIGHTED from Refinitive'!$B$10*'ISSUE SCORE from EIKON'!CP267)+('ISSUE SCORE from EIKON'!DE267*'WEIGHTED from Refinitive'!$B$11)+('WEIGHTED from Refinitive'!$B$14*'ISSUE SCORE from EIKON'!DT267)+('ISSUE SCORE from EIKON'!EI267*'WEIGHTED from Refinitive'!$B$15)+('WEIGHTED from Refinitive'!$B$16*'ISSUE SCORE from EIKON'!EX267)</f>
        <v>28.139069264069224</v>
      </c>
      <c r="O264" s="1">
        <f>('WEIGHTED from Refinitive'!$B$3*'ISSUE SCORE from EIKON'!T267)+('WEIGHTED from Refinitive'!$B$4*'ISSUE SCORE from EIKON'!AI267)+('ISSUE SCORE from EIKON'!AX267*'WEIGHTED from Refinitive'!$B$5)+('WEIGHTED from Refinitive'!$B$8*'ISSUE SCORE from EIKON'!BM267)+('ISSUE SCORE from EIKON'!CB267*'WEIGHTED from Refinitive'!$B$9)+('WEIGHTED from Refinitive'!$B$10*'ISSUE SCORE from EIKON'!CQ267)+('ISSUE SCORE from EIKON'!DF267*'WEIGHTED from Refinitive'!$B$11)+('WEIGHTED from Refinitive'!$B$14*'ISSUE SCORE from EIKON'!DU267)+('ISSUE SCORE from EIKON'!EJ267*'WEIGHTED from Refinitive'!$B$15)+('WEIGHTED from Refinitive'!$B$16*'ISSUE SCORE from EIKON'!EY267)</f>
        <v>34.962559822574974</v>
      </c>
      <c r="P264" s="1">
        <f>('WEIGHTED from Refinitive'!$B$3*'ISSUE SCORE from EIKON'!U267)+('WEIGHTED from Refinitive'!$B$4*'ISSUE SCORE from EIKON'!AJ267)+('ISSUE SCORE from EIKON'!AY267*'WEIGHTED from Refinitive'!$B$5)+('WEIGHTED from Refinitive'!$B$8*'ISSUE SCORE from EIKON'!BN267)+('ISSUE SCORE from EIKON'!CC267*'WEIGHTED from Refinitive'!$B$9)+('WEIGHTED from Refinitive'!$B$10*'ISSUE SCORE from EIKON'!CR267)+('ISSUE SCORE from EIKON'!DG267*'WEIGHTED from Refinitive'!$B$11)+('WEIGHTED from Refinitive'!$B$14*'ISSUE SCORE from EIKON'!DV267)+('ISSUE SCORE from EIKON'!EK267*'WEIGHTED from Refinitive'!$B$15)+('WEIGHTED from Refinitive'!$B$16*'ISSUE SCORE from EIKON'!EZ267)</f>
        <v>42.445762711864397</v>
      </c>
      <c r="R264" s="11" t="s">
        <v>396</v>
      </c>
      <c r="S264" s="1">
        <f t="shared" si="122"/>
        <v>85.366718623643749</v>
      </c>
      <c r="T264" s="1">
        <f t="shared" si="123"/>
        <v>72.885403473219014</v>
      </c>
      <c r="U264" s="1">
        <f t="shared" si="124"/>
        <v>66.032582216808734</v>
      </c>
      <c r="V264" s="1">
        <f t="shared" si="125"/>
        <v>66.643576506431913</v>
      </c>
      <c r="W264" s="1">
        <f t="shared" si="126"/>
        <v>58.578171828171804</v>
      </c>
      <c r="X264" s="1">
        <f t="shared" si="127"/>
        <v>57.178571428571374</v>
      </c>
      <c r="Y264" s="1">
        <f t="shared" si="128"/>
        <v>54.739979445015372</v>
      </c>
      <c r="Z264" s="1">
        <f t="shared" si="129"/>
        <v>55.56507367291173</v>
      </c>
      <c r="AA264" s="1">
        <f t="shared" si="130"/>
        <v>55.863056680161939</v>
      </c>
      <c r="AB264" s="1">
        <f t="shared" si="131"/>
        <v>54.629141793088309</v>
      </c>
      <c r="AC264" s="1">
        <f t="shared" si="132"/>
        <v>55.853113578373858</v>
      </c>
      <c r="AD264" s="1">
        <f t="shared" si="133"/>
        <v>47.022447463383529</v>
      </c>
      <c r="AE264" s="1">
        <f t="shared" si="134"/>
        <v>28.139069264069224</v>
      </c>
      <c r="AF264" s="1">
        <f t="shared" si="135"/>
        <v>34.962559822574974</v>
      </c>
      <c r="AG264" s="1">
        <f t="shared" si="136"/>
        <v>42.445762711864397</v>
      </c>
      <c r="AI264" s="11" t="s">
        <v>396</v>
      </c>
      <c r="AJ264" s="1">
        <f t="shared" si="137"/>
        <v>12.481315150424734</v>
      </c>
      <c r="AK264" s="1">
        <f t="shared" si="138"/>
        <v>6.8528212564102802</v>
      </c>
      <c r="AL264" s="1">
        <f t="shared" si="139"/>
        <v>-0.61099428962317859</v>
      </c>
      <c r="AM264" s="1">
        <f t="shared" si="140"/>
        <v>8.0654046782601085</v>
      </c>
      <c r="AN264" s="1">
        <f t="shared" si="141"/>
        <v>1.3996003996004305</v>
      </c>
      <c r="AO264" s="1">
        <f t="shared" si="142"/>
        <v>2.4385919835560017</v>
      </c>
      <c r="AP264" s="1">
        <f t="shared" si="143"/>
        <v>-0.82509422789635778</v>
      </c>
      <c r="AQ264" s="1">
        <f t="shared" si="144"/>
        <v>-0.29798300725020965</v>
      </c>
      <c r="AR264" s="1">
        <f t="shared" si="145"/>
        <v>1.233914887073631</v>
      </c>
      <c r="AS264" s="1">
        <f t="shared" si="146"/>
        <v>-1.2239717852855492</v>
      </c>
      <c r="AT264" s="1">
        <f t="shared" si="147"/>
        <v>8.8306661149903292</v>
      </c>
      <c r="AU264" s="1">
        <f t="shared" si="148"/>
        <v>18.883378199314304</v>
      </c>
      <c r="AV264" s="1">
        <f t="shared" si="149"/>
        <v>-6.8234905585057497</v>
      </c>
      <c r="AW264" s="1">
        <f t="shared" si="150"/>
        <v>-7.4832028892894229</v>
      </c>
      <c r="AX264" s="1" t="str">
        <f>VLOOKUP(AI264,'ISSUE SCORE from EIKON'!A267:B696,2,FALSE)</f>
        <v>Phillips 66</v>
      </c>
      <c r="AY264" s="1">
        <f t="shared" si="151"/>
        <v>263</v>
      </c>
      <c r="AZ264" s="1">
        <v>263</v>
      </c>
      <c r="BA264" s="1">
        <v>1</v>
      </c>
    </row>
    <row r="265" spans="1:53" ht="15">
      <c r="A265" s="11" t="s">
        <v>330</v>
      </c>
      <c r="B265" s="1">
        <f>('WEIGHTED from Refinitive'!$B$3*'ISSUE SCORE from EIKON'!G268)+('WEIGHTED from Refinitive'!$B$4*'ISSUE SCORE from EIKON'!V268)+('ISSUE SCORE from EIKON'!AK268*'WEIGHTED from Refinitive'!$B$5)+('WEIGHTED from Refinitive'!$B$8*'ISSUE SCORE from EIKON'!AZ268)+('ISSUE SCORE from EIKON'!BO268*'WEIGHTED from Refinitive'!$B$9)+('WEIGHTED from Refinitive'!$B$10*'ISSUE SCORE from EIKON'!CD268)+('ISSUE SCORE from EIKON'!CS268*'WEIGHTED from Refinitive'!$B$11)+('WEIGHTED from Refinitive'!$B$14*'ISSUE SCORE from EIKON'!DH268)+('ISSUE SCORE from EIKON'!DW268*'WEIGHTED from Refinitive'!$B$15)+('WEIGHTED from Refinitive'!$B$16*'ISSUE SCORE from EIKON'!EL268)</f>
        <v>60.582632457754166</v>
      </c>
      <c r="C265" s="1">
        <f>('WEIGHTED from Refinitive'!$B$3*'ISSUE SCORE from EIKON'!H268)+('WEIGHTED from Refinitive'!$B$4*'ISSUE SCORE from EIKON'!W268)+('ISSUE SCORE from EIKON'!AL268*'WEIGHTED from Refinitive'!$B$5)+('WEIGHTED from Refinitive'!$B$8*'ISSUE SCORE from EIKON'!BA268)+('ISSUE SCORE from EIKON'!BP268*'WEIGHTED from Refinitive'!$B$9)+('WEIGHTED from Refinitive'!$B$10*'ISSUE SCORE from EIKON'!CE268)+('ISSUE SCORE from EIKON'!CT268*'WEIGHTED from Refinitive'!$B$11)+('WEIGHTED from Refinitive'!$B$14*'ISSUE SCORE from EIKON'!DI268)+('ISSUE SCORE from EIKON'!DX268*'WEIGHTED from Refinitive'!$B$15)+('WEIGHTED from Refinitive'!$B$16*'ISSUE SCORE from EIKON'!EM268)</f>
        <v>64.108244881387378</v>
      </c>
      <c r="D265" s="1">
        <f>('WEIGHTED from Refinitive'!$B$3*'ISSUE SCORE from EIKON'!I268)+('WEIGHTED from Refinitive'!$B$4*'ISSUE SCORE from EIKON'!X268)+('ISSUE SCORE from EIKON'!AM268*'WEIGHTED from Refinitive'!$B$5)+('WEIGHTED from Refinitive'!$B$8*'ISSUE SCORE from EIKON'!BB268)+('ISSUE SCORE from EIKON'!BQ268*'WEIGHTED from Refinitive'!$B$9)+('WEIGHTED from Refinitive'!$B$10*'ISSUE SCORE from EIKON'!CF268)+('ISSUE SCORE from EIKON'!CU268*'WEIGHTED from Refinitive'!$B$11)+('WEIGHTED from Refinitive'!$B$14*'ISSUE SCORE from EIKON'!DJ268)+('ISSUE SCORE from EIKON'!DY268*'WEIGHTED from Refinitive'!$B$15)+('WEIGHTED from Refinitive'!$B$16*'ISSUE SCORE from EIKON'!EN268)</f>
        <v>58.860974870494836</v>
      </c>
      <c r="E265" s="1">
        <f>('WEIGHTED from Refinitive'!$B$3*'ISSUE SCORE from EIKON'!J268)+('WEIGHTED from Refinitive'!$B$4*'ISSUE SCORE from EIKON'!Y268)+('ISSUE SCORE from EIKON'!AN268*'WEIGHTED from Refinitive'!$B$5)+('WEIGHTED from Refinitive'!$B$8*'ISSUE SCORE from EIKON'!BC268)+('ISSUE SCORE from EIKON'!BR268*'WEIGHTED from Refinitive'!$B$9)+('WEIGHTED from Refinitive'!$B$10*'ISSUE SCORE from EIKON'!CG268)+('ISSUE SCORE from EIKON'!CV268*'WEIGHTED from Refinitive'!$B$11)+('WEIGHTED from Refinitive'!$B$14*'ISSUE SCORE from EIKON'!DK268)+('ISSUE SCORE from EIKON'!DZ268*'WEIGHTED from Refinitive'!$B$15)+('WEIGHTED from Refinitive'!$B$16*'ISSUE SCORE from EIKON'!EO268)</f>
        <v>61.227235264735221</v>
      </c>
      <c r="F265" s="1">
        <f>('WEIGHTED from Refinitive'!$B$3*'ISSUE SCORE from EIKON'!K268)+('WEIGHTED from Refinitive'!$B$4*'ISSUE SCORE from EIKON'!Z268)+('ISSUE SCORE from EIKON'!AO268*'WEIGHTED from Refinitive'!$B$5)+('WEIGHTED from Refinitive'!$B$8*'ISSUE SCORE from EIKON'!BD268)+('ISSUE SCORE from EIKON'!BS268*'WEIGHTED from Refinitive'!$B$9)+('WEIGHTED from Refinitive'!$B$10*'ISSUE SCORE from EIKON'!CH268)+('ISSUE SCORE from EIKON'!CW268*'WEIGHTED from Refinitive'!$B$11)+('WEIGHTED from Refinitive'!$B$14*'ISSUE SCORE from EIKON'!DL268)+('ISSUE SCORE from EIKON'!EA268*'WEIGHTED from Refinitive'!$B$15)+('WEIGHTED from Refinitive'!$B$16*'ISSUE SCORE from EIKON'!EP268)</f>
        <v>61.024157328857171</v>
      </c>
      <c r="G265" s="1">
        <f>('WEIGHTED from Refinitive'!$B$3*'ISSUE SCORE from EIKON'!L268)+('WEIGHTED from Refinitive'!$B$4*'ISSUE SCORE from EIKON'!AA268)+('ISSUE SCORE from EIKON'!AP268*'WEIGHTED from Refinitive'!$B$5)+('WEIGHTED from Refinitive'!$B$8*'ISSUE SCORE from EIKON'!BE268)+('ISSUE SCORE from EIKON'!BT268*'WEIGHTED from Refinitive'!$B$9)+('WEIGHTED from Refinitive'!$B$10*'ISSUE SCORE from EIKON'!CI268)+('ISSUE SCORE from EIKON'!CX268*'WEIGHTED from Refinitive'!$B$11)+('WEIGHTED from Refinitive'!$B$14*'ISSUE SCORE from EIKON'!DM268)+('ISSUE SCORE from EIKON'!EB268*'WEIGHTED from Refinitive'!$B$15)+('WEIGHTED from Refinitive'!$B$16*'ISSUE SCORE from EIKON'!EQ268)</f>
        <v>53.408398815255957</v>
      </c>
      <c r="H265" s="1">
        <f>('WEIGHTED from Refinitive'!$B$3*'ISSUE SCORE from EIKON'!M268)+('WEIGHTED from Refinitive'!$B$4*'ISSUE SCORE from EIKON'!AB268)+('ISSUE SCORE from EIKON'!AQ268*'WEIGHTED from Refinitive'!$B$5)+('WEIGHTED from Refinitive'!$B$8*'ISSUE SCORE from EIKON'!BF268)+('ISSUE SCORE from EIKON'!BU268*'WEIGHTED from Refinitive'!$B$9)+('WEIGHTED from Refinitive'!$B$10*'ISSUE SCORE from EIKON'!CJ268)+('ISSUE SCORE from EIKON'!CY268*'WEIGHTED from Refinitive'!$B$11)+('WEIGHTED from Refinitive'!$B$14*'ISSUE SCORE from EIKON'!DN268)+('ISSUE SCORE from EIKON'!EC268*'WEIGHTED from Refinitive'!$B$15)+('WEIGHTED from Refinitive'!$B$16*'ISSUE SCORE from EIKON'!ER268)</f>
        <v>54.876888545429239</v>
      </c>
      <c r="I265" s="1">
        <f>('WEIGHTED from Refinitive'!$B$3*'ISSUE SCORE from EIKON'!N268)+('WEIGHTED from Refinitive'!$B$4*'ISSUE SCORE from EIKON'!AC268)+('ISSUE SCORE from EIKON'!AR268*'WEIGHTED from Refinitive'!$B$5)+('WEIGHTED from Refinitive'!$B$8*'ISSUE SCORE from EIKON'!BG268)+('ISSUE SCORE from EIKON'!BV268*'WEIGHTED from Refinitive'!$B$9)+('WEIGHTED from Refinitive'!$B$10*'ISSUE SCORE from EIKON'!CK268)+('ISSUE SCORE from EIKON'!CZ268*'WEIGHTED from Refinitive'!$B$11)+('WEIGHTED from Refinitive'!$B$14*'ISSUE SCORE from EIKON'!DO268)+('ISSUE SCORE from EIKON'!ED268*'WEIGHTED from Refinitive'!$B$15)+('WEIGHTED from Refinitive'!$B$16*'ISSUE SCORE from EIKON'!ES268)</f>
        <v>51.233910529963133</v>
      </c>
      <c r="J265" s="1">
        <f>('WEIGHTED from Refinitive'!$B$3*'ISSUE SCORE from EIKON'!O268)+('WEIGHTED from Refinitive'!$B$4*'ISSUE SCORE from EIKON'!AD268)+('ISSUE SCORE from EIKON'!AS268*'WEIGHTED from Refinitive'!$B$5)+('WEIGHTED from Refinitive'!$B$8*'ISSUE SCORE from EIKON'!BH268)+('ISSUE SCORE from EIKON'!BW268*'WEIGHTED from Refinitive'!$B$9)+('WEIGHTED from Refinitive'!$B$10*'ISSUE SCORE from EIKON'!CL268)+('ISSUE SCORE from EIKON'!DA268*'WEIGHTED from Refinitive'!$B$11)+('WEIGHTED from Refinitive'!$B$14*'ISSUE SCORE from EIKON'!DP268)+('ISSUE SCORE from EIKON'!EE268*'WEIGHTED from Refinitive'!$B$15)+('WEIGHTED from Refinitive'!$B$16*'ISSUE SCORE from EIKON'!ET268)</f>
        <v>52.772562434963561</v>
      </c>
      <c r="K265" s="1">
        <f>('WEIGHTED from Refinitive'!$B$3*'ISSUE SCORE from EIKON'!P268)+('WEIGHTED from Refinitive'!$B$4*'ISSUE SCORE from EIKON'!AE268)+('ISSUE SCORE from EIKON'!AT268*'WEIGHTED from Refinitive'!$B$5)+('WEIGHTED from Refinitive'!$B$8*'ISSUE SCORE from EIKON'!BI268)+('ISSUE SCORE from EIKON'!BX268*'WEIGHTED from Refinitive'!$B$9)+('WEIGHTED from Refinitive'!$B$10*'ISSUE SCORE from EIKON'!CM268)+('ISSUE SCORE from EIKON'!DB268*'WEIGHTED from Refinitive'!$B$11)+('WEIGHTED from Refinitive'!$B$14*'ISSUE SCORE from EIKON'!DQ268)+('ISSUE SCORE from EIKON'!EF268*'WEIGHTED from Refinitive'!$B$15)+('WEIGHTED from Refinitive'!$B$16*'ISSUE SCORE from EIKON'!EU268)</f>
        <v>39.18114353118257</v>
      </c>
      <c r="L265" s="1">
        <f>('WEIGHTED from Refinitive'!$B$3*'ISSUE SCORE from EIKON'!Q268)+('WEIGHTED from Refinitive'!$B$4*'ISSUE SCORE from EIKON'!AF268)+('ISSUE SCORE from EIKON'!AU268*'WEIGHTED from Refinitive'!$B$5)+('WEIGHTED from Refinitive'!$B$8*'ISSUE SCORE from EIKON'!BJ268)+('ISSUE SCORE from EIKON'!BY268*'WEIGHTED from Refinitive'!$B$9)+('WEIGHTED from Refinitive'!$B$10*'ISSUE SCORE from EIKON'!CN268)+('ISSUE SCORE from EIKON'!DC268*'WEIGHTED from Refinitive'!$B$11)+('WEIGHTED from Refinitive'!$B$14*'ISSUE SCORE from EIKON'!DR268)+('ISSUE SCORE from EIKON'!EG268*'WEIGHTED from Refinitive'!$B$15)+('WEIGHTED from Refinitive'!$B$16*'ISSUE SCORE from EIKON'!EV268)</f>
        <v>34.033050153972013</v>
      </c>
      <c r="M265" s="1">
        <f>('WEIGHTED from Refinitive'!$B$3*'ISSUE SCORE from EIKON'!R268)+('WEIGHTED from Refinitive'!$B$4*'ISSUE SCORE from EIKON'!AG268)+('ISSUE SCORE from EIKON'!AV268*'WEIGHTED from Refinitive'!$B$5)+('WEIGHTED from Refinitive'!$B$8*'ISSUE SCORE from EIKON'!BK268)+('ISSUE SCORE from EIKON'!BZ268*'WEIGHTED from Refinitive'!$B$9)+('WEIGHTED from Refinitive'!$B$10*'ISSUE SCORE from EIKON'!CO268)+('ISSUE SCORE from EIKON'!DD268*'WEIGHTED from Refinitive'!$B$11)+('WEIGHTED from Refinitive'!$B$14*'ISSUE SCORE from EIKON'!DS268)+('ISSUE SCORE from EIKON'!EH268*'WEIGHTED from Refinitive'!$B$15)+('WEIGHTED from Refinitive'!$B$16*'ISSUE SCORE from EIKON'!EW268)</f>
        <v>38.771671634376517</v>
      </c>
      <c r="N265" s="1">
        <f>('WEIGHTED from Refinitive'!$B$3*'ISSUE SCORE from EIKON'!S268)+('WEIGHTED from Refinitive'!$B$4*'ISSUE SCORE from EIKON'!AH268)+('ISSUE SCORE from EIKON'!AW268*'WEIGHTED from Refinitive'!$B$5)+('WEIGHTED from Refinitive'!$B$8*'ISSUE SCORE from EIKON'!BL268)+('ISSUE SCORE from EIKON'!CA268*'WEIGHTED from Refinitive'!$B$9)+('WEIGHTED from Refinitive'!$B$10*'ISSUE SCORE from EIKON'!CP268)+('ISSUE SCORE from EIKON'!DE268*'WEIGHTED from Refinitive'!$B$11)+('WEIGHTED from Refinitive'!$B$14*'ISSUE SCORE from EIKON'!DT268)+('ISSUE SCORE from EIKON'!EI268*'WEIGHTED from Refinitive'!$B$15)+('WEIGHTED from Refinitive'!$B$16*'ISSUE SCORE from EIKON'!EX268)</f>
        <v>37.933692380407436</v>
      </c>
      <c r="O265" s="1">
        <f>('WEIGHTED from Refinitive'!$B$3*'ISSUE SCORE from EIKON'!T268)+('WEIGHTED from Refinitive'!$B$4*'ISSUE SCORE from EIKON'!AI268)+('ISSUE SCORE from EIKON'!AX268*'WEIGHTED from Refinitive'!$B$5)+('WEIGHTED from Refinitive'!$B$8*'ISSUE SCORE from EIKON'!BM268)+('ISSUE SCORE from EIKON'!CB268*'WEIGHTED from Refinitive'!$B$9)+('WEIGHTED from Refinitive'!$B$10*'ISSUE SCORE from EIKON'!CQ268)+('ISSUE SCORE from EIKON'!DF268*'WEIGHTED from Refinitive'!$B$11)+('WEIGHTED from Refinitive'!$B$14*'ISSUE SCORE from EIKON'!DU268)+('ISSUE SCORE from EIKON'!EJ268*'WEIGHTED from Refinitive'!$B$15)+('WEIGHTED from Refinitive'!$B$16*'ISSUE SCORE from EIKON'!EY268)</f>
        <v>31.185996771589949</v>
      </c>
      <c r="P265" s="1">
        <f>('WEIGHTED from Refinitive'!$B$3*'ISSUE SCORE from EIKON'!U268)+('WEIGHTED from Refinitive'!$B$4*'ISSUE SCORE from EIKON'!AJ268)+('ISSUE SCORE from EIKON'!AY268*'WEIGHTED from Refinitive'!$B$5)+('WEIGHTED from Refinitive'!$B$8*'ISSUE SCORE from EIKON'!BN268)+('ISSUE SCORE from EIKON'!CC268*'WEIGHTED from Refinitive'!$B$9)+('WEIGHTED from Refinitive'!$B$10*'ISSUE SCORE from EIKON'!CR268)+('ISSUE SCORE from EIKON'!DG268*'WEIGHTED from Refinitive'!$B$11)+('WEIGHTED from Refinitive'!$B$14*'ISSUE SCORE from EIKON'!DV268)+('ISSUE SCORE from EIKON'!EK268*'WEIGHTED from Refinitive'!$B$15)+('WEIGHTED from Refinitive'!$B$16*'ISSUE SCORE from EIKON'!EZ268)</f>
        <v>33.44159544159541</v>
      </c>
      <c r="R265" s="11" t="s">
        <v>397</v>
      </c>
      <c r="S265" s="1">
        <f t="shared" si="122"/>
        <v>74.250721153846115</v>
      </c>
      <c r="T265" s="1">
        <f t="shared" si="123"/>
        <v>64.108244881387378</v>
      </c>
      <c r="U265" s="1">
        <f t="shared" si="124"/>
        <v>58.860974870494836</v>
      </c>
      <c r="V265" s="1">
        <f t="shared" si="125"/>
        <v>61.227235264735221</v>
      </c>
      <c r="W265" s="1">
        <f t="shared" si="126"/>
        <v>61.024157328857171</v>
      </c>
      <c r="X265" s="1">
        <f t="shared" si="127"/>
        <v>53.408398815255957</v>
      </c>
      <c r="Y265" s="1">
        <f t="shared" si="128"/>
        <v>54.876888545429239</v>
      </c>
      <c r="Z265" s="1">
        <f t="shared" si="129"/>
        <v>51.233910529963133</v>
      </c>
      <c r="AA265" s="1">
        <f t="shared" si="130"/>
        <v>52.772562434963561</v>
      </c>
      <c r="AB265" s="1">
        <f t="shared" si="131"/>
        <v>39.18114353118257</v>
      </c>
      <c r="AC265" s="1">
        <f t="shared" si="132"/>
        <v>34.033050153972013</v>
      </c>
      <c r="AD265" s="1">
        <f t="shared" si="133"/>
        <v>38.771671634376517</v>
      </c>
      <c r="AE265" s="1">
        <f t="shared" si="134"/>
        <v>37.933692380407436</v>
      </c>
      <c r="AF265" s="1">
        <f t="shared" si="135"/>
        <v>31.185996771589949</v>
      </c>
      <c r="AG265" s="1">
        <f t="shared" si="136"/>
        <v>33.44159544159541</v>
      </c>
      <c r="AI265" s="11" t="s">
        <v>397</v>
      </c>
      <c r="AJ265" s="1">
        <f t="shared" si="137"/>
        <v>10.142476272458737</v>
      </c>
      <c r="AK265" s="1">
        <f t="shared" si="138"/>
        <v>5.2472700108925423</v>
      </c>
      <c r="AL265" s="1">
        <f t="shared" si="139"/>
        <v>-2.3662603942403848</v>
      </c>
      <c r="AM265" s="1">
        <f t="shared" si="140"/>
        <v>0.20307793587804923</v>
      </c>
      <c r="AN265" s="1">
        <f t="shared" si="141"/>
        <v>7.6157585136012145</v>
      </c>
      <c r="AO265" s="1">
        <f t="shared" si="142"/>
        <v>-1.4684897301732818</v>
      </c>
      <c r="AP265" s="1">
        <f t="shared" si="143"/>
        <v>3.642978015466106</v>
      </c>
      <c r="AQ265" s="1">
        <f t="shared" si="144"/>
        <v>-1.5386519050004281</v>
      </c>
      <c r="AR265" s="1">
        <f t="shared" si="145"/>
        <v>13.59141890378099</v>
      </c>
      <c r="AS265" s="1">
        <f t="shared" si="146"/>
        <v>5.1480933772105573</v>
      </c>
      <c r="AT265" s="1">
        <f t="shared" si="147"/>
        <v>-4.7386214804045039</v>
      </c>
      <c r="AU265" s="1">
        <f t="shared" si="148"/>
        <v>0.83797925396908113</v>
      </c>
      <c r="AV265" s="1">
        <f t="shared" si="149"/>
        <v>6.7476956088174873</v>
      </c>
      <c r="AW265" s="1">
        <f t="shared" si="150"/>
        <v>-2.2555986700054618</v>
      </c>
      <c r="AX265" s="1" t="str">
        <f>VLOOKUP(AI265,'ISSUE SCORE from EIKON'!A268:B697,2,FALSE)</f>
        <v>PVH Corp</v>
      </c>
      <c r="AY265" s="1">
        <f t="shared" si="151"/>
        <v>264</v>
      </c>
      <c r="AZ265" s="1">
        <v>264</v>
      </c>
      <c r="BA265" s="1">
        <v>1</v>
      </c>
    </row>
    <row r="266" spans="1:53" ht="15">
      <c r="A266" s="11" t="s">
        <v>331</v>
      </c>
      <c r="B266" s="1">
        <f>('WEIGHTED from Refinitive'!$B$3*'ISSUE SCORE from EIKON'!G269)+('WEIGHTED from Refinitive'!$B$4*'ISSUE SCORE from EIKON'!V269)+('ISSUE SCORE from EIKON'!AK269*'WEIGHTED from Refinitive'!$B$5)+('WEIGHTED from Refinitive'!$B$8*'ISSUE SCORE from EIKON'!AZ269)+('ISSUE SCORE from EIKON'!BO269*'WEIGHTED from Refinitive'!$B$9)+('WEIGHTED from Refinitive'!$B$10*'ISSUE SCORE from EIKON'!CD269)+('ISSUE SCORE from EIKON'!CS269*'WEIGHTED from Refinitive'!$B$11)+('WEIGHTED from Refinitive'!$B$14*'ISSUE SCORE from EIKON'!DH269)+('ISSUE SCORE from EIKON'!DW269*'WEIGHTED from Refinitive'!$B$15)+('WEIGHTED from Refinitive'!$B$16*'ISSUE SCORE from EIKON'!EL269)</f>
        <v>52.755829561006379</v>
      </c>
      <c r="C266" s="1">
        <f>('WEIGHTED from Refinitive'!$B$3*'ISSUE SCORE from EIKON'!H269)+('WEIGHTED from Refinitive'!$B$4*'ISSUE SCORE from EIKON'!W269)+('ISSUE SCORE from EIKON'!AL269*'WEIGHTED from Refinitive'!$B$5)+('WEIGHTED from Refinitive'!$B$8*'ISSUE SCORE from EIKON'!BA269)+('ISSUE SCORE from EIKON'!BP269*'WEIGHTED from Refinitive'!$B$9)+('WEIGHTED from Refinitive'!$B$10*'ISSUE SCORE from EIKON'!CE269)+('ISSUE SCORE from EIKON'!CT269*'WEIGHTED from Refinitive'!$B$11)+('WEIGHTED from Refinitive'!$B$14*'ISSUE SCORE from EIKON'!DI269)+('ISSUE SCORE from EIKON'!DX269*'WEIGHTED from Refinitive'!$B$15)+('WEIGHTED from Refinitive'!$B$16*'ISSUE SCORE from EIKON'!EM269)</f>
        <v>52.317469472300196</v>
      </c>
      <c r="D266" s="1">
        <f>('WEIGHTED from Refinitive'!$B$3*'ISSUE SCORE from EIKON'!I269)+('WEIGHTED from Refinitive'!$B$4*'ISSUE SCORE from EIKON'!X269)+('ISSUE SCORE from EIKON'!AM269*'WEIGHTED from Refinitive'!$B$5)+('WEIGHTED from Refinitive'!$B$8*'ISSUE SCORE from EIKON'!BB269)+('ISSUE SCORE from EIKON'!BQ269*'WEIGHTED from Refinitive'!$B$9)+('WEIGHTED from Refinitive'!$B$10*'ISSUE SCORE from EIKON'!CF269)+('ISSUE SCORE from EIKON'!CU269*'WEIGHTED from Refinitive'!$B$11)+('WEIGHTED from Refinitive'!$B$14*'ISSUE SCORE from EIKON'!DJ269)+('ISSUE SCORE from EIKON'!DY269*'WEIGHTED from Refinitive'!$B$15)+('WEIGHTED from Refinitive'!$B$16*'ISSUE SCORE from EIKON'!EN269)</f>
        <v>50.481436164322858</v>
      </c>
      <c r="E266" s="1">
        <f>('WEIGHTED from Refinitive'!$B$3*'ISSUE SCORE from EIKON'!J269)+('WEIGHTED from Refinitive'!$B$4*'ISSUE SCORE from EIKON'!Y269)+('ISSUE SCORE from EIKON'!AN269*'WEIGHTED from Refinitive'!$B$5)+('WEIGHTED from Refinitive'!$B$8*'ISSUE SCORE from EIKON'!BC269)+('ISSUE SCORE from EIKON'!BR269*'WEIGHTED from Refinitive'!$B$9)+('WEIGHTED from Refinitive'!$B$10*'ISSUE SCORE from EIKON'!CG269)+('ISSUE SCORE from EIKON'!CV269*'WEIGHTED from Refinitive'!$B$11)+('WEIGHTED from Refinitive'!$B$14*'ISSUE SCORE from EIKON'!DK269)+('ISSUE SCORE from EIKON'!DZ269*'WEIGHTED from Refinitive'!$B$15)+('WEIGHTED from Refinitive'!$B$16*'ISSUE SCORE from EIKON'!EO269)</f>
        <v>41.417424315697801</v>
      </c>
      <c r="F266" s="1">
        <f>('WEIGHTED from Refinitive'!$B$3*'ISSUE SCORE from EIKON'!K269)+('WEIGHTED from Refinitive'!$B$4*'ISSUE SCORE from EIKON'!Z269)+('ISSUE SCORE from EIKON'!AO269*'WEIGHTED from Refinitive'!$B$5)+('WEIGHTED from Refinitive'!$B$8*'ISSUE SCORE from EIKON'!BD269)+('ISSUE SCORE from EIKON'!BS269*'WEIGHTED from Refinitive'!$B$9)+('WEIGHTED from Refinitive'!$B$10*'ISSUE SCORE from EIKON'!CH269)+('ISSUE SCORE from EIKON'!CW269*'WEIGHTED from Refinitive'!$B$11)+('WEIGHTED from Refinitive'!$B$14*'ISSUE SCORE from EIKON'!DL269)+('ISSUE SCORE from EIKON'!EA269*'WEIGHTED from Refinitive'!$B$15)+('WEIGHTED from Refinitive'!$B$16*'ISSUE SCORE from EIKON'!EP269)</f>
        <v>37.803760193295034</v>
      </c>
      <c r="G266" s="1">
        <f>('WEIGHTED from Refinitive'!$B$3*'ISSUE SCORE from EIKON'!L269)+('WEIGHTED from Refinitive'!$B$4*'ISSUE SCORE from EIKON'!AA269)+('ISSUE SCORE from EIKON'!AP269*'WEIGHTED from Refinitive'!$B$5)+('WEIGHTED from Refinitive'!$B$8*'ISSUE SCORE from EIKON'!BE269)+('ISSUE SCORE from EIKON'!BT269*'WEIGHTED from Refinitive'!$B$9)+('WEIGHTED from Refinitive'!$B$10*'ISSUE SCORE from EIKON'!CI269)+('ISSUE SCORE from EIKON'!CX269*'WEIGHTED from Refinitive'!$B$11)+('WEIGHTED from Refinitive'!$B$14*'ISSUE SCORE from EIKON'!DM269)+('ISSUE SCORE from EIKON'!EB269*'WEIGHTED from Refinitive'!$B$15)+('WEIGHTED from Refinitive'!$B$16*'ISSUE SCORE from EIKON'!EQ269)</f>
        <v>34.031788247213747</v>
      </c>
      <c r="H266" s="1">
        <f>('WEIGHTED from Refinitive'!$B$3*'ISSUE SCORE from EIKON'!M269)+('WEIGHTED from Refinitive'!$B$4*'ISSUE SCORE from EIKON'!AB269)+('ISSUE SCORE from EIKON'!AQ269*'WEIGHTED from Refinitive'!$B$5)+('WEIGHTED from Refinitive'!$B$8*'ISSUE SCORE from EIKON'!BF269)+('ISSUE SCORE from EIKON'!BU269*'WEIGHTED from Refinitive'!$B$9)+('WEIGHTED from Refinitive'!$B$10*'ISSUE SCORE from EIKON'!CJ269)+('ISSUE SCORE from EIKON'!CY269*'WEIGHTED from Refinitive'!$B$11)+('WEIGHTED from Refinitive'!$B$14*'ISSUE SCORE from EIKON'!DN269)+('ISSUE SCORE from EIKON'!EC269*'WEIGHTED from Refinitive'!$B$15)+('WEIGHTED from Refinitive'!$B$16*'ISSUE SCORE from EIKON'!ER269)</f>
        <v>41.416012834331774</v>
      </c>
      <c r="I266" s="1">
        <f>('WEIGHTED from Refinitive'!$B$3*'ISSUE SCORE from EIKON'!N269)+('WEIGHTED from Refinitive'!$B$4*'ISSUE SCORE from EIKON'!AC269)+('ISSUE SCORE from EIKON'!AR269*'WEIGHTED from Refinitive'!$B$5)+('WEIGHTED from Refinitive'!$B$8*'ISSUE SCORE from EIKON'!BG269)+('ISSUE SCORE from EIKON'!BV269*'WEIGHTED from Refinitive'!$B$9)+('WEIGHTED from Refinitive'!$B$10*'ISSUE SCORE from EIKON'!CK269)+('ISSUE SCORE from EIKON'!CZ269*'WEIGHTED from Refinitive'!$B$11)+('WEIGHTED from Refinitive'!$B$14*'ISSUE SCORE from EIKON'!DO269)+('ISSUE SCORE from EIKON'!ED269*'WEIGHTED from Refinitive'!$B$15)+('WEIGHTED from Refinitive'!$B$16*'ISSUE SCORE from EIKON'!ES269)</f>
        <v>41.536048080767635</v>
      </c>
      <c r="J266" s="1">
        <f>('WEIGHTED from Refinitive'!$B$3*'ISSUE SCORE from EIKON'!O269)+('WEIGHTED from Refinitive'!$B$4*'ISSUE SCORE from EIKON'!AD269)+('ISSUE SCORE from EIKON'!AS269*'WEIGHTED from Refinitive'!$B$5)+('WEIGHTED from Refinitive'!$B$8*'ISSUE SCORE from EIKON'!BH269)+('ISSUE SCORE from EIKON'!BW269*'WEIGHTED from Refinitive'!$B$9)+('WEIGHTED from Refinitive'!$B$10*'ISSUE SCORE from EIKON'!CL269)+('ISSUE SCORE from EIKON'!DA269*'WEIGHTED from Refinitive'!$B$11)+('WEIGHTED from Refinitive'!$B$14*'ISSUE SCORE from EIKON'!DP269)+('ISSUE SCORE from EIKON'!EE269*'WEIGHTED from Refinitive'!$B$15)+('WEIGHTED from Refinitive'!$B$16*'ISSUE SCORE from EIKON'!ET269)</f>
        <v>42.461887892808917</v>
      </c>
      <c r="K266" s="1">
        <f>('WEIGHTED from Refinitive'!$B$3*'ISSUE SCORE from EIKON'!P269)+('WEIGHTED from Refinitive'!$B$4*'ISSUE SCORE from EIKON'!AE269)+('ISSUE SCORE from EIKON'!AT269*'WEIGHTED from Refinitive'!$B$5)+('WEIGHTED from Refinitive'!$B$8*'ISSUE SCORE from EIKON'!BI269)+('ISSUE SCORE from EIKON'!BX269*'WEIGHTED from Refinitive'!$B$9)+('WEIGHTED from Refinitive'!$B$10*'ISSUE SCORE from EIKON'!CM269)+('ISSUE SCORE from EIKON'!DB269*'WEIGHTED from Refinitive'!$B$11)+('WEIGHTED from Refinitive'!$B$14*'ISSUE SCORE from EIKON'!DQ269)+('ISSUE SCORE from EIKON'!EF269*'WEIGHTED from Refinitive'!$B$15)+('WEIGHTED from Refinitive'!$B$16*'ISSUE SCORE from EIKON'!EU269)</f>
        <v>40.83168574401661</v>
      </c>
      <c r="L266" s="1">
        <f>('WEIGHTED from Refinitive'!$B$3*'ISSUE SCORE from EIKON'!Q269)+('WEIGHTED from Refinitive'!$B$4*'ISSUE SCORE from EIKON'!AF269)+('ISSUE SCORE from EIKON'!AU269*'WEIGHTED from Refinitive'!$B$5)+('WEIGHTED from Refinitive'!$B$8*'ISSUE SCORE from EIKON'!BJ269)+('ISSUE SCORE from EIKON'!BY269*'WEIGHTED from Refinitive'!$B$9)+('WEIGHTED from Refinitive'!$B$10*'ISSUE SCORE from EIKON'!CN269)+('ISSUE SCORE from EIKON'!DC269*'WEIGHTED from Refinitive'!$B$11)+('WEIGHTED from Refinitive'!$B$14*'ISSUE SCORE from EIKON'!DR269)+('ISSUE SCORE from EIKON'!EG269*'WEIGHTED from Refinitive'!$B$15)+('WEIGHTED from Refinitive'!$B$16*'ISSUE SCORE from EIKON'!EV269)</f>
        <v>31.533551659105939</v>
      </c>
      <c r="M266" s="1">
        <f>('WEIGHTED from Refinitive'!$B$3*'ISSUE SCORE from EIKON'!R269)+('WEIGHTED from Refinitive'!$B$4*'ISSUE SCORE from EIKON'!AG269)+('ISSUE SCORE from EIKON'!AV269*'WEIGHTED from Refinitive'!$B$5)+('WEIGHTED from Refinitive'!$B$8*'ISSUE SCORE from EIKON'!BK269)+('ISSUE SCORE from EIKON'!BZ269*'WEIGHTED from Refinitive'!$B$9)+('WEIGHTED from Refinitive'!$B$10*'ISSUE SCORE from EIKON'!CO269)+('ISSUE SCORE from EIKON'!DD269*'WEIGHTED from Refinitive'!$B$11)+('WEIGHTED from Refinitive'!$B$14*'ISSUE SCORE from EIKON'!DS269)+('ISSUE SCORE from EIKON'!EH269*'WEIGHTED from Refinitive'!$B$15)+('WEIGHTED from Refinitive'!$B$16*'ISSUE SCORE from EIKON'!EW269)</f>
        <v>42.861794205051993</v>
      </c>
      <c r="N266" s="1">
        <f>('WEIGHTED from Refinitive'!$B$3*'ISSUE SCORE from EIKON'!S269)+('WEIGHTED from Refinitive'!$B$4*'ISSUE SCORE from EIKON'!AH269)+('ISSUE SCORE from EIKON'!AW269*'WEIGHTED from Refinitive'!$B$5)+('WEIGHTED from Refinitive'!$B$8*'ISSUE SCORE from EIKON'!BL269)+('ISSUE SCORE from EIKON'!CA269*'WEIGHTED from Refinitive'!$B$9)+('WEIGHTED from Refinitive'!$B$10*'ISSUE SCORE from EIKON'!CP269)+('ISSUE SCORE from EIKON'!DE269*'WEIGHTED from Refinitive'!$B$11)+('WEIGHTED from Refinitive'!$B$14*'ISSUE SCORE from EIKON'!DT269)+('ISSUE SCORE from EIKON'!EI269*'WEIGHTED from Refinitive'!$B$15)+('WEIGHTED from Refinitive'!$B$16*'ISSUE SCORE from EIKON'!EX269)</f>
        <v>38.010227272727263</v>
      </c>
      <c r="O266" s="1">
        <f>('WEIGHTED from Refinitive'!$B$3*'ISSUE SCORE from EIKON'!T269)+('WEIGHTED from Refinitive'!$B$4*'ISSUE SCORE from EIKON'!AI269)+('ISSUE SCORE from EIKON'!AX269*'WEIGHTED from Refinitive'!$B$5)+('WEIGHTED from Refinitive'!$B$8*'ISSUE SCORE from EIKON'!BM269)+('ISSUE SCORE from EIKON'!CB269*'WEIGHTED from Refinitive'!$B$9)+('WEIGHTED from Refinitive'!$B$10*'ISSUE SCORE from EIKON'!CQ269)+('ISSUE SCORE from EIKON'!DF269*'WEIGHTED from Refinitive'!$B$11)+('WEIGHTED from Refinitive'!$B$14*'ISSUE SCORE from EIKON'!DU269)+('ISSUE SCORE from EIKON'!EJ269*'WEIGHTED from Refinitive'!$B$15)+('WEIGHTED from Refinitive'!$B$16*'ISSUE SCORE from EIKON'!EY269)</f>
        <v>46.914681335356576</v>
      </c>
      <c r="P266" s="1">
        <f>('WEIGHTED from Refinitive'!$B$3*'ISSUE SCORE from EIKON'!U269)+('WEIGHTED from Refinitive'!$B$4*'ISSUE SCORE from EIKON'!AJ269)+('ISSUE SCORE from EIKON'!AY269*'WEIGHTED from Refinitive'!$B$5)+('WEIGHTED from Refinitive'!$B$8*'ISSUE SCORE from EIKON'!BN269)+('ISSUE SCORE from EIKON'!CC269*'WEIGHTED from Refinitive'!$B$9)+('WEIGHTED from Refinitive'!$B$10*'ISSUE SCORE from EIKON'!CR269)+('ISSUE SCORE from EIKON'!DG269*'WEIGHTED from Refinitive'!$B$11)+('WEIGHTED from Refinitive'!$B$14*'ISSUE SCORE from EIKON'!DV269)+('ISSUE SCORE from EIKON'!EK269*'WEIGHTED from Refinitive'!$B$15)+('WEIGHTED from Refinitive'!$B$16*'ISSUE SCORE from EIKON'!EZ269)</f>
        <v>40.903683181225503</v>
      </c>
      <c r="R266" s="11" t="s">
        <v>399</v>
      </c>
      <c r="S266" s="1">
        <f t="shared" si="122"/>
        <v>59.112446549822209</v>
      </c>
      <c r="T266" s="1">
        <f t="shared" si="123"/>
        <v>52.317469472300196</v>
      </c>
      <c r="U266" s="1">
        <f t="shared" si="124"/>
        <v>50.481436164322858</v>
      </c>
      <c r="V266" s="1">
        <f t="shared" si="125"/>
        <v>41.417424315697801</v>
      </c>
      <c r="W266" s="1">
        <f t="shared" si="126"/>
        <v>37.803760193295034</v>
      </c>
      <c r="X266" s="1">
        <f t="shared" si="127"/>
        <v>34.031788247213747</v>
      </c>
      <c r="Y266" s="1">
        <f t="shared" si="128"/>
        <v>41.416012834331774</v>
      </c>
      <c r="Z266" s="1">
        <f t="shared" si="129"/>
        <v>41.536048080767635</v>
      </c>
      <c r="AA266" s="1">
        <f t="shared" si="130"/>
        <v>42.461887892808917</v>
      </c>
      <c r="AB266" s="1">
        <f t="shared" si="131"/>
        <v>40.83168574401661</v>
      </c>
      <c r="AC266" s="1">
        <f t="shared" si="132"/>
        <v>31.533551659105939</v>
      </c>
      <c r="AD266" s="1">
        <f t="shared" si="133"/>
        <v>42.861794205051993</v>
      </c>
      <c r="AE266" s="1">
        <f t="shared" si="134"/>
        <v>38.010227272727263</v>
      </c>
      <c r="AF266" s="1">
        <f t="shared" si="135"/>
        <v>46.914681335356576</v>
      </c>
      <c r="AG266" s="1">
        <f t="shared" si="136"/>
        <v>40.903683181225503</v>
      </c>
      <c r="AI266" s="11" t="s">
        <v>399</v>
      </c>
      <c r="AJ266" s="1">
        <f t="shared" si="137"/>
        <v>6.7949770775220131</v>
      </c>
      <c r="AK266" s="1">
        <f t="shared" si="138"/>
        <v>1.8360333079773383</v>
      </c>
      <c r="AL266" s="1">
        <f t="shared" si="139"/>
        <v>9.0640118486250572</v>
      </c>
      <c r="AM266" s="1">
        <f t="shared" si="140"/>
        <v>3.613664122402767</v>
      </c>
      <c r="AN266" s="1">
        <f t="shared" si="141"/>
        <v>3.7719719460812868</v>
      </c>
      <c r="AO266" s="1">
        <f t="shared" si="142"/>
        <v>-7.3842245871180268</v>
      </c>
      <c r="AP266" s="1">
        <f t="shared" si="143"/>
        <v>-0.12003524643586161</v>
      </c>
      <c r="AQ266" s="1">
        <f t="shared" si="144"/>
        <v>-0.92583981204128207</v>
      </c>
      <c r="AR266" s="1">
        <f t="shared" si="145"/>
        <v>1.6302021487923071</v>
      </c>
      <c r="AS266" s="1">
        <f t="shared" si="146"/>
        <v>9.2981340849106715</v>
      </c>
      <c r="AT266" s="1">
        <f t="shared" si="147"/>
        <v>-11.328242545946054</v>
      </c>
      <c r="AU266" s="1">
        <f t="shared" si="148"/>
        <v>4.8515669323247295</v>
      </c>
      <c r="AV266" s="1">
        <f t="shared" si="149"/>
        <v>-8.9044540626293127</v>
      </c>
      <c r="AW266" s="1">
        <f t="shared" si="150"/>
        <v>6.0109981541310731</v>
      </c>
      <c r="AX266" s="1" t="str">
        <f>VLOOKUP(AI266,'ISSUE SCORE from EIKON'!A269:B698,2,FALSE)</f>
        <v>Pioneer Natural Resources Co</v>
      </c>
      <c r="AY266" s="1">
        <f t="shared" si="151"/>
        <v>265</v>
      </c>
      <c r="AZ266" s="1">
        <v>265</v>
      </c>
      <c r="BA266" s="1">
        <v>1</v>
      </c>
    </row>
    <row r="267" spans="1:53" ht="15">
      <c r="A267" s="11" t="s">
        <v>332</v>
      </c>
      <c r="B267" s="1">
        <f>('WEIGHTED from Refinitive'!$B$3*'ISSUE SCORE from EIKON'!G270)+('WEIGHTED from Refinitive'!$B$4*'ISSUE SCORE from EIKON'!V270)+('ISSUE SCORE from EIKON'!AK270*'WEIGHTED from Refinitive'!$B$5)+('WEIGHTED from Refinitive'!$B$8*'ISSUE SCORE from EIKON'!AZ270)+('ISSUE SCORE from EIKON'!BO270*'WEIGHTED from Refinitive'!$B$9)+('WEIGHTED from Refinitive'!$B$10*'ISSUE SCORE from EIKON'!CD270)+('ISSUE SCORE from EIKON'!CS270*'WEIGHTED from Refinitive'!$B$11)+('WEIGHTED from Refinitive'!$B$14*'ISSUE SCORE from EIKON'!DH270)+('ISSUE SCORE from EIKON'!DW270*'WEIGHTED from Refinitive'!$B$15)+('WEIGHTED from Refinitive'!$B$16*'ISSUE SCORE from EIKON'!EL270)</f>
        <v>83.507580293539618</v>
      </c>
      <c r="C267" s="1">
        <f>('WEIGHTED from Refinitive'!$B$3*'ISSUE SCORE from EIKON'!H270)+('WEIGHTED from Refinitive'!$B$4*'ISSUE SCORE from EIKON'!W270)+('ISSUE SCORE from EIKON'!AL270*'WEIGHTED from Refinitive'!$B$5)+('WEIGHTED from Refinitive'!$B$8*'ISSUE SCORE from EIKON'!BA270)+('ISSUE SCORE from EIKON'!BP270*'WEIGHTED from Refinitive'!$B$9)+('WEIGHTED from Refinitive'!$B$10*'ISSUE SCORE from EIKON'!CE270)+('ISSUE SCORE from EIKON'!CT270*'WEIGHTED from Refinitive'!$B$11)+('WEIGHTED from Refinitive'!$B$14*'ISSUE SCORE from EIKON'!DI270)+('ISSUE SCORE from EIKON'!DX270*'WEIGHTED from Refinitive'!$B$15)+('WEIGHTED from Refinitive'!$B$16*'ISSUE SCORE from EIKON'!EM270)</f>
        <v>85.683754116355587</v>
      </c>
      <c r="D267" s="1">
        <f>('WEIGHTED from Refinitive'!$B$3*'ISSUE SCORE from EIKON'!I270)+('WEIGHTED from Refinitive'!$B$4*'ISSUE SCORE from EIKON'!X270)+('ISSUE SCORE from EIKON'!AM270*'WEIGHTED from Refinitive'!$B$5)+('WEIGHTED from Refinitive'!$B$8*'ISSUE SCORE from EIKON'!BB270)+('ISSUE SCORE from EIKON'!BQ270*'WEIGHTED from Refinitive'!$B$9)+('WEIGHTED from Refinitive'!$B$10*'ISSUE SCORE from EIKON'!CF270)+('ISSUE SCORE from EIKON'!CU270*'WEIGHTED from Refinitive'!$B$11)+('WEIGHTED from Refinitive'!$B$14*'ISSUE SCORE from EIKON'!DJ270)+('ISSUE SCORE from EIKON'!DY270*'WEIGHTED from Refinitive'!$B$15)+('WEIGHTED from Refinitive'!$B$16*'ISSUE SCORE from EIKON'!EN270)</f>
        <v>88.459406188331428</v>
      </c>
      <c r="E267" s="1">
        <f>('WEIGHTED from Refinitive'!$B$3*'ISSUE SCORE from EIKON'!J270)+('WEIGHTED from Refinitive'!$B$4*'ISSUE SCORE from EIKON'!Y270)+('ISSUE SCORE from EIKON'!AN270*'WEIGHTED from Refinitive'!$B$5)+('WEIGHTED from Refinitive'!$B$8*'ISSUE SCORE from EIKON'!BC270)+('ISSUE SCORE from EIKON'!BR270*'WEIGHTED from Refinitive'!$B$9)+('WEIGHTED from Refinitive'!$B$10*'ISSUE SCORE from EIKON'!CG270)+('ISSUE SCORE from EIKON'!CV270*'WEIGHTED from Refinitive'!$B$11)+('WEIGHTED from Refinitive'!$B$14*'ISSUE SCORE from EIKON'!DK270)+('ISSUE SCORE from EIKON'!DZ270*'WEIGHTED from Refinitive'!$B$15)+('WEIGHTED from Refinitive'!$B$16*'ISSUE SCORE from EIKON'!EO270)</f>
        <v>85.688061418494385</v>
      </c>
      <c r="F267" s="1">
        <f>('WEIGHTED from Refinitive'!$B$3*'ISSUE SCORE from EIKON'!K270)+('WEIGHTED from Refinitive'!$B$4*'ISSUE SCORE from EIKON'!Z270)+('ISSUE SCORE from EIKON'!AO270*'WEIGHTED from Refinitive'!$B$5)+('WEIGHTED from Refinitive'!$B$8*'ISSUE SCORE from EIKON'!BD270)+('ISSUE SCORE from EIKON'!BS270*'WEIGHTED from Refinitive'!$B$9)+('WEIGHTED from Refinitive'!$B$10*'ISSUE SCORE from EIKON'!CH270)+('ISSUE SCORE from EIKON'!CW270*'WEIGHTED from Refinitive'!$B$11)+('WEIGHTED from Refinitive'!$B$14*'ISSUE SCORE from EIKON'!DL270)+('ISSUE SCORE from EIKON'!EA270*'WEIGHTED from Refinitive'!$B$15)+('WEIGHTED from Refinitive'!$B$16*'ISSUE SCORE from EIKON'!EP270)</f>
        <v>88.656428936916711</v>
      </c>
      <c r="G267" s="1">
        <f>('WEIGHTED from Refinitive'!$B$3*'ISSUE SCORE from EIKON'!L270)+('WEIGHTED from Refinitive'!$B$4*'ISSUE SCORE from EIKON'!AA270)+('ISSUE SCORE from EIKON'!AP270*'WEIGHTED from Refinitive'!$B$5)+('WEIGHTED from Refinitive'!$B$8*'ISSUE SCORE from EIKON'!BE270)+('ISSUE SCORE from EIKON'!BT270*'WEIGHTED from Refinitive'!$B$9)+('WEIGHTED from Refinitive'!$B$10*'ISSUE SCORE from EIKON'!CI270)+('ISSUE SCORE from EIKON'!CX270*'WEIGHTED from Refinitive'!$B$11)+('WEIGHTED from Refinitive'!$B$14*'ISSUE SCORE from EIKON'!DM270)+('ISSUE SCORE from EIKON'!EB270*'WEIGHTED from Refinitive'!$B$15)+('WEIGHTED from Refinitive'!$B$16*'ISSUE SCORE from EIKON'!EQ270)</f>
        <v>87.479810709961171</v>
      </c>
      <c r="H267" s="1">
        <f>('WEIGHTED from Refinitive'!$B$3*'ISSUE SCORE from EIKON'!M270)+('WEIGHTED from Refinitive'!$B$4*'ISSUE SCORE from EIKON'!AB270)+('ISSUE SCORE from EIKON'!AQ270*'WEIGHTED from Refinitive'!$B$5)+('WEIGHTED from Refinitive'!$B$8*'ISSUE SCORE from EIKON'!BF270)+('ISSUE SCORE from EIKON'!BU270*'WEIGHTED from Refinitive'!$B$9)+('WEIGHTED from Refinitive'!$B$10*'ISSUE SCORE from EIKON'!CJ270)+('ISSUE SCORE from EIKON'!CY270*'WEIGHTED from Refinitive'!$B$11)+('WEIGHTED from Refinitive'!$B$14*'ISSUE SCORE from EIKON'!DN270)+('ISSUE SCORE from EIKON'!EC270*'WEIGHTED from Refinitive'!$B$15)+('WEIGHTED from Refinitive'!$B$16*'ISSUE SCORE from EIKON'!ER270)</f>
        <v>88.480836236933754</v>
      </c>
      <c r="I267" s="1">
        <f>('WEIGHTED from Refinitive'!$B$3*'ISSUE SCORE from EIKON'!N270)+('WEIGHTED from Refinitive'!$B$4*'ISSUE SCORE from EIKON'!AC270)+('ISSUE SCORE from EIKON'!AR270*'WEIGHTED from Refinitive'!$B$5)+('WEIGHTED from Refinitive'!$B$8*'ISSUE SCORE from EIKON'!BG270)+('ISSUE SCORE from EIKON'!BV270*'WEIGHTED from Refinitive'!$B$9)+('WEIGHTED from Refinitive'!$B$10*'ISSUE SCORE from EIKON'!CK270)+('ISSUE SCORE from EIKON'!CZ270*'WEIGHTED from Refinitive'!$B$11)+('WEIGHTED from Refinitive'!$B$14*'ISSUE SCORE from EIKON'!DO270)+('ISSUE SCORE from EIKON'!ED270*'WEIGHTED from Refinitive'!$B$15)+('WEIGHTED from Refinitive'!$B$16*'ISSUE SCORE from EIKON'!ES270)</f>
        <v>86.876871847414861</v>
      </c>
      <c r="J267" s="1">
        <f>('WEIGHTED from Refinitive'!$B$3*'ISSUE SCORE from EIKON'!O270)+('WEIGHTED from Refinitive'!$B$4*'ISSUE SCORE from EIKON'!AD270)+('ISSUE SCORE from EIKON'!AS270*'WEIGHTED from Refinitive'!$B$5)+('WEIGHTED from Refinitive'!$B$8*'ISSUE SCORE from EIKON'!BH270)+('ISSUE SCORE from EIKON'!BW270*'WEIGHTED from Refinitive'!$B$9)+('WEIGHTED from Refinitive'!$B$10*'ISSUE SCORE from EIKON'!CL270)+('ISSUE SCORE from EIKON'!DA270*'WEIGHTED from Refinitive'!$B$11)+('WEIGHTED from Refinitive'!$B$14*'ISSUE SCORE from EIKON'!DP270)+('ISSUE SCORE from EIKON'!EE270*'WEIGHTED from Refinitive'!$B$15)+('WEIGHTED from Refinitive'!$B$16*'ISSUE SCORE from EIKON'!ET270)</f>
        <v>87.223009446693624</v>
      </c>
      <c r="K267" s="1">
        <f>('WEIGHTED from Refinitive'!$B$3*'ISSUE SCORE from EIKON'!P270)+('WEIGHTED from Refinitive'!$B$4*'ISSUE SCORE from EIKON'!AE270)+('ISSUE SCORE from EIKON'!AT270*'WEIGHTED from Refinitive'!$B$5)+('WEIGHTED from Refinitive'!$B$8*'ISSUE SCORE from EIKON'!BI270)+('ISSUE SCORE from EIKON'!BX270*'WEIGHTED from Refinitive'!$B$9)+('WEIGHTED from Refinitive'!$B$10*'ISSUE SCORE from EIKON'!CM270)+('ISSUE SCORE from EIKON'!DB270*'WEIGHTED from Refinitive'!$B$11)+('WEIGHTED from Refinitive'!$B$14*'ISSUE SCORE from EIKON'!DQ270)+('ISSUE SCORE from EIKON'!EF270*'WEIGHTED from Refinitive'!$B$15)+('WEIGHTED from Refinitive'!$B$16*'ISSUE SCORE from EIKON'!EU270)</f>
        <v>80.450256429314663</v>
      </c>
      <c r="L267" s="1">
        <f>('WEIGHTED from Refinitive'!$B$3*'ISSUE SCORE from EIKON'!Q270)+('WEIGHTED from Refinitive'!$B$4*'ISSUE SCORE from EIKON'!AF270)+('ISSUE SCORE from EIKON'!AU270*'WEIGHTED from Refinitive'!$B$5)+('WEIGHTED from Refinitive'!$B$8*'ISSUE SCORE from EIKON'!BJ270)+('ISSUE SCORE from EIKON'!BY270*'WEIGHTED from Refinitive'!$B$9)+('WEIGHTED from Refinitive'!$B$10*'ISSUE SCORE from EIKON'!CN270)+('ISSUE SCORE from EIKON'!DC270*'WEIGHTED from Refinitive'!$B$11)+('WEIGHTED from Refinitive'!$B$14*'ISSUE SCORE from EIKON'!DR270)+('ISSUE SCORE from EIKON'!EG270*'WEIGHTED from Refinitive'!$B$15)+('WEIGHTED from Refinitive'!$B$16*'ISSUE SCORE from EIKON'!EV270)</f>
        <v>84.267501256070986</v>
      </c>
      <c r="M267" s="1">
        <f>('WEIGHTED from Refinitive'!$B$3*'ISSUE SCORE from EIKON'!R270)+('WEIGHTED from Refinitive'!$B$4*'ISSUE SCORE from EIKON'!AG270)+('ISSUE SCORE from EIKON'!AV270*'WEIGHTED from Refinitive'!$B$5)+('WEIGHTED from Refinitive'!$B$8*'ISSUE SCORE from EIKON'!BK270)+('ISSUE SCORE from EIKON'!BZ270*'WEIGHTED from Refinitive'!$B$9)+('WEIGHTED from Refinitive'!$B$10*'ISSUE SCORE from EIKON'!CO270)+('ISSUE SCORE from EIKON'!DD270*'WEIGHTED from Refinitive'!$B$11)+('WEIGHTED from Refinitive'!$B$14*'ISSUE SCORE from EIKON'!DS270)+('ISSUE SCORE from EIKON'!EH270*'WEIGHTED from Refinitive'!$B$15)+('WEIGHTED from Refinitive'!$B$16*'ISSUE SCORE from EIKON'!EW270)</f>
        <v>76.302288969079399</v>
      </c>
      <c r="N267" s="1">
        <f>('WEIGHTED from Refinitive'!$B$3*'ISSUE SCORE from EIKON'!S270)+('WEIGHTED from Refinitive'!$B$4*'ISSUE SCORE from EIKON'!AH270)+('ISSUE SCORE from EIKON'!AW270*'WEIGHTED from Refinitive'!$B$5)+('WEIGHTED from Refinitive'!$B$8*'ISSUE SCORE from EIKON'!BL270)+('ISSUE SCORE from EIKON'!CA270*'WEIGHTED from Refinitive'!$B$9)+('WEIGHTED from Refinitive'!$B$10*'ISSUE SCORE from EIKON'!CP270)+('ISSUE SCORE from EIKON'!DE270*'WEIGHTED from Refinitive'!$B$11)+('WEIGHTED from Refinitive'!$B$14*'ISSUE SCORE from EIKON'!DT270)+('ISSUE SCORE from EIKON'!EI270*'WEIGHTED from Refinitive'!$B$15)+('WEIGHTED from Refinitive'!$B$16*'ISSUE SCORE from EIKON'!EX270)</f>
        <v>81.082683982683946</v>
      </c>
      <c r="O267" s="1">
        <f>('WEIGHTED from Refinitive'!$B$3*'ISSUE SCORE from EIKON'!T270)+('WEIGHTED from Refinitive'!$B$4*'ISSUE SCORE from EIKON'!AI270)+('ISSUE SCORE from EIKON'!AX270*'WEIGHTED from Refinitive'!$B$5)+('WEIGHTED from Refinitive'!$B$8*'ISSUE SCORE from EIKON'!BM270)+('ISSUE SCORE from EIKON'!CB270*'WEIGHTED from Refinitive'!$B$9)+('WEIGHTED from Refinitive'!$B$10*'ISSUE SCORE from EIKON'!CQ270)+('ISSUE SCORE from EIKON'!DF270*'WEIGHTED from Refinitive'!$B$11)+('WEIGHTED from Refinitive'!$B$14*'ISSUE SCORE from EIKON'!DU270)+('ISSUE SCORE from EIKON'!EJ270*'WEIGHTED from Refinitive'!$B$15)+('WEIGHTED from Refinitive'!$B$16*'ISSUE SCORE from EIKON'!EY270)</f>
        <v>79.696202760315003</v>
      </c>
      <c r="P267" s="1">
        <f>('WEIGHTED from Refinitive'!$B$3*'ISSUE SCORE from EIKON'!U270)+('WEIGHTED from Refinitive'!$B$4*'ISSUE SCORE from EIKON'!AJ270)+('ISSUE SCORE from EIKON'!AY270*'WEIGHTED from Refinitive'!$B$5)+('WEIGHTED from Refinitive'!$B$8*'ISSUE SCORE from EIKON'!BN270)+('ISSUE SCORE from EIKON'!CC270*'WEIGHTED from Refinitive'!$B$9)+('WEIGHTED from Refinitive'!$B$10*'ISSUE SCORE from EIKON'!CR270)+('ISSUE SCORE from EIKON'!DG270*'WEIGHTED from Refinitive'!$B$11)+('WEIGHTED from Refinitive'!$B$14*'ISSUE SCORE from EIKON'!DV270)+('ISSUE SCORE from EIKON'!EK270*'WEIGHTED from Refinitive'!$B$15)+('WEIGHTED from Refinitive'!$B$16*'ISSUE SCORE from EIKON'!EZ270)</f>
        <v>77.660028248587537</v>
      </c>
      <c r="R267" s="11" t="s">
        <v>401</v>
      </c>
      <c r="S267" s="1">
        <f t="shared" si="122"/>
        <v>64.016730852706885</v>
      </c>
      <c r="T267" s="1">
        <f t="shared" si="123"/>
        <v>85.683754116355587</v>
      </c>
      <c r="U267" s="1">
        <f t="shared" si="124"/>
        <v>88.459406188331428</v>
      </c>
      <c r="V267" s="1">
        <f t="shared" si="125"/>
        <v>85.688061418494385</v>
      </c>
      <c r="W267" s="1">
        <f t="shared" si="126"/>
        <v>88.656428936916711</v>
      </c>
      <c r="X267" s="1">
        <f t="shared" si="127"/>
        <v>87.479810709961171</v>
      </c>
      <c r="Y267" s="1">
        <f t="shared" si="128"/>
        <v>88.480836236933754</v>
      </c>
      <c r="Z267" s="1">
        <f t="shared" si="129"/>
        <v>86.876871847414861</v>
      </c>
      <c r="AA267" s="1">
        <f t="shared" si="130"/>
        <v>87.223009446693624</v>
      </c>
      <c r="AB267" s="1">
        <f t="shared" si="131"/>
        <v>80.450256429314663</v>
      </c>
      <c r="AC267" s="1">
        <f t="shared" si="132"/>
        <v>84.267501256070986</v>
      </c>
      <c r="AD267" s="1">
        <f t="shared" si="133"/>
        <v>76.302288969079399</v>
      </c>
      <c r="AE267" s="1">
        <f t="shared" si="134"/>
        <v>81.082683982683946</v>
      </c>
      <c r="AF267" s="1">
        <f t="shared" si="135"/>
        <v>79.696202760315003</v>
      </c>
      <c r="AG267" s="1">
        <f t="shared" si="136"/>
        <v>77.660028248587537</v>
      </c>
      <c r="AI267" s="11" t="s">
        <v>401</v>
      </c>
      <c r="AJ267" s="1">
        <f t="shared" si="137"/>
        <v>-21.667023263648701</v>
      </c>
      <c r="AK267" s="1">
        <f t="shared" si="138"/>
        <v>-2.7756520719758413</v>
      </c>
      <c r="AL267" s="1">
        <f t="shared" si="139"/>
        <v>2.771344769837043</v>
      </c>
      <c r="AM267" s="1">
        <f t="shared" si="140"/>
        <v>-2.9683675184223262</v>
      </c>
      <c r="AN267" s="1">
        <f t="shared" si="141"/>
        <v>1.1766182269555401</v>
      </c>
      <c r="AO267" s="1">
        <f t="shared" si="142"/>
        <v>-1.0010255269725832</v>
      </c>
      <c r="AP267" s="1">
        <f t="shared" si="143"/>
        <v>1.6039643895188931</v>
      </c>
      <c r="AQ267" s="1">
        <f t="shared" si="144"/>
        <v>-0.34613759927876231</v>
      </c>
      <c r="AR267" s="1">
        <f t="shared" si="145"/>
        <v>6.7727530173789603</v>
      </c>
      <c r="AS267" s="1">
        <f t="shared" si="146"/>
        <v>-3.8172448267563226</v>
      </c>
      <c r="AT267" s="1">
        <f t="shared" si="147"/>
        <v>7.9652122869915871</v>
      </c>
      <c r="AU267" s="1">
        <f t="shared" si="148"/>
        <v>-4.7803950136045472</v>
      </c>
      <c r="AV267" s="1">
        <f t="shared" si="149"/>
        <v>1.3864812223689427</v>
      </c>
      <c r="AW267" s="1">
        <f t="shared" si="150"/>
        <v>2.0361745117274666</v>
      </c>
      <c r="AX267" s="1" t="str">
        <f>VLOOKUP(AI267,'ISSUE SCORE from EIKON'!A270:B699,2,FALSE)</f>
        <v>Qualcomm Inc</v>
      </c>
      <c r="AY267" s="1">
        <f t="shared" si="151"/>
        <v>266</v>
      </c>
      <c r="AZ267" s="1">
        <v>266</v>
      </c>
      <c r="BA267" s="1">
        <v>1</v>
      </c>
    </row>
    <row r="268" spans="1:53" ht="15">
      <c r="A268" s="11" t="s">
        <v>333</v>
      </c>
      <c r="B268" s="1">
        <f>('WEIGHTED from Refinitive'!$B$3*'ISSUE SCORE from EIKON'!G271)+('WEIGHTED from Refinitive'!$B$4*'ISSUE SCORE from EIKON'!V271)+('ISSUE SCORE from EIKON'!AK271*'WEIGHTED from Refinitive'!$B$5)+('WEIGHTED from Refinitive'!$B$8*'ISSUE SCORE from EIKON'!AZ271)+('ISSUE SCORE from EIKON'!BO271*'WEIGHTED from Refinitive'!$B$9)+('WEIGHTED from Refinitive'!$B$10*'ISSUE SCORE from EIKON'!CD271)+('ISSUE SCORE from EIKON'!CS271*'WEIGHTED from Refinitive'!$B$11)+('WEIGHTED from Refinitive'!$B$14*'ISSUE SCORE from EIKON'!DH271)+('ISSUE SCORE from EIKON'!DW271*'WEIGHTED from Refinitive'!$B$15)+('WEIGHTED from Refinitive'!$B$16*'ISSUE SCORE from EIKON'!EL271)</f>
        <v>33.212461838088181</v>
      </c>
      <c r="C268" s="1">
        <f>('WEIGHTED from Refinitive'!$B$3*'ISSUE SCORE from EIKON'!H271)+('WEIGHTED from Refinitive'!$B$4*'ISSUE SCORE from EIKON'!W271)+('ISSUE SCORE from EIKON'!AL271*'WEIGHTED from Refinitive'!$B$5)+('WEIGHTED from Refinitive'!$B$8*'ISSUE SCORE from EIKON'!BA271)+('ISSUE SCORE from EIKON'!BP271*'WEIGHTED from Refinitive'!$B$9)+('WEIGHTED from Refinitive'!$B$10*'ISSUE SCORE from EIKON'!CE271)+('ISSUE SCORE from EIKON'!CT271*'WEIGHTED from Refinitive'!$B$11)+('WEIGHTED from Refinitive'!$B$14*'ISSUE SCORE from EIKON'!DI271)+('ISSUE SCORE from EIKON'!DX271*'WEIGHTED from Refinitive'!$B$15)+('WEIGHTED from Refinitive'!$B$16*'ISSUE SCORE from EIKON'!EM271)</f>
        <v>31.591158444717045</v>
      </c>
      <c r="D268" s="1">
        <f>('WEIGHTED from Refinitive'!$B$3*'ISSUE SCORE from EIKON'!I271)+('WEIGHTED from Refinitive'!$B$4*'ISSUE SCORE from EIKON'!X271)+('ISSUE SCORE from EIKON'!AM271*'WEIGHTED from Refinitive'!$B$5)+('WEIGHTED from Refinitive'!$B$8*'ISSUE SCORE from EIKON'!BB271)+('ISSUE SCORE from EIKON'!BQ271*'WEIGHTED from Refinitive'!$B$9)+('WEIGHTED from Refinitive'!$B$10*'ISSUE SCORE from EIKON'!CF271)+('ISSUE SCORE from EIKON'!CU271*'WEIGHTED from Refinitive'!$B$11)+('WEIGHTED from Refinitive'!$B$14*'ISSUE SCORE from EIKON'!DJ271)+('ISSUE SCORE from EIKON'!DY271*'WEIGHTED from Refinitive'!$B$15)+('WEIGHTED from Refinitive'!$B$16*'ISSUE SCORE from EIKON'!EN271)</f>
        <v>28.769687808131753</v>
      </c>
      <c r="E268" s="1">
        <f>('WEIGHTED from Refinitive'!$B$3*'ISSUE SCORE from EIKON'!J271)+('WEIGHTED from Refinitive'!$B$4*'ISSUE SCORE from EIKON'!Y271)+('ISSUE SCORE from EIKON'!AN271*'WEIGHTED from Refinitive'!$B$5)+('WEIGHTED from Refinitive'!$B$8*'ISSUE SCORE from EIKON'!BC271)+('ISSUE SCORE from EIKON'!BR271*'WEIGHTED from Refinitive'!$B$9)+('WEIGHTED from Refinitive'!$B$10*'ISSUE SCORE from EIKON'!CG271)+('ISSUE SCORE from EIKON'!CV271*'WEIGHTED from Refinitive'!$B$11)+('WEIGHTED from Refinitive'!$B$14*'ISSUE SCORE from EIKON'!DK271)+('ISSUE SCORE from EIKON'!DZ271*'WEIGHTED from Refinitive'!$B$15)+('WEIGHTED from Refinitive'!$B$16*'ISSUE SCORE from EIKON'!EO271)</f>
        <v>21.030407152089584</v>
      </c>
      <c r="F268" s="1">
        <f>('WEIGHTED from Refinitive'!$B$3*'ISSUE SCORE from EIKON'!K271)+('WEIGHTED from Refinitive'!$B$4*'ISSUE SCORE from EIKON'!Z271)+('ISSUE SCORE from EIKON'!AO271*'WEIGHTED from Refinitive'!$B$5)+('WEIGHTED from Refinitive'!$B$8*'ISSUE SCORE from EIKON'!BD271)+('ISSUE SCORE from EIKON'!BS271*'WEIGHTED from Refinitive'!$B$9)+('WEIGHTED from Refinitive'!$B$10*'ISSUE SCORE from EIKON'!CH271)+('ISSUE SCORE from EIKON'!CW271*'WEIGHTED from Refinitive'!$B$11)+('WEIGHTED from Refinitive'!$B$14*'ISSUE SCORE from EIKON'!DL271)+('ISSUE SCORE from EIKON'!EA271*'WEIGHTED from Refinitive'!$B$15)+('WEIGHTED from Refinitive'!$B$16*'ISSUE SCORE from EIKON'!EP271)</f>
        <v>19.394605394605364</v>
      </c>
      <c r="G268" s="1">
        <f>('WEIGHTED from Refinitive'!$B$3*'ISSUE SCORE from EIKON'!L271)+('WEIGHTED from Refinitive'!$B$4*'ISSUE SCORE from EIKON'!AA271)+('ISSUE SCORE from EIKON'!AP271*'WEIGHTED from Refinitive'!$B$5)+('WEIGHTED from Refinitive'!$B$8*'ISSUE SCORE from EIKON'!BE271)+('ISSUE SCORE from EIKON'!BT271*'WEIGHTED from Refinitive'!$B$9)+('WEIGHTED from Refinitive'!$B$10*'ISSUE SCORE from EIKON'!CI271)+('ISSUE SCORE from EIKON'!CX271*'WEIGHTED from Refinitive'!$B$11)+('WEIGHTED from Refinitive'!$B$14*'ISSUE SCORE from EIKON'!DM271)+('ISSUE SCORE from EIKON'!EB271*'WEIGHTED from Refinitive'!$B$15)+('WEIGHTED from Refinitive'!$B$16*'ISSUE SCORE from EIKON'!EQ271)</f>
        <v>20.107028158513479</v>
      </c>
      <c r="H268" s="1">
        <f>('WEIGHTED from Refinitive'!$B$3*'ISSUE SCORE from EIKON'!M271)+('WEIGHTED from Refinitive'!$B$4*'ISSUE SCORE from EIKON'!AB271)+('ISSUE SCORE from EIKON'!AQ271*'WEIGHTED from Refinitive'!$B$5)+('WEIGHTED from Refinitive'!$B$8*'ISSUE SCORE from EIKON'!BF271)+('ISSUE SCORE from EIKON'!BU271*'WEIGHTED from Refinitive'!$B$9)+('WEIGHTED from Refinitive'!$B$10*'ISSUE SCORE from EIKON'!CJ271)+('ISSUE SCORE from EIKON'!CY271*'WEIGHTED from Refinitive'!$B$11)+('WEIGHTED from Refinitive'!$B$14*'ISSUE SCORE from EIKON'!DN271)+('ISSUE SCORE from EIKON'!EC271*'WEIGHTED from Refinitive'!$B$15)+('WEIGHTED from Refinitive'!$B$16*'ISSUE SCORE from EIKON'!ER271)</f>
        <v>21.107142857142854</v>
      </c>
      <c r="I268" s="1">
        <f>('WEIGHTED from Refinitive'!$B$3*'ISSUE SCORE from EIKON'!N271)+('WEIGHTED from Refinitive'!$B$4*'ISSUE SCORE from EIKON'!AC271)+('ISSUE SCORE from EIKON'!AR271*'WEIGHTED from Refinitive'!$B$5)+('WEIGHTED from Refinitive'!$B$8*'ISSUE SCORE from EIKON'!BG271)+('ISSUE SCORE from EIKON'!BV271*'WEIGHTED from Refinitive'!$B$9)+('WEIGHTED from Refinitive'!$B$10*'ISSUE SCORE from EIKON'!CK271)+('ISSUE SCORE from EIKON'!CZ271*'WEIGHTED from Refinitive'!$B$11)+('WEIGHTED from Refinitive'!$B$14*'ISSUE SCORE from EIKON'!DO271)+('ISSUE SCORE from EIKON'!ED271*'WEIGHTED from Refinitive'!$B$15)+('WEIGHTED from Refinitive'!$B$16*'ISSUE SCORE from EIKON'!ES271)</f>
        <v>18.087773224043698</v>
      </c>
      <c r="J268" s="1">
        <f>('WEIGHTED from Refinitive'!$B$3*'ISSUE SCORE from EIKON'!O271)+('WEIGHTED from Refinitive'!$B$4*'ISSUE SCORE from EIKON'!AD271)+('ISSUE SCORE from EIKON'!AS271*'WEIGHTED from Refinitive'!$B$5)+('WEIGHTED from Refinitive'!$B$8*'ISSUE SCORE from EIKON'!BH271)+('ISSUE SCORE from EIKON'!BW271*'WEIGHTED from Refinitive'!$B$9)+('WEIGHTED from Refinitive'!$B$10*'ISSUE SCORE from EIKON'!CL271)+('ISSUE SCORE from EIKON'!DA271*'WEIGHTED from Refinitive'!$B$11)+('WEIGHTED from Refinitive'!$B$14*'ISSUE SCORE from EIKON'!DP271)+('ISSUE SCORE from EIKON'!EE271*'WEIGHTED from Refinitive'!$B$15)+('WEIGHTED from Refinitive'!$B$16*'ISSUE SCORE from EIKON'!ET271)</f>
        <v>21.949926900584764</v>
      </c>
      <c r="K268" s="1">
        <f>('WEIGHTED from Refinitive'!$B$3*'ISSUE SCORE from EIKON'!P271)+('WEIGHTED from Refinitive'!$B$4*'ISSUE SCORE from EIKON'!AE271)+('ISSUE SCORE from EIKON'!AT271*'WEIGHTED from Refinitive'!$B$5)+('WEIGHTED from Refinitive'!$B$8*'ISSUE SCORE from EIKON'!BI271)+('ISSUE SCORE from EIKON'!BX271*'WEIGHTED from Refinitive'!$B$9)+('WEIGHTED from Refinitive'!$B$10*'ISSUE SCORE from EIKON'!CM271)+('ISSUE SCORE from EIKON'!DB271*'WEIGHTED from Refinitive'!$B$11)+('WEIGHTED from Refinitive'!$B$14*'ISSUE SCORE from EIKON'!DQ271)+('ISSUE SCORE from EIKON'!EF271*'WEIGHTED from Refinitive'!$B$15)+('WEIGHTED from Refinitive'!$B$16*'ISSUE SCORE from EIKON'!EU271)</f>
        <v>21.906107420155259</v>
      </c>
      <c r="L268" s="1">
        <f>('WEIGHTED from Refinitive'!$B$3*'ISSUE SCORE from EIKON'!Q271)+('WEIGHTED from Refinitive'!$B$4*'ISSUE SCORE from EIKON'!AF271)+('ISSUE SCORE from EIKON'!AU271*'WEIGHTED from Refinitive'!$B$5)+('WEIGHTED from Refinitive'!$B$8*'ISSUE SCORE from EIKON'!BJ271)+('ISSUE SCORE from EIKON'!BY271*'WEIGHTED from Refinitive'!$B$9)+('WEIGHTED from Refinitive'!$B$10*'ISSUE SCORE from EIKON'!CN271)+('ISSUE SCORE from EIKON'!DC271*'WEIGHTED from Refinitive'!$B$11)+('WEIGHTED from Refinitive'!$B$14*'ISSUE SCORE from EIKON'!DR271)+('ISSUE SCORE from EIKON'!EG271*'WEIGHTED from Refinitive'!$B$15)+('WEIGHTED from Refinitive'!$B$16*'ISSUE SCORE from EIKON'!EV271)</f>
        <v>25.826454018496772</v>
      </c>
      <c r="M268" s="1">
        <f>('WEIGHTED from Refinitive'!$B$3*'ISSUE SCORE from EIKON'!R271)+('WEIGHTED from Refinitive'!$B$4*'ISSUE SCORE from EIKON'!AG271)+('ISSUE SCORE from EIKON'!AV271*'WEIGHTED from Refinitive'!$B$5)+('WEIGHTED from Refinitive'!$B$8*'ISSUE SCORE from EIKON'!BK271)+('ISSUE SCORE from EIKON'!BZ271*'WEIGHTED from Refinitive'!$B$9)+('WEIGHTED from Refinitive'!$B$10*'ISSUE SCORE from EIKON'!CO271)+('ISSUE SCORE from EIKON'!DD271*'WEIGHTED from Refinitive'!$B$11)+('WEIGHTED from Refinitive'!$B$14*'ISSUE SCORE from EIKON'!DS271)+('ISSUE SCORE from EIKON'!EH271*'WEIGHTED from Refinitive'!$B$15)+('WEIGHTED from Refinitive'!$B$16*'ISSUE SCORE from EIKON'!EW271)</f>
        <v>20.483966831232294</v>
      </c>
      <c r="N268" s="1">
        <f>('WEIGHTED from Refinitive'!$B$3*'ISSUE SCORE from EIKON'!S271)+('WEIGHTED from Refinitive'!$B$4*'ISSUE SCORE from EIKON'!AH271)+('ISSUE SCORE from EIKON'!AW271*'WEIGHTED from Refinitive'!$B$5)+('WEIGHTED from Refinitive'!$B$8*'ISSUE SCORE from EIKON'!BL271)+('ISSUE SCORE from EIKON'!CA271*'WEIGHTED from Refinitive'!$B$9)+('WEIGHTED from Refinitive'!$B$10*'ISSUE SCORE from EIKON'!CP271)+('ISSUE SCORE from EIKON'!DE271*'WEIGHTED from Refinitive'!$B$11)+('WEIGHTED from Refinitive'!$B$14*'ISSUE SCORE from EIKON'!DT271)+('ISSUE SCORE from EIKON'!EI271*'WEIGHTED from Refinitive'!$B$15)+('WEIGHTED from Refinitive'!$B$16*'ISSUE SCORE from EIKON'!EX271)</f>
        <v>0</v>
      </c>
      <c r="O268" s="1">
        <f>('WEIGHTED from Refinitive'!$B$3*'ISSUE SCORE from EIKON'!T271)+('WEIGHTED from Refinitive'!$B$4*'ISSUE SCORE from EIKON'!AI271)+('ISSUE SCORE from EIKON'!AX271*'WEIGHTED from Refinitive'!$B$5)+('WEIGHTED from Refinitive'!$B$8*'ISSUE SCORE from EIKON'!BM271)+('ISSUE SCORE from EIKON'!CB271*'WEIGHTED from Refinitive'!$B$9)+('WEIGHTED from Refinitive'!$B$10*'ISSUE SCORE from EIKON'!CQ271)+('ISSUE SCORE from EIKON'!DF271*'WEIGHTED from Refinitive'!$B$11)+('WEIGHTED from Refinitive'!$B$14*'ISSUE SCORE from EIKON'!DU271)+('ISSUE SCORE from EIKON'!EJ271*'WEIGHTED from Refinitive'!$B$15)+('WEIGHTED from Refinitive'!$B$16*'ISSUE SCORE from EIKON'!EY271)</f>
        <v>0</v>
      </c>
      <c r="P268" s="1">
        <f>('WEIGHTED from Refinitive'!$B$3*'ISSUE SCORE from EIKON'!U271)+('WEIGHTED from Refinitive'!$B$4*'ISSUE SCORE from EIKON'!AJ271)+('ISSUE SCORE from EIKON'!AY271*'WEIGHTED from Refinitive'!$B$5)+('WEIGHTED from Refinitive'!$B$8*'ISSUE SCORE from EIKON'!BN271)+('ISSUE SCORE from EIKON'!CC271*'WEIGHTED from Refinitive'!$B$9)+('WEIGHTED from Refinitive'!$B$10*'ISSUE SCORE from EIKON'!CR271)+('ISSUE SCORE from EIKON'!DG271*'WEIGHTED from Refinitive'!$B$11)+('WEIGHTED from Refinitive'!$B$14*'ISSUE SCORE from EIKON'!DV271)+('ISSUE SCORE from EIKON'!EK271*'WEIGHTED from Refinitive'!$B$15)+('WEIGHTED from Refinitive'!$B$16*'ISSUE SCORE from EIKON'!EZ271)</f>
        <v>0</v>
      </c>
      <c r="R268" s="11" t="s">
        <v>402</v>
      </c>
      <c r="S268" s="1">
        <f t="shared" si="122"/>
        <v>45.140912224264675</v>
      </c>
      <c r="T268" s="1">
        <f t="shared" si="123"/>
        <v>31.591158444717045</v>
      </c>
      <c r="U268" s="1">
        <f t="shared" si="124"/>
        <v>28.769687808131753</v>
      </c>
      <c r="V268" s="1">
        <f t="shared" si="125"/>
        <v>21.030407152089584</v>
      </c>
      <c r="W268" s="1">
        <f t="shared" si="126"/>
        <v>19.394605394605364</v>
      </c>
      <c r="X268" s="1">
        <f t="shared" si="127"/>
        <v>20.107028158513479</v>
      </c>
      <c r="Y268" s="1">
        <f t="shared" si="128"/>
        <v>21.107142857142854</v>
      </c>
      <c r="Z268" s="1">
        <f t="shared" si="129"/>
        <v>18.087773224043698</v>
      </c>
      <c r="AA268" s="1">
        <f t="shared" si="130"/>
        <v>21.949926900584764</v>
      </c>
      <c r="AB268" s="1">
        <f t="shared" si="131"/>
        <v>21.906107420155259</v>
      </c>
      <c r="AC268" s="1">
        <f t="shared" si="132"/>
        <v>25.826454018496772</v>
      </c>
      <c r="AD268" s="1">
        <f t="shared" si="133"/>
        <v>20.483966831232294</v>
      </c>
      <c r="AE268" s="1">
        <f t="shared" si="134"/>
        <v>0</v>
      </c>
      <c r="AF268" s="1">
        <f t="shared" si="135"/>
        <v>0</v>
      </c>
      <c r="AG268" s="1">
        <f t="shared" si="136"/>
        <v>0</v>
      </c>
      <c r="AI268" s="11" t="s">
        <v>402</v>
      </c>
      <c r="AJ268" s="1">
        <f t="shared" si="137"/>
        <v>13.549753779547629</v>
      </c>
      <c r="AK268" s="1">
        <f t="shared" si="138"/>
        <v>2.8214706365852926</v>
      </c>
      <c r="AL268" s="1">
        <f t="shared" si="139"/>
        <v>7.739280656042169</v>
      </c>
      <c r="AM268" s="1">
        <f t="shared" si="140"/>
        <v>1.6358017574842201</v>
      </c>
      <c r="AN268" s="1">
        <f t="shared" si="141"/>
        <v>-0.71242276390811554</v>
      </c>
      <c r="AO268" s="1">
        <f t="shared" si="142"/>
        <v>-1.0001146986293747</v>
      </c>
      <c r="AP268" s="1">
        <f t="shared" si="143"/>
        <v>3.0193696330991564</v>
      </c>
      <c r="AQ268" s="1">
        <f t="shared" si="144"/>
        <v>-3.862153676541066</v>
      </c>
      <c r="AR268" s="1">
        <f t="shared" si="145"/>
        <v>0.04381948042950512</v>
      </c>
      <c r="AS268" s="1">
        <f t="shared" si="146"/>
        <v>-3.9203465983415136</v>
      </c>
      <c r="AT268" s="1">
        <f t="shared" si="147"/>
        <v>5.3424871872644779</v>
      </c>
      <c r="AU268" s="1">
        <f t="shared" si="148"/>
        <v>20.483966831232294</v>
      </c>
      <c r="AV268" s="1">
        <f t="shared" si="149"/>
        <v>0</v>
      </c>
      <c r="AW268" s="1">
        <f t="shared" si="150"/>
        <v>0</v>
      </c>
      <c r="AX268" s="1" t="str">
        <f>VLOOKUP(AI268,'ISSUE SCORE from EIKON'!A271:B700,2,FALSE)</f>
        <v>Qorvo Inc</v>
      </c>
      <c r="AY268" s="1">
        <f t="shared" si="151"/>
        <v>267</v>
      </c>
      <c r="AZ268" s="1">
        <v>267</v>
      </c>
      <c r="BA268" s="1">
        <v>1</v>
      </c>
    </row>
    <row r="269" spans="1:53" ht="15">
      <c r="A269" s="11" t="s">
        <v>334</v>
      </c>
      <c r="B269" s="1">
        <f>('WEIGHTED from Refinitive'!$B$3*'ISSUE SCORE from EIKON'!G272)+('WEIGHTED from Refinitive'!$B$4*'ISSUE SCORE from EIKON'!V272)+('ISSUE SCORE from EIKON'!AK272*'WEIGHTED from Refinitive'!$B$5)+('WEIGHTED from Refinitive'!$B$8*'ISSUE SCORE from EIKON'!AZ272)+('ISSUE SCORE from EIKON'!BO272*'WEIGHTED from Refinitive'!$B$9)+('WEIGHTED from Refinitive'!$B$10*'ISSUE SCORE from EIKON'!CD272)+('ISSUE SCORE from EIKON'!CS272*'WEIGHTED from Refinitive'!$B$11)+('WEIGHTED from Refinitive'!$B$14*'ISSUE SCORE from EIKON'!DH272)+('ISSUE SCORE from EIKON'!DW272*'WEIGHTED from Refinitive'!$B$15)+('WEIGHTED from Refinitive'!$B$16*'ISSUE SCORE from EIKON'!EL272)</f>
        <v>76.24190854676425</v>
      </c>
      <c r="C269" s="1">
        <f>('WEIGHTED from Refinitive'!$B$3*'ISSUE SCORE from EIKON'!H272)+('WEIGHTED from Refinitive'!$B$4*'ISSUE SCORE from EIKON'!W272)+('ISSUE SCORE from EIKON'!AL272*'WEIGHTED from Refinitive'!$B$5)+('WEIGHTED from Refinitive'!$B$8*'ISSUE SCORE from EIKON'!BA272)+('ISSUE SCORE from EIKON'!BP272*'WEIGHTED from Refinitive'!$B$9)+('WEIGHTED from Refinitive'!$B$10*'ISSUE SCORE from EIKON'!CE272)+('ISSUE SCORE from EIKON'!CT272*'WEIGHTED from Refinitive'!$B$11)+('WEIGHTED from Refinitive'!$B$14*'ISSUE SCORE from EIKON'!DI272)+('ISSUE SCORE from EIKON'!DX272*'WEIGHTED from Refinitive'!$B$15)+('WEIGHTED from Refinitive'!$B$16*'ISSUE SCORE from EIKON'!EM272)</f>
        <v>79.310820282102384</v>
      </c>
      <c r="D269" s="1">
        <f>('WEIGHTED from Refinitive'!$B$3*'ISSUE SCORE from EIKON'!I272)+('WEIGHTED from Refinitive'!$B$4*'ISSUE SCORE from EIKON'!X272)+('ISSUE SCORE from EIKON'!AM272*'WEIGHTED from Refinitive'!$B$5)+('WEIGHTED from Refinitive'!$B$8*'ISSUE SCORE from EIKON'!BB272)+('ISSUE SCORE from EIKON'!BQ272*'WEIGHTED from Refinitive'!$B$9)+('WEIGHTED from Refinitive'!$B$10*'ISSUE SCORE from EIKON'!CF272)+('ISSUE SCORE from EIKON'!CU272*'WEIGHTED from Refinitive'!$B$11)+('WEIGHTED from Refinitive'!$B$14*'ISSUE SCORE from EIKON'!DJ272)+('ISSUE SCORE from EIKON'!DY272*'WEIGHTED from Refinitive'!$B$15)+('WEIGHTED from Refinitive'!$B$16*'ISSUE SCORE from EIKON'!EN272)</f>
        <v>76.191343620273869</v>
      </c>
      <c r="E269" s="1">
        <f>('WEIGHTED from Refinitive'!$B$3*'ISSUE SCORE from EIKON'!J272)+('WEIGHTED from Refinitive'!$B$4*'ISSUE SCORE from EIKON'!Y272)+('ISSUE SCORE from EIKON'!AN272*'WEIGHTED from Refinitive'!$B$5)+('WEIGHTED from Refinitive'!$B$8*'ISSUE SCORE from EIKON'!BC272)+('ISSUE SCORE from EIKON'!BR272*'WEIGHTED from Refinitive'!$B$9)+('WEIGHTED from Refinitive'!$B$10*'ISSUE SCORE from EIKON'!CG272)+('ISSUE SCORE from EIKON'!CV272*'WEIGHTED from Refinitive'!$B$11)+('WEIGHTED from Refinitive'!$B$14*'ISSUE SCORE from EIKON'!DK272)+('ISSUE SCORE from EIKON'!DZ272*'WEIGHTED from Refinitive'!$B$15)+('WEIGHTED from Refinitive'!$B$16*'ISSUE SCORE from EIKON'!EO272)</f>
        <v>75.316777802270437</v>
      </c>
      <c r="F269" s="1">
        <f>('WEIGHTED from Refinitive'!$B$3*'ISSUE SCORE from EIKON'!K272)+('WEIGHTED from Refinitive'!$B$4*'ISSUE SCORE from EIKON'!Z272)+('ISSUE SCORE from EIKON'!AO272*'WEIGHTED from Refinitive'!$B$5)+('WEIGHTED from Refinitive'!$B$8*'ISSUE SCORE from EIKON'!BD272)+('ISSUE SCORE from EIKON'!BS272*'WEIGHTED from Refinitive'!$B$9)+('WEIGHTED from Refinitive'!$B$10*'ISSUE SCORE from EIKON'!CH272)+('ISSUE SCORE from EIKON'!CW272*'WEIGHTED from Refinitive'!$B$11)+('WEIGHTED from Refinitive'!$B$14*'ISSUE SCORE from EIKON'!DL272)+('ISSUE SCORE from EIKON'!EA272*'WEIGHTED from Refinitive'!$B$15)+('WEIGHTED from Refinitive'!$B$16*'ISSUE SCORE from EIKON'!EP272)</f>
        <v>70.017569930069897</v>
      </c>
      <c r="G269" s="1">
        <f>('WEIGHTED from Refinitive'!$B$3*'ISSUE SCORE from EIKON'!L272)+('WEIGHTED from Refinitive'!$B$4*'ISSUE SCORE from EIKON'!AA272)+('ISSUE SCORE from EIKON'!AP272*'WEIGHTED from Refinitive'!$B$5)+('WEIGHTED from Refinitive'!$B$8*'ISSUE SCORE from EIKON'!BE272)+('ISSUE SCORE from EIKON'!BT272*'WEIGHTED from Refinitive'!$B$9)+('WEIGHTED from Refinitive'!$B$10*'ISSUE SCORE from EIKON'!CI272)+('ISSUE SCORE from EIKON'!CX272*'WEIGHTED from Refinitive'!$B$11)+('WEIGHTED from Refinitive'!$B$14*'ISSUE SCORE from EIKON'!DM272)+('ISSUE SCORE from EIKON'!EB272*'WEIGHTED from Refinitive'!$B$15)+('WEIGHTED from Refinitive'!$B$16*'ISSUE SCORE from EIKON'!EQ272)</f>
        <v>75.387999213658105</v>
      </c>
      <c r="H269" s="1">
        <f>('WEIGHTED from Refinitive'!$B$3*'ISSUE SCORE from EIKON'!M272)+('WEIGHTED from Refinitive'!$B$4*'ISSUE SCORE from EIKON'!AB272)+('ISSUE SCORE from EIKON'!AQ272*'WEIGHTED from Refinitive'!$B$5)+('WEIGHTED from Refinitive'!$B$8*'ISSUE SCORE from EIKON'!BF272)+('ISSUE SCORE from EIKON'!BU272*'WEIGHTED from Refinitive'!$B$9)+('WEIGHTED from Refinitive'!$B$10*'ISSUE SCORE from EIKON'!CJ272)+('ISSUE SCORE from EIKON'!CY272*'WEIGHTED from Refinitive'!$B$11)+('WEIGHTED from Refinitive'!$B$14*'ISSUE SCORE from EIKON'!DN272)+('ISSUE SCORE from EIKON'!EC272*'WEIGHTED from Refinitive'!$B$15)+('WEIGHTED from Refinitive'!$B$16*'ISSUE SCORE from EIKON'!ER272)</f>
        <v>69.790948118895187</v>
      </c>
      <c r="I269" s="1">
        <f>('WEIGHTED from Refinitive'!$B$3*'ISSUE SCORE from EIKON'!N272)+('WEIGHTED from Refinitive'!$B$4*'ISSUE SCORE from EIKON'!AC272)+('ISSUE SCORE from EIKON'!AR272*'WEIGHTED from Refinitive'!$B$5)+('WEIGHTED from Refinitive'!$B$8*'ISSUE SCORE from EIKON'!BG272)+('ISSUE SCORE from EIKON'!BV272*'WEIGHTED from Refinitive'!$B$9)+('WEIGHTED from Refinitive'!$B$10*'ISSUE SCORE from EIKON'!CK272)+('ISSUE SCORE from EIKON'!CZ272*'WEIGHTED from Refinitive'!$B$11)+('WEIGHTED from Refinitive'!$B$14*'ISSUE SCORE from EIKON'!DO272)+('ISSUE SCORE from EIKON'!ED272*'WEIGHTED from Refinitive'!$B$15)+('WEIGHTED from Refinitive'!$B$16*'ISSUE SCORE from EIKON'!ES272)</f>
        <v>76.119764170602906</v>
      </c>
      <c r="J269" s="1">
        <f>('WEIGHTED from Refinitive'!$B$3*'ISSUE SCORE from EIKON'!O272)+('WEIGHTED from Refinitive'!$B$4*'ISSUE SCORE from EIKON'!AD272)+('ISSUE SCORE from EIKON'!AS272*'WEIGHTED from Refinitive'!$B$5)+('WEIGHTED from Refinitive'!$B$8*'ISSUE SCORE from EIKON'!BH272)+('ISSUE SCORE from EIKON'!BW272*'WEIGHTED from Refinitive'!$B$9)+('WEIGHTED from Refinitive'!$B$10*'ISSUE SCORE from EIKON'!CL272)+('ISSUE SCORE from EIKON'!DA272*'WEIGHTED from Refinitive'!$B$11)+('WEIGHTED from Refinitive'!$B$14*'ISSUE SCORE from EIKON'!DP272)+('ISSUE SCORE from EIKON'!EE272*'WEIGHTED from Refinitive'!$B$15)+('WEIGHTED from Refinitive'!$B$16*'ISSUE SCORE from EIKON'!ET272)</f>
        <v>72.653903144034686</v>
      </c>
      <c r="K269" s="1">
        <f>('WEIGHTED from Refinitive'!$B$3*'ISSUE SCORE from EIKON'!P272)+('WEIGHTED from Refinitive'!$B$4*'ISSUE SCORE from EIKON'!AE272)+('ISSUE SCORE from EIKON'!AT272*'WEIGHTED from Refinitive'!$B$5)+('WEIGHTED from Refinitive'!$B$8*'ISSUE SCORE from EIKON'!BI272)+('ISSUE SCORE from EIKON'!BX272*'WEIGHTED from Refinitive'!$B$9)+('WEIGHTED from Refinitive'!$B$10*'ISSUE SCORE from EIKON'!CM272)+('ISSUE SCORE from EIKON'!DB272*'WEIGHTED from Refinitive'!$B$11)+('WEIGHTED from Refinitive'!$B$14*'ISSUE SCORE from EIKON'!DQ272)+('ISSUE SCORE from EIKON'!EF272*'WEIGHTED from Refinitive'!$B$15)+('WEIGHTED from Refinitive'!$B$16*'ISSUE SCORE from EIKON'!EU272)</f>
        <v>57.165098855358998</v>
      </c>
      <c r="L269" s="1">
        <f>('WEIGHTED from Refinitive'!$B$3*'ISSUE SCORE from EIKON'!Q272)+('WEIGHTED from Refinitive'!$B$4*'ISSUE SCORE from EIKON'!AF272)+('ISSUE SCORE from EIKON'!AU272*'WEIGHTED from Refinitive'!$B$5)+('WEIGHTED from Refinitive'!$B$8*'ISSUE SCORE from EIKON'!BJ272)+('ISSUE SCORE from EIKON'!BY272*'WEIGHTED from Refinitive'!$B$9)+('WEIGHTED from Refinitive'!$B$10*'ISSUE SCORE from EIKON'!CN272)+('ISSUE SCORE from EIKON'!DC272*'WEIGHTED from Refinitive'!$B$11)+('WEIGHTED from Refinitive'!$B$14*'ISSUE SCORE from EIKON'!DR272)+('ISSUE SCORE from EIKON'!EG272*'WEIGHTED from Refinitive'!$B$15)+('WEIGHTED from Refinitive'!$B$16*'ISSUE SCORE from EIKON'!EV272)</f>
        <v>59.340421605661895</v>
      </c>
      <c r="M269" s="1">
        <f>('WEIGHTED from Refinitive'!$B$3*'ISSUE SCORE from EIKON'!R272)+('WEIGHTED from Refinitive'!$B$4*'ISSUE SCORE from EIKON'!AG272)+('ISSUE SCORE from EIKON'!AV272*'WEIGHTED from Refinitive'!$B$5)+('WEIGHTED from Refinitive'!$B$8*'ISSUE SCORE from EIKON'!BK272)+('ISSUE SCORE from EIKON'!BZ272*'WEIGHTED from Refinitive'!$B$9)+('WEIGHTED from Refinitive'!$B$10*'ISSUE SCORE from EIKON'!CO272)+('ISSUE SCORE from EIKON'!DD272*'WEIGHTED from Refinitive'!$B$11)+('WEIGHTED from Refinitive'!$B$14*'ISSUE SCORE from EIKON'!DS272)+('ISSUE SCORE from EIKON'!EH272*'WEIGHTED from Refinitive'!$B$15)+('WEIGHTED from Refinitive'!$B$16*'ISSUE SCORE from EIKON'!EW272)</f>
        <v>56.220723776299039</v>
      </c>
      <c r="N269" s="1">
        <f>('WEIGHTED from Refinitive'!$B$3*'ISSUE SCORE from EIKON'!S272)+('WEIGHTED from Refinitive'!$B$4*'ISSUE SCORE from EIKON'!AH272)+('ISSUE SCORE from EIKON'!AW272*'WEIGHTED from Refinitive'!$B$5)+('WEIGHTED from Refinitive'!$B$8*'ISSUE SCORE from EIKON'!BL272)+('ISSUE SCORE from EIKON'!CA272*'WEIGHTED from Refinitive'!$B$9)+('WEIGHTED from Refinitive'!$B$10*'ISSUE SCORE from EIKON'!CP272)+('ISSUE SCORE from EIKON'!DE272*'WEIGHTED from Refinitive'!$B$11)+('WEIGHTED from Refinitive'!$B$14*'ISSUE SCORE from EIKON'!DT272)+('ISSUE SCORE from EIKON'!EI272*'WEIGHTED from Refinitive'!$B$15)+('WEIGHTED from Refinitive'!$B$16*'ISSUE SCORE from EIKON'!EX272)</f>
        <v>65.500024838549379</v>
      </c>
      <c r="O269" s="1">
        <f>('WEIGHTED from Refinitive'!$B$3*'ISSUE SCORE from EIKON'!T272)+('WEIGHTED from Refinitive'!$B$4*'ISSUE SCORE from EIKON'!AI272)+('ISSUE SCORE from EIKON'!AX272*'WEIGHTED from Refinitive'!$B$5)+('WEIGHTED from Refinitive'!$B$8*'ISSUE SCORE from EIKON'!BM272)+('ISSUE SCORE from EIKON'!CB272*'WEIGHTED from Refinitive'!$B$9)+('WEIGHTED from Refinitive'!$B$10*'ISSUE SCORE from EIKON'!CQ272)+('ISSUE SCORE from EIKON'!DF272*'WEIGHTED from Refinitive'!$B$11)+('WEIGHTED from Refinitive'!$B$14*'ISSUE SCORE from EIKON'!DU272)+('ISSUE SCORE from EIKON'!EJ272*'WEIGHTED from Refinitive'!$B$15)+('WEIGHTED from Refinitive'!$B$16*'ISSUE SCORE from EIKON'!EY272)</f>
        <v>68.265920794049563</v>
      </c>
      <c r="P269" s="1">
        <f>('WEIGHTED from Refinitive'!$B$3*'ISSUE SCORE from EIKON'!U272)+('WEIGHTED from Refinitive'!$B$4*'ISSUE SCORE from EIKON'!AJ272)+('ISSUE SCORE from EIKON'!AY272*'WEIGHTED from Refinitive'!$B$5)+('WEIGHTED from Refinitive'!$B$8*'ISSUE SCORE from EIKON'!BN272)+('ISSUE SCORE from EIKON'!CC272*'WEIGHTED from Refinitive'!$B$9)+('WEIGHTED from Refinitive'!$B$10*'ISSUE SCORE from EIKON'!CR272)+('ISSUE SCORE from EIKON'!DG272*'WEIGHTED from Refinitive'!$B$11)+('WEIGHTED from Refinitive'!$B$14*'ISSUE SCORE from EIKON'!DV272)+('ISSUE SCORE from EIKON'!EK272*'WEIGHTED from Refinitive'!$B$15)+('WEIGHTED from Refinitive'!$B$16*'ISSUE SCORE from EIKON'!EZ272)</f>
        <v>57.850907990314724</v>
      </c>
      <c r="R269" s="11" t="s">
        <v>405</v>
      </c>
      <c r="S269" s="1">
        <f t="shared" si="122"/>
        <v>68.892397299130877</v>
      </c>
      <c r="T269" s="1">
        <f t="shared" si="123"/>
        <v>79.310820282102384</v>
      </c>
      <c r="U269" s="1">
        <f t="shared" si="124"/>
        <v>76.191343620273869</v>
      </c>
      <c r="V269" s="1">
        <f t="shared" si="125"/>
        <v>75.316777802270437</v>
      </c>
      <c r="W269" s="1">
        <f t="shared" si="126"/>
        <v>70.017569930069897</v>
      </c>
      <c r="X269" s="1">
        <f t="shared" si="127"/>
        <v>75.387999213658105</v>
      </c>
      <c r="Y269" s="1">
        <f t="shared" si="128"/>
        <v>69.790948118895187</v>
      </c>
      <c r="Z269" s="1">
        <f t="shared" si="129"/>
        <v>76.119764170602906</v>
      </c>
      <c r="AA269" s="1">
        <f t="shared" si="130"/>
        <v>72.653903144034686</v>
      </c>
      <c r="AB269" s="1">
        <f t="shared" si="131"/>
        <v>57.165098855358998</v>
      </c>
      <c r="AC269" s="1">
        <f t="shared" si="132"/>
        <v>59.340421605661895</v>
      </c>
      <c r="AD269" s="1">
        <f t="shared" si="133"/>
        <v>56.220723776299039</v>
      </c>
      <c r="AE269" s="1">
        <f t="shared" si="134"/>
        <v>65.500024838549379</v>
      </c>
      <c r="AF269" s="1">
        <f t="shared" si="135"/>
        <v>68.265920794049563</v>
      </c>
      <c r="AG269" s="1">
        <f t="shared" si="136"/>
        <v>57.850907990314724</v>
      </c>
      <c r="AI269" s="11" t="s">
        <v>405</v>
      </c>
      <c r="AJ269" s="1">
        <f t="shared" si="137"/>
        <v>-10.418422982971506</v>
      </c>
      <c r="AK269" s="1">
        <f t="shared" si="138"/>
        <v>3.1194766618285144</v>
      </c>
      <c r="AL269" s="1">
        <f t="shared" si="139"/>
        <v>0.87456581800343258</v>
      </c>
      <c r="AM269" s="1">
        <f t="shared" si="140"/>
        <v>5.2992078722005402</v>
      </c>
      <c r="AN269" s="1">
        <f t="shared" si="141"/>
        <v>-5.3704292835882086</v>
      </c>
      <c r="AO269" s="1">
        <f t="shared" si="142"/>
        <v>5.597051094762918</v>
      </c>
      <c r="AP269" s="1">
        <f t="shared" si="143"/>
        <v>-6.3288160517077188</v>
      </c>
      <c r="AQ269" s="1">
        <f t="shared" si="144"/>
        <v>3.4658610265682199</v>
      </c>
      <c r="AR269" s="1">
        <f t="shared" si="145"/>
        <v>15.488804288675688</v>
      </c>
      <c r="AS269" s="1">
        <f t="shared" si="146"/>
        <v>-2.1753227503028967</v>
      </c>
      <c r="AT269" s="1">
        <f t="shared" si="147"/>
        <v>3.1196978293628561</v>
      </c>
      <c r="AU269" s="1">
        <f t="shared" si="148"/>
        <v>-9.2793010622503402</v>
      </c>
      <c r="AV269" s="1">
        <f t="shared" si="149"/>
        <v>-2.7658959555001843</v>
      </c>
      <c r="AW269" s="1">
        <f t="shared" si="150"/>
        <v>10.41501280373484</v>
      </c>
      <c r="AX269" s="1" t="str">
        <f>VLOOKUP(AI269,'ISSUE SCORE from EIKON'!A272:B701,2,FALSE)</f>
        <v>Regeneron Pharmaceuticals Inc</v>
      </c>
      <c r="AY269" s="1">
        <f t="shared" si="151"/>
        <v>268</v>
      </c>
      <c r="AZ269" s="1">
        <v>268</v>
      </c>
      <c r="BA269" s="1">
        <v>1</v>
      </c>
    </row>
    <row r="270" spans="1:53" ht="15">
      <c r="A270" s="11" t="s">
        <v>335</v>
      </c>
      <c r="B270" s="1">
        <f>('WEIGHTED from Refinitive'!$B$3*'ISSUE SCORE from EIKON'!G273)+('WEIGHTED from Refinitive'!$B$4*'ISSUE SCORE from EIKON'!V273)+('ISSUE SCORE from EIKON'!AK273*'WEIGHTED from Refinitive'!$B$5)+('WEIGHTED from Refinitive'!$B$8*'ISSUE SCORE from EIKON'!AZ273)+('ISSUE SCORE from EIKON'!BO273*'WEIGHTED from Refinitive'!$B$9)+('WEIGHTED from Refinitive'!$B$10*'ISSUE SCORE from EIKON'!CD273)+('ISSUE SCORE from EIKON'!CS273*'WEIGHTED from Refinitive'!$B$11)+('WEIGHTED from Refinitive'!$B$14*'ISSUE SCORE from EIKON'!DH273)+('ISSUE SCORE from EIKON'!DW273*'WEIGHTED from Refinitive'!$B$15)+('WEIGHTED from Refinitive'!$B$16*'ISSUE SCORE from EIKON'!EL273)</f>
        <v>66.2504336355167</v>
      </c>
      <c r="C270" s="1">
        <f>('WEIGHTED from Refinitive'!$B$3*'ISSUE SCORE from EIKON'!H273)+('WEIGHTED from Refinitive'!$B$4*'ISSUE SCORE from EIKON'!W273)+('ISSUE SCORE from EIKON'!AL273*'WEIGHTED from Refinitive'!$B$5)+('WEIGHTED from Refinitive'!$B$8*'ISSUE SCORE from EIKON'!BA273)+('ISSUE SCORE from EIKON'!BP273*'WEIGHTED from Refinitive'!$B$9)+('WEIGHTED from Refinitive'!$B$10*'ISSUE SCORE from EIKON'!CE273)+('ISSUE SCORE from EIKON'!CT273*'WEIGHTED from Refinitive'!$B$11)+('WEIGHTED from Refinitive'!$B$14*'ISSUE SCORE from EIKON'!DI273)+('ISSUE SCORE from EIKON'!DX273*'WEIGHTED from Refinitive'!$B$15)+('WEIGHTED from Refinitive'!$B$16*'ISSUE SCORE from EIKON'!EM273)</f>
        <v>63.615558109220601</v>
      </c>
      <c r="D270" s="1">
        <f>('WEIGHTED from Refinitive'!$B$3*'ISSUE SCORE from EIKON'!I273)+('WEIGHTED from Refinitive'!$B$4*'ISSUE SCORE from EIKON'!X273)+('ISSUE SCORE from EIKON'!AM273*'WEIGHTED from Refinitive'!$B$5)+('WEIGHTED from Refinitive'!$B$8*'ISSUE SCORE from EIKON'!BB273)+('ISSUE SCORE from EIKON'!BQ273*'WEIGHTED from Refinitive'!$B$9)+('WEIGHTED from Refinitive'!$B$10*'ISSUE SCORE from EIKON'!CF273)+('ISSUE SCORE from EIKON'!CU273*'WEIGHTED from Refinitive'!$B$11)+('WEIGHTED from Refinitive'!$B$14*'ISSUE SCORE from EIKON'!DJ273)+('ISSUE SCORE from EIKON'!DY273*'WEIGHTED from Refinitive'!$B$15)+('WEIGHTED from Refinitive'!$B$16*'ISSUE SCORE from EIKON'!EN273)</f>
        <v>66.097101029665225</v>
      </c>
      <c r="E270" s="1">
        <f>('WEIGHTED from Refinitive'!$B$3*'ISSUE SCORE from EIKON'!J273)+('WEIGHTED from Refinitive'!$B$4*'ISSUE SCORE from EIKON'!Y273)+('ISSUE SCORE from EIKON'!AN273*'WEIGHTED from Refinitive'!$B$5)+('WEIGHTED from Refinitive'!$B$8*'ISSUE SCORE from EIKON'!BC273)+('ISSUE SCORE from EIKON'!BR273*'WEIGHTED from Refinitive'!$B$9)+('WEIGHTED from Refinitive'!$B$10*'ISSUE SCORE from EIKON'!CG273)+('ISSUE SCORE from EIKON'!CV273*'WEIGHTED from Refinitive'!$B$11)+('WEIGHTED from Refinitive'!$B$14*'ISSUE SCORE from EIKON'!DK273)+('ISSUE SCORE from EIKON'!DZ273*'WEIGHTED from Refinitive'!$B$15)+('WEIGHTED from Refinitive'!$B$16*'ISSUE SCORE from EIKON'!EO273)</f>
        <v>74.388665028464004</v>
      </c>
      <c r="F270" s="1">
        <f>('WEIGHTED from Refinitive'!$B$3*'ISSUE SCORE from EIKON'!K273)+('WEIGHTED from Refinitive'!$B$4*'ISSUE SCORE from EIKON'!Z273)+('ISSUE SCORE from EIKON'!AO273*'WEIGHTED from Refinitive'!$B$5)+('WEIGHTED from Refinitive'!$B$8*'ISSUE SCORE from EIKON'!BD273)+('ISSUE SCORE from EIKON'!BS273*'WEIGHTED from Refinitive'!$B$9)+('WEIGHTED from Refinitive'!$B$10*'ISSUE SCORE from EIKON'!CH273)+('ISSUE SCORE from EIKON'!CW273*'WEIGHTED from Refinitive'!$B$11)+('WEIGHTED from Refinitive'!$B$14*'ISSUE SCORE from EIKON'!DL273)+('ISSUE SCORE from EIKON'!EA273*'WEIGHTED from Refinitive'!$B$15)+('WEIGHTED from Refinitive'!$B$16*'ISSUE SCORE from EIKON'!EP273)</f>
        <v>72.22407592407589</v>
      </c>
      <c r="G270" s="1">
        <f>('WEIGHTED from Refinitive'!$B$3*'ISSUE SCORE from EIKON'!L273)+('WEIGHTED from Refinitive'!$B$4*'ISSUE SCORE from EIKON'!AA273)+('ISSUE SCORE from EIKON'!AP273*'WEIGHTED from Refinitive'!$B$5)+('WEIGHTED from Refinitive'!$B$8*'ISSUE SCORE from EIKON'!BE273)+('ISSUE SCORE from EIKON'!BT273*'WEIGHTED from Refinitive'!$B$9)+('WEIGHTED from Refinitive'!$B$10*'ISSUE SCORE from EIKON'!CI273)+('ISSUE SCORE from EIKON'!CX273*'WEIGHTED from Refinitive'!$B$11)+('WEIGHTED from Refinitive'!$B$14*'ISSUE SCORE from EIKON'!DM273)+('ISSUE SCORE from EIKON'!EB273*'WEIGHTED from Refinitive'!$B$15)+('WEIGHTED from Refinitive'!$B$16*'ISSUE SCORE from EIKON'!EQ273)</f>
        <v>67.442977011002142</v>
      </c>
      <c r="H270" s="1">
        <f>('WEIGHTED from Refinitive'!$B$3*'ISSUE SCORE from EIKON'!M273)+('WEIGHTED from Refinitive'!$B$4*'ISSUE SCORE from EIKON'!AB273)+('ISSUE SCORE from EIKON'!AQ273*'WEIGHTED from Refinitive'!$B$5)+('WEIGHTED from Refinitive'!$B$8*'ISSUE SCORE from EIKON'!BF273)+('ISSUE SCORE from EIKON'!BU273*'WEIGHTED from Refinitive'!$B$9)+('WEIGHTED from Refinitive'!$B$10*'ISSUE SCORE from EIKON'!CJ273)+('ISSUE SCORE from EIKON'!CY273*'WEIGHTED from Refinitive'!$B$11)+('WEIGHTED from Refinitive'!$B$14*'ISSUE SCORE from EIKON'!DN273)+('ISSUE SCORE from EIKON'!EC273*'WEIGHTED from Refinitive'!$B$15)+('WEIGHTED from Refinitive'!$B$16*'ISSUE SCORE from EIKON'!ER273)</f>
        <v>64.020901291389237</v>
      </c>
      <c r="I270" s="1">
        <f>('WEIGHTED from Refinitive'!$B$3*'ISSUE SCORE from EIKON'!N273)+('WEIGHTED from Refinitive'!$B$4*'ISSUE SCORE from EIKON'!AC273)+('ISSUE SCORE from EIKON'!AR273*'WEIGHTED from Refinitive'!$B$5)+('WEIGHTED from Refinitive'!$B$8*'ISSUE SCORE from EIKON'!BG273)+('ISSUE SCORE from EIKON'!BV273*'WEIGHTED from Refinitive'!$B$9)+('WEIGHTED from Refinitive'!$B$10*'ISSUE SCORE from EIKON'!CK273)+('ISSUE SCORE from EIKON'!CZ273*'WEIGHTED from Refinitive'!$B$11)+('WEIGHTED from Refinitive'!$B$14*'ISSUE SCORE from EIKON'!DO273)+('ISSUE SCORE from EIKON'!ED273*'WEIGHTED from Refinitive'!$B$15)+('WEIGHTED from Refinitive'!$B$16*'ISSUE SCORE from EIKON'!ES273)</f>
        <v>46.851376648588655</v>
      </c>
      <c r="J270" s="1">
        <f>('WEIGHTED from Refinitive'!$B$3*'ISSUE SCORE from EIKON'!O273)+('WEIGHTED from Refinitive'!$B$4*'ISSUE SCORE from EIKON'!AD273)+('ISSUE SCORE from EIKON'!AS273*'WEIGHTED from Refinitive'!$B$5)+('WEIGHTED from Refinitive'!$B$8*'ISSUE SCORE from EIKON'!BH273)+('ISSUE SCORE from EIKON'!BW273*'WEIGHTED from Refinitive'!$B$9)+('WEIGHTED from Refinitive'!$B$10*'ISSUE SCORE from EIKON'!CL273)+('ISSUE SCORE from EIKON'!DA273*'WEIGHTED from Refinitive'!$B$11)+('WEIGHTED from Refinitive'!$B$14*'ISSUE SCORE from EIKON'!DP273)+('ISSUE SCORE from EIKON'!EE273*'WEIGHTED from Refinitive'!$B$15)+('WEIGHTED from Refinitive'!$B$16*'ISSUE SCORE from EIKON'!ET273)</f>
        <v>53.049278846153825</v>
      </c>
      <c r="K270" s="1">
        <f>('WEIGHTED from Refinitive'!$B$3*'ISSUE SCORE from EIKON'!P273)+('WEIGHTED from Refinitive'!$B$4*'ISSUE SCORE from EIKON'!AE273)+('ISSUE SCORE from EIKON'!AT273*'WEIGHTED from Refinitive'!$B$5)+('WEIGHTED from Refinitive'!$B$8*'ISSUE SCORE from EIKON'!BI273)+('ISSUE SCORE from EIKON'!BX273*'WEIGHTED from Refinitive'!$B$9)+('WEIGHTED from Refinitive'!$B$10*'ISSUE SCORE from EIKON'!CM273)+('ISSUE SCORE from EIKON'!DB273*'WEIGHTED from Refinitive'!$B$11)+('WEIGHTED from Refinitive'!$B$14*'ISSUE SCORE from EIKON'!DQ273)+('ISSUE SCORE from EIKON'!EF273*'WEIGHTED from Refinitive'!$B$15)+('WEIGHTED from Refinitive'!$B$16*'ISSUE SCORE from EIKON'!EU273)</f>
        <v>36.575587328904135</v>
      </c>
      <c r="L270" s="1">
        <f>('WEIGHTED from Refinitive'!$B$3*'ISSUE SCORE from EIKON'!Q273)+('WEIGHTED from Refinitive'!$B$4*'ISSUE SCORE from EIKON'!AF273)+('ISSUE SCORE from EIKON'!AU273*'WEIGHTED from Refinitive'!$B$5)+('WEIGHTED from Refinitive'!$B$8*'ISSUE SCORE from EIKON'!BJ273)+('ISSUE SCORE from EIKON'!BY273*'WEIGHTED from Refinitive'!$B$9)+('WEIGHTED from Refinitive'!$B$10*'ISSUE SCORE from EIKON'!CN273)+('ISSUE SCORE from EIKON'!DC273*'WEIGHTED from Refinitive'!$B$11)+('WEIGHTED from Refinitive'!$B$14*'ISSUE SCORE from EIKON'!DR273)+('ISSUE SCORE from EIKON'!EG273*'WEIGHTED from Refinitive'!$B$15)+('WEIGHTED from Refinitive'!$B$16*'ISSUE SCORE from EIKON'!EV273)</f>
        <v>24.3187503185687</v>
      </c>
      <c r="M270" s="1">
        <f>('WEIGHTED from Refinitive'!$B$3*'ISSUE SCORE from EIKON'!R273)+('WEIGHTED from Refinitive'!$B$4*'ISSUE SCORE from EIKON'!AG273)+('ISSUE SCORE from EIKON'!AV273*'WEIGHTED from Refinitive'!$B$5)+('WEIGHTED from Refinitive'!$B$8*'ISSUE SCORE from EIKON'!BK273)+('ISSUE SCORE from EIKON'!BZ273*'WEIGHTED from Refinitive'!$B$9)+('WEIGHTED from Refinitive'!$B$10*'ISSUE SCORE from EIKON'!CO273)+('ISSUE SCORE from EIKON'!DD273*'WEIGHTED from Refinitive'!$B$11)+('WEIGHTED from Refinitive'!$B$14*'ISSUE SCORE from EIKON'!DS273)+('ISSUE SCORE from EIKON'!EH273*'WEIGHTED from Refinitive'!$B$15)+('WEIGHTED from Refinitive'!$B$16*'ISSUE SCORE from EIKON'!EW273)</f>
        <v>23.550952002487968</v>
      </c>
      <c r="N270" s="1">
        <f>('WEIGHTED from Refinitive'!$B$3*'ISSUE SCORE from EIKON'!S273)+('WEIGHTED from Refinitive'!$B$4*'ISSUE SCORE from EIKON'!AH273)+('ISSUE SCORE from EIKON'!AW273*'WEIGHTED from Refinitive'!$B$5)+('WEIGHTED from Refinitive'!$B$8*'ISSUE SCORE from EIKON'!BL273)+('ISSUE SCORE from EIKON'!CA273*'WEIGHTED from Refinitive'!$B$9)+('WEIGHTED from Refinitive'!$B$10*'ISSUE SCORE from EIKON'!CP273)+('ISSUE SCORE from EIKON'!DE273*'WEIGHTED from Refinitive'!$B$11)+('WEIGHTED from Refinitive'!$B$14*'ISSUE SCORE from EIKON'!DT273)+('ISSUE SCORE from EIKON'!EI273*'WEIGHTED from Refinitive'!$B$15)+('WEIGHTED from Refinitive'!$B$16*'ISSUE SCORE from EIKON'!EX273)</f>
        <v>29.475092387287489</v>
      </c>
      <c r="O270" s="1">
        <f>('WEIGHTED from Refinitive'!$B$3*'ISSUE SCORE from EIKON'!T273)+('WEIGHTED from Refinitive'!$B$4*'ISSUE SCORE from EIKON'!AI273)+('ISSUE SCORE from EIKON'!AX273*'WEIGHTED from Refinitive'!$B$5)+('WEIGHTED from Refinitive'!$B$8*'ISSUE SCORE from EIKON'!BM273)+('ISSUE SCORE from EIKON'!CB273*'WEIGHTED from Refinitive'!$B$9)+('WEIGHTED from Refinitive'!$B$10*'ISSUE SCORE from EIKON'!CQ273)+('ISSUE SCORE from EIKON'!DF273*'WEIGHTED from Refinitive'!$B$11)+('WEIGHTED from Refinitive'!$B$14*'ISSUE SCORE from EIKON'!DU273)+('ISSUE SCORE from EIKON'!EJ273*'WEIGHTED from Refinitive'!$B$15)+('WEIGHTED from Refinitive'!$B$16*'ISSUE SCORE from EIKON'!EY273)</f>
        <v>37.400840082637039</v>
      </c>
      <c r="P270" s="1">
        <f>('WEIGHTED from Refinitive'!$B$3*'ISSUE SCORE from EIKON'!U273)+('WEIGHTED from Refinitive'!$B$4*'ISSUE SCORE from EIKON'!AJ273)+('ISSUE SCORE from EIKON'!AY273*'WEIGHTED from Refinitive'!$B$5)+('WEIGHTED from Refinitive'!$B$8*'ISSUE SCORE from EIKON'!BN273)+('ISSUE SCORE from EIKON'!CC273*'WEIGHTED from Refinitive'!$B$9)+('WEIGHTED from Refinitive'!$B$10*'ISSUE SCORE from EIKON'!CR273)+('ISSUE SCORE from EIKON'!DG273*'WEIGHTED from Refinitive'!$B$11)+('WEIGHTED from Refinitive'!$B$14*'ISSUE SCORE from EIKON'!DV273)+('ISSUE SCORE from EIKON'!EK273*'WEIGHTED from Refinitive'!$B$15)+('WEIGHTED from Refinitive'!$B$16*'ISSUE SCORE from EIKON'!EZ273)</f>
        <v>0</v>
      </c>
      <c r="R270" s="11" t="s">
        <v>406</v>
      </c>
      <c r="S270" s="1">
        <f t="shared" si="122"/>
        <v>70.85745628726464</v>
      </c>
      <c r="T270" s="1">
        <f t="shared" si="123"/>
        <v>63.615558109220601</v>
      </c>
      <c r="U270" s="1">
        <f t="shared" si="124"/>
        <v>66.097101029665225</v>
      </c>
      <c r="V270" s="1">
        <f t="shared" si="125"/>
        <v>74.388665028464004</v>
      </c>
      <c r="W270" s="1">
        <f t="shared" si="126"/>
        <v>72.22407592407589</v>
      </c>
      <c r="X270" s="1">
        <f t="shared" si="127"/>
        <v>67.442977011002142</v>
      </c>
      <c r="Y270" s="1">
        <f t="shared" si="128"/>
        <v>64.020901291389237</v>
      </c>
      <c r="Z270" s="1">
        <f t="shared" si="129"/>
        <v>46.851376648588655</v>
      </c>
      <c r="AA270" s="1">
        <f t="shared" si="130"/>
        <v>53.049278846153825</v>
      </c>
      <c r="AB270" s="1">
        <f t="shared" si="131"/>
        <v>36.575587328904135</v>
      </c>
      <c r="AC270" s="1">
        <f t="shared" si="132"/>
        <v>24.3187503185687</v>
      </c>
      <c r="AD270" s="1">
        <f t="shared" si="133"/>
        <v>23.550952002487968</v>
      </c>
      <c r="AE270" s="1">
        <f t="shared" si="134"/>
        <v>29.475092387287489</v>
      </c>
      <c r="AF270" s="1">
        <f t="shared" si="135"/>
        <v>37.400840082637039</v>
      </c>
      <c r="AG270" s="1">
        <f t="shared" si="136"/>
        <v>0</v>
      </c>
      <c r="AI270" s="11" t="s">
        <v>406</v>
      </c>
      <c r="AJ270" s="1">
        <f t="shared" si="137"/>
        <v>7.241898178044039</v>
      </c>
      <c r="AK270" s="1">
        <f t="shared" si="138"/>
        <v>-2.4815429204446247</v>
      </c>
      <c r="AL270" s="1">
        <f t="shared" si="139"/>
        <v>-8.2915639987987788</v>
      </c>
      <c r="AM270" s="1">
        <f t="shared" si="140"/>
        <v>2.1645891043881136</v>
      </c>
      <c r="AN270" s="1">
        <f t="shared" si="141"/>
        <v>4.7810989130737482</v>
      </c>
      <c r="AO270" s="1">
        <f t="shared" si="142"/>
        <v>3.4220757196129057</v>
      </c>
      <c r="AP270" s="1">
        <f t="shared" si="143"/>
        <v>17.169524642800582</v>
      </c>
      <c r="AQ270" s="1">
        <f t="shared" si="144"/>
        <v>-6.1979021975651705</v>
      </c>
      <c r="AR270" s="1">
        <f t="shared" si="145"/>
        <v>16.473691517249691</v>
      </c>
      <c r="AS270" s="1">
        <f t="shared" si="146"/>
        <v>12.256837010335435</v>
      </c>
      <c r="AT270" s="1">
        <f t="shared" si="147"/>
        <v>0.76779831608073223</v>
      </c>
      <c r="AU270" s="1">
        <f t="shared" si="148"/>
        <v>-5.9241403847995215</v>
      </c>
      <c r="AV270" s="1">
        <f t="shared" si="149"/>
        <v>-7.9257476953495498</v>
      </c>
      <c r="AW270" s="1">
        <f t="shared" si="150"/>
        <v>37.400840082637039</v>
      </c>
      <c r="AX270" s="1" t="str">
        <f>VLOOKUP(AI270,'ISSUE SCORE from EIKON'!A273:B702,2,FALSE)</f>
        <v>Robert Half International Inc</v>
      </c>
      <c r="AY270" s="1">
        <f t="shared" si="151"/>
        <v>269</v>
      </c>
      <c r="AZ270" s="1">
        <v>269</v>
      </c>
      <c r="BA270" s="1">
        <v>1</v>
      </c>
    </row>
    <row r="271" spans="1:53" ht="15">
      <c r="A271" s="11" t="s">
        <v>336</v>
      </c>
      <c r="B271" s="1">
        <f>('WEIGHTED from Refinitive'!$B$3*'ISSUE SCORE from EIKON'!G274)+('WEIGHTED from Refinitive'!$B$4*'ISSUE SCORE from EIKON'!V274)+('ISSUE SCORE from EIKON'!AK274*'WEIGHTED from Refinitive'!$B$5)+('WEIGHTED from Refinitive'!$B$8*'ISSUE SCORE from EIKON'!AZ274)+('ISSUE SCORE from EIKON'!BO274*'WEIGHTED from Refinitive'!$B$9)+('WEIGHTED from Refinitive'!$B$10*'ISSUE SCORE from EIKON'!CD274)+('ISSUE SCORE from EIKON'!CS274*'WEIGHTED from Refinitive'!$B$11)+('WEIGHTED from Refinitive'!$B$14*'ISSUE SCORE from EIKON'!DH274)+('ISSUE SCORE from EIKON'!DW274*'WEIGHTED from Refinitive'!$B$15)+('WEIGHTED from Refinitive'!$B$16*'ISSUE SCORE from EIKON'!EL274)</f>
        <v>78.102030255106655</v>
      </c>
      <c r="C271" s="1">
        <f>('WEIGHTED from Refinitive'!$B$3*'ISSUE SCORE from EIKON'!H274)+('WEIGHTED from Refinitive'!$B$4*'ISSUE SCORE from EIKON'!W274)+('ISSUE SCORE from EIKON'!AL274*'WEIGHTED from Refinitive'!$B$5)+('WEIGHTED from Refinitive'!$B$8*'ISSUE SCORE from EIKON'!BA274)+('ISSUE SCORE from EIKON'!BP274*'WEIGHTED from Refinitive'!$B$9)+('WEIGHTED from Refinitive'!$B$10*'ISSUE SCORE from EIKON'!CE274)+('ISSUE SCORE from EIKON'!CT274*'WEIGHTED from Refinitive'!$B$11)+('WEIGHTED from Refinitive'!$B$14*'ISSUE SCORE from EIKON'!DI274)+('ISSUE SCORE from EIKON'!DX274*'WEIGHTED from Refinitive'!$B$15)+('WEIGHTED from Refinitive'!$B$16*'ISSUE SCORE from EIKON'!EM274)</f>
        <v>70.452760641766645</v>
      </c>
      <c r="D271" s="1">
        <f>('WEIGHTED from Refinitive'!$B$3*'ISSUE SCORE from EIKON'!I274)+('WEIGHTED from Refinitive'!$B$4*'ISSUE SCORE from EIKON'!X274)+('ISSUE SCORE from EIKON'!AM274*'WEIGHTED from Refinitive'!$B$5)+('WEIGHTED from Refinitive'!$B$8*'ISSUE SCORE from EIKON'!BB274)+('ISSUE SCORE from EIKON'!BQ274*'WEIGHTED from Refinitive'!$B$9)+('WEIGHTED from Refinitive'!$B$10*'ISSUE SCORE from EIKON'!CF274)+('ISSUE SCORE from EIKON'!CU274*'WEIGHTED from Refinitive'!$B$11)+('WEIGHTED from Refinitive'!$B$14*'ISSUE SCORE from EIKON'!DJ274)+('ISSUE SCORE from EIKON'!DY274*'WEIGHTED from Refinitive'!$B$15)+('WEIGHTED from Refinitive'!$B$16*'ISSUE SCORE from EIKON'!EN274)</f>
        <v>71.362612823635942</v>
      </c>
      <c r="E271" s="1">
        <f>('WEIGHTED from Refinitive'!$B$3*'ISSUE SCORE from EIKON'!J274)+('WEIGHTED from Refinitive'!$B$4*'ISSUE SCORE from EIKON'!Y274)+('ISSUE SCORE from EIKON'!AN274*'WEIGHTED from Refinitive'!$B$5)+('WEIGHTED from Refinitive'!$B$8*'ISSUE SCORE from EIKON'!BC274)+('ISSUE SCORE from EIKON'!BR274*'WEIGHTED from Refinitive'!$B$9)+('WEIGHTED from Refinitive'!$B$10*'ISSUE SCORE from EIKON'!CG274)+('ISSUE SCORE from EIKON'!CV274*'WEIGHTED from Refinitive'!$B$11)+('WEIGHTED from Refinitive'!$B$14*'ISSUE SCORE from EIKON'!DK274)+('ISSUE SCORE from EIKON'!DZ274*'WEIGHTED from Refinitive'!$B$15)+('WEIGHTED from Refinitive'!$B$16*'ISSUE SCORE from EIKON'!EO274)</f>
        <v>66.308319895380606</v>
      </c>
      <c r="F271" s="1">
        <f>('WEIGHTED from Refinitive'!$B$3*'ISSUE SCORE from EIKON'!K274)+('WEIGHTED from Refinitive'!$B$4*'ISSUE SCORE from EIKON'!Z274)+('ISSUE SCORE from EIKON'!AO274*'WEIGHTED from Refinitive'!$B$5)+('WEIGHTED from Refinitive'!$B$8*'ISSUE SCORE from EIKON'!BD274)+('ISSUE SCORE from EIKON'!BS274*'WEIGHTED from Refinitive'!$B$9)+('WEIGHTED from Refinitive'!$B$10*'ISSUE SCORE from EIKON'!CH274)+('ISSUE SCORE from EIKON'!CW274*'WEIGHTED from Refinitive'!$B$11)+('WEIGHTED from Refinitive'!$B$14*'ISSUE SCORE from EIKON'!DL274)+('ISSUE SCORE from EIKON'!EA274*'WEIGHTED from Refinitive'!$B$15)+('WEIGHTED from Refinitive'!$B$16*'ISSUE SCORE from EIKON'!EP274)</f>
        <v>68.600602379272033</v>
      </c>
      <c r="G271" s="1">
        <f>('WEIGHTED from Refinitive'!$B$3*'ISSUE SCORE from EIKON'!L274)+('WEIGHTED from Refinitive'!$B$4*'ISSUE SCORE from EIKON'!AA274)+('ISSUE SCORE from EIKON'!AP274*'WEIGHTED from Refinitive'!$B$5)+('WEIGHTED from Refinitive'!$B$8*'ISSUE SCORE from EIKON'!BE274)+('ISSUE SCORE from EIKON'!BT274*'WEIGHTED from Refinitive'!$B$9)+('WEIGHTED from Refinitive'!$B$10*'ISSUE SCORE from EIKON'!CI274)+('ISSUE SCORE from EIKON'!CX274*'WEIGHTED from Refinitive'!$B$11)+('WEIGHTED from Refinitive'!$B$14*'ISSUE SCORE from EIKON'!DM274)+('ISSUE SCORE from EIKON'!EB274*'WEIGHTED from Refinitive'!$B$15)+('WEIGHTED from Refinitive'!$B$16*'ISSUE SCORE from EIKON'!EQ274)</f>
        <v>69.628637599802161</v>
      </c>
      <c r="H271" s="1">
        <f>('WEIGHTED from Refinitive'!$B$3*'ISSUE SCORE from EIKON'!M274)+('WEIGHTED from Refinitive'!$B$4*'ISSUE SCORE from EIKON'!AB274)+('ISSUE SCORE from EIKON'!AQ274*'WEIGHTED from Refinitive'!$B$5)+('WEIGHTED from Refinitive'!$B$8*'ISSUE SCORE from EIKON'!BF274)+('ISSUE SCORE from EIKON'!BU274*'WEIGHTED from Refinitive'!$B$9)+('WEIGHTED from Refinitive'!$B$10*'ISSUE SCORE from EIKON'!CJ274)+('ISSUE SCORE from EIKON'!CY274*'WEIGHTED from Refinitive'!$B$11)+('WEIGHTED from Refinitive'!$B$14*'ISSUE SCORE from EIKON'!DN274)+('ISSUE SCORE from EIKON'!EC274*'WEIGHTED from Refinitive'!$B$15)+('WEIGHTED from Refinitive'!$B$16*'ISSUE SCORE from EIKON'!ER274)</f>
        <v>72.501801169651614</v>
      </c>
      <c r="I271" s="1">
        <f>('WEIGHTED from Refinitive'!$B$3*'ISSUE SCORE from EIKON'!N274)+('WEIGHTED from Refinitive'!$B$4*'ISSUE SCORE from EIKON'!AC274)+('ISSUE SCORE from EIKON'!AR274*'WEIGHTED from Refinitive'!$B$5)+('WEIGHTED from Refinitive'!$B$8*'ISSUE SCORE from EIKON'!BG274)+('ISSUE SCORE from EIKON'!BV274*'WEIGHTED from Refinitive'!$B$9)+('WEIGHTED from Refinitive'!$B$10*'ISSUE SCORE from EIKON'!CK274)+('ISSUE SCORE from EIKON'!CZ274*'WEIGHTED from Refinitive'!$B$11)+('WEIGHTED from Refinitive'!$B$14*'ISSUE SCORE from EIKON'!DO274)+('ISSUE SCORE from EIKON'!ED274*'WEIGHTED from Refinitive'!$B$15)+('WEIGHTED from Refinitive'!$B$16*'ISSUE SCORE from EIKON'!ES274)</f>
        <v>75.212047912793579</v>
      </c>
      <c r="J271" s="1">
        <f>('WEIGHTED from Refinitive'!$B$3*'ISSUE SCORE from EIKON'!O274)+('WEIGHTED from Refinitive'!$B$4*'ISSUE SCORE from EIKON'!AD274)+('ISSUE SCORE from EIKON'!AS274*'WEIGHTED from Refinitive'!$B$5)+('WEIGHTED from Refinitive'!$B$8*'ISSUE SCORE from EIKON'!BH274)+('ISSUE SCORE from EIKON'!BW274*'WEIGHTED from Refinitive'!$B$9)+('WEIGHTED from Refinitive'!$B$10*'ISSUE SCORE from EIKON'!CL274)+('ISSUE SCORE from EIKON'!DA274*'WEIGHTED from Refinitive'!$B$11)+('WEIGHTED from Refinitive'!$B$14*'ISSUE SCORE from EIKON'!DP274)+('ISSUE SCORE from EIKON'!EE274*'WEIGHTED from Refinitive'!$B$15)+('WEIGHTED from Refinitive'!$B$16*'ISSUE SCORE from EIKON'!ET274)</f>
        <v>0</v>
      </c>
      <c r="K271" s="1">
        <f>('WEIGHTED from Refinitive'!$B$3*'ISSUE SCORE from EIKON'!P274)+('WEIGHTED from Refinitive'!$B$4*'ISSUE SCORE from EIKON'!AE274)+('ISSUE SCORE from EIKON'!AT274*'WEIGHTED from Refinitive'!$B$5)+('WEIGHTED from Refinitive'!$B$8*'ISSUE SCORE from EIKON'!BI274)+('ISSUE SCORE from EIKON'!BX274*'WEIGHTED from Refinitive'!$B$9)+('WEIGHTED from Refinitive'!$B$10*'ISSUE SCORE from EIKON'!CM274)+('ISSUE SCORE from EIKON'!DB274*'WEIGHTED from Refinitive'!$B$11)+('WEIGHTED from Refinitive'!$B$14*'ISSUE SCORE from EIKON'!DQ274)+('ISSUE SCORE from EIKON'!EF274*'WEIGHTED from Refinitive'!$B$15)+('WEIGHTED from Refinitive'!$B$16*'ISSUE SCORE from EIKON'!EU274)</f>
        <v>0</v>
      </c>
      <c r="L271" s="1">
        <f>('WEIGHTED from Refinitive'!$B$3*'ISSUE SCORE from EIKON'!Q274)+('WEIGHTED from Refinitive'!$B$4*'ISSUE SCORE from EIKON'!AF274)+('ISSUE SCORE from EIKON'!AU274*'WEIGHTED from Refinitive'!$B$5)+('WEIGHTED from Refinitive'!$B$8*'ISSUE SCORE from EIKON'!BJ274)+('ISSUE SCORE from EIKON'!BY274*'WEIGHTED from Refinitive'!$B$9)+('WEIGHTED from Refinitive'!$B$10*'ISSUE SCORE from EIKON'!CN274)+('ISSUE SCORE from EIKON'!DC274*'WEIGHTED from Refinitive'!$B$11)+('WEIGHTED from Refinitive'!$B$14*'ISSUE SCORE from EIKON'!DR274)+('ISSUE SCORE from EIKON'!EG274*'WEIGHTED from Refinitive'!$B$15)+('WEIGHTED from Refinitive'!$B$16*'ISSUE SCORE from EIKON'!EV274)</f>
        <v>0</v>
      </c>
      <c r="M271" s="1">
        <f>('WEIGHTED from Refinitive'!$B$3*'ISSUE SCORE from EIKON'!R274)+('WEIGHTED from Refinitive'!$B$4*'ISSUE SCORE from EIKON'!AG274)+('ISSUE SCORE from EIKON'!AV274*'WEIGHTED from Refinitive'!$B$5)+('WEIGHTED from Refinitive'!$B$8*'ISSUE SCORE from EIKON'!BK274)+('ISSUE SCORE from EIKON'!BZ274*'WEIGHTED from Refinitive'!$B$9)+('WEIGHTED from Refinitive'!$B$10*'ISSUE SCORE from EIKON'!CO274)+('ISSUE SCORE from EIKON'!DD274*'WEIGHTED from Refinitive'!$B$11)+('WEIGHTED from Refinitive'!$B$14*'ISSUE SCORE from EIKON'!DS274)+('ISSUE SCORE from EIKON'!EH274*'WEIGHTED from Refinitive'!$B$15)+('WEIGHTED from Refinitive'!$B$16*'ISSUE SCORE from EIKON'!EW274)</f>
        <v>0</v>
      </c>
      <c r="N271" s="1">
        <f>('WEIGHTED from Refinitive'!$B$3*'ISSUE SCORE from EIKON'!S274)+('WEIGHTED from Refinitive'!$B$4*'ISSUE SCORE from EIKON'!AH274)+('ISSUE SCORE from EIKON'!AW274*'WEIGHTED from Refinitive'!$B$5)+('WEIGHTED from Refinitive'!$B$8*'ISSUE SCORE from EIKON'!BL274)+('ISSUE SCORE from EIKON'!CA274*'WEIGHTED from Refinitive'!$B$9)+('WEIGHTED from Refinitive'!$B$10*'ISSUE SCORE from EIKON'!CP274)+('ISSUE SCORE from EIKON'!DE274*'WEIGHTED from Refinitive'!$B$11)+('WEIGHTED from Refinitive'!$B$14*'ISSUE SCORE from EIKON'!DT274)+('ISSUE SCORE from EIKON'!EI274*'WEIGHTED from Refinitive'!$B$15)+('WEIGHTED from Refinitive'!$B$16*'ISSUE SCORE from EIKON'!EX274)</f>
        <v>0</v>
      </c>
      <c r="O271" s="1">
        <f>('WEIGHTED from Refinitive'!$B$3*'ISSUE SCORE from EIKON'!T274)+('WEIGHTED from Refinitive'!$B$4*'ISSUE SCORE from EIKON'!AI274)+('ISSUE SCORE from EIKON'!AX274*'WEIGHTED from Refinitive'!$B$5)+('WEIGHTED from Refinitive'!$B$8*'ISSUE SCORE from EIKON'!BM274)+('ISSUE SCORE from EIKON'!CB274*'WEIGHTED from Refinitive'!$B$9)+('WEIGHTED from Refinitive'!$B$10*'ISSUE SCORE from EIKON'!CQ274)+('ISSUE SCORE from EIKON'!DF274*'WEIGHTED from Refinitive'!$B$11)+('WEIGHTED from Refinitive'!$B$14*'ISSUE SCORE from EIKON'!DU274)+('ISSUE SCORE from EIKON'!EJ274*'WEIGHTED from Refinitive'!$B$15)+('WEIGHTED from Refinitive'!$B$16*'ISSUE SCORE from EIKON'!EY274)</f>
        <v>0</v>
      </c>
      <c r="P271" s="1">
        <f>('WEIGHTED from Refinitive'!$B$3*'ISSUE SCORE from EIKON'!U274)+('WEIGHTED from Refinitive'!$B$4*'ISSUE SCORE from EIKON'!AJ274)+('ISSUE SCORE from EIKON'!AY274*'WEIGHTED from Refinitive'!$B$5)+('WEIGHTED from Refinitive'!$B$8*'ISSUE SCORE from EIKON'!BN274)+('ISSUE SCORE from EIKON'!CC274*'WEIGHTED from Refinitive'!$B$9)+('WEIGHTED from Refinitive'!$B$10*'ISSUE SCORE from EIKON'!CR274)+('ISSUE SCORE from EIKON'!DG274*'WEIGHTED from Refinitive'!$B$11)+('WEIGHTED from Refinitive'!$B$14*'ISSUE SCORE from EIKON'!DV274)+('ISSUE SCORE from EIKON'!EK274*'WEIGHTED from Refinitive'!$B$15)+('WEIGHTED from Refinitive'!$B$16*'ISSUE SCORE from EIKON'!EZ274)</f>
        <v>0</v>
      </c>
      <c r="R271" s="11" t="s">
        <v>407</v>
      </c>
      <c r="S271" s="1">
        <f t="shared" si="122"/>
        <v>66.273352363782024</v>
      </c>
      <c r="T271" s="1">
        <f t="shared" si="123"/>
        <v>70.452760641766645</v>
      </c>
      <c r="U271" s="1">
        <f t="shared" si="124"/>
        <v>71.362612823635942</v>
      </c>
      <c r="V271" s="1">
        <f t="shared" si="125"/>
        <v>66.308319895380606</v>
      </c>
      <c r="W271" s="1">
        <f t="shared" si="126"/>
        <v>68.600602379272033</v>
      </c>
      <c r="X271" s="1">
        <f t="shared" si="127"/>
        <v>69.628637599802161</v>
      </c>
      <c r="Y271" s="1">
        <f t="shared" si="128"/>
        <v>72.501801169651614</v>
      </c>
      <c r="Z271" s="1">
        <f t="shared" si="129"/>
        <v>75.212047912793579</v>
      </c>
      <c r="AA271" s="1">
        <f t="shared" si="130"/>
        <v>0</v>
      </c>
      <c r="AB271" s="1">
        <f t="shared" si="131"/>
        <v>0</v>
      </c>
      <c r="AC271" s="1">
        <f t="shared" si="132"/>
        <v>0</v>
      </c>
      <c r="AD271" s="1">
        <f t="shared" si="133"/>
        <v>0</v>
      </c>
      <c r="AE271" s="1">
        <f t="shared" si="134"/>
        <v>0</v>
      </c>
      <c r="AF271" s="1">
        <f t="shared" si="135"/>
        <v>0</v>
      </c>
      <c r="AG271" s="1">
        <f t="shared" si="136"/>
        <v>0</v>
      </c>
      <c r="AI271" s="11" t="s">
        <v>407</v>
      </c>
      <c r="AJ271" s="1">
        <f t="shared" si="137"/>
        <v>-4.1794082779846207</v>
      </c>
      <c r="AK271" s="1">
        <f t="shared" si="138"/>
        <v>-0.90985218186929728</v>
      </c>
      <c r="AL271" s="1">
        <f t="shared" si="139"/>
        <v>5.0542929282553359</v>
      </c>
      <c r="AM271" s="1">
        <f t="shared" si="140"/>
        <v>-2.2922824838914266</v>
      </c>
      <c r="AN271" s="1">
        <f t="shared" si="141"/>
        <v>-1.0280352205301284</v>
      </c>
      <c r="AO271" s="1">
        <f t="shared" si="142"/>
        <v>-2.8731635698494529</v>
      </c>
      <c r="AP271" s="1">
        <f t="shared" si="143"/>
        <v>-2.7102467431419655</v>
      </c>
      <c r="AQ271" s="1">
        <f t="shared" si="144"/>
        <v>75.212047912793579</v>
      </c>
      <c r="AR271" s="1">
        <f t="shared" si="145"/>
        <v>0</v>
      </c>
      <c r="AS271" s="1">
        <f t="shared" si="146"/>
        <v>0</v>
      </c>
      <c r="AT271" s="1">
        <f t="shared" si="147"/>
        <v>0</v>
      </c>
      <c r="AU271" s="1">
        <f t="shared" si="148"/>
        <v>0</v>
      </c>
      <c r="AV271" s="1">
        <f t="shared" si="149"/>
        <v>0</v>
      </c>
      <c r="AW271" s="1">
        <f t="shared" si="150"/>
        <v>0</v>
      </c>
      <c r="AX271" s="1" t="str">
        <f>VLOOKUP(AI271,'ISSUE SCORE from EIKON'!A274:B703,2,FALSE)</f>
        <v>Ralph Lauren Corp</v>
      </c>
      <c r="AY271" s="1">
        <f t="shared" si="151"/>
        <v>270</v>
      </c>
      <c r="AZ271" s="1">
        <v>270</v>
      </c>
      <c r="BA271" s="1">
        <v>1</v>
      </c>
    </row>
    <row r="272" spans="1:53" ht="15">
      <c r="A272" s="11" t="s">
        <v>337</v>
      </c>
      <c r="B272" s="1">
        <f>('WEIGHTED from Refinitive'!$B$3*'ISSUE SCORE from EIKON'!G275)+('WEIGHTED from Refinitive'!$B$4*'ISSUE SCORE from EIKON'!V275)+('ISSUE SCORE from EIKON'!AK275*'WEIGHTED from Refinitive'!$B$5)+('WEIGHTED from Refinitive'!$B$8*'ISSUE SCORE from EIKON'!AZ275)+('ISSUE SCORE from EIKON'!BO275*'WEIGHTED from Refinitive'!$B$9)+('WEIGHTED from Refinitive'!$B$10*'ISSUE SCORE from EIKON'!CD275)+('ISSUE SCORE from EIKON'!CS275*'WEIGHTED from Refinitive'!$B$11)+('WEIGHTED from Refinitive'!$B$14*'ISSUE SCORE from EIKON'!DH275)+('ISSUE SCORE from EIKON'!DW275*'WEIGHTED from Refinitive'!$B$15)+('WEIGHTED from Refinitive'!$B$16*'ISSUE SCORE from EIKON'!EL275)</f>
        <v>79.713130027941531</v>
      </c>
      <c r="C272" s="1">
        <f>('WEIGHTED from Refinitive'!$B$3*'ISSUE SCORE from EIKON'!H275)+('WEIGHTED from Refinitive'!$B$4*'ISSUE SCORE from EIKON'!W275)+('ISSUE SCORE from EIKON'!AL275*'WEIGHTED from Refinitive'!$B$5)+('WEIGHTED from Refinitive'!$B$8*'ISSUE SCORE from EIKON'!BA275)+('ISSUE SCORE from EIKON'!BP275*'WEIGHTED from Refinitive'!$B$9)+('WEIGHTED from Refinitive'!$B$10*'ISSUE SCORE from EIKON'!CE275)+('ISSUE SCORE from EIKON'!CT275*'WEIGHTED from Refinitive'!$B$11)+('WEIGHTED from Refinitive'!$B$14*'ISSUE SCORE from EIKON'!DI275)+('ISSUE SCORE from EIKON'!DX275*'WEIGHTED from Refinitive'!$B$15)+('WEIGHTED from Refinitive'!$B$16*'ISSUE SCORE from EIKON'!EM275)</f>
        <v>79.62483501907893</v>
      </c>
      <c r="D272" s="1">
        <f>('WEIGHTED from Refinitive'!$B$3*'ISSUE SCORE from EIKON'!I275)+('WEIGHTED from Refinitive'!$B$4*'ISSUE SCORE from EIKON'!X275)+('ISSUE SCORE from EIKON'!AM275*'WEIGHTED from Refinitive'!$B$5)+('WEIGHTED from Refinitive'!$B$8*'ISSUE SCORE from EIKON'!BB275)+('ISSUE SCORE from EIKON'!BQ275*'WEIGHTED from Refinitive'!$B$9)+('WEIGHTED from Refinitive'!$B$10*'ISSUE SCORE from EIKON'!CF275)+('ISSUE SCORE from EIKON'!CU275*'WEIGHTED from Refinitive'!$B$11)+('WEIGHTED from Refinitive'!$B$14*'ISSUE SCORE from EIKON'!DJ275)+('ISSUE SCORE from EIKON'!DY275*'WEIGHTED from Refinitive'!$B$15)+('WEIGHTED from Refinitive'!$B$16*'ISSUE SCORE from EIKON'!EN275)</f>
        <v>77.069808351573144</v>
      </c>
      <c r="E272" s="1">
        <f>('WEIGHTED from Refinitive'!$B$3*'ISSUE SCORE from EIKON'!J275)+('WEIGHTED from Refinitive'!$B$4*'ISSUE SCORE from EIKON'!Y275)+('ISSUE SCORE from EIKON'!AN275*'WEIGHTED from Refinitive'!$B$5)+('WEIGHTED from Refinitive'!$B$8*'ISSUE SCORE from EIKON'!BC275)+('ISSUE SCORE from EIKON'!BR275*'WEIGHTED from Refinitive'!$B$9)+('WEIGHTED from Refinitive'!$B$10*'ISSUE SCORE from EIKON'!CG275)+('ISSUE SCORE from EIKON'!CV275*'WEIGHTED from Refinitive'!$B$11)+('WEIGHTED from Refinitive'!$B$14*'ISSUE SCORE from EIKON'!DK275)+('ISSUE SCORE from EIKON'!DZ275*'WEIGHTED from Refinitive'!$B$15)+('WEIGHTED from Refinitive'!$B$16*'ISSUE SCORE from EIKON'!EO275)</f>
        <v>73.894773174552142</v>
      </c>
      <c r="F272" s="1">
        <f>('WEIGHTED from Refinitive'!$B$3*'ISSUE SCORE from EIKON'!K275)+('WEIGHTED from Refinitive'!$B$4*'ISSUE SCORE from EIKON'!Z275)+('ISSUE SCORE from EIKON'!AO275*'WEIGHTED from Refinitive'!$B$5)+('WEIGHTED from Refinitive'!$B$8*'ISSUE SCORE from EIKON'!BD275)+('ISSUE SCORE from EIKON'!BS275*'WEIGHTED from Refinitive'!$B$9)+('WEIGHTED from Refinitive'!$B$10*'ISSUE SCORE from EIKON'!CH275)+('ISSUE SCORE from EIKON'!CW275*'WEIGHTED from Refinitive'!$B$11)+('WEIGHTED from Refinitive'!$B$14*'ISSUE SCORE from EIKON'!DL275)+('ISSUE SCORE from EIKON'!EA275*'WEIGHTED from Refinitive'!$B$15)+('WEIGHTED from Refinitive'!$B$16*'ISSUE SCORE from EIKON'!EP275)</f>
        <v>75.119214119214078</v>
      </c>
      <c r="G272" s="1">
        <f>('WEIGHTED from Refinitive'!$B$3*'ISSUE SCORE from EIKON'!L275)+('WEIGHTED from Refinitive'!$B$4*'ISSUE SCORE from EIKON'!AA275)+('ISSUE SCORE from EIKON'!AP275*'WEIGHTED from Refinitive'!$B$5)+('WEIGHTED from Refinitive'!$B$8*'ISSUE SCORE from EIKON'!BE275)+('ISSUE SCORE from EIKON'!BT275*'WEIGHTED from Refinitive'!$B$9)+('WEIGHTED from Refinitive'!$B$10*'ISSUE SCORE from EIKON'!CI275)+('ISSUE SCORE from EIKON'!CX275*'WEIGHTED from Refinitive'!$B$11)+('WEIGHTED from Refinitive'!$B$14*'ISSUE SCORE from EIKON'!DM275)+('ISSUE SCORE from EIKON'!EB275*'WEIGHTED from Refinitive'!$B$15)+('WEIGHTED from Refinitive'!$B$16*'ISSUE SCORE from EIKON'!EQ275)</f>
        <v>78.08347925201528</v>
      </c>
      <c r="H272" s="1">
        <f>('WEIGHTED from Refinitive'!$B$3*'ISSUE SCORE from EIKON'!M275)+('WEIGHTED from Refinitive'!$B$4*'ISSUE SCORE from EIKON'!AB275)+('ISSUE SCORE from EIKON'!AQ275*'WEIGHTED from Refinitive'!$B$5)+('WEIGHTED from Refinitive'!$B$8*'ISSUE SCORE from EIKON'!BF275)+('ISSUE SCORE from EIKON'!BU275*'WEIGHTED from Refinitive'!$B$9)+('WEIGHTED from Refinitive'!$B$10*'ISSUE SCORE from EIKON'!CJ275)+('ISSUE SCORE from EIKON'!CY275*'WEIGHTED from Refinitive'!$B$11)+('WEIGHTED from Refinitive'!$B$14*'ISSUE SCORE from EIKON'!DN275)+('ISSUE SCORE from EIKON'!EC275*'WEIGHTED from Refinitive'!$B$15)+('WEIGHTED from Refinitive'!$B$16*'ISSUE SCORE from EIKON'!ER275)</f>
        <v>76.862251726857693</v>
      </c>
      <c r="I272" s="1">
        <f>('WEIGHTED from Refinitive'!$B$3*'ISSUE SCORE from EIKON'!N275)+('WEIGHTED from Refinitive'!$B$4*'ISSUE SCORE from EIKON'!AC275)+('ISSUE SCORE from EIKON'!AR275*'WEIGHTED from Refinitive'!$B$5)+('WEIGHTED from Refinitive'!$B$8*'ISSUE SCORE from EIKON'!BG275)+('ISSUE SCORE from EIKON'!BV275*'WEIGHTED from Refinitive'!$B$9)+('WEIGHTED from Refinitive'!$B$10*'ISSUE SCORE from EIKON'!CK275)+('ISSUE SCORE from EIKON'!CZ275*'WEIGHTED from Refinitive'!$B$11)+('WEIGHTED from Refinitive'!$B$14*'ISSUE SCORE from EIKON'!DO275)+('ISSUE SCORE from EIKON'!ED275*'WEIGHTED from Refinitive'!$B$15)+('WEIGHTED from Refinitive'!$B$16*'ISSUE SCORE from EIKON'!ES275)</f>
        <v>74.455686475409792</v>
      </c>
      <c r="J272" s="1">
        <f>('WEIGHTED from Refinitive'!$B$3*'ISSUE SCORE from EIKON'!O275)+('WEIGHTED from Refinitive'!$B$4*'ISSUE SCORE from EIKON'!AD275)+('ISSUE SCORE from EIKON'!AS275*'WEIGHTED from Refinitive'!$B$5)+('WEIGHTED from Refinitive'!$B$8*'ISSUE SCORE from EIKON'!BH275)+('ISSUE SCORE from EIKON'!BW275*'WEIGHTED from Refinitive'!$B$9)+('WEIGHTED from Refinitive'!$B$10*'ISSUE SCORE from EIKON'!CL275)+('ISSUE SCORE from EIKON'!DA275*'WEIGHTED from Refinitive'!$B$11)+('WEIGHTED from Refinitive'!$B$14*'ISSUE SCORE from EIKON'!DP275)+('ISSUE SCORE from EIKON'!EE275*'WEIGHTED from Refinitive'!$B$15)+('WEIGHTED from Refinitive'!$B$16*'ISSUE SCORE from EIKON'!ET275)</f>
        <v>79.451923076923023</v>
      </c>
      <c r="K272" s="1">
        <f>('WEIGHTED from Refinitive'!$B$3*'ISSUE SCORE from EIKON'!P275)+('WEIGHTED from Refinitive'!$B$4*'ISSUE SCORE from EIKON'!AE275)+('ISSUE SCORE from EIKON'!AT275*'WEIGHTED from Refinitive'!$B$5)+('WEIGHTED from Refinitive'!$B$8*'ISSUE SCORE from EIKON'!BI275)+('ISSUE SCORE from EIKON'!BX275*'WEIGHTED from Refinitive'!$B$9)+('WEIGHTED from Refinitive'!$B$10*'ISSUE SCORE from EIKON'!CM275)+('ISSUE SCORE from EIKON'!DB275*'WEIGHTED from Refinitive'!$B$11)+('WEIGHTED from Refinitive'!$B$14*'ISSUE SCORE from EIKON'!DQ275)+('ISSUE SCORE from EIKON'!EF275*'WEIGHTED from Refinitive'!$B$15)+('WEIGHTED from Refinitive'!$B$16*'ISSUE SCORE from EIKON'!EU275)</f>
        <v>79.971056934740531</v>
      </c>
      <c r="L272" s="1">
        <f>('WEIGHTED from Refinitive'!$B$3*'ISSUE SCORE from EIKON'!Q275)+('WEIGHTED from Refinitive'!$B$4*'ISSUE SCORE from EIKON'!AF275)+('ISSUE SCORE from EIKON'!AU275*'WEIGHTED from Refinitive'!$B$5)+('WEIGHTED from Refinitive'!$B$8*'ISSUE SCORE from EIKON'!BJ275)+('ISSUE SCORE from EIKON'!BY275*'WEIGHTED from Refinitive'!$B$9)+('WEIGHTED from Refinitive'!$B$10*'ISSUE SCORE from EIKON'!CN275)+('ISSUE SCORE from EIKON'!DC275*'WEIGHTED from Refinitive'!$B$11)+('WEIGHTED from Refinitive'!$B$14*'ISSUE SCORE from EIKON'!DR275)+('ISSUE SCORE from EIKON'!EG275*'WEIGHTED from Refinitive'!$B$15)+('WEIGHTED from Refinitive'!$B$16*'ISSUE SCORE from EIKON'!EV275)</f>
        <v>79.813877963922351</v>
      </c>
      <c r="M272" s="1">
        <f>('WEIGHTED from Refinitive'!$B$3*'ISSUE SCORE from EIKON'!R275)+('WEIGHTED from Refinitive'!$B$4*'ISSUE SCORE from EIKON'!AG275)+('ISSUE SCORE from EIKON'!AV275*'WEIGHTED from Refinitive'!$B$5)+('WEIGHTED from Refinitive'!$B$8*'ISSUE SCORE from EIKON'!BK275)+('ISSUE SCORE from EIKON'!BZ275*'WEIGHTED from Refinitive'!$B$9)+('WEIGHTED from Refinitive'!$B$10*'ISSUE SCORE from EIKON'!CO275)+('ISSUE SCORE from EIKON'!DD275*'WEIGHTED from Refinitive'!$B$11)+('WEIGHTED from Refinitive'!$B$14*'ISSUE SCORE from EIKON'!DS275)+('ISSUE SCORE from EIKON'!EH275*'WEIGHTED from Refinitive'!$B$15)+('WEIGHTED from Refinitive'!$B$16*'ISSUE SCORE from EIKON'!EW275)</f>
        <v>69.4977199364656</v>
      </c>
      <c r="N272" s="1">
        <f>('WEIGHTED from Refinitive'!$B$3*'ISSUE SCORE from EIKON'!S275)+('WEIGHTED from Refinitive'!$B$4*'ISSUE SCORE from EIKON'!AH275)+('ISSUE SCORE from EIKON'!AW275*'WEIGHTED from Refinitive'!$B$5)+('WEIGHTED from Refinitive'!$B$8*'ISSUE SCORE from EIKON'!BL275)+('ISSUE SCORE from EIKON'!CA275*'WEIGHTED from Refinitive'!$B$9)+('WEIGHTED from Refinitive'!$B$10*'ISSUE SCORE from EIKON'!CP275)+('ISSUE SCORE from EIKON'!DE275*'WEIGHTED from Refinitive'!$B$11)+('WEIGHTED from Refinitive'!$B$14*'ISSUE SCORE from EIKON'!DT275)+('ISSUE SCORE from EIKON'!EI275*'WEIGHTED from Refinitive'!$B$15)+('WEIGHTED from Refinitive'!$B$16*'ISSUE SCORE from EIKON'!EX275)</f>
        <v>73.96060606060604</v>
      </c>
      <c r="O272" s="1">
        <f>('WEIGHTED from Refinitive'!$B$3*'ISSUE SCORE from EIKON'!T275)+('WEIGHTED from Refinitive'!$B$4*'ISSUE SCORE from EIKON'!AI275)+('ISSUE SCORE from EIKON'!AX275*'WEIGHTED from Refinitive'!$B$5)+('WEIGHTED from Refinitive'!$B$8*'ISSUE SCORE from EIKON'!BM275)+('ISSUE SCORE from EIKON'!CB275*'WEIGHTED from Refinitive'!$B$9)+('WEIGHTED from Refinitive'!$B$10*'ISSUE SCORE from EIKON'!CQ275)+('ISSUE SCORE from EIKON'!DF275*'WEIGHTED from Refinitive'!$B$11)+('WEIGHTED from Refinitive'!$B$14*'ISSUE SCORE from EIKON'!DU275)+('ISSUE SCORE from EIKON'!EJ275*'WEIGHTED from Refinitive'!$B$15)+('WEIGHTED from Refinitive'!$B$16*'ISSUE SCORE from EIKON'!EY275)</f>
        <v>75.630243078420676</v>
      </c>
      <c r="P272" s="1">
        <f>('WEIGHTED from Refinitive'!$B$3*'ISSUE SCORE from EIKON'!U275)+('WEIGHTED from Refinitive'!$B$4*'ISSUE SCORE from EIKON'!AJ275)+('ISSUE SCORE from EIKON'!AY275*'WEIGHTED from Refinitive'!$B$5)+('WEIGHTED from Refinitive'!$B$8*'ISSUE SCORE from EIKON'!BN275)+('ISSUE SCORE from EIKON'!CC275*'WEIGHTED from Refinitive'!$B$9)+('WEIGHTED from Refinitive'!$B$10*'ISSUE SCORE from EIKON'!CR275)+('ISSUE SCORE from EIKON'!DG275*'WEIGHTED from Refinitive'!$B$11)+('WEIGHTED from Refinitive'!$B$14*'ISSUE SCORE from EIKON'!DV275)+('ISSUE SCORE from EIKON'!EK275*'WEIGHTED from Refinitive'!$B$15)+('WEIGHTED from Refinitive'!$B$16*'ISSUE SCORE from EIKON'!EZ275)</f>
        <v>76.649026325279436</v>
      </c>
      <c r="R272" s="11" t="s">
        <v>408</v>
      </c>
      <c r="S272" s="1">
        <f t="shared" si="122"/>
        <v>69.399723482293552</v>
      </c>
      <c r="T272" s="1">
        <f t="shared" si="123"/>
        <v>79.62483501907893</v>
      </c>
      <c r="U272" s="1">
        <f t="shared" si="124"/>
        <v>77.069808351573144</v>
      </c>
      <c r="V272" s="1">
        <f t="shared" si="125"/>
        <v>73.894773174552142</v>
      </c>
      <c r="W272" s="1">
        <f t="shared" si="126"/>
        <v>75.119214119214078</v>
      </c>
      <c r="X272" s="1">
        <f t="shared" si="127"/>
        <v>78.08347925201528</v>
      </c>
      <c r="Y272" s="1">
        <f t="shared" si="128"/>
        <v>76.862251726857693</v>
      </c>
      <c r="Z272" s="1">
        <f t="shared" si="129"/>
        <v>74.455686475409792</v>
      </c>
      <c r="AA272" s="1">
        <f t="shared" si="130"/>
        <v>79.451923076923023</v>
      </c>
      <c r="AB272" s="1">
        <f t="shared" si="131"/>
        <v>79.971056934740531</v>
      </c>
      <c r="AC272" s="1">
        <f t="shared" si="132"/>
        <v>79.813877963922351</v>
      </c>
      <c r="AD272" s="1">
        <f t="shared" si="133"/>
        <v>69.4977199364656</v>
      </c>
      <c r="AE272" s="1">
        <f t="shared" si="134"/>
        <v>73.96060606060604</v>
      </c>
      <c r="AF272" s="1">
        <f t="shared" si="135"/>
        <v>75.630243078420676</v>
      </c>
      <c r="AG272" s="1">
        <f t="shared" si="136"/>
        <v>76.649026325279436</v>
      </c>
      <c r="AI272" s="11" t="s">
        <v>408</v>
      </c>
      <c r="AJ272" s="1">
        <f t="shared" si="137"/>
        <v>-10.225111536785377</v>
      </c>
      <c r="AK272" s="1">
        <f t="shared" si="138"/>
        <v>2.5550266675057856</v>
      </c>
      <c r="AL272" s="1">
        <f t="shared" si="139"/>
        <v>3.1750351770210017</v>
      </c>
      <c r="AM272" s="1">
        <f t="shared" si="140"/>
        <v>-1.2244409446619358</v>
      </c>
      <c r="AN272" s="1">
        <f t="shared" si="141"/>
        <v>-2.9642651328012022</v>
      </c>
      <c r="AO272" s="1">
        <f t="shared" si="142"/>
        <v>1.2212275251575875</v>
      </c>
      <c r="AP272" s="1">
        <f t="shared" si="143"/>
        <v>2.4065652514479012</v>
      </c>
      <c r="AQ272" s="1">
        <f t="shared" si="144"/>
        <v>-4.9962366015132318</v>
      </c>
      <c r="AR272" s="1">
        <f t="shared" si="145"/>
        <v>-0.51913385781750776</v>
      </c>
      <c r="AS272" s="1">
        <f t="shared" si="146"/>
        <v>0.15717897081817966</v>
      </c>
      <c r="AT272" s="1">
        <f t="shared" si="147"/>
        <v>10.316158027456751</v>
      </c>
      <c r="AU272" s="1">
        <f t="shared" si="148"/>
        <v>-4.4628861241404394</v>
      </c>
      <c r="AV272" s="1">
        <f t="shared" si="149"/>
        <v>-1.6696370178146367</v>
      </c>
      <c r="AW272" s="1">
        <f t="shared" si="150"/>
        <v>-1.0187832468587601</v>
      </c>
      <c r="AX272" s="1" t="str">
        <f>VLOOKUP(AI272,'ISSUE SCORE from EIKON'!A275:B704,2,FALSE)</f>
        <v>Resmed Inc</v>
      </c>
      <c r="AY272" s="1">
        <f t="shared" si="151"/>
        <v>271</v>
      </c>
      <c r="AZ272" s="1">
        <v>271</v>
      </c>
      <c r="BA272" s="1">
        <v>1</v>
      </c>
    </row>
    <row r="273" spans="1:53" ht="15">
      <c r="A273" s="11" t="s">
        <v>338</v>
      </c>
      <c r="B273" s="1">
        <f>('WEIGHTED from Refinitive'!$B$3*'ISSUE SCORE from EIKON'!G276)+('WEIGHTED from Refinitive'!$B$4*'ISSUE SCORE from EIKON'!V276)+('ISSUE SCORE from EIKON'!AK276*'WEIGHTED from Refinitive'!$B$5)+('WEIGHTED from Refinitive'!$B$8*'ISSUE SCORE from EIKON'!AZ276)+('ISSUE SCORE from EIKON'!BO276*'WEIGHTED from Refinitive'!$B$9)+('WEIGHTED from Refinitive'!$B$10*'ISSUE SCORE from EIKON'!CD276)+('ISSUE SCORE from EIKON'!CS276*'WEIGHTED from Refinitive'!$B$11)+('WEIGHTED from Refinitive'!$B$14*'ISSUE SCORE from EIKON'!DH276)+('ISSUE SCORE from EIKON'!DW276*'WEIGHTED from Refinitive'!$B$15)+('WEIGHTED from Refinitive'!$B$16*'ISSUE SCORE from EIKON'!EL276)</f>
        <v>75.52895376726029</v>
      </c>
      <c r="C273" s="1">
        <f>('WEIGHTED from Refinitive'!$B$3*'ISSUE SCORE from EIKON'!H276)+('WEIGHTED from Refinitive'!$B$4*'ISSUE SCORE from EIKON'!W276)+('ISSUE SCORE from EIKON'!AL276*'WEIGHTED from Refinitive'!$B$5)+('WEIGHTED from Refinitive'!$B$8*'ISSUE SCORE from EIKON'!BA276)+('ISSUE SCORE from EIKON'!BP276*'WEIGHTED from Refinitive'!$B$9)+('WEIGHTED from Refinitive'!$B$10*'ISSUE SCORE from EIKON'!CE276)+('ISSUE SCORE from EIKON'!CT276*'WEIGHTED from Refinitive'!$B$11)+('WEIGHTED from Refinitive'!$B$14*'ISSUE SCORE from EIKON'!DI276)+('ISSUE SCORE from EIKON'!DX276*'WEIGHTED from Refinitive'!$B$15)+('WEIGHTED from Refinitive'!$B$16*'ISSUE SCORE from EIKON'!EM276)</f>
        <v>76.210343917379845</v>
      </c>
      <c r="D273" s="1">
        <f>('WEIGHTED from Refinitive'!$B$3*'ISSUE SCORE from EIKON'!I276)+('WEIGHTED from Refinitive'!$B$4*'ISSUE SCORE from EIKON'!X276)+('ISSUE SCORE from EIKON'!AM276*'WEIGHTED from Refinitive'!$B$5)+('WEIGHTED from Refinitive'!$B$8*'ISSUE SCORE from EIKON'!BB276)+('ISSUE SCORE from EIKON'!BQ276*'WEIGHTED from Refinitive'!$B$9)+('WEIGHTED from Refinitive'!$B$10*'ISSUE SCORE from EIKON'!CF276)+('ISSUE SCORE from EIKON'!CU276*'WEIGHTED from Refinitive'!$B$11)+('WEIGHTED from Refinitive'!$B$14*'ISSUE SCORE from EIKON'!DJ276)+('ISSUE SCORE from EIKON'!DY276*'WEIGHTED from Refinitive'!$B$15)+('WEIGHTED from Refinitive'!$B$16*'ISSUE SCORE from EIKON'!EN276)</f>
        <v>77.43342858927511</v>
      </c>
      <c r="E273" s="1">
        <f>('WEIGHTED from Refinitive'!$B$3*'ISSUE SCORE from EIKON'!J276)+('WEIGHTED from Refinitive'!$B$4*'ISSUE SCORE from EIKON'!Y276)+('ISSUE SCORE from EIKON'!AN276*'WEIGHTED from Refinitive'!$B$5)+('WEIGHTED from Refinitive'!$B$8*'ISSUE SCORE from EIKON'!BC276)+('ISSUE SCORE from EIKON'!BR276*'WEIGHTED from Refinitive'!$B$9)+('WEIGHTED from Refinitive'!$B$10*'ISSUE SCORE from EIKON'!CG276)+('ISSUE SCORE from EIKON'!CV276*'WEIGHTED from Refinitive'!$B$11)+('WEIGHTED from Refinitive'!$B$14*'ISSUE SCORE from EIKON'!DK276)+('ISSUE SCORE from EIKON'!DZ276*'WEIGHTED from Refinitive'!$B$15)+('WEIGHTED from Refinitive'!$B$16*'ISSUE SCORE from EIKON'!EO276)</f>
        <v>78.714442685492855</v>
      </c>
      <c r="F273" s="1">
        <f>('WEIGHTED from Refinitive'!$B$3*'ISSUE SCORE from EIKON'!K276)+('WEIGHTED from Refinitive'!$B$4*'ISSUE SCORE from EIKON'!Z276)+('ISSUE SCORE from EIKON'!AO276*'WEIGHTED from Refinitive'!$B$5)+('WEIGHTED from Refinitive'!$B$8*'ISSUE SCORE from EIKON'!BD276)+('ISSUE SCORE from EIKON'!BS276*'WEIGHTED from Refinitive'!$B$9)+('WEIGHTED from Refinitive'!$B$10*'ISSUE SCORE from EIKON'!CH276)+('ISSUE SCORE from EIKON'!CW276*'WEIGHTED from Refinitive'!$B$11)+('WEIGHTED from Refinitive'!$B$14*'ISSUE SCORE from EIKON'!DL276)+('ISSUE SCORE from EIKON'!EA276*'WEIGHTED from Refinitive'!$B$15)+('WEIGHTED from Refinitive'!$B$16*'ISSUE SCORE from EIKON'!EP276)</f>
        <v>76.43905521084416</v>
      </c>
      <c r="G273" s="1">
        <f>('WEIGHTED from Refinitive'!$B$3*'ISSUE SCORE from EIKON'!L276)+('WEIGHTED from Refinitive'!$B$4*'ISSUE SCORE from EIKON'!AA276)+('ISSUE SCORE from EIKON'!AP276*'WEIGHTED from Refinitive'!$B$5)+('WEIGHTED from Refinitive'!$B$8*'ISSUE SCORE from EIKON'!BE276)+('ISSUE SCORE from EIKON'!BT276*'WEIGHTED from Refinitive'!$B$9)+('WEIGHTED from Refinitive'!$B$10*'ISSUE SCORE from EIKON'!CI276)+('ISSUE SCORE from EIKON'!CX276*'WEIGHTED from Refinitive'!$B$11)+('WEIGHTED from Refinitive'!$B$14*'ISSUE SCORE from EIKON'!DM276)+('ISSUE SCORE from EIKON'!EB276*'WEIGHTED from Refinitive'!$B$15)+('WEIGHTED from Refinitive'!$B$16*'ISSUE SCORE from EIKON'!EQ276)</f>
        <v>79.652487117212729</v>
      </c>
      <c r="H273" s="1">
        <f>('WEIGHTED from Refinitive'!$B$3*'ISSUE SCORE from EIKON'!M276)+('WEIGHTED from Refinitive'!$B$4*'ISSUE SCORE from EIKON'!AB276)+('ISSUE SCORE from EIKON'!AQ276*'WEIGHTED from Refinitive'!$B$5)+('WEIGHTED from Refinitive'!$B$8*'ISSUE SCORE from EIKON'!BF276)+('ISSUE SCORE from EIKON'!BU276*'WEIGHTED from Refinitive'!$B$9)+('WEIGHTED from Refinitive'!$B$10*'ISSUE SCORE from EIKON'!CJ276)+('ISSUE SCORE from EIKON'!CY276*'WEIGHTED from Refinitive'!$B$11)+('WEIGHTED from Refinitive'!$B$14*'ISSUE SCORE from EIKON'!DN276)+('ISSUE SCORE from EIKON'!EC276*'WEIGHTED from Refinitive'!$B$15)+('WEIGHTED from Refinitive'!$B$16*'ISSUE SCORE from EIKON'!ER276)</f>
        <v>80.549333267251299</v>
      </c>
      <c r="I273" s="1">
        <f>('WEIGHTED from Refinitive'!$B$3*'ISSUE SCORE from EIKON'!N276)+('WEIGHTED from Refinitive'!$B$4*'ISSUE SCORE from EIKON'!AC276)+('ISSUE SCORE from EIKON'!AR276*'WEIGHTED from Refinitive'!$B$5)+('WEIGHTED from Refinitive'!$B$8*'ISSUE SCORE from EIKON'!BG276)+('ISSUE SCORE from EIKON'!BV276*'WEIGHTED from Refinitive'!$B$9)+('WEIGHTED from Refinitive'!$B$10*'ISSUE SCORE from EIKON'!CK276)+('ISSUE SCORE from EIKON'!CZ276*'WEIGHTED from Refinitive'!$B$11)+('WEIGHTED from Refinitive'!$B$14*'ISSUE SCORE from EIKON'!DO276)+('ISSUE SCORE from EIKON'!ED276*'WEIGHTED from Refinitive'!$B$15)+('WEIGHTED from Refinitive'!$B$16*'ISSUE SCORE from EIKON'!ES276)</f>
        <v>80.487002492817282</v>
      </c>
      <c r="J273" s="1">
        <f>('WEIGHTED from Refinitive'!$B$3*'ISSUE SCORE from EIKON'!O276)+('WEIGHTED from Refinitive'!$B$4*'ISSUE SCORE from EIKON'!AD276)+('ISSUE SCORE from EIKON'!AS276*'WEIGHTED from Refinitive'!$B$5)+('WEIGHTED from Refinitive'!$B$8*'ISSUE SCORE from EIKON'!BH276)+('ISSUE SCORE from EIKON'!BW276*'WEIGHTED from Refinitive'!$B$9)+('WEIGHTED from Refinitive'!$B$10*'ISSUE SCORE from EIKON'!CL276)+('ISSUE SCORE from EIKON'!DA276*'WEIGHTED from Refinitive'!$B$11)+('WEIGHTED from Refinitive'!$B$14*'ISSUE SCORE from EIKON'!DP276)+('ISSUE SCORE from EIKON'!EE276*'WEIGHTED from Refinitive'!$B$15)+('WEIGHTED from Refinitive'!$B$16*'ISSUE SCORE from EIKON'!ET276)</f>
        <v>87.480378174457073</v>
      </c>
      <c r="K273" s="1">
        <f>('WEIGHTED from Refinitive'!$B$3*'ISSUE SCORE from EIKON'!P276)+('WEIGHTED from Refinitive'!$B$4*'ISSUE SCORE from EIKON'!AE276)+('ISSUE SCORE from EIKON'!AT276*'WEIGHTED from Refinitive'!$B$5)+('WEIGHTED from Refinitive'!$B$8*'ISSUE SCORE from EIKON'!BI276)+('ISSUE SCORE from EIKON'!BX276*'WEIGHTED from Refinitive'!$B$9)+('WEIGHTED from Refinitive'!$B$10*'ISSUE SCORE from EIKON'!CM276)+('ISSUE SCORE from EIKON'!DB276*'WEIGHTED from Refinitive'!$B$11)+('WEIGHTED from Refinitive'!$B$14*'ISSUE SCORE from EIKON'!DQ276)+('ISSUE SCORE from EIKON'!EF276*'WEIGHTED from Refinitive'!$B$15)+('WEIGHTED from Refinitive'!$B$16*'ISSUE SCORE from EIKON'!EU276)</f>
        <v>87.461262493042568</v>
      </c>
      <c r="L273" s="1">
        <f>('WEIGHTED from Refinitive'!$B$3*'ISSUE SCORE from EIKON'!Q276)+('WEIGHTED from Refinitive'!$B$4*'ISSUE SCORE from EIKON'!AF276)+('ISSUE SCORE from EIKON'!AU276*'WEIGHTED from Refinitive'!$B$5)+('WEIGHTED from Refinitive'!$B$8*'ISSUE SCORE from EIKON'!BJ276)+('ISSUE SCORE from EIKON'!BY276*'WEIGHTED from Refinitive'!$B$9)+('WEIGHTED from Refinitive'!$B$10*'ISSUE SCORE from EIKON'!CN276)+('ISSUE SCORE from EIKON'!DC276*'WEIGHTED from Refinitive'!$B$11)+('WEIGHTED from Refinitive'!$B$14*'ISSUE SCORE from EIKON'!DR276)+('ISSUE SCORE from EIKON'!EG276*'WEIGHTED from Refinitive'!$B$15)+('WEIGHTED from Refinitive'!$B$16*'ISSUE SCORE from EIKON'!EV276)</f>
        <v>92.026411526679993</v>
      </c>
      <c r="M273" s="1">
        <f>('WEIGHTED from Refinitive'!$B$3*'ISSUE SCORE from EIKON'!R276)+('WEIGHTED from Refinitive'!$B$4*'ISSUE SCORE from EIKON'!AG276)+('ISSUE SCORE from EIKON'!AV276*'WEIGHTED from Refinitive'!$B$5)+('WEIGHTED from Refinitive'!$B$8*'ISSUE SCORE from EIKON'!BK276)+('ISSUE SCORE from EIKON'!BZ276*'WEIGHTED from Refinitive'!$B$9)+('WEIGHTED from Refinitive'!$B$10*'ISSUE SCORE from EIKON'!CO276)+('ISSUE SCORE from EIKON'!DD276*'WEIGHTED from Refinitive'!$B$11)+('WEIGHTED from Refinitive'!$B$14*'ISSUE SCORE from EIKON'!DS276)+('ISSUE SCORE from EIKON'!EH276*'WEIGHTED from Refinitive'!$B$15)+('WEIGHTED from Refinitive'!$B$16*'ISSUE SCORE from EIKON'!EW276)</f>
        <v>88.462441625981697</v>
      </c>
      <c r="N273" s="1">
        <f>('WEIGHTED from Refinitive'!$B$3*'ISSUE SCORE from EIKON'!S276)+('WEIGHTED from Refinitive'!$B$4*'ISSUE SCORE from EIKON'!AH276)+('ISSUE SCORE from EIKON'!AW276*'WEIGHTED from Refinitive'!$B$5)+('WEIGHTED from Refinitive'!$B$8*'ISSUE SCORE from EIKON'!BL276)+('ISSUE SCORE from EIKON'!CA276*'WEIGHTED from Refinitive'!$B$9)+('WEIGHTED from Refinitive'!$B$10*'ISSUE SCORE from EIKON'!CP276)+('ISSUE SCORE from EIKON'!DE276*'WEIGHTED from Refinitive'!$B$11)+('WEIGHTED from Refinitive'!$B$14*'ISSUE SCORE from EIKON'!DT276)+('ISSUE SCORE from EIKON'!EI276*'WEIGHTED from Refinitive'!$B$15)+('WEIGHTED from Refinitive'!$B$16*'ISSUE SCORE from EIKON'!EX276)</f>
        <v>60.898249738766928</v>
      </c>
      <c r="O273" s="1">
        <f>('WEIGHTED from Refinitive'!$B$3*'ISSUE SCORE from EIKON'!T276)+('WEIGHTED from Refinitive'!$B$4*'ISSUE SCORE from EIKON'!AI276)+('ISSUE SCORE from EIKON'!AX276*'WEIGHTED from Refinitive'!$B$5)+('WEIGHTED from Refinitive'!$B$8*'ISSUE SCORE from EIKON'!BM276)+('ISSUE SCORE from EIKON'!CB276*'WEIGHTED from Refinitive'!$B$9)+('WEIGHTED from Refinitive'!$B$10*'ISSUE SCORE from EIKON'!CQ276)+('ISSUE SCORE from EIKON'!DF276*'WEIGHTED from Refinitive'!$B$11)+('WEIGHTED from Refinitive'!$B$14*'ISSUE SCORE from EIKON'!DU276)+('ISSUE SCORE from EIKON'!EJ276*'WEIGHTED from Refinitive'!$B$15)+('WEIGHTED from Refinitive'!$B$16*'ISSUE SCORE from EIKON'!EY276)</f>
        <v>90.222861689921871</v>
      </c>
      <c r="P273" s="1">
        <f>('WEIGHTED from Refinitive'!$B$3*'ISSUE SCORE from EIKON'!U276)+('WEIGHTED from Refinitive'!$B$4*'ISSUE SCORE from EIKON'!AJ276)+('ISSUE SCORE from EIKON'!AY276*'WEIGHTED from Refinitive'!$B$5)+('WEIGHTED from Refinitive'!$B$8*'ISSUE SCORE from EIKON'!BN276)+('ISSUE SCORE from EIKON'!CC276*'WEIGHTED from Refinitive'!$B$9)+('WEIGHTED from Refinitive'!$B$10*'ISSUE SCORE from EIKON'!CR276)+('ISSUE SCORE from EIKON'!DG276*'WEIGHTED from Refinitive'!$B$11)+('WEIGHTED from Refinitive'!$B$14*'ISSUE SCORE from EIKON'!DV276)+('ISSUE SCORE from EIKON'!EK276*'WEIGHTED from Refinitive'!$B$15)+('WEIGHTED from Refinitive'!$B$16*'ISSUE SCORE from EIKON'!EZ276)</f>
        <v>87.752424670433101</v>
      </c>
      <c r="R273" s="11" t="s">
        <v>409</v>
      </c>
      <c r="S273" s="1">
        <f t="shared" si="122"/>
        <v>61.511714764873339</v>
      </c>
      <c r="T273" s="1">
        <f t="shared" si="123"/>
        <v>76.210343917379845</v>
      </c>
      <c r="U273" s="1">
        <f t="shared" si="124"/>
        <v>77.43342858927511</v>
      </c>
      <c r="V273" s="1">
        <f t="shared" si="125"/>
        <v>78.714442685492855</v>
      </c>
      <c r="W273" s="1">
        <f t="shared" si="126"/>
        <v>76.43905521084416</v>
      </c>
      <c r="X273" s="1">
        <f t="shared" si="127"/>
        <v>79.652487117212729</v>
      </c>
      <c r="Y273" s="1">
        <f t="shared" si="128"/>
        <v>80.549333267251299</v>
      </c>
      <c r="Z273" s="1">
        <f t="shared" si="129"/>
        <v>80.487002492817282</v>
      </c>
      <c r="AA273" s="1">
        <f t="shared" si="130"/>
        <v>87.480378174457073</v>
      </c>
      <c r="AB273" s="1">
        <f t="shared" si="131"/>
        <v>87.461262493042568</v>
      </c>
      <c r="AC273" s="1">
        <f t="shared" si="132"/>
        <v>92.026411526679993</v>
      </c>
      <c r="AD273" s="1">
        <f t="shared" si="133"/>
        <v>88.462441625981697</v>
      </c>
      <c r="AE273" s="1">
        <f t="shared" si="134"/>
        <v>60.898249738766928</v>
      </c>
      <c r="AF273" s="1">
        <f t="shared" si="135"/>
        <v>90.222861689921871</v>
      </c>
      <c r="AG273" s="1">
        <f t="shared" si="136"/>
        <v>87.752424670433101</v>
      </c>
      <c r="AI273" s="11" t="s">
        <v>409</v>
      </c>
      <c r="AJ273" s="1">
        <f t="shared" si="137"/>
        <v>-14.698629152506506</v>
      </c>
      <c r="AK273" s="1">
        <f t="shared" si="138"/>
        <v>-1.2230846718952648</v>
      </c>
      <c r="AL273" s="1">
        <f t="shared" si="139"/>
        <v>-1.2810140962177456</v>
      </c>
      <c r="AM273" s="1">
        <f t="shared" si="140"/>
        <v>2.2753874746486957</v>
      </c>
      <c r="AN273" s="1">
        <f t="shared" si="141"/>
        <v>-3.2134319063685695</v>
      </c>
      <c r="AO273" s="1">
        <f t="shared" si="142"/>
        <v>-0.89684615003857004</v>
      </c>
      <c r="AP273" s="1">
        <f t="shared" si="143"/>
        <v>0.062330774434016689</v>
      </c>
      <c r="AQ273" s="1">
        <f t="shared" si="144"/>
        <v>-6.9933756816397903</v>
      </c>
      <c r="AR273" s="1">
        <f t="shared" si="145"/>
        <v>0.019115681414504593</v>
      </c>
      <c r="AS273" s="1">
        <f t="shared" si="146"/>
        <v>-4.5651490336374252</v>
      </c>
      <c r="AT273" s="1">
        <f t="shared" si="147"/>
        <v>3.5639699006982966</v>
      </c>
      <c r="AU273" s="1">
        <f t="shared" si="148"/>
        <v>27.564191887214768</v>
      </c>
      <c r="AV273" s="1">
        <f t="shared" si="149"/>
        <v>-29.324611951154942</v>
      </c>
      <c r="AW273" s="1">
        <f t="shared" si="150"/>
        <v>2.4704370194887701</v>
      </c>
      <c r="AX273" s="1" t="str">
        <f>VLOOKUP(AI273,'ISSUE SCORE from EIKON'!A276:B705,2,FALSE)</f>
        <v>Rockwell Automation Inc</v>
      </c>
      <c r="AY273" s="1">
        <f t="shared" si="151"/>
        <v>272</v>
      </c>
      <c r="AZ273" s="1">
        <v>272</v>
      </c>
      <c r="BA273" s="1">
        <v>1</v>
      </c>
    </row>
    <row r="274" spans="1:53" ht="15">
      <c r="A274" s="11" t="s">
        <v>339</v>
      </c>
      <c r="B274" s="1">
        <f>('WEIGHTED from Refinitive'!$B$3*'ISSUE SCORE from EIKON'!G277)+('WEIGHTED from Refinitive'!$B$4*'ISSUE SCORE from EIKON'!V277)+('ISSUE SCORE from EIKON'!AK277*'WEIGHTED from Refinitive'!$B$5)+('WEIGHTED from Refinitive'!$B$8*'ISSUE SCORE from EIKON'!AZ277)+('ISSUE SCORE from EIKON'!BO277*'WEIGHTED from Refinitive'!$B$9)+('WEIGHTED from Refinitive'!$B$10*'ISSUE SCORE from EIKON'!CD277)+('ISSUE SCORE from EIKON'!CS277*'WEIGHTED from Refinitive'!$B$11)+('WEIGHTED from Refinitive'!$B$14*'ISSUE SCORE from EIKON'!DH277)+('ISSUE SCORE from EIKON'!DW277*'WEIGHTED from Refinitive'!$B$15)+('WEIGHTED from Refinitive'!$B$16*'ISSUE SCORE from EIKON'!EL277)</f>
        <v>62.278505392912152</v>
      </c>
      <c r="C274" s="1">
        <f>('WEIGHTED from Refinitive'!$B$3*'ISSUE SCORE from EIKON'!H277)+('WEIGHTED from Refinitive'!$B$4*'ISSUE SCORE from EIKON'!W277)+('ISSUE SCORE from EIKON'!AL277*'WEIGHTED from Refinitive'!$B$5)+('WEIGHTED from Refinitive'!$B$8*'ISSUE SCORE from EIKON'!BA277)+('ISSUE SCORE from EIKON'!BP277*'WEIGHTED from Refinitive'!$B$9)+('WEIGHTED from Refinitive'!$B$10*'ISSUE SCORE from EIKON'!CE277)+('ISSUE SCORE from EIKON'!CT277*'WEIGHTED from Refinitive'!$B$11)+('WEIGHTED from Refinitive'!$B$14*'ISSUE SCORE from EIKON'!DI277)+('ISSUE SCORE from EIKON'!DX277*'WEIGHTED from Refinitive'!$B$15)+('WEIGHTED from Refinitive'!$B$16*'ISSUE SCORE from EIKON'!EM277)</f>
        <v>64.105907310958969</v>
      </c>
      <c r="D274" s="1">
        <f>('WEIGHTED from Refinitive'!$B$3*'ISSUE SCORE from EIKON'!I277)+('WEIGHTED from Refinitive'!$B$4*'ISSUE SCORE from EIKON'!X277)+('ISSUE SCORE from EIKON'!AM277*'WEIGHTED from Refinitive'!$B$5)+('WEIGHTED from Refinitive'!$B$8*'ISSUE SCORE from EIKON'!BB277)+('ISSUE SCORE from EIKON'!BQ277*'WEIGHTED from Refinitive'!$B$9)+('WEIGHTED from Refinitive'!$B$10*'ISSUE SCORE from EIKON'!CF277)+('ISSUE SCORE from EIKON'!CU277*'WEIGHTED from Refinitive'!$B$11)+('WEIGHTED from Refinitive'!$B$14*'ISSUE SCORE from EIKON'!DJ277)+('ISSUE SCORE from EIKON'!DY277*'WEIGHTED from Refinitive'!$B$15)+('WEIGHTED from Refinitive'!$B$16*'ISSUE SCORE from EIKON'!EN277)</f>
        <v>56.557176161101332</v>
      </c>
      <c r="E274" s="1">
        <f>('WEIGHTED from Refinitive'!$B$3*'ISSUE SCORE from EIKON'!J277)+('WEIGHTED from Refinitive'!$B$4*'ISSUE SCORE from EIKON'!Y277)+('ISSUE SCORE from EIKON'!AN277*'WEIGHTED from Refinitive'!$B$5)+('WEIGHTED from Refinitive'!$B$8*'ISSUE SCORE from EIKON'!BC277)+('ISSUE SCORE from EIKON'!BR277*'WEIGHTED from Refinitive'!$B$9)+('WEIGHTED from Refinitive'!$B$10*'ISSUE SCORE from EIKON'!CG277)+('ISSUE SCORE from EIKON'!CV277*'WEIGHTED from Refinitive'!$B$11)+('WEIGHTED from Refinitive'!$B$14*'ISSUE SCORE from EIKON'!DK277)+('ISSUE SCORE from EIKON'!DZ277*'WEIGHTED from Refinitive'!$B$15)+('WEIGHTED from Refinitive'!$B$16*'ISSUE SCORE from EIKON'!EO277)</f>
        <v>41.93100182076202</v>
      </c>
      <c r="F274" s="1">
        <f>('WEIGHTED from Refinitive'!$B$3*'ISSUE SCORE from EIKON'!K277)+('WEIGHTED from Refinitive'!$B$4*'ISSUE SCORE from EIKON'!Z277)+('ISSUE SCORE from EIKON'!AO277*'WEIGHTED from Refinitive'!$B$5)+('WEIGHTED from Refinitive'!$B$8*'ISSUE SCORE from EIKON'!BD277)+('ISSUE SCORE from EIKON'!BS277*'WEIGHTED from Refinitive'!$B$9)+('WEIGHTED from Refinitive'!$B$10*'ISSUE SCORE from EIKON'!CH277)+('ISSUE SCORE from EIKON'!CW277*'WEIGHTED from Refinitive'!$B$11)+('WEIGHTED from Refinitive'!$B$14*'ISSUE SCORE from EIKON'!DL277)+('ISSUE SCORE from EIKON'!EA277*'WEIGHTED from Refinitive'!$B$15)+('WEIGHTED from Refinitive'!$B$16*'ISSUE SCORE from EIKON'!EP277)</f>
        <v>35.513368018842407</v>
      </c>
      <c r="G274" s="1">
        <f>('WEIGHTED from Refinitive'!$B$3*'ISSUE SCORE from EIKON'!L277)+('WEIGHTED from Refinitive'!$B$4*'ISSUE SCORE from EIKON'!AA277)+('ISSUE SCORE from EIKON'!AP277*'WEIGHTED from Refinitive'!$B$5)+('WEIGHTED from Refinitive'!$B$8*'ISSUE SCORE from EIKON'!BE277)+('ISSUE SCORE from EIKON'!BT277*'WEIGHTED from Refinitive'!$B$9)+('WEIGHTED from Refinitive'!$B$10*'ISSUE SCORE from EIKON'!CI277)+('ISSUE SCORE from EIKON'!CX277*'WEIGHTED from Refinitive'!$B$11)+('WEIGHTED from Refinitive'!$B$14*'ISSUE SCORE from EIKON'!DM277)+('ISSUE SCORE from EIKON'!EB277*'WEIGHTED from Refinitive'!$B$15)+('WEIGHTED from Refinitive'!$B$16*'ISSUE SCORE from EIKON'!EQ277)</f>
        <v>25.930735386800023</v>
      </c>
      <c r="H274" s="1">
        <f>('WEIGHTED from Refinitive'!$B$3*'ISSUE SCORE from EIKON'!M277)+('WEIGHTED from Refinitive'!$B$4*'ISSUE SCORE from EIKON'!AB277)+('ISSUE SCORE from EIKON'!AQ277*'WEIGHTED from Refinitive'!$B$5)+('WEIGHTED from Refinitive'!$B$8*'ISSUE SCORE from EIKON'!BF277)+('ISSUE SCORE from EIKON'!BU277*'WEIGHTED from Refinitive'!$B$9)+('WEIGHTED from Refinitive'!$B$10*'ISSUE SCORE from EIKON'!CJ277)+('ISSUE SCORE from EIKON'!CY277*'WEIGHTED from Refinitive'!$B$11)+('WEIGHTED from Refinitive'!$B$14*'ISSUE SCORE from EIKON'!DN277)+('ISSUE SCORE from EIKON'!EC277*'WEIGHTED from Refinitive'!$B$15)+('WEIGHTED from Refinitive'!$B$16*'ISSUE SCORE from EIKON'!ER277)</f>
        <v>23.368508554500899</v>
      </c>
      <c r="I274" s="1">
        <f>('WEIGHTED from Refinitive'!$B$3*'ISSUE SCORE from EIKON'!N277)+('WEIGHTED from Refinitive'!$B$4*'ISSUE SCORE from EIKON'!AC277)+('ISSUE SCORE from EIKON'!AR277*'WEIGHTED from Refinitive'!$B$5)+('WEIGHTED from Refinitive'!$B$8*'ISSUE SCORE from EIKON'!BG277)+('ISSUE SCORE from EIKON'!BV277*'WEIGHTED from Refinitive'!$B$9)+('WEIGHTED from Refinitive'!$B$10*'ISSUE SCORE from EIKON'!CK277)+('ISSUE SCORE from EIKON'!CZ277*'WEIGHTED from Refinitive'!$B$11)+('WEIGHTED from Refinitive'!$B$14*'ISSUE SCORE from EIKON'!DO277)+('ISSUE SCORE from EIKON'!ED277*'WEIGHTED from Refinitive'!$B$15)+('WEIGHTED from Refinitive'!$B$16*'ISSUE SCORE from EIKON'!ES277)</f>
        <v>24.938594053903827</v>
      </c>
      <c r="J274" s="1">
        <f>('WEIGHTED from Refinitive'!$B$3*'ISSUE SCORE from EIKON'!O277)+('WEIGHTED from Refinitive'!$B$4*'ISSUE SCORE from EIKON'!AD277)+('ISSUE SCORE from EIKON'!AS277*'WEIGHTED from Refinitive'!$B$5)+('WEIGHTED from Refinitive'!$B$8*'ISSUE SCORE from EIKON'!BH277)+('ISSUE SCORE from EIKON'!BW277*'WEIGHTED from Refinitive'!$B$9)+('WEIGHTED from Refinitive'!$B$10*'ISSUE SCORE from EIKON'!CL277)+('ISSUE SCORE from EIKON'!DA277*'WEIGHTED from Refinitive'!$B$11)+('WEIGHTED from Refinitive'!$B$14*'ISSUE SCORE from EIKON'!DP277)+('ISSUE SCORE from EIKON'!EE277*'WEIGHTED from Refinitive'!$B$15)+('WEIGHTED from Refinitive'!$B$16*'ISSUE SCORE from EIKON'!ET277)</f>
        <v>24.037365047233436</v>
      </c>
      <c r="K274" s="1">
        <f>('WEIGHTED from Refinitive'!$B$3*'ISSUE SCORE from EIKON'!P277)+('WEIGHTED from Refinitive'!$B$4*'ISSUE SCORE from EIKON'!AE277)+('ISSUE SCORE from EIKON'!AT277*'WEIGHTED from Refinitive'!$B$5)+('WEIGHTED from Refinitive'!$B$8*'ISSUE SCORE from EIKON'!BI277)+('ISSUE SCORE from EIKON'!BX277*'WEIGHTED from Refinitive'!$B$9)+('WEIGHTED from Refinitive'!$B$10*'ISSUE SCORE from EIKON'!CM277)+('ISSUE SCORE from EIKON'!DB277*'WEIGHTED from Refinitive'!$B$11)+('WEIGHTED from Refinitive'!$B$14*'ISSUE SCORE from EIKON'!DQ277)+('ISSUE SCORE from EIKON'!EF277*'WEIGHTED from Refinitive'!$B$15)+('WEIGHTED from Refinitive'!$B$16*'ISSUE SCORE from EIKON'!EU277)</f>
        <v>19.592179096929748</v>
      </c>
      <c r="L274" s="1">
        <f>('WEIGHTED from Refinitive'!$B$3*'ISSUE SCORE from EIKON'!Q277)+('WEIGHTED from Refinitive'!$B$4*'ISSUE SCORE from EIKON'!AF277)+('ISSUE SCORE from EIKON'!AU277*'WEIGHTED from Refinitive'!$B$5)+('WEIGHTED from Refinitive'!$B$8*'ISSUE SCORE from EIKON'!BJ277)+('ISSUE SCORE from EIKON'!BY277*'WEIGHTED from Refinitive'!$B$9)+('WEIGHTED from Refinitive'!$B$10*'ISSUE SCORE from EIKON'!CN277)+('ISSUE SCORE from EIKON'!DC277*'WEIGHTED from Refinitive'!$B$11)+('WEIGHTED from Refinitive'!$B$14*'ISSUE SCORE from EIKON'!DR277)+('ISSUE SCORE from EIKON'!EG277*'WEIGHTED from Refinitive'!$B$15)+('WEIGHTED from Refinitive'!$B$16*'ISSUE SCORE from EIKON'!EV277)</f>
        <v>22.115859059528443</v>
      </c>
      <c r="M274" s="1">
        <f>('WEIGHTED from Refinitive'!$B$3*'ISSUE SCORE from EIKON'!R277)+('WEIGHTED from Refinitive'!$B$4*'ISSUE SCORE from EIKON'!AG277)+('ISSUE SCORE from EIKON'!AV277*'WEIGHTED from Refinitive'!$B$5)+('WEIGHTED from Refinitive'!$B$8*'ISSUE SCORE from EIKON'!BK277)+('ISSUE SCORE from EIKON'!BZ277*'WEIGHTED from Refinitive'!$B$9)+('WEIGHTED from Refinitive'!$B$10*'ISSUE SCORE from EIKON'!CO277)+('ISSUE SCORE from EIKON'!DD277*'WEIGHTED from Refinitive'!$B$11)+('WEIGHTED from Refinitive'!$B$14*'ISSUE SCORE from EIKON'!DS277)+('ISSUE SCORE from EIKON'!EH277*'WEIGHTED from Refinitive'!$B$15)+('WEIGHTED from Refinitive'!$B$16*'ISSUE SCORE from EIKON'!EW277)</f>
        <v>0</v>
      </c>
      <c r="N274" s="1">
        <f>('WEIGHTED from Refinitive'!$B$3*'ISSUE SCORE from EIKON'!S277)+('WEIGHTED from Refinitive'!$B$4*'ISSUE SCORE from EIKON'!AH277)+('ISSUE SCORE from EIKON'!AW277*'WEIGHTED from Refinitive'!$B$5)+('WEIGHTED from Refinitive'!$B$8*'ISSUE SCORE from EIKON'!BL277)+('ISSUE SCORE from EIKON'!CA277*'WEIGHTED from Refinitive'!$B$9)+('WEIGHTED from Refinitive'!$B$10*'ISSUE SCORE from EIKON'!CP277)+('ISSUE SCORE from EIKON'!DE277*'WEIGHTED from Refinitive'!$B$11)+('WEIGHTED from Refinitive'!$B$14*'ISSUE SCORE from EIKON'!DT277)+('ISSUE SCORE from EIKON'!EI277*'WEIGHTED from Refinitive'!$B$15)+('WEIGHTED from Refinitive'!$B$16*'ISSUE SCORE from EIKON'!EX277)</f>
        <v>0</v>
      </c>
      <c r="O274" s="1">
        <f>('WEIGHTED from Refinitive'!$B$3*'ISSUE SCORE from EIKON'!T277)+('WEIGHTED from Refinitive'!$B$4*'ISSUE SCORE from EIKON'!AI277)+('ISSUE SCORE from EIKON'!AX277*'WEIGHTED from Refinitive'!$B$5)+('WEIGHTED from Refinitive'!$B$8*'ISSUE SCORE from EIKON'!BM277)+('ISSUE SCORE from EIKON'!CB277*'WEIGHTED from Refinitive'!$B$9)+('WEIGHTED from Refinitive'!$B$10*'ISSUE SCORE from EIKON'!CQ277)+('ISSUE SCORE from EIKON'!DF277*'WEIGHTED from Refinitive'!$B$11)+('WEIGHTED from Refinitive'!$B$14*'ISSUE SCORE from EIKON'!DU277)+('ISSUE SCORE from EIKON'!EJ277*'WEIGHTED from Refinitive'!$B$15)+('WEIGHTED from Refinitive'!$B$16*'ISSUE SCORE from EIKON'!EY277)</f>
        <v>0</v>
      </c>
      <c r="P274" s="1">
        <f>('WEIGHTED from Refinitive'!$B$3*'ISSUE SCORE from EIKON'!U277)+('WEIGHTED from Refinitive'!$B$4*'ISSUE SCORE from EIKON'!AJ277)+('ISSUE SCORE from EIKON'!AY277*'WEIGHTED from Refinitive'!$B$5)+('WEIGHTED from Refinitive'!$B$8*'ISSUE SCORE from EIKON'!BN277)+('ISSUE SCORE from EIKON'!CC277*'WEIGHTED from Refinitive'!$B$9)+('WEIGHTED from Refinitive'!$B$10*'ISSUE SCORE from EIKON'!CR277)+('ISSUE SCORE from EIKON'!DG277*'WEIGHTED from Refinitive'!$B$11)+('WEIGHTED from Refinitive'!$B$14*'ISSUE SCORE from EIKON'!DV277)+('ISSUE SCORE from EIKON'!EK277*'WEIGHTED from Refinitive'!$B$15)+('WEIGHTED from Refinitive'!$B$16*'ISSUE SCORE from EIKON'!EZ277)</f>
        <v>0</v>
      </c>
      <c r="R274" s="11" t="s">
        <v>410</v>
      </c>
      <c r="S274" s="1">
        <f t="shared" si="122"/>
        <v>37.623718764654626</v>
      </c>
      <c r="T274" s="1">
        <f t="shared" si="123"/>
        <v>64.105907310958969</v>
      </c>
      <c r="U274" s="1">
        <f t="shared" si="124"/>
        <v>56.557176161101332</v>
      </c>
      <c r="V274" s="1">
        <f t="shared" si="125"/>
        <v>41.93100182076202</v>
      </c>
      <c r="W274" s="1">
        <f t="shared" si="126"/>
        <v>35.513368018842407</v>
      </c>
      <c r="X274" s="1">
        <f t="shared" si="127"/>
        <v>25.930735386800023</v>
      </c>
      <c r="Y274" s="1">
        <f t="shared" si="128"/>
        <v>23.368508554500899</v>
      </c>
      <c r="Z274" s="1">
        <f t="shared" si="129"/>
        <v>24.938594053903827</v>
      </c>
      <c r="AA274" s="1">
        <f t="shared" si="130"/>
        <v>24.037365047233436</v>
      </c>
      <c r="AB274" s="1">
        <f t="shared" si="131"/>
        <v>19.592179096929748</v>
      </c>
      <c r="AC274" s="1">
        <f t="shared" si="132"/>
        <v>22.115859059528443</v>
      </c>
      <c r="AD274" s="1">
        <f t="shared" si="133"/>
        <v>0</v>
      </c>
      <c r="AE274" s="1">
        <f t="shared" si="134"/>
        <v>0</v>
      </c>
      <c r="AF274" s="1">
        <f t="shared" si="135"/>
        <v>0</v>
      </c>
      <c r="AG274" s="1">
        <f t="shared" si="136"/>
        <v>0</v>
      </c>
      <c r="AI274" s="11" t="s">
        <v>410</v>
      </c>
      <c r="AJ274" s="1">
        <f t="shared" si="137"/>
        <v>-26.482188546304343</v>
      </c>
      <c r="AK274" s="1">
        <f t="shared" si="138"/>
        <v>7.5487311498576375</v>
      </c>
      <c r="AL274" s="1">
        <f t="shared" si="139"/>
        <v>14.626174340339311</v>
      </c>
      <c r="AM274" s="1">
        <f t="shared" si="140"/>
        <v>6.4176338019196137</v>
      </c>
      <c r="AN274" s="1">
        <f t="shared" si="141"/>
        <v>9.5826326320423831</v>
      </c>
      <c r="AO274" s="1">
        <f t="shared" si="142"/>
        <v>2.5622268322991246</v>
      </c>
      <c r="AP274" s="1">
        <f t="shared" si="143"/>
        <v>-1.5700854994029285</v>
      </c>
      <c r="AQ274" s="1">
        <f t="shared" si="144"/>
        <v>0.90122900667039119</v>
      </c>
      <c r="AR274" s="1">
        <f t="shared" si="145"/>
        <v>4.4451859503036886</v>
      </c>
      <c r="AS274" s="1">
        <f t="shared" si="146"/>
        <v>-2.5236799625986954</v>
      </c>
      <c r="AT274" s="1">
        <f t="shared" si="147"/>
        <v>22.115859059528443</v>
      </c>
      <c r="AU274" s="1">
        <f t="shared" si="148"/>
        <v>0</v>
      </c>
      <c r="AV274" s="1">
        <f t="shared" si="149"/>
        <v>0</v>
      </c>
      <c r="AW274" s="1">
        <f t="shared" si="150"/>
        <v>0</v>
      </c>
      <c r="AX274" s="1" t="str">
        <f>VLOOKUP(AI274,'ISSUE SCORE from EIKON'!A277:B706,2,FALSE)</f>
        <v>Rollins Inc</v>
      </c>
      <c r="AY274" s="1">
        <f t="shared" si="151"/>
        <v>273</v>
      </c>
      <c r="AZ274" s="1">
        <v>273</v>
      </c>
      <c r="BA274" s="1">
        <v>1</v>
      </c>
    </row>
    <row r="275" spans="1:53" ht="15">
      <c r="A275" s="11" t="s">
        <v>340</v>
      </c>
      <c r="B275" s="1">
        <f>('WEIGHTED from Refinitive'!$B$3*'ISSUE SCORE from EIKON'!G278)+('WEIGHTED from Refinitive'!$B$4*'ISSUE SCORE from EIKON'!V278)+('ISSUE SCORE from EIKON'!AK278*'WEIGHTED from Refinitive'!$B$5)+('WEIGHTED from Refinitive'!$B$8*'ISSUE SCORE from EIKON'!AZ278)+('ISSUE SCORE from EIKON'!BO278*'WEIGHTED from Refinitive'!$B$9)+('WEIGHTED from Refinitive'!$B$10*'ISSUE SCORE from EIKON'!CD278)+('ISSUE SCORE from EIKON'!CS278*'WEIGHTED from Refinitive'!$B$11)+('WEIGHTED from Refinitive'!$B$14*'ISSUE SCORE from EIKON'!DH278)+('ISSUE SCORE from EIKON'!DW278*'WEIGHTED from Refinitive'!$B$15)+('WEIGHTED from Refinitive'!$B$16*'ISSUE SCORE from EIKON'!EL278)</f>
        <v>95.61502823128896</v>
      </c>
      <c r="C275" s="1">
        <f>('WEIGHTED from Refinitive'!$B$3*'ISSUE SCORE from EIKON'!H278)+('WEIGHTED from Refinitive'!$B$4*'ISSUE SCORE from EIKON'!W278)+('ISSUE SCORE from EIKON'!AL278*'WEIGHTED from Refinitive'!$B$5)+('WEIGHTED from Refinitive'!$B$8*'ISSUE SCORE from EIKON'!BA278)+('ISSUE SCORE from EIKON'!BP278*'WEIGHTED from Refinitive'!$B$9)+('WEIGHTED from Refinitive'!$B$10*'ISSUE SCORE from EIKON'!CE278)+('ISSUE SCORE from EIKON'!CT278*'WEIGHTED from Refinitive'!$B$11)+('WEIGHTED from Refinitive'!$B$14*'ISSUE SCORE from EIKON'!DI278)+('ISSUE SCORE from EIKON'!DX278*'WEIGHTED from Refinitive'!$B$15)+('WEIGHTED from Refinitive'!$B$16*'ISSUE SCORE from EIKON'!EM278)</f>
        <v>93.263441679879634</v>
      </c>
      <c r="D275" s="1">
        <f>('WEIGHTED from Refinitive'!$B$3*'ISSUE SCORE from EIKON'!I278)+('WEIGHTED from Refinitive'!$B$4*'ISSUE SCORE from EIKON'!X278)+('ISSUE SCORE from EIKON'!AM278*'WEIGHTED from Refinitive'!$B$5)+('WEIGHTED from Refinitive'!$B$8*'ISSUE SCORE from EIKON'!BB278)+('ISSUE SCORE from EIKON'!BQ278*'WEIGHTED from Refinitive'!$B$9)+('WEIGHTED from Refinitive'!$B$10*'ISSUE SCORE from EIKON'!CF278)+('ISSUE SCORE from EIKON'!CU278*'WEIGHTED from Refinitive'!$B$11)+('WEIGHTED from Refinitive'!$B$14*'ISSUE SCORE from EIKON'!DJ278)+('ISSUE SCORE from EIKON'!DY278*'WEIGHTED from Refinitive'!$B$15)+('WEIGHTED from Refinitive'!$B$16*'ISSUE SCORE from EIKON'!EN278)</f>
        <v>94.178028689637287</v>
      </c>
      <c r="E275" s="1">
        <f>('WEIGHTED from Refinitive'!$B$3*'ISSUE SCORE from EIKON'!J278)+('WEIGHTED from Refinitive'!$B$4*'ISSUE SCORE from EIKON'!Y278)+('ISSUE SCORE from EIKON'!AN278*'WEIGHTED from Refinitive'!$B$5)+('WEIGHTED from Refinitive'!$B$8*'ISSUE SCORE from EIKON'!BC278)+('ISSUE SCORE from EIKON'!BR278*'WEIGHTED from Refinitive'!$B$9)+('WEIGHTED from Refinitive'!$B$10*'ISSUE SCORE from EIKON'!CG278)+('ISSUE SCORE from EIKON'!CV278*'WEIGHTED from Refinitive'!$B$11)+('WEIGHTED from Refinitive'!$B$14*'ISSUE SCORE from EIKON'!DK278)+('ISSUE SCORE from EIKON'!DZ278*'WEIGHTED from Refinitive'!$B$15)+('WEIGHTED from Refinitive'!$B$16*'ISSUE SCORE from EIKON'!EO278)</f>
        <v>92.426798879109271</v>
      </c>
      <c r="F275" s="1">
        <f>('WEIGHTED from Refinitive'!$B$3*'ISSUE SCORE from EIKON'!K278)+('WEIGHTED from Refinitive'!$B$4*'ISSUE SCORE from EIKON'!Z278)+('ISSUE SCORE from EIKON'!AO278*'WEIGHTED from Refinitive'!$B$5)+('WEIGHTED from Refinitive'!$B$8*'ISSUE SCORE from EIKON'!BD278)+('ISSUE SCORE from EIKON'!BS278*'WEIGHTED from Refinitive'!$B$9)+('WEIGHTED from Refinitive'!$B$10*'ISSUE SCORE from EIKON'!CH278)+('ISSUE SCORE from EIKON'!CW278*'WEIGHTED from Refinitive'!$B$11)+('WEIGHTED from Refinitive'!$B$14*'ISSUE SCORE from EIKON'!DL278)+('ISSUE SCORE from EIKON'!EA278*'WEIGHTED from Refinitive'!$B$15)+('WEIGHTED from Refinitive'!$B$16*'ISSUE SCORE from EIKON'!EP278)</f>
        <v>92.526934603857626</v>
      </c>
      <c r="G275" s="1">
        <f>('WEIGHTED from Refinitive'!$B$3*'ISSUE SCORE from EIKON'!L278)+('WEIGHTED from Refinitive'!$B$4*'ISSUE SCORE from EIKON'!AA278)+('ISSUE SCORE from EIKON'!AP278*'WEIGHTED from Refinitive'!$B$5)+('WEIGHTED from Refinitive'!$B$8*'ISSUE SCORE from EIKON'!BE278)+('ISSUE SCORE from EIKON'!BT278*'WEIGHTED from Refinitive'!$B$9)+('WEIGHTED from Refinitive'!$B$10*'ISSUE SCORE from EIKON'!CI278)+('ISSUE SCORE from EIKON'!CX278*'WEIGHTED from Refinitive'!$B$11)+('WEIGHTED from Refinitive'!$B$14*'ISSUE SCORE from EIKON'!DM278)+('ISSUE SCORE from EIKON'!EB278*'WEIGHTED from Refinitive'!$B$15)+('WEIGHTED from Refinitive'!$B$16*'ISSUE SCORE from EIKON'!EQ278)</f>
        <v>92.601165146909807</v>
      </c>
      <c r="H275" s="1">
        <f>('WEIGHTED from Refinitive'!$B$3*'ISSUE SCORE from EIKON'!M278)+('WEIGHTED from Refinitive'!$B$4*'ISSUE SCORE from EIKON'!AB278)+('ISSUE SCORE from EIKON'!AQ278*'WEIGHTED from Refinitive'!$B$5)+('WEIGHTED from Refinitive'!$B$8*'ISSUE SCORE from EIKON'!BF278)+('ISSUE SCORE from EIKON'!BU278*'WEIGHTED from Refinitive'!$B$9)+('WEIGHTED from Refinitive'!$B$10*'ISSUE SCORE from EIKON'!CJ278)+('ISSUE SCORE from EIKON'!CY278*'WEIGHTED from Refinitive'!$B$11)+('WEIGHTED from Refinitive'!$B$14*'ISSUE SCORE from EIKON'!DN278)+('ISSUE SCORE from EIKON'!EC278*'WEIGHTED from Refinitive'!$B$15)+('WEIGHTED from Refinitive'!$B$16*'ISSUE SCORE from EIKON'!ER278)</f>
        <v>87.370801022189028</v>
      </c>
      <c r="I275" s="1">
        <f>('WEIGHTED from Refinitive'!$B$3*'ISSUE SCORE from EIKON'!N278)+('WEIGHTED from Refinitive'!$B$4*'ISSUE SCORE from EIKON'!AC278)+('ISSUE SCORE from EIKON'!AR278*'WEIGHTED from Refinitive'!$B$5)+('WEIGHTED from Refinitive'!$B$8*'ISSUE SCORE from EIKON'!BG278)+('ISSUE SCORE from EIKON'!BV278*'WEIGHTED from Refinitive'!$B$9)+('WEIGHTED from Refinitive'!$B$10*'ISSUE SCORE from EIKON'!CK278)+('ISSUE SCORE from EIKON'!CZ278*'WEIGHTED from Refinitive'!$B$11)+('WEIGHTED from Refinitive'!$B$14*'ISSUE SCORE from EIKON'!DO278)+('ISSUE SCORE from EIKON'!ED278*'WEIGHTED from Refinitive'!$B$15)+('WEIGHTED from Refinitive'!$B$16*'ISSUE SCORE from EIKON'!ES278)</f>
        <v>90.454468789407272</v>
      </c>
      <c r="J275" s="1">
        <f>('WEIGHTED from Refinitive'!$B$3*'ISSUE SCORE from EIKON'!O278)+('WEIGHTED from Refinitive'!$B$4*'ISSUE SCORE from EIKON'!AD278)+('ISSUE SCORE from EIKON'!AS278*'WEIGHTED from Refinitive'!$B$5)+('WEIGHTED from Refinitive'!$B$8*'ISSUE SCORE from EIKON'!BH278)+('ISSUE SCORE from EIKON'!BW278*'WEIGHTED from Refinitive'!$B$9)+('WEIGHTED from Refinitive'!$B$10*'ISSUE SCORE from EIKON'!CL278)+('ISSUE SCORE from EIKON'!DA278*'WEIGHTED from Refinitive'!$B$11)+('WEIGHTED from Refinitive'!$B$14*'ISSUE SCORE from EIKON'!DP278)+('ISSUE SCORE from EIKON'!EE278*'WEIGHTED from Refinitive'!$B$15)+('WEIGHTED from Refinitive'!$B$16*'ISSUE SCORE from EIKON'!ET278)</f>
        <v>91.559752747252716</v>
      </c>
      <c r="K275" s="1">
        <f>('WEIGHTED from Refinitive'!$B$3*'ISSUE SCORE from EIKON'!P278)+('WEIGHTED from Refinitive'!$B$4*'ISSUE SCORE from EIKON'!AE278)+('ISSUE SCORE from EIKON'!AT278*'WEIGHTED from Refinitive'!$B$5)+('WEIGHTED from Refinitive'!$B$8*'ISSUE SCORE from EIKON'!BI278)+('ISSUE SCORE from EIKON'!BX278*'WEIGHTED from Refinitive'!$B$9)+('WEIGHTED from Refinitive'!$B$10*'ISSUE SCORE from EIKON'!CM278)+('ISSUE SCORE from EIKON'!DB278*'WEIGHTED from Refinitive'!$B$11)+('WEIGHTED from Refinitive'!$B$14*'ISSUE SCORE from EIKON'!DQ278)+('ISSUE SCORE from EIKON'!EF278*'WEIGHTED from Refinitive'!$B$15)+('WEIGHTED from Refinitive'!$B$16*'ISSUE SCORE from EIKON'!EU278)</f>
        <v>91.091573484541129</v>
      </c>
      <c r="L275" s="1">
        <f>('WEIGHTED from Refinitive'!$B$3*'ISSUE SCORE from EIKON'!Q278)+('WEIGHTED from Refinitive'!$B$4*'ISSUE SCORE from EIKON'!AF278)+('ISSUE SCORE from EIKON'!AU278*'WEIGHTED from Refinitive'!$B$5)+('WEIGHTED from Refinitive'!$B$8*'ISSUE SCORE from EIKON'!BJ278)+('ISSUE SCORE from EIKON'!BY278*'WEIGHTED from Refinitive'!$B$9)+('WEIGHTED from Refinitive'!$B$10*'ISSUE SCORE from EIKON'!CN278)+('ISSUE SCORE from EIKON'!DC278*'WEIGHTED from Refinitive'!$B$11)+('WEIGHTED from Refinitive'!$B$14*'ISSUE SCORE from EIKON'!DR278)+('ISSUE SCORE from EIKON'!EG278*'WEIGHTED from Refinitive'!$B$15)+('WEIGHTED from Refinitive'!$B$16*'ISSUE SCORE from EIKON'!EV278)</f>
        <v>85.055353452339176</v>
      </c>
      <c r="M275" s="1">
        <f>('WEIGHTED from Refinitive'!$B$3*'ISSUE SCORE from EIKON'!R278)+('WEIGHTED from Refinitive'!$B$4*'ISSUE SCORE from EIKON'!AG278)+('ISSUE SCORE from EIKON'!AV278*'WEIGHTED from Refinitive'!$B$5)+('WEIGHTED from Refinitive'!$B$8*'ISSUE SCORE from EIKON'!BK278)+('ISSUE SCORE from EIKON'!BZ278*'WEIGHTED from Refinitive'!$B$9)+('WEIGHTED from Refinitive'!$B$10*'ISSUE SCORE from EIKON'!CO278)+('ISSUE SCORE from EIKON'!DD278*'WEIGHTED from Refinitive'!$B$11)+('WEIGHTED from Refinitive'!$B$14*'ISSUE SCORE from EIKON'!DS278)+('ISSUE SCORE from EIKON'!EH278*'WEIGHTED from Refinitive'!$B$15)+('WEIGHTED from Refinitive'!$B$16*'ISSUE SCORE from EIKON'!EW278)</f>
        <v>87.916093982169372</v>
      </c>
      <c r="N275" s="1">
        <f>('WEIGHTED from Refinitive'!$B$3*'ISSUE SCORE from EIKON'!S278)+('WEIGHTED from Refinitive'!$B$4*'ISSUE SCORE from EIKON'!AH278)+('ISSUE SCORE from EIKON'!AW278*'WEIGHTED from Refinitive'!$B$5)+('WEIGHTED from Refinitive'!$B$8*'ISSUE SCORE from EIKON'!BL278)+('ISSUE SCORE from EIKON'!CA278*'WEIGHTED from Refinitive'!$B$9)+('WEIGHTED from Refinitive'!$B$10*'ISSUE SCORE from EIKON'!CP278)+('ISSUE SCORE from EIKON'!DE278*'WEIGHTED from Refinitive'!$B$11)+('WEIGHTED from Refinitive'!$B$14*'ISSUE SCORE from EIKON'!DT278)+('ISSUE SCORE from EIKON'!EI278*'WEIGHTED from Refinitive'!$B$15)+('WEIGHTED from Refinitive'!$B$16*'ISSUE SCORE from EIKON'!EX278)</f>
        <v>73.086196264975328</v>
      </c>
      <c r="O275" s="1">
        <f>('WEIGHTED from Refinitive'!$B$3*'ISSUE SCORE from EIKON'!T278)+('WEIGHTED from Refinitive'!$B$4*'ISSUE SCORE from EIKON'!AI278)+('ISSUE SCORE from EIKON'!AX278*'WEIGHTED from Refinitive'!$B$5)+('WEIGHTED from Refinitive'!$B$8*'ISSUE SCORE from EIKON'!BM278)+('ISSUE SCORE from EIKON'!CB278*'WEIGHTED from Refinitive'!$B$9)+('WEIGHTED from Refinitive'!$B$10*'ISSUE SCORE from EIKON'!CQ278)+('ISSUE SCORE from EIKON'!DF278*'WEIGHTED from Refinitive'!$B$11)+('WEIGHTED from Refinitive'!$B$14*'ISSUE SCORE from EIKON'!DU278)+('ISSUE SCORE from EIKON'!EJ278*'WEIGHTED from Refinitive'!$B$15)+('WEIGHTED from Refinitive'!$B$16*'ISSUE SCORE from EIKON'!EY278)</f>
        <v>68.595727317641206</v>
      </c>
      <c r="P275" s="1">
        <f>('WEIGHTED from Refinitive'!$B$3*'ISSUE SCORE from EIKON'!U278)+('WEIGHTED from Refinitive'!$B$4*'ISSUE SCORE from EIKON'!AJ278)+('ISSUE SCORE from EIKON'!AY278*'WEIGHTED from Refinitive'!$B$5)+('WEIGHTED from Refinitive'!$B$8*'ISSUE SCORE from EIKON'!BN278)+('ISSUE SCORE from EIKON'!CC278*'WEIGHTED from Refinitive'!$B$9)+('WEIGHTED from Refinitive'!$B$10*'ISSUE SCORE from EIKON'!CR278)+('ISSUE SCORE from EIKON'!DG278*'WEIGHTED from Refinitive'!$B$11)+('WEIGHTED from Refinitive'!$B$14*'ISSUE SCORE from EIKON'!DV278)+('ISSUE SCORE from EIKON'!EK278*'WEIGHTED from Refinitive'!$B$15)+('WEIGHTED from Refinitive'!$B$16*'ISSUE SCORE from EIKON'!EZ278)</f>
        <v>66.021374764595052</v>
      </c>
      <c r="R275" s="11" t="s">
        <v>411</v>
      </c>
      <c r="S275" s="1">
        <f t="shared" si="122"/>
        <v>48.014052791365494</v>
      </c>
      <c r="T275" s="1">
        <f t="shared" si="123"/>
        <v>93.263441679879634</v>
      </c>
      <c r="U275" s="1">
        <f t="shared" si="124"/>
        <v>94.178028689637287</v>
      </c>
      <c r="V275" s="1">
        <f t="shared" si="125"/>
        <v>92.426798879109271</v>
      </c>
      <c r="W275" s="1">
        <f t="shared" si="126"/>
        <v>92.526934603857626</v>
      </c>
      <c r="X275" s="1">
        <f t="shared" si="127"/>
        <v>92.601165146909807</v>
      </c>
      <c r="Y275" s="1">
        <f t="shared" si="128"/>
        <v>87.370801022189028</v>
      </c>
      <c r="Z275" s="1">
        <f t="shared" si="129"/>
        <v>90.454468789407272</v>
      </c>
      <c r="AA275" s="1">
        <f t="shared" si="130"/>
        <v>91.559752747252716</v>
      </c>
      <c r="AB275" s="1">
        <f t="shared" si="131"/>
        <v>91.091573484541129</v>
      </c>
      <c r="AC275" s="1">
        <f t="shared" si="132"/>
        <v>85.055353452339176</v>
      </c>
      <c r="AD275" s="1">
        <f t="shared" si="133"/>
        <v>87.916093982169372</v>
      </c>
      <c r="AE275" s="1">
        <f t="shared" si="134"/>
        <v>73.086196264975328</v>
      </c>
      <c r="AF275" s="1">
        <f t="shared" si="135"/>
        <v>68.595727317641206</v>
      </c>
      <c r="AG275" s="1">
        <f t="shared" si="136"/>
        <v>66.021374764595052</v>
      </c>
      <c r="AI275" s="11" t="s">
        <v>411</v>
      </c>
      <c r="AJ275" s="1">
        <f t="shared" si="137"/>
        <v>-45.24938888851414</v>
      </c>
      <c r="AK275" s="1">
        <f t="shared" si="138"/>
        <v>-0.91458700975765339</v>
      </c>
      <c r="AL275" s="1">
        <f t="shared" si="139"/>
        <v>1.7512298105280166</v>
      </c>
      <c r="AM275" s="1">
        <f t="shared" si="140"/>
        <v>-0.10013572474835541</v>
      </c>
      <c r="AN275" s="1">
        <f t="shared" si="141"/>
        <v>-0.074230543052181019</v>
      </c>
      <c r="AO275" s="1">
        <f t="shared" si="142"/>
        <v>5.2303641247207793</v>
      </c>
      <c r="AP275" s="1">
        <f t="shared" si="143"/>
        <v>-3.0836677672182446</v>
      </c>
      <c r="AQ275" s="1">
        <f t="shared" si="144"/>
        <v>-1.1052839578454439</v>
      </c>
      <c r="AR275" s="1">
        <f t="shared" si="145"/>
        <v>0.46817926271158683</v>
      </c>
      <c r="AS275" s="1">
        <f t="shared" si="146"/>
        <v>6.0362200322019532</v>
      </c>
      <c r="AT275" s="1">
        <f t="shared" si="147"/>
        <v>-2.8607405298301956</v>
      </c>
      <c r="AU275" s="1">
        <f t="shared" si="148"/>
        <v>14.829897717194044</v>
      </c>
      <c r="AV275" s="1">
        <f t="shared" si="149"/>
        <v>4.4904689473341222</v>
      </c>
      <c r="AW275" s="1">
        <f t="shared" si="150"/>
        <v>2.574352553046154</v>
      </c>
      <c r="AX275" s="1" t="str">
        <f>VLOOKUP(AI275,'ISSUE SCORE from EIKON'!A278:B707,2,FALSE)</f>
        <v>Roper Technologies Inc</v>
      </c>
      <c r="AY275" s="1">
        <f t="shared" si="151"/>
        <v>274</v>
      </c>
      <c r="AZ275" s="1">
        <v>274</v>
      </c>
      <c r="BA275" s="1">
        <v>1</v>
      </c>
    </row>
    <row r="276" spans="1:53" ht="15">
      <c r="A276" s="11" t="s">
        <v>341</v>
      </c>
      <c r="B276" s="1">
        <f>('WEIGHTED from Refinitive'!$B$3*'ISSUE SCORE from EIKON'!G279)+('WEIGHTED from Refinitive'!$B$4*'ISSUE SCORE from EIKON'!V279)+('ISSUE SCORE from EIKON'!AK279*'WEIGHTED from Refinitive'!$B$5)+('WEIGHTED from Refinitive'!$B$8*'ISSUE SCORE from EIKON'!AZ279)+('ISSUE SCORE from EIKON'!BO279*'WEIGHTED from Refinitive'!$B$9)+('WEIGHTED from Refinitive'!$B$10*'ISSUE SCORE from EIKON'!CD279)+('ISSUE SCORE from EIKON'!CS279*'WEIGHTED from Refinitive'!$B$11)+('WEIGHTED from Refinitive'!$B$14*'ISSUE SCORE from EIKON'!DH279)+('ISSUE SCORE from EIKON'!DW279*'WEIGHTED from Refinitive'!$B$15)+('WEIGHTED from Refinitive'!$B$16*'ISSUE SCORE from EIKON'!EL279)</f>
        <v>83.452906581259526</v>
      </c>
      <c r="C276" s="1">
        <f>('WEIGHTED from Refinitive'!$B$3*'ISSUE SCORE from EIKON'!H279)+('WEIGHTED from Refinitive'!$B$4*'ISSUE SCORE from EIKON'!W279)+('ISSUE SCORE from EIKON'!AL279*'WEIGHTED from Refinitive'!$B$5)+('WEIGHTED from Refinitive'!$B$8*'ISSUE SCORE from EIKON'!BA279)+('ISSUE SCORE from EIKON'!BP279*'WEIGHTED from Refinitive'!$B$9)+('WEIGHTED from Refinitive'!$B$10*'ISSUE SCORE from EIKON'!CE279)+('ISSUE SCORE from EIKON'!CT279*'WEIGHTED from Refinitive'!$B$11)+('WEIGHTED from Refinitive'!$B$14*'ISSUE SCORE from EIKON'!DI279)+('ISSUE SCORE from EIKON'!DX279*'WEIGHTED from Refinitive'!$B$15)+('WEIGHTED from Refinitive'!$B$16*'ISSUE SCORE from EIKON'!EM279)</f>
        <v>81.937997946248288</v>
      </c>
      <c r="D276" s="1">
        <f>('WEIGHTED from Refinitive'!$B$3*'ISSUE SCORE from EIKON'!I279)+('WEIGHTED from Refinitive'!$B$4*'ISSUE SCORE from EIKON'!X279)+('ISSUE SCORE from EIKON'!AM279*'WEIGHTED from Refinitive'!$B$5)+('WEIGHTED from Refinitive'!$B$8*'ISSUE SCORE from EIKON'!BB279)+('ISSUE SCORE from EIKON'!BQ279*'WEIGHTED from Refinitive'!$B$9)+('WEIGHTED from Refinitive'!$B$10*'ISSUE SCORE from EIKON'!CF279)+('ISSUE SCORE from EIKON'!CU279*'WEIGHTED from Refinitive'!$B$11)+('WEIGHTED from Refinitive'!$B$14*'ISSUE SCORE from EIKON'!DJ279)+('ISSUE SCORE from EIKON'!DY279*'WEIGHTED from Refinitive'!$B$15)+('WEIGHTED from Refinitive'!$B$16*'ISSUE SCORE from EIKON'!EN279)</f>
        <v>87.377509360761465</v>
      </c>
      <c r="E276" s="1">
        <f>('WEIGHTED from Refinitive'!$B$3*'ISSUE SCORE from EIKON'!J279)+('WEIGHTED from Refinitive'!$B$4*'ISSUE SCORE from EIKON'!Y279)+('ISSUE SCORE from EIKON'!AN279*'WEIGHTED from Refinitive'!$B$5)+('WEIGHTED from Refinitive'!$B$8*'ISSUE SCORE from EIKON'!BC279)+('ISSUE SCORE from EIKON'!BR279*'WEIGHTED from Refinitive'!$B$9)+('WEIGHTED from Refinitive'!$B$10*'ISSUE SCORE from EIKON'!CG279)+('ISSUE SCORE from EIKON'!CV279*'WEIGHTED from Refinitive'!$B$11)+('WEIGHTED from Refinitive'!$B$14*'ISSUE SCORE from EIKON'!DK279)+('ISSUE SCORE from EIKON'!DZ279*'WEIGHTED from Refinitive'!$B$15)+('WEIGHTED from Refinitive'!$B$16*'ISSUE SCORE from EIKON'!EO279)</f>
        <v>84.994689404197658</v>
      </c>
      <c r="F276" s="1">
        <f>('WEIGHTED from Refinitive'!$B$3*'ISSUE SCORE from EIKON'!K279)+('WEIGHTED from Refinitive'!$B$4*'ISSUE SCORE from EIKON'!Z279)+('ISSUE SCORE from EIKON'!AO279*'WEIGHTED from Refinitive'!$B$5)+('WEIGHTED from Refinitive'!$B$8*'ISSUE SCORE from EIKON'!BD279)+('ISSUE SCORE from EIKON'!BS279*'WEIGHTED from Refinitive'!$B$9)+('WEIGHTED from Refinitive'!$B$10*'ISSUE SCORE from EIKON'!CH279)+('ISSUE SCORE from EIKON'!CW279*'WEIGHTED from Refinitive'!$B$11)+('WEIGHTED from Refinitive'!$B$14*'ISSUE SCORE from EIKON'!DL279)+('ISSUE SCORE from EIKON'!EA279*'WEIGHTED from Refinitive'!$B$15)+('WEIGHTED from Refinitive'!$B$16*'ISSUE SCORE from EIKON'!EP279)</f>
        <v>79.959230424747616</v>
      </c>
      <c r="G276" s="1">
        <f>('WEIGHTED from Refinitive'!$B$3*'ISSUE SCORE from EIKON'!L279)+('WEIGHTED from Refinitive'!$B$4*'ISSUE SCORE from EIKON'!AA279)+('ISSUE SCORE from EIKON'!AP279*'WEIGHTED from Refinitive'!$B$5)+('WEIGHTED from Refinitive'!$B$8*'ISSUE SCORE from EIKON'!BE279)+('ISSUE SCORE from EIKON'!BT279*'WEIGHTED from Refinitive'!$B$9)+('WEIGHTED from Refinitive'!$B$10*'ISSUE SCORE from EIKON'!CI279)+('ISSUE SCORE from EIKON'!CX279*'WEIGHTED from Refinitive'!$B$11)+('WEIGHTED from Refinitive'!$B$14*'ISSUE SCORE from EIKON'!DM279)+('ISSUE SCORE from EIKON'!EB279*'WEIGHTED from Refinitive'!$B$15)+('WEIGHTED from Refinitive'!$B$16*'ISSUE SCORE from EIKON'!EQ279)</f>
        <v>79.258419802256896</v>
      </c>
      <c r="H276" s="1">
        <f>('WEIGHTED from Refinitive'!$B$3*'ISSUE SCORE from EIKON'!M279)+('WEIGHTED from Refinitive'!$B$4*'ISSUE SCORE from EIKON'!AB279)+('ISSUE SCORE from EIKON'!AQ279*'WEIGHTED from Refinitive'!$B$5)+('WEIGHTED from Refinitive'!$B$8*'ISSUE SCORE from EIKON'!BF279)+('ISSUE SCORE from EIKON'!BU279*'WEIGHTED from Refinitive'!$B$9)+('WEIGHTED from Refinitive'!$B$10*'ISSUE SCORE from EIKON'!CJ279)+('ISSUE SCORE from EIKON'!CY279*'WEIGHTED from Refinitive'!$B$11)+('WEIGHTED from Refinitive'!$B$14*'ISSUE SCORE from EIKON'!DN279)+('ISSUE SCORE from EIKON'!EC279*'WEIGHTED from Refinitive'!$B$15)+('WEIGHTED from Refinitive'!$B$16*'ISSUE SCORE from EIKON'!ER279)</f>
        <v>79.709660842754346</v>
      </c>
      <c r="I276" s="1">
        <f>('WEIGHTED from Refinitive'!$B$3*'ISSUE SCORE from EIKON'!N279)+('WEIGHTED from Refinitive'!$B$4*'ISSUE SCORE from EIKON'!AC279)+('ISSUE SCORE from EIKON'!AR279*'WEIGHTED from Refinitive'!$B$5)+('WEIGHTED from Refinitive'!$B$8*'ISSUE SCORE from EIKON'!BG279)+('ISSUE SCORE from EIKON'!BV279*'WEIGHTED from Refinitive'!$B$9)+('WEIGHTED from Refinitive'!$B$10*'ISSUE SCORE from EIKON'!CK279)+('ISSUE SCORE from EIKON'!CZ279*'WEIGHTED from Refinitive'!$B$11)+('WEIGHTED from Refinitive'!$B$14*'ISSUE SCORE from EIKON'!DO279)+('ISSUE SCORE from EIKON'!ED279*'WEIGHTED from Refinitive'!$B$15)+('WEIGHTED from Refinitive'!$B$16*'ISSUE SCORE from EIKON'!ES279)</f>
        <v>74.62511822194196</v>
      </c>
      <c r="J276" s="1">
        <f>('WEIGHTED from Refinitive'!$B$3*'ISSUE SCORE from EIKON'!O279)+('WEIGHTED from Refinitive'!$B$4*'ISSUE SCORE from EIKON'!AD279)+('ISSUE SCORE from EIKON'!AS279*'WEIGHTED from Refinitive'!$B$5)+('WEIGHTED from Refinitive'!$B$8*'ISSUE SCORE from EIKON'!BH279)+('ISSUE SCORE from EIKON'!BW279*'WEIGHTED from Refinitive'!$B$9)+('WEIGHTED from Refinitive'!$B$10*'ISSUE SCORE from EIKON'!CL279)+('ISSUE SCORE from EIKON'!DA279*'WEIGHTED from Refinitive'!$B$11)+('WEIGHTED from Refinitive'!$B$14*'ISSUE SCORE from EIKON'!DP279)+('ISSUE SCORE from EIKON'!EE279*'WEIGHTED from Refinitive'!$B$15)+('WEIGHTED from Refinitive'!$B$16*'ISSUE SCORE from EIKON'!ET279)</f>
        <v>85.303896761133572</v>
      </c>
      <c r="K276" s="1">
        <f>('WEIGHTED from Refinitive'!$B$3*'ISSUE SCORE from EIKON'!P279)+('WEIGHTED from Refinitive'!$B$4*'ISSUE SCORE from EIKON'!AE279)+('ISSUE SCORE from EIKON'!AT279*'WEIGHTED from Refinitive'!$B$5)+('WEIGHTED from Refinitive'!$B$8*'ISSUE SCORE from EIKON'!BI279)+('ISSUE SCORE from EIKON'!BX279*'WEIGHTED from Refinitive'!$B$9)+('WEIGHTED from Refinitive'!$B$10*'ISSUE SCORE from EIKON'!CM279)+('ISSUE SCORE from EIKON'!DB279*'WEIGHTED from Refinitive'!$B$11)+('WEIGHTED from Refinitive'!$B$14*'ISSUE SCORE from EIKON'!DQ279)+('ISSUE SCORE from EIKON'!EF279*'WEIGHTED from Refinitive'!$B$15)+('WEIGHTED from Refinitive'!$B$16*'ISSUE SCORE from EIKON'!EU279)</f>
        <v>81.282846219970082</v>
      </c>
      <c r="L276" s="1">
        <f>('WEIGHTED from Refinitive'!$B$3*'ISSUE SCORE from EIKON'!Q279)+('WEIGHTED from Refinitive'!$B$4*'ISSUE SCORE from EIKON'!AF279)+('ISSUE SCORE from EIKON'!AU279*'WEIGHTED from Refinitive'!$B$5)+('WEIGHTED from Refinitive'!$B$8*'ISSUE SCORE from EIKON'!BJ279)+('ISSUE SCORE from EIKON'!BY279*'WEIGHTED from Refinitive'!$B$9)+('WEIGHTED from Refinitive'!$B$10*'ISSUE SCORE from EIKON'!CN279)+('ISSUE SCORE from EIKON'!DC279*'WEIGHTED from Refinitive'!$B$11)+('WEIGHTED from Refinitive'!$B$14*'ISSUE SCORE from EIKON'!DR279)+('ISSUE SCORE from EIKON'!EG279*'WEIGHTED from Refinitive'!$B$15)+('WEIGHTED from Refinitive'!$B$16*'ISSUE SCORE from EIKON'!EV279)</f>
        <v>78.340084531375325</v>
      </c>
      <c r="M276" s="1">
        <f>('WEIGHTED from Refinitive'!$B$3*'ISSUE SCORE from EIKON'!R279)+('WEIGHTED from Refinitive'!$B$4*'ISSUE SCORE from EIKON'!AG279)+('ISSUE SCORE from EIKON'!AV279*'WEIGHTED from Refinitive'!$B$5)+('WEIGHTED from Refinitive'!$B$8*'ISSUE SCORE from EIKON'!BK279)+('ISSUE SCORE from EIKON'!BZ279*'WEIGHTED from Refinitive'!$B$9)+('WEIGHTED from Refinitive'!$B$10*'ISSUE SCORE from EIKON'!CO279)+('ISSUE SCORE from EIKON'!DD279*'WEIGHTED from Refinitive'!$B$11)+('WEIGHTED from Refinitive'!$B$14*'ISSUE SCORE from EIKON'!DS279)+('ISSUE SCORE from EIKON'!EH279*'WEIGHTED from Refinitive'!$B$15)+('WEIGHTED from Refinitive'!$B$16*'ISSUE SCORE from EIKON'!EW279)</f>
        <v>79.575491167244479</v>
      </c>
      <c r="N276" s="1">
        <f>('WEIGHTED from Refinitive'!$B$3*'ISSUE SCORE from EIKON'!S279)+('WEIGHTED from Refinitive'!$B$4*'ISSUE SCORE from EIKON'!AH279)+('ISSUE SCORE from EIKON'!AW279*'WEIGHTED from Refinitive'!$B$5)+('WEIGHTED from Refinitive'!$B$8*'ISSUE SCORE from EIKON'!BL279)+('ISSUE SCORE from EIKON'!CA279*'WEIGHTED from Refinitive'!$B$9)+('WEIGHTED from Refinitive'!$B$10*'ISSUE SCORE from EIKON'!CP279)+('ISSUE SCORE from EIKON'!DE279*'WEIGHTED from Refinitive'!$B$11)+('WEIGHTED from Refinitive'!$B$14*'ISSUE SCORE from EIKON'!DT279)+('ISSUE SCORE from EIKON'!EI279*'WEIGHTED from Refinitive'!$B$15)+('WEIGHTED from Refinitive'!$B$16*'ISSUE SCORE from EIKON'!EX279)</f>
        <v>80.100378787878782</v>
      </c>
      <c r="O276" s="1">
        <f>('WEIGHTED from Refinitive'!$B$3*'ISSUE SCORE from EIKON'!T279)+('WEIGHTED from Refinitive'!$B$4*'ISSUE SCORE from EIKON'!AI279)+('ISSUE SCORE from EIKON'!AX279*'WEIGHTED from Refinitive'!$B$5)+('WEIGHTED from Refinitive'!$B$8*'ISSUE SCORE from EIKON'!BM279)+('ISSUE SCORE from EIKON'!CB279*'WEIGHTED from Refinitive'!$B$9)+('WEIGHTED from Refinitive'!$B$10*'ISSUE SCORE from EIKON'!CQ279)+('ISSUE SCORE from EIKON'!DF279*'WEIGHTED from Refinitive'!$B$11)+('WEIGHTED from Refinitive'!$B$14*'ISSUE SCORE from EIKON'!DU279)+('ISSUE SCORE from EIKON'!EJ279*'WEIGHTED from Refinitive'!$B$15)+('WEIGHTED from Refinitive'!$B$16*'ISSUE SCORE from EIKON'!EY279)</f>
        <v>69.796908194233694</v>
      </c>
      <c r="P276" s="1">
        <f>('WEIGHTED from Refinitive'!$B$3*'ISSUE SCORE from EIKON'!U279)+('WEIGHTED from Refinitive'!$B$4*'ISSUE SCORE from EIKON'!AJ279)+('ISSUE SCORE from EIKON'!AY279*'WEIGHTED from Refinitive'!$B$5)+('WEIGHTED from Refinitive'!$B$8*'ISSUE SCORE from EIKON'!BN279)+('ISSUE SCORE from EIKON'!CC279*'WEIGHTED from Refinitive'!$B$9)+('WEIGHTED from Refinitive'!$B$10*'ISSUE SCORE from EIKON'!CR279)+('ISSUE SCORE from EIKON'!DG279*'WEIGHTED from Refinitive'!$B$11)+('WEIGHTED from Refinitive'!$B$14*'ISSUE SCORE from EIKON'!DV279)+('ISSUE SCORE from EIKON'!EK279*'WEIGHTED from Refinitive'!$B$15)+('WEIGHTED from Refinitive'!$B$16*'ISSUE SCORE from EIKON'!EZ279)</f>
        <v>69.977417746759656</v>
      </c>
      <c r="R276" s="11" t="s">
        <v>412</v>
      </c>
      <c r="S276" s="1">
        <f t="shared" si="122"/>
        <v>56.232722898910801</v>
      </c>
      <c r="T276" s="1">
        <f t="shared" si="123"/>
        <v>81.937997946248288</v>
      </c>
      <c r="U276" s="1">
        <f t="shared" si="124"/>
        <v>87.377509360761465</v>
      </c>
      <c r="V276" s="1">
        <f t="shared" si="125"/>
        <v>84.994689404197658</v>
      </c>
      <c r="W276" s="1">
        <f t="shared" si="126"/>
        <v>79.959230424747616</v>
      </c>
      <c r="X276" s="1">
        <f t="shared" si="127"/>
        <v>79.258419802256896</v>
      </c>
      <c r="Y276" s="1">
        <f t="shared" si="128"/>
        <v>79.709660842754346</v>
      </c>
      <c r="Z276" s="1">
        <f t="shared" si="129"/>
        <v>74.62511822194196</v>
      </c>
      <c r="AA276" s="1">
        <f t="shared" si="130"/>
        <v>85.303896761133572</v>
      </c>
      <c r="AB276" s="1">
        <f t="shared" si="131"/>
        <v>81.282846219970082</v>
      </c>
      <c r="AC276" s="1">
        <f t="shared" si="132"/>
        <v>78.340084531375325</v>
      </c>
      <c r="AD276" s="1">
        <f t="shared" si="133"/>
        <v>79.575491167244479</v>
      </c>
      <c r="AE276" s="1">
        <f t="shared" si="134"/>
        <v>80.100378787878782</v>
      </c>
      <c r="AF276" s="1">
        <f t="shared" si="135"/>
        <v>69.796908194233694</v>
      </c>
      <c r="AG276" s="1">
        <f t="shared" si="136"/>
        <v>69.977417746759656</v>
      </c>
      <c r="AI276" s="11" t="s">
        <v>412</v>
      </c>
      <c r="AJ276" s="1">
        <f t="shared" si="137"/>
        <v>-25.705275047337487</v>
      </c>
      <c r="AK276" s="1">
        <f t="shared" si="138"/>
        <v>-5.4395114145131771</v>
      </c>
      <c r="AL276" s="1">
        <f t="shared" si="139"/>
        <v>2.3828199565638073</v>
      </c>
      <c r="AM276" s="1">
        <f t="shared" si="140"/>
        <v>5.0354589794500413</v>
      </c>
      <c r="AN276" s="1">
        <f t="shared" si="141"/>
        <v>0.7008106224907209</v>
      </c>
      <c r="AO276" s="1">
        <f t="shared" si="142"/>
        <v>-0.45124104049745029</v>
      </c>
      <c r="AP276" s="1">
        <f t="shared" si="143"/>
        <v>5.0845426208123854</v>
      </c>
      <c r="AQ276" s="1">
        <f t="shared" si="144"/>
        <v>-10.678778539191612</v>
      </c>
      <c r="AR276" s="1">
        <f t="shared" si="145"/>
        <v>4.0210505411634898</v>
      </c>
      <c r="AS276" s="1">
        <f t="shared" si="146"/>
        <v>2.9427616885947572</v>
      </c>
      <c r="AT276" s="1">
        <f t="shared" si="147"/>
        <v>-1.235406635869154</v>
      </c>
      <c r="AU276" s="1">
        <f t="shared" si="148"/>
        <v>-0.52488762063430272</v>
      </c>
      <c r="AV276" s="1">
        <f t="shared" si="149"/>
        <v>10.303470593645088</v>
      </c>
      <c r="AW276" s="1">
        <f t="shared" si="150"/>
        <v>-0.18050955252596168</v>
      </c>
      <c r="AX276" s="1" t="str">
        <f>VLOOKUP(AI276,'ISSUE SCORE from EIKON'!A279:B708,2,FALSE)</f>
        <v>Ross Stores Inc</v>
      </c>
      <c r="AY276" s="1">
        <f t="shared" si="151"/>
        <v>275</v>
      </c>
      <c r="AZ276" s="1">
        <v>275</v>
      </c>
      <c r="BA276" s="1">
        <v>1</v>
      </c>
    </row>
    <row r="277" spans="1:53" ht="15">
      <c r="A277" s="11" t="s">
        <v>342</v>
      </c>
      <c r="B277" s="1">
        <f>('WEIGHTED from Refinitive'!$B$3*'ISSUE SCORE from EIKON'!G280)+('WEIGHTED from Refinitive'!$B$4*'ISSUE SCORE from EIKON'!V280)+('ISSUE SCORE from EIKON'!AK280*'WEIGHTED from Refinitive'!$B$5)+('WEIGHTED from Refinitive'!$B$8*'ISSUE SCORE from EIKON'!AZ280)+('ISSUE SCORE from EIKON'!BO280*'WEIGHTED from Refinitive'!$B$9)+('WEIGHTED from Refinitive'!$B$10*'ISSUE SCORE from EIKON'!CD280)+('ISSUE SCORE from EIKON'!CS280*'WEIGHTED from Refinitive'!$B$11)+('WEIGHTED from Refinitive'!$B$14*'ISSUE SCORE from EIKON'!DH280)+('ISSUE SCORE from EIKON'!DW280*'WEIGHTED from Refinitive'!$B$15)+('WEIGHTED from Refinitive'!$B$16*'ISSUE SCORE from EIKON'!EL280)</f>
        <v>68.961836951903152</v>
      </c>
      <c r="C277" s="1">
        <f>('WEIGHTED from Refinitive'!$B$3*'ISSUE SCORE from EIKON'!H280)+('WEIGHTED from Refinitive'!$B$4*'ISSUE SCORE from EIKON'!W280)+('ISSUE SCORE from EIKON'!AL280*'WEIGHTED from Refinitive'!$B$5)+('WEIGHTED from Refinitive'!$B$8*'ISSUE SCORE from EIKON'!BA280)+('ISSUE SCORE from EIKON'!BP280*'WEIGHTED from Refinitive'!$B$9)+('WEIGHTED from Refinitive'!$B$10*'ISSUE SCORE from EIKON'!CE280)+('ISSUE SCORE from EIKON'!CT280*'WEIGHTED from Refinitive'!$B$11)+('WEIGHTED from Refinitive'!$B$14*'ISSUE SCORE from EIKON'!DI280)+('ISSUE SCORE from EIKON'!DX280*'WEIGHTED from Refinitive'!$B$15)+('WEIGHTED from Refinitive'!$B$16*'ISSUE SCORE from EIKON'!EM280)</f>
        <v>70.983490315498713</v>
      </c>
      <c r="D277" s="1">
        <f>('WEIGHTED from Refinitive'!$B$3*'ISSUE SCORE from EIKON'!I280)+('WEIGHTED from Refinitive'!$B$4*'ISSUE SCORE from EIKON'!X280)+('ISSUE SCORE from EIKON'!AM280*'WEIGHTED from Refinitive'!$B$5)+('WEIGHTED from Refinitive'!$B$8*'ISSUE SCORE from EIKON'!BB280)+('ISSUE SCORE from EIKON'!BQ280*'WEIGHTED from Refinitive'!$B$9)+('WEIGHTED from Refinitive'!$B$10*'ISSUE SCORE from EIKON'!CF280)+('ISSUE SCORE from EIKON'!CU280*'WEIGHTED from Refinitive'!$B$11)+('WEIGHTED from Refinitive'!$B$14*'ISSUE SCORE from EIKON'!DJ280)+('ISSUE SCORE from EIKON'!DY280*'WEIGHTED from Refinitive'!$B$15)+('WEIGHTED from Refinitive'!$B$16*'ISSUE SCORE from EIKON'!EN280)</f>
        <v>71.723401719108224</v>
      </c>
      <c r="E277" s="1">
        <f>('WEIGHTED from Refinitive'!$B$3*'ISSUE SCORE from EIKON'!J280)+('WEIGHTED from Refinitive'!$B$4*'ISSUE SCORE from EIKON'!Y280)+('ISSUE SCORE from EIKON'!AN280*'WEIGHTED from Refinitive'!$B$5)+('WEIGHTED from Refinitive'!$B$8*'ISSUE SCORE from EIKON'!BC280)+('ISSUE SCORE from EIKON'!BR280*'WEIGHTED from Refinitive'!$B$9)+('WEIGHTED from Refinitive'!$B$10*'ISSUE SCORE from EIKON'!CG280)+('ISSUE SCORE from EIKON'!CV280*'WEIGHTED from Refinitive'!$B$11)+('WEIGHTED from Refinitive'!$B$14*'ISSUE SCORE from EIKON'!DK280)+('ISSUE SCORE from EIKON'!DZ280*'WEIGHTED from Refinitive'!$B$15)+('WEIGHTED from Refinitive'!$B$16*'ISSUE SCORE from EIKON'!EO280)</f>
        <v>66.684243519682724</v>
      </c>
      <c r="F277" s="1">
        <f>('WEIGHTED from Refinitive'!$B$3*'ISSUE SCORE from EIKON'!K280)+('WEIGHTED from Refinitive'!$B$4*'ISSUE SCORE from EIKON'!Z280)+('ISSUE SCORE from EIKON'!AO280*'WEIGHTED from Refinitive'!$B$5)+('WEIGHTED from Refinitive'!$B$8*'ISSUE SCORE from EIKON'!BD280)+('ISSUE SCORE from EIKON'!BS280*'WEIGHTED from Refinitive'!$B$9)+('WEIGHTED from Refinitive'!$B$10*'ISSUE SCORE from EIKON'!CH280)+('ISSUE SCORE from EIKON'!CW280*'WEIGHTED from Refinitive'!$B$11)+('WEIGHTED from Refinitive'!$B$14*'ISSUE SCORE from EIKON'!DL280)+('ISSUE SCORE from EIKON'!EA280*'WEIGHTED from Refinitive'!$B$15)+('WEIGHTED from Refinitive'!$B$16*'ISSUE SCORE from EIKON'!EP280)</f>
        <v>63.405611715017635</v>
      </c>
      <c r="G277" s="1">
        <f>('WEIGHTED from Refinitive'!$B$3*'ISSUE SCORE from EIKON'!L280)+('WEIGHTED from Refinitive'!$B$4*'ISSUE SCORE from EIKON'!AA280)+('ISSUE SCORE from EIKON'!AP280*'WEIGHTED from Refinitive'!$B$5)+('WEIGHTED from Refinitive'!$B$8*'ISSUE SCORE from EIKON'!BE280)+('ISSUE SCORE from EIKON'!BT280*'WEIGHTED from Refinitive'!$B$9)+('WEIGHTED from Refinitive'!$B$10*'ISSUE SCORE from EIKON'!CI280)+('ISSUE SCORE from EIKON'!CX280*'WEIGHTED from Refinitive'!$B$11)+('WEIGHTED from Refinitive'!$B$14*'ISSUE SCORE from EIKON'!DM280)+('ISSUE SCORE from EIKON'!EB280*'WEIGHTED from Refinitive'!$B$15)+('WEIGHTED from Refinitive'!$B$16*'ISSUE SCORE from EIKON'!EQ280)</f>
        <v>63.390188022177718</v>
      </c>
      <c r="H277" s="1">
        <f>('WEIGHTED from Refinitive'!$B$3*'ISSUE SCORE from EIKON'!M280)+('WEIGHTED from Refinitive'!$B$4*'ISSUE SCORE from EIKON'!AB280)+('ISSUE SCORE from EIKON'!AQ280*'WEIGHTED from Refinitive'!$B$5)+('WEIGHTED from Refinitive'!$B$8*'ISSUE SCORE from EIKON'!BF280)+('ISSUE SCORE from EIKON'!BU280*'WEIGHTED from Refinitive'!$B$9)+('WEIGHTED from Refinitive'!$B$10*'ISSUE SCORE from EIKON'!CJ280)+('ISSUE SCORE from EIKON'!CY280*'WEIGHTED from Refinitive'!$B$11)+('WEIGHTED from Refinitive'!$B$14*'ISSUE SCORE from EIKON'!DN280)+('ISSUE SCORE from EIKON'!EC280*'WEIGHTED from Refinitive'!$B$15)+('WEIGHTED from Refinitive'!$B$16*'ISSUE SCORE from EIKON'!ER280)</f>
        <v>47.286027880991888</v>
      </c>
      <c r="I277" s="1">
        <f>('WEIGHTED from Refinitive'!$B$3*'ISSUE SCORE from EIKON'!N280)+('WEIGHTED from Refinitive'!$B$4*'ISSUE SCORE from EIKON'!AC280)+('ISSUE SCORE from EIKON'!AR280*'WEIGHTED from Refinitive'!$B$5)+('WEIGHTED from Refinitive'!$B$8*'ISSUE SCORE from EIKON'!BG280)+('ISSUE SCORE from EIKON'!BV280*'WEIGHTED from Refinitive'!$B$9)+('WEIGHTED from Refinitive'!$B$10*'ISSUE SCORE from EIKON'!CK280)+('ISSUE SCORE from EIKON'!CZ280*'WEIGHTED from Refinitive'!$B$11)+('WEIGHTED from Refinitive'!$B$14*'ISSUE SCORE from EIKON'!DO280)+('ISSUE SCORE from EIKON'!ED280*'WEIGHTED from Refinitive'!$B$15)+('WEIGHTED from Refinitive'!$B$16*'ISSUE SCORE from EIKON'!ES280)</f>
        <v>46.613023443472322</v>
      </c>
      <c r="J277" s="1">
        <f>('WEIGHTED from Refinitive'!$B$3*'ISSUE SCORE from EIKON'!O280)+('WEIGHTED from Refinitive'!$B$4*'ISSUE SCORE from EIKON'!AD280)+('ISSUE SCORE from EIKON'!AS280*'WEIGHTED from Refinitive'!$B$5)+('WEIGHTED from Refinitive'!$B$8*'ISSUE SCORE from EIKON'!BH280)+('ISSUE SCORE from EIKON'!BW280*'WEIGHTED from Refinitive'!$B$9)+('WEIGHTED from Refinitive'!$B$10*'ISSUE SCORE from EIKON'!CL280)+('ISSUE SCORE from EIKON'!DA280*'WEIGHTED from Refinitive'!$B$11)+('WEIGHTED from Refinitive'!$B$14*'ISSUE SCORE from EIKON'!DP280)+('ISSUE SCORE from EIKON'!EE280*'WEIGHTED from Refinitive'!$B$15)+('WEIGHTED from Refinitive'!$B$16*'ISSUE SCORE from EIKON'!ET280)</f>
        <v>54.886907134316409</v>
      </c>
      <c r="K277" s="1">
        <f>('WEIGHTED from Refinitive'!$B$3*'ISSUE SCORE from EIKON'!P280)+('WEIGHTED from Refinitive'!$B$4*'ISSUE SCORE from EIKON'!AE280)+('ISSUE SCORE from EIKON'!AT280*'WEIGHTED from Refinitive'!$B$5)+('WEIGHTED from Refinitive'!$B$8*'ISSUE SCORE from EIKON'!BI280)+('ISSUE SCORE from EIKON'!BX280*'WEIGHTED from Refinitive'!$B$9)+('WEIGHTED from Refinitive'!$B$10*'ISSUE SCORE from EIKON'!CM280)+('ISSUE SCORE from EIKON'!DB280*'WEIGHTED from Refinitive'!$B$11)+('WEIGHTED from Refinitive'!$B$14*'ISSUE SCORE from EIKON'!DQ280)+('ISSUE SCORE from EIKON'!EF280*'WEIGHTED from Refinitive'!$B$15)+('WEIGHTED from Refinitive'!$B$16*'ISSUE SCORE from EIKON'!EU280)</f>
        <v>42.274959072622011</v>
      </c>
      <c r="L277" s="1">
        <f>('WEIGHTED from Refinitive'!$B$3*'ISSUE SCORE from EIKON'!Q280)+('WEIGHTED from Refinitive'!$B$4*'ISSUE SCORE from EIKON'!AF280)+('ISSUE SCORE from EIKON'!AU280*'WEIGHTED from Refinitive'!$B$5)+('WEIGHTED from Refinitive'!$B$8*'ISSUE SCORE from EIKON'!BJ280)+('ISSUE SCORE from EIKON'!BY280*'WEIGHTED from Refinitive'!$B$9)+('WEIGHTED from Refinitive'!$B$10*'ISSUE SCORE from EIKON'!CN280)+('ISSUE SCORE from EIKON'!DC280*'WEIGHTED from Refinitive'!$B$11)+('WEIGHTED from Refinitive'!$B$14*'ISSUE SCORE from EIKON'!DR280)+('ISSUE SCORE from EIKON'!EG280*'WEIGHTED from Refinitive'!$B$15)+('WEIGHTED from Refinitive'!$B$16*'ISSUE SCORE from EIKON'!EV280)</f>
        <v>38.443706933632399</v>
      </c>
      <c r="M277" s="1">
        <f>('WEIGHTED from Refinitive'!$B$3*'ISSUE SCORE from EIKON'!R280)+('WEIGHTED from Refinitive'!$B$4*'ISSUE SCORE from EIKON'!AG280)+('ISSUE SCORE from EIKON'!AV280*'WEIGHTED from Refinitive'!$B$5)+('WEIGHTED from Refinitive'!$B$8*'ISSUE SCORE from EIKON'!BK280)+('ISSUE SCORE from EIKON'!BZ280*'WEIGHTED from Refinitive'!$B$9)+('WEIGHTED from Refinitive'!$B$10*'ISSUE SCORE from EIKON'!CO280)+('ISSUE SCORE from EIKON'!DD280*'WEIGHTED from Refinitive'!$B$11)+('WEIGHTED from Refinitive'!$B$14*'ISSUE SCORE from EIKON'!DS280)+('ISSUE SCORE from EIKON'!EH280*'WEIGHTED from Refinitive'!$B$15)+('WEIGHTED from Refinitive'!$B$16*'ISSUE SCORE from EIKON'!EW280)</f>
        <v>0</v>
      </c>
      <c r="N277" s="1">
        <f>('WEIGHTED from Refinitive'!$B$3*'ISSUE SCORE from EIKON'!S280)+('WEIGHTED from Refinitive'!$B$4*'ISSUE SCORE from EIKON'!AH280)+('ISSUE SCORE from EIKON'!AW280*'WEIGHTED from Refinitive'!$B$5)+('WEIGHTED from Refinitive'!$B$8*'ISSUE SCORE from EIKON'!BL280)+('ISSUE SCORE from EIKON'!CA280*'WEIGHTED from Refinitive'!$B$9)+('WEIGHTED from Refinitive'!$B$10*'ISSUE SCORE from EIKON'!CP280)+('ISSUE SCORE from EIKON'!DE280*'WEIGHTED from Refinitive'!$B$11)+('WEIGHTED from Refinitive'!$B$14*'ISSUE SCORE from EIKON'!DT280)+('ISSUE SCORE from EIKON'!EI280*'WEIGHTED from Refinitive'!$B$15)+('WEIGHTED from Refinitive'!$B$16*'ISSUE SCORE from EIKON'!EX280)</f>
        <v>0</v>
      </c>
      <c r="O277" s="1">
        <f>('WEIGHTED from Refinitive'!$B$3*'ISSUE SCORE from EIKON'!T280)+('WEIGHTED from Refinitive'!$B$4*'ISSUE SCORE from EIKON'!AI280)+('ISSUE SCORE from EIKON'!AX280*'WEIGHTED from Refinitive'!$B$5)+('WEIGHTED from Refinitive'!$B$8*'ISSUE SCORE from EIKON'!BM280)+('ISSUE SCORE from EIKON'!CB280*'WEIGHTED from Refinitive'!$B$9)+('WEIGHTED from Refinitive'!$B$10*'ISSUE SCORE from EIKON'!CQ280)+('ISSUE SCORE from EIKON'!DF280*'WEIGHTED from Refinitive'!$B$11)+('WEIGHTED from Refinitive'!$B$14*'ISSUE SCORE from EIKON'!DU280)+('ISSUE SCORE from EIKON'!EJ280*'WEIGHTED from Refinitive'!$B$15)+('WEIGHTED from Refinitive'!$B$16*'ISSUE SCORE from EIKON'!EY280)</f>
        <v>0</v>
      </c>
      <c r="P277" s="1">
        <f>('WEIGHTED from Refinitive'!$B$3*'ISSUE SCORE from EIKON'!U280)+('WEIGHTED from Refinitive'!$B$4*'ISSUE SCORE from EIKON'!AJ280)+('ISSUE SCORE from EIKON'!AY280*'WEIGHTED from Refinitive'!$B$5)+('WEIGHTED from Refinitive'!$B$8*'ISSUE SCORE from EIKON'!BN280)+('ISSUE SCORE from EIKON'!CC280*'WEIGHTED from Refinitive'!$B$9)+('WEIGHTED from Refinitive'!$B$10*'ISSUE SCORE from EIKON'!CR280)+('ISSUE SCORE from EIKON'!DG280*'WEIGHTED from Refinitive'!$B$11)+('WEIGHTED from Refinitive'!$B$14*'ISSUE SCORE from EIKON'!DV280)+('ISSUE SCORE from EIKON'!EK280*'WEIGHTED from Refinitive'!$B$15)+('WEIGHTED from Refinitive'!$B$16*'ISSUE SCORE from EIKON'!EZ280)</f>
        <v>0</v>
      </c>
      <c r="R277" s="11" t="s">
        <v>413</v>
      </c>
      <c r="S277" s="1">
        <f t="shared" si="122"/>
        <v>75.800152408387476</v>
      </c>
      <c r="T277" s="1">
        <f t="shared" si="123"/>
        <v>70.983490315498713</v>
      </c>
      <c r="U277" s="1">
        <f t="shared" si="124"/>
        <v>71.723401719108224</v>
      </c>
      <c r="V277" s="1">
        <f t="shared" si="125"/>
        <v>66.684243519682724</v>
      </c>
      <c r="W277" s="1">
        <f t="shared" si="126"/>
        <v>63.405611715017635</v>
      </c>
      <c r="X277" s="1">
        <f t="shared" si="127"/>
        <v>63.390188022177718</v>
      </c>
      <c r="Y277" s="1">
        <f t="shared" si="128"/>
        <v>47.286027880991888</v>
      </c>
      <c r="Z277" s="1">
        <f t="shared" si="129"/>
        <v>46.613023443472322</v>
      </c>
      <c r="AA277" s="1">
        <f t="shared" si="130"/>
        <v>54.886907134316409</v>
      </c>
      <c r="AB277" s="1">
        <f t="shared" si="131"/>
        <v>42.274959072622011</v>
      </c>
      <c r="AC277" s="1">
        <f t="shared" si="132"/>
        <v>38.443706933632399</v>
      </c>
      <c r="AD277" s="1">
        <f t="shared" si="133"/>
        <v>0</v>
      </c>
      <c r="AE277" s="1">
        <f t="shared" si="134"/>
        <v>0</v>
      </c>
      <c r="AF277" s="1">
        <f t="shared" si="135"/>
        <v>0</v>
      </c>
      <c r="AG277" s="1">
        <f t="shared" si="136"/>
        <v>0</v>
      </c>
      <c r="AI277" s="11" t="s">
        <v>413</v>
      </c>
      <c r="AJ277" s="1">
        <f t="shared" si="137"/>
        <v>4.8166620928887625</v>
      </c>
      <c r="AK277" s="1">
        <f t="shared" si="138"/>
        <v>-0.73991140360951135</v>
      </c>
      <c r="AL277" s="1">
        <f t="shared" si="139"/>
        <v>5.0391581994255006</v>
      </c>
      <c r="AM277" s="1">
        <f t="shared" si="140"/>
        <v>3.2786318046650891</v>
      </c>
      <c r="AN277" s="1">
        <f t="shared" si="141"/>
        <v>0.01542369283991718</v>
      </c>
      <c r="AO277" s="1">
        <f t="shared" si="142"/>
        <v>16.10416014118583</v>
      </c>
      <c r="AP277" s="1">
        <f t="shared" si="143"/>
        <v>0.67300443751956607</v>
      </c>
      <c r="AQ277" s="1">
        <f t="shared" si="144"/>
        <v>-8.2738836908440874</v>
      </c>
      <c r="AR277" s="1">
        <f t="shared" si="145"/>
        <v>12.611948061694399</v>
      </c>
      <c r="AS277" s="1">
        <f t="shared" si="146"/>
        <v>3.8312521389896119</v>
      </c>
      <c r="AT277" s="1">
        <f t="shared" si="147"/>
        <v>38.443706933632399</v>
      </c>
      <c r="AU277" s="1">
        <f t="shared" si="148"/>
        <v>0</v>
      </c>
      <c r="AV277" s="1">
        <f t="shared" si="149"/>
        <v>0</v>
      </c>
      <c r="AW277" s="1">
        <f t="shared" si="150"/>
        <v>0</v>
      </c>
      <c r="AX277" s="1" t="str">
        <f>VLOOKUP(AI277,'ISSUE SCORE from EIKON'!A280:B709,2,FALSE)</f>
        <v>Republic Services Inc</v>
      </c>
      <c r="AY277" s="1">
        <f t="shared" si="151"/>
        <v>276</v>
      </c>
      <c r="AZ277" s="1">
        <v>276</v>
      </c>
      <c r="BA277" s="1">
        <v>1</v>
      </c>
    </row>
    <row r="278" spans="1:53" ht="15">
      <c r="A278" s="11" t="s">
        <v>343</v>
      </c>
      <c r="B278" s="1">
        <f>('WEIGHTED from Refinitive'!$B$3*'ISSUE SCORE from EIKON'!G281)+('WEIGHTED from Refinitive'!$B$4*'ISSUE SCORE from EIKON'!V281)+('ISSUE SCORE from EIKON'!AK281*'WEIGHTED from Refinitive'!$B$5)+('WEIGHTED from Refinitive'!$B$8*'ISSUE SCORE from EIKON'!AZ281)+('ISSUE SCORE from EIKON'!BO281*'WEIGHTED from Refinitive'!$B$9)+('WEIGHTED from Refinitive'!$B$10*'ISSUE SCORE from EIKON'!CD281)+('ISSUE SCORE from EIKON'!CS281*'WEIGHTED from Refinitive'!$B$11)+('WEIGHTED from Refinitive'!$B$14*'ISSUE SCORE from EIKON'!DH281)+('ISSUE SCORE from EIKON'!DW281*'WEIGHTED from Refinitive'!$B$15)+('WEIGHTED from Refinitive'!$B$16*'ISSUE SCORE from EIKON'!EL281)</f>
        <v>74.633458172237283</v>
      </c>
      <c r="C278" s="1">
        <f>('WEIGHTED from Refinitive'!$B$3*'ISSUE SCORE from EIKON'!H281)+('WEIGHTED from Refinitive'!$B$4*'ISSUE SCORE from EIKON'!W281)+('ISSUE SCORE from EIKON'!AL281*'WEIGHTED from Refinitive'!$B$5)+('WEIGHTED from Refinitive'!$B$8*'ISSUE SCORE from EIKON'!BA281)+('ISSUE SCORE from EIKON'!BP281*'WEIGHTED from Refinitive'!$B$9)+('WEIGHTED from Refinitive'!$B$10*'ISSUE SCORE from EIKON'!CE281)+('ISSUE SCORE from EIKON'!CT281*'WEIGHTED from Refinitive'!$B$11)+('WEIGHTED from Refinitive'!$B$14*'ISSUE SCORE from EIKON'!DI281)+('ISSUE SCORE from EIKON'!DX281*'WEIGHTED from Refinitive'!$B$15)+('WEIGHTED from Refinitive'!$B$16*'ISSUE SCORE from EIKON'!EM281)</f>
        <v>64.905696610177955</v>
      </c>
      <c r="D278" s="1">
        <f>('WEIGHTED from Refinitive'!$B$3*'ISSUE SCORE from EIKON'!I281)+('WEIGHTED from Refinitive'!$B$4*'ISSUE SCORE from EIKON'!X281)+('ISSUE SCORE from EIKON'!AM281*'WEIGHTED from Refinitive'!$B$5)+('WEIGHTED from Refinitive'!$B$8*'ISSUE SCORE from EIKON'!BB281)+('ISSUE SCORE from EIKON'!BQ281*'WEIGHTED from Refinitive'!$B$9)+('WEIGHTED from Refinitive'!$B$10*'ISSUE SCORE from EIKON'!CF281)+('ISSUE SCORE from EIKON'!CU281*'WEIGHTED from Refinitive'!$B$11)+('WEIGHTED from Refinitive'!$B$14*'ISSUE SCORE from EIKON'!DJ281)+('ISSUE SCORE from EIKON'!DY281*'WEIGHTED from Refinitive'!$B$15)+('WEIGHTED from Refinitive'!$B$16*'ISSUE SCORE from EIKON'!EN281)</f>
        <v>68.2791159555116</v>
      </c>
      <c r="E278" s="1">
        <f>('WEIGHTED from Refinitive'!$B$3*'ISSUE SCORE from EIKON'!J281)+('WEIGHTED from Refinitive'!$B$4*'ISSUE SCORE from EIKON'!Y281)+('ISSUE SCORE from EIKON'!AN281*'WEIGHTED from Refinitive'!$B$5)+('WEIGHTED from Refinitive'!$B$8*'ISSUE SCORE from EIKON'!BC281)+('ISSUE SCORE from EIKON'!BR281*'WEIGHTED from Refinitive'!$B$9)+('WEIGHTED from Refinitive'!$B$10*'ISSUE SCORE from EIKON'!CG281)+('ISSUE SCORE from EIKON'!CV281*'WEIGHTED from Refinitive'!$B$11)+('WEIGHTED from Refinitive'!$B$14*'ISSUE SCORE from EIKON'!DK281)+('ISSUE SCORE from EIKON'!DZ281*'WEIGHTED from Refinitive'!$B$15)+('WEIGHTED from Refinitive'!$B$16*'ISSUE SCORE from EIKON'!EO281)</f>
        <v>64.08999449898441</v>
      </c>
      <c r="F278" s="1">
        <f>('WEIGHTED from Refinitive'!$B$3*'ISSUE SCORE from EIKON'!K281)+('WEIGHTED from Refinitive'!$B$4*'ISSUE SCORE from EIKON'!Z281)+('ISSUE SCORE from EIKON'!AO281*'WEIGHTED from Refinitive'!$B$5)+('WEIGHTED from Refinitive'!$B$8*'ISSUE SCORE from EIKON'!BD281)+('ISSUE SCORE from EIKON'!BS281*'WEIGHTED from Refinitive'!$B$9)+('WEIGHTED from Refinitive'!$B$10*'ISSUE SCORE from EIKON'!CH281)+('ISSUE SCORE from EIKON'!CW281*'WEIGHTED from Refinitive'!$B$11)+('WEIGHTED from Refinitive'!$B$14*'ISSUE SCORE from EIKON'!DL281)+('ISSUE SCORE from EIKON'!EA281*'WEIGHTED from Refinitive'!$B$15)+('WEIGHTED from Refinitive'!$B$16*'ISSUE SCORE from EIKON'!EP281)</f>
        <v>49.995294179504647</v>
      </c>
      <c r="G278" s="1">
        <f>('WEIGHTED from Refinitive'!$B$3*'ISSUE SCORE from EIKON'!L281)+('WEIGHTED from Refinitive'!$B$4*'ISSUE SCORE from EIKON'!AA281)+('ISSUE SCORE from EIKON'!AP281*'WEIGHTED from Refinitive'!$B$5)+('WEIGHTED from Refinitive'!$B$8*'ISSUE SCORE from EIKON'!BE281)+('ISSUE SCORE from EIKON'!BT281*'WEIGHTED from Refinitive'!$B$9)+('WEIGHTED from Refinitive'!$B$10*'ISSUE SCORE from EIKON'!CI281)+('ISSUE SCORE from EIKON'!CX281*'WEIGHTED from Refinitive'!$B$11)+('WEIGHTED from Refinitive'!$B$14*'ISSUE SCORE from EIKON'!DM281)+('ISSUE SCORE from EIKON'!EB281*'WEIGHTED from Refinitive'!$B$15)+('WEIGHTED from Refinitive'!$B$16*'ISSUE SCORE from EIKON'!EQ281)</f>
        <v>55.934511553420229</v>
      </c>
      <c r="H278" s="1">
        <f>('WEIGHTED from Refinitive'!$B$3*'ISSUE SCORE from EIKON'!M281)+('WEIGHTED from Refinitive'!$B$4*'ISSUE SCORE from EIKON'!AB281)+('ISSUE SCORE from EIKON'!AQ281*'WEIGHTED from Refinitive'!$B$5)+('WEIGHTED from Refinitive'!$B$8*'ISSUE SCORE from EIKON'!BF281)+('ISSUE SCORE from EIKON'!BU281*'WEIGHTED from Refinitive'!$B$9)+('WEIGHTED from Refinitive'!$B$10*'ISSUE SCORE from EIKON'!CJ281)+('ISSUE SCORE from EIKON'!CY281*'WEIGHTED from Refinitive'!$B$11)+('WEIGHTED from Refinitive'!$B$14*'ISSUE SCORE from EIKON'!DN281)+('ISSUE SCORE from EIKON'!EC281*'WEIGHTED from Refinitive'!$B$15)+('WEIGHTED from Refinitive'!$B$16*'ISSUE SCORE from EIKON'!ER281)</f>
        <v>49.217994548460545</v>
      </c>
      <c r="I278" s="1">
        <f>('WEIGHTED from Refinitive'!$B$3*'ISSUE SCORE from EIKON'!N281)+('WEIGHTED from Refinitive'!$B$4*'ISSUE SCORE from EIKON'!AC281)+('ISSUE SCORE from EIKON'!AR281*'WEIGHTED from Refinitive'!$B$5)+('WEIGHTED from Refinitive'!$B$8*'ISSUE SCORE from EIKON'!BG281)+('ISSUE SCORE from EIKON'!BV281*'WEIGHTED from Refinitive'!$B$9)+('WEIGHTED from Refinitive'!$B$10*'ISSUE SCORE from EIKON'!CK281)+('ISSUE SCORE from EIKON'!CZ281*'WEIGHTED from Refinitive'!$B$11)+('WEIGHTED from Refinitive'!$B$14*'ISSUE SCORE from EIKON'!DO281)+('ISSUE SCORE from EIKON'!ED281*'WEIGHTED from Refinitive'!$B$15)+('WEIGHTED from Refinitive'!$B$16*'ISSUE SCORE from EIKON'!ES281)</f>
        <v>50.570235092776052</v>
      </c>
      <c r="J278" s="1">
        <f>('WEIGHTED from Refinitive'!$B$3*'ISSUE SCORE from EIKON'!O281)+('WEIGHTED from Refinitive'!$B$4*'ISSUE SCORE from EIKON'!AD281)+('ISSUE SCORE from EIKON'!AS281*'WEIGHTED from Refinitive'!$B$5)+('WEIGHTED from Refinitive'!$B$8*'ISSUE SCORE from EIKON'!BH281)+('ISSUE SCORE from EIKON'!BW281*'WEIGHTED from Refinitive'!$B$9)+('WEIGHTED from Refinitive'!$B$10*'ISSUE SCORE from EIKON'!CL281)+('ISSUE SCORE from EIKON'!DA281*'WEIGHTED from Refinitive'!$B$11)+('WEIGHTED from Refinitive'!$B$14*'ISSUE SCORE from EIKON'!DP281)+('ISSUE SCORE from EIKON'!EE281*'WEIGHTED from Refinitive'!$B$15)+('WEIGHTED from Refinitive'!$B$16*'ISSUE SCORE from EIKON'!ET281)</f>
        <v>54.953780472047505</v>
      </c>
      <c r="K278" s="1">
        <f>('WEIGHTED from Refinitive'!$B$3*'ISSUE SCORE from EIKON'!P281)+('WEIGHTED from Refinitive'!$B$4*'ISSUE SCORE from EIKON'!AE281)+('ISSUE SCORE from EIKON'!AT281*'WEIGHTED from Refinitive'!$B$5)+('WEIGHTED from Refinitive'!$B$8*'ISSUE SCORE from EIKON'!BI281)+('ISSUE SCORE from EIKON'!BX281*'WEIGHTED from Refinitive'!$B$9)+('WEIGHTED from Refinitive'!$B$10*'ISSUE SCORE from EIKON'!CM281)+('ISSUE SCORE from EIKON'!DB281*'WEIGHTED from Refinitive'!$B$11)+('WEIGHTED from Refinitive'!$B$14*'ISSUE SCORE from EIKON'!DQ281)+('ISSUE SCORE from EIKON'!EF281*'WEIGHTED from Refinitive'!$B$15)+('WEIGHTED from Refinitive'!$B$16*'ISSUE SCORE from EIKON'!EU281)</f>
        <v>55.357858838449523</v>
      </c>
      <c r="L278" s="1">
        <f>('WEIGHTED from Refinitive'!$B$3*'ISSUE SCORE from EIKON'!Q281)+('WEIGHTED from Refinitive'!$B$4*'ISSUE SCORE from EIKON'!AF281)+('ISSUE SCORE from EIKON'!AU281*'WEIGHTED from Refinitive'!$B$5)+('WEIGHTED from Refinitive'!$B$8*'ISSUE SCORE from EIKON'!BJ281)+('ISSUE SCORE from EIKON'!BY281*'WEIGHTED from Refinitive'!$B$9)+('WEIGHTED from Refinitive'!$B$10*'ISSUE SCORE from EIKON'!CN281)+('ISSUE SCORE from EIKON'!DC281*'WEIGHTED from Refinitive'!$B$11)+('WEIGHTED from Refinitive'!$B$14*'ISSUE SCORE from EIKON'!DR281)+('ISSUE SCORE from EIKON'!EG281*'WEIGHTED from Refinitive'!$B$15)+('WEIGHTED from Refinitive'!$B$16*'ISSUE SCORE from EIKON'!EV281)</f>
        <v>42.913388670239449</v>
      </c>
      <c r="M278" s="1">
        <f>('WEIGHTED from Refinitive'!$B$3*'ISSUE SCORE from EIKON'!R281)+('WEIGHTED from Refinitive'!$B$4*'ISSUE SCORE from EIKON'!AG281)+('ISSUE SCORE from EIKON'!AV281*'WEIGHTED from Refinitive'!$B$5)+('WEIGHTED from Refinitive'!$B$8*'ISSUE SCORE from EIKON'!BK281)+('ISSUE SCORE from EIKON'!BZ281*'WEIGHTED from Refinitive'!$B$9)+('WEIGHTED from Refinitive'!$B$10*'ISSUE SCORE from EIKON'!CO281)+('ISSUE SCORE from EIKON'!DD281*'WEIGHTED from Refinitive'!$B$11)+('WEIGHTED from Refinitive'!$B$14*'ISSUE SCORE from EIKON'!DS281)+('ISSUE SCORE from EIKON'!EH281*'WEIGHTED from Refinitive'!$B$15)+('WEIGHTED from Refinitive'!$B$16*'ISSUE SCORE from EIKON'!EW281)</f>
        <v>43.417428451450327</v>
      </c>
      <c r="N278" s="1">
        <f>('WEIGHTED from Refinitive'!$B$3*'ISSUE SCORE from EIKON'!S281)+('WEIGHTED from Refinitive'!$B$4*'ISSUE SCORE from EIKON'!AH281)+('ISSUE SCORE from EIKON'!AW281*'WEIGHTED from Refinitive'!$B$5)+('WEIGHTED from Refinitive'!$B$8*'ISSUE SCORE from EIKON'!BL281)+('ISSUE SCORE from EIKON'!CA281*'WEIGHTED from Refinitive'!$B$9)+('WEIGHTED from Refinitive'!$B$10*'ISSUE SCORE from EIKON'!CP281)+('ISSUE SCORE from EIKON'!DE281*'WEIGHTED from Refinitive'!$B$11)+('WEIGHTED from Refinitive'!$B$14*'ISSUE SCORE from EIKON'!DT281)+('ISSUE SCORE from EIKON'!EI281*'WEIGHTED from Refinitive'!$B$15)+('WEIGHTED from Refinitive'!$B$16*'ISSUE SCORE from EIKON'!EX281)</f>
        <v>57.184943181818142</v>
      </c>
      <c r="O278" s="1">
        <f>('WEIGHTED from Refinitive'!$B$3*'ISSUE SCORE from EIKON'!T281)+('WEIGHTED from Refinitive'!$B$4*'ISSUE SCORE from EIKON'!AI281)+('ISSUE SCORE from EIKON'!AX281*'WEIGHTED from Refinitive'!$B$5)+('WEIGHTED from Refinitive'!$B$8*'ISSUE SCORE from EIKON'!BM281)+('ISSUE SCORE from EIKON'!CB281*'WEIGHTED from Refinitive'!$B$9)+('WEIGHTED from Refinitive'!$B$10*'ISSUE SCORE from EIKON'!CQ281)+('ISSUE SCORE from EIKON'!DF281*'WEIGHTED from Refinitive'!$B$11)+('WEIGHTED from Refinitive'!$B$14*'ISSUE SCORE from EIKON'!DU281)+('ISSUE SCORE from EIKON'!EJ281*'WEIGHTED from Refinitive'!$B$15)+('WEIGHTED from Refinitive'!$B$16*'ISSUE SCORE from EIKON'!EY281)</f>
        <v>51.844881025409158</v>
      </c>
      <c r="P278" s="1">
        <f>('WEIGHTED from Refinitive'!$B$3*'ISSUE SCORE from EIKON'!U281)+('WEIGHTED from Refinitive'!$B$4*'ISSUE SCORE from EIKON'!AJ281)+('ISSUE SCORE from EIKON'!AY281*'WEIGHTED from Refinitive'!$B$5)+('WEIGHTED from Refinitive'!$B$8*'ISSUE SCORE from EIKON'!BN281)+('ISSUE SCORE from EIKON'!CC281*'WEIGHTED from Refinitive'!$B$9)+('WEIGHTED from Refinitive'!$B$10*'ISSUE SCORE from EIKON'!CR281)+('ISSUE SCORE from EIKON'!DG281*'WEIGHTED from Refinitive'!$B$11)+('WEIGHTED from Refinitive'!$B$14*'ISSUE SCORE from EIKON'!DV281)+('ISSUE SCORE from EIKON'!EK281*'WEIGHTED from Refinitive'!$B$15)+('WEIGHTED from Refinitive'!$B$16*'ISSUE SCORE from EIKON'!EZ281)</f>
        <v>52.217251815980603</v>
      </c>
      <c r="R278" s="11" t="s">
        <v>416</v>
      </c>
      <c r="S278" s="1">
        <f t="shared" si="122"/>
        <v>70.442389162139435</v>
      </c>
      <c r="T278" s="1">
        <f t="shared" si="123"/>
        <v>64.905696610177955</v>
      </c>
      <c r="U278" s="1">
        <f t="shared" si="124"/>
        <v>68.2791159555116</v>
      </c>
      <c r="V278" s="1">
        <f t="shared" si="125"/>
        <v>64.08999449898441</v>
      </c>
      <c r="W278" s="1">
        <f t="shared" si="126"/>
        <v>49.995294179504647</v>
      </c>
      <c r="X278" s="1">
        <f t="shared" si="127"/>
        <v>55.934511553420229</v>
      </c>
      <c r="Y278" s="1">
        <f t="shared" si="128"/>
        <v>49.217994548460545</v>
      </c>
      <c r="Z278" s="1">
        <f t="shared" si="129"/>
        <v>50.570235092776052</v>
      </c>
      <c r="AA278" s="1">
        <f t="shared" si="130"/>
        <v>54.953780472047505</v>
      </c>
      <c r="AB278" s="1">
        <f t="shared" si="131"/>
        <v>55.357858838449523</v>
      </c>
      <c r="AC278" s="1">
        <f t="shared" si="132"/>
        <v>42.913388670239449</v>
      </c>
      <c r="AD278" s="1">
        <f t="shared" si="133"/>
        <v>43.417428451450327</v>
      </c>
      <c r="AE278" s="1">
        <f t="shared" si="134"/>
        <v>57.184943181818142</v>
      </c>
      <c r="AF278" s="1">
        <f t="shared" si="135"/>
        <v>51.844881025409158</v>
      </c>
      <c r="AG278" s="1">
        <f t="shared" si="136"/>
        <v>52.217251815980603</v>
      </c>
      <c r="AI278" s="11" t="s">
        <v>416</v>
      </c>
      <c r="AJ278" s="1">
        <f t="shared" si="137"/>
        <v>5.5366925519614796</v>
      </c>
      <c r="AK278" s="1">
        <f t="shared" si="138"/>
        <v>-3.3734193453336445</v>
      </c>
      <c r="AL278" s="1">
        <f t="shared" si="139"/>
        <v>4.1891214565271895</v>
      </c>
      <c r="AM278" s="1">
        <f t="shared" si="140"/>
        <v>14.094700319479763</v>
      </c>
      <c r="AN278" s="1">
        <f t="shared" si="141"/>
        <v>-5.9392173739155822</v>
      </c>
      <c r="AO278" s="1">
        <f t="shared" si="142"/>
        <v>6.7165170049596838</v>
      </c>
      <c r="AP278" s="1">
        <f t="shared" si="143"/>
        <v>-1.3522405443155066</v>
      </c>
      <c r="AQ278" s="1">
        <f t="shared" si="144"/>
        <v>-4.3835453792714532</v>
      </c>
      <c r="AR278" s="1">
        <f t="shared" si="145"/>
        <v>-0.40407836640201822</v>
      </c>
      <c r="AS278" s="1">
        <f t="shared" si="146"/>
        <v>12.444470168210074</v>
      </c>
      <c r="AT278" s="1">
        <f t="shared" si="147"/>
        <v>-0.50403978121087789</v>
      </c>
      <c r="AU278" s="1">
        <f t="shared" si="148"/>
        <v>-13.767514730367814</v>
      </c>
      <c r="AV278" s="1">
        <f t="shared" si="149"/>
        <v>5.3400621564089832</v>
      </c>
      <c r="AW278" s="1">
        <f t="shared" si="150"/>
        <v>-0.37237079057144484</v>
      </c>
      <c r="AX278" s="1" t="str">
        <f>VLOOKUP(AI278,'ISSUE SCORE from EIKON'!A281:B710,2,FALSE)</f>
        <v>Starbucks Corp</v>
      </c>
      <c r="AY278" s="1">
        <f t="shared" si="151"/>
        <v>277</v>
      </c>
      <c r="AZ278" s="1">
        <v>277</v>
      </c>
      <c r="BA278" s="1">
        <v>1</v>
      </c>
    </row>
    <row r="279" spans="1:53" ht="15">
      <c r="A279" s="11" t="s">
        <v>344</v>
      </c>
      <c r="B279" s="1">
        <f>('WEIGHTED from Refinitive'!$B$3*'ISSUE SCORE from EIKON'!G282)+('WEIGHTED from Refinitive'!$B$4*'ISSUE SCORE from EIKON'!V282)+('ISSUE SCORE from EIKON'!AK282*'WEIGHTED from Refinitive'!$B$5)+('WEIGHTED from Refinitive'!$B$8*'ISSUE SCORE from EIKON'!AZ282)+('ISSUE SCORE from EIKON'!BO282*'WEIGHTED from Refinitive'!$B$9)+('WEIGHTED from Refinitive'!$B$10*'ISSUE SCORE from EIKON'!CD282)+('ISSUE SCORE from EIKON'!CS282*'WEIGHTED from Refinitive'!$B$11)+('WEIGHTED from Refinitive'!$B$14*'ISSUE SCORE from EIKON'!DH282)+('ISSUE SCORE from EIKON'!DW282*'WEIGHTED from Refinitive'!$B$15)+('WEIGHTED from Refinitive'!$B$16*'ISSUE SCORE from EIKON'!EL282)</f>
        <v>84.218991268382339</v>
      </c>
      <c r="C279" s="1">
        <f>('WEIGHTED from Refinitive'!$B$3*'ISSUE SCORE from EIKON'!H282)+('WEIGHTED from Refinitive'!$B$4*'ISSUE SCORE from EIKON'!W282)+('ISSUE SCORE from EIKON'!AL282*'WEIGHTED from Refinitive'!$B$5)+('WEIGHTED from Refinitive'!$B$8*'ISSUE SCORE from EIKON'!BA282)+('ISSUE SCORE from EIKON'!BP282*'WEIGHTED from Refinitive'!$B$9)+('WEIGHTED from Refinitive'!$B$10*'ISSUE SCORE from EIKON'!CE282)+('ISSUE SCORE from EIKON'!CT282*'WEIGHTED from Refinitive'!$B$11)+('WEIGHTED from Refinitive'!$B$14*'ISSUE SCORE from EIKON'!DI282)+('ISSUE SCORE from EIKON'!DX282*'WEIGHTED from Refinitive'!$B$15)+('WEIGHTED from Refinitive'!$B$16*'ISSUE SCORE from EIKON'!EM282)</f>
        <v>81.638997688293031</v>
      </c>
      <c r="D279" s="1">
        <f>('WEIGHTED from Refinitive'!$B$3*'ISSUE SCORE from EIKON'!I282)+('WEIGHTED from Refinitive'!$B$4*'ISSUE SCORE from EIKON'!X282)+('ISSUE SCORE from EIKON'!AM282*'WEIGHTED from Refinitive'!$B$5)+('WEIGHTED from Refinitive'!$B$8*'ISSUE SCORE from EIKON'!BB282)+('ISSUE SCORE from EIKON'!BQ282*'WEIGHTED from Refinitive'!$B$9)+('WEIGHTED from Refinitive'!$B$10*'ISSUE SCORE from EIKON'!CF282)+('ISSUE SCORE from EIKON'!CU282*'WEIGHTED from Refinitive'!$B$11)+('WEIGHTED from Refinitive'!$B$14*'ISSUE SCORE from EIKON'!DJ282)+('ISSUE SCORE from EIKON'!DY282*'WEIGHTED from Refinitive'!$B$15)+('WEIGHTED from Refinitive'!$B$16*'ISSUE SCORE from EIKON'!EN282)</f>
        <v>82.743547283581137</v>
      </c>
      <c r="E279" s="1">
        <f>('WEIGHTED from Refinitive'!$B$3*'ISSUE SCORE from EIKON'!J282)+('WEIGHTED from Refinitive'!$B$4*'ISSUE SCORE from EIKON'!Y282)+('ISSUE SCORE from EIKON'!AN282*'WEIGHTED from Refinitive'!$B$5)+('WEIGHTED from Refinitive'!$B$8*'ISSUE SCORE from EIKON'!BC282)+('ISSUE SCORE from EIKON'!BR282*'WEIGHTED from Refinitive'!$B$9)+('WEIGHTED from Refinitive'!$B$10*'ISSUE SCORE from EIKON'!CG282)+('ISSUE SCORE from EIKON'!CV282*'WEIGHTED from Refinitive'!$B$11)+('WEIGHTED from Refinitive'!$B$14*'ISSUE SCORE from EIKON'!DK282)+('ISSUE SCORE from EIKON'!DZ282*'WEIGHTED from Refinitive'!$B$15)+('WEIGHTED from Refinitive'!$B$16*'ISSUE SCORE from EIKON'!EO282)</f>
        <v>65.582391040949318</v>
      </c>
      <c r="F279" s="1">
        <f>('WEIGHTED from Refinitive'!$B$3*'ISSUE SCORE from EIKON'!K282)+('WEIGHTED from Refinitive'!$B$4*'ISSUE SCORE from EIKON'!Z282)+('ISSUE SCORE from EIKON'!AO282*'WEIGHTED from Refinitive'!$B$5)+('WEIGHTED from Refinitive'!$B$8*'ISSUE SCORE from EIKON'!BD282)+('ISSUE SCORE from EIKON'!BS282*'WEIGHTED from Refinitive'!$B$9)+('WEIGHTED from Refinitive'!$B$10*'ISSUE SCORE from EIKON'!CH282)+('ISSUE SCORE from EIKON'!CW282*'WEIGHTED from Refinitive'!$B$11)+('WEIGHTED from Refinitive'!$B$14*'ISSUE SCORE from EIKON'!DL282)+('ISSUE SCORE from EIKON'!EA282*'WEIGHTED from Refinitive'!$B$15)+('WEIGHTED from Refinitive'!$B$16*'ISSUE SCORE from EIKON'!EP282)</f>
        <v>64.062584631008733</v>
      </c>
      <c r="G279" s="1">
        <f>('WEIGHTED from Refinitive'!$B$3*'ISSUE SCORE from EIKON'!L282)+('WEIGHTED from Refinitive'!$B$4*'ISSUE SCORE from EIKON'!AA282)+('ISSUE SCORE from EIKON'!AP282*'WEIGHTED from Refinitive'!$B$5)+('WEIGHTED from Refinitive'!$B$8*'ISSUE SCORE from EIKON'!BE282)+('ISSUE SCORE from EIKON'!BT282*'WEIGHTED from Refinitive'!$B$9)+('WEIGHTED from Refinitive'!$B$10*'ISSUE SCORE from EIKON'!CI282)+('ISSUE SCORE from EIKON'!CX282*'WEIGHTED from Refinitive'!$B$11)+('WEIGHTED from Refinitive'!$B$14*'ISSUE SCORE from EIKON'!DM282)+('ISSUE SCORE from EIKON'!EB282*'WEIGHTED from Refinitive'!$B$15)+('WEIGHTED from Refinitive'!$B$16*'ISSUE SCORE from EIKON'!EQ282)</f>
        <v>58.17767758557229</v>
      </c>
      <c r="H279" s="1">
        <f>('WEIGHTED from Refinitive'!$B$3*'ISSUE SCORE from EIKON'!M282)+('WEIGHTED from Refinitive'!$B$4*'ISSUE SCORE from EIKON'!AB282)+('ISSUE SCORE from EIKON'!AQ282*'WEIGHTED from Refinitive'!$B$5)+('WEIGHTED from Refinitive'!$B$8*'ISSUE SCORE from EIKON'!BF282)+('ISSUE SCORE from EIKON'!BU282*'WEIGHTED from Refinitive'!$B$9)+('WEIGHTED from Refinitive'!$B$10*'ISSUE SCORE from EIKON'!CJ282)+('ISSUE SCORE from EIKON'!CY282*'WEIGHTED from Refinitive'!$B$11)+('WEIGHTED from Refinitive'!$B$14*'ISSUE SCORE from EIKON'!DN282)+('ISSUE SCORE from EIKON'!EC282*'WEIGHTED from Refinitive'!$B$15)+('WEIGHTED from Refinitive'!$B$16*'ISSUE SCORE from EIKON'!ER282)</f>
        <v>36.327834428211865</v>
      </c>
      <c r="I279" s="1">
        <f>('WEIGHTED from Refinitive'!$B$3*'ISSUE SCORE from EIKON'!N282)+('WEIGHTED from Refinitive'!$B$4*'ISSUE SCORE from EIKON'!AC282)+('ISSUE SCORE from EIKON'!AR282*'WEIGHTED from Refinitive'!$B$5)+('WEIGHTED from Refinitive'!$B$8*'ISSUE SCORE from EIKON'!BG282)+('ISSUE SCORE from EIKON'!BV282*'WEIGHTED from Refinitive'!$B$9)+('WEIGHTED from Refinitive'!$B$10*'ISSUE SCORE from EIKON'!CK282)+('ISSUE SCORE from EIKON'!CZ282*'WEIGHTED from Refinitive'!$B$11)+('WEIGHTED from Refinitive'!$B$14*'ISSUE SCORE from EIKON'!DO282)+('ISSUE SCORE from EIKON'!ED282*'WEIGHTED from Refinitive'!$B$15)+('WEIGHTED from Refinitive'!$B$16*'ISSUE SCORE from EIKON'!ES282)</f>
        <v>37.862410071942399</v>
      </c>
      <c r="J279" s="1">
        <f>('WEIGHTED from Refinitive'!$B$3*'ISSUE SCORE from EIKON'!O282)+('WEIGHTED from Refinitive'!$B$4*'ISSUE SCORE from EIKON'!AD282)+('ISSUE SCORE from EIKON'!AS282*'WEIGHTED from Refinitive'!$B$5)+('WEIGHTED from Refinitive'!$B$8*'ISSUE SCORE from EIKON'!BH282)+('ISSUE SCORE from EIKON'!BW282*'WEIGHTED from Refinitive'!$B$9)+('WEIGHTED from Refinitive'!$B$10*'ISSUE SCORE from EIKON'!CL282)+('ISSUE SCORE from EIKON'!DA282*'WEIGHTED from Refinitive'!$B$11)+('WEIGHTED from Refinitive'!$B$14*'ISSUE SCORE from EIKON'!DP282)+('ISSUE SCORE from EIKON'!EE282*'WEIGHTED from Refinitive'!$B$15)+('WEIGHTED from Refinitive'!$B$16*'ISSUE SCORE from EIKON'!ET282)</f>
        <v>41.846367771572652</v>
      </c>
      <c r="K279" s="1">
        <f>('WEIGHTED from Refinitive'!$B$3*'ISSUE SCORE from EIKON'!P282)+('WEIGHTED from Refinitive'!$B$4*'ISSUE SCORE from EIKON'!AE282)+('ISSUE SCORE from EIKON'!AT282*'WEIGHTED from Refinitive'!$B$5)+('WEIGHTED from Refinitive'!$B$8*'ISSUE SCORE from EIKON'!BI282)+('ISSUE SCORE from EIKON'!BX282*'WEIGHTED from Refinitive'!$B$9)+('WEIGHTED from Refinitive'!$B$10*'ISSUE SCORE from EIKON'!CM282)+('ISSUE SCORE from EIKON'!DB282*'WEIGHTED from Refinitive'!$B$11)+('WEIGHTED from Refinitive'!$B$14*'ISSUE SCORE from EIKON'!DQ282)+('ISSUE SCORE from EIKON'!EF282*'WEIGHTED from Refinitive'!$B$15)+('WEIGHTED from Refinitive'!$B$16*'ISSUE SCORE from EIKON'!EU282)</f>
        <v>45.589569515031407</v>
      </c>
      <c r="L279" s="1">
        <f>('WEIGHTED from Refinitive'!$B$3*'ISSUE SCORE from EIKON'!Q282)+('WEIGHTED from Refinitive'!$B$4*'ISSUE SCORE from EIKON'!AF282)+('ISSUE SCORE from EIKON'!AU282*'WEIGHTED from Refinitive'!$B$5)+('WEIGHTED from Refinitive'!$B$8*'ISSUE SCORE from EIKON'!BJ282)+('ISSUE SCORE from EIKON'!BY282*'WEIGHTED from Refinitive'!$B$9)+('WEIGHTED from Refinitive'!$B$10*'ISSUE SCORE from EIKON'!CN282)+('ISSUE SCORE from EIKON'!DC282*'WEIGHTED from Refinitive'!$B$11)+('WEIGHTED from Refinitive'!$B$14*'ISSUE SCORE from EIKON'!DR282)+('ISSUE SCORE from EIKON'!EG282*'WEIGHTED from Refinitive'!$B$15)+('WEIGHTED from Refinitive'!$B$16*'ISSUE SCORE from EIKON'!EV282)</f>
        <v>48.389100708896976</v>
      </c>
      <c r="M279" s="1">
        <f>('WEIGHTED from Refinitive'!$B$3*'ISSUE SCORE from EIKON'!R282)+('WEIGHTED from Refinitive'!$B$4*'ISSUE SCORE from EIKON'!AG282)+('ISSUE SCORE from EIKON'!AV282*'WEIGHTED from Refinitive'!$B$5)+('WEIGHTED from Refinitive'!$B$8*'ISSUE SCORE from EIKON'!BK282)+('ISSUE SCORE from EIKON'!BZ282*'WEIGHTED from Refinitive'!$B$9)+('WEIGHTED from Refinitive'!$B$10*'ISSUE SCORE from EIKON'!CO282)+('ISSUE SCORE from EIKON'!DD282*'WEIGHTED from Refinitive'!$B$11)+('WEIGHTED from Refinitive'!$B$14*'ISSUE SCORE from EIKON'!DS282)+('ISSUE SCORE from EIKON'!EH282*'WEIGHTED from Refinitive'!$B$15)+('WEIGHTED from Refinitive'!$B$16*'ISSUE SCORE from EIKON'!EW282)</f>
        <v>30.035541575950386</v>
      </c>
      <c r="N279" s="1">
        <f>('WEIGHTED from Refinitive'!$B$3*'ISSUE SCORE from EIKON'!S282)+('WEIGHTED from Refinitive'!$B$4*'ISSUE SCORE from EIKON'!AH282)+('ISSUE SCORE from EIKON'!AW282*'WEIGHTED from Refinitive'!$B$5)+('WEIGHTED from Refinitive'!$B$8*'ISSUE SCORE from EIKON'!BL282)+('ISSUE SCORE from EIKON'!CA282*'WEIGHTED from Refinitive'!$B$9)+('WEIGHTED from Refinitive'!$B$10*'ISSUE SCORE from EIKON'!CP282)+('ISSUE SCORE from EIKON'!DE282*'WEIGHTED from Refinitive'!$B$11)+('WEIGHTED from Refinitive'!$B$14*'ISSUE SCORE from EIKON'!DT282)+('ISSUE SCORE from EIKON'!EI282*'WEIGHTED from Refinitive'!$B$15)+('WEIGHTED from Refinitive'!$B$16*'ISSUE SCORE from EIKON'!EX282)</f>
        <v>42.634965114025412</v>
      </c>
      <c r="O279" s="1">
        <f>('WEIGHTED from Refinitive'!$B$3*'ISSUE SCORE from EIKON'!T282)+('WEIGHTED from Refinitive'!$B$4*'ISSUE SCORE from EIKON'!AI282)+('ISSUE SCORE from EIKON'!AX282*'WEIGHTED from Refinitive'!$B$5)+('WEIGHTED from Refinitive'!$B$8*'ISSUE SCORE from EIKON'!BM282)+('ISSUE SCORE from EIKON'!CB282*'WEIGHTED from Refinitive'!$B$9)+('WEIGHTED from Refinitive'!$B$10*'ISSUE SCORE from EIKON'!CQ282)+('ISSUE SCORE from EIKON'!DF282*'WEIGHTED from Refinitive'!$B$11)+('WEIGHTED from Refinitive'!$B$14*'ISSUE SCORE from EIKON'!DU282)+('ISSUE SCORE from EIKON'!EJ282*'WEIGHTED from Refinitive'!$B$15)+('WEIGHTED from Refinitive'!$B$16*'ISSUE SCORE from EIKON'!EY282)</f>
        <v>52.927935606060565</v>
      </c>
      <c r="P279" s="1">
        <f>('WEIGHTED from Refinitive'!$B$3*'ISSUE SCORE from EIKON'!U282)+('WEIGHTED from Refinitive'!$B$4*'ISSUE SCORE from EIKON'!AJ282)+('ISSUE SCORE from EIKON'!AY282*'WEIGHTED from Refinitive'!$B$5)+('WEIGHTED from Refinitive'!$B$8*'ISSUE SCORE from EIKON'!BN282)+('ISSUE SCORE from EIKON'!CC282*'WEIGHTED from Refinitive'!$B$9)+('WEIGHTED from Refinitive'!$B$10*'ISSUE SCORE from EIKON'!CR282)+('ISSUE SCORE from EIKON'!DG282*'WEIGHTED from Refinitive'!$B$11)+('WEIGHTED from Refinitive'!$B$14*'ISSUE SCORE from EIKON'!DV282)+('ISSUE SCORE from EIKON'!EK282*'WEIGHTED from Refinitive'!$B$15)+('WEIGHTED from Refinitive'!$B$16*'ISSUE SCORE from EIKON'!EZ282)</f>
        <v>44.655651696638969</v>
      </c>
      <c r="R279" s="11" t="s">
        <v>418</v>
      </c>
      <c r="S279" s="1">
        <f t="shared" si="122"/>
        <v>51.210735508552936</v>
      </c>
      <c r="T279" s="1">
        <f t="shared" si="123"/>
        <v>81.638997688293031</v>
      </c>
      <c r="U279" s="1">
        <f t="shared" si="124"/>
        <v>82.743547283581137</v>
      </c>
      <c r="V279" s="1">
        <f t="shared" si="125"/>
        <v>65.582391040949318</v>
      </c>
      <c r="W279" s="1">
        <f t="shared" si="126"/>
        <v>64.062584631008733</v>
      </c>
      <c r="X279" s="1">
        <f t="shared" si="127"/>
        <v>58.17767758557229</v>
      </c>
      <c r="Y279" s="1">
        <f t="shared" si="128"/>
        <v>36.327834428211865</v>
      </c>
      <c r="Z279" s="1">
        <f t="shared" si="129"/>
        <v>37.862410071942399</v>
      </c>
      <c r="AA279" s="1">
        <f t="shared" si="130"/>
        <v>41.846367771572652</v>
      </c>
      <c r="AB279" s="1">
        <f t="shared" si="131"/>
        <v>45.589569515031407</v>
      </c>
      <c r="AC279" s="1">
        <f t="shared" si="132"/>
        <v>48.389100708896976</v>
      </c>
      <c r="AD279" s="1">
        <f t="shared" si="133"/>
        <v>30.035541575950386</v>
      </c>
      <c r="AE279" s="1">
        <f t="shared" si="134"/>
        <v>42.634965114025412</v>
      </c>
      <c r="AF279" s="1">
        <f t="shared" si="135"/>
        <v>52.927935606060565</v>
      </c>
      <c r="AG279" s="1">
        <f t="shared" si="136"/>
        <v>44.655651696638969</v>
      </c>
      <c r="AI279" s="11" t="s">
        <v>418</v>
      </c>
      <c r="AJ279" s="1">
        <f t="shared" si="137"/>
        <v>-30.428262179740095</v>
      </c>
      <c r="AK279" s="1">
        <f t="shared" si="138"/>
        <v>-1.1045495952881055</v>
      </c>
      <c r="AL279" s="1">
        <f t="shared" si="139"/>
        <v>17.161156242631819</v>
      </c>
      <c r="AM279" s="1">
        <f t="shared" si="140"/>
        <v>1.5198064099405855</v>
      </c>
      <c r="AN279" s="1">
        <f t="shared" si="141"/>
        <v>5.8849070454364423</v>
      </c>
      <c r="AO279" s="1">
        <f t="shared" si="142"/>
        <v>21.849843157360425</v>
      </c>
      <c r="AP279" s="1">
        <f t="shared" si="143"/>
        <v>-1.534575643730534</v>
      </c>
      <c r="AQ279" s="1">
        <f t="shared" si="144"/>
        <v>-3.9839576996302526</v>
      </c>
      <c r="AR279" s="1">
        <f t="shared" si="145"/>
        <v>-3.743201743458755</v>
      </c>
      <c r="AS279" s="1">
        <f t="shared" si="146"/>
        <v>-2.7995311938655689</v>
      </c>
      <c r="AT279" s="1">
        <f t="shared" si="147"/>
        <v>18.353559132946589</v>
      </c>
      <c r="AU279" s="1">
        <f t="shared" si="148"/>
        <v>-12.599423538075026</v>
      </c>
      <c r="AV279" s="1">
        <f t="shared" si="149"/>
        <v>-10.292970492035153</v>
      </c>
      <c r="AW279" s="1">
        <f t="shared" si="150"/>
        <v>8.2722839094215956</v>
      </c>
      <c r="AX279" s="1" t="str">
        <f>VLOOKUP(AI279,'ISSUE SCORE from EIKON'!A282:B711,2,FALSE)</f>
        <v>Sealed Air Corp</v>
      </c>
      <c r="AY279" s="1">
        <f t="shared" si="151"/>
        <v>278</v>
      </c>
      <c r="AZ279" s="1">
        <v>278</v>
      </c>
      <c r="BA279" s="1">
        <v>1</v>
      </c>
    </row>
    <row r="280" spans="1:53" ht="15">
      <c r="A280" s="11" t="s">
        <v>345</v>
      </c>
      <c r="B280" s="1">
        <f>('WEIGHTED from Refinitive'!$B$3*'ISSUE SCORE from EIKON'!G283)+('WEIGHTED from Refinitive'!$B$4*'ISSUE SCORE from EIKON'!V283)+('ISSUE SCORE from EIKON'!AK283*'WEIGHTED from Refinitive'!$B$5)+('WEIGHTED from Refinitive'!$B$8*'ISSUE SCORE from EIKON'!AZ283)+('ISSUE SCORE from EIKON'!BO283*'WEIGHTED from Refinitive'!$B$9)+('WEIGHTED from Refinitive'!$B$10*'ISSUE SCORE from EIKON'!CD283)+('ISSUE SCORE from EIKON'!CS283*'WEIGHTED from Refinitive'!$B$11)+('WEIGHTED from Refinitive'!$B$14*'ISSUE SCORE from EIKON'!DH283)+('ISSUE SCORE from EIKON'!DW283*'WEIGHTED from Refinitive'!$B$15)+('WEIGHTED from Refinitive'!$B$16*'ISSUE SCORE from EIKON'!EL283)</f>
        <v>59.552455357142819</v>
      </c>
      <c r="C280" s="1">
        <f>('WEIGHTED from Refinitive'!$B$3*'ISSUE SCORE from EIKON'!H283)+('WEIGHTED from Refinitive'!$B$4*'ISSUE SCORE from EIKON'!W283)+('ISSUE SCORE from EIKON'!AL283*'WEIGHTED from Refinitive'!$B$5)+('WEIGHTED from Refinitive'!$B$8*'ISSUE SCORE from EIKON'!BA283)+('ISSUE SCORE from EIKON'!BP283*'WEIGHTED from Refinitive'!$B$9)+('WEIGHTED from Refinitive'!$B$10*'ISSUE SCORE from EIKON'!CE283)+('ISSUE SCORE from EIKON'!CT283*'WEIGHTED from Refinitive'!$B$11)+('WEIGHTED from Refinitive'!$B$14*'ISSUE SCORE from EIKON'!DI283)+('ISSUE SCORE from EIKON'!DX283*'WEIGHTED from Refinitive'!$B$15)+('WEIGHTED from Refinitive'!$B$16*'ISSUE SCORE from EIKON'!EM283)</f>
        <v>56.921106557376994</v>
      </c>
      <c r="D280" s="1">
        <f>('WEIGHTED from Refinitive'!$B$3*'ISSUE SCORE from EIKON'!I283)+('WEIGHTED from Refinitive'!$B$4*'ISSUE SCORE from EIKON'!X283)+('ISSUE SCORE from EIKON'!AM283*'WEIGHTED from Refinitive'!$B$5)+('WEIGHTED from Refinitive'!$B$8*'ISSUE SCORE from EIKON'!BB283)+('ISSUE SCORE from EIKON'!BQ283*'WEIGHTED from Refinitive'!$B$9)+('WEIGHTED from Refinitive'!$B$10*'ISSUE SCORE from EIKON'!CF283)+('ISSUE SCORE from EIKON'!CU283*'WEIGHTED from Refinitive'!$B$11)+('WEIGHTED from Refinitive'!$B$14*'ISSUE SCORE from EIKON'!DJ283)+('ISSUE SCORE from EIKON'!DY283*'WEIGHTED from Refinitive'!$B$15)+('WEIGHTED from Refinitive'!$B$16*'ISSUE SCORE from EIKON'!EN283)</f>
        <v>56.720232959447763</v>
      </c>
      <c r="E280" s="1">
        <f>('WEIGHTED from Refinitive'!$B$3*'ISSUE SCORE from EIKON'!J283)+('WEIGHTED from Refinitive'!$B$4*'ISSUE SCORE from EIKON'!Y283)+('ISSUE SCORE from EIKON'!AN283*'WEIGHTED from Refinitive'!$B$5)+('WEIGHTED from Refinitive'!$B$8*'ISSUE SCORE from EIKON'!BC283)+('ISSUE SCORE from EIKON'!BR283*'WEIGHTED from Refinitive'!$B$9)+('WEIGHTED from Refinitive'!$B$10*'ISSUE SCORE from EIKON'!CG283)+('ISSUE SCORE from EIKON'!CV283*'WEIGHTED from Refinitive'!$B$11)+('WEIGHTED from Refinitive'!$B$14*'ISSUE SCORE from EIKON'!DK283)+('ISSUE SCORE from EIKON'!DZ283*'WEIGHTED from Refinitive'!$B$15)+('WEIGHTED from Refinitive'!$B$16*'ISSUE SCORE from EIKON'!EO283)</f>
        <v>54.963983050847425</v>
      </c>
      <c r="F280" s="1">
        <f>('WEIGHTED from Refinitive'!$B$3*'ISSUE SCORE from EIKON'!K283)+('WEIGHTED from Refinitive'!$B$4*'ISSUE SCORE from EIKON'!Z283)+('ISSUE SCORE from EIKON'!AO283*'WEIGHTED from Refinitive'!$B$5)+('WEIGHTED from Refinitive'!$B$8*'ISSUE SCORE from EIKON'!BD283)+('ISSUE SCORE from EIKON'!BS283*'WEIGHTED from Refinitive'!$B$9)+('WEIGHTED from Refinitive'!$B$10*'ISSUE SCORE from EIKON'!CH283)+('ISSUE SCORE from EIKON'!CW283*'WEIGHTED from Refinitive'!$B$11)+('WEIGHTED from Refinitive'!$B$14*'ISSUE SCORE from EIKON'!DL283)+('ISSUE SCORE from EIKON'!EA283*'WEIGHTED from Refinitive'!$B$15)+('WEIGHTED from Refinitive'!$B$16*'ISSUE SCORE from EIKON'!EP283)</f>
        <v>49.906565656565625</v>
      </c>
      <c r="G280" s="1">
        <f>('WEIGHTED from Refinitive'!$B$3*'ISSUE SCORE from EIKON'!L283)+('WEIGHTED from Refinitive'!$B$4*'ISSUE SCORE from EIKON'!AA283)+('ISSUE SCORE from EIKON'!AP283*'WEIGHTED from Refinitive'!$B$5)+('WEIGHTED from Refinitive'!$B$8*'ISSUE SCORE from EIKON'!BE283)+('ISSUE SCORE from EIKON'!BT283*'WEIGHTED from Refinitive'!$B$9)+('WEIGHTED from Refinitive'!$B$10*'ISSUE SCORE from EIKON'!CI283)+('ISSUE SCORE from EIKON'!CX283*'WEIGHTED from Refinitive'!$B$11)+('WEIGHTED from Refinitive'!$B$14*'ISSUE SCORE from EIKON'!DM283)+('ISSUE SCORE from EIKON'!EB283*'WEIGHTED from Refinitive'!$B$15)+('WEIGHTED from Refinitive'!$B$16*'ISSUE SCORE from EIKON'!EQ283)</f>
        <v>37.187653814602086</v>
      </c>
      <c r="H280" s="1">
        <f>('WEIGHTED from Refinitive'!$B$3*'ISSUE SCORE from EIKON'!M283)+('WEIGHTED from Refinitive'!$B$4*'ISSUE SCORE from EIKON'!AB283)+('ISSUE SCORE from EIKON'!AQ283*'WEIGHTED from Refinitive'!$B$5)+('WEIGHTED from Refinitive'!$B$8*'ISSUE SCORE from EIKON'!BF283)+('ISSUE SCORE from EIKON'!BU283*'WEIGHTED from Refinitive'!$B$9)+('WEIGHTED from Refinitive'!$B$10*'ISSUE SCORE from EIKON'!CJ283)+('ISSUE SCORE from EIKON'!CY283*'WEIGHTED from Refinitive'!$B$11)+('WEIGHTED from Refinitive'!$B$14*'ISSUE SCORE from EIKON'!DN283)+('ISSUE SCORE from EIKON'!EC283*'WEIGHTED from Refinitive'!$B$15)+('WEIGHTED from Refinitive'!$B$16*'ISSUE SCORE from EIKON'!ER283)</f>
        <v>37.680813953488347</v>
      </c>
      <c r="I280" s="1">
        <f>('WEIGHTED from Refinitive'!$B$3*'ISSUE SCORE from EIKON'!N283)+('WEIGHTED from Refinitive'!$B$4*'ISSUE SCORE from EIKON'!AC283)+('ISSUE SCORE from EIKON'!AR283*'WEIGHTED from Refinitive'!$B$5)+('WEIGHTED from Refinitive'!$B$8*'ISSUE SCORE from EIKON'!BG283)+('ISSUE SCORE from EIKON'!BV283*'WEIGHTED from Refinitive'!$B$9)+('WEIGHTED from Refinitive'!$B$10*'ISSUE SCORE from EIKON'!CK283)+('ISSUE SCORE from EIKON'!CZ283*'WEIGHTED from Refinitive'!$B$11)+('WEIGHTED from Refinitive'!$B$14*'ISSUE SCORE from EIKON'!DO283)+('ISSUE SCORE from EIKON'!ED283*'WEIGHTED from Refinitive'!$B$15)+('WEIGHTED from Refinitive'!$B$16*'ISSUE SCORE from EIKON'!ES283)</f>
        <v>38.434397163120529</v>
      </c>
      <c r="J280" s="1">
        <f>('WEIGHTED from Refinitive'!$B$3*'ISSUE SCORE from EIKON'!O283)+('WEIGHTED from Refinitive'!$B$4*'ISSUE SCORE from EIKON'!AD283)+('ISSUE SCORE from EIKON'!AS283*'WEIGHTED from Refinitive'!$B$5)+('WEIGHTED from Refinitive'!$B$8*'ISSUE SCORE from EIKON'!BH283)+('ISSUE SCORE from EIKON'!BW283*'WEIGHTED from Refinitive'!$B$9)+('WEIGHTED from Refinitive'!$B$10*'ISSUE SCORE from EIKON'!CL283)+('ISSUE SCORE from EIKON'!DA283*'WEIGHTED from Refinitive'!$B$11)+('WEIGHTED from Refinitive'!$B$14*'ISSUE SCORE from EIKON'!DP283)+('ISSUE SCORE from EIKON'!EE283*'WEIGHTED from Refinitive'!$B$15)+('WEIGHTED from Refinitive'!$B$16*'ISSUE SCORE from EIKON'!ET283)</f>
        <v>37.91011705685613</v>
      </c>
      <c r="K280" s="1">
        <f>('WEIGHTED from Refinitive'!$B$3*'ISSUE SCORE from EIKON'!P283)+('WEIGHTED from Refinitive'!$B$4*'ISSUE SCORE from EIKON'!AE283)+('ISSUE SCORE from EIKON'!AT283*'WEIGHTED from Refinitive'!$B$5)+('WEIGHTED from Refinitive'!$B$8*'ISSUE SCORE from EIKON'!BI283)+('ISSUE SCORE from EIKON'!BX283*'WEIGHTED from Refinitive'!$B$9)+('WEIGHTED from Refinitive'!$B$10*'ISSUE SCORE from EIKON'!CM283)+('ISSUE SCORE from EIKON'!DB283*'WEIGHTED from Refinitive'!$B$11)+('WEIGHTED from Refinitive'!$B$14*'ISSUE SCORE from EIKON'!DQ283)+('ISSUE SCORE from EIKON'!EF283*'WEIGHTED from Refinitive'!$B$15)+('WEIGHTED from Refinitive'!$B$16*'ISSUE SCORE from EIKON'!EU283)</f>
        <v>38.000892857142851</v>
      </c>
      <c r="L280" s="1">
        <f>('WEIGHTED from Refinitive'!$B$3*'ISSUE SCORE from EIKON'!Q283)+('WEIGHTED from Refinitive'!$B$4*'ISSUE SCORE from EIKON'!AF283)+('ISSUE SCORE from EIKON'!AU283*'WEIGHTED from Refinitive'!$B$5)+('WEIGHTED from Refinitive'!$B$8*'ISSUE SCORE from EIKON'!BJ283)+('ISSUE SCORE from EIKON'!BY283*'WEIGHTED from Refinitive'!$B$9)+('WEIGHTED from Refinitive'!$B$10*'ISSUE SCORE from EIKON'!CN283)+('ISSUE SCORE from EIKON'!DC283*'WEIGHTED from Refinitive'!$B$11)+('WEIGHTED from Refinitive'!$B$14*'ISSUE SCORE from EIKON'!DR283)+('ISSUE SCORE from EIKON'!EG283*'WEIGHTED from Refinitive'!$B$15)+('WEIGHTED from Refinitive'!$B$16*'ISSUE SCORE from EIKON'!EV283)</f>
        <v>32.821133167907341</v>
      </c>
      <c r="M280" s="1">
        <f>('WEIGHTED from Refinitive'!$B$3*'ISSUE SCORE from EIKON'!R283)+('WEIGHTED from Refinitive'!$B$4*'ISSUE SCORE from EIKON'!AG283)+('ISSUE SCORE from EIKON'!AV283*'WEIGHTED from Refinitive'!$B$5)+('WEIGHTED from Refinitive'!$B$8*'ISSUE SCORE from EIKON'!BK283)+('ISSUE SCORE from EIKON'!BZ283*'WEIGHTED from Refinitive'!$B$9)+('WEIGHTED from Refinitive'!$B$10*'ISSUE SCORE from EIKON'!CO283)+('ISSUE SCORE from EIKON'!DD283*'WEIGHTED from Refinitive'!$B$11)+('WEIGHTED from Refinitive'!$B$14*'ISSUE SCORE from EIKON'!DS283)+('ISSUE SCORE from EIKON'!EH283*'WEIGHTED from Refinitive'!$B$15)+('WEIGHTED from Refinitive'!$B$16*'ISSUE SCORE from EIKON'!EW283)</f>
        <v>33.738430127041703</v>
      </c>
      <c r="N280" s="1">
        <f>('WEIGHTED from Refinitive'!$B$3*'ISSUE SCORE from EIKON'!S283)+('WEIGHTED from Refinitive'!$B$4*'ISSUE SCORE from EIKON'!AH283)+('ISSUE SCORE from EIKON'!AW283*'WEIGHTED from Refinitive'!$B$5)+('WEIGHTED from Refinitive'!$B$8*'ISSUE SCORE from EIKON'!BL283)+('ISSUE SCORE from EIKON'!CA283*'WEIGHTED from Refinitive'!$B$9)+('WEIGHTED from Refinitive'!$B$10*'ISSUE SCORE from EIKON'!CP283)+('ISSUE SCORE from EIKON'!DE283*'WEIGHTED from Refinitive'!$B$11)+('WEIGHTED from Refinitive'!$B$14*'ISSUE SCORE from EIKON'!DT283)+('ISSUE SCORE from EIKON'!EI283*'WEIGHTED from Refinitive'!$B$15)+('WEIGHTED from Refinitive'!$B$16*'ISSUE SCORE from EIKON'!EX283)</f>
        <v>40.433449883449846</v>
      </c>
      <c r="O280" s="1">
        <f>('WEIGHTED from Refinitive'!$B$3*'ISSUE SCORE from EIKON'!T283)+('WEIGHTED from Refinitive'!$B$4*'ISSUE SCORE from EIKON'!AI283)+('ISSUE SCORE from EIKON'!AX283*'WEIGHTED from Refinitive'!$B$5)+('WEIGHTED from Refinitive'!$B$8*'ISSUE SCORE from EIKON'!BM283)+('ISSUE SCORE from EIKON'!CB283*'WEIGHTED from Refinitive'!$B$9)+('WEIGHTED from Refinitive'!$B$10*'ISSUE SCORE from EIKON'!CQ283)+('ISSUE SCORE from EIKON'!DF283*'WEIGHTED from Refinitive'!$B$11)+('WEIGHTED from Refinitive'!$B$14*'ISSUE SCORE from EIKON'!DU283)+('ISSUE SCORE from EIKON'!EJ283*'WEIGHTED from Refinitive'!$B$15)+('WEIGHTED from Refinitive'!$B$16*'ISSUE SCORE from EIKON'!EY283)</f>
        <v>49.33632075471693</v>
      </c>
      <c r="P280" s="1">
        <f>('WEIGHTED from Refinitive'!$B$3*'ISSUE SCORE from EIKON'!U283)+('WEIGHTED from Refinitive'!$B$4*'ISSUE SCORE from EIKON'!AJ283)+('ISSUE SCORE from EIKON'!AY283*'WEIGHTED from Refinitive'!$B$5)+('WEIGHTED from Refinitive'!$B$8*'ISSUE SCORE from EIKON'!BN283)+('ISSUE SCORE from EIKON'!CC283*'WEIGHTED from Refinitive'!$B$9)+('WEIGHTED from Refinitive'!$B$10*'ISSUE SCORE from EIKON'!CR283)+('ISSUE SCORE from EIKON'!DG283*'WEIGHTED from Refinitive'!$B$11)+('WEIGHTED from Refinitive'!$B$14*'ISSUE SCORE from EIKON'!DV283)+('ISSUE SCORE from EIKON'!EK283*'WEIGHTED from Refinitive'!$B$15)+('WEIGHTED from Refinitive'!$B$16*'ISSUE SCORE from EIKON'!EZ283)</f>
        <v>56.097934918648292</v>
      </c>
      <c r="R280" s="11" t="s">
        <v>419</v>
      </c>
      <c r="S280" s="1">
        <f t="shared" si="122"/>
        <v>64.819445120340347</v>
      </c>
      <c r="T280" s="1">
        <f t="shared" si="123"/>
        <v>56.921106557376994</v>
      </c>
      <c r="U280" s="1">
        <f t="shared" si="124"/>
        <v>56.720232959447763</v>
      </c>
      <c r="V280" s="1">
        <f t="shared" si="125"/>
        <v>54.963983050847425</v>
      </c>
      <c r="W280" s="1">
        <f t="shared" si="126"/>
        <v>49.906565656565625</v>
      </c>
      <c r="X280" s="1">
        <f t="shared" si="127"/>
        <v>37.187653814602086</v>
      </c>
      <c r="Y280" s="1">
        <f t="shared" si="128"/>
        <v>37.680813953488347</v>
      </c>
      <c r="Z280" s="1">
        <f t="shared" si="129"/>
        <v>38.434397163120529</v>
      </c>
      <c r="AA280" s="1">
        <f t="shared" si="130"/>
        <v>37.91011705685613</v>
      </c>
      <c r="AB280" s="1">
        <f t="shared" si="131"/>
        <v>38.000892857142851</v>
      </c>
      <c r="AC280" s="1">
        <f t="shared" si="132"/>
        <v>32.821133167907341</v>
      </c>
      <c r="AD280" s="1">
        <f t="shared" si="133"/>
        <v>33.738430127041703</v>
      </c>
      <c r="AE280" s="1">
        <f t="shared" si="134"/>
        <v>40.433449883449846</v>
      </c>
      <c r="AF280" s="1">
        <f t="shared" si="135"/>
        <v>49.33632075471693</v>
      </c>
      <c r="AG280" s="1">
        <f t="shared" si="136"/>
        <v>56.097934918648292</v>
      </c>
      <c r="AI280" s="11" t="s">
        <v>419</v>
      </c>
      <c r="AJ280" s="1">
        <f t="shared" si="137"/>
        <v>7.8983385629633531</v>
      </c>
      <c r="AK280" s="1">
        <f t="shared" si="138"/>
        <v>0.2008735979292311</v>
      </c>
      <c r="AL280" s="1">
        <f t="shared" si="139"/>
        <v>1.7562499086003385</v>
      </c>
      <c r="AM280" s="1">
        <f t="shared" si="140"/>
        <v>5.0574173942817993</v>
      </c>
      <c r="AN280" s="1">
        <f t="shared" si="141"/>
        <v>12.718911841963539</v>
      </c>
      <c r="AO280" s="1">
        <f t="shared" si="142"/>
        <v>-0.49316013888626031</v>
      </c>
      <c r="AP280" s="1">
        <f t="shared" si="143"/>
        <v>-0.75358320963218262</v>
      </c>
      <c r="AQ280" s="1">
        <f t="shared" si="144"/>
        <v>0.52428010626439914</v>
      </c>
      <c r="AR280" s="1">
        <f t="shared" si="145"/>
        <v>-0.090775800286721164</v>
      </c>
      <c r="AS280" s="1">
        <f t="shared" si="146"/>
        <v>5.1797596892355102</v>
      </c>
      <c r="AT280" s="1">
        <f t="shared" si="147"/>
        <v>-0.9172969591343616</v>
      </c>
      <c r="AU280" s="1">
        <f t="shared" si="148"/>
        <v>-6.6950197564081435</v>
      </c>
      <c r="AV280" s="1">
        <f t="shared" si="149"/>
        <v>-8.9028708712670834</v>
      </c>
      <c r="AW280" s="1">
        <f t="shared" si="150"/>
        <v>-6.7616141639313625</v>
      </c>
      <c r="AX280" s="1" t="str">
        <f>VLOOKUP(AI280,'ISSUE SCORE from EIKON'!A283:B712,2,FALSE)</f>
        <v>Sherwin-Williams Co</v>
      </c>
      <c r="AY280" s="1">
        <f t="shared" si="151"/>
        <v>279</v>
      </c>
      <c r="AZ280" s="1">
        <v>279</v>
      </c>
      <c r="BA280" s="1">
        <v>1</v>
      </c>
    </row>
    <row r="281" spans="1:53" ht="15">
      <c r="A281" s="11" t="s">
        <v>346</v>
      </c>
      <c r="B281" s="1">
        <f>('WEIGHTED from Refinitive'!$B$3*'ISSUE SCORE from EIKON'!G284)+('WEIGHTED from Refinitive'!$B$4*'ISSUE SCORE from EIKON'!V284)+('ISSUE SCORE from EIKON'!AK284*'WEIGHTED from Refinitive'!$B$5)+('WEIGHTED from Refinitive'!$B$8*'ISSUE SCORE from EIKON'!AZ284)+('ISSUE SCORE from EIKON'!BO284*'WEIGHTED from Refinitive'!$B$9)+('WEIGHTED from Refinitive'!$B$10*'ISSUE SCORE from EIKON'!CD284)+('ISSUE SCORE from EIKON'!CS284*'WEIGHTED from Refinitive'!$B$11)+('WEIGHTED from Refinitive'!$B$14*'ISSUE SCORE from EIKON'!DH284)+('ISSUE SCORE from EIKON'!DW284*'WEIGHTED from Refinitive'!$B$15)+('WEIGHTED from Refinitive'!$B$16*'ISSUE SCORE from EIKON'!EL284)</f>
        <v>54.916073742789578</v>
      </c>
      <c r="C281" s="1">
        <f>('WEIGHTED from Refinitive'!$B$3*'ISSUE SCORE from EIKON'!H284)+('WEIGHTED from Refinitive'!$B$4*'ISSUE SCORE from EIKON'!W284)+('ISSUE SCORE from EIKON'!AL284*'WEIGHTED from Refinitive'!$B$5)+('WEIGHTED from Refinitive'!$B$8*'ISSUE SCORE from EIKON'!BA284)+('ISSUE SCORE from EIKON'!BP284*'WEIGHTED from Refinitive'!$B$9)+('WEIGHTED from Refinitive'!$B$10*'ISSUE SCORE from EIKON'!CE284)+('ISSUE SCORE from EIKON'!CT284*'WEIGHTED from Refinitive'!$B$11)+('WEIGHTED from Refinitive'!$B$14*'ISSUE SCORE from EIKON'!DI284)+('ISSUE SCORE from EIKON'!DX284*'WEIGHTED from Refinitive'!$B$15)+('WEIGHTED from Refinitive'!$B$16*'ISSUE SCORE from EIKON'!EM284)</f>
        <v>42.079485121046751</v>
      </c>
      <c r="D281" s="1">
        <f>('WEIGHTED from Refinitive'!$B$3*'ISSUE SCORE from EIKON'!I284)+('WEIGHTED from Refinitive'!$B$4*'ISSUE SCORE from EIKON'!X284)+('ISSUE SCORE from EIKON'!AM284*'WEIGHTED from Refinitive'!$B$5)+('WEIGHTED from Refinitive'!$B$8*'ISSUE SCORE from EIKON'!BB284)+('ISSUE SCORE from EIKON'!BQ284*'WEIGHTED from Refinitive'!$B$9)+('WEIGHTED from Refinitive'!$B$10*'ISSUE SCORE from EIKON'!CF284)+('ISSUE SCORE from EIKON'!CU284*'WEIGHTED from Refinitive'!$B$11)+('WEIGHTED from Refinitive'!$B$14*'ISSUE SCORE from EIKON'!DJ284)+('ISSUE SCORE from EIKON'!DY284*'WEIGHTED from Refinitive'!$B$15)+('WEIGHTED from Refinitive'!$B$16*'ISSUE SCORE from EIKON'!EN284)</f>
        <v>43.483165129632823</v>
      </c>
      <c r="E281" s="1">
        <f>('WEIGHTED from Refinitive'!$B$3*'ISSUE SCORE from EIKON'!J284)+('WEIGHTED from Refinitive'!$B$4*'ISSUE SCORE from EIKON'!Y284)+('ISSUE SCORE from EIKON'!AN284*'WEIGHTED from Refinitive'!$B$5)+('WEIGHTED from Refinitive'!$B$8*'ISSUE SCORE from EIKON'!BC284)+('ISSUE SCORE from EIKON'!BR284*'WEIGHTED from Refinitive'!$B$9)+('WEIGHTED from Refinitive'!$B$10*'ISSUE SCORE from EIKON'!CG284)+('ISSUE SCORE from EIKON'!CV284*'WEIGHTED from Refinitive'!$B$11)+('WEIGHTED from Refinitive'!$B$14*'ISSUE SCORE from EIKON'!DK284)+('ISSUE SCORE from EIKON'!DZ284*'WEIGHTED from Refinitive'!$B$15)+('WEIGHTED from Refinitive'!$B$16*'ISSUE SCORE from EIKON'!EO284)</f>
        <v>39.937805287719442</v>
      </c>
      <c r="F281" s="1">
        <f>('WEIGHTED from Refinitive'!$B$3*'ISSUE SCORE from EIKON'!K284)+('WEIGHTED from Refinitive'!$B$4*'ISSUE SCORE from EIKON'!Z284)+('ISSUE SCORE from EIKON'!AO284*'WEIGHTED from Refinitive'!$B$5)+('WEIGHTED from Refinitive'!$B$8*'ISSUE SCORE from EIKON'!BD284)+('ISSUE SCORE from EIKON'!BS284*'WEIGHTED from Refinitive'!$B$9)+('WEIGHTED from Refinitive'!$B$10*'ISSUE SCORE from EIKON'!CH284)+('ISSUE SCORE from EIKON'!CW284*'WEIGHTED from Refinitive'!$B$11)+('WEIGHTED from Refinitive'!$B$14*'ISSUE SCORE from EIKON'!DL284)+('ISSUE SCORE from EIKON'!EA284*'WEIGHTED from Refinitive'!$B$15)+('WEIGHTED from Refinitive'!$B$16*'ISSUE SCORE from EIKON'!EP284)</f>
        <v>0</v>
      </c>
      <c r="G281" s="1">
        <f>('WEIGHTED from Refinitive'!$B$3*'ISSUE SCORE from EIKON'!L284)+('WEIGHTED from Refinitive'!$B$4*'ISSUE SCORE from EIKON'!AA284)+('ISSUE SCORE from EIKON'!AP284*'WEIGHTED from Refinitive'!$B$5)+('WEIGHTED from Refinitive'!$B$8*'ISSUE SCORE from EIKON'!BE284)+('ISSUE SCORE from EIKON'!BT284*'WEIGHTED from Refinitive'!$B$9)+('WEIGHTED from Refinitive'!$B$10*'ISSUE SCORE from EIKON'!CI284)+('ISSUE SCORE from EIKON'!CX284*'WEIGHTED from Refinitive'!$B$11)+('WEIGHTED from Refinitive'!$B$14*'ISSUE SCORE from EIKON'!DM284)+('ISSUE SCORE from EIKON'!EB284*'WEIGHTED from Refinitive'!$B$15)+('WEIGHTED from Refinitive'!$B$16*'ISSUE SCORE from EIKON'!EQ284)</f>
        <v>0</v>
      </c>
      <c r="H281" s="1">
        <f>('WEIGHTED from Refinitive'!$B$3*'ISSUE SCORE from EIKON'!M284)+('WEIGHTED from Refinitive'!$B$4*'ISSUE SCORE from EIKON'!AB284)+('ISSUE SCORE from EIKON'!AQ284*'WEIGHTED from Refinitive'!$B$5)+('WEIGHTED from Refinitive'!$B$8*'ISSUE SCORE from EIKON'!BF284)+('ISSUE SCORE from EIKON'!BU284*'WEIGHTED from Refinitive'!$B$9)+('WEIGHTED from Refinitive'!$B$10*'ISSUE SCORE from EIKON'!CJ284)+('ISSUE SCORE from EIKON'!CY284*'WEIGHTED from Refinitive'!$B$11)+('WEIGHTED from Refinitive'!$B$14*'ISSUE SCORE from EIKON'!DN284)+('ISSUE SCORE from EIKON'!EC284*'WEIGHTED from Refinitive'!$B$15)+('WEIGHTED from Refinitive'!$B$16*'ISSUE SCORE from EIKON'!ER284)</f>
        <v>0</v>
      </c>
      <c r="I281" s="1">
        <f>('WEIGHTED from Refinitive'!$B$3*'ISSUE SCORE from EIKON'!N284)+('WEIGHTED from Refinitive'!$B$4*'ISSUE SCORE from EIKON'!AC284)+('ISSUE SCORE from EIKON'!AR284*'WEIGHTED from Refinitive'!$B$5)+('WEIGHTED from Refinitive'!$B$8*'ISSUE SCORE from EIKON'!BG284)+('ISSUE SCORE from EIKON'!BV284*'WEIGHTED from Refinitive'!$B$9)+('WEIGHTED from Refinitive'!$B$10*'ISSUE SCORE from EIKON'!CK284)+('ISSUE SCORE from EIKON'!CZ284*'WEIGHTED from Refinitive'!$B$11)+('WEIGHTED from Refinitive'!$B$14*'ISSUE SCORE from EIKON'!DO284)+('ISSUE SCORE from EIKON'!ED284*'WEIGHTED from Refinitive'!$B$15)+('WEIGHTED from Refinitive'!$B$16*'ISSUE SCORE from EIKON'!ES284)</f>
        <v>0</v>
      </c>
      <c r="J281" s="1">
        <f>('WEIGHTED from Refinitive'!$B$3*'ISSUE SCORE from EIKON'!O284)+('WEIGHTED from Refinitive'!$B$4*'ISSUE SCORE from EIKON'!AD284)+('ISSUE SCORE from EIKON'!AS284*'WEIGHTED from Refinitive'!$B$5)+('WEIGHTED from Refinitive'!$B$8*'ISSUE SCORE from EIKON'!BH284)+('ISSUE SCORE from EIKON'!BW284*'WEIGHTED from Refinitive'!$B$9)+('WEIGHTED from Refinitive'!$B$10*'ISSUE SCORE from EIKON'!CL284)+('ISSUE SCORE from EIKON'!DA284*'WEIGHTED from Refinitive'!$B$11)+('WEIGHTED from Refinitive'!$B$14*'ISSUE SCORE from EIKON'!DP284)+('ISSUE SCORE from EIKON'!EE284*'WEIGHTED from Refinitive'!$B$15)+('WEIGHTED from Refinitive'!$B$16*'ISSUE SCORE from EIKON'!ET284)</f>
        <v>0</v>
      </c>
      <c r="K281" s="1">
        <f>('WEIGHTED from Refinitive'!$B$3*'ISSUE SCORE from EIKON'!P284)+('WEIGHTED from Refinitive'!$B$4*'ISSUE SCORE from EIKON'!AE284)+('ISSUE SCORE from EIKON'!AT284*'WEIGHTED from Refinitive'!$B$5)+('WEIGHTED from Refinitive'!$B$8*'ISSUE SCORE from EIKON'!BI284)+('ISSUE SCORE from EIKON'!BX284*'WEIGHTED from Refinitive'!$B$9)+('WEIGHTED from Refinitive'!$B$10*'ISSUE SCORE from EIKON'!CM284)+('ISSUE SCORE from EIKON'!DB284*'WEIGHTED from Refinitive'!$B$11)+('WEIGHTED from Refinitive'!$B$14*'ISSUE SCORE from EIKON'!DQ284)+('ISSUE SCORE from EIKON'!EF284*'WEIGHTED from Refinitive'!$B$15)+('WEIGHTED from Refinitive'!$B$16*'ISSUE SCORE from EIKON'!EU284)</f>
        <v>0</v>
      </c>
      <c r="L281" s="1">
        <f>('WEIGHTED from Refinitive'!$B$3*'ISSUE SCORE from EIKON'!Q284)+('WEIGHTED from Refinitive'!$B$4*'ISSUE SCORE from EIKON'!AF284)+('ISSUE SCORE from EIKON'!AU284*'WEIGHTED from Refinitive'!$B$5)+('WEIGHTED from Refinitive'!$B$8*'ISSUE SCORE from EIKON'!BJ284)+('ISSUE SCORE from EIKON'!BY284*'WEIGHTED from Refinitive'!$B$9)+('WEIGHTED from Refinitive'!$B$10*'ISSUE SCORE from EIKON'!CN284)+('ISSUE SCORE from EIKON'!DC284*'WEIGHTED from Refinitive'!$B$11)+('WEIGHTED from Refinitive'!$B$14*'ISSUE SCORE from EIKON'!DR284)+('ISSUE SCORE from EIKON'!EG284*'WEIGHTED from Refinitive'!$B$15)+('WEIGHTED from Refinitive'!$B$16*'ISSUE SCORE from EIKON'!EV284)</f>
        <v>0</v>
      </c>
      <c r="M281" s="1">
        <f>('WEIGHTED from Refinitive'!$B$3*'ISSUE SCORE from EIKON'!R284)+('WEIGHTED from Refinitive'!$B$4*'ISSUE SCORE from EIKON'!AG284)+('ISSUE SCORE from EIKON'!AV284*'WEIGHTED from Refinitive'!$B$5)+('WEIGHTED from Refinitive'!$B$8*'ISSUE SCORE from EIKON'!BK284)+('ISSUE SCORE from EIKON'!BZ284*'WEIGHTED from Refinitive'!$B$9)+('WEIGHTED from Refinitive'!$B$10*'ISSUE SCORE from EIKON'!CO284)+('ISSUE SCORE from EIKON'!DD284*'WEIGHTED from Refinitive'!$B$11)+('WEIGHTED from Refinitive'!$B$14*'ISSUE SCORE from EIKON'!DS284)+('ISSUE SCORE from EIKON'!EH284*'WEIGHTED from Refinitive'!$B$15)+('WEIGHTED from Refinitive'!$B$16*'ISSUE SCORE from EIKON'!EW284)</f>
        <v>0</v>
      </c>
      <c r="N281" s="1">
        <f>('WEIGHTED from Refinitive'!$B$3*'ISSUE SCORE from EIKON'!S284)+('WEIGHTED from Refinitive'!$B$4*'ISSUE SCORE from EIKON'!AH284)+('ISSUE SCORE from EIKON'!AW284*'WEIGHTED from Refinitive'!$B$5)+('WEIGHTED from Refinitive'!$B$8*'ISSUE SCORE from EIKON'!BL284)+('ISSUE SCORE from EIKON'!CA284*'WEIGHTED from Refinitive'!$B$9)+('WEIGHTED from Refinitive'!$B$10*'ISSUE SCORE from EIKON'!CP284)+('ISSUE SCORE from EIKON'!DE284*'WEIGHTED from Refinitive'!$B$11)+('WEIGHTED from Refinitive'!$B$14*'ISSUE SCORE from EIKON'!DT284)+('ISSUE SCORE from EIKON'!EI284*'WEIGHTED from Refinitive'!$B$15)+('WEIGHTED from Refinitive'!$B$16*'ISSUE SCORE from EIKON'!EX284)</f>
        <v>0</v>
      </c>
      <c r="O281" s="1">
        <f>('WEIGHTED from Refinitive'!$B$3*'ISSUE SCORE from EIKON'!T284)+('WEIGHTED from Refinitive'!$B$4*'ISSUE SCORE from EIKON'!AI284)+('ISSUE SCORE from EIKON'!AX284*'WEIGHTED from Refinitive'!$B$5)+('WEIGHTED from Refinitive'!$B$8*'ISSUE SCORE from EIKON'!BM284)+('ISSUE SCORE from EIKON'!CB284*'WEIGHTED from Refinitive'!$B$9)+('WEIGHTED from Refinitive'!$B$10*'ISSUE SCORE from EIKON'!CQ284)+('ISSUE SCORE from EIKON'!DF284*'WEIGHTED from Refinitive'!$B$11)+('WEIGHTED from Refinitive'!$B$14*'ISSUE SCORE from EIKON'!DU284)+('ISSUE SCORE from EIKON'!EJ284*'WEIGHTED from Refinitive'!$B$15)+('WEIGHTED from Refinitive'!$B$16*'ISSUE SCORE from EIKON'!EY284)</f>
        <v>0</v>
      </c>
      <c r="P281" s="1">
        <f>('WEIGHTED from Refinitive'!$B$3*'ISSUE SCORE from EIKON'!U284)+('WEIGHTED from Refinitive'!$B$4*'ISSUE SCORE from EIKON'!AJ284)+('ISSUE SCORE from EIKON'!AY284*'WEIGHTED from Refinitive'!$B$5)+('WEIGHTED from Refinitive'!$B$8*'ISSUE SCORE from EIKON'!BN284)+('ISSUE SCORE from EIKON'!CC284*'WEIGHTED from Refinitive'!$B$9)+('WEIGHTED from Refinitive'!$B$10*'ISSUE SCORE from EIKON'!CR284)+('ISSUE SCORE from EIKON'!DG284*'WEIGHTED from Refinitive'!$B$11)+('WEIGHTED from Refinitive'!$B$14*'ISSUE SCORE from EIKON'!DV284)+('ISSUE SCORE from EIKON'!EK284*'WEIGHTED from Refinitive'!$B$15)+('WEIGHTED from Refinitive'!$B$16*'ISSUE SCORE from EIKON'!EZ284)</f>
        <v>0</v>
      </c>
      <c r="R281" s="11" t="s">
        <v>420</v>
      </c>
      <c r="S281" s="1">
        <f t="shared" si="122"/>
        <v>75.327447626065862</v>
      </c>
      <c r="T281" s="1">
        <f t="shared" si="123"/>
        <v>42.079485121046751</v>
      </c>
      <c r="U281" s="1">
        <f t="shared" si="124"/>
        <v>43.483165129632823</v>
      </c>
      <c r="V281" s="1">
        <f t="shared" si="125"/>
        <v>39.937805287719442</v>
      </c>
      <c r="W281" s="1">
        <f t="shared" si="126"/>
        <v>0</v>
      </c>
      <c r="X281" s="1">
        <f t="shared" si="127"/>
        <v>0</v>
      </c>
      <c r="Y281" s="1">
        <f t="shared" si="128"/>
        <v>0</v>
      </c>
      <c r="Z281" s="1">
        <f t="shared" si="129"/>
        <v>0</v>
      </c>
      <c r="AA281" s="1">
        <f t="shared" si="130"/>
        <v>0</v>
      </c>
      <c r="AB281" s="1">
        <f t="shared" si="131"/>
        <v>0</v>
      </c>
      <c r="AC281" s="1">
        <f t="shared" si="132"/>
        <v>0</v>
      </c>
      <c r="AD281" s="1">
        <f t="shared" si="133"/>
        <v>0</v>
      </c>
      <c r="AE281" s="1">
        <f t="shared" si="134"/>
        <v>0</v>
      </c>
      <c r="AF281" s="1">
        <f t="shared" si="135"/>
        <v>0</v>
      </c>
      <c r="AG281" s="1">
        <f t="shared" si="136"/>
        <v>0</v>
      </c>
      <c r="AI281" s="11" t="s">
        <v>420</v>
      </c>
      <c r="AJ281" s="1">
        <f t="shared" si="137"/>
        <v>33.24796250501911</v>
      </c>
      <c r="AK281" s="1">
        <f t="shared" si="138"/>
        <v>-1.4036800085860719</v>
      </c>
      <c r="AL281" s="1">
        <f t="shared" si="139"/>
        <v>3.5453598419133812</v>
      </c>
      <c r="AM281" s="1">
        <f t="shared" si="140"/>
        <v>39.937805287719442</v>
      </c>
      <c r="AN281" s="1">
        <f t="shared" si="141"/>
        <v>0</v>
      </c>
      <c r="AO281" s="1">
        <f t="shared" si="142"/>
        <v>0</v>
      </c>
      <c r="AP281" s="1">
        <f t="shared" si="143"/>
        <v>0</v>
      </c>
      <c r="AQ281" s="1">
        <f t="shared" si="144"/>
        <v>0</v>
      </c>
      <c r="AR281" s="1">
        <f t="shared" si="145"/>
        <v>0</v>
      </c>
      <c r="AS281" s="1">
        <f t="shared" si="146"/>
        <v>0</v>
      </c>
      <c r="AT281" s="1">
        <f t="shared" si="147"/>
        <v>0</v>
      </c>
      <c r="AU281" s="1">
        <f t="shared" si="148"/>
        <v>0</v>
      </c>
      <c r="AV281" s="1">
        <f t="shared" si="149"/>
        <v>0</v>
      </c>
      <c r="AW281" s="1">
        <f t="shared" si="150"/>
        <v>0</v>
      </c>
      <c r="AX281" s="1" t="str">
        <f>VLOOKUP(AI281,'ISSUE SCORE from EIKON'!A284:B713,2,FALSE)</f>
        <v>J M Smucker Co</v>
      </c>
      <c r="AY281" s="1">
        <f t="shared" si="151"/>
        <v>280</v>
      </c>
      <c r="AZ281" s="1">
        <v>280</v>
      </c>
      <c r="BA281" s="1">
        <v>1</v>
      </c>
    </row>
    <row r="282" spans="1:53" ht="15">
      <c r="A282" s="11" t="s">
        <v>347</v>
      </c>
      <c r="B282" s="1">
        <f>('WEIGHTED from Refinitive'!$B$3*'ISSUE SCORE from EIKON'!G285)+('WEIGHTED from Refinitive'!$B$4*'ISSUE SCORE from EIKON'!V285)+('ISSUE SCORE from EIKON'!AK285*'WEIGHTED from Refinitive'!$B$5)+('WEIGHTED from Refinitive'!$B$8*'ISSUE SCORE from EIKON'!AZ285)+('ISSUE SCORE from EIKON'!BO285*'WEIGHTED from Refinitive'!$B$9)+('WEIGHTED from Refinitive'!$B$10*'ISSUE SCORE from EIKON'!CD285)+('ISSUE SCORE from EIKON'!CS285*'WEIGHTED from Refinitive'!$B$11)+('WEIGHTED from Refinitive'!$B$14*'ISSUE SCORE from EIKON'!DH285)+('ISSUE SCORE from EIKON'!DW285*'WEIGHTED from Refinitive'!$B$15)+('WEIGHTED from Refinitive'!$B$16*'ISSUE SCORE from EIKON'!EL285)</f>
        <v>68.576553051316623</v>
      </c>
      <c r="C282" s="1">
        <f>('WEIGHTED from Refinitive'!$B$3*'ISSUE SCORE from EIKON'!H285)+('WEIGHTED from Refinitive'!$B$4*'ISSUE SCORE from EIKON'!W285)+('ISSUE SCORE from EIKON'!AL285*'WEIGHTED from Refinitive'!$B$5)+('WEIGHTED from Refinitive'!$B$8*'ISSUE SCORE from EIKON'!BA285)+('ISSUE SCORE from EIKON'!BP285*'WEIGHTED from Refinitive'!$B$9)+('WEIGHTED from Refinitive'!$B$10*'ISSUE SCORE from EIKON'!CE285)+('ISSUE SCORE from EIKON'!CT285*'WEIGHTED from Refinitive'!$B$11)+('WEIGHTED from Refinitive'!$B$14*'ISSUE SCORE from EIKON'!DI285)+('ISSUE SCORE from EIKON'!DX285*'WEIGHTED from Refinitive'!$B$15)+('WEIGHTED from Refinitive'!$B$16*'ISSUE SCORE from EIKON'!EM285)</f>
        <v>60.157167150705476</v>
      </c>
      <c r="D282" s="1">
        <f>('WEIGHTED from Refinitive'!$B$3*'ISSUE SCORE from EIKON'!I285)+('WEIGHTED from Refinitive'!$B$4*'ISSUE SCORE from EIKON'!X285)+('ISSUE SCORE from EIKON'!AM285*'WEIGHTED from Refinitive'!$B$5)+('WEIGHTED from Refinitive'!$B$8*'ISSUE SCORE from EIKON'!BB285)+('ISSUE SCORE from EIKON'!BQ285*'WEIGHTED from Refinitive'!$B$9)+('WEIGHTED from Refinitive'!$B$10*'ISSUE SCORE from EIKON'!CF285)+('ISSUE SCORE from EIKON'!CU285*'WEIGHTED from Refinitive'!$B$11)+('WEIGHTED from Refinitive'!$B$14*'ISSUE SCORE from EIKON'!DJ285)+('ISSUE SCORE from EIKON'!DY285*'WEIGHTED from Refinitive'!$B$15)+('WEIGHTED from Refinitive'!$B$16*'ISSUE SCORE from EIKON'!EN285)</f>
        <v>57.81474358974355</v>
      </c>
      <c r="E282" s="1">
        <f>('WEIGHTED from Refinitive'!$B$3*'ISSUE SCORE from EIKON'!J285)+('WEIGHTED from Refinitive'!$B$4*'ISSUE SCORE from EIKON'!Y285)+('ISSUE SCORE from EIKON'!AN285*'WEIGHTED from Refinitive'!$B$5)+('WEIGHTED from Refinitive'!$B$8*'ISSUE SCORE from EIKON'!BC285)+('ISSUE SCORE from EIKON'!BR285*'WEIGHTED from Refinitive'!$B$9)+('WEIGHTED from Refinitive'!$B$10*'ISSUE SCORE from EIKON'!CG285)+('ISSUE SCORE from EIKON'!CV285*'WEIGHTED from Refinitive'!$B$11)+('WEIGHTED from Refinitive'!$B$14*'ISSUE SCORE from EIKON'!DK285)+('ISSUE SCORE from EIKON'!DZ285*'WEIGHTED from Refinitive'!$B$15)+('WEIGHTED from Refinitive'!$B$16*'ISSUE SCORE from EIKON'!EO285)</f>
        <v>52.646505845509417</v>
      </c>
      <c r="F282" s="1">
        <f>('WEIGHTED from Refinitive'!$B$3*'ISSUE SCORE from EIKON'!K285)+('WEIGHTED from Refinitive'!$B$4*'ISSUE SCORE from EIKON'!Z285)+('ISSUE SCORE from EIKON'!AO285*'WEIGHTED from Refinitive'!$B$5)+('WEIGHTED from Refinitive'!$B$8*'ISSUE SCORE from EIKON'!BD285)+('ISSUE SCORE from EIKON'!BS285*'WEIGHTED from Refinitive'!$B$9)+('WEIGHTED from Refinitive'!$B$10*'ISSUE SCORE from EIKON'!CH285)+('ISSUE SCORE from EIKON'!CW285*'WEIGHTED from Refinitive'!$B$11)+('WEIGHTED from Refinitive'!$B$14*'ISSUE SCORE from EIKON'!DL285)+('ISSUE SCORE from EIKON'!EA285*'WEIGHTED from Refinitive'!$B$15)+('WEIGHTED from Refinitive'!$B$16*'ISSUE SCORE from EIKON'!EP285)</f>
        <v>57.213868700107184</v>
      </c>
      <c r="G282" s="1">
        <f>('WEIGHTED from Refinitive'!$B$3*'ISSUE SCORE from EIKON'!L285)+('WEIGHTED from Refinitive'!$B$4*'ISSUE SCORE from EIKON'!AA285)+('ISSUE SCORE from EIKON'!AP285*'WEIGHTED from Refinitive'!$B$5)+('WEIGHTED from Refinitive'!$B$8*'ISSUE SCORE from EIKON'!BE285)+('ISSUE SCORE from EIKON'!BT285*'WEIGHTED from Refinitive'!$B$9)+('WEIGHTED from Refinitive'!$B$10*'ISSUE SCORE from EIKON'!CI285)+('ISSUE SCORE from EIKON'!CX285*'WEIGHTED from Refinitive'!$B$11)+('WEIGHTED from Refinitive'!$B$14*'ISSUE SCORE from EIKON'!DM285)+('ISSUE SCORE from EIKON'!EB285*'WEIGHTED from Refinitive'!$B$15)+('WEIGHTED from Refinitive'!$B$16*'ISSUE SCORE from EIKON'!EQ285)</f>
        <v>59.382949637148954</v>
      </c>
      <c r="H282" s="1">
        <f>('WEIGHTED from Refinitive'!$B$3*'ISSUE SCORE from EIKON'!M285)+('WEIGHTED from Refinitive'!$B$4*'ISSUE SCORE from EIKON'!AB285)+('ISSUE SCORE from EIKON'!AQ285*'WEIGHTED from Refinitive'!$B$5)+('WEIGHTED from Refinitive'!$B$8*'ISSUE SCORE from EIKON'!BF285)+('ISSUE SCORE from EIKON'!BU285*'WEIGHTED from Refinitive'!$B$9)+('WEIGHTED from Refinitive'!$B$10*'ISSUE SCORE from EIKON'!CJ285)+('ISSUE SCORE from EIKON'!CY285*'WEIGHTED from Refinitive'!$B$11)+('WEIGHTED from Refinitive'!$B$14*'ISSUE SCORE from EIKON'!DN285)+('ISSUE SCORE from EIKON'!EC285*'WEIGHTED from Refinitive'!$B$15)+('WEIGHTED from Refinitive'!$B$16*'ISSUE SCORE from EIKON'!ER285)</f>
        <v>58.505496110725616</v>
      </c>
      <c r="I282" s="1">
        <f>('WEIGHTED from Refinitive'!$B$3*'ISSUE SCORE from EIKON'!N285)+('WEIGHTED from Refinitive'!$B$4*'ISSUE SCORE from EIKON'!AC285)+('ISSUE SCORE from EIKON'!AR285*'WEIGHTED from Refinitive'!$B$5)+('WEIGHTED from Refinitive'!$B$8*'ISSUE SCORE from EIKON'!BG285)+('ISSUE SCORE from EIKON'!BV285*'WEIGHTED from Refinitive'!$B$9)+('WEIGHTED from Refinitive'!$B$10*'ISSUE SCORE from EIKON'!CK285)+('ISSUE SCORE from EIKON'!CZ285*'WEIGHTED from Refinitive'!$B$11)+('WEIGHTED from Refinitive'!$B$14*'ISSUE SCORE from EIKON'!DO285)+('ISSUE SCORE from EIKON'!ED285*'WEIGHTED from Refinitive'!$B$15)+('WEIGHTED from Refinitive'!$B$16*'ISSUE SCORE from EIKON'!ES285)</f>
        <v>63.486677687172495</v>
      </c>
      <c r="J282" s="1">
        <f>('WEIGHTED from Refinitive'!$B$3*'ISSUE SCORE from EIKON'!O285)+('WEIGHTED from Refinitive'!$B$4*'ISSUE SCORE from EIKON'!AD285)+('ISSUE SCORE from EIKON'!AS285*'WEIGHTED from Refinitive'!$B$5)+('WEIGHTED from Refinitive'!$B$8*'ISSUE SCORE from EIKON'!BH285)+('ISSUE SCORE from EIKON'!BW285*'WEIGHTED from Refinitive'!$B$9)+('WEIGHTED from Refinitive'!$B$10*'ISSUE SCORE from EIKON'!CL285)+('ISSUE SCORE from EIKON'!DA285*'WEIGHTED from Refinitive'!$B$11)+('WEIGHTED from Refinitive'!$B$14*'ISSUE SCORE from EIKON'!DP285)+('ISSUE SCORE from EIKON'!EE285*'WEIGHTED from Refinitive'!$B$15)+('WEIGHTED from Refinitive'!$B$16*'ISSUE SCORE from EIKON'!ET285)</f>
        <v>66.70481638244793</v>
      </c>
      <c r="K282" s="1">
        <f>('WEIGHTED from Refinitive'!$B$3*'ISSUE SCORE from EIKON'!P285)+('WEIGHTED from Refinitive'!$B$4*'ISSUE SCORE from EIKON'!AE285)+('ISSUE SCORE from EIKON'!AT285*'WEIGHTED from Refinitive'!$B$5)+('WEIGHTED from Refinitive'!$B$8*'ISSUE SCORE from EIKON'!BI285)+('ISSUE SCORE from EIKON'!BX285*'WEIGHTED from Refinitive'!$B$9)+('WEIGHTED from Refinitive'!$B$10*'ISSUE SCORE from EIKON'!CM285)+('ISSUE SCORE from EIKON'!DB285*'WEIGHTED from Refinitive'!$B$11)+('WEIGHTED from Refinitive'!$B$14*'ISSUE SCORE from EIKON'!DQ285)+('ISSUE SCORE from EIKON'!EF285*'WEIGHTED from Refinitive'!$B$15)+('WEIGHTED from Refinitive'!$B$16*'ISSUE SCORE from EIKON'!EU285)</f>
        <v>48.379097294484872</v>
      </c>
      <c r="L282" s="1">
        <f>('WEIGHTED from Refinitive'!$B$3*'ISSUE SCORE from EIKON'!Q285)+('WEIGHTED from Refinitive'!$B$4*'ISSUE SCORE from EIKON'!AF285)+('ISSUE SCORE from EIKON'!AU285*'WEIGHTED from Refinitive'!$B$5)+('WEIGHTED from Refinitive'!$B$8*'ISSUE SCORE from EIKON'!BJ285)+('ISSUE SCORE from EIKON'!BY285*'WEIGHTED from Refinitive'!$B$9)+('WEIGHTED from Refinitive'!$B$10*'ISSUE SCORE from EIKON'!CN285)+('ISSUE SCORE from EIKON'!DC285*'WEIGHTED from Refinitive'!$B$11)+('WEIGHTED from Refinitive'!$B$14*'ISSUE SCORE from EIKON'!DR285)+('ISSUE SCORE from EIKON'!EG285*'WEIGHTED from Refinitive'!$B$15)+('WEIGHTED from Refinitive'!$B$16*'ISSUE SCORE from EIKON'!EV285)</f>
        <v>53.32496690995724</v>
      </c>
      <c r="M282" s="1">
        <f>('WEIGHTED from Refinitive'!$B$3*'ISSUE SCORE from EIKON'!R285)+('WEIGHTED from Refinitive'!$B$4*'ISSUE SCORE from EIKON'!AG285)+('ISSUE SCORE from EIKON'!AV285*'WEIGHTED from Refinitive'!$B$5)+('WEIGHTED from Refinitive'!$B$8*'ISSUE SCORE from EIKON'!BK285)+('ISSUE SCORE from EIKON'!BZ285*'WEIGHTED from Refinitive'!$B$9)+('WEIGHTED from Refinitive'!$B$10*'ISSUE SCORE from EIKON'!CO285)+('ISSUE SCORE from EIKON'!DD285*'WEIGHTED from Refinitive'!$B$11)+('WEIGHTED from Refinitive'!$B$14*'ISSUE SCORE from EIKON'!DS285)+('ISSUE SCORE from EIKON'!EH285*'WEIGHTED from Refinitive'!$B$15)+('WEIGHTED from Refinitive'!$B$16*'ISSUE SCORE from EIKON'!EW285)</f>
        <v>36.30407225111437</v>
      </c>
      <c r="N282" s="1">
        <f>('WEIGHTED from Refinitive'!$B$3*'ISSUE SCORE from EIKON'!S285)+('WEIGHTED from Refinitive'!$B$4*'ISSUE SCORE from EIKON'!AH285)+('ISSUE SCORE from EIKON'!AW285*'WEIGHTED from Refinitive'!$B$5)+('WEIGHTED from Refinitive'!$B$8*'ISSUE SCORE from EIKON'!BL285)+('ISSUE SCORE from EIKON'!CA285*'WEIGHTED from Refinitive'!$B$9)+('WEIGHTED from Refinitive'!$B$10*'ISSUE SCORE from EIKON'!CP285)+('ISSUE SCORE from EIKON'!DE285*'WEIGHTED from Refinitive'!$B$11)+('WEIGHTED from Refinitive'!$B$14*'ISSUE SCORE from EIKON'!DT285)+('ISSUE SCORE from EIKON'!EI285*'WEIGHTED from Refinitive'!$B$15)+('WEIGHTED from Refinitive'!$B$16*'ISSUE SCORE from EIKON'!EX285)</f>
        <v>45.237826541274757</v>
      </c>
      <c r="O282" s="1">
        <f>('WEIGHTED from Refinitive'!$B$3*'ISSUE SCORE from EIKON'!T285)+('WEIGHTED from Refinitive'!$B$4*'ISSUE SCORE from EIKON'!AI285)+('ISSUE SCORE from EIKON'!AX285*'WEIGHTED from Refinitive'!$B$5)+('WEIGHTED from Refinitive'!$B$8*'ISSUE SCORE from EIKON'!BM285)+('ISSUE SCORE from EIKON'!CB285*'WEIGHTED from Refinitive'!$B$9)+('WEIGHTED from Refinitive'!$B$10*'ISSUE SCORE from EIKON'!CQ285)+('ISSUE SCORE from EIKON'!DF285*'WEIGHTED from Refinitive'!$B$11)+('WEIGHTED from Refinitive'!$B$14*'ISSUE SCORE from EIKON'!DU285)+('ISSUE SCORE from EIKON'!EJ285*'WEIGHTED from Refinitive'!$B$15)+('WEIGHTED from Refinitive'!$B$16*'ISSUE SCORE from EIKON'!EY285)</f>
        <v>43.994614900625436</v>
      </c>
      <c r="P282" s="1">
        <f>('WEIGHTED from Refinitive'!$B$3*'ISSUE SCORE from EIKON'!U285)+('WEIGHTED from Refinitive'!$B$4*'ISSUE SCORE from EIKON'!AJ285)+('ISSUE SCORE from EIKON'!AY285*'WEIGHTED from Refinitive'!$B$5)+('WEIGHTED from Refinitive'!$B$8*'ISSUE SCORE from EIKON'!BN285)+('ISSUE SCORE from EIKON'!CC285*'WEIGHTED from Refinitive'!$B$9)+('WEIGHTED from Refinitive'!$B$10*'ISSUE SCORE from EIKON'!CR285)+('ISSUE SCORE from EIKON'!DG285*'WEIGHTED from Refinitive'!$B$11)+('WEIGHTED from Refinitive'!$B$14*'ISSUE SCORE from EIKON'!DV285)+('ISSUE SCORE from EIKON'!EK285*'WEIGHTED from Refinitive'!$B$15)+('WEIGHTED from Refinitive'!$B$16*'ISSUE SCORE from EIKON'!EZ285)</f>
        <v>31.311958568738209</v>
      </c>
      <c r="R282" s="11" t="s">
        <v>421</v>
      </c>
      <c r="S282" s="1">
        <f t="shared" si="122"/>
        <v>85.016891891891859</v>
      </c>
      <c r="T282" s="1">
        <f t="shared" si="123"/>
        <v>60.157167150705476</v>
      </c>
      <c r="U282" s="1">
        <f t="shared" si="124"/>
        <v>57.81474358974355</v>
      </c>
      <c r="V282" s="1">
        <f t="shared" si="125"/>
        <v>52.646505845509417</v>
      </c>
      <c r="W282" s="1">
        <f t="shared" si="126"/>
        <v>57.213868700107184</v>
      </c>
      <c r="X282" s="1">
        <f t="shared" si="127"/>
        <v>59.382949637148954</v>
      </c>
      <c r="Y282" s="1">
        <f t="shared" si="128"/>
        <v>58.505496110725616</v>
      </c>
      <c r="Z282" s="1">
        <f t="shared" si="129"/>
        <v>63.486677687172495</v>
      </c>
      <c r="AA282" s="1">
        <f t="shared" si="130"/>
        <v>66.70481638244793</v>
      </c>
      <c r="AB282" s="1">
        <f t="shared" si="131"/>
        <v>48.379097294484872</v>
      </c>
      <c r="AC282" s="1">
        <f t="shared" si="132"/>
        <v>53.32496690995724</v>
      </c>
      <c r="AD282" s="1">
        <f t="shared" si="133"/>
        <v>36.30407225111437</v>
      </c>
      <c r="AE282" s="1">
        <f t="shared" si="134"/>
        <v>45.237826541274757</v>
      </c>
      <c r="AF282" s="1">
        <f t="shared" si="135"/>
        <v>43.994614900625436</v>
      </c>
      <c r="AG282" s="1">
        <f t="shared" si="136"/>
        <v>31.311958568738209</v>
      </c>
      <c r="AI282" s="11" t="s">
        <v>421</v>
      </c>
      <c r="AJ282" s="1">
        <f t="shared" si="137"/>
        <v>24.859724741186383</v>
      </c>
      <c r="AK282" s="1">
        <f t="shared" si="138"/>
        <v>2.3424235609619259</v>
      </c>
      <c r="AL282" s="1">
        <f t="shared" si="139"/>
        <v>5.1682377442341334</v>
      </c>
      <c r="AM282" s="1">
        <f t="shared" si="140"/>
        <v>-4.5673628545977678</v>
      </c>
      <c r="AN282" s="1">
        <f t="shared" si="141"/>
        <v>-2.1690809370417696</v>
      </c>
      <c r="AO282" s="1">
        <f t="shared" si="142"/>
        <v>0.87745352642333785</v>
      </c>
      <c r="AP282" s="1">
        <f t="shared" si="143"/>
        <v>-4.981181576446879</v>
      </c>
      <c r="AQ282" s="1">
        <f t="shared" si="144"/>
        <v>-3.2181386952754352</v>
      </c>
      <c r="AR282" s="1">
        <f t="shared" si="145"/>
        <v>18.325719087963058</v>
      </c>
      <c r="AS282" s="1">
        <f t="shared" si="146"/>
        <v>-4.9458696154723683</v>
      </c>
      <c r="AT282" s="1">
        <f t="shared" si="147"/>
        <v>17.02089465884287</v>
      </c>
      <c r="AU282" s="1">
        <f t="shared" si="148"/>
        <v>-8.9337542901603868</v>
      </c>
      <c r="AV282" s="1">
        <f t="shared" si="149"/>
        <v>1.2432116406493208</v>
      </c>
      <c r="AW282" s="1">
        <f t="shared" si="150"/>
        <v>12.682656331887227</v>
      </c>
      <c r="AX282" s="1" t="str">
        <f>VLOOKUP(AI282,'ISSUE SCORE from EIKON'!A285:B714,2,FALSE)</f>
        <v>Schlumberger NV</v>
      </c>
      <c r="AY282" s="1">
        <f t="shared" si="151"/>
        <v>281</v>
      </c>
      <c r="AZ282" s="1">
        <v>281</v>
      </c>
      <c r="BA282" s="1">
        <v>1</v>
      </c>
    </row>
    <row r="283" spans="1:53" ht="15">
      <c r="A283" s="11" t="s">
        <v>348</v>
      </c>
      <c r="B283" s="1">
        <f>('WEIGHTED from Refinitive'!$B$3*'ISSUE SCORE from EIKON'!G286)+('WEIGHTED from Refinitive'!$B$4*'ISSUE SCORE from EIKON'!V286)+('ISSUE SCORE from EIKON'!AK286*'WEIGHTED from Refinitive'!$B$5)+('WEIGHTED from Refinitive'!$B$8*'ISSUE SCORE from EIKON'!AZ286)+('ISSUE SCORE from EIKON'!BO286*'WEIGHTED from Refinitive'!$B$9)+('WEIGHTED from Refinitive'!$B$10*'ISSUE SCORE from EIKON'!CD286)+('ISSUE SCORE from EIKON'!CS286*'WEIGHTED from Refinitive'!$B$11)+('WEIGHTED from Refinitive'!$B$14*'ISSUE SCORE from EIKON'!DH286)+('ISSUE SCORE from EIKON'!DW286*'WEIGHTED from Refinitive'!$B$15)+('WEIGHTED from Refinitive'!$B$16*'ISSUE SCORE from EIKON'!EL286)</f>
        <v>38.332372483877222</v>
      </c>
      <c r="C283" s="1">
        <f>('WEIGHTED from Refinitive'!$B$3*'ISSUE SCORE from EIKON'!H286)+('WEIGHTED from Refinitive'!$B$4*'ISSUE SCORE from EIKON'!W286)+('ISSUE SCORE from EIKON'!AL286*'WEIGHTED from Refinitive'!$B$5)+('WEIGHTED from Refinitive'!$B$8*'ISSUE SCORE from EIKON'!BA286)+('ISSUE SCORE from EIKON'!BP286*'WEIGHTED from Refinitive'!$B$9)+('WEIGHTED from Refinitive'!$B$10*'ISSUE SCORE from EIKON'!CE286)+('ISSUE SCORE from EIKON'!CT286*'WEIGHTED from Refinitive'!$B$11)+('WEIGHTED from Refinitive'!$B$14*'ISSUE SCORE from EIKON'!DI286)+('ISSUE SCORE from EIKON'!DX286*'WEIGHTED from Refinitive'!$B$15)+('WEIGHTED from Refinitive'!$B$16*'ISSUE SCORE from EIKON'!EM286)</f>
        <v>43.213536530703692</v>
      </c>
      <c r="D283" s="1">
        <f>('WEIGHTED from Refinitive'!$B$3*'ISSUE SCORE from EIKON'!I286)+('WEIGHTED from Refinitive'!$B$4*'ISSUE SCORE from EIKON'!X286)+('ISSUE SCORE from EIKON'!AM286*'WEIGHTED from Refinitive'!$B$5)+('WEIGHTED from Refinitive'!$B$8*'ISSUE SCORE from EIKON'!BB286)+('ISSUE SCORE from EIKON'!BQ286*'WEIGHTED from Refinitive'!$B$9)+('WEIGHTED from Refinitive'!$B$10*'ISSUE SCORE from EIKON'!CF286)+('ISSUE SCORE from EIKON'!CU286*'WEIGHTED from Refinitive'!$B$11)+('WEIGHTED from Refinitive'!$B$14*'ISSUE SCORE from EIKON'!DJ286)+('ISSUE SCORE from EIKON'!DY286*'WEIGHTED from Refinitive'!$B$15)+('WEIGHTED from Refinitive'!$B$16*'ISSUE SCORE from EIKON'!EN286)</f>
        <v>45.448900103519613</v>
      </c>
      <c r="E283" s="1">
        <f>('WEIGHTED from Refinitive'!$B$3*'ISSUE SCORE from EIKON'!J286)+('WEIGHTED from Refinitive'!$B$4*'ISSUE SCORE from EIKON'!Y286)+('ISSUE SCORE from EIKON'!AN286*'WEIGHTED from Refinitive'!$B$5)+('WEIGHTED from Refinitive'!$B$8*'ISSUE SCORE from EIKON'!BC286)+('ISSUE SCORE from EIKON'!BR286*'WEIGHTED from Refinitive'!$B$9)+('WEIGHTED from Refinitive'!$B$10*'ISSUE SCORE from EIKON'!CG286)+('ISSUE SCORE from EIKON'!CV286*'WEIGHTED from Refinitive'!$B$11)+('WEIGHTED from Refinitive'!$B$14*'ISSUE SCORE from EIKON'!DK286)+('ISSUE SCORE from EIKON'!DZ286*'WEIGHTED from Refinitive'!$B$15)+('WEIGHTED from Refinitive'!$B$16*'ISSUE SCORE from EIKON'!EO286)</f>
        <v>41.324996665332748</v>
      </c>
      <c r="F283" s="1">
        <f>('WEIGHTED from Refinitive'!$B$3*'ISSUE SCORE from EIKON'!K286)+('WEIGHTED from Refinitive'!$B$4*'ISSUE SCORE from EIKON'!Z286)+('ISSUE SCORE from EIKON'!AO286*'WEIGHTED from Refinitive'!$B$5)+('WEIGHTED from Refinitive'!$B$8*'ISSUE SCORE from EIKON'!BD286)+('ISSUE SCORE from EIKON'!BS286*'WEIGHTED from Refinitive'!$B$9)+('WEIGHTED from Refinitive'!$B$10*'ISSUE SCORE from EIKON'!CH286)+('ISSUE SCORE from EIKON'!CW286*'WEIGHTED from Refinitive'!$B$11)+('WEIGHTED from Refinitive'!$B$14*'ISSUE SCORE from EIKON'!DL286)+('ISSUE SCORE from EIKON'!EA286*'WEIGHTED from Refinitive'!$B$15)+('WEIGHTED from Refinitive'!$B$16*'ISSUE SCORE from EIKON'!EP286)</f>
        <v>33.726465554129177</v>
      </c>
      <c r="G283" s="1">
        <f>('WEIGHTED from Refinitive'!$B$3*'ISSUE SCORE from EIKON'!L286)+('WEIGHTED from Refinitive'!$B$4*'ISSUE SCORE from EIKON'!AA286)+('ISSUE SCORE from EIKON'!AP286*'WEIGHTED from Refinitive'!$B$5)+('WEIGHTED from Refinitive'!$B$8*'ISSUE SCORE from EIKON'!BE286)+('ISSUE SCORE from EIKON'!BT286*'WEIGHTED from Refinitive'!$B$9)+('WEIGHTED from Refinitive'!$B$10*'ISSUE SCORE from EIKON'!CI286)+('ISSUE SCORE from EIKON'!CX286*'WEIGHTED from Refinitive'!$B$11)+('WEIGHTED from Refinitive'!$B$14*'ISSUE SCORE from EIKON'!DM286)+('ISSUE SCORE from EIKON'!EB286*'WEIGHTED from Refinitive'!$B$15)+('WEIGHTED from Refinitive'!$B$16*'ISSUE SCORE from EIKON'!EQ286)</f>
        <v>0</v>
      </c>
      <c r="H283" s="1">
        <f>('WEIGHTED from Refinitive'!$B$3*'ISSUE SCORE from EIKON'!M286)+('WEIGHTED from Refinitive'!$B$4*'ISSUE SCORE from EIKON'!AB286)+('ISSUE SCORE from EIKON'!AQ286*'WEIGHTED from Refinitive'!$B$5)+('WEIGHTED from Refinitive'!$B$8*'ISSUE SCORE from EIKON'!BF286)+('ISSUE SCORE from EIKON'!BU286*'WEIGHTED from Refinitive'!$B$9)+('WEIGHTED from Refinitive'!$B$10*'ISSUE SCORE from EIKON'!CJ286)+('ISSUE SCORE from EIKON'!CY286*'WEIGHTED from Refinitive'!$B$11)+('WEIGHTED from Refinitive'!$B$14*'ISSUE SCORE from EIKON'!DN286)+('ISSUE SCORE from EIKON'!EC286*'WEIGHTED from Refinitive'!$B$15)+('WEIGHTED from Refinitive'!$B$16*'ISSUE SCORE from EIKON'!ER286)</f>
        <v>0</v>
      </c>
      <c r="I283" s="1">
        <f>('WEIGHTED from Refinitive'!$B$3*'ISSUE SCORE from EIKON'!N286)+('WEIGHTED from Refinitive'!$B$4*'ISSUE SCORE from EIKON'!AC286)+('ISSUE SCORE from EIKON'!AR286*'WEIGHTED from Refinitive'!$B$5)+('WEIGHTED from Refinitive'!$B$8*'ISSUE SCORE from EIKON'!BG286)+('ISSUE SCORE from EIKON'!BV286*'WEIGHTED from Refinitive'!$B$9)+('WEIGHTED from Refinitive'!$B$10*'ISSUE SCORE from EIKON'!CK286)+('ISSUE SCORE from EIKON'!CZ286*'WEIGHTED from Refinitive'!$B$11)+('WEIGHTED from Refinitive'!$B$14*'ISSUE SCORE from EIKON'!DO286)+('ISSUE SCORE from EIKON'!ED286*'WEIGHTED from Refinitive'!$B$15)+('WEIGHTED from Refinitive'!$B$16*'ISSUE SCORE from EIKON'!ES286)</f>
        <v>0</v>
      </c>
      <c r="J283" s="1">
        <f>('WEIGHTED from Refinitive'!$B$3*'ISSUE SCORE from EIKON'!O286)+('WEIGHTED from Refinitive'!$B$4*'ISSUE SCORE from EIKON'!AD286)+('ISSUE SCORE from EIKON'!AS286*'WEIGHTED from Refinitive'!$B$5)+('WEIGHTED from Refinitive'!$B$8*'ISSUE SCORE from EIKON'!BH286)+('ISSUE SCORE from EIKON'!BW286*'WEIGHTED from Refinitive'!$B$9)+('WEIGHTED from Refinitive'!$B$10*'ISSUE SCORE from EIKON'!CL286)+('ISSUE SCORE from EIKON'!DA286*'WEIGHTED from Refinitive'!$B$11)+('WEIGHTED from Refinitive'!$B$14*'ISSUE SCORE from EIKON'!DP286)+('ISSUE SCORE from EIKON'!EE286*'WEIGHTED from Refinitive'!$B$15)+('WEIGHTED from Refinitive'!$B$16*'ISSUE SCORE from EIKON'!ET286)</f>
        <v>0</v>
      </c>
      <c r="K283" s="1">
        <f>('WEIGHTED from Refinitive'!$B$3*'ISSUE SCORE from EIKON'!P286)+('WEIGHTED from Refinitive'!$B$4*'ISSUE SCORE from EIKON'!AE286)+('ISSUE SCORE from EIKON'!AT286*'WEIGHTED from Refinitive'!$B$5)+('WEIGHTED from Refinitive'!$B$8*'ISSUE SCORE from EIKON'!BI286)+('ISSUE SCORE from EIKON'!BX286*'WEIGHTED from Refinitive'!$B$9)+('WEIGHTED from Refinitive'!$B$10*'ISSUE SCORE from EIKON'!CM286)+('ISSUE SCORE from EIKON'!DB286*'WEIGHTED from Refinitive'!$B$11)+('WEIGHTED from Refinitive'!$B$14*'ISSUE SCORE from EIKON'!DQ286)+('ISSUE SCORE from EIKON'!EF286*'WEIGHTED from Refinitive'!$B$15)+('WEIGHTED from Refinitive'!$B$16*'ISSUE SCORE from EIKON'!EU286)</f>
        <v>0</v>
      </c>
      <c r="L283" s="1">
        <f>('WEIGHTED from Refinitive'!$B$3*'ISSUE SCORE from EIKON'!Q286)+('WEIGHTED from Refinitive'!$B$4*'ISSUE SCORE from EIKON'!AF286)+('ISSUE SCORE from EIKON'!AU286*'WEIGHTED from Refinitive'!$B$5)+('WEIGHTED from Refinitive'!$B$8*'ISSUE SCORE from EIKON'!BJ286)+('ISSUE SCORE from EIKON'!BY286*'WEIGHTED from Refinitive'!$B$9)+('WEIGHTED from Refinitive'!$B$10*'ISSUE SCORE from EIKON'!CN286)+('ISSUE SCORE from EIKON'!DC286*'WEIGHTED from Refinitive'!$B$11)+('WEIGHTED from Refinitive'!$B$14*'ISSUE SCORE from EIKON'!DR286)+('ISSUE SCORE from EIKON'!EG286*'WEIGHTED from Refinitive'!$B$15)+('WEIGHTED from Refinitive'!$B$16*'ISSUE SCORE from EIKON'!EV286)</f>
        <v>0</v>
      </c>
      <c r="M283" s="1">
        <f>('WEIGHTED from Refinitive'!$B$3*'ISSUE SCORE from EIKON'!R286)+('WEIGHTED from Refinitive'!$B$4*'ISSUE SCORE from EIKON'!AG286)+('ISSUE SCORE from EIKON'!AV286*'WEIGHTED from Refinitive'!$B$5)+('WEIGHTED from Refinitive'!$B$8*'ISSUE SCORE from EIKON'!BK286)+('ISSUE SCORE from EIKON'!BZ286*'WEIGHTED from Refinitive'!$B$9)+('WEIGHTED from Refinitive'!$B$10*'ISSUE SCORE from EIKON'!CO286)+('ISSUE SCORE from EIKON'!DD286*'WEIGHTED from Refinitive'!$B$11)+('WEIGHTED from Refinitive'!$B$14*'ISSUE SCORE from EIKON'!DS286)+('ISSUE SCORE from EIKON'!EH286*'WEIGHTED from Refinitive'!$B$15)+('WEIGHTED from Refinitive'!$B$16*'ISSUE SCORE from EIKON'!EW286)</f>
        <v>0</v>
      </c>
      <c r="N283" s="1">
        <f>('WEIGHTED from Refinitive'!$B$3*'ISSUE SCORE from EIKON'!S286)+('WEIGHTED from Refinitive'!$B$4*'ISSUE SCORE from EIKON'!AH286)+('ISSUE SCORE from EIKON'!AW286*'WEIGHTED from Refinitive'!$B$5)+('WEIGHTED from Refinitive'!$B$8*'ISSUE SCORE from EIKON'!BL286)+('ISSUE SCORE from EIKON'!CA286*'WEIGHTED from Refinitive'!$B$9)+('WEIGHTED from Refinitive'!$B$10*'ISSUE SCORE from EIKON'!CP286)+('ISSUE SCORE from EIKON'!DE286*'WEIGHTED from Refinitive'!$B$11)+('WEIGHTED from Refinitive'!$B$14*'ISSUE SCORE from EIKON'!DT286)+('ISSUE SCORE from EIKON'!EI286*'WEIGHTED from Refinitive'!$B$15)+('WEIGHTED from Refinitive'!$B$16*'ISSUE SCORE from EIKON'!EX286)</f>
        <v>0</v>
      </c>
      <c r="O283" s="1">
        <f>('WEIGHTED from Refinitive'!$B$3*'ISSUE SCORE from EIKON'!T286)+('WEIGHTED from Refinitive'!$B$4*'ISSUE SCORE from EIKON'!AI286)+('ISSUE SCORE from EIKON'!AX286*'WEIGHTED from Refinitive'!$B$5)+('WEIGHTED from Refinitive'!$B$8*'ISSUE SCORE from EIKON'!BM286)+('ISSUE SCORE from EIKON'!CB286*'WEIGHTED from Refinitive'!$B$9)+('WEIGHTED from Refinitive'!$B$10*'ISSUE SCORE from EIKON'!CQ286)+('ISSUE SCORE from EIKON'!DF286*'WEIGHTED from Refinitive'!$B$11)+('WEIGHTED from Refinitive'!$B$14*'ISSUE SCORE from EIKON'!DU286)+('ISSUE SCORE from EIKON'!EJ286*'WEIGHTED from Refinitive'!$B$15)+('WEIGHTED from Refinitive'!$B$16*'ISSUE SCORE from EIKON'!EY286)</f>
        <v>0</v>
      </c>
      <c r="P283" s="1">
        <f>('WEIGHTED from Refinitive'!$B$3*'ISSUE SCORE from EIKON'!U286)+('WEIGHTED from Refinitive'!$B$4*'ISSUE SCORE from EIKON'!AJ286)+('ISSUE SCORE from EIKON'!AY286*'WEIGHTED from Refinitive'!$B$5)+('WEIGHTED from Refinitive'!$B$8*'ISSUE SCORE from EIKON'!BN286)+('ISSUE SCORE from EIKON'!CC286*'WEIGHTED from Refinitive'!$B$9)+('WEIGHTED from Refinitive'!$B$10*'ISSUE SCORE from EIKON'!CR286)+('ISSUE SCORE from EIKON'!DG286*'WEIGHTED from Refinitive'!$B$11)+('WEIGHTED from Refinitive'!$B$14*'ISSUE SCORE from EIKON'!DV286)+('ISSUE SCORE from EIKON'!EK286*'WEIGHTED from Refinitive'!$B$15)+('WEIGHTED from Refinitive'!$B$16*'ISSUE SCORE from EIKON'!EZ286)</f>
        <v>0</v>
      </c>
      <c r="R283" s="11" t="s">
        <v>424</v>
      </c>
      <c r="S283" s="1">
        <f t="shared" si="122"/>
        <v>64.320872730858198</v>
      </c>
      <c r="T283" s="1">
        <f t="shared" si="123"/>
        <v>43.213536530703692</v>
      </c>
      <c r="U283" s="1">
        <f t="shared" si="124"/>
        <v>45.448900103519613</v>
      </c>
      <c r="V283" s="1">
        <f t="shared" si="125"/>
        <v>41.324996665332748</v>
      </c>
      <c r="W283" s="1">
        <f t="shared" si="126"/>
        <v>33.726465554129177</v>
      </c>
      <c r="X283" s="1">
        <f t="shared" si="127"/>
        <v>0</v>
      </c>
      <c r="Y283" s="1">
        <f t="shared" si="128"/>
        <v>0</v>
      </c>
      <c r="Z283" s="1">
        <f t="shared" si="129"/>
        <v>0</v>
      </c>
      <c r="AA283" s="1">
        <f t="shared" si="130"/>
        <v>0</v>
      </c>
      <c r="AB283" s="1">
        <f t="shared" si="131"/>
        <v>0</v>
      </c>
      <c r="AC283" s="1">
        <f t="shared" si="132"/>
        <v>0</v>
      </c>
      <c r="AD283" s="1">
        <f t="shared" si="133"/>
        <v>0</v>
      </c>
      <c r="AE283" s="1">
        <f t="shared" si="134"/>
        <v>0</v>
      </c>
      <c r="AF283" s="1">
        <f t="shared" si="135"/>
        <v>0</v>
      </c>
      <c r="AG283" s="1">
        <f t="shared" si="136"/>
        <v>0</v>
      </c>
      <c r="AI283" s="11" t="s">
        <v>424</v>
      </c>
      <c r="AJ283" s="1">
        <f t="shared" si="137"/>
        <v>21.107336200154506</v>
      </c>
      <c r="AK283" s="1">
        <f t="shared" si="138"/>
        <v>-2.2353635728159205</v>
      </c>
      <c r="AL283" s="1">
        <f t="shared" si="139"/>
        <v>4.1239034381868649</v>
      </c>
      <c r="AM283" s="1">
        <f t="shared" si="140"/>
        <v>7.5985311112035703</v>
      </c>
      <c r="AN283" s="1">
        <f t="shared" si="141"/>
        <v>33.726465554129177</v>
      </c>
      <c r="AO283" s="1">
        <f t="shared" si="142"/>
        <v>0</v>
      </c>
      <c r="AP283" s="1">
        <f t="shared" si="143"/>
        <v>0</v>
      </c>
      <c r="AQ283" s="1">
        <f t="shared" si="144"/>
        <v>0</v>
      </c>
      <c r="AR283" s="1">
        <f t="shared" si="145"/>
        <v>0</v>
      </c>
      <c r="AS283" s="1">
        <f t="shared" si="146"/>
        <v>0</v>
      </c>
      <c r="AT283" s="1">
        <f t="shared" si="147"/>
        <v>0</v>
      </c>
      <c r="AU283" s="1">
        <f t="shared" si="148"/>
        <v>0</v>
      </c>
      <c r="AV283" s="1">
        <f t="shared" si="149"/>
        <v>0</v>
      </c>
      <c r="AW283" s="1">
        <f t="shared" si="150"/>
        <v>0</v>
      </c>
      <c r="AX283" s="1" t="str">
        <f>VLOOKUP(AI283,'ISSUE SCORE from EIKON'!A286:B715,2,FALSE)</f>
        <v>Synopsys Inc</v>
      </c>
      <c r="AY283" s="1">
        <f t="shared" si="151"/>
        <v>282</v>
      </c>
      <c r="AZ283" s="1">
        <v>282</v>
      </c>
      <c r="BA283" s="1">
        <v>1</v>
      </c>
    </row>
    <row r="284" spans="1:53" ht="15">
      <c r="A284" s="11" t="s">
        <v>349</v>
      </c>
      <c r="B284" s="1">
        <f>('WEIGHTED from Refinitive'!$B$3*'ISSUE SCORE from EIKON'!G287)+('WEIGHTED from Refinitive'!$B$4*'ISSUE SCORE from EIKON'!V287)+('ISSUE SCORE from EIKON'!AK287*'WEIGHTED from Refinitive'!$B$5)+('WEIGHTED from Refinitive'!$B$8*'ISSUE SCORE from EIKON'!AZ287)+('ISSUE SCORE from EIKON'!BO287*'WEIGHTED from Refinitive'!$B$9)+('WEIGHTED from Refinitive'!$B$10*'ISSUE SCORE from EIKON'!CD287)+('ISSUE SCORE from EIKON'!CS287*'WEIGHTED from Refinitive'!$B$11)+('WEIGHTED from Refinitive'!$B$14*'ISSUE SCORE from EIKON'!DH287)+('ISSUE SCORE from EIKON'!DW287*'WEIGHTED from Refinitive'!$B$15)+('WEIGHTED from Refinitive'!$B$16*'ISSUE SCORE from EIKON'!EL287)</f>
        <v>68.673415031585051</v>
      </c>
      <c r="C284" s="1">
        <f>('WEIGHTED from Refinitive'!$B$3*'ISSUE SCORE from EIKON'!H287)+('WEIGHTED from Refinitive'!$B$4*'ISSUE SCORE from EIKON'!W287)+('ISSUE SCORE from EIKON'!AL287*'WEIGHTED from Refinitive'!$B$5)+('WEIGHTED from Refinitive'!$B$8*'ISSUE SCORE from EIKON'!BA287)+('ISSUE SCORE from EIKON'!BP287*'WEIGHTED from Refinitive'!$B$9)+('WEIGHTED from Refinitive'!$B$10*'ISSUE SCORE from EIKON'!CE287)+('ISSUE SCORE from EIKON'!CT287*'WEIGHTED from Refinitive'!$B$11)+('WEIGHTED from Refinitive'!$B$14*'ISSUE SCORE from EIKON'!DI287)+('ISSUE SCORE from EIKON'!DX287*'WEIGHTED from Refinitive'!$B$15)+('WEIGHTED from Refinitive'!$B$16*'ISSUE SCORE from EIKON'!EM287)</f>
        <v>73.452948153446982</v>
      </c>
      <c r="D284" s="1">
        <f>('WEIGHTED from Refinitive'!$B$3*'ISSUE SCORE from EIKON'!I287)+('WEIGHTED from Refinitive'!$B$4*'ISSUE SCORE from EIKON'!X287)+('ISSUE SCORE from EIKON'!AM287*'WEIGHTED from Refinitive'!$B$5)+('WEIGHTED from Refinitive'!$B$8*'ISSUE SCORE from EIKON'!BB287)+('ISSUE SCORE from EIKON'!BQ287*'WEIGHTED from Refinitive'!$B$9)+('WEIGHTED from Refinitive'!$B$10*'ISSUE SCORE from EIKON'!CF287)+('ISSUE SCORE from EIKON'!CU287*'WEIGHTED from Refinitive'!$B$11)+('WEIGHTED from Refinitive'!$B$14*'ISSUE SCORE from EIKON'!DJ287)+('ISSUE SCORE from EIKON'!DY287*'WEIGHTED from Refinitive'!$B$15)+('WEIGHTED from Refinitive'!$B$16*'ISSUE SCORE from EIKON'!EN287)</f>
        <v>72.696062073720597</v>
      </c>
      <c r="E284" s="1">
        <f>('WEIGHTED from Refinitive'!$B$3*'ISSUE SCORE from EIKON'!J287)+('WEIGHTED from Refinitive'!$B$4*'ISSUE SCORE from EIKON'!Y287)+('ISSUE SCORE from EIKON'!AN287*'WEIGHTED from Refinitive'!$B$5)+('WEIGHTED from Refinitive'!$B$8*'ISSUE SCORE from EIKON'!BC287)+('ISSUE SCORE from EIKON'!BR287*'WEIGHTED from Refinitive'!$B$9)+('WEIGHTED from Refinitive'!$B$10*'ISSUE SCORE from EIKON'!CG287)+('ISSUE SCORE from EIKON'!CV287*'WEIGHTED from Refinitive'!$B$11)+('WEIGHTED from Refinitive'!$B$14*'ISSUE SCORE from EIKON'!DK287)+('ISSUE SCORE from EIKON'!DZ287*'WEIGHTED from Refinitive'!$B$15)+('WEIGHTED from Refinitive'!$B$16*'ISSUE SCORE from EIKON'!EO287)</f>
        <v>70.79543316141617</v>
      </c>
      <c r="F284" s="1">
        <f>('WEIGHTED from Refinitive'!$B$3*'ISSUE SCORE from EIKON'!K287)+('WEIGHTED from Refinitive'!$B$4*'ISSUE SCORE from EIKON'!Z287)+('ISSUE SCORE from EIKON'!AO287*'WEIGHTED from Refinitive'!$B$5)+('WEIGHTED from Refinitive'!$B$8*'ISSUE SCORE from EIKON'!BD287)+('ISSUE SCORE from EIKON'!BS287*'WEIGHTED from Refinitive'!$B$9)+('WEIGHTED from Refinitive'!$B$10*'ISSUE SCORE from EIKON'!CH287)+('ISSUE SCORE from EIKON'!CW287*'WEIGHTED from Refinitive'!$B$11)+('WEIGHTED from Refinitive'!$B$14*'ISSUE SCORE from EIKON'!DL287)+('ISSUE SCORE from EIKON'!EA287*'WEIGHTED from Refinitive'!$B$15)+('WEIGHTED from Refinitive'!$B$16*'ISSUE SCORE from EIKON'!EP287)</f>
        <v>66.201273726273683</v>
      </c>
      <c r="G284" s="1">
        <f>('WEIGHTED from Refinitive'!$B$3*'ISSUE SCORE from EIKON'!L287)+('WEIGHTED from Refinitive'!$B$4*'ISSUE SCORE from EIKON'!AA287)+('ISSUE SCORE from EIKON'!AP287*'WEIGHTED from Refinitive'!$B$5)+('WEIGHTED from Refinitive'!$B$8*'ISSUE SCORE from EIKON'!BE287)+('ISSUE SCORE from EIKON'!BT287*'WEIGHTED from Refinitive'!$B$9)+('WEIGHTED from Refinitive'!$B$10*'ISSUE SCORE from EIKON'!CI287)+('ISSUE SCORE from EIKON'!CX287*'WEIGHTED from Refinitive'!$B$11)+('WEIGHTED from Refinitive'!$B$14*'ISSUE SCORE from EIKON'!DM287)+('ISSUE SCORE from EIKON'!EB287*'WEIGHTED from Refinitive'!$B$15)+('WEIGHTED from Refinitive'!$B$16*'ISSUE SCORE from EIKON'!EQ287)</f>
        <v>64.895069369545993</v>
      </c>
      <c r="H284" s="1">
        <f>('WEIGHTED from Refinitive'!$B$3*'ISSUE SCORE from EIKON'!M287)+('WEIGHTED from Refinitive'!$B$4*'ISSUE SCORE from EIKON'!AB287)+('ISSUE SCORE from EIKON'!AQ287*'WEIGHTED from Refinitive'!$B$5)+('WEIGHTED from Refinitive'!$B$8*'ISSUE SCORE from EIKON'!BF287)+('ISSUE SCORE from EIKON'!BU287*'WEIGHTED from Refinitive'!$B$9)+('WEIGHTED from Refinitive'!$B$10*'ISSUE SCORE from EIKON'!CJ287)+('ISSUE SCORE from EIKON'!CY287*'WEIGHTED from Refinitive'!$B$11)+('WEIGHTED from Refinitive'!$B$14*'ISSUE SCORE from EIKON'!DN287)+('ISSUE SCORE from EIKON'!EC287*'WEIGHTED from Refinitive'!$B$15)+('WEIGHTED from Refinitive'!$B$16*'ISSUE SCORE from EIKON'!ER287)</f>
        <v>62.675948526892739</v>
      </c>
      <c r="I284" s="1">
        <f>('WEIGHTED from Refinitive'!$B$3*'ISSUE SCORE from EIKON'!N287)+('WEIGHTED from Refinitive'!$B$4*'ISSUE SCORE from EIKON'!AC287)+('ISSUE SCORE from EIKON'!AR287*'WEIGHTED from Refinitive'!$B$5)+('WEIGHTED from Refinitive'!$B$8*'ISSUE SCORE from EIKON'!BG287)+('ISSUE SCORE from EIKON'!BV287*'WEIGHTED from Refinitive'!$B$9)+('WEIGHTED from Refinitive'!$B$10*'ISSUE SCORE from EIKON'!CK287)+('ISSUE SCORE from EIKON'!CZ287*'WEIGHTED from Refinitive'!$B$11)+('WEIGHTED from Refinitive'!$B$14*'ISSUE SCORE from EIKON'!DO287)+('ISSUE SCORE from EIKON'!ED287*'WEIGHTED from Refinitive'!$B$15)+('WEIGHTED from Refinitive'!$B$16*'ISSUE SCORE from EIKON'!ES287)</f>
        <v>65.063268442622899</v>
      </c>
      <c r="J284" s="1">
        <f>('WEIGHTED from Refinitive'!$B$3*'ISSUE SCORE from EIKON'!O287)+('WEIGHTED from Refinitive'!$B$4*'ISSUE SCORE from EIKON'!AD287)+('ISSUE SCORE from EIKON'!AS287*'WEIGHTED from Refinitive'!$B$5)+('WEIGHTED from Refinitive'!$B$8*'ISSUE SCORE from EIKON'!BH287)+('ISSUE SCORE from EIKON'!BW287*'WEIGHTED from Refinitive'!$B$9)+('WEIGHTED from Refinitive'!$B$10*'ISSUE SCORE from EIKON'!CL287)+('ISSUE SCORE from EIKON'!DA287*'WEIGHTED from Refinitive'!$B$11)+('WEIGHTED from Refinitive'!$B$14*'ISSUE SCORE from EIKON'!DP287)+('ISSUE SCORE from EIKON'!EE287*'WEIGHTED from Refinitive'!$B$15)+('WEIGHTED from Refinitive'!$B$16*'ISSUE SCORE from EIKON'!ET287)</f>
        <v>66.860276068730229</v>
      </c>
      <c r="K284" s="1">
        <f>('WEIGHTED from Refinitive'!$B$3*'ISSUE SCORE from EIKON'!P287)+('WEIGHTED from Refinitive'!$B$4*'ISSUE SCORE from EIKON'!AE287)+('ISSUE SCORE from EIKON'!AT287*'WEIGHTED from Refinitive'!$B$5)+('WEIGHTED from Refinitive'!$B$8*'ISSUE SCORE from EIKON'!BI287)+('ISSUE SCORE from EIKON'!BX287*'WEIGHTED from Refinitive'!$B$9)+('WEIGHTED from Refinitive'!$B$10*'ISSUE SCORE from EIKON'!CM287)+('ISSUE SCORE from EIKON'!DB287*'WEIGHTED from Refinitive'!$B$11)+('WEIGHTED from Refinitive'!$B$14*'ISSUE SCORE from EIKON'!DQ287)+('ISSUE SCORE from EIKON'!EF287*'WEIGHTED from Refinitive'!$B$15)+('WEIGHTED from Refinitive'!$B$16*'ISSUE SCORE from EIKON'!EU287)</f>
        <v>67.350336001244756</v>
      </c>
      <c r="L284" s="1">
        <f>('WEIGHTED from Refinitive'!$B$3*'ISSUE SCORE from EIKON'!Q287)+('WEIGHTED from Refinitive'!$B$4*'ISSUE SCORE from EIKON'!AF287)+('ISSUE SCORE from EIKON'!AU287*'WEIGHTED from Refinitive'!$B$5)+('WEIGHTED from Refinitive'!$B$8*'ISSUE SCORE from EIKON'!BJ287)+('ISSUE SCORE from EIKON'!BY287*'WEIGHTED from Refinitive'!$B$9)+('WEIGHTED from Refinitive'!$B$10*'ISSUE SCORE from EIKON'!CN287)+('ISSUE SCORE from EIKON'!DC287*'WEIGHTED from Refinitive'!$B$11)+('WEIGHTED from Refinitive'!$B$14*'ISSUE SCORE from EIKON'!DR287)+('ISSUE SCORE from EIKON'!EG287*'WEIGHTED from Refinitive'!$B$15)+('WEIGHTED from Refinitive'!$B$16*'ISSUE SCORE from EIKON'!EV287)</f>
        <v>62.831093636975851</v>
      </c>
      <c r="M284" s="1">
        <f>('WEIGHTED from Refinitive'!$B$3*'ISSUE SCORE from EIKON'!R287)+('WEIGHTED from Refinitive'!$B$4*'ISSUE SCORE from EIKON'!AG287)+('ISSUE SCORE from EIKON'!AV287*'WEIGHTED from Refinitive'!$B$5)+('WEIGHTED from Refinitive'!$B$8*'ISSUE SCORE from EIKON'!BK287)+('ISSUE SCORE from EIKON'!BZ287*'WEIGHTED from Refinitive'!$B$9)+('WEIGHTED from Refinitive'!$B$10*'ISSUE SCORE from EIKON'!CO287)+('ISSUE SCORE from EIKON'!DD287*'WEIGHTED from Refinitive'!$B$11)+('WEIGHTED from Refinitive'!$B$14*'ISSUE SCORE from EIKON'!DS287)+('ISSUE SCORE from EIKON'!EH287*'WEIGHTED from Refinitive'!$B$15)+('WEIGHTED from Refinitive'!$B$16*'ISSUE SCORE from EIKON'!EW287)</f>
        <v>65.649815390157102</v>
      </c>
      <c r="N284" s="1">
        <f>('WEIGHTED from Refinitive'!$B$3*'ISSUE SCORE from EIKON'!S287)+('WEIGHTED from Refinitive'!$B$4*'ISSUE SCORE from EIKON'!AH287)+('ISSUE SCORE from EIKON'!AW287*'WEIGHTED from Refinitive'!$B$5)+('WEIGHTED from Refinitive'!$B$8*'ISSUE SCORE from EIKON'!BL287)+('ISSUE SCORE from EIKON'!CA287*'WEIGHTED from Refinitive'!$B$9)+('WEIGHTED from Refinitive'!$B$10*'ISSUE SCORE from EIKON'!CP287)+('ISSUE SCORE from EIKON'!DE287*'WEIGHTED from Refinitive'!$B$11)+('WEIGHTED from Refinitive'!$B$14*'ISSUE SCORE from EIKON'!DT287)+('ISSUE SCORE from EIKON'!EI287*'WEIGHTED from Refinitive'!$B$15)+('WEIGHTED from Refinitive'!$B$16*'ISSUE SCORE from EIKON'!EX287)</f>
        <v>68.543181818181793</v>
      </c>
      <c r="O284" s="1">
        <f>('WEIGHTED from Refinitive'!$B$3*'ISSUE SCORE from EIKON'!T287)+('WEIGHTED from Refinitive'!$B$4*'ISSUE SCORE from EIKON'!AI287)+('ISSUE SCORE from EIKON'!AX287*'WEIGHTED from Refinitive'!$B$5)+('WEIGHTED from Refinitive'!$B$8*'ISSUE SCORE from EIKON'!BM287)+('ISSUE SCORE from EIKON'!CB287*'WEIGHTED from Refinitive'!$B$9)+('WEIGHTED from Refinitive'!$B$10*'ISSUE SCORE from EIKON'!CQ287)+('ISSUE SCORE from EIKON'!DF287*'WEIGHTED from Refinitive'!$B$11)+('WEIGHTED from Refinitive'!$B$14*'ISSUE SCORE from EIKON'!DU287)+('ISSUE SCORE from EIKON'!EJ287*'WEIGHTED from Refinitive'!$B$15)+('WEIGHTED from Refinitive'!$B$16*'ISSUE SCORE from EIKON'!EY287)</f>
        <v>70.642357449654043</v>
      </c>
      <c r="P284" s="1">
        <f>('WEIGHTED from Refinitive'!$B$3*'ISSUE SCORE from EIKON'!U287)+('WEIGHTED from Refinitive'!$B$4*'ISSUE SCORE from EIKON'!AJ287)+('ISSUE SCORE from EIKON'!AY287*'WEIGHTED from Refinitive'!$B$5)+('WEIGHTED from Refinitive'!$B$8*'ISSUE SCORE from EIKON'!BN287)+('ISSUE SCORE from EIKON'!CC287*'WEIGHTED from Refinitive'!$B$9)+('WEIGHTED from Refinitive'!$B$10*'ISSUE SCORE from EIKON'!CR287)+('ISSUE SCORE from EIKON'!DG287*'WEIGHTED from Refinitive'!$B$11)+('WEIGHTED from Refinitive'!$B$14*'ISSUE SCORE from EIKON'!DV287)+('ISSUE SCORE from EIKON'!EK287*'WEIGHTED from Refinitive'!$B$15)+('WEIGHTED from Refinitive'!$B$16*'ISSUE SCORE from EIKON'!EZ287)</f>
        <v>62.900176553672281</v>
      </c>
      <c r="R284" s="11" t="s">
        <v>425</v>
      </c>
      <c r="S284" s="1">
        <f t="shared" si="122"/>
        <v>76.016882652437886</v>
      </c>
      <c r="T284" s="1">
        <f t="shared" si="123"/>
        <v>73.452948153446982</v>
      </c>
      <c r="U284" s="1">
        <f t="shared" si="124"/>
        <v>72.696062073720597</v>
      </c>
      <c r="V284" s="1">
        <f t="shared" si="125"/>
        <v>70.79543316141617</v>
      </c>
      <c r="W284" s="1">
        <f t="shared" si="126"/>
        <v>66.201273726273683</v>
      </c>
      <c r="X284" s="1">
        <f t="shared" si="127"/>
        <v>64.895069369545993</v>
      </c>
      <c r="Y284" s="1">
        <f t="shared" si="128"/>
        <v>62.675948526892739</v>
      </c>
      <c r="Z284" s="1">
        <f t="shared" si="129"/>
        <v>65.063268442622899</v>
      </c>
      <c r="AA284" s="1">
        <f t="shared" si="130"/>
        <v>66.860276068730229</v>
      </c>
      <c r="AB284" s="1">
        <f t="shared" si="131"/>
        <v>67.350336001244756</v>
      </c>
      <c r="AC284" s="1">
        <f t="shared" si="132"/>
        <v>62.831093636975851</v>
      </c>
      <c r="AD284" s="1">
        <f t="shared" si="133"/>
        <v>65.649815390157102</v>
      </c>
      <c r="AE284" s="1">
        <f t="shared" si="134"/>
        <v>68.543181818181793</v>
      </c>
      <c r="AF284" s="1">
        <f t="shared" si="135"/>
        <v>70.642357449654043</v>
      </c>
      <c r="AG284" s="1">
        <f t="shared" si="136"/>
        <v>62.900176553672281</v>
      </c>
      <c r="AI284" s="11" t="s">
        <v>425</v>
      </c>
      <c r="AJ284" s="1">
        <f t="shared" si="137"/>
        <v>2.5639344989909034</v>
      </c>
      <c r="AK284" s="1">
        <f t="shared" si="138"/>
        <v>0.75688607972638522</v>
      </c>
      <c r="AL284" s="1">
        <f t="shared" si="139"/>
        <v>1.9006289123044269</v>
      </c>
      <c r="AM284" s="1">
        <f t="shared" si="140"/>
        <v>4.5941594351424868</v>
      </c>
      <c r="AN284" s="1">
        <f t="shared" si="141"/>
        <v>1.3062043567276902</v>
      </c>
      <c r="AO284" s="1">
        <f t="shared" si="142"/>
        <v>2.219120842653254</v>
      </c>
      <c r="AP284" s="1">
        <f t="shared" si="143"/>
        <v>-2.3873199157301599</v>
      </c>
      <c r="AQ284" s="1">
        <f t="shared" si="144"/>
        <v>-1.7970076261073302</v>
      </c>
      <c r="AR284" s="1">
        <f t="shared" si="145"/>
        <v>-0.49005993251452651</v>
      </c>
      <c r="AS284" s="1">
        <f t="shared" si="146"/>
        <v>4.519242364268905</v>
      </c>
      <c r="AT284" s="1">
        <f t="shared" si="147"/>
        <v>-2.8187217531812507</v>
      </c>
      <c r="AU284" s="1">
        <f t="shared" si="148"/>
        <v>-2.8933664280246916</v>
      </c>
      <c r="AV284" s="1">
        <f t="shared" si="149"/>
        <v>-2.0991756314722494</v>
      </c>
      <c r="AW284" s="1">
        <f t="shared" si="150"/>
        <v>7.7421808959817611</v>
      </c>
      <c r="AX284" s="1" t="str">
        <f>VLOOKUP(AI284,'ISSUE SCORE from EIKON'!A287:B716,2,FALSE)</f>
        <v>Southern Co</v>
      </c>
      <c r="AY284" s="1">
        <f t="shared" si="151"/>
        <v>283</v>
      </c>
      <c r="AZ284" s="1">
        <v>283</v>
      </c>
      <c r="BA284" s="1">
        <v>1</v>
      </c>
    </row>
    <row r="285" spans="1:53" ht="15">
      <c r="A285" s="11" t="s">
        <v>350</v>
      </c>
      <c r="B285" s="1">
        <f>('WEIGHTED from Refinitive'!$B$3*'ISSUE SCORE from EIKON'!G288)+('WEIGHTED from Refinitive'!$B$4*'ISSUE SCORE from EIKON'!V288)+('ISSUE SCORE from EIKON'!AK288*'WEIGHTED from Refinitive'!$B$5)+('WEIGHTED from Refinitive'!$B$8*'ISSUE SCORE from EIKON'!AZ288)+('ISSUE SCORE from EIKON'!BO288*'WEIGHTED from Refinitive'!$B$9)+('WEIGHTED from Refinitive'!$B$10*'ISSUE SCORE from EIKON'!CD288)+('ISSUE SCORE from EIKON'!CS288*'WEIGHTED from Refinitive'!$B$11)+('WEIGHTED from Refinitive'!$B$14*'ISSUE SCORE from EIKON'!DH288)+('ISSUE SCORE from EIKON'!DW288*'WEIGHTED from Refinitive'!$B$15)+('WEIGHTED from Refinitive'!$B$16*'ISSUE SCORE from EIKON'!EL288)</f>
        <v>88.547059907234782</v>
      </c>
      <c r="C285" s="1">
        <f>('WEIGHTED from Refinitive'!$B$3*'ISSUE SCORE from EIKON'!H288)+('WEIGHTED from Refinitive'!$B$4*'ISSUE SCORE from EIKON'!W288)+('ISSUE SCORE from EIKON'!AL288*'WEIGHTED from Refinitive'!$B$5)+('WEIGHTED from Refinitive'!$B$8*'ISSUE SCORE from EIKON'!BA288)+('ISSUE SCORE from EIKON'!BP288*'WEIGHTED from Refinitive'!$B$9)+('WEIGHTED from Refinitive'!$B$10*'ISSUE SCORE from EIKON'!CE288)+('ISSUE SCORE from EIKON'!CT288*'WEIGHTED from Refinitive'!$B$11)+('WEIGHTED from Refinitive'!$B$14*'ISSUE SCORE from EIKON'!DI288)+('ISSUE SCORE from EIKON'!DX288*'WEIGHTED from Refinitive'!$B$15)+('WEIGHTED from Refinitive'!$B$16*'ISSUE SCORE from EIKON'!EM288)</f>
        <v>81.082427002207282</v>
      </c>
      <c r="D285" s="1">
        <f>('WEIGHTED from Refinitive'!$B$3*'ISSUE SCORE from EIKON'!I288)+('WEIGHTED from Refinitive'!$B$4*'ISSUE SCORE from EIKON'!X288)+('ISSUE SCORE from EIKON'!AM288*'WEIGHTED from Refinitive'!$B$5)+('WEIGHTED from Refinitive'!$B$8*'ISSUE SCORE from EIKON'!BB288)+('ISSUE SCORE from EIKON'!BQ288*'WEIGHTED from Refinitive'!$B$9)+('WEIGHTED from Refinitive'!$B$10*'ISSUE SCORE from EIKON'!CF288)+('ISSUE SCORE from EIKON'!CU288*'WEIGHTED from Refinitive'!$B$11)+('WEIGHTED from Refinitive'!$B$14*'ISSUE SCORE from EIKON'!DJ288)+('ISSUE SCORE from EIKON'!DY288*'WEIGHTED from Refinitive'!$B$15)+('WEIGHTED from Refinitive'!$B$16*'ISSUE SCORE from EIKON'!EN288)</f>
        <v>79.906518300109894</v>
      </c>
      <c r="E285" s="1">
        <f>('WEIGHTED from Refinitive'!$B$3*'ISSUE SCORE from EIKON'!J288)+('WEIGHTED from Refinitive'!$B$4*'ISSUE SCORE from EIKON'!Y288)+('ISSUE SCORE from EIKON'!AN288*'WEIGHTED from Refinitive'!$B$5)+('WEIGHTED from Refinitive'!$B$8*'ISSUE SCORE from EIKON'!BC288)+('ISSUE SCORE from EIKON'!BR288*'WEIGHTED from Refinitive'!$B$9)+('WEIGHTED from Refinitive'!$B$10*'ISSUE SCORE from EIKON'!CG288)+('ISSUE SCORE from EIKON'!CV288*'WEIGHTED from Refinitive'!$B$11)+('WEIGHTED from Refinitive'!$B$14*'ISSUE SCORE from EIKON'!DK288)+('ISSUE SCORE from EIKON'!DZ288*'WEIGHTED from Refinitive'!$B$15)+('WEIGHTED from Refinitive'!$B$16*'ISSUE SCORE from EIKON'!EO288)</f>
        <v>82.631641535575852</v>
      </c>
      <c r="F285" s="1">
        <f>('WEIGHTED from Refinitive'!$B$3*'ISSUE SCORE from EIKON'!K288)+('WEIGHTED from Refinitive'!$B$4*'ISSUE SCORE from EIKON'!Z288)+('ISSUE SCORE from EIKON'!AO288*'WEIGHTED from Refinitive'!$B$5)+('WEIGHTED from Refinitive'!$B$8*'ISSUE SCORE from EIKON'!BD288)+('ISSUE SCORE from EIKON'!BS288*'WEIGHTED from Refinitive'!$B$9)+('WEIGHTED from Refinitive'!$B$10*'ISSUE SCORE from EIKON'!CH288)+('ISSUE SCORE from EIKON'!CW288*'WEIGHTED from Refinitive'!$B$11)+('WEIGHTED from Refinitive'!$B$14*'ISSUE SCORE from EIKON'!DL288)+('ISSUE SCORE from EIKON'!EA288*'WEIGHTED from Refinitive'!$B$15)+('WEIGHTED from Refinitive'!$B$16*'ISSUE SCORE from EIKON'!EP288)</f>
        <v>86.550079550079516</v>
      </c>
      <c r="G285" s="1">
        <f>('WEIGHTED from Refinitive'!$B$3*'ISSUE SCORE from EIKON'!L288)+('WEIGHTED from Refinitive'!$B$4*'ISSUE SCORE from EIKON'!AA288)+('ISSUE SCORE from EIKON'!AP288*'WEIGHTED from Refinitive'!$B$5)+('WEIGHTED from Refinitive'!$B$8*'ISSUE SCORE from EIKON'!BE288)+('ISSUE SCORE from EIKON'!BT288*'WEIGHTED from Refinitive'!$B$9)+('WEIGHTED from Refinitive'!$B$10*'ISSUE SCORE from EIKON'!CI288)+('ISSUE SCORE from EIKON'!CX288*'WEIGHTED from Refinitive'!$B$11)+('WEIGHTED from Refinitive'!$B$14*'ISSUE SCORE from EIKON'!DM288)+('ISSUE SCORE from EIKON'!EB288*'WEIGHTED from Refinitive'!$B$15)+('WEIGHTED from Refinitive'!$B$16*'ISSUE SCORE from EIKON'!EQ288)</f>
        <v>80.547749531792036</v>
      </c>
      <c r="H285" s="1">
        <f>('WEIGHTED from Refinitive'!$B$3*'ISSUE SCORE from EIKON'!M288)+('WEIGHTED from Refinitive'!$B$4*'ISSUE SCORE from EIKON'!AB288)+('ISSUE SCORE from EIKON'!AQ288*'WEIGHTED from Refinitive'!$B$5)+('WEIGHTED from Refinitive'!$B$8*'ISSUE SCORE from EIKON'!BF288)+('ISSUE SCORE from EIKON'!BU288*'WEIGHTED from Refinitive'!$B$9)+('WEIGHTED from Refinitive'!$B$10*'ISSUE SCORE from EIKON'!CJ288)+('ISSUE SCORE from EIKON'!CY288*'WEIGHTED from Refinitive'!$B$11)+('WEIGHTED from Refinitive'!$B$14*'ISSUE SCORE from EIKON'!DN288)+('ISSUE SCORE from EIKON'!EC288*'WEIGHTED from Refinitive'!$B$15)+('WEIGHTED from Refinitive'!$B$16*'ISSUE SCORE from EIKON'!ER288)</f>
        <v>78.697311133480639</v>
      </c>
      <c r="I285" s="1">
        <f>('WEIGHTED from Refinitive'!$B$3*'ISSUE SCORE from EIKON'!N288)+('WEIGHTED from Refinitive'!$B$4*'ISSUE SCORE from EIKON'!AC288)+('ISSUE SCORE from EIKON'!AR288*'WEIGHTED from Refinitive'!$B$5)+('WEIGHTED from Refinitive'!$B$8*'ISSUE SCORE from EIKON'!BG288)+('ISSUE SCORE from EIKON'!BV288*'WEIGHTED from Refinitive'!$B$9)+('WEIGHTED from Refinitive'!$B$10*'ISSUE SCORE from EIKON'!CK288)+('ISSUE SCORE from EIKON'!CZ288*'WEIGHTED from Refinitive'!$B$11)+('WEIGHTED from Refinitive'!$B$14*'ISSUE SCORE from EIKON'!DO288)+('ISSUE SCORE from EIKON'!ED288*'WEIGHTED from Refinitive'!$B$15)+('WEIGHTED from Refinitive'!$B$16*'ISSUE SCORE from EIKON'!ES288)</f>
        <v>82.281550498175221</v>
      </c>
      <c r="J285" s="1">
        <f>('WEIGHTED from Refinitive'!$B$3*'ISSUE SCORE from EIKON'!O288)+('WEIGHTED from Refinitive'!$B$4*'ISSUE SCORE from EIKON'!AD288)+('ISSUE SCORE from EIKON'!AS288*'WEIGHTED from Refinitive'!$B$5)+('WEIGHTED from Refinitive'!$B$8*'ISSUE SCORE from EIKON'!BH288)+('ISSUE SCORE from EIKON'!BW288*'WEIGHTED from Refinitive'!$B$9)+('WEIGHTED from Refinitive'!$B$10*'ISSUE SCORE from EIKON'!CL288)+('ISSUE SCORE from EIKON'!DA288*'WEIGHTED from Refinitive'!$B$11)+('WEIGHTED from Refinitive'!$B$14*'ISSUE SCORE from EIKON'!DP288)+('ISSUE SCORE from EIKON'!EE288*'WEIGHTED from Refinitive'!$B$15)+('WEIGHTED from Refinitive'!$B$16*'ISSUE SCORE from EIKON'!ET288)</f>
        <v>80.800250059537944</v>
      </c>
      <c r="K285" s="1">
        <f>('WEIGHTED from Refinitive'!$B$3*'ISSUE SCORE from EIKON'!P288)+('WEIGHTED from Refinitive'!$B$4*'ISSUE SCORE from EIKON'!AE288)+('ISSUE SCORE from EIKON'!AT288*'WEIGHTED from Refinitive'!$B$5)+('WEIGHTED from Refinitive'!$B$8*'ISSUE SCORE from EIKON'!BI288)+('ISSUE SCORE from EIKON'!BX288*'WEIGHTED from Refinitive'!$B$9)+('WEIGHTED from Refinitive'!$B$10*'ISSUE SCORE from EIKON'!CM288)+('ISSUE SCORE from EIKON'!DB288*'WEIGHTED from Refinitive'!$B$11)+('WEIGHTED from Refinitive'!$B$14*'ISSUE SCORE from EIKON'!DQ288)+('ISSUE SCORE from EIKON'!EF288*'WEIGHTED from Refinitive'!$B$15)+('WEIGHTED from Refinitive'!$B$16*'ISSUE SCORE from EIKON'!EU288)</f>
        <v>83.555123293286627</v>
      </c>
      <c r="L285" s="1">
        <f>('WEIGHTED from Refinitive'!$B$3*'ISSUE SCORE from EIKON'!Q288)+('WEIGHTED from Refinitive'!$B$4*'ISSUE SCORE from EIKON'!AF288)+('ISSUE SCORE from EIKON'!AU288*'WEIGHTED from Refinitive'!$B$5)+('WEIGHTED from Refinitive'!$B$8*'ISSUE SCORE from EIKON'!BJ288)+('ISSUE SCORE from EIKON'!BY288*'WEIGHTED from Refinitive'!$B$9)+('WEIGHTED from Refinitive'!$B$10*'ISSUE SCORE from EIKON'!CN288)+('ISSUE SCORE from EIKON'!DC288*'WEIGHTED from Refinitive'!$B$11)+('WEIGHTED from Refinitive'!$B$14*'ISSUE SCORE from EIKON'!DR288)+('ISSUE SCORE from EIKON'!EG288*'WEIGHTED from Refinitive'!$B$15)+('WEIGHTED from Refinitive'!$B$16*'ISSUE SCORE from EIKON'!EV288)</f>
        <v>77.416015785425671</v>
      </c>
      <c r="M285" s="1">
        <f>('WEIGHTED from Refinitive'!$B$3*'ISSUE SCORE from EIKON'!R288)+('WEIGHTED from Refinitive'!$B$4*'ISSUE SCORE from EIKON'!AG288)+('ISSUE SCORE from EIKON'!AV288*'WEIGHTED from Refinitive'!$B$5)+('WEIGHTED from Refinitive'!$B$8*'ISSUE SCORE from EIKON'!BK288)+('ISSUE SCORE from EIKON'!BZ288*'WEIGHTED from Refinitive'!$B$9)+('WEIGHTED from Refinitive'!$B$10*'ISSUE SCORE from EIKON'!CO288)+('ISSUE SCORE from EIKON'!DD288*'WEIGHTED from Refinitive'!$B$11)+('WEIGHTED from Refinitive'!$B$14*'ISSUE SCORE from EIKON'!DS288)+('ISSUE SCORE from EIKON'!EH288*'WEIGHTED from Refinitive'!$B$15)+('WEIGHTED from Refinitive'!$B$16*'ISSUE SCORE from EIKON'!EW288)</f>
        <v>70.266821772112266</v>
      </c>
      <c r="N285" s="1">
        <f>('WEIGHTED from Refinitive'!$B$3*'ISSUE SCORE from EIKON'!S288)+('WEIGHTED from Refinitive'!$B$4*'ISSUE SCORE from EIKON'!AH288)+('ISSUE SCORE from EIKON'!AW288*'WEIGHTED from Refinitive'!$B$5)+('WEIGHTED from Refinitive'!$B$8*'ISSUE SCORE from EIKON'!BL288)+('ISSUE SCORE from EIKON'!CA288*'WEIGHTED from Refinitive'!$B$9)+('WEIGHTED from Refinitive'!$B$10*'ISSUE SCORE from EIKON'!CP288)+('ISSUE SCORE from EIKON'!DE288*'WEIGHTED from Refinitive'!$B$11)+('WEIGHTED from Refinitive'!$B$14*'ISSUE SCORE from EIKON'!DT288)+('ISSUE SCORE from EIKON'!EI288*'WEIGHTED from Refinitive'!$B$15)+('WEIGHTED from Refinitive'!$B$16*'ISSUE SCORE from EIKON'!EX288)</f>
        <v>70.628712121212075</v>
      </c>
      <c r="O285" s="1">
        <f>('WEIGHTED from Refinitive'!$B$3*'ISSUE SCORE from EIKON'!T288)+('WEIGHTED from Refinitive'!$B$4*'ISSUE SCORE from EIKON'!AI288)+('ISSUE SCORE from EIKON'!AX288*'WEIGHTED from Refinitive'!$B$5)+('WEIGHTED from Refinitive'!$B$8*'ISSUE SCORE from EIKON'!BM288)+('ISSUE SCORE from EIKON'!CB288*'WEIGHTED from Refinitive'!$B$9)+('WEIGHTED from Refinitive'!$B$10*'ISSUE SCORE from EIKON'!CQ288)+('ISSUE SCORE from EIKON'!DF288*'WEIGHTED from Refinitive'!$B$11)+('WEIGHTED from Refinitive'!$B$14*'ISSUE SCORE from EIKON'!DU288)+('ISSUE SCORE from EIKON'!EJ288*'WEIGHTED from Refinitive'!$B$15)+('WEIGHTED from Refinitive'!$B$16*'ISSUE SCORE from EIKON'!EY288)</f>
        <v>67.051449780584775</v>
      </c>
      <c r="P285" s="1">
        <f>('WEIGHTED from Refinitive'!$B$3*'ISSUE SCORE from EIKON'!U288)+('WEIGHTED from Refinitive'!$B$4*'ISSUE SCORE from EIKON'!AJ288)+('ISSUE SCORE from EIKON'!AY288*'WEIGHTED from Refinitive'!$B$5)+('WEIGHTED from Refinitive'!$B$8*'ISSUE SCORE from EIKON'!BN288)+('ISSUE SCORE from EIKON'!CC288*'WEIGHTED from Refinitive'!$B$9)+('WEIGHTED from Refinitive'!$B$10*'ISSUE SCORE from EIKON'!CR288)+('ISSUE SCORE from EIKON'!DG288*'WEIGHTED from Refinitive'!$B$11)+('WEIGHTED from Refinitive'!$B$14*'ISSUE SCORE from EIKON'!DV288)+('ISSUE SCORE from EIKON'!EK288*'WEIGHTED from Refinitive'!$B$15)+('WEIGHTED from Refinitive'!$B$16*'ISSUE SCORE from EIKON'!EZ288)</f>
        <v>0</v>
      </c>
      <c r="R285" s="11" t="s">
        <v>427</v>
      </c>
      <c r="S285" s="1">
        <f t="shared" si="122"/>
        <v>89.886372010450827</v>
      </c>
      <c r="T285" s="1">
        <f t="shared" si="123"/>
        <v>81.082427002207282</v>
      </c>
      <c r="U285" s="1">
        <f t="shared" si="124"/>
        <v>79.906518300109894</v>
      </c>
      <c r="V285" s="1">
        <f t="shared" si="125"/>
        <v>82.631641535575852</v>
      </c>
      <c r="W285" s="1">
        <f t="shared" si="126"/>
        <v>86.550079550079516</v>
      </c>
      <c r="X285" s="1">
        <f t="shared" si="127"/>
        <v>80.547749531792036</v>
      </c>
      <c r="Y285" s="1">
        <f t="shared" si="128"/>
        <v>78.697311133480639</v>
      </c>
      <c r="Z285" s="1">
        <f t="shared" si="129"/>
        <v>82.281550498175221</v>
      </c>
      <c r="AA285" s="1">
        <f t="shared" si="130"/>
        <v>80.800250059537944</v>
      </c>
      <c r="AB285" s="1">
        <f t="shared" si="131"/>
        <v>83.555123293286627</v>
      </c>
      <c r="AC285" s="1">
        <f t="shared" si="132"/>
        <v>77.416015785425671</v>
      </c>
      <c r="AD285" s="1">
        <f t="shared" si="133"/>
        <v>70.266821772112266</v>
      </c>
      <c r="AE285" s="1">
        <f t="shared" si="134"/>
        <v>70.628712121212075</v>
      </c>
      <c r="AF285" s="1">
        <f t="shared" si="135"/>
        <v>67.051449780584775</v>
      </c>
      <c r="AG285" s="1">
        <f t="shared" si="136"/>
        <v>0</v>
      </c>
      <c r="AI285" s="11" t="s">
        <v>427</v>
      </c>
      <c r="AJ285" s="1">
        <f t="shared" si="137"/>
        <v>8.8039450082435451</v>
      </c>
      <c r="AK285" s="1">
        <f t="shared" si="138"/>
        <v>1.175908702097388</v>
      </c>
      <c r="AL285" s="1">
        <f t="shared" si="139"/>
        <v>-2.7251232354659578</v>
      </c>
      <c r="AM285" s="1">
        <f t="shared" si="140"/>
        <v>-3.9184380145036641</v>
      </c>
      <c r="AN285" s="1">
        <f t="shared" si="141"/>
        <v>6.0023300182874806</v>
      </c>
      <c r="AO285" s="1">
        <f t="shared" si="142"/>
        <v>1.8504383983113968</v>
      </c>
      <c r="AP285" s="1">
        <f t="shared" si="143"/>
        <v>-3.5842393646945823</v>
      </c>
      <c r="AQ285" s="1">
        <f t="shared" si="144"/>
        <v>1.4813004386372768</v>
      </c>
      <c r="AR285" s="1">
        <f t="shared" si="145"/>
        <v>-2.7548732337486825</v>
      </c>
      <c r="AS285" s="1">
        <f t="shared" si="146"/>
        <v>6.139107507860956</v>
      </c>
      <c r="AT285" s="1">
        <f t="shared" si="147"/>
        <v>7.1491940133134051</v>
      </c>
      <c r="AU285" s="1">
        <f t="shared" si="148"/>
        <v>-0.36189034909980933</v>
      </c>
      <c r="AV285" s="1">
        <f t="shared" si="149"/>
        <v>3.5772623406272999</v>
      </c>
      <c r="AW285" s="1">
        <f t="shared" si="150"/>
        <v>67.051449780584775</v>
      </c>
      <c r="AX285" s="1" t="str">
        <f>VLOOKUP(AI285,'ISSUE SCORE from EIKON'!A288:B717,2,FALSE)</f>
        <v>S&amp;P Global Inc</v>
      </c>
      <c r="AY285" s="1">
        <f t="shared" si="151"/>
        <v>284</v>
      </c>
      <c r="AZ285" s="1">
        <v>284</v>
      </c>
      <c r="BA285" s="1">
        <v>1</v>
      </c>
    </row>
    <row r="286" spans="1:53" ht="15">
      <c r="A286" s="11" t="s">
        <v>351</v>
      </c>
      <c r="B286" s="1">
        <f>('WEIGHTED from Refinitive'!$B$3*'ISSUE SCORE from EIKON'!G289)+('WEIGHTED from Refinitive'!$B$4*'ISSUE SCORE from EIKON'!V289)+('ISSUE SCORE from EIKON'!AK289*'WEIGHTED from Refinitive'!$B$5)+('WEIGHTED from Refinitive'!$B$8*'ISSUE SCORE from EIKON'!AZ289)+('ISSUE SCORE from EIKON'!BO289*'WEIGHTED from Refinitive'!$B$9)+('WEIGHTED from Refinitive'!$B$10*'ISSUE SCORE from EIKON'!CD289)+('ISSUE SCORE from EIKON'!CS289*'WEIGHTED from Refinitive'!$B$11)+('WEIGHTED from Refinitive'!$B$14*'ISSUE SCORE from EIKON'!DH289)+('ISSUE SCORE from EIKON'!DW289*'WEIGHTED from Refinitive'!$B$15)+('WEIGHTED from Refinitive'!$B$16*'ISSUE SCORE from EIKON'!EL289)</f>
        <v>35.837871616829418</v>
      </c>
      <c r="C286" s="1">
        <f>('WEIGHTED from Refinitive'!$B$3*'ISSUE SCORE from EIKON'!H289)+('WEIGHTED from Refinitive'!$B$4*'ISSUE SCORE from EIKON'!W289)+('ISSUE SCORE from EIKON'!AL289*'WEIGHTED from Refinitive'!$B$5)+('WEIGHTED from Refinitive'!$B$8*'ISSUE SCORE from EIKON'!BA289)+('ISSUE SCORE from EIKON'!BP289*'WEIGHTED from Refinitive'!$B$9)+('WEIGHTED from Refinitive'!$B$10*'ISSUE SCORE from EIKON'!CE289)+('ISSUE SCORE from EIKON'!CT289*'WEIGHTED from Refinitive'!$B$11)+('WEIGHTED from Refinitive'!$B$14*'ISSUE SCORE from EIKON'!DI289)+('ISSUE SCORE from EIKON'!DX289*'WEIGHTED from Refinitive'!$B$15)+('WEIGHTED from Refinitive'!$B$16*'ISSUE SCORE from EIKON'!EM289)</f>
        <v>43.467507651920343</v>
      </c>
      <c r="D286" s="1">
        <f>('WEIGHTED from Refinitive'!$B$3*'ISSUE SCORE from EIKON'!I289)+('WEIGHTED from Refinitive'!$B$4*'ISSUE SCORE from EIKON'!X289)+('ISSUE SCORE from EIKON'!AM289*'WEIGHTED from Refinitive'!$B$5)+('WEIGHTED from Refinitive'!$B$8*'ISSUE SCORE from EIKON'!BB289)+('ISSUE SCORE from EIKON'!BQ289*'WEIGHTED from Refinitive'!$B$9)+('WEIGHTED from Refinitive'!$B$10*'ISSUE SCORE from EIKON'!CF289)+('ISSUE SCORE from EIKON'!CU289*'WEIGHTED from Refinitive'!$B$11)+('WEIGHTED from Refinitive'!$B$14*'ISSUE SCORE from EIKON'!DJ289)+('ISSUE SCORE from EIKON'!DY289*'WEIGHTED from Refinitive'!$B$15)+('WEIGHTED from Refinitive'!$B$16*'ISSUE SCORE from EIKON'!EN289)</f>
        <v>36.065757879188617</v>
      </c>
      <c r="E286" s="1">
        <f>('WEIGHTED from Refinitive'!$B$3*'ISSUE SCORE from EIKON'!J289)+('WEIGHTED from Refinitive'!$B$4*'ISSUE SCORE from EIKON'!Y289)+('ISSUE SCORE from EIKON'!AN289*'WEIGHTED from Refinitive'!$B$5)+('WEIGHTED from Refinitive'!$B$8*'ISSUE SCORE from EIKON'!BC289)+('ISSUE SCORE from EIKON'!BR289*'WEIGHTED from Refinitive'!$B$9)+('WEIGHTED from Refinitive'!$B$10*'ISSUE SCORE from EIKON'!CG289)+('ISSUE SCORE from EIKON'!CV289*'WEIGHTED from Refinitive'!$B$11)+('WEIGHTED from Refinitive'!$B$14*'ISSUE SCORE from EIKON'!DK289)+('ISSUE SCORE from EIKON'!DZ289*'WEIGHTED from Refinitive'!$B$15)+('WEIGHTED from Refinitive'!$B$16*'ISSUE SCORE from EIKON'!EO289)</f>
        <v>34.402260588279518</v>
      </c>
      <c r="F286" s="1">
        <f>('WEIGHTED from Refinitive'!$B$3*'ISSUE SCORE from EIKON'!K289)+('WEIGHTED from Refinitive'!$B$4*'ISSUE SCORE from EIKON'!Z289)+('ISSUE SCORE from EIKON'!AO289*'WEIGHTED from Refinitive'!$B$5)+('WEIGHTED from Refinitive'!$B$8*'ISSUE SCORE from EIKON'!BD289)+('ISSUE SCORE from EIKON'!BS289*'WEIGHTED from Refinitive'!$B$9)+('WEIGHTED from Refinitive'!$B$10*'ISSUE SCORE from EIKON'!CH289)+('ISSUE SCORE from EIKON'!CW289*'WEIGHTED from Refinitive'!$B$11)+('WEIGHTED from Refinitive'!$B$14*'ISSUE SCORE from EIKON'!DL289)+('ISSUE SCORE from EIKON'!EA289*'WEIGHTED from Refinitive'!$B$15)+('WEIGHTED from Refinitive'!$B$16*'ISSUE SCORE from EIKON'!EP289)</f>
        <v>27.557480980557862</v>
      </c>
      <c r="G286" s="1">
        <f>('WEIGHTED from Refinitive'!$B$3*'ISSUE SCORE from EIKON'!L289)+('WEIGHTED from Refinitive'!$B$4*'ISSUE SCORE from EIKON'!AA289)+('ISSUE SCORE from EIKON'!AP289*'WEIGHTED from Refinitive'!$B$5)+('WEIGHTED from Refinitive'!$B$8*'ISSUE SCORE from EIKON'!BE289)+('ISSUE SCORE from EIKON'!BT289*'WEIGHTED from Refinitive'!$B$9)+('WEIGHTED from Refinitive'!$B$10*'ISSUE SCORE from EIKON'!CI289)+('ISSUE SCORE from EIKON'!CX289*'WEIGHTED from Refinitive'!$B$11)+('WEIGHTED from Refinitive'!$B$14*'ISSUE SCORE from EIKON'!DM289)+('ISSUE SCORE from EIKON'!EB289*'WEIGHTED from Refinitive'!$B$15)+('WEIGHTED from Refinitive'!$B$16*'ISSUE SCORE from EIKON'!EQ289)</f>
        <v>19.411773049645365</v>
      </c>
      <c r="H286" s="1">
        <f>('WEIGHTED from Refinitive'!$B$3*'ISSUE SCORE from EIKON'!M289)+('WEIGHTED from Refinitive'!$B$4*'ISSUE SCORE from EIKON'!AB289)+('ISSUE SCORE from EIKON'!AQ289*'WEIGHTED from Refinitive'!$B$5)+('WEIGHTED from Refinitive'!$B$8*'ISSUE SCORE from EIKON'!BF289)+('ISSUE SCORE from EIKON'!BU289*'WEIGHTED from Refinitive'!$B$9)+('WEIGHTED from Refinitive'!$B$10*'ISSUE SCORE from EIKON'!CJ289)+('ISSUE SCORE from EIKON'!CY289*'WEIGHTED from Refinitive'!$B$11)+('WEIGHTED from Refinitive'!$B$14*'ISSUE SCORE from EIKON'!DN289)+('ISSUE SCORE from EIKON'!EC289*'WEIGHTED from Refinitive'!$B$15)+('WEIGHTED from Refinitive'!$B$16*'ISSUE SCORE from EIKON'!ER289)</f>
        <v>18.617090807204551</v>
      </c>
      <c r="I286" s="1">
        <f>('WEIGHTED from Refinitive'!$B$3*'ISSUE SCORE from EIKON'!N289)+('WEIGHTED from Refinitive'!$B$4*'ISSUE SCORE from EIKON'!AC289)+('ISSUE SCORE from EIKON'!AR289*'WEIGHTED from Refinitive'!$B$5)+('WEIGHTED from Refinitive'!$B$8*'ISSUE SCORE from EIKON'!BG289)+('ISSUE SCORE from EIKON'!BV289*'WEIGHTED from Refinitive'!$B$9)+('WEIGHTED from Refinitive'!$B$10*'ISSUE SCORE from EIKON'!CK289)+('ISSUE SCORE from EIKON'!CZ289*'WEIGHTED from Refinitive'!$B$11)+('WEIGHTED from Refinitive'!$B$14*'ISSUE SCORE from EIKON'!DO289)+('ISSUE SCORE from EIKON'!ED289*'WEIGHTED from Refinitive'!$B$15)+('WEIGHTED from Refinitive'!$B$16*'ISSUE SCORE from EIKON'!ES289)</f>
        <v>22.671579445144992</v>
      </c>
      <c r="J286" s="1">
        <f>('WEIGHTED from Refinitive'!$B$3*'ISSUE SCORE from EIKON'!O289)+('WEIGHTED from Refinitive'!$B$4*'ISSUE SCORE from EIKON'!AD289)+('ISSUE SCORE from EIKON'!AS289*'WEIGHTED from Refinitive'!$B$5)+('WEIGHTED from Refinitive'!$B$8*'ISSUE SCORE from EIKON'!BH289)+('ISSUE SCORE from EIKON'!BW289*'WEIGHTED from Refinitive'!$B$9)+('WEIGHTED from Refinitive'!$B$10*'ISSUE SCORE from EIKON'!CL289)+('ISSUE SCORE from EIKON'!DA289*'WEIGHTED from Refinitive'!$B$11)+('WEIGHTED from Refinitive'!$B$14*'ISSUE SCORE from EIKON'!DP289)+('ISSUE SCORE from EIKON'!EE289*'WEIGHTED from Refinitive'!$B$15)+('WEIGHTED from Refinitive'!$B$16*'ISSUE SCORE from EIKON'!ET289)</f>
        <v>26.006253614806216</v>
      </c>
      <c r="K286" s="1">
        <f>('WEIGHTED from Refinitive'!$B$3*'ISSUE SCORE from EIKON'!P289)+('WEIGHTED from Refinitive'!$B$4*'ISSUE SCORE from EIKON'!AE289)+('ISSUE SCORE from EIKON'!AT289*'WEIGHTED from Refinitive'!$B$5)+('WEIGHTED from Refinitive'!$B$8*'ISSUE SCORE from EIKON'!BI289)+('ISSUE SCORE from EIKON'!BX289*'WEIGHTED from Refinitive'!$B$9)+('WEIGHTED from Refinitive'!$B$10*'ISSUE SCORE from EIKON'!CM289)+('ISSUE SCORE from EIKON'!DB289*'WEIGHTED from Refinitive'!$B$11)+('WEIGHTED from Refinitive'!$B$14*'ISSUE SCORE from EIKON'!DQ289)+('ISSUE SCORE from EIKON'!EF289*'WEIGHTED from Refinitive'!$B$15)+('WEIGHTED from Refinitive'!$B$16*'ISSUE SCORE from EIKON'!EU289)</f>
        <v>32.106681775692671</v>
      </c>
      <c r="L286" s="1">
        <f>('WEIGHTED from Refinitive'!$B$3*'ISSUE SCORE from EIKON'!Q289)+('WEIGHTED from Refinitive'!$B$4*'ISSUE SCORE from EIKON'!AF289)+('ISSUE SCORE from EIKON'!AU289*'WEIGHTED from Refinitive'!$B$5)+('WEIGHTED from Refinitive'!$B$8*'ISSUE SCORE from EIKON'!BJ289)+('ISSUE SCORE from EIKON'!BY289*'WEIGHTED from Refinitive'!$B$9)+('WEIGHTED from Refinitive'!$B$10*'ISSUE SCORE from EIKON'!CN289)+('ISSUE SCORE from EIKON'!DC289*'WEIGHTED from Refinitive'!$B$11)+('WEIGHTED from Refinitive'!$B$14*'ISSUE SCORE from EIKON'!DR289)+('ISSUE SCORE from EIKON'!EG289*'WEIGHTED from Refinitive'!$B$15)+('WEIGHTED from Refinitive'!$B$16*'ISSUE SCORE from EIKON'!EV289)</f>
        <v>0</v>
      </c>
      <c r="M286" s="1">
        <f>('WEIGHTED from Refinitive'!$B$3*'ISSUE SCORE from EIKON'!R289)+('WEIGHTED from Refinitive'!$B$4*'ISSUE SCORE from EIKON'!AG289)+('ISSUE SCORE from EIKON'!AV289*'WEIGHTED from Refinitive'!$B$5)+('WEIGHTED from Refinitive'!$B$8*'ISSUE SCORE from EIKON'!BK289)+('ISSUE SCORE from EIKON'!BZ289*'WEIGHTED from Refinitive'!$B$9)+('WEIGHTED from Refinitive'!$B$10*'ISSUE SCORE from EIKON'!CO289)+('ISSUE SCORE from EIKON'!DD289*'WEIGHTED from Refinitive'!$B$11)+('WEIGHTED from Refinitive'!$B$14*'ISSUE SCORE from EIKON'!DS289)+('ISSUE SCORE from EIKON'!EH289*'WEIGHTED from Refinitive'!$B$15)+('WEIGHTED from Refinitive'!$B$16*'ISSUE SCORE from EIKON'!EW289)</f>
        <v>0</v>
      </c>
      <c r="N286" s="1">
        <f>('WEIGHTED from Refinitive'!$B$3*'ISSUE SCORE from EIKON'!S289)+('WEIGHTED from Refinitive'!$B$4*'ISSUE SCORE from EIKON'!AH289)+('ISSUE SCORE from EIKON'!AW289*'WEIGHTED from Refinitive'!$B$5)+('WEIGHTED from Refinitive'!$B$8*'ISSUE SCORE from EIKON'!BL289)+('ISSUE SCORE from EIKON'!CA289*'WEIGHTED from Refinitive'!$B$9)+('WEIGHTED from Refinitive'!$B$10*'ISSUE SCORE from EIKON'!CP289)+('ISSUE SCORE from EIKON'!DE289*'WEIGHTED from Refinitive'!$B$11)+('WEIGHTED from Refinitive'!$B$14*'ISSUE SCORE from EIKON'!DT289)+('ISSUE SCORE from EIKON'!EI289*'WEIGHTED from Refinitive'!$B$15)+('WEIGHTED from Refinitive'!$B$16*'ISSUE SCORE from EIKON'!EX289)</f>
        <v>0</v>
      </c>
      <c r="O286" s="1">
        <f>('WEIGHTED from Refinitive'!$B$3*'ISSUE SCORE from EIKON'!T289)+('WEIGHTED from Refinitive'!$B$4*'ISSUE SCORE from EIKON'!AI289)+('ISSUE SCORE from EIKON'!AX289*'WEIGHTED from Refinitive'!$B$5)+('WEIGHTED from Refinitive'!$B$8*'ISSUE SCORE from EIKON'!BM289)+('ISSUE SCORE from EIKON'!CB289*'WEIGHTED from Refinitive'!$B$9)+('WEIGHTED from Refinitive'!$B$10*'ISSUE SCORE from EIKON'!CQ289)+('ISSUE SCORE from EIKON'!DF289*'WEIGHTED from Refinitive'!$B$11)+('WEIGHTED from Refinitive'!$B$14*'ISSUE SCORE from EIKON'!DU289)+('ISSUE SCORE from EIKON'!EJ289*'WEIGHTED from Refinitive'!$B$15)+('WEIGHTED from Refinitive'!$B$16*'ISSUE SCORE from EIKON'!EY289)</f>
        <v>0</v>
      </c>
      <c r="P286" s="1">
        <f>('WEIGHTED from Refinitive'!$B$3*'ISSUE SCORE from EIKON'!U289)+('WEIGHTED from Refinitive'!$B$4*'ISSUE SCORE from EIKON'!AJ289)+('ISSUE SCORE from EIKON'!AY289*'WEIGHTED from Refinitive'!$B$5)+('WEIGHTED from Refinitive'!$B$8*'ISSUE SCORE from EIKON'!BN289)+('ISSUE SCORE from EIKON'!CC289*'WEIGHTED from Refinitive'!$B$9)+('WEIGHTED from Refinitive'!$B$10*'ISSUE SCORE from EIKON'!CR289)+('ISSUE SCORE from EIKON'!DG289*'WEIGHTED from Refinitive'!$B$11)+('WEIGHTED from Refinitive'!$B$14*'ISSUE SCORE from EIKON'!DV289)+('ISSUE SCORE from EIKON'!EK289*'WEIGHTED from Refinitive'!$B$15)+('WEIGHTED from Refinitive'!$B$16*'ISSUE SCORE from EIKON'!EZ289)</f>
        <v>0</v>
      </c>
      <c r="R286" s="11" t="s">
        <v>428</v>
      </c>
      <c r="S286" s="1">
        <f t="shared" si="122"/>
        <v>80.407432839820402</v>
      </c>
      <c r="T286" s="1">
        <f t="shared" si="123"/>
        <v>43.467507651920343</v>
      </c>
      <c r="U286" s="1">
        <f t="shared" si="124"/>
        <v>36.065757879188617</v>
      </c>
      <c r="V286" s="1">
        <f t="shared" si="125"/>
        <v>34.402260588279518</v>
      </c>
      <c r="W286" s="1">
        <f t="shared" si="126"/>
        <v>27.557480980557862</v>
      </c>
      <c r="X286" s="1">
        <f t="shared" si="127"/>
        <v>19.411773049645365</v>
      </c>
      <c r="Y286" s="1">
        <f t="shared" si="128"/>
        <v>18.617090807204551</v>
      </c>
      <c r="Z286" s="1">
        <f t="shared" si="129"/>
        <v>22.671579445144992</v>
      </c>
      <c r="AA286" s="1">
        <f t="shared" si="130"/>
        <v>26.006253614806216</v>
      </c>
      <c r="AB286" s="1">
        <f t="shared" si="131"/>
        <v>32.106681775692671</v>
      </c>
      <c r="AC286" s="1">
        <f t="shared" si="132"/>
        <v>0</v>
      </c>
      <c r="AD286" s="1">
        <f t="shared" si="133"/>
        <v>0</v>
      </c>
      <c r="AE286" s="1">
        <f t="shared" si="134"/>
        <v>0</v>
      </c>
      <c r="AF286" s="1">
        <f t="shared" si="135"/>
        <v>0</v>
      </c>
      <c r="AG286" s="1">
        <f t="shared" si="136"/>
        <v>0</v>
      </c>
      <c r="AI286" s="11" t="s">
        <v>428</v>
      </c>
      <c r="AJ286" s="1">
        <f t="shared" si="137"/>
        <v>36.939925187900059</v>
      </c>
      <c r="AK286" s="1">
        <f t="shared" si="138"/>
        <v>7.4017497727317263</v>
      </c>
      <c r="AL286" s="1">
        <f t="shared" si="139"/>
        <v>1.663497290909099</v>
      </c>
      <c r="AM286" s="1">
        <f t="shared" si="140"/>
        <v>6.8447796077216552</v>
      </c>
      <c r="AN286" s="1">
        <f t="shared" si="141"/>
        <v>8.1457079309124971</v>
      </c>
      <c r="AO286" s="1">
        <f t="shared" si="142"/>
        <v>0.79468224244081398</v>
      </c>
      <c r="AP286" s="1">
        <f t="shared" si="143"/>
        <v>-4.054488637940441</v>
      </c>
      <c r="AQ286" s="1">
        <f t="shared" si="144"/>
        <v>-3.3346741696612234</v>
      </c>
      <c r="AR286" s="1">
        <f t="shared" si="145"/>
        <v>-6.1004281608864552</v>
      </c>
      <c r="AS286" s="1">
        <f t="shared" si="146"/>
        <v>32.106681775692671</v>
      </c>
      <c r="AT286" s="1">
        <f t="shared" si="147"/>
        <v>0</v>
      </c>
      <c r="AU286" s="1">
        <f t="shared" si="148"/>
        <v>0</v>
      </c>
      <c r="AV286" s="1">
        <f t="shared" si="149"/>
        <v>0</v>
      </c>
      <c r="AW286" s="1">
        <f t="shared" si="150"/>
        <v>0</v>
      </c>
      <c r="AX286" s="1" t="str">
        <f>VLOOKUP(AI286,'ISSUE SCORE from EIKON'!A289:B718,2,FALSE)</f>
        <v>Sempra Energy</v>
      </c>
      <c r="AY286" s="1">
        <f t="shared" si="151"/>
        <v>285</v>
      </c>
      <c r="AZ286" s="1">
        <v>285</v>
      </c>
      <c r="BA286" s="1">
        <v>1</v>
      </c>
    </row>
    <row r="287" spans="1:53" ht="15">
      <c r="A287" s="11" t="s">
        <v>352</v>
      </c>
      <c r="B287" s="1">
        <f>('WEIGHTED from Refinitive'!$B$3*'ISSUE SCORE from EIKON'!G290)+('WEIGHTED from Refinitive'!$B$4*'ISSUE SCORE from EIKON'!V290)+('ISSUE SCORE from EIKON'!AK290*'WEIGHTED from Refinitive'!$B$5)+('WEIGHTED from Refinitive'!$B$8*'ISSUE SCORE from EIKON'!AZ290)+('ISSUE SCORE from EIKON'!BO290*'WEIGHTED from Refinitive'!$B$9)+('WEIGHTED from Refinitive'!$B$10*'ISSUE SCORE from EIKON'!CD290)+('ISSUE SCORE from EIKON'!CS290*'WEIGHTED from Refinitive'!$B$11)+('WEIGHTED from Refinitive'!$B$14*'ISSUE SCORE from EIKON'!DH290)+('ISSUE SCORE from EIKON'!DW290*'WEIGHTED from Refinitive'!$B$15)+('WEIGHTED from Refinitive'!$B$16*'ISSUE SCORE from EIKON'!EL290)</f>
        <v>65.401340691364595</v>
      </c>
      <c r="C287" s="1">
        <f>('WEIGHTED from Refinitive'!$B$3*'ISSUE SCORE from EIKON'!H290)+('WEIGHTED from Refinitive'!$B$4*'ISSUE SCORE from EIKON'!W290)+('ISSUE SCORE from EIKON'!AL290*'WEIGHTED from Refinitive'!$B$5)+('WEIGHTED from Refinitive'!$B$8*'ISSUE SCORE from EIKON'!BA290)+('ISSUE SCORE from EIKON'!BP290*'WEIGHTED from Refinitive'!$B$9)+('WEIGHTED from Refinitive'!$B$10*'ISSUE SCORE from EIKON'!CE290)+('ISSUE SCORE from EIKON'!CT290*'WEIGHTED from Refinitive'!$B$11)+('WEIGHTED from Refinitive'!$B$14*'ISSUE SCORE from EIKON'!DI290)+('ISSUE SCORE from EIKON'!DX290*'WEIGHTED from Refinitive'!$B$15)+('WEIGHTED from Refinitive'!$B$16*'ISSUE SCORE from EIKON'!EM290)</f>
        <v>74.375316183839999</v>
      </c>
      <c r="D287" s="1">
        <f>('WEIGHTED from Refinitive'!$B$3*'ISSUE SCORE from EIKON'!I290)+('WEIGHTED from Refinitive'!$B$4*'ISSUE SCORE from EIKON'!X290)+('ISSUE SCORE from EIKON'!AM290*'WEIGHTED from Refinitive'!$B$5)+('WEIGHTED from Refinitive'!$B$8*'ISSUE SCORE from EIKON'!BB290)+('ISSUE SCORE from EIKON'!BQ290*'WEIGHTED from Refinitive'!$B$9)+('WEIGHTED from Refinitive'!$B$10*'ISSUE SCORE from EIKON'!CF290)+('ISSUE SCORE from EIKON'!CU290*'WEIGHTED from Refinitive'!$B$11)+('WEIGHTED from Refinitive'!$B$14*'ISSUE SCORE from EIKON'!DJ290)+('ISSUE SCORE from EIKON'!DY290*'WEIGHTED from Refinitive'!$B$15)+('WEIGHTED from Refinitive'!$B$16*'ISSUE SCORE from EIKON'!EN290)</f>
        <v>77.81131657623736</v>
      </c>
      <c r="E287" s="1">
        <f>('WEIGHTED from Refinitive'!$B$3*'ISSUE SCORE from EIKON'!J290)+('WEIGHTED from Refinitive'!$B$4*'ISSUE SCORE from EIKON'!Y290)+('ISSUE SCORE from EIKON'!AN290*'WEIGHTED from Refinitive'!$B$5)+('WEIGHTED from Refinitive'!$B$8*'ISSUE SCORE from EIKON'!BC290)+('ISSUE SCORE from EIKON'!BR290*'WEIGHTED from Refinitive'!$B$9)+('WEIGHTED from Refinitive'!$B$10*'ISSUE SCORE from EIKON'!CG290)+('ISSUE SCORE from EIKON'!CV290*'WEIGHTED from Refinitive'!$B$11)+('WEIGHTED from Refinitive'!$B$14*'ISSUE SCORE from EIKON'!DK290)+('ISSUE SCORE from EIKON'!DZ290*'WEIGHTED from Refinitive'!$B$15)+('WEIGHTED from Refinitive'!$B$16*'ISSUE SCORE from EIKON'!EO290)</f>
        <v>70.736092304220236</v>
      </c>
      <c r="F287" s="1">
        <f>('WEIGHTED from Refinitive'!$B$3*'ISSUE SCORE from EIKON'!K290)+('WEIGHTED from Refinitive'!$B$4*'ISSUE SCORE from EIKON'!Z290)+('ISSUE SCORE from EIKON'!AO290*'WEIGHTED from Refinitive'!$B$5)+('WEIGHTED from Refinitive'!$B$8*'ISSUE SCORE from EIKON'!BD290)+('ISSUE SCORE from EIKON'!BS290*'WEIGHTED from Refinitive'!$B$9)+('WEIGHTED from Refinitive'!$B$10*'ISSUE SCORE from EIKON'!CH290)+('ISSUE SCORE from EIKON'!CW290*'WEIGHTED from Refinitive'!$B$11)+('WEIGHTED from Refinitive'!$B$14*'ISSUE SCORE from EIKON'!DL290)+('ISSUE SCORE from EIKON'!EA290*'WEIGHTED from Refinitive'!$B$15)+('WEIGHTED from Refinitive'!$B$16*'ISSUE SCORE from EIKON'!EP290)</f>
        <v>73.443206793206741</v>
      </c>
      <c r="G287" s="1">
        <f>('WEIGHTED from Refinitive'!$B$3*'ISSUE SCORE from EIKON'!L290)+('WEIGHTED from Refinitive'!$B$4*'ISSUE SCORE from EIKON'!AA290)+('ISSUE SCORE from EIKON'!AP290*'WEIGHTED from Refinitive'!$B$5)+('WEIGHTED from Refinitive'!$B$8*'ISSUE SCORE from EIKON'!BE290)+('ISSUE SCORE from EIKON'!BT290*'WEIGHTED from Refinitive'!$B$9)+('WEIGHTED from Refinitive'!$B$10*'ISSUE SCORE from EIKON'!CI290)+('ISSUE SCORE from EIKON'!CX290*'WEIGHTED from Refinitive'!$B$11)+('WEIGHTED from Refinitive'!$B$14*'ISSUE SCORE from EIKON'!DM290)+('ISSUE SCORE from EIKON'!EB290*'WEIGHTED from Refinitive'!$B$15)+('WEIGHTED from Refinitive'!$B$16*'ISSUE SCORE from EIKON'!EQ290)</f>
        <v>67.349976160676974</v>
      </c>
      <c r="H287" s="1">
        <f>('WEIGHTED from Refinitive'!$B$3*'ISSUE SCORE from EIKON'!M290)+('WEIGHTED from Refinitive'!$B$4*'ISSUE SCORE from EIKON'!AB290)+('ISSUE SCORE from EIKON'!AQ290*'WEIGHTED from Refinitive'!$B$5)+('WEIGHTED from Refinitive'!$B$8*'ISSUE SCORE from EIKON'!BF290)+('ISSUE SCORE from EIKON'!BU290*'WEIGHTED from Refinitive'!$B$9)+('WEIGHTED from Refinitive'!$B$10*'ISSUE SCORE from EIKON'!CJ290)+('ISSUE SCORE from EIKON'!CY290*'WEIGHTED from Refinitive'!$B$11)+('WEIGHTED from Refinitive'!$B$14*'ISSUE SCORE from EIKON'!DN290)+('ISSUE SCORE from EIKON'!EC290*'WEIGHTED from Refinitive'!$B$15)+('WEIGHTED from Refinitive'!$B$16*'ISSUE SCORE from EIKON'!ER290)</f>
        <v>66.638111831963002</v>
      </c>
      <c r="I287" s="1">
        <f>('WEIGHTED from Refinitive'!$B$3*'ISSUE SCORE from EIKON'!N290)+('WEIGHTED from Refinitive'!$B$4*'ISSUE SCORE from EIKON'!AC290)+('ISSUE SCORE from EIKON'!AR290*'WEIGHTED from Refinitive'!$B$5)+('WEIGHTED from Refinitive'!$B$8*'ISSUE SCORE from EIKON'!BG290)+('ISSUE SCORE from EIKON'!BV290*'WEIGHTED from Refinitive'!$B$9)+('WEIGHTED from Refinitive'!$B$10*'ISSUE SCORE from EIKON'!CK290)+('ISSUE SCORE from EIKON'!CZ290*'WEIGHTED from Refinitive'!$B$11)+('WEIGHTED from Refinitive'!$B$14*'ISSUE SCORE from EIKON'!DO290)+('ISSUE SCORE from EIKON'!ED290*'WEIGHTED from Refinitive'!$B$15)+('WEIGHTED from Refinitive'!$B$16*'ISSUE SCORE from EIKON'!ES290)</f>
        <v>73.985234333685852</v>
      </c>
      <c r="J287" s="1">
        <f>('WEIGHTED from Refinitive'!$B$3*'ISSUE SCORE from EIKON'!O290)+('WEIGHTED from Refinitive'!$B$4*'ISSUE SCORE from EIKON'!AD290)+('ISSUE SCORE from EIKON'!AS290*'WEIGHTED from Refinitive'!$B$5)+('WEIGHTED from Refinitive'!$B$8*'ISSUE SCORE from EIKON'!BH290)+('ISSUE SCORE from EIKON'!BW290*'WEIGHTED from Refinitive'!$B$9)+('WEIGHTED from Refinitive'!$B$10*'ISSUE SCORE from EIKON'!CL290)+('ISSUE SCORE from EIKON'!DA290*'WEIGHTED from Refinitive'!$B$11)+('WEIGHTED from Refinitive'!$B$14*'ISSUE SCORE from EIKON'!DP290)+('ISSUE SCORE from EIKON'!EE290*'WEIGHTED from Refinitive'!$B$15)+('WEIGHTED from Refinitive'!$B$16*'ISSUE SCORE from EIKON'!ET290)</f>
        <v>62.37466533890553</v>
      </c>
      <c r="K287" s="1">
        <f>('WEIGHTED from Refinitive'!$B$3*'ISSUE SCORE from EIKON'!P290)+('WEIGHTED from Refinitive'!$B$4*'ISSUE SCORE from EIKON'!AE290)+('ISSUE SCORE from EIKON'!AT290*'WEIGHTED from Refinitive'!$B$5)+('WEIGHTED from Refinitive'!$B$8*'ISSUE SCORE from EIKON'!BI290)+('ISSUE SCORE from EIKON'!BX290*'WEIGHTED from Refinitive'!$B$9)+('WEIGHTED from Refinitive'!$B$10*'ISSUE SCORE from EIKON'!CM290)+('ISSUE SCORE from EIKON'!DB290*'WEIGHTED from Refinitive'!$B$11)+('WEIGHTED from Refinitive'!$B$14*'ISSUE SCORE from EIKON'!DQ290)+('ISSUE SCORE from EIKON'!EF290*'WEIGHTED from Refinitive'!$B$15)+('WEIGHTED from Refinitive'!$B$16*'ISSUE SCORE from EIKON'!EU290)</f>
        <v>60.065081273099118</v>
      </c>
      <c r="L287" s="1">
        <f>('WEIGHTED from Refinitive'!$B$3*'ISSUE SCORE from EIKON'!Q290)+('WEIGHTED from Refinitive'!$B$4*'ISSUE SCORE from EIKON'!AF290)+('ISSUE SCORE from EIKON'!AU290*'WEIGHTED from Refinitive'!$B$5)+('WEIGHTED from Refinitive'!$B$8*'ISSUE SCORE from EIKON'!BJ290)+('ISSUE SCORE from EIKON'!BY290*'WEIGHTED from Refinitive'!$B$9)+('WEIGHTED from Refinitive'!$B$10*'ISSUE SCORE from EIKON'!CN290)+('ISSUE SCORE from EIKON'!DC290*'WEIGHTED from Refinitive'!$B$11)+('WEIGHTED from Refinitive'!$B$14*'ISSUE SCORE from EIKON'!DR290)+('ISSUE SCORE from EIKON'!EG290*'WEIGHTED from Refinitive'!$B$15)+('WEIGHTED from Refinitive'!$B$16*'ISSUE SCORE from EIKON'!EV290)</f>
        <v>57.576096968681924</v>
      </c>
      <c r="M287" s="1">
        <f>('WEIGHTED from Refinitive'!$B$3*'ISSUE SCORE from EIKON'!R290)+('WEIGHTED from Refinitive'!$B$4*'ISSUE SCORE from EIKON'!AG290)+('ISSUE SCORE from EIKON'!AV290*'WEIGHTED from Refinitive'!$B$5)+('WEIGHTED from Refinitive'!$B$8*'ISSUE SCORE from EIKON'!BK290)+('ISSUE SCORE from EIKON'!BZ290*'WEIGHTED from Refinitive'!$B$9)+('WEIGHTED from Refinitive'!$B$10*'ISSUE SCORE from EIKON'!CO290)+('ISSUE SCORE from EIKON'!DD290*'WEIGHTED from Refinitive'!$B$11)+('WEIGHTED from Refinitive'!$B$14*'ISSUE SCORE from EIKON'!DS290)+('ISSUE SCORE from EIKON'!EH290*'WEIGHTED from Refinitive'!$B$15)+('WEIGHTED from Refinitive'!$B$16*'ISSUE SCORE from EIKON'!EW290)</f>
        <v>49.589438793004874</v>
      </c>
      <c r="N287" s="1">
        <f>('WEIGHTED from Refinitive'!$B$3*'ISSUE SCORE from EIKON'!S290)+('WEIGHTED from Refinitive'!$B$4*'ISSUE SCORE from EIKON'!AH290)+('ISSUE SCORE from EIKON'!AW290*'WEIGHTED from Refinitive'!$B$5)+('WEIGHTED from Refinitive'!$B$8*'ISSUE SCORE from EIKON'!BL290)+('ISSUE SCORE from EIKON'!CA290*'WEIGHTED from Refinitive'!$B$9)+('WEIGHTED from Refinitive'!$B$10*'ISSUE SCORE from EIKON'!CP290)+('ISSUE SCORE from EIKON'!DE290*'WEIGHTED from Refinitive'!$B$11)+('WEIGHTED from Refinitive'!$B$14*'ISSUE SCORE from EIKON'!DT290)+('ISSUE SCORE from EIKON'!EI290*'WEIGHTED from Refinitive'!$B$15)+('WEIGHTED from Refinitive'!$B$16*'ISSUE SCORE from EIKON'!EX290)</f>
        <v>49.595454545454508</v>
      </c>
      <c r="O287" s="1">
        <f>('WEIGHTED from Refinitive'!$B$3*'ISSUE SCORE from EIKON'!T290)+('WEIGHTED from Refinitive'!$B$4*'ISSUE SCORE from EIKON'!AI290)+('ISSUE SCORE from EIKON'!AX290*'WEIGHTED from Refinitive'!$B$5)+('WEIGHTED from Refinitive'!$B$8*'ISSUE SCORE from EIKON'!BM290)+('ISSUE SCORE from EIKON'!CB290*'WEIGHTED from Refinitive'!$B$9)+('WEIGHTED from Refinitive'!$B$10*'ISSUE SCORE from EIKON'!CQ290)+('ISSUE SCORE from EIKON'!DF290*'WEIGHTED from Refinitive'!$B$11)+('WEIGHTED from Refinitive'!$B$14*'ISSUE SCORE from EIKON'!DU290)+('ISSUE SCORE from EIKON'!EJ290*'WEIGHTED from Refinitive'!$B$15)+('WEIGHTED from Refinitive'!$B$16*'ISSUE SCORE from EIKON'!EY290)</f>
        <v>34.834053572606692</v>
      </c>
      <c r="P287" s="1">
        <f>('WEIGHTED from Refinitive'!$B$3*'ISSUE SCORE from EIKON'!U290)+('WEIGHTED from Refinitive'!$B$4*'ISSUE SCORE from EIKON'!AJ290)+('ISSUE SCORE from EIKON'!AY290*'WEIGHTED from Refinitive'!$B$5)+('WEIGHTED from Refinitive'!$B$8*'ISSUE SCORE from EIKON'!BN290)+('ISSUE SCORE from EIKON'!CC290*'WEIGHTED from Refinitive'!$B$9)+('WEIGHTED from Refinitive'!$B$10*'ISSUE SCORE from EIKON'!CR290)+('ISSUE SCORE from EIKON'!DG290*'WEIGHTED from Refinitive'!$B$11)+('WEIGHTED from Refinitive'!$B$14*'ISSUE SCORE from EIKON'!DV290)+('ISSUE SCORE from EIKON'!EK290*'WEIGHTED from Refinitive'!$B$15)+('WEIGHTED from Refinitive'!$B$16*'ISSUE SCORE from EIKON'!EZ290)</f>
        <v>55.243008474576257</v>
      </c>
      <c r="R287" s="11" t="s">
        <v>430</v>
      </c>
      <c r="S287" s="1">
        <f t="shared" si="122"/>
        <v>53.456426697755731</v>
      </c>
      <c r="T287" s="1">
        <f t="shared" si="123"/>
        <v>74.375316183839999</v>
      </c>
      <c r="U287" s="1">
        <f t="shared" si="124"/>
        <v>77.81131657623736</v>
      </c>
      <c r="V287" s="1">
        <f t="shared" si="125"/>
        <v>70.736092304220236</v>
      </c>
      <c r="W287" s="1">
        <f t="shared" si="126"/>
        <v>73.443206793206741</v>
      </c>
      <c r="X287" s="1">
        <f t="shared" si="127"/>
        <v>67.349976160676974</v>
      </c>
      <c r="Y287" s="1">
        <f t="shared" si="128"/>
        <v>66.638111831963002</v>
      </c>
      <c r="Z287" s="1">
        <f t="shared" si="129"/>
        <v>73.985234333685852</v>
      </c>
      <c r="AA287" s="1">
        <f t="shared" si="130"/>
        <v>62.37466533890553</v>
      </c>
      <c r="AB287" s="1">
        <f t="shared" si="131"/>
        <v>60.065081273099118</v>
      </c>
      <c r="AC287" s="1">
        <f t="shared" si="132"/>
        <v>57.576096968681924</v>
      </c>
      <c r="AD287" s="1">
        <f t="shared" si="133"/>
        <v>49.589438793004874</v>
      </c>
      <c r="AE287" s="1">
        <f t="shared" si="134"/>
        <v>49.595454545454508</v>
      </c>
      <c r="AF287" s="1">
        <f t="shared" si="135"/>
        <v>34.834053572606692</v>
      </c>
      <c r="AG287" s="1">
        <f t="shared" si="136"/>
        <v>55.243008474576257</v>
      </c>
      <c r="AI287" s="11" t="s">
        <v>430</v>
      </c>
      <c r="AJ287" s="1">
        <f t="shared" si="137"/>
        <v>-20.918889486084268</v>
      </c>
      <c r="AK287" s="1">
        <f t="shared" si="138"/>
        <v>-3.4360003923973608</v>
      </c>
      <c r="AL287" s="1">
        <f t="shared" si="139"/>
        <v>7.0752242720171239</v>
      </c>
      <c r="AM287" s="1">
        <f t="shared" si="140"/>
        <v>-2.7071144889865053</v>
      </c>
      <c r="AN287" s="1">
        <f t="shared" si="141"/>
        <v>6.0932306325297674</v>
      </c>
      <c r="AO287" s="1">
        <f t="shared" si="142"/>
        <v>0.71186432871397187</v>
      </c>
      <c r="AP287" s="1">
        <f t="shared" si="143"/>
        <v>-7.3471225017228505</v>
      </c>
      <c r="AQ287" s="1">
        <f t="shared" si="144"/>
        <v>11.610568994780323</v>
      </c>
      <c r="AR287" s="1">
        <f t="shared" si="145"/>
        <v>2.309584065806412</v>
      </c>
      <c r="AS287" s="1">
        <f t="shared" si="146"/>
        <v>2.488984304417194</v>
      </c>
      <c r="AT287" s="1">
        <f t="shared" si="147"/>
        <v>7.9866581756770501</v>
      </c>
      <c r="AU287" s="1">
        <f t="shared" si="148"/>
        <v>-0.0060157524496347037</v>
      </c>
      <c r="AV287" s="1">
        <f t="shared" si="149"/>
        <v>14.761400972847817</v>
      </c>
      <c r="AW287" s="1">
        <f t="shared" si="150"/>
        <v>-20.408954901969565</v>
      </c>
      <c r="AX287" s="1" t="str">
        <f>VLOOKUP(AI287,'ISSUE SCORE from EIKON'!A290:B719,2,FALSE)</f>
        <v>Seagate Technology PLC</v>
      </c>
      <c r="AY287" s="1">
        <f t="shared" si="151"/>
        <v>286</v>
      </c>
      <c r="AZ287" s="1">
        <v>286</v>
      </c>
      <c r="BA287" s="1">
        <v>1</v>
      </c>
    </row>
    <row r="288" spans="1:53" ht="15">
      <c r="A288" s="11" t="s">
        <v>353</v>
      </c>
      <c r="B288" s="1">
        <f>('WEIGHTED from Refinitive'!$B$3*'ISSUE SCORE from EIKON'!G291)+('WEIGHTED from Refinitive'!$B$4*'ISSUE SCORE from EIKON'!V291)+('ISSUE SCORE from EIKON'!AK291*'WEIGHTED from Refinitive'!$B$5)+('WEIGHTED from Refinitive'!$B$8*'ISSUE SCORE from EIKON'!AZ291)+('ISSUE SCORE from EIKON'!BO291*'WEIGHTED from Refinitive'!$B$9)+('WEIGHTED from Refinitive'!$B$10*'ISSUE SCORE from EIKON'!CD291)+('ISSUE SCORE from EIKON'!CS291*'WEIGHTED from Refinitive'!$B$11)+('WEIGHTED from Refinitive'!$B$14*'ISSUE SCORE from EIKON'!DH291)+('ISSUE SCORE from EIKON'!DW291*'WEIGHTED from Refinitive'!$B$15)+('WEIGHTED from Refinitive'!$B$16*'ISSUE SCORE from EIKON'!EL291)</f>
        <v>68.719930370538293</v>
      </c>
      <c r="C288" s="1">
        <f>('WEIGHTED from Refinitive'!$B$3*'ISSUE SCORE from EIKON'!H291)+('WEIGHTED from Refinitive'!$B$4*'ISSUE SCORE from EIKON'!W291)+('ISSUE SCORE from EIKON'!AL291*'WEIGHTED from Refinitive'!$B$5)+('WEIGHTED from Refinitive'!$B$8*'ISSUE SCORE from EIKON'!BA291)+('ISSUE SCORE from EIKON'!BP291*'WEIGHTED from Refinitive'!$B$9)+('WEIGHTED from Refinitive'!$B$10*'ISSUE SCORE from EIKON'!CE291)+('ISSUE SCORE from EIKON'!CT291*'WEIGHTED from Refinitive'!$B$11)+('WEIGHTED from Refinitive'!$B$14*'ISSUE SCORE from EIKON'!DI291)+('ISSUE SCORE from EIKON'!DX291*'WEIGHTED from Refinitive'!$B$15)+('WEIGHTED from Refinitive'!$B$16*'ISSUE SCORE from EIKON'!EM291)</f>
        <v>67.339462129527931</v>
      </c>
      <c r="D288" s="1">
        <f>('WEIGHTED from Refinitive'!$B$3*'ISSUE SCORE from EIKON'!I291)+('WEIGHTED from Refinitive'!$B$4*'ISSUE SCORE from EIKON'!X291)+('ISSUE SCORE from EIKON'!AM291*'WEIGHTED from Refinitive'!$B$5)+('WEIGHTED from Refinitive'!$B$8*'ISSUE SCORE from EIKON'!BB291)+('ISSUE SCORE from EIKON'!BQ291*'WEIGHTED from Refinitive'!$B$9)+('WEIGHTED from Refinitive'!$B$10*'ISSUE SCORE from EIKON'!CF291)+('ISSUE SCORE from EIKON'!CU291*'WEIGHTED from Refinitive'!$B$11)+('WEIGHTED from Refinitive'!$B$14*'ISSUE SCORE from EIKON'!DJ291)+('ISSUE SCORE from EIKON'!DY291*'WEIGHTED from Refinitive'!$B$15)+('WEIGHTED from Refinitive'!$B$16*'ISSUE SCORE from EIKON'!EN291)</f>
        <v>67.85577066905995</v>
      </c>
      <c r="E288" s="1">
        <f>('WEIGHTED from Refinitive'!$B$3*'ISSUE SCORE from EIKON'!J291)+('WEIGHTED from Refinitive'!$B$4*'ISSUE SCORE from EIKON'!Y291)+('ISSUE SCORE from EIKON'!AN291*'WEIGHTED from Refinitive'!$B$5)+('WEIGHTED from Refinitive'!$B$8*'ISSUE SCORE from EIKON'!BC291)+('ISSUE SCORE from EIKON'!BR291*'WEIGHTED from Refinitive'!$B$9)+('WEIGHTED from Refinitive'!$B$10*'ISSUE SCORE from EIKON'!CG291)+('ISSUE SCORE from EIKON'!CV291*'WEIGHTED from Refinitive'!$B$11)+('WEIGHTED from Refinitive'!$B$14*'ISSUE SCORE from EIKON'!DK291)+('ISSUE SCORE from EIKON'!DZ291*'WEIGHTED from Refinitive'!$B$15)+('WEIGHTED from Refinitive'!$B$16*'ISSUE SCORE from EIKON'!EO291)</f>
        <v>75.207126557837427</v>
      </c>
      <c r="F288" s="1">
        <f>('WEIGHTED from Refinitive'!$B$3*'ISSUE SCORE from EIKON'!K291)+('WEIGHTED from Refinitive'!$B$4*'ISSUE SCORE from EIKON'!Z291)+('ISSUE SCORE from EIKON'!AO291*'WEIGHTED from Refinitive'!$B$5)+('WEIGHTED from Refinitive'!$B$8*'ISSUE SCORE from EIKON'!BD291)+('ISSUE SCORE from EIKON'!BS291*'WEIGHTED from Refinitive'!$B$9)+('WEIGHTED from Refinitive'!$B$10*'ISSUE SCORE from EIKON'!CH291)+('ISSUE SCORE from EIKON'!CW291*'WEIGHTED from Refinitive'!$B$11)+('WEIGHTED from Refinitive'!$B$14*'ISSUE SCORE from EIKON'!DL291)+('ISSUE SCORE from EIKON'!EA291*'WEIGHTED from Refinitive'!$B$15)+('WEIGHTED from Refinitive'!$B$16*'ISSUE SCORE from EIKON'!EP291)</f>
        <v>72.402347652347629</v>
      </c>
      <c r="G288" s="1">
        <f>('WEIGHTED from Refinitive'!$B$3*'ISSUE SCORE from EIKON'!L291)+('WEIGHTED from Refinitive'!$B$4*'ISSUE SCORE from EIKON'!AA291)+('ISSUE SCORE from EIKON'!AP291*'WEIGHTED from Refinitive'!$B$5)+('WEIGHTED from Refinitive'!$B$8*'ISSUE SCORE from EIKON'!BE291)+('ISSUE SCORE from EIKON'!BT291*'WEIGHTED from Refinitive'!$B$9)+('WEIGHTED from Refinitive'!$B$10*'ISSUE SCORE from EIKON'!CI291)+('ISSUE SCORE from EIKON'!CX291*'WEIGHTED from Refinitive'!$B$11)+('WEIGHTED from Refinitive'!$B$14*'ISSUE SCORE from EIKON'!DM291)+('ISSUE SCORE from EIKON'!EB291*'WEIGHTED from Refinitive'!$B$15)+('WEIGHTED from Refinitive'!$B$16*'ISSUE SCORE from EIKON'!EQ291)</f>
        <v>74.24949341438699</v>
      </c>
      <c r="H288" s="1">
        <f>('WEIGHTED from Refinitive'!$B$3*'ISSUE SCORE from EIKON'!M291)+('WEIGHTED from Refinitive'!$B$4*'ISSUE SCORE from EIKON'!AB291)+('ISSUE SCORE from EIKON'!AQ291*'WEIGHTED from Refinitive'!$B$5)+('WEIGHTED from Refinitive'!$B$8*'ISSUE SCORE from EIKON'!BF291)+('ISSUE SCORE from EIKON'!BU291*'WEIGHTED from Refinitive'!$B$9)+('WEIGHTED from Refinitive'!$B$10*'ISSUE SCORE from EIKON'!CJ291)+('ISSUE SCORE from EIKON'!CY291*'WEIGHTED from Refinitive'!$B$11)+('WEIGHTED from Refinitive'!$B$14*'ISSUE SCORE from EIKON'!DN291)+('ISSUE SCORE from EIKON'!EC291*'WEIGHTED from Refinitive'!$B$15)+('WEIGHTED from Refinitive'!$B$16*'ISSUE SCORE from EIKON'!ER291)</f>
        <v>69.760137344669701</v>
      </c>
      <c r="I288" s="1">
        <f>('WEIGHTED from Refinitive'!$B$3*'ISSUE SCORE from EIKON'!N291)+('WEIGHTED from Refinitive'!$B$4*'ISSUE SCORE from EIKON'!AC291)+('ISSUE SCORE from EIKON'!AR291*'WEIGHTED from Refinitive'!$B$5)+('WEIGHTED from Refinitive'!$B$8*'ISSUE SCORE from EIKON'!BG291)+('ISSUE SCORE from EIKON'!BV291*'WEIGHTED from Refinitive'!$B$9)+('WEIGHTED from Refinitive'!$B$10*'ISSUE SCORE from EIKON'!CK291)+('ISSUE SCORE from EIKON'!CZ291*'WEIGHTED from Refinitive'!$B$11)+('WEIGHTED from Refinitive'!$B$14*'ISSUE SCORE from EIKON'!DO291)+('ISSUE SCORE from EIKON'!ED291*'WEIGHTED from Refinitive'!$B$15)+('WEIGHTED from Refinitive'!$B$16*'ISSUE SCORE from EIKON'!ES291)</f>
        <v>75.099501676602046</v>
      </c>
      <c r="J288" s="1">
        <f>('WEIGHTED from Refinitive'!$B$3*'ISSUE SCORE from EIKON'!O291)+('WEIGHTED from Refinitive'!$B$4*'ISSUE SCORE from EIKON'!AD291)+('ISSUE SCORE from EIKON'!AS291*'WEIGHTED from Refinitive'!$B$5)+('WEIGHTED from Refinitive'!$B$8*'ISSUE SCORE from EIKON'!BH291)+('ISSUE SCORE from EIKON'!BW291*'WEIGHTED from Refinitive'!$B$9)+('WEIGHTED from Refinitive'!$B$10*'ISSUE SCORE from EIKON'!CL291)+('ISSUE SCORE from EIKON'!DA291*'WEIGHTED from Refinitive'!$B$11)+('WEIGHTED from Refinitive'!$B$14*'ISSUE SCORE from EIKON'!DP291)+('ISSUE SCORE from EIKON'!EE291*'WEIGHTED from Refinitive'!$B$15)+('WEIGHTED from Refinitive'!$B$16*'ISSUE SCORE from EIKON'!ET291)</f>
        <v>72.728535104176927</v>
      </c>
      <c r="K288" s="1">
        <f>('WEIGHTED from Refinitive'!$B$3*'ISSUE SCORE from EIKON'!P291)+('WEIGHTED from Refinitive'!$B$4*'ISSUE SCORE from EIKON'!AE291)+('ISSUE SCORE from EIKON'!AT291*'WEIGHTED from Refinitive'!$B$5)+('WEIGHTED from Refinitive'!$B$8*'ISSUE SCORE from EIKON'!BI291)+('ISSUE SCORE from EIKON'!BX291*'WEIGHTED from Refinitive'!$B$9)+('WEIGHTED from Refinitive'!$B$10*'ISSUE SCORE from EIKON'!CM291)+('ISSUE SCORE from EIKON'!DB291*'WEIGHTED from Refinitive'!$B$11)+('WEIGHTED from Refinitive'!$B$14*'ISSUE SCORE from EIKON'!DQ291)+('ISSUE SCORE from EIKON'!EF291*'WEIGHTED from Refinitive'!$B$15)+('WEIGHTED from Refinitive'!$B$16*'ISSUE SCORE from EIKON'!EU291)</f>
        <v>73.444719042663877</v>
      </c>
      <c r="L288" s="1">
        <f>('WEIGHTED from Refinitive'!$B$3*'ISSUE SCORE from EIKON'!Q291)+('WEIGHTED from Refinitive'!$B$4*'ISSUE SCORE from EIKON'!AF291)+('ISSUE SCORE from EIKON'!AU291*'WEIGHTED from Refinitive'!$B$5)+('WEIGHTED from Refinitive'!$B$8*'ISSUE SCORE from EIKON'!BJ291)+('ISSUE SCORE from EIKON'!BY291*'WEIGHTED from Refinitive'!$B$9)+('WEIGHTED from Refinitive'!$B$10*'ISSUE SCORE from EIKON'!CN291)+('ISSUE SCORE from EIKON'!DC291*'WEIGHTED from Refinitive'!$B$11)+('WEIGHTED from Refinitive'!$B$14*'ISSUE SCORE from EIKON'!DR291)+('ISSUE SCORE from EIKON'!EG291*'WEIGHTED from Refinitive'!$B$15)+('WEIGHTED from Refinitive'!$B$16*'ISSUE SCORE from EIKON'!EV291)</f>
        <v>69.737020599564545</v>
      </c>
      <c r="M288" s="1">
        <f>('WEIGHTED from Refinitive'!$B$3*'ISSUE SCORE from EIKON'!R291)+('WEIGHTED from Refinitive'!$B$4*'ISSUE SCORE from EIKON'!AG291)+('ISSUE SCORE from EIKON'!AV291*'WEIGHTED from Refinitive'!$B$5)+('WEIGHTED from Refinitive'!$B$8*'ISSUE SCORE from EIKON'!BK291)+('ISSUE SCORE from EIKON'!BZ291*'WEIGHTED from Refinitive'!$B$9)+('WEIGHTED from Refinitive'!$B$10*'ISSUE SCORE from EIKON'!CO291)+('ISSUE SCORE from EIKON'!DD291*'WEIGHTED from Refinitive'!$B$11)+('WEIGHTED from Refinitive'!$B$14*'ISSUE SCORE from EIKON'!DS291)+('ISSUE SCORE from EIKON'!EH291*'WEIGHTED from Refinitive'!$B$15)+('WEIGHTED from Refinitive'!$B$16*'ISSUE SCORE from EIKON'!EW291)</f>
        <v>63.697622585438317</v>
      </c>
      <c r="N288" s="1">
        <f>('WEIGHTED from Refinitive'!$B$3*'ISSUE SCORE from EIKON'!S291)+('WEIGHTED from Refinitive'!$B$4*'ISSUE SCORE from EIKON'!AH291)+('ISSUE SCORE from EIKON'!AW291*'WEIGHTED from Refinitive'!$B$5)+('WEIGHTED from Refinitive'!$B$8*'ISSUE SCORE from EIKON'!BL291)+('ISSUE SCORE from EIKON'!CA291*'WEIGHTED from Refinitive'!$B$9)+('WEIGHTED from Refinitive'!$B$10*'ISSUE SCORE from EIKON'!CP291)+('ISSUE SCORE from EIKON'!DE291*'WEIGHTED from Refinitive'!$B$11)+('WEIGHTED from Refinitive'!$B$14*'ISSUE SCORE from EIKON'!DT291)+('ISSUE SCORE from EIKON'!EI291*'WEIGHTED from Refinitive'!$B$15)+('WEIGHTED from Refinitive'!$B$16*'ISSUE SCORE from EIKON'!EX291)</f>
        <v>75.829428904428852</v>
      </c>
      <c r="O288" s="1">
        <f>('WEIGHTED from Refinitive'!$B$3*'ISSUE SCORE from EIKON'!T291)+('WEIGHTED from Refinitive'!$B$4*'ISSUE SCORE from EIKON'!AI291)+('ISSUE SCORE from EIKON'!AX291*'WEIGHTED from Refinitive'!$B$5)+('WEIGHTED from Refinitive'!$B$8*'ISSUE SCORE from EIKON'!BM291)+('ISSUE SCORE from EIKON'!CB291*'WEIGHTED from Refinitive'!$B$9)+('WEIGHTED from Refinitive'!$B$10*'ISSUE SCORE from EIKON'!CQ291)+('ISSUE SCORE from EIKON'!DF291*'WEIGHTED from Refinitive'!$B$11)+('WEIGHTED from Refinitive'!$B$14*'ISSUE SCORE from EIKON'!DU291)+('ISSUE SCORE from EIKON'!EJ291*'WEIGHTED from Refinitive'!$B$15)+('WEIGHTED from Refinitive'!$B$16*'ISSUE SCORE from EIKON'!EY291)</f>
        <v>52.716176024279207</v>
      </c>
      <c r="P288" s="1">
        <f>('WEIGHTED from Refinitive'!$B$3*'ISSUE SCORE from EIKON'!U291)+('WEIGHTED from Refinitive'!$B$4*'ISSUE SCORE from EIKON'!AJ291)+('ISSUE SCORE from EIKON'!AY291*'WEIGHTED from Refinitive'!$B$5)+('WEIGHTED from Refinitive'!$B$8*'ISSUE SCORE from EIKON'!BN291)+('ISSUE SCORE from EIKON'!CC291*'WEIGHTED from Refinitive'!$B$9)+('WEIGHTED from Refinitive'!$B$10*'ISSUE SCORE from EIKON'!CR291)+('ISSUE SCORE from EIKON'!DG291*'WEIGHTED from Refinitive'!$B$11)+('WEIGHTED from Refinitive'!$B$14*'ISSUE SCORE from EIKON'!DV291)+('ISSUE SCORE from EIKON'!EK291*'WEIGHTED from Refinitive'!$B$15)+('WEIGHTED from Refinitive'!$B$16*'ISSUE SCORE from EIKON'!EZ291)</f>
        <v>0</v>
      </c>
      <c r="R288" s="11" t="s">
        <v>431</v>
      </c>
      <c r="S288" s="1">
        <f t="shared" si="122"/>
        <v>50.05516266324625</v>
      </c>
      <c r="T288" s="1">
        <f t="shared" si="123"/>
        <v>67.339462129527931</v>
      </c>
      <c r="U288" s="1">
        <f t="shared" si="124"/>
        <v>67.85577066905995</v>
      </c>
      <c r="V288" s="1">
        <f t="shared" si="125"/>
        <v>75.207126557837427</v>
      </c>
      <c r="W288" s="1">
        <f t="shared" si="126"/>
        <v>72.402347652347629</v>
      </c>
      <c r="X288" s="1">
        <f t="shared" si="127"/>
        <v>74.24949341438699</v>
      </c>
      <c r="Y288" s="1">
        <f t="shared" si="128"/>
        <v>69.760137344669701</v>
      </c>
      <c r="Z288" s="1">
        <f t="shared" si="129"/>
        <v>75.099501676602046</v>
      </c>
      <c r="AA288" s="1">
        <f t="shared" si="130"/>
        <v>72.728535104176927</v>
      </c>
      <c r="AB288" s="1">
        <f t="shared" si="131"/>
        <v>73.444719042663877</v>
      </c>
      <c r="AC288" s="1">
        <f t="shared" si="132"/>
        <v>69.737020599564545</v>
      </c>
      <c r="AD288" s="1">
        <f t="shared" si="133"/>
        <v>63.697622585438317</v>
      </c>
      <c r="AE288" s="1">
        <f t="shared" si="134"/>
        <v>75.829428904428852</v>
      </c>
      <c r="AF288" s="1">
        <f t="shared" si="135"/>
        <v>52.716176024279207</v>
      </c>
      <c r="AG288" s="1">
        <f t="shared" si="136"/>
        <v>0</v>
      </c>
      <c r="AI288" s="11" t="s">
        <v>431</v>
      </c>
      <c r="AJ288" s="1">
        <f t="shared" si="137"/>
        <v>-17.284299466281681</v>
      </c>
      <c r="AK288" s="1">
        <f t="shared" si="138"/>
        <v>-0.51630853953201949</v>
      </c>
      <c r="AL288" s="1">
        <f t="shared" si="139"/>
        <v>-7.3513558887774764</v>
      </c>
      <c r="AM288" s="1">
        <f t="shared" si="140"/>
        <v>2.8047789054897976</v>
      </c>
      <c r="AN288" s="1">
        <f t="shared" si="141"/>
        <v>-1.8471457620393608</v>
      </c>
      <c r="AO288" s="1">
        <f t="shared" si="142"/>
        <v>4.4893560697172887</v>
      </c>
      <c r="AP288" s="1">
        <f t="shared" si="143"/>
        <v>-5.3393643319323445</v>
      </c>
      <c r="AQ288" s="1">
        <f t="shared" si="144"/>
        <v>2.3709665724251181</v>
      </c>
      <c r="AR288" s="1">
        <f t="shared" si="145"/>
        <v>-0.7161839384869495</v>
      </c>
      <c r="AS288" s="1">
        <f t="shared" si="146"/>
        <v>3.7076984430993321</v>
      </c>
      <c r="AT288" s="1">
        <f t="shared" si="147"/>
        <v>6.0393980141262276</v>
      </c>
      <c r="AU288" s="1">
        <f t="shared" si="148"/>
        <v>-12.131806318990535</v>
      </c>
      <c r="AV288" s="1">
        <f t="shared" si="149"/>
        <v>23.113252880149645</v>
      </c>
      <c r="AW288" s="1">
        <f t="shared" si="150"/>
        <v>52.716176024279207</v>
      </c>
      <c r="AX288" s="1" t="str">
        <f>VLOOKUP(AI288,'ISSUE SCORE from EIKON'!A291:B720,2,FALSE)</f>
        <v>Constellation Brands Inc</v>
      </c>
      <c r="AY288" s="1">
        <f t="shared" si="151"/>
        <v>287</v>
      </c>
      <c r="AZ288" s="1">
        <v>287</v>
      </c>
      <c r="BA288" s="1">
        <v>1</v>
      </c>
    </row>
    <row r="289" spans="1:53" ht="15">
      <c r="A289" s="11" t="s">
        <v>354</v>
      </c>
      <c r="B289" s="1">
        <f>('WEIGHTED from Refinitive'!$B$3*'ISSUE SCORE from EIKON'!G292)+('WEIGHTED from Refinitive'!$B$4*'ISSUE SCORE from EIKON'!V292)+('ISSUE SCORE from EIKON'!AK292*'WEIGHTED from Refinitive'!$B$5)+('WEIGHTED from Refinitive'!$B$8*'ISSUE SCORE from EIKON'!AZ292)+('ISSUE SCORE from EIKON'!BO292*'WEIGHTED from Refinitive'!$B$9)+('WEIGHTED from Refinitive'!$B$10*'ISSUE SCORE from EIKON'!CD292)+('ISSUE SCORE from EIKON'!CS292*'WEIGHTED from Refinitive'!$B$11)+('WEIGHTED from Refinitive'!$B$14*'ISSUE SCORE from EIKON'!DH292)+('ISSUE SCORE from EIKON'!DW292*'WEIGHTED from Refinitive'!$B$15)+('WEIGHTED from Refinitive'!$B$16*'ISSUE SCORE from EIKON'!EL292)</f>
        <v>83.877566677391741</v>
      </c>
      <c r="C289" s="1">
        <f>('WEIGHTED from Refinitive'!$B$3*'ISSUE SCORE from EIKON'!H292)+('WEIGHTED from Refinitive'!$B$4*'ISSUE SCORE from EIKON'!W292)+('ISSUE SCORE from EIKON'!AL292*'WEIGHTED from Refinitive'!$B$5)+('WEIGHTED from Refinitive'!$B$8*'ISSUE SCORE from EIKON'!BA292)+('ISSUE SCORE from EIKON'!BP292*'WEIGHTED from Refinitive'!$B$9)+('WEIGHTED from Refinitive'!$B$10*'ISSUE SCORE from EIKON'!CE292)+('ISSUE SCORE from EIKON'!CT292*'WEIGHTED from Refinitive'!$B$11)+('WEIGHTED from Refinitive'!$B$14*'ISSUE SCORE from EIKON'!DI292)+('ISSUE SCORE from EIKON'!DX292*'WEIGHTED from Refinitive'!$B$15)+('WEIGHTED from Refinitive'!$B$16*'ISSUE SCORE from EIKON'!EM292)</f>
        <v>78.974606368953204</v>
      </c>
      <c r="D289" s="1">
        <f>('WEIGHTED from Refinitive'!$B$3*'ISSUE SCORE from EIKON'!I292)+('WEIGHTED from Refinitive'!$B$4*'ISSUE SCORE from EIKON'!X292)+('ISSUE SCORE from EIKON'!AM292*'WEIGHTED from Refinitive'!$B$5)+('WEIGHTED from Refinitive'!$B$8*'ISSUE SCORE from EIKON'!BB292)+('ISSUE SCORE from EIKON'!BQ292*'WEIGHTED from Refinitive'!$B$9)+('WEIGHTED from Refinitive'!$B$10*'ISSUE SCORE from EIKON'!CF292)+('ISSUE SCORE from EIKON'!CU292*'WEIGHTED from Refinitive'!$B$11)+('WEIGHTED from Refinitive'!$B$14*'ISSUE SCORE from EIKON'!DJ292)+('ISSUE SCORE from EIKON'!DY292*'WEIGHTED from Refinitive'!$B$15)+('WEIGHTED from Refinitive'!$B$16*'ISSUE SCORE from EIKON'!EN292)</f>
        <v>83.484695891837191</v>
      </c>
      <c r="E289" s="1">
        <f>('WEIGHTED from Refinitive'!$B$3*'ISSUE SCORE from EIKON'!J292)+('WEIGHTED from Refinitive'!$B$4*'ISSUE SCORE from EIKON'!Y292)+('ISSUE SCORE from EIKON'!AN292*'WEIGHTED from Refinitive'!$B$5)+('WEIGHTED from Refinitive'!$B$8*'ISSUE SCORE from EIKON'!BC292)+('ISSUE SCORE from EIKON'!BR292*'WEIGHTED from Refinitive'!$B$9)+('WEIGHTED from Refinitive'!$B$10*'ISSUE SCORE from EIKON'!CG292)+('ISSUE SCORE from EIKON'!CV292*'WEIGHTED from Refinitive'!$B$11)+('WEIGHTED from Refinitive'!$B$14*'ISSUE SCORE from EIKON'!DK292)+('ISSUE SCORE from EIKON'!DZ292*'WEIGHTED from Refinitive'!$B$15)+('WEIGHTED from Refinitive'!$B$16*'ISSUE SCORE from EIKON'!EO292)</f>
        <v>77.948525539757739</v>
      </c>
      <c r="F289" s="1">
        <f>('WEIGHTED from Refinitive'!$B$3*'ISSUE SCORE from EIKON'!K292)+('WEIGHTED from Refinitive'!$B$4*'ISSUE SCORE from EIKON'!Z292)+('ISSUE SCORE from EIKON'!AO292*'WEIGHTED from Refinitive'!$B$5)+('WEIGHTED from Refinitive'!$B$8*'ISSUE SCORE from EIKON'!BD292)+('ISSUE SCORE from EIKON'!BS292*'WEIGHTED from Refinitive'!$B$9)+('WEIGHTED from Refinitive'!$B$10*'ISSUE SCORE from EIKON'!CH292)+('ISSUE SCORE from EIKON'!CW292*'WEIGHTED from Refinitive'!$B$11)+('WEIGHTED from Refinitive'!$B$14*'ISSUE SCORE from EIKON'!DL292)+('ISSUE SCORE from EIKON'!EA292*'WEIGHTED from Refinitive'!$B$15)+('WEIGHTED from Refinitive'!$B$16*'ISSUE SCORE from EIKON'!EP292)</f>
        <v>72.985821870437221</v>
      </c>
      <c r="G289" s="1">
        <f>('WEIGHTED from Refinitive'!$B$3*'ISSUE SCORE from EIKON'!L292)+('WEIGHTED from Refinitive'!$B$4*'ISSUE SCORE from EIKON'!AA292)+('ISSUE SCORE from EIKON'!AP292*'WEIGHTED from Refinitive'!$B$5)+('WEIGHTED from Refinitive'!$B$8*'ISSUE SCORE from EIKON'!BE292)+('ISSUE SCORE from EIKON'!BT292*'WEIGHTED from Refinitive'!$B$9)+('WEIGHTED from Refinitive'!$B$10*'ISSUE SCORE from EIKON'!CI292)+('ISSUE SCORE from EIKON'!CX292*'WEIGHTED from Refinitive'!$B$11)+('WEIGHTED from Refinitive'!$B$14*'ISSUE SCORE from EIKON'!DM292)+('ISSUE SCORE from EIKON'!EB292*'WEIGHTED from Refinitive'!$B$15)+('WEIGHTED from Refinitive'!$B$16*'ISSUE SCORE from EIKON'!EQ292)</f>
        <v>82.06418946301919</v>
      </c>
      <c r="H289" s="1">
        <f>('WEIGHTED from Refinitive'!$B$3*'ISSUE SCORE from EIKON'!M292)+('WEIGHTED from Refinitive'!$B$4*'ISSUE SCORE from EIKON'!AB292)+('ISSUE SCORE from EIKON'!AQ292*'WEIGHTED from Refinitive'!$B$5)+('WEIGHTED from Refinitive'!$B$8*'ISSUE SCORE from EIKON'!BF292)+('ISSUE SCORE from EIKON'!BU292*'WEIGHTED from Refinitive'!$B$9)+('WEIGHTED from Refinitive'!$B$10*'ISSUE SCORE from EIKON'!CJ292)+('ISSUE SCORE from EIKON'!CY292*'WEIGHTED from Refinitive'!$B$11)+('WEIGHTED from Refinitive'!$B$14*'ISSUE SCORE from EIKON'!DN292)+('ISSUE SCORE from EIKON'!EC292*'WEIGHTED from Refinitive'!$B$15)+('WEIGHTED from Refinitive'!$B$16*'ISSUE SCORE from EIKON'!ER292)</f>
        <v>87.300900436186623</v>
      </c>
      <c r="I289" s="1">
        <f>('WEIGHTED from Refinitive'!$B$3*'ISSUE SCORE from EIKON'!N292)+('WEIGHTED from Refinitive'!$B$4*'ISSUE SCORE from EIKON'!AC292)+('ISSUE SCORE from EIKON'!AR292*'WEIGHTED from Refinitive'!$B$5)+('WEIGHTED from Refinitive'!$B$8*'ISSUE SCORE from EIKON'!BG292)+('ISSUE SCORE from EIKON'!BV292*'WEIGHTED from Refinitive'!$B$9)+('WEIGHTED from Refinitive'!$B$10*'ISSUE SCORE from EIKON'!CK292)+('ISSUE SCORE from EIKON'!CZ292*'WEIGHTED from Refinitive'!$B$11)+('WEIGHTED from Refinitive'!$B$14*'ISSUE SCORE from EIKON'!DO292)+('ISSUE SCORE from EIKON'!ED292*'WEIGHTED from Refinitive'!$B$15)+('WEIGHTED from Refinitive'!$B$16*'ISSUE SCORE from EIKON'!ES292)</f>
        <v>89.032183953341686</v>
      </c>
      <c r="J289" s="1">
        <f>('WEIGHTED from Refinitive'!$B$3*'ISSUE SCORE from EIKON'!O292)+('WEIGHTED from Refinitive'!$B$4*'ISSUE SCORE from EIKON'!AD292)+('ISSUE SCORE from EIKON'!AS292*'WEIGHTED from Refinitive'!$B$5)+('WEIGHTED from Refinitive'!$B$8*'ISSUE SCORE from EIKON'!BH292)+('ISSUE SCORE from EIKON'!BW292*'WEIGHTED from Refinitive'!$B$9)+('WEIGHTED from Refinitive'!$B$10*'ISSUE SCORE from EIKON'!CL292)+('ISSUE SCORE from EIKON'!DA292*'WEIGHTED from Refinitive'!$B$11)+('WEIGHTED from Refinitive'!$B$14*'ISSUE SCORE from EIKON'!DP292)+('ISSUE SCORE from EIKON'!EE292*'WEIGHTED from Refinitive'!$B$15)+('WEIGHTED from Refinitive'!$B$16*'ISSUE SCORE from EIKON'!ET292)</f>
        <v>86.744577790630402</v>
      </c>
      <c r="K289" s="1">
        <f>('WEIGHTED from Refinitive'!$B$3*'ISSUE SCORE from EIKON'!P292)+('WEIGHTED from Refinitive'!$B$4*'ISSUE SCORE from EIKON'!AE292)+('ISSUE SCORE from EIKON'!AT292*'WEIGHTED from Refinitive'!$B$5)+('WEIGHTED from Refinitive'!$B$8*'ISSUE SCORE from EIKON'!BI292)+('ISSUE SCORE from EIKON'!BX292*'WEIGHTED from Refinitive'!$B$9)+('WEIGHTED from Refinitive'!$B$10*'ISSUE SCORE from EIKON'!CM292)+('ISSUE SCORE from EIKON'!DB292*'WEIGHTED from Refinitive'!$B$11)+('WEIGHTED from Refinitive'!$B$14*'ISSUE SCORE from EIKON'!DQ292)+('ISSUE SCORE from EIKON'!EF292*'WEIGHTED from Refinitive'!$B$15)+('WEIGHTED from Refinitive'!$B$16*'ISSUE SCORE from EIKON'!EU292)</f>
        <v>88.956407961339679</v>
      </c>
      <c r="L289" s="1">
        <f>('WEIGHTED from Refinitive'!$B$3*'ISSUE SCORE from EIKON'!Q292)+('WEIGHTED from Refinitive'!$B$4*'ISSUE SCORE from EIKON'!AF292)+('ISSUE SCORE from EIKON'!AU292*'WEIGHTED from Refinitive'!$B$5)+('WEIGHTED from Refinitive'!$B$8*'ISSUE SCORE from EIKON'!BJ292)+('ISSUE SCORE from EIKON'!BY292*'WEIGHTED from Refinitive'!$B$9)+('WEIGHTED from Refinitive'!$B$10*'ISSUE SCORE from EIKON'!CN292)+('ISSUE SCORE from EIKON'!DC292*'WEIGHTED from Refinitive'!$B$11)+('WEIGHTED from Refinitive'!$B$14*'ISSUE SCORE from EIKON'!DR292)+('ISSUE SCORE from EIKON'!EG292*'WEIGHTED from Refinitive'!$B$15)+('WEIGHTED from Refinitive'!$B$16*'ISSUE SCORE from EIKON'!EV292)</f>
        <v>86.097216011409046</v>
      </c>
      <c r="M289" s="1">
        <f>('WEIGHTED from Refinitive'!$B$3*'ISSUE SCORE from EIKON'!R292)+('WEIGHTED from Refinitive'!$B$4*'ISSUE SCORE from EIKON'!AG292)+('ISSUE SCORE from EIKON'!AV292*'WEIGHTED from Refinitive'!$B$5)+('WEIGHTED from Refinitive'!$B$8*'ISSUE SCORE from EIKON'!BK292)+('ISSUE SCORE from EIKON'!BZ292*'WEIGHTED from Refinitive'!$B$9)+('WEIGHTED from Refinitive'!$B$10*'ISSUE SCORE from EIKON'!CO292)+('ISSUE SCORE from EIKON'!DD292*'WEIGHTED from Refinitive'!$B$11)+('WEIGHTED from Refinitive'!$B$14*'ISSUE SCORE from EIKON'!DS292)+('ISSUE SCORE from EIKON'!EH292*'WEIGHTED from Refinitive'!$B$15)+('WEIGHTED from Refinitive'!$B$16*'ISSUE SCORE from EIKON'!EW292)</f>
        <v>77.284673443198685</v>
      </c>
      <c r="N289" s="1">
        <f>('WEIGHTED from Refinitive'!$B$3*'ISSUE SCORE from EIKON'!S292)+('WEIGHTED from Refinitive'!$B$4*'ISSUE SCORE from EIKON'!AH292)+('ISSUE SCORE from EIKON'!AW292*'WEIGHTED from Refinitive'!$B$5)+('WEIGHTED from Refinitive'!$B$8*'ISSUE SCORE from EIKON'!BL292)+('ISSUE SCORE from EIKON'!CA292*'WEIGHTED from Refinitive'!$B$9)+('WEIGHTED from Refinitive'!$B$10*'ISSUE SCORE from EIKON'!CP292)+('ISSUE SCORE from EIKON'!DE292*'WEIGHTED from Refinitive'!$B$11)+('WEIGHTED from Refinitive'!$B$14*'ISSUE SCORE from EIKON'!DT292)+('ISSUE SCORE from EIKON'!EI292*'WEIGHTED from Refinitive'!$B$15)+('WEIGHTED from Refinitive'!$B$16*'ISSUE SCORE from EIKON'!EX292)</f>
        <v>58.576568005637739</v>
      </c>
      <c r="O289" s="1">
        <f>('WEIGHTED from Refinitive'!$B$3*'ISSUE SCORE from EIKON'!T292)+('WEIGHTED from Refinitive'!$B$4*'ISSUE SCORE from EIKON'!AI292)+('ISSUE SCORE from EIKON'!AX292*'WEIGHTED from Refinitive'!$B$5)+('WEIGHTED from Refinitive'!$B$8*'ISSUE SCORE from EIKON'!BM292)+('ISSUE SCORE from EIKON'!CB292*'WEIGHTED from Refinitive'!$B$9)+('WEIGHTED from Refinitive'!$B$10*'ISSUE SCORE from EIKON'!CQ292)+('ISSUE SCORE from EIKON'!DF292*'WEIGHTED from Refinitive'!$B$11)+('WEIGHTED from Refinitive'!$B$14*'ISSUE SCORE from EIKON'!DU292)+('ISSUE SCORE from EIKON'!EJ292*'WEIGHTED from Refinitive'!$B$15)+('WEIGHTED from Refinitive'!$B$16*'ISSUE SCORE from EIKON'!EY292)</f>
        <v>50.891612556022125</v>
      </c>
      <c r="P289" s="1">
        <f>('WEIGHTED from Refinitive'!$B$3*'ISSUE SCORE from EIKON'!U292)+('WEIGHTED from Refinitive'!$B$4*'ISSUE SCORE from EIKON'!AJ292)+('ISSUE SCORE from EIKON'!AY292*'WEIGHTED from Refinitive'!$B$5)+('WEIGHTED from Refinitive'!$B$8*'ISSUE SCORE from EIKON'!BN292)+('ISSUE SCORE from EIKON'!CC292*'WEIGHTED from Refinitive'!$B$9)+('WEIGHTED from Refinitive'!$B$10*'ISSUE SCORE from EIKON'!CR292)+('ISSUE SCORE from EIKON'!DG292*'WEIGHTED from Refinitive'!$B$11)+('WEIGHTED from Refinitive'!$B$14*'ISSUE SCORE from EIKON'!DV292)+('ISSUE SCORE from EIKON'!EK292*'WEIGHTED from Refinitive'!$B$15)+('WEIGHTED from Refinitive'!$B$16*'ISSUE SCORE from EIKON'!EZ292)</f>
        <v>51.363983050847423</v>
      </c>
      <c r="R289" s="11" t="s">
        <v>432</v>
      </c>
      <c r="S289" s="1">
        <f t="shared" si="122"/>
        <v>73.443105028501705</v>
      </c>
      <c r="T289" s="1">
        <f t="shared" si="123"/>
        <v>78.974606368953204</v>
      </c>
      <c r="U289" s="1">
        <f t="shared" si="124"/>
        <v>83.484695891837191</v>
      </c>
      <c r="V289" s="1">
        <f t="shared" si="125"/>
        <v>77.948525539757739</v>
      </c>
      <c r="W289" s="1">
        <f t="shared" si="126"/>
        <v>72.985821870437221</v>
      </c>
      <c r="X289" s="1">
        <f t="shared" si="127"/>
        <v>82.06418946301919</v>
      </c>
      <c r="Y289" s="1">
        <f t="shared" si="128"/>
        <v>87.300900436186623</v>
      </c>
      <c r="Z289" s="1">
        <f t="shared" si="129"/>
        <v>89.032183953341686</v>
      </c>
      <c r="AA289" s="1">
        <f t="shared" si="130"/>
        <v>86.744577790630402</v>
      </c>
      <c r="AB289" s="1">
        <f t="shared" si="131"/>
        <v>88.956407961339679</v>
      </c>
      <c r="AC289" s="1">
        <f t="shared" si="132"/>
        <v>86.097216011409046</v>
      </c>
      <c r="AD289" s="1">
        <f t="shared" si="133"/>
        <v>77.284673443198685</v>
      </c>
      <c r="AE289" s="1">
        <f t="shared" si="134"/>
        <v>58.576568005637739</v>
      </c>
      <c r="AF289" s="1">
        <f t="shared" si="135"/>
        <v>50.891612556022125</v>
      </c>
      <c r="AG289" s="1">
        <f t="shared" si="136"/>
        <v>51.363983050847423</v>
      </c>
      <c r="AI289" s="11" t="s">
        <v>432</v>
      </c>
      <c r="AJ289" s="1">
        <f t="shared" si="137"/>
        <v>-5.5315013404514985</v>
      </c>
      <c r="AK289" s="1">
        <f t="shared" si="138"/>
        <v>-4.5100895228839875</v>
      </c>
      <c r="AL289" s="1">
        <f t="shared" si="139"/>
        <v>5.5361703520794521</v>
      </c>
      <c r="AM289" s="1">
        <f t="shared" si="140"/>
        <v>4.9627036693205184</v>
      </c>
      <c r="AN289" s="1">
        <f t="shared" si="141"/>
        <v>-9.0783675925819693</v>
      </c>
      <c r="AO289" s="1">
        <f t="shared" si="142"/>
        <v>-5.2367109731674333</v>
      </c>
      <c r="AP289" s="1">
        <f t="shared" si="143"/>
        <v>-1.7312835171550631</v>
      </c>
      <c r="AQ289" s="1">
        <f t="shared" si="144"/>
        <v>2.2876061627112847</v>
      </c>
      <c r="AR289" s="1">
        <f t="shared" si="145"/>
        <v>-2.2118301707092769</v>
      </c>
      <c r="AS289" s="1">
        <f t="shared" si="146"/>
        <v>2.8591919499306329</v>
      </c>
      <c r="AT289" s="1">
        <f t="shared" si="147"/>
        <v>8.8125425682103611</v>
      </c>
      <c r="AU289" s="1">
        <f t="shared" si="148"/>
        <v>18.708105437560945</v>
      </c>
      <c r="AV289" s="1">
        <f t="shared" si="149"/>
        <v>7.6849554496156145</v>
      </c>
      <c r="AW289" s="1">
        <f t="shared" si="150"/>
        <v>-0.47237049482529869</v>
      </c>
      <c r="AX289" s="1" t="str">
        <f>VLOOKUP(AI289,'ISSUE SCORE from EIKON'!A292:B721,2,FALSE)</f>
        <v>Stanley Black &amp; Decker Inc</v>
      </c>
      <c r="AY289" s="1">
        <f t="shared" si="151"/>
        <v>288</v>
      </c>
      <c r="AZ289" s="1">
        <v>288</v>
      </c>
      <c r="BA289" s="1">
        <v>1</v>
      </c>
    </row>
    <row r="290" spans="1:53" ht="15">
      <c r="A290" s="11" t="s">
        <v>355</v>
      </c>
      <c r="B290" s="1">
        <f>('WEIGHTED from Refinitive'!$B$3*'ISSUE SCORE from EIKON'!G293)+('WEIGHTED from Refinitive'!$B$4*'ISSUE SCORE from EIKON'!V293)+('ISSUE SCORE from EIKON'!AK293*'WEIGHTED from Refinitive'!$B$5)+('WEIGHTED from Refinitive'!$B$8*'ISSUE SCORE from EIKON'!AZ293)+('ISSUE SCORE from EIKON'!BO293*'WEIGHTED from Refinitive'!$B$9)+('WEIGHTED from Refinitive'!$B$10*'ISSUE SCORE from EIKON'!CD293)+('ISSUE SCORE from EIKON'!CS293*'WEIGHTED from Refinitive'!$B$11)+('WEIGHTED from Refinitive'!$B$14*'ISSUE SCORE from EIKON'!DH293)+('ISSUE SCORE from EIKON'!DW293*'WEIGHTED from Refinitive'!$B$15)+('WEIGHTED from Refinitive'!$B$16*'ISSUE SCORE from EIKON'!EL293)</f>
        <v>73.055256166982872</v>
      </c>
      <c r="C290" s="1">
        <f>('WEIGHTED from Refinitive'!$B$3*'ISSUE SCORE from EIKON'!H293)+('WEIGHTED from Refinitive'!$B$4*'ISSUE SCORE from EIKON'!W293)+('ISSUE SCORE from EIKON'!AL293*'WEIGHTED from Refinitive'!$B$5)+('WEIGHTED from Refinitive'!$B$8*'ISSUE SCORE from EIKON'!BA293)+('ISSUE SCORE from EIKON'!BP293*'WEIGHTED from Refinitive'!$B$9)+('WEIGHTED from Refinitive'!$B$10*'ISSUE SCORE from EIKON'!CE293)+('ISSUE SCORE from EIKON'!CT293*'WEIGHTED from Refinitive'!$B$11)+('WEIGHTED from Refinitive'!$B$14*'ISSUE SCORE from EIKON'!DI293)+('ISSUE SCORE from EIKON'!DX293*'WEIGHTED from Refinitive'!$B$15)+('WEIGHTED from Refinitive'!$B$16*'ISSUE SCORE from EIKON'!EM293)</f>
        <v>66.875916870415608</v>
      </c>
      <c r="D290" s="1">
        <f>('WEIGHTED from Refinitive'!$B$3*'ISSUE SCORE from EIKON'!I293)+('WEIGHTED from Refinitive'!$B$4*'ISSUE SCORE from EIKON'!X293)+('ISSUE SCORE from EIKON'!AM293*'WEIGHTED from Refinitive'!$B$5)+('WEIGHTED from Refinitive'!$B$8*'ISSUE SCORE from EIKON'!BB293)+('ISSUE SCORE from EIKON'!BQ293*'WEIGHTED from Refinitive'!$B$9)+('WEIGHTED from Refinitive'!$B$10*'ISSUE SCORE from EIKON'!CF293)+('ISSUE SCORE from EIKON'!CU293*'WEIGHTED from Refinitive'!$B$11)+('WEIGHTED from Refinitive'!$B$14*'ISSUE SCORE from EIKON'!DJ293)+('ISSUE SCORE from EIKON'!DY293*'WEIGHTED from Refinitive'!$B$15)+('WEIGHTED from Refinitive'!$B$16*'ISSUE SCORE from EIKON'!EN293)</f>
        <v>67.614647695972565</v>
      </c>
      <c r="E290" s="1">
        <f>('WEIGHTED from Refinitive'!$B$3*'ISSUE SCORE from EIKON'!J293)+('WEIGHTED from Refinitive'!$B$4*'ISSUE SCORE from EIKON'!Y293)+('ISSUE SCORE from EIKON'!AN293*'WEIGHTED from Refinitive'!$B$5)+('WEIGHTED from Refinitive'!$B$8*'ISSUE SCORE from EIKON'!BC293)+('ISSUE SCORE from EIKON'!BR293*'WEIGHTED from Refinitive'!$B$9)+('WEIGHTED from Refinitive'!$B$10*'ISSUE SCORE from EIKON'!CG293)+('ISSUE SCORE from EIKON'!CV293*'WEIGHTED from Refinitive'!$B$11)+('WEIGHTED from Refinitive'!$B$14*'ISSUE SCORE from EIKON'!DK293)+('ISSUE SCORE from EIKON'!DZ293*'WEIGHTED from Refinitive'!$B$15)+('WEIGHTED from Refinitive'!$B$16*'ISSUE SCORE from EIKON'!EO293)</f>
        <v>47.049424342105247</v>
      </c>
      <c r="F290" s="1">
        <f>('WEIGHTED from Refinitive'!$B$3*'ISSUE SCORE from EIKON'!K293)+('WEIGHTED from Refinitive'!$B$4*'ISSUE SCORE from EIKON'!Z293)+('ISSUE SCORE from EIKON'!AO293*'WEIGHTED from Refinitive'!$B$5)+('WEIGHTED from Refinitive'!$B$8*'ISSUE SCORE from EIKON'!BD293)+('ISSUE SCORE from EIKON'!BS293*'WEIGHTED from Refinitive'!$B$9)+('WEIGHTED from Refinitive'!$B$10*'ISSUE SCORE from EIKON'!CH293)+('ISSUE SCORE from EIKON'!CW293*'WEIGHTED from Refinitive'!$B$11)+('WEIGHTED from Refinitive'!$B$14*'ISSUE SCORE from EIKON'!DL293)+('ISSUE SCORE from EIKON'!EA293*'WEIGHTED from Refinitive'!$B$15)+('WEIGHTED from Refinitive'!$B$16*'ISSUE SCORE from EIKON'!EP293)</f>
        <v>46.781151419558327</v>
      </c>
      <c r="G290" s="1">
        <f>('WEIGHTED from Refinitive'!$B$3*'ISSUE SCORE from EIKON'!L293)+('WEIGHTED from Refinitive'!$B$4*'ISSUE SCORE from EIKON'!AA293)+('ISSUE SCORE from EIKON'!AP293*'WEIGHTED from Refinitive'!$B$5)+('WEIGHTED from Refinitive'!$B$8*'ISSUE SCORE from EIKON'!BE293)+('ISSUE SCORE from EIKON'!BT293*'WEIGHTED from Refinitive'!$B$9)+('WEIGHTED from Refinitive'!$B$10*'ISSUE SCORE from EIKON'!CI293)+('ISSUE SCORE from EIKON'!CX293*'WEIGHTED from Refinitive'!$B$11)+('WEIGHTED from Refinitive'!$B$14*'ISSUE SCORE from EIKON'!DM293)+('ISSUE SCORE from EIKON'!EB293*'WEIGHTED from Refinitive'!$B$15)+('WEIGHTED from Refinitive'!$B$16*'ISSUE SCORE from EIKON'!EQ293)</f>
        <v>44.522307875468741</v>
      </c>
      <c r="H290" s="1">
        <f>('WEIGHTED from Refinitive'!$B$3*'ISSUE SCORE from EIKON'!M293)+('WEIGHTED from Refinitive'!$B$4*'ISSUE SCORE from EIKON'!AB293)+('ISSUE SCORE from EIKON'!AQ293*'WEIGHTED from Refinitive'!$B$5)+('WEIGHTED from Refinitive'!$B$8*'ISSUE SCORE from EIKON'!BF293)+('ISSUE SCORE from EIKON'!BU293*'WEIGHTED from Refinitive'!$B$9)+('WEIGHTED from Refinitive'!$B$10*'ISSUE SCORE from EIKON'!CJ293)+('ISSUE SCORE from EIKON'!CY293*'WEIGHTED from Refinitive'!$B$11)+('WEIGHTED from Refinitive'!$B$14*'ISSUE SCORE from EIKON'!DN293)+('ISSUE SCORE from EIKON'!EC293*'WEIGHTED from Refinitive'!$B$15)+('WEIGHTED from Refinitive'!$B$16*'ISSUE SCORE from EIKON'!ER293)</f>
        <v>40.174050535040465</v>
      </c>
      <c r="I290" s="1">
        <f>('WEIGHTED from Refinitive'!$B$3*'ISSUE SCORE from EIKON'!N293)+('WEIGHTED from Refinitive'!$B$4*'ISSUE SCORE from EIKON'!AC293)+('ISSUE SCORE from EIKON'!AR293*'WEIGHTED from Refinitive'!$B$5)+('WEIGHTED from Refinitive'!$B$8*'ISSUE SCORE from EIKON'!BG293)+('ISSUE SCORE from EIKON'!BV293*'WEIGHTED from Refinitive'!$B$9)+('WEIGHTED from Refinitive'!$B$10*'ISSUE SCORE from EIKON'!CK293)+('ISSUE SCORE from EIKON'!CZ293*'WEIGHTED from Refinitive'!$B$11)+('WEIGHTED from Refinitive'!$B$14*'ISSUE SCORE from EIKON'!DO293)+('ISSUE SCORE from EIKON'!ED293*'WEIGHTED from Refinitive'!$B$15)+('WEIGHTED from Refinitive'!$B$16*'ISSUE SCORE from EIKON'!ES293)</f>
        <v>39.928054662379417</v>
      </c>
      <c r="J290" s="1">
        <f>('WEIGHTED from Refinitive'!$B$3*'ISSUE SCORE from EIKON'!O293)+('WEIGHTED from Refinitive'!$B$4*'ISSUE SCORE from EIKON'!AD293)+('ISSUE SCORE from EIKON'!AS293*'WEIGHTED from Refinitive'!$B$5)+('WEIGHTED from Refinitive'!$B$8*'ISSUE SCORE from EIKON'!BH293)+('ISSUE SCORE from EIKON'!BW293*'WEIGHTED from Refinitive'!$B$9)+('WEIGHTED from Refinitive'!$B$10*'ISSUE SCORE from EIKON'!CL293)+('ISSUE SCORE from EIKON'!DA293*'WEIGHTED from Refinitive'!$B$11)+('WEIGHTED from Refinitive'!$B$14*'ISSUE SCORE from EIKON'!DP293)+('ISSUE SCORE from EIKON'!EE293*'WEIGHTED from Refinitive'!$B$15)+('WEIGHTED from Refinitive'!$B$16*'ISSUE SCORE from EIKON'!ET293)</f>
        <v>0</v>
      </c>
      <c r="K290" s="1">
        <f>('WEIGHTED from Refinitive'!$B$3*'ISSUE SCORE from EIKON'!P293)+('WEIGHTED from Refinitive'!$B$4*'ISSUE SCORE from EIKON'!AE293)+('ISSUE SCORE from EIKON'!AT293*'WEIGHTED from Refinitive'!$B$5)+('WEIGHTED from Refinitive'!$B$8*'ISSUE SCORE from EIKON'!BI293)+('ISSUE SCORE from EIKON'!BX293*'WEIGHTED from Refinitive'!$B$9)+('WEIGHTED from Refinitive'!$B$10*'ISSUE SCORE from EIKON'!CM293)+('ISSUE SCORE from EIKON'!DB293*'WEIGHTED from Refinitive'!$B$11)+('WEIGHTED from Refinitive'!$B$14*'ISSUE SCORE from EIKON'!DQ293)+('ISSUE SCORE from EIKON'!EF293*'WEIGHTED from Refinitive'!$B$15)+('WEIGHTED from Refinitive'!$B$16*'ISSUE SCORE from EIKON'!EU293)</f>
        <v>0</v>
      </c>
      <c r="L290" s="1">
        <f>('WEIGHTED from Refinitive'!$B$3*'ISSUE SCORE from EIKON'!Q293)+('WEIGHTED from Refinitive'!$B$4*'ISSUE SCORE from EIKON'!AF293)+('ISSUE SCORE from EIKON'!AU293*'WEIGHTED from Refinitive'!$B$5)+('WEIGHTED from Refinitive'!$B$8*'ISSUE SCORE from EIKON'!BJ293)+('ISSUE SCORE from EIKON'!BY293*'WEIGHTED from Refinitive'!$B$9)+('WEIGHTED from Refinitive'!$B$10*'ISSUE SCORE from EIKON'!CN293)+('ISSUE SCORE from EIKON'!DC293*'WEIGHTED from Refinitive'!$B$11)+('WEIGHTED from Refinitive'!$B$14*'ISSUE SCORE from EIKON'!DR293)+('ISSUE SCORE from EIKON'!EG293*'WEIGHTED from Refinitive'!$B$15)+('WEIGHTED from Refinitive'!$B$16*'ISSUE SCORE from EIKON'!EV293)</f>
        <v>0</v>
      </c>
      <c r="M290" s="1">
        <f>('WEIGHTED from Refinitive'!$B$3*'ISSUE SCORE from EIKON'!R293)+('WEIGHTED from Refinitive'!$B$4*'ISSUE SCORE from EIKON'!AG293)+('ISSUE SCORE from EIKON'!AV293*'WEIGHTED from Refinitive'!$B$5)+('WEIGHTED from Refinitive'!$B$8*'ISSUE SCORE from EIKON'!BK293)+('ISSUE SCORE from EIKON'!BZ293*'WEIGHTED from Refinitive'!$B$9)+('WEIGHTED from Refinitive'!$B$10*'ISSUE SCORE from EIKON'!CO293)+('ISSUE SCORE from EIKON'!DD293*'WEIGHTED from Refinitive'!$B$11)+('WEIGHTED from Refinitive'!$B$14*'ISSUE SCORE from EIKON'!DS293)+('ISSUE SCORE from EIKON'!EH293*'WEIGHTED from Refinitive'!$B$15)+('WEIGHTED from Refinitive'!$B$16*'ISSUE SCORE from EIKON'!EW293)</f>
        <v>0</v>
      </c>
      <c r="N290" s="1">
        <f>('WEIGHTED from Refinitive'!$B$3*'ISSUE SCORE from EIKON'!S293)+('WEIGHTED from Refinitive'!$B$4*'ISSUE SCORE from EIKON'!AH293)+('ISSUE SCORE from EIKON'!AW293*'WEIGHTED from Refinitive'!$B$5)+('WEIGHTED from Refinitive'!$B$8*'ISSUE SCORE from EIKON'!BL293)+('ISSUE SCORE from EIKON'!CA293*'WEIGHTED from Refinitive'!$B$9)+('WEIGHTED from Refinitive'!$B$10*'ISSUE SCORE from EIKON'!CP293)+('ISSUE SCORE from EIKON'!DE293*'WEIGHTED from Refinitive'!$B$11)+('WEIGHTED from Refinitive'!$B$14*'ISSUE SCORE from EIKON'!DT293)+('ISSUE SCORE from EIKON'!EI293*'WEIGHTED from Refinitive'!$B$15)+('WEIGHTED from Refinitive'!$B$16*'ISSUE SCORE from EIKON'!EX293)</f>
        <v>0</v>
      </c>
      <c r="O290" s="1">
        <f>('WEIGHTED from Refinitive'!$B$3*'ISSUE SCORE from EIKON'!T293)+('WEIGHTED from Refinitive'!$B$4*'ISSUE SCORE from EIKON'!AI293)+('ISSUE SCORE from EIKON'!AX293*'WEIGHTED from Refinitive'!$B$5)+('WEIGHTED from Refinitive'!$B$8*'ISSUE SCORE from EIKON'!BM293)+('ISSUE SCORE from EIKON'!CB293*'WEIGHTED from Refinitive'!$B$9)+('WEIGHTED from Refinitive'!$B$10*'ISSUE SCORE from EIKON'!CQ293)+('ISSUE SCORE from EIKON'!DF293*'WEIGHTED from Refinitive'!$B$11)+('WEIGHTED from Refinitive'!$B$14*'ISSUE SCORE from EIKON'!DU293)+('ISSUE SCORE from EIKON'!EJ293*'WEIGHTED from Refinitive'!$B$15)+('WEIGHTED from Refinitive'!$B$16*'ISSUE SCORE from EIKON'!EY293)</f>
        <v>0</v>
      </c>
      <c r="P290" s="1">
        <f>('WEIGHTED from Refinitive'!$B$3*'ISSUE SCORE from EIKON'!U293)+('WEIGHTED from Refinitive'!$B$4*'ISSUE SCORE from EIKON'!AJ293)+('ISSUE SCORE from EIKON'!AY293*'WEIGHTED from Refinitive'!$B$5)+('WEIGHTED from Refinitive'!$B$8*'ISSUE SCORE from EIKON'!BN293)+('ISSUE SCORE from EIKON'!CC293*'WEIGHTED from Refinitive'!$B$9)+('WEIGHTED from Refinitive'!$B$10*'ISSUE SCORE from EIKON'!CR293)+('ISSUE SCORE from EIKON'!DG293*'WEIGHTED from Refinitive'!$B$11)+('WEIGHTED from Refinitive'!$B$14*'ISSUE SCORE from EIKON'!DV293)+('ISSUE SCORE from EIKON'!EK293*'WEIGHTED from Refinitive'!$B$15)+('WEIGHTED from Refinitive'!$B$16*'ISSUE SCORE from EIKON'!EZ293)</f>
        <v>0</v>
      </c>
      <c r="R290" s="11" t="s">
        <v>433</v>
      </c>
      <c r="S290" s="1">
        <f t="shared" si="122"/>
        <v>68.418805079698316</v>
      </c>
      <c r="T290" s="1">
        <f t="shared" si="123"/>
        <v>66.875916870415608</v>
      </c>
      <c r="U290" s="1">
        <f t="shared" si="124"/>
        <v>67.614647695972565</v>
      </c>
      <c r="V290" s="1">
        <f t="shared" si="125"/>
        <v>47.049424342105247</v>
      </c>
      <c r="W290" s="1">
        <f t="shared" si="126"/>
        <v>46.781151419558327</v>
      </c>
      <c r="X290" s="1">
        <f t="shared" si="127"/>
        <v>44.522307875468741</v>
      </c>
      <c r="Y290" s="1">
        <f t="shared" si="128"/>
        <v>40.174050535040465</v>
      </c>
      <c r="Z290" s="1">
        <f t="shared" si="129"/>
        <v>39.928054662379417</v>
      </c>
      <c r="AA290" s="1">
        <f t="shared" si="130"/>
        <v>0</v>
      </c>
      <c r="AB290" s="1">
        <f t="shared" si="131"/>
        <v>0</v>
      </c>
      <c r="AC290" s="1">
        <f t="shared" si="132"/>
        <v>0</v>
      </c>
      <c r="AD290" s="1">
        <f t="shared" si="133"/>
        <v>0</v>
      </c>
      <c r="AE290" s="1">
        <f t="shared" si="134"/>
        <v>0</v>
      </c>
      <c r="AF290" s="1">
        <f t="shared" si="135"/>
        <v>0</v>
      </c>
      <c r="AG290" s="1">
        <f t="shared" si="136"/>
        <v>0</v>
      </c>
      <c r="AI290" s="11" t="s">
        <v>433</v>
      </c>
      <c r="AJ290" s="1">
        <f t="shared" si="137"/>
        <v>1.5428882092827081</v>
      </c>
      <c r="AK290" s="1">
        <f t="shared" si="138"/>
        <v>-0.73873082555695646</v>
      </c>
      <c r="AL290" s="1">
        <f t="shared" si="139"/>
        <v>20.565223353867317</v>
      </c>
      <c r="AM290" s="1">
        <f t="shared" si="140"/>
        <v>0.26827292254692026</v>
      </c>
      <c r="AN290" s="1">
        <f t="shared" si="141"/>
        <v>2.2588435440895864</v>
      </c>
      <c r="AO290" s="1">
        <f t="shared" si="142"/>
        <v>4.3482573404282761</v>
      </c>
      <c r="AP290" s="1">
        <f t="shared" si="143"/>
        <v>0.24599587266104805</v>
      </c>
      <c r="AQ290" s="1">
        <f t="shared" si="144"/>
        <v>39.928054662379417</v>
      </c>
      <c r="AR290" s="1">
        <f t="shared" si="145"/>
        <v>0</v>
      </c>
      <c r="AS290" s="1">
        <f t="shared" si="146"/>
        <v>0</v>
      </c>
      <c r="AT290" s="1">
        <f t="shared" si="147"/>
        <v>0</v>
      </c>
      <c r="AU290" s="1">
        <f t="shared" si="148"/>
        <v>0</v>
      </c>
      <c r="AV290" s="1">
        <f t="shared" si="149"/>
        <v>0</v>
      </c>
      <c r="AW290" s="1">
        <f t="shared" si="150"/>
        <v>0</v>
      </c>
      <c r="AX290" s="1" t="str">
        <f>VLOOKUP(AI290,'ISSUE SCORE from EIKON'!A293:B722,2,FALSE)</f>
        <v>Skyworks Solutions Inc</v>
      </c>
      <c r="AY290" s="1">
        <f t="shared" si="151"/>
        <v>289</v>
      </c>
      <c r="AZ290" s="1">
        <v>289</v>
      </c>
      <c r="BA290" s="1">
        <v>1</v>
      </c>
    </row>
    <row r="291" spans="1:53" ht="15">
      <c r="A291" s="11" t="s">
        <v>356</v>
      </c>
      <c r="B291" s="1">
        <f>('WEIGHTED from Refinitive'!$B$3*'ISSUE SCORE from EIKON'!G294)+('WEIGHTED from Refinitive'!$B$4*'ISSUE SCORE from EIKON'!V294)+('ISSUE SCORE from EIKON'!AK294*'WEIGHTED from Refinitive'!$B$5)+('WEIGHTED from Refinitive'!$B$8*'ISSUE SCORE from EIKON'!AZ294)+('ISSUE SCORE from EIKON'!BO294*'WEIGHTED from Refinitive'!$B$9)+('WEIGHTED from Refinitive'!$B$10*'ISSUE SCORE from EIKON'!CD294)+('ISSUE SCORE from EIKON'!CS294*'WEIGHTED from Refinitive'!$B$11)+('WEIGHTED from Refinitive'!$B$14*'ISSUE SCORE from EIKON'!DH294)+('ISSUE SCORE from EIKON'!DW294*'WEIGHTED from Refinitive'!$B$15)+('WEIGHTED from Refinitive'!$B$16*'ISSUE SCORE from EIKON'!EL294)</f>
        <v>84.42770695160894</v>
      </c>
      <c r="C291" s="1">
        <f>('WEIGHTED from Refinitive'!$B$3*'ISSUE SCORE from EIKON'!H294)+('WEIGHTED from Refinitive'!$B$4*'ISSUE SCORE from EIKON'!W294)+('ISSUE SCORE from EIKON'!AL294*'WEIGHTED from Refinitive'!$B$5)+('WEIGHTED from Refinitive'!$B$8*'ISSUE SCORE from EIKON'!BA294)+('ISSUE SCORE from EIKON'!BP294*'WEIGHTED from Refinitive'!$B$9)+('WEIGHTED from Refinitive'!$B$10*'ISSUE SCORE from EIKON'!CE294)+('ISSUE SCORE from EIKON'!CT294*'WEIGHTED from Refinitive'!$B$11)+('WEIGHTED from Refinitive'!$B$14*'ISSUE SCORE from EIKON'!DI294)+('ISSUE SCORE from EIKON'!DX294*'WEIGHTED from Refinitive'!$B$15)+('WEIGHTED from Refinitive'!$B$16*'ISSUE SCORE from EIKON'!EM294)</f>
        <v>84.071750365898225</v>
      </c>
      <c r="D291" s="1">
        <f>('WEIGHTED from Refinitive'!$B$3*'ISSUE SCORE from EIKON'!I294)+('WEIGHTED from Refinitive'!$B$4*'ISSUE SCORE from EIKON'!X294)+('ISSUE SCORE from EIKON'!AM294*'WEIGHTED from Refinitive'!$B$5)+('WEIGHTED from Refinitive'!$B$8*'ISSUE SCORE from EIKON'!BB294)+('ISSUE SCORE from EIKON'!BQ294*'WEIGHTED from Refinitive'!$B$9)+('WEIGHTED from Refinitive'!$B$10*'ISSUE SCORE from EIKON'!CF294)+('ISSUE SCORE from EIKON'!CU294*'WEIGHTED from Refinitive'!$B$11)+('WEIGHTED from Refinitive'!$B$14*'ISSUE SCORE from EIKON'!DJ294)+('ISSUE SCORE from EIKON'!DY294*'WEIGHTED from Refinitive'!$B$15)+('WEIGHTED from Refinitive'!$B$16*'ISSUE SCORE from EIKON'!EN294)</f>
        <v>84.90673689352414</v>
      </c>
      <c r="E291" s="1">
        <f>('WEIGHTED from Refinitive'!$B$3*'ISSUE SCORE from EIKON'!J294)+('WEIGHTED from Refinitive'!$B$4*'ISSUE SCORE from EIKON'!Y294)+('ISSUE SCORE from EIKON'!AN294*'WEIGHTED from Refinitive'!$B$5)+('WEIGHTED from Refinitive'!$B$8*'ISSUE SCORE from EIKON'!BC294)+('ISSUE SCORE from EIKON'!BR294*'WEIGHTED from Refinitive'!$B$9)+('WEIGHTED from Refinitive'!$B$10*'ISSUE SCORE from EIKON'!CG294)+('ISSUE SCORE from EIKON'!CV294*'WEIGHTED from Refinitive'!$B$11)+('WEIGHTED from Refinitive'!$B$14*'ISSUE SCORE from EIKON'!DK294)+('ISSUE SCORE from EIKON'!DZ294*'WEIGHTED from Refinitive'!$B$15)+('WEIGHTED from Refinitive'!$B$16*'ISSUE SCORE from EIKON'!EO294)</f>
        <v>76.391242998707426</v>
      </c>
      <c r="F291" s="1">
        <f>('WEIGHTED from Refinitive'!$B$3*'ISSUE SCORE from EIKON'!K294)+('WEIGHTED from Refinitive'!$B$4*'ISSUE SCORE from EIKON'!Z294)+('ISSUE SCORE from EIKON'!AO294*'WEIGHTED from Refinitive'!$B$5)+('WEIGHTED from Refinitive'!$B$8*'ISSUE SCORE from EIKON'!BD294)+('ISSUE SCORE from EIKON'!BS294*'WEIGHTED from Refinitive'!$B$9)+('WEIGHTED from Refinitive'!$B$10*'ISSUE SCORE from EIKON'!CH294)+('ISSUE SCORE from EIKON'!CW294*'WEIGHTED from Refinitive'!$B$11)+('WEIGHTED from Refinitive'!$B$14*'ISSUE SCORE from EIKON'!DL294)+('ISSUE SCORE from EIKON'!EA294*'WEIGHTED from Refinitive'!$B$15)+('WEIGHTED from Refinitive'!$B$16*'ISSUE SCORE from EIKON'!EP294)</f>
        <v>65.210338442045725</v>
      </c>
      <c r="G291" s="1">
        <f>('WEIGHTED from Refinitive'!$B$3*'ISSUE SCORE from EIKON'!L294)+('WEIGHTED from Refinitive'!$B$4*'ISSUE SCORE from EIKON'!AA294)+('ISSUE SCORE from EIKON'!AP294*'WEIGHTED from Refinitive'!$B$5)+('WEIGHTED from Refinitive'!$B$8*'ISSUE SCORE from EIKON'!BE294)+('ISSUE SCORE from EIKON'!BT294*'WEIGHTED from Refinitive'!$B$9)+('WEIGHTED from Refinitive'!$B$10*'ISSUE SCORE from EIKON'!CI294)+('ISSUE SCORE from EIKON'!CX294*'WEIGHTED from Refinitive'!$B$11)+('WEIGHTED from Refinitive'!$B$14*'ISSUE SCORE from EIKON'!DM294)+('ISSUE SCORE from EIKON'!EB294*'WEIGHTED from Refinitive'!$B$15)+('WEIGHTED from Refinitive'!$B$16*'ISSUE SCORE from EIKON'!EQ294)</f>
        <v>66.797217485852627</v>
      </c>
      <c r="H291" s="1">
        <f>('WEIGHTED from Refinitive'!$B$3*'ISSUE SCORE from EIKON'!M294)+('WEIGHTED from Refinitive'!$B$4*'ISSUE SCORE from EIKON'!AB294)+('ISSUE SCORE from EIKON'!AQ294*'WEIGHTED from Refinitive'!$B$5)+('WEIGHTED from Refinitive'!$B$8*'ISSUE SCORE from EIKON'!BF294)+('ISSUE SCORE from EIKON'!BU294*'WEIGHTED from Refinitive'!$B$9)+('WEIGHTED from Refinitive'!$B$10*'ISSUE SCORE from EIKON'!CJ294)+('ISSUE SCORE from EIKON'!CY294*'WEIGHTED from Refinitive'!$B$11)+('WEIGHTED from Refinitive'!$B$14*'ISSUE SCORE from EIKON'!DN294)+('ISSUE SCORE from EIKON'!EC294*'WEIGHTED from Refinitive'!$B$15)+('WEIGHTED from Refinitive'!$B$16*'ISSUE SCORE from EIKON'!ER294)</f>
        <v>66.849052465344755</v>
      </c>
      <c r="I291" s="1">
        <f>('WEIGHTED from Refinitive'!$B$3*'ISSUE SCORE from EIKON'!N294)+('WEIGHTED from Refinitive'!$B$4*'ISSUE SCORE from EIKON'!AC294)+('ISSUE SCORE from EIKON'!AR294*'WEIGHTED from Refinitive'!$B$5)+('WEIGHTED from Refinitive'!$B$8*'ISSUE SCORE from EIKON'!BG294)+('ISSUE SCORE from EIKON'!BV294*'WEIGHTED from Refinitive'!$B$9)+('WEIGHTED from Refinitive'!$B$10*'ISSUE SCORE from EIKON'!CK294)+('ISSUE SCORE from EIKON'!CZ294*'WEIGHTED from Refinitive'!$B$11)+('WEIGHTED from Refinitive'!$B$14*'ISSUE SCORE from EIKON'!DO294)+('ISSUE SCORE from EIKON'!ED294*'WEIGHTED from Refinitive'!$B$15)+('WEIGHTED from Refinitive'!$B$16*'ISSUE SCORE from EIKON'!ES294)</f>
        <v>67.353371151539349</v>
      </c>
      <c r="J291" s="1">
        <f>('WEIGHTED from Refinitive'!$B$3*'ISSUE SCORE from EIKON'!O294)+('WEIGHTED from Refinitive'!$B$4*'ISSUE SCORE from EIKON'!AD294)+('ISSUE SCORE from EIKON'!AS294*'WEIGHTED from Refinitive'!$B$5)+('WEIGHTED from Refinitive'!$B$8*'ISSUE SCORE from EIKON'!BH294)+('ISSUE SCORE from EIKON'!BW294*'WEIGHTED from Refinitive'!$B$9)+('WEIGHTED from Refinitive'!$B$10*'ISSUE SCORE from EIKON'!CL294)+('ISSUE SCORE from EIKON'!DA294*'WEIGHTED from Refinitive'!$B$11)+('WEIGHTED from Refinitive'!$B$14*'ISSUE SCORE from EIKON'!DP294)+('ISSUE SCORE from EIKON'!EE294*'WEIGHTED from Refinitive'!$B$15)+('WEIGHTED from Refinitive'!$B$16*'ISSUE SCORE from EIKON'!ET294)</f>
        <v>78.981275303643685</v>
      </c>
      <c r="K291" s="1">
        <f>('WEIGHTED from Refinitive'!$B$3*'ISSUE SCORE from EIKON'!P294)+('WEIGHTED from Refinitive'!$B$4*'ISSUE SCORE from EIKON'!AE294)+('ISSUE SCORE from EIKON'!AT294*'WEIGHTED from Refinitive'!$B$5)+('WEIGHTED from Refinitive'!$B$8*'ISSUE SCORE from EIKON'!BI294)+('ISSUE SCORE from EIKON'!BX294*'WEIGHTED from Refinitive'!$B$9)+('WEIGHTED from Refinitive'!$B$10*'ISSUE SCORE from EIKON'!CM294)+('ISSUE SCORE from EIKON'!DB294*'WEIGHTED from Refinitive'!$B$11)+('WEIGHTED from Refinitive'!$B$14*'ISSUE SCORE from EIKON'!DQ294)+('ISSUE SCORE from EIKON'!EF294*'WEIGHTED from Refinitive'!$B$15)+('WEIGHTED from Refinitive'!$B$16*'ISSUE SCORE from EIKON'!EU294)</f>
        <v>73.107484762895751</v>
      </c>
      <c r="L291" s="1">
        <f>('WEIGHTED from Refinitive'!$B$3*'ISSUE SCORE from EIKON'!Q294)+('WEIGHTED from Refinitive'!$B$4*'ISSUE SCORE from EIKON'!AF294)+('ISSUE SCORE from EIKON'!AU294*'WEIGHTED from Refinitive'!$B$5)+('WEIGHTED from Refinitive'!$B$8*'ISSUE SCORE from EIKON'!BJ294)+('ISSUE SCORE from EIKON'!BY294*'WEIGHTED from Refinitive'!$B$9)+('WEIGHTED from Refinitive'!$B$10*'ISSUE SCORE from EIKON'!CN294)+('ISSUE SCORE from EIKON'!DC294*'WEIGHTED from Refinitive'!$B$11)+('WEIGHTED from Refinitive'!$B$14*'ISSUE SCORE from EIKON'!DR294)+('ISSUE SCORE from EIKON'!EG294*'WEIGHTED from Refinitive'!$B$15)+('WEIGHTED from Refinitive'!$B$16*'ISSUE SCORE from EIKON'!EV294)</f>
        <v>73.126782135158592</v>
      </c>
      <c r="M291" s="1">
        <f>('WEIGHTED from Refinitive'!$B$3*'ISSUE SCORE from EIKON'!R294)+('WEIGHTED from Refinitive'!$B$4*'ISSUE SCORE from EIKON'!AG294)+('ISSUE SCORE from EIKON'!AV294*'WEIGHTED from Refinitive'!$B$5)+('WEIGHTED from Refinitive'!$B$8*'ISSUE SCORE from EIKON'!BK294)+('ISSUE SCORE from EIKON'!BZ294*'WEIGHTED from Refinitive'!$B$9)+('WEIGHTED from Refinitive'!$B$10*'ISSUE SCORE from EIKON'!CO294)+('ISSUE SCORE from EIKON'!DD294*'WEIGHTED from Refinitive'!$B$11)+('WEIGHTED from Refinitive'!$B$14*'ISSUE SCORE from EIKON'!DS294)+('ISSUE SCORE from EIKON'!EH294*'WEIGHTED from Refinitive'!$B$15)+('WEIGHTED from Refinitive'!$B$16*'ISSUE SCORE from EIKON'!EW294)</f>
        <v>66.086373418045767</v>
      </c>
      <c r="N291" s="1">
        <f>('WEIGHTED from Refinitive'!$B$3*'ISSUE SCORE from EIKON'!S294)+('WEIGHTED from Refinitive'!$B$4*'ISSUE SCORE from EIKON'!AH294)+('ISSUE SCORE from EIKON'!AW294*'WEIGHTED from Refinitive'!$B$5)+('WEIGHTED from Refinitive'!$B$8*'ISSUE SCORE from EIKON'!BL294)+('ISSUE SCORE from EIKON'!CA294*'WEIGHTED from Refinitive'!$B$9)+('WEIGHTED from Refinitive'!$B$10*'ISSUE SCORE from EIKON'!CP294)+('ISSUE SCORE from EIKON'!DE294*'WEIGHTED from Refinitive'!$B$11)+('WEIGHTED from Refinitive'!$B$14*'ISSUE SCORE from EIKON'!DT294)+('ISSUE SCORE from EIKON'!EI294*'WEIGHTED from Refinitive'!$B$15)+('WEIGHTED from Refinitive'!$B$16*'ISSUE SCORE from EIKON'!EX294)</f>
        <v>54.923458725182826</v>
      </c>
      <c r="O291" s="1">
        <f>('WEIGHTED from Refinitive'!$B$3*'ISSUE SCORE from EIKON'!T294)+('WEIGHTED from Refinitive'!$B$4*'ISSUE SCORE from EIKON'!AI294)+('ISSUE SCORE from EIKON'!AX294*'WEIGHTED from Refinitive'!$B$5)+('WEIGHTED from Refinitive'!$B$8*'ISSUE SCORE from EIKON'!BM294)+('ISSUE SCORE from EIKON'!CB294*'WEIGHTED from Refinitive'!$B$9)+('WEIGHTED from Refinitive'!$B$10*'ISSUE SCORE from EIKON'!CQ294)+('ISSUE SCORE from EIKON'!DF294*'WEIGHTED from Refinitive'!$B$11)+('WEIGHTED from Refinitive'!$B$14*'ISSUE SCORE from EIKON'!DU294)+('ISSUE SCORE from EIKON'!EJ294*'WEIGHTED from Refinitive'!$B$15)+('WEIGHTED from Refinitive'!$B$16*'ISSUE SCORE from EIKON'!EY294)</f>
        <v>54.886394428788158</v>
      </c>
      <c r="P291" s="1">
        <f>('WEIGHTED from Refinitive'!$B$3*'ISSUE SCORE from EIKON'!U294)+('WEIGHTED from Refinitive'!$B$4*'ISSUE SCORE from EIKON'!AJ294)+('ISSUE SCORE from EIKON'!AY294*'WEIGHTED from Refinitive'!$B$5)+('WEIGHTED from Refinitive'!$B$8*'ISSUE SCORE from EIKON'!BN294)+('ISSUE SCORE from EIKON'!CC294*'WEIGHTED from Refinitive'!$B$9)+('WEIGHTED from Refinitive'!$B$10*'ISSUE SCORE from EIKON'!CR294)+('ISSUE SCORE from EIKON'!DG294*'WEIGHTED from Refinitive'!$B$11)+('WEIGHTED from Refinitive'!$B$14*'ISSUE SCORE from EIKON'!DV294)+('ISSUE SCORE from EIKON'!EK294*'WEIGHTED from Refinitive'!$B$15)+('WEIGHTED from Refinitive'!$B$16*'ISSUE SCORE from EIKON'!EZ294)</f>
        <v>48.773050847457618</v>
      </c>
      <c r="R291" s="11" t="s">
        <v>435</v>
      </c>
      <c r="S291" s="1">
        <f t="shared" si="122"/>
        <v>83.530209557383415</v>
      </c>
      <c r="T291" s="1">
        <f t="shared" si="123"/>
        <v>84.071750365898225</v>
      </c>
      <c r="U291" s="1">
        <f t="shared" si="124"/>
        <v>84.90673689352414</v>
      </c>
      <c r="V291" s="1">
        <f t="shared" si="125"/>
        <v>76.391242998707426</v>
      </c>
      <c r="W291" s="1">
        <f t="shared" si="126"/>
        <v>65.210338442045725</v>
      </c>
      <c r="X291" s="1">
        <f t="shared" si="127"/>
        <v>66.797217485852627</v>
      </c>
      <c r="Y291" s="1">
        <f t="shared" si="128"/>
        <v>66.849052465344755</v>
      </c>
      <c r="Z291" s="1">
        <f t="shared" si="129"/>
        <v>67.353371151539349</v>
      </c>
      <c r="AA291" s="1">
        <f t="shared" si="130"/>
        <v>78.981275303643685</v>
      </c>
      <c r="AB291" s="1">
        <f t="shared" si="131"/>
        <v>73.107484762895751</v>
      </c>
      <c r="AC291" s="1">
        <f t="shared" si="132"/>
        <v>73.126782135158592</v>
      </c>
      <c r="AD291" s="1">
        <f t="shared" si="133"/>
        <v>66.086373418045767</v>
      </c>
      <c r="AE291" s="1">
        <f t="shared" si="134"/>
        <v>54.923458725182826</v>
      </c>
      <c r="AF291" s="1">
        <f t="shared" si="135"/>
        <v>54.886394428788158</v>
      </c>
      <c r="AG291" s="1">
        <f t="shared" si="136"/>
        <v>48.773050847457618</v>
      </c>
      <c r="AI291" s="11" t="s">
        <v>435</v>
      </c>
      <c r="AJ291" s="1">
        <f t="shared" si="137"/>
        <v>-0.54154080851481012</v>
      </c>
      <c r="AK291" s="1">
        <f t="shared" si="138"/>
        <v>-0.83498652762591519</v>
      </c>
      <c r="AL291" s="1">
        <f t="shared" si="139"/>
        <v>8.5154938948167143</v>
      </c>
      <c r="AM291" s="1">
        <f t="shared" si="140"/>
        <v>11.180904556661702</v>
      </c>
      <c r="AN291" s="1">
        <f t="shared" si="141"/>
        <v>-1.5868790438069027</v>
      </c>
      <c r="AO291" s="1">
        <f t="shared" si="142"/>
        <v>-0.051834979492127786</v>
      </c>
      <c r="AP291" s="1">
        <f t="shared" si="143"/>
        <v>-0.50431868619459408</v>
      </c>
      <c r="AQ291" s="1">
        <f t="shared" si="144"/>
        <v>-11.627904152104335</v>
      </c>
      <c r="AR291" s="1">
        <f t="shared" si="145"/>
        <v>5.8737905407479332</v>
      </c>
      <c r="AS291" s="1">
        <f t="shared" si="146"/>
        <v>-0.019297372262840895</v>
      </c>
      <c r="AT291" s="1">
        <f t="shared" si="147"/>
        <v>7.0404087171128253</v>
      </c>
      <c r="AU291" s="1">
        <f t="shared" si="148"/>
        <v>11.162914692862941</v>
      </c>
      <c r="AV291" s="1">
        <f t="shared" si="149"/>
        <v>0.037064296394667906</v>
      </c>
      <c r="AW291" s="1">
        <f t="shared" si="150"/>
        <v>6.1133435813305397</v>
      </c>
      <c r="AX291" s="1" t="str">
        <f>VLOOKUP(AI291,'ISSUE SCORE from EIKON'!A294:B723,2,FALSE)</f>
        <v>Sysco Corp</v>
      </c>
      <c r="AY291" s="1">
        <f t="shared" si="151"/>
        <v>290</v>
      </c>
      <c r="AZ291" s="1">
        <v>290</v>
      </c>
      <c r="BA291" s="1">
        <v>1</v>
      </c>
    </row>
    <row r="292" spans="1:53" ht="15">
      <c r="A292" s="11" t="s">
        <v>357</v>
      </c>
      <c r="B292" s="1">
        <f>('WEIGHTED from Refinitive'!$B$3*'ISSUE SCORE from EIKON'!G295)+('WEIGHTED from Refinitive'!$B$4*'ISSUE SCORE from EIKON'!V295)+('ISSUE SCORE from EIKON'!AK295*'WEIGHTED from Refinitive'!$B$5)+('WEIGHTED from Refinitive'!$B$8*'ISSUE SCORE from EIKON'!AZ295)+('ISSUE SCORE from EIKON'!BO295*'WEIGHTED from Refinitive'!$B$9)+('WEIGHTED from Refinitive'!$B$10*'ISSUE SCORE from EIKON'!CD295)+('ISSUE SCORE from EIKON'!CS295*'WEIGHTED from Refinitive'!$B$11)+('WEIGHTED from Refinitive'!$B$14*'ISSUE SCORE from EIKON'!DH295)+('ISSUE SCORE from EIKON'!DW295*'WEIGHTED from Refinitive'!$B$15)+('WEIGHTED from Refinitive'!$B$16*'ISSUE SCORE from EIKON'!EL295)</f>
        <v>72.857508116074769</v>
      </c>
      <c r="C292" s="1">
        <f>('WEIGHTED from Refinitive'!$B$3*'ISSUE SCORE from EIKON'!H295)+('WEIGHTED from Refinitive'!$B$4*'ISSUE SCORE from EIKON'!W295)+('ISSUE SCORE from EIKON'!AL295*'WEIGHTED from Refinitive'!$B$5)+('WEIGHTED from Refinitive'!$B$8*'ISSUE SCORE from EIKON'!BA295)+('ISSUE SCORE from EIKON'!BP295*'WEIGHTED from Refinitive'!$B$9)+('WEIGHTED from Refinitive'!$B$10*'ISSUE SCORE from EIKON'!CE295)+('ISSUE SCORE from EIKON'!CT295*'WEIGHTED from Refinitive'!$B$11)+('WEIGHTED from Refinitive'!$B$14*'ISSUE SCORE from EIKON'!DI295)+('ISSUE SCORE from EIKON'!DX295*'WEIGHTED from Refinitive'!$B$15)+('WEIGHTED from Refinitive'!$B$16*'ISSUE SCORE from EIKON'!EM295)</f>
        <v>71.466884926270168</v>
      </c>
      <c r="D292" s="1">
        <f>('WEIGHTED from Refinitive'!$B$3*'ISSUE SCORE from EIKON'!I295)+('WEIGHTED from Refinitive'!$B$4*'ISSUE SCORE from EIKON'!X295)+('ISSUE SCORE from EIKON'!AM295*'WEIGHTED from Refinitive'!$B$5)+('WEIGHTED from Refinitive'!$B$8*'ISSUE SCORE from EIKON'!BB295)+('ISSUE SCORE from EIKON'!BQ295*'WEIGHTED from Refinitive'!$B$9)+('WEIGHTED from Refinitive'!$B$10*'ISSUE SCORE from EIKON'!CF295)+('ISSUE SCORE from EIKON'!CU295*'WEIGHTED from Refinitive'!$B$11)+('WEIGHTED from Refinitive'!$B$14*'ISSUE SCORE from EIKON'!DJ295)+('ISSUE SCORE from EIKON'!DY295*'WEIGHTED from Refinitive'!$B$15)+('WEIGHTED from Refinitive'!$B$16*'ISSUE SCORE from EIKON'!EN295)</f>
        <v>70.211303859622404</v>
      </c>
      <c r="E292" s="1">
        <f>('WEIGHTED from Refinitive'!$B$3*'ISSUE SCORE from EIKON'!J295)+('WEIGHTED from Refinitive'!$B$4*'ISSUE SCORE from EIKON'!Y295)+('ISSUE SCORE from EIKON'!AN295*'WEIGHTED from Refinitive'!$B$5)+('WEIGHTED from Refinitive'!$B$8*'ISSUE SCORE from EIKON'!BC295)+('ISSUE SCORE from EIKON'!BR295*'WEIGHTED from Refinitive'!$B$9)+('WEIGHTED from Refinitive'!$B$10*'ISSUE SCORE from EIKON'!CG295)+('ISSUE SCORE from EIKON'!CV295*'WEIGHTED from Refinitive'!$B$11)+('WEIGHTED from Refinitive'!$B$14*'ISSUE SCORE from EIKON'!DK295)+('ISSUE SCORE from EIKON'!DZ295*'WEIGHTED from Refinitive'!$B$15)+('WEIGHTED from Refinitive'!$B$16*'ISSUE SCORE from EIKON'!EO295)</f>
        <v>70.233396867916724</v>
      </c>
      <c r="F292" s="1">
        <f>('WEIGHTED from Refinitive'!$B$3*'ISSUE SCORE from EIKON'!K295)+('WEIGHTED from Refinitive'!$B$4*'ISSUE SCORE from EIKON'!Z295)+('ISSUE SCORE from EIKON'!AO295*'WEIGHTED from Refinitive'!$B$5)+('WEIGHTED from Refinitive'!$B$8*'ISSUE SCORE from EIKON'!BD295)+('ISSUE SCORE from EIKON'!BS295*'WEIGHTED from Refinitive'!$B$9)+('WEIGHTED from Refinitive'!$B$10*'ISSUE SCORE from EIKON'!CH295)+('ISSUE SCORE from EIKON'!CW295*'WEIGHTED from Refinitive'!$B$11)+('WEIGHTED from Refinitive'!$B$14*'ISSUE SCORE from EIKON'!DL295)+('ISSUE SCORE from EIKON'!EA295*'WEIGHTED from Refinitive'!$B$15)+('WEIGHTED from Refinitive'!$B$16*'ISSUE SCORE from EIKON'!EP295)</f>
        <v>64.233771130829908</v>
      </c>
      <c r="G292" s="1">
        <f>('WEIGHTED from Refinitive'!$B$3*'ISSUE SCORE from EIKON'!L295)+('WEIGHTED from Refinitive'!$B$4*'ISSUE SCORE from EIKON'!AA295)+('ISSUE SCORE from EIKON'!AP295*'WEIGHTED from Refinitive'!$B$5)+('WEIGHTED from Refinitive'!$B$8*'ISSUE SCORE from EIKON'!BE295)+('ISSUE SCORE from EIKON'!BT295*'WEIGHTED from Refinitive'!$B$9)+('WEIGHTED from Refinitive'!$B$10*'ISSUE SCORE from EIKON'!CI295)+('ISSUE SCORE from EIKON'!CX295*'WEIGHTED from Refinitive'!$B$11)+('WEIGHTED from Refinitive'!$B$14*'ISSUE SCORE from EIKON'!DM295)+('ISSUE SCORE from EIKON'!EB295*'WEIGHTED from Refinitive'!$B$15)+('WEIGHTED from Refinitive'!$B$16*'ISSUE SCORE from EIKON'!EQ295)</f>
        <v>66.265070921985782</v>
      </c>
      <c r="H292" s="1">
        <f>('WEIGHTED from Refinitive'!$B$3*'ISSUE SCORE from EIKON'!M295)+('WEIGHTED from Refinitive'!$B$4*'ISSUE SCORE from EIKON'!AB295)+('ISSUE SCORE from EIKON'!AQ295*'WEIGHTED from Refinitive'!$B$5)+('WEIGHTED from Refinitive'!$B$8*'ISSUE SCORE from EIKON'!BF295)+('ISSUE SCORE from EIKON'!BU295*'WEIGHTED from Refinitive'!$B$9)+('WEIGHTED from Refinitive'!$B$10*'ISSUE SCORE from EIKON'!CJ295)+('ISSUE SCORE from EIKON'!CY295*'WEIGHTED from Refinitive'!$B$11)+('WEIGHTED from Refinitive'!$B$14*'ISSUE SCORE from EIKON'!DN295)+('ISSUE SCORE from EIKON'!EC295*'WEIGHTED from Refinitive'!$B$15)+('WEIGHTED from Refinitive'!$B$16*'ISSUE SCORE from EIKON'!ER295)</f>
        <v>73.593544112078703</v>
      </c>
      <c r="I292" s="1">
        <f>('WEIGHTED from Refinitive'!$B$3*'ISSUE SCORE from EIKON'!N295)+('WEIGHTED from Refinitive'!$B$4*'ISSUE SCORE from EIKON'!AC295)+('ISSUE SCORE from EIKON'!AR295*'WEIGHTED from Refinitive'!$B$5)+('WEIGHTED from Refinitive'!$B$8*'ISSUE SCORE from EIKON'!BG295)+('ISSUE SCORE from EIKON'!BV295*'WEIGHTED from Refinitive'!$B$9)+('WEIGHTED from Refinitive'!$B$10*'ISSUE SCORE from EIKON'!CK295)+('ISSUE SCORE from EIKON'!CZ295*'WEIGHTED from Refinitive'!$B$11)+('WEIGHTED from Refinitive'!$B$14*'ISSUE SCORE from EIKON'!DO295)+('ISSUE SCORE from EIKON'!ED295*'WEIGHTED from Refinitive'!$B$15)+('WEIGHTED from Refinitive'!$B$16*'ISSUE SCORE from EIKON'!ES295)</f>
        <v>71.733094262295069</v>
      </c>
      <c r="J292" s="1">
        <f>('WEIGHTED from Refinitive'!$B$3*'ISSUE SCORE from EIKON'!O295)+('WEIGHTED from Refinitive'!$B$4*'ISSUE SCORE from EIKON'!AD295)+('ISSUE SCORE from EIKON'!AS295*'WEIGHTED from Refinitive'!$B$5)+('WEIGHTED from Refinitive'!$B$8*'ISSUE SCORE from EIKON'!BH295)+('ISSUE SCORE from EIKON'!BW295*'WEIGHTED from Refinitive'!$B$9)+('WEIGHTED from Refinitive'!$B$10*'ISSUE SCORE from EIKON'!CL295)+('ISSUE SCORE from EIKON'!DA295*'WEIGHTED from Refinitive'!$B$11)+('WEIGHTED from Refinitive'!$B$14*'ISSUE SCORE from EIKON'!DP295)+('ISSUE SCORE from EIKON'!EE295*'WEIGHTED from Refinitive'!$B$15)+('WEIGHTED from Refinitive'!$B$16*'ISSUE SCORE from EIKON'!ET295)</f>
        <v>59.996283175888408</v>
      </c>
      <c r="K292" s="1">
        <f>('WEIGHTED from Refinitive'!$B$3*'ISSUE SCORE from EIKON'!P295)+('WEIGHTED from Refinitive'!$B$4*'ISSUE SCORE from EIKON'!AE295)+('ISSUE SCORE from EIKON'!AT295*'WEIGHTED from Refinitive'!$B$5)+('WEIGHTED from Refinitive'!$B$8*'ISSUE SCORE from EIKON'!BI295)+('ISSUE SCORE from EIKON'!BX295*'WEIGHTED from Refinitive'!$B$9)+('WEIGHTED from Refinitive'!$B$10*'ISSUE SCORE from EIKON'!CM295)+('ISSUE SCORE from EIKON'!DB295*'WEIGHTED from Refinitive'!$B$11)+('WEIGHTED from Refinitive'!$B$14*'ISSUE SCORE from EIKON'!DQ295)+('ISSUE SCORE from EIKON'!EF295*'WEIGHTED from Refinitive'!$B$15)+('WEIGHTED from Refinitive'!$B$16*'ISSUE SCORE from EIKON'!EU295)</f>
        <v>32.445487379909473</v>
      </c>
      <c r="L292" s="1">
        <f>('WEIGHTED from Refinitive'!$B$3*'ISSUE SCORE from EIKON'!Q295)+('WEIGHTED from Refinitive'!$B$4*'ISSUE SCORE from EIKON'!AF295)+('ISSUE SCORE from EIKON'!AU295*'WEIGHTED from Refinitive'!$B$5)+('WEIGHTED from Refinitive'!$B$8*'ISSUE SCORE from EIKON'!BJ295)+('ISSUE SCORE from EIKON'!BY295*'WEIGHTED from Refinitive'!$B$9)+('WEIGHTED from Refinitive'!$B$10*'ISSUE SCORE from EIKON'!CN295)+('ISSUE SCORE from EIKON'!DC295*'WEIGHTED from Refinitive'!$B$11)+('WEIGHTED from Refinitive'!$B$14*'ISSUE SCORE from EIKON'!DR295)+('ISSUE SCORE from EIKON'!EG295*'WEIGHTED from Refinitive'!$B$15)+('WEIGHTED from Refinitive'!$B$16*'ISSUE SCORE from EIKON'!EV295)</f>
        <v>31.959449582446791</v>
      </c>
      <c r="M292" s="1">
        <f>('WEIGHTED from Refinitive'!$B$3*'ISSUE SCORE from EIKON'!R295)+('WEIGHTED from Refinitive'!$B$4*'ISSUE SCORE from EIKON'!AG295)+('ISSUE SCORE from EIKON'!AV295*'WEIGHTED from Refinitive'!$B$5)+('WEIGHTED from Refinitive'!$B$8*'ISSUE SCORE from EIKON'!BK295)+('ISSUE SCORE from EIKON'!BZ295*'WEIGHTED from Refinitive'!$B$9)+('WEIGHTED from Refinitive'!$B$10*'ISSUE SCORE from EIKON'!CO295)+('ISSUE SCORE from EIKON'!DD295*'WEIGHTED from Refinitive'!$B$11)+('WEIGHTED from Refinitive'!$B$14*'ISSUE SCORE from EIKON'!DS295)+('ISSUE SCORE from EIKON'!EH295*'WEIGHTED from Refinitive'!$B$15)+('WEIGHTED from Refinitive'!$B$16*'ISSUE SCORE from EIKON'!EW295)</f>
        <v>28.099003019699929</v>
      </c>
      <c r="N292" s="1">
        <f>('WEIGHTED from Refinitive'!$B$3*'ISSUE SCORE from EIKON'!S295)+('WEIGHTED from Refinitive'!$B$4*'ISSUE SCORE from EIKON'!AH295)+('ISSUE SCORE from EIKON'!AW295*'WEIGHTED from Refinitive'!$B$5)+('WEIGHTED from Refinitive'!$B$8*'ISSUE SCORE from EIKON'!BL295)+('ISSUE SCORE from EIKON'!CA295*'WEIGHTED from Refinitive'!$B$9)+('WEIGHTED from Refinitive'!$B$10*'ISSUE SCORE from EIKON'!CP295)+('ISSUE SCORE from EIKON'!DE295*'WEIGHTED from Refinitive'!$B$11)+('WEIGHTED from Refinitive'!$B$14*'ISSUE SCORE from EIKON'!DT295)+('ISSUE SCORE from EIKON'!EI295*'WEIGHTED from Refinitive'!$B$15)+('WEIGHTED from Refinitive'!$B$16*'ISSUE SCORE from EIKON'!EX295)</f>
        <v>36.019360269360249</v>
      </c>
      <c r="O292" s="1">
        <f>('WEIGHTED from Refinitive'!$B$3*'ISSUE SCORE from EIKON'!T295)+('WEIGHTED from Refinitive'!$B$4*'ISSUE SCORE from EIKON'!AI295)+('ISSUE SCORE from EIKON'!AX295*'WEIGHTED from Refinitive'!$B$5)+('WEIGHTED from Refinitive'!$B$8*'ISSUE SCORE from EIKON'!BM295)+('ISSUE SCORE from EIKON'!CB295*'WEIGHTED from Refinitive'!$B$9)+('WEIGHTED from Refinitive'!$B$10*'ISSUE SCORE from EIKON'!CQ295)+('ISSUE SCORE from EIKON'!DF295*'WEIGHTED from Refinitive'!$B$11)+('WEIGHTED from Refinitive'!$B$14*'ISSUE SCORE from EIKON'!DU295)+('ISSUE SCORE from EIKON'!EJ295*'WEIGHTED from Refinitive'!$B$15)+('WEIGHTED from Refinitive'!$B$16*'ISSUE SCORE from EIKON'!EY295)</f>
        <v>41.976999381779329</v>
      </c>
      <c r="P292" s="1">
        <f>('WEIGHTED from Refinitive'!$B$3*'ISSUE SCORE from EIKON'!U295)+('WEIGHTED from Refinitive'!$B$4*'ISSUE SCORE from EIKON'!AJ295)+('ISSUE SCORE from EIKON'!AY295*'WEIGHTED from Refinitive'!$B$5)+('WEIGHTED from Refinitive'!$B$8*'ISSUE SCORE from EIKON'!BN295)+('ISSUE SCORE from EIKON'!CC295*'WEIGHTED from Refinitive'!$B$9)+('WEIGHTED from Refinitive'!$B$10*'ISSUE SCORE from EIKON'!CR295)+('ISSUE SCORE from EIKON'!DG295*'WEIGHTED from Refinitive'!$B$11)+('WEIGHTED from Refinitive'!$B$14*'ISSUE SCORE from EIKON'!DV295)+('ISSUE SCORE from EIKON'!EK295*'WEIGHTED from Refinitive'!$B$15)+('WEIGHTED from Refinitive'!$B$16*'ISSUE SCORE from EIKON'!EZ295)</f>
        <v>32.343095712861384</v>
      </c>
      <c r="R292" s="11" t="s">
        <v>436</v>
      </c>
      <c r="S292" s="1">
        <f t="shared" si="122"/>
        <v>77.312719321332025</v>
      </c>
      <c r="T292" s="1">
        <f t="shared" si="123"/>
        <v>71.466884926270168</v>
      </c>
      <c r="U292" s="1">
        <f t="shared" si="124"/>
        <v>70.211303859622404</v>
      </c>
      <c r="V292" s="1">
        <f t="shared" si="125"/>
        <v>70.233396867916724</v>
      </c>
      <c r="W292" s="1">
        <f t="shared" si="126"/>
        <v>64.233771130829908</v>
      </c>
      <c r="X292" s="1">
        <f t="shared" si="127"/>
        <v>66.265070921985782</v>
      </c>
      <c r="Y292" s="1">
        <f t="shared" si="128"/>
        <v>73.593544112078703</v>
      </c>
      <c r="Z292" s="1">
        <f t="shared" si="129"/>
        <v>71.733094262295069</v>
      </c>
      <c r="AA292" s="1">
        <f t="shared" si="130"/>
        <v>59.996283175888408</v>
      </c>
      <c r="AB292" s="1">
        <f t="shared" si="131"/>
        <v>32.445487379909473</v>
      </c>
      <c r="AC292" s="1">
        <f t="shared" si="132"/>
        <v>31.959449582446791</v>
      </c>
      <c r="AD292" s="1">
        <f t="shared" si="133"/>
        <v>28.099003019699929</v>
      </c>
      <c r="AE292" s="1">
        <f t="shared" si="134"/>
        <v>36.019360269360249</v>
      </c>
      <c r="AF292" s="1">
        <f t="shared" si="135"/>
        <v>41.976999381779329</v>
      </c>
      <c r="AG292" s="1">
        <f t="shared" si="136"/>
        <v>32.343095712861384</v>
      </c>
      <c r="AI292" s="11" t="s">
        <v>436</v>
      </c>
      <c r="AJ292" s="1">
        <f t="shared" si="137"/>
        <v>5.845834395061857</v>
      </c>
      <c r="AK292" s="1">
        <f t="shared" si="138"/>
        <v>1.255581066647764</v>
      </c>
      <c r="AL292" s="1">
        <f t="shared" si="139"/>
        <v>-0.022093008294319816</v>
      </c>
      <c r="AM292" s="1">
        <f t="shared" si="140"/>
        <v>5.9996257370868165</v>
      </c>
      <c r="AN292" s="1">
        <f t="shared" si="141"/>
        <v>-2.0312997911558739</v>
      </c>
      <c r="AO292" s="1">
        <f t="shared" si="142"/>
        <v>-7.3284731900929216</v>
      </c>
      <c r="AP292" s="1">
        <f t="shared" si="143"/>
        <v>1.8604498497836346</v>
      </c>
      <c r="AQ292" s="1">
        <f t="shared" si="144"/>
        <v>11.736811086406661</v>
      </c>
      <c r="AR292" s="1">
        <f t="shared" si="145"/>
        <v>27.550795795978935</v>
      </c>
      <c r="AS292" s="1">
        <f t="shared" si="146"/>
        <v>0.48603779746268216</v>
      </c>
      <c r="AT292" s="1">
        <f t="shared" si="147"/>
        <v>3.860446562746862</v>
      </c>
      <c r="AU292" s="1">
        <f t="shared" si="148"/>
        <v>-7.9203572496603201</v>
      </c>
      <c r="AV292" s="1">
        <f t="shared" si="149"/>
        <v>-5.9576391124190806</v>
      </c>
      <c r="AW292" s="1">
        <f t="shared" si="150"/>
        <v>9.6339036689179451</v>
      </c>
      <c r="AX292" s="1" t="str">
        <f>VLOOKUP(AI292,'ISSUE SCORE from EIKON'!A295:B724,2,FALSE)</f>
        <v>AT&amp;T Inc</v>
      </c>
      <c r="AY292" s="1">
        <f t="shared" si="151"/>
        <v>291</v>
      </c>
      <c r="AZ292" s="1">
        <v>291</v>
      </c>
      <c r="BA292" s="1">
        <v>1</v>
      </c>
    </row>
    <row r="293" spans="1:53" ht="15">
      <c r="A293" s="11" t="s">
        <v>358</v>
      </c>
      <c r="B293" s="1">
        <f>('WEIGHTED from Refinitive'!$B$3*'ISSUE SCORE from EIKON'!G296)+('WEIGHTED from Refinitive'!$B$4*'ISSUE SCORE from EIKON'!V296)+('ISSUE SCORE from EIKON'!AK296*'WEIGHTED from Refinitive'!$B$5)+('WEIGHTED from Refinitive'!$B$8*'ISSUE SCORE from EIKON'!AZ296)+('ISSUE SCORE from EIKON'!BO296*'WEIGHTED from Refinitive'!$B$9)+('WEIGHTED from Refinitive'!$B$10*'ISSUE SCORE from EIKON'!CD296)+('ISSUE SCORE from EIKON'!CS296*'WEIGHTED from Refinitive'!$B$11)+('WEIGHTED from Refinitive'!$B$14*'ISSUE SCORE from EIKON'!DH296)+('ISSUE SCORE from EIKON'!DW296*'WEIGHTED from Refinitive'!$B$15)+('WEIGHTED from Refinitive'!$B$16*'ISSUE SCORE from EIKON'!EL296)</f>
        <v>43.641994561325198</v>
      </c>
      <c r="C293" s="1">
        <f>('WEIGHTED from Refinitive'!$B$3*'ISSUE SCORE from EIKON'!H296)+('WEIGHTED from Refinitive'!$B$4*'ISSUE SCORE from EIKON'!W296)+('ISSUE SCORE from EIKON'!AL296*'WEIGHTED from Refinitive'!$B$5)+('WEIGHTED from Refinitive'!$B$8*'ISSUE SCORE from EIKON'!BA296)+('ISSUE SCORE from EIKON'!BP296*'WEIGHTED from Refinitive'!$B$9)+('WEIGHTED from Refinitive'!$B$10*'ISSUE SCORE from EIKON'!CE296)+('ISSUE SCORE from EIKON'!CT296*'WEIGHTED from Refinitive'!$B$11)+('WEIGHTED from Refinitive'!$B$14*'ISSUE SCORE from EIKON'!DI296)+('ISSUE SCORE from EIKON'!DX296*'WEIGHTED from Refinitive'!$B$15)+('WEIGHTED from Refinitive'!$B$16*'ISSUE SCORE from EIKON'!EM296)</f>
        <v>41.782081438502892</v>
      </c>
      <c r="D293" s="1">
        <f>('WEIGHTED from Refinitive'!$B$3*'ISSUE SCORE from EIKON'!I296)+('WEIGHTED from Refinitive'!$B$4*'ISSUE SCORE from EIKON'!X296)+('ISSUE SCORE from EIKON'!AM296*'WEIGHTED from Refinitive'!$B$5)+('WEIGHTED from Refinitive'!$B$8*'ISSUE SCORE from EIKON'!BB296)+('ISSUE SCORE from EIKON'!BQ296*'WEIGHTED from Refinitive'!$B$9)+('WEIGHTED from Refinitive'!$B$10*'ISSUE SCORE from EIKON'!CF296)+('ISSUE SCORE from EIKON'!CU296*'WEIGHTED from Refinitive'!$B$11)+('WEIGHTED from Refinitive'!$B$14*'ISSUE SCORE from EIKON'!DJ296)+('ISSUE SCORE from EIKON'!DY296*'WEIGHTED from Refinitive'!$B$15)+('WEIGHTED from Refinitive'!$B$16*'ISSUE SCORE from EIKON'!EN296)</f>
        <v>33.228226214228208</v>
      </c>
      <c r="E293" s="1">
        <f>('WEIGHTED from Refinitive'!$B$3*'ISSUE SCORE from EIKON'!J296)+('WEIGHTED from Refinitive'!$B$4*'ISSUE SCORE from EIKON'!Y296)+('ISSUE SCORE from EIKON'!AN296*'WEIGHTED from Refinitive'!$B$5)+('WEIGHTED from Refinitive'!$B$8*'ISSUE SCORE from EIKON'!BC296)+('ISSUE SCORE from EIKON'!BR296*'WEIGHTED from Refinitive'!$B$9)+('WEIGHTED from Refinitive'!$B$10*'ISSUE SCORE from EIKON'!CG296)+('ISSUE SCORE from EIKON'!CV296*'WEIGHTED from Refinitive'!$B$11)+('WEIGHTED from Refinitive'!$B$14*'ISSUE SCORE from EIKON'!DK296)+('ISSUE SCORE from EIKON'!DZ296*'WEIGHTED from Refinitive'!$B$15)+('WEIGHTED from Refinitive'!$B$16*'ISSUE SCORE from EIKON'!EO296)</f>
        <v>34.029404573835819</v>
      </c>
      <c r="F293" s="1">
        <f>('WEIGHTED from Refinitive'!$B$3*'ISSUE SCORE from EIKON'!K296)+('WEIGHTED from Refinitive'!$B$4*'ISSUE SCORE from EIKON'!Z296)+('ISSUE SCORE from EIKON'!AO296*'WEIGHTED from Refinitive'!$B$5)+('WEIGHTED from Refinitive'!$B$8*'ISSUE SCORE from EIKON'!BD296)+('ISSUE SCORE from EIKON'!BS296*'WEIGHTED from Refinitive'!$B$9)+('WEIGHTED from Refinitive'!$B$10*'ISSUE SCORE from EIKON'!CH296)+('ISSUE SCORE from EIKON'!CW296*'WEIGHTED from Refinitive'!$B$11)+('WEIGHTED from Refinitive'!$B$14*'ISSUE SCORE from EIKON'!DL296)+('ISSUE SCORE from EIKON'!EA296*'WEIGHTED from Refinitive'!$B$15)+('WEIGHTED from Refinitive'!$B$16*'ISSUE SCORE from EIKON'!EP296)</f>
        <v>30.346153846153808</v>
      </c>
      <c r="G293" s="1">
        <f>('WEIGHTED from Refinitive'!$B$3*'ISSUE SCORE from EIKON'!L296)+('WEIGHTED from Refinitive'!$B$4*'ISSUE SCORE from EIKON'!AA296)+('ISSUE SCORE from EIKON'!AP296*'WEIGHTED from Refinitive'!$B$5)+('WEIGHTED from Refinitive'!$B$8*'ISSUE SCORE from EIKON'!BE296)+('ISSUE SCORE from EIKON'!BT296*'WEIGHTED from Refinitive'!$B$9)+('WEIGHTED from Refinitive'!$B$10*'ISSUE SCORE from EIKON'!CI296)+('ISSUE SCORE from EIKON'!CX296*'WEIGHTED from Refinitive'!$B$11)+('WEIGHTED from Refinitive'!$B$14*'ISSUE SCORE from EIKON'!DM296)+('ISSUE SCORE from EIKON'!EB296*'WEIGHTED from Refinitive'!$B$15)+('WEIGHTED from Refinitive'!$B$16*'ISSUE SCORE from EIKON'!EQ296)</f>
        <v>21.557507598784184</v>
      </c>
      <c r="H293" s="1">
        <f>('WEIGHTED from Refinitive'!$B$3*'ISSUE SCORE from EIKON'!M296)+('WEIGHTED from Refinitive'!$B$4*'ISSUE SCORE from EIKON'!AB296)+('ISSUE SCORE from EIKON'!AQ296*'WEIGHTED from Refinitive'!$B$5)+('WEIGHTED from Refinitive'!$B$8*'ISSUE SCORE from EIKON'!BF296)+('ISSUE SCORE from EIKON'!BU296*'WEIGHTED from Refinitive'!$B$9)+('WEIGHTED from Refinitive'!$B$10*'ISSUE SCORE from EIKON'!CJ296)+('ISSUE SCORE from EIKON'!CY296*'WEIGHTED from Refinitive'!$B$11)+('WEIGHTED from Refinitive'!$B$14*'ISSUE SCORE from EIKON'!DN296)+('ISSUE SCORE from EIKON'!EC296*'WEIGHTED from Refinitive'!$B$15)+('WEIGHTED from Refinitive'!$B$16*'ISSUE SCORE from EIKON'!ER296)</f>
        <v>0</v>
      </c>
      <c r="I293" s="1">
        <f>('WEIGHTED from Refinitive'!$B$3*'ISSUE SCORE from EIKON'!N296)+('WEIGHTED from Refinitive'!$B$4*'ISSUE SCORE from EIKON'!AC296)+('ISSUE SCORE from EIKON'!AR296*'WEIGHTED from Refinitive'!$B$5)+('WEIGHTED from Refinitive'!$B$8*'ISSUE SCORE from EIKON'!BG296)+('ISSUE SCORE from EIKON'!BV296*'WEIGHTED from Refinitive'!$B$9)+('WEIGHTED from Refinitive'!$B$10*'ISSUE SCORE from EIKON'!CK296)+('ISSUE SCORE from EIKON'!CZ296*'WEIGHTED from Refinitive'!$B$11)+('WEIGHTED from Refinitive'!$B$14*'ISSUE SCORE from EIKON'!DO296)+('ISSUE SCORE from EIKON'!ED296*'WEIGHTED from Refinitive'!$B$15)+('WEIGHTED from Refinitive'!$B$16*'ISSUE SCORE from EIKON'!ES296)</f>
        <v>0</v>
      </c>
      <c r="J293" s="1">
        <f>('WEIGHTED from Refinitive'!$B$3*'ISSUE SCORE from EIKON'!O296)+('WEIGHTED from Refinitive'!$B$4*'ISSUE SCORE from EIKON'!AD296)+('ISSUE SCORE from EIKON'!AS296*'WEIGHTED from Refinitive'!$B$5)+('WEIGHTED from Refinitive'!$B$8*'ISSUE SCORE from EIKON'!BH296)+('ISSUE SCORE from EIKON'!BW296*'WEIGHTED from Refinitive'!$B$9)+('WEIGHTED from Refinitive'!$B$10*'ISSUE SCORE from EIKON'!CL296)+('ISSUE SCORE from EIKON'!DA296*'WEIGHTED from Refinitive'!$B$11)+('WEIGHTED from Refinitive'!$B$14*'ISSUE SCORE from EIKON'!DP296)+('ISSUE SCORE from EIKON'!EE296*'WEIGHTED from Refinitive'!$B$15)+('WEIGHTED from Refinitive'!$B$16*'ISSUE SCORE from EIKON'!ET296)</f>
        <v>0</v>
      </c>
      <c r="K293" s="1">
        <f>('WEIGHTED from Refinitive'!$B$3*'ISSUE SCORE from EIKON'!P296)+('WEIGHTED from Refinitive'!$B$4*'ISSUE SCORE from EIKON'!AE296)+('ISSUE SCORE from EIKON'!AT296*'WEIGHTED from Refinitive'!$B$5)+('WEIGHTED from Refinitive'!$B$8*'ISSUE SCORE from EIKON'!BI296)+('ISSUE SCORE from EIKON'!BX296*'WEIGHTED from Refinitive'!$B$9)+('WEIGHTED from Refinitive'!$B$10*'ISSUE SCORE from EIKON'!CM296)+('ISSUE SCORE from EIKON'!DB296*'WEIGHTED from Refinitive'!$B$11)+('WEIGHTED from Refinitive'!$B$14*'ISSUE SCORE from EIKON'!DQ296)+('ISSUE SCORE from EIKON'!EF296*'WEIGHTED from Refinitive'!$B$15)+('WEIGHTED from Refinitive'!$B$16*'ISSUE SCORE from EIKON'!EU296)</f>
        <v>0</v>
      </c>
      <c r="L293" s="1">
        <f>('WEIGHTED from Refinitive'!$B$3*'ISSUE SCORE from EIKON'!Q296)+('WEIGHTED from Refinitive'!$B$4*'ISSUE SCORE from EIKON'!AF296)+('ISSUE SCORE from EIKON'!AU296*'WEIGHTED from Refinitive'!$B$5)+('WEIGHTED from Refinitive'!$B$8*'ISSUE SCORE from EIKON'!BJ296)+('ISSUE SCORE from EIKON'!BY296*'WEIGHTED from Refinitive'!$B$9)+('WEIGHTED from Refinitive'!$B$10*'ISSUE SCORE from EIKON'!CN296)+('ISSUE SCORE from EIKON'!DC296*'WEIGHTED from Refinitive'!$B$11)+('WEIGHTED from Refinitive'!$B$14*'ISSUE SCORE from EIKON'!DR296)+('ISSUE SCORE from EIKON'!EG296*'WEIGHTED from Refinitive'!$B$15)+('WEIGHTED from Refinitive'!$B$16*'ISSUE SCORE from EIKON'!EV296)</f>
        <v>0</v>
      </c>
      <c r="M293" s="1">
        <f>('WEIGHTED from Refinitive'!$B$3*'ISSUE SCORE from EIKON'!R296)+('WEIGHTED from Refinitive'!$B$4*'ISSUE SCORE from EIKON'!AG296)+('ISSUE SCORE from EIKON'!AV296*'WEIGHTED from Refinitive'!$B$5)+('WEIGHTED from Refinitive'!$B$8*'ISSUE SCORE from EIKON'!BK296)+('ISSUE SCORE from EIKON'!BZ296*'WEIGHTED from Refinitive'!$B$9)+('WEIGHTED from Refinitive'!$B$10*'ISSUE SCORE from EIKON'!CO296)+('ISSUE SCORE from EIKON'!DD296*'WEIGHTED from Refinitive'!$B$11)+('WEIGHTED from Refinitive'!$B$14*'ISSUE SCORE from EIKON'!DS296)+('ISSUE SCORE from EIKON'!EH296*'WEIGHTED from Refinitive'!$B$15)+('WEIGHTED from Refinitive'!$B$16*'ISSUE SCORE from EIKON'!EW296)</f>
        <v>0</v>
      </c>
      <c r="N293" s="1">
        <f>('WEIGHTED from Refinitive'!$B$3*'ISSUE SCORE from EIKON'!S296)+('WEIGHTED from Refinitive'!$B$4*'ISSUE SCORE from EIKON'!AH296)+('ISSUE SCORE from EIKON'!AW296*'WEIGHTED from Refinitive'!$B$5)+('WEIGHTED from Refinitive'!$B$8*'ISSUE SCORE from EIKON'!BL296)+('ISSUE SCORE from EIKON'!CA296*'WEIGHTED from Refinitive'!$B$9)+('WEIGHTED from Refinitive'!$B$10*'ISSUE SCORE from EIKON'!CP296)+('ISSUE SCORE from EIKON'!DE296*'WEIGHTED from Refinitive'!$B$11)+('WEIGHTED from Refinitive'!$B$14*'ISSUE SCORE from EIKON'!DT296)+('ISSUE SCORE from EIKON'!EI296*'WEIGHTED from Refinitive'!$B$15)+('WEIGHTED from Refinitive'!$B$16*'ISSUE SCORE from EIKON'!EX296)</f>
        <v>0</v>
      </c>
      <c r="O293" s="1">
        <f>('WEIGHTED from Refinitive'!$B$3*'ISSUE SCORE from EIKON'!T296)+('WEIGHTED from Refinitive'!$B$4*'ISSUE SCORE from EIKON'!AI296)+('ISSUE SCORE from EIKON'!AX296*'WEIGHTED from Refinitive'!$B$5)+('WEIGHTED from Refinitive'!$B$8*'ISSUE SCORE from EIKON'!BM296)+('ISSUE SCORE from EIKON'!CB296*'WEIGHTED from Refinitive'!$B$9)+('WEIGHTED from Refinitive'!$B$10*'ISSUE SCORE from EIKON'!CQ296)+('ISSUE SCORE from EIKON'!DF296*'WEIGHTED from Refinitive'!$B$11)+('WEIGHTED from Refinitive'!$B$14*'ISSUE SCORE from EIKON'!DU296)+('ISSUE SCORE from EIKON'!EJ296*'WEIGHTED from Refinitive'!$B$15)+('WEIGHTED from Refinitive'!$B$16*'ISSUE SCORE from EIKON'!EY296)</f>
        <v>0</v>
      </c>
      <c r="P293" s="1">
        <f>('WEIGHTED from Refinitive'!$B$3*'ISSUE SCORE from EIKON'!U296)+('WEIGHTED from Refinitive'!$B$4*'ISSUE SCORE from EIKON'!AJ296)+('ISSUE SCORE from EIKON'!AY296*'WEIGHTED from Refinitive'!$B$5)+('WEIGHTED from Refinitive'!$B$8*'ISSUE SCORE from EIKON'!BN296)+('ISSUE SCORE from EIKON'!CC296*'WEIGHTED from Refinitive'!$B$9)+('WEIGHTED from Refinitive'!$B$10*'ISSUE SCORE from EIKON'!CR296)+('ISSUE SCORE from EIKON'!DG296*'WEIGHTED from Refinitive'!$B$11)+('WEIGHTED from Refinitive'!$B$14*'ISSUE SCORE from EIKON'!DV296)+('ISSUE SCORE from EIKON'!EK296*'WEIGHTED from Refinitive'!$B$15)+('WEIGHTED from Refinitive'!$B$16*'ISSUE SCORE from EIKON'!EZ296)</f>
        <v>0</v>
      </c>
      <c r="R293" s="11" t="s">
        <v>437</v>
      </c>
      <c r="S293" s="1">
        <f t="shared" si="122"/>
        <v>67.975631645436337</v>
      </c>
      <c r="T293" s="1">
        <f t="shared" si="123"/>
        <v>41.782081438502892</v>
      </c>
      <c r="U293" s="1">
        <f t="shared" si="124"/>
        <v>33.228226214228208</v>
      </c>
      <c r="V293" s="1">
        <f t="shared" si="125"/>
        <v>34.029404573835819</v>
      </c>
      <c r="W293" s="1">
        <f t="shared" si="126"/>
        <v>30.346153846153808</v>
      </c>
      <c r="X293" s="1">
        <f t="shared" si="127"/>
        <v>21.557507598784184</v>
      </c>
      <c r="Y293" s="1">
        <f t="shared" si="128"/>
        <v>0</v>
      </c>
      <c r="Z293" s="1">
        <f t="shared" si="129"/>
        <v>0</v>
      </c>
      <c r="AA293" s="1">
        <f t="shared" si="130"/>
        <v>0</v>
      </c>
      <c r="AB293" s="1">
        <f t="shared" si="131"/>
        <v>0</v>
      </c>
      <c r="AC293" s="1">
        <f t="shared" si="132"/>
        <v>0</v>
      </c>
      <c r="AD293" s="1">
        <f t="shared" si="133"/>
        <v>0</v>
      </c>
      <c r="AE293" s="1">
        <f t="shared" si="134"/>
        <v>0</v>
      </c>
      <c r="AF293" s="1">
        <f t="shared" si="135"/>
        <v>0</v>
      </c>
      <c r="AG293" s="1">
        <f t="shared" si="136"/>
        <v>0</v>
      </c>
      <c r="AI293" s="11" t="s">
        <v>437</v>
      </c>
      <c r="AJ293" s="1">
        <f t="shared" si="137"/>
        <v>26.193550206933445</v>
      </c>
      <c r="AK293" s="1">
        <f t="shared" si="138"/>
        <v>8.5538552242746846</v>
      </c>
      <c r="AL293" s="1">
        <f t="shared" si="139"/>
        <v>-0.80117835960761141</v>
      </c>
      <c r="AM293" s="1">
        <f t="shared" si="140"/>
        <v>3.6832507276820117</v>
      </c>
      <c r="AN293" s="1">
        <f t="shared" si="141"/>
        <v>8.7886462473696234</v>
      </c>
      <c r="AO293" s="1">
        <f t="shared" si="142"/>
        <v>21.557507598784184</v>
      </c>
      <c r="AP293" s="1">
        <f t="shared" si="143"/>
        <v>0</v>
      </c>
      <c r="AQ293" s="1">
        <f t="shared" si="144"/>
        <v>0</v>
      </c>
      <c r="AR293" s="1">
        <f t="shared" si="145"/>
        <v>0</v>
      </c>
      <c r="AS293" s="1">
        <f t="shared" si="146"/>
        <v>0</v>
      </c>
      <c r="AT293" s="1">
        <f t="shared" si="147"/>
        <v>0</v>
      </c>
      <c r="AU293" s="1">
        <f t="shared" si="148"/>
        <v>0</v>
      </c>
      <c r="AV293" s="1">
        <f t="shared" si="149"/>
        <v>0</v>
      </c>
      <c r="AW293" s="1">
        <f t="shared" si="150"/>
        <v>0</v>
      </c>
      <c r="AX293" s="1" t="str">
        <f>VLOOKUP(AI293,'ISSUE SCORE from EIKON'!A296:B725,2,FALSE)</f>
        <v>Molson Coors Beverage Co</v>
      </c>
      <c r="AY293" s="1">
        <f t="shared" si="151"/>
        <v>292</v>
      </c>
      <c r="AZ293" s="1">
        <v>292</v>
      </c>
      <c r="BA293" s="1">
        <v>1</v>
      </c>
    </row>
    <row r="294" spans="1:53" ht="15">
      <c r="A294" s="11" t="s">
        <v>359</v>
      </c>
      <c r="B294" s="1">
        <f>('WEIGHTED from Refinitive'!$B$3*'ISSUE SCORE from EIKON'!G297)+('WEIGHTED from Refinitive'!$B$4*'ISSUE SCORE from EIKON'!V297)+('ISSUE SCORE from EIKON'!AK297*'WEIGHTED from Refinitive'!$B$5)+('WEIGHTED from Refinitive'!$B$8*'ISSUE SCORE from EIKON'!AZ297)+('ISSUE SCORE from EIKON'!BO297*'WEIGHTED from Refinitive'!$B$9)+('WEIGHTED from Refinitive'!$B$10*'ISSUE SCORE from EIKON'!CD297)+('ISSUE SCORE from EIKON'!CS297*'WEIGHTED from Refinitive'!$B$11)+('WEIGHTED from Refinitive'!$B$14*'ISSUE SCORE from EIKON'!DH297)+('ISSUE SCORE from EIKON'!DW297*'WEIGHTED from Refinitive'!$B$15)+('WEIGHTED from Refinitive'!$B$16*'ISSUE SCORE from EIKON'!EL297)</f>
        <v>72.29026704471562</v>
      </c>
      <c r="C294" s="1">
        <f>('WEIGHTED from Refinitive'!$B$3*'ISSUE SCORE from EIKON'!H297)+('WEIGHTED from Refinitive'!$B$4*'ISSUE SCORE from EIKON'!W297)+('ISSUE SCORE from EIKON'!AL297*'WEIGHTED from Refinitive'!$B$5)+('WEIGHTED from Refinitive'!$B$8*'ISSUE SCORE from EIKON'!BA297)+('ISSUE SCORE from EIKON'!BP297*'WEIGHTED from Refinitive'!$B$9)+('WEIGHTED from Refinitive'!$B$10*'ISSUE SCORE from EIKON'!CE297)+('ISSUE SCORE from EIKON'!CT297*'WEIGHTED from Refinitive'!$B$11)+('WEIGHTED from Refinitive'!$B$14*'ISSUE SCORE from EIKON'!DI297)+('ISSUE SCORE from EIKON'!DX297*'WEIGHTED from Refinitive'!$B$15)+('WEIGHTED from Refinitive'!$B$16*'ISSUE SCORE from EIKON'!EM297)</f>
        <v>71.122231095598082</v>
      </c>
      <c r="D294" s="1">
        <f>('WEIGHTED from Refinitive'!$B$3*'ISSUE SCORE from EIKON'!I297)+('WEIGHTED from Refinitive'!$B$4*'ISSUE SCORE from EIKON'!X297)+('ISSUE SCORE from EIKON'!AM297*'WEIGHTED from Refinitive'!$B$5)+('WEIGHTED from Refinitive'!$B$8*'ISSUE SCORE from EIKON'!BB297)+('ISSUE SCORE from EIKON'!BQ297*'WEIGHTED from Refinitive'!$B$9)+('WEIGHTED from Refinitive'!$B$10*'ISSUE SCORE from EIKON'!CF297)+('ISSUE SCORE from EIKON'!CU297*'WEIGHTED from Refinitive'!$B$11)+('WEIGHTED from Refinitive'!$B$14*'ISSUE SCORE from EIKON'!DJ297)+('ISSUE SCORE from EIKON'!DY297*'WEIGHTED from Refinitive'!$B$15)+('WEIGHTED from Refinitive'!$B$16*'ISSUE SCORE from EIKON'!EN297)</f>
        <v>78.997464245988525</v>
      </c>
      <c r="E294" s="1">
        <f>('WEIGHTED from Refinitive'!$B$3*'ISSUE SCORE from EIKON'!J297)+('WEIGHTED from Refinitive'!$B$4*'ISSUE SCORE from EIKON'!Y297)+('ISSUE SCORE from EIKON'!AN297*'WEIGHTED from Refinitive'!$B$5)+('WEIGHTED from Refinitive'!$B$8*'ISSUE SCORE from EIKON'!BC297)+('ISSUE SCORE from EIKON'!BR297*'WEIGHTED from Refinitive'!$B$9)+('WEIGHTED from Refinitive'!$B$10*'ISSUE SCORE from EIKON'!CG297)+('ISSUE SCORE from EIKON'!CV297*'WEIGHTED from Refinitive'!$B$11)+('WEIGHTED from Refinitive'!$B$14*'ISSUE SCORE from EIKON'!DK297)+('ISSUE SCORE from EIKON'!DZ297*'WEIGHTED from Refinitive'!$B$15)+('WEIGHTED from Refinitive'!$B$16*'ISSUE SCORE from EIKON'!EO297)</f>
        <v>73.391893566273268</v>
      </c>
      <c r="F294" s="1">
        <f>('WEIGHTED from Refinitive'!$B$3*'ISSUE SCORE from EIKON'!K297)+('WEIGHTED from Refinitive'!$B$4*'ISSUE SCORE from EIKON'!Z297)+('ISSUE SCORE from EIKON'!AO297*'WEIGHTED from Refinitive'!$B$5)+('WEIGHTED from Refinitive'!$B$8*'ISSUE SCORE from EIKON'!BD297)+('ISSUE SCORE from EIKON'!BS297*'WEIGHTED from Refinitive'!$B$9)+('WEIGHTED from Refinitive'!$B$10*'ISSUE SCORE from EIKON'!CH297)+('ISSUE SCORE from EIKON'!CW297*'WEIGHTED from Refinitive'!$B$11)+('WEIGHTED from Refinitive'!$B$14*'ISSUE SCORE from EIKON'!DL297)+('ISSUE SCORE from EIKON'!EA297*'WEIGHTED from Refinitive'!$B$15)+('WEIGHTED from Refinitive'!$B$16*'ISSUE SCORE from EIKON'!EP297)</f>
        <v>73.634315684315624</v>
      </c>
      <c r="G294" s="1">
        <f>('WEIGHTED from Refinitive'!$B$3*'ISSUE SCORE from EIKON'!L297)+('WEIGHTED from Refinitive'!$B$4*'ISSUE SCORE from EIKON'!AA297)+('ISSUE SCORE from EIKON'!AP297*'WEIGHTED from Refinitive'!$B$5)+('WEIGHTED from Refinitive'!$B$8*'ISSUE SCORE from EIKON'!BE297)+('ISSUE SCORE from EIKON'!BT297*'WEIGHTED from Refinitive'!$B$9)+('WEIGHTED from Refinitive'!$B$10*'ISSUE SCORE from EIKON'!CI297)+('ISSUE SCORE from EIKON'!CX297*'WEIGHTED from Refinitive'!$B$11)+('WEIGHTED from Refinitive'!$B$14*'ISSUE SCORE from EIKON'!DM297)+('ISSUE SCORE from EIKON'!EB297*'WEIGHTED from Refinitive'!$B$15)+('WEIGHTED from Refinitive'!$B$16*'ISSUE SCORE from EIKON'!EQ297)</f>
        <v>65.312181341307934</v>
      </c>
      <c r="H294" s="1">
        <f>('WEIGHTED from Refinitive'!$B$3*'ISSUE SCORE from EIKON'!M297)+('WEIGHTED from Refinitive'!$B$4*'ISSUE SCORE from EIKON'!AB297)+('ISSUE SCORE from EIKON'!AQ297*'WEIGHTED from Refinitive'!$B$5)+('WEIGHTED from Refinitive'!$B$8*'ISSUE SCORE from EIKON'!BF297)+('ISSUE SCORE from EIKON'!BU297*'WEIGHTED from Refinitive'!$B$9)+('WEIGHTED from Refinitive'!$B$10*'ISSUE SCORE from EIKON'!CJ297)+('ISSUE SCORE from EIKON'!CY297*'WEIGHTED from Refinitive'!$B$11)+('WEIGHTED from Refinitive'!$B$14*'ISSUE SCORE from EIKON'!DN297)+('ISSUE SCORE from EIKON'!EC297*'WEIGHTED from Refinitive'!$B$15)+('WEIGHTED from Refinitive'!$B$16*'ISSUE SCORE from EIKON'!ER297)</f>
        <v>67.003920435080488</v>
      </c>
      <c r="I294" s="1">
        <f>('WEIGHTED from Refinitive'!$B$3*'ISSUE SCORE from EIKON'!N297)+('WEIGHTED from Refinitive'!$B$4*'ISSUE SCORE from EIKON'!AC297)+('ISSUE SCORE from EIKON'!AR297*'WEIGHTED from Refinitive'!$B$5)+('WEIGHTED from Refinitive'!$B$8*'ISSUE SCORE from EIKON'!BG297)+('ISSUE SCORE from EIKON'!BV297*'WEIGHTED from Refinitive'!$B$9)+('WEIGHTED from Refinitive'!$B$10*'ISSUE SCORE from EIKON'!CK297)+('ISSUE SCORE from EIKON'!CZ297*'WEIGHTED from Refinitive'!$B$11)+('WEIGHTED from Refinitive'!$B$14*'ISSUE SCORE from EIKON'!DO297)+('ISSUE SCORE from EIKON'!ED297*'WEIGHTED from Refinitive'!$B$15)+('WEIGHTED from Refinitive'!$B$16*'ISSUE SCORE from EIKON'!ES297)</f>
        <v>41.589651639344233</v>
      </c>
      <c r="J294" s="1">
        <f>('WEIGHTED from Refinitive'!$B$3*'ISSUE SCORE from EIKON'!O297)+('WEIGHTED from Refinitive'!$B$4*'ISSUE SCORE from EIKON'!AD297)+('ISSUE SCORE from EIKON'!AS297*'WEIGHTED from Refinitive'!$B$5)+('WEIGHTED from Refinitive'!$B$8*'ISSUE SCORE from EIKON'!BH297)+('ISSUE SCORE from EIKON'!BW297*'WEIGHTED from Refinitive'!$B$9)+('WEIGHTED from Refinitive'!$B$10*'ISSUE SCORE from EIKON'!CL297)+('ISSUE SCORE from EIKON'!DA297*'WEIGHTED from Refinitive'!$B$11)+('WEIGHTED from Refinitive'!$B$14*'ISSUE SCORE from EIKON'!DP297)+('ISSUE SCORE from EIKON'!EE297*'WEIGHTED from Refinitive'!$B$15)+('WEIGHTED from Refinitive'!$B$16*'ISSUE SCORE from EIKON'!ET297)</f>
        <v>48.746684624948159</v>
      </c>
      <c r="K294" s="1">
        <f>('WEIGHTED from Refinitive'!$B$3*'ISSUE SCORE from EIKON'!P297)+('WEIGHTED from Refinitive'!$B$4*'ISSUE SCORE from EIKON'!AE297)+('ISSUE SCORE from EIKON'!AT297*'WEIGHTED from Refinitive'!$B$5)+('WEIGHTED from Refinitive'!$B$8*'ISSUE SCORE from EIKON'!BI297)+('ISSUE SCORE from EIKON'!BX297*'WEIGHTED from Refinitive'!$B$9)+('WEIGHTED from Refinitive'!$B$10*'ISSUE SCORE from EIKON'!CM297)+('ISSUE SCORE from EIKON'!DB297*'WEIGHTED from Refinitive'!$B$11)+('WEIGHTED from Refinitive'!$B$14*'ISSUE SCORE from EIKON'!DQ297)+('ISSUE SCORE from EIKON'!EF297*'WEIGHTED from Refinitive'!$B$15)+('WEIGHTED from Refinitive'!$B$16*'ISSUE SCORE from EIKON'!EU297)</f>
        <v>49.027998482888712</v>
      </c>
      <c r="L294" s="1">
        <f>('WEIGHTED from Refinitive'!$B$3*'ISSUE SCORE from EIKON'!Q297)+('WEIGHTED from Refinitive'!$B$4*'ISSUE SCORE from EIKON'!AF297)+('ISSUE SCORE from EIKON'!AU297*'WEIGHTED from Refinitive'!$B$5)+('WEIGHTED from Refinitive'!$B$8*'ISSUE SCORE from EIKON'!BJ297)+('ISSUE SCORE from EIKON'!BY297*'WEIGHTED from Refinitive'!$B$9)+('WEIGHTED from Refinitive'!$B$10*'ISSUE SCORE from EIKON'!CN297)+('ISSUE SCORE from EIKON'!DC297*'WEIGHTED from Refinitive'!$B$11)+('WEIGHTED from Refinitive'!$B$14*'ISSUE SCORE from EIKON'!DR297)+('ISSUE SCORE from EIKON'!EG297*'WEIGHTED from Refinitive'!$B$15)+('WEIGHTED from Refinitive'!$B$16*'ISSUE SCORE from EIKON'!EV297)</f>
        <v>48.241996333341589</v>
      </c>
      <c r="M294" s="1">
        <f>('WEIGHTED from Refinitive'!$B$3*'ISSUE SCORE from EIKON'!R297)+('WEIGHTED from Refinitive'!$B$4*'ISSUE SCORE from EIKON'!AG297)+('ISSUE SCORE from EIKON'!AV297*'WEIGHTED from Refinitive'!$B$5)+('WEIGHTED from Refinitive'!$B$8*'ISSUE SCORE from EIKON'!BK297)+('ISSUE SCORE from EIKON'!BZ297*'WEIGHTED from Refinitive'!$B$9)+('WEIGHTED from Refinitive'!$B$10*'ISSUE SCORE from EIKON'!CO297)+('ISSUE SCORE from EIKON'!DD297*'WEIGHTED from Refinitive'!$B$11)+('WEIGHTED from Refinitive'!$B$14*'ISSUE SCORE from EIKON'!DS297)+('ISSUE SCORE from EIKON'!EH297*'WEIGHTED from Refinitive'!$B$15)+('WEIGHTED from Refinitive'!$B$16*'ISSUE SCORE from EIKON'!EW297)</f>
        <v>46.813408978342075</v>
      </c>
      <c r="N294" s="1">
        <f>('WEIGHTED from Refinitive'!$B$3*'ISSUE SCORE from EIKON'!S297)+('WEIGHTED from Refinitive'!$B$4*'ISSUE SCORE from EIKON'!AH297)+('ISSUE SCORE from EIKON'!AW297*'WEIGHTED from Refinitive'!$B$5)+('WEIGHTED from Refinitive'!$B$8*'ISSUE SCORE from EIKON'!BL297)+('ISSUE SCORE from EIKON'!CA297*'WEIGHTED from Refinitive'!$B$9)+('WEIGHTED from Refinitive'!$B$10*'ISSUE SCORE from EIKON'!CP297)+('ISSUE SCORE from EIKON'!DE297*'WEIGHTED from Refinitive'!$B$11)+('WEIGHTED from Refinitive'!$B$14*'ISSUE SCORE from EIKON'!DT297)+('ISSUE SCORE from EIKON'!EI297*'WEIGHTED from Refinitive'!$B$15)+('WEIGHTED from Refinitive'!$B$16*'ISSUE SCORE from EIKON'!EX297)</f>
        <v>0</v>
      </c>
      <c r="O294" s="1">
        <f>('WEIGHTED from Refinitive'!$B$3*'ISSUE SCORE from EIKON'!T297)+('WEIGHTED from Refinitive'!$B$4*'ISSUE SCORE from EIKON'!AI297)+('ISSUE SCORE from EIKON'!AX297*'WEIGHTED from Refinitive'!$B$5)+('WEIGHTED from Refinitive'!$B$8*'ISSUE SCORE from EIKON'!BM297)+('ISSUE SCORE from EIKON'!CB297*'WEIGHTED from Refinitive'!$B$9)+('WEIGHTED from Refinitive'!$B$10*'ISSUE SCORE from EIKON'!CQ297)+('ISSUE SCORE from EIKON'!DF297*'WEIGHTED from Refinitive'!$B$11)+('WEIGHTED from Refinitive'!$B$14*'ISSUE SCORE from EIKON'!DU297)+('ISSUE SCORE from EIKON'!EJ297*'WEIGHTED from Refinitive'!$B$15)+('WEIGHTED from Refinitive'!$B$16*'ISSUE SCORE from EIKON'!EY297)</f>
        <v>0</v>
      </c>
      <c r="P294" s="1">
        <f>('WEIGHTED from Refinitive'!$B$3*'ISSUE SCORE from EIKON'!U297)+('WEIGHTED from Refinitive'!$B$4*'ISSUE SCORE from EIKON'!AJ297)+('ISSUE SCORE from EIKON'!AY297*'WEIGHTED from Refinitive'!$B$5)+('WEIGHTED from Refinitive'!$B$8*'ISSUE SCORE from EIKON'!BN297)+('ISSUE SCORE from EIKON'!CC297*'WEIGHTED from Refinitive'!$B$9)+('WEIGHTED from Refinitive'!$B$10*'ISSUE SCORE from EIKON'!CR297)+('ISSUE SCORE from EIKON'!DG297*'WEIGHTED from Refinitive'!$B$11)+('WEIGHTED from Refinitive'!$B$14*'ISSUE SCORE from EIKON'!DV297)+('ISSUE SCORE from EIKON'!EK297*'WEIGHTED from Refinitive'!$B$15)+('WEIGHTED from Refinitive'!$B$16*'ISSUE SCORE from EIKON'!EZ297)</f>
        <v>0</v>
      </c>
      <c r="R294" s="11" t="s">
        <v>438</v>
      </c>
      <c r="S294" s="1">
        <f t="shared" si="122"/>
        <v>27.811498403340686</v>
      </c>
      <c r="T294" s="1">
        <f t="shared" si="123"/>
        <v>71.122231095598082</v>
      </c>
      <c r="U294" s="1">
        <f t="shared" si="124"/>
        <v>78.997464245988525</v>
      </c>
      <c r="V294" s="1">
        <f t="shared" si="125"/>
        <v>73.391893566273268</v>
      </c>
      <c r="W294" s="1">
        <f t="shared" si="126"/>
        <v>73.634315684315624</v>
      </c>
      <c r="X294" s="1">
        <f t="shared" si="127"/>
        <v>65.312181341307934</v>
      </c>
      <c r="Y294" s="1">
        <f t="shared" si="128"/>
        <v>67.003920435080488</v>
      </c>
      <c r="Z294" s="1">
        <f t="shared" si="129"/>
        <v>41.589651639344233</v>
      </c>
      <c r="AA294" s="1">
        <f t="shared" si="130"/>
        <v>48.746684624948159</v>
      </c>
      <c r="AB294" s="1">
        <f t="shared" si="131"/>
        <v>49.027998482888712</v>
      </c>
      <c r="AC294" s="1">
        <f t="shared" si="132"/>
        <v>48.241996333341589</v>
      </c>
      <c r="AD294" s="1">
        <f t="shared" si="133"/>
        <v>46.813408978342075</v>
      </c>
      <c r="AE294" s="1">
        <f t="shared" si="134"/>
        <v>0</v>
      </c>
      <c r="AF294" s="1">
        <f t="shared" si="135"/>
        <v>0</v>
      </c>
      <c r="AG294" s="1">
        <f t="shared" si="136"/>
        <v>0</v>
      </c>
      <c r="AI294" s="11" t="s">
        <v>438</v>
      </c>
      <c r="AJ294" s="1">
        <f t="shared" si="137"/>
        <v>-43.310732692257396</v>
      </c>
      <c r="AK294" s="1">
        <f t="shared" si="138"/>
        <v>-7.8752331503904429</v>
      </c>
      <c r="AL294" s="1">
        <f t="shared" si="139"/>
        <v>5.6055706797152567</v>
      </c>
      <c r="AM294" s="1">
        <f t="shared" si="140"/>
        <v>-0.24242211804235581</v>
      </c>
      <c r="AN294" s="1">
        <f t="shared" si="141"/>
        <v>8.3221343430076899</v>
      </c>
      <c r="AO294" s="1">
        <f t="shared" si="142"/>
        <v>-1.6917390937725543</v>
      </c>
      <c r="AP294" s="1">
        <f t="shared" si="143"/>
        <v>25.414268795736255</v>
      </c>
      <c r="AQ294" s="1">
        <f t="shared" si="144"/>
        <v>-7.1570329856039265</v>
      </c>
      <c r="AR294" s="1">
        <f t="shared" si="145"/>
        <v>-0.28131385794055319</v>
      </c>
      <c r="AS294" s="1">
        <f t="shared" si="146"/>
        <v>0.786002149547123</v>
      </c>
      <c r="AT294" s="1">
        <f t="shared" si="147"/>
        <v>1.4285873549995145</v>
      </c>
      <c r="AU294" s="1">
        <f t="shared" si="148"/>
        <v>46.813408978342075</v>
      </c>
      <c r="AV294" s="1">
        <f t="shared" si="149"/>
        <v>0</v>
      </c>
      <c r="AW294" s="1">
        <f t="shared" si="150"/>
        <v>0</v>
      </c>
      <c r="AX294" s="1" t="str">
        <f>VLOOKUP(AI294,'ISSUE SCORE from EIKON'!A297:B726,2,FALSE)</f>
        <v>TransDigm Group Inc</v>
      </c>
      <c r="AY294" s="1">
        <f t="shared" si="151"/>
        <v>293</v>
      </c>
      <c r="AZ294" s="1">
        <v>293</v>
      </c>
      <c r="BA294" s="1">
        <v>1</v>
      </c>
    </row>
    <row r="295" spans="1:53" ht="15">
      <c r="A295" s="11" t="s">
        <v>360</v>
      </c>
      <c r="B295" s="1">
        <f>('WEIGHTED from Refinitive'!$B$3*'ISSUE SCORE from EIKON'!G298)+('WEIGHTED from Refinitive'!$B$4*'ISSUE SCORE from EIKON'!V298)+('ISSUE SCORE from EIKON'!AK298*'WEIGHTED from Refinitive'!$B$5)+('WEIGHTED from Refinitive'!$B$8*'ISSUE SCORE from EIKON'!AZ298)+('ISSUE SCORE from EIKON'!BO298*'WEIGHTED from Refinitive'!$B$9)+('WEIGHTED from Refinitive'!$B$10*'ISSUE SCORE from EIKON'!CD298)+('ISSUE SCORE from EIKON'!CS298*'WEIGHTED from Refinitive'!$B$11)+('WEIGHTED from Refinitive'!$B$14*'ISSUE SCORE from EIKON'!DH298)+('ISSUE SCORE from EIKON'!DW298*'WEIGHTED from Refinitive'!$B$15)+('WEIGHTED from Refinitive'!$B$16*'ISSUE SCORE from EIKON'!EL298)</f>
        <v>76.079784939125361</v>
      </c>
      <c r="C295" s="1">
        <f>('WEIGHTED from Refinitive'!$B$3*'ISSUE SCORE from EIKON'!H298)+('WEIGHTED from Refinitive'!$B$4*'ISSUE SCORE from EIKON'!W298)+('ISSUE SCORE from EIKON'!AL298*'WEIGHTED from Refinitive'!$B$5)+('WEIGHTED from Refinitive'!$B$8*'ISSUE SCORE from EIKON'!BA298)+('ISSUE SCORE from EIKON'!BP298*'WEIGHTED from Refinitive'!$B$9)+('WEIGHTED from Refinitive'!$B$10*'ISSUE SCORE from EIKON'!CE298)+('ISSUE SCORE from EIKON'!CT298*'WEIGHTED from Refinitive'!$B$11)+('WEIGHTED from Refinitive'!$B$14*'ISSUE SCORE from EIKON'!DI298)+('ISSUE SCORE from EIKON'!DX298*'WEIGHTED from Refinitive'!$B$15)+('WEIGHTED from Refinitive'!$B$16*'ISSUE SCORE from EIKON'!EM298)</f>
        <v>79.831554479640332</v>
      </c>
      <c r="D295" s="1">
        <f>('WEIGHTED from Refinitive'!$B$3*'ISSUE SCORE from EIKON'!I298)+('WEIGHTED from Refinitive'!$B$4*'ISSUE SCORE from EIKON'!X298)+('ISSUE SCORE from EIKON'!AM298*'WEIGHTED from Refinitive'!$B$5)+('WEIGHTED from Refinitive'!$B$8*'ISSUE SCORE from EIKON'!BB298)+('ISSUE SCORE from EIKON'!BQ298*'WEIGHTED from Refinitive'!$B$9)+('WEIGHTED from Refinitive'!$B$10*'ISSUE SCORE from EIKON'!CF298)+('ISSUE SCORE from EIKON'!CU298*'WEIGHTED from Refinitive'!$B$11)+('WEIGHTED from Refinitive'!$B$14*'ISSUE SCORE from EIKON'!DJ298)+('ISSUE SCORE from EIKON'!DY298*'WEIGHTED from Refinitive'!$B$15)+('WEIGHTED from Refinitive'!$B$16*'ISSUE SCORE from EIKON'!EN298)</f>
        <v>76.482930369468107</v>
      </c>
      <c r="E295" s="1">
        <f>('WEIGHTED from Refinitive'!$B$3*'ISSUE SCORE from EIKON'!J298)+('WEIGHTED from Refinitive'!$B$4*'ISSUE SCORE from EIKON'!Y298)+('ISSUE SCORE from EIKON'!AN298*'WEIGHTED from Refinitive'!$B$5)+('WEIGHTED from Refinitive'!$B$8*'ISSUE SCORE from EIKON'!BC298)+('ISSUE SCORE from EIKON'!BR298*'WEIGHTED from Refinitive'!$B$9)+('WEIGHTED from Refinitive'!$B$10*'ISSUE SCORE from EIKON'!CG298)+('ISSUE SCORE from EIKON'!CV298*'WEIGHTED from Refinitive'!$B$11)+('WEIGHTED from Refinitive'!$B$14*'ISSUE SCORE from EIKON'!DK298)+('ISSUE SCORE from EIKON'!DZ298*'WEIGHTED from Refinitive'!$B$15)+('WEIGHTED from Refinitive'!$B$16*'ISSUE SCORE from EIKON'!EO298)</f>
        <v>74.556340604962344</v>
      </c>
      <c r="F295" s="1">
        <f>('WEIGHTED from Refinitive'!$B$3*'ISSUE SCORE from EIKON'!K298)+('WEIGHTED from Refinitive'!$B$4*'ISSUE SCORE from EIKON'!Z298)+('ISSUE SCORE from EIKON'!AO298*'WEIGHTED from Refinitive'!$B$5)+('WEIGHTED from Refinitive'!$B$8*'ISSUE SCORE from EIKON'!BD298)+('ISSUE SCORE from EIKON'!BS298*'WEIGHTED from Refinitive'!$B$9)+('WEIGHTED from Refinitive'!$B$10*'ISSUE SCORE from EIKON'!CH298)+('ISSUE SCORE from EIKON'!CW298*'WEIGHTED from Refinitive'!$B$11)+('WEIGHTED from Refinitive'!$B$14*'ISSUE SCORE from EIKON'!DL298)+('ISSUE SCORE from EIKON'!EA298*'WEIGHTED from Refinitive'!$B$15)+('WEIGHTED from Refinitive'!$B$16*'ISSUE SCORE from EIKON'!EP298)</f>
        <v>66.473581973581943</v>
      </c>
      <c r="G295" s="1">
        <f>('WEIGHTED from Refinitive'!$B$3*'ISSUE SCORE from EIKON'!L298)+('WEIGHTED from Refinitive'!$B$4*'ISSUE SCORE from EIKON'!AA298)+('ISSUE SCORE from EIKON'!AP298*'WEIGHTED from Refinitive'!$B$5)+('WEIGHTED from Refinitive'!$B$8*'ISSUE SCORE from EIKON'!BE298)+('ISSUE SCORE from EIKON'!BT298*'WEIGHTED from Refinitive'!$B$9)+('WEIGHTED from Refinitive'!$B$10*'ISSUE SCORE from EIKON'!CI298)+('ISSUE SCORE from EIKON'!CX298*'WEIGHTED from Refinitive'!$B$11)+('WEIGHTED from Refinitive'!$B$14*'ISSUE SCORE from EIKON'!DM298)+('ISSUE SCORE from EIKON'!EB298*'WEIGHTED from Refinitive'!$B$15)+('WEIGHTED from Refinitive'!$B$16*'ISSUE SCORE from EIKON'!EQ298)</f>
        <v>69.246844220771621</v>
      </c>
      <c r="H295" s="1">
        <f>('WEIGHTED from Refinitive'!$B$3*'ISSUE SCORE from EIKON'!M298)+('WEIGHTED from Refinitive'!$B$4*'ISSUE SCORE from EIKON'!AB298)+('ISSUE SCORE from EIKON'!AQ298*'WEIGHTED from Refinitive'!$B$5)+('WEIGHTED from Refinitive'!$B$8*'ISSUE SCORE from EIKON'!BF298)+('ISSUE SCORE from EIKON'!BU298*'WEIGHTED from Refinitive'!$B$9)+('WEIGHTED from Refinitive'!$B$10*'ISSUE SCORE from EIKON'!CJ298)+('ISSUE SCORE from EIKON'!CY298*'WEIGHTED from Refinitive'!$B$11)+('WEIGHTED from Refinitive'!$B$14*'ISSUE SCORE from EIKON'!DN298)+('ISSUE SCORE from EIKON'!EC298*'WEIGHTED from Refinitive'!$B$15)+('WEIGHTED from Refinitive'!$B$16*'ISSUE SCORE from EIKON'!ER298)</f>
        <v>67.819069802705798</v>
      </c>
      <c r="I295" s="1">
        <f>('WEIGHTED from Refinitive'!$B$3*'ISSUE SCORE from EIKON'!N298)+('WEIGHTED from Refinitive'!$B$4*'ISSUE SCORE from EIKON'!AC298)+('ISSUE SCORE from EIKON'!AR298*'WEIGHTED from Refinitive'!$B$5)+('WEIGHTED from Refinitive'!$B$8*'ISSUE SCORE from EIKON'!BG298)+('ISSUE SCORE from EIKON'!BV298*'WEIGHTED from Refinitive'!$B$9)+('WEIGHTED from Refinitive'!$B$10*'ISSUE SCORE from EIKON'!CK298)+('ISSUE SCORE from EIKON'!CZ298*'WEIGHTED from Refinitive'!$B$11)+('WEIGHTED from Refinitive'!$B$14*'ISSUE SCORE from EIKON'!DO298)+('ISSUE SCORE from EIKON'!ED298*'WEIGHTED from Refinitive'!$B$15)+('WEIGHTED from Refinitive'!$B$16*'ISSUE SCORE from EIKON'!ES298)</f>
        <v>71.837243852458954</v>
      </c>
      <c r="J295" s="1">
        <f>('WEIGHTED from Refinitive'!$B$3*'ISSUE SCORE from EIKON'!O298)+('WEIGHTED from Refinitive'!$B$4*'ISSUE SCORE from EIKON'!AD298)+('ISSUE SCORE from EIKON'!AS298*'WEIGHTED from Refinitive'!$B$5)+('WEIGHTED from Refinitive'!$B$8*'ISSUE SCORE from EIKON'!BH298)+('ISSUE SCORE from EIKON'!BW298*'WEIGHTED from Refinitive'!$B$9)+('WEIGHTED from Refinitive'!$B$10*'ISSUE SCORE from EIKON'!CL298)+('ISSUE SCORE from EIKON'!DA298*'WEIGHTED from Refinitive'!$B$11)+('WEIGHTED from Refinitive'!$B$14*'ISSUE SCORE from EIKON'!DP298)+('ISSUE SCORE from EIKON'!EE298*'WEIGHTED from Refinitive'!$B$15)+('WEIGHTED from Refinitive'!$B$16*'ISSUE SCORE from EIKON'!ET298)</f>
        <v>70.979588394062006</v>
      </c>
      <c r="K295" s="1">
        <f>('WEIGHTED from Refinitive'!$B$3*'ISSUE SCORE from EIKON'!P298)+('WEIGHTED from Refinitive'!$B$4*'ISSUE SCORE from EIKON'!AE298)+('ISSUE SCORE from EIKON'!AT298*'WEIGHTED from Refinitive'!$B$5)+('WEIGHTED from Refinitive'!$B$8*'ISSUE SCORE from EIKON'!BI298)+('ISSUE SCORE from EIKON'!BX298*'WEIGHTED from Refinitive'!$B$9)+('WEIGHTED from Refinitive'!$B$10*'ISSUE SCORE from EIKON'!CM298)+('ISSUE SCORE from EIKON'!DB298*'WEIGHTED from Refinitive'!$B$11)+('WEIGHTED from Refinitive'!$B$14*'ISSUE SCORE from EIKON'!DQ298)+('ISSUE SCORE from EIKON'!EF298*'WEIGHTED from Refinitive'!$B$15)+('WEIGHTED from Refinitive'!$B$16*'ISSUE SCORE from EIKON'!EU298)</f>
        <v>69.116545265348549</v>
      </c>
      <c r="L295" s="1">
        <f>('WEIGHTED from Refinitive'!$B$3*'ISSUE SCORE from EIKON'!Q298)+('WEIGHTED from Refinitive'!$B$4*'ISSUE SCORE from EIKON'!AF298)+('ISSUE SCORE from EIKON'!AU298*'WEIGHTED from Refinitive'!$B$5)+('WEIGHTED from Refinitive'!$B$8*'ISSUE SCORE from EIKON'!BJ298)+('ISSUE SCORE from EIKON'!BY298*'WEIGHTED from Refinitive'!$B$9)+('WEIGHTED from Refinitive'!$B$10*'ISSUE SCORE from EIKON'!CN298)+('ISSUE SCORE from EIKON'!DC298*'WEIGHTED from Refinitive'!$B$11)+('WEIGHTED from Refinitive'!$B$14*'ISSUE SCORE from EIKON'!DR298)+('ISSUE SCORE from EIKON'!EG298*'WEIGHTED from Refinitive'!$B$15)+('WEIGHTED from Refinitive'!$B$16*'ISSUE SCORE from EIKON'!EV298)</f>
        <v>69.516923852885796</v>
      </c>
      <c r="M295" s="1">
        <f>('WEIGHTED from Refinitive'!$B$3*'ISSUE SCORE from EIKON'!R298)+('WEIGHTED from Refinitive'!$B$4*'ISSUE SCORE from EIKON'!AG298)+('ISSUE SCORE from EIKON'!AV298*'WEIGHTED from Refinitive'!$B$5)+('WEIGHTED from Refinitive'!$B$8*'ISSUE SCORE from EIKON'!BK298)+('ISSUE SCORE from EIKON'!BZ298*'WEIGHTED from Refinitive'!$B$9)+('WEIGHTED from Refinitive'!$B$10*'ISSUE SCORE from EIKON'!CO298)+('ISSUE SCORE from EIKON'!DD298*'WEIGHTED from Refinitive'!$B$11)+('WEIGHTED from Refinitive'!$B$14*'ISSUE SCORE from EIKON'!DS298)+('ISSUE SCORE from EIKON'!EH298*'WEIGHTED from Refinitive'!$B$15)+('WEIGHTED from Refinitive'!$B$16*'ISSUE SCORE from EIKON'!EW298)</f>
        <v>70.381781856150312</v>
      </c>
      <c r="N295" s="1">
        <f>('WEIGHTED from Refinitive'!$B$3*'ISSUE SCORE from EIKON'!S298)+('WEIGHTED from Refinitive'!$B$4*'ISSUE SCORE from EIKON'!AH298)+('ISSUE SCORE from EIKON'!AW298*'WEIGHTED from Refinitive'!$B$5)+('WEIGHTED from Refinitive'!$B$8*'ISSUE SCORE from EIKON'!BL298)+('ISSUE SCORE from EIKON'!CA298*'WEIGHTED from Refinitive'!$B$9)+('WEIGHTED from Refinitive'!$B$10*'ISSUE SCORE from EIKON'!CP298)+('ISSUE SCORE from EIKON'!DE298*'WEIGHTED from Refinitive'!$B$11)+('WEIGHTED from Refinitive'!$B$14*'ISSUE SCORE from EIKON'!DT298)+('ISSUE SCORE from EIKON'!EI298*'WEIGHTED from Refinitive'!$B$15)+('WEIGHTED from Refinitive'!$B$16*'ISSUE SCORE from EIKON'!EX298)</f>
        <v>63.171022727272714</v>
      </c>
      <c r="O295" s="1">
        <f>('WEIGHTED from Refinitive'!$B$3*'ISSUE SCORE from EIKON'!T298)+('WEIGHTED from Refinitive'!$B$4*'ISSUE SCORE from EIKON'!AI298)+('ISSUE SCORE from EIKON'!AX298*'WEIGHTED from Refinitive'!$B$5)+('WEIGHTED from Refinitive'!$B$8*'ISSUE SCORE from EIKON'!BM298)+('ISSUE SCORE from EIKON'!CB298*'WEIGHTED from Refinitive'!$B$9)+('WEIGHTED from Refinitive'!$B$10*'ISSUE SCORE from EIKON'!CQ298)+('ISSUE SCORE from EIKON'!DF298*'WEIGHTED from Refinitive'!$B$11)+('WEIGHTED from Refinitive'!$B$14*'ISSUE SCORE from EIKON'!DU298)+('ISSUE SCORE from EIKON'!EJ298*'WEIGHTED from Refinitive'!$B$15)+('WEIGHTED from Refinitive'!$B$16*'ISSUE SCORE from EIKON'!EY298)</f>
        <v>57.059417678300434</v>
      </c>
      <c r="P295" s="1">
        <f>('WEIGHTED from Refinitive'!$B$3*'ISSUE SCORE from EIKON'!U298)+('WEIGHTED from Refinitive'!$B$4*'ISSUE SCORE from EIKON'!AJ298)+('ISSUE SCORE from EIKON'!AY298*'WEIGHTED from Refinitive'!$B$5)+('WEIGHTED from Refinitive'!$B$8*'ISSUE SCORE from EIKON'!BN298)+('ISSUE SCORE from EIKON'!CC298*'WEIGHTED from Refinitive'!$B$9)+('WEIGHTED from Refinitive'!$B$10*'ISSUE SCORE from EIKON'!CR298)+('ISSUE SCORE from EIKON'!DG298*'WEIGHTED from Refinitive'!$B$11)+('WEIGHTED from Refinitive'!$B$14*'ISSUE SCORE from EIKON'!DV298)+('ISSUE SCORE from EIKON'!EK298*'WEIGHTED from Refinitive'!$B$15)+('WEIGHTED from Refinitive'!$B$16*'ISSUE SCORE from EIKON'!EZ298)</f>
        <v>0</v>
      </c>
      <c r="R295" s="11" t="s">
        <v>439</v>
      </c>
      <c r="S295" s="1">
        <f t="shared" si="122"/>
        <v>71.140234626098092</v>
      </c>
      <c r="T295" s="1">
        <f t="shared" si="123"/>
        <v>79.831554479640332</v>
      </c>
      <c r="U295" s="1">
        <f t="shared" si="124"/>
        <v>76.482930369468107</v>
      </c>
      <c r="V295" s="1">
        <f t="shared" si="125"/>
        <v>74.556340604962344</v>
      </c>
      <c r="W295" s="1">
        <f t="shared" si="126"/>
        <v>66.473581973581943</v>
      </c>
      <c r="X295" s="1">
        <f t="shared" si="127"/>
        <v>69.246844220771621</v>
      </c>
      <c r="Y295" s="1">
        <f t="shared" si="128"/>
        <v>67.819069802705798</v>
      </c>
      <c r="Z295" s="1">
        <f t="shared" si="129"/>
        <v>71.837243852458954</v>
      </c>
      <c r="AA295" s="1">
        <f t="shared" si="130"/>
        <v>70.979588394062006</v>
      </c>
      <c r="AB295" s="1">
        <f t="shared" si="131"/>
        <v>69.116545265348549</v>
      </c>
      <c r="AC295" s="1">
        <f t="shared" si="132"/>
        <v>69.516923852885796</v>
      </c>
      <c r="AD295" s="1">
        <f t="shared" si="133"/>
        <v>70.381781856150312</v>
      </c>
      <c r="AE295" s="1">
        <f t="shared" si="134"/>
        <v>63.171022727272714</v>
      </c>
      <c r="AF295" s="1">
        <f t="shared" si="135"/>
        <v>57.059417678300434</v>
      </c>
      <c r="AG295" s="1">
        <f t="shared" si="136"/>
        <v>0</v>
      </c>
      <c r="AI295" s="11" t="s">
        <v>439</v>
      </c>
      <c r="AJ295" s="1">
        <f t="shared" si="137"/>
        <v>-8.6913198535422396</v>
      </c>
      <c r="AK295" s="1">
        <f t="shared" si="138"/>
        <v>3.3486241101722243</v>
      </c>
      <c r="AL295" s="1">
        <f t="shared" si="139"/>
        <v>1.9265897645057635</v>
      </c>
      <c r="AM295" s="1">
        <f t="shared" si="140"/>
        <v>8.0827586313804005</v>
      </c>
      <c r="AN295" s="1">
        <f t="shared" si="141"/>
        <v>-2.7732622471896775</v>
      </c>
      <c r="AO295" s="1">
        <f t="shared" si="142"/>
        <v>1.4277744180658232</v>
      </c>
      <c r="AP295" s="1">
        <f t="shared" si="143"/>
        <v>-4.0181740497531564</v>
      </c>
      <c r="AQ295" s="1">
        <f t="shared" si="144"/>
        <v>0.85765545839694823</v>
      </c>
      <c r="AR295" s="1">
        <f t="shared" si="145"/>
        <v>1.863043128713457</v>
      </c>
      <c r="AS295" s="1">
        <f t="shared" si="146"/>
        <v>-0.4003785875372472</v>
      </c>
      <c r="AT295" s="1">
        <f t="shared" si="147"/>
        <v>-0.86485800326451567</v>
      </c>
      <c r="AU295" s="1">
        <f t="shared" si="148"/>
        <v>7.2107591288775978</v>
      </c>
      <c r="AV295" s="1">
        <f t="shared" si="149"/>
        <v>6.1116050489722795</v>
      </c>
      <c r="AW295" s="1">
        <f t="shared" si="150"/>
        <v>57.059417678300434</v>
      </c>
      <c r="AX295" s="1" t="str">
        <f>VLOOKUP(AI295,'ISSUE SCORE from EIKON'!A298:B727,2,FALSE)</f>
        <v>TE Connectivity Ltd</v>
      </c>
      <c r="AY295" s="1">
        <f t="shared" si="151"/>
        <v>294</v>
      </c>
      <c r="AZ295" s="1">
        <v>294</v>
      </c>
      <c r="BA295" s="1">
        <v>1</v>
      </c>
    </row>
    <row r="296" spans="1:53" ht="15">
      <c r="A296" s="11" t="s">
        <v>361</v>
      </c>
      <c r="B296" s="1">
        <f>('WEIGHTED from Refinitive'!$B$3*'ISSUE SCORE from EIKON'!G299)+('WEIGHTED from Refinitive'!$B$4*'ISSUE SCORE from EIKON'!V299)+('ISSUE SCORE from EIKON'!AK299*'WEIGHTED from Refinitive'!$B$5)+('WEIGHTED from Refinitive'!$B$8*'ISSUE SCORE from EIKON'!AZ299)+('ISSUE SCORE from EIKON'!BO299*'WEIGHTED from Refinitive'!$B$9)+('WEIGHTED from Refinitive'!$B$10*'ISSUE SCORE from EIKON'!CD299)+('ISSUE SCORE from EIKON'!CS299*'WEIGHTED from Refinitive'!$B$11)+('WEIGHTED from Refinitive'!$B$14*'ISSUE SCORE from EIKON'!DH299)+('ISSUE SCORE from EIKON'!DW299*'WEIGHTED from Refinitive'!$B$15)+('WEIGHTED from Refinitive'!$B$16*'ISSUE SCORE from EIKON'!EL299)</f>
        <v>61.01435226779455</v>
      </c>
      <c r="C296" s="1">
        <f>('WEIGHTED from Refinitive'!$B$3*'ISSUE SCORE from EIKON'!H299)+('WEIGHTED from Refinitive'!$B$4*'ISSUE SCORE from EIKON'!W299)+('ISSUE SCORE from EIKON'!AL299*'WEIGHTED from Refinitive'!$B$5)+('WEIGHTED from Refinitive'!$B$8*'ISSUE SCORE from EIKON'!BA299)+('ISSUE SCORE from EIKON'!BP299*'WEIGHTED from Refinitive'!$B$9)+('WEIGHTED from Refinitive'!$B$10*'ISSUE SCORE from EIKON'!CE299)+('ISSUE SCORE from EIKON'!CT299*'WEIGHTED from Refinitive'!$B$11)+('WEIGHTED from Refinitive'!$B$14*'ISSUE SCORE from EIKON'!DI299)+('ISSUE SCORE from EIKON'!DX299*'WEIGHTED from Refinitive'!$B$15)+('WEIGHTED from Refinitive'!$B$16*'ISSUE SCORE from EIKON'!EM299)</f>
        <v>60.065096263532801</v>
      </c>
      <c r="D296" s="1">
        <f>('WEIGHTED from Refinitive'!$B$3*'ISSUE SCORE from EIKON'!I299)+('WEIGHTED from Refinitive'!$B$4*'ISSUE SCORE from EIKON'!X299)+('ISSUE SCORE from EIKON'!AM299*'WEIGHTED from Refinitive'!$B$5)+('WEIGHTED from Refinitive'!$B$8*'ISSUE SCORE from EIKON'!BB299)+('ISSUE SCORE from EIKON'!BQ299*'WEIGHTED from Refinitive'!$B$9)+('WEIGHTED from Refinitive'!$B$10*'ISSUE SCORE from EIKON'!CF299)+('ISSUE SCORE from EIKON'!CU299*'WEIGHTED from Refinitive'!$B$11)+('WEIGHTED from Refinitive'!$B$14*'ISSUE SCORE from EIKON'!DJ299)+('ISSUE SCORE from EIKON'!DY299*'WEIGHTED from Refinitive'!$B$15)+('WEIGHTED from Refinitive'!$B$16*'ISSUE SCORE from EIKON'!EN299)</f>
        <v>48.35809987819728</v>
      </c>
      <c r="E296" s="1">
        <f>('WEIGHTED from Refinitive'!$B$3*'ISSUE SCORE from EIKON'!J299)+('WEIGHTED from Refinitive'!$B$4*'ISSUE SCORE from EIKON'!Y299)+('ISSUE SCORE from EIKON'!AN299*'WEIGHTED from Refinitive'!$B$5)+('WEIGHTED from Refinitive'!$B$8*'ISSUE SCORE from EIKON'!BC299)+('ISSUE SCORE from EIKON'!BR299*'WEIGHTED from Refinitive'!$B$9)+('WEIGHTED from Refinitive'!$B$10*'ISSUE SCORE from EIKON'!CG299)+('ISSUE SCORE from EIKON'!CV299*'WEIGHTED from Refinitive'!$B$11)+('WEIGHTED from Refinitive'!$B$14*'ISSUE SCORE from EIKON'!DK299)+('ISSUE SCORE from EIKON'!DZ299*'WEIGHTED from Refinitive'!$B$15)+('WEIGHTED from Refinitive'!$B$16*'ISSUE SCORE from EIKON'!EO299)</f>
        <v>52.489150636557909</v>
      </c>
      <c r="F296" s="1">
        <f>('WEIGHTED from Refinitive'!$B$3*'ISSUE SCORE from EIKON'!K299)+('WEIGHTED from Refinitive'!$B$4*'ISSUE SCORE from EIKON'!Z299)+('ISSUE SCORE from EIKON'!AO299*'WEIGHTED from Refinitive'!$B$5)+('WEIGHTED from Refinitive'!$B$8*'ISSUE SCORE from EIKON'!BD299)+('ISSUE SCORE from EIKON'!BS299*'WEIGHTED from Refinitive'!$B$9)+('WEIGHTED from Refinitive'!$B$10*'ISSUE SCORE from EIKON'!CH299)+('ISSUE SCORE from EIKON'!CW299*'WEIGHTED from Refinitive'!$B$11)+('WEIGHTED from Refinitive'!$B$14*'ISSUE SCORE from EIKON'!DL299)+('ISSUE SCORE from EIKON'!EA299*'WEIGHTED from Refinitive'!$B$15)+('WEIGHTED from Refinitive'!$B$16*'ISSUE SCORE from EIKON'!EP299)</f>
        <v>32.719468031967999</v>
      </c>
      <c r="G296" s="1">
        <f>('WEIGHTED from Refinitive'!$B$3*'ISSUE SCORE from EIKON'!L299)+('WEIGHTED from Refinitive'!$B$4*'ISSUE SCORE from EIKON'!AA299)+('ISSUE SCORE from EIKON'!AP299*'WEIGHTED from Refinitive'!$B$5)+('WEIGHTED from Refinitive'!$B$8*'ISSUE SCORE from EIKON'!BE299)+('ISSUE SCORE from EIKON'!BT299*'WEIGHTED from Refinitive'!$B$9)+('WEIGHTED from Refinitive'!$B$10*'ISSUE SCORE from EIKON'!CI299)+('ISSUE SCORE from EIKON'!CX299*'WEIGHTED from Refinitive'!$B$11)+('WEIGHTED from Refinitive'!$B$14*'ISSUE SCORE from EIKON'!DM299)+('ISSUE SCORE from EIKON'!EB299*'WEIGHTED from Refinitive'!$B$15)+('WEIGHTED from Refinitive'!$B$16*'ISSUE SCORE from EIKON'!EQ299)</f>
        <v>37.493346842282961</v>
      </c>
      <c r="H296" s="1">
        <f>('WEIGHTED from Refinitive'!$B$3*'ISSUE SCORE from EIKON'!M299)+('WEIGHTED from Refinitive'!$B$4*'ISSUE SCORE from EIKON'!AB299)+('ISSUE SCORE from EIKON'!AQ299*'WEIGHTED from Refinitive'!$B$5)+('WEIGHTED from Refinitive'!$B$8*'ISSUE SCORE from EIKON'!BF299)+('ISSUE SCORE from EIKON'!BU299*'WEIGHTED from Refinitive'!$B$9)+('WEIGHTED from Refinitive'!$B$10*'ISSUE SCORE from EIKON'!CJ299)+('ISSUE SCORE from EIKON'!CY299*'WEIGHTED from Refinitive'!$B$11)+('WEIGHTED from Refinitive'!$B$14*'ISSUE SCORE from EIKON'!DN299)+('ISSUE SCORE from EIKON'!EC299*'WEIGHTED from Refinitive'!$B$15)+('WEIGHTED from Refinitive'!$B$16*'ISSUE SCORE from EIKON'!ER299)</f>
        <v>38.255699336634542</v>
      </c>
      <c r="I296" s="1">
        <f>('WEIGHTED from Refinitive'!$B$3*'ISSUE SCORE from EIKON'!N299)+('WEIGHTED from Refinitive'!$B$4*'ISSUE SCORE from EIKON'!AC299)+('ISSUE SCORE from EIKON'!AR299*'WEIGHTED from Refinitive'!$B$5)+('WEIGHTED from Refinitive'!$B$8*'ISSUE SCORE from EIKON'!BG299)+('ISSUE SCORE from EIKON'!BV299*'WEIGHTED from Refinitive'!$B$9)+('WEIGHTED from Refinitive'!$B$10*'ISSUE SCORE from EIKON'!CK299)+('ISSUE SCORE from EIKON'!CZ299*'WEIGHTED from Refinitive'!$B$11)+('WEIGHTED from Refinitive'!$B$14*'ISSUE SCORE from EIKON'!DO299)+('ISSUE SCORE from EIKON'!ED299*'WEIGHTED from Refinitive'!$B$15)+('WEIGHTED from Refinitive'!$B$16*'ISSUE SCORE from EIKON'!ES299)</f>
        <v>47.144886363636317</v>
      </c>
      <c r="J296" s="1">
        <f>('WEIGHTED from Refinitive'!$B$3*'ISSUE SCORE from EIKON'!O299)+('WEIGHTED from Refinitive'!$B$4*'ISSUE SCORE from EIKON'!AD299)+('ISSUE SCORE from EIKON'!AS299*'WEIGHTED from Refinitive'!$B$5)+('WEIGHTED from Refinitive'!$B$8*'ISSUE SCORE from EIKON'!BH299)+('ISSUE SCORE from EIKON'!BW299*'WEIGHTED from Refinitive'!$B$9)+('WEIGHTED from Refinitive'!$B$10*'ISSUE SCORE from EIKON'!CL299)+('ISSUE SCORE from EIKON'!DA299*'WEIGHTED from Refinitive'!$B$11)+('WEIGHTED from Refinitive'!$B$14*'ISSUE SCORE from EIKON'!DP299)+('ISSUE SCORE from EIKON'!EE299*'WEIGHTED from Refinitive'!$B$15)+('WEIGHTED from Refinitive'!$B$16*'ISSUE SCORE from EIKON'!ET299)</f>
        <v>42.675318102949646</v>
      </c>
      <c r="K296" s="1">
        <f>('WEIGHTED from Refinitive'!$B$3*'ISSUE SCORE from EIKON'!P299)+('WEIGHTED from Refinitive'!$B$4*'ISSUE SCORE from EIKON'!AE299)+('ISSUE SCORE from EIKON'!AT299*'WEIGHTED from Refinitive'!$B$5)+('WEIGHTED from Refinitive'!$B$8*'ISSUE SCORE from EIKON'!BI299)+('ISSUE SCORE from EIKON'!BX299*'WEIGHTED from Refinitive'!$B$9)+('WEIGHTED from Refinitive'!$B$10*'ISSUE SCORE from EIKON'!CM299)+('ISSUE SCORE from EIKON'!DB299*'WEIGHTED from Refinitive'!$B$11)+('WEIGHTED from Refinitive'!$B$14*'ISSUE SCORE from EIKON'!DQ299)+('ISSUE SCORE from EIKON'!EF299*'WEIGHTED from Refinitive'!$B$15)+('WEIGHTED from Refinitive'!$B$16*'ISSUE SCORE from EIKON'!EU299)</f>
        <v>37.366768247361328</v>
      </c>
      <c r="L296" s="1">
        <f>('WEIGHTED from Refinitive'!$B$3*'ISSUE SCORE from EIKON'!Q299)+('WEIGHTED from Refinitive'!$B$4*'ISSUE SCORE from EIKON'!AF299)+('ISSUE SCORE from EIKON'!AU299*'WEIGHTED from Refinitive'!$B$5)+('WEIGHTED from Refinitive'!$B$8*'ISSUE SCORE from EIKON'!BJ299)+('ISSUE SCORE from EIKON'!BY299*'WEIGHTED from Refinitive'!$B$9)+('WEIGHTED from Refinitive'!$B$10*'ISSUE SCORE from EIKON'!CN299)+('ISSUE SCORE from EIKON'!DC299*'WEIGHTED from Refinitive'!$B$11)+('WEIGHTED from Refinitive'!$B$14*'ISSUE SCORE from EIKON'!DR299)+('ISSUE SCORE from EIKON'!EG299*'WEIGHTED from Refinitive'!$B$15)+('WEIGHTED from Refinitive'!$B$16*'ISSUE SCORE from EIKON'!EV299)</f>
        <v>37.853106682297764</v>
      </c>
      <c r="M296" s="1">
        <f>('WEIGHTED from Refinitive'!$B$3*'ISSUE SCORE from EIKON'!R299)+('WEIGHTED from Refinitive'!$B$4*'ISSUE SCORE from EIKON'!AG299)+('ISSUE SCORE from EIKON'!AV299*'WEIGHTED from Refinitive'!$B$5)+('WEIGHTED from Refinitive'!$B$8*'ISSUE SCORE from EIKON'!BK299)+('ISSUE SCORE from EIKON'!BZ299*'WEIGHTED from Refinitive'!$B$9)+('WEIGHTED from Refinitive'!$B$10*'ISSUE SCORE from EIKON'!CO299)+('ISSUE SCORE from EIKON'!DD299*'WEIGHTED from Refinitive'!$B$11)+('WEIGHTED from Refinitive'!$B$14*'ISSUE SCORE from EIKON'!DS299)+('ISSUE SCORE from EIKON'!EH299*'WEIGHTED from Refinitive'!$B$15)+('WEIGHTED from Refinitive'!$B$16*'ISSUE SCORE from EIKON'!EW299)</f>
        <v>35.900680378509378</v>
      </c>
      <c r="N296" s="1">
        <f>('WEIGHTED from Refinitive'!$B$3*'ISSUE SCORE from EIKON'!S299)+('WEIGHTED from Refinitive'!$B$4*'ISSUE SCORE from EIKON'!AH299)+('ISSUE SCORE from EIKON'!AW299*'WEIGHTED from Refinitive'!$B$5)+('WEIGHTED from Refinitive'!$B$8*'ISSUE SCORE from EIKON'!BL299)+('ISSUE SCORE from EIKON'!CA299*'WEIGHTED from Refinitive'!$B$9)+('WEIGHTED from Refinitive'!$B$10*'ISSUE SCORE from EIKON'!CP299)+('ISSUE SCORE from EIKON'!DE299*'WEIGHTED from Refinitive'!$B$11)+('WEIGHTED from Refinitive'!$B$14*'ISSUE SCORE from EIKON'!DT299)+('ISSUE SCORE from EIKON'!EI299*'WEIGHTED from Refinitive'!$B$15)+('WEIGHTED from Refinitive'!$B$16*'ISSUE SCORE from EIKON'!EX299)</f>
        <v>32.342862838915423</v>
      </c>
      <c r="O296" s="1">
        <f>('WEIGHTED from Refinitive'!$B$3*'ISSUE SCORE from EIKON'!T299)+('WEIGHTED from Refinitive'!$B$4*'ISSUE SCORE from EIKON'!AI299)+('ISSUE SCORE from EIKON'!AX299*'WEIGHTED from Refinitive'!$B$5)+('WEIGHTED from Refinitive'!$B$8*'ISSUE SCORE from EIKON'!BM299)+('ISSUE SCORE from EIKON'!CB299*'WEIGHTED from Refinitive'!$B$9)+('WEIGHTED from Refinitive'!$B$10*'ISSUE SCORE from EIKON'!CQ299)+('ISSUE SCORE from EIKON'!DF299*'WEIGHTED from Refinitive'!$B$11)+('WEIGHTED from Refinitive'!$B$14*'ISSUE SCORE from EIKON'!DU299)+('ISSUE SCORE from EIKON'!EJ299*'WEIGHTED from Refinitive'!$B$15)+('WEIGHTED from Refinitive'!$B$16*'ISSUE SCORE from EIKON'!EY299)</f>
        <v>29.145314871016694</v>
      </c>
      <c r="P296" s="1">
        <f>('WEIGHTED from Refinitive'!$B$3*'ISSUE SCORE from EIKON'!U299)+('WEIGHTED from Refinitive'!$B$4*'ISSUE SCORE from EIKON'!AJ299)+('ISSUE SCORE from EIKON'!AY299*'WEIGHTED from Refinitive'!$B$5)+('WEIGHTED from Refinitive'!$B$8*'ISSUE SCORE from EIKON'!BN299)+('ISSUE SCORE from EIKON'!CC299*'WEIGHTED from Refinitive'!$B$9)+('WEIGHTED from Refinitive'!$B$10*'ISSUE SCORE from EIKON'!CR299)+('ISSUE SCORE from EIKON'!DG299*'WEIGHTED from Refinitive'!$B$11)+('WEIGHTED from Refinitive'!$B$14*'ISSUE SCORE from EIKON'!DV299)+('ISSUE SCORE from EIKON'!EK299*'WEIGHTED from Refinitive'!$B$15)+('WEIGHTED from Refinitive'!$B$16*'ISSUE SCORE from EIKON'!EZ299)</f>
        <v>36.282786016949139</v>
      </c>
      <c r="R296" s="11" t="s">
        <v>441</v>
      </c>
      <c r="S296" s="1">
        <f t="shared" si="122"/>
        <v>84.789758233660194</v>
      </c>
      <c r="T296" s="1">
        <f t="shared" si="123"/>
        <v>60.065096263532801</v>
      </c>
      <c r="U296" s="1">
        <f t="shared" si="124"/>
        <v>48.35809987819728</v>
      </c>
      <c r="V296" s="1">
        <f t="shared" si="125"/>
        <v>52.489150636557909</v>
      </c>
      <c r="W296" s="1">
        <f t="shared" si="126"/>
        <v>32.719468031967999</v>
      </c>
      <c r="X296" s="1">
        <f t="shared" si="127"/>
        <v>37.493346842282961</v>
      </c>
      <c r="Y296" s="1">
        <f t="shared" si="128"/>
        <v>38.255699336634542</v>
      </c>
      <c r="Z296" s="1">
        <f t="shared" si="129"/>
        <v>47.144886363636317</v>
      </c>
      <c r="AA296" s="1">
        <f t="shared" si="130"/>
        <v>42.675318102949646</v>
      </c>
      <c r="AB296" s="1">
        <f t="shared" si="131"/>
        <v>37.366768247361328</v>
      </c>
      <c r="AC296" s="1">
        <f t="shared" si="132"/>
        <v>37.853106682297764</v>
      </c>
      <c r="AD296" s="1">
        <f t="shared" si="133"/>
        <v>35.900680378509378</v>
      </c>
      <c r="AE296" s="1">
        <f t="shared" si="134"/>
        <v>32.342862838915423</v>
      </c>
      <c r="AF296" s="1">
        <f t="shared" si="135"/>
        <v>29.145314871016694</v>
      </c>
      <c r="AG296" s="1">
        <f t="shared" si="136"/>
        <v>36.282786016949139</v>
      </c>
      <c r="AI296" s="11" t="s">
        <v>441</v>
      </c>
      <c r="AJ296" s="1">
        <f t="shared" si="137"/>
        <v>24.724661970127393</v>
      </c>
      <c r="AK296" s="1">
        <f t="shared" si="138"/>
        <v>11.706996385335522</v>
      </c>
      <c r="AL296" s="1">
        <f t="shared" si="139"/>
        <v>-4.1310507583606295</v>
      </c>
      <c r="AM296" s="1">
        <f t="shared" si="140"/>
        <v>19.76968260458991</v>
      </c>
      <c r="AN296" s="1">
        <f t="shared" si="141"/>
        <v>-4.7738788103149616</v>
      </c>
      <c r="AO296" s="1">
        <f t="shared" si="142"/>
        <v>-0.76235249435158181</v>
      </c>
      <c r="AP296" s="1">
        <f t="shared" si="143"/>
        <v>-8.8891870270017748</v>
      </c>
      <c r="AQ296" s="1">
        <f t="shared" si="144"/>
        <v>4.4695682606866711</v>
      </c>
      <c r="AR296" s="1">
        <f t="shared" si="145"/>
        <v>5.3085498555883177</v>
      </c>
      <c r="AS296" s="1">
        <f t="shared" si="146"/>
        <v>-0.48633843493643525</v>
      </c>
      <c r="AT296" s="1">
        <f t="shared" si="147"/>
        <v>1.9524263037883856</v>
      </c>
      <c r="AU296" s="1">
        <f t="shared" si="148"/>
        <v>3.5578175395939553</v>
      </c>
      <c r="AV296" s="1">
        <f t="shared" si="149"/>
        <v>3.1975479678987284</v>
      </c>
      <c r="AW296" s="1">
        <f t="shared" si="150"/>
        <v>-7.1374711459324445</v>
      </c>
      <c r="AX296" s="1" t="str">
        <f>VLOOKUP(AI296,'ISSUE SCORE from EIKON'!A299:B728,2,FALSE)</f>
        <v>Target Corp</v>
      </c>
      <c r="AY296" s="1">
        <f t="shared" si="151"/>
        <v>295</v>
      </c>
      <c r="AZ296" s="1">
        <v>295</v>
      </c>
      <c r="BA296" s="1">
        <v>1</v>
      </c>
    </row>
    <row r="297" spans="1:53" ht="15">
      <c r="A297" s="11" t="s">
        <v>362</v>
      </c>
      <c r="B297" s="1">
        <f>('WEIGHTED from Refinitive'!$B$3*'ISSUE SCORE from EIKON'!G300)+('WEIGHTED from Refinitive'!$B$4*'ISSUE SCORE from EIKON'!V300)+('ISSUE SCORE from EIKON'!AK300*'WEIGHTED from Refinitive'!$B$5)+('WEIGHTED from Refinitive'!$B$8*'ISSUE SCORE from EIKON'!AZ300)+('ISSUE SCORE from EIKON'!BO300*'WEIGHTED from Refinitive'!$B$9)+('WEIGHTED from Refinitive'!$B$10*'ISSUE SCORE from EIKON'!CD300)+('ISSUE SCORE from EIKON'!CS300*'WEIGHTED from Refinitive'!$B$11)+('WEIGHTED from Refinitive'!$B$14*'ISSUE SCORE from EIKON'!DH300)+('ISSUE SCORE from EIKON'!DW300*'WEIGHTED from Refinitive'!$B$15)+('WEIGHTED from Refinitive'!$B$16*'ISSUE SCORE from EIKON'!EL300)</f>
        <v>51.668108717326248</v>
      </c>
      <c r="C297" s="1">
        <f>('WEIGHTED from Refinitive'!$B$3*'ISSUE SCORE from EIKON'!H300)+('WEIGHTED from Refinitive'!$B$4*'ISSUE SCORE from EIKON'!W300)+('ISSUE SCORE from EIKON'!AL300*'WEIGHTED from Refinitive'!$B$5)+('WEIGHTED from Refinitive'!$B$8*'ISSUE SCORE from EIKON'!BA300)+('ISSUE SCORE from EIKON'!BP300*'WEIGHTED from Refinitive'!$B$9)+('WEIGHTED from Refinitive'!$B$10*'ISSUE SCORE from EIKON'!CE300)+('ISSUE SCORE from EIKON'!CT300*'WEIGHTED from Refinitive'!$B$11)+('WEIGHTED from Refinitive'!$B$14*'ISSUE SCORE from EIKON'!DI300)+('ISSUE SCORE from EIKON'!DX300*'WEIGHTED from Refinitive'!$B$15)+('WEIGHTED from Refinitive'!$B$16*'ISSUE SCORE from EIKON'!EM300)</f>
        <v>61.40804742780017</v>
      </c>
      <c r="D297" s="1">
        <f>('WEIGHTED from Refinitive'!$B$3*'ISSUE SCORE from EIKON'!I300)+('WEIGHTED from Refinitive'!$B$4*'ISSUE SCORE from EIKON'!X300)+('ISSUE SCORE from EIKON'!AM300*'WEIGHTED from Refinitive'!$B$5)+('WEIGHTED from Refinitive'!$B$8*'ISSUE SCORE from EIKON'!BB300)+('ISSUE SCORE from EIKON'!BQ300*'WEIGHTED from Refinitive'!$B$9)+('WEIGHTED from Refinitive'!$B$10*'ISSUE SCORE from EIKON'!CF300)+('ISSUE SCORE from EIKON'!CU300*'WEIGHTED from Refinitive'!$B$11)+('WEIGHTED from Refinitive'!$B$14*'ISSUE SCORE from EIKON'!DJ300)+('ISSUE SCORE from EIKON'!DY300*'WEIGHTED from Refinitive'!$B$15)+('WEIGHTED from Refinitive'!$B$16*'ISSUE SCORE from EIKON'!EN300)</f>
        <v>62.151402339997766</v>
      </c>
      <c r="E297" s="1">
        <f>('WEIGHTED from Refinitive'!$B$3*'ISSUE SCORE from EIKON'!J300)+('WEIGHTED from Refinitive'!$B$4*'ISSUE SCORE from EIKON'!Y300)+('ISSUE SCORE from EIKON'!AN300*'WEIGHTED from Refinitive'!$B$5)+('WEIGHTED from Refinitive'!$B$8*'ISSUE SCORE from EIKON'!BC300)+('ISSUE SCORE from EIKON'!BR300*'WEIGHTED from Refinitive'!$B$9)+('WEIGHTED from Refinitive'!$B$10*'ISSUE SCORE from EIKON'!CG300)+('ISSUE SCORE from EIKON'!CV300*'WEIGHTED from Refinitive'!$B$11)+('WEIGHTED from Refinitive'!$B$14*'ISSUE SCORE from EIKON'!DK300)+('ISSUE SCORE from EIKON'!DZ300*'WEIGHTED from Refinitive'!$B$15)+('WEIGHTED from Refinitive'!$B$16*'ISSUE SCORE from EIKON'!EO300)</f>
        <v>63.53804735863033</v>
      </c>
      <c r="F297" s="1">
        <f>('WEIGHTED from Refinitive'!$B$3*'ISSUE SCORE from EIKON'!K300)+('WEIGHTED from Refinitive'!$B$4*'ISSUE SCORE from EIKON'!Z300)+('ISSUE SCORE from EIKON'!AO300*'WEIGHTED from Refinitive'!$B$5)+('WEIGHTED from Refinitive'!$B$8*'ISSUE SCORE from EIKON'!BD300)+('ISSUE SCORE from EIKON'!BS300*'WEIGHTED from Refinitive'!$B$9)+('WEIGHTED from Refinitive'!$B$10*'ISSUE SCORE from EIKON'!CH300)+('ISSUE SCORE from EIKON'!CW300*'WEIGHTED from Refinitive'!$B$11)+('WEIGHTED from Refinitive'!$B$14*'ISSUE SCORE from EIKON'!DL300)+('ISSUE SCORE from EIKON'!EA300*'WEIGHTED from Refinitive'!$B$15)+('WEIGHTED from Refinitive'!$B$16*'ISSUE SCORE from EIKON'!EP300)</f>
        <v>54.381313131313092</v>
      </c>
      <c r="G297" s="1">
        <f>('WEIGHTED from Refinitive'!$B$3*'ISSUE SCORE from EIKON'!L300)+('WEIGHTED from Refinitive'!$B$4*'ISSUE SCORE from EIKON'!AA300)+('ISSUE SCORE from EIKON'!AP300*'WEIGHTED from Refinitive'!$B$5)+('WEIGHTED from Refinitive'!$B$8*'ISSUE SCORE from EIKON'!BE300)+('ISSUE SCORE from EIKON'!BT300*'WEIGHTED from Refinitive'!$B$9)+('WEIGHTED from Refinitive'!$B$10*'ISSUE SCORE from EIKON'!CI300)+('ISSUE SCORE from EIKON'!CX300*'WEIGHTED from Refinitive'!$B$11)+('WEIGHTED from Refinitive'!$B$14*'ISSUE SCORE from EIKON'!DM300)+('ISSUE SCORE from EIKON'!EB300*'WEIGHTED from Refinitive'!$B$15)+('WEIGHTED from Refinitive'!$B$16*'ISSUE SCORE from EIKON'!EQ300)</f>
        <v>54.944874274661494</v>
      </c>
      <c r="H297" s="1">
        <f>('WEIGHTED from Refinitive'!$B$3*'ISSUE SCORE from EIKON'!M300)+('WEIGHTED from Refinitive'!$B$4*'ISSUE SCORE from EIKON'!AB300)+('ISSUE SCORE from EIKON'!AQ300*'WEIGHTED from Refinitive'!$B$5)+('WEIGHTED from Refinitive'!$B$8*'ISSUE SCORE from EIKON'!BF300)+('ISSUE SCORE from EIKON'!BU300*'WEIGHTED from Refinitive'!$B$9)+('WEIGHTED from Refinitive'!$B$10*'ISSUE SCORE from EIKON'!CJ300)+('ISSUE SCORE from EIKON'!CY300*'WEIGHTED from Refinitive'!$B$11)+('WEIGHTED from Refinitive'!$B$14*'ISSUE SCORE from EIKON'!DN300)+('ISSUE SCORE from EIKON'!EC300*'WEIGHTED from Refinitive'!$B$15)+('WEIGHTED from Refinitive'!$B$16*'ISSUE SCORE from EIKON'!ER300)</f>
        <v>52.52717815962491</v>
      </c>
      <c r="I297" s="1">
        <f>('WEIGHTED from Refinitive'!$B$3*'ISSUE SCORE from EIKON'!N300)+('WEIGHTED from Refinitive'!$B$4*'ISSUE SCORE from EIKON'!AC300)+('ISSUE SCORE from EIKON'!AR300*'WEIGHTED from Refinitive'!$B$5)+('WEIGHTED from Refinitive'!$B$8*'ISSUE SCORE from EIKON'!BG300)+('ISSUE SCORE from EIKON'!BV300*'WEIGHTED from Refinitive'!$B$9)+('WEIGHTED from Refinitive'!$B$10*'ISSUE SCORE from EIKON'!CK300)+('ISSUE SCORE from EIKON'!CZ300*'WEIGHTED from Refinitive'!$B$11)+('WEIGHTED from Refinitive'!$B$14*'ISSUE SCORE from EIKON'!DO300)+('ISSUE SCORE from EIKON'!ED300*'WEIGHTED from Refinitive'!$B$15)+('WEIGHTED from Refinitive'!$B$16*'ISSUE SCORE from EIKON'!ES300)</f>
        <v>60.037058122863911</v>
      </c>
      <c r="J297" s="1">
        <f>('WEIGHTED from Refinitive'!$B$3*'ISSUE SCORE from EIKON'!O300)+('WEIGHTED from Refinitive'!$B$4*'ISSUE SCORE from EIKON'!AD300)+('ISSUE SCORE from EIKON'!AS300*'WEIGHTED from Refinitive'!$B$5)+('WEIGHTED from Refinitive'!$B$8*'ISSUE SCORE from EIKON'!BH300)+('ISSUE SCORE from EIKON'!BW300*'WEIGHTED from Refinitive'!$B$9)+('WEIGHTED from Refinitive'!$B$10*'ISSUE SCORE from EIKON'!CL300)+('ISSUE SCORE from EIKON'!DA300*'WEIGHTED from Refinitive'!$B$11)+('WEIGHTED from Refinitive'!$B$14*'ISSUE SCORE from EIKON'!DP300)+('ISSUE SCORE from EIKON'!EE300*'WEIGHTED from Refinitive'!$B$15)+('WEIGHTED from Refinitive'!$B$16*'ISSUE SCORE from EIKON'!ET300)</f>
        <v>65.039027149321228</v>
      </c>
      <c r="K297" s="1">
        <f>('WEIGHTED from Refinitive'!$B$3*'ISSUE SCORE from EIKON'!P300)+('WEIGHTED from Refinitive'!$B$4*'ISSUE SCORE from EIKON'!AE300)+('ISSUE SCORE from EIKON'!AT300*'WEIGHTED from Refinitive'!$B$5)+('WEIGHTED from Refinitive'!$B$8*'ISSUE SCORE from EIKON'!BI300)+('ISSUE SCORE from EIKON'!BX300*'WEIGHTED from Refinitive'!$B$9)+('WEIGHTED from Refinitive'!$B$10*'ISSUE SCORE from EIKON'!CM300)+('ISSUE SCORE from EIKON'!DB300*'WEIGHTED from Refinitive'!$B$11)+('WEIGHTED from Refinitive'!$B$14*'ISSUE SCORE from EIKON'!DQ300)+('ISSUE SCORE from EIKON'!EF300*'WEIGHTED from Refinitive'!$B$15)+('WEIGHTED from Refinitive'!$B$16*'ISSUE SCORE from EIKON'!EU300)</f>
        <v>70.182401538801088</v>
      </c>
      <c r="L297" s="1">
        <f>('WEIGHTED from Refinitive'!$B$3*'ISSUE SCORE from EIKON'!Q300)+('WEIGHTED from Refinitive'!$B$4*'ISSUE SCORE from EIKON'!AF300)+('ISSUE SCORE from EIKON'!AU300*'WEIGHTED from Refinitive'!$B$5)+('WEIGHTED from Refinitive'!$B$8*'ISSUE SCORE from EIKON'!BJ300)+('ISSUE SCORE from EIKON'!BY300*'WEIGHTED from Refinitive'!$B$9)+('WEIGHTED from Refinitive'!$B$10*'ISSUE SCORE from EIKON'!CN300)+('ISSUE SCORE from EIKON'!DC300*'WEIGHTED from Refinitive'!$B$11)+('WEIGHTED from Refinitive'!$B$14*'ISSUE SCORE from EIKON'!DR300)+('ISSUE SCORE from EIKON'!EG300*'WEIGHTED from Refinitive'!$B$15)+('WEIGHTED from Refinitive'!$B$16*'ISSUE SCORE from EIKON'!EV300)</f>
        <v>59.707530932415352</v>
      </c>
      <c r="M297" s="1">
        <f>('WEIGHTED from Refinitive'!$B$3*'ISSUE SCORE from EIKON'!R300)+('WEIGHTED from Refinitive'!$B$4*'ISSUE SCORE from EIKON'!AG300)+('ISSUE SCORE from EIKON'!AV300*'WEIGHTED from Refinitive'!$B$5)+('WEIGHTED from Refinitive'!$B$8*'ISSUE SCORE from EIKON'!BK300)+('ISSUE SCORE from EIKON'!BZ300*'WEIGHTED from Refinitive'!$B$9)+('WEIGHTED from Refinitive'!$B$10*'ISSUE SCORE from EIKON'!CO300)+('ISSUE SCORE from EIKON'!DD300*'WEIGHTED from Refinitive'!$B$11)+('WEIGHTED from Refinitive'!$B$14*'ISSUE SCORE from EIKON'!DS300)+('ISSUE SCORE from EIKON'!EH300*'WEIGHTED from Refinitive'!$B$15)+('WEIGHTED from Refinitive'!$B$16*'ISSUE SCORE from EIKON'!EW300)</f>
        <v>52.163517635098131</v>
      </c>
      <c r="N297" s="1">
        <f>('WEIGHTED from Refinitive'!$B$3*'ISSUE SCORE from EIKON'!S300)+('WEIGHTED from Refinitive'!$B$4*'ISSUE SCORE from EIKON'!AH300)+('ISSUE SCORE from EIKON'!AW300*'WEIGHTED from Refinitive'!$B$5)+('WEIGHTED from Refinitive'!$B$8*'ISSUE SCORE from EIKON'!BL300)+('ISSUE SCORE from EIKON'!CA300*'WEIGHTED from Refinitive'!$B$9)+('WEIGHTED from Refinitive'!$B$10*'ISSUE SCORE from EIKON'!CP300)+('ISSUE SCORE from EIKON'!DE300*'WEIGHTED from Refinitive'!$B$11)+('WEIGHTED from Refinitive'!$B$14*'ISSUE SCORE from EIKON'!DT300)+('ISSUE SCORE from EIKON'!EI300*'WEIGHTED from Refinitive'!$B$15)+('WEIGHTED from Refinitive'!$B$16*'ISSUE SCORE from EIKON'!EX300)</f>
        <v>27.93954545454541</v>
      </c>
      <c r="O297" s="1">
        <f>('WEIGHTED from Refinitive'!$B$3*'ISSUE SCORE from EIKON'!T300)+('WEIGHTED from Refinitive'!$B$4*'ISSUE SCORE from EIKON'!AI300)+('ISSUE SCORE from EIKON'!AX300*'WEIGHTED from Refinitive'!$B$5)+('WEIGHTED from Refinitive'!$B$8*'ISSUE SCORE from EIKON'!BM300)+('ISSUE SCORE from EIKON'!CB300*'WEIGHTED from Refinitive'!$B$9)+('WEIGHTED from Refinitive'!$B$10*'ISSUE SCORE from EIKON'!CQ300)+('ISSUE SCORE from EIKON'!DF300*'WEIGHTED from Refinitive'!$B$11)+('WEIGHTED from Refinitive'!$B$14*'ISSUE SCORE from EIKON'!DU300)+('ISSUE SCORE from EIKON'!EJ300*'WEIGHTED from Refinitive'!$B$15)+('WEIGHTED from Refinitive'!$B$16*'ISSUE SCORE from EIKON'!EY300)</f>
        <v>38.134658368535405</v>
      </c>
      <c r="P297" s="1">
        <f>('WEIGHTED from Refinitive'!$B$3*'ISSUE SCORE from EIKON'!U300)+('WEIGHTED from Refinitive'!$B$4*'ISSUE SCORE from EIKON'!AJ300)+('ISSUE SCORE from EIKON'!AY300*'WEIGHTED from Refinitive'!$B$5)+('WEIGHTED from Refinitive'!$B$8*'ISSUE SCORE from EIKON'!BN300)+('ISSUE SCORE from EIKON'!CC300*'WEIGHTED from Refinitive'!$B$9)+('WEIGHTED from Refinitive'!$B$10*'ISSUE SCORE from EIKON'!CR300)+('ISSUE SCORE from EIKON'!DG300*'WEIGHTED from Refinitive'!$B$11)+('WEIGHTED from Refinitive'!$B$14*'ISSUE SCORE from EIKON'!DV300)+('ISSUE SCORE from EIKON'!EK300*'WEIGHTED from Refinitive'!$B$15)+('WEIGHTED from Refinitive'!$B$16*'ISSUE SCORE from EIKON'!EZ300)</f>
        <v>32.518103448275809</v>
      </c>
      <c r="R297" s="11" t="s">
        <v>442</v>
      </c>
      <c r="S297" s="1">
        <f t="shared" si="122"/>
        <v>71.733041684189374</v>
      </c>
      <c r="T297" s="1">
        <f t="shared" si="123"/>
        <v>61.40804742780017</v>
      </c>
      <c r="U297" s="1">
        <f t="shared" si="124"/>
        <v>62.151402339997766</v>
      </c>
      <c r="V297" s="1">
        <f t="shared" si="125"/>
        <v>63.53804735863033</v>
      </c>
      <c r="W297" s="1">
        <f t="shared" si="126"/>
        <v>54.381313131313092</v>
      </c>
      <c r="X297" s="1">
        <f t="shared" si="127"/>
        <v>54.944874274661494</v>
      </c>
      <c r="Y297" s="1">
        <f t="shared" si="128"/>
        <v>52.52717815962491</v>
      </c>
      <c r="Z297" s="1">
        <f t="shared" si="129"/>
        <v>60.037058122863911</v>
      </c>
      <c r="AA297" s="1">
        <f t="shared" si="130"/>
        <v>65.039027149321228</v>
      </c>
      <c r="AB297" s="1">
        <f t="shared" si="131"/>
        <v>70.182401538801088</v>
      </c>
      <c r="AC297" s="1">
        <f t="shared" si="132"/>
        <v>59.707530932415352</v>
      </c>
      <c r="AD297" s="1">
        <f t="shared" si="133"/>
        <v>52.163517635098131</v>
      </c>
      <c r="AE297" s="1">
        <f t="shared" si="134"/>
        <v>27.93954545454541</v>
      </c>
      <c r="AF297" s="1">
        <f t="shared" si="135"/>
        <v>38.134658368535405</v>
      </c>
      <c r="AG297" s="1">
        <f t="shared" si="136"/>
        <v>32.518103448275809</v>
      </c>
      <c r="AI297" s="11" t="s">
        <v>442</v>
      </c>
      <c r="AJ297" s="1">
        <f t="shared" si="137"/>
        <v>10.324994256389203</v>
      </c>
      <c r="AK297" s="1">
        <f t="shared" si="138"/>
        <v>-0.74335491219759575</v>
      </c>
      <c r="AL297" s="1">
        <f t="shared" si="139"/>
        <v>-1.3866450186325636</v>
      </c>
      <c r="AM297" s="1">
        <f t="shared" si="140"/>
        <v>9.1567342273172372</v>
      </c>
      <c r="AN297" s="1">
        <f t="shared" si="141"/>
        <v>-0.56356114334840157</v>
      </c>
      <c r="AO297" s="1">
        <f t="shared" si="142"/>
        <v>2.4176961150365841</v>
      </c>
      <c r="AP297" s="1">
        <f t="shared" si="143"/>
        <v>-7.5098799632390012</v>
      </c>
      <c r="AQ297" s="1">
        <f t="shared" si="144"/>
        <v>-5.0019690264573171</v>
      </c>
      <c r="AR297" s="1">
        <f t="shared" si="145"/>
        <v>-5.1433743894798596</v>
      </c>
      <c r="AS297" s="1">
        <f t="shared" si="146"/>
        <v>10.474870606385736</v>
      </c>
      <c r="AT297" s="1">
        <f t="shared" si="147"/>
        <v>7.5440132973172211</v>
      </c>
      <c r="AU297" s="1">
        <f t="shared" si="148"/>
        <v>24.223972180552721</v>
      </c>
      <c r="AV297" s="1">
        <f t="shared" si="149"/>
        <v>-10.195112913989995</v>
      </c>
      <c r="AW297" s="1">
        <f t="shared" si="150"/>
        <v>5.6165549202595955</v>
      </c>
      <c r="AX297" s="1" t="str">
        <f>VLOOKUP(AI297,'ISSUE SCORE from EIKON'!A300:B729,2,FALSE)</f>
        <v>Tiffany &amp; Co</v>
      </c>
      <c r="AY297" s="1">
        <f t="shared" si="151"/>
        <v>296</v>
      </c>
      <c r="AZ297" s="1">
        <v>296</v>
      </c>
      <c r="BA297" s="1">
        <v>1</v>
      </c>
    </row>
    <row r="298" spans="1:53" ht="15">
      <c r="A298" s="11" t="s">
        <v>363</v>
      </c>
      <c r="B298" s="1">
        <f>('WEIGHTED from Refinitive'!$B$3*'ISSUE SCORE from EIKON'!G301)+('WEIGHTED from Refinitive'!$B$4*'ISSUE SCORE from EIKON'!V301)+('ISSUE SCORE from EIKON'!AK301*'WEIGHTED from Refinitive'!$B$5)+('WEIGHTED from Refinitive'!$B$8*'ISSUE SCORE from EIKON'!AZ301)+('ISSUE SCORE from EIKON'!BO301*'WEIGHTED from Refinitive'!$B$9)+('WEIGHTED from Refinitive'!$B$10*'ISSUE SCORE from EIKON'!CD301)+('ISSUE SCORE from EIKON'!CS301*'WEIGHTED from Refinitive'!$B$11)+('WEIGHTED from Refinitive'!$B$14*'ISSUE SCORE from EIKON'!DH301)+('ISSUE SCORE from EIKON'!DW301*'WEIGHTED from Refinitive'!$B$15)+('WEIGHTED from Refinitive'!$B$16*'ISSUE SCORE from EIKON'!EL301)</f>
        <v>88.080321720959773</v>
      </c>
      <c r="C298" s="1">
        <f>('WEIGHTED from Refinitive'!$B$3*'ISSUE SCORE from EIKON'!H301)+('WEIGHTED from Refinitive'!$B$4*'ISSUE SCORE from EIKON'!W301)+('ISSUE SCORE from EIKON'!AL301*'WEIGHTED from Refinitive'!$B$5)+('WEIGHTED from Refinitive'!$B$8*'ISSUE SCORE from EIKON'!BA301)+('ISSUE SCORE from EIKON'!BP301*'WEIGHTED from Refinitive'!$B$9)+('WEIGHTED from Refinitive'!$B$10*'ISSUE SCORE from EIKON'!CE301)+('ISSUE SCORE from EIKON'!CT301*'WEIGHTED from Refinitive'!$B$11)+('WEIGHTED from Refinitive'!$B$14*'ISSUE SCORE from EIKON'!DI301)+('ISSUE SCORE from EIKON'!DX301*'WEIGHTED from Refinitive'!$B$15)+('WEIGHTED from Refinitive'!$B$16*'ISSUE SCORE from EIKON'!EM301)</f>
        <v>85.710987348941615</v>
      </c>
      <c r="D298" s="1">
        <f>('WEIGHTED from Refinitive'!$B$3*'ISSUE SCORE from EIKON'!I301)+('WEIGHTED from Refinitive'!$B$4*'ISSUE SCORE from EIKON'!X301)+('ISSUE SCORE from EIKON'!AM301*'WEIGHTED from Refinitive'!$B$5)+('WEIGHTED from Refinitive'!$B$8*'ISSUE SCORE from EIKON'!BB301)+('ISSUE SCORE from EIKON'!BQ301*'WEIGHTED from Refinitive'!$B$9)+('WEIGHTED from Refinitive'!$B$10*'ISSUE SCORE from EIKON'!CF301)+('ISSUE SCORE from EIKON'!CU301*'WEIGHTED from Refinitive'!$B$11)+('WEIGHTED from Refinitive'!$B$14*'ISSUE SCORE from EIKON'!DJ301)+('ISSUE SCORE from EIKON'!DY301*'WEIGHTED from Refinitive'!$B$15)+('WEIGHTED from Refinitive'!$B$16*'ISSUE SCORE from EIKON'!EN301)</f>
        <v>85.289519534784077</v>
      </c>
      <c r="E298" s="1">
        <f>('WEIGHTED from Refinitive'!$B$3*'ISSUE SCORE from EIKON'!J301)+('WEIGHTED from Refinitive'!$B$4*'ISSUE SCORE from EIKON'!Y301)+('ISSUE SCORE from EIKON'!AN301*'WEIGHTED from Refinitive'!$B$5)+('WEIGHTED from Refinitive'!$B$8*'ISSUE SCORE from EIKON'!BC301)+('ISSUE SCORE from EIKON'!BR301*'WEIGHTED from Refinitive'!$B$9)+('WEIGHTED from Refinitive'!$B$10*'ISSUE SCORE from EIKON'!CG301)+('ISSUE SCORE from EIKON'!CV301*'WEIGHTED from Refinitive'!$B$11)+('WEIGHTED from Refinitive'!$B$14*'ISSUE SCORE from EIKON'!DK301)+('ISSUE SCORE from EIKON'!DZ301*'WEIGHTED from Refinitive'!$B$15)+('WEIGHTED from Refinitive'!$B$16*'ISSUE SCORE from EIKON'!EO301)</f>
        <v>83.449253131347277</v>
      </c>
      <c r="F298" s="1">
        <f>('WEIGHTED from Refinitive'!$B$3*'ISSUE SCORE from EIKON'!K301)+('WEIGHTED from Refinitive'!$B$4*'ISSUE SCORE from EIKON'!Z301)+('ISSUE SCORE from EIKON'!AO301*'WEIGHTED from Refinitive'!$B$5)+('WEIGHTED from Refinitive'!$B$8*'ISSUE SCORE from EIKON'!BD301)+('ISSUE SCORE from EIKON'!BS301*'WEIGHTED from Refinitive'!$B$9)+('WEIGHTED from Refinitive'!$B$10*'ISSUE SCORE from EIKON'!CH301)+('ISSUE SCORE from EIKON'!CW301*'WEIGHTED from Refinitive'!$B$11)+('WEIGHTED from Refinitive'!$B$14*'ISSUE SCORE from EIKON'!DL301)+('ISSUE SCORE from EIKON'!EA301*'WEIGHTED from Refinitive'!$B$15)+('WEIGHTED from Refinitive'!$B$16*'ISSUE SCORE from EIKON'!EP301)</f>
        <v>84.022369735527604</v>
      </c>
      <c r="G298" s="1">
        <f>('WEIGHTED from Refinitive'!$B$3*'ISSUE SCORE from EIKON'!L301)+('WEIGHTED from Refinitive'!$B$4*'ISSUE SCORE from EIKON'!AA301)+('ISSUE SCORE from EIKON'!AP301*'WEIGHTED from Refinitive'!$B$5)+('WEIGHTED from Refinitive'!$B$8*'ISSUE SCORE from EIKON'!BE301)+('ISSUE SCORE from EIKON'!BT301*'WEIGHTED from Refinitive'!$B$9)+('WEIGHTED from Refinitive'!$B$10*'ISSUE SCORE from EIKON'!CI301)+('ISSUE SCORE from EIKON'!CX301*'WEIGHTED from Refinitive'!$B$11)+('WEIGHTED from Refinitive'!$B$14*'ISSUE SCORE from EIKON'!DM301)+('ISSUE SCORE from EIKON'!EB301*'WEIGHTED from Refinitive'!$B$15)+('WEIGHTED from Refinitive'!$B$16*'ISSUE SCORE from EIKON'!EQ301)</f>
        <v>80.111939078994638</v>
      </c>
      <c r="H298" s="1">
        <f>('WEIGHTED from Refinitive'!$B$3*'ISSUE SCORE from EIKON'!M301)+('WEIGHTED from Refinitive'!$B$4*'ISSUE SCORE from EIKON'!AB301)+('ISSUE SCORE from EIKON'!AQ301*'WEIGHTED from Refinitive'!$B$5)+('WEIGHTED from Refinitive'!$B$8*'ISSUE SCORE from EIKON'!BF301)+('ISSUE SCORE from EIKON'!BU301*'WEIGHTED from Refinitive'!$B$9)+('WEIGHTED from Refinitive'!$B$10*'ISSUE SCORE from EIKON'!CJ301)+('ISSUE SCORE from EIKON'!CY301*'WEIGHTED from Refinitive'!$B$11)+('WEIGHTED from Refinitive'!$B$14*'ISSUE SCORE from EIKON'!DN301)+('ISSUE SCORE from EIKON'!EC301*'WEIGHTED from Refinitive'!$B$15)+('WEIGHTED from Refinitive'!$B$16*'ISSUE SCORE from EIKON'!ER301)</f>
        <v>76.37845189686756</v>
      </c>
      <c r="I298" s="1">
        <f>('WEIGHTED from Refinitive'!$B$3*'ISSUE SCORE from EIKON'!N301)+('WEIGHTED from Refinitive'!$B$4*'ISSUE SCORE from EIKON'!AC301)+('ISSUE SCORE from EIKON'!AR301*'WEIGHTED from Refinitive'!$B$5)+('WEIGHTED from Refinitive'!$B$8*'ISSUE SCORE from EIKON'!BG301)+('ISSUE SCORE from EIKON'!BV301*'WEIGHTED from Refinitive'!$B$9)+('WEIGHTED from Refinitive'!$B$10*'ISSUE SCORE from EIKON'!CK301)+('ISSUE SCORE from EIKON'!CZ301*'WEIGHTED from Refinitive'!$B$11)+('WEIGHTED from Refinitive'!$B$14*'ISSUE SCORE from EIKON'!DO301)+('ISSUE SCORE from EIKON'!ED301*'WEIGHTED from Refinitive'!$B$15)+('WEIGHTED from Refinitive'!$B$16*'ISSUE SCORE from EIKON'!ES301)</f>
        <v>66.921120631417693</v>
      </c>
      <c r="J298" s="1">
        <f>('WEIGHTED from Refinitive'!$B$3*'ISSUE SCORE from EIKON'!O301)+('WEIGHTED from Refinitive'!$B$4*'ISSUE SCORE from EIKON'!AD301)+('ISSUE SCORE from EIKON'!AS301*'WEIGHTED from Refinitive'!$B$5)+('WEIGHTED from Refinitive'!$B$8*'ISSUE SCORE from EIKON'!BH301)+('ISSUE SCORE from EIKON'!BW301*'WEIGHTED from Refinitive'!$B$9)+('WEIGHTED from Refinitive'!$B$10*'ISSUE SCORE from EIKON'!CL301)+('ISSUE SCORE from EIKON'!DA301*'WEIGHTED from Refinitive'!$B$11)+('WEIGHTED from Refinitive'!$B$14*'ISSUE SCORE from EIKON'!DP301)+('ISSUE SCORE from EIKON'!EE301*'WEIGHTED from Refinitive'!$B$15)+('WEIGHTED from Refinitive'!$B$16*'ISSUE SCORE from EIKON'!ET301)</f>
        <v>72.789258334051127</v>
      </c>
      <c r="K298" s="1">
        <f>('WEIGHTED from Refinitive'!$B$3*'ISSUE SCORE from EIKON'!P301)+('WEIGHTED from Refinitive'!$B$4*'ISSUE SCORE from EIKON'!AE301)+('ISSUE SCORE from EIKON'!AT301*'WEIGHTED from Refinitive'!$B$5)+('WEIGHTED from Refinitive'!$B$8*'ISSUE SCORE from EIKON'!BI301)+('ISSUE SCORE from EIKON'!BX301*'WEIGHTED from Refinitive'!$B$9)+('WEIGHTED from Refinitive'!$B$10*'ISSUE SCORE from EIKON'!CM301)+('ISSUE SCORE from EIKON'!DB301*'WEIGHTED from Refinitive'!$B$11)+('WEIGHTED from Refinitive'!$B$14*'ISSUE SCORE from EIKON'!DQ301)+('ISSUE SCORE from EIKON'!EF301*'WEIGHTED from Refinitive'!$B$15)+('WEIGHTED from Refinitive'!$B$16*'ISSUE SCORE from EIKON'!EU301)</f>
        <v>68.209762779656586</v>
      </c>
      <c r="L298" s="1">
        <f>('WEIGHTED from Refinitive'!$B$3*'ISSUE SCORE from EIKON'!Q301)+('WEIGHTED from Refinitive'!$B$4*'ISSUE SCORE from EIKON'!AF301)+('ISSUE SCORE from EIKON'!AU301*'WEIGHTED from Refinitive'!$B$5)+('WEIGHTED from Refinitive'!$B$8*'ISSUE SCORE from EIKON'!BJ301)+('ISSUE SCORE from EIKON'!BY301*'WEIGHTED from Refinitive'!$B$9)+('WEIGHTED from Refinitive'!$B$10*'ISSUE SCORE from EIKON'!CN301)+('ISSUE SCORE from EIKON'!DC301*'WEIGHTED from Refinitive'!$B$11)+('WEIGHTED from Refinitive'!$B$14*'ISSUE SCORE from EIKON'!DR301)+('ISSUE SCORE from EIKON'!EG301*'WEIGHTED from Refinitive'!$B$15)+('WEIGHTED from Refinitive'!$B$16*'ISSUE SCORE from EIKON'!EV301)</f>
        <v>65.345560835705868</v>
      </c>
      <c r="M298" s="1">
        <f>('WEIGHTED from Refinitive'!$B$3*'ISSUE SCORE from EIKON'!R301)+('WEIGHTED from Refinitive'!$B$4*'ISSUE SCORE from EIKON'!AG301)+('ISSUE SCORE from EIKON'!AV301*'WEIGHTED from Refinitive'!$B$5)+('WEIGHTED from Refinitive'!$B$8*'ISSUE SCORE from EIKON'!BK301)+('ISSUE SCORE from EIKON'!BZ301*'WEIGHTED from Refinitive'!$B$9)+('WEIGHTED from Refinitive'!$B$10*'ISSUE SCORE from EIKON'!CO301)+('ISSUE SCORE from EIKON'!DD301*'WEIGHTED from Refinitive'!$B$11)+('WEIGHTED from Refinitive'!$B$14*'ISSUE SCORE from EIKON'!DS301)+('ISSUE SCORE from EIKON'!EH301*'WEIGHTED from Refinitive'!$B$15)+('WEIGHTED from Refinitive'!$B$16*'ISSUE SCORE from EIKON'!EW301)</f>
        <v>58.657770204793529</v>
      </c>
      <c r="N298" s="1">
        <f>('WEIGHTED from Refinitive'!$B$3*'ISSUE SCORE from EIKON'!S301)+('WEIGHTED from Refinitive'!$B$4*'ISSUE SCORE from EIKON'!AH301)+('ISSUE SCORE from EIKON'!AW301*'WEIGHTED from Refinitive'!$B$5)+('WEIGHTED from Refinitive'!$B$8*'ISSUE SCORE from EIKON'!BL301)+('ISSUE SCORE from EIKON'!CA301*'WEIGHTED from Refinitive'!$B$9)+('WEIGHTED from Refinitive'!$B$10*'ISSUE SCORE from EIKON'!CP301)+('ISSUE SCORE from EIKON'!DE301*'WEIGHTED from Refinitive'!$B$11)+('WEIGHTED from Refinitive'!$B$14*'ISSUE SCORE from EIKON'!DT301)+('ISSUE SCORE from EIKON'!EI301*'WEIGHTED from Refinitive'!$B$15)+('WEIGHTED from Refinitive'!$B$16*'ISSUE SCORE from EIKON'!EX301)</f>
        <v>47.543087121212075</v>
      </c>
      <c r="O298" s="1">
        <f>('WEIGHTED from Refinitive'!$B$3*'ISSUE SCORE from EIKON'!T301)+('WEIGHTED from Refinitive'!$B$4*'ISSUE SCORE from EIKON'!AI301)+('ISSUE SCORE from EIKON'!AX301*'WEIGHTED from Refinitive'!$B$5)+('WEIGHTED from Refinitive'!$B$8*'ISSUE SCORE from EIKON'!BM301)+('ISSUE SCORE from EIKON'!CB301*'WEIGHTED from Refinitive'!$B$9)+('WEIGHTED from Refinitive'!$B$10*'ISSUE SCORE from EIKON'!CQ301)+('ISSUE SCORE from EIKON'!DF301*'WEIGHTED from Refinitive'!$B$11)+('WEIGHTED from Refinitive'!$B$14*'ISSUE SCORE from EIKON'!DU301)+('ISSUE SCORE from EIKON'!EJ301*'WEIGHTED from Refinitive'!$B$15)+('WEIGHTED from Refinitive'!$B$16*'ISSUE SCORE from EIKON'!EY301)</f>
        <v>39.6997707680883</v>
      </c>
      <c r="P298" s="1">
        <f>('WEIGHTED from Refinitive'!$B$3*'ISSUE SCORE from EIKON'!U301)+('WEIGHTED from Refinitive'!$B$4*'ISSUE SCORE from EIKON'!AJ301)+('ISSUE SCORE from EIKON'!AY301*'WEIGHTED from Refinitive'!$B$5)+('WEIGHTED from Refinitive'!$B$8*'ISSUE SCORE from EIKON'!BN301)+('ISSUE SCORE from EIKON'!CC301*'WEIGHTED from Refinitive'!$B$9)+('WEIGHTED from Refinitive'!$B$10*'ISSUE SCORE from EIKON'!CR301)+('ISSUE SCORE from EIKON'!DG301*'WEIGHTED from Refinitive'!$B$11)+('WEIGHTED from Refinitive'!$B$14*'ISSUE SCORE from EIKON'!DV301)+('ISSUE SCORE from EIKON'!EK301*'WEIGHTED from Refinitive'!$B$15)+('WEIGHTED from Refinitive'!$B$16*'ISSUE SCORE from EIKON'!EZ301)</f>
        <v>44.624757869249351</v>
      </c>
      <c r="R298" s="11" t="s">
        <v>443</v>
      </c>
      <c r="S298" s="1">
        <f t="shared" si="122"/>
        <v>78.066139322916641</v>
      </c>
      <c r="T298" s="1">
        <f t="shared" si="123"/>
        <v>85.710987348941615</v>
      </c>
      <c r="U298" s="1">
        <f t="shared" si="124"/>
        <v>85.289519534784077</v>
      </c>
      <c r="V298" s="1">
        <f t="shared" si="125"/>
        <v>83.449253131347277</v>
      </c>
      <c r="W298" s="1">
        <f t="shared" si="126"/>
        <v>84.022369735527604</v>
      </c>
      <c r="X298" s="1">
        <f t="shared" si="127"/>
        <v>80.111939078994638</v>
      </c>
      <c r="Y298" s="1">
        <f t="shared" si="128"/>
        <v>76.37845189686756</v>
      </c>
      <c r="Z298" s="1">
        <f t="shared" si="129"/>
        <v>66.921120631417693</v>
      </c>
      <c r="AA298" s="1">
        <f t="shared" si="130"/>
        <v>72.789258334051127</v>
      </c>
      <c r="AB298" s="1">
        <f t="shared" si="131"/>
        <v>68.209762779656586</v>
      </c>
      <c r="AC298" s="1">
        <f t="shared" si="132"/>
        <v>65.345560835705868</v>
      </c>
      <c r="AD298" s="1">
        <f t="shared" si="133"/>
        <v>58.657770204793529</v>
      </c>
      <c r="AE298" s="1">
        <f t="shared" si="134"/>
        <v>47.543087121212075</v>
      </c>
      <c r="AF298" s="1">
        <f t="shared" si="135"/>
        <v>39.6997707680883</v>
      </c>
      <c r="AG298" s="1">
        <f t="shared" si="136"/>
        <v>44.624757869249351</v>
      </c>
      <c r="AI298" s="11" t="s">
        <v>443</v>
      </c>
      <c r="AJ298" s="1">
        <f t="shared" si="137"/>
        <v>-7.6448480260249738</v>
      </c>
      <c r="AK298" s="1">
        <f t="shared" si="138"/>
        <v>0.42146781415753765</v>
      </c>
      <c r="AL298" s="1">
        <f t="shared" si="139"/>
        <v>1.8402664034368001</v>
      </c>
      <c r="AM298" s="1">
        <f t="shared" si="140"/>
        <v>-0.57311660418032773</v>
      </c>
      <c r="AN298" s="1">
        <f t="shared" si="141"/>
        <v>3.9104306565329665</v>
      </c>
      <c r="AO298" s="1">
        <f t="shared" si="142"/>
        <v>3.7334871821270781</v>
      </c>
      <c r="AP298" s="1">
        <f t="shared" si="143"/>
        <v>9.4573312654498665</v>
      </c>
      <c r="AQ298" s="1">
        <f t="shared" si="144"/>
        <v>-5.8681377026334332</v>
      </c>
      <c r="AR298" s="1">
        <f t="shared" si="145"/>
        <v>4.5794955543945406</v>
      </c>
      <c r="AS298" s="1">
        <f t="shared" si="146"/>
        <v>2.864201943950718</v>
      </c>
      <c r="AT298" s="1">
        <f t="shared" si="147"/>
        <v>6.6877906309123389</v>
      </c>
      <c r="AU298" s="1">
        <f t="shared" si="148"/>
        <v>11.114683083581454</v>
      </c>
      <c r="AV298" s="1">
        <f t="shared" si="149"/>
        <v>7.8433163531237753</v>
      </c>
      <c r="AW298" s="1">
        <f t="shared" si="150"/>
        <v>-4.9249871011610509</v>
      </c>
      <c r="AX298" s="1" t="str">
        <f>VLOOKUP(AI298,'ISSUE SCORE from EIKON'!A301:B730,2,FALSE)</f>
        <v>TJX Companies Inc</v>
      </c>
      <c r="AY298" s="1">
        <f t="shared" si="151"/>
        <v>297</v>
      </c>
      <c r="AZ298" s="1">
        <v>297</v>
      </c>
      <c r="BA298" s="1">
        <v>1</v>
      </c>
    </row>
    <row r="299" spans="1:53" ht="15">
      <c r="A299" s="11" t="s">
        <v>364</v>
      </c>
      <c r="B299" s="1">
        <f>('WEIGHTED from Refinitive'!$B$3*'ISSUE SCORE from EIKON'!G302)+('WEIGHTED from Refinitive'!$B$4*'ISSUE SCORE from EIKON'!V302)+('ISSUE SCORE from EIKON'!AK302*'WEIGHTED from Refinitive'!$B$5)+('WEIGHTED from Refinitive'!$B$8*'ISSUE SCORE from EIKON'!AZ302)+('ISSUE SCORE from EIKON'!BO302*'WEIGHTED from Refinitive'!$B$9)+('WEIGHTED from Refinitive'!$B$10*'ISSUE SCORE from EIKON'!CD302)+('ISSUE SCORE from EIKON'!CS302*'WEIGHTED from Refinitive'!$B$11)+('WEIGHTED from Refinitive'!$B$14*'ISSUE SCORE from EIKON'!DH302)+('ISSUE SCORE from EIKON'!DW302*'WEIGHTED from Refinitive'!$B$15)+('WEIGHTED from Refinitive'!$B$16*'ISSUE SCORE from EIKON'!EL302)</f>
        <v>40.97207145286545</v>
      </c>
      <c r="C299" s="1">
        <f>('WEIGHTED from Refinitive'!$B$3*'ISSUE SCORE from EIKON'!H302)+('WEIGHTED from Refinitive'!$B$4*'ISSUE SCORE from EIKON'!W302)+('ISSUE SCORE from EIKON'!AL302*'WEIGHTED from Refinitive'!$B$5)+('WEIGHTED from Refinitive'!$B$8*'ISSUE SCORE from EIKON'!BA302)+('ISSUE SCORE from EIKON'!BP302*'WEIGHTED from Refinitive'!$B$9)+('WEIGHTED from Refinitive'!$B$10*'ISSUE SCORE from EIKON'!CE302)+('ISSUE SCORE from EIKON'!CT302*'WEIGHTED from Refinitive'!$B$11)+('WEIGHTED from Refinitive'!$B$14*'ISSUE SCORE from EIKON'!DI302)+('ISSUE SCORE from EIKON'!DX302*'WEIGHTED from Refinitive'!$B$15)+('WEIGHTED from Refinitive'!$B$16*'ISSUE SCORE from EIKON'!EM302)</f>
        <v>44.008234657573681</v>
      </c>
      <c r="D299" s="1">
        <f>('WEIGHTED from Refinitive'!$B$3*'ISSUE SCORE from EIKON'!I302)+('WEIGHTED from Refinitive'!$B$4*'ISSUE SCORE from EIKON'!X302)+('ISSUE SCORE from EIKON'!AM302*'WEIGHTED from Refinitive'!$B$5)+('WEIGHTED from Refinitive'!$B$8*'ISSUE SCORE from EIKON'!BB302)+('ISSUE SCORE from EIKON'!BQ302*'WEIGHTED from Refinitive'!$B$9)+('WEIGHTED from Refinitive'!$B$10*'ISSUE SCORE from EIKON'!CF302)+('ISSUE SCORE from EIKON'!CU302*'WEIGHTED from Refinitive'!$B$11)+('WEIGHTED from Refinitive'!$B$14*'ISSUE SCORE from EIKON'!DJ302)+('ISSUE SCORE from EIKON'!DY302*'WEIGHTED from Refinitive'!$B$15)+('WEIGHTED from Refinitive'!$B$16*'ISSUE SCORE from EIKON'!EN302)</f>
        <v>42.015303413598154</v>
      </c>
      <c r="E299" s="1">
        <f>('WEIGHTED from Refinitive'!$B$3*'ISSUE SCORE from EIKON'!J302)+('WEIGHTED from Refinitive'!$B$4*'ISSUE SCORE from EIKON'!Y302)+('ISSUE SCORE from EIKON'!AN302*'WEIGHTED from Refinitive'!$B$5)+('WEIGHTED from Refinitive'!$B$8*'ISSUE SCORE from EIKON'!BC302)+('ISSUE SCORE from EIKON'!BR302*'WEIGHTED from Refinitive'!$B$9)+('WEIGHTED from Refinitive'!$B$10*'ISSUE SCORE from EIKON'!CG302)+('ISSUE SCORE from EIKON'!CV302*'WEIGHTED from Refinitive'!$B$11)+('WEIGHTED from Refinitive'!$B$14*'ISSUE SCORE from EIKON'!DK302)+('ISSUE SCORE from EIKON'!DZ302*'WEIGHTED from Refinitive'!$B$15)+('WEIGHTED from Refinitive'!$B$16*'ISSUE SCORE from EIKON'!EO302)</f>
        <v>37.101477557847744</v>
      </c>
      <c r="F299" s="1">
        <f>('WEIGHTED from Refinitive'!$B$3*'ISSUE SCORE from EIKON'!K302)+('WEIGHTED from Refinitive'!$B$4*'ISSUE SCORE from EIKON'!Z302)+('ISSUE SCORE from EIKON'!AO302*'WEIGHTED from Refinitive'!$B$5)+('WEIGHTED from Refinitive'!$B$8*'ISSUE SCORE from EIKON'!BD302)+('ISSUE SCORE from EIKON'!BS302*'WEIGHTED from Refinitive'!$B$9)+('WEIGHTED from Refinitive'!$B$10*'ISSUE SCORE from EIKON'!CH302)+('ISSUE SCORE from EIKON'!CW302*'WEIGHTED from Refinitive'!$B$11)+('WEIGHTED from Refinitive'!$B$14*'ISSUE SCORE from EIKON'!DL302)+('ISSUE SCORE from EIKON'!EA302*'WEIGHTED from Refinitive'!$B$15)+('WEIGHTED from Refinitive'!$B$16*'ISSUE SCORE from EIKON'!EP302)</f>
        <v>28.86550214491389</v>
      </c>
      <c r="G299" s="1">
        <f>('WEIGHTED from Refinitive'!$B$3*'ISSUE SCORE from EIKON'!L302)+('WEIGHTED from Refinitive'!$B$4*'ISSUE SCORE from EIKON'!AA302)+('ISSUE SCORE from EIKON'!AP302*'WEIGHTED from Refinitive'!$B$5)+('WEIGHTED from Refinitive'!$B$8*'ISSUE SCORE from EIKON'!BE302)+('ISSUE SCORE from EIKON'!BT302*'WEIGHTED from Refinitive'!$B$9)+('WEIGHTED from Refinitive'!$B$10*'ISSUE SCORE from EIKON'!CI302)+('ISSUE SCORE from EIKON'!CX302*'WEIGHTED from Refinitive'!$B$11)+('WEIGHTED from Refinitive'!$B$14*'ISSUE SCORE from EIKON'!DM302)+('ISSUE SCORE from EIKON'!EB302*'WEIGHTED from Refinitive'!$B$15)+('WEIGHTED from Refinitive'!$B$16*'ISSUE SCORE from EIKON'!EQ302)</f>
        <v>23.569819417128517</v>
      </c>
      <c r="H299" s="1">
        <f>('WEIGHTED from Refinitive'!$B$3*'ISSUE SCORE from EIKON'!M302)+('WEIGHTED from Refinitive'!$B$4*'ISSUE SCORE from EIKON'!AB302)+('ISSUE SCORE from EIKON'!AQ302*'WEIGHTED from Refinitive'!$B$5)+('WEIGHTED from Refinitive'!$B$8*'ISSUE SCORE from EIKON'!BF302)+('ISSUE SCORE from EIKON'!BU302*'WEIGHTED from Refinitive'!$B$9)+('WEIGHTED from Refinitive'!$B$10*'ISSUE SCORE from EIKON'!CJ302)+('ISSUE SCORE from EIKON'!CY302*'WEIGHTED from Refinitive'!$B$11)+('WEIGHTED from Refinitive'!$B$14*'ISSUE SCORE from EIKON'!DN302)+('ISSUE SCORE from EIKON'!EC302*'WEIGHTED from Refinitive'!$B$15)+('WEIGHTED from Refinitive'!$B$16*'ISSUE SCORE from EIKON'!ER302)</f>
        <v>26.016040948753574</v>
      </c>
      <c r="I299" s="1">
        <f>('WEIGHTED from Refinitive'!$B$3*'ISSUE SCORE from EIKON'!N302)+('WEIGHTED from Refinitive'!$B$4*'ISSUE SCORE from EIKON'!AC302)+('ISSUE SCORE from EIKON'!AR302*'WEIGHTED from Refinitive'!$B$5)+('WEIGHTED from Refinitive'!$B$8*'ISSUE SCORE from EIKON'!BG302)+('ISSUE SCORE from EIKON'!BV302*'WEIGHTED from Refinitive'!$B$9)+('WEIGHTED from Refinitive'!$B$10*'ISSUE SCORE from EIKON'!CK302)+('ISSUE SCORE from EIKON'!CZ302*'WEIGHTED from Refinitive'!$B$11)+('WEIGHTED from Refinitive'!$B$14*'ISSUE SCORE from EIKON'!DO302)+('ISSUE SCORE from EIKON'!ED302*'WEIGHTED from Refinitive'!$B$15)+('WEIGHTED from Refinitive'!$B$16*'ISSUE SCORE from EIKON'!ES302)</f>
        <v>30.187489544998289</v>
      </c>
      <c r="J299" s="1">
        <f>('WEIGHTED from Refinitive'!$B$3*'ISSUE SCORE from EIKON'!O302)+('WEIGHTED from Refinitive'!$B$4*'ISSUE SCORE from EIKON'!AD302)+('ISSUE SCORE from EIKON'!AS302*'WEIGHTED from Refinitive'!$B$5)+('WEIGHTED from Refinitive'!$B$8*'ISSUE SCORE from EIKON'!BH302)+('ISSUE SCORE from EIKON'!BW302*'WEIGHTED from Refinitive'!$B$9)+('WEIGHTED from Refinitive'!$B$10*'ISSUE SCORE from EIKON'!CL302)+('ISSUE SCORE from EIKON'!DA302*'WEIGHTED from Refinitive'!$B$11)+('WEIGHTED from Refinitive'!$B$14*'ISSUE SCORE from EIKON'!DP302)+('ISSUE SCORE from EIKON'!EE302*'WEIGHTED from Refinitive'!$B$15)+('WEIGHTED from Refinitive'!$B$16*'ISSUE SCORE from EIKON'!ET302)</f>
        <v>30.777942452284506</v>
      </c>
      <c r="K299" s="1">
        <f>('WEIGHTED from Refinitive'!$B$3*'ISSUE SCORE from EIKON'!P302)+('WEIGHTED from Refinitive'!$B$4*'ISSUE SCORE from EIKON'!AE302)+('ISSUE SCORE from EIKON'!AT302*'WEIGHTED from Refinitive'!$B$5)+('WEIGHTED from Refinitive'!$B$8*'ISSUE SCORE from EIKON'!BI302)+('ISSUE SCORE from EIKON'!BX302*'WEIGHTED from Refinitive'!$B$9)+('WEIGHTED from Refinitive'!$B$10*'ISSUE SCORE from EIKON'!CM302)+('ISSUE SCORE from EIKON'!DB302*'WEIGHTED from Refinitive'!$B$11)+('WEIGHTED from Refinitive'!$B$14*'ISSUE SCORE from EIKON'!DQ302)+('ISSUE SCORE from EIKON'!EF302*'WEIGHTED from Refinitive'!$B$15)+('WEIGHTED from Refinitive'!$B$16*'ISSUE SCORE from EIKON'!EU302)</f>
        <v>22.296797945980153</v>
      </c>
      <c r="L299" s="1">
        <f>('WEIGHTED from Refinitive'!$B$3*'ISSUE SCORE from EIKON'!Q302)+('WEIGHTED from Refinitive'!$B$4*'ISSUE SCORE from EIKON'!AF302)+('ISSUE SCORE from EIKON'!AU302*'WEIGHTED from Refinitive'!$B$5)+('WEIGHTED from Refinitive'!$B$8*'ISSUE SCORE from EIKON'!BJ302)+('ISSUE SCORE from EIKON'!BY302*'WEIGHTED from Refinitive'!$B$9)+('WEIGHTED from Refinitive'!$B$10*'ISSUE SCORE from EIKON'!CN302)+('ISSUE SCORE from EIKON'!DC302*'WEIGHTED from Refinitive'!$B$11)+('WEIGHTED from Refinitive'!$B$14*'ISSUE SCORE from EIKON'!DR302)+('ISSUE SCORE from EIKON'!EG302*'WEIGHTED from Refinitive'!$B$15)+('WEIGHTED from Refinitive'!$B$16*'ISSUE SCORE from EIKON'!EV302)</f>
        <v>23.229205387012797</v>
      </c>
      <c r="M299" s="1">
        <f>('WEIGHTED from Refinitive'!$B$3*'ISSUE SCORE from EIKON'!R302)+('WEIGHTED from Refinitive'!$B$4*'ISSUE SCORE from EIKON'!AG302)+('ISSUE SCORE from EIKON'!AV302*'WEIGHTED from Refinitive'!$B$5)+('WEIGHTED from Refinitive'!$B$8*'ISSUE SCORE from EIKON'!BK302)+('ISSUE SCORE from EIKON'!BZ302*'WEIGHTED from Refinitive'!$B$9)+('WEIGHTED from Refinitive'!$B$10*'ISSUE SCORE from EIKON'!CO302)+('ISSUE SCORE from EIKON'!DD302*'WEIGHTED from Refinitive'!$B$11)+('WEIGHTED from Refinitive'!$B$14*'ISSUE SCORE from EIKON'!DS302)+('ISSUE SCORE from EIKON'!EH302*'WEIGHTED from Refinitive'!$B$15)+('WEIGHTED from Refinitive'!$B$16*'ISSUE SCORE from EIKON'!EW302)</f>
        <v>27.793060519657796</v>
      </c>
      <c r="N299" s="1">
        <f>('WEIGHTED from Refinitive'!$B$3*'ISSUE SCORE from EIKON'!S302)+('WEIGHTED from Refinitive'!$B$4*'ISSUE SCORE from EIKON'!AH302)+('ISSUE SCORE from EIKON'!AW302*'WEIGHTED from Refinitive'!$B$5)+('WEIGHTED from Refinitive'!$B$8*'ISSUE SCORE from EIKON'!BL302)+('ISSUE SCORE from EIKON'!CA302*'WEIGHTED from Refinitive'!$B$9)+('WEIGHTED from Refinitive'!$B$10*'ISSUE SCORE from EIKON'!CP302)+('ISSUE SCORE from EIKON'!DE302*'WEIGHTED from Refinitive'!$B$11)+('WEIGHTED from Refinitive'!$B$14*'ISSUE SCORE from EIKON'!DT302)+('ISSUE SCORE from EIKON'!EI302*'WEIGHTED from Refinitive'!$B$15)+('WEIGHTED from Refinitive'!$B$16*'ISSUE SCORE from EIKON'!EX302)</f>
        <v>29.065709728867613</v>
      </c>
      <c r="O299" s="1">
        <f>('WEIGHTED from Refinitive'!$B$3*'ISSUE SCORE from EIKON'!T302)+('WEIGHTED from Refinitive'!$B$4*'ISSUE SCORE from EIKON'!AI302)+('ISSUE SCORE from EIKON'!AX302*'WEIGHTED from Refinitive'!$B$5)+('WEIGHTED from Refinitive'!$B$8*'ISSUE SCORE from EIKON'!BM302)+('ISSUE SCORE from EIKON'!CB302*'WEIGHTED from Refinitive'!$B$9)+('WEIGHTED from Refinitive'!$B$10*'ISSUE SCORE from EIKON'!CQ302)+('ISSUE SCORE from EIKON'!DF302*'WEIGHTED from Refinitive'!$B$11)+('WEIGHTED from Refinitive'!$B$14*'ISSUE SCORE from EIKON'!DU302)+('ISSUE SCORE from EIKON'!EJ302*'WEIGHTED from Refinitive'!$B$15)+('WEIGHTED from Refinitive'!$B$16*'ISSUE SCORE from EIKON'!EY302)</f>
        <v>41.058450303490126</v>
      </c>
      <c r="P299" s="1">
        <f>('WEIGHTED from Refinitive'!$B$3*'ISSUE SCORE from EIKON'!U302)+('WEIGHTED from Refinitive'!$B$4*'ISSUE SCORE from EIKON'!AJ302)+('ISSUE SCORE from EIKON'!AY302*'WEIGHTED from Refinitive'!$B$5)+('WEIGHTED from Refinitive'!$B$8*'ISSUE SCORE from EIKON'!BN302)+('ISSUE SCORE from EIKON'!CC302*'WEIGHTED from Refinitive'!$B$9)+('WEIGHTED from Refinitive'!$B$10*'ISSUE SCORE from EIKON'!CR302)+('ISSUE SCORE from EIKON'!DG302*'WEIGHTED from Refinitive'!$B$11)+('WEIGHTED from Refinitive'!$B$14*'ISSUE SCORE from EIKON'!DV302)+('ISSUE SCORE from EIKON'!EK302*'WEIGHTED from Refinitive'!$B$15)+('WEIGHTED from Refinitive'!$B$16*'ISSUE SCORE from EIKON'!EZ302)</f>
        <v>28.255024213075028</v>
      </c>
      <c r="R299" s="11" t="s">
        <v>444</v>
      </c>
      <c r="S299" s="1">
        <f t="shared" si="122"/>
        <v>84.893510926251608</v>
      </c>
      <c r="T299" s="1">
        <f t="shared" si="123"/>
        <v>44.008234657573681</v>
      </c>
      <c r="U299" s="1">
        <f t="shared" si="124"/>
        <v>42.015303413598154</v>
      </c>
      <c r="V299" s="1">
        <f t="shared" si="125"/>
        <v>37.101477557847744</v>
      </c>
      <c r="W299" s="1">
        <f t="shared" si="126"/>
        <v>28.86550214491389</v>
      </c>
      <c r="X299" s="1">
        <f t="shared" si="127"/>
        <v>23.569819417128517</v>
      </c>
      <c r="Y299" s="1">
        <f t="shared" si="128"/>
        <v>26.016040948753574</v>
      </c>
      <c r="Z299" s="1">
        <f t="shared" si="129"/>
        <v>30.187489544998289</v>
      </c>
      <c r="AA299" s="1">
        <f t="shared" si="130"/>
        <v>30.777942452284506</v>
      </c>
      <c r="AB299" s="1">
        <f t="shared" si="131"/>
        <v>22.296797945980153</v>
      </c>
      <c r="AC299" s="1">
        <f t="shared" si="132"/>
        <v>23.229205387012797</v>
      </c>
      <c r="AD299" s="1">
        <f t="shared" si="133"/>
        <v>27.793060519657796</v>
      </c>
      <c r="AE299" s="1">
        <f t="shared" si="134"/>
        <v>29.065709728867613</v>
      </c>
      <c r="AF299" s="1">
        <f t="shared" si="135"/>
        <v>41.058450303490126</v>
      </c>
      <c r="AG299" s="1">
        <f t="shared" si="136"/>
        <v>28.255024213075028</v>
      </c>
      <c r="AI299" s="11" t="s">
        <v>444</v>
      </c>
      <c r="AJ299" s="1">
        <f t="shared" si="137"/>
        <v>40.885276268677927</v>
      </c>
      <c r="AK299" s="1">
        <f t="shared" si="138"/>
        <v>1.9929312439755265</v>
      </c>
      <c r="AL299" s="1">
        <f t="shared" si="139"/>
        <v>4.9138258557504102</v>
      </c>
      <c r="AM299" s="1">
        <f t="shared" si="140"/>
        <v>8.235975412933854</v>
      </c>
      <c r="AN299" s="1">
        <f t="shared" si="141"/>
        <v>5.2956827277853726</v>
      </c>
      <c r="AO299" s="1">
        <f t="shared" si="142"/>
        <v>-2.4462215316250564</v>
      </c>
      <c r="AP299" s="1">
        <f t="shared" si="143"/>
        <v>-4.1714485962447156</v>
      </c>
      <c r="AQ299" s="1">
        <f t="shared" si="144"/>
        <v>-0.5904529072862168</v>
      </c>
      <c r="AR299" s="1">
        <f t="shared" si="145"/>
        <v>8.4811445063043536</v>
      </c>
      <c r="AS299" s="1">
        <f t="shared" si="146"/>
        <v>-0.93240744103264461</v>
      </c>
      <c r="AT299" s="1">
        <f t="shared" si="147"/>
        <v>-4.5638551326449992</v>
      </c>
      <c r="AU299" s="1">
        <f t="shared" si="148"/>
        <v>-1.2726492092098169</v>
      </c>
      <c r="AV299" s="1">
        <f t="shared" si="149"/>
        <v>-11.992740574622513</v>
      </c>
      <c r="AW299" s="1">
        <f t="shared" si="150"/>
        <v>12.803426090415098</v>
      </c>
      <c r="AX299" s="1" t="str">
        <f>VLOOKUP(AI299,'ISSUE SCORE from EIKON'!A302:B731,2,FALSE)</f>
        <v>Thermo Fisher Scientific Inc</v>
      </c>
      <c r="AY299" s="1">
        <f t="shared" si="151"/>
        <v>298</v>
      </c>
      <c r="AZ299" s="1">
        <v>298</v>
      </c>
      <c r="BA299" s="1">
        <v>1</v>
      </c>
    </row>
    <row r="300" spans="1:53" ht="15">
      <c r="A300" s="11" t="s">
        <v>365</v>
      </c>
      <c r="B300" s="1">
        <f>('WEIGHTED from Refinitive'!$B$3*'ISSUE SCORE from EIKON'!G303)+('WEIGHTED from Refinitive'!$B$4*'ISSUE SCORE from EIKON'!V303)+('ISSUE SCORE from EIKON'!AK303*'WEIGHTED from Refinitive'!$B$5)+('WEIGHTED from Refinitive'!$B$8*'ISSUE SCORE from EIKON'!AZ303)+('ISSUE SCORE from EIKON'!BO303*'WEIGHTED from Refinitive'!$B$9)+('WEIGHTED from Refinitive'!$B$10*'ISSUE SCORE from EIKON'!CD303)+('ISSUE SCORE from EIKON'!CS303*'WEIGHTED from Refinitive'!$B$11)+('WEIGHTED from Refinitive'!$B$14*'ISSUE SCORE from EIKON'!DH303)+('ISSUE SCORE from EIKON'!DW303*'WEIGHTED from Refinitive'!$B$15)+('WEIGHTED from Refinitive'!$B$16*'ISSUE SCORE from EIKON'!EL303)</f>
        <v>60.498286233312143</v>
      </c>
      <c r="C300" s="1">
        <f>('WEIGHTED from Refinitive'!$B$3*'ISSUE SCORE from EIKON'!H303)+('WEIGHTED from Refinitive'!$B$4*'ISSUE SCORE from EIKON'!W303)+('ISSUE SCORE from EIKON'!AL303*'WEIGHTED from Refinitive'!$B$5)+('WEIGHTED from Refinitive'!$B$8*'ISSUE SCORE from EIKON'!BA303)+('ISSUE SCORE from EIKON'!BP303*'WEIGHTED from Refinitive'!$B$9)+('WEIGHTED from Refinitive'!$B$10*'ISSUE SCORE from EIKON'!CE303)+('ISSUE SCORE from EIKON'!CT303*'WEIGHTED from Refinitive'!$B$11)+('WEIGHTED from Refinitive'!$B$14*'ISSUE SCORE from EIKON'!DI303)+('ISSUE SCORE from EIKON'!DX303*'WEIGHTED from Refinitive'!$B$15)+('WEIGHTED from Refinitive'!$B$16*'ISSUE SCORE from EIKON'!EM303)</f>
        <v>62.985441470348128</v>
      </c>
      <c r="D300" s="1">
        <f>('WEIGHTED from Refinitive'!$B$3*'ISSUE SCORE from EIKON'!I303)+('WEIGHTED from Refinitive'!$B$4*'ISSUE SCORE from EIKON'!X303)+('ISSUE SCORE from EIKON'!AM303*'WEIGHTED from Refinitive'!$B$5)+('WEIGHTED from Refinitive'!$B$8*'ISSUE SCORE from EIKON'!BB303)+('ISSUE SCORE from EIKON'!BQ303*'WEIGHTED from Refinitive'!$B$9)+('WEIGHTED from Refinitive'!$B$10*'ISSUE SCORE from EIKON'!CF303)+('ISSUE SCORE from EIKON'!CU303*'WEIGHTED from Refinitive'!$B$11)+('WEIGHTED from Refinitive'!$B$14*'ISSUE SCORE from EIKON'!DJ303)+('ISSUE SCORE from EIKON'!DY303*'WEIGHTED from Refinitive'!$B$15)+('WEIGHTED from Refinitive'!$B$16*'ISSUE SCORE from EIKON'!EN303)</f>
        <v>70.439447947266544</v>
      </c>
      <c r="E300" s="1">
        <f>('WEIGHTED from Refinitive'!$B$3*'ISSUE SCORE from EIKON'!J303)+('WEIGHTED from Refinitive'!$B$4*'ISSUE SCORE from EIKON'!Y303)+('ISSUE SCORE from EIKON'!AN303*'WEIGHTED from Refinitive'!$B$5)+('WEIGHTED from Refinitive'!$B$8*'ISSUE SCORE from EIKON'!BC303)+('ISSUE SCORE from EIKON'!BR303*'WEIGHTED from Refinitive'!$B$9)+('WEIGHTED from Refinitive'!$B$10*'ISSUE SCORE from EIKON'!CG303)+('ISSUE SCORE from EIKON'!CV303*'WEIGHTED from Refinitive'!$B$11)+('WEIGHTED from Refinitive'!$B$14*'ISSUE SCORE from EIKON'!DK303)+('ISSUE SCORE from EIKON'!DZ303*'WEIGHTED from Refinitive'!$B$15)+('WEIGHTED from Refinitive'!$B$16*'ISSUE SCORE from EIKON'!EO303)</f>
        <v>61.423959038591697</v>
      </c>
      <c r="F300" s="1">
        <f>('WEIGHTED from Refinitive'!$B$3*'ISSUE SCORE from EIKON'!K303)+('WEIGHTED from Refinitive'!$B$4*'ISSUE SCORE from EIKON'!Z303)+('ISSUE SCORE from EIKON'!AO303*'WEIGHTED from Refinitive'!$B$5)+('WEIGHTED from Refinitive'!$B$8*'ISSUE SCORE from EIKON'!BD303)+('ISSUE SCORE from EIKON'!BS303*'WEIGHTED from Refinitive'!$B$9)+('WEIGHTED from Refinitive'!$B$10*'ISSUE SCORE from EIKON'!CH303)+('ISSUE SCORE from EIKON'!CW303*'WEIGHTED from Refinitive'!$B$11)+('WEIGHTED from Refinitive'!$B$14*'ISSUE SCORE from EIKON'!DL303)+('ISSUE SCORE from EIKON'!EA303*'WEIGHTED from Refinitive'!$B$15)+('WEIGHTED from Refinitive'!$B$16*'ISSUE SCORE from EIKON'!EP303)</f>
        <v>54.008116883116848</v>
      </c>
      <c r="G300" s="1">
        <f>('WEIGHTED from Refinitive'!$B$3*'ISSUE SCORE from EIKON'!L303)+('WEIGHTED from Refinitive'!$B$4*'ISSUE SCORE from EIKON'!AA303)+('ISSUE SCORE from EIKON'!AP303*'WEIGHTED from Refinitive'!$B$5)+('WEIGHTED from Refinitive'!$B$8*'ISSUE SCORE from EIKON'!BE303)+('ISSUE SCORE from EIKON'!BT303*'WEIGHTED from Refinitive'!$B$9)+('WEIGHTED from Refinitive'!$B$10*'ISSUE SCORE from EIKON'!CI303)+('ISSUE SCORE from EIKON'!CX303*'WEIGHTED from Refinitive'!$B$11)+('WEIGHTED from Refinitive'!$B$14*'ISSUE SCORE from EIKON'!DM303)+('ISSUE SCORE from EIKON'!EB303*'WEIGHTED from Refinitive'!$B$15)+('WEIGHTED from Refinitive'!$B$16*'ISSUE SCORE from EIKON'!EQ303)</f>
        <v>59.387284701114439</v>
      </c>
      <c r="H300" s="1">
        <f>('WEIGHTED from Refinitive'!$B$3*'ISSUE SCORE from EIKON'!M303)+('WEIGHTED from Refinitive'!$B$4*'ISSUE SCORE from EIKON'!AB303)+('ISSUE SCORE from EIKON'!AQ303*'WEIGHTED from Refinitive'!$B$5)+('WEIGHTED from Refinitive'!$B$8*'ISSUE SCORE from EIKON'!BF303)+('ISSUE SCORE from EIKON'!BU303*'WEIGHTED from Refinitive'!$B$9)+('WEIGHTED from Refinitive'!$B$10*'ISSUE SCORE from EIKON'!CJ303)+('ISSUE SCORE from EIKON'!CY303*'WEIGHTED from Refinitive'!$B$11)+('WEIGHTED from Refinitive'!$B$14*'ISSUE SCORE from EIKON'!DN303)+('ISSUE SCORE from EIKON'!EC303*'WEIGHTED from Refinitive'!$B$15)+('WEIGHTED from Refinitive'!$B$16*'ISSUE SCORE from EIKON'!ER303)</f>
        <v>55.253083247687528</v>
      </c>
      <c r="I300" s="1">
        <f>('WEIGHTED from Refinitive'!$B$3*'ISSUE SCORE from EIKON'!N303)+('WEIGHTED from Refinitive'!$B$4*'ISSUE SCORE from EIKON'!AC303)+('ISSUE SCORE from EIKON'!AR303*'WEIGHTED from Refinitive'!$B$5)+('WEIGHTED from Refinitive'!$B$8*'ISSUE SCORE from EIKON'!BG303)+('ISSUE SCORE from EIKON'!BV303*'WEIGHTED from Refinitive'!$B$9)+('WEIGHTED from Refinitive'!$B$10*'ISSUE SCORE from EIKON'!CK303)+('ISSUE SCORE from EIKON'!CZ303*'WEIGHTED from Refinitive'!$B$11)+('WEIGHTED from Refinitive'!$B$14*'ISSUE SCORE from EIKON'!DO303)+('ISSUE SCORE from EIKON'!ED303*'WEIGHTED from Refinitive'!$B$15)+('WEIGHTED from Refinitive'!$B$16*'ISSUE SCORE from EIKON'!ES303)</f>
        <v>52.791398321623689</v>
      </c>
      <c r="J300" s="1">
        <f>('WEIGHTED from Refinitive'!$B$3*'ISSUE SCORE from EIKON'!O303)+('WEIGHTED from Refinitive'!$B$4*'ISSUE SCORE from EIKON'!AD303)+('ISSUE SCORE from EIKON'!AS303*'WEIGHTED from Refinitive'!$B$5)+('WEIGHTED from Refinitive'!$B$8*'ISSUE SCORE from EIKON'!BH303)+('ISSUE SCORE from EIKON'!BW303*'WEIGHTED from Refinitive'!$B$9)+('WEIGHTED from Refinitive'!$B$10*'ISSUE SCORE from EIKON'!CL303)+('ISSUE SCORE from EIKON'!DA303*'WEIGHTED from Refinitive'!$B$11)+('WEIGHTED from Refinitive'!$B$14*'ISSUE SCORE from EIKON'!DP303)+('ISSUE SCORE from EIKON'!EE303*'WEIGHTED from Refinitive'!$B$15)+('WEIGHTED from Refinitive'!$B$16*'ISSUE SCORE from EIKON'!ET303)</f>
        <v>60.257287449392699</v>
      </c>
      <c r="K300" s="1">
        <f>('WEIGHTED from Refinitive'!$B$3*'ISSUE SCORE from EIKON'!P303)+('WEIGHTED from Refinitive'!$B$4*'ISSUE SCORE from EIKON'!AE303)+('ISSUE SCORE from EIKON'!AT303*'WEIGHTED from Refinitive'!$B$5)+('WEIGHTED from Refinitive'!$B$8*'ISSUE SCORE from EIKON'!BI303)+('ISSUE SCORE from EIKON'!BX303*'WEIGHTED from Refinitive'!$B$9)+('WEIGHTED from Refinitive'!$B$10*'ISSUE SCORE from EIKON'!CM303)+('ISSUE SCORE from EIKON'!DB303*'WEIGHTED from Refinitive'!$B$11)+('WEIGHTED from Refinitive'!$B$14*'ISSUE SCORE from EIKON'!DQ303)+('ISSUE SCORE from EIKON'!EF303*'WEIGHTED from Refinitive'!$B$15)+('WEIGHTED from Refinitive'!$B$16*'ISSUE SCORE from EIKON'!EU303)</f>
        <v>64.13589188893144</v>
      </c>
      <c r="L300" s="1">
        <f>('WEIGHTED from Refinitive'!$B$3*'ISSUE SCORE from EIKON'!Q303)+('WEIGHTED from Refinitive'!$B$4*'ISSUE SCORE from EIKON'!AF303)+('ISSUE SCORE from EIKON'!AU303*'WEIGHTED from Refinitive'!$B$5)+('WEIGHTED from Refinitive'!$B$8*'ISSUE SCORE from EIKON'!BJ303)+('ISSUE SCORE from EIKON'!BY303*'WEIGHTED from Refinitive'!$B$9)+('WEIGHTED from Refinitive'!$B$10*'ISSUE SCORE from EIKON'!CN303)+('ISSUE SCORE from EIKON'!DC303*'WEIGHTED from Refinitive'!$B$11)+('WEIGHTED from Refinitive'!$B$14*'ISSUE SCORE from EIKON'!DR303)+('ISSUE SCORE from EIKON'!EG303*'WEIGHTED from Refinitive'!$B$15)+('WEIGHTED from Refinitive'!$B$16*'ISSUE SCORE from EIKON'!EV303)</f>
        <v>54.403713536997422</v>
      </c>
      <c r="M300" s="1">
        <f>('WEIGHTED from Refinitive'!$B$3*'ISSUE SCORE from EIKON'!R303)+('WEIGHTED from Refinitive'!$B$4*'ISSUE SCORE from EIKON'!AG303)+('ISSUE SCORE from EIKON'!AV303*'WEIGHTED from Refinitive'!$B$5)+('WEIGHTED from Refinitive'!$B$8*'ISSUE SCORE from EIKON'!BK303)+('ISSUE SCORE from EIKON'!BZ303*'WEIGHTED from Refinitive'!$B$9)+('WEIGHTED from Refinitive'!$B$10*'ISSUE SCORE from EIKON'!CO303)+('ISSUE SCORE from EIKON'!DD303*'WEIGHTED from Refinitive'!$B$11)+('WEIGHTED from Refinitive'!$B$14*'ISSUE SCORE from EIKON'!DS303)+('ISSUE SCORE from EIKON'!EH303*'WEIGHTED from Refinitive'!$B$15)+('WEIGHTED from Refinitive'!$B$16*'ISSUE SCORE from EIKON'!EW303)</f>
        <v>44.734610486096337</v>
      </c>
      <c r="N300" s="1">
        <f>('WEIGHTED from Refinitive'!$B$3*'ISSUE SCORE from EIKON'!S303)+('WEIGHTED from Refinitive'!$B$4*'ISSUE SCORE from EIKON'!AH303)+('ISSUE SCORE from EIKON'!AW303*'WEIGHTED from Refinitive'!$B$5)+('WEIGHTED from Refinitive'!$B$8*'ISSUE SCORE from EIKON'!BL303)+('ISSUE SCORE from EIKON'!CA303*'WEIGHTED from Refinitive'!$B$9)+('WEIGHTED from Refinitive'!$B$10*'ISSUE SCORE from EIKON'!CP303)+('ISSUE SCORE from EIKON'!DE303*'WEIGHTED from Refinitive'!$B$11)+('WEIGHTED from Refinitive'!$B$14*'ISSUE SCORE from EIKON'!DT303)+('ISSUE SCORE from EIKON'!EI303*'WEIGHTED from Refinitive'!$B$15)+('WEIGHTED from Refinitive'!$B$16*'ISSUE SCORE from EIKON'!EX303)</f>
        <v>37.126948051948027</v>
      </c>
      <c r="O300" s="1">
        <f>('WEIGHTED from Refinitive'!$B$3*'ISSUE SCORE from EIKON'!T303)+('WEIGHTED from Refinitive'!$B$4*'ISSUE SCORE from EIKON'!AI303)+('ISSUE SCORE from EIKON'!AX303*'WEIGHTED from Refinitive'!$B$5)+('WEIGHTED from Refinitive'!$B$8*'ISSUE SCORE from EIKON'!BM303)+('ISSUE SCORE from EIKON'!CB303*'WEIGHTED from Refinitive'!$B$9)+('WEIGHTED from Refinitive'!$B$10*'ISSUE SCORE from EIKON'!CQ303)+('ISSUE SCORE from EIKON'!DF303*'WEIGHTED from Refinitive'!$B$11)+('WEIGHTED from Refinitive'!$B$14*'ISSUE SCORE from EIKON'!DU303)+('ISSUE SCORE from EIKON'!EJ303*'WEIGHTED from Refinitive'!$B$15)+('WEIGHTED from Refinitive'!$B$16*'ISSUE SCORE from EIKON'!EY303)</f>
        <v>46.255135986926554</v>
      </c>
      <c r="P300" s="1">
        <f>('WEIGHTED from Refinitive'!$B$3*'ISSUE SCORE from EIKON'!U303)+('WEIGHTED from Refinitive'!$B$4*'ISSUE SCORE from EIKON'!AJ303)+('ISSUE SCORE from EIKON'!AY303*'WEIGHTED from Refinitive'!$B$5)+('WEIGHTED from Refinitive'!$B$8*'ISSUE SCORE from EIKON'!BN303)+('ISSUE SCORE from EIKON'!CC303*'WEIGHTED from Refinitive'!$B$9)+('WEIGHTED from Refinitive'!$B$10*'ISSUE SCORE from EIKON'!CR303)+('ISSUE SCORE from EIKON'!DG303*'WEIGHTED from Refinitive'!$B$11)+('WEIGHTED from Refinitive'!$B$14*'ISSUE SCORE from EIKON'!DV303)+('ISSUE SCORE from EIKON'!EK303*'WEIGHTED from Refinitive'!$B$15)+('WEIGHTED from Refinitive'!$B$16*'ISSUE SCORE from EIKON'!EZ303)</f>
        <v>48.749152542372862</v>
      </c>
      <c r="R300" s="11" t="s">
        <v>445</v>
      </c>
      <c r="S300" s="1">
        <f t="shared" si="122"/>
        <v>48.871999684177226</v>
      </c>
      <c r="T300" s="1">
        <f t="shared" si="123"/>
        <v>62.985441470348128</v>
      </c>
      <c r="U300" s="1">
        <f t="shared" si="124"/>
        <v>70.439447947266544</v>
      </c>
      <c r="V300" s="1">
        <f t="shared" si="125"/>
        <v>61.423959038591697</v>
      </c>
      <c r="W300" s="1">
        <f t="shared" si="126"/>
        <v>54.008116883116848</v>
      </c>
      <c r="X300" s="1">
        <f t="shared" si="127"/>
        <v>59.387284701114439</v>
      </c>
      <c r="Y300" s="1">
        <f t="shared" si="128"/>
        <v>55.253083247687528</v>
      </c>
      <c r="Z300" s="1">
        <f t="shared" si="129"/>
        <v>52.791398321623689</v>
      </c>
      <c r="AA300" s="1">
        <f t="shared" si="130"/>
        <v>60.257287449392699</v>
      </c>
      <c r="AB300" s="1">
        <f t="shared" si="131"/>
        <v>64.13589188893144</v>
      </c>
      <c r="AC300" s="1">
        <f t="shared" si="132"/>
        <v>54.403713536997422</v>
      </c>
      <c r="AD300" s="1">
        <f t="shared" si="133"/>
        <v>44.734610486096337</v>
      </c>
      <c r="AE300" s="1">
        <f t="shared" si="134"/>
        <v>37.126948051948027</v>
      </c>
      <c r="AF300" s="1">
        <f t="shared" si="135"/>
        <v>46.255135986926554</v>
      </c>
      <c r="AG300" s="1">
        <f t="shared" si="136"/>
        <v>48.749152542372862</v>
      </c>
      <c r="AI300" s="11" t="s">
        <v>445</v>
      </c>
      <c r="AJ300" s="1">
        <f t="shared" si="137"/>
        <v>-14.113441786170903</v>
      </c>
      <c r="AK300" s="1">
        <f t="shared" si="138"/>
        <v>-7.4540064769184156</v>
      </c>
      <c r="AL300" s="1">
        <f t="shared" si="139"/>
        <v>9.0154889086748469</v>
      </c>
      <c r="AM300" s="1">
        <f t="shared" si="140"/>
        <v>7.4158421554748486</v>
      </c>
      <c r="AN300" s="1">
        <f t="shared" si="141"/>
        <v>-5.3791678179975904</v>
      </c>
      <c r="AO300" s="1">
        <f t="shared" si="142"/>
        <v>4.1342014534269111</v>
      </c>
      <c r="AP300" s="1">
        <f t="shared" si="143"/>
        <v>2.4616849260638389</v>
      </c>
      <c r="AQ300" s="1">
        <f t="shared" si="144"/>
        <v>-7.4658891277690103</v>
      </c>
      <c r="AR300" s="1">
        <f t="shared" si="145"/>
        <v>-3.8786044395387407</v>
      </c>
      <c r="AS300" s="1">
        <f t="shared" si="146"/>
        <v>9.7321783519340173</v>
      </c>
      <c r="AT300" s="1">
        <f t="shared" si="147"/>
        <v>9.6691030509010858</v>
      </c>
      <c r="AU300" s="1">
        <f t="shared" si="148"/>
        <v>7.6076624341483097</v>
      </c>
      <c r="AV300" s="1">
        <f t="shared" si="149"/>
        <v>-9.1281879349785271</v>
      </c>
      <c r="AW300" s="1">
        <f t="shared" si="150"/>
        <v>-2.4940165554463078</v>
      </c>
      <c r="AX300" s="1" t="str">
        <f>VLOOKUP(AI300,'ISSUE SCORE from EIKON'!A303:B732,2,FALSE)</f>
        <v>T-Mobile US Inc</v>
      </c>
      <c r="AY300" s="1">
        <f t="shared" si="151"/>
        <v>299</v>
      </c>
      <c r="AZ300" s="1">
        <v>299</v>
      </c>
      <c r="BA300" s="1">
        <v>1</v>
      </c>
    </row>
    <row r="301" spans="1:53" ht="15">
      <c r="A301" s="11" t="s">
        <v>366</v>
      </c>
      <c r="B301" s="1">
        <f>('WEIGHTED from Refinitive'!$B$3*'ISSUE SCORE from EIKON'!G304)+('WEIGHTED from Refinitive'!$B$4*'ISSUE SCORE from EIKON'!V304)+('ISSUE SCORE from EIKON'!AK304*'WEIGHTED from Refinitive'!$B$5)+('WEIGHTED from Refinitive'!$B$8*'ISSUE SCORE from EIKON'!AZ304)+('ISSUE SCORE from EIKON'!BO304*'WEIGHTED from Refinitive'!$B$9)+('WEIGHTED from Refinitive'!$B$10*'ISSUE SCORE from EIKON'!CD304)+('ISSUE SCORE from EIKON'!CS304*'WEIGHTED from Refinitive'!$B$11)+('WEIGHTED from Refinitive'!$B$14*'ISSUE SCORE from EIKON'!DH304)+('ISSUE SCORE from EIKON'!DW304*'WEIGHTED from Refinitive'!$B$15)+('WEIGHTED from Refinitive'!$B$16*'ISSUE SCORE from EIKON'!EL304)</f>
        <v>59.777951643144284</v>
      </c>
      <c r="C301" s="1">
        <f>('WEIGHTED from Refinitive'!$B$3*'ISSUE SCORE from EIKON'!H304)+('WEIGHTED from Refinitive'!$B$4*'ISSUE SCORE from EIKON'!W304)+('ISSUE SCORE from EIKON'!AL304*'WEIGHTED from Refinitive'!$B$5)+('WEIGHTED from Refinitive'!$B$8*'ISSUE SCORE from EIKON'!BA304)+('ISSUE SCORE from EIKON'!BP304*'WEIGHTED from Refinitive'!$B$9)+('WEIGHTED from Refinitive'!$B$10*'ISSUE SCORE from EIKON'!CE304)+('ISSUE SCORE from EIKON'!CT304*'WEIGHTED from Refinitive'!$B$11)+('WEIGHTED from Refinitive'!$B$14*'ISSUE SCORE from EIKON'!DI304)+('ISSUE SCORE from EIKON'!DX304*'WEIGHTED from Refinitive'!$B$15)+('WEIGHTED from Refinitive'!$B$16*'ISSUE SCORE from EIKON'!EM304)</f>
        <v>63.312262313657399</v>
      </c>
      <c r="D301" s="1">
        <f>('WEIGHTED from Refinitive'!$B$3*'ISSUE SCORE from EIKON'!I304)+('WEIGHTED from Refinitive'!$B$4*'ISSUE SCORE from EIKON'!X304)+('ISSUE SCORE from EIKON'!AM304*'WEIGHTED from Refinitive'!$B$5)+('WEIGHTED from Refinitive'!$B$8*'ISSUE SCORE from EIKON'!BB304)+('ISSUE SCORE from EIKON'!BQ304*'WEIGHTED from Refinitive'!$B$9)+('WEIGHTED from Refinitive'!$B$10*'ISSUE SCORE from EIKON'!CF304)+('ISSUE SCORE from EIKON'!CU304*'WEIGHTED from Refinitive'!$B$11)+('WEIGHTED from Refinitive'!$B$14*'ISSUE SCORE from EIKON'!DJ304)+('ISSUE SCORE from EIKON'!DY304*'WEIGHTED from Refinitive'!$B$15)+('WEIGHTED from Refinitive'!$B$16*'ISSUE SCORE from EIKON'!EN304)</f>
        <v>36.566618365603993</v>
      </c>
      <c r="E301" s="1">
        <f>('WEIGHTED from Refinitive'!$B$3*'ISSUE SCORE from EIKON'!J304)+('WEIGHTED from Refinitive'!$B$4*'ISSUE SCORE from EIKON'!Y304)+('ISSUE SCORE from EIKON'!AN304*'WEIGHTED from Refinitive'!$B$5)+('WEIGHTED from Refinitive'!$B$8*'ISSUE SCORE from EIKON'!BC304)+('ISSUE SCORE from EIKON'!BR304*'WEIGHTED from Refinitive'!$B$9)+('WEIGHTED from Refinitive'!$B$10*'ISSUE SCORE from EIKON'!CG304)+('ISSUE SCORE from EIKON'!CV304*'WEIGHTED from Refinitive'!$B$11)+('WEIGHTED from Refinitive'!$B$14*'ISSUE SCORE from EIKON'!DK304)+('ISSUE SCORE from EIKON'!DZ304*'WEIGHTED from Refinitive'!$B$15)+('WEIGHTED from Refinitive'!$B$16*'ISSUE SCORE from EIKON'!EO304)</f>
        <v>35.490124897551908</v>
      </c>
      <c r="F301" s="1">
        <f>('WEIGHTED from Refinitive'!$B$3*'ISSUE SCORE from EIKON'!K304)+('WEIGHTED from Refinitive'!$B$4*'ISSUE SCORE from EIKON'!Z304)+('ISSUE SCORE from EIKON'!AO304*'WEIGHTED from Refinitive'!$B$5)+('WEIGHTED from Refinitive'!$B$8*'ISSUE SCORE from EIKON'!BD304)+('ISSUE SCORE from EIKON'!BS304*'WEIGHTED from Refinitive'!$B$9)+('WEIGHTED from Refinitive'!$B$10*'ISSUE SCORE from EIKON'!CH304)+('ISSUE SCORE from EIKON'!CW304*'WEIGHTED from Refinitive'!$B$11)+('WEIGHTED from Refinitive'!$B$14*'ISSUE SCORE from EIKON'!DL304)+('ISSUE SCORE from EIKON'!EA304*'WEIGHTED from Refinitive'!$B$15)+('WEIGHTED from Refinitive'!$B$16*'ISSUE SCORE from EIKON'!EP304)</f>
        <v>28.33714312003783</v>
      </c>
      <c r="G301" s="1">
        <f>('WEIGHTED from Refinitive'!$B$3*'ISSUE SCORE from EIKON'!L304)+('WEIGHTED from Refinitive'!$B$4*'ISSUE SCORE from EIKON'!AA304)+('ISSUE SCORE from EIKON'!AP304*'WEIGHTED from Refinitive'!$B$5)+('WEIGHTED from Refinitive'!$B$8*'ISSUE SCORE from EIKON'!BE304)+('ISSUE SCORE from EIKON'!BT304*'WEIGHTED from Refinitive'!$B$9)+('WEIGHTED from Refinitive'!$B$10*'ISSUE SCORE from EIKON'!CI304)+('ISSUE SCORE from EIKON'!CX304*'WEIGHTED from Refinitive'!$B$11)+('WEIGHTED from Refinitive'!$B$14*'ISSUE SCORE from EIKON'!DM304)+('ISSUE SCORE from EIKON'!EB304*'WEIGHTED from Refinitive'!$B$15)+('WEIGHTED from Refinitive'!$B$16*'ISSUE SCORE from EIKON'!EQ304)</f>
        <v>27.88411854103342</v>
      </c>
      <c r="H301" s="1">
        <f>('WEIGHTED from Refinitive'!$B$3*'ISSUE SCORE from EIKON'!M304)+('WEIGHTED from Refinitive'!$B$4*'ISSUE SCORE from EIKON'!AB304)+('ISSUE SCORE from EIKON'!AQ304*'WEIGHTED from Refinitive'!$B$5)+('WEIGHTED from Refinitive'!$B$8*'ISSUE SCORE from EIKON'!BF304)+('ISSUE SCORE from EIKON'!BU304*'WEIGHTED from Refinitive'!$B$9)+('WEIGHTED from Refinitive'!$B$10*'ISSUE SCORE from EIKON'!CJ304)+('ISSUE SCORE from EIKON'!CY304*'WEIGHTED from Refinitive'!$B$11)+('WEIGHTED from Refinitive'!$B$14*'ISSUE SCORE from EIKON'!DN304)+('ISSUE SCORE from EIKON'!EC304*'WEIGHTED from Refinitive'!$B$15)+('WEIGHTED from Refinitive'!$B$16*'ISSUE SCORE from EIKON'!ER304)</f>
        <v>0</v>
      </c>
      <c r="I301" s="1">
        <f>('WEIGHTED from Refinitive'!$B$3*'ISSUE SCORE from EIKON'!N304)+('WEIGHTED from Refinitive'!$B$4*'ISSUE SCORE from EIKON'!AC304)+('ISSUE SCORE from EIKON'!AR304*'WEIGHTED from Refinitive'!$B$5)+('WEIGHTED from Refinitive'!$B$8*'ISSUE SCORE from EIKON'!BG304)+('ISSUE SCORE from EIKON'!BV304*'WEIGHTED from Refinitive'!$B$9)+('WEIGHTED from Refinitive'!$B$10*'ISSUE SCORE from EIKON'!CK304)+('ISSUE SCORE from EIKON'!CZ304*'WEIGHTED from Refinitive'!$B$11)+('WEIGHTED from Refinitive'!$B$14*'ISSUE SCORE from EIKON'!DO304)+('ISSUE SCORE from EIKON'!ED304*'WEIGHTED from Refinitive'!$B$15)+('WEIGHTED from Refinitive'!$B$16*'ISSUE SCORE from EIKON'!ES304)</f>
        <v>0</v>
      </c>
      <c r="J301" s="1">
        <f>('WEIGHTED from Refinitive'!$B$3*'ISSUE SCORE from EIKON'!O304)+('WEIGHTED from Refinitive'!$B$4*'ISSUE SCORE from EIKON'!AD304)+('ISSUE SCORE from EIKON'!AS304*'WEIGHTED from Refinitive'!$B$5)+('WEIGHTED from Refinitive'!$B$8*'ISSUE SCORE from EIKON'!BH304)+('ISSUE SCORE from EIKON'!BW304*'WEIGHTED from Refinitive'!$B$9)+('WEIGHTED from Refinitive'!$B$10*'ISSUE SCORE from EIKON'!CL304)+('ISSUE SCORE from EIKON'!DA304*'WEIGHTED from Refinitive'!$B$11)+('WEIGHTED from Refinitive'!$B$14*'ISSUE SCORE from EIKON'!DP304)+('ISSUE SCORE from EIKON'!EE304*'WEIGHTED from Refinitive'!$B$15)+('WEIGHTED from Refinitive'!$B$16*'ISSUE SCORE from EIKON'!ET304)</f>
        <v>0</v>
      </c>
      <c r="K301" s="1">
        <f>('WEIGHTED from Refinitive'!$B$3*'ISSUE SCORE from EIKON'!P304)+('WEIGHTED from Refinitive'!$B$4*'ISSUE SCORE from EIKON'!AE304)+('ISSUE SCORE from EIKON'!AT304*'WEIGHTED from Refinitive'!$B$5)+('WEIGHTED from Refinitive'!$B$8*'ISSUE SCORE from EIKON'!BI304)+('ISSUE SCORE from EIKON'!BX304*'WEIGHTED from Refinitive'!$B$9)+('WEIGHTED from Refinitive'!$B$10*'ISSUE SCORE from EIKON'!CM304)+('ISSUE SCORE from EIKON'!DB304*'WEIGHTED from Refinitive'!$B$11)+('WEIGHTED from Refinitive'!$B$14*'ISSUE SCORE from EIKON'!DQ304)+('ISSUE SCORE from EIKON'!EF304*'WEIGHTED from Refinitive'!$B$15)+('WEIGHTED from Refinitive'!$B$16*'ISSUE SCORE from EIKON'!EU304)</f>
        <v>0</v>
      </c>
      <c r="L301" s="1">
        <f>('WEIGHTED from Refinitive'!$B$3*'ISSUE SCORE from EIKON'!Q304)+('WEIGHTED from Refinitive'!$B$4*'ISSUE SCORE from EIKON'!AF304)+('ISSUE SCORE from EIKON'!AU304*'WEIGHTED from Refinitive'!$B$5)+('WEIGHTED from Refinitive'!$B$8*'ISSUE SCORE from EIKON'!BJ304)+('ISSUE SCORE from EIKON'!BY304*'WEIGHTED from Refinitive'!$B$9)+('WEIGHTED from Refinitive'!$B$10*'ISSUE SCORE from EIKON'!CN304)+('ISSUE SCORE from EIKON'!DC304*'WEIGHTED from Refinitive'!$B$11)+('WEIGHTED from Refinitive'!$B$14*'ISSUE SCORE from EIKON'!DR304)+('ISSUE SCORE from EIKON'!EG304*'WEIGHTED from Refinitive'!$B$15)+('WEIGHTED from Refinitive'!$B$16*'ISSUE SCORE from EIKON'!EV304)</f>
        <v>0</v>
      </c>
      <c r="M301" s="1">
        <f>('WEIGHTED from Refinitive'!$B$3*'ISSUE SCORE from EIKON'!R304)+('WEIGHTED from Refinitive'!$B$4*'ISSUE SCORE from EIKON'!AG304)+('ISSUE SCORE from EIKON'!AV304*'WEIGHTED from Refinitive'!$B$5)+('WEIGHTED from Refinitive'!$B$8*'ISSUE SCORE from EIKON'!BK304)+('ISSUE SCORE from EIKON'!BZ304*'WEIGHTED from Refinitive'!$B$9)+('WEIGHTED from Refinitive'!$B$10*'ISSUE SCORE from EIKON'!CO304)+('ISSUE SCORE from EIKON'!DD304*'WEIGHTED from Refinitive'!$B$11)+('WEIGHTED from Refinitive'!$B$14*'ISSUE SCORE from EIKON'!DS304)+('ISSUE SCORE from EIKON'!EH304*'WEIGHTED from Refinitive'!$B$15)+('WEIGHTED from Refinitive'!$B$16*'ISSUE SCORE from EIKON'!EW304)</f>
        <v>0</v>
      </c>
      <c r="N301" s="1">
        <f>('WEIGHTED from Refinitive'!$B$3*'ISSUE SCORE from EIKON'!S304)+('WEIGHTED from Refinitive'!$B$4*'ISSUE SCORE from EIKON'!AH304)+('ISSUE SCORE from EIKON'!AW304*'WEIGHTED from Refinitive'!$B$5)+('WEIGHTED from Refinitive'!$B$8*'ISSUE SCORE from EIKON'!BL304)+('ISSUE SCORE from EIKON'!CA304*'WEIGHTED from Refinitive'!$B$9)+('WEIGHTED from Refinitive'!$B$10*'ISSUE SCORE from EIKON'!CP304)+('ISSUE SCORE from EIKON'!DE304*'WEIGHTED from Refinitive'!$B$11)+('WEIGHTED from Refinitive'!$B$14*'ISSUE SCORE from EIKON'!DT304)+('ISSUE SCORE from EIKON'!EI304*'WEIGHTED from Refinitive'!$B$15)+('WEIGHTED from Refinitive'!$B$16*'ISSUE SCORE from EIKON'!EX304)</f>
        <v>0</v>
      </c>
      <c r="O301" s="1">
        <f>('WEIGHTED from Refinitive'!$B$3*'ISSUE SCORE from EIKON'!T304)+('WEIGHTED from Refinitive'!$B$4*'ISSUE SCORE from EIKON'!AI304)+('ISSUE SCORE from EIKON'!AX304*'WEIGHTED from Refinitive'!$B$5)+('WEIGHTED from Refinitive'!$B$8*'ISSUE SCORE from EIKON'!BM304)+('ISSUE SCORE from EIKON'!CB304*'WEIGHTED from Refinitive'!$B$9)+('WEIGHTED from Refinitive'!$B$10*'ISSUE SCORE from EIKON'!CQ304)+('ISSUE SCORE from EIKON'!DF304*'WEIGHTED from Refinitive'!$B$11)+('WEIGHTED from Refinitive'!$B$14*'ISSUE SCORE from EIKON'!DU304)+('ISSUE SCORE from EIKON'!EJ304*'WEIGHTED from Refinitive'!$B$15)+('WEIGHTED from Refinitive'!$B$16*'ISSUE SCORE from EIKON'!EY304)</f>
        <v>0</v>
      </c>
      <c r="P301" s="1">
        <f>('WEIGHTED from Refinitive'!$B$3*'ISSUE SCORE from EIKON'!U304)+('WEIGHTED from Refinitive'!$B$4*'ISSUE SCORE from EIKON'!AJ304)+('ISSUE SCORE from EIKON'!AY304*'WEIGHTED from Refinitive'!$B$5)+('WEIGHTED from Refinitive'!$B$8*'ISSUE SCORE from EIKON'!BN304)+('ISSUE SCORE from EIKON'!CC304*'WEIGHTED from Refinitive'!$B$9)+('WEIGHTED from Refinitive'!$B$10*'ISSUE SCORE from EIKON'!CR304)+('ISSUE SCORE from EIKON'!DG304*'WEIGHTED from Refinitive'!$B$11)+('WEIGHTED from Refinitive'!$B$14*'ISSUE SCORE from EIKON'!DV304)+('ISSUE SCORE from EIKON'!EK304*'WEIGHTED from Refinitive'!$B$15)+('WEIGHTED from Refinitive'!$B$16*'ISSUE SCORE from EIKON'!EZ304)</f>
        <v>0</v>
      </c>
      <c r="R301" s="11" t="s">
        <v>446</v>
      </c>
      <c r="S301" s="1">
        <f t="shared" si="122"/>
        <v>70.544947759725559</v>
      </c>
      <c r="T301" s="1">
        <f t="shared" si="123"/>
        <v>63.312262313657399</v>
      </c>
      <c r="U301" s="1">
        <f t="shared" si="124"/>
        <v>36.566618365603993</v>
      </c>
      <c r="V301" s="1">
        <f t="shared" si="125"/>
        <v>35.490124897551908</v>
      </c>
      <c r="W301" s="1">
        <f t="shared" si="126"/>
        <v>28.33714312003783</v>
      </c>
      <c r="X301" s="1">
        <f t="shared" si="127"/>
        <v>27.88411854103342</v>
      </c>
      <c r="Y301" s="1">
        <f t="shared" si="128"/>
        <v>0</v>
      </c>
      <c r="Z301" s="1">
        <f t="shared" si="129"/>
        <v>0</v>
      </c>
      <c r="AA301" s="1">
        <f t="shared" si="130"/>
        <v>0</v>
      </c>
      <c r="AB301" s="1">
        <f t="shared" si="131"/>
        <v>0</v>
      </c>
      <c r="AC301" s="1">
        <f t="shared" si="132"/>
        <v>0</v>
      </c>
      <c r="AD301" s="1">
        <f t="shared" si="133"/>
        <v>0</v>
      </c>
      <c r="AE301" s="1">
        <f t="shared" si="134"/>
        <v>0</v>
      </c>
      <c r="AF301" s="1">
        <f t="shared" si="135"/>
        <v>0</v>
      </c>
      <c r="AG301" s="1">
        <f t="shared" si="136"/>
        <v>0</v>
      </c>
      <c r="AI301" s="11" t="s">
        <v>446</v>
      </c>
      <c r="AJ301" s="1">
        <f t="shared" si="137"/>
        <v>7.2326854460681602</v>
      </c>
      <c r="AK301" s="1">
        <f t="shared" si="138"/>
        <v>26.745643948053406</v>
      </c>
      <c r="AL301" s="1">
        <f t="shared" si="139"/>
        <v>1.0764934680520852</v>
      </c>
      <c r="AM301" s="1">
        <f t="shared" si="140"/>
        <v>7.1529817775140785</v>
      </c>
      <c r="AN301" s="1">
        <f t="shared" si="141"/>
        <v>0.45302457900440984</v>
      </c>
      <c r="AO301" s="1">
        <f t="shared" si="142"/>
        <v>27.88411854103342</v>
      </c>
      <c r="AP301" s="1">
        <f t="shared" si="143"/>
        <v>0</v>
      </c>
      <c r="AQ301" s="1">
        <f t="shared" si="144"/>
        <v>0</v>
      </c>
      <c r="AR301" s="1">
        <f t="shared" si="145"/>
        <v>0</v>
      </c>
      <c r="AS301" s="1">
        <f t="shared" si="146"/>
        <v>0</v>
      </c>
      <c r="AT301" s="1">
        <f t="shared" si="147"/>
        <v>0</v>
      </c>
      <c r="AU301" s="1">
        <f t="shared" si="148"/>
        <v>0</v>
      </c>
      <c r="AV301" s="1">
        <f t="shared" si="149"/>
        <v>0</v>
      </c>
      <c r="AW301" s="1">
        <f t="shared" si="150"/>
        <v>0</v>
      </c>
      <c r="AX301" s="1" t="str">
        <f>VLOOKUP(AI301,'ISSUE SCORE from EIKON'!A304:B733,2,FALSE)</f>
        <v>Tapestry Inc</v>
      </c>
      <c r="AY301" s="1">
        <f t="shared" si="151"/>
        <v>300</v>
      </c>
      <c r="AZ301" s="1">
        <v>300</v>
      </c>
      <c r="BA301" s="1">
        <v>1</v>
      </c>
    </row>
    <row r="302" spans="1:53" ht="15">
      <c r="A302" s="11" t="s">
        <v>367</v>
      </c>
      <c r="B302" s="1">
        <f>('WEIGHTED from Refinitive'!$B$3*'ISSUE SCORE from EIKON'!G305)+('WEIGHTED from Refinitive'!$B$4*'ISSUE SCORE from EIKON'!V305)+('ISSUE SCORE from EIKON'!AK305*'WEIGHTED from Refinitive'!$B$5)+('WEIGHTED from Refinitive'!$B$8*'ISSUE SCORE from EIKON'!AZ305)+('ISSUE SCORE from EIKON'!BO305*'WEIGHTED from Refinitive'!$B$9)+('WEIGHTED from Refinitive'!$B$10*'ISSUE SCORE from EIKON'!CD305)+('ISSUE SCORE from EIKON'!CS305*'WEIGHTED from Refinitive'!$B$11)+('WEIGHTED from Refinitive'!$B$14*'ISSUE SCORE from EIKON'!DH305)+('ISSUE SCORE from EIKON'!DW305*'WEIGHTED from Refinitive'!$B$15)+('WEIGHTED from Refinitive'!$B$16*'ISSUE SCORE from EIKON'!EL305)</f>
        <v>59.777951643144284</v>
      </c>
      <c r="C302" s="1">
        <f>('WEIGHTED from Refinitive'!$B$3*'ISSUE SCORE from EIKON'!H305)+('WEIGHTED from Refinitive'!$B$4*'ISSUE SCORE from EIKON'!W305)+('ISSUE SCORE from EIKON'!AL305*'WEIGHTED from Refinitive'!$B$5)+('WEIGHTED from Refinitive'!$B$8*'ISSUE SCORE from EIKON'!BA305)+('ISSUE SCORE from EIKON'!BP305*'WEIGHTED from Refinitive'!$B$9)+('WEIGHTED from Refinitive'!$B$10*'ISSUE SCORE from EIKON'!CE305)+('ISSUE SCORE from EIKON'!CT305*'WEIGHTED from Refinitive'!$B$11)+('WEIGHTED from Refinitive'!$B$14*'ISSUE SCORE from EIKON'!DI305)+('ISSUE SCORE from EIKON'!DX305*'WEIGHTED from Refinitive'!$B$15)+('WEIGHTED from Refinitive'!$B$16*'ISSUE SCORE from EIKON'!EM305)</f>
        <v>63.312262313657399</v>
      </c>
      <c r="D302" s="1">
        <f>('WEIGHTED from Refinitive'!$B$3*'ISSUE SCORE from EIKON'!I305)+('WEIGHTED from Refinitive'!$B$4*'ISSUE SCORE from EIKON'!X305)+('ISSUE SCORE from EIKON'!AM305*'WEIGHTED from Refinitive'!$B$5)+('WEIGHTED from Refinitive'!$B$8*'ISSUE SCORE from EIKON'!BB305)+('ISSUE SCORE from EIKON'!BQ305*'WEIGHTED from Refinitive'!$B$9)+('WEIGHTED from Refinitive'!$B$10*'ISSUE SCORE from EIKON'!CF305)+('ISSUE SCORE from EIKON'!CU305*'WEIGHTED from Refinitive'!$B$11)+('WEIGHTED from Refinitive'!$B$14*'ISSUE SCORE from EIKON'!DJ305)+('ISSUE SCORE from EIKON'!DY305*'WEIGHTED from Refinitive'!$B$15)+('WEIGHTED from Refinitive'!$B$16*'ISSUE SCORE from EIKON'!EN305)</f>
        <v>36.566618365603993</v>
      </c>
      <c r="E302" s="1">
        <f>('WEIGHTED from Refinitive'!$B$3*'ISSUE SCORE from EIKON'!J305)+('WEIGHTED from Refinitive'!$B$4*'ISSUE SCORE from EIKON'!Y305)+('ISSUE SCORE from EIKON'!AN305*'WEIGHTED from Refinitive'!$B$5)+('WEIGHTED from Refinitive'!$B$8*'ISSUE SCORE from EIKON'!BC305)+('ISSUE SCORE from EIKON'!BR305*'WEIGHTED from Refinitive'!$B$9)+('WEIGHTED from Refinitive'!$B$10*'ISSUE SCORE from EIKON'!CG305)+('ISSUE SCORE from EIKON'!CV305*'WEIGHTED from Refinitive'!$B$11)+('WEIGHTED from Refinitive'!$B$14*'ISSUE SCORE from EIKON'!DK305)+('ISSUE SCORE from EIKON'!DZ305*'WEIGHTED from Refinitive'!$B$15)+('WEIGHTED from Refinitive'!$B$16*'ISSUE SCORE from EIKON'!EO305)</f>
        <v>35.490124897551908</v>
      </c>
      <c r="F302" s="1">
        <f>('WEIGHTED from Refinitive'!$B$3*'ISSUE SCORE from EIKON'!K305)+('WEIGHTED from Refinitive'!$B$4*'ISSUE SCORE from EIKON'!Z305)+('ISSUE SCORE from EIKON'!AO305*'WEIGHTED from Refinitive'!$B$5)+('WEIGHTED from Refinitive'!$B$8*'ISSUE SCORE from EIKON'!BD305)+('ISSUE SCORE from EIKON'!BS305*'WEIGHTED from Refinitive'!$B$9)+('WEIGHTED from Refinitive'!$B$10*'ISSUE SCORE from EIKON'!CH305)+('ISSUE SCORE from EIKON'!CW305*'WEIGHTED from Refinitive'!$B$11)+('WEIGHTED from Refinitive'!$B$14*'ISSUE SCORE from EIKON'!DL305)+('ISSUE SCORE from EIKON'!EA305*'WEIGHTED from Refinitive'!$B$15)+('WEIGHTED from Refinitive'!$B$16*'ISSUE SCORE from EIKON'!EP305)</f>
        <v>28.33714312003783</v>
      </c>
      <c r="G302" s="1">
        <f>('WEIGHTED from Refinitive'!$B$3*'ISSUE SCORE from EIKON'!L305)+('WEIGHTED from Refinitive'!$B$4*'ISSUE SCORE from EIKON'!AA305)+('ISSUE SCORE from EIKON'!AP305*'WEIGHTED from Refinitive'!$B$5)+('WEIGHTED from Refinitive'!$B$8*'ISSUE SCORE from EIKON'!BE305)+('ISSUE SCORE from EIKON'!BT305*'WEIGHTED from Refinitive'!$B$9)+('WEIGHTED from Refinitive'!$B$10*'ISSUE SCORE from EIKON'!CI305)+('ISSUE SCORE from EIKON'!CX305*'WEIGHTED from Refinitive'!$B$11)+('WEIGHTED from Refinitive'!$B$14*'ISSUE SCORE from EIKON'!DM305)+('ISSUE SCORE from EIKON'!EB305*'WEIGHTED from Refinitive'!$B$15)+('WEIGHTED from Refinitive'!$B$16*'ISSUE SCORE from EIKON'!EQ305)</f>
        <v>27.88411854103342</v>
      </c>
      <c r="H302" s="1">
        <f>('WEIGHTED from Refinitive'!$B$3*'ISSUE SCORE from EIKON'!M305)+('WEIGHTED from Refinitive'!$B$4*'ISSUE SCORE from EIKON'!AB305)+('ISSUE SCORE from EIKON'!AQ305*'WEIGHTED from Refinitive'!$B$5)+('WEIGHTED from Refinitive'!$B$8*'ISSUE SCORE from EIKON'!BF305)+('ISSUE SCORE from EIKON'!BU305*'WEIGHTED from Refinitive'!$B$9)+('WEIGHTED from Refinitive'!$B$10*'ISSUE SCORE from EIKON'!CJ305)+('ISSUE SCORE from EIKON'!CY305*'WEIGHTED from Refinitive'!$B$11)+('WEIGHTED from Refinitive'!$B$14*'ISSUE SCORE from EIKON'!DN305)+('ISSUE SCORE from EIKON'!EC305*'WEIGHTED from Refinitive'!$B$15)+('WEIGHTED from Refinitive'!$B$16*'ISSUE SCORE from EIKON'!ER305)</f>
        <v>0</v>
      </c>
      <c r="I302" s="1">
        <f>('WEIGHTED from Refinitive'!$B$3*'ISSUE SCORE from EIKON'!N305)+('WEIGHTED from Refinitive'!$B$4*'ISSUE SCORE from EIKON'!AC305)+('ISSUE SCORE from EIKON'!AR305*'WEIGHTED from Refinitive'!$B$5)+('WEIGHTED from Refinitive'!$B$8*'ISSUE SCORE from EIKON'!BG305)+('ISSUE SCORE from EIKON'!BV305*'WEIGHTED from Refinitive'!$B$9)+('WEIGHTED from Refinitive'!$B$10*'ISSUE SCORE from EIKON'!CK305)+('ISSUE SCORE from EIKON'!CZ305*'WEIGHTED from Refinitive'!$B$11)+('WEIGHTED from Refinitive'!$B$14*'ISSUE SCORE from EIKON'!DO305)+('ISSUE SCORE from EIKON'!ED305*'WEIGHTED from Refinitive'!$B$15)+('WEIGHTED from Refinitive'!$B$16*'ISSUE SCORE from EIKON'!ES305)</f>
        <v>0</v>
      </c>
      <c r="J302" s="1">
        <f>('WEIGHTED from Refinitive'!$B$3*'ISSUE SCORE from EIKON'!O305)+('WEIGHTED from Refinitive'!$B$4*'ISSUE SCORE from EIKON'!AD305)+('ISSUE SCORE from EIKON'!AS305*'WEIGHTED from Refinitive'!$B$5)+('WEIGHTED from Refinitive'!$B$8*'ISSUE SCORE from EIKON'!BH305)+('ISSUE SCORE from EIKON'!BW305*'WEIGHTED from Refinitive'!$B$9)+('WEIGHTED from Refinitive'!$B$10*'ISSUE SCORE from EIKON'!CL305)+('ISSUE SCORE from EIKON'!DA305*'WEIGHTED from Refinitive'!$B$11)+('WEIGHTED from Refinitive'!$B$14*'ISSUE SCORE from EIKON'!DP305)+('ISSUE SCORE from EIKON'!EE305*'WEIGHTED from Refinitive'!$B$15)+('WEIGHTED from Refinitive'!$B$16*'ISSUE SCORE from EIKON'!ET305)</f>
        <v>0</v>
      </c>
      <c r="K302" s="1">
        <f>('WEIGHTED from Refinitive'!$B$3*'ISSUE SCORE from EIKON'!P305)+('WEIGHTED from Refinitive'!$B$4*'ISSUE SCORE from EIKON'!AE305)+('ISSUE SCORE from EIKON'!AT305*'WEIGHTED from Refinitive'!$B$5)+('WEIGHTED from Refinitive'!$B$8*'ISSUE SCORE from EIKON'!BI305)+('ISSUE SCORE from EIKON'!BX305*'WEIGHTED from Refinitive'!$B$9)+('WEIGHTED from Refinitive'!$B$10*'ISSUE SCORE from EIKON'!CM305)+('ISSUE SCORE from EIKON'!DB305*'WEIGHTED from Refinitive'!$B$11)+('WEIGHTED from Refinitive'!$B$14*'ISSUE SCORE from EIKON'!DQ305)+('ISSUE SCORE from EIKON'!EF305*'WEIGHTED from Refinitive'!$B$15)+('WEIGHTED from Refinitive'!$B$16*'ISSUE SCORE from EIKON'!EU305)</f>
        <v>0</v>
      </c>
      <c r="L302" s="1">
        <f>('WEIGHTED from Refinitive'!$B$3*'ISSUE SCORE from EIKON'!Q305)+('WEIGHTED from Refinitive'!$B$4*'ISSUE SCORE from EIKON'!AF305)+('ISSUE SCORE from EIKON'!AU305*'WEIGHTED from Refinitive'!$B$5)+('WEIGHTED from Refinitive'!$B$8*'ISSUE SCORE from EIKON'!BJ305)+('ISSUE SCORE from EIKON'!BY305*'WEIGHTED from Refinitive'!$B$9)+('WEIGHTED from Refinitive'!$B$10*'ISSUE SCORE from EIKON'!CN305)+('ISSUE SCORE from EIKON'!DC305*'WEIGHTED from Refinitive'!$B$11)+('WEIGHTED from Refinitive'!$B$14*'ISSUE SCORE from EIKON'!DR305)+('ISSUE SCORE from EIKON'!EG305*'WEIGHTED from Refinitive'!$B$15)+('WEIGHTED from Refinitive'!$B$16*'ISSUE SCORE from EIKON'!EV305)</f>
        <v>0</v>
      </c>
      <c r="M302" s="1">
        <f>('WEIGHTED from Refinitive'!$B$3*'ISSUE SCORE from EIKON'!R305)+('WEIGHTED from Refinitive'!$B$4*'ISSUE SCORE from EIKON'!AG305)+('ISSUE SCORE from EIKON'!AV305*'WEIGHTED from Refinitive'!$B$5)+('WEIGHTED from Refinitive'!$B$8*'ISSUE SCORE from EIKON'!BK305)+('ISSUE SCORE from EIKON'!BZ305*'WEIGHTED from Refinitive'!$B$9)+('WEIGHTED from Refinitive'!$B$10*'ISSUE SCORE from EIKON'!CO305)+('ISSUE SCORE from EIKON'!DD305*'WEIGHTED from Refinitive'!$B$11)+('WEIGHTED from Refinitive'!$B$14*'ISSUE SCORE from EIKON'!DS305)+('ISSUE SCORE from EIKON'!EH305*'WEIGHTED from Refinitive'!$B$15)+('WEIGHTED from Refinitive'!$B$16*'ISSUE SCORE from EIKON'!EW305)</f>
        <v>0</v>
      </c>
      <c r="N302" s="1">
        <f>('WEIGHTED from Refinitive'!$B$3*'ISSUE SCORE from EIKON'!S305)+('WEIGHTED from Refinitive'!$B$4*'ISSUE SCORE from EIKON'!AH305)+('ISSUE SCORE from EIKON'!AW305*'WEIGHTED from Refinitive'!$B$5)+('WEIGHTED from Refinitive'!$B$8*'ISSUE SCORE from EIKON'!BL305)+('ISSUE SCORE from EIKON'!CA305*'WEIGHTED from Refinitive'!$B$9)+('WEIGHTED from Refinitive'!$B$10*'ISSUE SCORE from EIKON'!CP305)+('ISSUE SCORE from EIKON'!DE305*'WEIGHTED from Refinitive'!$B$11)+('WEIGHTED from Refinitive'!$B$14*'ISSUE SCORE from EIKON'!DT305)+('ISSUE SCORE from EIKON'!EI305*'WEIGHTED from Refinitive'!$B$15)+('WEIGHTED from Refinitive'!$B$16*'ISSUE SCORE from EIKON'!EX305)</f>
        <v>0</v>
      </c>
      <c r="O302" s="1">
        <f>('WEIGHTED from Refinitive'!$B$3*'ISSUE SCORE from EIKON'!T305)+('WEIGHTED from Refinitive'!$B$4*'ISSUE SCORE from EIKON'!AI305)+('ISSUE SCORE from EIKON'!AX305*'WEIGHTED from Refinitive'!$B$5)+('WEIGHTED from Refinitive'!$B$8*'ISSUE SCORE from EIKON'!BM305)+('ISSUE SCORE from EIKON'!CB305*'WEIGHTED from Refinitive'!$B$9)+('WEIGHTED from Refinitive'!$B$10*'ISSUE SCORE from EIKON'!CQ305)+('ISSUE SCORE from EIKON'!DF305*'WEIGHTED from Refinitive'!$B$11)+('WEIGHTED from Refinitive'!$B$14*'ISSUE SCORE from EIKON'!DU305)+('ISSUE SCORE from EIKON'!EJ305*'WEIGHTED from Refinitive'!$B$15)+('WEIGHTED from Refinitive'!$B$16*'ISSUE SCORE from EIKON'!EY305)</f>
        <v>0</v>
      </c>
      <c r="P302" s="1">
        <f>('WEIGHTED from Refinitive'!$B$3*'ISSUE SCORE from EIKON'!U305)+('WEIGHTED from Refinitive'!$B$4*'ISSUE SCORE from EIKON'!AJ305)+('ISSUE SCORE from EIKON'!AY305*'WEIGHTED from Refinitive'!$B$5)+('WEIGHTED from Refinitive'!$B$8*'ISSUE SCORE from EIKON'!BN305)+('ISSUE SCORE from EIKON'!CC305*'WEIGHTED from Refinitive'!$B$9)+('WEIGHTED from Refinitive'!$B$10*'ISSUE SCORE from EIKON'!CR305)+('ISSUE SCORE from EIKON'!DG305*'WEIGHTED from Refinitive'!$B$11)+('WEIGHTED from Refinitive'!$B$14*'ISSUE SCORE from EIKON'!DV305)+('ISSUE SCORE from EIKON'!EK305*'WEIGHTED from Refinitive'!$B$15)+('WEIGHTED from Refinitive'!$B$16*'ISSUE SCORE from EIKON'!EZ305)</f>
        <v>0</v>
      </c>
      <c r="R302" s="11" t="s">
        <v>447</v>
      </c>
      <c r="S302" s="1">
        <f t="shared" si="122"/>
        <v>76.892253469502677</v>
      </c>
      <c r="T302" s="1">
        <f t="shared" si="123"/>
        <v>63.312262313657399</v>
      </c>
      <c r="U302" s="1">
        <f t="shared" si="124"/>
        <v>36.566618365603993</v>
      </c>
      <c r="V302" s="1">
        <f t="shared" si="125"/>
        <v>35.490124897551908</v>
      </c>
      <c r="W302" s="1">
        <f t="shared" si="126"/>
        <v>28.33714312003783</v>
      </c>
      <c r="X302" s="1">
        <f t="shared" si="127"/>
        <v>27.88411854103342</v>
      </c>
      <c r="Y302" s="1">
        <f t="shared" si="128"/>
        <v>0</v>
      </c>
      <c r="Z302" s="1">
        <f t="shared" si="129"/>
        <v>0</v>
      </c>
      <c r="AA302" s="1">
        <f t="shared" si="130"/>
        <v>0</v>
      </c>
      <c r="AB302" s="1">
        <f t="shared" si="131"/>
        <v>0</v>
      </c>
      <c r="AC302" s="1">
        <f t="shared" si="132"/>
        <v>0</v>
      </c>
      <c r="AD302" s="1">
        <f t="shared" si="133"/>
        <v>0</v>
      </c>
      <c r="AE302" s="1">
        <f t="shared" si="134"/>
        <v>0</v>
      </c>
      <c r="AF302" s="1">
        <f t="shared" si="135"/>
        <v>0</v>
      </c>
      <c r="AG302" s="1">
        <f t="shared" si="136"/>
        <v>0</v>
      </c>
      <c r="AI302" s="11" t="s">
        <v>447</v>
      </c>
      <c r="AJ302" s="1">
        <f t="shared" si="137"/>
        <v>13.579991155845278</v>
      </c>
      <c r="AK302" s="1">
        <f t="shared" si="138"/>
        <v>26.745643948053406</v>
      </c>
      <c r="AL302" s="1">
        <f t="shared" si="139"/>
        <v>1.0764934680520852</v>
      </c>
      <c r="AM302" s="1">
        <f t="shared" si="140"/>
        <v>7.1529817775140785</v>
      </c>
      <c r="AN302" s="1">
        <f t="shared" si="141"/>
        <v>0.45302457900440984</v>
      </c>
      <c r="AO302" s="1">
        <f t="shared" si="142"/>
        <v>27.88411854103342</v>
      </c>
      <c r="AP302" s="1">
        <f t="shared" si="143"/>
        <v>0</v>
      </c>
      <c r="AQ302" s="1">
        <f t="shared" si="144"/>
        <v>0</v>
      </c>
      <c r="AR302" s="1">
        <f t="shared" si="145"/>
        <v>0</v>
      </c>
      <c r="AS302" s="1">
        <f t="shared" si="146"/>
        <v>0</v>
      </c>
      <c r="AT302" s="1">
        <f t="shared" si="147"/>
        <v>0</v>
      </c>
      <c r="AU302" s="1">
        <f t="shared" si="148"/>
        <v>0</v>
      </c>
      <c r="AV302" s="1">
        <f t="shared" si="149"/>
        <v>0</v>
      </c>
      <c r="AW302" s="1">
        <f t="shared" si="150"/>
        <v>0</v>
      </c>
      <c r="AX302" s="1" t="str">
        <f>VLOOKUP(AI302,'ISSUE SCORE from EIKON'!A305:B734,2,FALSE)</f>
        <v>Tractor Supply Co</v>
      </c>
      <c r="AY302" s="1">
        <f t="shared" si="151"/>
        <v>301</v>
      </c>
      <c r="AZ302" s="1">
        <v>301</v>
      </c>
      <c r="BA302" s="1">
        <v>1</v>
      </c>
    </row>
    <row r="303" spans="1:53" ht="15">
      <c r="A303" s="11" t="s">
        <v>368</v>
      </c>
      <c r="B303" s="1">
        <f>('WEIGHTED from Refinitive'!$B$3*'ISSUE SCORE from EIKON'!G306)+('WEIGHTED from Refinitive'!$B$4*'ISSUE SCORE from EIKON'!V306)+('ISSUE SCORE from EIKON'!AK306*'WEIGHTED from Refinitive'!$B$5)+('WEIGHTED from Refinitive'!$B$8*'ISSUE SCORE from EIKON'!AZ306)+('ISSUE SCORE from EIKON'!BO306*'WEIGHTED from Refinitive'!$B$9)+('WEIGHTED from Refinitive'!$B$10*'ISSUE SCORE from EIKON'!CD306)+('ISSUE SCORE from EIKON'!CS306*'WEIGHTED from Refinitive'!$B$11)+('WEIGHTED from Refinitive'!$B$14*'ISSUE SCORE from EIKON'!DH306)+('ISSUE SCORE from EIKON'!DW306*'WEIGHTED from Refinitive'!$B$15)+('WEIGHTED from Refinitive'!$B$16*'ISSUE SCORE from EIKON'!EL306)</f>
        <v>67.338706705969017</v>
      </c>
      <c r="C303" s="1">
        <f>('WEIGHTED from Refinitive'!$B$3*'ISSUE SCORE from EIKON'!H306)+('WEIGHTED from Refinitive'!$B$4*'ISSUE SCORE from EIKON'!W306)+('ISSUE SCORE from EIKON'!AL306*'WEIGHTED from Refinitive'!$B$5)+('WEIGHTED from Refinitive'!$B$8*'ISSUE SCORE from EIKON'!BA306)+('ISSUE SCORE from EIKON'!BP306*'WEIGHTED from Refinitive'!$B$9)+('WEIGHTED from Refinitive'!$B$10*'ISSUE SCORE from EIKON'!CE306)+('ISSUE SCORE from EIKON'!CT306*'WEIGHTED from Refinitive'!$B$11)+('WEIGHTED from Refinitive'!$B$14*'ISSUE SCORE from EIKON'!DI306)+('ISSUE SCORE from EIKON'!DX306*'WEIGHTED from Refinitive'!$B$15)+('WEIGHTED from Refinitive'!$B$16*'ISSUE SCORE from EIKON'!EM306)</f>
        <v>67.412975736028912</v>
      </c>
      <c r="D303" s="1">
        <f>('WEIGHTED from Refinitive'!$B$3*'ISSUE SCORE from EIKON'!I306)+('WEIGHTED from Refinitive'!$B$4*'ISSUE SCORE from EIKON'!X306)+('ISSUE SCORE from EIKON'!AM306*'WEIGHTED from Refinitive'!$B$5)+('WEIGHTED from Refinitive'!$B$8*'ISSUE SCORE from EIKON'!BB306)+('ISSUE SCORE from EIKON'!BQ306*'WEIGHTED from Refinitive'!$B$9)+('WEIGHTED from Refinitive'!$B$10*'ISSUE SCORE from EIKON'!CF306)+('ISSUE SCORE from EIKON'!CU306*'WEIGHTED from Refinitive'!$B$11)+('WEIGHTED from Refinitive'!$B$14*'ISSUE SCORE from EIKON'!DJ306)+('ISSUE SCORE from EIKON'!DY306*'WEIGHTED from Refinitive'!$B$15)+('WEIGHTED from Refinitive'!$B$16*'ISSUE SCORE from EIKON'!EN306)</f>
        <v>65.344281074183598</v>
      </c>
      <c r="E303" s="1">
        <f>('WEIGHTED from Refinitive'!$B$3*'ISSUE SCORE from EIKON'!J306)+('WEIGHTED from Refinitive'!$B$4*'ISSUE SCORE from EIKON'!Y306)+('ISSUE SCORE from EIKON'!AN306*'WEIGHTED from Refinitive'!$B$5)+('WEIGHTED from Refinitive'!$B$8*'ISSUE SCORE from EIKON'!BC306)+('ISSUE SCORE from EIKON'!BR306*'WEIGHTED from Refinitive'!$B$9)+('WEIGHTED from Refinitive'!$B$10*'ISSUE SCORE from EIKON'!CG306)+('ISSUE SCORE from EIKON'!CV306*'WEIGHTED from Refinitive'!$B$11)+('WEIGHTED from Refinitive'!$B$14*'ISSUE SCORE from EIKON'!DK306)+('ISSUE SCORE from EIKON'!DZ306*'WEIGHTED from Refinitive'!$B$15)+('WEIGHTED from Refinitive'!$B$16*'ISSUE SCORE from EIKON'!EO306)</f>
        <v>59.615010622650729</v>
      </c>
      <c r="F303" s="1">
        <f>('WEIGHTED from Refinitive'!$B$3*'ISSUE SCORE from EIKON'!K306)+('WEIGHTED from Refinitive'!$B$4*'ISSUE SCORE from EIKON'!Z306)+('ISSUE SCORE from EIKON'!AO306*'WEIGHTED from Refinitive'!$B$5)+('WEIGHTED from Refinitive'!$B$8*'ISSUE SCORE from EIKON'!BD306)+('ISSUE SCORE from EIKON'!BS306*'WEIGHTED from Refinitive'!$B$9)+('WEIGHTED from Refinitive'!$B$10*'ISSUE SCORE from EIKON'!CH306)+('ISSUE SCORE from EIKON'!CW306*'WEIGHTED from Refinitive'!$B$11)+('WEIGHTED from Refinitive'!$B$14*'ISSUE SCORE from EIKON'!DL306)+('ISSUE SCORE from EIKON'!EA306*'WEIGHTED from Refinitive'!$B$15)+('WEIGHTED from Refinitive'!$B$16*'ISSUE SCORE from EIKON'!EP306)</f>
        <v>52.857709900162689</v>
      </c>
      <c r="G303" s="1">
        <f>('WEIGHTED from Refinitive'!$B$3*'ISSUE SCORE from EIKON'!L306)+('WEIGHTED from Refinitive'!$B$4*'ISSUE SCORE from EIKON'!AA306)+('ISSUE SCORE from EIKON'!AP306*'WEIGHTED from Refinitive'!$B$5)+('WEIGHTED from Refinitive'!$B$8*'ISSUE SCORE from EIKON'!BE306)+('ISSUE SCORE from EIKON'!BT306*'WEIGHTED from Refinitive'!$B$9)+('WEIGHTED from Refinitive'!$B$10*'ISSUE SCORE from EIKON'!CI306)+('ISSUE SCORE from EIKON'!CX306*'WEIGHTED from Refinitive'!$B$11)+('WEIGHTED from Refinitive'!$B$14*'ISSUE SCORE from EIKON'!DM306)+('ISSUE SCORE from EIKON'!EB306*'WEIGHTED from Refinitive'!$B$15)+('WEIGHTED from Refinitive'!$B$16*'ISSUE SCORE from EIKON'!EQ306)</f>
        <v>50.028766825879245</v>
      </c>
      <c r="H303" s="1">
        <f>('WEIGHTED from Refinitive'!$B$3*'ISSUE SCORE from EIKON'!M306)+('WEIGHTED from Refinitive'!$B$4*'ISSUE SCORE from EIKON'!AB306)+('ISSUE SCORE from EIKON'!AQ306*'WEIGHTED from Refinitive'!$B$5)+('WEIGHTED from Refinitive'!$B$8*'ISSUE SCORE from EIKON'!BF306)+('ISSUE SCORE from EIKON'!BU306*'WEIGHTED from Refinitive'!$B$9)+('WEIGHTED from Refinitive'!$B$10*'ISSUE SCORE from EIKON'!CJ306)+('ISSUE SCORE from EIKON'!CY306*'WEIGHTED from Refinitive'!$B$11)+('WEIGHTED from Refinitive'!$B$14*'ISSUE SCORE from EIKON'!DN306)+('ISSUE SCORE from EIKON'!EC306*'WEIGHTED from Refinitive'!$B$15)+('WEIGHTED from Refinitive'!$B$16*'ISSUE SCORE from EIKON'!ER306)</f>
        <v>50.423201811221801</v>
      </c>
      <c r="I303" s="1">
        <f>('WEIGHTED from Refinitive'!$B$3*'ISSUE SCORE from EIKON'!N306)+('WEIGHTED from Refinitive'!$B$4*'ISSUE SCORE from EIKON'!AC306)+('ISSUE SCORE from EIKON'!AR306*'WEIGHTED from Refinitive'!$B$5)+('WEIGHTED from Refinitive'!$B$8*'ISSUE SCORE from EIKON'!BG306)+('ISSUE SCORE from EIKON'!BV306*'WEIGHTED from Refinitive'!$B$9)+('WEIGHTED from Refinitive'!$B$10*'ISSUE SCORE from EIKON'!CK306)+('ISSUE SCORE from EIKON'!CZ306*'WEIGHTED from Refinitive'!$B$11)+('WEIGHTED from Refinitive'!$B$14*'ISSUE SCORE from EIKON'!DO306)+('ISSUE SCORE from EIKON'!ED306*'WEIGHTED from Refinitive'!$B$15)+('WEIGHTED from Refinitive'!$B$16*'ISSUE SCORE from EIKON'!ES306)</f>
        <v>50.89663371292702</v>
      </c>
      <c r="J303" s="1">
        <f>('WEIGHTED from Refinitive'!$B$3*'ISSUE SCORE from EIKON'!O306)+('WEIGHTED from Refinitive'!$B$4*'ISSUE SCORE from EIKON'!AD306)+('ISSUE SCORE from EIKON'!AS306*'WEIGHTED from Refinitive'!$B$5)+('WEIGHTED from Refinitive'!$B$8*'ISSUE SCORE from EIKON'!BH306)+('ISSUE SCORE from EIKON'!BW306*'WEIGHTED from Refinitive'!$B$9)+('WEIGHTED from Refinitive'!$B$10*'ISSUE SCORE from EIKON'!CL306)+('ISSUE SCORE from EIKON'!DA306*'WEIGHTED from Refinitive'!$B$11)+('WEIGHTED from Refinitive'!$B$14*'ISSUE SCORE from EIKON'!DP306)+('ISSUE SCORE from EIKON'!EE306*'WEIGHTED from Refinitive'!$B$15)+('WEIGHTED from Refinitive'!$B$16*'ISSUE SCORE from EIKON'!ET306)</f>
        <v>44.443483087370979</v>
      </c>
      <c r="K303" s="1">
        <f>('WEIGHTED from Refinitive'!$B$3*'ISSUE SCORE from EIKON'!P306)+('WEIGHTED from Refinitive'!$B$4*'ISSUE SCORE from EIKON'!AE306)+('ISSUE SCORE from EIKON'!AT306*'WEIGHTED from Refinitive'!$B$5)+('WEIGHTED from Refinitive'!$B$8*'ISSUE SCORE from EIKON'!BI306)+('ISSUE SCORE from EIKON'!BX306*'WEIGHTED from Refinitive'!$B$9)+('WEIGHTED from Refinitive'!$B$10*'ISSUE SCORE from EIKON'!CM306)+('ISSUE SCORE from EIKON'!DB306*'WEIGHTED from Refinitive'!$B$11)+('WEIGHTED from Refinitive'!$B$14*'ISSUE SCORE from EIKON'!DQ306)+('ISSUE SCORE from EIKON'!EF306*'WEIGHTED from Refinitive'!$B$15)+('WEIGHTED from Refinitive'!$B$16*'ISSUE SCORE from EIKON'!EU306)</f>
        <v>47.504093403416988</v>
      </c>
      <c r="L303" s="1">
        <f>('WEIGHTED from Refinitive'!$B$3*'ISSUE SCORE from EIKON'!Q306)+('WEIGHTED from Refinitive'!$B$4*'ISSUE SCORE from EIKON'!AF306)+('ISSUE SCORE from EIKON'!AU306*'WEIGHTED from Refinitive'!$B$5)+('WEIGHTED from Refinitive'!$B$8*'ISSUE SCORE from EIKON'!BJ306)+('ISSUE SCORE from EIKON'!BY306*'WEIGHTED from Refinitive'!$B$9)+('WEIGHTED from Refinitive'!$B$10*'ISSUE SCORE from EIKON'!CN306)+('ISSUE SCORE from EIKON'!DC306*'WEIGHTED from Refinitive'!$B$11)+('WEIGHTED from Refinitive'!$B$14*'ISSUE SCORE from EIKON'!DR306)+('ISSUE SCORE from EIKON'!EG306*'WEIGHTED from Refinitive'!$B$15)+('WEIGHTED from Refinitive'!$B$16*'ISSUE SCORE from EIKON'!EV306)</f>
        <v>0</v>
      </c>
      <c r="M303" s="1">
        <f>('WEIGHTED from Refinitive'!$B$3*'ISSUE SCORE from EIKON'!R306)+('WEIGHTED from Refinitive'!$B$4*'ISSUE SCORE from EIKON'!AG306)+('ISSUE SCORE from EIKON'!AV306*'WEIGHTED from Refinitive'!$B$5)+('WEIGHTED from Refinitive'!$B$8*'ISSUE SCORE from EIKON'!BK306)+('ISSUE SCORE from EIKON'!BZ306*'WEIGHTED from Refinitive'!$B$9)+('WEIGHTED from Refinitive'!$B$10*'ISSUE SCORE from EIKON'!CO306)+('ISSUE SCORE from EIKON'!DD306*'WEIGHTED from Refinitive'!$B$11)+('WEIGHTED from Refinitive'!$B$14*'ISSUE SCORE from EIKON'!DS306)+('ISSUE SCORE from EIKON'!EH306*'WEIGHTED from Refinitive'!$B$15)+('WEIGHTED from Refinitive'!$B$16*'ISSUE SCORE from EIKON'!EW306)</f>
        <v>0</v>
      </c>
      <c r="N303" s="1">
        <f>('WEIGHTED from Refinitive'!$B$3*'ISSUE SCORE from EIKON'!S306)+('WEIGHTED from Refinitive'!$B$4*'ISSUE SCORE from EIKON'!AH306)+('ISSUE SCORE from EIKON'!AW306*'WEIGHTED from Refinitive'!$B$5)+('WEIGHTED from Refinitive'!$B$8*'ISSUE SCORE from EIKON'!BL306)+('ISSUE SCORE from EIKON'!CA306*'WEIGHTED from Refinitive'!$B$9)+('WEIGHTED from Refinitive'!$B$10*'ISSUE SCORE from EIKON'!CP306)+('ISSUE SCORE from EIKON'!DE306*'WEIGHTED from Refinitive'!$B$11)+('WEIGHTED from Refinitive'!$B$14*'ISSUE SCORE from EIKON'!DT306)+('ISSUE SCORE from EIKON'!EI306*'WEIGHTED from Refinitive'!$B$15)+('WEIGHTED from Refinitive'!$B$16*'ISSUE SCORE from EIKON'!EX306)</f>
        <v>0</v>
      </c>
      <c r="O303" s="1">
        <f>('WEIGHTED from Refinitive'!$B$3*'ISSUE SCORE from EIKON'!T306)+('WEIGHTED from Refinitive'!$B$4*'ISSUE SCORE from EIKON'!AI306)+('ISSUE SCORE from EIKON'!AX306*'WEIGHTED from Refinitive'!$B$5)+('WEIGHTED from Refinitive'!$B$8*'ISSUE SCORE from EIKON'!BM306)+('ISSUE SCORE from EIKON'!CB306*'WEIGHTED from Refinitive'!$B$9)+('WEIGHTED from Refinitive'!$B$10*'ISSUE SCORE from EIKON'!CQ306)+('ISSUE SCORE from EIKON'!DF306*'WEIGHTED from Refinitive'!$B$11)+('WEIGHTED from Refinitive'!$B$14*'ISSUE SCORE from EIKON'!DU306)+('ISSUE SCORE from EIKON'!EJ306*'WEIGHTED from Refinitive'!$B$15)+('WEIGHTED from Refinitive'!$B$16*'ISSUE SCORE from EIKON'!EY306)</f>
        <v>0</v>
      </c>
      <c r="P303" s="1">
        <f>('WEIGHTED from Refinitive'!$B$3*'ISSUE SCORE from EIKON'!U306)+('WEIGHTED from Refinitive'!$B$4*'ISSUE SCORE from EIKON'!AJ306)+('ISSUE SCORE from EIKON'!AY306*'WEIGHTED from Refinitive'!$B$5)+('WEIGHTED from Refinitive'!$B$8*'ISSUE SCORE from EIKON'!BN306)+('ISSUE SCORE from EIKON'!CC306*'WEIGHTED from Refinitive'!$B$9)+('WEIGHTED from Refinitive'!$B$10*'ISSUE SCORE from EIKON'!CR306)+('ISSUE SCORE from EIKON'!DG306*'WEIGHTED from Refinitive'!$B$11)+('WEIGHTED from Refinitive'!$B$14*'ISSUE SCORE from EIKON'!DV306)+('ISSUE SCORE from EIKON'!EK306*'WEIGHTED from Refinitive'!$B$15)+('WEIGHTED from Refinitive'!$B$16*'ISSUE SCORE from EIKON'!EZ306)</f>
        <v>0</v>
      </c>
      <c r="R303" s="11" t="s">
        <v>448</v>
      </c>
      <c r="S303" s="1">
        <f t="shared" si="122"/>
        <v>54.029234280300138</v>
      </c>
      <c r="T303" s="1">
        <f t="shared" si="123"/>
        <v>67.412975736028912</v>
      </c>
      <c r="U303" s="1">
        <f t="shared" si="124"/>
        <v>65.344281074183598</v>
      </c>
      <c r="V303" s="1">
        <f t="shared" si="125"/>
        <v>59.615010622650729</v>
      </c>
      <c r="W303" s="1">
        <f t="shared" si="126"/>
        <v>52.857709900162689</v>
      </c>
      <c r="X303" s="1">
        <f t="shared" si="127"/>
        <v>50.028766825879245</v>
      </c>
      <c r="Y303" s="1">
        <f t="shared" si="128"/>
        <v>50.423201811221801</v>
      </c>
      <c r="Z303" s="1">
        <f t="shared" si="129"/>
        <v>50.89663371292702</v>
      </c>
      <c r="AA303" s="1">
        <f t="shared" si="130"/>
        <v>44.443483087370979</v>
      </c>
      <c r="AB303" s="1">
        <f t="shared" si="131"/>
        <v>47.504093403416988</v>
      </c>
      <c r="AC303" s="1">
        <f t="shared" si="132"/>
        <v>0</v>
      </c>
      <c r="AD303" s="1">
        <f t="shared" si="133"/>
        <v>0</v>
      </c>
      <c r="AE303" s="1">
        <f t="shared" si="134"/>
        <v>0</v>
      </c>
      <c r="AF303" s="1">
        <f t="shared" si="135"/>
        <v>0</v>
      </c>
      <c r="AG303" s="1">
        <f t="shared" si="136"/>
        <v>0</v>
      </c>
      <c r="AI303" s="11" t="s">
        <v>448</v>
      </c>
      <c r="AJ303" s="1">
        <f t="shared" si="137"/>
        <v>-13.383741455728774</v>
      </c>
      <c r="AK303" s="1">
        <f t="shared" si="138"/>
        <v>2.0686946618453135</v>
      </c>
      <c r="AL303" s="1">
        <f t="shared" si="139"/>
        <v>5.7292704515328694</v>
      </c>
      <c r="AM303" s="1">
        <f t="shared" si="140"/>
        <v>6.7573007224880399</v>
      </c>
      <c r="AN303" s="1">
        <f t="shared" si="141"/>
        <v>2.828943074283444</v>
      </c>
      <c r="AO303" s="1">
        <f t="shared" si="142"/>
        <v>-0.39443498534255639</v>
      </c>
      <c r="AP303" s="1">
        <f t="shared" si="143"/>
        <v>-0.47343190170521865</v>
      </c>
      <c r="AQ303" s="1">
        <f t="shared" si="144"/>
        <v>6.4531506255560416</v>
      </c>
      <c r="AR303" s="1">
        <f t="shared" si="145"/>
        <v>-3.0606103160460094</v>
      </c>
      <c r="AS303" s="1">
        <f t="shared" si="146"/>
        <v>47.504093403416988</v>
      </c>
      <c r="AT303" s="1">
        <f t="shared" si="147"/>
        <v>0</v>
      </c>
      <c r="AU303" s="1">
        <f t="shared" si="148"/>
        <v>0</v>
      </c>
      <c r="AV303" s="1">
        <f t="shared" si="149"/>
        <v>0</v>
      </c>
      <c r="AW303" s="1">
        <f t="shared" si="150"/>
        <v>0</v>
      </c>
      <c r="AX303" s="1" t="str">
        <f>VLOOKUP(AI303,'ISSUE SCORE from EIKON'!A306:B735,2,FALSE)</f>
        <v>Tyson Foods Inc</v>
      </c>
      <c r="AY303" s="1">
        <f t="shared" si="151"/>
        <v>302</v>
      </c>
      <c r="AZ303" s="1">
        <v>302</v>
      </c>
      <c r="BA303" s="1">
        <v>1</v>
      </c>
    </row>
    <row r="304" spans="1:53" ht="15">
      <c r="A304" s="11" t="s">
        <v>369</v>
      </c>
      <c r="B304" s="1">
        <f>('WEIGHTED from Refinitive'!$B$3*'ISSUE SCORE from EIKON'!G307)+('WEIGHTED from Refinitive'!$B$4*'ISSUE SCORE from EIKON'!V307)+('ISSUE SCORE from EIKON'!AK307*'WEIGHTED from Refinitive'!$B$5)+('WEIGHTED from Refinitive'!$B$8*'ISSUE SCORE from EIKON'!AZ307)+('ISSUE SCORE from EIKON'!BO307*'WEIGHTED from Refinitive'!$B$9)+('WEIGHTED from Refinitive'!$B$10*'ISSUE SCORE from EIKON'!CD307)+('ISSUE SCORE from EIKON'!CS307*'WEIGHTED from Refinitive'!$B$11)+('WEIGHTED from Refinitive'!$B$14*'ISSUE SCORE from EIKON'!DH307)+('ISSUE SCORE from EIKON'!DW307*'WEIGHTED from Refinitive'!$B$15)+('WEIGHTED from Refinitive'!$B$16*'ISSUE SCORE from EIKON'!EL307)</f>
        <v>50.136130163948827</v>
      </c>
      <c r="C304" s="1">
        <f>('WEIGHTED from Refinitive'!$B$3*'ISSUE SCORE from EIKON'!H307)+('WEIGHTED from Refinitive'!$B$4*'ISSUE SCORE from EIKON'!W307)+('ISSUE SCORE from EIKON'!AL307*'WEIGHTED from Refinitive'!$B$5)+('WEIGHTED from Refinitive'!$B$8*'ISSUE SCORE from EIKON'!BA307)+('ISSUE SCORE from EIKON'!BP307*'WEIGHTED from Refinitive'!$B$9)+('WEIGHTED from Refinitive'!$B$10*'ISSUE SCORE from EIKON'!CE307)+('ISSUE SCORE from EIKON'!CT307*'WEIGHTED from Refinitive'!$B$11)+('WEIGHTED from Refinitive'!$B$14*'ISSUE SCORE from EIKON'!DI307)+('ISSUE SCORE from EIKON'!DX307*'WEIGHTED from Refinitive'!$B$15)+('WEIGHTED from Refinitive'!$B$16*'ISSUE SCORE from EIKON'!EM307)</f>
        <v>34.425725916052457</v>
      </c>
      <c r="D304" s="1">
        <f>('WEIGHTED from Refinitive'!$B$3*'ISSUE SCORE from EIKON'!I307)+('WEIGHTED from Refinitive'!$B$4*'ISSUE SCORE from EIKON'!X307)+('ISSUE SCORE from EIKON'!AM307*'WEIGHTED from Refinitive'!$B$5)+('WEIGHTED from Refinitive'!$B$8*'ISSUE SCORE from EIKON'!BB307)+('ISSUE SCORE from EIKON'!BQ307*'WEIGHTED from Refinitive'!$B$9)+('WEIGHTED from Refinitive'!$B$10*'ISSUE SCORE from EIKON'!CF307)+('ISSUE SCORE from EIKON'!CU307*'WEIGHTED from Refinitive'!$B$11)+('WEIGHTED from Refinitive'!$B$14*'ISSUE SCORE from EIKON'!DJ307)+('ISSUE SCORE from EIKON'!DY307*'WEIGHTED from Refinitive'!$B$15)+('WEIGHTED from Refinitive'!$B$16*'ISSUE SCORE from EIKON'!EN307)</f>
        <v>27.467834957369043</v>
      </c>
      <c r="E304" s="1">
        <f>('WEIGHTED from Refinitive'!$B$3*'ISSUE SCORE from EIKON'!J307)+('WEIGHTED from Refinitive'!$B$4*'ISSUE SCORE from EIKON'!Y307)+('ISSUE SCORE from EIKON'!AN307*'WEIGHTED from Refinitive'!$B$5)+('WEIGHTED from Refinitive'!$B$8*'ISSUE SCORE from EIKON'!BC307)+('ISSUE SCORE from EIKON'!BR307*'WEIGHTED from Refinitive'!$B$9)+('WEIGHTED from Refinitive'!$B$10*'ISSUE SCORE from EIKON'!CG307)+('ISSUE SCORE from EIKON'!CV307*'WEIGHTED from Refinitive'!$B$11)+('WEIGHTED from Refinitive'!$B$14*'ISSUE SCORE from EIKON'!DK307)+('ISSUE SCORE from EIKON'!DZ307*'WEIGHTED from Refinitive'!$B$15)+('WEIGHTED from Refinitive'!$B$16*'ISSUE SCORE from EIKON'!EO307)</f>
        <v>23.411329105101704</v>
      </c>
      <c r="F304" s="1">
        <f>('WEIGHTED from Refinitive'!$B$3*'ISSUE SCORE from EIKON'!K307)+('WEIGHTED from Refinitive'!$B$4*'ISSUE SCORE from EIKON'!Z307)+('ISSUE SCORE from EIKON'!AO307*'WEIGHTED from Refinitive'!$B$5)+('WEIGHTED from Refinitive'!$B$8*'ISSUE SCORE from EIKON'!BD307)+('ISSUE SCORE from EIKON'!BS307*'WEIGHTED from Refinitive'!$B$9)+('WEIGHTED from Refinitive'!$B$10*'ISSUE SCORE from EIKON'!CH307)+('ISSUE SCORE from EIKON'!CW307*'WEIGHTED from Refinitive'!$B$11)+('WEIGHTED from Refinitive'!$B$14*'ISSUE SCORE from EIKON'!DL307)+('ISSUE SCORE from EIKON'!EA307*'WEIGHTED from Refinitive'!$B$15)+('WEIGHTED from Refinitive'!$B$16*'ISSUE SCORE from EIKON'!EP307)</f>
        <v>0</v>
      </c>
      <c r="G304" s="1">
        <f>('WEIGHTED from Refinitive'!$B$3*'ISSUE SCORE from EIKON'!L307)+('WEIGHTED from Refinitive'!$B$4*'ISSUE SCORE from EIKON'!AA307)+('ISSUE SCORE from EIKON'!AP307*'WEIGHTED from Refinitive'!$B$5)+('WEIGHTED from Refinitive'!$B$8*'ISSUE SCORE from EIKON'!BE307)+('ISSUE SCORE from EIKON'!BT307*'WEIGHTED from Refinitive'!$B$9)+('WEIGHTED from Refinitive'!$B$10*'ISSUE SCORE from EIKON'!CI307)+('ISSUE SCORE from EIKON'!CX307*'WEIGHTED from Refinitive'!$B$11)+('WEIGHTED from Refinitive'!$B$14*'ISSUE SCORE from EIKON'!DM307)+('ISSUE SCORE from EIKON'!EB307*'WEIGHTED from Refinitive'!$B$15)+('WEIGHTED from Refinitive'!$B$16*'ISSUE SCORE from EIKON'!EQ307)</f>
        <v>0</v>
      </c>
      <c r="H304" s="1">
        <f>('WEIGHTED from Refinitive'!$B$3*'ISSUE SCORE from EIKON'!M307)+('WEIGHTED from Refinitive'!$B$4*'ISSUE SCORE from EIKON'!AB307)+('ISSUE SCORE from EIKON'!AQ307*'WEIGHTED from Refinitive'!$B$5)+('WEIGHTED from Refinitive'!$B$8*'ISSUE SCORE from EIKON'!BF307)+('ISSUE SCORE from EIKON'!BU307*'WEIGHTED from Refinitive'!$B$9)+('WEIGHTED from Refinitive'!$B$10*'ISSUE SCORE from EIKON'!CJ307)+('ISSUE SCORE from EIKON'!CY307*'WEIGHTED from Refinitive'!$B$11)+('WEIGHTED from Refinitive'!$B$14*'ISSUE SCORE from EIKON'!DN307)+('ISSUE SCORE from EIKON'!EC307*'WEIGHTED from Refinitive'!$B$15)+('WEIGHTED from Refinitive'!$B$16*'ISSUE SCORE from EIKON'!ER307)</f>
        <v>0</v>
      </c>
      <c r="I304" s="1">
        <f>('WEIGHTED from Refinitive'!$B$3*'ISSUE SCORE from EIKON'!N307)+('WEIGHTED from Refinitive'!$B$4*'ISSUE SCORE from EIKON'!AC307)+('ISSUE SCORE from EIKON'!AR307*'WEIGHTED from Refinitive'!$B$5)+('WEIGHTED from Refinitive'!$B$8*'ISSUE SCORE from EIKON'!BG307)+('ISSUE SCORE from EIKON'!BV307*'WEIGHTED from Refinitive'!$B$9)+('WEIGHTED from Refinitive'!$B$10*'ISSUE SCORE from EIKON'!CK307)+('ISSUE SCORE from EIKON'!CZ307*'WEIGHTED from Refinitive'!$B$11)+('WEIGHTED from Refinitive'!$B$14*'ISSUE SCORE from EIKON'!DO307)+('ISSUE SCORE from EIKON'!ED307*'WEIGHTED from Refinitive'!$B$15)+('WEIGHTED from Refinitive'!$B$16*'ISSUE SCORE from EIKON'!ES307)</f>
        <v>0</v>
      </c>
      <c r="J304" s="1">
        <f>('WEIGHTED from Refinitive'!$B$3*'ISSUE SCORE from EIKON'!O307)+('WEIGHTED from Refinitive'!$B$4*'ISSUE SCORE from EIKON'!AD307)+('ISSUE SCORE from EIKON'!AS307*'WEIGHTED from Refinitive'!$B$5)+('WEIGHTED from Refinitive'!$B$8*'ISSUE SCORE from EIKON'!BH307)+('ISSUE SCORE from EIKON'!BW307*'WEIGHTED from Refinitive'!$B$9)+('WEIGHTED from Refinitive'!$B$10*'ISSUE SCORE from EIKON'!CL307)+('ISSUE SCORE from EIKON'!DA307*'WEIGHTED from Refinitive'!$B$11)+('WEIGHTED from Refinitive'!$B$14*'ISSUE SCORE from EIKON'!DP307)+('ISSUE SCORE from EIKON'!EE307*'WEIGHTED from Refinitive'!$B$15)+('WEIGHTED from Refinitive'!$B$16*'ISSUE SCORE from EIKON'!ET307)</f>
        <v>0</v>
      </c>
      <c r="K304" s="1">
        <f>('WEIGHTED from Refinitive'!$B$3*'ISSUE SCORE from EIKON'!P307)+('WEIGHTED from Refinitive'!$B$4*'ISSUE SCORE from EIKON'!AE307)+('ISSUE SCORE from EIKON'!AT307*'WEIGHTED from Refinitive'!$B$5)+('WEIGHTED from Refinitive'!$B$8*'ISSUE SCORE from EIKON'!BI307)+('ISSUE SCORE from EIKON'!BX307*'WEIGHTED from Refinitive'!$B$9)+('WEIGHTED from Refinitive'!$B$10*'ISSUE SCORE from EIKON'!CM307)+('ISSUE SCORE from EIKON'!DB307*'WEIGHTED from Refinitive'!$B$11)+('WEIGHTED from Refinitive'!$B$14*'ISSUE SCORE from EIKON'!DQ307)+('ISSUE SCORE from EIKON'!EF307*'WEIGHTED from Refinitive'!$B$15)+('WEIGHTED from Refinitive'!$B$16*'ISSUE SCORE from EIKON'!EU307)</f>
        <v>0</v>
      </c>
      <c r="L304" s="1">
        <f>('WEIGHTED from Refinitive'!$B$3*'ISSUE SCORE from EIKON'!Q307)+('WEIGHTED from Refinitive'!$B$4*'ISSUE SCORE from EIKON'!AF307)+('ISSUE SCORE from EIKON'!AU307*'WEIGHTED from Refinitive'!$B$5)+('WEIGHTED from Refinitive'!$B$8*'ISSUE SCORE from EIKON'!BJ307)+('ISSUE SCORE from EIKON'!BY307*'WEIGHTED from Refinitive'!$B$9)+('WEIGHTED from Refinitive'!$B$10*'ISSUE SCORE from EIKON'!CN307)+('ISSUE SCORE from EIKON'!DC307*'WEIGHTED from Refinitive'!$B$11)+('WEIGHTED from Refinitive'!$B$14*'ISSUE SCORE from EIKON'!DR307)+('ISSUE SCORE from EIKON'!EG307*'WEIGHTED from Refinitive'!$B$15)+('WEIGHTED from Refinitive'!$B$16*'ISSUE SCORE from EIKON'!EV307)</f>
        <v>0</v>
      </c>
      <c r="M304" s="1">
        <f>('WEIGHTED from Refinitive'!$B$3*'ISSUE SCORE from EIKON'!R307)+('WEIGHTED from Refinitive'!$B$4*'ISSUE SCORE from EIKON'!AG307)+('ISSUE SCORE from EIKON'!AV307*'WEIGHTED from Refinitive'!$B$5)+('WEIGHTED from Refinitive'!$B$8*'ISSUE SCORE from EIKON'!BK307)+('ISSUE SCORE from EIKON'!BZ307*'WEIGHTED from Refinitive'!$B$9)+('WEIGHTED from Refinitive'!$B$10*'ISSUE SCORE from EIKON'!CO307)+('ISSUE SCORE from EIKON'!DD307*'WEIGHTED from Refinitive'!$B$11)+('WEIGHTED from Refinitive'!$B$14*'ISSUE SCORE from EIKON'!DS307)+('ISSUE SCORE from EIKON'!EH307*'WEIGHTED from Refinitive'!$B$15)+('WEIGHTED from Refinitive'!$B$16*'ISSUE SCORE from EIKON'!EW307)</f>
        <v>0</v>
      </c>
      <c r="N304" s="1">
        <f>('WEIGHTED from Refinitive'!$B$3*'ISSUE SCORE from EIKON'!S307)+('WEIGHTED from Refinitive'!$B$4*'ISSUE SCORE from EIKON'!AH307)+('ISSUE SCORE from EIKON'!AW307*'WEIGHTED from Refinitive'!$B$5)+('WEIGHTED from Refinitive'!$B$8*'ISSUE SCORE from EIKON'!BL307)+('ISSUE SCORE from EIKON'!CA307*'WEIGHTED from Refinitive'!$B$9)+('WEIGHTED from Refinitive'!$B$10*'ISSUE SCORE from EIKON'!CP307)+('ISSUE SCORE from EIKON'!DE307*'WEIGHTED from Refinitive'!$B$11)+('WEIGHTED from Refinitive'!$B$14*'ISSUE SCORE from EIKON'!DT307)+('ISSUE SCORE from EIKON'!EI307*'WEIGHTED from Refinitive'!$B$15)+('WEIGHTED from Refinitive'!$B$16*'ISSUE SCORE from EIKON'!EX307)</f>
        <v>0</v>
      </c>
      <c r="O304" s="1">
        <f>('WEIGHTED from Refinitive'!$B$3*'ISSUE SCORE from EIKON'!T307)+('WEIGHTED from Refinitive'!$B$4*'ISSUE SCORE from EIKON'!AI307)+('ISSUE SCORE from EIKON'!AX307*'WEIGHTED from Refinitive'!$B$5)+('WEIGHTED from Refinitive'!$B$8*'ISSUE SCORE from EIKON'!BM307)+('ISSUE SCORE from EIKON'!CB307*'WEIGHTED from Refinitive'!$B$9)+('WEIGHTED from Refinitive'!$B$10*'ISSUE SCORE from EIKON'!CQ307)+('ISSUE SCORE from EIKON'!DF307*'WEIGHTED from Refinitive'!$B$11)+('WEIGHTED from Refinitive'!$B$14*'ISSUE SCORE from EIKON'!DU307)+('ISSUE SCORE from EIKON'!EJ307*'WEIGHTED from Refinitive'!$B$15)+('WEIGHTED from Refinitive'!$B$16*'ISSUE SCORE from EIKON'!EY307)</f>
        <v>0</v>
      </c>
      <c r="P304" s="1">
        <f>('WEIGHTED from Refinitive'!$B$3*'ISSUE SCORE from EIKON'!U307)+('WEIGHTED from Refinitive'!$B$4*'ISSUE SCORE from EIKON'!AJ307)+('ISSUE SCORE from EIKON'!AY307*'WEIGHTED from Refinitive'!$B$5)+('WEIGHTED from Refinitive'!$B$8*'ISSUE SCORE from EIKON'!BN307)+('ISSUE SCORE from EIKON'!CC307*'WEIGHTED from Refinitive'!$B$9)+('WEIGHTED from Refinitive'!$B$10*'ISSUE SCORE from EIKON'!CR307)+('ISSUE SCORE from EIKON'!DG307*'WEIGHTED from Refinitive'!$B$11)+('WEIGHTED from Refinitive'!$B$14*'ISSUE SCORE from EIKON'!DV307)+('ISSUE SCORE from EIKON'!EK307*'WEIGHTED from Refinitive'!$B$15)+('WEIGHTED from Refinitive'!$B$16*'ISSUE SCORE from EIKON'!EZ307)</f>
        <v>0</v>
      </c>
      <c r="R304" s="11" t="s">
        <v>450</v>
      </c>
      <c r="S304" s="1">
        <f t="shared" si="122"/>
        <v>46.121983506944424</v>
      </c>
      <c r="T304" s="1">
        <f t="shared" si="123"/>
        <v>34.425725916052457</v>
      </c>
      <c r="U304" s="1">
        <f t="shared" si="124"/>
        <v>27.467834957369043</v>
      </c>
      <c r="V304" s="1">
        <f t="shared" si="125"/>
        <v>23.411329105101704</v>
      </c>
      <c r="W304" s="1">
        <f t="shared" si="126"/>
        <v>0</v>
      </c>
      <c r="X304" s="1">
        <f t="shared" si="127"/>
        <v>0</v>
      </c>
      <c r="Y304" s="1">
        <f t="shared" si="128"/>
        <v>0</v>
      </c>
      <c r="Z304" s="1">
        <f t="shared" si="129"/>
        <v>0</v>
      </c>
      <c r="AA304" s="1">
        <f t="shared" si="130"/>
        <v>0</v>
      </c>
      <c r="AB304" s="1">
        <f t="shared" si="131"/>
        <v>0</v>
      </c>
      <c r="AC304" s="1">
        <f t="shared" si="132"/>
        <v>0</v>
      </c>
      <c r="AD304" s="1">
        <f t="shared" si="133"/>
        <v>0</v>
      </c>
      <c r="AE304" s="1">
        <f t="shared" si="134"/>
        <v>0</v>
      </c>
      <c r="AF304" s="1">
        <f t="shared" si="135"/>
        <v>0</v>
      </c>
      <c r="AG304" s="1">
        <f t="shared" si="136"/>
        <v>0</v>
      </c>
      <c r="AI304" s="11" t="s">
        <v>450</v>
      </c>
      <c r="AJ304" s="1">
        <f t="shared" si="137"/>
        <v>11.696257590891967</v>
      </c>
      <c r="AK304" s="1">
        <f t="shared" si="138"/>
        <v>6.9578909586834143</v>
      </c>
      <c r="AL304" s="1">
        <f t="shared" si="139"/>
        <v>4.056505852267339</v>
      </c>
      <c r="AM304" s="1">
        <f t="shared" si="140"/>
        <v>23.411329105101704</v>
      </c>
      <c r="AN304" s="1">
        <f t="shared" si="141"/>
        <v>0</v>
      </c>
      <c r="AO304" s="1">
        <f t="shared" si="142"/>
        <v>0</v>
      </c>
      <c r="AP304" s="1">
        <f t="shared" si="143"/>
        <v>0</v>
      </c>
      <c r="AQ304" s="1">
        <f t="shared" si="144"/>
        <v>0</v>
      </c>
      <c r="AR304" s="1">
        <f t="shared" si="145"/>
        <v>0</v>
      </c>
      <c r="AS304" s="1">
        <f t="shared" si="146"/>
        <v>0</v>
      </c>
      <c r="AT304" s="1">
        <f t="shared" si="147"/>
        <v>0</v>
      </c>
      <c r="AU304" s="1">
        <f t="shared" si="148"/>
        <v>0</v>
      </c>
      <c r="AV304" s="1">
        <f t="shared" si="149"/>
        <v>0</v>
      </c>
      <c r="AW304" s="1">
        <f t="shared" si="150"/>
        <v>0</v>
      </c>
      <c r="AX304" s="1" t="str">
        <f>VLOOKUP(AI304,'ISSUE SCORE from EIKON'!A307:B736,2,FALSE)</f>
        <v>Take-Two Interactive Software Inc</v>
      </c>
      <c r="AY304" s="1">
        <f t="shared" si="151"/>
        <v>303</v>
      </c>
      <c r="AZ304" s="1">
        <v>303</v>
      </c>
      <c r="BA304" s="1">
        <v>1</v>
      </c>
    </row>
    <row r="305" spans="1:53" ht="15">
      <c r="A305" s="11" t="s">
        <v>370</v>
      </c>
      <c r="B305" s="1">
        <f>('WEIGHTED from Refinitive'!$B$3*'ISSUE SCORE from EIKON'!G308)+('WEIGHTED from Refinitive'!$B$4*'ISSUE SCORE from EIKON'!V308)+('ISSUE SCORE from EIKON'!AK308*'WEIGHTED from Refinitive'!$B$5)+('WEIGHTED from Refinitive'!$B$8*'ISSUE SCORE from EIKON'!AZ308)+('ISSUE SCORE from EIKON'!BO308*'WEIGHTED from Refinitive'!$B$9)+('WEIGHTED from Refinitive'!$B$10*'ISSUE SCORE from EIKON'!CD308)+('ISSUE SCORE from EIKON'!CS308*'WEIGHTED from Refinitive'!$B$11)+('WEIGHTED from Refinitive'!$B$14*'ISSUE SCORE from EIKON'!DH308)+('ISSUE SCORE from EIKON'!DW308*'WEIGHTED from Refinitive'!$B$15)+('WEIGHTED from Refinitive'!$B$16*'ISSUE SCORE from EIKON'!EL308)</f>
        <v>70.467001682965133</v>
      </c>
      <c r="C305" s="1">
        <f>('WEIGHTED from Refinitive'!$B$3*'ISSUE SCORE from EIKON'!H308)+('WEIGHTED from Refinitive'!$B$4*'ISSUE SCORE from EIKON'!W308)+('ISSUE SCORE from EIKON'!AL308*'WEIGHTED from Refinitive'!$B$5)+('WEIGHTED from Refinitive'!$B$8*'ISSUE SCORE from EIKON'!BA308)+('ISSUE SCORE from EIKON'!BP308*'WEIGHTED from Refinitive'!$B$9)+('WEIGHTED from Refinitive'!$B$10*'ISSUE SCORE from EIKON'!CE308)+('ISSUE SCORE from EIKON'!CT308*'WEIGHTED from Refinitive'!$B$11)+('WEIGHTED from Refinitive'!$B$14*'ISSUE SCORE from EIKON'!DI308)+('ISSUE SCORE from EIKON'!DX308*'WEIGHTED from Refinitive'!$B$15)+('WEIGHTED from Refinitive'!$B$16*'ISSUE SCORE from EIKON'!EM308)</f>
        <v>67.897439735529701</v>
      </c>
      <c r="D305" s="1">
        <f>('WEIGHTED from Refinitive'!$B$3*'ISSUE SCORE from EIKON'!I308)+('WEIGHTED from Refinitive'!$B$4*'ISSUE SCORE from EIKON'!X308)+('ISSUE SCORE from EIKON'!AM308*'WEIGHTED from Refinitive'!$B$5)+('WEIGHTED from Refinitive'!$B$8*'ISSUE SCORE from EIKON'!BB308)+('ISSUE SCORE from EIKON'!BQ308*'WEIGHTED from Refinitive'!$B$9)+('WEIGHTED from Refinitive'!$B$10*'ISSUE SCORE from EIKON'!CF308)+('ISSUE SCORE from EIKON'!CU308*'WEIGHTED from Refinitive'!$B$11)+('WEIGHTED from Refinitive'!$B$14*'ISSUE SCORE from EIKON'!DJ308)+('ISSUE SCORE from EIKON'!DY308*'WEIGHTED from Refinitive'!$B$15)+('WEIGHTED from Refinitive'!$B$16*'ISSUE SCORE from EIKON'!EN308)</f>
        <v>68.749257764920813</v>
      </c>
      <c r="E305" s="1">
        <f>('WEIGHTED from Refinitive'!$B$3*'ISSUE SCORE from EIKON'!J308)+('WEIGHTED from Refinitive'!$B$4*'ISSUE SCORE from EIKON'!Y308)+('ISSUE SCORE from EIKON'!AN308*'WEIGHTED from Refinitive'!$B$5)+('WEIGHTED from Refinitive'!$B$8*'ISSUE SCORE from EIKON'!BC308)+('ISSUE SCORE from EIKON'!BR308*'WEIGHTED from Refinitive'!$B$9)+('WEIGHTED from Refinitive'!$B$10*'ISSUE SCORE from EIKON'!CG308)+('ISSUE SCORE from EIKON'!CV308*'WEIGHTED from Refinitive'!$B$11)+('WEIGHTED from Refinitive'!$B$14*'ISSUE SCORE from EIKON'!DK308)+('ISSUE SCORE from EIKON'!DZ308*'WEIGHTED from Refinitive'!$B$15)+('WEIGHTED from Refinitive'!$B$16*'ISSUE SCORE from EIKON'!EO308)</f>
        <v>67.451074077889928</v>
      </c>
      <c r="F305" s="1">
        <f>('WEIGHTED from Refinitive'!$B$3*'ISSUE SCORE from EIKON'!K308)+('WEIGHTED from Refinitive'!$B$4*'ISSUE SCORE from EIKON'!Z308)+('ISSUE SCORE from EIKON'!AO308*'WEIGHTED from Refinitive'!$B$5)+('WEIGHTED from Refinitive'!$B$8*'ISSUE SCORE from EIKON'!BD308)+('ISSUE SCORE from EIKON'!BS308*'WEIGHTED from Refinitive'!$B$9)+('WEIGHTED from Refinitive'!$B$10*'ISSUE SCORE from EIKON'!CH308)+('ISSUE SCORE from EIKON'!CW308*'WEIGHTED from Refinitive'!$B$11)+('WEIGHTED from Refinitive'!$B$14*'ISSUE SCORE from EIKON'!DL308)+('ISSUE SCORE from EIKON'!EA308*'WEIGHTED from Refinitive'!$B$15)+('WEIGHTED from Refinitive'!$B$16*'ISSUE SCORE from EIKON'!EP308)</f>
        <v>64.178184560537446</v>
      </c>
      <c r="G305" s="1">
        <f>('WEIGHTED from Refinitive'!$B$3*'ISSUE SCORE from EIKON'!L308)+('WEIGHTED from Refinitive'!$B$4*'ISSUE SCORE from EIKON'!AA308)+('ISSUE SCORE from EIKON'!AP308*'WEIGHTED from Refinitive'!$B$5)+('WEIGHTED from Refinitive'!$B$8*'ISSUE SCORE from EIKON'!BE308)+('ISSUE SCORE from EIKON'!BT308*'WEIGHTED from Refinitive'!$B$9)+('WEIGHTED from Refinitive'!$B$10*'ISSUE SCORE from EIKON'!CI308)+('ISSUE SCORE from EIKON'!CX308*'WEIGHTED from Refinitive'!$B$11)+('WEIGHTED from Refinitive'!$B$14*'ISSUE SCORE from EIKON'!DM308)+('ISSUE SCORE from EIKON'!EB308*'WEIGHTED from Refinitive'!$B$15)+('WEIGHTED from Refinitive'!$B$16*'ISSUE SCORE from EIKON'!EQ308)</f>
        <v>65.105876393110407</v>
      </c>
      <c r="H305" s="1">
        <f>('WEIGHTED from Refinitive'!$B$3*'ISSUE SCORE from EIKON'!M308)+('WEIGHTED from Refinitive'!$B$4*'ISSUE SCORE from EIKON'!AB308)+('ISSUE SCORE from EIKON'!AQ308*'WEIGHTED from Refinitive'!$B$5)+('WEIGHTED from Refinitive'!$B$8*'ISSUE SCORE from EIKON'!BF308)+('ISSUE SCORE from EIKON'!BU308*'WEIGHTED from Refinitive'!$B$9)+('WEIGHTED from Refinitive'!$B$10*'ISSUE SCORE from EIKON'!CJ308)+('ISSUE SCORE from EIKON'!CY308*'WEIGHTED from Refinitive'!$B$11)+('WEIGHTED from Refinitive'!$B$14*'ISSUE SCORE from EIKON'!DN308)+('ISSUE SCORE from EIKON'!EC308*'WEIGHTED from Refinitive'!$B$15)+('WEIGHTED from Refinitive'!$B$16*'ISSUE SCORE from EIKON'!ER308)</f>
        <v>61.867120138475642</v>
      </c>
      <c r="I305" s="1">
        <f>('WEIGHTED from Refinitive'!$B$3*'ISSUE SCORE from EIKON'!N308)+('WEIGHTED from Refinitive'!$B$4*'ISSUE SCORE from EIKON'!AC308)+('ISSUE SCORE from EIKON'!AR308*'WEIGHTED from Refinitive'!$B$5)+('WEIGHTED from Refinitive'!$B$8*'ISSUE SCORE from EIKON'!BG308)+('ISSUE SCORE from EIKON'!BV308*'WEIGHTED from Refinitive'!$B$9)+('WEIGHTED from Refinitive'!$B$10*'ISSUE SCORE from EIKON'!CK308)+('ISSUE SCORE from EIKON'!CZ308*'WEIGHTED from Refinitive'!$B$11)+('WEIGHTED from Refinitive'!$B$14*'ISSUE SCORE from EIKON'!DO308)+('ISSUE SCORE from EIKON'!ED308*'WEIGHTED from Refinitive'!$B$15)+('WEIGHTED from Refinitive'!$B$16*'ISSUE SCORE from EIKON'!ES308)</f>
        <v>61.669612363387955</v>
      </c>
      <c r="J305" s="1">
        <f>('WEIGHTED from Refinitive'!$B$3*'ISSUE SCORE from EIKON'!O308)+('WEIGHTED from Refinitive'!$B$4*'ISSUE SCORE from EIKON'!AD308)+('ISSUE SCORE from EIKON'!AS308*'WEIGHTED from Refinitive'!$B$5)+('WEIGHTED from Refinitive'!$B$8*'ISSUE SCORE from EIKON'!BH308)+('ISSUE SCORE from EIKON'!BW308*'WEIGHTED from Refinitive'!$B$9)+('WEIGHTED from Refinitive'!$B$10*'ISSUE SCORE from EIKON'!CL308)+('ISSUE SCORE from EIKON'!DA308*'WEIGHTED from Refinitive'!$B$11)+('WEIGHTED from Refinitive'!$B$14*'ISSUE SCORE from EIKON'!DP308)+('ISSUE SCORE from EIKON'!EE308*'WEIGHTED from Refinitive'!$B$15)+('WEIGHTED from Refinitive'!$B$16*'ISSUE SCORE from EIKON'!ET308)</f>
        <v>62.942487629329683</v>
      </c>
      <c r="K305" s="1">
        <f>('WEIGHTED from Refinitive'!$B$3*'ISSUE SCORE from EIKON'!P308)+('WEIGHTED from Refinitive'!$B$4*'ISSUE SCORE from EIKON'!AE308)+('ISSUE SCORE from EIKON'!AT308*'WEIGHTED from Refinitive'!$B$5)+('WEIGHTED from Refinitive'!$B$8*'ISSUE SCORE from EIKON'!BI308)+('ISSUE SCORE from EIKON'!BX308*'WEIGHTED from Refinitive'!$B$9)+('WEIGHTED from Refinitive'!$B$10*'ISSUE SCORE from EIKON'!CM308)+('ISSUE SCORE from EIKON'!DB308*'WEIGHTED from Refinitive'!$B$11)+('WEIGHTED from Refinitive'!$B$14*'ISSUE SCORE from EIKON'!DQ308)+('ISSUE SCORE from EIKON'!EF308*'WEIGHTED from Refinitive'!$B$15)+('WEIGHTED from Refinitive'!$B$16*'ISSUE SCORE from EIKON'!EU308)</f>
        <v>53.028098758560546</v>
      </c>
      <c r="L305" s="1">
        <f>('WEIGHTED from Refinitive'!$B$3*'ISSUE SCORE from EIKON'!Q308)+('WEIGHTED from Refinitive'!$B$4*'ISSUE SCORE from EIKON'!AF308)+('ISSUE SCORE from EIKON'!AU308*'WEIGHTED from Refinitive'!$B$5)+('WEIGHTED from Refinitive'!$B$8*'ISSUE SCORE from EIKON'!BJ308)+('ISSUE SCORE from EIKON'!BY308*'WEIGHTED from Refinitive'!$B$9)+('WEIGHTED from Refinitive'!$B$10*'ISSUE SCORE from EIKON'!CN308)+('ISSUE SCORE from EIKON'!DC308*'WEIGHTED from Refinitive'!$B$11)+('WEIGHTED from Refinitive'!$B$14*'ISSUE SCORE from EIKON'!DR308)+('ISSUE SCORE from EIKON'!EG308*'WEIGHTED from Refinitive'!$B$15)+('WEIGHTED from Refinitive'!$B$16*'ISSUE SCORE from EIKON'!EV308)</f>
        <v>56.731521282908496</v>
      </c>
      <c r="M305" s="1">
        <f>('WEIGHTED from Refinitive'!$B$3*'ISSUE SCORE from EIKON'!R308)+('WEIGHTED from Refinitive'!$B$4*'ISSUE SCORE from EIKON'!AG308)+('ISSUE SCORE from EIKON'!AV308*'WEIGHTED from Refinitive'!$B$5)+('WEIGHTED from Refinitive'!$B$8*'ISSUE SCORE from EIKON'!BK308)+('ISSUE SCORE from EIKON'!BZ308*'WEIGHTED from Refinitive'!$B$9)+('WEIGHTED from Refinitive'!$B$10*'ISSUE SCORE from EIKON'!CO308)+('ISSUE SCORE from EIKON'!DD308*'WEIGHTED from Refinitive'!$B$11)+('WEIGHTED from Refinitive'!$B$14*'ISSUE SCORE from EIKON'!DS308)+('ISSUE SCORE from EIKON'!EH308*'WEIGHTED from Refinitive'!$B$15)+('WEIGHTED from Refinitive'!$B$16*'ISSUE SCORE from EIKON'!EW308)</f>
        <v>53.929300675837588</v>
      </c>
      <c r="N305" s="1">
        <f>('WEIGHTED from Refinitive'!$B$3*'ISSUE SCORE from EIKON'!S308)+('WEIGHTED from Refinitive'!$B$4*'ISSUE SCORE from EIKON'!AH308)+('ISSUE SCORE from EIKON'!AW308*'WEIGHTED from Refinitive'!$B$5)+('WEIGHTED from Refinitive'!$B$8*'ISSUE SCORE from EIKON'!BL308)+('ISSUE SCORE from EIKON'!CA308*'WEIGHTED from Refinitive'!$B$9)+('WEIGHTED from Refinitive'!$B$10*'ISSUE SCORE from EIKON'!CP308)+('ISSUE SCORE from EIKON'!DE308*'WEIGHTED from Refinitive'!$B$11)+('WEIGHTED from Refinitive'!$B$14*'ISSUE SCORE from EIKON'!DT308)+('ISSUE SCORE from EIKON'!EI308*'WEIGHTED from Refinitive'!$B$15)+('WEIGHTED from Refinitive'!$B$16*'ISSUE SCORE from EIKON'!EX308)</f>
        <v>0</v>
      </c>
      <c r="O305" s="1">
        <f>('WEIGHTED from Refinitive'!$B$3*'ISSUE SCORE from EIKON'!T308)+('WEIGHTED from Refinitive'!$B$4*'ISSUE SCORE from EIKON'!AI308)+('ISSUE SCORE from EIKON'!AX308*'WEIGHTED from Refinitive'!$B$5)+('WEIGHTED from Refinitive'!$B$8*'ISSUE SCORE from EIKON'!BM308)+('ISSUE SCORE from EIKON'!CB308*'WEIGHTED from Refinitive'!$B$9)+('WEIGHTED from Refinitive'!$B$10*'ISSUE SCORE from EIKON'!CQ308)+('ISSUE SCORE from EIKON'!DF308*'WEIGHTED from Refinitive'!$B$11)+('WEIGHTED from Refinitive'!$B$14*'ISSUE SCORE from EIKON'!DU308)+('ISSUE SCORE from EIKON'!EJ308*'WEIGHTED from Refinitive'!$B$15)+('WEIGHTED from Refinitive'!$B$16*'ISSUE SCORE from EIKON'!EY308)</f>
        <v>0</v>
      </c>
      <c r="P305" s="1">
        <f>('WEIGHTED from Refinitive'!$B$3*'ISSUE SCORE from EIKON'!U308)+('WEIGHTED from Refinitive'!$B$4*'ISSUE SCORE from EIKON'!AJ308)+('ISSUE SCORE from EIKON'!AY308*'WEIGHTED from Refinitive'!$B$5)+('WEIGHTED from Refinitive'!$B$8*'ISSUE SCORE from EIKON'!BN308)+('ISSUE SCORE from EIKON'!CC308*'WEIGHTED from Refinitive'!$B$9)+('WEIGHTED from Refinitive'!$B$10*'ISSUE SCORE from EIKON'!CR308)+('ISSUE SCORE from EIKON'!DG308*'WEIGHTED from Refinitive'!$B$11)+('WEIGHTED from Refinitive'!$B$14*'ISSUE SCORE from EIKON'!DV308)+('ISSUE SCORE from EIKON'!EK308*'WEIGHTED from Refinitive'!$B$15)+('WEIGHTED from Refinitive'!$B$16*'ISSUE SCORE from EIKON'!EZ308)</f>
        <v>0</v>
      </c>
      <c r="R305" s="11" t="s">
        <v>451</v>
      </c>
      <c r="S305" s="1">
        <f t="shared" si="122"/>
        <v>45.292040748544281</v>
      </c>
      <c r="T305" s="1">
        <f t="shared" si="123"/>
        <v>67.897439735529701</v>
      </c>
      <c r="U305" s="1">
        <f t="shared" si="124"/>
        <v>68.749257764920813</v>
      </c>
      <c r="V305" s="1">
        <f t="shared" si="125"/>
        <v>67.451074077889928</v>
      </c>
      <c r="W305" s="1">
        <f t="shared" si="126"/>
        <v>64.178184560537446</v>
      </c>
      <c r="X305" s="1">
        <f t="shared" si="127"/>
        <v>65.105876393110407</v>
      </c>
      <c r="Y305" s="1">
        <f t="shared" si="128"/>
        <v>61.867120138475642</v>
      </c>
      <c r="Z305" s="1">
        <f t="shared" si="129"/>
        <v>61.669612363387955</v>
      </c>
      <c r="AA305" s="1">
        <f t="shared" si="130"/>
        <v>62.942487629329683</v>
      </c>
      <c r="AB305" s="1">
        <f t="shared" si="131"/>
        <v>53.028098758560546</v>
      </c>
      <c r="AC305" s="1">
        <f t="shared" si="132"/>
        <v>56.731521282908496</v>
      </c>
      <c r="AD305" s="1">
        <f t="shared" si="133"/>
        <v>53.929300675837588</v>
      </c>
      <c r="AE305" s="1">
        <f t="shared" si="134"/>
        <v>0</v>
      </c>
      <c r="AF305" s="1">
        <f t="shared" si="135"/>
        <v>0</v>
      </c>
      <c r="AG305" s="1">
        <f t="shared" si="136"/>
        <v>0</v>
      </c>
      <c r="AI305" s="11" t="s">
        <v>451</v>
      </c>
      <c r="AJ305" s="1">
        <f t="shared" si="137"/>
        <v>-22.605398986985421</v>
      </c>
      <c r="AK305" s="1">
        <f t="shared" si="138"/>
        <v>-0.85181802939111151</v>
      </c>
      <c r="AL305" s="1">
        <f t="shared" si="139"/>
        <v>1.2981836870308854</v>
      </c>
      <c r="AM305" s="1">
        <f t="shared" si="140"/>
        <v>3.2728895173524819</v>
      </c>
      <c r="AN305" s="1">
        <f t="shared" si="141"/>
        <v>-0.92769183257296106</v>
      </c>
      <c r="AO305" s="1">
        <f t="shared" si="142"/>
        <v>3.2387562546347652</v>
      </c>
      <c r="AP305" s="1">
        <f t="shared" si="143"/>
        <v>0.19750777508768635</v>
      </c>
      <c r="AQ305" s="1">
        <f t="shared" si="144"/>
        <v>-1.2728752659417282</v>
      </c>
      <c r="AR305" s="1">
        <f t="shared" si="145"/>
        <v>9.9143888707691374</v>
      </c>
      <c r="AS305" s="1">
        <f t="shared" si="146"/>
        <v>-3.7034225243479497</v>
      </c>
      <c r="AT305" s="1">
        <f t="shared" si="147"/>
        <v>2.8022206070709075</v>
      </c>
      <c r="AU305" s="1">
        <f t="shared" si="148"/>
        <v>53.929300675837588</v>
      </c>
      <c r="AV305" s="1">
        <f t="shared" si="149"/>
        <v>0</v>
      </c>
      <c r="AW305" s="1">
        <f t="shared" si="150"/>
        <v>0</v>
      </c>
      <c r="AX305" s="1" t="str">
        <f>VLOOKUP(AI305,'ISSUE SCORE from EIKON'!A308:B737,2,FALSE)</f>
        <v>Twitter Inc</v>
      </c>
      <c r="AY305" s="1">
        <f t="shared" si="151"/>
        <v>304</v>
      </c>
      <c r="AZ305" s="1">
        <v>304</v>
      </c>
      <c r="BA305" s="1">
        <v>1</v>
      </c>
    </row>
    <row r="306" spans="1:53" ht="15">
      <c r="A306" s="11" t="s">
        <v>371</v>
      </c>
      <c r="B306" s="1">
        <f>('WEIGHTED from Refinitive'!$B$3*'ISSUE SCORE from EIKON'!G309)+('WEIGHTED from Refinitive'!$B$4*'ISSUE SCORE from EIKON'!V309)+('ISSUE SCORE from EIKON'!AK309*'WEIGHTED from Refinitive'!$B$5)+('WEIGHTED from Refinitive'!$B$8*'ISSUE SCORE from EIKON'!AZ309)+('ISSUE SCORE from EIKON'!BO309*'WEIGHTED from Refinitive'!$B$9)+('WEIGHTED from Refinitive'!$B$10*'ISSUE SCORE from EIKON'!CD309)+('ISSUE SCORE from EIKON'!CS309*'WEIGHTED from Refinitive'!$B$11)+('WEIGHTED from Refinitive'!$B$14*'ISSUE SCORE from EIKON'!DH309)+('ISSUE SCORE from EIKON'!DW309*'WEIGHTED from Refinitive'!$B$15)+('WEIGHTED from Refinitive'!$B$16*'ISSUE SCORE from EIKON'!EL309)</f>
        <v>68.719892400399175</v>
      </c>
      <c r="C306" s="1">
        <f>('WEIGHTED from Refinitive'!$B$3*'ISSUE SCORE from EIKON'!H309)+('WEIGHTED from Refinitive'!$B$4*'ISSUE SCORE from EIKON'!W309)+('ISSUE SCORE from EIKON'!AL309*'WEIGHTED from Refinitive'!$B$5)+('WEIGHTED from Refinitive'!$B$8*'ISSUE SCORE from EIKON'!BA309)+('ISSUE SCORE from EIKON'!BP309*'WEIGHTED from Refinitive'!$B$9)+('WEIGHTED from Refinitive'!$B$10*'ISSUE SCORE from EIKON'!CE309)+('ISSUE SCORE from EIKON'!CT309*'WEIGHTED from Refinitive'!$B$11)+('WEIGHTED from Refinitive'!$B$14*'ISSUE SCORE from EIKON'!DI309)+('ISSUE SCORE from EIKON'!DX309*'WEIGHTED from Refinitive'!$B$15)+('WEIGHTED from Refinitive'!$B$16*'ISSUE SCORE from EIKON'!EM309)</f>
        <v>68.869419756146456</v>
      </c>
      <c r="D306" s="1">
        <f>('WEIGHTED from Refinitive'!$B$3*'ISSUE SCORE from EIKON'!I309)+('WEIGHTED from Refinitive'!$B$4*'ISSUE SCORE from EIKON'!X309)+('ISSUE SCORE from EIKON'!AM309*'WEIGHTED from Refinitive'!$B$5)+('WEIGHTED from Refinitive'!$B$8*'ISSUE SCORE from EIKON'!BB309)+('ISSUE SCORE from EIKON'!BQ309*'WEIGHTED from Refinitive'!$B$9)+('WEIGHTED from Refinitive'!$B$10*'ISSUE SCORE from EIKON'!CF309)+('ISSUE SCORE from EIKON'!CU309*'WEIGHTED from Refinitive'!$B$11)+('WEIGHTED from Refinitive'!$B$14*'ISSUE SCORE from EIKON'!DJ309)+('ISSUE SCORE from EIKON'!DY309*'WEIGHTED from Refinitive'!$B$15)+('WEIGHTED from Refinitive'!$B$16*'ISSUE SCORE from EIKON'!EN309)</f>
        <v>66.574949248883428</v>
      </c>
      <c r="E306" s="1">
        <f>('WEIGHTED from Refinitive'!$B$3*'ISSUE SCORE from EIKON'!J309)+('WEIGHTED from Refinitive'!$B$4*'ISSUE SCORE from EIKON'!Y309)+('ISSUE SCORE from EIKON'!AN309*'WEIGHTED from Refinitive'!$B$5)+('WEIGHTED from Refinitive'!$B$8*'ISSUE SCORE from EIKON'!BC309)+('ISSUE SCORE from EIKON'!BR309*'WEIGHTED from Refinitive'!$B$9)+('WEIGHTED from Refinitive'!$B$10*'ISSUE SCORE from EIKON'!CG309)+('ISSUE SCORE from EIKON'!CV309*'WEIGHTED from Refinitive'!$B$11)+('WEIGHTED from Refinitive'!$B$14*'ISSUE SCORE from EIKON'!DK309)+('ISSUE SCORE from EIKON'!DZ309*'WEIGHTED from Refinitive'!$B$15)+('WEIGHTED from Refinitive'!$B$16*'ISSUE SCORE from EIKON'!EO309)</f>
        <v>67.392981862238472</v>
      </c>
      <c r="F306" s="1">
        <f>('WEIGHTED from Refinitive'!$B$3*'ISSUE SCORE from EIKON'!K309)+('WEIGHTED from Refinitive'!$B$4*'ISSUE SCORE from EIKON'!Z309)+('ISSUE SCORE from EIKON'!AO309*'WEIGHTED from Refinitive'!$B$5)+('WEIGHTED from Refinitive'!$B$8*'ISSUE SCORE from EIKON'!BD309)+('ISSUE SCORE from EIKON'!BS309*'WEIGHTED from Refinitive'!$B$9)+('WEIGHTED from Refinitive'!$B$10*'ISSUE SCORE from EIKON'!CH309)+('ISSUE SCORE from EIKON'!CW309*'WEIGHTED from Refinitive'!$B$11)+('WEIGHTED from Refinitive'!$B$14*'ISSUE SCORE from EIKON'!DL309)+('ISSUE SCORE from EIKON'!EA309*'WEIGHTED from Refinitive'!$B$15)+('WEIGHTED from Refinitive'!$B$16*'ISSUE SCORE from EIKON'!EP309)</f>
        <v>57.896014073645645</v>
      </c>
      <c r="G306" s="1">
        <f>('WEIGHTED from Refinitive'!$B$3*'ISSUE SCORE from EIKON'!L309)+('WEIGHTED from Refinitive'!$B$4*'ISSUE SCORE from EIKON'!AA309)+('ISSUE SCORE from EIKON'!AP309*'WEIGHTED from Refinitive'!$B$5)+('WEIGHTED from Refinitive'!$B$8*'ISSUE SCORE from EIKON'!BE309)+('ISSUE SCORE from EIKON'!BT309*'WEIGHTED from Refinitive'!$B$9)+('WEIGHTED from Refinitive'!$B$10*'ISSUE SCORE from EIKON'!CI309)+('ISSUE SCORE from EIKON'!CX309*'WEIGHTED from Refinitive'!$B$11)+('WEIGHTED from Refinitive'!$B$14*'ISSUE SCORE from EIKON'!DM309)+('ISSUE SCORE from EIKON'!EB309*'WEIGHTED from Refinitive'!$B$15)+('WEIGHTED from Refinitive'!$B$16*'ISSUE SCORE from EIKON'!EQ309)</f>
        <v>54.233662613981714</v>
      </c>
      <c r="H306" s="1">
        <f>('WEIGHTED from Refinitive'!$B$3*'ISSUE SCORE from EIKON'!M309)+('WEIGHTED from Refinitive'!$B$4*'ISSUE SCORE from EIKON'!AB309)+('ISSUE SCORE from EIKON'!AQ309*'WEIGHTED from Refinitive'!$B$5)+('WEIGHTED from Refinitive'!$B$8*'ISSUE SCORE from EIKON'!BF309)+('ISSUE SCORE from EIKON'!BU309*'WEIGHTED from Refinitive'!$B$9)+('WEIGHTED from Refinitive'!$B$10*'ISSUE SCORE from EIKON'!CJ309)+('ISSUE SCORE from EIKON'!CY309*'WEIGHTED from Refinitive'!$B$11)+('WEIGHTED from Refinitive'!$B$14*'ISSUE SCORE from EIKON'!DN309)+('ISSUE SCORE from EIKON'!EC309*'WEIGHTED from Refinitive'!$B$15)+('WEIGHTED from Refinitive'!$B$16*'ISSUE SCORE from EIKON'!ER309)</f>
        <v>54.826687381736782</v>
      </c>
      <c r="I306" s="1">
        <f>('WEIGHTED from Refinitive'!$B$3*'ISSUE SCORE from EIKON'!N309)+('WEIGHTED from Refinitive'!$B$4*'ISSUE SCORE from EIKON'!AC309)+('ISSUE SCORE from EIKON'!AR309*'WEIGHTED from Refinitive'!$B$5)+('WEIGHTED from Refinitive'!$B$8*'ISSUE SCORE from EIKON'!BG309)+('ISSUE SCORE from EIKON'!BV309*'WEIGHTED from Refinitive'!$B$9)+('WEIGHTED from Refinitive'!$B$10*'ISSUE SCORE from EIKON'!CK309)+('ISSUE SCORE from EIKON'!CZ309*'WEIGHTED from Refinitive'!$B$11)+('WEIGHTED from Refinitive'!$B$14*'ISSUE SCORE from EIKON'!DO309)+('ISSUE SCORE from EIKON'!ED309*'WEIGHTED from Refinitive'!$B$15)+('WEIGHTED from Refinitive'!$B$16*'ISSUE SCORE from EIKON'!ES309)</f>
        <v>62.097938765670165</v>
      </c>
      <c r="J306" s="1">
        <f>('WEIGHTED from Refinitive'!$B$3*'ISSUE SCORE from EIKON'!O309)+('WEIGHTED from Refinitive'!$B$4*'ISSUE SCORE from EIKON'!AD309)+('ISSUE SCORE from EIKON'!AS309*'WEIGHTED from Refinitive'!$B$5)+('WEIGHTED from Refinitive'!$B$8*'ISSUE SCORE from EIKON'!BH309)+('ISSUE SCORE from EIKON'!BW309*'WEIGHTED from Refinitive'!$B$9)+('WEIGHTED from Refinitive'!$B$10*'ISSUE SCORE from EIKON'!CL309)+('ISSUE SCORE from EIKON'!DA309*'WEIGHTED from Refinitive'!$B$11)+('WEIGHTED from Refinitive'!$B$14*'ISSUE SCORE from EIKON'!DP309)+('ISSUE SCORE from EIKON'!EE309*'WEIGHTED from Refinitive'!$B$15)+('WEIGHTED from Refinitive'!$B$16*'ISSUE SCORE from EIKON'!ET309)</f>
        <v>61.213542510121435</v>
      </c>
      <c r="K306" s="1">
        <f>('WEIGHTED from Refinitive'!$B$3*'ISSUE SCORE from EIKON'!P309)+('WEIGHTED from Refinitive'!$B$4*'ISSUE SCORE from EIKON'!AE309)+('ISSUE SCORE from EIKON'!AT309*'WEIGHTED from Refinitive'!$B$5)+('WEIGHTED from Refinitive'!$B$8*'ISSUE SCORE from EIKON'!BI309)+('ISSUE SCORE from EIKON'!BX309*'WEIGHTED from Refinitive'!$B$9)+('WEIGHTED from Refinitive'!$B$10*'ISSUE SCORE from EIKON'!CM309)+('ISSUE SCORE from EIKON'!DB309*'WEIGHTED from Refinitive'!$B$11)+('WEIGHTED from Refinitive'!$B$14*'ISSUE SCORE from EIKON'!DQ309)+('ISSUE SCORE from EIKON'!EF309*'WEIGHTED from Refinitive'!$B$15)+('WEIGHTED from Refinitive'!$B$16*'ISSUE SCORE from EIKON'!EU309)</f>
        <v>61.04362247206258</v>
      </c>
      <c r="L306" s="1">
        <f>('WEIGHTED from Refinitive'!$B$3*'ISSUE SCORE from EIKON'!Q309)+('WEIGHTED from Refinitive'!$B$4*'ISSUE SCORE from EIKON'!AF309)+('ISSUE SCORE from EIKON'!AU309*'WEIGHTED from Refinitive'!$B$5)+('WEIGHTED from Refinitive'!$B$8*'ISSUE SCORE from EIKON'!BJ309)+('ISSUE SCORE from EIKON'!BY309*'WEIGHTED from Refinitive'!$B$9)+('WEIGHTED from Refinitive'!$B$10*'ISSUE SCORE from EIKON'!CN309)+('ISSUE SCORE from EIKON'!DC309*'WEIGHTED from Refinitive'!$B$11)+('WEIGHTED from Refinitive'!$B$14*'ISSUE SCORE from EIKON'!DR309)+('ISSUE SCORE from EIKON'!EG309*'WEIGHTED from Refinitive'!$B$15)+('WEIGHTED from Refinitive'!$B$16*'ISSUE SCORE from EIKON'!EV309)</f>
        <v>55.891143096985175</v>
      </c>
      <c r="M306" s="1">
        <f>('WEIGHTED from Refinitive'!$B$3*'ISSUE SCORE from EIKON'!R309)+('WEIGHTED from Refinitive'!$B$4*'ISSUE SCORE from EIKON'!AG309)+('ISSUE SCORE from EIKON'!AV309*'WEIGHTED from Refinitive'!$B$5)+('WEIGHTED from Refinitive'!$B$8*'ISSUE SCORE from EIKON'!BK309)+('ISSUE SCORE from EIKON'!BZ309*'WEIGHTED from Refinitive'!$B$9)+('WEIGHTED from Refinitive'!$B$10*'ISSUE SCORE from EIKON'!CO309)+('ISSUE SCORE from EIKON'!DD309*'WEIGHTED from Refinitive'!$B$11)+('WEIGHTED from Refinitive'!$B$14*'ISSUE SCORE from EIKON'!DS309)+('ISSUE SCORE from EIKON'!EH309*'WEIGHTED from Refinitive'!$B$15)+('WEIGHTED from Refinitive'!$B$16*'ISSUE SCORE from EIKON'!EW309)</f>
        <v>56.052348087901755</v>
      </c>
      <c r="N306" s="1">
        <f>('WEIGHTED from Refinitive'!$B$3*'ISSUE SCORE from EIKON'!S309)+('WEIGHTED from Refinitive'!$B$4*'ISSUE SCORE from EIKON'!AH309)+('ISSUE SCORE from EIKON'!AW309*'WEIGHTED from Refinitive'!$B$5)+('WEIGHTED from Refinitive'!$B$8*'ISSUE SCORE from EIKON'!BL309)+('ISSUE SCORE from EIKON'!CA309*'WEIGHTED from Refinitive'!$B$9)+('WEIGHTED from Refinitive'!$B$10*'ISSUE SCORE from EIKON'!CP309)+('ISSUE SCORE from EIKON'!DE309*'WEIGHTED from Refinitive'!$B$11)+('WEIGHTED from Refinitive'!$B$14*'ISSUE SCORE from EIKON'!DT309)+('ISSUE SCORE from EIKON'!EI309*'WEIGHTED from Refinitive'!$B$15)+('WEIGHTED from Refinitive'!$B$16*'ISSUE SCORE from EIKON'!EX309)</f>
        <v>44.884557109557079</v>
      </c>
      <c r="O306" s="1">
        <f>('WEIGHTED from Refinitive'!$B$3*'ISSUE SCORE from EIKON'!T309)+('WEIGHTED from Refinitive'!$B$4*'ISSUE SCORE from EIKON'!AI309)+('ISSUE SCORE from EIKON'!AX309*'WEIGHTED from Refinitive'!$B$5)+('WEIGHTED from Refinitive'!$B$8*'ISSUE SCORE from EIKON'!BM309)+('ISSUE SCORE from EIKON'!CB309*'WEIGHTED from Refinitive'!$B$9)+('WEIGHTED from Refinitive'!$B$10*'ISSUE SCORE from EIKON'!CQ309)+('ISSUE SCORE from EIKON'!DF309*'WEIGHTED from Refinitive'!$B$11)+('WEIGHTED from Refinitive'!$B$14*'ISSUE SCORE from EIKON'!DU309)+('ISSUE SCORE from EIKON'!EJ309*'WEIGHTED from Refinitive'!$B$15)+('WEIGHTED from Refinitive'!$B$16*'ISSUE SCORE from EIKON'!EY309)</f>
        <v>47.240642387455715</v>
      </c>
      <c r="P306" s="1">
        <f>('WEIGHTED from Refinitive'!$B$3*'ISSUE SCORE from EIKON'!U309)+('WEIGHTED from Refinitive'!$B$4*'ISSUE SCORE from EIKON'!AJ309)+('ISSUE SCORE from EIKON'!AY309*'WEIGHTED from Refinitive'!$B$5)+('WEIGHTED from Refinitive'!$B$8*'ISSUE SCORE from EIKON'!BN309)+('ISSUE SCORE from EIKON'!CC309*'WEIGHTED from Refinitive'!$B$9)+('WEIGHTED from Refinitive'!$B$10*'ISSUE SCORE from EIKON'!CR309)+('ISSUE SCORE from EIKON'!DG309*'WEIGHTED from Refinitive'!$B$11)+('WEIGHTED from Refinitive'!$B$14*'ISSUE SCORE from EIKON'!DV309)+('ISSUE SCORE from EIKON'!EK309*'WEIGHTED from Refinitive'!$B$15)+('WEIGHTED from Refinitive'!$B$16*'ISSUE SCORE from EIKON'!EZ309)</f>
        <v>0</v>
      </c>
      <c r="R306" s="11" t="s">
        <v>452</v>
      </c>
      <c r="S306" s="1">
        <f t="shared" si="122"/>
        <v>90.658247191124644</v>
      </c>
      <c r="T306" s="1">
        <f t="shared" si="123"/>
        <v>68.869419756146456</v>
      </c>
      <c r="U306" s="1">
        <f t="shared" si="124"/>
        <v>66.574949248883428</v>
      </c>
      <c r="V306" s="1">
        <f t="shared" si="125"/>
        <v>67.392981862238472</v>
      </c>
      <c r="W306" s="1">
        <f t="shared" si="126"/>
        <v>57.896014073645645</v>
      </c>
      <c r="X306" s="1">
        <f t="shared" si="127"/>
        <v>54.233662613981714</v>
      </c>
      <c r="Y306" s="1">
        <f t="shared" si="128"/>
        <v>54.826687381736782</v>
      </c>
      <c r="Z306" s="1">
        <f t="shared" si="129"/>
        <v>62.097938765670165</v>
      </c>
      <c r="AA306" s="1">
        <f t="shared" si="130"/>
        <v>61.213542510121435</v>
      </c>
      <c r="AB306" s="1">
        <f t="shared" si="131"/>
        <v>61.04362247206258</v>
      </c>
      <c r="AC306" s="1">
        <f t="shared" si="132"/>
        <v>55.891143096985175</v>
      </c>
      <c r="AD306" s="1">
        <f t="shared" si="133"/>
        <v>56.052348087901755</v>
      </c>
      <c r="AE306" s="1">
        <f t="shared" si="134"/>
        <v>44.884557109557079</v>
      </c>
      <c r="AF306" s="1">
        <f t="shared" si="135"/>
        <v>47.240642387455715</v>
      </c>
      <c r="AG306" s="1">
        <f t="shared" si="136"/>
        <v>0</v>
      </c>
      <c r="AI306" s="11" t="s">
        <v>452</v>
      </c>
      <c r="AJ306" s="1">
        <f t="shared" si="137"/>
        <v>21.788827434978188</v>
      </c>
      <c r="AK306" s="1">
        <f t="shared" si="138"/>
        <v>2.2944705072630285</v>
      </c>
      <c r="AL306" s="1">
        <f t="shared" si="139"/>
        <v>-0.81803261335504374</v>
      </c>
      <c r="AM306" s="1">
        <f t="shared" si="140"/>
        <v>9.4969677885928263</v>
      </c>
      <c r="AN306" s="1">
        <f t="shared" si="141"/>
        <v>3.6623514596639311</v>
      </c>
      <c r="AO306" s="1">
        <f t="shared" si="142"/>
        <v>-0.59302476775506818</v>
      </c>
      <c r="AP306" s="1">
        <f t="shared" si="143"/>
        <v>-7.2712513839333823</v>
      </c>
      <c r="AQ306" s="1">
        <f t="shared" si="144"/>
        <v>0.88439625554872947</v>
      </c>
      <c r="AR306" s="1">
        <f t="shared" si="145"/>
        <v>0.16992003805885503</v>
      </c>
      <c r="AS306" s="1">
        <f t="shared" si="146"/>
        <v>5.1524793750774052</v>
      </c>
      <c r="AT306" s="1">
        <f t="shared" si="147"/>
        <v>-0.16120499091658047</v>
      </c>
      <c r="AU306" s="1">
        <f t="shared" si="148"/>
        <v>11.167790978344676</v>
      </c>
      <c r="AV306" s="1">
        <f t="shared" si="149"/>
        <v>-2.3560852778986359</v>
      </c>
      <c r="AW306" s="1">
        <f t="shared" si="150"/>
        <v>47.240642387455715</v>
      </c>
      <c r="AX306" s="1" t="str">
        <f>VLOOKUP(AI306,'ISSUE SCORE from EIKON'!A309:B738,2,FALSE)</f>
        <v>Texas Instruments Inc</v>
      </c>
      <c r="AY306" s="1">
        <f t="shared" si="151"/>
        <v>305</v>
      </c>
      <c r="AZ306" s="1">
        <v>305</v>
      </c>
      <c r="BA306" s="1">
        <v>1</v>
      </c>
    </row>
    <row r="307" spans="1:53" ht="15">
      <c r="A307" s="11" t="s">
        <v>372</v>
      </c>
      <c r="B307" s="1">
        <f>('WEIGHTED from Refinitive'!$B$3*'ISSUE SCORE from EIKON'!G310)+('WEIGHTED from Refinitive'!$B$4*'ISSUE SCORE from EIKON'!V310)+('ISSUE SCORE from EIKON'!AK310*'WEIGHTED from Refinitive'!$B$5)+('WEIGHTED from Refinitive'!$B$8*'ISSUE SCORE from EIKON'!AZ310)+('ISSUE SCORE from EIKON'!BO310*'WEIGHTED from Refinitive'!$B$9)+('WEIGHTED from Refinitive'!$B$10*'ISSUE SCORE from EIKON'!CD310)+('ISSUE SCORE from EIKON'!CS310*'WEIGHTED from Refinitive'!$B$11)+('WEIGHTED from Refinitive'!$B$14*'ISSUE SCORE from EIKON'!DH310)+('ISSUE SCORE from EIKON'!DW310*'WEIGHTED from Refinitive'!$B$15)+('WEIGHTED from Refinitive'!$B$16*'ISSUE SCORE from EIKON'!EL310)</f>
        <v>77.119708795637933</v>
      </c>
      <c r="C307" s="1">
        <f>('WEIGHTED from Refinitive'!$B$3*'ISSUE SCORE from EIKON'!H310)+('WEIGHTED from Refinitive'!$B$4*'ISSUE SCORE from EIKON'!W310)+('ISSUE SCORE from EIKON'!AL310*'WEIGHTED from Refinitive'!$B$5)+('WEIGHTED from Refinitive'!$B$8*'ISSUE SCORE from EIKON'!BA310)+('ISSUE SCORE from EIKON'!BP310*'WEIGHTED from Refinitive'!$B$9)+('WEIGHTED from Refinitive'!$B$10*'ISSUE SCORE from EIKON'!CE310)+('ISSUE SCORE from EIKON'!CT310*'WEIGHTED from Refinitive'!$B$11)+('WEIGHTED from Refinitive'!$B$14*'ISSUE SCORE from EIKON'!DI310)+('ISSUE SCORE from EIKON'!DX310*'WEIGHTED from Refinitive'!$B$15)+('WEIGHTED from Refinitive'!$B$16*'ISSUE SCORE from EIKON'!EM310)</f>
        <v>75.457899918108453</v>
      </c>
      <c r="D307" s="1">
        <f>('WEIGHTED from Refinitive'!$B$3*'ISSUE SCORE from EIKON'!I310)+('WEIGHTED from Refinitive'!$B$4*'ISSUE SCORE from EIKON'!X310)+('ISSUE SCORE from EIKON'!AM310*'WEIGHTED from Refinitive'!$B$5)+('WEIGHTED from Refinitive'!$B$8*'ISSUE SCORE from EIKON'!BB310)+('ISSUE SCORE from EIKON'!BQ310*'WEIGHTED from Refinitive'!$B$9)+('WEIGHTED from Refinitive'!$B$10*'ISSUE SCORE from EIKON'!CF310)+('ISSUE SCORE from EIKON'!CU310*'WEIGHTED from Refinitive'!$B$11)+('WEIGHTED from Refinitive'!$B$14*'ISSUE SCORE from EIKON'!DJ310)+('ISSUE SCORE from EIKON'!DY310*'WEIGHTED from Refinitive'!$B$15)+('WEIGHTED from Refinitive'!$B$16*'ISSUE SCORE from EIKON'!EN310)</f>
        <v>74.055890056268282</v>
      </c>
      <c r="E307" s="1">
        <f>('WEIGHTED from Refinitive'!$B$3*'ISSUE SCORE from EIKON'!J310)+('WEIGHTED from Refinitive'!$B$4*'ISSUE SCORE from EIKON'!Y310)+('ISSUE SCORE from EIKON'!AN310*'WEIGHTED from Refinitive'!$B$5)+('WEIGHTED from Refinitive'!$B$8*'ISSUE SCORE from EIKON'!BC310)+('ISSUE SCORE from EIKON'!BR310*'WEIGHTED from Refinitive'!$B$9)+('WEIGHTED from Refinitive'!$B$10*'ISSUE SCORE from EIKON'!CG310)+('ISSUE SCORE from EIKON'!CV310*'WEIGHTED from Refinitive'!$B$11)+('WEIGHTED from Refinitive'!$B$14*'ISSUE SCORE from EIKON'!DK310)+('ISSUE SCORE from EIKON'!DZ310*'WEIGHTED from Refinitive'!$B$15)+('WEIGHTED from Refinitive'!$B$16*'ISSUE SCORE from EIKON'!EO310)</f>
        <v>73.531887083427335</v>
      </c>
      <c r="F307" s="1">
        <f>('WEIGHTED from Refinitive'!$B$3*'ISSUE SCORE from EIKON'!K310)+('WEIGHTED from Refinitive'!$B$4*'ISSUE SCORE from EIKON'!Z310)+('ISSUE SCORE from EIKON'!AO310*'WEIGHTED from Refinitive'!$B$5)+('WEIGHTED from Refinitive'!$B$8*'ISSUE SCORE from EIKON'!BD310)+('ISSUE SCORE from EIKON'!BS310*'WEIGHTED from Refinitive'!$B$9)+('WEIGHTED from Refinitive'!$B$10*'ISSUE SCORE from EIKON'!CH310)+('ISSUE SCORE from EIKON'!CW310*'WEIGHTED from Refinitive'!$B$11)+('WEIGHTED from Refinitive'!$B$14*'ISSUE SCORE from EIKON'!DL310)+('ISSUE SCORE from EIKON'!EA310*'WEIGHTED from Refinitive'!$B$15)+('WEIGHTED from Refinitive'!$B$16*'ISSUE SCORE from EIKON'!EP310)</f>
        <v>73.92349957734568</v>
      </c>
      <c r="G307" s="1">
        <f>('WEIGHTED from Refinitive'!$B$3*'ISSUE SCORE from EIKON'!L310)+('WEIGHTED from Refinitive'!$B$4*'ISSUE SCORE from EIKON'!AA310)+('ISSUE SCORE from EIKON'!AP310*'WEIGHTED from Refinitive'!$B$5)+('WEIGHTED from Refinitive'!$B$8*'ISSUE SCORE from EIKON'!BE310)+('ISSUE SCORE from EIKON'!BT310*'WEIGHTED from Refinitive'!$B$9)+('WEIGHTED from Refinitive'!$B$10*'ISSUE SCORE from EIKON'!CI310)+('ISSUE SCORE from EIKON'!CX310*'WEIGHTED from Refinitive'!$B$11)+('WEIGHTED from Refinitive'!$B$14*'ISSUE SCORE from EIKON'!DM310)+('ISSUE SCORE from EIKON'!EB310*'WEIGHTED from Refinitive'!$B$15)+('WEIGHTED from Refinitive'!$B$16*'ISSUE SCORE from EIKON'!EQ310)</f>
        <v>74.881398176291739</v>
      </c>
      <c r="H307" s="1">
        <f>('WEIGHTED from Refinitive'!$B$3*'ISSUE SCORE from EIKON'!M310)+('WEIGHTED from Refinitive'!$B$4*'ISSUE SCORE from EIKON'!AB310)+('ISSUE SCORE from EIKON'!AQ310*'WEIGHTED from Refinitive'!$B$5)+('WEIGHTED from Refinitive'!$B$8*'ISSUE SCORE from EIKON'!BF310)+('ISSUE SCORE from EIKON'!BU310*'WEIGHTED from Refinitive'!$B$9)+('WEIGHTED from Refinitive'!$B$10*'ISSUE SCORE from EIKON'!CJ310)+('ISSUE SCORE from EIKON'!CY310*'WEIGHTED from Refinitive'!$B$11)+('WEIGHTED from Refinitive'!$B$14*'ISSUE SCORE from EIKON'!DN310)+('ISSUE SCORE from EIKON'!EC310*'WEIGHTED from Refinitive'!$B$15)+('WEIGHTED from Refinitive'!$B$16*'ISSUE SCORE from EIKON'!ER310)</f>
        <v>75.903359138120365</v>
      </c>
      <c r="I307" s="1">
        <f>('WEIGHTED from Refinitive'!$B$3*'ISSUE SCORE from EIKON'!N310)+('WEIGHTED from Refinitive'!$B$4*'ISSUE SCORE from EIKON'!AC310)+('ISSUE SCORE from EIKON'!AR310*'WEIGHTED from Refinitive'!$B$5)+('WEIGHTED from Refinitive'!$B$8*'ISSUE SCORE from EIKON'!BG310)+('ISSUE SCORE from EIKON'!BV310*'WEIGHTED from Refinitive'!$B$9)+('WEIGHTED from Refinitive'!$B$10*'ISSUE SCORE from EIKON'!CK310)+('ISSUE SCORE from EIKON'!CZ310*'WEIGHTED from Refinitive'!$B$11)+('WEIGHTED from Refinitive'!$B$14*'ISSUE SCORE from EIKON'!DO310)+('ISSUE SCORE from EIKON'!ED310*'WEIGHTED from Refinitive'!$B$15)+('WEIGHTED from Refinitive'!$B$16*'ISSUE SCORE from EIKON'!ES310)</f>
        <v>79.999337957124837</v>
      </c>
      <c r="J307" s="1">
        <f>('WEIGHTED from Refinitive'!$B$3*'ISSUE SCORE from EIKON'!O310)+('WEIGHTED from Refinitive'!$B$4*'ISSUE SCORE from EIKON'!AD310)+('ISSUE SCORE from EIKON'!AS310*'WEIGHTED from Refinitive'!$B$5)+('WEIGHTED from Refinitive'!$B$8*'ISSUE SCORE from EIKON'!BH310)+('ISSUE SCORE from EIKON'!BW310*'WEIGHTED from Refinitive'!$B$9)+('WEIGHTED from Refinitive'!$B$10*'ISSUE SCORE from EIKON'!CL310)+('ISSUE SCORE from EIKON'!DA310*'WEIGHTED from Refinitive'!$B$11)+('WEIGHTED from Refinitive'!$B$14*'ISSUE SCORE from EIKON'!DP310)+('ISSUE SCORE from EIKON'!EE310*'WEIGHTED from Refinitive'!$B$15)+('WEIGHTED from Refinitive'!$B$16*'ISSUE SCORE from EIKON'!ET310)</f>
        <v>74.3685656448814</v>
      </c>
      <c r="K307" s="1">
        <f>('WEIGHTED from Refinitive'!$B$3*'ISSUE SCORE from EIKON'!P310)+('WEIGHTED from Refinitive'!$B$4*'ISSUE SCORE from EIKON'!AE310)+('ISSUE SCORE from EIKON'!AT310*'WEIGHTED from Refinitive'!$B$5)+('WEIGHTED from Refinitive'!$B$8*'ISSUE SCORE from EIKON'!BI310)+('ISSUE SCORE from EIKON'!BX310*'WEIGHTED from Refinitive'!$B$9)+('WEIGHTED from Refinitive'!$B$10*'ISSUE SCORE from EIKON'!CM310)+('ISSUE SCORE from EIKON'!DB310*'WEIGHTED from Refinitive'!$B$11)+('WEIGHTED from Refinitive'!$B$14*'ISSUE SCORE from EIKON'!DQ310)+('ISSUE SCORE from EIKON'!EF310*'WEIGHTED from Refinitive'!$B$15)+('WEIGHTED from Refinitive'!$B$16*'ISSUE SCORE from EIKON'!EU310)</f>
        <v>74.839666484417677</v>
      </c>
      <c r="L307" s="1">
        <f>('WEIGHTED from Refinitive'!$B$3*'ISSUE SCORE from EIKON'!Q310)+('WEIGHTED from Refinitive'!$B$4*'ISSUE SCORE from EIKON'!AF310)+('ISSUE SCORE from EIKON'!AU310*'WEIGHTED from Refinitive'!$B$5)+('WEIGHTED from Refinitive'!$B$8*'ISSUE SCORE from EIKON'!BJ310)+('ISSUE SCORE from EIKON'!BY310*'WEIGHTED from Refinitive'!$B$9)+('WEIGHTED from Refinitive'!$B$10*'ISSUE SCORE from EIKON'!CN310)+('ISSUE SCORE from EIKON'!DC310*'WEIGHTED from Refinitive'!$B$11)+('WEIGHTED from Refinitive'!$B$14*'ISSUE SCORE from EIKON'!DR310)+('ISSUE SCORE from EIKON'!EG310*'WEIGHTED from Refinitive'!$B$15)+('WEIGHTED from Refinitive'!$B$16*'ISSUE SCORE from EIKON'!EV310)</f>
        <v>74.610175124786949</v>
      </c>
      <c r="M307" s="1">
        <f>('WEIGHTED from Refinitive'!$B$3*'ISSUE SCORE from EIKON'!R310)+('WEIGHTED from Refinitive'!$B$4*'ISSUE SCORE from EIKON'!AG310)+('ISSUE SCORE from EIKON'!AV310*'WEIGHTED from Refinitive'!$B$5)+('WEIGHTED from Refinitive'!$B$8*'ISSUE SCORE from EIKON'!BK310)+('ISSUE SCORE from EIKON'!BZ310*'WEIGHTED from Refinitive'!$B$9)+('WEIGHTED from Refinitive'!$B$10*'ISSUE SCORE from EIKON'!CO310)+('ISSUE SCORE from EIKON'!DD310*'WEIGHTED from Refinitive'!$B$11)+('WEIGHTED from Refinitive'!$B$14*'ISSUE SCORE from EIKON'!DS310)+('ISSUE SCORE from EIKON'!EH310*'WEIGHTED from Refinitive'!$B$15)+('WEIGHTED from Refinitive'!$B$16*'ISSUE SCORE from EIKON'!EW310)</f>
        <v>65.287370829393453</v>
      </c>
      <c r="N307" s="1">
        <f>('WEIGHTED from Refinitive'!$B$3*'ISSUE SCORE from EIKON'!S310)+('WEIGHTED from Refinitive'!$B$4*'ISSUE SCORE from EIKON'!AH310)+('ISSUE SCORE from EIKON'!AW310*'WEIGHTED from Refinitive'!$B$5)+('WEIGHTED from Refinitive'!$B$8*'ISSUE SCORE from EIKON'!BL310)+('ISSUE SCORE from EIKON'!CA310*'WEIGHTED from Refinitive'!$B$9)+('WEIGHTED from Refinitive'!$B$10*'ISSUE SCORE from EIKON'!CP310)+('ISSUE SCORE from EIKON'!DE310*'WEIGHTED from Refinitive'!$B$11)+('WEIGHTED from Refinitive'!$B$14*'ISSUE SCORE from EIKON'!DT310)+('ISSUE SCORE from EIKON'!EI310*'WEIGHTED from Refinitive'!$B$15)+('WEIGHTED from Refinitive'!$B$16*'ISSUE SCORE from EIKON'!EX310)</f>
        <v>72.784513742071866</v>
      </c>
      <c r="O307" s="1">
        <f>('WEIGHTED from Refinitive'!$B$3*'ISSUE SCORE from EIKON'!T310)+('WEIGHTED from Refinitive'!$B$4*'ISSUE SCORE from EIKON'!AI310)+('ISSUE SCORE from EIKON'!AX310*'WEIGHTED from Refinitive'!$B$5)+('WEIGHTED from Refinitive'!$B$8*'ISSUE SCORE from EIKON'!BM310)+('ISSUE SCORE from EIKON'!CB310*'WEIGHTED from Refinitive'!$B$9)+('WEIGHTED from Refinitive'!$B$10*'ISSUE SCORE from EIKON'!CQ310)+('ISSUE SCORE from EIKON'!DF310*'WEIGHTED from Refinitive'!$B$11)+('WEIGHTED from Refinitive'!$B$14*'ISSUE SCORE from EIKON'!DU310)+('ISSUE SCORE from EIKON'!EJ310*'WEIGHTED from Refinitive'!$B$15)+('WEIGHTED from Refinitive'!$B$16*'ISSUE SCORE from EIKON'!EY310)</f>
        <v>74.033494194868851</v>
      </c>
      <c r="P307" s="1">
        <f>('WEIGHTED from Refinitive'!$B$3*'ISSUE SCORE from EIKON'!U310)+('WEIGHTED from Refinitive'!$B$4*'ISSUE SCORE from EIKON'!AJ310)+('ISSUE SCORE from EIKON'!AY310*'WEIGHTED from Refinitive'!$B$5)+('WEIGHTED from Refinitive'!$B$8*'ISSUE SCORE from EIKON'!BN310)+('ISSUE SCORE from EIKON'!CC310*'WEIGHTED from Refinitive'!$B$9)+('WEIGHTED from Refinitive'!$B$10*'ISSUE SCORE from EIKON'!CR310)+('ISSUE SCORE from EIKON'!DG310*'WEIGHTED from Refinitive'!$B$11)+('WEIGHTED from Refinitive'!$B$14*'ISSUE SCORE from EIKON'!DV310)+('ISSUE SCORE from EIKON'!EK310*'WEIGHTED from Refinitive'!$B$15)+('WEIGHTED from Refinitive'!$B$16*'ISSUE SCORE from EIKON'!EZ310)</f>
        <v>44.693576809254743</v>
      </c>
      <c r="R307" s="11" t="s">
        <v>453</v>
      </c>
      <c r="S307" s="1">
        <f t="shared" si="122"/>
        <v>75.204032178825813</v>
      </c>
      <c r="T307" s="1">
        <f t="shared" si="123"/>
        <v>75.457899918108453</v>
      </c>
      <c r="U307" s="1">
        <f t="shared" si="124"/>
        <v>74.055890056268282</v>
      </c>
      <c r="V307" s="1">
        <f t="shared" si="125"/>
        <v>73.531887083427335</v>
      </c>
      <c r="W307" s="1">
        <f t="shared" si="126"/>
        <v>73.92349957734568</v>
      </c>
      <c r="X307" s="1">
        <f t="shared" si="127"/>
        <v>74.881398176291739</v>
      </c>
      <c r="Y307" s="1">
        <f t="shared" si="128"/>
        <v>75.903359138120365</v>
      </c>
      <c r="Z307" s="1">
        <f t="shared" si="129"/>
        <v>79.999337957124837</v>
      </c>
      <c r="AA307" s="1">
        <f t="shared" si="130"/>
        <v>74.3685656448814</v>
      </c>
      <c r="AB307" s="1">
        <f t="shared" si="131"/>
        <v>74.839666484417677</v>
      </c>
      <c r="AC307" s="1">
        <f t="shared" si="132"/>
        <v>74.610175124786949</v>
      </c>
      <c r="AD307" s="1">
        <f t="shared" si="133"/>
        <v>65.287370829393453</v>
      </c>
      <c r="AE307" s="1">
        <f t="shared" si="134"/>
        <v>72.784513742071866</v>
      </c>
      <c r="AF307" s="1">
        <f t="shared" si="135"/>
        <v>74.033494194868851</v>
      </c>
      <c r="AG307" s="1">
        <f t="shared" si="136"/>
        <v>44.693576809254743</v>
      </c>
      <c r="AI307" s="11" t="s">
        <v>453</v>
      </c>
      <c r="AJ307" s="1">
        <f t="shared" si="137"/>
        <v>-0.25386773928264006</v>
      </c>
      <c r="AK307" s="1">
        <f t="shared" si="138"/>
        <v>1.4020098618401704</v>
      </c>
      <c r="AL307" s="1">
        <f t="shared" si="139"/>
        <v>0.52400297284094677</v>
      </c>
      <c r="AM307" s="1">
        <f t="shared" si="140"/>
        <v>-0.39161249391834474</v>
      </c>
      <c r="AN307" s="1">
        <f t="shared" si="141"/>
        <v>-0.95789859894605911</v>
      </c>
      <c r="AO307" s="1">
        <f t="shared" si="142"/>
        <v>-1.0219609618286256</v>
      </c>
      <c r="AP307" s="1">
        <f t="shared" si="143"/>
        <v>-4.0959788190044719</v>
      </c>
      <c r="AQ307" s="1">
        <f t="shared" si="144"/>
        <v>5.6307723122434368</v>
      </c>
      <c r="AR307" s="1">
        <f t="shared" si="145"/>
        <v>-0.47110083953627679</v>
      </c>
      <c r="AS307" s="1">
        <f t="shared" si="146"/>
        <v>0.2294913596307282</v>
      </c>
      <c r="AT307" s="1">
        <f t="shared" si="147"/>
        <v>9.322804295393496</v>
      </c>
      <c r="AU307" s="1">
        <f t="shared" si="148"/>
        <v>-7.497142912678413</v>
      </c>
      <c r="AV307" s="1">
        <f t="shared" si="149"/>
        <v>-1.2489804527969852</v>
      </c>
      <c r="AW307" s="1">
        <f t="shared" si="150"/>
        <v>29.339917385614108</v>
      </c>
      <c r="AX307" s="1" t="str">
        <f>VLOOKUP(AI307,'ISSUE SCORE from EIKON'!A310:B739,2,FALSE)</f>
        <v>Textron Inc</v>
      </c>
      <c r="AY307" s="1">
        <f t="shared" si="151"/>
        <v>306</v>
      </c>
      <c r="AZ307" s="1">
        <v>306</v>
      </c>
      <c r="BA307" s="1">
        <v>1</v>
      </c>
    </row>
    <row r="308" spans="1:53" ht="15">
      <c r="A308" s="11" t="s">
        <v>373</v>
      </c>
      <c r="B308" s="1">
        <f>('WEIGHTED from Refinitive'!$B$3*'ISSUE SCORE from EIKON'!G311)+('WEIGHTED from Refinitive'!$B$4*'ISSUE SCORE from EIKON'!V311)+('ISSUE SCORE from EIKON'!AK311*'WEIGHTED from Refinitive'!$B$5)+('WEIGHTED from Refinitive'!$B$8*'ISSUE SCORE from EIKON'!AZ311)+('ISSUE SCORE from EIKON'!BO311*'WEIGHTED from Refinitive'!$B$9)+('WEIGHTED from Refinitive'!$B$10*'ISSUE SCORE from EIKON'!CD311)+('ISSUE SCORE from EIKON'!CS311*'WEIGHTED from Refinitive'!$B$11)+('WEIGHTED from Refinitive'!$B$14*'ISSUE SCORE from EIKON'!DH311)+('ISSUE SCORE from EIKON'!DW311*'WEIGHTED from Refinitive'!$B$15)+('WEIGHTED from Refinitive'!$B$16*'ISSUE SCORE from EIKON'!EL311)</f>
        <v>50.718160054323661</v>
      </c>
      <c r="C308" s="1">
        <f>('WEIGHTED from Refinitive'!$B$3*'ISSUE SCORE from EIKON'!H311)+('WEIGHTED from Refinitive'!$B$4*'ISSUE SCORE from EIKON'!W311)+('ISSUE SCORE from EIKON'!AL311*'WEIGHTED from Refinitive'!$B$5)+('WEIGHTED from Refinitive'!$B$8*'ISSUE SCORE from EIKON'!BA311)+('ISSUE SCORE from EIKON'!BP311*'WEIGHTED from Refinitive'!$B$9)+('WEIGHTED from Refinitive'!$B$10*'ISSUE SCORE from EIKON'!CE311)+('ISSUE SCORE from EIKON'!CT311*'WEIGHTED from Refinitive'!$B$11)+('WEIGHTED from Refinitive'!$B$14*'ISSUE SCORE from EIKON'!DI311)+('ISSUE SCORE from EIKON'!DX311*'WEIGHTED from Refinitive'!$B$15)+('WEIGHTED from Refinitive'!$B$16*'ISSUE SCORE from EIKON'!EM311)</f>
        <v>46.921755003505623</v>
      </c>
      <c r="D308" s="1">
        <f>('WEIGHTED from Refinitive'!$B$3*'ISSUE SCORE from EIKON'!I311)+('WEIGHTED from Refinitive'!$B$4*'ISSUE SCORE from EIKON'!X311)+('ISSUE SCORE from EIKON'!AM311*'WEIGHTED from Refinitive'!$B$5)+('WEIGHTED from Refinitive'!$B$8*'ISSUE SCORE from EIKON'!BB311)+('ISSUE SCORE from EIKON'!BQ311*'WEIGHTED from Refinitive'!$B$9)+('WEIGHTED from Refinitive'!$B$10*'ISSUE SCORE from EIKON'!CF311)+('ISSUE SCORE from EIKON'!CU311*'WEIGHTED from Refinitive'!$B$11)+('WEIGHTED from Refinitive'!$B$14*'ISSUE SCORE from EIKON'!DJ311)+('ISSUE SCORE from EIKON'!DY311*'WEIGHTED from Refinitive'!$B$15)+('WEIGHTED from Refinitive'!$B$16*'ISSUE SCORE from EIKON'!EN311)</f>
        <v>40.520011742653509</v>
      </c>
      <c r="E308" s="1">
        <f>('WEIGHTED from Refinitive'!$B$3*'ISSUE SCORE from EIKON'!J311)+('WEIGHTED from Refinitive'!$B$4*'ISSUE SCORE from EIKON'!Y311)+('ISSUE SCORE from EIKON'!AN311*'WEIGHTED from Refinitive'!$B$5)+('WEIGHTED from Refinitive'!$B$8*'ISSUE SCORE from EIKON'!BC311)+('ISSUE SCORE from EIKON'!BR311*'WEIGHTED from Refinitive'!$B$9)+('WEIGHTED from Refinitive'!$B$10*'ISSUE SCORE from EIKON'!CG311)+('ISSUE SCORE from EIKON'!CV311*'WEIGHTED from Refinitive'!$B$11)+('WEIGHTED from Refinitive'!$B$14*'ISSUE SCORE from EIKON'!DK311)+('ISSUE SCORE from EIKON'!DZ311*'WEIGHTED from Refinitive'!$B$15)+('WEIGHTED from Refinitive'!$B$16*'ISSUE SCORE from EIKON'!EO311)</f>
        <v>37.626794548033317</v>
      </c>
      <c r="F308" s="1">
        <f>('WEIGHTED from Refinitive'!$B$3*'ISSUE SCORE from EIKON'!K311)+('WEIGHTED from Refinitive'!$B$4*'ISSUE SCORE from EIKON'!Z311)+('ISSUE SCORE from EIKON'!AO311*'WEIGHTED from Refinitive'!$B$5)+('WEIGHTED from Refinitive'!$B$8*'ISSUE SCORE from EIKON'!BD311)+('ISSUE SCORE from EIKON'!BS311*'WEIGHTED from Refinitive'!$B$9)+('WEIGHTED from Refinitive'!$B$10*'ISSUE SCORE from EIKON'!CH311)+('ISSUE SCORE from EIKON'!CW311*'WEIGHTED from Refinitive'!$B$11)+('WEIGHTED from Refinitive'!$B$14*'ISSUE SCORE from EIKON'!DL311)+('ISSUE SCORE from EIKON'!EA311*'WEIGHTED from Refinitive'!$B$15)+('WEIGHTED from Refinitive'!$B$16*'ISSUE SCORE from EIKON'!EP311)</f>
        <v>41.645990373263068</v>
      </c>
      <c r="G308" s="1">
        <f>('WEIGHTED from Refinitive'!$B$3*'ISSUE SCORE from EIKON'!L311)+('WEIGHTED from Refinitive'!$B$4*'ISSUE SCORE from EIKON'!AA311)+('ISSUE SCORE from EIKON'!AP311*'WEIGHTED from Refinitive'!$B$5)+('WEIGHTED from Refinitive'!$B$8*'ISSUE SCORE from EIKON'!BE311)+('ISSUE SCORE from EIKON'!BT311*'WEIGHTED from Refinitive'!$B$9)+('WEIGHTED from Refinitive'!$B$10*'ISSUE SCORE from EIKON'!CI311)+('ISSUE SCORE from EIKON'!CX311*'WEIGHTED from Refinitive'!$B$11)+('WEIGHTED from Refinitive'!$B$14*'ISSUE SCORE from EIKON'!DM311)+('ISSUE SCORE from EIKON'!EB311*'WEIGHTED from Refinitive'!$B$15)+('WEIGHTED from Refinitive'!$B$16*'ISSUE SCORE from EIKON'!EQ311)</f>
        <v>38.145244105575841</v>
      </c>
      <c r="H308" s="1">
        <f>('WEIGHTED from Refinitive'!$B$3*'ISSUE SCORE from EIKON'!M311)+('WEIGHTED from Refinitive'!$B$4*'ISSUE SCORE from EIKON'!AB311)+('ISSUE SCORE from EIKON'!AQ311*'WEIGHTED from Refinitive'!$B$5)+('WEIGHTED from Refinitive'!$B$8*'ISSUE SCORE from EIKON'!BF311)+('ISSUE SCORE from EIKON'!BU311*'WEIGHTED from Refinitive'!$B$9)+('WEIGHTED from Refinitive'!$B$10*'ISSUE SCORE from EIKON'!CJ311)+('ISSUE SCORE from EIKON'!CY311*'WEIGHTED from Refinitive'!$B$11)+('WEIGHTED from Refinitive'!$B$14*'ISSUE SCORE from EIKON'!DN311)+('ISSUE SCORE from EIKON'!EC311*'WEIGHTED from Refinitive'!$B$15)+('WEIGHTED from Refinitive'!$B$16*'ISSUE SCORE from EIKON'!ER311)</f>
        <v>38.308072379012046</v>
      </c>
      <c r="I308" s="1">
        <f>('WEIGHTED from Refinitive'!$B$3*'ISSUE SCORE from EIKON'!N311)+('WEIGHTED from Refinitive'!$B$4*'ISSUE SCORE from EIKON'!AC311)+('ISSUE SCORE from EIKON'!AR311*'WEIGHTED from Refinitive'!$B$5)+('WEIGHTED from Refinitive'!$B$8*'ISSUE SCORE from EIKON'!BG311)+('ISSUE SCORE from EIKON'!BV311*'WEIGHTED from Refinitive'!$B$9)+('WEIGHTED from Refinitive'!$B$10*'ISSUE SCORE from EIKON'!CK311)+('ISSUE SCORE from EIKON'!CZ311*'WEIGHTED from Refinitive'!$B$11)+('WEIGHTED from Refinitive'!$B$14*'ISSUE SCORE from EIKON'!DO311)+('ISSUE SCORE from EIKON'!ED311*'WEIGHTED from Refinitive'!$B$15)+('WEIGHTED from Refinitive'!$B$16*'ISSUE SCORE from EIKON'!ES311)</f>
        <v>40.292573157652782</v>
      </c>
      <c r="J308" s="1">
        <f>('WEIGHTED from Refinitive'!$B$3*'ISSUE SCORE from EIKON'!O311)+('WEIGHTED from Refinitive'!$B$4*'ISSUE SCORE from EIKON'!AD311)+('ISSUE SCORE from EIKON'!AS311*'WEIGHTED from Refinitive'!$B$5)+('WEIGHTED from Refinitive'!$B$8*'ISSUE SCORE from EIKON'!BH311)+('ISSUE SCORE from EIKON'!BW311*'WEIGHTED from Refinitive'!$B$9)+('WEIGHTED from Refinitive'!$B$10*'ISSUE SCORE from EIKON'!CL311)+('ISSUE SCORE from EIKON'!DA311*'WEIGHTED from Refinitive'!$B$11)+('WEIGHTED from Refinitive'!$B$14*'ISSUE SCORE from EIKON'!DP311)+('ISSUE SCORE from EIKON'!EE311*'WEIGHTED from Refinitive'!$B$15)+('WEIGHTED from Refinitive'!$B$16*'ISSUE SCORE from EIKON'!ET311)</f>
        <v>43.607378345976933</v>
      </c>
      <c r="K308" s="1">
        <f>('WEIGHTED from Refinitive'!$B$3*'ISSUE SCORE from EIKON'!P311)+('WEIGHTED from Refinitive'!$B$4*'ISSUE SCORE from EIKON'!AE311)+('ISSUE SCORE from EIKON'!AT311*'WEIGHTED from Refinitive'!$B$5)+('WEIGHTED from Refinitive'!$B$8*'ISSUE SCORE from EIKON'!BI311)+('ISSUE SCORE from EIKON'!BX311*'WEIGHTED from Refinitive'!$B$9)+('WEIGHTED from Refinitive'!$B$10*'ISSUE SCORE from EIKON'!CM311)+('ISSUE SCORE from EIKON'!DB311*'WEIGHTED from Refinitive'!$B$11)+('WEIGHTED from Refinitive'!$B$14*'ISSUE SCORE from EIKON'!DQ311)+('ISSUE SCORE from EIKON'!EF311*'WEIGHTED from Refinitive'!$B$15)+('WEIGHTED from Refinitive'!$B$16*'ISSUE SCORE from EIKON'!EU311)</f>
        <v>26.318710612774581</v>
      </c>
      <c r="L308" s="1">
        <f>('WEIGHTED from Refinitive'!$B$3*'ISSUE SCORE from EIKON'!Q311)+('WEIGHTED from Refinitive'!$B$4*'ISSUE SCORE from EIKON'!AF311)+('ISSUE SCORE from EIKON'!AU311*'WEIGHTED from Refinitive'!$B$5)+('WEIGHTED from Refinitive'!$B$8*'ISSUE SCORE from EIKON'!BJ311)+('ISSUE SCORE from EIKON'!BY311*'WEIGHTED from Refinitive'!$B$9)+('WEIGHTED from Refinitive'!$B$10*'ISSUE SCORE from EIKON'!CN311)+('ISSUE SCORE from EIKON'!DC311*'WEIGHTED from Refinitive'!$B$11)+('WEIGHTED from Refinitive'!$B$14*'ISSUE SCORE from EIKON'!DR311)+('ISSUE SCORE from EIKON'!EG311*'WEIGHTED from Refinitive'!$B$15)+('WEIGHTED from Refinitive'!$B$16*'ISSUE SCORE from EIKON'!EV311)</f>
        <v>38.23212563254036</v>
      </c>
      <c r="M308" s="1">
        <f>('WEIGHTED from Refinitive'!$B$3*'ISSUE SCORE from EIKON'!R311)+('WEIGHTED from Refinitive'!$B$4*'ISSUE SCORE from EIKON'!AG311)+('ISSUE SCORE from EIKON'!AV311*'WEIGHTED from Refinitive'!$B$5)+('WEIGHTED from Refinitive'!$B$8*'ISSUE SCORE from EIKON'!BK311)+('ISSUE SCORE from EIKON'!BZ311*'WEIGHTED from Refinitive'!$B$9)+('WEIGHTED from Refinitive'!$B$10*'ISSUE SCORE from EIKON'!CO311)+('ISSUE SCORE from EIKON'!DD311*'WEIGHTED from Refinitive'!$B$11)+('WEIGHTED from Refinitive'!$B$14*'ISSUE SCORE from EIKON'!DS311)+('ISSUE SCORE from EIKON'!EH311*'WEIGHTED from Refinitive'!$B$15)+('WEIGHTED from Refinitive'!$B$16*'ISSUE SCORE from EIKON'!EW311)</f>
        <v>0</v>
      </c>
      <c r="N308" s="1">
        <f>('WEIGHTED from Refinitive'!$B$3*'ISSUE SCORE from EIKON'!S311)+('WEIGHTED from Refinitive'!$B$4*'ISSUE SCORE from EIKON'!AH311)+('ISSUE SCORE from EIKON'!AW311*'WEIGHTED from Refinitive'!$B$5)+('WEIGHTED from Refinitive'!$B$8*'ISSUE SCORE from EIKON'!BL311)+('ISSUE SCORE from EIKON'!CA311*'WEIGHTED from Refinitive'!$B$9)+('WEIGHTED from Refinitive'!$B$10*'ISSUE SCORE from EIKON'!CP311)+('ISSUE SCORE from EIKON'!DE311*'WEIGHTED from Refinitive'!$B$11)+('WEIGHTED from Refinitive'!$B$14*'ISSUE SCORE from EIKON'!DT311)+('ISSUE SCORE from EIKON'!EI311*'WEIGHTED from Refinitive'!$B$15)+('WEIGHTED from Refinitive'!$B$16*'ISSUE SCORE from EIKON'!EX311)</f>
        <v>0</v>
      </c>
      <c r="O308" s="1">
        <f>('WEIGHTED from Refinitive'!$B$3*'ISSUE SCORE from EIKON'!T311)+('WEIGHTED from Refinitive'!$B$4*'ISSUE SCORE from EIKON'!AI311)+('ISSUE SCORE from EIKON'!AX311*'WEIGHTED from Refinitive'!$B$5)+('WEIGHTED from Refinitive'!$B$8*'ISSUE SCORE from EIKON'!BM311)+('ISSUE SCORE from EIKON'!CB311*'WEIGHTED from Refinitive'!$B$9)+('WEIGHTED from Refinitive'!$B$10*'ISSUE SCORE from EIKON'!CQ311)+('ISSUE SCORE from EIKON'!DF311*'WEIGHTED from Refinitive'!$B$11)+('WEIGHTED from Refinitive'!$B$14*'ISSUE SCORE from EIKON'!DU311)+('ISSUE SCORE from EIKON'!EJ311*'WEIGHTED from Refinitive'!$B$15)+('WEIGHTED from Refinitive'!$B$16*'ISSUE SCORE from EIKON'!EY311)</f>
        <v>0</v>
      </c>
      <c r="P308" s="1">
        <f>('WEIGHTED from Refinitive'!$B$3*'ISSUE SCORE from EIKON'!U311)+('WEIGHTED from Refinitive'!$B$4*'ISSUE SCORE from EIKON'!AJ311)+('ISSUE SCORE from EIKON'!AY311*'WEIGHTED from Refinitive'!$B$5)+('WEIGHTED from Refinitive'!$B$8*'ISSUE SCORE from EIKON'!BN311)+('ISSUE SCORE from EIKON'!CC311*'WEIGHTED from Refinitive'!$B$9)+('WEIGHTED from Refinitive'!$B$10*'ISSUE SCORE from EIKON'!CR311)+('ISSUE SCORE from EIKON'!DG311*'WEIGHTED from Refinitive'!$B$11)+('WEIGHTED from Refinitive'!$B$14*'ISSUE SCORE from EIKON'!DV311)+('ISSUE SCORE from EIKON'!EK311*'WEIGHTED from Refinitive'!$B$15)+('WEIGHTED from Refinitive'!$B$16*'ISSUE SCORE from EIKON'!EZ311)</f>
        <v>0</v>
      </c>
      <c r="R308" s="11" t="s">
        <v>458</v>
      </c>
      <c r="S308" s="1">
        <f t="shared" si="122"/>
        <v>45.046334736642386</v>
      </c>
      <c r="T308" s="1">
        <f t="shared" si="123"/>
        <v>46.921755003505623</v>
      </c>
      <c r="U308" s="1">
        <f t="shared" si="124"/>
        <v>40.520011742653509</v>
      </c>
      <c r="V308" s="1">
        <f t="shared" si="125"/>
        <v>37.626794548033317</v>
      </c>
      <c r="W308" s="1">
        <f t="shared" si="126"/>
        <v>41.645990373263068</v>
      </c>
      <c r="X308" s="1">
        <f t="shared" si="127"/>
        <v>38.145244105575841</v>
      </c>
      <c r="Y308" s="1">
        <f t="shared" si="128"/>
        <v>38.308072379012046</v>
      </c>
      <c r="Z308" s="1">
        <f t="shared" si="129"/>
        <v>40.292573157652782</v>
      </c>
      <c r="AA308" s="1">
        <f t="shared" si="130"/>
        <v>43.607378345976933</v>
      </c>
      <c r="AB308" s="1">
        <f t="shared" si="131"/>
        <v>26.318710612774581</v>
      </c>
      <c r="AC308" s="1">
        <f t="shared" si="132"/>
        <v>38.23212563254036</v>
      </c>
      <c r="AD308" s="1">
        <f t="shared" si="133"/>
        <v>0</v>
      </c>
      <c r="AE308" s="1">
        <f t="shared" si="134"/>
        <v>0</v>
      </c>
      <c r="AF308" s="1">
        <f t="shared" si="135"/>
        <v>0</v>
      </c>
      <c r="AG308" s="1">
        <f t="shared" si="136"/>
        <v>0</v>
      </c>
      <c r="AI308" s="11" t="s">
        <v>458</v>
      </c>
      <c r="AJ308" s="1">
        <f t="shared" si="137"/>
        <v>-1.8754202668632374</v>
      </c>
      <c r="AK308" s="1">
        <f t="shared" si="138"/>
        <v>6.4017432608521148</v>
      </c>
      <c r="AL308" s="1">
        <f t="shared" si="139"/>
        <v>2.8932171946201919</v>
      </c>
      <c r="AM308" s="1">
        <f t="shared" si="140"/>
        <v>-4.0191958252297511</v>
      </c>
      <c r="AN308" s="1">
        <f t="shared" si="141"/>
        <v>3.5007462676872265</v>
      </c>
      <c r="AO308" s="1">
        <f t="shared" si="142"/>
        <v>-0.16282827343620454</v>
      </c>
      <c r="AP308" s="1">
        <f t="shared" si="143"/>
        <v>-1.9845007786407365</v>
      </c>
      <c r="AQ308" s="1">
        <f t="shared" si="144"/>
        <v>-3.3148051883241507</v>
      </c>
      <c r="AR308" s="1">
        <f t="shared" si="145"/>
        <v>17.288667733202352</v>
      </c>
      <c r="AS308" s="1">
        <f t="shared" si="146"/>
        <v>-11.913415019765779</v>
      </c>
      <c r="AT308" s="1">
        <f t="shared" si="147"/>
        <v>38.23212563254036</v>
      </c>
      <c r="AU308" s="1">
        <f t="shared" si="148"/>
        <v>0</v>
      </c>
      <c r="AV308" s="1">
        <f t="shared" si="149"/>
        <v>0</v>
      </c>
      <c r="AW308" s="1">
        <f t="shared" si="150"/>
        <v>0</v>
      </c>
      <c r="AX308" s="1" t="str">
        <f>VLOOKUP(AI308,'ISSUE SCORE from EIKON'!A311:B740,2,FALSE)</f>
        <v>Universal Health Services Inc</v>
      </c>
      <c r="AY308" s="1">
        <f t="shared" si="151"/>
        <v>307</v>
      </c>
      <c r="AZ308" s="1">
        <v>307</v>
      </c>
      <c r="BA308" s="1">
        <v>1</v>
      </c>
    </row>
    <row r="309" spans="1:53" ht="15">
      <c r="A309" s="11" t="s">
        <v>375</v>
      </c>
      <c r="B309" s="1">
        <f>('WEIGHTED from Refinitive'!$B$3*'ISSUE SCORE from EIKON'!G312)+('WEIGHTED from Refinitive'!$B$4*'ISSUE SCORE from EIKON'!V312)+('ISSUE SCORE from EIKON'!AK312*'WEIGHTED from Refinitive'!$B$5)+('WEIGHTED from Refinitive'!$B$8*'ISSUE SCORE from EIKON'!AZ312)+('ISSUE SCORE from EIKON'!BO312*'WEIGHTED from Refinitive'!$B$9)+('WEIGHTED from Refinitive'!$B$10*'ISSUE SCORE from EIKON'!CD312)+('ISSUE SCORE from EIKON'!CS312*'WEIGHTED from Refinitive'!$B$11)+('WEIGHTED from Refinitive'!$B$14*'ISSUE SCORE from EIKON'!DH312)+('ISSUE SCORE from EIKON'!DW312*'WEIGHTED from Refinitive'!$B$15)+('WEIGHTED from Refinitive'!$B$16*'ISSUE SCORE from EIKON'!EL312)</f>
        <v>81.384716575724696</v>
      </c>
      <c r="C309" s="1">
        <f>('WEIGHTED from Refinitive'!$B$3*'ISSUE SCORE from EIKON'!H312)+('WEIGHTED from Refinitive'!$B$4*'ISSUE SCORE from EIKON'!W312)+('ISSUE SCORE from EIKON'!AL312*'WEIGHTED from Refinitive'!$B$5)+('WEIGHTED from Refinitive'!$B$8*'ISSUE SCORE from EIKON'!BA312)+('ISSUE SCORE from EIKON'!BP312*'WEIGHTED from Refinitive'!$B$9)+('WEIGHTED from Refinitive'!$B$10*'ISSUE SCORE from EIKON'!CE312)+('ISSUE SCORE from EIKON'!CT312*'WEIGHTED from Refinitive'!$B$11)+('WEIGHTED from Refinitive'!$B$14*'ISSUE SCORE from EIKON'!DI312)+('ISSUE SCORE from EIKON'!DX312*'WEIGHTED from Refinitive'!$B$15)+('WEIGHTED from Refinitive'!$B$16*'ISSUE SCORE from EIKON'!EM312)</f>
        <v>77.138357481269622</v>
      </c>
      <c r="D309" s="1">
        <f>('WEIGHTED from Refinitive'!$B$3*'ISSUE SCORE from EIKON'!I312)+('WEIGHTED from Refinitive'!$B$4*'ISSUE SCORE from EIKON'!X312)+('ISSUE SCORE from EIKON'!AM312*'WEIGHTED from Refinitive'!$B$5)+('WEIGHTED from Refinitive'!$B$8*'ISSUE SCORE from EIKON'!BB312)+('ISSUE SCORE from EIKON'!BQ312*'WEIGHTED from Refinitive'!$B$9)+('WEIGHTED from Refinitive'!$B$10*'ISSUE SCORE from EIKON'!CF312)+('ISSUE SCORE from EIKON'!CU312*'WEIGHTED from Refinitive'!$B$11)+('WEIGHTED from Refinitive'!$B$14*'ISSUE SCORE from EIKON'!DJ312)+('ISSUE SCORE from EIKON'!DY312*'WEIGHTED from Refinitive'!$B$15)+('WEIGHTED from Refinitive'!$B$16*'ISSUE SCORE from EIKON'!EN312)</f>
        <v>73.685351666198173</v>
      </c>
      <c r="E309" s="1">
        <f>('WEIGHTED from Refinitive'!$B$3*'ISSUE SCORE from EIKON'!J312)+('WEIGHTED from Refinitive'!$B$4*'ISSUE SCORE from EIKON'!Y312)+('ISSUE SCORE from EIKON'!AN312*'WEIGHTED from Refinitive'!$B$5)+('WEIGHTED from Refinitive'!$B$8*'ISSUE SCORE from EIKON'!BC312)+('ISSUE SCORE from EIKON'!BR312*'WEIGHTED from Refinitive'!$B$9)+('WEIGHTED from Refinitive'!$B$10*'ISSUE SCORE from EIKON'!CG312)+('ISSUE SCORE from EIKON'!CV312*'WEIGHTED from Refinitive'!$B$11)+('WEIGHTED from Refinitive'!$B$14*'ISSUE SCORE from EIKON'!DK312)+('ISSUE SCORE from EIKON'!DZ312*'WEIGHTED from Refinitive'!$B$15)+('WEIGHTED from Refinitive'!$B$16*'ISSUE SCORE from EIKON'!EO312)</f>
        <v>76.571560785431885</v>
      </c>
      <c r="F309" s="1">
        <f>('WEIGHTED from Refinitive'!$B$3*'ISSUE SCORE from EIKON'!K312)+('WEIGHTED from Refinitive'!$B$4*'ISSUE SCORE from EIKON'!Z312)+('ISSUE SCORE from EIKON'!AO312*'WEIGHTED from Refinitive'!$B$5)+('WEIGHTED from Refinitive'!$B$8*'ISSUE SCORE from EIKON'!BD312)+('ISSUE SCORE from EIKON'!BS312*'WEIGHTED from Refinitive'!$B$9)+('WEIGHTED from Refinitive'!$B$10*'ISSUE SCORE from EIKON'!CH312)+('ISSUE SCORE from EIKON'!CW312*'WEIGHTED from Refinitive'!$B$11)+('WEIGHTED from Refinitive'!$B$14*'ISSUE SCORE from EIKON'!DL312)+('ISSUE SCORE from EIKON'!EA312*'WEIGHTED from Refinitive'!$B$15)+('WEIGHTED from Refinitive'!$B$16*'ISSUE SCORE from EIKON'!EP312)</f>
        <v>73.745068005389058</v>
      </c>
      <c r="G309" s="1">
        <f>('WEIGHTED from Refinitive'!$B$3*'ISSUE SCORE from EIKON'!L312)+('WEIGHTED from Refinitive'!$B$4*'ISSUE SCORE from EIKON'!AA312)+('ISSUE SCORE from EIKON'!AP312*'WEIGHTED from Refinitive'!$B$5)+('WEIGHTED from Refinitive'!$B$8*'ISSUE SCORE from EIKON'!BE312)+('ISSUE SCORE from EIKON'!BT312*'WEIGHTED from Refinitive'!$B$9)+('WEIGHTED from Refinitive'!$B$10*'ISSUE SCORE from EIKON'!CI312)+('ISSUE SCORE from EIKON'!CX312*'WEIGHTED from Refinitive'!$B$11)+('WEIGHTED from Refinitive'!$B$14*'ISSUE SCORE from EIKON'!DM312)+('ISSUE SCORE from EIKON'!EB312*'WEIGHTED from Refinitive'!$B$15)+('WEIGHTED from Refinitive'!$B$16*'ISSUE SCORE from EIKON'!EQ312)</f>
        <v>81.353313166862975</v>
      </c>
      <c r="H309" s="1">
        <f>('WEIGHTED from Refinitive'!$B$3*'ISSUE SCORE from EIKON'!M312)+('WEIGHTED from Refinitive'!$B$4*'ISSUE SCORE from EIKON'!AB312)+('ISSUE SCORE from EIKON'!AQ312*'WEIGHTED from Refinitive'!$B$5)+('WEIGHTED from Refinitive'!$B$8*'ISSUE SCORE from EIKON'!BF312)+('ISSUE SCORE from EIKON'!BU312*'WEIGHTED from Refinitive'!$B$9)+('WEIGHTED from Refinitive'!$B$10*'ISSUE SCORE from EIKON'!CJ312)+('ISSUE SCORE from EIKON'!CY312*'WEIGHTED from Refinitive'!$B$11)+('WEIGHTED from Refinitive'!$B$14*'ISSUE SCORE from EIKON'!DN312)+('ISSUE SCORE from EIKON'!EC312*'WEIGHTED from Refinitive'!$B$15)+('WEIGHTED from Refinitive'!$B$16*'ISSUE SCORE from EIKON'!ER312)</f>
        <v>80.97814076512536</v>
      </c>
      <c r="I309" s="1">
        <f>('WEIGHTED from Refinitive'!$B$3*'ISSUE SCORE from EIKON'!N312)+('WEIGHTED from Refinitive'!$B$4*'ISSUE SCORE from EIKON'!AC312)+('ISSUE SCORE from EIKON'!AR312*'WEIGHTED from Refinitive'!$B$5)+('WEIGHTED from Refinitive'!$B$8*'ISSUE SCORE from EIKON'!BG312)+('ISSUE SCORE from EIKON'!BV312*'WEIGHTED from Refinitive'!$B$9)+('WEIGHTED from Refinitive'!$B$10*'ISSUE SCORE from EIKON'!CK312)+('ISSUE SCORE from EIKON'!CZ312*'WEIGHTED from Refinitive'!$B$11)+('WEIGHTED from Refinitive'!$B$14*'ISSUE SCORE from EIKON'!DO312)+('ISSUE SCORE from EIKON'!ED312*'WEIGHTED from Refinitive'!$B$15)+('WEIGHTED from Refinitive'!$B$16*'ISSUE SCORE from EIKON'!ES312)</f>
        <v>78.597967191989127</v>
      </c>
      <c r="J309" s="1">
        <f>('WEIGHTED from Refinitive'!$B$3*'ISSUE SCORE from EIKON'!O312)+('WEIGHTED from Refinitive'!$B$4*'ISSUE SCORE from EIKON'!AD312)+('ISSUE SCORE from EIKON'!AS312*'WEIGHTED from Refinitive'!$B$5)+('WEIGHTED from Refinitive'!$B$8*'ISSUE SCORE from EIKON'!BH312)+('ISSUE SCORE from EIKON'!BW312*'WEIGHTED from Refinitive'!$B$9)+('WEIGHTED from Refinitive'!$B$10*'ISSUE SCORE from EIKON'!CL312)+('ISSUE SCORE from EIKON'!DA312*'WEIGHTED from Refinitive'!$B$11)+('WEIGHTED from Refinitive'!$B$14*'ISSUE SCORE from EIKON'!DP312)+('ISSUE SCORE from EIKON'!EE312*'WEIGHTED from Refinitive'!$B$15)+('WEIGHTED from Refinitive'!$B$16*'ISSUE SCORE from EIKON'!ET312)</f>
        <v>67.254048582995893</v>
      </c>
      <c r="K309" s="1">
        <f>('WEIGHTED from Refinitive'!$B$3*'ISSUE SCORE from EIKON'!P312)+('WEIGHTED from Refinitive'!$B$4*'ISSUE SCORE from EIKON'!AE312)+('ISSUE SCORE from EIKON'!AT312*'WEIGHTED from Refinitive'!$B$5)+('WEIGHTED from Refinitive'!$B$8*'ISSUE SCORE from EIKON'!BI312)+('ISSUE SCORE from EIKON'!BX312*'WEIGHTED from Refinitive'!$B$9)+('WEIGHTED from Refinitive'!$B$10*'ISSUE SCORE from EIKON'!CM312)+('ISSUE SCORE from EIKON'!DB312*'WEIGHTED from Refinitive'!$B$11)+('WEIGHTED from Refinitive'!$B$14*'ISSUE SCORE from EIKON'!DQ312)+('ISSUE SCORE from EIKON'!EF312*'WEIGHTED from Refinitive'!$B$15)+('WEIGHTED from Refinitive'!$B$16*'ISSUE SCORE from EIKON'!EU312)</f>
        <v>71.398458485589131</v>
      </c>
      <c r="L309" s="1">
        <f>('WEIGHTED from Refinitive'!$B$3*'ISSUE SCORE from EIKON'!Q312)+('WEIGHTED from Refinitive'!$B$4*'ISSUE SCORE from EIKON'!AF312)+('ISSUE SCORE from EIKON'!AU312*'WEIGHTED from Refinitive'!$B$5)+('WEIGHTED from Refinitive'!$B$8*'ISSUE SCORE from EIKON'!BJ312)+('ISSUE SCORE from EIKON'!BY312*'WEIGHTED from Refinitive'!$B$9)+('WEIGHTED from Refinitive'!$B$10*'ISSUE SCORE from EIKON'!CN312)+('ISSUE SCORE from EIKON'!DC312*'WEIGHTED from Refinitive'!$B$11)+('WEIGHTED from Refinitive'!$B$14*'ISSUE SCORE from EIKON'!DR312)+('ISSUE SCORE from EIKON'!EG312*'WEIGHTED from Refinitive'!$B$15)+('WEIGHTED from Refinitive'!$B$16*'ISSUE SCORE from EIKON'!EV312)</f>
        <v>70.695452482698599</v>
      </c>
      <c r="M309" s="1">
        <f>('WEIGHTED from Refinitive'!$B$3*'ISSUE SCORE from EIKON'!R312)+('WEIGHTED from Refinitive'!$B$4*'ISSUE SCORE from EIKON'!AG312)+('ISSUE SCORE from EIKON'!AV312*'WEIGHTED from Refinitive'!$B$5)+('WEIGHTED from Refinitive'!$B$8*'ISSUE SCORE from EIKON'!BK312)+('ISSUE SCORE from EIKON'!BZ312*'WEIGHTED from Refinitive'!$B$9)+('WEIGHTED from Refinitive'!$B$10*'ISSUE SCORE from EIKON'!CO312)+('ISSUE SCORE from EIKON'!DD312*'WEIGHTED from Refinitive'!$B$11)+('WEIGHTED from Refinitive'!$B$14*'ISSUE SCORE from EIKON'!DS312)+('ISSUE SCORE from EIKON'!EH312*'WEIGHTED from Refinitive'!$B$15)+('WEIGHTED from Refinitive'!$B$16*'ISSUE SCORE from EIKON'!EW312)</f>
        <v>58.662654558480128</v>
      </c>
      <c r="N309" s="1">
        <f>('WEIGHTED from Refinitive'!$B$3*'ISSUE SCORE from EIKON'!S312)+('WEIGHTED from Refinitive'!$B$4*'ISSUE SCORE from EIKON'!AH312)+('ISSUE SCORE from EIKON'!AW312*'WEIGHTED from Refinitive'!$B$5)+('WEIGHTED from Refinitive'!$B$8*'ISSUE SCORE from EIKON'!BL312)+('ISSUE SCORE from EIKON'!CA312*'WEIGHTED from Refinitive'!$B$9)+('WEIGHTED from Refinitive'!$B$10*'ISSUE SCORE from EIKON'!CP312)+('ISSUE SCORE from EIKON'!DE312*'WEIGHTED from Refinitive'!$B$11)+('WEIGHTED from Refinitive'!$B$14*'ISSUE SCORE from EIKON'!DT312)+('ISSUE SCORE from EIKON'!EI312*'WEIGHTED from Refinitive'!$B$15)+('WEIGHTED from Refinitive'!$B$16*'ISSUE SCORE from EIKON'!EX312)</f>
        <v>76.57322361546494</v>
      </c>
      <c r="O309" s="1">
        <f>('WEIGHTED from Refinitive'!$B$3*'ISSUE SCORE from EIKON'!T312)+('WEIGHTED from Refinitive'!$B$4*'ISSUE SCORE from EIKON'!AI312)+('ISSUE SCORE from EIKON'!AX312*'WEIGHTED from Refinitive'!$B$5)+('WEIGHTED from Refinitive'!$B$8*'ISSUE SCORE from EIKON'!BM312)+('ISSUE SCORE from EIKON'!CB312*'WEIGHTED from Refinitive'!$B$9)+('WEIGHTED from Refinitive'!$B$10*'ISSUE SCORE from EIKON'!CQ312)+('ISSUE SCORE from EIKON'!DF312*'WEIGHTED from Refinitive'!$B$11)+('WEIGHTED from Refinitive'!$B$14*'ISSUE SCORE from EIKON'!DU312)+('ISSUE SCORE from EIKON'!EJ312*'WEIGHTED from Refinitive'!$B$15)+('WEIGHTED from Refinitive'!$B$16*'ISSUE SCORE from EIKON'!EY312)</f>
        <v>82.387088715348426</v>
      </c>
      <c r="P309" s="1">
        <f>('WEIGHTED from Refinitive'!$B$3*'ISSUE SCORE from EIKON'!U312)+('WEIGHTED from Refinitive'!$B$4*'ISSUE SCORE from EIKON'!AJ312)+('ISSUE SCORE from EIKON'!AY312*'WEIGHTED from Refinitive'!$B$5)+('WEIGHTED from Refinitive'!$B$8*'ISSUE SCORE from EIKON'!BN312)+('ISSUE SCORE from EIKON'!CC312*'WEIGHTED from Refinitive'!$B$9)+('WEIGHTED from Refinitive'!$B$10*'ISSUE SCORE from EIKON'!CR312)+('ISSUE SCORE from EIKON'!DG312*'WEIGHTED from Refinitive'!$B$11)+('WEIGHTED from Refinitive'!$B$14*'ISSUE SCORE from EIKON'!DV312)+('ISSUE SCORE from EIKON'!EK312*'WEIGHTED from Refinitive'!$B$15)+('WEIGHTED from Refinitive'!$B$16*'ISSUE SCORE from EIKON'!EZ312)</f>
        <v>67.797551789077175</v>
      </c>
      <c r="R309" s="11" t="s">
        <v>459</v>
      </c>
      <c r="S309" s="1">
        <f t="shared" si="122"/>
        <v>56.190864604678922</v>
      </c>
      <c r="T309" s="1">
        <f t="shared" si="123"/>
        <v>77.138357481269622</v>
      </c>
      <c r="U309" s="1">
        <f t="shared" si="124"/>
        <v>73.685351666198173</v>
      </c>
      <c r="V309" s="1">
        <f t="shared" si="125"/>
        <v>76.571560785431885</v>
      </c>
      <c r="W309" s="1">
        <f t="shared" si="126"/>
        <v>73.745068005389058</v>
      </c>
      <c r="X309" s="1">
        <f t="shared" si="127"/>
        <v>81.353313166862975</v>
      </c>
      <c r="Y309" s="1">
        <f t="shared" si="128"/>
        <v>80.97814076512536</v>
      </c>
      <c r="Z309" s="1">
        <f t="shared" si="129"/>
        <v>78.597967191989127</v>
      </c>
      <c r="AA309" s="1">
        <f t="shared" si="130"/>
        <v>67.254048582995893</v>
      </c>
      <c r="AB309" s="1">
        <f t="shared" si="131"/>
        <v>71.398458485589131</v>
      </c>
      <c r="AC309" s="1">
        <f t="shared" si="132"/>
        <v>70.695452482698599</v>
      </c>
      <c r="AD309" s="1">
        <f t="shared" si="133"/>
        <v>58.662654558480128</v>
      </c>
      <c r="AE309" s="1">
        <f t="shared" si="134"/>
        <v>76.57322361546494</v>
      </c>
      <c r="AF309" s="1">
        <f t="shared" si="135"/>
        <v>82.387088715348426</v>
      </c>
      <c r="AG309" s="1">
        <f t="shared" si="136"/>
        <v>67.797551789077175</v>
      </c>
      <c r="AI309" s="11" t="s">
        <v>459</v>
      </c>
      <c r="AJ309" s="1">
        <f t="shared" si="137"/>
        <v>-20.947492876590701</v>
      </c>
      <c r="AK309" s="1">
        <f t="shared" si="138"/>
        <v>3.4530058150714495</v>
      </c>
      <c r="AL309" s="1">
        <f t="shared" si="139"/>
        <v>-2.8862091192337118</v>
      </c>
      <c r="AM309" s="1">
        <f t="shared" si="140"/>
        <v>2.8264927800428268</v>
      </c>
      <c r="AN309" s="1">
        <f t="shared" si="141"/>
        <v>-7.6082451614739171</v>
      </c>
      <c r="AO309" s="1">
        <f t="shared" si="142"/>
        <v>0.37517240173761479</v>
      </c>
      <c r="AP309" s="1">
        <f t="shared" si="143"/>
        <v>2.3801735731362328</v>
      </c>
      <c r="AQ309" s="1">
        <f t="shared" si="144"/>
        <v>11.343918608993235</v>
      </c>
      <c r="AR309" s="1">
        <f t="shared" si="145"/>
        <v>-4.1444099025932388</v>
      </c>
      <c r="AS309" s="1">
        <f t="shared" si="146"/>
        <v>0.7030060028905325</v>
      </c>
      <c r="AT309" s="1">
        <f t="shared" si="147"/>
        <v>12.032797924218471</v>
      </c>
      <c r="AU309" s="1">
        <f t="shared" si="148"/>
        <v>-17.910569056984812</v>
      </c>
      <c r="AV309" s="1">
        <f t="shared" si="149"/>
        <v>-5.8138650998834862</v>
      </c>
      <c r="AW309" s="1">
        <f t="shared" si="150"/>
        <v>14.589536926271251</v>
      </c>
      <c r="AX309" s="1" t="str">
        <f>VLOOKUP(AI309,'ISSUE SCORE from EIKON'!A312:B741,2,FALSE)</f>
        <v>Ulta Beauty Inc</v>
      </c>
      <c r="AY309" s="1">
        <f t="shared" si="151"/>
        <v>308</v>
      </c>
      <c r="AZ309" s="1">
        <v>308</v>
      </c>
      <c r="BA309" s="1">
        <v>1</v>
      </c>
    </row>
    <row r="310" spans="1:53" ht="15">
      <c r="A310" s="11" t="s">
        <v>376</v>
      </c>
      <c r="B310" s="1">
        <f>('WEIGHTED from Refinitive'!$B$3*'ISSUE SCORE from EIKON'!G313)+('WEIGHTED from Refinitive'!$B$4*'ISSUE SCORE from EIKON'!V313)+('ISSUE SCORE from EIKON'!AK313*'WEIGHTED from Refinitive'!$B$5)+('WEIGHTED from Refinitive'!$B$8*'ISSUE SCORE from EIKON'!AZ313)+('ISSUE SCORE from EIKON'!BO313*'WEIGHTED from Refinitive'!$B$9)+('WEIGHTED from Refinitive'!$B$10*'ISSUE SCORE from EIKON'!CD313)+('ISSUE SCORE from EIKON'!CS313*'WEIGHTED from Refinitive'!$B$11)+('WEIGHTED from Refinitive'!$B$14*'ISSUE SCORE from EIKON'!DH313)+('ISSUE SCORE from EIKON'!DW313*'WEIGHTED from Refinitive'!$B$15)+('WEIGHTED from Refinitive'!$B$16*'ISSUE SCORE from EIKON'!EL313)</f>
        <v>37.756316577924906</v>
      </c>
      <c r="C310" s="1">
        <f>('WEIGHTED from Refinitive'!$B$3*'ISSUE SCORE from EIKON'!H313)+('WEIGHTED from Refinitive'!$B$4*'ISSUE SCORE from EIKON'!W313)+('ISSUE SCORE from EIKON'!AL313*'WEIGHTED from Refinitive'!$B$5)+('WEIGHTED from Refinitive'!$B$8*'ISSUE SCORE from EIKON'!BA313)+('ISSUE SCORE from EIKON'!BP313*'WEIGHTED from Refinitive'!$B$9)+('WEIGHTED from Refinitive'!$B$10*'ISSUE SCORE from EIKON'!CE313)+('ISSUE SCORE from EIKON'!CT313*'WEIGHTED from Refinitive'!$B$11)+('WEIGHTED from Refinitive'!$B$14*'ISSUE SCORE from EIKON'!DI313)+('ISSUE SCORE from EIKON'!DX313*'WEIGHTED from Refinitive'!$B$15)+('WEIGHTED from Refinitive'!$B$16*'ISSUE SCORE from EIKON'!EM313)</f>
        <v>38.365086624965834</v>
      </c>
      <c r="D310" s="1">
        <f>('WEIGHTED from Refinitive'!$B$3*'ISSUE SCORE from EIKON'!I313)+('WEIGHTED from Refinitive'!$B$4*'ISSUE SCORE from EIKON'!X313)+('ISSUE SCORE from EIKON'!AM313*'WEIGHTED from Refinitive'!$B$5)+('WEIGHTED from Refinitive'!$B$8*'ISSUE SCORE from EIKON'!BB313)+('ISSUE SCORE from EIKON'!BQ313*'WEIGHTED from Refinitive'!$B$9)+('WEIGHTED from Refinitive'!$B$10*'ISSUE SCORE from EIKON'!CF313)+('ISSUE SCORE from EIKON'!CU313*'WEIGHTED from Refinitive'!$B$11)+('WEIGHTED from Refinitive'!$B$14*'ISSUE SCORE from EIKON'!DJ313)+('ISSUE SCORE from EIKON'!DY313*'WEIGHTED from Refinitive'!$B$15)+('WEIGHTED from Refinitive'!$B$16*'ISSUE SCORE from EIKON'!EN313)</f>
        <v>37.500721724466857</v>
      </c>
      <c r="E310" s="1">
        <f>('WEIGHTED from Refinitive'!$B$3*'ISSUE SCORE from EIKON'!J313)+('WEIGHTED from Refinitive'!$B$4*'ISSUE SCORE from EIKON'!Y313)+('ISSUE SCORE from EIKON'!AN313*'WEIGHTED from Refinitive'!$B$5)+('WEIGHTED from Refinitive'!$B$8*'ISSUE SCORE from EIKON'!BC313)+('ISSUE SCORE from EIKON'!BR313*'WEIGHTED from Refinitive'!$B$9)+('WEIGHTED from Refinitive'!$B$10*'ISSUE SCORE from EIKON'!CG313)+('ISSUE SCORE from EIKON'!CV313*'WEIGHTED from Refinitive'!$B$11)+('WEIGHTED from Refinitive'!$B$14*'ISSUE SCORE from EIKON'!DK313)+('ISSUE SCORE from EIKON'!DZ313*'WEIGHTED from Refinitive'!$B$15)+('WEIGHTED from Refinitive'!$B$16*'ISSUE SCORE from EIKON'!EO313)</f>
        <v>35.931119762280858</v>
      </c>
      <c r="F310" s="1">
        <f>('WEIGHTED from Refinitive'!$B$3*'ISSUE SCORE from EIKON'!K313)+('WEIGHTED from Refinitive'!$B$4*'ISSUE SCORE from EIKON'!Z313)+('ISSUE SCORE from EIKON'!AO313*'WEIGHTED from Refinitive'!$B$5)+('WEIGHTED from Refinitive'!$B$8*'ISSUE SCORE from EIKON'!BD313)+('ISSUE SCORE from EIKON'!BS313*'WEIGHTED from Refinitive'!$B$9)+('WEIGHTED from Refinitive'!$B$10*'ISSUE SCORE from EIKON'!CH313)+('ISSUE SCORE from EIKON'!CW313*'WEIGHTED from Refinitive'!$B$11)+('WEIGHTED from Refinitive'!$B$14*'ISSUE SCORE from EIKON'!DL313)+('ISSUE SCORE from EIKON'!EA313*'WEIGHTED from Refinitive'!$B$15)+('WEIGHTED from Refinitive'!$B$16*'ISSUE SCORE from EIKON'!EP313)</f>
        <v>0</v>
      </c>
      <c r="G310" s="1">
        <f>('WEIGHTED from Refinitive'!$B$3*'ISSUE SCORE from EIKON'!L313)+('WEIGHTED from Refinitive'!$B$4*'ISSUE SCORE from EIKON'!AA313)+('ISSUE SCORE from EIKON'!AP313*'WEIGHTED from Refinitive'!$B$5)+('WEIGHTED from Refinitive'!$B$8*'ISSUE SCORE from EIKON'!BE313)+('ISSUE SCORE from EIKON'!BT313*'WEIGHTED from Refinitive'!$B$9)+('WEIGHTED from Refinitive'!$B$10*'ISSUE SCORE from EIKON'!CI313)+('ISSUE SCORE from EIKON'!CX313*'WEIGHTED from Refinitive'!$B$11)+('WEIGHTED from Refinitive'!$B$14*'ISSUE SCORE from EIKON'!DM313)+('ISSUE SCORE from EIKON'!EB313*'WEIGHTED from Refinitive'!$B$15)+('WEIGHTED from Refinitive'!$B$16*'ISSUE SCORE from EIKON'!EQ313)</f>
        <v>0</v>
      </c>
      <c r="H310" s="1">
        <f>('WEIGHTED from Refinitive'!$B$3*'ISSUE SCORE from EIKON'!M313)+('WEIGHTED from Refinitive'!$B$4*'ISSUE SCORE from EIKON'!AB313)+('ISSUE SCORE from EIKON'!AQ313*'WEIGHTED from Refinitive'!$B$5)+('WEIGHTED from Refinitive'!$B$8*'ISSUE SCORE from EIKON'!BF313)+('ISSUE SCORE from EIKON'!BU313*'WEIGHTED from Refinitive'!$B$9)+('WEIGHTED from Refinitive'!$B$10*'ISSUE SCORE from EIKON'!CJ313)+('ISSUE SCORE from EIKON'!CY313*'WEIGHTED from Refinitive'!$B$11)+('WEIGHTED from Refinitive'!$B$14*'ISSUE SCORE from EIKON'!DN313)+('ISSUE SCORE from EIKON'!EC313*'WEIGHTED from Refinitive'!$B$15)+('WEIGHTED from Refinitive'!$B$16*'ISSUE SCORE from EIKON'!ER313)</f>
        <v>0</v>
      </c>
      <c r="I310" s="1">
        <f>('WEIGHTED from Refinitive'!$B$3*'ISSUE SCORE from EIKON'!N313)+('WEIGHTED from Refinitive'!$B$4*'ISSUE SCORE from EIKON'!AC313)+('ISSUE SCORE from EIKON'!AR313*'WEIGHTED from Refinitive'!$B$5)+('WEIGHTED from Refinitive'!$B$8*'ISSUE SCORE from EIKON'!BG313)+('ISSUE SCORE from EIKON'!BV313*'WEIGHTED from Refinitive'!$B$9)+('WEIGHTED from Refinitive'!$B$10*'ISSUE SCORE from EIKON'!CK313)+('ISSUE SCORE from EIKON'!CZ313*'WEIGHTED from Refinitive'!$B$11)+('WEIGHTED from Refinitive'!$B$14*'ISSUE SCORE from EIKON'!DO313)+('ISSUE SCORE from EIKON'!ED313*'WEIGHTED from Refinitive'!$B$15)+('WEIGHTED from Refinitive'!$B$16*'ISSUE SCORE from EIKON'!ES313)</f>
        <v>0</v>
      </c>
      <c r="J310" s="1">
        <f>('WEIGHTED from Refinitive'!$B$3*'ISSUE SCORE from EIKON'!O313)+('WEIGHTED from Refinitive'!$B$4*'ISSUE SCORE from EIKON'!AD313)+('ISSUE SCORE from EIKON'!AS313*'WEIGHTED from Refinitive'!$B$5)+('WEIGHTED from Refinitive'!$B$8*'ISSUE SCORE from EIKON'!BH313)+('ISSUE SCORE from EIKON'!BW313*'WEIGHTED from Refinitive'!$B$9)+('WEIGHTED from Refinitive'!$B$10*'ISSUE SCORE from EIKON'!CL313)+('ISSUE SCORE from EIKON'!DA313*'WEIGHTED from Refinitive'!$B$11)+('WEIGHTED from Refinitive'!$B$14*'ISSUE SCORE from EIKON'!DP313)+('ISSUE SCORE from EIKON'!EE313*'WEIGHTED from Refinitive'!$B$15)+('WEIGHTED from Refinitive'!$B$16*'ISSUE SCORE from EIKON'!ET313)</f>
        <v>0</v>
      </c>
      <c r="K310" s="1">
        <f>('WEIGHTED from Refinitive'!$B$3*'ISSUE SCORE from EIKON'!P313)+('WEIGHTED from Refinitive'!$B$4*'ISSUE SCORE from EIKON'!AE313)+('ISSUE SCORE from EIKON'!AT313*'WEIGHTED from Refinitive'!$B$5)+('WEIGHTED from Refinitive'!$B$8*'ISSUE SCORE from EIKON'!BI313)+('ISSUE SCORE from EIKON'!BX313*'WEIGHTED from Refinitive'!$B$9)+('WEIGHTED from Refinitive'!$B$10*'ISSUE SCORE from EIKON'!CM313)+('ISSUE SCORE from EIKON'!DB313*'WEIGHTED from Refinitive'!$B$11)+('WEIGHTED from Refinitive'!$B$14*'ISSUE SCORE from EIKON'!DQ313)+('ISSUE SCORE from EIKON'!EF313*'WEIGHTED from Refinitive'!$B$15)+('WEIGHTED from Refinitive'!$B$16*'ISSUE SCORE from EIKON'!EU313)</f>
        <v>0</v>
      </c>
      <c r="L310" s="1">
        <f>('WEIGHTED from Refinitive'!$B$3*'ISSUE SCORE from EIKON'!Q313)+('WEIGHTED from Refinitive'!$B$4*'ISSUE SCORE from EIKON'!AF313)+('ISSUE SCORE from EIKON'!AU313*'WEIGHTED from Refinitive'!$B$5)+('WEIGHTED from Refinitive'!$B$8*'ISSUE SCORE from EIKON'!BJ313)+('ISSUE SCORE from EIKON'!BY313*'WEIGHTED from Refinitive'!$B$9)+('WEIGHTED from Refinitive'!$B$10*'ISSUE SCORE from EIKON'!CN313)+('ISSUE SCORE from EIKON'!DC313*'WEIGHTED from Refinitive'!$B$11)+('WEIGHTED from Refinitive'!$B$14*'ISSUE SCORE from EIKON'!DR313)+('ISSUE SCORE from EIKON'!EG313*'WEIGHTED from Refinitive'!$B$15)+('WEIGHTED from Refinitive'!$B$16*'ISSUE SCORE from EIKON'!EV313)</f>
        <v>0</v>
      </c>
      <c r="M310" s="1">
        <f>('WEIGHTED from Refinitive'!$B$3*'ISSUE SCORE from EIKON'!R313)+('WEIGHTED from Refinitive'!$B$4*'ISSUE SCORE from EIKON'!AG313)+('ISSUE SCORE from EIKON'!AV313*'WEIGHTED from Refinitive'!$B$5)+('WEIGHTED from Refinitive'!$B$8*'ISSUE SCORE from EIKON'!BK313)+('ISSUE SCORE from EIKON'!BZ313*'WEIGHTED from Refinitive'!$B$9)+('WEIGHTED from Refinitive'!$B$10*'ISSUE SCORE from EIKON'!CO313)+('ISSUE SCORE from EIKON'!DD313*'WEIGHTED from Refinitive'!$B$11)+('WEIGHTED from Refinitive'!$B$14*'ISSUE SCORE from EIKON'!DS313)+('ISSUE SCORE from EIKON'!EH313*'WEIGHTED from Refinitive'!$B$15)+('WEIGHTED from Refinitive'!$B$16*'ISSUE SCORE from EIKON'!EW313)</f>
        <v>0</v>
      </c>
      <c r="N310" s="1">
        <f>('WEIGHTED from Refinitive'!$B$3*'ISSUE SCORE from EIKON'!S313)+('WEIGHTED from Refinitive'!$B$4*'ISSUE SCORE from EIKON'!AH313)+('ISSUE SCORE from EIKON'!AW313*'WEIGHTED from Refinitive'!$B$5)+('WEIGHTED from Refinitive'!$B$8*'ISSUE SCORE from EIKON'!BL313)+('ISSUE SCORE from EIKON'!CA313*'WEIGHTED from Refinitive'!$B$9)+('WEIGHTED from Refinitive'!$B$10*'ISSUE SCORE from EIKON'!CP313)+('ISSUE SCORE from EIKON'!DE313*'WEIGHTED from Refinitive'!$B$11)+('WEIGHTED from Refinitive'!$B$14*'ISSUE SCORE from EIKON'!DT313)+('ISSUE SCORE from EIKON'!EI313*'WEIGHTED from Refinitive'!$B$15)+('WEIGHTED from Refinitive'!$B$16*'ISSUE SCORE from EIKON'!EX313)</f>
        <v>0</v>
      </c>
      <c r="O310" s="1">
        <f>('WEIGHTED from Refinitive'!$B$3*'ISSUE SCORE from EIKON'!T313)+('WEIGHTED from Refinitive'!$B$4*'ISSUE SCORE from EIKON'!AI313)+('ISSUE SCORE from EIKON'!AX313*'WEIGHTED from Refinitive'!$B$5)+('WEIGHTED from Refinitive'!$B$8*'ISSUE SCORE from EIKON'!BM313)+('ISSUE SCORE from EIKON'!CB313*'WEIGHTED from Refinitive'!$B$9)+('WEIGHTED from Refinitive'!$B$10*'ISSUE SCORE from EIKON'!CQ313)+('ISSUE SCORE from EIKON'!DF313*'WEIGHTED from Refinitive'!$B$11)+('WEIGHTED from Refinitive'!$B$14*'ISSUE SCORE from EIKON'!DU313)+('ISSUE SCORE from EIKON'!EJ313*'WEIGHTED from Refinitive'!$B$15)+('WEIGHTED from Refinitive'!$B$16*'ISSUE SCORE from EIKON'!EY313)</f>
        <v>0</v>
      </c>
      <c r="P310" s="1">
        <f>('WEIGHTED from Refinitive'!$B$3*'ISSUE SCORE from EIKON'!U313)+('WEIGHTED from Refinitive'!$B$4*'ISSUE SCORE from EIKON'!AJ313)+('ISSUE SCORE from EIKON'!AY313*'WEIGHTED from Refinitive'!$B$5)+('WEIGHTED from Refinitive'!$B$8*'ISSUE SCORE from EIKON'!BN313)+('ISSUE SCORE from EIKON'!CC313*'WEIGHTED from Refinitive'!$B$9)+('WEIGHTED from Refinitive'!$B$10*'ISSUE SCORE from EIKON'!CR313)+('ISSUE SCORE from EIKON'!DG313*'WEIGHTED from Refinitive'!$B$11)+('WEIGHTED from Refinitive'!$B$14*'ISSUE SCORE from EIKON'!DV313)+('ISSUE SCORE from EIKON'!EK313*'WEIGHTED from Refinitive'!$B$15)+('WEIGHTED from Refinitive'!$B$16*'ISSUE SCORE from EIKON'!EZ313)</f>
        <v>0</v>
      </c>
      <c r="R310" s="11" t="s">
        <v>463</v>
      </c>
      <c r="S310" s="1">
        <f t="shared" si="122"/>
        <v>63.470967039592644</v>
      </c>
      <c r="T310" s="1">
        <f t="shared" si="123"/>
        <v>38.365086624965834</v>
      </c>
      <c r="U310" s="1">
        <f t="shared" si="124"/>
        <v>37.500721724466857</v>
      </c>
      <c r="V310" s="1">
        <f t="shared" si="125"/>
        <v>35.931119762280858</v>
      </c>
      <c r="W310" s="1">
        <f t="shared" si="126"/>
        <v>0</v>
      </c>
      <c r="X310" s="1">
        <f t="shared" si="127"/>
        <v>0</v>
      </c>
      <c r="Y310" s="1">
        <f t="shared" si="128"/>
        <v>0</v>
      </c>
      <c r="Z310" s="1">
        <f t="shared" si="129"/>
        <v>0</v>
      </c>
      <c r="AA310" s="1">
        <f t="shared" si="130"/>
        <v>0</v>
      </c>
      <c r="AB310" s="1">
        <f t="shared" si="131"/>
        <v>0</v>
      </c>
      <c r="AC310" s="1">
        <f t="shared" si="132"/>
        <v>0</v>
      </c>
      <c r="AD310" s="1">
        <f t="shared" si="133"/>
        <v>0</v>
      </c>
      <c r="AE310" s="1">
        <f t="shared" si="134"/>
        <v>0</v>
      </c>
      <c r="AF310" s="1">
        <f t="shared" si="135"/>
        <v>0</v>
      </c>
      <c r="AG310" s="1">
        <f t="shared" si="136"/>
        <v>0</v>
      </c>
      <c r="AI310" s="11" t="s">
        <v>463</v>
      </c>
      <c r="AJ310" s="1">
        <f t="shared" si="137"/>
        <v>25.10588041462681</v>
      </c>
      <c r="AK310" s="1">
        <f t="shared" si="138"/>
        <v>0.86436490049897685</v>
      </c>
      <c r="AL310" s="1">
        <f t="shared" si="139"/>
        <v>1.5696019621859989</v>
      </c>
      <c r="AM310" s="1">
        <f t="shared" si="140"/>
        <v>35.931119762280858</v>
      </c>
      <c r="AN310" s="1">
        <f t="shared" si="141"/>
        <v>0</v>
      </c>
      <c r="AO310" s="1">
        <f t="shared" si="142"/>
        <v>0</v>
      </c>
      <c r="AP310" s="1">
        <f t="shared" si="143"/>
        <v>0</v>
      </c>
      <c r="AQ310" s="1">
        <f t="shared" si="144"/>
        <v>0</v>
      </c>
      <c r="AR310" s="1">
        <f t="shared" si="145"/>
        <v>0</v>
      </c>
      <c r="AS310" s="1">
        <f t="shared" si="146"/>
        <v>0</v>
      </c>
      <c r="AT310" s="1">
        <f t="shared" si="147"/>
        <v>0</v>
      </c>
      <c r="AU310" s="1">
        <f t="shared" si="148"/>
        <v>0</v>
      </c>
      <c r="AV310" s="1">
        <f t="shared" si="149"/>
        <v>0</v>
      </c>
      <c r="AW310" s="1">
        <f t="shared" si="150"/>
        <v>0</v>
      </c>
      <c r="AX310" s="1" t="str">
        <f>VLOOKUP(AI310,'ISSUE SCORE from EIKON'!A313:B742,2,FALSE)</f>
        <v>United Rentals Inc</v>
      </c>
      <c r="AY310" s="1">
        <f t="shared" si="151"/>
        <v>309</v>
      </c>
      <c r="AZ310" s="1">
        <v>309</v>
      </c>
      <c r="BA310" s="1">
        <v>1</v>
      </c>
    </row>
    <row r="311" spans="1:53" ht="15">
      <c r="A311" s="11" t="s">
        <v>377</v>
      </c>
      <c r="B311" s="1">
        <f>('WEIGHTED from Refinitive'!$B$3*'ISSUE SCORE from EIKON'!G314)+('WEIGHTED from Refinitive'!$B$4*'ISSUE SCORE from EIKON'!V314)+('ISSUE SCORE from EIKON'!AK314*'WEIGHTED from Refinitive'!$B$5)+('WEIGHTED from Refinitive'!$B$8*'ISSUE SCORE from EIKON'!AZ314)+('ISSUE SCORE from EIKON'!BO314*'WEIGHTED from Refinitive'!$B$9)+('WEIGHTED from Refinitive'!$B$10*'ISSUE SCORE from EIKON'!CD314)+('ISSUE SCORE from EIKON'!CS314*'WEIGHTED from Refinitive'!$B$11)+('WEIGHTED from Refinitive'!$B$14*'ISSUE SCORE from EIKON'!DH314)+('ISSUE SCORE from EIKON'!DW314*'WEIGHTED from Refinitive'!$B$15)+('WEIGHTED from Refinitive'!$B$16*'ISSUE SCORE from EIKON'!EL314)</f>
        <v>48.589385007034188</v>
      </c>
      <c r="C311" s="1">
        <f>('WEIGHTED from Refinitive'!$B$3*'ISSUE SCORE from EIKON'!H314)+('WEIGHTED from Refinitive'!$B$4*'ISSUE SCORE from EIKON'!W314)+('ISSUE SCORE from EIKON'!AL314*'WEIGHTED from Refinitive'!$B$5)+('WEIGHTED from Refinitive'!$B$8*'ISSUE SCORE from EIKON'!BA314)+('ISSUE SCORE from EIKON'!BP314*'WEIGHTED from Refinitive'!$B$9)+('WEIGHTED from Refinitive'!$B$10*'ISSUE SCORE from EIKON'!CE314)+('ISSUE SCORE from EIKON'!CT314*'WEIGHTED from Refinitive'!$B$11)+('WEIGHTED from Refinitive'!$B$14*'ISSUE SCORE from EIKON'!DI314)+('ISSUE SCORE from EIKON'!DX314*'WEIGHTED from Refinitive'!$B$15)+('WEIGHTED from Refinitive'!$B$16*'ISSUE SCORE from EIKON'!EM314)</f>
        <v>49.323069886571503</v>
      </c>
      <c r="D311" s="1">
        <f>('WEIGHTED from Refinitive'!$B$3*'ISSUE SCORE from EIKON'!I314)+('WEIGHTED from Refinitive'!$B$4*'ISSUE SCORE from EIKON'!X314)+('ISSUE SCORE from EIKON'!AM314*'WEIGHTED from Refinitive'!$B$5)+('WEIGHTED from Refinitive'!$B$8*'ISSUE SCORE from EIKON'!BB314)+('ISSUE SCORE from EIKON'!BQ314*'WEIGHTED from Refinitive'!$B$9)+('WEIGHTED from Refinitive'!$B$10*'ISSUE SCORE from EIKON'!CF314)+('ISSUE SCORE from EIKON'!CU314*'WEIGHTED from Refinitive'!$B$11)+('WEIGHTED from Refinitive'!$B$14*'ISSUE SCORE from EIKON'!DJ314)+('ISSUE SCORE from EIKON'!DY314*'WEIGHTED from Refinitive'!$B$15)+('WEIGHTED from Refinitive'!$B$16*'ISSUE SCORE from EIKON'!EN314)</f>
        <v>51.630629631916385</v>
      </c>
      <c r="E311" s="1">
        <f>('WEIGHTED from Refinitive'!$B$3*'ISSUE SCORE from EIKON'!J314)+('WEIGHTED from Refinitive'!$B$4*'ISSUE SCORE from EIKON'!Y314)+('ISSUE SCORE from EIKON'!AN314*'WEIGHTED from Refinitive'!$B$5)+('WEIGHTED from Refinitive'!$B$8*'ISSUE SCORE from EIKON'!BC314)+('ISSUE SCORE from EIKON'!BR314*'WEIGHTED from Refinitive'!$B$9)+('WEIGHTED from Refinitive'!$B$10*'ISSUE SCORE from EIKON'!CG314)+('ISSUE SCORE from EIKON'!CV314*'WEIGHTED from Refinitive'!$B$11)+('WEIGHTED from Refinitive'!$B$14*'ISSUE SCORE from EIKON'!DK314)+('ISSUE SCORE from EIKON'!DZ314*'WEIGHTED from Refinitive'!$B$15)+('WEIGHTED from Refinitive'!$B$16*'ISSUE SCORE from EIKON'!EO314)</f>
        <v>48.192592443837498</v>
      </c>
      <c r="F311" s="1">
        <f>('WEIGHTED from Refinitive'!$B$3*'ISSUE SCORE from EIKON'!K314)+('WEIGHTED from Refinitive'!$B$4*'ISSUE SCORE from EIKON'!Z314)+('ISSUE SCORE from EIKON'!AO314*'WEIGHTED from Refinitive'!$B$5)+('WEIGHTED from Refinitive'!$B$8*'ISSUE SCORE from EIKON'!BD314)+('ISSUE SCORE from EIKON'!BS314*'WEIGHTED from Refinitive'!$B$9)+('WEIGHTED from Refinitive'!$B$10*'ISSUE SCORE from EIKON'!CH314)+('ISSUE SCORE from EIKON'!CW314*'WEIGHTED from Refinitive'!$B$11)+('WEIGHTED from Refinitive'!$B$14*'ISSUE SCORE from EIKON'!DL314)+('ISSUE SCORE from EIKON'!EA314*'WEIGHTED from Refinitive'!$B$15)+('WEIGHTED from Refinitive'!$B$16*'ISSUE SCORE from EIKON'!EP314)</f>
        <v>41.579814346237669</v>
      </c>
      <c r="G311" s="1">
        <f>('WEIGHTED from Refinitive'!$B$3*'ISSUE SCORE from EIKON'!L314)+('WEIGHTED from Refinitive'!$B$4*'ISSUE SCORE from EIKON'!AA314)+('ISSUE SCORE from EIKON'!AP314*'WEIGHTED from Refinitive'!$B$5)+('WEIGHTED from Refinitive'!$B$8*'ISSUE SCORE from EIKON'!BE314)+('ISSUE SCORE from EIKON'!BT314*'WEIGHTED from Refinitive'!$B$9)+('WEIGHTED from Refinitive'!$B$10*'ISSUE SCORE from EIKON'!CI314)+('ISSUE SCORE from EIKON'!CX314*'WEIGHTED from Refinitive'!$B$11)+('WEIGHTED from Refinitive'!$B$14*'ISSUE SCORE from EIKON'!DM314)+('ISSUE SCORE from EIKON'!EB314*'WEIGHTED from Refinitive'!$B$15)+('WEIGHTED from Refinitive'!$B$16*'ISSUE SCORE from EIKON'!EQ314)</f>
        <v>38.373044459868005</v>
      </c>
      <c r="H311" s="1">
        <f>('WEIGHTED from Refinitive'!$B$3*'ISSUE SCORE from EIKON'!M314)+('WEIGHTED from Refinitive'!$B$4*'ISSUE SCORE from EIKON'!AB314)+('ISSUE SCORE from EIKON'!AQ314*'WEIGHTED from Refinitive'!$B$5)+('WEIGHTED from Refinitive'!$B$8*'ISSUE SCORE from EIKON'!BF314)+('ISSUE SCORE from EIKON'!BU314*'WEIGHTED from Refinitive'!$B$9)+('WEIGHTED from Refinitive'!$B$10*'ISSUE SCORE from EIKON'!CJ314)+('ISSUE SCORE from EIKON'!CY314*'WEIGHTED from Refinitive'!$B$11)+('WEIGHTED from Refinitive'!$B$14*'ISSUE SCORE from EIKON'!DN314)+('ISSUE SCORE from EIKON'!EC314*'WEIGHTED from Refinitive'!$B$15)+('WEIGHTED from Refinitive'!$B$16*'ISSUE SCORE from EIKON'!ER314)</f>
        <v>43.722991354815257</v>
      </c>
      <c r="I311" s="1">
        <f>('WEIGHTED from Refinitive'!$B$3*'ISSUE SCORE from EIKON'!N314)+('WEIGHTED from Refinitive'!$B$4*'ISSUE SCORE from EIKON'!AC314)+('ISSUE SCORE from EIKON'!AR314*'WEIGHTED from Refinitive'!$B$5)+('WEIGHTED from Refinitive'!$B$8*'ISSUE SCORE from EIKON'!BG314)+('ISSUE SCORE from EIKON'!BV314*'WEIGHTED from Refinitive'!$B$9)+('WEIGHTED from Refinitive'!$B$10*'ISSUE SCORE from EIKON'!CK314)+('ISSUE SCORE from EIKON'!CZ314*'WEIGHTED from Refinitive'!$B$11)+('WEIGHTED from Refinitive'!$B$14*'ISSUE SCORE from EIKON'!DO314)+('ISSUE SCORE from EIKON'!ED314*'WEIGHTED from Refinitive'!$B$15)+('WEIGHTED from Refinitive'!$B$16*'ISSUE SCORE from EIKON'!ES314)</f>
        <v>40.126944984717916</v>
      </c>
      <c r="J311" s="1">
        <f>('WEIGHTED from Refinitive'!$B$3*'ISSUE SCORE from EIKON'!O314)+('WEIGHTED from Refinitive'!$B$4*'ISSUE SCORE from EIKON'!AD314)+('ISSUE SCORE from EIKON'!AS314*'WEIGHTED from Refinitive'!$B$5)+('WEIGHTED from Refinitive'!$B$8*'ISSUE SCORE from EIKON'!BH314)+('ISSUE SCORE from EIKON'!BW314*'WEIGHTED from Refinitive'!$B$9)+('WEIGHTED from Refinitive'!$B$10*'ISSUE SCORE from EIKON'!CL314)+('ISSUE SCORE from EIKON'!DA314*'WEIGHTED from Refinitive'!$B$11)+('WEIGHTED from Refinitive'!$B$14*'ISSUE SCORE from EIKON'!DP314)+('ISSUE SCORE from EIKON'!EE314*'WEIGHTED from Refinitive'!$B$15)+('WEIGHTED from Refinitive'!$B$16*'ISSUE SCORE from EIKON'!ET314)</f>
        <v>44.67906545209172</v>
      </c>
      <c r="K311" s="1">
        <f>('WEIGHTED from Refinitive'!$B$3*'ISSUE SCORE from EIKON'!P314)+('WEIGHTED from Refinitive'!$B$4*'ISSUE SCORE from EIKON'!AE314)+('ISSUE SCORE from EIKON'!AT314*'WEIGHTED from Refinitive'!$B$5)+('WEIGHTED from Refinitive'!$B$8*'ISSUE SCORE from EIKON'!BI314)+('ISSUE SCORE from EIKON'!BX314*'WEIGHTED from Refinitive'!$B$9)+('WEIGHTED from Refinitive'!$B$10*'ISSUE SCORE from EIKON'!CM314)+('ISSUE SCORE from EIKON'!DB314*'WEIGHTED from Refinitive'!$B$11)+('WEIGHTED from Refinitive'!$B$14*'ISSUE SCORE from EIKON'!DQ314)+('ISSUE SCORE from EIKON'!EF314*'WEIGHTED from Refinitive'!$B$15)+('WEIGHTED from Refinitive'!$B$16*'ISSUE SCORE from EIKON'!EU314)</f>
        <v>48.406294066733388</v>
      </c>
      <c r="L311" s="1">
        <f>('WEIGHTED from Refinitive'!$B$3*'ISSUE SCORE from EIKON'!Q314)+('WEIGHTED from Refinitive'!$B$4*'ISSUE SCORE from EIKON'!AF314)+('ISSUE SCORE from EIKON'!AU314*'WEIGHTED from Refinitive'!$B$5)+('WEIGHTED from Refinitive'!$B$8*'ISSUE SCORE from EIKON'!BJ314)+('ISSUE SCORE from EIKON'!BY314*'WEIGHTED from Refinitive'!$B$9)+('WEIGHTED from Refinitive'!$B$10*'ISSUE SCORE from EIKON'!CN314)+('ISSUE SCORE from EIKON'!DC314*'WEIGHTED from Refinitive'!$B$11)+('WEIGHTED from Refinitive'!$B$14*'ISSUE SCORE from EIKON'!DR314)+('ISSUE SCORE from EIKON'!EG314*'WEIGHTED from Refinitive'!$B$15)+('WEIGHTED from Refinitive'!$B$16*'ISSUE SCORE from EIKON'!EV314)</f>
        <v>45.547082193565167</v>
      </c>
      <c r="M311" s="1">
        <f>('WEIGHTED from Refinitive'!$B$3*'ISSUE SCORE from EIKON'!R314)+('WEIGHTED from Refinitive'!$B$4*'ISSUE SCORE from EIKON'!AG314)+('ISSUE SCORE from EIKON'!AV314*'WEIGHTED from Refinitive'!$B$5)+('WEIGHTED from Refinitive'!$B$8*'ISSUE SCORE from EIKON'!BK314)+('ISSUE SCORE from EIKON'!BZ314*'WEIGHTED from Refinitive'!$B$9)+('WEIGHTED from Refinitive'!$B$10*'ISSUE SCORE from EIKON'!CO314)+('ISSUE SCORE from EIKON'!DD314*'WEIGHTED from Refinitive'!$B$11)+('WEIGHTED from Refinitive'!$B$14*'ISSUE SCORE from EIKON'!DS314)+('ISSUE SCORE from EIKON'!EH314*'WEIGHTED from Refinitive'!$B$15)+('WEIGHTED from Refinitive'!$B$16*'ISSUE SCORE from EIKON'!EW314)</f>
        <v>31.469078393812957</v>
      </c>
      <c r="N311" s="1">
        <f>('WEIGHTED from Refinitive'!$B$3*'ISSUE SCORE from EIKON'!S314)+('WEIGHTED from Refinitive'!$B$4*'ISSUE SCORE from EIKON'!AH314)+('ISSUE SCORE from EIKON'!AW314*'WEIGHTED from Refinitive'!$B$5)+('WEIGHTED from Refinitive'!$B$8*'ISSUE SCORE from EIKON'!BL314)+('ISSUE SCORE from EIKON'!CA314*'WEIGHTED from Refinitive'!$B$9)+('WEIGHTED from Refinitive'!$B$10*'ISSUE SCORE from EIKON'!CP314)+('ISSUE SCORE from EIKON'!DE314*'WEIGHTED from Refinitive'!$B$11)+('WEIGHTED from Refinitive'!$B$14*'ISSUE SCORE from EIKON'!DT314)+('ISSUE SCORE from EIKON'!EI314*'WEIGHTED from Refinitive'!$B$15)+('WEIGHTED from Refinitive'!$B$16*'ISSUE SCORE from EIKON'!EX314)</f>
        <v>43.675233100233072</v>
      </c>
      <c r="O311" s="1">
        <f>('WEIGHTED from Refinitive'!$B$3*'ISSUE SCORE from EIKON'!T314)+('WEIGHTED from Refinitive'!$B$4*'ISSUE SCORE from EIKON'!AI314)+('ISSUE SCORE from EIKON'!AX314*'WEIGHTED from Refinitive'!$B$5)+('WEIGHTED from Refinitive'!$B$8*'ISSUE SCORE from EIKON'!BM314)+('ISSUE SCORE from EIKON'!CB314*'WEIGHTED from Refinitive'!$B$9)+('WEIGHTED from Refinitive'!$B$10*'ISSUE SCORE from EIKON'!CQ314)+('ISSUE SCORE from EIKON'!DF314*'WEIGHTED from Refinitive'!$B$11)+('WEIGHTED from Refinitive'!$B$14*'ISSUE SCORE from EIKON'!DU314)+('ISSUE SCORE from EIKON'!EJ314*'WEIGHTED from Refinitive'!$B$15)+('WEIGHTED from Refinitive'!$B$16*'ISSUE SCORE from EIKON'!EY314)</f>
        <v>45.40357199904156</v>
      </c>
      <c r="P311" s="1">
        <f>('WEIGHTED from Refinitive'!$B$3*'ISSUE SCORE from EIKON'!U314)+('WEIGHTED from Refinitive'!$B$4*'ISSUE SCORE from EIKON'!AJ314)+('ISSUE SCORE from EIKON'!AY314*'WEIGHTED from Refinitive'!$B$5)+('WEIGHTED from Refinitive'!$B$8*'ISSUE SCORE from EIKON'!BN314)+('ISSUE SCORE from EIKON'!CC314*'WEIGHTED from Refinitive'!$B$9)+('WEIGHTED from Refinitive'!$B$10*'ISSUE SCORE from EIKON'!CR314)+('ISSUE SCORE from EIKON'!DG314*'WEIGHTED from Refinitive'!$B$11)+('WEIGHTED from Refinitive'!$B$14*'ISSUE SCORE from EIKON'!DV314)+('ISSUE SCORE from EIKON'!EK314*'WEIGHTED from Refinitive'!$B$15)+('WEIGHTED from Refinitive'!$B$16*'ISSUE SCORE from EIKON'!EZ314)</f>
        <v>41.734322033898266</v>
      </c>
      <c r="R311" s="11" t="s">
        <v>466</v>
      </c>
      <c r="S311" s="1">
        <f t="shared" si="122"/>
        <v>68.697970256437358</v>
      </c>
      <c r="T311" s="1">
        <f t="shared" si="123"/>
        <v>49.323069886571503</v>
      </c>
      <c r="U311" s="1">
        <f t="shared" si="124"/>
        <v>51.630629631916385</v>
      </c>
      <c r="V311" s="1">
        <f t="shared" si="125"/>
        <v>48.192592443837498</v>
      </c>
      <c r="W311" s="1">
        <f t="shared" si="126"/>
        <v>41.579814346237669</v>
      </c>
      <c r="X311" s="1">
        <f t="shared" si="127"/>
        <v>38.373044459868005</v>
      </c>
      <c r="Y311" s="1">
        <f t="shared" si="128"/>
        <v>43.722991354815257</v>
      </c>
      <c r="Z311" s="1">
        <f t="shared" si="129"/>
        <v>40.126944984717916</v>
      </c>
      <c r="AA311" s="1">
        <f t="shared" si="130"/>
        <v>44.67906545209172</v>
      </c>
      <c r="AB311" s="1">
        <f t="shared" si="131"/>
        <v>48.406294066733388</v>
      </c>
      <c r="AC311" s="1">
        <f t="shared" si="132"/>
        <v>45.547082193565167</v>
      </c>
      <c r="AD311" s="1">
        <f t="shared" si="133"/>
        <v>31.469078393812957</v>
      </c>
      <c r="AE311" s="1">
        <f t="shared" si="134"/>
        <v>43.675233100233072</v>
      </c>
      <c r="AF311" s="1">
        <f t="shared" si="135"/>
        <v>45.40357199904156</v>
      </c>
      <c r="AG311" s="1">
        <f t="shared" si="136"/>
        <v>41.734322033898266</v>
      </c>
      <c r="AI311" s="11" t="s">
        <v>466</v>
      </c>
      <c r="AJ311" s="1">
        <f t="shared" si="137"/>
        <v>19.374900369865856</v>
      </c>
      <c r="AK311" s="1">
        <f t="shared" si="138"/>
        <v>-2.3075597453448822</v>
      </c>
      <c r="AL311" s="1">
        <f t="shared" si="139"/>
        <v>3.4380371880788871</v>
      </c>
      <c r="AM311" s="1">
        <f t="shared" si="140"/>
        <v>6.6127780975998292</v>
      </c>
      <c r="AN311" s="1">
        <f t="shared" si="141"/>
        <v>3.2067698863696634</v>
      </c>
      <c r="AO311" s="1">
        <f t="shared" si="142"/>
        <v>-5.3499468949472515</v>
      </c>
      <c r="AP311" s="1">
        <f t="shared" si="143"/>
        <v>3.5960463700973406</v>
      </c>
      <c r="AQ311" s="1">
        <f t="shared" si="144"/>
        <v>-4.552120467373804</v>
      </c>
      <c r="AR311" s="1">
        <f t="shared" si="145"/>
        <v>-3.7272286146416675</v>
      </c>
      <c r="AS311" s="1">
        <f t="shared" si="146"/>
        <v>2.8592118731682206</v>
      </c>
      <c r="AT311" s="1">
        <f t="shared" si="147"/>
        <v>14.07800379975221</v>
      </c>
      <c r="AU311" s="1">
        <f t="shared" si="148"/>
        <v>-12.206154706420115</v>
      </c>
      <c r="AV311" s="1">
        <f t="shared" si="149"/>
        <v>-1.728338898808488</v>
      </c>
      <c r="AW311" s="1">
        <f t="shared" si="150"/>
        <v>3.6692499651432939</v>
      </c>
      <c r="AX311" s="1" t="str">
        <f>VLOOKUP(AI311,'ISSUE SCORE from EIKON'!A314:B743,2,FALSE)</f>
        <v>Varian Medical Systems Inc</v>
      </c>
      <c r="AY311" s="1">
        <f t="shared" si="151"/>
        <v>310</v>
      </c>
      <c r="AZ311" s="1">
        <v>310</v>
      </c>
      <c r="BA311" s="1">
        <v>1</v>
      </c>
    </row>
    <row r="312" spans="1:53" ht="15">
      <c r="A312" s="11" t="s">
        <v>378</v>
      </c>
      <c r="B312" s="1">
        <f>('WEIGHTED from Refinitive'!$B$3*'ISSUE SCORE from EIKON'!G315)+('WEIGHTED from Refinitive'!$B$4*'ISSUE SCORE from EIKON'!V315)+('ISSUE SCORE from EIKON'!AK315*'WEIGHTED from Refinitive'!$B$5)+('WEIGHTED from Refinitive'!$B$8*'ISSUE SCORE from EIKON'!AZ315)+('ISSUE SCORE from EIKON'!BO315*'WEIGHTED from Refinitive'!$B$9)+('WEIGHTED from Refinitive'!$B$10*'ISSUE SCORE from EIKON'!CD315)+('ISSUE SCORE from EIKON'!CS315*'WEIGHTED from Refinitive'!$B$11)+('WEIGHTED from Refinitive'!$B$14*'ISSUE SCORE from EIKON'!DH315)+('ISSUE SCORE from EIKON'!DW315*'WEIGHTED from Refinitive'!$B$15)+('WEIGHTED from Refinitive'!$B$16*'ISSUE SCORE from EIKON'!EL315)</f>
        <v>68.721419216976628</v>
      </c>
      <c r="C312" s="1">
        <f>('WEIGHTED from Refinitive'!$B$3*'ISSUE SCORE from EIKON'!H315)+('WEIGHTED from Refinitive'!$B$4*'ISSUE SCORE from EIKON'!W315)+('ISSUE SCORE from EIKON'!AL315*'WEIGHTED from Refinitive'!$B$5)+('WEIGHTED from Refinitive'!$B$8*'ISSUE SCORE from EIKON'!BA315)+('ISSUE SCORE from EIKON'!BP315*'WEIGHTED from Refinitive'!$B$9)+('WEIGHTED from Refinitive'!$B$10*'ISSUE SCORE from EIKON'!CE315)+('ISSUE SCORE from EIKON'!CT315*'WEIGHTED from Refinitive'!$B$11)+('WEIGHTED from Refinitive'!$B$14*'ISSUE SCORE from EIKON'!DI315)+('ISSUE SCORE from EIKON'!DX315*'WEIGHTED from Refinitive'!$B$15)+('WEIGHTED from Refinitive'!$B$16*'ISSUE SCORE from EIKON'!EM315)</f>
        <v>68.517406725446435</v>
      </c>
      <c r="D312" s="1">
        <f>('WEIGHTED from Refinitive'!$B$3*'ISSUE SCORE from EIKON'!I315)+('WEIGHTED from Refinitive'!$B$4*'ISSUE SCORE from EIKON'!X315)+('ISSUE SCORE from EIKON'!AM315*'WEIGHTED from Refinitive'!$B$5)+('WEIGHTED from Refinitive'!$B$8*'ISSUE SCORE from EIKON'!BB315)+('ISSUE SCORE from EIKON'!BQ315*'WEIGHTED from Refinitive'!$B$9)+('WEIGHTED from Refinitive'!$B$10*'ISSUE SCORE from EIKON'!CF315)+('ISSUE SCORE from EIKON'!CU315*'WEIGHTED from Refinitive'!$B$11)+('WEIGHTED from Refinitive'!$B$14*'ISSUE SCORE from EIKON'!DJ315)+('ISSUE SCORE from EIKON'!DY315*'WEIGHTED from Refinitive'!$B$15)+('WEIGHTED from Refinitive'!$B$16*'ISSUE SCORE from EIKON'!EN315)</f>
        <v>64.173282733928318</v>
      </c>
      <c r="E312" s="1">
        <f>('WEIGHTED from Refinitive'!$B$3*'ISSUE SCORE from EIKON'!J315)+('WEIGHTED from Refinitive'!$B$4*'ISSUE SCORE from EIKON'!Y315)+('ISSUE SCORE from EIKON'!AN315*'WEIGHTED from Refinitive'!$B$5)+('WEIGHTED from Refinitive'!$B$8*'ISSUE SCORE from EIKON'!BC315)+('ISSUE SCORE from EIKON'!BR315*'WEIGHTED from Refinitive'!$B$9)+('WEIGHTED from Refinitive'!$B$10*'ISSUE SCORE from EIKON'!CG315)+('ISSUE SCORE from EIKON'!CV315*'WEIGHTED from Refinitive'!$B$11)+('WEIGHTED from Refinitive'!$B$14*'ISSUE SCORE from EIKON'!DK315)+('ISSUE SCORE from EIKON'!DZ315*'WEIGHTED from Refinitive'!$B$15)+('WEIGHTED from Refinitive'!$B$16*'ISSUE SCORE from EIKON'!EO315)</f>
        <v>57.504973885288663</v>
      </c>
      <c r="F312" s="1">
        <f>('WEIGHTED from Refinitive'!$B$3*'ISSUE SCORE from EIKON'!K315)+('WEIGHTED from Refinitive'!$B$4*'ISSUE SCORE from EIKON'!Z315)+('ISSUE SCORE from EIKON'!AO315*'WEIGHTED from Refinitive'!$B$5)+('WEIGHTED from Refinitive'!$B$8*'ISSUE SCORE from EIKON'!BD315)+('ISSUE SCORE from EIKON'!BS315*'WEIGHTED from Refinitive'!$B$9)+('WEIGHTED from Refinitive'!$B$10*'ISSUE SCORE from EIKON'!CH315)+('ISSUE SCORE from EIKON'!CW315*'WEIGHTED from Refinitive'!$B$11)+('WEIGHTED from Refinitive'!$B$14*'ISSUE SCORE from EIKON'!DL315)+('ISSUE SCORE from EIKON'!EA315*'WEIGHTED from Refinitive'!$B$15)+('WEIGHTED from Refinitive'!$B$16*'ISSUE SCORE from EIKON'!EP315)</f>
        <v>48.282151017299491</v>
      </c>
      <c r="G312" s="1">
        <f>('WEIGHTED from Refinitive'!$B$3*'ISSUE SCORE from EIKON'!L315)+('WEIGHTED from Refinitive'!$B$4*'ISSUE SCORE from EIKON'!AA315)+('ISSUE SCORE from EIKON'!AP315*'WEIGHTED from Refinitive'!$B$5)+('WEIGHTED from Refinitive'!$B$8*'ISSUE SCORE from EIKON'!BE315)+('ISSUE SCORE from EIKON'!BT315*'WEIGHTED from Refinitive'!$B$9)+('WEIGHTED from Refinitive'!$B$10*'ISSUE SCORE from EIKON'!CI315)+('ISSUE SCORE from EIKON'!CX315*'WEIGHTED from Refinitive'!$B$11)+('WEIGHTED from Refinitive'!$B$14*'ISSUE SCORE from EIKON'!DM315)+('ISSUE SCORE from EIKON'!EB315*'WEIGHTED from Refinitive'!$B$15)+('WEIGHTED from Refinitive'!$B$16*'ISSUE SCORE from EIKON'!EQ315)</f>
        <v>42.933935126493637</v>
      </c>
      <c r="H312" s="1">
        <f>('WEIGHTED from Refinitive'!$B$3*'ISSUE SCORE from EIKON'!M315)+('WEIGHTED from Refinitive'!$B$4*'ISSUE SCORE from EIKON'!AB315)+('ISSUE SCORE from EIKON'!AQ315*'WEIGHTED from Refinitive'!$B$5)+('WEIGHTED from Refinitive'!$B$8*'ISSUE SCORE from EIKON'!BF315)+('ISSUE SCORE from EIKON'!BU315*'WEIGHTED from Refinitive'!$B$9)+('WEIGHTED from Refinitive'!$B$10*'ISSUE SCORE from EIKON'!CJ315)+('ISSUE SCORE from EIKON'!CY315*'WEIGHTED from Refinitive'!$B$11)+('WEIGHTED from Refinitive'!$B$14*'ISSUE SCORE from EIKON'!DN315)+('ISSUE SCORE from EIKON'!EC315*'WEIGHTED from Refinitive'!$B$15)+('WEIGHTED from Refinitive'!$B$16*'ISSUE SCORE from EIKON'!ER315)</f>
        <v>45.564052494268267</v>
      </c>
      <c r="I312" s="1">
        <f>('WEIGHTED from Refinitive'!$B$3*'ISSUE SCORE from EIKON'!N315)+('WEIGHTED from Refinitive'!$B$4*'ISSUE SCORE from EIKON'!AC315)+('ISSUE SCORE from EIKON'!AR315*'WEIGHTED from Refinitive'!$B$5)+('WEIGHTED from Refinitive'!$B$8*'ISSUE SCORE from EIKON'!BG315)+('ISSUE SCORE from EIKON'!BV315*'WEIGHTED from Refinitive'!$B$9)+('WEIGHTED from Refinitive'!$B$10*'ISSUE SCORE from EIKON'!CK315)+('ISSUE SCORE from EIKON'!CZ315*'WEIGHTED from Refinitive'!$B$11)+('WEIGHTED from Refinitive'!$B$14*'ISSUE SCORE from EIKON'!DO315)+('ISSUE SCORE from EIKON'!ED315*'WEIGHTED from Refinitive'!$B$15)+('WEIGHTED from Refinitive'!$B$16*'ISSUE SCORE from EIKON'!ES315)</f>
        <v>46.771787140066223</v>
      </c>
      <c r="J312" s="1">
        <f>('WEIGHTED from Refinitive'!$B$3*'ISSUE SCORE from EIKON'!O315)+('WEIGHTED from Refinitive'!$B$4*'ISSUE SCORE from EIKON'!AD315)+('ISSUE SCORE from EIKON'!AS315*'WEIGHTED from Refinitive'!$B$5)+('WEIGHTED from Refinitive'!$B$8*'ISSUE SCORE from EIKON'!BH315)+('ISSUE SCORE from EIKON'!BW315*'WEIGHTED from Refinitive'!$B$9)+('WEIGHTED from Refinitive'!$B$10*'ISSUE SCORE from EIKON'!CL315)+('ISSUE SCORE from EIKON'!DA315*'WEIGHTED from Refinitive'!$B$11)+('WEIGHTED from Refinitive'!$B$14*'ISSUE SCORE from EIKON'!DP315)+('ISSUE SCORE from EIKON'!EE315*'WEIGHTED from Refinitive'!$B$15)+('WEIGHTED from Refinitive'!$B$16*'ISSUE SCORE from EIKON'!ET315)</f>
        <v>39.017283830840526</v>
      </c>
      <c r="K312" s="1">
        <f>('WEIGHTED from Refinitive'!$B$3*'ISSUE SCORE from EIKON'!P315)+('WEIGHTED from Refinitive'!$B$4*'ISSUE SCORE from EIKON'!AE315)+('ISSUE SCORE from EIKON'!AT315*'WEIGHTED from Refinitive'!$B$5)+('WEIGHTED from Refinitive'!$B$8*'ISSUE SCORE from EIKON'!BI315)+('ISSUE SCORE from EIKON'!BX315*'WEIGHTED from Refinitive'!$B$9)+('WEIGHTED from Refinitive'!$B$10*'ISSUE SCORE from EIKON'!CM315)+('ISSUE SCORE from EIKON'!DB315*'WEIGHTED from Refinitive'!$B$11)+('WEIGHTED from Refinitive'!$B$14*'ISSUE SCORE from EIKON'!DQ315)+('ISSUE SCORE from EIKON'!EF315*'WEIGHTED from Refinitive'!$B$15)+('WEIGHTED from Refinitive'!$B$16*'ISSUE SCORE from EIKON'!EU315)</f>
        <v>34.186635471277896</v>
      </c>
      <c r="L312" s="1">
        <f>('WEIGHTED from Refinitive'!$B$3*'ISSUE SCORE from EIKON'!Q315)+('WEIGHTED from Refinitive'!$B$4*'ISSUE SCORE from EIKON'!AF315)+('ISSUE SCORE from EIKON'!AU315*'WEIGHTED from Refinitive'!$B$5)+('WEIGHTED from Refinitive'!$B$8*'ISSUE SCORE from EIKON'!BJ315)+('ISSUE SCORE from EIKON'!BY315*'WEIGHTED from Refinitive'!$B$9)+('WEIGHTED from Refinitive'!$B$10*'ISSUE SCORE from EIKON'!CN315)+('ISSUE SCORE from EIKON'!DC315*'WEIGHTED from Refinitive'!$B$11)+('WEIGHTED from Refinitive'!$B$14*'ISSUE SCORE from EIKON'!DR315)+('ISSUE SCORE from EIKON'!EG315*'WEIGHTED from Refinitive'!$B$15)+('WEIGHTED from Refinitive'!$B$16*'ISSUE SCORE from EIKON'!EV315)</f>
        <v>31.664434454780807</v>
      </c>
      <c r="M312" s="1">
        <f>('WEIGHTED from Refinitive'!$B$3*'ISSUE SCORE from EIKON'!R315)+('WEIGHTED from Refinitive'!$B$4*'ISSUE SCORE from EIKON'!AG315)+('ISSUE SCORE from EIKON'!AV315*'WEIGHTED from Refinitive'!$B$5)+('WEIGHTED from Refinitive'!$B$8*'ISSUE SCORE from EIKON'!BK315)+('ISSUE SCORE from EIKON'!BZ315*'WEIGHTED from Refinitive'!$B$9)+('WEIGHTED from Refinitive'!$B$10*'ISSUE SCORE from EIKON'!CO315)+('ISSUE SCORE from EIKON'!DD315*'WEIGHTED from Refinitive'!$B$11)+('WEIGHTED from Refinitive'!$B$14*'ISSUE SCORE from EIKON'!DS315)+('ISSUE SCORE from EIKON'!EH315*'WEIGHTED from Refinitive'!$B$15)+('WEIGHTED from Refinitive'!$B$16*'ISSUE SCORE from EIKON'!EW315)</f>
        <v>37.49382314295184</v>
      </c>
      <c r="N312" s="1">
        <f>('WEIGHTED from Refinitive'!$B$3*'ISSUE SCORE from EIKON'!S315)+('WEIGHTED from Refinitive'!$B$4*'ISSUE SCORE from EIKON'!AH315)+('ISSUE SCORE from EIKON'!AW315*'WEIGHTED from Refinitive'!$B$5)+('WEIGHTED from Refinitive'!$B$8*'ISSUE SCORE from EIKON'!BL315)+('ISSUE SCORE from EIKON'!CA315*'WEIGHTED from Refinitive'!$B$9)+('WEIGHTED from Refinitive'!$B$10*'ISSUE SCORE from EIKON'!CP315)+('ISSUE SCORE from EIKON'!DE315*'WEIGHTED from Refinitive'!$B$11)+('WEIGHTED from Refinitive'!$B$14*'ISSUE SCORE from EIKON'!DT315)+('ISSUE SCORE from EIKON'!EI315*'WEIGHTED from Refinitive'!$B$15)+('WEIGHTED from Refinitive'!$B$16*'ISSUE SCORE from EIKON'!EX315)</f>
        <v>40.034548066875615</v>
      </c>
      <c r="O312" s="1">
        <f>('WEIGHTED from Refinitive'!$B$3*'ISSUE SCORE from EIKON'!T315)+('WEIGHTED from Refinitive'!$B$4*'ISSUE SCORE from EIKON'!AI315)+('ISSUE SCORE from EIKON'!AX315*'WEIGHTED from Refinitive'!$B$5)+('WEIGHTED from Refinitive'!$B$8*'ISSUE SCORE from EIKON'!BM315)+('ISSUE SCORE from EIKON'!CB315*'WEIGHTED from Refinitive'!$B$9)+('WEIGHTED from Refinitive'!$B$10*'ISSUE SCORE from EIKON'!CQ315)+('ISSUE SCORE from EIKON'!DF315*'WEIGHTED from Refinitive'!$B$11)+('WEIGHTED from Refinitive'!$B$14*'ISSUE SCORE from EIKON'!DU315)+('ISSUE SCORE from EIKON'!EJ315*'WEIGHTED from Refinitive'!$B$15)+('WEIGHTED from Refinitive'!$B$16*'ISSUE SCORE from EIKON'!EY315)</f>
        <v>34.636972621039348</v>
      </c>
      <c r="P312" s="1">
        <f>('WEIGHTED from Refinitive'!$B$3*'ISSUE SCORE from EIKON'!U315)+('WEIGHTED from Refinitive'!$B$4*'ISSUE SCORE from EIKON'!AJ315)+('ISSUE SCORE from EIKON'!AY315*'WEIGHTED from Refinitive'!$B$5)+('WEIGHTED from Refinitive'!$B$8*'ISSUE SCORE from EIKON'!BN315)+('ISSUE SCORE from EIKON'!CC315*'WEIGHTED from Refinitive'!$B$9)+('WEIGHTED from Refinitive'!$B$10*'ISSUE SCORE from EIKON'!CR315)+('ISSUE SCORE from EIKON'!DG315*'WEIGHTED from Refinitive'!$B$11)+('WEIGHTED from Refinitive'!$B$14*'ISSUE SCORE from EIKON'!DV315)+('ISSUE SCORE from EIKON'!EK315*'WEIGHTED from Refinitive'!$B$15)+('WEIGHTED from Refinitive'!$B$16*'ISSUE SCORE from EIKON'!EZ315)</f>
        <v>35.22290840245217</v>
      </c>
      <c r="R312" s="11" t="s">
        <v>467</v>
      </c>
      <c r="S312" s="1">
        <f t="shared" si="122"/>
        <v>71.785484274839718</v>
      </c>
      <c r="T312" s="1">
        <f t="shared" si="123"/>
        <v>68.517406725446435</v>
      </c>
      <c r="U312" s="1">
        <f t="shared" si="124"/>
        <v>64.173282733928318</v>
      </c>
      <c r="V312" s="1">
        <f t="shared" si="125"/>
        <v>57.504973885288663</v>
      </c>
      <c r="W312" s="1">
        <f t="shared" si="126"/>
        <v>48.282151017299491</v>
      </c>
      <c r="X312" s="1">
        <f t="shared" si="127"/>
        <v>42.933935126493637</v>
      </c>
      <c r="Y312" s="1">
        <f t="shared" si="128"/>
        <v>45.564052494268267</v>
      </c>
      <c r="Z312" s="1">
        <f t="shared" si="129"/>
        <v>46.771787140066223</v>
      </c>
      <c r="AA312" s="1">
        <f t="shared" si="130"/>
        <v>39.017283830840526</v>
      </c>
      <c r="AB312" s="1">
        <f t="shared" si="131"/>
        <v>34.186635471277896</v>
      </c>
      <c r="AC312" s="1">
        <f t="shared" si="132"/>
        <v>31.664434454780807</v>
      </c>
      <c r="AD312" s="1">
        <f t="shared" si="133"/>
        <v>37.49382314295184</v>
      </c>
      <c r="AE312" s="1">
        <f t="shared" si="134"/>
        <v>40.034548066875615</v>
      </c>
      <c r="AF312" s="1">
        <f t="shared" si="135"/>
        <v>34.636972621039348</v>
      </c>
      <c r="AG312" s="1">
        <f t="shared" si="136"/>
        <v>35.22290840245217</v>
      </c>
      <c r="AI312" s="11" t="s">
        <v>467</v>
      </c>
      <c r="AJ312" s="1">
        <f t="shared" si="137"/>
        <v>3.2680775493932828</v>
      </c>
      <c r="AK312" s="1">
        <f t="shared" si="138"/>
        <v>4.3441239915181171</v>
      </c>
      <c r="AL312" s="1">
        <f t="shared" si="139"/>
        <v>6.6683088486396542</v>
      </c>
      <c r="AM312" s="1">
        <f t="shared" si="140"/>
        <v>9.2228228679891728</v>
      </c>
      <c r="AN312" s="1">
        <f t="shared" si="141"/>
        <v>5.3482158908058537</v>
      </c>
      <c r="AO312" s="1">
        <f t="shared" si="142"/>
        <v>-2.6301173677746306</v>
      </c>
      <c r="AP312" s="1">
        <f t="shared" si="143"/>
        <v>-1.2077346457979559</v>
      </c>
      <c r="AQ312" s="1">
        <f t="shared" si="144"/>
        <v>7.7545033092256972</v>
      </c>
      <c r="AR312" s="1">
        <f t="shared" si="145"/>
        <v>4.8306483595626304</v>
      </c>
      <c r="AS312" s="1">
        <f t="shared" si="146"/>
        <v>2.5222010164970889</v>
      </c>
      <c r="AT312" s="1">
        <f t="shared" si="147"/>
        <v>-5.8293886881710328</v>
      </c>
      <c r="AU312" s="1">
        <f t="shared" si="148"/>
        <v>-2.5407249239237757</v>
      </c>
      <c r="AV312" s="1">
        <f t="shared" si="149"/>
        <v>5.3975754458362672</v>
      </c>
      <c r="AW312" s="1">
        <f t="shared" si="150"/>
        <v>-0.58593578141282165</v>
      </c>
      <c r="AX312" s="1" t="str">
        <f>VLOOKUP(AI312,'ISSUE SCORE from EIKON'!A315:B744,2,FALSE)</f>
        <v>VF Corp</v>
      </c>
      <c r="AY312" s="1">
        <f t="shared" si="151"/>
        <v>311</v>
      </c>
      <c r="AZ312" s="1">
        <v>311</v>
      </c>
      <c r="BA312" s="1">
        <v>1</v>
      </c>
    </row>
    <row r="313" spans="1:53" ht="15">
      <c r="A313" s="11" t="s">
        <v>379</v>
      </c>
      <c r="B313" s="1">
        <f>('WEIGHTED from Refinitive'!$B$3*'ISSUE SCORE from EIKON'!G316)+('WEIGHTED from Refinitive'!$B$4*'ISSUE SCORE from EIKON'!V316)+('ISSUE SCORE from EIKON'!AK316*'WEIGHTED from Refinitive'!$B$5)+('WEIGHTED from Refinitive'!$B$8*'ISSUE SCORE from EIKON'!AZ316)+('ISSUE SCORE from EIKON'!BO316*'WEIGHTED from Refinitive'!$B$9)+('WEIGHTED from Refinitive'!$B$10*'ISSUE SCORE from EIKON'!CD316)+('ISSUE SCORE from EIKON'!CS316*'WEIGHTED from Refinitive'!$B$11)+('WEIGHTED from Refinitive'!$B$14*'ISSUE SCORE from EIKON'!DH316)+('ISSUE SCORE from EIKON'!DW316*'WEIGHTED from Refinitive'!$B$15)+('WEIGHTED from Refinitive'!$B$16*'ISSUE SCORE from EIKON'!EL316)</f>
        <v>80.684172214740073</v>
      </c>
      <c r="C313" s="1">
        <f>('WEIGHTED from Refinitive'!$B$3*'ISSUE SCORE from EIKON'!H316)+('WEIGHTED from Refinitive'!$B$4*'ISSUE SCORE from EIKON'!W316)+('ISSUE SCORE from EIKON'!AL316*'WEIGHTED from Refinitive'!$B$5)+('WEIGHTED from Refinitive'!$B$8*'ISSUE SCORE from EIKON'!BA316)+('ISSUE SCORE from EIKON'!BP316*'WEIGHTED from Refinitive'!$B$9)+('WEIGHTED from Refinitive'!$B$10*'ISSUE SCORE from EIKON'!CE316)+('ISSUE SCORE from EIKON'!CT316*'WEIGHTED from Refinitive'!$B$11)+('WEIGHTED from Refinitive'!$B$14*'ISSUE SCORE from EIKON'!DI316)+('ISSUE SCORE from EIKON'!DX316*'WEIGHTED from Refinitive'!$B$15)+('WEIGHTED from Refinitive'!$B$16*'ISSUE SCORE from EIKON'!EM316)</f>
        <v>75.465301374576029</v>
      </c>
      <c r="D313" s="1">
        <f>('WEIGHTED from Refinitive'!$B$3*'ISSUE SCORE from EIKON'!I316)+('WEIGHTED from Refinitive'!$B$4*'ISSUE SCORE from EIKON'!X316)+('ISSUE SCORE from EIKON'!AM316*'WEIGHTED from Refinitive'!$B$5)+('WEIGHTED from Refinitive'!$B$8*'ISSUE SCORE from EIKON'!BB316)+('ISSUE SCORE from EIKON'!BQ316*'WEIGHTED from Refinitive'!$B$9)+('WEIGHTED from Refinitive'!$B$10*'ISSUE SCORE from EIKON'!CF316)+('ISSUE SCORE from EIKON'!CU316*'WEIGHTED from Refinitive'!$B$11)+('WEIGHTED from Refinitive'!$B$14*'ISSUE SCORE from EIKON'!DJ316)+('ISSUE SCORE from EIKON'!DY316*'WEIGHTED from Refinitive'!$B$15)+('WEIGHTED from Refinitive'!$B$16*'ISSUE SCORE from EIKON'!EN316)</f>
        <v>73.08168029696651</v>
      </c>
      <c r="E313" s="1">
        <f>('WEIGHTED from Refinitive'!$B$3*'ISSUE SCORE from EIKON'!J316)+('WEIGHTED from Refinitive'!$B$4*'ISSUE SCORE from EIKON'!Y316)+('ISSUE SCORE from EIKON'!AN316*'WEIGHTED from Refinitive'!$B$5)+('WEIGHTED from Refinitive'!$B$8*'ISSUE SCORE from EIKON'!BC316)+('ISSUE SCORE from EIKON'!BR316*'WEIGHTED from Refinitive'!$B$9)+('WEIGHTED from Refinitive'!$B$10*'ISSUE SCORE from EIKON'!CG316)+('ISSUE SCORE from EIKON'!CV316*'WEIGHTED from Refinitive'!$B$11)+('WEIGHTED from Refinitive'!$B$14*'ISSUE SCORE from EIKON'!DK316)+('ISSUE SCORE from EIKON'!DZ316*'WEIGHTED from Refinitive'!$B$15)+('WEIGHTED from Refinitive'!$B$16*'ISSUE SCORE from EIKON'!EO316)</f>
        <v>82.503377458190286</v>
      </c>
      <c r="F313" s="1">
        <f>('WEIGHTED from Refinitive'!$B$3*'ISSUE SCORE from EIKON'!K316)+('WEIGHTED from Refinitive'!$B$4*'ISSUE SCORE from EIKON'!Z316)+('ISSUE SCORE from EIKON'!AO316*'WEIGHTED from Refinitive'!$B$5)+('WEIGHTED from Refinitive'!$B$8*'ISSUE SCORE from EIKON'!BD316)+('ISSUE SCORE from EIKON'!BS316*'WEIGHTED from Refinitive'!$B$9)+('WEIGHTED from Refinitive'!$B$10*'ISSUE SCORE from EIKON'!CH316)+('ISSUE SCORE from EIKON'!CW316*'WEIGHTED from Refinitive'!$B$11)+('WEIGHTED from Refinitive'!$B$14*'ISSUE SCORE from EIKON'!DL316)+('ISSUE SCORE from EIKON'!EA316*'WEIGHTED from Refinitive'!$B$15)+('WEIGHTED from Refinitive'!$B$16*'ISSUE SCORE from EIKON'!EP316)</f>
        <v>78.220080234231133</v>
      </c>
      <c r="G313" s="1">
        <f>('WEIGHTED from Refinitive'!$B$3*'ISSUE SCORE from EIKON'!L316)+('WEIGHTED from Refinitive'!$B$4*'ISSUE SCORE from EIKON'!AA316)+('ISSUE SCORE from EIKON'!AP316*'WEIGHTED from Refinitive'!$B$5)+('WEIGHTED from Refinitive'!$B$8*'ISSUE SCORE from EIKON'!BE316)+('ISSUE SCORE from EIKON'!BT316*'WEIGHTED from Refinitive'!$B$9)+('WEIGHTED from Refinitive'!$B$10*'ISSUE SCORE from EIKON'!CI316)+('ISSUE SCORE from EIKON'!CX316*'WEIGHTED from Refinitive'!$B$11)+('WEIGHTED from Refinitive'!$B$14*'ISSUE SCORE from EIKON'!DM316)+('ISSUE SCORE from EIKON'!EB316*'WEIGHTED from Refinitive'!$B$15)+('WEIGHTED from Refinitive'!$B$16*'ISSUE SCORE from EIKON'!EQ316)</f>
        <v>79.349652627008226</v>
      </c>
      <c r="H313" s="1">
        <f>('WEIGHTED from Refinitive'!$B$3*'ISSUE SCORE from EIKON'!M316)+('WEIGHTED from Refinitive'!$B$4*'ISSUE SCORE from EIKON'!AB316)+('ISSUE SCORE from EIKON'!AQ316*'WEIGHTED from Refinitive'!$B$5)+('WEIGHTED from Refinitive'!$B$8*'ISSUE SCORE from EIKON'!BF316)+('ISSUE SCORE from EIKON'!BU316*'WEIGHTED from Refinitive'!$B$9)+('WEIGHTED from Refinitive'!$B$10*'ISSUE SCORE from EIKON'!CJ316)+('ISSUE SCORE from EIKON'!CY316*'WEIGHTED from Refinitive'!$B$11)+('WEIGHTED from Refinitive'!$B$14*'ISSUE SCORE from EIKON'!DN316)+('ISSUE SCORE from EIKON'!EC316*'WEIGHTED from Refinitive'!$B$15)+('WEIGHTED from Refinitive'!$B$16*'ISSUE SCORE from EIKON'!ER316)</f>
        <v>75.072806351192312</v>
      </c>
      <c r="I313" s="1">
        <f>('WEIGHTED from Refinitive'!$B$3*'ISSUE SCORE from EIKON'!N316)+('WEIGHTED from Refinitive'!$B$4*'ISSUE SCORE from EIKON'!AC316)+('ISSUE SCORE from EIKON'!AR316*'WEIGHTED from Refinitive'!$B$5)+('WEIGHTED from Refinitive'!$B$8*'ISSUE SCORE from EIKON'!BG316)+('ISSUE SCORE from EIKON'!BV316*'WEIGHTED from Refinitive'!$B$9)+('WEIGHTED from Refinitive'!$B$10*'ISSUE SCORE from EIKON'!CK316)+('ISSUE SCORE from EIKON'!CZ316*'WEIGHTED from Refinitive'!$B$11)+('WEIGHTED from Refinitive'!$B$14*'ISSUE SCORE from EIKON'!DO316)+('ISSUE SCORE from EIKON'!ED316*'WEIGHTED from Refinitive'!$B$15)+('WEIGHTED from Refinitive'!$B$16*'ISSUE SCORE from EIKON'!ES316)</f>
        <v>59.640447065448591</v>
      </c>
      <c r="J313" s="1">
        <f>('WEIGHTED from Refinitive'!$B$3*'ISSUE SCORE from EIKON'!O316)+('WEIGHTED from Refinitive'!$B$4*'ISSUE SCORE from EIKON'!AD316)+('ISSUE SCORE from EIKON'!AS316*'WEIGHTED from Refinitive'!$B$5)+('WEIGHTED from Refinitive'!$B$8*'ISSUE SCORE from EIKON'!BH316)+('ISSUE SCORE from EIKON'!BW316*'WEIGHTED from Refinitive'!$B$9)+('WEIGHTED from Refinitive'!$B$10*'ISSUE SCORE from EIKON'!CL316)+('ISSUE SCORE from EIKON'!DA316*'WEIGHTED from Refinitive'!$B$11)+('WEIGHTED from Refinitive'!$B$14*'ISSUE SCORE from EIKON'!DP316)+('ISSUE SCORE from EIKON'!EE316*'WEIGHTED from Refinitive'!$B$15)+('WEIGHTED from Refinitive'!$B$16*'ISSUE SCORE from EIKON'!ET316)</f>
        <v>62.147022332506189</v>
      </c>
      <c r="K313" s="1">
        <f>('WEIGHTED from Refinitive'!$B$3*'ISSUE SCORE from EIKON'!P316)+('WEIGHTED from Refinitive'!$B$4*'ISSUE SCORE from EIKON'!AE316)+('ISSUE SCORE from EIKON'!AT316*'WEIGHTED from Refinitive'!$B$5)+('WEIGHTED from Refinitive'!$B$8*'ISSUE SCORE from EIKON'!BI316)+('ISSUE SCORE from EIKON'!BX316*'WEIGHTED from Refinitive'!$B$9)+('WEIGHTED from Refinitive'!$B$10*'ISSUE SCORE from EIKON'!CM316)+('ISSUE SCORE from EIKON'!DB316*'WEIGHTED from Refinitive'!$B$11)+('WEIGHTED from Refinitive'!$B$14*'ISSUE SCORE from EIKON'!DQ316)+('ISSUE SCORE from EIKON'!EF316*'WEIGHTED from Refinitive'!$B$15)+('WEIGHTED from Refinitive'!$B$16*'ISSUE SCORE from EIKON'!EU316)</f>
        <v>50.162506559228689</v>
      </c>
      <c r="L313" s="1">
        <f>('WEIGHTED from Refinitive'!$B$3*'ISSUE SCORE from EIKON'!Q316)+('WEIGHTED from Refinitive'!$B$4*'ISSUE SCORE from EIKON'!AF316)+('ISSUE SCORE from EIKON'!AU316*'WEIGHTED from Refinitive'!$B$5)+('WEIGHTED from Refinitive'!$B$8*'ISSUE SCORE from EIKON'!BJ316)+('ISSUE SCORE from EIKON'!BY316*'WEIGHTED from Refinitive'!$B$9)+('WEIGHTED from Refinitive'!$B$10*'ISSUE SCORE from EIKON'!CN316)+('ISSUE SCORE from EIKON'!DC316*'WEIGHTED from Refinitive'!$B$11)+('WEIGHTED from Refinitive'!$B$14*'ISSUE SCORE from EIKON'!DR316)+('ISSUE SCORE from EIKON'!EG316*'WEIGHTED from Refinitive'!$B$15)+('WEIGHTED from Refinitive'!$B$16*'ISSUE SCORE from EIKON'!EV316)</f>
        <v>50.036777677870184</v>
      </c>
      <c r="M313" s="1">
        <f>('WEIGHTED from Refinitive'!$B$3*'ISSUE SCORE from EIKON'!R316)+('WEIGHTED from Refinitive'!$B$4*'ISSUE SCORE from EIKON'!AG316)+('ISSUE SCORE from EIKON'!AV316*'WEIGHTED from Refinitive'!$B$5)+('WEIGHTED from Refinitive'!$B$8*'ISSUE SCORE from EIKON'!BK316)+('ISSUE SCORE from EIKON'!BZ316*'WEIGHTED from Refinitive'!$B$9)+('WEIGHTED from Refinitive'!$B$10*'ISSUE SCORE from EIKON'!CO316)+('ISSUE SCORE from EIKON'!DD316*'WEIGHTED from Refinitive'!$B$11)+('WEIGHTED from Refinitive'!$B$14*'ISSUE SCORE from EIKON'!DS316)+('ISSUE SCORE from EIKON'!EH316*'WEIGHTED from Refinitive'!$B$15)+('WEIGHTED from Refinitive'!$B$16*'ISSUE SCORE from EIKON'!EW316)</f>
        <v>46.6074580640541</v>
      </c>
      <c r="N313" s="1">
        <f>('WEIGHTED from Refinitive'!$B$3*'ISSUE SCORE from EIKON'!S316)+('WEIGHTED from Refinitive'!$B$4*'ISSUE SCORE from EIKON'!AH316)+('ISSUE SCORE from EIKON'!AW316*'WEIGHTED from Refinitive'!$B$5)+('WEIGHTED from Refinitive'!$B$8*'ISSUE SCORE from EIKON'!BL316)+('ISSUE SCORE from EIKON'!CA316*'WEIGHTED from Refinitive'!$B$9)+('WEIGHTED from Refinitive'!$B$10*'ISSUE SCORE from EIKON'!CP316)+('ISSUE SCORE from EIKON'!DE316*'WEIGHTED from Refinitive'!$B$11)+('WEIGHTED from Refinitive'!$B$14*'ISSUE SCORE from EIKON'!DT316)+('ISSUE SCORE from EIKON'!EI316*'WEIGHTED from Refinitive'!$B$15)+('WEIGHTED from Refinitive'!$B$16*'ISSUE SCORE from EIKON'!EX316)</f>
        <v>38.467694063926892</v>
      </c>
      <c r="O313" s="1">
        <f>('WEIGHTED from Refinitive'!$B$3*'ISSUE SCORE from EIKON'!T316)+('WEIGHTED from Refinitive'!$B$4*'ISSUE SCORE from EIKON'!AI316)+('ISSUE SCORE from EIKON'!AX316*'WEIGHTED from Refinitive'!$B$5)+('WEIGHTED from Refinitive'!$B$8*'ISSUE SCORE from EIKON'!BM316)+('ISSUE SCORE from EIKON'!CB316*'WEIGHTED from Refinitive'!$B$9)+('WEIGHTED from Refinitive'!$B$10*'ISSUE SCORE from EIKON'!CQ316)+('ISSUE SCORE from EIKON'!DF316*'WEIGHTED from Refinitive'!$B$11)+('WEIGHTED from Refinitive'!$B$14*'ISSUE SCORE from EIKON'!DU316)+('ISSUE SCORE from EIKON'!EJ316*'WEIGHTED from Refinitive'!$B$15)+('WEIGHTED from Refinitive'!$B$16*'ISSUE SCORE from EIKON'!EY316)</f>
        <v>47.448676907726473</v>
      </c>
      <c r="P313" s="1">
        <f>('WEIGHTED from Refinitive'!$B$3*'ISSUE SCORE from EIKON'!U316)+('WEIGHTED from Refinitive'!$B$4*'ISSUE SCORE from EIKON'!AJ316)+('ISSUE SCORE from EIKON'!AY316*'WEIGHTED from Refinitive'!$B$5)+('WEIGHTED from Refinitive'!$B$8*'ISSUE SCORE from EIKON'!BN316)+('ISSUE SCORE from EIKON'!CC316*'WEIGHTED from Refinitive'!$B$9)+('WEIGHTED from Refinitive'!$B$10*'ISSUE SCORE from EIKON'!CR316)+('ISSUE SCORE from EIKON'!DG316*'WEIGHTED from Refinitive'!$B$11)+('WEIGHTED from Refinitive'!$B$14*'ISSUE SCORE from EIKON'!DV316)+('ISSUE SCORE from EIKON'!EK316*'WEIGHTED from Refinitive'!$B$15)+('WEIGHTED from Refinitive'!$B$16*'ISSUE SCORE from EIKON'!EZ316)</f>
        <v>58.822598870056474</v>
      </c>
      <c r="R313" s="11" t="s">
        <v>468</v>
      </c>
      <c r="S313" s="1">
        <f t="shared" si="122"/>
        <v>56.489185237353389</v>
      </c>
      <c r="T313" s="1">
        <f t="shared" si="123"/>
        <v>75.465301374576029</v>
      </c>
      <c r="U313" s="1">
        <f t="shared" si="124"/>
        <v>73.08168029696651</v>
      </c>
      <c r="V313" s="1">
        <f t="shared" si="125"/>
        <v>82.503377458190286</v>
      </c>
      <c r="W313" s="1">
        <f t="shared" si="126"/>
        <v>78.220080234231133</v>
      </c>
      <c r="X313" s="1">
        <f t="shared" si="127"/>
        <v>79.349652627008226</v>
      </c>
      <c r="Y313" s="1">
        <f t="shared" si="128"/>
        <v>75.072806351192312</v>
      </c>
      <c r="Z313" s="1">
        <f t="shared" si="129"/>
        <v>59.640447065448591</v>
      </c>
      <c r="AA313" s="1">
        <f t="shared" si="130"/>
        <v>62.147022332506189</v>
      </c>
      <c r="AB313" s="1">
        <f t="shared" si="131"/>
        <v>50.162506559228689</v>
      </c>
      <c r="AC313" s="1">
        <f t="shared" si="132"/>
        <v>50.036777677870184</v>
      </c>
      <c r="AD313" s="1">
        <f t="shared" si="133"/>
        <v>46.6074580640541</v>
      </c>
      <c r="AE313" s="1">
        <f t="shared" si="134"/>
        <v>38.467694063926892</v>
      </c>
      <c r="AF313" s="1">
        <f t="shared" si="135"/>
        <v>47.448676907726473</v>
      </c>
      <c r="AG313" s="1">
        <f t="shared" si="136"/>
        <v>58.822598870056474</v>
      </c>
      <c r="AI313" s="11" t="s">
        <v>468</v>
      </c>
      <c r="AJ313" s="1">
        <f t="shared" si="137"/>
        <v>-18.97611613722264</v>
      </c>
      <c r="AK313" s="1">
        <f t="shared" si="138"/>
        <v>2.3836210776095186</v>
      </c>
      <c r="AL313" s="1">
        <f t="shared" si="139"/>
        <v>-9.4216971612237757</v>
      </c>
      <c r="AM313" s="1">
        <f t="shared" si="140"/>
        <v>4.2832972239591527</v>
      </c>
      <c r="AN313" s="1">
        <f t="shared" si="141"/>
        <v>-1.1295723927770922</v>
      </c>
      <c r="AO313" s="1">
        <f t="shared" si="142"/>
        <v>4.2768462758159131</v>
      </c>
      <c r="AP313" s="1">
        <f t="shared" si="143"/>
        <v>15.432359285743722</v>
      </c>
      <c r="AQ313" s="1">
        <f t="shared" si="144"/>
        <v>-2.5065752670575989</v>
      </c>
      <c r="AR313" s="1">
        <f t="shared" si="145"/>
        <v>11.984515773277501</v>
      </c>
      <c r="AS313" s="1">
        <f t="shared" si="146"/>
        <v>0.12572888135850491</v>
      </c>
      <c r="AT313" s="1">
        <f t="shared" si="147"/>
        <v>3.4293196138160837</v>
      </c>
      <c r="AU313" s="1">
        <f t="shared" si="148"/>
        <v>8.139764000127208</v>
      </c>
      <c r="AV313" s="1">
        <f t="shared" si="149"/>
        <v>-8.9809828437995805</v>
      </c>
      <c r="AW313" s="1">
        <f t="shared" si="150"/>
        <v>-11.373921962330002</v>
      </c>
      <c r="AX313" s="1" t="str">
        <f>VLOOKUP(AI313,'ISSUE SCORE from EIKON'!A316:B745,2,FALSE)</f>
        <v>ViacomCBS Inc</v>
      </c>
      <c r="AY313" s="1">
        <f t="shared" si="151"/>
        <v>312</v>
      </c>
      <c r="AZ313" s="1">
        <v>312</v>
      </c>
      <c r="BA313" s="1">
        <v>1</v>
      </c>
    </row>
    <row r="314" spans="1:53" ht="15">
      <c r="A314" s="11" t="s">
        <v>380</v>
      </c>
      <c r="B314" s="1">
        <f>('WEIGHTED from Refinitive'!$B$3*'ISSUE SCORE from EIKON'!G317)+('WEIGHTED from Refinitive'!$B$4*'ISSUE SCORE from EIKON'!V317)+('ISSUE SCORE from EIKON'!AK317*'WEIGHTED from Refinitive'!$B$5)+('WEIGHTED from Refinitive'!$B$8*'ISSUE SCORE from EIKON'!AZ317)+('ISSUE SCORE from EIKON'!BO317*'WEIGHTED from Refinitive'!$B$9)+('WEIGHTED from Refinitive'!$B$10*'ISSUE SCORE from EIKON'!CD317)+('ISSUE SCORE from EIKON'!CS317*'WEIGHTED from Refinitive'!$B$11)+('WEIGHTED from Refinitive'!$B$14*'ISSUE SCORE from EIKON'!DH317)+('ISSUE SCORE from EIKON'!DW317*'WEIGHTED from Refinitive'!$B$15)+('WEIGHTED from Refinitive'!$B$16*'ISSUE SCORE from EIKON'!EL317)</f>
        <v>71.951237373425883</v>
      </c>
      <c r="C314" s="1">
        <f>('WEIGHTED from Refinitive'!$B$3*'ISSUE SCORE from EIKON'!H317)+('WEIGHTED from Refinitive'!$B$4*'ISSUE SCORE from EIKON'!W317)+('ISSUE SCORE from EIKON'!AL317*'WEIGHTED from Refinitive'!$B$5)+('WEIGHTED from Refinitive'!$B$8*'ISSUE SCORE from EIKON'!BA317)+('ISSUE SCORE from EIKON'!BP317*'WEIGHTED from Refinitive'!$B$9)+('WEIGHTED from Refinitive'!$B$10*'ISSUE SCORE from EIKON'!CE317)+('ISSUE SCORE from EIKON'!CT317*'WEIGHTED from Refinitive'!$B$11)+('WEIGHTED from Refinitive'!$B$14*'ISSUE SCORE from EIKON'!DI317)+('ISSUE SCORE from EIKON'!DX317*'WEIGHTED from Refinitive'!$B$15)+('WEIGHTED from Refinitive'!$B$16*'ISSUE SCORE from EIKON'!EM317)</f>
        <v>73.706574461797899</v>
      </c>
      <c r="D314" s="1">
        <f>('WEIGHTED from Refinitive'!$B$3*'ISSUE SCORE from EIKON'!I317)+('WEIGHTED from Refinitive'!$B$4*'ISSUE SCORE from EIKON'!X317)+('ISSUE SCORE from EIKON'!AM317*'WEIGHTED from Refinitive'!$B$5)+('WEIGHTED from Refinitive'!$B$8*'ISSUE SCORE from EIKON'!BB317)+('ISSUE SCORE from EIKON'!BQ317*'WEIGHTED from Refinitive'!$B$9)+('WEIGHTED from Refinitive'!$B$10*'ISSUE SCORE from EIKON'!CF317)+('ISSUE SCORE from EIKON'!CU317*'WEIGHTED from Refinitive'!$B$11)+('WEIGHTED from Refinitive'!$B$14*'ISSUE SCORE from EIKON'!DJ317)+('ISSUE SCORE from EIKON'!DY317*'WEIGHTED from Refinitive'!$B$15)+('WEIGHTED from Refinitive'!$B$16*'ISSUE SCORE from EIKON'!EN317)</f>
        <v>72.322607874113231</v>
      </c>
      <c r="E314" s="1">
        <f>('WEIGHTED from Refinitive'!$B$3*'ISSUE SCORE from EIKON'!J317)+('WEIGHTED from Refinitive'!$B$4*'ISSUE SCORE from EIKON'!Y317)+('ISSUE SCORE from EIKON'!AN317*'WEIGHTED from Refinitive'!$B$5)+('WEIGHTED from Refinitive'!$B$8*'ISSUE SCORE from EIKON'!BC317)+('ISSUE SCORE from EIKON'!BR317*'WEIGHTED from Refinitive'!$B$9)+('WEIGHTED from Refinitive'!$B$10*'ISSUE SCORE from EIKON'!CG317)+('ISSUE SCORE from EIKON'!CV317*'WEIGHTED from Refinitive'!$B$11)+('WEIGHTED from Refinitive'!$B$14*'ISSUE SCORE from EIKON'!DK317)+('ISSUE SCORE from EIKON'!DZ317*'WEIGHTED from Refinitive'!$B$15)+('WEIGHTED from Refinitive'!$B$16*'ISSUE SCORE from EIKON'!EO317)</f>
        <v>74.850699300699262</v>
      </c>
      <c r="F314" s="1">
        <f>('WEIGHTED from Refinitive'!$B$3*'ISSUE SCORE from EIKON'!K317)+('WEIGHTED from Refinitive'!$B$4*'ISSUE SCORE from EIKON'!Z317)+('ISSUE SCORE from EIKON'!AO317*'WEIGHTED from Refinitive'!$B$5)+('WEIGHTED from Refinitive'!$B$8*'ISSUE SCORE from EIKON'!BD317)+('ISSUE SCORE from EIKON'!BS317*'WEIGHTED from Refinitive'!$B$9)+('WEIGHTED from Refinitive'!$B$10*'ISSUE SCORE from EIKON'!CH317)+('ISSUE SCORE from EIKON'!CW317*'WEIGHTED from Refinitive'!$B$11)+('WEIGHTED from Refinitive'!$B$14*'ISSUE SCORE from EIKON'!DL317)+('ISSUE SCORE from EIKON'!EA317*'WEIGHTED from Refinitive'!$B$15)+('WEIGHTED from Refinitive'!$B$16*'ISSUE SCORE from EIKON'!EP317)</f>
        <v>77.30209661077879</v>
      </c>
      <c r="G314" s="1">
        <f>('WEIGHTED from Refinitive'!$B$3*'ISSUE SCORE from EIKON'!L317)+('WEIGHTED from Refinitive'!$B$4*'ISSUE SCORE from EIKON'!AA317)+('ISSUE SCORE from EIKON'!AP317*'WEIGHTED from Refinitive'!$B$5)+('WEIGHTED from Refinitive'!$B$8*'ISSUE SCORE from EIKON'!BE317)+('ISSUE SCORE from EIKON'!BT317*'WEIGHTED from Refinitive'!$B$9)+('WEIGHTED from Refinitive'!$B$10*'ISSUE SCORE from EIKON'!CI317)+('ISSUE SCORE from EIKON'!CX317*'WEIGHTED from Refinitive'!$B$11)+('WEIGHTED from Refinitive'!$B$14*'ISSUE SCORE from EIKON'!DM317)+('ISSUE SCORE from EIKON'!EB317*'WEIGHTED from Refinitive'!$B$15)+('WEIGHTED from Refinitive'!$B$16*'ISSUE SCORE from EIKON'!EQ317)</f>
        <v>78.491339071599839</v>
      </c>
      <c r="H314" s="1">
        <f>('WEIGHTED from Refinitive'!$B$3*'ISSUE SCORE from EIKON'!M317)+('WEIGHTED from Refinitive'!$B$4*'ISSUE SCORE from EIKON'!AB317)+('ISSUE SCORE from EIKON'!AQ317*'WEIGHTED from Refinitive'!$B$5)+('WEIGHTED from Refinitive'!$B$8*'ISSUE SCORE from EIKON'!BF317)+('ISSUE SCORE from EIKON'!BU317*'WEIGHTED from Refinitive'!$B$9)+('WEIGHTED from Refinitive'!$B$10*'ISSUE SCORE from EIKON'!CJ317)+('ISSUE SCORE from EIKON'!CY317*'WEIGHTED from Refinitive'!$B$11)+('WEIGHTED from Refinitive'!$B$14*'ISSUE SCORE from EIKON'!DN317)+('ISSUE SCORE from EIKON'!EC317*'WEIGHTED from Refinitive'!$B$15)+('WEIGHTED from Refinitive'!$B$16*'ISSUE SCORE from EIKON'!ER317)</f>
        <v>79.099897540983562</v>
      </c>
      <c r="I314" s="1">
        <f>('WEIGHTED from Refinitive'!$B$3*'ISSUE SCORE from EIKON'!N317)+('WEIGHTED from Refinitive'!$B$4*'ISSUE SCORE from EIKON'!AC317)+('ISSUE SCORE from EIKON'!AR317*'WEIGHTED from Refinitive'!$B$5)+('WEIGHTED from Refinitive'!$B$8*'ISSUE SCORE from EIKON'!BG317)+('ISSUE SCORE from EIKON'!BV317*'WEIGHTED from Refinitive'!$B$9)+('WEIGHTED from Refinitive'!$B$10*'ISSUE SCORE from EIKON'!CK317)+('ISSUE SCORE from EIKON'!CZ317*'WEIGHTED from Refinitive'!$B$11)+('WEIGHTED from Refinitive'!$B$14*'ISSUE SCORE from EIKON'!DO317)+('ISSUE SCORE from EIKON'!ED317*'WEIGHTED from Refinitive'!$B$15)+('WEIGHTED from Refinitive'!$B$16*'ISSUE SCORE from EIKON'!ES317)</f>
        <v>85.113489830724561</v>
      </c>
      <c r="J314" s="1">
        <f>('WEIGHTED from Refinitive'!$B$3*'ISSUE SCORE from EIKON'!O317)+('WEIGHTED from Refinitive'!$B$4*'ISSUE SCORE from EIKON'!AD317)+('ISSUE SCORE from EIKON'!AS317*'WEIGHTED from Refinitive'!$B$5)+('WEIGHTED from Refinitive'!$B$8*'ISSUE SCORE from EIKON'!BH317)+('ISSUE SCORE from EIKON'!BW317*'WEIGHTED from Refinitive'!$B$9)+('WEIGHTED from Refinitive'!$B$10*'ISSUE SCORE from EIKON'!CL317)+('ISSUE SCORE from EIKON'!DA317*'WEIGHTED from Refinitive'!$B$11)+('WEIGHTED from Refinitive'!$B$14*'ISSUE SCORE from EIKON'!DP317)+('ISSUE SCORE from EIKON'!EE317*'WEIGHTED from Refinitive'!$B$15)+('WEIGHTED from Refinitive'!$B$16*'ISSUE SCORE from EIKON'!ET317)</f>
        <v>86.579709123090211</v>
      </c>
      <c r="K314" s="1">
        <f>('WEIGHTED from Refinitive'!$B$3*'ISSUE SCORE from EIKON'!P317)+('WEIGHTED from Refinitive'!$B$4*'ISSUE SCORE from EIKON'!AE317)+('ISSUE SCORE from EIKON'!AT317*'WEIGHTED from Refinitive'!$B$5)+('WEIGHTED from Refinitive'!$B$8*'ISSUE SCORE from EIKON'!BI317)+('ISSUE SCORE from EIKON'!BX317*'WEIGHTED from Refinitive'!$B$9)+('WEIGHTED from Refinitive'!$B$10*'ISSUE SCORE from EIKON'!CM317)+('ISSUE SCORE from EIKON'!DB317*'WEIGHTED from Refinitive'!$B$11)+('WEIGHTED from Refinitive'!$B$14*'ISSUE SCORE from EIKON'!DQ317)+('ISSUE SCORE from EIKON'!EF317*'WEIGHTED from Refinitive'!$B$15)+('WEIGHTED from Refinitive'!$B$16*'ISSUE SCORE from EIKON'!EU317)</f>
        <v>71.023593200468881</v>
      </c>
      <c r="L314" s="1">
        <f>('WEIGHTED from Refinitive'!$B$3*'ISSUE SCORE from EIKON'!Q317)+('WEIGHTED from Refinitive'!$B$4*'ISSUE SCORE from EIKON'!AF317)+('ISSUE SCORE from EIKON'!AU317*'WEIGHTED from Refinitive'!$B$5)+('WEIGHTED from Refinitive'!$B$8*'ISSUE SCORE from EIKON'!BJ317)+('ISSUE SCORE from EIKON'!BY317*'WEIGHTED from Refinitive'!$B$9)+('WEIGHTED from Refinitive'!$B$10*'ISSUE SCORE from EIKON'!CN317)+('ISSUE SCORE from EIKON'!DC317*'WEIGHTED from Refinitive'!$B$11)+('WEIGHTED from Refinitive'!$B$14*'ISSUE SCORE from EIKON'!DR317)+('ISSUE SCORE from EIKON'!EG317*'WEIGHTED from Refinitive'!$B$15)+('WEIGHTED from Refinitive'!$B$16*'ISSUE SCORE from EIKON'!EV317)</f>
        <v>64.983002386419869</v>
      </c>
      <c r="M314" s="1">
        <f>('WEIGHTED from Refinitive'!$B$3*'ISSUE SCORE from EIKON'!R317)+('WEIGHTED from Refinitive'!$B$4*'ISSUE SCORE from EIKON'!AG317)+('ISSUE SCORE from EIKON'!AV317*'WEIGHTED from Refinitive'!$B$5)+('WEIGHTED from Refinitive'!$B$8*'ISSUE SCORE from EIKON'!BK317)+('ISSUE SCORE from EIKON'!BZ317*'WEIGHTED from Refinitive'!$B$9)+('WEIGHTED from Refinitive'!$B$10*'ISSUE SCORE from EIKON'!CO317)+('ISSUE SCORE from EIKON'!DD317*'WEIGHTED from Refinitive'!$B$11)+('WEIGHTED from Refinitive'!$B$14*'ISSUE SCORE from EIKON'!DS317)+('ISSUE SCORE from EIKON'!EH317*'WEIGHTED from Refinitive'!$B$15)+('WEIGHTED from Refinitive'!$B$16*'ISSUE SCORE from EIKON'!EW317)</f>
        <v>59.090909090909058</v>
      </c>
      <c r="N314" s="1">
        <f>('WEIGHTED from Refinitive'!$B$3*'ISSUE SCORE from EIKON'!S317)+('WEIGHTED from Refinitive'!$B$4*'ISSUE SCORE from EIKON'!AH317)+('ISSUE SCORE from EIKON'!AW317*'WEIGHTED from Refinitive'!$B$5)+('WEIGHTED from Refinitive'!$B$8*'ISSUE SCORE from EIKON'!BL317)+('ISSUE SCORE from EIKON'!CA317*'WEIGHTED from Refinitive'!$B$9)+('WEIGHTED from Refinitive'!$B$10*'ISSUE SCORE from EIKON'!CP317)+('ISSUE SCORE from EIKON'!DE317*'WEIGHTED from Refinitive'!$B$11)+('WEIGHTED from Refinitive'!$B$14*'ISSUE SCORE from EIKON'!DT317)+('ISSUE SCORE from EIKON'!EI317*'WEIGHTED from Refinitive'!$B$15)+('WEIGHTED from Refinitive'!$B$16*'ISSUE SCORE from EIKON'!EX317)</f>
        <v>67.367943211337121</v>
      </c>
      <c r="O314" s="1">
        <f>('WEIGHTED from Refinitive'!$B$3*'ISSUE SCORE from EIKON'!T317)+('WEIGHTED from Refinitive'!$B$4*'ISSUE SCORE from EIKON'!AI317)+('ISSUE SCORE from EIKON'!AX317*'WEIGHTED from Refinitive'!$B$5)+('WEIGHTED from Refinitive'!$B$8*'ISSUE SCORE from EIKON'!BM317)+('ISSUE SCORE from EIKON'!CB317*'WEIGHTED from Refinitive'!$B$9)+('WEIGHTED from Refinitive'!$B$10*'ISSUE SCORE from EIKON'!CQ317)+('ISSUE SCORE from EIKON'!DF317*'WEIGHTED from Refinitive'!$B$11)+('WEIGHTED from Refinitive'!$B$14*'ISSUE SCORE from EIKON'!DU317)+('ISSUE SCORE from EIKON'!EJ317*'WEIGHTED from Refinitive'!$B$15)+('WEIGHTED from Refinitive'!$B$16*'ISSUE SCORE from EIKON'!EY317)</f>
        <v>44.922139830508442</v>
      </c>
      <c r="P314" s="1">
        <f>('WEIGHTED from Refinitive'!$B$3*'ISSUE SCORE from EIKON'!U317)+('WEIGHTED from Refinitive'!$B$4*'ISSUE SCORE from EIKON'!AJ317)+('ISSUE SCORE from EIKON'!AY317*'WEIGHTED from Refinitive'!$B$5)+('WEIGHTED from Refinitive'!$B$8*'ISSUE SCORE from EIKON'!BN317)+('ISSUE SCORE from EIKON'!CC317*'WEIGHTED from Refinitive'!$B$9)+('WEIGHTED from Refinitive'!$B$10*'ISSUE SCORE from EIKON'!CR317)+('ISSUE SCORE from EIKON'!DG317*'WEIGHTED from Refinitive'!$B$11)+('WEIGHTED from Refinitive'!$B$14*'ISSUE SCORE from EIKON'!DV317)+('ISSUE SCORE from EIKON'!EK317*'WEIGHTED from Refinitive'!$B$15)+('WEIGHTED from Refinitive'!$B$16*'ISSUE SCORE from EIKON'!EZ317)</f>
        <v>45.334237601478932</v>
      </c>
      <c r="R314" s="11" t="s">
        <v>469</v>
      </c>
      <c r="S314" s="1">
        <f t="shared" si="122"/>
        <v>71.566036075944126</v>
      </c>
      <c r="T314" s="1">
        <f t="shared" si="123"/>
        <v>73.706574461797899</v>
      </c>
      <c r="U314" s="1">
        <f t="shared" si="124"/>
        <v>72.322607874113231</v>
      </c>
      <c r="V314" s="1">
        <f t="shared" si="125"/>
        <v>74.850699300699262</v>
      </c>
      <c r="W314" s="1">
        <f t="shared" si="126"/>
        <v>77.30209661077879</v>
      </c>
      <c r="X314" s="1">
        <f t="shared" si="127"/>
        <v>78.491339071599839</v>
      </c>
      <c r="Y314" s="1">
        <f t="shared" si="128"/>
        <v>79.099897540983562</v>
      </c>
      <c r="Z314" s="1">
        <f t="shared" si="129"/>
        <v>85.113489830724561</v>
      </c>
      <c r="AA314" s="1">
        <f t="shared" si="130"/>
        <v>86.579709123090211</v>
      </c>
      <c r="AB314" s="1">
        <f t="shared" si="131"/>
        <v>71.023593200468881</v>
      </c>
      <c r="AC314" s="1">
        <f t="shared" si="132"/>
        <v>64.983002386419869</v>
      </c>
      <c r="AD314" s="1">
        <f t="shared" si="133"/>
        <v>59.090909090909058</v>
      </c>
      <c r="AE314" s="1">
        <f t="shared" si="134"/>
        <v>67.367943211337121</v>
      </c>
      <c r="AF314" s="1">
        <f t="shared" si="135"/>
        <v>44.922139830508442</v>
      </c>
      <c r="AG314" s="1">
        <f t="shared" si="136"/>
        <v>45.334237601478932</v>
      </c>
      <c r="AI314" s="11" t="s">
        <v>469</v>
      </c>
      <c r="AJ314" s="1">
        <f t="shared" si="137"/>
        <v>-2.1405383858537732</v>
      </c>
      <c r="AK314" s="1">
        <f t="shared" si="138"/>
        <v>1.3839665876846681</v>
      </c>
      <c r="AL314" s="1">
        <f t="shared" si="139"/>
        <v>-2.5280914265860304</v>
      </c>
      <c r="AM314" s="1">
        <f t="shared" si="140"/>
        <v>-2.4513973100795283</v>
      </c>
      <c r="AN314" s="1">
        <f t="shared" si="141"/>
        <v>-1.189242460821049</v>
      </c>
      <c r="AO314" s="1">
        <f t="shared" si="142"/>
        <v>-0.60855846938372338</v>
      </c>
      <c r="AP314" s="1">
        <f t="shared" si="143"/>
        <v>-6.0135922897409984</v>
      </c>
      <c r="AQ314" s="1">
        <f t="shared" si="144"/>
        <v>-1.4662192923656505</v>
      </c>
      <c r="AR314" s="1">
        <f t="shared" si="145"/>
        <v>15.556115922621331</v>
      </c>
      <c r="AS314" s="1">
        <f t="shared" si="146"/>
        <v>6.0405908140490112</v>
      </c>
      <c r="AT314" s="1">
        <f t="shared" si="147"/>
        <v>5.8920932955108114</v>
      </c>
      <c r="AU314" s="1">
        <f t="shared" si="148"/>
        <v>-8.2770341204280626</v>
      </c>
      <c r="AV314" s="1">
        <f t="shared" si="149"/>
        <v>22.445803380828679</v>
      </c>
      <c r="AW314" s="1">
        <f t="shared" si="150"/>
        <v>-0.41209777097049027</v>
      </c>
      <c r="AX314" s="1" t="str">
        <f>VLOOKUP(AI314,'ISSUE SCORE from EIKON'!A317:B746,2,FALSE)</f>
        <v>Valero Energy Corp</v>
      </c>
      <c r="AY314" s="1">
        <f t="shared" si="151"/>
        <v>313</v>
      </c>
      <c r="AZ314" s="1">
        <v>313</v>
      </c>
      <c r="BA314" s="1">
        <v>1</v>
      </c>
    </row>
    <row r="315" spans="1:53" ht="15">
      <c r="A315" s="11" t="s">
        <v>381</v>
      </c>
      <c r="B315" s="1">
        <f>('WEIGHTED from Refinitive'!$B$3*'ISSUE SCORE from EIKON'!G318)+('WEIGHTED from Refinitive'!$B$4*'ISSUE SCORE from EIKON'!V318)+('ISSUE SCORE from EIKON'!AK318*'WEIGHTED from Refinitive'!$B$5)+('WEIGHTED from Refinitive'!$B$8*'ISSUE SCORE from EIKON'!AZ318)+('ISSUE SCORE from EIKON'!BO318*'WEIGHTED from Refinitive'!$B$9)+('WEIGHTED from Refinitive'!$B$10*'ISSUE SCORE from EIKON'!CD318)+('ISSUE SCORE from EIKON'!CS318*'WEIGHTED from Refinitive'!$B$11)+('WEIGHTED from Refinitive'!$B$14*'ISSUE SCORE from EIKON'!DH318)+('ISSUE SCORE from EIKON'!DW318*'WEIGHTED from Refinitive'!$B$15)+('WEIGHTED from Refinitive'!$B$16*'ISSUE SCORE from EIKON'!EL318)</f>
        <v>85.186851247499689</v>
      </c>
      <c r="C315" s="1">
        <f>('WEIGHTED from Refinitive'!$B$3*'ISSUE SCORE from EIKON'!H318)+('WEIGHTED from Refinitive'!$B$4*'ISSUE SCORE from EIKON'!W318)+('ISSUE SCORE from EIKON'!AL318*'WEIGHTED from Refinitive'!$B$5)+('WEIGHTED from Refinitive'!$B$8*'ISSUE SCORE from EIKON'!BA318)+('ISSUE SCORE from EIKON'!BP318*'WEIGHTED from Refinitive'!$B$9)+('WEIGHTED from Refinitive'!$B$10*'ISSUE SCORE from EIKON'!CE318)+('ISSUE SCORE from EIKON'!CT318*'WEIGHTED from Refinitive'!$B$11)+('WEIGHTED from Refinitive'!$B$14*'ISSUE SCORE from EIKON'!DI318)+('ISSUE SCORE from EIKON'!DX318*'WEIGHTED from Refinitive'!$B$15)+('WEIGHTED from Refinitive'!$B$16*'ISSUE SCORE from EIKON'!EM318)</f>
        <v>84.716169206431175</v>
      </c>
      <c r="D315" s="1">
        <f>('WEIGHTED from Refinitive'!$B$3*'ISSUE SCORE from EIKON'!I318)+('WEIGHTED from Refinitive'!$B$4*'ISSUE SCORE from EIKON'!X318)+('ISSUE SCORE from EIKON'!AM318*'WEIGHTED from Refinitive'!$B$5)+('WEIGHTED from Refinitive'!$B$8*'ISSUE SCORE from EIKON'!BB318)+('ISSUE SCORE from EIKON'!BQ318*'WEIGHTED from Refinitive'!$B$9)+('WEIGHTED from Refinitive'!$B$10*'ISSUE SCORE from EIKON'!CF318)+('ISSUE SCORE from EIKON'!CU318*'WEIGHTED from Refinitive'!$B$11)+('WEIGHTED from Refinitive'!$B$14*'ISSUE SCORE from EIKON'!DJ318)+('ISSUE SCORE from EIKON'!DY318*'WEIGHTED from Refinitive'!$B$15)+('WEIGHTED from Refinitive'!$B$16*'ISSUE SCORE from EIKON'!EN318)</f>
        <v>86.615230410068989</v>
      </c>
      <c r="E315" s="1">
        <f>('WEIGHTED from Refinitive'!$B$3*'ISSUE SCORE from EIKON'!J318)+('WEIGHTED from Refinitive'!$B$4*'ISSUE SCORE from EIKON'!Y318)+('ISSUE SCORE from EIKON'!AN318*'WEIGHTED from Refinitive'!$B$5)+('WEIGHTED from Refinitive'!$B$8*'ISSUE SCORE from EIKON'!BC318)+('ISSUE SCORE from EIKON'!BR318*'WEIGHTED from Refinitive'!$B$9)+('WEIGHTED from Refinitive'!$B$10*'ISSUE SCORE from EIKON'!CG318)+('ISSUE SCORE from EIKON'!CV318*'WEIGHTED from Refinitive'!$B$11)+('WEIGHTED from Refinitive'!$B$14*'ISSUE SCORE from EIKON'!DK318)+('ISSUE SCORE from EIKON'!DZ318*'WEIGHTED from Refinitive'!$B$15)+('WEIGHTED from Refinitive'!$B$16*'ISSUE SCORE from EIKON'!EO318)</f>
        <v>77.430059780267115</v>
      </c>
      <c r="F315" s="1">
        <f>('WEIGHTED from Refinitive'!$B$3*'ISSUE SCORE from EIKON'!K318)+('WEIGHTED from Refinitive'!$B$4*'ISSUE SCORE from EIKON'!Z318)+('ISSUE SCORE from EIKON'!AO318*'WEIGHTED from Refinitive'!$B$5)+('WEIGHTED from Refinitive'!$B$8*'ISSUE SCORE from EIKON'!BD318)+('ISSUE SCORE from EIKON'!BS318*'WEIGHTED from Refinitive'!$B$9)+('WEIGHTED from Refinitive'!$B$10*'ISSUE SCORE from EIKON'!CH318)+('ISSUE SCORE from EIKON'!CW318*'WEIGHTED from Refinitive'!$B$11)+('WEIGHTED from Refinitive'!$B$14*'ISSUE SCORE from EIKON'!DL318)+('ISSUE SCORE from EIKON'!EA318*'WEIGHTED from Refinitive'!$B$15)+('WEIGHTED from Refinitive'!$B$16*'ISSUE SCORE from EIKON'!EP318)</f>
        <v>78.796890609390573</v>
      </c>
      <c r="G315" s="1">
        <f>('WEIGHTED from Refinitive'!$B$3*'ISSUE SCORE from EIKON'!L318)+('WEIGHTED from Refinitive'!$B$4*'ISSUE SCORE from EIKON'!AA318)+('ISSUE SCORE from EIKON'!AP318*'WEIGHTED from Refinitive'!$B$5)+('WEIGHTED from Refinitive'!$B$8*'ISSUE SCORE from EIKON'!BE318)+('ISSUE SCORE from EIKON'!BT318*'WEIGHTED from Refinitive'!$B$9)+('WEIGHTED from Refinitive'!$B$10*'ISSUE SCORE from EIKON'!CI318)+('ISSUE SCORE from EIKON'!CX318*'WEIGHTED from Refinitive'!$B$11)+('WEIGHTED from Refinitive'!$B$14*'ISSUE SCORE from EIKON'!DM318)+('ISSUE SCORE from EIKON'!EB318*'WEIGHTED from Refinitive'!$B$15)+('WEIGHTED from Refinitive'!$B$16*'ISSUE SCORE from EIKON'!EQ318)</f>
        <v>82.021692378276015</v>
      </c>
      <c r="H315" s="1">
        <f>('WEIGHTED from Refinitive'!$B$3*'ISSUE SCORE from EIKON'!M318)+('WEIGHTED from Refinitive'!$B$4*'ISSUE SCORE from EIKON'!AB318)+('ISSUE SCORE from EIKON'!AQ318*'WEIGHTED from Refinitive'!$B$5)+('WEIGHTED from Refinitive'!$B$8*'ISSUE SCORE from EIKON'!BF318)+('ISSUE SCORE from EIKON'!BU318*'WEIGHTED from Refinitive'!$B$9)+('WEIGHTED from Refinitive'!$B$10*'ISSUE SCORE from EIKON'!CJ318)+('ISSUE SCORE from EIKON'!CY318*'WEIGHTED from Refinitive'!$B$11)+('WEIGHTED from Refinitive'!$B$14*'ISSUE SCORE from EIKON'!DN318)+('ISSUE SCORE from EIKON'!EC318*'WEIGHTED from Refinitive'!$B$15)+('WEIGHTED from Refinitive'!$B$16*'ISSUE SCORE from EIKON'!ER318)</f>
        <v>83.140673175745107</v>
      </c>
      <c r="I315" s="1">
        <f>('WEIGHTED from Refinitive'!$B$3*'ISSUE SCORE from EIKON'!N318)+('WEIGHTED from Refinitive'!$B$4*'ISSUE SCORE from EIKON'!AC318)+('ISSUE SCORE from EIKON'!AR318*'WEIGHTED from Refinitive'!$B$5)+('WEIGHTED from Refinitive'!$B$8*'ISSUE SCORE from EIKON'!BG318)+('ISSUE SCORE from EIKON'!BV318*'WEIGHTED from Refinitive'!$B$9)+('WEIGHTED from Refinitive'!$B$10*'ISSUE SCORE from EIKON'!CK318)+('ISSUE SCORE from EIKON'!CZ318*'WEIGHTED from Refinitive'!$B$11)+('WEIGHTED from Refinitive'!$B$14*'ISSUE SCORE from EIKON'!DO318)+('ISSUE SCORE from EIKON'!ED318*'WEIGHTED from Refinitive'!$B$15)+('WEIGHTED from Refinitive'!$B$16*'ISSUE SCORE from EIKON'!ES318)</f>
        <v>91.729508196721284</v>
      </c>
      <c r="J315" s="1">
        <f>('WEIGHTED from Refinitive'!$B$3*'ISSUE SCORE from EIKON'!O318)+('WEIGHTED from Refinitive'!$B$4*'ISSUE SCORE from EIKON'!AD318)+('ISSUE SCORE from EIKON'!AS318*'WEIGHTED from Refinitive'!$B$5)+('WEIGHTED from Refinitive'!$B$8*'ISSUE SCORE from EIKON'!BH318)+('ISSUE SCORE from EIKON'!BW318*'WEIGHTED from Refinitive'!$B$9)+('WEIGHTED from Refinitive'!$B$10*'ISSUE SCORE from EIKON'!CL318)+('ISSUE SCORE from EIKON'!DA318*'WEIGHTED from Refinitive'!$B$11)+('WEIGHTED from Refinitive'!$B$14*'ISSUE SCORE from EIKON'!DP318)+('ISSUE SCORE from EIKON'!EE318*'WEIGHTED from Refinitive'!$B$15)+('WEIGHTED from Refinitive'!$B$16*'ISSUE SCORE from EIKON'!ET318)</f>
        <v>89.756348403058865</v>
      </c>
      <c r="K315" s="1">
        <f>('WEIGHTED from Refinitive'!$B$3*'ISSUE SCORE from EIKON'!P318)+('WEIGHTED from Refinitive'!$B$4*'ISSUE SCORE from EIKON'!AE318)+('ISSUE SCORE from EIKON'!AT318*'WEIGHTED from Refinitive'!$B$5)+('WEIGHTED from Refinitive'!$B$8*'ISSUE SCORE from EIKON'!BI318)+('ISSUE SCORE from EIKON'!BX318*'WEIGHTED from Refinitive'!$B$9)+('WEIGHTED from Refinitive'!$B$10*'ISSUE SCORE from EIKON'!CM318)+('ISSUE SCORE from EIKON'!DB318*'WEIGHTED from Refinitive'!$B$11)+('WEIGHTED from Refinitive'!$B$14*'ISSUE SCORE from EIKON'!DQ318)+('ISSUE SCORE from EIKON'!EF318*'WEIGHTED from Refinitive'!$B$15)+('WEIGHTED from Refinitive'!$B$16*'ISSUE SCORE from EIKON'!EU318)</f>
        <v>88.580951999786492</v>
      </c>
      <c r="L315" s="1">
        <f>('WEIGHTED from Refinitive'!$B$3*'ISSUE SCORE from EIKON'!Q318)+('WEIGHTED from Refinitive'!$B$4*'ISSUE SCORE from EIKON'!AF318)+('ISSUE SCORE from EIKON'!AU318*'WEIGHTED from Refinitive'!$B$5)+('WEIGHTED from Refinitive'!$B$8*'ISSUE SCORE from EIKON'!BJ318)+('ISSUE SCORE from EIKON'!BY318*'WEIGHTED from Refinitive'!$B$9)+('WEIGHTED from Refinitive'!$B$10*'ISSUE SCORE from EIKON'!CN318)+('ISSUE SCORE from EIKON'!DC318*'WEIGHTED from Refinitive'!$B$11)+('WEIGHTED from Refinitive'!$B$14*'ISSUE SCORE from EIKON'!DR318)+('ISSUE SCORE from EIKON'!EG318*'WEIGHTED from Refinitive'!$B$15)+('WEIGHTED from Refinitive'!$B$16*'ISSUE SCORE from EIKON'!EV318)</f>
        <v>82.918791520125012</v>
      </c>
      <c r="M315" s="1">
        <f>('WEIGHTED from Refinitive'!$B$3*'ISSUE SCORE from EIKON'!R318)+('WEIGHTED from Refinitive'!$B$4*'ISSUE SCORE from EIKON'!AG318)+('ISSUE SCORE from EIKON'!AV318*'WEIGHTED from Refinitive'!$B$5)+('WEIGHTED from Refinitive'!$B$8*'ISSUE SCORE from EIKON'!BK318)+('ISSUE SCORE from EIKON'!BZ318*'WEIGHTED from Refinitive'!$B$9)+('WEIGHTED from Refinitive'!$B$10*'ISSUE SCORE from EIKON'!CO318)+('ISSUE SCORE from EIKON'!DD318*'WEIGHTED from Refinitive'!$B$11)+('WEIGHTED from Refinitive'!$B$14*'ISSUE SCORE from EIKON'!DS318)+('ISSUE SCORE from EIKON'!EH318*'WEIGHTED from Refinitive'!$B$15)+('WEIGHTED from Refinitive'!$B$16*'ISSUE SCORE from EIKON'!EW318)</f>
        <v>85.306631356947676</v>
      </c>
      <c r="N315" s="1">
        <f>('WEIGHTED from Refinitive'!$B$3*'ISSUE SCORE from EIKON'!S318)+('WEIGHTED from Refinitive'!$B$4*'ISSUE SCORE from EIKON'!AH318)+('ISSUE SCORE from EIKON'!AW318*'WEIGHTED from Refinitive'!$B$5)+('WEIGHTED from Refinitive'!$B$8*'ISSUE SCORE from EIKON'!BL318)+('ISSUE SCORE from EIKON'!CA318*'WEIGHTED from Refinitive'!$B$9)+('WEIGHTED from Refinitive'!$B$10*'ISSUE SCORE from EIKON'!CP318)+('ISSUE SCORE from EIKON'!DE318*'WEIGHTED from Refinitive'!$B$11)+('WEIGHTED from Refinitive'!$B$14*'ISSUE SCORE from EIKON'!DT318)+('ISSUE SCORE from EIKON'!EI318*'WEIGHTED from Refinitive'!$B$15)+('WEIGHTED from Refinitive'!$B$16*'ISSUE SCORE from EIKON'!EX318)</f>
        <v>90.404258098223565</v>
      </c>
      <c r="O315" s="1">
        <f>('WEIGHTED from Refinitive'!$B$3*'ISSUE SCORE from EIKON'!T318)+('WEIGHTED from Refinitive'!$B$4*'ISSUE SCORE from EIKON'!AI318)+('ISSUE SCORE from EIKON'!AX318*'WEIGHTED from Refinitive'!$B$5)+('WEIGHTED from Refinitive'!$B$8*'ISSUE SCORE from EIKON'!BM318)+('ISSUE SCORE from EIKON'!CB318*'WEIGHTED from Refinitive'!$B$9)+('WEIGHTED from Refinitive'!$B$10*'ISSUE SCORE from EIKON'!CQ318)+('ISSUE SCORE from EIKON'!DF318*'WEIGHTED from Refinitive'!$B$11)+('WEIGHTED from Refinitive'!$B$14*'ISSUE SCORE from EIKON'!DU318)+('ISSUE SCORE from EIKON'!EJ318*'WEIGHTED from Refinitive'!$B$15)+('WEIGHTED from Refinitive'!$B$16*'ISSUE SCORE from EIKON'!EY318)</f>
        <v>92.576265445480132</v>
      </c>
      <c r="P315" s="1">
        <f>('WEIGHTED from Refinitive'!$B$3*'ISSUE SCORE from EIKON'!U318)+('WEIGHTED from Refinitive'!$B$4*'ISSUE SCORE from EIKON'!AJ318)+('ISSUE SCORE from EIKON'!AY318*'WEIGHTED from Refinitive'!$B$5)+('WEIGHTED from Refinitive'!$B$8*'ISSUE SCORE from EIKON'!BN318)+('ISSUE SCORE from EIKON'!CC318*'WEIGHTED from Refinitive'!$B$9)+('WEIGHTED from Refinitive'!$B$10*'ISSUE SCORE from EIKON'!CR318)+('ISSUE SCORE from EIKON'!DG318*'WEIGHTED from Refinitive'!$B$11)+('WEIGHTED from Refinitive'!$B$14*'ISSUE SCORE from EIKON'!DV318)+('ISSUE SCORE from EIKON'!EK318*'WEIGHTED from Refinitive'!$B$15)+('WEIGHTED from Refinitive'!$B$16*'ISSUE SCORE from EIKON'!EZ318)</f>
        <v>81.712269712601284</v>
      </c>
      <c r="R315" s="11" t="s">
        <v>470</v>
      </c>
      <c r="S315" s="1">
        <f t="shared" si="122"/>
        <v>60.120922085365684</v>
      </c>
      <c r="T315" s="1">
        <f t="shared" si="123"/>
        <v>84.716169206431175</v>
      </c>
      <c r="U315" s="1">
        <f t="shared" si="124"/>
        <v>86.615230410068989</v>
      </c>
      <c r="V315" s="1">
        <f t="shared" si="125"/>
        <v>77.430059780267115</v>
      </c>
      <c r="W315" s="1">
        <f t="shared" si="126"/>
        <v>78.796890609390573</v>
      </c>
      <c r="X315" s="1">
        <f t="shared" si="127"/>
        <v>82.021692378276015</v>
      </c>
      <c r="Y315" s="1">
        <f t="shared" si="128"/>
        <v>83.140673175745107</v>
      </c>
      <c r="Z315" s="1">
        <f t="shared" si="129"/>
        <v>91.729508196721284</v>
      </c>
      <c r="AA315" s="1">
        <f t="shared" si="130"/>
        <v>89.756348403058865</v>
      </c>
      <c r="AB315" s="1">
        <f t="shared" si="131"/>
        <v>88.580951999786492</v>
      </c>
      <c r="AC315" s="1">
        <f t="shared" si="132"/>
        <v>82.918791520125012</v>
      </c>
      <c r="AD315" s="1">
        <f t="shared" si="133"/>
        <v>85.306631356947676</v>
      </c>
      <c r="AE315" s="1">
        <f t="shared" si="134"/>
        <v>90.404258098223565</v>
      </c>
      <c r="AF315" s="1">
        <f t="shared" si="135"/>
        <v>92.576265445480132</v>
      </c>
      <c r="AG315" s="1">
        <f t="shared" si="136"/>
        <v>81.712269712601284</v>
      </c>
      <c r="AI315" s="11" t="s">
        <v>470</v>
      </c>
      <c r="AJ315" s="1">
        <f t="shared" si="137"/>
        <v>-24.595247121065491</v>
      </c>
      <c r="AK315" s="1">
        <f t="shared" si="138"/>
        <v>-1.8990612036378138</v>
      </c>
      <c r="AL315" s="1">
        <f t="shared" si="139"/>
        <v>9.185170629801874</v>
      </c>
      <c r="AM315" s="1">
        <f t="shared" si="140"/>
        <v>-1.3668308291234581</v>
      </c>
      <c r="AN315" s="1">
        <f t="shared" si="141"/>
        <v>-3.2248017688854418</v>
      </c>
      <c r="AO315" s="1">
        <f t="shared" si="142"/>
        <v>-1.1189807974690922</v>
      </c>
      <c r="AP315" s="1">
        <f t="shared" si="143"/>
        <v>-8.5888350209761768</v>
      </c>
      <c r="AQ315" s="1">
        <f t="shared" si="144"/>
        <v>1.9731597936624183</v>
      </c>
      <c r="AR315" s="1">
        <f t="shared" si="145"/>
        <v>1.1753964032723729</v>
      </c>
      <c r="AS315" s="1">
        <f t="shared" si="146"/>
        <v>5.6621604796614804</v>
      </c>
      <c r="AT315" s="1">
        <f t="shared" si="147"/>
        <v>-2.3878398368226641</v>
      </c>
      <c r="AU315" s="1">
        <f t="shared" si="148"/>
        <v>-5.0976267412758887</v>
      </c>
      <c r="AV315" s="1">
        <f t="shared" si="149"/>
        <v>-2.1720073472565673</v>
      </c>
      <c r="AW315" s="1">
        <f t="shared" si="150"/>
        <v>10.863995732878848</v>
      </c>
      <c r="AX315" s="1" t="str">
        <f>VLOOKUP(AI315,'ISSUE SCORE from EIKON'!A318:B747,2,FALSE)</f>
        <v>Vulcan Materials Co</v>
      </c>
      <c r="AY315" s="1">
        <f t="shared" si="151"/>
        <v>314</v>
      </c>
      <c r="AZ315" s="1">
        <v>314</v>
      </c>
      <c r="BA315" s="1">
        <v>1</v>
      </c>
    </row>
    <row r="316" spans="1:53" ht="15">
      <c r="A316" s="11" t="s">
        <v>382</v>
      </c>
      <c r="B316" s="1">
        <f>('WEIGHTED from Refinitive'!$B$3*'ISSUE SCORE from EIKON'!G319)+('WEIGHTED from Refinitive'!$B$4*'ISSUE SCORE from EIKON'!V319)+('ISSUE SCORE from EIKON'!AK319*'WEIGHTED from Refinitive'!$B$5)+('WEIGHTED from Refinitive'!$B$8*'ISSUE SCORE from EIKON'!AZ319)+('ISSUE SCORE from EIKON'!BO319*'WEIGHTED from Refinitive'!$B$9)+('WEIGHTED from Refinitive'!$B$10*'ISSUE SCORE from EIKON'!CD319)+('ISSUE SCORE from EIKON'!CS319*'WEIGHTED from Refinitive'!$B$11)+('WEIGHTED from Refinitive'!$B$14*'ISSUE SCORE from EIKON'!DH319)+('ISSUE SCORE from EIKON'!DW319*'WEIGHTED from Refinitive'!$B$15)+('WEIGHTED from Refinitive'!$B$16*'ISSUE SCORE from EIKON'!EL319)</f>
        <v>71.84122931251531</v>
      </c>
      <c r="C316" s="1">
        <f>('WEIGHTED from Refinitive'!$B$3*'ISSUE SCORE from EIKON'!H319)+('WEIGHTED from Refinitive'!$B$4*'ISSUE SCORE from EIKON'!W319)+('ISSUE SCORE from EIKON'!AL319*'WEIGHTED from Refinitive'!$B$5)+('WEIGHTED from Refinitive'!$B$8*'ISSUE SCORE from EIKON'!BA319)+('ISSUE SCORE from EIKON'!BP319*'WEIGHTED from Refinitive'!$B$9)+('WEIGHTED from Refinitive'!$B$10*'ISSUE SCORE from EIKON'!CE319)+('ISSUE SCORE from EIKON'!CT319*'WEIGHTED from Refinitive'!$B$11)+('WEIGHTED from Refinitive'!$B$14*'ISSUE SCORE from EIKON'!DI319)+('ISSUE SCORE from EIKON'!DX319*'WEIGHTED from Refinitive'!$B$15)+('WEIGHTED from Refinitive'!$B$16*'ISSUE SCORE from EIKON'!EM319)</f>
        <v>77.405296050912114</v>
      </c>
      <c r="D316" s="1">
        <f>('WEIGHTED from Refinitive'!$B$3*'ISSUE SCORE from EIKON'!I319)+('WEIGHTED from Refinitive'!$B$4*'ISSUE SCORE from EIKON'!X319)+('ISSUE SCORE from EIKON'!AM319*'WEIGHTED from Refinitive'!$B$5)+('WEIGHTED from Refinitive'!$B$8*'ISSUE SCORE from EIKON'!BB319)+('ISSUE SCORE from EIKON'!BQ319*'WEIGHTED from Refinitive'!$B$9)+('WEIGHTED from Refinitive'!$B$10*'ISSUE SCORE from EIKON'!CF319)+('ISSUE SCORE from EIKON'!CU319*'WEIGHTED from Refinitive'!$B$11)+('WEIGHTED from Refinitive'!$B$14*'ISSUE SCORE from EIKON'!DJ319)+('ISSUE SCORE from EIKON'!DY319*'WEIGHTED from Refinitive'!$B$15)+('WEIGHTED from Refinitive'!$B$16*'ISSUE SCORE from EIKON'!EN319)</f>
        <v>77.936959481529613</v>
      </c>
      <c r="E316" s="1">
        <f>('WEIGHTED from Refinitive'!$B$3*'ISSUE SCORE from EIKON'!J319)+('WEIGHTED from Refinitive'!$B$4*'ISSUE SCORE from EIKON'!Y319)+('ISSUE SCORE from EIKON'!AN319*'WEIGHTED from Refinitive'!$B$5)+('WEIGHTED from Refinitive'!$B$8*'ISSUE SCORE from EIKON'!BC319)+('ISSUE SCORE from EIKON'!BR319*'WEIGHTED from Refinitive'!$B$9)+('WEIGHTED from Refinitive'!$B$10*'ISSUE SCORE from EIKON'!CG319)+('ISSUE SCORE from EIKON'!CV319*'WEIGHTED from Refinitive'!$B$11)+('WEIGHTED from Refinitive'!$B$14*'ISSUE SCORE from EIKON'!DK319)+('ISSUE SCORE from EIKON'!DZ319*'WEIGHTED from Refinitive'!$B$15)+('WEIGHTED from Refinitive'!$B$16*'ISSUE SCORE from EIKON'!EO319)</f>
        <v>78.578008273756907</v>
      </c>
      <c r="F316" s="1">
        <f>('WEIGHTED from Refinitive'!$B$3*'ISSUE SCORE from EIKON'!K319)+('WEIGHTED from Refinitive'!$B$4*'ISSUE SCORE from EIKON'!Z319)+('ISSUE SCORE from EIKON'!AO319*'WEIGHTED from Refinitive'!$B$5)+('WEIGHTED from Refinitive'!$B$8*'ISSUE SCORE from EIKON'!BD319)+('ISSUE SCORE from EIKON'!BS319*'WEIGHTED from Refinitive'!$B$9)+('WEIGHTED from Refinitive'!$B$10*'ISSUE SCORE from EIKON'!CH319)+('ISSUE SCORE from EIKON'!CW319*'WEIGHTED from Refinitive'!$B$11)+('WEIGHTED from Refinitive'!$B$14*'ISSUE SCORE from EIKON'!DL319)+('ISSUE SCORE from EIKON'!EA319*'WEIGHTED from Refinitive'!$B$15)+('WEIGHTED from Refinitive'!$B$16*'ISSUE SCORE from EIKON'!EP319)</f>
        <v>74.689282939282904</v>
      </c>
      <c r="G316" s="1">
        <f>('WEIGHTED from Refinitive'!$B$3*'ISSUE SCORE from EIKON'!L319)+('WEIGHTED from Refinitive'!$B$4*'ISSUE SCORE from EIKON'!AA319)+('ISSUE SCORE from EIKON'!AP319*'WEIGHTED from Refinitive'!$B$5)+('WEIGHTED from Refinitive'!$B$8*'ISSUE SCORE from EIKON'!BE319)+('ISSUE SCORE from EIKON'!BT319*'WEIGHTED from Refinitive'!$B$9)+('WEIGHTED from Refinitive'!$B$10*'ISSUE SCORE from EIKON'!CI319)+('ISSUE SCORE from EIKON'!CX319*'WEIGHTED from Refinitive'!$B$11)+('WEIGHTED from Refinitive'!$B$14*'ISSUE SCORE from EIKON'!DM319)+('ISSUE SCORE from EIKON'!EB319*'WEIGHTED from Refinitive'!$B$15)+('WEIGHTED from Refinitive'!$B$16*'ISSUE SCORE from EIKON'!EQ319)</f>
        <v>75.182770032157123</v>
      </c>
      <c r="H316" s="1">
        <f>('WEIGHTED from Refinitive'!$B$3*'ISSUE SCORE from EIKON'!M319)+('WEIGHTED from Refinitive'!$B$4*'ISSUE SCORE from EIKON'!AB319)+('ISSUE SCORE from EIKON'!AQ319*'WEIGHTED from Refinitive'!$B$5)+('WEIGHTED from Refinitive'!$B$8*'ISSUE SCORE from EIKON'!BF319)+('ISSUE SCORE from EIKON'!BU319*'WEIGHTED from Refinitive'!$B$9)+('WEIGHTED from Refinitive'!$B$10*'ISSUE SCORE from EIKON'!CJ319)+('ISSUE SCORE from EIKON'!CY319*'WEIGHTED from Refinitive'!$B$11)+('WEIGHTED from Refinitive'!$B$14*'ISSUE SCORE from EIKON'!DN319)+('ISSUE SCORE from EIKON'!EC319*'WEIGHTED from Refinitive'!$B$15)+('WEIGHTED from Refinitive'!$B$16*'ISSUE SCORE from EIKON'!ER319)</f>
        <v>72.825623222352306</v>
      </c>
      <c r="I316" s="1">
        <f>('WEIGHTED from Refinitive'!$B$3*'ISSUE SCORE from EIKON'!N319)+('WEIGHTED from Refinitive'!$B$4*'ISSUE SCORE from EIKON'!AC319)+('ISSUE SCORE from EIKON'!AR319*'WEIGHTED from Refinitive'!$B$5)+('WEIGHTED from Refinitive'!$B$8*'ISSUE SCORE from EIKON'!BG319)+('ISSUE SCORE from EIKON'!BV319*'WEIGHTED from Refinitive'!$B$9)+('WEIGHTED from Refinitive'!$B$10*'ISSUE SCORE from EIKON'!CK319)+('ISSUE SCORE from EIKON'!CZ319*'WEIGHTED from Refinitive'!$B$11)+('WEIGHTED from Refinitive'!$B$14*'ISSUE SCORE from EIKON'!DO319)+('ISSUE SCORE from EIKON'!ED319*'WEIGHTED from Refinitive'!$B$15)+('WEIGHTED from Refinitive'!$B$16*'ISSUE SCORE from EIKON'!ES319)</f>
        <v>76.777395589383261</v>
      </c>
      <c r="J316" s="1">
        <f>('WEIGHTED from Refinitive'!$B$3*'ISSUE SCORE from EIKON'!O319)+('WEIGHTED from Refinitive'!$B$4*'ISSUE SCORE from EIKON'!AD319)+('ISSUE SCORE from EIKON'!AS319*'WEIGHTED from Refinitive'!$B$5)+('WEIGHTED from Refinitive'!$B$8*'ISSUE SCORE from EIKON'!BH319)+('ISSUE SCORE from EIKON'!BW319*'WEIGHTED from Refinitive'!$B$9)+('WEIGHTED from Refinitive'!$B$10*'ISSUE SCORE from EIKON'!CL319)+('ISSUE SCORE from EIKON'!DA319*'WEIGHTED from Refinitive'!$B$11)+('WEIGHTED from Refinitive'!$B$14*'ISSUE SCORE from EIKON'!DP319)+('ISSUE SCORE from EIKON'!EE319*'WEIGHTED from Refinitive'!$B$15)+('WEIGHTED from Refinitive'!$B$16*'ISSUE SCORE from EIKON'!ET319)</f>
        <v>74.065030364372404</v>
      </c>
      <c r="K316" s="1">
        <f>('WEIGHTED from Refinitive'!$B$3*'ISSUE SCORE from EIKON'!P319)+('WEIGHTED from Refinitive'!$B$4*'ISSUE SCORE from EIKON'!AE319)+('ISSUE SCORE from EIKON'!AT319*'WEIGHTED from Refinitive'!$B$5)+('WEIGHTED from Refinitive'!$B$8*'ISSUE SCORE from EIKON'!BI319)+('ISSUE SCORE from EIKON'!BX319*'WEIGHTED from Refinitive'!$B$9)+('WEIGHTED from Refinitive'!$B$10*'ISSUE SCORE from EIKON'!CM319)+('ISSUE SCORE from EIKON'!DB319*'WEIGHTED from Refinitive'!$B$11)+('WEIGHTED from Refinitive'!$B$14*'ISSUE SCORE from EIKON'!DQ319)+('ISSUE SCORE from EIKON'!EF319*'WEIGHTED from Refinitive'!$B$15)+('WEIGHTED from Refinitive'!$B$16*'ISSUE SCORE from EIKON'!EU319)</f>
        <v>80.621963728259232</v>
      </c>
      <c r="L316" s="1">
        <f>('WEIGHTED from Refinitive'!$B$3*'ISSUE SCORE from EIKON'!Q319)+('WEIGHTED from Refinitive'!$B$4*'ISSUE SCORE from EIKON'!AF319)+('ISSUE SCORE from EIKON'!AU319*'WEIGHTED from Refinitive'!$B$5)+('WEIGHTED from Refinitive'!$B$8*'ISSUE SCORE from EIKON'!BJ319)+('ISSUE SCORE from EIKON'!BY319*'WEIGHTED from Refinitive'!$B$9)+('WEIGHTED from Refinitive'!$B$10*'ISSUE SCORE from EIKON'!CN319)+('ISSUE SCORE from EIKON'!DC319*'WEIGHTED from Refinitive'!$B$11)+('WEIGHTED from Refinitive'!$B$14*'ISSUE SCORE from EIKON'!DR319)+('ISSUE SCORE from EIKON'!EG319*'WEIGHTED from Refinitive'!$B$15)+('WEIGHTED from Refinitive'!$B$16*'ISSUE SCORE from EIKON'!EV319)</f>
        <v>80.577983776424716</v>
      </c>
      <c r="M316" s="1">
        <f>('WEIGHTED from Refinitive'!$B$3*'ISSUE SCORE from EIKON'!R319)+('WEIGHTED from Refinitive'!$B$4*'ISSUE SCORE from EIKON'!AG319)+('ISSUE SCORE from EIKON'!AV319*'WEIGHTED from Refinitive'!$B$5)+('WEIGHTED from Refinitive'!$B$8*'ISSUE SCORE from EIKON'!BK319)+('ISSUE SCORE from EIKON'!BZ319*'WEIGHTED from Refinitive'!$B$9)+('WEIGHTED from Refinitive'!$B$10*'ISSUE SCORE from EIKON'!CO319)+('ISSUE SCORE from EIKON'!DD319*'WEIGHTED from Refinitive'!$B$11)+('WEIGHTED from Refinitive'!$B$14*'ISSUE SCORE from EIKON'!DS319)+('ISSUE SCORE from EIKON'!EH319*'WEIGHTED from Refinitive'!$B$15)+('WEIGHTED from Refinitive'!$B$16*'ISSUE SCORE from EIKON'!EW319)</f>
        <v>73.432622841625218</v>
      </c>
      <c r="N316" s="1">
        <f>('WEIGHTED from Refinitive'!$B$3*'ISSUE SCORE from EIKON'!S319)+('WEIGHTED from Refinitive'!$B$4*'ISSUE SCORE from EIKON'!AH319)+('ISSUE SCORE from EIKON'!AW319*'WEIGHTED from Refinitive'!$B$5)+('WEIGHTED from Refinitive'!$B$8*'ISSUE SCORE from EIKON'!BL319)+('ISSUE SCORE from EIKON'!CA319*'WEIGHTED from Refinitive'!$B$9)+('WEIGHTED from Refinitive'!$B$10*'ISSUE SCORE from EIKON'!CP319)+('ISSUE SCORE from EIKON'!DE319*'WEIGHTED from Refinitive'!$B$11)+('WEIGHTED from Refinitive'!$B$14*'ISSUE SCORE from EIKON'!DT319)+('ISSUE SCORE from EIKON'!EI319*'WEIGHTED from Refinitive'!$B$15)+('WEIGHTED from Refinitive'!$B$16*'ISSUE SCORE from EIKON'!EX319)</f>
        <v>58.821212121212085</v>
      </c>
      <c r="O316" s="1">
        <f>('WEIGHTED from Refinitive'!$B$3*'ISSUE SCORE from EIKON'!T319)+('WEIGHTED from Refinitive'!$B$4*'ISSUE SCORE from EIKON'!AI319)+('ISSUE SCORE from EIKON'!AX319*'WEIGHTED from Refinitive'!$B$5)+('WEIGHTED from Refinitive'!$B$8*'ISSUE SCORE from EIKON'!BM319)+('ISSUE SCORE from EIKON'!CB319*'WEIGHTED from Refinitive'!$B$9)+('WEIGHTED from Refinitive'!$B$10*'ISSUE SCORE from EIKON'!CQ319)+('ISSUE SCORE from EIKON'!DF319*'WEIGHTED from Refinitive'!$B$11)+('WEIGHTED from Refinitive'!$B$14*'ISSUE SCORE from EIKON'!DU319)+('ISSUE SCORE from EIKON'!EJ319*'WEIGHTED from Refinitive'!$B$15)+('WEIGHTED from Refinitive'!$B$16*'ISSUE SCORE from EIKON'!EY319)</f>
        <v>62.640951126635528</v>
      </c>
      <c r="P316" s="1">
        <f>('WEIGHTED from Refinitive'!$B$3*'ISSUE SCORE from EIKON'!U319)+('WEIGHTED from Refinitive'!$B$4*'ISSUE SCORE from EIKON'!AJ319)+('ISSUE SCORE from EIKON'!AY319*'WEIGHTED from Refinitive'!$B$5)+('WEIGHTED from Refinitive'!$B$8*'ISSUE SCORE from EIKON'!BN319)+('ISSUE SCORE from EIKON'!CC319*'WEIGHTED from Refinitive'!$B$9)+('WEIGHTED from Refinitive'!$B$10*'ISSUE SCORE from EIKON'!CR319)+('ISSUE SCORE from EIKON'!DG319*'WEIGHTED from Refinitive'!$B$11)+('WEIGHTED from Refinitive'!$B$14*'ISSUE SCORE from EIKON'!DV319)+('ISSUE SCORE from EIKON'!EK319*'WEIGHTED from Refinitive'!$B$15)+('WEIGHTED from Refinitive'!$B$16*'ISSUE SCORE from EIKON'!EZ319)</f>
        <v>61.86795888928954</v>
      </c>
      <c r="R316" s="11" t="s">
        <v>473</v>
      </c>
      <c r="S316" s="1">
        <f t="shared" si="122"/>
        <v>61.752603436882602</v>
      </c>
      <c r="T316" s="1">
        <f t="shared" si="123"/>
        <v>77.405296050912114</v>
      </c>
      <c r="U316" s="1">
        <f t="shared" si="124"/>
        <v>77.936959481529613</v>
      </c>
      <c r="V316" s="1">
        <f t="shared" si="125"/>
        <v>78.578008273756907</v>
      </c>
      <c r="W316" s="1">
        <f t="shared" si="126"/>
        <v>74.689282939282904</v>
      </c>
      <c r="X316" s="1">
        <f t="shared" si="127"/>
        <v>75.182770032157123</v>
      </c>
      <c r="Y316" s="1">
        <f t="shared" si="128"/>
        <v>72.825623222352306</v>
      </c>
      <c r="Z316" s="1">
        <f t="shared" si="129"/>
        <v>76.777395589383261</v>
      </c>
      <c r="AA316" s="1">
        <f t="shared" si="130"/>
        <v>74.065030364372404</v>
      </c>
      <c r="AB316" s="1">
        <f t="shared" si="131"/>
        <v>80.621963728259232</v>
      </c>
      <c r="AC316" s="1">
        <f t="shared" si="132"/>
        <v>80.577983776424716</v>
      </c>
      <c r="AD316" s="1">
        <f t="shared" si="133"/>
        <v>73.432622841625218</v>
      </c>
      <c r="AE316" s="1">
        <f t="shared" si="134"/>
        <v>58.821212121212085</v>
      </c>
      <c r="AF316" s="1">
        <f t="shared" si="135"/>
        <v>62.640951126635528</v>
      </c>
      <c r="AG316" s="1">
        <f t="shared" si="136"/>
        <v>61.86795888928954</v>
      </c>
      <c r="AI316" s="11" t="s">
        <v>473</v>
      </c>
      <c r="AJ316" s="1">
        <f t="shared" si="137"/>
        <v>-15.652692614029512</v>
      </c>
      <c r="AK316" s="1">
        <f t="shared" si="138"/>
        <v>-0.53166343061749899</v>
      </c>
      <c r="AL316" s="1">
        <f t="shared" si="139"/>
        <v>-0.64104879222729494</v>
      </c>
      <c r="AM316" s="1">
        <f t="shared" si="140"/>
        <v>3.8887253344740031</v>
      </c>
      <c r="AN316" s="1">
        <f t="shared" si="141"/>
        <v>-0.49348709287421855</v>
      </c>
      <c r="AO316" s="1">
        <f t="shared" si="142"/>
        <v>2.3571468098048172</v>
      </c>
      <c r="AP316" s="1">
        <f t="shared" si="143"/>
        <v>-3.951772367030955</v>
      </c>
      <c r="AQ316" s="1">
        <f t="shared" si="144"/>
        <v>2.7123652250108563</v>
      </c>
      <c r="AR316" s="1">
        <f t="shared" si="145"/>
        <v>-6.5569333638868272</v>
      </c>
      <c r="AS316" s="1">
        <f t="shared" si="146"/>
        <v>0.043979951834515418</v>
      </c>
      <c r="AT316" s="1">
        <f t="shared" si="147"/>
        <v>7.1453609347994984</v>
      </c>
      <c r="AU316" s="1">
        <f t="shared" si="148"/>
        <v>14.611410720413133</v>
      </c>
      <c r="AV316" s="1">
        <f t="shared" si="149"/>
        <v>-3.8197390054234432</v>
      </c>
      <c r="AW316" s="1">
        <f t="shared" si="150"/>
        <v>0.77299223734598854</v>
      </c>
      <c r="AX316" s="1" t="str">
        <f>VLOOKUP(AI316,'ISSUE SCORE from EIKON'!A319:B748,2,FALSE)</f>
        <v>Verisign Inc</v>
      </c>
      <c r="AY316" s="1">
        <f t="shared" si="151"/>
        <v>315</v>
      </c>
      <c r="AZ316" s="1">
        <v>315</v>
      </c>
      <c r="BA316" s="1">
        <v>1</v>
      </c>
    </row>
    <row r="317" spans="1:53" ht="15">
      <c r="A317" s="11" t="s">
        <v>383</v>
      </c>
      <c r="B317" s="1">
        <f>('WEIGHTED from Refinitive'!$B$3*'ISSUE SCORE from EIKON'!G320)+('WEIGHTED from Refinitive'!$B$4*'ISSUE SCORE from EIKON'!V320)+('ISSUE SCORE from EIKON'!AK320*'WEIGHTED from Refinitive'!$B$5)+('WEIGHTED from Refinitive'!$B$8*'ISSUE SCORE from EIKON'!AZ320)+('ISSUE SCORE from EIKON'!BO320*'WEIGHTED from Refinitive'!$B$9)+('WEIGHTED from Refinitive'!$B$10*'ISSUE SCORE from EIKON'!CD320)+('ISSUE SCORE from EIKON'!CS320*'WEIGHTED from Refinitive'!$B$11)+('WEIGHTED from Refinitive'!$B$14*'ISSUE SCORE from EIKON'!DH320)+('ISSUE SCORE from EIKON'!DW320*'WEIGHTED from Refinitive'!$B$15)+('WEIGHTED from Refinitive'!$B$16*'ISSUE SCORE from EIKON'!EL320)</f>
        <v>78.830595820783117</v>
      </c>
      <c r="C317" s="1">
        <f>('WEIGHTED from Refinitive'!$B$3*'ISSUE SCORE from EIKON'!H320)+('WEIGHTED from Refinitive'!$B$4*'ISSUE SCORE from EIKON'!W320)+('ISSUE SCORE from EIKON'!AL320*'WEIGHTED from Refinitive'!$B$5)+('WEIGHTED from Refinitive'!$B$8*'ISSUE SCORE from EIKON'!BA320)+('ISSUE SCORE from EIKON'!BP320*'WEIGHTED from Refinitive'!$B$9)+('WEIGHTED from Refinitive'!$B$10*'ISSUE SCORE from EIKON'!CE320)+('ISSUE SCORE from EIKON'!CT320*'WEIGHTED from Refinitive'!$B$11)+('WEIGHTED from Refinitive'!$B$14*'ISSUE SCORE from EIKON'!DI320)+('ISSUE SCORE from EIKON'!DX320*'WEIGHTED from Refinitive'!$B$15)+('WEIGHTED from Refinitive'!$B$16*'ISSUE SCORE from EIKON'!EM320)</f>
        <v>74.03564639579281</v>
      </c>
      <c r="D317" s="1">
        <f>('WEIGHTED from Refinitive'!$B$3*'ISSUE SCORE from EIKON'!I320)+('WEIGHTED from Refinitive'!$B$4*'ISSUE SCORE from EIKON'!X320)+('ISSUE SCORE from EIKON'!AM320*'WEIGHTED from Refinitive'!$B$5)+('WEIGHTED from Refinitive'!$B$8*'ISSUE SCORE from EIKON'!BB320)+('ISSUE SCORE from EIKON'!BQ320*'WEIGHTED from Refinitive'!$B$9)+('WEIGHTED from Refinitive'!$B$10*'ISSUE SCORE from EIKON'!CF320)+('ISSUE SCORE from EIKON'!CU320*'WEIGHTED from Refinitive'!$B$11)+('WEIGHTED from Refinitive'!$B$14*'ISSUE SCORE from EIKON'!DJ320)+('ISSUE SCORE from EIKON'!DY320*'WEIGHTED from Refinitive'!$B$15)+('WEIGHTED from Refinitive'!$B$16*'ISSUE SCORE from EIKON'!EN320)</f>
        <v>77.006802584491211</v>
      </c>
      <c r="E317" s="1">
        <f>('WEIGHTED from Refinitive'!$B$3*'ISSUE SCORE from EIKON'!J320)+('WEIGHTED from Refinitive'!$B$4*'ISSUE SCORE from EIKON'!Y320)+('ISSUE SCORE from EIKON'!AN320*'WEIGHTED from Refinitive'!$B$5)+('WEIGHTED from Refinitive'!$B$8*'ISSUE SCORE from EIKON'!BC320)+('ISSUE SCORE from EIKON'!BR320*'WEIGHTED from Refinitive'!$B$9)+('WEIGHTED from Refinitive'!$B$10*'ISSUE SCORE from EIKON'!CG320)+('ISSUE SCORE from EIKON'!CV320*'WEIGHTED from Refinitive'!$B$11)+('WEIGHTED from Refinitive'!$B$14*'ISSUE SCORE from EIKON'!DK320)+('ISSUE SCORE from EIKON'!DZ320*'WEIGHTED from Refinitive'!$B$15)+('WEIGHTED from Refinitive'!$B$16*'ISSUE SCORE from EIKON'!EO320)</f>
        <v>80.647342203066898</v>
      </c>
      <c r="F317" s="1">
        <f>('WEIGHTED from Refinitive'!$B$3*'ISSUE SCORE from EIKON'!K320)+('WEIGHTED from Refinitive'!$B$4*'ISSUE SCORE from EIKON'!Z320)+('ISSUE SCORE from EIKON'!AO320*'WEIGHTED from Refinitive'!$B$5)+('WEIGHTED from Refinitive'!$B$8*'ISSUE SCORE from EIKON'!BD320)+('ISSUE SCORE from EIKON'!BS320*'WEIGHTED from Refinitive'!$B$9)+('WEIGHTED from Refinitive'!$B$10*'ISSUE SCORE from EIKON'!CH320)+('ISSUE SCORE from EIKON'!CW320*'WEIGHTED from Refinitive'!$B$11)+('WEIGHTED from Refinitive'!$B$14*'ISSUE SCORE from EIKON'!DL320)+('ISSUE SCORE from EIKON'!EA320*'WEIGHTED from Refinitive'!$B$15)+('WEIGHTED from Refinitive'!$B$16*'ISSUE SCORE from EIKON'!EP320)</f>
        <v>83.995870504599907</v>
      </c>
      <c r="G317" s="1">
        <f>('WEIGHTED from Refinitive'!$B$3*'ISSUE SCORE from EIKON'!L320)+('WEIGHTED from Refinitive'!$B$4*'ISSUE SCORE from EIKON'!AA320)+('ISSUE SCORE from EIKON'!AP320*'WEIGHTED from Refinitive'!$B$5)+('WEIGHTED from Refinitive'!$B$8*'ISSUE SCORE from EIKON'!BE320)+('ISSUE SCORE from EIKON'!BT320*'WEIGHTED from Refinitive'!$B$9)+('WEIGHTED from Refinitive'!$B$10*'ISSUE SCORE from EIKON'!CI320)+('ISSUE SCORE from EIKON'!CX320*'WEIGHTED from Refinitive'!$B$11)+('WEIGHTED from Refinitive'!$B$14*'ISSUE SCORE from EIKON'!DM320)+('ISSUE SCORE from EIKON'!EB320*'WEIGHTED from Refinitive'!$B$15)+('WEIGHTED from Refinitive'!$B$16*'ISSUE SCORE from EIKON'!EQ320)</f>
        <v>80.099213286713251</v>
      </c>
      <c r="H317" s="1">
        <f>('WEIGHTED from Refinitive'!$B$3*'ISSUE SCORE from EIKON'!M320)+('WEIGHTED from Refinitive'!$B$4*'ISSUE SCORE from EIKON'!AB320)+('ISSUE SCORE from EIKON'!AQ320*'WEIGHTED from Refinitive'!$B$5)+('WEIGHTED from Refinitive'!$B$8*'ISSUE SCORE from EIKON'!BF320)+('ISSUE SCORE from EIKON'!BU320*'WEIGHTED from Refinitive'!$B$9)+('WEIGHTED from Refinitive'!$B$10*'ISSUE SCORE from EIKON'!CJ320)+('ISSUE SCORE from EIKON'!CY320*'WEIGHTED from Refinitive'!$B$11)+('WEIGHTED from Refinitive'!$B$14*'ISSUE SCORE from EIKON'!DN320)+('ISSUE SCORE from EIKON'!EC320*'WEIGHTED from Refinitive'!$B$15)+('WEIGHTED from Refinitive'!$B$16*'ISSUE SCORE from EIKON'!ER320)</f>
        <v>77.675568757483603</v>
      </c>
      <c r="I317" s="1">
        <f>('WEIGHTED from Refinitive'!$B$3*'ISSUE SCORE from EIKON'!N320)+('WEIGHTED from Refinitive'!$B$4*'ISSUE SCORE from EIKON'!AC320)+('ISSUE SCORE from EIKON'!AR320*'WEIGHTED from Refinitive'!$B$5)+('WEIGHTED from Refinitive'!$B$8*'ISSUE SCORE from EIKON'!BG320)+('ISSUE SCORE from EIKON'!BV320*'WEIGHTED from Refinitive'!$B$9)+('WEIGHTED from Refinitive'!$B$10*'ISSUE SCORE from EIKON'!CK320)+('ISSUE SCORE from EIKON'!CZ320*'WEIGHTED from Refinitive'!$B$11)+('WEIGHTED from Refinitive'!$B$14*'ISSUE SCORE from EIKON'!DO320)+('ISSUE SCORE from EIKON'!ED320*'WEIGHTED from Refinitive'!$B$15)+('WEIGHTED from Refinitive'!$B$16*'ISSUE SCORE from EIKON'!ES320)</f>
        <v>79.368546920705157</v>
      </c>
      <c r="J317" s="1">
        <f>('WEIGHTED from Refinitive'!$B$3*'ISSUE SCORE from EIKON'!O320)+('WEIGHTED from Refinitive'!$B$4*'ISSUE SCORE from EIKON'!AD320)+('ISSUE SCORE from EIKON'!AS320*'WEIGHTED from Refinitive'!$B$5)+('WEIGHTED from Refinitive'!$B$8*'ISSUE SCORE from EIKON'!BH320)+('ISSUE SCORE from EIKON'!BW320*'WEIGHTED from Refinitive'!$B$9)+('WEIGHTED from Refinitive'!$B$10*'ISSUE SCORE from EIKON'!CL320)+('ISSUE SCORE from EIKON'!DA320*'WEIGHTED from Refinitive'!$B$11)+('WEIGHTED from Refinitive'!$B$14*'ISSUE SCORE from EIKON'!DP320)+('ISSUE SCORE from EIKON'!EE320*'WEIGHTED from Refinitive'!$B$15)+('WEIGHTED from Refinitive'!$B$16*'ISSUE SCORE from EIKON'!ET320)</f>
        <v>81.229142271662724</v>
      </c>
      <c r="K317" s="1">
        <f>('WEIGHTED from Refinitive'!$B$3*'ISSUE SCORE from EIKON'!P320)+('WEIGHTED from Refinitive'!$B$4*'ISSUE SCORE from EIKON'!AE320)+('ISSUE SCORE from EIKON'!AT320*'WEIGHTED from Refinitive'!$B$5)+('WEIGHTED from Refinitive'!$B$8*'ISSUE SCORE from EIKON'!BI320)+('ISSUE SCORE from EIKON'!BX320*'WEIGHTED from Refinitive'!$B$9)+('WEIGHTED from Refinitive'!$B$10*'ISSUE SCORE from EIKON'!CM320)+('ISSUE SCORE from EIKON'!DB320*'WEIGHTED from Refinitive'!$B$11)+('WEIGHTED from Refinitive'!$B$14*'ISSUE SCORE from EIKON'!DQ320)+('ISSUE SCORE from EIKON'!EF320*'WEIGHTED from Refinitive'!$B$15)+('WEIGHTED from Refinitive'!$B$16*'ISSUE SCORE from EIKON'!EU320)</f>
        <v>67.159855769230745</v>
      </c>
      <c r="L317" s="1">
        <f>('WEIGHTED from Refinitive'!$B$3*'ISSUE SCORE from EIKON'!Q320)+('WEIGHTED from Refinitive'!$B$4*'ISSUE SCORE from EIKON'!AF320)+('ISSUE SCORE from EIKON'!AU320*'WEIGHTED from Refinitive'!$B$5)+('WEIGHTED from Refinitive'!$B$8*'ISSUE SCORE from EIKON'!BJ320)+('ISSUE SCORE from EIKON'!BY320*'WEIGHTED from Refinitive'!$B$9)+('WEIGHTED from Refinitive'!$B$10*'ISSUE SCORE from EIKON'!CN320)+('ISSUE SCORE from EIKON'!DC320*'WEIGHTED from Refinitive'!$B$11)+('WEIGHTED from Refinitive'!$B$14*'ISSUE SCORE from EIKON'!DR320)+('ISSUE SCORE from EIKON'!EG320*'WEIGHTED from Refinitive'!$B$15)+('WEIGHTED from Refinitive'!$B$16*'ISSUE SCORE from EIKON'!EV320)</f>
        <v>68.220821334365823</v>
      </c>
      <c r="M317" s="1">
        <f>('WEIGHTED from Refinitive'!$B$3*'ISSUE SCORE from EIKON'!R320)+('WEIGHTED from Refinitive'!$B$4*'ISSUE SCORE from EIKON'!AG320)+('ISSUE SCORE from EIKON'!AV320*'WEIGHTED from Refinitive'!$B$5)+('WEIGHTED from Refinitive'!$B$8*'ISSUE SCORE from EIKON'!BK320)+('ISSUE SCORE from EIKON'!BZ320*'WEIGHTED from Refinitive'!$B$9)+('WEIGHTED from Refinitive'!$B$10*'ISSUE SCORE from EIKON'!CO320)+('ISSUE SCORE from EIKON'!DD320*'WEIGHTED from Refinitive'!$B$11)+('WEIGHTED from Refinitive'!$B$14*'ISSUE SCORE from EIKON'!DS320)+('ISSUE SCORE from EIKON'!EH320*'WEIGHTED from Refinitive'!$B$15)+('WEIGHTED from Refinitive'!$B$16*'ISSUE SCORE from EIKON'!EW320)</f>
        <v>64.674172853979371</v>
      </c>
      <c r="N317" s="1">
        <f>('WEIGHTED from Refinitive'!$B$3*'ISSUE SCORE from EIKON'!S320)+('WEIGHTED from Refinitive'!$B$4*'ISSUE SCORE from EIKON'!AH320)+('ISSUE SCORE from EIKON'!AW320*'WEIGHTED from Refinitive'!$B$5)+('WEIGHTED from Refinitive'!$B$8*'ISSUE SCORE from EIKON'!BL320)+('ISSUE SCORE from EIKON'!CA320*'WEIGHTED from Refinitive'!$B$9)+('WEIGHTED from Refinitive'!$B$10*'ISSUE SCORE from EIKON'!CP320)+('ISSUE SCORE from EIKON'!DE320*'WEIGHTED from Refinitive'!$B$11)+('WEIGHTED from Refinitive'!$B$14*'ISSUE SCORE from EIKON'!DT320)+('ISSUE SCORE from EIKON'!EI320*'WEIGHTED from Refinitive'!$B$15)+('WEIGHTED from Refinitive'!$B$16*'ISSUE SCORE from EIKON'!EX320)</f>
        <v>52.939957899950407</v>
      </c>
      <c r="O317" s="1">
        <f>('WEIGHTED from Refinitive'!$B$3*'ISSUE SCORE from EIKON'!T320)+('WEIGHTED from Refinitive'!$B$4*'ISSUE SCORE from EIKON'!AI320)+('ISSUE SCORE from EIKON'!AX320*'WEIGHTED from Refinitive'!$B$5)+('WEIGHTED from Refinitive'!$B$8*'ISSUE SCORE from EIKON'!BM320)+('ISSUE SCORE from EIKON'!CB320*'WEIGHTED from Refinitive'!$B$9)+('WEIGHTED from Refinitive'!$B$10*'ISSUE SCORE from EIKON'!CQ320)+('ISSUE SCORE from EIKON'!DF320*'WEIGHTED from Refinitive'!$B$11)+('WEIGHTED from Refinitive'!$B$14*'ISSUE SCORE from EIKON'!DU320)+('ISSUE SCORE from EIKON'!EJ320*'WEIGHTED from Refinitive'!$B$15)+('WEIGHTED from Refinitive'!$B$16*'ISSUE SCORE from EIKON'!EY320)</f>
        <v>59.38668831168826</v>
      </c>
      <c r="P317" s="1">
        <f>('WEIGHTED from Refinitive'!$B$3*'ISSUE SCORE from EIKON'!U320)+('WEIGHTED from Refinitive'!$B$4*'ISSUE SCORE from EIKON'!AJ320)+('ISSUE SCORE from EIKON'!AY320*'WEIGHTED from Refinitive'!$B$5)+('WEIGHTED from Refinitive'!$B$8*'ISSUE SCORE from EIKON'!BN320)+('ISSUE SCORE from EIKON'!CC320*'WEIGHTED from Refinitive'!$B$9)+('WEIGHTED from Refinitive'!$B$10*'ISSUE SCORE from EIKON'!CR320)+('ISSUE SCORE from EIKON'!DG320*'WEIGHTED from Refinitive'!$B$11)+('WEIGHTED from Refinitive'!$B$14*'ISSUE SCORE from EIKON'!DV320)+('ISSUE SCORE from EIKON'!EK320*'WEIGHTED from Refinitive'!$B$15)+('WEIGHTED from Refinitive'!$B$16*'ISSUE SCORE from EIKON'!EZ320)</f>
        <v>57.42256936917402</v>
      </c>
      <c r="R317" s="11" t="s">
        <v>474</v>
      </c>
      <c r="S317" s="1">
        <f t="shared" si="122"/>
        <v>75.235656384882574</v>
      </c>
      <c r="T317" s="1">
        <f t="shared" si="123"/>
        <v>74.03564639579281</v>
      </c>
      <c r="U317" s="1">
        <f t="shared" si="124"/>
        <v>77.006802584491211</v>
      </c>
      <c r="V317" s="1">
        <f t="shared" si="125"/>
        <v>80.647342203066898</v>
      </c>
      <c r="W317" s="1">
        <f t="shared" si="126"/>
        <v>83.995870504599907</v>
      </c>
      <c r="X317" s="1">
        <f t="shared" si="127"/>
        <v>80.099213286713251</v>
      </c>
      <c r="Y317" s="1">
        <f t="shared" si="128"/>
        <v>77.675568757483603</v>
      </c>
      <c r="Z317" s="1">
        <f t="shared" si="129"/>
        <v>79.368546920705157</v>
      </c>
      <c r="AA317" s="1">
        <f t="shared" si="130"/>
        <v>81.229142271662724</v>
      </c>
      <c r="AB317" s="1">
        <f t="shared" si="131"/>
        <v>67.159855769230745</v>
      </c>
      <c r="AC317" s="1">
        <f t="shared" si="132"/>
        <v>68.220821334365823</v>
      </c>
      <c r="AD317" s="1">
        <f t="shared" si="133"/>
        <v>64.674172853979371</v>
      </c>
      <c r="AE317" s="1">
        <f t="shared" si="134"/>
        <v>52.939957899950407</v>
      </c>
      <c r="AF317" s="1">
        <f t="shared" si="135"/>
        <v>59.38668831168826</v>
      </c>
      <c r="AG317" s="1">
        <f t="shared" si="136"/>
        <v>57.42256936917402</v>
      </c>
      <c r="AI317" s="11" t="s">
        <v>474</v>
      </c>
      <c r="AJ317" s="1">
        <f t="shared" si="137"/>
        <v>1.2000099890897644</v>
      </c>
      <c r="AK317" s="1">
        <f t="shared" si="138"/>
        <v>-2.9711561886984015</v>
      </c>
      <c r="AL317" s="1">
        <f t="shared" si="139"/>
        <v>-3.6405396185756871</v>
      </c>
      <c r="AM317" s="1">
        <f t="shared" si="140"/>
        <v>-3.3485283015330083</v>
      </c>
      <c r="AN317" s="1">
        <f t="shared" si="141"/>
        <v>3.8966572178866556</v>
      </c>
      <c r="AO317" s="1">
        <f t="shared" si="142"/>
        <v>2.423644529229648</v>
      </c>
      <c r="AP317" s="1">
        <f t="shared" si="143"/>
        <v>-1.6929781632215537</v>
      </c>
      <c r="AQ317" s="1">
        <f t="shared" si="144"/>
        <v>-1.860595350957567</v>
      </c>
      <c r="AR317" s="1">
        <f t="shared" si="145"/>
        <v>14.069286502431979</v>
      </c>
      <c r="AS317" s="1">
        <f t="shared" si="146"/>
        <v>-1.0609655651350778</v>
      </c>
      <c r="AT317" s="1">
        <f t="shared" si="147"/>
        <v>3.5466484803864518</v>
      </c>
      <c r="AU317" s="1">
        <f t="shared" si="148"/>
        <v>11.734214954028964</v>
      </c>
      <c r="AV317" s="1">
        <f t="shared" si="149"/>
        <v>-6.4467304117378532</v>
      </c>
      <c r="AW317" s="1">
        <f t="shared" si="150"/>
        <v>1.96411894251424</v>
      </c>
      <c r="AX317" s="1" t="str">
        <f>VLOOKUP(AI317,'ISSUE SCORE from EIKON'!A320:B749,2,FALSE)</f>
        <v>Vertex Pharmaceuticals Inc</v>
      </c>
      <c r="AY317" s="1">
        <f t="shared" si="151"/>
        <v>316</v>
      </c>
      <c r="AZ317" s="1">
        <v>316</v>
      </c>
      <c r="BA317" s="1">
        <v>1</v>
      </c>
    </row>
    <row r="318" spans="1:53" ht="15">
      <c r="A318" s="11" t="s">
        <v>384</v>
      </c>
      <c r="B318" s="1">
        <f>('WEIGHTED from Refinitive'!$B$3*'ISSUE SCORE from EIKON'!G321)+('WEIGHTED from Refinitive'!$B$4*'ISSUE SCORE from EIKON'!V321)+('ISSUE SCORE from EIKON'!AK321*'WEIGHTED from Refinitive'!$B$5)+('WEIGHTED from Refinitive'!$B$8*'ISSUE SCORE from EIKON'!AZ321)+('ISSUE SCORE from EIKON'!BO321*'WEIGHTED from Refinitive'!$B$9)+('WEIGHTED from Refinitive'!$B$10*'ISSUE SCORE from EIKON'!CD321)+('ISSUE SCORE from EIKON'!CS321*'WEIGHTED from Refinitive'!$B$11)+('WEIGHTED from Refinitive'!$B$14*'ISSUE SCORE from EIKON'!DH321)+('ISSUE SCORE from EIKON'!DW321*'WEIGHTED from Refinitive'!$B$15)+('WEIGHTED from Refinitive'!$B$16*'ISSUE SCORE from EIKON'!EL321)</f>
        <v>60.718485137418043</v>
      </c>
      <c r="C318" s="1">
        <f>('WEIGHTED from Refinitive'!$B$3*'ISSUE SCORE from EIKON'!H321)+('WEIGHTED from Refinitive'!$B$4*'ISSUE SCORE from EIKON'!W321)+('ISSUE SCORE from EIKON'!AL321*'WEIGHTED from Refinitive'!$B$5)+('WEIGHTED from Refinitive'!$B$8*'ISSUE SCORE from EIKON'!BA321)+('ISSUE SCORE from EIKON'!BP321*'WEIGHTED from Refinitive'!$B$9)+('WEIGHTED from Refinitive'!$B$10*'ISSUE SCORE from EIKON'!CE321)+('ISSUE SCORE from EIKON'!CT321*'WEIGHTED from Refinitive'!$B$11)+('WEIGHTED from Refinitive'!$B$14*'ISSUE SCORE from EIKON'!DI321)+('ISSUE SCORE from EIKON'!DX321*'WEIGHTED from Refinitive'!$B$15)+('WEIGHTED from Refinitive'!$B$16*'ISSUE SCORE from EIKON'!EM321)</f>
        <v>64.566805353918028</v>
      </c>
      <c r="D318" s="1">
        <f>('WEIGHTED from Refinitive'!$B$3*'ISSUE SCORE from EIKON'!I321)+('WEIGHTED from Refinitive'!$B$4*'ISSUE SCORE from EIKON'!X321)+('ISSUE SCORE from EIKON'!AM321*'WEIGHTED from Refinitive'!$B$5)+('WEIGHTED from Refinitive'!$B$8*'ISSUE SCORE from EIKON'!BB321)+('ISSUE SCORE from EIKON'!BQ321*'WEIGHTED from Refinitive'!$B$9)+('WEIGHTED from Refinitive'!$B$10*'ISSUE SCORE from EIKON'!CF321)+('ISSUE SCORE from EIKON'!CU321*'WEIGHTED from Refinitive'!$B$11)+('WEIGHTED from Refinitive'!$B$14*'ISSUE SCORE from EIKON'!DJ321)+('ISSUE SCORE from EIKON'!DY321*'WEIGHTED from Refinitive'!$B$15)+('WEIGHTED from Refinitive'!$B$16*'ISSUE SCORE from EIKON'!EN321)</f>
        <v>62.47082298444014</v>
      </c>
      <c r="E318" s="1">
        <f>('WEIGHTED from Refinitive'!$B$3*'ISSUE SCORE from EIKON'!J321)+('WEIGHTED from Refinitive'!$B$4*'ISSUE SCORE from EIKON'!Y321)+('ISSUE SCORE from EIKON'!AN321*'WEIGHTED from Refinitive'!$B$5)+('WEIGHTED from Refinitive'!$B$8*'ISSUE SCORE from EIKON'!BC321)+('ISSUE SCORE from EIKON'!BR321*'WEIGHTED from Refinitive'!$B$9)+('WEIGHTED from Refinitive'!$B$10*'ISSUE SCORE from EIKON'!CG321)+('ISSUE SCORE from EIKON'!CV321*'WEIGHTED from Refinitive'!$B$11)+('WEIGHTED from Refinitive'!$B$14*'ISSUE SCORE from EIKON'!DK321)+('ISSUE SCORE from EIKON'!DZ321*'WEIGHTED from Refinitive'!$B$15)+('WEIGHTED from Refinitive'!$B$16*'ISSUE SCORE from EIKON'!EO321)</f>
        <v>52.610995986072112</v>
      </c>
      <c r="F318" s="1">
        <f>('WEIGHTED from Refinitive'!$B$3*'ISSUE SCORE from EIKON'!K321)+('WEIGHTED from Refinitive'!$B$4*'ISSUE SCORE from EIKON'!Z321)+('ISSUE SCORE from EIKON'!AO321*'WEIGHTED from Refinitive'!$B$5)+('WEIGHTED from Refinitive'!$B$8*'ISSUE SCORE from EIKON'!BD321)+('ISSUE SCORE from EIKON'!BS321*'WEIGHTED from Refinitive'!$B$9)+('WEIGHTED from Refinitive'!$B$10*'ISSUE SCORE from EIKON'!CH321)+('ISSUE SCORE from EIKON'!CW321*'WEIGHTED from Refinitive'!$B$11)+('WEIGHTED from Refinitive'!$B$14*'ISSUE SCORE from EIKON'!DL321)+('ISSUE SCORE from EIKON'!EA321*'WEIGHTED from Refinitive'!$B$15)+('WEIGHTED from Refinitive'!$B$16*'ISSUE SCORE from EIKON'!EP321)</f>
        <v>58.23131076843945</v>
      </c>
      <c r="G318" s="1">
        <f>('WEIGHTED from Refinitive'!$B$3*'ISSUE SCORE from EIKON'!L321)+('WEIGHTED from Refinitive'!$B$4*'ISSUE SCORE from EIKON'!AA321)+('ISSUE SCORE from EIKON'!AP321*'WEIGHTED from Refinitive'!$B$5)+('WEIGHTED from Refinitive'!$B$8*'ISSUE SCORE from EIKON'!BE321)+('ISSUE SCORE from EIKON'!BT321*'WEIGHTED from Refinitive'!$B$9)+('WEIGHTED from Refinitive'!$B$10*'ISSUE SCORE from EIKON'!CI321)+('ISSUE SCORE from EIKON'!CX321*'WEIGHTED from Refinitive'!$B$11)+('WEIGHTED from Refinitive'!$B$14*'ISSUE SCORE from EIKON'!DM321)+('ISSUE SCORE from EIKON'!EB321*'WEIGHTED from Refinitive'!$B$15)+('WEIGHTED from Refinitive'!$B$16*'ISSUE SCORE from EIKON'!EQ321)</f>
        <v>48.903957477356357</v>
      </c>
      <c r="H318" s="1">
        <f>('WEIGHTED from Refinitive'!$B$3*'ISSUE SCORE from EIKON'!M321)+('WEIGHTED from Refinitive'!$B$4*'ISSUE SCORE from EIKON'!AB321)+('ISSUE SCORE from EIKON'!AQ321*'WEIGHTED from Refinitive'!$B$5)+('WEIGHTED from Refinitive'!$B$8*'ISSUE SCORE from EIKON'!BF321)+('ISSUE SCORE from EIKON'!BU321*'WEIGHTED from Refinitive'!$B$9)+('WEIGHTED from Refinitive'!$B$10*'ISSUE SCORE from EIKON'!CJ321)+('ISSUE SCORE from EIKON'!CY321*'WEIGHTED from Refinitive'!$B$11)+('WEIGHTED from Refinitive'!$B$14*'ISSUE SCORE from EIKON'!DN321)+('ISSUE SCORE from EIKON'!EC321*'WEIGHTED from Refinitive'!$B$15)+('WEIGHTED from Refinitive'!$B$16*'ISSUE SCORE from EIKON'!ER321)</f>
        <v>50.340593459298447</v>
      </c>
      <c r="I318" s="1">
        <f>('WEIGHTED from Refinitive'!$B$3*'ISSUE SCORE from EIKON'!N321)+('WEIGHTED from Refinitive'!$B$4*'ISSUE SCORE from EIKON'!AC321)+('ISSUE SCORE from EIKON'!AR321*'WEIGHTED from Refinitive'!$B$5)+('WEIGHTED from Refinitive'!$B$8*'ISSUE SCORE from EIKON'!BG321)+('ISSUE SCORE from EIKON'!BV321*'WEIGHTED from Refinitive'!$B$9)+('WEIGHTED from Refinitive'!$B$10*'ISSUE SCORE from EIKON'!CK321)+('ISSUE SCORE from EIKON'!CZ321*'WEIGHTED from Refinitive'!$B$11)+('WEIGHTED from Refinitive'!$B$14*'ISSUE SCORE from EIKON'!DO321)+('ISSUE SCORE from EIKON'!ED321*'WEIGHTED from Refinitive'!$B$15)+('WEIGHTED from Refinitive'!$B$16*'ISSUE SCORE from EIKON'!ES321)</f>
        <v>55.653825225091282</v>
      </c>
      <c r="J318" s="1">
        <f>('WEIGHTED from Refinitive'!$B$3*'ISSUE SCORE from EIKON'!O321)+('WEIGHTED from Refinitive'!$B$4*'ISSUE SCORE from EIKON'!AD321)+('ISSUE SCORE from EIKON'!AS321*'WEIGHTED from Refinitive'!$B$5)+('WEIGHTED from Refinitive'!$B$8*'ISSUE SCORE from EIKON'!BH321)+('ISSUE SCORE from EIKON'!BW321*'WEIGHTED from Refinitive'!$B$9)+('WEIGHTED from Refinitive'!$B$10*'ISSUE SCORE from EIKON'!CL321)+('ISSUE SCORE from EIKON'!DA321*'WEIGHTED from Refinitive'!$B$11)+('WEIGHTED from Refinitive'!$B$14*'ISSUE SCORE from EIKON'!DP321)+('ISSUE SCORE from EIKON'!EE321*'WEIGHTED from Refinitive'!$B$15)+('WEIGHTED from Refinitive'!$B$16*'ISSUE SCORE from EIKON'!ET321)</f>
        <v>53.522855876738461</v>
      </c>
      <c r="K318" s="1">
        <f>('WEIGHTED from Refinitive'!$B$3*'ISSUE SCORE from EIKON'!P321)+('WEIGHTED from Refinitive'!$B$4*'ISSUE SCORE from EIKON'!AE321)+('ISSUE SCORE from EIKON'!AT321*'WEIGHTED from Refinitive'!$B$5)+('WEIGHTED from Refinitive'!$B$8*'ISSUE SCORE from EIKON'!BI321)+('ISSUE SCORE from EIKON'!BX321*'WEIGHTED from Refinitive'!$B$9)+('WEIGHTED from Refinitive'!$B$10*'ISSUE SCORE from EIKON'!CM321)+('ISSUE SCORE from EIKON'!DB321*'WEIGHTED from Refinitive'!$B$11)+('WEIGHTED from Refinitive'!$B$14*'ISSUE SCORE from EIKON'!DQ321)+('ISSUE SCORE from EIKON'!EF321*'WEIGHTED from Refinitive'!$B$15)+('WEIGHTED from Refinitive'!$B$16*'ISSUE SCORE from EIKON'!EU321)</f>
        <v>44.70213650854668</v>
      </c>
      <c r="L318" s="1">
        <f>('WEIGHTED from Refinitive'!$B$3*'ISSUE SCORE from EIKON'!Q321)+('WEIGHTED from Refinitive'!$B$4*'ISSUE SCORE from EIKON'!AF321)+('ISSUE SCORE from EIKON'!AU321*'WEIGHTED from Refinitive'!$B$5)+('WEIGHTED from Refinitive'!$B$8*'ISSUE SCORE from EIKON'!BJ321)+('ISSUE SCORE from EIKON'!BY321*'WEIGHTED from Refinitive'!$B$9)+('WEIGHTED from Refinitive'!$B$10*'ISSUE SCORE from EIKON'!CN321)+('ISSUE SCORE from EIKON'!DC321*'WEIGHTED from Refinitive'!$B$11)+('WEIGHTED from Refinitive'!$B$14*'ISSUE SCORE from EIKON'!DR321)+('ISSUE SCORE from EIKON'!EG321*'WEIGHTED from Refinitive'!$B$15)+('WEIGHTED from Refinitive'!$B$16*'ISSUE SCORE from EIKON'!EV321)</f>
        <v>42.996655899196178</v>
      </c>
      <c r="M318" s="1">
        <f>('WEIGHTED from Refinitive'!$B$3*'ISSUE SCORE from EIKON'!R321)+('WEIGHTED from Refinitive'!$B$4*'ISSUE SCORE from EIKON'!AG321)+('ISSUE SCORE from EIKON'!AV321*'WEIGHTED from Refinitive'!$B$5)+('WEIGHTED from Refinitive'!$B$8*'ISSUE SCORE from EIKON'!BK321)+('ISSUE SCORE from EIKON'!BZ321*'WEIGHTED from Refinitive'!$B$9)+('WEIGHTED from Refinitive'!$B$10*'ISSUE SCORE from EIKON'!CO321)+('ISSUE SCORE from EIKON'!DD321*'WEIGHTED from Refinitive'!$B$11)+('WEIGHTED from Refinitive'!$B$14*'ISSUE SCORE from EIKON'!DS321)+('ISSUE SCORE from EIKON'!EH321*'WEIGHTED from Refinitive'!$B$15)+('WEIGHTED from Refinitive'!$B$16*'ISSUE SCORE from EIKON'!EW321)</f>
        <v>37.098077560694051</v>
      </c>
      <c r="N318" s="1">
        <f>('WEIGHTED from Refinitive'!$B$3*'ISSUE SCORE from EIKON'!S321)+('WEIGHTED from Refinitive'!$B$4*'ISSUE SCORE from EIKON'!AH321)+('ISSUE SCORE from EIKON'!AW321*'WEIGHTED from Refinitive'!$B$5)+('WEIGHTED from Refinitive'!$B$8*'ISSUE SCORE from EIKON'!BL321)+('ISSUE SCORE from EIKON'!CA321*'WEIGHTED from Refinitive'!$B$9)+('WEIGHTED from Refinitive'!$B$10*'ISSUE SCORE from EIKON'!CP321)+('ISSUE SCORE from EIKON'!DE321*'WEIGHTED from Refinitive'!$B$11)+('WEIGHTED from Refinitive'!$B$14*'ISSUE SCORE from EIKON'!DT321)+('ISSUE SCORE from EIKON'!EI321*'WEIGHTED from Refinitive'!$B$15)+('WEIGHTED from Refinitive'!$B$16*'ISSUE SCORE from EIKON'!EX321)</f>
        <v>29.651240856844275</v>
      </c>
      <c r="O318" s="1">
        <f>('WEIGHTED from Refinitive'!$B$3*'ISSUE SCORE from EIKON'!T321)+('WEIGHTED from Refinitive'!$B$4*'ISSUE SCORE from EIKON'!AI321)+('ISSUE SCORE from EIKON'!AX321*'WEIGHTED from Refinitive'!$B$5)+('WEIGHTED from Refinitive'!$B$8*'ISSUE SCORE from EIKON'!BM321)+('ISSUE SCORE from EIKON'!CB321*'WEIGHTED from Refinitive'!$B$9)+('WEIGHTED from Refinitive'!$B$10*'ISSUE SCORE from EIKON'!CQ321)+('ISSUE SCORE from EIKON'!DF321*'WEIGHTED from Refinitive'!$B$11)+('WEIGHTED from Refinitive'!$B$14*'ISSUE SCORE from EIKON'!DU321)+('ISSUE SCORE from EIKON'!EJ321*'WEIGHTED from Refinitive'!$B$15)+('WEIGHTED from Refinitive'!$B$16*'ISSUE SCORE from EIKON'!EY321)</f>
        <v>23.657905658664347</v>
      </c>
      <c r="P318" s="1">
        <f>('WEIGHTED from Refinitive'!$B$3*'ISSUE SCORE from EIKON'!U321)+('WEIGHTED from Refinitive'!$B$4*'ISSUE SCORE from EIKON'!AJ321)+('ISSUE SCORE from EIKON'!AY321*'WEIGHTED from Refinitive'!$B$5)+('WEIGHTED from Refinitive'!$B$8*'ISSUE SCORE from EIKON'!BN321)+('ISSUE SCORE from EIKON'!CC321*'WEIGHTED from Refinitive'!$B$9)+('WEIGHTED from Refinitive'!$B$10*'ISSUE SCORE from EIKON'!CR321)+('ISSUE SCORE from EIKON'!DG321*'WEIGHTED from Refinitive'!$B$11)+('WEIGHTED from Refinitive'!$B$14*'ISSUE SCORE from EIKON'!DV321)+('ISSUE SCORE from EIKON'!EK321*'WEIGHTED from Refinitive'!$B$15)+('WEIGHTED from Refinitive'!$B$16*'ISSUE SCORE from EIKON'!EZ321)</f>
        <v>25.138397042913756</v>
      </c>
      <c r="R318" s="11" t="s">
        <v>476</v>
      </c>
      <c r="S318" s="1">
        <f t="shared" si="122"/>
        <v>79.342142374635898</v>
      </c>
      <c r="T318" s="1">
        <f t="shared" si="123"/>
        <v>64.566805353918028</v>
      </c>
      <c r="U318" s="1">
        <f t="shared" si="124"/>
        <v>62.47082298444014</v>
      </c>
      <c r="V318" s="1">
        <f t="shared" si="125"/>
        <v>52.610995986072112</v>
      </c>
      <c r="W318" s="1">
        <f t="shared" si="126"/>
        <v>58.23131076843945</v>
      </c>
      <c r="X318" s="1">
        <f t="shared" si="127"/>
        <v>48.903957477356357</v>
      </c>
      <c r="Y318" s="1">
        <f t="shared" si="128"/>
        <v>50.340593459298447</v>
      </c>
      <c r="Z318" s="1">
        <f t="shared" si="129"/>
        <v>55.653825225091282</v>
      </c>
      <c r="AA318" s="1">
        <f t="shared" si="130"/>
        <v>53.522855876738461</v>
      </c>
      <c r="AB318" s="1">
        <f t="shared" si="131"/>
        <v>44.70213650854668</v>
      </c>
      <c r="AC318" s="1">
        <f t="shared" si="132"/>
        <v>42.996655899196178</v>
      </c>
      <c r="AD318" s="1">
        <f t="shared" si="133"/>
        <v>37.098077560694051</v>
      </c>
      <c r="AE318" s="1">
        <f t="shared" si="134"/>
        <v>29.651240856844275</v>
      </c>
      <c r="AF318" s="1">
        <f t="shared" si="135"/>
        <v>23.657905658664347</v>
      </c>
      <c r="AG318" s="1">
        <f t="shared" si="136"/>
        <v>25.138397042913756</v>
      </c>
      <c r="AI318" s="11" t="s">
        <v>476</v>
      </c>
      <c r="AJ318" s="1">
        <f t="shared" si="137"/>
        <v>14.77533702071787</v>
      </c>
      <c r="AK318" s="1">
        <f t="shared" si="138"/>
        <v>2.0959823694778876</v>
      </c>
      <c r="AL318" s="1">
        <f t="shared" si="139"/>
        <v>9.8598269983680282</v>
      </c>
      <c r="AM318" s="1">
        <f t="shared" si="140"/>
        <v>-5.6203147823673376</v>
      </c>
      <c r="AN318" s="1">
        <f t="shared" si="141"/>
        <v>9.3273532910830923</v>
      </c>
      <c r="AO318" s="1">
        <f t="shared" si="142"/>
        <v>-1.4366359819420893</v>
      </c>
      <c r="AP318" s="1">
        <f t="shared" si="143"/>
        <v>-5.3132317657928354</v>
      </c>
      <c r="AQ318" s="1">
        <f t="shared" si="144"/>
        <v>2.1309693483528207</v>
      </c>
      <c r="AR318" s="1">
        <f t="shared" si="145"/>
        <v>8.8207193681917815</v>
      </c>
      <c r="AS318" s="1">
        <f t="shared" si="146"/>
        <v>1.7054806093505022</v>
      </c>
      <c r="AT318" s="1">
        <f t="shared" si="147"/>
        <v>5.8985783385021264</v>
      </c>
      <c r="AU318" s="1">
        <f t="shared" si="148"/>
        <v>7.446836703849776</v>
      </c>
      <c r="AV318" s="1">
        <f t="shared" si="149"/>
        <v>5.9933351981799277</v>
      </c>
      <c r="AW318" s="1">
        <f t="shared" si="150"/>
        <v>-1.4804913842494081</v>
      </c>
      <c r="AX318" s="1" t="str">
        <f>VLOOKUP(AI318,'ISSUE SCORE from EIKON'!A321:B750,2,FALSE)</f>
        <v>Verizon Communications Inc</v>
      </c>
      <c r="AY318" s="1">
        <f t="shared" si="151"/>
        <v>317</v>
      </c>
      <c r="AZ318" s="1">
        <v>317</v>
      </c>
      <c r="BA318" s="1">
        <v>1</v>
      </c>
    </row>
    <row r="319" spans="1:53" ht="15">
      <c r="A319" s="11" t="s">
        <v>385</v>
      </c>
      <c r="B319" s="1">
        <f>('WEIGHTED from Refinitive'!$B$3*'ISSUE SCORE from EIKON'!G322)+('WEIGHTED from Refinitive'!$B$4*'ISSUE SCORE from EIKON'!V322)+('ISSUE SCORE from EIKON'!AK322*'WEIGHTED from Refinitive'!$B$5)+('WEIGHTED from Refinitive'!$B$8*'ISSUE SCORE from EIKON'!AZ322)+('ISSUE SCORE from EIKON'!BO322*'WEIGHTED from Refinitive'!$B$9)+('WEIGHTED from Refinitive'!$B$10*'ISSUE SCORE from EIKON'!CD322)+('ISSUE SCORE from EIKON'!CS322*'WEIGHTED from Refinitive'!$B$11)+('WEIGHTED from Refinitive'!$B$14*'ISSUE SCORE from EIKON'!DH322)+('ISSUE SCORE from EIKON'!DW322*'WEIGHTED from Refinitive'!$B$15)+('WEIGHTED from Refinitive'!$B$16*'ISSUE SCORE from EIKON'!EL322)</f>
        <v>57.664729890595744</v>
      </c>
      <c r="C319" s="1">
        <f>('WEIGHTED from Refinitive'!$B$3*'ISSUE SCORE from EIKON'!H322)+('WEIGHTED from Refinitive'!$B$4*'ISSUE SCORE from EIKON'!W322)+('ISSUE SCORE from EIKON'!AL322*'WEIGHTED from Refinitive'!$B$5)+('WEIGHTED from Refinitive'!$B$8*'ISSUE SCORE from EIKON'!BA322)+('ISSUE SCORE from EIKON'!BP322*'WEIGHTED from Refinitive'!$B$9)+('WEIGHTED from Refinitive'!$B$10*'ISSUE SCORE from EIKON'!CE322)+('ISSUE SCORE from EIKON'!CT322*'WEIGHTED from Refinitive'!$B$11)+('WEIGHTED from Refinitive'!$B$14*'ISSUE SCORE from EIKON'!DI322)+('ISSUE SCORE from EIKON'!DX322*'WEIGHTED from Refinitive'!$B$15)+('WEIGHTED from Refinitive'!$B$16*'ISSUE SCORE from EIKON'!EM322)</f>
        <v>46.323354820125935</v>
      </c>
      <c r="D319" s="1">
        <f>('WEIGHTED from Refinitive'!$B$3*'ISSUE SCORE from EIKON'!I322)+('WEIGHTED from Refinitive'!$B$4*'ISSUE SCORE from EIKON'!X322)+('ISSUE SCORE from EIKON'!AM322*'WEIGHTED from Refinitive'!$B$5)+('WEIGHTED from Refinitive'!$B$8*'ISSUE SCORE from EIKON'!BB322)+('ISSUE SCORE from EIKON'!BQ322*'WEIGHTED from Refinitive'!$B$9)+('WEIGHTED from Refinitive'!$B$10*'ISSUE SCORE from EIKON'!CF322)+('ISSUE SCORE from EIKON'!CU322*'WEIGHTED from Refinitive'!$B$11)+('WEIGHTED from Refinitive'!$B$14*'ISSUE SCORE from EIKON'!DJ322)+('ISSUE SCORE from EIKON'!DY322*'WEIGHTED from Refinitive'!$B$15)+('WEIGHTED from Refinitive'!$B$16*'ISSUE SCORE from EIKON'!EN322)</f>
        <v>46.439850445940543</v>
      </c>
      <c r="E319" s="1">
        <f>('WEIGHTED from Refinitive'!$B$3*'ISSUE SCORE from EIKON'!J322)+('WEIGHTED from Refinitive'!$B$4*'ISSUE SCORE from EIKON'!Y322)+('ISSUE SCORE from EIKON'!AN322*'WEIGHTED from Refinitive'!$B$5)+('WEIGHTED from Refinitive'!$B$8*'ISSUE SCORE from EIKON'!BC322)+('ISSUE SCORE from EIKON'!BR322*'WEIGHTED from Refinitive'!$B$9)+('WEIGHTED from Refinitive'!$B$10*'ISSUE SCORE from EIKON'!CG322)+('ISSUE SCORE from EIKON'!CV322*'WEIGHTED from Refinitive'!$B$11)+('WEIGHTED from Refinitive'!$B$14*'ISSUE SCORE from EIKON'!DK322)+('ISSUE SCORE from EIKON'!DZ322*'WEIGHTED from Refinitive'!$B$15)+('WEIGHTED from Refinitive'!$B$16*'ISSUE SCORE from EIKON'!EO322)</f>
        <v>54.388329383886223</v>
      </c>
      <c r="F319" s="1">
        <f>('WEIGHTED from Refinitive'!$B$3*'ISSUE SCORE from EIKON'!K322)+('WEIGHTED from Refinitive'!$B$4*'ISSUE SCORE from EIKON'!Z322)+('ISSUE SCORE from EIKON'!AO322*'WEIGHTED from Refinitive'!$B$5)+('WEIGHTED from Refinitive'!$B$8*'ISSUE SCORE from EIKON'!BD322)+('ISSUE SCORE from EIKON'!BS322*'WEIGHTED from Refinitive'!$B$9)+('WEIGHTED from Refinitive'!$B$10*'ISSUE SCORE from EIKON'!CH322)+('ISSUE SCORE from EIKON'!CW322*'WEIGHTED from Refinitive'!$B$11)+('WEIGHTED from Refinitive'!$B$14*'ISSUE SCORE from EIKON'!DL322)+('ISSUE SCORE from EIKON'!EA322*'WEIGHTED from Refinitive'!$B$15)+('WEIGHTED from Refinitive'!$B$16*'ISSUE SCORE from EIKON'!EP322)</f>
        <v>51.782403870639108</v>
      </c>
      <c r="G319" s="1">
        <f>('WEIGHTED from Refinitive'!$B$3*'ISSUE SCORE from EIKON'!L322)+('WEIGHTED from Refinitive'!$B$4*'ISSUE SCORE from EIKON'!AA322)+('ISSUE SCORE from EIKON'!AP322*'WEIGHTED from Refinitive'!$B$5)+('WEIGHTED from Refinitive'!$B$8*'ISSUE SCORE from EIKON'!BE322)+('ISSUE SCORE from EIKON'!BT322*'WEIGHTED from Refinitive'!$B$9)+('WEIGHTED from Refinitive'!$B$10*'ISSUE SCORE from EIKON'!CI322)+('ISSUE SCORE from EIKON'!CX322*'WEIGHTED from Refinitive'!$B$11)+('WEIGHTED from Refinitive'!$B$14*'ISSUE SCORE from EIKON'!DM322)+('ISSUE SCORE from EIKON'!EB322*'WEIGHTED from Refinitive'!$B$15)+('WEIGHTED from Refinitive'!$B$16*'ISSUE SCORE from EIKON'!EQ322)</f>
        <v>55.967206031348681</v>
      </c>
      <c r="H319" s="1">
        <f>('WEIGHTED from Refinitive'!$B$3*'ISSUE SCORE from EIKON'!M322)+('WEIGHTED from Refinitive'!$B$4*'ISSUE SCORE from EIKON'!AB322)+('ISSUE SCORE from EIKON'!AQ322*'WEIGHTED from Refinitive'!$B$5)+('WEIGHTED from Refinitive'!$B$8*'ISSUE SCORE from EIKON'!BF322)+('ISSUE SCORE from EIKON'!BU322*'WEIGHTED from Refinitive'!$B$9)+('WEIGHTED from Refinitive'!$B$10*'ISSUE SCORE from EIKON'!CJ322)+('ISSUE SCORE from EIKON'!CY322*'WEIGHTED from Refinitive'!$B$11)+('WEIGHTED from Refinitive'!$B$14*'ISSUE SCORE from EIKON'!DN322)+('ISSUE SCORE from EIKON'!EC322*'WEIGHTED from Refinitive'!$B$15)+('WEIGHTED from Refinitive'!$B$16*'ISSUE SCORE from EIKON'!ER322)</f>
        <v>55.620317191624807</v>
      </c>
      <c r="I319" s="1">
        <f>('WEIGHTED from Refinitive'!$B$3*'ISSUE SCORE from EIKON'!N322)+('WEIGHTED from Refinitive'!$B$4*'ISSUE SCORE from EIKON'!AC322)+('ISSUE SCORE from EIKON'!AR322*'WEIGHTED from Refinitive'!$B$5)+('WEIGHTED from Refinitive'!$B$8*'ISSUE SCORE from EIKON'!BG322)+('ISSUE SCORE from EIKON'!BV322*'WEIGHTED from Refinitive'!$B$9)+('WEIGHTED from Refinitive'!$B$10*'ISSUE SCORE from EIKON'!CK322)+('ISSUE SCORE from EIKON'!CZ322*'WEIGHTED from Refinitive'!$B$11)+('WEIGHTED from Refinitive'!$B$14*'ISSUE SCORE from EIKON'!DO322)+('ISSUE SCORE from EIKON'!ED322*'WEIGHTED from Refinitive'!$B$15)+('WEIGHTED from Refinitive'!$B$16*'ISSUE SCORE from EIKON'!ES322)</f>
        <v>55.550058548009318</v>
      </c>
      <c r="J319" s="1">
        <f>('WEIGHTED from Refinitive'!$B$3*'ISSUE SCORE from EIKON'!O322)+('WEIGHTED from Refinitive'!$B$4*'ISSUE SCORE from EIKON'!AD322)+('ISSUE SCORE from EIKON'!AS322*'WEIGHTED from Refinitive'!$B$5)+('WEIGHTED from Refinitive'!$B$8*'ISSUE SCORE from EIKON'!BH322)+('ISSUE SCORE from EIKON'!BW322*'WEIGHTED from Refinitive'!$B$9)+('WEIGHTED from Refinitive'!$B$10*'ISSUE SCORE from EIKON'!CL322)+('ISSUE SCORE from EIKON'!DA322*'WEIGHTED from Refinitive'!$B$11)+('WEIGHTED from Refinitive'!$B$14*'ISSUE SCORE from EIKON'!DP322)+('ISSUE SCORE from EIKON'!EE322*'WEIGHTED from Refinitive'!$B$15)+('WEIGHTED from Refinitive'!$B$16*'ISSUE SCORE from EIKON'!ET322)</f>
        <v>45.066688011236856</v>
      </c>
      <c r="K319" s="1">
        <f>('WEIGHTED from Refinitive'!$B$3*'ISSUE SCORE from EIKON'!P322)+('WEIGHTED from Refinitive'!$B$4*'ISSUE SCORE from EIKON'!AE322)+('ISSUE SCORE from EIKON'!AT322*'WEIGHTED from Refinitive'!$B$5)+('WEIGHTED from Refinitive'!$B$8*'ISSUE SCORE from EIKON'!BI322)+('ISSUE SCORE from EIKON'!BX322*'WEIGHTED from Refinitive'!$B$9)+('WEIGHTED from Refinitive'!$B$10*'ISSUE SCORE from EIKON'!CM322)+('ISSUE SCORE from EIKON'!DB322*'WEIGHTED from Refinitive'!$B$11)+('WEIGHTED from Refinitive'!$B$14*'ISSUE SCORE from EIKON'!DQ322)+('ISSUE SCORE from EIKON'!EF322*'WEIGHTED from Refinitive'!$B$15)+('WEIGHTED from Refinitive'!$B$16*'ISSUE SCORE from EIKON'!EU322)</f>
        <v>42.956402976971432</v>
      </c>
      <c r="L319" s="1">
        <f>('WEIGHTED from Refinitive'!$B$3*'ISSUE SCORE from EIKON'!Q322)+('WEIGHTED from Refinitive'!$B$4*'ISSUE SCORE from EIKON'!AF322)+('ISSUE SCORE from EIKON'!AU322*'WEIGHTED from Refinitive'!$B$5)+('WEIGHTED from Refinitive'!$B$8*'ISSUE SCORE from EIKON'!BJ322)+('ISSUE SCORE from EIKON'!BY322*'WEIGHTED from Refinitive'!$B$9)+('WEIGHTED from Refinitive'!$B$10*'ISSUE SCORE from EIKON'!CN322)+('ISSUE SCORE from EIKON'!DC322*'WEIGHTED from Refinitive'!$B$11)+('WEIGHTED from Refinitive'!$B$14*'ISSUE SCORE from EIKON'!DR322)+('ISSUE SCORE from EIKON'!EG322*'WEIGHTED from Refinitive'!$B$15)+('WEIGHTED from Refinitive'!$B$16*'ISSUE SCORE from EIKON'!EV322)</f>
        <v>50.169630858090471</v>
      </c>
      <c r="M319" s="1">
        <f>('WEIGHTED from Refinitive'!$B$3*'ISSUE SCORE from EIKON'!R322)+('WEIGHTED from Refinitive'!$B$4*'ISSUE SCORE from EIKON'!AG322)+('ISSUE SCORE from EIKON'!AV322*'WEIGHTED from Refinitive'!$B$5)+('WEIGHTED from Refinitive'!$B$8*'ISSUE SCORE from EIKON'!BK322)+('ISSUE SCORE from EIKON'!BZ322*'WEIGHTED from Refinitive'!$B$9)+('WEIGHTED from Refinitive'!$B$10*'ISSUE SCORE from EIKON'!CO322)+('ISSUE SCORE from EIKON'!DD322*'WEIGHTED from Refinitive'!$B$11)+('WEIGHTED from Refinitive'!$B$14*'ISSUE SCORE from EIKON'!DS322)+('ISSUE SCORE from EIKON'!EH322*'WEIGHTED from Refinitive'!$B$15)+('WEIGHTED from Refinitive'!$B$16*'ISSUE SCORE from EIKON'!EW322)</f>
        <v>40.308170354604201</v>
      </c>
      <c r="N319" s="1">
        <f>('WEIGHTED from Refinitive'!$B$3*'ISSUE SCORE from EIKON'!S322)+('WEIGHTED from Refinitive'!$B$4*'ISSUE SCORE from EIKON'!AH322)+('ISSUE SCORE from EIKON'!AW322*'WEIGHTED from Refinitive'!$B$5)+('WEIGHTED from Refinitive'!$B$8*'ISSUE SCORE from EIKON'!BL322)+('ISSUE SCORE from EIKON'!CA322*'WEIGHTED from Refinitive'!$B$9)+('WEIGHTED from Refinitive'!$B$10*'ISSUE SCORE from EIKON'!CP322)+('ISSUE SCORE from EIKON'!DE322*'WEIGHTED from Refinitive'!$B$11)+('WEIGHTED from Refinitive'!$B$14*'ISSUE SCORE from EIKON'!DT322)+('ISSUE SCORE from EIKON'!EI322*'WEIGHTED from Refinitive'!$B$15)+('WEIGHTED from Refinitive'!$B$16*'ISSUE SCORE from EIKON'!EX322)</f>
        <v>28.064035087719269</v>
      </c>
      <c r="O319" s="1">
        <f>('WEIGHTED from Refinitive'!$B$3*'ISSUE SCORE from EIKON'!T322)+('WEIGHTED from Refinitive'!$B$4*'ISSUE SCORE from EIKON'!AI322)+('ISSUE SCORE from EIKON'!AX322*'WEIGHTED from Refinitive'!$B$5)+('WEIGHTED from Refinitive'!$B$8*'ISSUE SCORE from EIKON'!BM322)+('ISSUE SCORE from EIKON'!CB322*'WEIGHTED from Refinitive'!$B$9)+('WEIGHTED from Refinitive'!$B$10*'ISSUE SCORE from EIKON'!CQ322)+('ISSUE SCORE from EIKON'!DF322*'WEIGHTED from Refinitive'!$B$11)+('WEIGHTED from Refinitive'!$B$14*'ISSUE SCORE from EIKON'!DU322)+('ISSUE SCORE from EIKON'!EJ322*'WEIGHTED from Refinitive'!$B$15)+('WEIGHTED from Refinitive'!$B$16*'ISSUE SCORE from EIKON'!EY322)</f>
        <v>34.640544385432463</v>
      </c>
      <c r="P319" s="1">
        <f>('WEIGHTED from Refinitive'!$B$3*'ISSUE SCORE from EIKON'!U322)+('WEIGHTED from Refinitive'!$B$4*'ISSUE SCORE from EIKON'!AJ322)+('ISSUE SCORE from EIKON'!AY322*'WEIGHTED from Refinitive'!$B$5)+('WEIGHTED from Refinitive'!$B$8*'ISSUE SCORE from EIKON'!BN322)+('ISSUE SCORE from EIKON'!CC322*'WEIGHTED from Refinitive'!$B$9)+('WEIGHTED from Refinitive'!$B$10*'ISSUE SCORE from EIKON'!CR322)+('ISSUE SCORE from EIKON'!DG322*'WEIGHTED from Refinitive'!$B$11)+('WEIGHTED from Refinitive'!$B$14*'ISSUE SCORE from EIKON'!DV322)+('ISSUE SCORE from EIKON'!EK322*'WEIGHTED from Refinitive'!$B$15)+('WEIGHTED from Refinitive'!$B$16*'ISSUE SCORE from EIKON'!EZ322)</f>
        <v>36.042070217917633</v>
      </c>
      <c r="R319" s="11" t="s">
        <v>477</v>
      </c>
      <c r="S319" s="1">
        <f t="shared" si="122"/>
        <v>45.683852082669354</v>
      </c>
      <c r="T319" s="1">
        <f t="shared" si="123"/>
        <v>46.323354820125935</v>
      </c>
      <c r="U319" s="1">
        <f t="shared" si="124"/>
        <v>46.439850445940543</v>
      </c>
      <c r="V319" s="1">
        <f t="shared" si="125"/>
        <v>54.388329383886223</v>
      </c>
      <c r="W319" s="1">
        <f t="shared" si="126"/>
        <v>51.782403870639108</v>
      </c>
      <c r="X319" s="1">
        <f t="shared" si="127"/>
        <v>55.967206031348681</v>
      </c>
      <c r="Y319" s="1">
        <f t="shared" si="128"/>
        <v>55.620317191624807</v>
      </c>
      <c r="Z319" s="1">
        <f t="shared" si="129"/>
        <v>55.550058548009318</v>
      </c>
      <c r="AA319" s="1">
        <f t="shared" si="130"/>
        <v>45.066688011236856</v>
      </c>
      <c r="AB319" s="1">
        <f t="shared" si="131"/>
        <v>42.956402976971432</v>
      </c>
      <c r="AC319" s="1">
        <f t="shared" si="132"/>
        <v>50.169630858090471</v>
      </c>
      <c r="AD319" s="1">
        <f t="shared" si="133"/>
        <v>40.308170354604201</v>
      </c>
      <c r="AE319" s="1">
        <f t="shared" si="134"/>
        <v>28.064035087719269</v>
      </c>
      <c r="AF319" s="1">
        <f t="shared" si="135"/>
        <v>34.640544385432463</v>
      </c>
      <c r="AG319" s="1">
        <f t="shared" si="136"/>
        <v>36.042070217917633</v>
      </c>
      <c r="AI319" s="11" t="s">
        <v>477</v>
      </c>
      <c r="AJ319" s="1">
        <f t="shared" si="137"/>
        <v>-0.63950273745658137</v>
      </c>
      <c r="AK319" s="1">
        <f t="shared" si="138"/>
        <v>-0.11649562581460771</v>
      </c>
      <c r="AL319" s="1">
        <f t="shared" si="139"/>
        <v>-7.9484789379456799</v>
      </c>
      <c r="AM319" s="1">
        <f t="shared" si="140"/>
        <v>2.6059255132471151</v>
      </c>
      <c r="AN319" s="1">
        <f t="shared" si="141"/>
        <v>-4.1848021607095731</v>
      </c>
      <c r="AO319" s="1">
        <f t="shared" si="142"/>
        <v>0.3468888397238743</v>
      </c>
      <c r="AP319" s="1">
        <f t="shared" si="143"/>
        <v>0.070258643615488836</v>
      </c>
      <c r="AQ319" s="1">
        <f t="shared" si="144"/>
        <v>10.483370536772462</v>
      </c>
      <c r="AR319" s="1">
        <f t="shared" si="145"/>
        <v>2.1102850342654236</v>
      </c>
      <c r="AS319" s="1">
        <f t="shared" si="146"/>
        <v>-7.2132278811190389</v>
      </c>
      <c r="AT319" s="1">
        <f t="shared" si="147"/>
        <v>9.8614605034862706</v>
      </c>
      <c r="AU319" s="1">
        <f t="shared" si="148"/>
        <v>12.244135266884932</v>
      </c>
      <c r="AV319" s="1">
        <f t="shared" si="149"/>
        <v>-6.5765092977131943</v>
      </c>
      <c r="AW319" s="1">
        <f t="shared" si="150"/>
        <v>-1.40152583248517</v>
      </c>
      <c r="AX319" s="1" t="str">
        <f>VLOOKUP(AI319,'ISSUE SCORE from EIKON'!A322:B751,2,FALSE)</f>
        <v>Westinghouse Air Brake Technologies Corp</v>
      </c>
      <c r="AY319" s="1">
        <f t="shared" si="151"/>
        <v>318</v>
      </c>
      <c r="AZ319" s="1">
        <v>318</v>
      </c>
      <c r="BA319" s="1">
        <v>1</v>
      </c>
    </row>
    <row r="320" spans="1:53" ht="15">
      <c r="A320" s="11" t="s">
        <v>386</v>
      </c>
      <c r="B320" s="1">
        <f>('WEIGHTED from Refinitive'!$B$3*'ISSUE SCORE from EIKON'!G323)+('WEIGHTED from Refinitive'!$B$4*'ISSUE SCORE from EIKON'!V323)+('ISSUE SCORE from EIKON'!AK323*'WEIGHTED from Refinitive'!$B$5)+('WEIGHTED from Refinitive'!$B$8*'ISSUE SCORE from EIKON'!AZ323)+('ISSUE SCORE from EIKON'!BO323*'WEIGHTED from Refinitive'!$B$9)+('WEIGHTED from Refinitive'!$B$10*'ISSUE SCORE from EIKON'!CD323)+('ISSUE SCORE from EIKON'!CS323*'WEIGHTED from Refinitive'!$B$11)+('WEIGHTED from Refinitive'!$B$14*'ISSUE SCORE from EIKON'!DH323)+('ISSUE SCORE from EIKON'!DW323*'WEIGHTED from Refinitive'!$B$15)+('WEIGHTED from Refinitive'!$B$16*'ISSUE SCORE from EIKON'!EL323)</f>
        <v>64.687724407720353</v>
      </c>
      <c r="C320" s="1">
        <f>('WEIGHTED from Refinitive'!$B$3*'ISSUE SCORE from EIKON'!H323)+('WEIGHTED from Refinitive'!$B$4*'ISSUE SCORE from EIKON'!W323)+('ISSUE SCORE from EIKON'!AL323*'WEIGHTED from Refinitive'!$B$5)+('WEIGHTED from Refinitive'!$B$8*'ISSUE SCORE from EIKON'!BA323)+('ISSUE SCORE from EIKON'!BP323*'WEIGHTED from Refinitive'!$B$9)+('WEIGHTED from Refinitive'!$B$10*'ISSUE SCORE from EIKON'!CE323)+('ISSUE SCORE from EIKON'!CT323*'WEIGHTED from Refinitive'!$B$11)+('WEIGHTED from Refinitive'!$B$14*'ISSUE SCORE from EIKON'!DI323)+('ISSUE SCORE from EIKON'!DX323*'WEIGHTED from Refinitive'!$B$15)+('WEIGHTED from Refinitive'!$B$16*'ISSUE SCORE from EIKON'!EM323)</f>
        <v>53.458166339060028</v>
      </c>
      <c r="D320" s="1">
        <f>('WEIGHTED from Refinitive'!$B$3*'ISSUE SCORE from EIKON'!I323)+('WEIGHTED from Refinitive'!$B$4*'ISSUE SCORE from EIKON'!X323)+('ISSUE SCORE from EIKON'!AM323*'WEIGHTED from Refinitive'!$B$5)+('WEIGHTED from Refinitive'!$B$8*'ISSUE SCORE from EIKON'!BB323)+('ISSUE SCORE from EIKON'!BQ323*'WEIGHTED from Refinitive'!$B$9)+('WEIGHTED from Refinitive'!$B$10*'ISSUE SCORE from EIKON'!CF323)+('ISSUE SCORE from EIKON'!CU323*'WEIGHTED from Refinitive'!$B$11)+('WEIGHTED from Refinitive'!$B$14*'ISSUE SCORE from EIKON'!DJ323)+('ISSUE SCORE from EIKON'!DY323*'WEIGHTED from Refinitive'!$B$15)+('WEIGHTED from Refinitive'!$B$16*'ISSUE SCORE from EIKON'!EN323)</f>
        <v>57.149722714354233</v>
      </c>
      <c r="E320" s="1">
        <f>('WEIGHTED from Refinitive'!$B$3*'ISSUE SCORE from EIKON'!J323)+('WEIGHTED from Refinitive'!$B$4*'ISSUE SCORE from EIKON'!Y323)+('ISSUE SCORE from EIKON'!AN323*'WEIGHTED from Refinitive'!$B$5)+('WEIGHTED from Refinitive'!$B$8*'ISSUE SCORE from EIKON'!BC323)+('ISSUE SCORE from EIKON'!BR323*'WEIGHTED from Refinitive'!$B$9)+('WEIGHTED from Refinitive'!$B$10*'ISSUE SCORE from EIKON'!CG323)+('ISSUE SCORE from EIKON'!CV323*'WEIGHTED from Refinitive'!$B$11)+('WEIGHTED from Refinitive'!$B$14*'ISSUE SCORE from EIKON'!DK323)+('ISSUE SCORE from EIKON'!DZ323*'WEIGHTED from Refinitive'!$B$15)+('WEIGHTED from Refinitive'!$B$16*'ISSUE SCORE from EIKON'!EO323)</f>
        <v>40.858618979389348</v>
      </c>
      <c r="F320" s="1">
        <f>('WEIGHTED from Refinitive'!$B$3*'ISSUE SCORE from EIKON'!K323)+('WEIGHTED from Refinitive'!$B$4*'ISSUE SCORE from EIKON'!Z323)+('ISSUE SCORE from EIKON'!AO323*'WEIGHTED from Refinitive'!$B$5)+('WEIGHTED from Refinitive'!$B$8*'ISSUE SCORE from EIKON'!BD323)+('ISSUE SCORE from EIKON'!BS323*'WEIGHTED from Refinitive'!$B$9)+('WEIGHTED from Refinitive'!$B$10*'ISSUE SCORE from EIKON'!CH323)+('ISSUE SCORE from EIKON'!CW323*'WEIGHTED from Refinitive'!$B$11)+('WEIGHTED from Refinitive'!$B$14*'ISSUE SCORE from EIKON'!DL323)+('ISSUE SCORE from EIKON'!EA323*'WEIGHTED from Refinitive'!$B$15)+('WEIGHTED from Refinitive'!$B$16*'ISSUE SCORE from EIKON'!EP323)</f>
        <v>49.072352647352631</v>
      </c>
      <c r="G320" s="1">
        <f>('WEIGHTED from Refinitive'!$B$3*'ISSUE SCORE from EIKON'!L323)+('WEIGHTED from Refinitive'!$B$4*'ISSUE SCORE from EIKON'!AA323)+('ISSUE SCORE from EIKON'!AP323*'WEIGHTED from Refinitive'!$B$5)+('WEIGHTED from Refinitive'!$B$8*'ISSUE SCORE from EIKON'!BE323)+('ISSUE SCORE from EIKON'!BT323*'WEIGHTED from Refinitive'!$B$9)+('WEIGHTED from Refinitive'!$B$10*'ISSUE SCORE from EIKON'!CI323)+('ISSUE SCORE from EIKON'!CX323*'WEIGHTED from Refinitive'!$B$11)+('WEIGHTED from Refinitive'!$B$14*'ISSUE SCORE from EIKON'!DM323)+('ISSUE SCORE from EIKON'!EB323*'WEIGHTED from Refinitive'!$B$15)+('WEIGHTED from Refinitive'!$B$16*'ISSUE SCORE from EIKON'!EQ323)</f>
        <v>47.901831923108482</v>
      </c>
      <c r="H320" s="1">
        <f>('WEIGHTED from Refinitive'!$B$3*'ISSUE SCORE from EIKON'!M323)+('WEIGHTED from Refinitive'!$B$4*'ISSUE SCORE from EIKON'!AB323)+('ISSUE SCORE from EIKON'!AQ323*'WEIGHTED from Refinitive'!$B$5)+('WEIGHTED from Refinitive'!$B$8*'ISSUE SCORE from EIKON'!BF323)+('ISSUE SCORE from EIKON'!BU323*'WEIGHTED from Refinitive'!$B$9)+('WEIGHTED from Refinitive'!$B$10*'ISSUE SCORE from EIKON'!CJ323)+('ISSUE SCORE from EIKON'!CY323*'WEIGHTED from Refinitive'!$B$11)+('WEIGHTED from Refinitive'!$B$14*'ISSUE SCORE from EIKON'!DN323)+('ISSUE SCORE from EIKON'!EC323*'WEIGHTED from Refinitive'!$B$15)+('WEIGHTED from Refinitive'!$B$16*'ISSUE SCORE from EIKON'!ER323)</f>
        <v>54.668036998972227</v>
      </c>
      <c r="I320" s="1">
        <f>('WEIGHTED from Refinitive'!$B$3*'ISSUE SCORE from EIKON'!N323)+('WEIGHTED from Refinitive'!$B$4*'ISSUE SCORE from EIKON'!AC323)+('ISSUE SCORE from EIKON'!AR323*'WEIGHTED from Refinitive'!$B$5)+('WEIGHTED from Refinitive'!$B$8*'ISSUE SCORE from EIKON'!BG323)+('ISSUE SCORE from EIKON'!BV323*'WEIGHTED from Refinitive'!$B$9)+('WEIGHTED from Refinitive'!$B$10*'ISSUE SCORE from EIKON'!CK323)+('ISSUE SCORE from EIKON'!CZ323*'WEIGHTED from Refinitive'!$B$11)+('WEIGHTED from Refinitive'!$B$14*'ISSUE SCORE from EIKON'!DO323)+('ISSUE SCORE from EIKON'!ED323*'WEIGHTED from Refinitive'!$B$15)+('WEIGHTED from Refinitive'!$B$16*'ISSUE SCORE from EIKON'!ES323)</f>
        <v>41.567238729508176</v>
      </c>
      <c r="J320" s="1">
        <f>('WEIGHTED from Refinitive'!$B$3*'ISSUE SCORE from EIKON'!O323)+('WEIGHTED from Refinitive'!$B$4*'ISSUE SCORE from EIKON'!AD323)+('ISSUE SCORE from EIKON'!AS323*'WEIGHTED from Refinitive'!$B$5)+('WEIGHTED from Refinitive'!$B$8*'ISSUE SCORE from EIKON'!BH323)+('ISSUE SCORE from EIKON'!BW323*'WEIGHTED from Refinitive'!$B$9)+('WEIGHTED from Refinitive'!$B$10*'ISSUE SCORE from EIKON'!CL323)+('ISSUE SCORE from EIKON'!DA323*'WEIGHTED from Refinitive'!$B$11)+('WEIGHTED from Refinitive'!$B$14*'ISSUE SCORE from EIKON'!DP323)+('ISSUE SCORE from EIKON'!EE323*'WEIGHTED from Refinitive'!$B$15)+('WEIGHTED from Refinitive'!$B$16*'ISSUE SCORE from EIKON'!ET323)</f>
        <v>39.275574130950702</v>
      </c>
      <c r="K320" s="1">
        <f>('WEIGHTED from Refinitive'!$B$3*'ISSUE SCORE from EIKON'!P323)+('WEIGHTED from Refinitive'!$B$4*'ISSUE SCORE from EIKON'!AE323)+('ISSUE SCORE from EIKON'!AT323*'WEIGHTED from Refinitive'!$B$5)+('WEIGHTED from Refinitive'!$B$8*'ISSUE SCORE from EIKON'!BI323)+('ISSUE SCORE from EIKON'!BX323*'WEIGHTED from Refinitive'!$B$9)+('WEIGHTED from Refinitive'!$B$10*'ISSUE SCORE from EIKON'!CM323)+('ISSUE SCORE from EIKON'!DB323*'WEIGHTED from Refinitive'!$B$11)+('WEIGHTED from Refinitive'!$B$14*'ISSUE SCORE from EIKON'!DQ323)+('ISSUE SCORE from EIKON'!EF323*'WEIGHTED from Refinitive'!$B$15)+('WEIGHTED from Refinitive'!$B$16*'ISSUE SCORE from EIKON'!EU323)</f>
        <v>38.92910163024623</v>
      </c>
      <c r="L320" s="1">
        <f>('WEIGHTED from Refinitive'!$B$3*'ISSUE SCORE from EIKON'!Q323)+('WEIGHTED from Refinitive'!$B$4*'ISSUE SCORE from EIKON'!AF323)+('ISSUE SCORE from EIKON'!AU323*'WEIGHTED from Refinitive'!$B$5)+('WEIGHTED from Refinitive'!$B$8*'ISSUE SCORE from EIKON'!BJ323)+('ISSUE SCORE from EIKON'!BY323*'WEIGHTED from Refinitive'!$B$9)+('WEIGHTED from Refinitive'!$B$10*'ISSUE SCORE from EIKON'!CN323)+('ISSUE SCORE from EIKON'!DC323*'WEIGHTED from Refinitive'!$B$11)+('WEIGHTED from Refinitive'!$B$14*'ISSUE SCORE from EIKON'!DR323)+('ISSUE SCORE from EIKON'!EG323*'WEIGHTED from Refinitive'!$B$15)+('WEIGHTED from Refinitive'!$B$16*'ISSUE SCORE from EIKON'!EV323)</f>
        <v>43.021710704301533</v>
      </c>
      <c r="M320" s="1">
        <f>('WEIGHTED from Refinitive'!$B$3*'ISSUE SCORE from EIKON'!R323)+('WEIGHTED from Refinitive'!$B$4*'ISSUE SCORE from EIKON'!AG323)+('ISSUE SCORE from EIKON'!AV323*'WEIGHTED from Refinitive'!$B$5)+('WEIGHTED from Refinitive'!$B$8*'ISSUE SCORE from EIKON'!BK323)+('ISSUE SCORE from EIKON'!BZ323*'WEIGHTED from Refinitive'!$B$9)+('WEIGHTED from Refinitive'!$B$10*'ISSUE SCORE from EIKON'!CO323)+('ISSUE SCORE from EIKON'!DD323*'WEIGHTED from Refinitive'!$B$11)+('WEIGHTED from Refinitive'!$B$14*'ISSUE SCORE from EIKON'!DS323)+('ISSUE SCORE from EIKON'!EH323*'WEIGHTED from Refinitive'!$B$15)+('WEIGHTED from Refinitive'!$B$16*'ISSUE SCORE from EIKON'!EW323)</f>
        <v>0</v>
      </c>
      <c r="N320" s="1">
        <f>('WEIGHTED from Refinitive'!$B$3*'ISSUE SCORE from EIKON'!S323)+('WEIGHTED from Refinitive'!$B$4*'ISSUE SCORE from EIKON'!AH323)+('ISSUE SCORE from EIKON'!AW323*'WEIGHTED from Refinitive'!$B$5)+('WEIGHTED from Refinitive'!$B$8*'ISSUE SCORE from EIKON'!BL323)+('ISSUE SCORE from EIKON'!CA323*'WEIGHTED from Refinitive'!$B$9)+('WEIGHTED from Refinitive'!$B$10*'ISSUE SCORE from EIKON'!CP323)+('ISSUE SCORE from EIKON'!DE323*'WEIGHTED from Refinitive'!$B$11)+('WEIGHTED from Refinitive'!$B$14*'ISSUE SCORE from EIKON'!DT323)+('ISSUE SCORE from EIKON'!EI323*'WEIGHTED from Refinitive'!$B$15)+('WEIGHTED from Refinitive'!$B$16*'ISSUE SCORE from EIKON'!EX323)</f>
        <v>0</v>
      </c>
      <c r="O320" s="1">
        <f>('WEIGHTED from Refinitive'!$B$3*'ISSUE SCORE from EIKON'!T323)+('WEIGHTED from Refinitive'!$B$4*'ISSUE SCORE from EIKON'!AI323)+('ISSUE SCORE from EIKON'!AX323*'WEIGHTED from Refinitive'!$B$5)+('WEIGHTED from Refinitive'!$B$8*'ISSUE SCORE from EIKON'!BM323)+('ISSUE SCORE from EIKON'!CB323*'WEIGHTED from Refinitive'!$B$9)+('WEIGHTED from Refinitive'!$B$10*'ISSUE SCORE from EIKON'!CQ323)+('ISSUE SCORE from EIKON'!DF323*'WEIGHTED from Refinitive'!$B$11)+('WEIGHTED from Refinitive'!$B$14*'ISSUE SCORE from EIKON'!DU323)+('ISSUE SCORE from EIKON'!EJ323*'WEIGHTED from Refinitive'!$B$15)+('WEIGHTED from Refinitive'!$B$16*'ISSUE SCORE from EIKON'!EY323)</f>
        <v>0</v>
      </c>
      <c r="P320" s="1">
        <f>('WEIGHTED from Refinitive'!$B$3*'ISSUE SCORE from EIKON'!U323)+('WEIGHTED from Refinitive'!$B$4*'ISSUE SCORE from EIKON'!AJ323)+('ISSUE SCORE from EIKON'!AY323*'WEIGHTED from Refinitive'!$B$5)+('WEIGHTED from Refinitive'!$B$8*'ISSUE SCORE from EIKON'!BN323)+('ISSUE SCORE from EIKON'!CC323*'WEIGHTED from Refinitive'!$B$9)+('WEIGHTED from Refinitive'!$B$10*'ISSUE SCORE from EIKON'!CR323)+('ISSUE SCORE from EIKON'!DG323*'WEIGHTED from Refinitive'!$B$11)+('WEIGHTED from Refinitive'!$B$14*'ISSUE SCORE from EIKON'!DV323)+('ISSUE SCORE from EIKON'!EK323*'WEIGHTED from Refinitive'!$B$15)+('WEIGHTED from Refinitive'!$B$16*'ISSUE SCORE from EIKON'!EZ323)</f>
        <v>0</v>
      </c>
      <c r="R320" s="11" t="s">
        <v>478</v>
      </c>
      <c r="S320" s="1">
        <f t="shared" si="122"/>
        <v>80.368759987745577</v>
      </c>
      <c r="T320" s="1">
        <f t="shared" si="123"/>
        <v>53.458166339060028</v>
      </c>
      <c r="U320" s="1">
        <f t="shared" si="124"/>
        <v>57.149722714354233</v>
      </c>
      <c r="V320" s="1">
        <f t="shared" si="125"/>
        <v>40.858618979389348</v>
      </c>
      <c r="W320" s="1">
        <f t="shared" si="126"/>
        <v>49.072352647352631</v>
      </c>
      <c r="X320" s="1">
        <f t="shared" si="127"/>
        <v>47.901831923108482</v>
      </c>
      <c r="Y320" s="1">
        <f t="shared" si="128"/>
        <v>54.668036998972227</v>
      </c>
      <c r="Z320" s="1">
        <f t="shared" si="129"/>
        <v>41.567238729508176</v>
      </c>
      <c r="AA320" s="1">
        <f t="shared" si="130"/>
        <v>39.275574130950702</v>
      </c>
      <c r="AB320" s="1">
        <f t="shared" si="131"/>
        <v>38.92910163024623</v>
      </c>
      <c r="AC320" s="1">
        <f t="shared" si="132"/>
        <v>43.021710704301533</v>
      </c>
      <c r="AD320" s="1">
        <f t="shared" si="133"/>
        <v>0</v>
      </c>
      <c r="AE320" s="1">
        <f t="shared" si="134"/>
        <v>0</v>
      </c>
      <c r="AF320" s="1">
        <f t="shared" si="135"/>
        <v>0</v>
      </c>
      <c r="AG320" s="1">
        <f t="shared" si="136"/>
        <v>0</v>
      </c>
      <c r="AI320" s="11" t="s">
        <v>478</v>
      </c>
      <c r="AJ320" s="1">
        <f t="shared" si="137"/>
        <v>26.910593648685548</v>
      </c>
      <c r="AK320" s="1">
        <f t="shared" si="138"/>
        <v>-3.6915563752942049</v>
      </c>
      <c r="AL320" s="1">
        <f t="shared" si="139"/>
        <v>16.291103734964885</v>
      </c>
      <c r="AM320" s="1">
        <f t="shared" si="140"/>
        <v>-8.2137336679632824</v>
      </c>
      <c r="AN320" s="1">
        <f t="shared" si="141"/>
        <v>1.1705207242441489</v>
      </c>
      <c r="AO320" s="1">
        <f t="shared" si="142"/>
        <v>-6.7662050758637449</v>
      </c>
      <c r="AP320" s="1">
        <f t="shared" si="143"/>
        <v>13.10079826946405</v>
      </c>
      <c r="AQ320" s="1">
        <f t="shared" si="144"/>
        <v>2.2916645985574746</v>
      </c>
      <c r="AR320" s="1">
        <f t="shared" si="145"/>
        <v>0.346472500704472</v>
      </c>
      <c r="AS320" s="1">
        <f t="shared" si="146"/>
        <v>-4.0926090740553036</v>
      </c>
      <c r="AT320" s="1">
        <f t="shared" si="147"/>
        <v>43.021710704301533</v>
      </c>
      <c r="AU320" s="1">
        <f t="shared" si="148"/>
        <v>0</v>
      </c>
      <c r="AV320" s="1">
        <f t="shared" si="149"/>
        <v>0</v>
      </c>
      <c r="AW320" s="1">
        <f t="shared" si="150"/>
        <v>0</v>
      </c>
      <c r="AX320" s="1" t="str">
        <f>VLOOKUP(AI320,'ISSUE SCORE from EIKON'!A323:B752,2,FALSE)</f>
        <v>Waters Corp</v>
      </c>
      <c r="AY320" s="1">
        <f t="shared" si="151"/>
        <v>319</v>
      </c>
      <c r="AZ320" s="1">
        <v>319</v>
      </c>
      <c r="BA320" s="1">
        <v>1</v>
      </c>
    </row>
    <row r="321" spans="1:53" ht="15">
      <c r="A321" s="11" t="s">
        <v>387</v>
      </c>
      <c r="B321" s="1">
        <f>('WEIGHTED from Refinitive'!$B$3*'ISSUE SCORE from EIKON'!G324)+('WEIGHTED from Refinitive'!$B$4*'ISSUE SCORE from EIKON'!V324)+('ISSUE SCORE from EIKON'!AK324*'WEIGHTED from Refinitive'!$B$5)+('WEIGHTED from Refinitive'!$B$8*'ISSUE SCORE from EIKON'!AZ324)+('ISSUE SCORE from EIKON'!BO324*'WEIGHTED from Refinitive'!$B$9)+('WEIGHTED from Refinitive'!$B$10*'ISSUE SCORE from EIKON'!CD324)+('ISSUE SCORE from EIKON'!CS324*'WEIGHTED from Refinitive'!$B$11)+('WEIGHTED from Refinitive'!$B$14*'ISSUE SCORE from EIKON'!DH324)+('ISSUE SCORE from EIKON'!DW324*'WEIGHTED from Refinitive'!$B$15)+('WEIGHTED from Refinitive'!$B$16*'ISSUE SCORE from EIKON'!EL324)</f>
        <v>78.259128170199958</v>
      </c>
      <c r="C321" s="1">
        <f>('WEIGHTED from Refinitive'!$B$3*'ISSUE SCORE from EIKON'!H324)+('WEIGHTED from Refinitive'!$B$4*'ISSUE SCORE from EIKON'!W324)+('ISSUE SCORE from EIKON'!AL324*'WEIGHTED from Refinitive'!$B$5)+('WEIGHTED from Refinitive'!$B$8*'ISSUE SCORE from EIKON'!BA324)+('ISSUE SCORE from EIKON'!BP324*'WEIGHTED from Refinitive'!$B$9)+('WEIGHTED from Refinitive'!$B$10*'ISSUE SCORE from EIKON'!CE324)+('ISSUE SCORE from EIKON'!CT324*'WEIGHTED from Refinitive'!$B$11)+('WEIGHTED from Refinitive'!$B$14*'ISSUE SCORE from EIKON'!DI324)+('ISSUE SCORE from EIKON'!DX324*'WEIGHTED from Refinitive'!$B$15)+('WEIGHTED from Refinitive'!$B$16*'ISSUE SCORE from EIKON'!EM324)</f>
        <v>79.23459738374514</v>
      </c>
      <c r="D321" s="1">
        <f>('WEIGHTED from Refinitive'!$B$3*'ISSUE SCORE from EIKON'!I324)+('WEIGHTED from Refinitive'!$B$4*'ISSUE SCORE from EIKON'!X324)+('ISSUE SCORE from EIKON'!AM324*'WEIGHTED from Refinitive'!$B$5)+('WEIGHTED from Refinitive'!$B$8*'ISSUE SCORE from EIKON'!BB324)+('ISSUE SCORE from EIKON'!BQ324*'WEIGHTED from Refinitive'!$B$9)+('WEIGHTED from Refinitive'!$B$10*'ISSUE SCORE from EIKON'!CF324)+('ISSUE SCORE from EIKON'!CU324*'WEIGHTED from Refinitive'!$B$11)+('WEIGHTED from Refinitive'!$B$14*'ISSUE SCORE from EIKON'!DJ324)+('ISSUE SCORE from EIKON'!DY324*'WEIGHTED from Refinitive'!$B$15)+('WEIGHTED from Refinitive'!$B$16*'ISSUE SCORE from EIKON'!EN324)</f>
        <v>69.992890995260595</v>
      </c>
      <c r="E321" s="1">
        <f>('WEIGHTED from Refinitive'!$B$3*'ISSUE SCORE from EIKON'!J324)+('WEIGHTED from Refinitive'!$B$4*'ISSUE SCORE from EIKON'!Y324)+('ISSUE SCORE from EIKON'!AN324*'WEIGHTED from Refinitive'!$B$5)+('WEIGHTED from Refinitive'!$B$8*'ISSUE SCORE from EIKON'!BC324)+('ISSUE SCORE from EIKON'!BR324*'WEIGHTED from Refinitive'!$B$9)+('WEIGHTED from Refinitive'!$B$10*'ISSUE SCORE from EIKON'!CG324)+('ISSUE SCORE from EIKON'!CV324*'WEIGHTED from Refinitive'!$B$11)+('WEIGHTED from Refinitive'!$B$14*'ISSUE SCORE from EIKON'!DK324)+('ISSUE SCORE from EIKON'!DZ324*'WEIGHTED from Refinitive'!$B$15)+('WEIGHTED from Refinitive'!$B$16*'ISSUE SCORE from EIKON'!EO324)</f>
        <v>57.133388999060585</v>
      </c>
      <c r="F321" s="1">
        <f>('WEIGHTED from Refinitive'!$B$3*'ISSUE SCORE from EIKON'!K324)+('WEIGHTED from Refinitive'!$B$4*'ISSUE SCORE from EIKON'!Z324)+('ISSUE SCORE from EIKON'!AO324*'WEIGHTED from Refinitive'!$B$5)+('WEIGHTED from Refinitive'!$B$8*'ISSUE SCORE from EIKON'!BD324)+('ISSUE SCORE from EIKON'!BS324*'WEIGHTED from Refinitive'!$B$9)+('WEIGHTED from Refinitive'!$B$10*'ISSUE SCORE from EIKON'!CH324)+('ISSUE SCORE from EIKON'!CW324*'WEIGHTED from Refinitive'!$B$11)+('WEIGHTED from Refinitive'!$B$14*'ISSUE SCORE from EIKON'!DL324)+('ISSUE SCORE from EIKON'!EA324*'WEIGHTED from Refinitive'!$B$15)+('WEIGHTED from Refinitive'!$B$16*'ISSUE SCORE from EIKON'!EP324)</f>
        <v>63.301873575227944</v>
      </c>
      <c r="G321" s="1">
        <f>('WEIGHTED from Refinitive'!$B$3*'ISSUE SCORE from EIKON'!L324)+('WEIGHTED from Refinitive'!$B$4*'ISSUE SCORE from EIKON'!AA324)+('ISSUE SCORE from EIKON'!AP324*'WEIGHTED from Refinitive'!$B$5)+('WEIGHTED from Refinitive'!$B$8*'ISSUE SCORE from EIKON'!BE324)+('ISSUE SCORE from EIKON'!BT324*'WEIGHTED from Refinitive'!$B$9)+('WEIGHTED from Refinitive'!$B$10*'ISSUE SCORE from EIKON'!CI324)+('ISSUE SCORE from EIKON'!CX324*'WEIGHTED from Refinitive'!$B$11)+('WEIGHTED from Refinitive'!$B$14*'ISSUE SCORE from EIKON'!DM324)+('ISSUE SCORE from EIKON'!EB324*'WEIGHTED from Refinitive'!$B$15)+('WEIGHTED from Refinitive'!$B$16*'ISSUE SCORE from EIKON'!EQ324)</f>
        <v>66.21980986639258</v>
      </c>
      <c r="H321" s="1">
        <f>('WEIGHTED from Refinitive'!$B$3*'ISSUE SCORE from EIKON'!M324)+('WEIGHTED from Refinitive'!$B$4*'ISSUE SCORE from EIKON'!AB324)+('ISSUE SCORE from EIKON'!AQ324*'WEIGHTED from Refinitive'!$B$5)+('WEIGHTED from Refinitive'!$B$8*'ISSUE SCORE from EIKON'!BF324)+('ISSUE SCORE from EIKON'!BU324*'WEIGHTED from Refinitive'!$B$9)+('WEIGHTED from Refinitive'!$B$10*'ISSUE SCORE from EIKON'!CJ324)+('ISSUE SCORE from EIKON'!CY324*'WEIGHTED from Refinitive'!$B$11)+('WEIGHTED from Refinitive'!$B$14*'ISSUE SCORE from EIKON'!DN324)+('ISSUE SCORE from EIKON'!EC324*'WEIGHTED from Refinitive'!$B$15)+('WEIGHTED from Refinitive'!$B$16*'ISSUE SCORE from EIKON'!ER324)</f>
        <v>72.596701607818375</v>
      </c>
      <c r="I321" s="1">
        <f>('WEIGHTED from Refinitive'!$B$3*'ISSUE SCORE from EIKON'!N324)+('WEIGHTED from Refinitive'!$B$4*'ISSUE SCORE from EIKON'!AC324)+('ISSUE SCORE from EIKON'!AR324*'WEIGHTED from Refinitive'!$B$5)+('WEIGHTED from Refinitive'!$B$8*'ISSUE SCORE from EIKON'!BG324)+('ISSUE SCORE from EIKON'!BV324*'WEIGHTED from Refinitive'!$B$9)+('WEIGHTED from Refinitive'!$B$10*'ISSUE SCORE from EIKON'!CK324)+('ISSUE SCORE from EIKON'!CZ324*'WEIGHTED from Refinitive'!$B$11)+('WEIGHTED from Refinitive'!$B$14*'ISSUE SCORE from EIKON'!DO324)+('ISSUE SCORE from EIKON'!ED324*'WEIGHTED from Refinitive'!$B$15)+('WEIGHTED from Refinitive'!$B$16*'ISSUE SCORE from EIKON'!ES324)</f>
        <v>69.943418031300951</v>
      </c>
      <c r="J321" s="1">
        <f>('WEIGHTED from Refinitive'!$B$3*'ISSUE SCORE from EIKON'!O324)+('WEIGHTED from Refinitive'!$B$4*'ISSUE SCORE from EIKON'!AD324)+('ISSUE SCORE from EIKON'!AS324*'WEIGHTED from Refinitive'!$B$5)+('WEIGHTED from Refinitive'!$B$8*'ISSUE SCORE from EIKON'!BH324)+('ISSUE SCORE from EIKON'!BW324*'WEIGHTED from Refinitive'!$B$9)+('WEIGHTED from Refinitive'!$B$10*'ISSUE SCORE from EIKON'!CL324)+('ISSUE SCORE from EIKON'!DA324*'WEIGHTED from Refinitive'!$B$11)+('WEIGHTED from Refinitive'!$B$14*'ISSUE SCORE from EIKON'!DP324)+('ISSUE SCORE from EIKON'!EE324*'WEIGHTED from Refinitive'!$B$15)+('WEIGHTED from Refinitive'!$B$16*'ISSUE SCORE from EIKON'!ET324)</f>
        <v>68.066409189145901</v>
      </c>
      <c r="K321" s="1">
        <f>('WEIGHTED from Refinitive'!$B$3*'ISSUE SCORE from EIKON'!P324)+('WEIGHTED from Refinitive'!$B$4*'ISSUE SCORE from EIKON'!AE324)+('ISSUE SCORE from EIKON'!AT324*'WEIGHTED from Refinitive'!$B$5)+('WEIGHTED from Refinitive'!$B$8*'ISSUE SCORE from EIKON'!BI324)+('ISSUE SCORE from EIKON'!BX324*'WEIGHTED from Refinitive'!$B$9)+('WEIGHTED from Refinitive'!$B$10*'ISSUE SCORE from EIKON'!CM324)+('ISSUE SCORE from EIKON'!DB324*'WEIGHTED from Refinitive'!$B$11)+('WEIGHTED from Refinitive'!$B$14*'ISSUE SCORE from EIKON'!DQ324)+('ISSUE SCORE from EIKON'!EF324*'WEIGHTED from Refinitive'!$B$15)+('WEIGHTED from Refinitive'!$B$16*'ISSUE SCORE from EIKON'!EU324)</f>
        <v>54.350836058493208</v>
      </c>
      <c r="L321" s="1">
        <f>('WEIGHTED from Refinitive'!$B$3*'ISSUE SCORE from EIKON'!Q324)+('WEIGHTED from Refinitive'!$B$4*'ISSUE SCORE from EIKON'!AF324)+('ISSUE SCORE from EIKON'!AU324*'WEIGHTED from Refinitive'!$B$5)+('WEIGHTED from Refinitive'!$B$8*'ISSUE SCORE from EIKON'!BJ324)+('ISSUE SCORE from EIKON'!BY324*'WEIGHTED from Refinitive'!$B$9)+('WEIGHTED from Refinitive'!$B$10*'ISSUE SCORE from EIKON'!CN324)+('ISSUE SCORE from EIKON'!DC324*'WEIGHTED from Refinitive'!$B$11)+('WEIGHTED from Refinitive'!$B$14*'ISSUE SCORE from EIKON'!DR324)+('ISSUE SCORE from EIKON'!EG324*'WEIGHTED from Refinitive'!$B$15)+('WEIGHTED from Refinitive'!$B$16*'ISSUE SCORE from EIKON'!EV324)</f>
        <v>48.622399702823181</v>
      </c>
      <c r="M321" s="1">
        <f>('WEIGHTED from Refinitive'!$B$3*'ISSUE SCORE from EIKON'!R324)+('WEIGHTED from Refinitive'!$B$4*'ISSUE SCORE from EIKON'!AG324)+('ISSUE SCORE from EIKON'!AV324*'WEIGHTED from Refinitive'!$B$5)+('WEIGHTED from Refinitive'!$B$8*'ISSUE SCORE from EIKON'!BK324)+('ISSUE SCORE from EIKON'!BZ324*'WEIGHTED from Refinitive'!$B$9)+('WEIGHTED from Refinitive'!$B$10*'ISSUE SCORE from EIKON'!CO324)+('ISSUE SCORE from EIKON'!DD324*'WEIGHTED from Refinitive'!$B$11)+('WEIGHTED from Refinitive'!$B$14*'ISSUE SCORE from EIKON'!DS324)+('ISSUE SCORE from EIKON'!EH324*'WEIGHTED from Refinitive'!$B$15)+('WEIGHTED from Refinitive'!$B$16*'ISSUE SCORE from EIKON'!EW324)</f>
        <v>56.089583333333316</v>
      </c>
      <c r="N321" s="1">
        <f>('WEIGHTED from Refinitive'!$B$3*'ISSUE SCORE from EIKON'!S324)+('WEIGHTED from Refinitive'!$B$4*'ISSUE SCORE from EIKON'!AH324)+('ISSUE SCORE from EIKON'!AW324*'WEIGHTED from Refinitive'!$B$5)+('WEIGHTED from Refinitive'!$B$8*'ISSUE SCORE from EIKON'!BL324)+('ISSUE SCORE from EIKON'!CA324*'WEIGHTED from Refinitive'!$B$9)+('WEIGHTED from Refinitive'!$B$10*'ISSUE SCORE from EIKON'!CP324)+('ISSUE SCORE from EIKON'!DE324*'WEIGHTED from Refinitive'!$B$11)+('WEIGHTED from Refinitive'!$B$14*'ISSUE SCORE from EIKON'!DT324)+('ISSUE SCORE from EIKON'!EI324*'WEIGHTED from Refinitive'!$B$15)+('WEIGHTED from Refinitive'!$B$16*'ISSUE SCORE from EIKON'!EX324)</f>
        <v>60.235368502484413</v>
      </c>
      <c r="O321" s="1">
        <f>('WEIGHTED from Refinitive'!$B$3*'ISSUE SCORE from EIKON'!T324)+('WEIGHTED from Refinitive'!$B$4*'ISSUE SCORE from EIKON'!AI324)+('ISSUE SCORE from EIKON'!AX324*'WEIGHTED from Refinitive'!$B$5)+('WEIGHTED from Refinitive'!$B$8*'ISSUE SCORE from EIKON'!BM324)+('ISSUE SCORE from EIKON'!CB324*'WEIGHTED from Refinitive'!$B$9)+('WEIGHTED from Refinitive'!$B$10*'ISSUE SCORE from EIKON'!CQ324)+('ISSUE SCORE from EIKON'!DF324*'WEIGHTED from Refinitive'!$B$11)+('WEIGHTED from Refinitive'!$B$14*'ISSUE SCORE from EIKON'!DU324)+('ISSUE SCORE from EIKON'!EJ324*'WEIGHTED from Refinitive'!$B$15)+('WEIGHTED from Refinitive'!$B$16*'ISSUE SCORE from EIKON'!EY324)</f>
        <v>55.074605833661764</v>
      </c>
      <c r="P321" s="1">
        <f>('WEIGHTED from Refinitive'!$B$3*'ISSUE SCORE from EIKON'!U324)+('WEIGHTED from Refinitive'!$B$4*'ISSUE SCORE from EIKON'!AJ324)+('ISSUE SCORE from EIKON'!AY324*'WEIGHTED from Refinitive'!$B$5)+('WEIGHTED from Refinitive'!$B$8*'ISSUE SCORE from EIKON'!BN324)+('ISSUE SCORE from EIKON'!CC324*'WEIGHTED from Refinitive'!$B$9)+('WEIGHTED from Refinitive'!$B$10*'ISSUE SCORE from EIKON'!CR324)+('ISSUE SCORE from EIKON'!DG324*'WEIGHTED from Refinitive'!$B$11)+('WEIGHTED from Refinitive'!$B$14*'ISSUE SCORE from EIKON'!DV324)+('ISSUE SCORE from EIKON'!EK324*'WEIGHTED from Refinitive'!$B$15)+('WEIGHTED from Refinitive'!$B$16*'ISSUE SCORE from EIKON'!EZ324)</f>
        <v>0</v>
      </c>
      <c r="R321" s="11" t="s">
        <v>479</v>
      </c>
      <c r="S321" s="1">
        <f t="shared" si="122"/>
        <v>77.670858312254722</v>
      </c>
      <c r="T321" s="1">
        <f t="shared" si="123"/>
        <v>79.23459738374514</v>
      </c>
      <c r="U321" s="1">
        <f t="shared" si="124"/>
        <v>69.992890995260595</v>
      </c>
      <c r="V321" s="1">
        <f t="shared" si="125"/>
        <v>57.133388999060585</v>
      </c>
      <c r="W321" s="1">
        <f t="shared" si="126"/>
        <v>63.301873575227944</v>
      </c>
      <c r="X321" s="1">
        <f t="shared" si="127"/>
        <v>66.21980986639258</v>
      </c>
      <c r="Y321" s="1">
        <f t="shared" si="128"/>
        <v>72.596701607818375</v>
      </c>
      <c r="Z321" s="1">
        <f t="shared" si="129"/>
        <v>69.943418031300951</v>
      </c>
      <c r="AA321" s="1">
        <f t="shared" si="130"/>
        <v>68.066409189145901</v>
      </c>
      <c r="AB321" s="1">
        <f t="shared" si="131"/>
        <v>54.350836058493208</v>
      </c>
      <c r="AC321" s="1">
        <f t="shared" si="132"/>
        <v>48.622399702823181</v>
      </c>
      <c r="AD321" s="1">
        <f t="shared" si="133"/>
        <v>56.089583333333316</v>
      </c>
      <c r="AE321" s="1">
        <f t="shared" si="134"/>
        <v>60.235368502484413</v>
      </c>
      <c r="AF321" s="1">
        <f t="shared" si="135"/>
        <v>55.074605833661764</v>
      </c>
      <c r="AG321" s="1">
        <f t="shared" si="136"/>
        <v>0</v>
      </c>
      <c r="AI321" s="11" t="s">
        <v>479</v>
      </c>
      <c r="AJ321" s="1">
        <f t="shared" si="137"/>
        <v>-1.5637390714904171</v>
      </c>
      <c r="AK321" s="1">
        <f t="shared" si="138"/>
        <v>9.2417063884845447</v>
      </c>
      <c r="AL321" s="1">
        <f t="shared" si="139"/>
        <v>12.859501996200009</v>
      </c>
      <c r="AM321" s="1">
        <f t="shared" si="140"/>
        <v>-6.1684845761673586</v>
      </c>
      <c r="AN321" s="1">
        <f t="shared" si="141"/>
        <v>-2.9179362911646365</v>
      </c>
      <c r="AO321" s="1">
        <f t="shared" si="142"/>
        <v>-6.3768917414257942</v>
      </c>
      <c r="AP321" s="1">
        <f t="shared" si="143"/>
        <v>2.6532835765174241</v>
      </c>
      <c r="AQ321" s="1">
        <f t="shared" si="144"/>
        <v>1.8770088421550497</v>
      </c>
      <c r="AR321" s="1">
        <f t="shared" si="145"/>
        <v>13.715573130652693</v>
      </c>
      <c r="AS321" s="1">
        <f t="shared" si="146"/>
        <v>5.7284363556700271</v>
      </c>
      <c r="AT321" s="1">
        <f t="shared" si="147"/>
        <v>-7.4671836305101351</v>
      </c>
      <c r="AU321" s="1">
        <f t="shared" si="148"/>
        <v>-4.1457851691510967</v>
      </c>
      <c r="AV321" s="1">
        <f t="shared" si="149"/>
        <v>5.1607626688226489</v>
      </c>
      <c r="AW321" s="1">
        <f t="shared" si="150"/>
        <v>55.074605833661764</v>
      </c>
      <c r="AX321" s="1" t="str">
        <f>VLOOKUP(AI321,'ISSUE SCORE from EIKON'!A324:B753,2,FALSE)</f>
        <v>Walgreens Boots Alliance Inc</v>
      </c>
      <c r="AY321" s="1">
        <f t="shared" si="151"/>
        <v>320</v>
      </c>
      <c r="AZ321" s="1">
        <v>320</v>
      </c>
      <c r="BA321" s="1">
        <v>1</v>
      </c>
    </row>
    <row r="322" spans="1:53" ht="15">
      <c r="A322" s="11" t="s">
        <v>388</v>
      </c>
      <c r="B322" s="1">
        <f>('WEIGHTED from Refinitive'!$B$3*'ISSUE SCORE from EIKON'!G325)+('WEIGHTED from Refinitive'!$B$4*'ISSUE SCORE from EIKON'!V325)+('ISSUE SCORE from EIKON'!AK325*'WEIGHTED from Refinitive'!$B$5)+('WEIGHTED from Refinitive'!$B$8*'ISSUE SCORE from EIKON'!AZ325)+('ISSUE SCORE from EIKON'!BO325*'WEIGHTED from Refinitive'!$B$9)+('WEIGHTED from Refinitive'!$B$10*'ISSUE SCORE from EIKON'!CD325)+('ISSUE SCORE from EIKON'!CS325*'WEIGHTED from Refinitive'!$B$11)+('WEIGHTED from Refinitive'!$B$14*'ISSUE SCORE from EIKON'!DH325)+('ISSUE SCORE from EIKON'!DW325*'WEIGHTED from Refinitive'!$B$15)+('WEIGHTED from Refinitive'!$B$16*'ISSUE SCORE from EIKON'!EL325)</f>
        <v>89.702440869199506</v>
      </c>
      <c r="C322" s="1">
        <f>('WEIGHTED from Refinitive'!$B$3*'ISSUE SCORE from EIKON'!H325)+('WEIGHTED from Refinitive'!$B$4*'ISSUE SCORE from EIKON'!W325)+('ISSUE SCORE from EIKON'!AL325*'WEIGHTED from Refinitive'!$B$5)+('WEIGHTED from Refinitive'!$B$8*'ISSUE SCORE from EIKON'!BA325)+('ISSUE SCORE from EIKON'!BP325*'WEIGHTED from Refinitive'!$B$9)+('WEIGHTED from Refinitive'!$B$10*'ISSUE SCORE from EIKON'!CE325)+('ISSUE SCORE from EIKON'!CT325*'WEIGHTED from Refinitive'!$B$11)+('WEIGHTED from Refinitive'!$B$14*'ISSUE SCORE from EIKON'!DI325)+('ISSUE SCORE from EIKON'!DX325*'WEIGHTED from Refinitive'!$B$15)+('WEIGHTED from Refinitive'!$B$16*'ISSUE SCORE from EIKON'!EM325)</f>
        <v>86.230279566150429</v>
      </c>
      <c r="D322" s="1">
        <f>('WEIGHTED from Refinitive'!$B$3*'ISSUE SCORE from EIKON'!I325)+('WEIGHTED from Refinitive'!$B$4*'ISSUE SCORE from EIKON'!X325)+('ISSUE SCORE from EIKON'!AM325*'WEIGHTED from Refinitive'!$B$5)+('WEIGHTED from Refinitive'!$B$8*'ISSUE SCORE from EIKON'!BB325)+('ISSUE SCORE from EIKON'!BQ325*'WEIGHTED from Refinitive'!$B$9)+('WEIGHTED from Refinitive'!$B$10*'ISSUE SCORE from EIKON'!CF325)+('ISSUE SCORE from EIKON'!CU325*'WEIGHTED from Refinitive'!$B$11)+('WEIGHTED from Refinitive'!$B$14*'ISSUE SCORE from EIKON'!DJ325)+('ISSUE SCORE from EIKON'!DY325*'WEIGHTED from Refinitive'!$B$15)+('WEIGHTED from Refinitive'!$B$16*'ISSUE SCORE from EIKON'!EN325)</f>
        <v>89.591835993535597</v>
      </c>
      <c r="E322" s="1">
        <f>('WEIGHTED from Refinitive'!$B$3*'ISSUE SCORE from EIKON'!J325)+('WEIGHTED from Refinitive'!$B$4*'ISSUE SCORE from EIKON'!Y325)+('ISSUE SCORE from EIKON'!AN325*'WEIGHTED from Refinitive'!$B$5)+('WEIGHTED from Refinitive'!$B$8*'ISSUE SCORE from EIKON'!BC325)+('ISSUE SCORE from EIKON'!BR325*'WEIGHTED from Refinitive'!$B$9)+('WEIGHTED from Refinitive'!$B$10*'ISSUE SCORE from EIKON'!CG325)+('ISSUE SCORE from EIKON'!CV325*'WEIGHTED from Refinitive'!$B$11)+('WEIGHTED from Refinitive'!$B$14*'ISSUE SCORE from EIKON'!DK325)+('ISSUE SCORE from EIKON'!DZ325*'WEIGHTED from Refinitive'!$B$15)+('WEIGHTED from Refinitive'!$B$16*'ISSUE SCORE from EIKON'!EO325)</f>
        <v>87.194315118843406</v>
      </c>
      <c r="F322" s="1">
        <f>('WEIGHTED from Refinitive'!$B$3*'ISSUE SCORE from EIKON'!K325)+('WEIGHTED from Refinitive'!$B$4*'ISSUE SCORE from EIKON'!Z325)+('ISSUE SCORE from EIKON'!AO325*'WEIGHTED from Refinitive'!$B$5)+('WEIGHTED from Refinitive'!$B$8*'ISSUE SCORE from EIKON'!BD325)+('ISSUE SCORE from EIKON'!BS325*'WEIGHTED from Refinitive'!$B$9)+('WEIGHTED from Refinitive'!$B$10*'ISSUE SCORE from EIKON'!CH325)+('ISSUE SCORE from EIKON'!CW325*'WEIGHTED from Refinitive'!$B$11)+('WEIGHTED from Refinitive'!$B$14*'ISSUE SCORE from EIKON'!DL325)+('ISSUE SCORE from EIKON'!EA325*'WEIGHTED from Refinitive'!$B$15)+('WEIGHTED from Refinitive'!$B$16*'ISSUE SCORE from EIKON'!EP325)</f>
        <v>79.157765233753025</v>
      </c>
      <c r="G322" s="1">
        <f>('WEIGHTED from Refinitive'!$B$3*'ISSUE SCORE from EIKON'!L325)+('WEIGHTED from Refinitive'!$B$4*'ISSUE SCORE from EIKON'!AA325)+('ISSUE SCORE from EIKON'!AP325*'WEIGHTED from Refinitive'!$B$5)+('WEIGHTED from Refinitive'!$B$8*'ISSUE SCORE from EIKON'!BE325)+('ISSUE SCORE from EIKON'!BT325*'WEIGHTED from Refinitive'!$B$9)+('WEIGHTED from Refinitive'!$B$10*'ISSUE SCORE from EIKON'!CI325)+('ISSUE SCORE from EIKON'!CX325*'WEIGHTED from Refinitive'!$B$11)+('WEIGHTED from Refinitive'!$B$14*'ISSUE SCORE from EIKON'!DM325)+('ISSUE SCORE from EIKON'!EB325*'WEIGHTED from Refinitive'!$B$15)+('WEIGHTED from Refinitive'!$B$16*'ISSUE SCORE from EIKON'!EQ325)</f>
        <v>73.200906355660777</v>
      </c>
      <c r="H322" s="1">
        <f>('WEIGHTED from Refinitive'!$B$3*'ISSUE SCORE from EIKON'!M325)+('WEIGHTED from Refinitive'!$B$4*'ISSUE SCORE from EIKON'!AB325)+('ISSUE SCORE from EIKON'!AQ325*'WEIGHTED from Refinitive'!$B$5)+('WEIGHTED from Refinitive'!$B$8*'ISSUE SCORE from EIKON'!BF325)+('ISSUE SCORE from EIKON'!BU325*'WEIGHTED from Refinitive'!$B$9)+('WEIGHTED from Refinitive'!$B$10*'ISSUE SCORE from EIKON'!CJ325)+('ISSUE SCORE from EIKON'!CY325*'WEIGHTED from Refinitive'!$B$11)+('WEIGHTED from Refinitive'!$B$14*'ISSUE SCORE from EIKON'!DN325)+('ISSUE SCORE from EIKON'!EC325*'WEIGHTED from Refinitive'!$B$15)+('WEIGHTED from Refinitive'!$B$16*'ISSUE SCORE from EIKON'!ER325)</f>
        <v>80.878200866599897</v>
      </c>
      <c r="I322" s="1">
        <f>('WEIGHTED from Refinitive'!$B$3*'ISSUE SCORE from EIKON'!N325)+('WEIGHTED from Refinitive'!$B$4*'ISSUE SCORE from EIKON'!AC325)+('ISSUE SCORE from EIKON'!AR325*'WEIGHTED from Refinitive'!$B$5)+('WEIGHTED from Refinitive'!$B$8*'ISSUE SCORE from EIKON'!BG325)+('ISSUE SCORE from EIKON'!BV325*'WEIGHTED from Refinitive'!$B$9)+('WEIGHTED from Refinitive'!$B$10*'ISSUE SCORE from EIKON'!CK325)+('ISSUE SCORE from EIKON'!CZ325*'WEIGHTED from Refinitive'!$B$11)+('WEIGHTED from Refinitive'!$B$14*'ISSUE SCORE from EIKON'!DO325)+('ISSUE SCORE from EIKON'!ED325*'WEIGHTED from Refinitive'!$B$15)+('WEIGHTED from Refinitive'!$B$16*'ISSUE SCORE from EIKON'!ES325)</f>
        <v>79.660865874363296</v>
      </c>
      <c r="J322" s="1">
        <f>('WEIGHTED from Refinitive'!$B$3*'ISSUE SCORE from EIKON'!O325)+('WEIGHTED from Refinitive'!$B$4*'ISSUE SCORE from EIKON'!AD325)+('ISSUE SCORE from EIKON'!AS325*'WEIGHTED from Refinitive'!$B$5)+('WEIGHTED from Refinitive'!$B$8*'ISSUE SCORE from EIKON'!BH325)+('ISSUE SCORE from EIKON'!BW325*'WEIGHTED from Refinitive'!$B$9)+('WEIGHTED from Refinitive'!$B$10*'ISSUE SCORE from EIKON'!CL325)+('ISSUE SCORE from EIKON'!DA325*'WEIGHTED from Refinitive'!$B$11)+('WEIGHTED from Refinitive'!$B$14*'ISSUE SCORE from EIKON'!DP325)+('ISSUE SCORE from EIKON'!EE325*'WEIGHTED from Refinitive'!$B$15)+('WEIGHTED from Refinitive'!$B$16*'ISSUE SCORE from EIKON'!ET325)</f>
        <v>74.276114624189532</v>
      </c>
      <c r="K322" s="1">
        <f>('WEIGHTED from Refinitive'!$B$3*'ISSUE SCORE from EIKON'!P325)+('WEIGHTED from Refinitive'!$B$4*'ISSUE SCORE from EIKON'!AE325)+('ISSUE SCORE from EIKON'!AT325*'WEIGHTED from Refinitive'!$B$5)+('WEIGHTED from Refinitive'!$B$8*'ISSUE SCORE from EIKON'!BI325)+('ISSUE SCORE from EIKON'!BX325*'WEIGHTED from Refinitive'!$B$9)+('WEIGHTED from Refinitive'!$B$10*'ISSUE SCORE from EIKON'!CM325)+('ISSUE SCORE from EIKON'!DB325*'WEIGHTED from Refinitive'!$B$11)+('WEIGHTED from Refinitive'!$B$14*'ISSUE SCORE from EIKON'!DQ325)+('ISSUE SCORE from EIKON'!EF325*'WEIGHTED from Refinitive'!$B$15)+('WEIGHTED from Refinitive'!$B$16*'ISSUE SCORE from EIKON'!EU325)</f>
        <v>54.831397466394968</v>
      </c>
      <c r="L322" s="1">
        <f>('WEIGHTED from Refinitive'!$B$3*'ISSUE SCORE from EIKON'!Q325)+('WEIGHTED from Refinitive'!$B$4*'ISSUE SCORE from EIKON'!AF325)+('ISSUE SCORE from EIKON'!AU325*'WEIGHTED from Refinitive'!$B$5)+('WEIGHTED from Refinitive'!$B$8*'ISSUE SCORE from EIKON'!BJ325)+('ISSUE SCORE from EIKON'!BY325*'WEIGHTED from Refinitive'!$B$9)+('WEIGHTED from Refinitive'!$B$10*'ISSUE SCORE from EIKON'!CN325)+('ISSUE SCORE from EIKON'!DC325*'WEIGHTED from Refinitive'!$B$11)+('WEIGHTED from Refinitive'!$B$14*'ISSUE SCORE from EIKON'!DR325)+('ISSUE SCORE from EIKON'!EG325*'WEIGHTED from Refinitive'!$B$15)+('WEIGHTED from Refinitive'!$B$16*'ISSUE SCORE from EIKON'!EV325)</f>
        <v>59.631030809717267</v>
      </c>
      <c r="M322" s="1">
        <f>('WEIGHTED from Refinitive'!$B$3*'ISSUE SCORE from EIKON'!R325)+('WEIGHTED from Refinitive'!$B$4*'ISSUE SCORE from EIKON'!AG325)+('ISSUE SCORE from EIKON'!AV325*'WEIGHTED from Refinitive'!$B$5)+('WEIGHTED from Refinitive'!$B$8*'ISSUE SCORE from EIKON'!BK325)+('ISSUE SCORE from EIKON'!BZ325*'WEIGHTED from Refinitive'!$B$9)+('WEIGHTED from Refinitive'!$B$10*'ISSUE SCORE from EIKON'!CO325)+('ISSUE SCORE from EIKON'!DD325*'WEIGHTED from Refinitive'!$B$11)+('WEIGHTED from Refinitive'!$B$14*'ISSUE SCORE from EIKON'!DS325)+('ISSUE SCORE from EIKON'!EH325*'WEIGHTED from Refinitive'!$B$15)+('WEIGHTED from Refinitive'!$B$16*'ISSUE SCORE from EIKON'!EW325)</f>
        <v>40.142538397675345</v>
      </c>
      <c r="N322" s="1">
        <f>('WEIGHTED from Refinitive'!$B$3*'ISSUE SCORE from EIKON'!S325)+('WEIGHTED from Refinitive'!$B$4*'ISSUE SCORE from EIKON'!AH325)+('ISSUE SCORE from EIKON'!AW325*'WEIGHTED from Refinitive'!$B$5)+('WEIGHTED from Refinitive'!$B$8*'ISSUE SCORE from EIKON'!BL325)+('ISSUE SCORE from EIKON'!CA325*'WEIGHTED from Refinitive'!$B$9)+('WEIGHTED from Refinitive'!$B$10*'ISSUE SCORE from EIKON'!CP325)+('ISSUE SCORE from EIKON'!DE325*'WEIGHTED from Refinitive'!$B$11)+('WEIGHTED from Refinitive'!$B$14*'ISSUE SCORE from EIKON'!DT325)+('ISSUE SCORE from EIKON'!EI325*'WEIGHTED from Refinitive'!$B$15)+('WEIGHTED from Refinitive'!$B$16*'ISSUE SCORE from EIKON'!EX325)</f>
        <v>47.368397530504893</v>
      </c>
      <c r="O322" s="1">
        <f>('WEIGHTED from Refinitive'!$B$3*'ISSUE SCORE from EIKON'!T325)+('WEIGHTED from Refinitive'!$B$4*'ISSUE SCORE from EIKON'!AI325)+('ISSUE SCORE from EIKON'!AX325*'WEIGHTED from Refinitive'!$B$5)+('WEIGHTED from Refinitive'!$B$8*'ISSUE SCORE from EIKON'!BM325)+('ISSUE SCORE from EIKON'!CB325*'WEIGHTED from Refinitive'!$B$9)+('WEIGHTED from Refinitive'!$B$10*'ISSUE SCORE from EIKON'!CQ325)+('ISSUE SCORE from EIKON'!DF325*'WEIGHTED from Refinitive'!$B$11)+('WEIGHTED from Refinitive'!$B$14*'ISSUE SCORE from EIKON'!DU325)+('ISSUE SCORE from EIKON'!EJ325*'WEIGHTED from Refinitive'!$B$15)+('WEIGHTED from Refinitive'!$B$16*'ISSUE SCORE from EIKON'!EY325)</f>
        <v>45.326553672316344</v>
      </c>
      <c r="P322" s="1">
        <f>('WEIGHTED from Refinitive'!$B$3*'ISSUE SCORE from EIKON'!U325)+('WEIGHTED from Refinitive'!$B$4*'ISSUE SCORE from EIKON'!AJ325)+('ISSUE SCORE from EIKON'!AY325*'WEIGHTED from Refinitive'!$B$5)+('WEIGHTED from Refinitive'!$B$8*'ISSUE SCORE from EIKON'!BN325)+('ISSUE SCORE from EIKON'!CC325*'WEIGHTED from Refinitive'!$B$9)+('WEIGHTED from Refinitive'!$B$10*'ISSUE SCORE from EIKON'!CR325)+('ISSUE SCORE from EIKON'!DG325*'WEIGHTED from Refinitive'!$B$11)+('WEIGHTED from Refinitive'!$B$14*'ISSUE SCORE from EIKON'!DV325)+('ISSUE SCORE from EIKON'!EK325*'WEIGHTED from Refinitive'!$B$15)+('WEIGHTED from Refinitive'!$B$16*'ISSUE SCORE from EIKON'!EZ325)</f>
        <v>0</v>
      </c>
      <c r="R322" s="11" t="s">
        <v>480</v>
      </c>
      <c r="S322" s="1">
        <f t="shared" si="152" ref="S322:S338">VLOOKUP(R322,$A$2:$P$431,2,FALSE)</f>
        <v>60.445746812570022</v>
      </c>
      <c r="T322" s="1">
        <f t="shared" si="153" ref="T322:T338">VLOOKUP(A322,$A$2:$P$431,3,FALSE)</f>
        <v>86.230279566150429</v>
      </c>
      <c r="U322" s="1">
        <f t="shared" si="154" ref="U322:U338">VLOOKUP(A322,$A$2:$P$431,4,FALSE)</f>
        <v>89.591835993535597</v>
      </c>
      <c r="V322" s="1">
        <f t="shared" si="155" ref="V322:V338">VLOOKUP(A322,$A$2:$P$431,5,FALSE)</f>
        <v>87.194315118843406</v>
      </c>
      <c r="W322" s="1">
        <f t="shared" si="156" ref="W322:W338">VLOOKUP(A322,$A$2:$P$431,6,FALSE)</f>
        <v>79.157765233753025</v>
      </c>
      <c r="X322" s="1">
        <f t="shared" si="157" ref="X322:X338">VLOOKUP(A322,$A$2:$P$431,7,FALSE)</f>
        <v>73.200906355660777</v>
      </c>
      <c r="Y322" s="1">
        <f t="shared" si="158" ref="Y322:Y338">VLOOKUP(A322,$A$2:$P$431,8,FALSE)</f>
        <v>80.878200866599897</v>
      </c>
      <c r="Z322" s="1">
        <f t="shared" si="159" ref="Z322:Z338">VLOOKUP(A322,$A$2:$P$431,9,FALSE)</f>
        <v>79.660865874363296</v>
      </c>
      <c r="AA322" s="1">
        <f t="shared" si="160" ref="AA322:AA338">VLOOKUP(A322,$A$2:$P$431,10,FALSE)</f>
        <v>74.276114624189532</v>
      </c>
      <c r="AB322" s="1">
        <f t="shared" si="161" ref="AB322:AB338">VLOOKUP(A322,$A$2:$P$431,11,FALSE)</f>
        <v>54.831397466394968</v>
      </c>
      <c r="AC322" s="1">
        <f t="shared" si="162" ref="AC322:AC338">VLOOKUP(A322,$A$2:$P$431,12,FALSE)</f>
        <v>59.631030809717267</v>
      </c>
      <c r="AD322" s="1">
        <f t="shared" si="163" ref="AD322:AD338">VLOOKUP(A322,$A$2:$P$431,13,FALSE)</f>
        <v>40.142538397675345</v>
      </c>
      <c r="AE322" s="1">
        <f t="shared" si="164" ref="AE322:AE338">VLOOKUP(A322,$A$2:$P$431,14,FALSE)</f>
        <v>47.368397530504893</v>
      </c>
      <c r="AF322" s="1">
        <f t="shared" si="165" ref="AF322:AF338">VLOOKUP(A322,$A$2:$P$431,15,FALSE)</f>
        <v>45.326553672316344</v>
      </c>
      <c r="AG322" s="1">
        <f t="shared" si="166" ref="AG322:AG338">VLOOKUP(A322,$A$2:$P$431,16,FALSE)</f>
        <v>0</v>
      </c>
      <c r="AI322" s="11" t="s">
        <v>480</v>
      </c>
      <c r="AJ322" s="1">
        <f t="shared" si="167" ref="AJ322:AJ338">S322-T322</f>
        <v>-25.784532753580407</v>
      </c>
      <c r="AK322" s="1">
        <f t="shared" si="168" ref="AK322:AK338">T322-U322</f>
        <v>-3.3615564273851675</v>
      </c>
      <c r="AL322" s="1">
        <f t="shared" si="169" ref="AL322:AL338">U322-V322</f>
        <v>2.3975208746921908</v>
      </c>
      <c r="AM322" s="1">
        <f t="shared" si="170" ref="AM322:AM338">V322-W322</f>
        <v>8.0365498850903805</v>
      </c>
      <c r="AN322" s="1">
        <f t="shared" si="171" ref="AN322:AN338">W322-X322</f>
        <v>5.9568588780922482</v>
      </c>
      <c r="AO322" s="1">
        <f t="shared" si="172" ref="AO322:AO338">X322-Y322</f>
        <v>-7.6772945109391202</v>
      </c>
      <c r="AP322" s="1">
        <f t="shared" si="173" ref="AP322:AP338">Y322-Z322</f>
        <v>1.2173349922366015</v>
      </c>
      <c r="AQ322" s="1">
        <f t="shared" si="174" ref="AQ322:AQ338">Z322-AA322</f>
        <v>5.384751250173764</v>
      </c>
      <c r="AR322" s="1">
        <f t="shared" si="175" ref="AR322:AR338">AA322-AB322</f>
        <v>19.444717157794564</v>
      </c>
      <c r="AS322" s="1">
        <f t="shared" si="176" ref="AS322:AS338">AB322-AC322</f>
        <v>-4.7996333433222986</v>
      </c>
      <c r="AT322" s="1">
        <f t="shared" si="177" ref="AT322:AT338">AC322-AD322</f>
        <v>19.488492412041921</v>
      </c>
      <c r="AU322" s="1">
        <f t="shared" si="178" ref="AU322:AU338">AD322-AE322</f>
        <v>-7.2258591328295481</v>
      </c>
      <c r="AV322" s="1">
        <f t="shared" si="179" ref="AV322:AV338">AE322-AF322</f>
        <v>2.0418438581885496</v>
      </c>
      <c r="AW322" s="1">
        <f t="shared" si="180" ref="AW322:AW338">AF322-AG322</f>
        <v>45.326553672316344</v>
      </c>
      <c r="AX322" s="1" t="str">
        <f>VLOOKUP(AI322,'ISSUE SCORE from EIKON'!A325:B754,2,FALSE)</f>
        <v>Western Digital Corp</v>
      </c>
      <c r="AY322" s="1">
        <f t="shared" si="151"/>
        <v>321</v>
      </c>
      <c r="AZ322" s="1">
        <v>321</v>
      </c>
      <c r="BA322" s="1">
        <v>1</v>
      </c>
    </row>
    <row r="323" spans="1:53" ht="15">
      <c r="A323" s="11" t="s">
        <v>389</v>
      </c>
      <c r="B323" s="1">
        <f>('WEIGHTED from Refinitive'!$B$3*'ISSUE SCORE from EIKON'!G326)+('WEIGHTED from Refinitive'!$B$4*'ISSUE SCORE from EIKON'!V326)+('ISSUE SCORE from EIKON'!AK326*'WEIGHTED from Refinitive'!$B$5)+('WEIGHTED from Refinitive'!$B$8*'ISSUE SCORE from EIKON'!AZ326)+('ISSUE SCORE from EIKON'!BO326*'WEIGHTED from Refinitive'!$B$9)+('WEIGHTED from Refinitive'!$B$10*'ISSUE SCORE from EIKON'!CD326)+('ISSUE SCORE from EIKON'!CS326*'WEIGHTED from Refinitive'!$B$11)+('WEIGHTED from Refinitive'!$B$14*'ISSUE SCORE from EIKON'!DH326)+('ISSUE SCORE from EIKON'!DW326*'WEIGHTED from Refinitive'!$B$15)+('WEIGHTED from Refinitive'!$B$16*'ISSUE SCORE from EIKON'!EL326)</f>
        <v>84.998561126735098</v>
      </c>
      <c r="C323" s="1">
        <f>('WEIGHTED from Refinitive'!$B$3*'ISSUE SCORE from EIKON'!H326)+('WEIGHTED from Refinitive'!$B$4*'ISSUE SCORE from EIKON'!W326)+('ISSUE SCORE from EIKON'!AL326*'WEIGHTED from Refinitive'!$B$5)+('WEIGHTED from Refinitive'!$B$8*'ISSUE SCORE from EIKON'!BA326)+('ISSUE SCORE from EIKON'!BP326*'WEIGHTED from Refinitive'!$B$9)+('WEIGHTED from Refinitive'!$B$10*'ISSUE SCORE from EIKON'!CE326)+('ISSUE SCORE from EIKON'!CT326*'WEIGHTED from Refinitive'!$B$11)+('WEIGHTED from Refinitive'!$B$14*'ISSUE SCORE from EIKON'!DI326)+('ISSUE SCORE from EIKON'!DX326*'WEIGHTED from Refinitive'!$B$15)+('WEIGHTED from Refinitive'!$B$16*'ISSUE SCORE from EIKON'!EM326)</f>
        <v>84.133783491287986</v>
      </c>
      <c r="D323" s="1">
        <f>('WEIGHTED from Refinitive'!$B$3*'ISSUE SCORE from EIKON'!I326)+('WEIGHTED from Refinitive'!$B$4*'ISSUE SCORE from EIKON'!X326)+('ISSUE SCORE from EIKON'!AM326*'WEIGHTED from Refinitive'!$B$5)+('WEIGHTED from Refinitive'!$B$8*'ISSUE SCORE from EIKON'!BB326)+('ISSUE SCORE from EIKON'!BQ326*'WEIGHTED from Refinitive'!$B$9)+('WEIGHTED from Refinitive'!$B$10*'ISSUE SCORE from EIKON'!CF326)+('ISSUE SCORE from EIKON'!CU326*'WEIGHTED from Refinitive'!$B$11)+('WEIGHTED from Refinitive'!$B$14*'ISSUE SCORE from EIKON'!DJ326)+('ISSUE SCORE from EIKON'!DY326*'WEIGHTED from Refinitive'!$B$15)+('WEIGHTED from Refinitive'!$B$16*'ISSUE SCORE from EIKON'!EN326)</f>
        <v>80.046382895423633</v>
      </c>
      <c r="E323" s="1">
        <f>('WEIGHTED from Refinitive'!$B$3*'ISSUE SCORE from EIKON'!J326)+('WEIGHTED from Refinitive'!$B$4*'ISSUE SCORE from EIKON'!Y326)+('ISSUE SCORE from EIKON'!AN326*'WEIGHTED from Refinitive'!$B$5)+('WEIGHTED from Refinitive'!$B$8*'ISSUE SCORE from EIKON'!BC326)+('ISSUE SCORE from EIKON'!BR326*'WEIGHTED from Refinitive'!$B$9)+('WEIGHTED from Refinitive'!$B$10*'ISSUE SCORE from EIKON'!CG326)+('ISSUE SCORE from EIKON'!CV326*'WEIGHTED from Refinitive'!$B$11)+('WEIGHTED from Refinitive'!$B$14*'ISSUE SCORE from EIKON'!DK326)+('ISSUE SCORE from EIKON'!DZ326*'WEIGHTED from Refinitive'!$B$15)+('WEIGHTED from Refinitive'!$B$16*'ISSUE SCORE from EIKON'!EO326)</f>
        <v>64.894653091590385</v>
      </c>
      <c r="F323" s="1">
        <f>('WEIGHTED from Refinitive'!$B$3*'ISSUE SCORE from EIKON'!K326)+('WEIGHTED from Refinitive'!$B$4*'ISSUE SCORE from EIKON'!Z326)+('ISSUE SCORE from EIKON'!AO326*'WEIGHTED from Refinitive'!$B$5)+('WEIGHTED from Refinitive'!$B$8*'ISSUE SCORE from EIKON'!BD326)+('ISSUE SCORE from EIKON'!BS326*'WEIGHTED from Refinitive'!$B$9)+('WEIGHTED from Refinitive'!$B$10*'ISSUE SCORE from EIKON'!CH326)+('ISSUE SCORE from EIKON'!CW326*'WEIGHTED from Refinitive'!$B$11)+('WEIGHTED from Refinitive'!$B$14*'ISSUE SCORE from EIKON'!DL326)+('ISSUE SCORE from EIKON'!EA326*'WEIGHTED from Refinitive'!$B$15)+('WEIGHTED from Refinitive'!$B$16*'ISSUE SCORE from EIKON'!EP326)</f>
        <v>60.627122877122829</v>
      </c>
      <c r="G323" s="1">
        <f>('WEIGHTED from Refinitive'!$B$3*'ISSUE SCORE from EIKON'!L326)+('WEIGHTED from Refinitive'!$B$4*'ISSUE SCORE from EIKON'!AA326)+('ISSUE SCORE from EIKON'!AP326*'WEIGHTED from Refinitive'!$B$5)+('WEIGHTED from Refinitive'!$B$8*'ISSUE SCORE from EIKON'!BE326)+('ISSUE SCORE from EIKON'!BT326*'WEIGHTED from Refinitive'!$B$9)+('WEIGHTED from Refinitive'!$B$10*'ISSUE SCORE from EIKON'!CI326)+('ISSUE SCORE from EIKON'!CX326*'WEIGHTED from Refinitive'!$B$11)+('WEIGHTED from Refinitive'!$B$14*'ISSUE SCORE from EIKON'!DM326)+('ISSUE SCORE from EIKON'!EB326*'WEIGHTED from Refinitive'!$B$15)+('WEIGHTED from Refinitive'!$B$16*'ISSUE SCORE from EIKON'!EQ326)</f>
        <v>62.336015590739272</v>
      </c>
      <c r="H323" s="1">
        <f>('WEIGHTED from Refinitive'!$B$3*'ISSUE SCORE from EIKON'!M326)+('WEIGHTED from Refinitive'!$B$4*'ISSUE SCORE from EIKON'!AB326)+('ISSUE SCORE from EIKON'!AQ326*'WEIGHTED from Refinitive'!$B$5)+('WEIGHTED from Refinitive'!$B$8*'ISSUE SCORE from EIKON'!BF326)+('ISSUE SCORE from EIKON'!BU326*'WEIGHTED from Refinitive'!$B$9)+('WEIGHTED from Refinitive'!$B$10*'ISSUE SCORE from EIKON'!CJ326)+('ISSUE SCORE from EIKON'!CY326*'WEIGHTED from Refinitive'!$B$11)+('WEIGHTED from Refinitive'!$B$14*'ISSUE SCORE from EIKON'!DN326)+('ISSUE SCORE from EIKON'!EC326*'WEIGHTED from Refinitive'!$B$15)+('WEIGHTED from Refinitive'!$B$16*'ISSUE SCORE from EIKON'!ER326)</f>
        <v>61.87014550339476</v>
      </c>
      <c r="I323" s="1">
        <f>('WEIGHTED from Refinitive'!$B$3*'ISSUE SCORE from EIKON'!N326)+('WEIGHTED from Refinitive'!$B$4*'ISSUE SCORE from EIKON'!AC326)+('ISSUE SCORE from EIKON'!AR326*'WEIGHTED from Refinitive'!$B$5)+('WEIGHTED from Refinitive'!$B$8*'ISSUE SCORE from EIKON'!BG326)+('ISSUE SCORE from EIKON'!BV326*'WEIGHTED from Refinitive'!$B$9)+('WEIGHTED from Refinitive'!$B$10*'ISSUE SCORE from EIKON'!CK326)+('ISSUE SCORE from EIKON'!CZ326*'WEIGHTED from Refinitive'!$B$11)+('WEIGHTED from Refinitive'!$B$14*'ISSUE SCORE from EIKON'!DO326)+('ISSUE SCORE from EIKON'!ED326*'WEIGHTED from Refinitive'!$B$15)+('WEIGHTED from Refinitive'!$B$16*'ISSUE SCORE from EIKON'!ES326)</f>
        <v>59.293501667129718</v>
      </c>
      <c r="J323" s="1">
        <f>('WEIGHTED from Refinitive'!$B$3*'ISSUE SCORE from EIKON'!O326)+('WEIGHTED from Refinitive'!$B$4*'ISSUE SCORE from EIKON'!AD326)+('ISSUE SCORE from EIKON'!AS326*'WEIGHTED from Refinitive'!$B$5)+('WEIGHTED from Refinitive'!$B$8*'ISSUE SCORE from EIKON'!BH326)+('ISSUE SCORE from EIKON'!BW326*'WEIGHTED from Refinitive'!$B$9)+('WEIGHTED from Refinitive'!$B$10*'ISSUE SCORE from EIKON'!CL326)+('ISSUE SCORE from EIKON'!DA326*'WEIGHTED from Refinitive'!$B$11)+('WEIGHTED from Refinitive'!$B$14*'ISSUE SCORE from EIKON'!DP326)+('ISSUE SCORE from EIKON'!EE326*'WEIGHTED from Refinitive'!$B$15)+('WEIGHTED from Refinitive'!$B$16*'ISSUE SCORE from EIKON'!ET326)</f>
        <v>52.190169420432554</v>
      </c>
      <c r="K323" s="1">
        <f>('WEIGHTED from Refinitive'!$B$3*'ISSUE SCORE from EIKON'!P326)+('WEIGHTED from Refinitive'!$B$4*'ISSUE SCORE from EIKON'!AE326)+('ISSUE SCORE from EIKON'!AT326*'WEIGHTED from Refinitive'!$B$5)+('WEIGHTED from Refinitive'!$B$8*'ISSUE SCORE from EIKON'!BI326)+('ISSUE SCORE from EIKON'!BX326*'WEIGHTED from Refinitive'!$B$9)+('WEIGHTED from Refinitive'!$B$10*'ISSUE SCORE from EIKON'!CM326)+('ISSUE SCORE from EIKON'!DB326*'WEIGHTED from Refinitive'!$B$11)+('WEIGHTED from Refinitive'!$B$14*'ISSUE SCORE from EIKON'!DQ326)+('ISSUE SCORE from EIKON'!EF326*'WEIGHTED from Refinitive'!$B$15)+('WEIGHTED from Refinitive'!$B$16*'ISSUE SCORE from EIKON'!EU326)</f>
        <v>57.447372528616015</v>
      </c>
      <c r="L323" s="1">
        <f>('WEIGHTED from Refinitive'!$B$3*'ISSUE SCORE from EIKON'!Q326)+('WEIGHTED from Refinitive'!$B$4*'ISSUE SCORE from EIKON'!AF326)+('ISSUE SCORE from EIKON'!AU326*'WEIGHTED from Refinitive'!$B$5)+('WEIGHTED from Refinitive'!$B$8*'ISSUE SCORE from EIKON'!BJ326)+('ISSUE SCORE from EIKON'!BY326*'WEIGHTED from Refinitive'!$B$9)+('WEIGHTED from Refinitive'!$B$10*'ISSUE SCORE from EIKON'!CN326)+('ISSUE SCORE from EIKON'!DC326*'WEIGHTED from Refinitive'!$B$11)+('WEIGHTED from Refinitive'!$B$14*'ISSUE SCORE from EIKON'!DR326)+('ISSUE SCORE from EIKON'!EG326*'WEIGHTED from Refinitive'!$B$15)+('WEIGHTED from Refinitive'!$B$16*'ISSUE SCORE from EIKON'!EV326)</f>
        <v>53.855462926779829</v>
      </c>
      <c r="M323" s="1">
        <f>('WEIGHTED from Refinitive'!$B$3*'ISSUE SCORE from EIKON'!R326)+('WEIGHTED from Refinitive'!$B$4*'ISSUE SCORE from EIKON'!AG326)+('ISSUE SCORE from EIKON'!AV326*'WEIGHTED from Refinitive'!$B$5)+('WEIGHTED from Refinitive'!$B$8*'ISSUE SCORE from EIKON'!BK326)+('ISSUE SCORE from EIKON'!BZ326*'WEIGHTED from Refinitive'!$B$9)+('WEIGHTED from Refinitive'!$B$10*'ISSUE SCORE from EIKON'!CO326)+('ISSUE SCORE from EIKON'!DD326*'WEIGHTED from Refinitive'!$B$11)+('WEIGHTED from Refinitive'!$B$14*'ISSUE SCORE from EIKON'!DS326)+('ISSUE SCORE from EIKON'!EH326*'WEIGHTED from Refinitive'!$B$15)+('WEIGHTED from Refinitive'!$B$16*'ISSUE SCORE from EIKON'!EW326)</f>
        <v>0</v>
      </c>
      <c r="N323" s="1">
        <f>('WEIGHTED from Refinitive'!$B$3*'ISSUE SCORE from EIKON'!S326)+('WEIGHTED from Refinitive'!$B$4*'ISSUE SCORE from EIKON'!AH326)+('ISSUE SCORE from EIKON'!AW326*'WEIGHTED from Refinitive'!$B$5)+('WEIGHTED from Refinitive'!$B$8*'ISSUE SCORE from EIKON'!BL326)+('ISSUE SCORE from EIKON'!CA326*'WEIGHTED from Refinitive'!$B$9)+('WEIGHTED from Refinitive'!$B$10*'ISSUE SCORE from EIKON'!CP326)+('ISSUE SCORE from EIKON'!DE326*'WEIGHTED from Refinitive'!$B$11)+('WEIGHTED from Refinitive'!$B$14*'ISSUE SCORE from EIKON'!DT326)+('ISSUE SCORE from EIKON'!EI326*'WEIGHTED from Refinitive'!$B$15)+('WEIGHTED from Refinitive'!$B$16*'ISSUE SCORE from EIKON'!EX326)</f>
        <v>0</v>
      </c>
      <c r="O323" s="1">
        <f>('WEIGHTED from Refinitive'!$B$3*'ISSUE SCORE from EIKON'!T326)+('WEIGHTED from Refinitive'!$B$4*'ISSUE SCORE from EIKON'!AI326)+('ISSUE SCORE from EIKON'!AX326*'WEIGHTED from Refinitive'!$B$5)+('WEIGHTED from Refinitive'!$B$8*'ISSUE SCORE from EIKON'!BM326)+('ISSUE SCORE from EIKON'!CB326*'WEIGHTED from Refinitive'!$B$9)+('WEIGHTED from Refinitive'!$B$10*'ISSUE SCORE from EIKON'!CQ326)+('ISSUE SCORE from EIKON'!DF326*'WEIGHTED from Refinitive'!$B$11)+('WEIGHTED from Refinitive'!$B$14*'ISSUE SCORE from EIKON'!DU326)+('ISSUE SCORE from EIKON'!EJ326*'WEIGHTED from Refinitive'!$B$15)+('WEIGHTED from Refinitive'!$B$16*'ISSUE SCORE from EIKON'!EY326)</f>
        <v>0</v>
      </c>
      <c r="P323" s="1">
        <f>('WEIGHTED from Refinitive'!$B$3*'ISSUE SCORE from EIKON'!U326)+('WEIGHTED from Refinitive'!$B$4*'ISSUE SCORE from EIKON'!AJ326)+('ISSUE SCORE from EIKON'!AY326*'WEIGHTED from Refinitive'!$B$5)+('WEIGHTED from Refinitive'!$B$8*'ISSUE SCORE from EIKON'!BN326)+('ISSUE SCORE from EIKON'!CC326*'WEIGHTED from Refinitive'!$B$9)+('WEIGHTED from Refinitive'!$B$10*'ISSUE SCORE from EIKON'!CR326)+('ISSUE SCORE from EIKON'!DG326*'WEIGHTED from Refinitive'!$B$11)+('WEIGHTED from Refinitive'!$B$14*'ISSUE SCORE from EIKON'!DV326)+('ISSUE SCORE from EIKON'!EK326*'WEIGHTED from Refinitive'!$B$15)+('WEIGHTED from Refinitive'!$B$16*'ISSUE SCORE from EIKON'!EZ326)</f>
        <v>0</v>
      </c>
      <c r="R323" s="11" t="s">
        <v>481</v>
      </c>
      <c r="S323" s="1">
        <f t="shared" si="152"/>
        <v>72.501913232634081</v>
      </c>
      <c r="T323" s="1">
        <f t="shared" si="153"/>
        <v>84.133783491287986</v>
      </c>
      <c r="U323" s="1">
        <f t="shared" si="154"/>
        <v>80.046382895423633</v>
      </c>
      <c r="V323" s="1">
        <f t="shared" si="155"/>
        <v>64.894653091590385</v>
      </c>
      <c r="W323" s="1">
        <f t="shared" si="156"/>
        <v>60.627122877122829</v>
      </c>
      <c r="X323" s="1">
        <f t="shared" si="157"/>
        <v>62.336015590739272</v>
      </c>
      <c r="Y323" s="1">
        <f t="shared" si="158"/>
        <v>61.87014550339476</v>
      </c>
      <c r="Z323" s="1">
        <f t="shared" si="159"/>
        <v>59.293501667129718</v>
      </c>
      <c r="AA323" s="1">
        <f t="shared" si="160"/>
        <v>52.190169420432554</v>
      </c>
      <c r="AB323" s="1">
        <f t="shared" si="161"/>
        <v>57.447372528616015</v>
      </c>
      <c r="AC323" s="1">
        <f t="shared" si="162"/>
        <v>53.855462926779829</v>
      </c>
      <c r="AD323" s="1">
        <f t="shared" si="163"/>
        <v>0</v>
      </c>
      <c r="AE323" s="1">
        <f t="shared" si="164"/>
        <v>0</v>
      </c>
      <c r="AF323" s="1">
        <f t="shared" si="165"/>
        <v>0</v>
      </c>
      <c r="AG323" s="1">
        <f t="shared" si="166"/>
        <v>0</v>
      </c>
      <c r="AI323" s="11" t="s">
        <v>481</v>
      </c>
      <c r="AJ323" s="1">
        <f t="shared" si="167"/>
        <v>-11.631870258653905</v>
      </c>
      <c r="AK323" s="1">
        <f t="shared" si="168"/>
        <v>4.0874005958643522</v>
      </c>
      <c r="AL323" s="1">
        <f t="shared" si="169"/>
        <v>15.151729803833248</v>
      </c>
      <c r="AM323" s="1">
        <f t="shared" si="170"/>
        <v>4.2675302144675555</v>
      </c>
      <c r="AN323" s="1">
        <f t="shared" si="171"/>
        <v>-1.7088927136164429</v>
      </c>
      <c r="AO323" s="1">
        <f t="shared" si="172"/>
        <v>0.46587008734451274</v>
      </c>
      <c r="AP323" s="1">
        <f t="shared" si="173"/>
        <v>2.5766438362650419</v>
      </c>
      <c r="AQ323" s="1">
        <f t="shared" si="174"/>
        <v>7.103332246697164</v>
      </c>
      <c r="AR323" s="1">
        <f t="shared" si="175"/>
        <v>-5.2572031081834609</v>
      </c>
      <c r="AS323" s="1">
        <f t="shared" si="176"/>
        <v>3.5919096018361856</v>
      </c>
      <c r="AT323" s="1">
        <f t="shared" si="177"/>
        <v>53.855462926779829</v>
      </c>
      <c r="AU323" s="1">
        <f t="shared" si="178"/>
        <v>0</v>
      </c>
      <c r="AV323" s="1">
        <f t="shared" si="179"/>
        <v>0</v>
      </c>
      <c r="AW323" s="1">
        <f t="shared" si="180"/>
        <v>0</v>
      </c>
      <c r="AX323" s="1" t="str">
        <f>VLOOKUP(AI323,'ISSUE SCORE from EIKON'!A326:B755,2,FALSE)</f>
        <v>WEC Energy Group Inc</v>
      </c>
      <c r="AY323" s="1">
        <f t="shared" si="181" ref="AY323:AY338">AY322+1</f>
        <v>322</v>
      </c>
      <c r="AZ323" s="1">
        <v>322</v>
      </c>
      <c r="BA323" s="1">
        <v>1</v>
      </c>
    </row>
    <row r="324" spans="1:53" ht="15">
      <c r="A324" s="11" t="s">
        <v>390</v>
      </c>
      <c r="B324" s="1">
        <f>('WEIGHTED from Refinitive'!$B$3*'ISSUE SCORE from EIKON'!G327)+('WEIGHTED from Refinitive'!$B$4*'ISSUE SCORE from EIKON'!V327)+('ISSUE SCORE from EIKON'!AK327*'WEIGHTED from Refinitive'!$B$5)+('WEIGHTED from Refinitive'!$B$8*'ISSUE SCORE from EIKON'!AZ327)+('ISSUE SCORE from EIKON'!BO327*'WEIGHTED from Refinitive'!$B$9)+('WEIGHTED from Refinitive'!$B$10*'ISSUE SCORE from EIKON'!CD327)+('ISSUE SCORE from EIKON'!CS327*'WEIGHTED from Refinitive'!$B$11)+('WEIGHTED from Refinitive'!$B$14*'ISSUE SCORE from EIKON'!DH327)+('ISSUE SCORE from EIKON'!DW327*'WEIGHTED from Refinitive'!$B$15)+('WEIGHTED from Refinitive'!$B$16*'ISSUE SCORE from EIKON'!EL327)</f>
        <v>63.861065015112857</v>
      </c>
      <c r="C324" s="1">
        <f>('WEIGHTED from Refinitive'!$B$3*'ISSUE SCORE from EIKON'!H327)+('WEIGHTED from Refinitive'!$B$4*'ISSUE SCORE from EIKON'!W327)+('ISSUE SCORE from EIKON'!AL327*'WEIGHTED from Refinitive'!$B$5)+('WEIGHTED from Refinitive'!$B$8*'ISSUE SCORE from EIKON'!BA327)+('ISSUE SCORE from EIKON'!BP327*'WEIGHTED from Refinitive'!$B$9)+('WEIGHTED from Refinitive'!$B$10*'ISSUE SCORE from EIKON'!CE327)+('ISSUE SCORE from EIKON'!CT327*'WEIGHTED from Refinitive'!$B$11)+('WEIGHTED from Refinitive'!$B$14*'ISSUE SCORE from EIKON'!DI327)+('ISSUE SCORE from EIKON'!DX327*'WEIGHTED from Refinitive'!$B$15)+('WEIGHTED from Refinitive'!$B$16*'ISSUE SCORE from EIKON'!EM327)</f>
        <v>55.011943164362499</v>
      </c>
      <c r="D324" s="1">
        <f>('WEIGHTED from Refinitive'!$B$3*'ISSUE SCORE from EIKON'!I327)+('WEIGHTED from Refinitive'!$B$4*'ISSUE SCORE from EIKON'!X327)+('ISSUE SCORE from EIKON'!AM327*'WEIGHTED from Refinitive'!$B$5)+('WEIGHTED from Refinitive'!$B$8*'ISSUE SCORE from EIKON'!BB327)+('ISSUE SCORE from EIKON'!BQ327*'WEIGHTED from Refinitive'!$B$9)+('WEIGHTED from Refinitive'!$B$10*'ISSUE SCORE from EIKON'!CF327)+('ISSUE SCORE from EIKON'!CU327*'WEIGHTED from Refinitive'!$B$11)+('WEIGHTED from Refinitive'!$B$14*'ISSUE SCORE from EIKON'!DJ327)+('ISSUE SCORE from EIKON'!DY327*'WEIGHTED from Refinitive'!$B$15)+('WEIGHTED from Refinitive'!$B$16*'ISSUE SCORE from EIKON'!EN327)</f>
        <v>62.2093230158073</v>
      </c>
      <c r="E324" s="1">
        <f>('WEIGHTED from Refinitive'!$B$3*'ISSUE SCORE from EIKON'!J327)+('WEIGHTED from Refinitive'!$B$4*'ISSUE SCORE from EIKON'!Y327)+('ISSUE SCORE from EIKON'!AN327*'WEIGHTED from Refinitive'!$B$5)+('WEIGHTED from Refinitive'!$B$8*'ISSUE SCORE from EIKON'!BC327)+('ISSUE SCORE from EIKON'!BR327*'WEIGHTED from Refinitive'!$B$9)+('WEIGHTED from Refinitive'!$B$10*'ISSUE SCORE from EIKON'!CG327)+('ISSUE SCORE from EIKON'!CV327*'WEIGHTED from Refinitive'!$B$11)+('WEIGHTED from Refinitive'!$B$14*'ISSUE SCORE from EIKON'!DK327)+('ISSUE SCORE from EIKON'!DZ327*'WEIGHTED from Refinitive'!$B$15)+('WEIGHTED from Refinitive'!$B$16*'ISSUE SCORE from EIKON'!EO327)</f>
        <v>49.819271799628893</v>
      </c>
      <c r="F324" s="1">
        <f>('WEIGHTED from Refinitive'!$B$3*'ISSUE SCORE from EIKON'!K327)+('WEIGHTED from Refinitive'!$B$4*'ISSUE SCORE from EIKON'!Z327)+('ISSUE SCORE from EIKON'!AO327*'WEIGHTED from Refinitive'!$B$5)+('WEIGHTED from Refinitive'!$B$8*'ISSUE SCORE from EIKON'!BD327)+('ISSUE SCORE from EIKON'!BS327*'WEIGHTED from Refinitive'!$B$9)+('WEIGHTED from Refinitive'!$B$10*'ISSUE SCORE from EIKON'!CH327)+('ISSUE SCORE from EIKON'!CW327*'WEIGHTED from Refinitive'!$B$11)+('WEIGHTED from Refinitive'!$B$14*'ISSUE SCORE from EIKON'!DL327)+('ISSUE SCORE from EIKON'!EA327*'WEIGHTED from Refinitive'!$B$15)+('WEIGHTED from Refinitive'!$B$16*'ISSUE SCORE from EIKON'!EP327)</f>
        <v>46.740717821782155</v>
      </c>
      <c r="G324" s="1">
        <f>('WEIGHTED from Refinitive'!$B$3*'ISSUE SCORE from EIKON'!L327)+('WEIGHTED from Refinitive'!$B$4*'ISSUE SCORE from EIKON'!AA327)+('ISSUE SCORE from EIKON'!AP327*'WEIGHTED from Refinitive'!$B$5)+('WEIGHTED from Refinitive'!$B$8*'ISSUE SCORE from EIKON'!BE327)+('ISSUE SCORE from EIKON'!BT327*'WEIGHTED from Refinitive'!$B$9)+('WEIGHTED from Refinitive'!$B$10*'ISSUE SCORE from EIKON'!CI327)+('ISSUE SCORE from EIKON'!CX327*'WEIGHTED from Refinitive'!$B$11)+('WEIGHTED from Refinitive'!$B$14*'ISSUE SCORE from EIKON'!DM327)+('ISSUE SCORE from EIKON'!EB327*'WEIGHTED from Refinitive'!$B$15)+('WEIGHTED from Refinitive'!$B$16*'ISSUE SCORE from EIKON'!EQ327)</f>
        <v>51.13415763025651</v>
      </c>
      <c r="H324" s="1">
        <f>('WEIGHTED from Refinitive'!$B$3*'ISSUE SCORE from EIKON'!M327)+('WEIGHTED from Refinitive'!$B$4*'ISSUE SCORE from EIKON'!AB327)+('ISSUE SCORE from EIKON'!AQ327*'WEIGHTED from Refinitive'!$B$5)+('WEIGHTED from Refinitive'!$B$8*'ISSUE SCORE from EIKON'!BF327)+('ISSUE SCORE from EIKON'!BU327*'WEIGHTED from Refinitive'!$B$9)+('WEIGHTED from Refinitive'!$B$10*'ISSUE SCORE from EIKON'!CJ327)+('ISSUE SCORE from EIKON'!CY327*'WEIGHTED from Refinitive'!$B$11)+('WEIGHTED from Refinitive'!$B$14*'ISSUE SCORE from EIKON'!DN327)+('ISSUE SCORE from EIKON'!EC327*'WEIGHTED from Refinitive'!$B$15)+('WEIGHTED from Refinitive'!$B$16*'ISSUE SCORE from EIKON'!ER327)</f>
        <v>52.770235620235582</v>
      </c>
      <c r="I324" s="1">
        <f>('WEIGHTED from Refinitive'!$B$3*'ISSUE SCORE from EIKON'!N327)+('WEIGHTED from Refinitive'!$B$4*'ISSUE SCORE from EIKON'!AC327)+('ISSUE SCORE from EIKON'!AR327*'WEIGHTED from Refinitive'!$B$5)+('WEIGHTED from Refinitive'!$B$8*'ISSUE SCORE from EIKON'!BG327)+('ISSUE SCORE from EIKON'!BV327*'WEIGHTED from Refinitive'!$B$9)+('WEIGHTED from Refinitive'!$B$10*'ISSUE SCORE from EIKON'!CK327)+('ISSUE SCORE from EIKON'!CZ327*'WEIGHTED from Refinitive'!$B$11)+('WEIGHTED from Refinitive'!$B$14*'ISSUE SCORE from EIKON'!DO327)+('ISSUE SCORE from EIKON'!ED327*'WEIGHTED from Refinitive'!$B$15)+('WEIGHTED from Refinitive'!$B$16*'ISSUE SCORE from EIKON'!ES327)</f>
        <v>52.297150259067308</v>
      </c>
      <c r="J324" s="1">
        <f>('WEIGHTED from Refinitive'!$B$3*'ISSUE SCORE from EIKON'!O327)+('WEIGHTED from Refinitive'!$B$4*'ISSUE SCORE from EIKON'!AD327)+('ISSUE SCORE from EIKON'!AS327*'WEIGHTED from Refinitive'!$B$5)+('WEIGHTED from Refinitive'!$B$8*'ISSUE SCORE from EIKON'!BH327)+('ISSUE SCORE from EIKON'!BW327*'WEIGHTED from Refinitive'!$B$9)+('WEIGHTED from Refinitive'!$B$10*'ISSUE SCORE from EIKON'!CL327)+('ISSUE SCORE from EIKON'!DA327*'WEIGHTED from Refinitive'!$B$11)+('WEIGHTED from Refinitive'!$B$14*'ISSUE SCORE from EIKON'!DP327)+('ISSUE SCORE from EIKON'!EE327*'WEIGHTED from Refinitive'!$B$15)+('WEIGHTED from Refinitive'!$B$16*'ISSUE SCORE from EIKON'!ET327)</f>
        <v>57.18210276338511</v>
      </c>
      <c r="K324" s="1">
        <f>('WEIGHTED from Refinitive'!$B$3*'ISSUE SCORE from EIKON'!P327)+('WEIGHTED from Refinitive'!$B$4*'ISSUE SCORE from EIKON'!AE327)+('ISSUE SCORE from EIKON'!AT327*'WEIGHTED from Refinitive'!$B$5)+('WEIGHTED from Refinitive'!$B$8*'ISSUE SCORE from EIKON'!BI327)+('ISSUE SCORE from EIKON'!BX327*'WEIGHTED from Refinitive'!$B$9)+('WEIGHTED from Refinitive'!$B$10*'ISSUE SCORE from EIKON'!CM327)+('ISSUE SCORE from EIKON'!DB327*'WEIGHTED from Refinitive'!$B$11)+('WEIGHTED from Refinitive'!$B$14*'ISSUE SCORE from EIKON'!DQ327)+('ISSUE SCORE from EIKON'!EF327*'WEIGHTED from Refinitive'!$B$15)+('WEIGHTED from Refinitive'!$B$16*'ISSUE SCORE from EIKON'!EU327)</f>
        <v>60.539171974522255</v>
      </c>
      <c r="L324" s="1">
        <f>('WEIGHTED from Refinitive'!$B$3*'ISSUE SCORE from EIKON'!Q327)+('WEIGHTED from Refinitive'!$B$4*'ISSUE SCORE from EIKON'!AF327)+('ISSUE SCORE from EIKON'!AU327*'WEIGHTED from Refinitive'!$B$5)+('WEIGHTED from Refinitive'!$B$8*'ISSUE SCORE from EIKON'!BJ327)+('ISSUE SCORE from EIKON'!BY327*'WEIGHTED from Refinitive'!$B$9)+('WEIGHTED from Refinitive'!$B$10*'ISSUE SCORE from EIKON'!CN327)+('ISSUE SCORE from EIKON'!DC327*'WEIGHTED from Refinitive'!$B$11)+('WEIGHTED from Refinitive'!$B$14*'ISSUE SCORE from EIKON'!DR327)+('ISSUE SCORE from EIKON'!EG327*'WEIGHTED from Refinitive'!$B$15)+('WEIGHTED from Refinitive'!$B$16*'ISSUE SCORE from EIKON'!EV327)</f>
        <v>57.597771782573908</v>
      </c>
      <c r="M324" s="1">
        <f>('WEIGHTED from Refinitive'!$B$3*'ISSUE SCORE from EIKON'!R327)+('WEIGHTED from Refinitive'!$B$4*'ISSUE SCORE from EIKON'!AG327)+('ISSUE SCORE from EIKON'!AV327*'WEIGHTED from Refinitive'!$B$5)+('WEIGHTED from Refinitive'!$B$8*'ISSUE SCORE from EIKON'!BK327)+('ISSUE SCORE from EIKON'!BZ327*'WEIGHTED from Refinitive'!$B$9)+('WEIGHTED from Refinitive'!$B$10*'ISSUE SCORE from EIKON'!CO327)+('ISSUE SCORE from EIKON'!DD327*'WEIGHTED from Refinitive'!$B$11)+('WEIGHTED from Refinitive'!$B$14*'ISSUE SCORE from EIKON'!DS327)+('ISSUE SCORE from EIKON'!EH327*'WEIGHTED from Refinitive'!$B$15)+('WEIGHTED from Refinitive'!$B$16*'ISSUE SCORE from EIKON'!EW327)</f>
        <v>43.649026926153006</v>
      </c>
      <c r="N324" s="1">
        <f>('WEIGHTED from Refinitive'!$B$3*'ISSUE SCORE from EIKON'!S327)+('WEIGHTED from Refinitive'!$B$4*'ISSUE SCORE from EIKON'!AH327)+('ISSUE SCORE from EIKON'!AW327*'WEIGHTED from Refinitive'!$B$5)+('WEIGHTED from Refinitive'!$B$8*'ISSUE SCORE from EIKON'!BL327)+('ISSUE SCORE from EIKON'!CA327*'WEIGHTED from Refinitive'!$B$9)+('WEIGHTED from Refinitive'!$B$10*'ISSUE SCORE from EIKON'!CP327)+('ISSUE SCORE from EIKON'!DE327*'WEIGHTED from Refinitive'!$B$11)+('WEIGHTED from Refinitive'!$B$14*'ISSUE SCORE from EIKON'!DT327)+('ISSUE SCORE from EIKON'!EI327*'WEIGHTED from Refinitive'!$B$15)+('WEIGHTED from Refinitive'!$B$16*'ISSUE SCORE from EIKON'!EX327)</f>
        <v>40.872306034482733</v>
      </c>
      <c r="O324" s="1">
        <f>('WEIGHTED from Refinitive'!$B$3*'ISSUE SCORE from EIKON'!T327)+('WEIGHTED from Refinitive'!$B$4*'ISSUE SCORE from EIKON'!AI327)+('ISSUE SCORE from EIKON'!AX327*'WEIGHTED from Refinitive'!$B$5)+('WEIGHTED from Refinitive'!$B$8*'ISSUE SCORE from EIKON'!BM327)+('ISSUE SCORE from EIKON'!CB327*'WEIGHTED from Refinitive'!$B$9)+('WEIGHTED from Refinitive'!$B$10*'ISSUE SCORE from EIKON'!CQ327)+('ISSUE SCORE from EIKON'!DF327*'WEIGHTED from Refinitive'!$B$11)+('WEIGHTED from Refinitive'!$B$14*'ISSUE SCORE from EIKON'!DU327)+('ISSUE SCORE from EIKON'!EJ327*'WEIGHTED from Refinitive'!$B$15)+('WEIGHTED from Refinitive'!$B$16*'ISSUE SCORE from EIKON'!EY327)</f>
        <v>46.487112713675188</v>
      </c>
      <c r="P324" s="1">
        <f>('WEIGHTED from Refinitive'!$B$3*'ISSUE SCORE from EIKON'!U327)+('WEIGHTED from Refinitive'!$B$4*'ISSUE SCORE from EIKON'!AJ327)+('ISSUE SCORE from EIKON'!AY327*'WEIGHTED from Refinitive'!$B$5)+('WEIGHTED from Refinitive'!$B$8*'ISSUE SCORE from EIKON'!BN327)+('ISSUE SCORE from EIKON'!CC327*'WEIGHTED from Refinitive'!$B$9)+('WEIGHTED from Refinitive'!$B$10*'ISSUE SCORE from EIKON'!CR327)+('ISSUE SCORE from EIKON'!DG327*'WEIGHTED from Refinitive'!$B$11)+('WEIGHTED from Refinitive'!$B$14*'ISSUE SCORE from EIKON'!DV327)+('ISSUE SCORE from EIKON'!EK327*'WEIGHTED from Refinitive'!$B$15)+('WEIGHTED from Refinitive'!$B$16*'ISSUE SCORE from EIKON'!EZ327)</f>
        <v>52.879110251450648</v>
      </c>
      <c r="R324" s="11" t="s">
        <v>483</v>
      </c>
      <c r="S324" s="1">
        <f t="shared" si="152"/>
        <v>69.407955733406425</v>
      </c>
      <c r="T324" s="1">
        <f t="shared" si="153"/>
        <v>55.011943164362499</v>
      </c>
      <c r="U324" s="1">
        <f t="shared" si="154"/>
        <v>62.2093230158073</v>
      </c>
      <c r="V324" s="1">
        <f t="shared" si="155"/>
        <v>49.819271799628893</v>
      </c>
      <c r="W324" s="1">
        <f t="shared" si="156"/>
        <v>46.740717821782155</v>
      </c>
      <c r="X324" s="1">
        <f t="shared" si="157"/>
        <v>51.13415763025651</v>
      </c>
      <c r="Y324" s="1">
        <f t="shared" si="158"/>
        <v>52.770235620235582</v>
      </c>
      <c r="Z324" s="1">
        <f t="shared" si="159"/>
        <v>52.297150259067308</v>
      </c>
      <c r="AA324" s="1">
        <f t="shared" si="160"/>
        <v>57.18210276338511</v>
      </c>
      <c r="AB324" s="1">
        <f t="shared" si="161"/>
        <v>60.539171974522255</v>
      </c>
      <c r="AC324" s="1">
        <f t="shared" si="162"/>
        <v>57.597771782573908</v>
      </c>
      <c r="AD324" s="1">
        <f t="shared" si="163"/>
        <v>43.649026926153006</v>
      </c>
      <c r="AE324" s="1">
        <f t="shared" si="164"/>
        <v>40.872306034482733</v>
      </c>
      <c r="AF324" s="1">
        <f t="shared" si="165"/>
        <v>46.487112713675188</v>
      </c>
      <c r="AG324" s="1">
        <f t="shared" si="166"/>
        <v>52.879110251450648</v>
      </c>
      <c r="AI324" s="11" t="s">
        <v>483</v>
      </c>
      <c r="AJ324" s="1">
        <f t="shared" si="167"/>
        <v>14.396012569043926</v>
      </c>
      <c r="AK324" s="1">
        <f t="shared" si="168"/>
        <v>-7.1973798514448006</v>
      </c>
      <c r="AL324" s="1">
        <f t="shared" si="169"/>
        <v>12.390051216178406</v>
      </c>
      <c r="AM324" s="1">
        <f t="shared" si="170"/>
        <v>3.0785539778467381</v>
      </c>
      <c r="AN324" s="1">
        <f t="shared" si="171"/>
        <v>-4.3934398084743549</v>
      </c>
      <c r="AO324" s="1">
        <f t="shared" si="172"/>
        <v>-1.6360779899790714</v>
      </c>
      <c r="AP324" s="1">
        <f t="shared" si="173"/>
        <v>0.47308536116827327</v>
      </c>
      <c r="AQ324" s="1">
        <f t="shared" si="174"/>
        <v>-4.8849525043178019</v>
      </c>
      <c r="AR324" s="1">
        <f t="shared" si="175"/>
        <v>-3.3570692111371443</v>
      </c>
      <c r="AS324" s="1">
        <f t="shared" si="176"/>
        <v>2.9414001919483468</v>
      </c>
      <c r="AT324" s="1">
        <f t="shared" si="177"/>
        <v>13.948744856420902</v>
      </c>
      <c r="AU324" s="1">
        <f t="shared" si="178"/>
        <v>2.7767208916702728</v>
      </c>
      <c r="AV324" s="1">
        <f t="shared" si="179"/>
        <v>-5.6148066791924549</v>
      </c>
      <c r="AW324" s="1">
        <f t="shared" si="180"/>
        <v>-6.3919975377754596</v>
      </c>
      <c r="AX324" s="1" t="str">
        <f>VLOOKUP(AI324,'ISSUE SCORE from EIKON'!A327:B756,2,FALSE)</f>
        <v>Whirlpool Corp</v>
      </c>
      <c r="AY324" s="1">
        <f t="shared" si="181"/>
        <v>323</v>
      </c>
      <c r="AZ324" s="1">
        <v>323</v>
      </c>
      <c r="BA324" s="1">
        <v>1</v>
      </c>
    </row>
    <row r="325" spans="1:53" ht="15">
      <c r="A325" s="11" t="s">
        <v>391</v>
      </c>
      <c r="B325" s="1">
        <f>('WEIGHTED from Refinitive'!$B$3*'ISSUE SCORE from EIKON'!G328)+('WEIGHTED from Refinitive'!$B$4*'ISSUE SCORE from EIKON'!V328)+('ISSUE SCORE from EIKON'!AK328*'WEIGHTED from Refinitive'!$B$5)+('WEIGHTED from Refinitive'!$B$8*'ISSUE SCORE from EIKON'!AZ328)+('ISSUE SCORE from EIKON'!BO328*'WEIGHTED from Refinitive'!$B$9)+('WEIGHTED from Refinitive'!$B$10*'ISSUE SCORE from EIKON'!CD328)+('ISSUE SCORE from EIKON'!CS328*'WEIGHTED from Refinitive'!$B$11)+('WEIGHTED from Refinitive'!$B$14*'ISSUE SCORE from EIKON'!DH328)+('ISSUE SCORE from EIKON'!DW328*'WEIGHTED from Refinitive'!$B$15)+('WEIGHTED from Refinitive'!$B$16*'ISSUE SCORE from EIKON'!EL328)</f>
        <v>70.885190771558797</v>
      </c>
      <c r="C325" s="1">
        <f>('WEIGHTED from Refinitive'!$B$3*'ISSUE SCORE from EIKON'!H328)+('WEIGHTED from Refinitive'!$B$4*'ISSUE SCORE from EIKON'!W328)+('ISSUE SCORE from EIKON'!AL328*'WEIGHTED from Refinitive'!$B$5)+('WEIGHTED from Refinitive'!$B$8*'ISSUE SCORE from EIKON'!BA328)+('ISSUE SCORE from EIKON'!BP328*'WEIGHTED from Refinitive'!$B$9)+('WEIGHTED from Refinitive'!$B$10*'ISSUE SCORE from EIKON'!CE328)+('ISSUE SCORE from EIKON'!CT328*'WEIGHTED from Refinitive'!$B$11)+('WEIGHTED from Refinitive'!$B$14*'ISSUE SCORE from EIKON'!DI328)+('ISSUE SCORE from EIKON'!DX328*'WEIGHTED from Refinitive'!$B$15)+('WEIGHTED from Refinitive'!$B$16*'ISSUE SCORE from EIKON'!EM328)</f>
        <v>69.768592977219711</v>
      </c>
      <c r="D325" s="1">
        <f>('WEIGHTED from Refinitive'!$B$3*'ISSUE SCORE from EIKON'!I328)+('WEIGHTED from Refinitive'!$B$4*'ISSUE SCORE from EIKON'!X328)+('ISSUE SCORE from EIKON'!AM328*'WEIGHTED from Refinitive'!$B$5)+('WEIGHTED from Refinitive'!$B$8*'ISSUE SCORE from EIKON'!BB328)+('ISSUE SCORE from EIKON'!BQ328*'WEIGHTED from Refinitive'!$B$9)+('WEIGHTED from Refinitive'!$B$10*'ISSUE SCORE from EIKON'!CF328)+('ISSUE SCORE from EIKON'!CU328*'WEIGHTED from Refinitive'!$B$11)+('WEIGHTED from Refinitive'!$B$14*'ISSUE SCORE from EIKON'!DJ328)+('ISSUE SCORE from EIKON'!DY328*'WEIGHTED from Refinitive'!$B$15)+('WEIGHTED from Refinitive'!$B$16*'ISSUE SCORE from EIKON'!EN328)</f>
        <v>68.017110633830356</v>
      </c>
      <c r="E325" s="1">
        <f>('WEIGHTED from Refinitive'!$B$3*'ISSUE SCORE from EIKON'!J328)+('WEIGHTED from Refinitive'!$B$4*'ISSUE SCORE from EIKON'!Y328)+('ISSUE SCORE from EIKON'!AN328*'WEIGHTED from Refinitive'!$B$5)+('WEIGHTED from Refinitive'!$B$8*'ISSUE SCORE from EIKON'!BC328)+('ISSUE SCORE from EIKON'!BR328*'WEIGHTED from Refinitive'!$B$9)+('WEIGHTED from Refinitive'!$B$10*'ISSUE SCORE from EIKON'!CG328)+('ISSUE SCORE from EIKON'!CV328*'WEIGHTED from Refinitive'!$B$11)+('WEIGHTED from Refinitive'!$B$14*'ISSUE SCORE from EIKON'!DK328)+('ISSUE SCORE from EIKON'!DZ328*'WEIGHTED from Refinitive'!$B$15)+('WEIGHTED from Refinitive'!$B$16*'ISSUE SCORE from EIKON'!EO328)</f>
        <v>71.403245322615589</v>
      </c>
      <c r="F325" s="1">
        <f>('WEIGHTED from Refinitive'!$B$3*'ISSUE SCORE from EIKON'!K328)+('WEIGHTED from Refinitive'!$B$4*'ISSUE SCORE from EIKON'!Z328)+('ISSUE SCORE from EIKON'!AO328*'WEIGHTED from Refinitive'!$B$5)+('WEIGHTED from Refinitive'!$B$8*'ISSUE SCORE from EIKON'!BD328)+('ISSUE SCORE from EIKON'!BS328*'WEIGHTED from Refinitive'!$B$9)+('WEIGHTED from Refinitive'!$B$10*'ISSUE SCORE from EIKON'!CH328)+('ISSUE SCORE from EIKON'!CW328*'WEIGHTED from Refinitive'!$B$11)+('WEIGHTED from Refinitive'!$B$14*'ISSUE SCORE from EIKON'!DL328)+('ISSUE SCORE from EIKON'!EA328*'WEIGHTED from Refinitive'!$B$15)+('WEIGHTED from Refinitive'!$B$16*'ISSUE SCORE from EIKON'!EP328)</f>
        <v>61.964785214785195</v>
      </c>
      <c r="G325" s="1">
        <f>('WEIGHTED from Refinitive'!$B$3*'ISSUE SCORE from EIKON'!L328)+('WEIGHTED from Refinitive'!$B$4*'ISSUE SCORE from EIKON'!AA328)+('ISSUE SCORE from EIKON'!AP328*'WEIGHTED from Refinitive'!$B$5)+('WEIGHTED from Refinitive'!$B$8*'ISSUE SCORE from EIKON'!BE328)+('ISSUE SCORE from EIKON'!BT328*'WEIGHTED from Refinitive'!$B$9)+('WEIGHTED from Refinitive'!$B$10*'ISSUE SCORE from EIKON'!CI328)+('ISSUE SCORE from EIKON'!CX328*'WEIGHTED from Refinitive'!$B$11)+('WEIGHTED from Refinitive'!$B$14*'ISSUE SCORE from EIKON'!DM328)+('ISSUE SCORE from EIKON'!EB328*'WEIGHTED from Refinitive'!$B$15)+('WEIGHTED from Refinitive'!$B$16*'ISSUE SCORE from EIKON'!EQ328)</f>
        <v>68.877675915939435</v>
      </c>
      <c r="H325" s="1">
        <f>('WEIGHTED from Refinitive'!$B$3*'ISSUE SCORE from EIKON'!M328)+('WEIGHTED from Refinitive'!$B$4*'ISSUE SCORE from EIKON'!AB328)+('ISSUE SCORE from EIKON'!AQ328*'WEIGHTED from Refinitive'!$B$5)+('WEIGHTED from Refinitive'!$B$8*'ISSUE SCORE from EIKON'!BF328)+('ISSUE SCORE from EIKON'!BU328*'WEIGHTED from Refinitive'!$B$9)+('WEIGHTED from Refinitive'!$B$10*'ISSUE SCORE from EIKON'!CJ328)+('ISSUE SCORE from EIKON'!CY328*'WEIGHTED from Refinitive'!$B$11)+('WEIGHTED from Refinitive'!$B$14*'ISSUE SCORE from EIKON'!DN328)+('ISSUE SCORE from EIKON'!EC328*'WEIGHTED from Refinitive'!$B$15)+('WEIGHTED from Refinitive'!$B$16*'ISSUE SCORE from EIKON'!ER328)</f>
        <v>72.055333590270592</v>
      </c>
      <c r="I325" s="1">
        <f>('WEIGHTED from Refinitive'!$B$3*'ISSUE SCORE from EIKON'!N328)+('WEIGHTED from Refinitive'!$B$4*'ISSUE SCORE from EIKON'!AC328)+('ISSUE SCORE from EIKON'!AR328*'WEIGHTED from Refinitive'!$B$5)+('WEIGHTED from Refinitive'!$B$8*'ISSUE SCORE from EIKON'!BG328)+('ISSUE SCORE from EIKON'!BV328*'WEIGHTED from Refinitive'!$B$9)+('WEIGHTED from Refinitive'!$B$10*'ISSUE SCORE from EIKON'!CK328)+('ISSUE SCORE from EIKON'!CZ328*'WEIGHTED from Refinitive'!$B$11)+('WEIGHTED from Refinitive'!$B$14*'ISSUE SCORE from EIKON'!DO328)+('ISSUE SCORE from EIKON'!ED328*'WEIGHTED from Refinitive'!$B$15)+('WEIGHTED from Refinitive'!$B$16*'ISSUE SCORE from EIKON'!ES328)</f>
        <v>74.681864754098328</v>
      </c>
      <c r="J325" s="1">
        <f>('WEIGHTED from Refinitive'!$B$3*'ISSUE SCORE from EIKON'!O328)+('WEIGHTED from Refinitive'!$B$4*'ISSUE SCORE from EIKON'!AD328)+('ISSUE SCORE from EIKON'!AS328*'WEIGHTED from Refinitive'!$B$5)+('WEIGHTED from Refinitive'!$B$8*'ISSUE SCORE from EIKON'!BH328)+('ISSUE SCORE from EIKON'!BW328*'WEIGHTED from Refinitive'!$B$9)+('WEIGHTED from Refinitive'!$B$10*'ISSUE SCORE from EIKON'!CL328)+('ISSUE SCORE from EIKON'!DA328*'WEIGHTED from Refinitive'!$B$11)+('WEIGHTED from Refinitive'!$B$14*'ISSUE SCORE from EIKON'!DP328)+('ISSUE SCORE from EIKON'!EE328*'WEIGHTED from Refinitive'!$B$15)+('WEIGHTED from Refinitive'!$B$16*'ISSUE SCORE from EIKON'!ET328)</f>
        <v>78.1102641142529</v>
      </c>
      <c r="K325" s="1">
        <f>('WEIGHTED from Refinitive'!$B$3*'ISSUE SCORE from EIKON'!P328)+('WEIGHTED from Refinitive'!$B$4*'ISSUE SCORE from EIKON'!AE328)+('ISSUE SCORE from EIKON'!AT328*'WEIGHTED from Refinitive'!$B$5)+('WEIGHTED from Refinitive'!$B$8*'ISSUE SCORE from EIKON'!BI328)+('ISSUE SCORE from EIKON'!BX328*'WEIGHTED from Refinitive'!$B$9)+('WEIGHTED from Refinitive'!$B$10*'ISSUE SCORE from EIKON'!CM328)+('ISSUE SCORE from EIKON'!DB328*'WEIGHTED from Refinitive'!$B$11)+('WEIGHTED from Refinitive'!$B$14*'ISSUE SCORE from EIKON'!DQ328)+('ISSUE SCORE from EIKON'!EF328*'WEIGHTED from Refinitive'!$B$15)+('WEIGHTED from Refinitive'!$B$16*'ISSUE SCORE from EIKON'!EU328)</f>
        <v>83.152987542182473</v>
      </c>
      <c r="L325" s="1">
        <f>('WEIGHTED from Refinitive'!$B$3*'ISSUE SCORE from EIKON'!Q328)+('WEIGHTED from Refinitive'!$B$4*'ISSUE SCORE from EIKON'!AF328)+('ISSUE SCORE from EIKON'!AU328*'WEIGHTED from Refinitive'!$B$5)+('WEIGHTED from Refinitive'!$B$8*'ISSUE SCORE from EIKON'!BJ328)+('ISSUE SCORE from EIKON'!BY328*'WEIGHTED from Refinitive'!$B$9)+('WEIGHTED from Refinitive'!$B$10*'ISSUE SCORE from EIKON'!CN328)+('ISSUE SCORE from EIKON'!DC328*'WEIGHTED from Refinitive'!$B$11)+('WEIGHTED from Refinitive'!$B$14*'ISSUE SCORE from EIKON'!DR328)+('ISSUE SCORE from EIKON'!EG328*'WEIGHTED from Refinitive'!$B$15)+('WEIGHTED from Refinitive'!$B$16*'ISSUE SCORE from EIKON'!EV328)</f>
        <v>78.8220361178319</v>
      </c>
      <c r="M325" s="1">
        <f>('WEIGHTED from Refinitive'!$B$3*'ISSUE SCORE from EIKON'!R328)+('WEIGHTED from Refinitive'!$B$4*'ISSUE SCORE from EIKON'!AG328)+('ISSUE SCORE from EIKON'!AV328*'WEIGHTED from Refinitive'!$B$5)+('WEIGHTED from Refinitive'!$B$8*'ISSUE SCORE from EIKON'!BK328)+('ISSUE SCORE from EIKON'!BZ328*'WEIGHTED from Refinitive'!$B$9)+('WEIGHTED from Refinitive'!$B$10*'ISSUE SCORE from EIKON'!CO328)+('ISSUE SCORE from EIKON'!DD328*'WEIGHTED from Refinitive'!$B$11)+('WEIGHTED from Refinitive'!$B$14*'ISSUE SCORE from EIKON'!DS328)+('ISSUE SCORE from EIKON'!EH328*'WEIGHTED from Refinitive'!$B$15)+('WEIGHTED from Refinitive'!$B$16*'ISSUE SCORE from EIKON'!EW328)</f>
        <v>74.475285920122474</v>
      </c>
      <c r="N325" s="1">
        <f>('WEIGHTED from Refinitive'!$B$3*'ISSUE SCORE from EIKON'!S328)+('WEIGHTED from Refinitive'!$B$4*'ISSUE SCORE from EIKON'!AH328)+('ISSUE SCORE from EIKON'!AW328*'WEIGHTED from Refinitive'!$B$5)+('WEIGHTED from Refinitive'!$B$8*'ISSUE SCORE from EIKON'!BL328)+('ISSUE SCORE from EIKON'!CA328*'WEIGHTED from Refinitive'!$B$9)+('WEIGHTED from Refinitive'!$B$10*'ISSUE SCORE from EIKON'!CP328)+('ISSUE SCORE from EIKON'!DE328*'WEIGHTED from Refinitive'!$B$11)+('WEIGHTED from Refinitive'!$B$14*'ISSUE SCORE from EIKON'!DT328)+('ISSUE SCORE from EIKON'!EI328*'WEIGHTED from Refinitive'!$B$15)+('WEIGHTED from Refinitive'!$B$16*'ISSUE SCORE from EIKON'!EX328)</f>
        <v>54.70416666666663</v>
      </c>
      <c r="O325" s="1">
        <f>('WEIGHTED from Refinitive'!$B$3*'ISSUE SCORE from EIKON'!T328)+('WEIGHTED from Refinitive'!$B$4*'ISSUE SCORE from EIKON'!AI328)+('ISSUE SCORE from EIKON'!AX328*'WEIGHTED from Refinitive'!$B$5)+('WEIGHTED from Refinitive'!$B$8*'ISSUE SCORE from EIKON'!BM328)+('ISSUE SCORE from EIKON'!CB328*'WEIGHTED from Refinitive'!$B$9)+('WEIGHTED from Refinitive'!$B$10*'ISSUE SCORE from EIKON'!CQ328)+('ISSUE SCORE from EIKON'!DF328*'WEIGHTED from Refinitive'!$B$11)+('WEIGHTED from Refinitive'!$B$14*'ISSUE SCORE from EIKON'!DU328)+('ISSUE SCORE from EIKON'!EJ328*'WEIGHTED from Refinitive'!$B$15)+('WEIGHTED from Refinitive'!$B$16*'ISSUE SCORE from EIKON'!EY328)</f>
        <v>65.267084179933619</v>
      </c>
      <c r="P325" s="1">
        <f>('WEIGHTED from Refinitive'!$B$3*'ISSUE SCORE from EIKON'!U328)+('WEIGHTED from Refinitive'!$B$4*'ISSUE SCORE from EIKON'!AJ328)+('ISSUE SCORE from EIKON'!AY328*'WEIGHTED from Refinitive'!$B$5)+('WEIGHTED from Refinitive'!$B$8*'ISSUE SCORE from EIKON'!BN328)+('ISSUE SCORE from EIKON'!CC328*'WEIGHTED from Refinitive'!$B$9)+('WEIGHTED from Refinitive'!$B$10*'ISSUE SCORE from EIKON'!CR328)+('ISSUE SCORE from EIKON'!DG328*'WEIGHTED from Refinitive'!$B$11)+('WEIGHTED from Refinitive'!$B$14*'ISSUE SCORE from EIKON'!DV328)+('ISSUE SCORE from EIKON'!EK328*'WEIGHTED from Refinitive'!$B$15)+('WEIGHTED from Refinitive'!$B$16*'ISSUE SCORE from EIKON'!EZ328)</f>
        <v>68.323093220338961</v>
      </c>
      <c r="R325" s="11" t="s">
        <v>484</v>
      </c>
      <c r="S325" s="1">
        <f t="shared" si="152"/>
        <v>87.203347960072307</v>
      </c>
      <c r="T325" s="1">
        <f t="shared" si="153"/>
        <v>69.768592977219711</v>
      </c>
      <c r="U325" s="1">
        <f t="shared" si="154"/>
        <v>68.017110633830356</v>
      </c>
      <c r="V325" s="1">
        <f t="shared" si="155"/>
        <v>71.403245322615589</v>
      </c>
      <c r="W325" s="1">
        <f t="shared" si="156"/>
        <v>61.964785214785195</v>
      </c>
      <c r="X325" s="1">
        <f t="shared" si="157"/>
        <v>68.877675915939435</v>
      </c>
      <c r="Y325" s="1">
        <f t="shared" si="158"/>
        <v>72.055333590270592</v>
      </c>
      <c r="Z325" s="1">
        <f t="shared" si="159"/>
        <v>74.681864754098328</v>
      </c>
      <c r="AA325" s="1">
        <f t="shared" si="160"/>
        <v>78.1102641142529</v>
      </c>
      <c r="AB325" s="1">
        <f t="shared" si="161"/>
        <v>83.152987542182473</v>
      </c>
      <c r="AC325" s="1">
        <f t="shared" si="162"/>
        <v>78.8220361178319</v>
      </c>
      <c r="AD325" s="1">
        <f t="shared" si="163"/>
        <v>74.475285920122474</v>
      </c>
      <c r="AE325" s="1">
        <f t="shared" si="164"/>
        <v>54.70416666666663</v>
      </c>
      <c r="AF325" s="1">
        <f t="shared" si="165"/>
        <v>65.267084179933619</v>
      </c>
      <c r="AG325" s="1">
        <f t="shared" si="166"/>
        <v>68.323093220338961</v>
      </c>
      <c r="AI325" s="11" t="s">
        <v>484</v>
      </c>
      <c r="AJ325" s="1">
        <f t="shared" si="167"/>
        <v>17.434754982852596</v>
      </c>
      <c r="AK325" s="1">
        <f t="shared" si="168"/>
        <v>1.7514823433893554</v>
      </c>
      <c r="AL325" s="1">
        <f t="shared" si="169"/>
        <v>-3.3861346887852335</v>
      </c>
      <c r="AM325" s="1">
        <f t="shared" si="170"/>
        <v>9.4384601078303945</v>
      </c>
      <c r="AN325" s="1">
        <f t="shared" si="171"/>
        <v>-6.9128907011542395</v>
      </c>
      <c r="AO325" s="1">
        <f t="shared" si="172"/>
        <v>-3.177657674331158</v>
      </c>
      <c r="AP325" s="1">
        <f t="shared" si="173"/>
        <v>-2.6265311638277353</v>
      </c>
      <c r="AQ325" s="1">
        <f t="shared" si="174"/>
        <v>-3.4283993601545717</v>
      </c>
      <c r="AR325" s="1">
        <f t="shared" si="175"/>
        <v>-5.0427234279295732</v>
      </c>
      <c r="AS325" s="1">
        <f t="shared" si="176"/>
        <v>4.3309514243505731</v>
      </c>
      <c r="AT325" s="1">
        <f t="shared" si="177"/>
        <v>4.3467501977094258</v>
      </c>
      <c r="AU325" s="1">
        <f t="shared" si="178"/>
        <v>19.771119253455844</v>
      </c>
      <c r="AV325" s="1">
        <f t="shared" si="179"/>
        <v>-10.562917513266989</v>
      </c>
      <c r="AW325" s="1">
        <f t="shared" si="180"/>
        <v>-3.0560090404053426</v>
      </c>
      <c r="AX325" s="1" t="str">
        <f>VLOOKUP(AI325,'ISSUE SCORE from EIKON'!A328:B757,2,FALSE)</f>
        <v>Waste Management Inc</v>
      </c>
      <c r="AY325" s="1">
        <f t="shared" si="181"/>
        <v>324</v>
      </c>
      <c r="AZ325" s="1">
        <v>324</v>
      </c>
      <c r="BA325" s="1">
        <v>1</v>
      </c>
    </row>
    <row r="326" spans="1:53" ht="15">
      <c r="A326" s="11" t="s">
        <v>392</v>
      </c>
      <c r="B326" s="1">
        <f>('WEIGHTED from Refinitive'!$B$3*'ISSUE SCORE from EIKON'!G329)+('WEIGHTED from Refinitive'!$B$4*'ISSUE SCORE from EIKON'!V329)+('ISSUE SCORE from EIKON'!AK329*'WEIGHTED from Refinitive'!$B$5)+('WEIGHTED from Refinitive'!$B$8*'ISSUE SCORE from EIKON'!AZ329)+('ISSUE SCORE from EIKON'!BO329*'WEIGHTED from Refinitive'!$B$9)+('WEIGHTED from Refinitive'!$B$10*'ISSUE SCORE from EIKON'!CD329)+('ISSUE SCORE from EIKON'!CS329*'WEIGHTED from Refinitive'!$B$11)+('WEIGHTED from Refinitive'!$B$14*'ISSUE SCORE from EIKON'!DH329)+('ISSUE SCORE from EIKON'!DW329*'WEIGHTED from Refinitive'!$B$15)+('WEIGHTED from Refinitive'!$B$16*'ISSUE SCORE from EIKON'!EL329)</f>
        <v>72.824434970314613</v>
      </c>
      <c r="C326" s="1">
        <f>('WEIGHTED from Refinitive'!$B$3*'ISSUE SCORE from EIKON'!H329)+('WEIGHTED from Refinitive'!$B$4*'ISSUE SCORE from EIKON'!W329)+('ISSUE SCORE from EIKON'!AL329*'WEIGHTED from Refinitive'!$B$5)+('WEIGHTED from Refinitive'!$B$8*'ISSUE SCORE from EIKON'!BA329)+('ISSUE SCORE from EIKON'!BP329*'WEIGHTED from Refinitive'!$B$9)+('WEIGHTED from Refinitive'!$B$10*'ISSUE SCORE from EIKON'!CE329)+('ISSUE SCORE from EIKON'!CT329*'WEIGHTED from Refinitive'!$B$11)+('WEIGHTED from Refinitive'!$B$14*'ISSUE SCORE from EIKON'!DI329)+('ISSUE SCORE from EIKON'!DX329*'WEIGHTED from Refinitive'!$B$15)+('WEIGHTED from Refinitive'!$B$16*'ISSUE SCORE from EIKON'!EM329)</f>
        <v>71.309938712038047</v>
      </c>
      <c r="D326" s="1">
        <f>('WEIGHTED from Refinitive'!$B$3*'ISSUE SCORE from EIKON'!I329)+('WEIGHTED from Refinitive'!$B$4*'ISSUE SCORE from EIKON'!X329)+('ISSUE SCORE from EIKON'!AM329*'WEIGHTED from Refinitive'!$B$5)+('WEIGHTED from Refinitive'!$B$8*'ISSUE SCORE from EIKON'!BB329)+('ISSUE SCORE from EIKON'!BQ329*'WEIGHTED from Refinitive'!$B$9)+('WEIGHTED from Refinitive'!$B$10*'ISSUE SCORE from EIKON'!CF329)+('ISSUE SCORE from EIKON'!CU329*'WEIGHTED from Refinitive'!$B$11)+('WEIGHTED from Refinitive'!$B$14*'ISSUE SCORE from EIKON'!DJ329)+('ISSUE SCORE from EIKON'!DY329*'WEIGHTED from Refinitive'!$B$15)+('WEIGHTED from Refinitive'!$B$16*'ISSUE SCORE from EIKON'!EN329)</f>
        <v>69.831482997543915</v>
      </c>
      <c r="E326" s="1">
        <f>('WEIGHTED from Refinitive'!$B$3*'ISSUE SCORE from EIKON'!J329)+('WEIGHTED from Refinitive'!$B$4*'ISSUE SCORE from EIKON'!Y329)+('ISSUE SCORE from EIKON'!AN329*'WEIGHTED from Refinitive'!$B$5)+('WEIGHTED from Refinitive'!$B$8*'ISSUE SCORE from EIKON'!BC329)+('ISSUE SCORE from EIKON'!BR329*'WEIGHTED from Refinitive'!$B$9)+('WEIGHTED from Refinitive'!$B$10*'ISSUE SCORE from EIKON'!CG329)+('ISSUE SCORE from EIKON'!CV329*'WEIGHTED from Refinitive'!$B$11)+('WEIGHTED from Refinitive'!$B$14*'ISSUE SCORE from EIKON'!DK329)+('ISSUE SCORE from EIKON'!DZ329*'WEIGHTED from Refinitive'!$B$15)+('WEIGHTED from Refinitive'!$B$16*'ISSUE SCORE from EIKON'!EO329)</f>
        <v>73.941286736868648</v>
      </c>
      <c r="F326" s="1">
        <f>('WEIGHTED from Refinitive'!$B$3*'ISSUE SCORE from EIKON'!K329)+('WEIGHTED from Refinitive'!$B$4*'ISSUE SCORE from EIKON'!Z329)+('ISSUE SCORE from EIKON'!AO329*'WEIGHTED from Refinitive'!$B$5)+('WEIGHTED from Refinitive'!$B$8*'ISSUE SCORE from EIKON'!BD329)+('ISSUE SCORE from EIKON'!BS329*'WEIGHTED from Refinitive'!$B$9)+('WEIGHTED from Refinitive'!$B$10*'ISSUE SCORE from EIKON'!CH329)+('ISSUE SCORE from EIKON'!CW329*'WEIGHTED from Refinitive'!$B$11)+('WEIGHTED from Refinitive'!$B$14*'ISSUE SCORE from EIKON'!DL329)+('ISSUE SCORE from EIKON'!EA329*'WEIGHTED from Refinitive'!$B$15)+('WEIGHTED from Refinitive'!$B$16*'ISSUE SCORE from EIKON'!EP329)</f>
        <v>73.581544317751167</v>
      </c>
      <c r="G326" s="1">
        <f>('WEIGHTED from Refinitive'!$B$3*'ISSUE SCORE from EIKON'!L329)+('WEIGHTED from Refinitive'!$B$4*'ISSUE SCORE from EIKON'!AA329)+('ISSUE SCORE from EIKON'!AP329*'WEIGHTED from Refinitive'!$B$5)+('WEIGHTED from Refinitive'!$B$8*'ISSUE SCORE from EIKON'!BE329)+('ISSUE SCORE from EIKON'!BT329*'WEIGHTED from Refinitive'!$B$9)+('WEIGHTED from Refinitive'!$B$10*'ISSUE SCORE from EIKON'!CI329)+('ISSUE SCORE from EIKON'!CX329*'WEIGHTED from Refinitive'!$B$11)+('WEIGHTED from Refinitive'!$B$14*'ISSUE SCORE from EIKON'!DM329)+('ISSUE SCORE from EIKON'!EB329*'WEIGHTED from Refinitive'!$B$15)+('WEIGHTED from Refinitive'!$B$16*'ISSUE SCORE from EIKON'!EQ329)</f>
        <v>70.664010659702839</v>
      </c>
      <c r="H326" s="1">
        <f>('WEIGHTED from Refinitive'!$B$3*'ISSUE SCORE from EIKON'!M329)+('WEIGHTED from Refinitive'!$B$4*'ISSUE SCORE from EIKON'!AB329)+('ISSUE SCORE from EIKON'!AQ329*'WEIGHTED from Refinitive'!$B$5)+('WEIGHTED from Refinitive'!$B$8*'ISSUE SCORE from EIKON'!BF329)+('ISSUE SCORE from EIKON'!BU329*'WEIGHTED from Refinitive'!$B$9)+('WEIGHTED from Refinitive'!$B$10*'ISSUE SCORE from EIKON'!CJ329)+('ISSUE SCORE from EIKON'!CY329*'WEIGHTED from Refinitive'!$B$11)+('WEIGHTED from Refinitive'!$B$14*'ISSUE SCORE from EIKON'!DN329)+('ISSUE SCORE from EIKON'!EC329*'WEIGHTED from Refinitive'!$B$15)+('WEIGHTED from Refinitive'!$B$16*'ISSUE SCORE from EIKON'!ER329)</f>
        <v>65.530918122644707</v>
      </c>
      <c r="I326" s="1">
        <f>('WEIGHTED from Refinitive'!$B$3*'ISSUE SCORE from EIKON'!N329)+('WEIGHTED from Refinitive'!$B$4*'ISSUE SCORE from EIKON'!AC329)+('ISSUE SCORE from EIKON'!AR329*'WEIGHTED from Refinitive'!$B$5)+('WEIGHTED from Refinitive'!$B$8*'ISSUE SCORE from EIKON'!BG329)+('ISSUE SCORE from EIKON'!BV329*'WEIGHTED from Refinitive'!$B$9)+('WEIGHTED from Refinitive'!$B$10*'ISSUE SCORE from EIKON'!CK329)+('ISSUE SCORE from EIKON'!CZ329*'WEIGHTED from Refinitive'!$B$11)+('WEIGHTED from Refinitive'!$B$14*'ISSUE SCORE from EIKON'!DO329)+('ISSUE SCORE from EIKON'!ED329*'WEIGHTED from Refinitive'!$B$15)+('WEIGHTED from Refinitive'!$B$16*'ISSUE SCORE from EIKON'!ES329)</f>
        <v>65.680948015530589</v>
      </c>
      <c r="J326" s="1">
        <f>('WEIGHTED from Refinitive'!$B$3*'ISSUE SCORE from EIKON'!O329)+('WEIGHTED from Refinitive'!$B$4*'ISSUE SCORE from EIKON'!AD329)+('ISSUE SCORE from EIKON'!AS329*'WEIGHTED from Refinitive'!$B$5)+('WEIGHTED from Refinitive'!$B$8*'ISSUE SCORE from EIKON'!BH329)+('ISSUE SCORE from EIKON'!BW329*'WEIGHTED from Refinitive'!$B$9)+('WEIGHTED from Refinitive'!$B$10*'ISSUE SCORE from EIKON'!CL329)+('ISSUE SCORE from EIKON'!DA329*'WEIGHTED from Refinitive'!$B$11)+('WEIGHTED from Refinitive'!$B$14*'ISSUE SCORE from EIKON'!DP329)+('ISSUE SCORE from EIKON'!EE329*'WEIGHTED from Refinitive'!$B$15)+('WEIGHTED from Refinitive'!$B$16*'ISSUE SCORE from EIKON'!ET329)</f>
        <v>70.518455845141688</v>
      </c>
      <c r="K326" s="1">
        <f>('WEIGHTED from Refinitive'!$B$3*'ISSUE SCORE from EIKON'!P329)+('WEIGHTED from Refinitive'!$B$4*'ISSUE SCORE from EIKON'!AE329)+('ISSUE SCORE from EIKON'!AT329*'WEIGHTED from Refinitive'!$B$5)+('WEIGHTED from Refinitive'!$B$8*'ISSUE SCORE from EIKON'!BI329)+('ISSUE SCORE from EIKON'!BX329*'WEIGHTED from Refinitive'!$B$9)+('WEIGHTED from Refinitive'!$B$10*'ISSUE SCORE from EIKON'!CM329)+('ISSUE SCORE from EIKON'!DB329*'WEIGHTED from Refinitive'!$B$11)+('WEIGHTED from Refinitive'!$B$14*'ISSUE SCORE from EIKON'!DQ329)+('ISSUE SCORE from EIKON'!EF329*'WEIGHTED from Refinitive'!$B$15)+('WEIGHTED from Refinitive'!$B$16*'ISSUE SCORE from EIKON'!EU329)</f>
        <v>69.826617906027337</v>
      </c>
      <c r="L326" s="1">
        <f>('WEIGHTED from Refinitive'!$B$3*'ISSUE SCORE from EIKON'!Q329)+('WEIGHTED from Refinitive'!$B$4*'ISSUE SCORE from EIKON'!AF329)+('ISSUE SCORE from EIKON'!AU329*'WEIGHTED from Refinitive'!$B$5)+('WEIGHTED from Refinitive'!$B$8*'ISSUE SCORE from EIKON'!BJ329)+('ISSUE SCORE from EIKON'!BY329*'WEIGHTED from Refinitive'!$B$9)+('WEIGHTED from Refinitive'!$B$10*'ISSUE SCORE from EIKON'!CN329)+('ISSUE SCORE from EIKON'!DC329*'WEIGHTED from Refinitive'!$B$11)+('WEIGHTED from Refinitive'!$B$14*'ISSUE SCORE from EIKON'!DR329)+('ISSUE SCORE from EIKON'!EG329*'WEIGHTED from Refinitive'!$B$15)+('WEIGHTED from Refinitive'!$B$16*'ISSUE SCORE from EIKON'!EV329)</f>
        <v>70.748454941638172</v>
      </c>
      <c r="M326" s="1">
        <f>('WEIGHTED from Refinitive'!$B$3*'ISSUE SCORE from EIKON'!R329)+('WEIGHTED from Refinitive'!$B$4*'ISSUE SCORE from EIKON'!AG329)+('ISSUE SCORE from EIKON'!AV329*'WEIGHTED from Refinitive'!$B$5)+('WEIGHTED from Refinitive'!$B$8*'ISSUE SCORE from EIKON'!BK329)+('ISSUE SCORE from EIKON'!BZ329*'WEIGHTED from Refinitive'!$B$9)+('WEIGHTED from Refinitive'!$B$10*'ISSUE SCORE from EIKON'!CO329)+('ISSUE SCORE from EIKON'!DD329*'WEIGHTED from Refinitive'!$B$11)+('WEIGHTED from Refinitive'!$B$14*'ISSUE SCORE from EIKON'!DS329)+('ISSUE SCORE from EIKON'!EH329*'WEIGHTED from Refinitive'!$B$15)+('WEIGHTED from Refinitive'!$B$16*'ISSUE SCORE from EIKON'!EW329)</f>
        <v>75.474567193061219</v>
      </c>
      <c r="N326" s="1">
        <f>('WEIGHTED from Refinitive'!$B$3*'ISSUE SCORE from EIKON'!S329)+('WEIGHTED from Refinitive'!$B$4*'ISSUE SCORE from EIKON'!AH329)+('ISSUE SCORE from EIKON'!AW329*'WEIGHTED from Refinitive'!$B$5)+('WEIGHTED from Refinitive'!$B$8*'ISSUE SCORE from EIKON'!BL329)+('ISSUE SCORE from EIKON'!CA329*'WEIGHTED from Refinitive'!$B$9)+('WEIGHTED from Refinitive'!$B$10*'ISSUE SCORE from EIKON'!CP329)+('ISSUE SCORE from EIKON'!DE329*'WEIGHTED from Refinitive'!$B$11)+('WEIGHTED from Refinitive'!$B$14*'ISSUE SCORE from EIKON'!DT329)+('ISSUE SCORE from EIKON'!EI329*'WEIGHTED from Refinitive'!$B$15)+('WEIGHTED from Refinitive'!$B$16*'ISSUE SCORE from EIKON'!EX329)</f>
        <v>46.979637841832897</v>
      </c>
      <c r="O326" s="1">
        <f>('WEIGHTED from Refinitive'!$B$3*'ISSUE SCORE from EIKON'!T329)+('WEIGHTED from Refinitive'!$B$4*'ISSUE SCORE from EIKON'!AI329)+('ISSUE SCORE from EIKON'!AX329*'WEIGHTED from Refinitive'!$B$5)+('WEIGHTED from Refinitive'!$B$8*'ISSUE SCORE from EIKON'!BM329)+('ISSUE SCORE from EIKON'!CB329*'WEIGHTED from Refinitive'!$B$9)+('WEIGHTED from Refinitive'!$B$10*'ISSUE SCORE from EIKON'!CQ329)+('ISSUE SCORE from EIKON'!DF329*'WEIGHTED from Refinitive'!$B$11)+('WEIGHTED from Refinitive'!$B$14*'ISSUE SCORE from EIKON'!DU329)+('ISSUE SCORE from EIKON'!EJ329*'WEIGHTED from Refinitive'!$B$15)+('WEIGHTED from Refinitive'!$B$16*'ISSUE SCORE from EIKON'!EY329)</f>
        <v>47.475441980364508</v>
      </c>
      <c r="P326" s="1">
        <f>('WEIGHTED from Refinitive'!$B$3*'ISSUE SCORE from EIKON'!U329)+('WEIGHTED from Refinitive'!$B$4*'ISSUE SCORE from EIKON'!AJ329)+('ISSUE SCORE from EIKON'!AY329*'WEIGHTED from Refinitive'!$B$5)+('WEIGHTED from Refinitive'!$B$8*'ISSUE SCORE from EIKON'!BN329)+('ISSUE SCORE from EIKON'!CC329*'WEIGHTED from Refinitive'!$B$9)+('WEIGHTED from Refinitive'!$B$10*'ISSUE SCORE from EIKON'!CR329)+('ISSUE SCORE from EIKON'!DG329*'WEIGHTED from Refinitive'!$B$11)+('WEIGHTED from Refinitive'!$B$14*'ISSUE SCORE from EIKON'!DV329)+('ISSUE SCORE from EIKON'!EK329*'WEIGHTED from Refinitive'!$B$15)+('WEIGHTED from Refinitive'!$B$16*'ISSUE SCORE from EIKON'!EZ329)</f>
        <v>31.153701395812536</v>
      </c>
      <c r="R326" s="11" t="s">
        <v>486</v>
      </c>
      <c r="S326" s="1">
        <f t="shared" si="152"/>
        <v>89.382741477272688</v>
      </c>
      <c r="T326" s="1">
        <f t="shared" si="153"/>
        <v>71.309938712038047</v>
      </c>
      <c r="U326" s="1">
        <f t="shared" si="154"/>
        <v>69.831482997543915</v>
      </c>
      <c r="V326" s="1">
        <f t="shared" si="155"/>
        <v>73.941286736868648</v>
      </c>
      <c r="W326" s="1">
        <f t="shared" si="156"/>
        <v>73.581544317751167</v>
      </c>
      <c r="X326" s="1">
        <f t="shared" si="157"/>
        <v>70.664010659702839</v>
      </c>
      <c r="Y326" s="1">
        <f t="shared" si="158"/>
        <v>65.530918122644707</v>
      </c>
      <c r="Z326" s="1">
        <f t="shared" si="159"/>
        <v>65.680948015530589</v>
      </c>
      <c r="AA326" s="1">
        <f t="shared" si="160"/>
        <v>70.518455845141688</v>
      </c>
      <c r="AB326" s="1">
        <f t="shared" si="161"/>
        <v>69.826617906027337</v>
      </c>
      <c r="AC326" s="1">
        <f t="shared" si="162"/>
        <v>70.748454941638172</v>
      </c>
      <c r="AD326" s="1">
        <f t="shared" si="163"/>
        <v>75.474567193061219</v>
      </c>
      <c r="AE326" s="1">
        <f t="shared" si="164"/>
        <v>46.979637841832897</v>
      </c>
      <c r="AF326" s="1">
        <f t="shared" si="165"/>
        <v>47.475441980364508</v>
      </c>
      <c r="AG326" s="1">
        <f t="shared" si="166"/>
        <v>31.153701395812536</v>
      </c>
      <c r="AI326" s="11" t="s">
        <v>486</v>
      </c>
      <c r="AJ326" s="1">
        <f t="shared" si="167"/>
        <v>18.072802765234641</v>
      </c>
      <c r="AK326" s="1">
        <f t="shared" si="168"/>
        <v>1.4784557144941317</v>
      </c>
      <c r="AL326" s="1">
        <f t="shared" si="169"/>
        <v>-4.1098037393247324</v>
      </c>
      <c r="AM326" s="1">
        <f t="shared" si="170"/>
        <v>0.35974241911748095</v>
      </c>
      <c r="AN326" s="1">
        <f t="shared" si="171"/>
        <v>2.9175336580483275</v>
      </c>
      <c r="AO326" s="1">
        <f t="shared" si="172"/>
        <v>5.1330925370581326</v>
      </c>
      <c r="AP326" s="1">
        <f t="shared" si="173"/>
        <v>-0.15002989288588253</v>
      </c>
      <c r="AQ326" s="1">
        <f t="shared" si="174"/>
        <v>-4.8375078296110985</v>
      </c>
      <c r="AR326" s="1">
        <f t="shared" si="175"/>
        <v>0.69183793911435032</v>
      </c>
      <c r="AS326" s="1">
        <f t="shared" si="176"/>
        <v>-0.92183703561083519</v>
      </c>
      <c r="AT326" s="1">
        <f t="shared" si="177"/>
        <v>-4.7261122514230465</v>
      </c>
      <c r="AU326" s="1">
        <f t="shared" si="178"/>
        <v>28.494929351228322</v>
      </c>
      <c r="AV326" s="1">
        <f t="shared" si="179"/>
        <v>-0.49580413853161076</v>
      </c>
      <c r="AW326" s="1">
        <f t="shared" si="180"/>
        <v>16.321740584551971</v>
      </c>
      <c r="AX326" s="1" t="str">
        <f>VLOOKUP(AI326,'ISSUE SCORE from EIKON'!A329:B758,2,FALSE)</f>
        <v>Walmart Inc</v>
      </c>
      <c r="AY326" s="1">
        <f t="shared" si="181"/>
        <v>325</v>
      </c>
      <c r="AZ326" s="1">
        <v>325</v>
      </c>
      <c r="BA326" s="1">
        <v>1</v>
      </c>
    </row>
    <row r="327" spans="1:53" ht="15">
      <c r="A327" s="11" t="s">
        <v>393</v>
      </c>
      <c r="B327" s="1">
        <f>('WEIGHTED from Refinitive'!$B$3*'ISSUE SCORE from EIKON'!G330)+('WEIGHTED from Refinitive'!$B$4*'ISSUE SCORE from EIKON'!V330)+('ISSUE SCORE from EIKON'!AK330*'WEIGHTED from Refinitive'!$B$5)+('WEIGHTED from Refinitive'!$B$8*'ISSUE SCORE from EIKON'!AZ330)+('ISSUE SCORE from EIKON'!BO330*'WEIGHTED from Refinitive'!$B$9)+('WEIGHTED from Refinitive'!$B$10*'ISSUE SCORE from EIKON'!CD330)+('ISSUE SCORE from EIKON'!CS330*'WEIGHTED from Refinitive'!$B$11)+('WEIGHTED from Refinitive'!$B$14*'ISSUE SCORE from EIKON'!DH330)+('ISSUE SCORE from EIKON'!DW330*'WEIGHTED from Refinitive'!$B$15)+('WEIGHTED from Refinitive'!$B$16*'ISSUE SCORE from EIKON'!EL330)</f>
        <v>65.732159007168178</v>
      </c>
      <c r="C327" s="1">
        <f>('WEIGHTED from Refinitive'!$B$3*'ISSUE SCORE from EIKON'!H330)+('WEIGHTED from Refinitive'!$B$4*'ISSUE SCORE from EIKON'!W330)+('ISSUE SCORE from EIKON'!AL330*'WEIGHTED from Refinitive'!$B$5)+('WEIGHTED from Refinitive'!$B$8*'ISSUE SCORE from EIKON'!BA330)+('ISSUE SCORE from EIKON'!BP330*'WEIGHTED from Refinitive'!$B$9)+('WEIGHTED from Refinitive'!$B$10*'ISSUE SCORE from EIKON'!CE330)+('ISSUE SCORE from EIKON'!CT330*'WEIGHTED from Refinitive'!$B$11)+('WEIGHTED from Refinitive'!$B$14*'ISSUE SCORE from EIKON'!DI330)+('ISSUE SCORE from EIKON'!DX330*'WEIGHTED from Refinitive'!$B$15)+('WEIGHTED from Refinitive'!$B$16*'ISSUE SCORE from EIKON'!EM330)</f>
        <v>61.556680427623704</v>
      </c>
      <c r="D327" s="1">
        <f>('WEIGHTED from Refinitive'!$B$3*'ISSUE SCORE from EIKON'!I330)+('WEIGHTED from Refinitive'!$B$4*'ISSUE SCORE from EIKON'!X330)+('ISSUE SCORE from EIKON'!AM330*'WEIGHTED from Refinitive'!$B$5)+('WEIGHTED from Refinitive'!$B$8*'ISSUE SCORE from EIKON'!BB330)+('ISSUE SCORE from EIKON'!BQ330*'WEIGHTED from Refinitive'!$B$9)+('WEIGHTED from Refinitive'!$B$10*'ISSUE SCORE from EIKON'!CF330)+('ISSUE SCORE from EIKON'!CU330*'WEIGHTED from Refinitive'!$B$11)+('WEIGHTED from Refinitive'!$B$14*'ISSUE SCORE from EIKON'!DJ330)+('ISSUE SCORE from EIKON'!DY330*'WEIGHTED from Refinitive'!$B$15)+('WEIGHTED from Refinitive'!$B$16*'ISSUE SCORE from EIKON'!EN330)</f>
        <v>63.368633041745049</v>
      </c>
      <c r="E327" s="1">
        <f>('WEIGHTED from Refinitive'!$B$3*'ISSUE SCORE from EIKON'!J330)+('WEIGHTED from Refinitive'!$B$4*'ISSUE SCORE from EIKON'!Y330)+('ISSUE SCORE from EIKON'!AN330*'WEIGHTED from Refinitive'!$B$5)+('WEIGHTED from Refinitive'!$B$8*'ISSUE SCORE from EIKON'!BC330)+('ISSUE SCORE from EIKON'!BR330*'WEIGHTED from Refinitive'!$B$9)+('WEIGHTED from Refinitive'!$B$10*'ISSUE SCORE from EIKON'!CG330)+('ISSUE SCORE from EIKON'!CV330*'WEIGHTED from Refinitive'!$B$11)+('WEIGHTED from Refinitive'!$B$14*'ISSUE SCORE from EIKON'!DK330)+('ISSUE SCORE from EIKON'!DZ330*'WEIGHTED from Refinitive'!$B$15)+('WEIGHTED from Refinitive'!$B$16*'ISSUE SCORE from EIKON'!EO330)</f>
        <v>65.317972805235797</v>
      </c>
      <c r="F327" s="1">
        <f>('WEIGHTED from Refinitive'!$B$3*'ISSUE SCORE from EIKON'!K330)+('WEIGHTED from Refinitive'!$B$4*'ISSUE SCORE from EIKON'!Z330)+('ISSUE SCORE from EIKON'!AO330*'WEIGHTED from Refinitive'!$B$5)+('WEIGHTED from Refinitive'!$B$8*'ISSUE SCORE from EIKON'!BD330)+('ISSUE SCORE from EIKON'!BS330*'WEIGHTED from Refinitive'!$B$9)+('WEIGHTED from Refinitive'!$B$10*'ISSUE SCORE from EIKON'!CH330)+('ISSUE SCORE from EIKON'!CW330*'WEIGHTED from Refinitive'!$B$11)+('WEIGHTED from Refinitive'!$B$14*'ISSUE SCORE from EIKON'!DL330)+('ISSUE SCORE from EIKON'!EA330*'WEIGHTED from Refinitive'!$B$15)+('WEIGHTED from Refinitive'!$B$16*'ISSUE SCORE from EIKON'!EP330)</f>
        <v>57.489360639360598</v>
      </c>
      <c r="G327" s="1">
        <f>('WEIGHTED from Refinitive'!$B$3*'ISSUE SCORE from EIKON'!L330)+('WEIGHTED from Refinitive'!$B$4*'ISSUE SCORE from EIKON'!AA330)+('ISSUE SCORE from EIKON'!AP330*'WEIGHTED from Refinitive'!$B$5)+('WEIGHTED from Refinitive'!$B$8*'ISSUE SCORE from EIKON'!BE330)+('ISSUE SCORE from EIKON'!BT330*'WEIGHTED from Refinitive'!$B$9)+('WEIGHTED from Refinitive'!$B$10*'ISSUE SCORE from EIKON'!CI330)+('ISSUE SCORE from EIKON'!CX330*'WEIGHTED from Refinitive'!$B$11)+('WEIGHTED from Refinitive'!$B$14*'ISSUE SCORE from EIKON'!DM330)+('ISSUE SCORE from EIKON'!EB330*'WEIGHTED from Refinitive'!$B$15)+('WEIGHTED from Refinitive'!$B$16*'ISSUE SCORE from EIKON'!EQ330)</f>
        <v>57.895285773883977</v>
      </c>
      <c r="H327" s="1">
        <f>('WEIGHTED from Refinitive'!$B$3*'ISSUE SCORE from EIKON'!M330)+('WEIGHTED from Refinitive'!$B$4*'ISSUE SCORE from EIKON'!AB330)+('ISSUE SCORE from EIKON'!AQ330*'WEIGHTED from Refinitive'!$B$5)+('WEIGHTED from Refinitive'!$B$8*'ISSUE SCORE from EIKON'!BF330)+('ISSUE SCORE from EIKON'!BU330*'WEIGHTED from Refinitive'!$B$9)+('WEIGHTED from Refinitive'!$B$10*'ISSUE SCORE from EIKON'!CJ330)+('ISSUE SCORE from EIKON'!CY330*'WEIGHTED from Refinitive'!$B$11)+('WEIGHTED from Refinitive'!$B$14*'ISSUE SCORE from EIKON'!DN330)+('ISSUE SCORE from EIKON'!EC330*'WEIGHTED from Refinitive'!$B$15)+('WEIGHTED from Refinitive'!$B$16*'ISSUE SCORE from EIKON'!ER330)</f>
        <v>56.411990942959896</v>
      </c>
      <c r="I327" s="1">
        <f>('WEIGHTED from Refinitive'!$B$3*'ISSUE SCORE from EIKON'!N330)+('WEIGHTED from Refinitive'!$B$4*'ISSUE SCORE from EIKON'!AC330)+('ISSUE SCORE from EIKON'!AR330*'WEIGHTED from Refinitive'!$B$5)+('WEIGHTED from Refinitive'!$B$8*'ISSUE SCORE from EIKON'!BG330)+('ISSUE SCORE from EIKON'!BV330*'WEIGHTED from Refinitive'!$B$9)+('WEIGHTED from Refinitive'!$B$10*'ISSUE SCORE from EIKON'!CK330)+('ISSUE SCORE from EIKON'!CZ330*'WEIGHTED from Refinitive'!$B$11)+('WEIGHTED from Refinitive'!$B$14*'ISSUE SCORE from EIKON'!DO330)+('ISSUE SCORE from EIKON'!ED330*'WEIGHTED from Refinitive'!$B$15)+('WEIGHTED from Refinitive'!$B$16*'ISSUE SCORE from EIKON'!ES330)</f>
        <v>62.399127445795841</v>
      </c>
      <c r="J327" s="1">
        <f>('WEIGHTED from Refinitive'!$B$3*'ISSUE SCORE from EIKON'!O330)+('WEIGHTED from Refinitive'!$B$4*'ISSUE SCORE from EIKON'!AD330)+('ISSUE SCORE from EIKON'!AS330*'WEIGHTED from Refinitive'!$B$5)+('WEIGHTED from Refinitive'!$B$8*'ISSUE SCORE from EIKON'!BH330)+('ISSUE SCORE from EIKON'!BW330*'WEIGHTED from Refinitive'!$B$9)+('WEIGHTED from Refinitive'!$B$10*'ISSUE SCORE from EIKON'!CL330)+('ISSUE SCORE from EIKON'!DA330*'WEIGHTED from Refinitive'!$B$11)+('WEIGHTED from Refinitive'!$B$14*'ISSUE SCORE from EIKON'!DP330)+('ISSUE SCORE from EIKON'!EE330*'WEIGHTED from Refinitive'!$B$15)+('WEIGHTED from Refinitive'!$B$16*'ISSUE SCORE from EIKON'!ET330)</f>
        <v>69.883995037220814</v>
      </c>
      <c r="K327" s="1">
        <f>('WEIGHTED from Refinitive'!$B$3*'ISSUE SCORE from EIKON'!P330)+('WEIGHTED from Refinitive'!$B$4*'ISSUE SCORE from EIKON'!AE330)+('ISSUE SCORE from EIKON'!AT330*'WEIGHTED from Refinitive'!$B$5)+('WEIGHTED from Refinitive'!$B$8*'ISSUE SCORE from EIKON'!BI330)+('ISSUE SCORE from EIKON'!BX330*'WEIGHTED from Refinitive'!$B$9)+('WEIGHTED from Refinitive'!$B$10*'ISSUE SCORE from EIKON'!CM330)+('ISSUE SCORE from EIKON'!DB330*'WEIGHTED from Refinitive'!$B$11)+('WEIGHTED from Refinitive'!$B$14*'ISSUE SCORE from EIKON'!DQ330)+('ISSUE SCORE from EIKON'!EF330*'WEIGHTED from Refinitive'!$B$15)+('WEIGHTED from Refinitive'!$B$16*'ISSUE SCORE from EIKON'!EU330)</f>
        <v>72.021645914815707</v>
      </c>
      <c r="L327" s="1">
        <f>('WEIGHTED from Refinitive'!$B$3*'ISSUE SCORE from EIKON'!Q330)+('WEIGHTED from Refinitive'!$B$4*'ISSUE SCORE from EIKON'!AF330)+('ISSUE SCORE from EIKON'!AU330*'WEIGHTED from Refinitive'!$B$5)+('WEIGHTED from Refinitive'!$B$8*'ISSUE SCORE from EIKON'!BJ330)+('ISSUE SCORE from EIKON'!BY330*'WEIGHTED from Refinitive'!$B$9)+('WEIGHTED from Refinitive'!$B$10*'ISSUE SCORE from EIKON'!CN330)+('ISSUE SCORE from EIKON'!DC330*'WEIGHTED from Refinitive'!$B$11)+('WEIGHTED from Refinitive'!$B$14*'ISSUE SCORE from EIKON'!DR330)+('ISSUE SCORE from EIKON'!EG330*'WEIGHTED from Refinitive'!$B$15)+('WEIGHTED from Refinitive'!$B$16*'ISSUE SCORE from EIKON'!EV330)</f>
        <v>67.468263272483625</v>
      </c>
      <c r="M327" s="1">
        <f>('WEIGHTED from Refinitive'!$B$3*'ISSUE SCORE from EIKON'!R330)+('WEIGHTED from Refinitive'!$B$4*'ISSUE SCORE from EIKON'!AG330)+('ISSUE SCORE from EIKON'!AV330*'WEIGHTED from Refinitive'!$B$5)+('WEIGHTED from Refinitive'!$B$8*'ISSUE SCORE from EIKON'!BK330)+('ISSUE SCORE from EIKON'!BZ330*'WEIGHTED from Refinitive'!$B$9)+('WEIGHTED from Refinitive'!$B$10*'ISSUE SCORE from EIKON'!CO330)+('ISSUE SCORE from EIKON'!DD330*'WEIGHTED from Refinitive'!$B$11)+('WEIGHTED from Refinitive'!$B$14*'ISSUE SCORE from EIKON'!DS330)+('ISSUE SCORE from EIKON'!EH330*'WEIGHTED from Refinitive'!$B$15)+('WEIGHTED from Refinitive'!$B$16*'ISSUE SCORE from EIKON'!EW330)</f>
        <v>65.188678706137779</v>
      </c>
      <c r="N327" s="1">
        <f>('WEIGHTED from Refinitive'!$B$3*'ISSUE SCORE from EIKON'!S330)+('WEIGHTED from Refinitive'!$B$4*'ISSUE SCORE from EIKON'!AH330)+('ISSUE SCORE from EIKON'!AW330*'WEIGHTED from Refinitive'!$B$5)+('WEIGHTED from Refinitive'!$B$8*'ISSUE SCORE from EIKON'!BL330)+('ISSUE SCORE from EIKON'!CA330*'WEIGHTED from Refinitive'!$B$9)+('WEIGHTED from Refinitive'!$B$10*'ISSUE SCORE from EIKON'!CP330)+('ISSUE SCORE from EIKON'!DE330*'WEIGHTED from Refinitive'!$B$11)+('WEIGHTED from Refinitive'!$B$14*'ISSUE SCORE from EIKON'!DT330)+('ISSUE SCORE from EIKON'!EI330*'WEIGHTED from Refinitive'!$B$15)+('WEIGHTED from Refinitive'!$B$16*'ISSUE SCORE from EIKON'!EX330)</f>
        <v>69.605681818181779</v>
      </c>
      <c r="O327" s="1">
        <f>('WEIGHTED from Refinitive'!$B$3*'ISSUE SCORE from EIKON'!T330)+('WEIGHTED from Refinitive'!$B$4*'ISSUE SCORE from EIKON'!AI330)+('ISSUE SCORE from EIKON'!AX330*'WEIGHTED from Refinitive'!$B$5)+('WEIGHTED from Refinitive'!$B$8*'ISSUE SCORE from EIKON'!BM330)+('ISSUE SCORE from EIKON'!CB330*'WEIGHTED from Refinitive'!$B$9)+('WEIGHTED from Refinitive'!$B$10*'ISSUE SCORE from EIKON'!CQ330)+('ISSUE SCORE from EIKON'!DF330*'WEIGHTED from Refinitive'!$B$11)+('WEIGHTED from Refinitive'!$B$14*'ISSUE SCORE from EIKON'!DU330)+('ISSUE SCORE from EIKON'!EJ330*'WEIGHTED from Refinitive'!$B$15)+('WEIGHTED from Refinitive'!$B$16*'ISSUE SCORE from EIKON'!EY330)</f>
        <v>57.530447977831983</v>
      </c>
      <c r="P327" s="1">
        <f>('WEIGHTED from Refinitive'!$B$3*'ISSUE SCORE from EIKON'!U330)+('WEIGHTED from Refinitive'!$B$4*'ISSUE SCORE from EIKON'!AJ330)+('ISSUE SCORE from EIKON'!AY330*'WEIGHTED from Refinitive'!$B$5)+('WEIGHTED from Refinitive'!$B$8*'ISSUE SCORE from EIKON'!BN330)+('ISSUE SCORE from EIKON'!CC330*'WEIGHTED from Refinitive'!$B$9)+('WEIGHTED from Refinitive'!$B$10*'ISSUE SCORE from EIKON'!CR330)+('ISSUE SCORE from EIKON'!DG330*'WEIGHTED from Refinitive'!$B$11)+('WEIGHTED from Refinitive'!$B$14*'ISSUE SCORE from EIKON'!DV330)+('ISSUE SCORE from EIKON'!EK330*'WEIGHTED from Refinitive'!$B$15)+('WEIGHTED from Refinitive'!$B$16*'ISSUE SCORE from EIKON'!EZ330)</f>
        <v>47.804025423728795</v>
      </c>
      <c r="R327" s="11" t="s">
        <v>487</v>
      </c>
      <c r="S327" s="1">
        <f t="shared" si="152"/>
        <v>58.964422066824454</v>
      </c>
      <c r="T327" s="1">
        <f t="shared" si="153"/>
        <v>61.556680427623704</v>
      </c>
      <c r="U327" s="1">
        <f t="shared" si="154"/>
        <v>63.368633041745049</v>
      </c>
      <c r="V327" s="1">
        <f t="shared" si="155"/>
        <v>65.317972805235797</v>
      </c>
      <c r="W327" s="1">
        <f t="shared" si="156"/>
        <v>57.489360639360598</v>
      </c>
      <c r="X327" s="1">
        <f t="shared" si="157"/>
        <v>57.895285773883977</v>
      </c>
      <c r="Y327" s="1">
        <f t="shared" si="158"/>
        <v>56.411990942959896</v>
      </c>
      <c r="Z327" s="1">
        <f t="shared" si="159"/>
        <v>62.399127445795841</v>
      </c>
      <c r="AA327" s="1">
        <f t="shared" si="160"/>
        <v>69.883995037220814</v>
      </c>
      <c r="AB327" s="1">
        <f t="shared" si="161"/>
        <v>72.021645914815707</v>
      </c>
      <c r="AC327" s="1">
        <f t="shared" si="162"/>
        <v>67.468263272483625</v>
      </c>
      <c r="AD327" s="1">
        <f t="shared" si="163"/>
        <v>65.188678706137779</v>
      </c>
      <c r="AE327" s="1">
        <f t="shared" si="164"/>
        <v>69.605681818181779</v>
      </c>
      <c r="AF327" s="1">
        <f t="shared" si="165"/>
        <v>57.530447977831983</v>
      </c>
      <c r="AG327" s="1">
        <f t="shared" si="166"/>
        <v>47.804025423728795</v>
      </c>
      <c r="AI327" s="11" t="s">
        <v>487</v>
      </c>
      <c r="AJ327" s="1">
        <f t="shared" si="167"/>
        <v>-2.5922583607992493</v>
      </c>
      <c r="AK327" s="1">
        <f t="shared" si="168"/>
        <v>-1.8119526141213456</v>
      </c>
      <c r="AL327" s="1">
        <f t="shared" si="169"/>
        <v>-1.9493397634907481</v>
      </c>
      <c r="AM327" s="1">
        <f t="shared" si="170"/>
        <v>7.8286121658751995</v>
      </c>
      <c r="AN327" s="1">
        <f t="shared" si="171"/>
        <v>-0.40592513452337897</v>
      </c>
      <c r="AO327" s="1">
        <f t="shared" si="172"/>
        <v>1.4832948309240805</v>
      </c>
      <c r="AP327" s="1">
        <f t="shared" si="173"/>
        <v>-5.9871365028359449</v>
      </c>
      <c r="AQ327" s="1">
        <f t="shared" si="174"/>
        <v>-7.4848675914249725</v>
      </c>
      <c r="AR327" s="1">
        <f t="shared" si="175"/>
        <v>-2.1376508775948935</v>
      </c>
      <c r="AS327" s="1">
        <f t="shared" si="176"/>
        <v>4.5533826423320818</v>
      </c>
      <c r="AT327" s="1">
        <f t="shared" si="177"/>
        <v>2.2795845663458465</v>
      </c>
      <c r="AU327" s="1">
        <f t="shared" si="178"/>
        <v>-4.4170031120440001</v>
      </c>
      <c r="AV327" s="1">
        <f t="shared" si="179"/>
        <v>12.075233840349796</v>
      </c>
      <c r="AW327" s="1">
        <f t="shared" si="180"/>
        <v>9.7264225541031877</v>
      </c>
      <c r="AX327" s="1" t="str">
        <f>VLOOKUP(AI327,'ISSUE SCORE from EIKON'!A330:B759,2,FALSE)</f>
        <v>Westrock Co</v>
      </c>
      <c r="AY327" s="1">
        <f t="shared" si="181"/>
        <v>326</v>
      </c>
      <c r="AZ327" s="1">
        <v>326</v>
      </c>
      <c r="BA327" s="1">
        <v>1</v>
      </c>
    </row>
    <row r="328" spans="1:53" ht="15">
      <c r="A328" s="11" t="s">
        <v>394</v>
      </c>
      <c r="B328" s="1">
        <f>('WEIGHTED from Refinitive'!$B$3*'ISSUE SCORE from EIKON'!G331)+('WEIGHTED from Refinitive'!$B$4*'ISSUE SCORE from EIKON'!V331)+('ISSUE SCORE from EIKON'!AK331*'WEIGHTED from Refinitive'!$B$5)+('WEIGHTED from Refinitive'!$B$8*'ISSUE SCORE from EIKON'!AZ331)+('ISSUE SCORE from EIKON'!BO331*'WEIGHTED from Refinitive'!$B$9)+('WEIGHTED from Refinitive'!$B$10*'ISSUE SCORE from EIKON'!CD331)+('ISSUE SCORE from EIKON'!CS331*'WEIGHTED from Refinitive'!$B$11)+('WEIGHTED from Refinitive'!$B$14*'ISSUE SCORE from EIKON'!DH331)+('ISSUE SCORE from EIKON'!DW331*'WEIGHTED from Refinitive'!$B$15)+('WEIGHTED from Refinitive'!$B$16*'ISSUE SCORE from EIKON'!EL331)</f>
        <v>75.718749999999943</v>
      </c>
      <c r="C328" s="1">
        <f>('WEIGHTED from Refinitive'!$B$3*'ISSUE SCORE from EIKON'!H331)+('WEIGHTED from Refinitive'!$B$4*'ISSUE SCORE from EIKON'!W331)+('ISSUE SCORE from EIKON'!AL331*'WEIGHTED from Refinitive'!$B$5)+('WEIGHTED from Refinitive'!$B$8*'ISSUE SCORE from EIKON'!BA331)+('ISSUE SCORE from EIKON'!BP331*'WEIGHTED from Refinitive'!$B$9)+('WEIGHTED from Refinitive'!$B$10*'ISSUE SCORE from EIKON'!CE331)+('ISSUE SCORE from EIKON'!CT331*'WEIGHTED from Refinitive'!$B$11)+('WEIGHTED from Refinitive'!$B$14*'ISSUE SCORE from EIKON'!DI331)+('ISSUE SCORE from EIKON'!DX331*'WEIGHTED from Refinitive'!$B$15)+('WEIGHTED from Refinitive'!$B$16*'ISSUE SCORE from EIKON'!EM331)</f>
        <v>71.489902080783324</v>
      </c>
      <c r="D328" s="1">
        <f>('WEIGHTED from Refinitive'!$B$3*'ISSUE SCORE from EIKON'!I331)+('WEIGHTED from Refinitive'!$B$4*'ISSUE SCORE from EIKON'!X331)+('ISSUE SCORE from EIKON'!AM331*'WEIGHTED from Refinitive'!$B$5)+('WEIGHTED from Refinitive'!$B$8*'ISSUE SCORE from EIKON'!BB331)+('ISSUE SCORE from EIKON'!BQ331*'WEIGHTED from Refinitive'!$B$9)+('WEIGHTED from Refinitive'!$B$10*'ISSUE SCORE from EIKON'!CF331)+('ISSUE SCORE from EIKON'!CU331*'WEIGHTED from Refinitive'!$B$11)+('WEIGHTED from Refinitive'!$B$14*'ISSUE SCORE from EIKON'!DJ331)+('ISSUE SCORE from EIKON'!DY331*'WEIGHTED from Refinitive'!$B$15)+('WEIGHTED from Refinitive'!$B$16*'ISSUE SCORE from EIKON'!EN331)</f>
        <v>70.011074730354366</v>
      </c>
      <c r="E328" s="1">
        <f>('WEIGHTED from Refinitive'!$B$3*'ISSUE SCORE from EIKON'!J331)+('WEIGHTED from Refinitive'!$B$4*'ISSUE SCORE from EIKON'!Y331)+('ISSUE SCORE from EIKON'!AN331*'WEIGHTED from Refinitive'!$B$5)+('WEIGHTED from Refinitive'!$B$8*'ISSUE SCORE from EIKON'!BC331)+('ISSUE SCORE from EIKON'!BR331*'WEIGHTED from Refinitive'!$B$9)+('WEIGHTED from Refinitive'!$B$10*'ISSUE SCORE from EIKON'!CG331)+('ISSUE SCORE from EIKON'!CV331*'WEIGHTED from Refinitive'!$B$11)+('WEIGHTED from Refinitive'!$B$14*'ISSUE SCORE from EIKON'!DK331)+('ISSUE SCORE from EIKON'!DZ331*'WEIGHTED from Refinitive'!$B$15)+('WEIGHTED from Refinitive'!$B$16*'ISSUE SCORE from EIKON'!EO331)</f>
        <v>64.677398989898975</v>
      </c>
      <c r="F328" s="1">
        <f>('WEIGHTED from Refinitive'!$B$3*'ISSUE SCORE from EIKON'!K331)+('WEIGHTED from Refinitive'!$B$4*'ISSUE SCORE from EIKON'!Z331)+('ISSUE SCORE from EIKON'!AO331*'WEIGHTED from Refinitive'!$B$5)+('WEIGHTED from Refinitive'!$B$8*'ISSUE SCORE from EIKON'!BD331)+('ISSUE SCORE from EIKON'!BS331*'WEIGHTED from Refinitive'!$B$9)+('WEIGHTED from Refinitive'!$B$10*'ISSUE SCORE from EIKON'!CH331)+('ISSUE SCORE from EIKON'!CW331*'WEIGHTED from Refinitive'!$B$11)+('WEIGHTED from Refinitive'!$B$14*'ISSUE SCORE from EIKON'!DL331)+('ISSUE SCORE from EIKON'!EA331*'WEIGHTED from Refinitive'!$B$15)+('WEIGHTED from Refinitive'!$B$16*'ISSUE SCORE from EIKON'!EP331)</f>
        <v>46.718678489702462</v>
      </c>
      <c r="G328" s="1">
        <f>('WEIGHTED from Refinitive'!$B$3*'ISSUE SCORE from EIKON'!L331)+('WEIGHTED from Refinitive'!$B$4*'ISSUE SCORE from EIKON'!AA331)+('ISSUE SCORE from EIKON'!AP331*'WEIGHTED from Refinitive'!$B$5)+('WEIGHTED from Refinitive'!$B$8*'ISSUE SCORE from EIKON'!BE331)+('ISSUE SCORE from EIKON'!BT331*'WEIGHTED from Refinitive'!$B$9)+('WEIGHTED from Refinitive'!$B$10*'ISSUE SCORE from EIKON'!CI331)+('ISSUE SCORE from EIKON'!CX331*'WEIGHTED from Refinitive'!$B$11)+('WEIGHTED from Refinitive'!$B$14*'ISSUE SCORE from EIKON'!DM331)+('ISSUE SCORE from EIKON'!EB331*'WEIGHTED from Refinitive'!$B$15)+('WEIGHTED from Refinitive'!$B$16*'ISSUE SCORE from EIKON'!EQ331)</f>
        <v>45.512177875549916</v>
      </c>
      <c r="H328" s="1">
        <f>('WEIGHTED from Refinitive'!$B$3*'ISSUE SCORE from EIKON'!M331)+('WEIGHTED from Refinitive'!$B$4*'ISSUE SCORE from EIKON'!AB331)+('ISSUE SCORE from EIKON'!AQ331*'WEIGHTED from Refinitive'!$B$5)+('WEIGHTED from Refinitive'!$B$8*'ISSUE SCORE from EIKON'!BF331)+('ISSUE SCORE from EIKON'!BU331*'WEIGHTED from Refinitive'!$B$9)+('WEIGHTED from Refinitive'!$B$10*'ISSUE SCORE from EIKON'!CJ331)+('ISSUE SCORE from EIKON'!CY331*'WEIGHTED from Refinitive'!$B$11)+('WEIGHTED from Refinitive'!$B$14*'ISSUE SCORE from EIKON'!DN331)+('ISSUE SCORE from EIKON'!EC331*'WEIGHTED from Refinitive'!$B$15)+('WEIGHTED from Refinitive'!$B$16*'ISSUE SCORE from EIKON'!ER331)</f>
        <v>20.853571428571403</v>
      </c>
      <c r="I328" s="1">
        <f>('WEIGHTED from Refinitive'!$B$3*'ISSUE SCORE from EIKON'!N331)+('WEIGHTED from Refinitive'!$B$4*'ISSUE SCORE from EIKON'!AC331)+('ISSUE SCORE from EIKON'!AR331*'WEIGHTED from Refinitive'!$B$5)+('WEIGHTED from Refinitive'!$B$8*'ISSUE SCORE from EIKON'!BG331)+('ISSUE SCORE from EIKON'!BV331*'WEIGHTED from Refinitive'!$B$9)+('WEIGHTED from Refinitive'!$B$10*'ISSUE SCORE from EIKON'!CK331)+('ISSUE SCORE from EIKON'!CZ331*'WEIGHTED from Refinitive'!$B$11)+('WEIGHTED from Refinitive'!$B$14*'ISSUE SCORE from EIKON'!DO331)+('ISSUE SCORE from EIKON'!ED331*'WEIGHTED from Refinitive'!$B$15)+('WEIGHTED from Refinitive'!$B$16*'ISSUE SCORE from EIKON'!ES331)</f>
        <v>28.20673076923072</v>
      </c>
      <c r="J328" s="1">
        <f>('WEIGHTED from Refinitive'!$B$3*'ISSUE SCORE from EIKON'!O331)+('WEIGHTED from Refinitive'!$B$4*'ISSUE SCORE from EIKON'!AD331)+('ISSUE SCORE from EIKON'!AS331*'WEIGHTED from Refinitive'!$B$5)+('WEIGHTED from Refinitive'!$B$8*'ISSUE SCORE from EIKON'!BH331)+('ISSUE SCORE from EIKON'!BW331*'WEIGHTED from Refinitive'!$B$9)+('WEIGHTED from Refinitive'!$B$10*'ISSUE SCORE from EIKON'!CL331)+('ISSUE SCORE from EIKON'!DA331*'WEIGHTED from Refinitive'!$B$11)+('WEIGHTED from Refinitive'!$B$14*'ISSUE SCORE from EIKON'!DP331)+('ISSUE SCORE from EIKON'!EE331*'WEIGHTED from Refinitive'!$B$15)+('WEIGHTED from Refinitive'!$B$16*'ISSUE SCORE from EIKON'!ET331)</f>
        <v>28.521428571428537</v>
      </c>
      <c r="K328" s="1">
        <f>('WEIGHTED from Refinitive'!$B$3*'ISSUE SCORE from EIKON'!P331)+('WEIGHTED from Refinitive'!$B$4*'ISSUE SCORE from EIKON'!AE331)+('ISSUE SCORE from EIKON'!AT331*'WEIGHTED from Refinitive'!$B$5)+('WEIGHTED from Refinitive'!$B$8*'ISSUE SCORE from EIKON'!BI331)+('ISSUE SCORE from EIKON'!BX331*'WEIGHTED from Refinitive'!$B$9)+('WEIGHTED from Refinitive'!$B$10*'ISSUE SCORE from EIKON'!CM331)+('ISSUE SCORE from EIKON'!DB331*'WEIGHTED from Refinitive'!$B$11)+('WEIGHTED from Refinitive'!$B$14*'ISSUE SCORE from EIKON'!DQ331)+('ISSUE SCORE from EIKON'!EF331*'WEIGHTED from Refinitive'!$B$15)+('WEIGHTED from Refinitive'!$B$16*'ISSUE SCORE from EIKON'!EU331)</f>
        <v>30.997311827956967</v>
      </c>
      <c r="L328" s="1">
        <f>('WEIGHTED from Refinitive'!$B$3*'ISSUE SCORE from EIKON'!Q331)+('WEIGHTED from Refinitive'!$B$4*'ISSUE SCORE from EIKON'!AF331)+('ISSUE SCORE from EIKON'!AU331*'WEIGHTED from Refinitive'!$B$5)+('WEIGHTED from Refinitive'!$B$8*'ISSUE SCORE from EIKON'!BJ331)+('ISSUE SCORE from EIKON'!BY331*'WEIGHTED from Refinitive'!$B$9)+('WEIGHTED from Refinitive'!$B$10*'ISSUE SCORE from EIKON'!CN331)+('ISSUE SCORE from EIKON'!DC331*'WEIGHTED from Refinitive'!$B$11)+('WEIGHTED from Refinitive'!$B$14*'ISSUE SCORE from EIKON'!DR331)+('ISSUE SCORE from EIKON'!EG331*'WEIGHTED from Refinitive'!$B$15)+('WEIGHTED from Refinitive'!$B$16*'ISSUE SCORE from EIKON'!EV331)</f>
        <v>0</v>
      </c>
      <c r="M328" s="1">
        <f>('WEIGHTED from Refinitive'!$B$3*'ISSUE SCORE from EIKON'!R331)+('WEIGHTED from Refinitive'!$B$4*'ISSUE SCORE from EIKON'!AG331)+('ISSUE SCORE from EIKON'!AV331*'WEIGHTED from Refinitive'!$B$5)+('WEIGHTED from Refinitive'!$B$8*'ISSUE SCORE from EIKON'!BK331)+('ISSUE SCORE from EIKON'!BZ331*'WEIGHTED from Refinitive'!$B$9)+('WEIGHTED from Refinitive'!$B$10*'ISSUE SCORE from EIKON'!CO331)+('ISSUE SCORE from EIKON'!DD331*'WEIGHTED from Refinitive'!$B$11)+('WEIGHTED from Refinitive'!$B$14*'ISSUE SCORE from EIKON'!DS331)+('ISSUE SCORE from EIKON'!EH331*'WEIGHTED from Refinitive'!$B$15)+('WEIGHTED from Refinitive'!$B$16*'ISSUE SCORE from EIKON'!EW331)</f>
        <v>0</v>
      </c>
      <c r="N328" s="1">
        <f>('WEIGHTED from Refinitive'!$B$3*'ISSUE SCORE from EIKON'!S331)+('WEIGHTED from Refinitive'!$B$4*'ISSUE SCORE from EIKON'!AH331)+('ISSUE SCORE from EIKON'!AW331*'WEIGHTED from Refinitive'!$B$5)+('WEIGHTED from Refinitive'!$B$8*'ISSUE SCORE from EIKON'!BL331)+('ISSUE SCORE from EIKON'!CA331*'WEIGHTED from Refinitive'!$B$9)+('WEIGHTED from Refinitive'!$B$10*'ISSUE SCORE from EIKON'!CP331)+('ISSUE SCORE from EIKON'!DE331*'WEIGHTED from Refinitive'!$B$11)+('WEIGHTED from Refinitive'!$B$14*'ISSUE SCORE from EIKON'!DT331)+('ISSUE SCORE from EIKON'!EI331*'WEIGHTED from Refinitive'!$B$15)+('WEIGHTED from Refinitive'!$B$16*'ISSUE SCORE from EIKON'!EX331)</f>
        <v>0</v>
      </c>
      <c r="O328" s="1">
        <f>('WEIGHTED from Refinitive'!$B$3*'ISSUE SCORE from EIKON'!T331)+('WEIGHTED from Refinitive'!$B$4*'ISSUE SCORE from EIKON'!AI331)+('ISSUE SCORE from EIKON'!AX331*'WEIGHTED from Refinitive'!$B$5)+('WEIGHTED from Refinitive'!$B$8*'ISSUE SCORE from EIKON'!BM331)+('ISSUE SCORE from EIKON'!CB331*'WEIGHTED from Refinitive'!$B$9)+('WEIGHTED from Refinitive'!$B$10*'ISSUE SCORE from EIKON'!CQ331)+('ISSUE SCORE from EIKON'!DF331*'WEIGHTED from Refinitive'!$B$11)+('WEIGHTED from Refinitive'!$B$14*'ISSUE SCORE from EIKON'!DU331)+('ISSUE SCORE from EIKON'!EJ331*'WEIGHTED from Refinitive'!$B$15)+('WEIGHTED from Refinitive'!$B$16*'ISSUE SCORE from EIKON'!EY331)</f>
        <v>0</v>
      </c>
      <c r="P328" s="1">
        <f>('WEIGHTED from Refinitive'!$B$3*'ISSUE SCORE from EIKON'!U331)+('WEIGHTED from Refinitive'!$B$4*'ISSUE SCORE from EIKON'!AJ331)+('ISSUE SCORE from EIKON'!AY331*'WEIGHTED from Refinitive'!$B$5)+('WEIGHTED from Refinitive'!$B$8*'ISSUE SCORE from EIKON'!BN331)+('ISSUE SCORE from EIKON'!CC331*'WEIGHTED from Refinitive'!$B$9)+('WEIGHTED from Refinitive'!$B$10*'ISSUE SCORE from EIKON'!CR331)+('ISSUE SCORE from EIKON'!DG331*'WEIGHTED from Refinitive'!$B$11)+('WEIGHTED from Refinitive'!$B$14*'ISSUE SCORE from EIKON'!DV331)+('ISSUE SCORE from EIKON'!EK331*'WEIGHTED from Refinitive'!$B$15)+('WEIGHTED from Refinitive'!$B$16*'ISSUE SCORE from EIKON'!EZ331)</f>
        <v>0</v>
      </c>
      <c r="R328" s="11" t="s">
        <v>489</v>
      </c>
      <c r="S328" s="1">
        <f t="shared" si="152"/>
        <v>58.102356000754</v>
      </c>
      <c r="T328" s="1">
        <f t="shared" si="153"/>
        <v>71.489902080783324</v>
      </c>
      <c r="U328" s="1">
        <f t="shared" si="154"/>
        <v>70.011074730354366</v>
      </c>
      <c r="V328" s="1">
        <f t="shared" si="155"/>
        <v>64.677398989898975</v>
      </c>
      <c r="W328" s="1">
        <f t="shared" si="156"/>
        <v>46.718678489702462</v>
      </c>
      <c r="X328" s="1">
        <f t="shared" si="157"/>
        <v>45.512177875549916</v>
      </c>
      <c r="Y328" s="1">
        <f t="shared" si="158"/>
        <v>20.853571428571403</v>
      </c>
      <c r="Z328" s="1">
        <f t="shared" si="159"/>
        <v>28.20673076923072</v>
      </c>
      <c r="AA328" s="1">
        <f t="shared" si="160"/>
        <v>28.521428571428537</v>
      </c>
      <c r="AB328" s="1">
        <f t="shared" si="161"/>
        <v>30.997311827956967</v>
      </c>
      <c r="AC328" s="1">
        <f t="shared" si="162"/>
        <v>0</v>
      </c>
      <c r="AD328" s="1">
        <f t="shared" si="163"/>
        <v>0</v>
      </c>
      <c r="AE328" s="1">
        <f t="shared" si="164"/>
        <v>0</v>
      </c>
      <c r="AF328" s="1">
        <f t="shared" si="165"/>
        <v>0</v>
      </c>
      <c r="AG328" s="1">
        <f t="shared" si="166"/>
        <v>0</v>
      </c>
      <c r="AI328" s="11" t="s">
        <v>489</v>
      </c>
      <c r="AJ328" s="1">
        <f t="shared" si="167"/>
        <v>-13.387546080029324</v>
      </c>
      <c r="AK328" s="1">
        <f t="shared" si="168"/>
        <v>1.4788273504289577</v>
      </c>
      <c r="AL328" s="1">
        <f t="shared" si="169"/>
        <v>5.3336757404553907</v>
      </c>
      <c r="AM328" s="1">
        <f t="shared" si="170"/>
        <v>17.958720500196513</v>
      </c>
      <c r="AN328" s="1">
        <f t="shared" si="171"/>
        <v>1.2065006141525458</v>
      </c>
      <c r="AO328" s="1">
        <f t="shared" si="172"/>
        <v>24.658606446978514</v>
      </c>
      <c r="AP328" s="1">
        <f t="shared" si="173"/>
        <v>-7.3531593406593174</v>
      </c>
      <c r="AQ328" s="1">
        <f t="shared" si="174"/>
        <v>-0.3146978021978164</v>
      </c>
      <c r="AR328" s="1">
        <f t="shared" si="175"/>
        <v>-2.4758832565284301</v>
      </c>
      <c r="AS328" s="1">
        <f t="shared" si="176"/>
        <v>30.997311827956967</v>
      </c>
      <c r="AT328" s="1">
        <f t="shared" si="177"/>
        <v>0</v>
      </c>
      <c r="AU328" s="1">
        <f t="shared" si="178"/>
        <v>0</v>
      </c>
      <c r="AV328" s="1">
        <f t="shared" si="179"/>
        <v>0</v>
      </c>
      <c r="AW328" s="1">
        <f t="shared" si="180"/>
        <v>0</v>
      </c>
      <c r="AX328" s="1" t="str">
        <f>VLOOKUP(AI328,'ISSUE SCORE from EIKON'!A331:B760,2,FALSE)</f>
        <v>Wynn Resorts Ltd</v>
      </c>
      <c r="AY328" s="1">
        <f t="shared" si="181"/>
        <v>327</v>
      </c>
      <c r="AZ328" s="1">
        <v>327</v>
      </c>
      <c r="BA328" s="1">
        <v>1</v>
      </c>
    </row>
    <row r="329" spans="1:53" ht="15">
      <c r="A329" s="11" t="s">
        <v>395</v>
      </c>
      <c r="B329" s="1">
        <f>('WEIGHTED from Refinitive'!$B$3*'ISSUE SCORE from EIKON'!G332)+('WEIGHTED from Refinitive'!$B$4*'ISSUE SCORE from EIKON'!V332)+('ISSUE SCORE from EIKON'!AK332*'WEIGHTED from Refinitive'!$B$5)+('WEIGHTED from Refinitive'!$B$8*'ISSUE SCORE from EIKON'!AZ332)+('ISSUE SCORE from EIKON'!BO332*'WEIGHTED from Refinitive'!$B$9)+('WEIGHTED from Refinitive'!$B$10*'ISSUE SCORE from EIKON'!CD332)+('ISSUE SCORE from EIKON'!CS332*'WEIGHTED from Refinitive'!$B$11)+('WEIGHTED from Refinitive'!$B$14*'ISSUE SCORE from EIKON'!DH332)+('ISSUE SCORE from EIKON'!DW332*'WEIGHTED from Refinitive'!$B$15)+('WEIGHTED from Refinitive'!$B$16*'ISSUE SCORE from EIKON'!EL332)</f>
        <v>54.720232044994404</v>
      </c>
      <c r="C329" s="1">
        <f>('WEIGHTED from Refinitive'!$B$3*'ISSUE SCORE from EIKON'!H332)+('WEIGHTED from Refinitive'!$B$4*'ISSUE SCORE from EIKON'!W332)+('ISSUE SCORE from EIKON'!AL332*'WEIGHTED from Refinitive'!$B$5)+('WEIGHTED from Refinitive'!$B$8*'ISSUE SCORE from EIKON'!BA332)+('ISSUE SCORE from EIKON'!BP332*'WEIGHTED from Refinitive'!$B$9)+('WEIGHTED from Refinitive'!$B$10*'ISSUE SCORE from EIKON'!CE332)+('ISSUE SCORE from EIKON'!CT332*'WEIGHTED from Refinitive'!$B$11)+('WEIGHTED from Refinitive'!$B$14*'ISSUE SCORE from EIKON'!DI332)+('ISSUE SCORE from EIKON'!DX332*'WEIGHTED from Refinitive'!$B$15)+('WEIGHTED from Refinitive'!$B$16*'ISSUE SCORE from EIKON'!EM332)</f>
        <v>54.829338488676221</v>
      </c>
      <c r="D329" s="1">
        <f>('WEIGHTED from Refinitive'!$B$3*'ISSUE SCORE from EIKON'!I332)+('WEIGHTED from Refinitive'!$B$4*'ISSUE SCORE from EIKON'!X332)+('ISSUE SCORE from EIKON'!AM332*'WEIGHTED from Refinitive'!$B$5)+('WEIGHTED from Refinitive'!$B$8*'ISSUE SCORE from EIKON'!BB332)+('ISSUE SCORE from EIKON'!BQ332*'WEIGHTED from Refinitive'!$B$9)+('WEIGHTED from Refinitive'!$B$10*'ISSUE SCORE from EIKON'!CF332)+('ISSUE SCORE from EIKON'!CU332*'WEIGHTED from Refinitive'!$B$11)+('WEIGHTED from Refinitive'!$B$14*'ISSUE SCORE from EIKON'!DJ332)+('ISSUE SCORE from EIKON'!DY332*'WEIGHTED from Refinitive'!$B$15)+('WEIGHTED from Refinitive'!$B$16*'ISSUE SCORE from EIKON'!EN332)</f>
        <v>55.272340158150129</v>
      </c>
      <c r="E329" s="1">
        <f>('WEIGHTED from Refinitive'!$B$3*'ISSUE SCORE from EIKON'!J332)+('WEIGHTED from Refinitive'!$B$4*'ISSUE SCORE from EIKON'!Y332)+('ISSUE SCORE from EIKON'!AN332*'WEIGHTED from Refinitive'!$B$5)+('WEIGHTED from Refinitive'!$B$8*'ISSUE SCORE from EIKON'!BC332)+('ISSUE SCORE from EIKON'!BR332*'WEIGHTED from Refinitive'!$B$9)+('WEIGHTED from Refinitive'!$B$10*'ISSUE SCORE from EIKON'!CG332)+('ISSUE SCORE from EIKON'!CV332*'WEIGHTED from Refinitive'!$B$11)+('WEIGHTED from Refinitive'!$B$14*'ISSUE SCORE from EIKON'!DK332)+('ISSUE SCORE from EIKON'!DZ332*'WEIGHTED from Refinitive'!$B$15)+('WEIGHTED from Refinitive'!$B$16*'ISSUE SCORE from EIKON'!EO332)</f>
        <v>53.606051733217086</v>
      </c>
      <c r="F329" s="1">
        <f>('WEIGHTED from Refinitive'!$B$3*'ISSUE SCORE from EIKON'!K332)+('WEIGHTED from Refinitive'!$B$4*'ISSUE SCORE from EIKON'!Z332)+('ISSUE SCORE from EIKON'!AO332*'WEIGHTED from Refinitive'!$B$5)+('WEIGHTED from Refinitive'!$B$8*'ISSUE SCORE from EIKON'!BD332)+('ISSUE SCORE from EIKON'!BS332*'WEIGHTED from Refinitive'!$B$9)+('WEIGHTED from Refinitive'!$B$10*'ISSUE SCORE from EIKON'!CH332)+('ISSUE SCORE from EIKON'!CW332*'WEIGHTED from Refinitive'!$B$11)+('WEIGHTED from Refinitive'!$B$14*'ISSUE SCORE from EIKON'!DL332)+('ISSUE SCORE from EIKON'!EA332*'WEIGHTED from Refinitive'!$B$15)+('WEIGHTED from Refinitive'!$B$16*'ISSUE SCORE from EIKON'!EP332)</f>
        <v>43.975422376365728</v>
      </c>
      <c r="G329" s="1">
        <f>('WEIGHTED from Refinitive'!$B$3*'ISSUE SCORE from EIKON'!L332)+('WEIGHTED from Refinitive'!$B$4*'ISSUE SCORE from EIKON'!AA332)+('ISSUE SCORE from EIKON'!AP332*'WEIGHTED from Refinitive'!$B$5)+('WEIGHTED from Refinitive'!$B$8*'ISSUE SCORE from EIKON'!BE332)+('ISSUE SCORE from EIKON'!BT332*'WEIGHTED from Refinitive'!$B$9)+('WEIGHTED from Refinitive'!$B$10*'ISSUE SCORE from EIKON'!CI332)+('ISSUE SCORE from EIKON'!CX332*'WEIGHTED from Refinitive'!$B$11)+('WEIGHTED from Refinitive'!$B$14*'ISSUE SCORE from EIKON'!DM332)+('ISSUE SCORE from EIKON'!EB332*'WEIGHTED from Refinitive'!$B$15)+('WEIGHTED from Refinitive'!$B$16*'ISSUE SCORE from EIKON'!EQ332)</f>
        <v>35.935627442466298</v>
      </c>
      <c r="H329" s="1">
        <f>('WEIGHTED from Refinitive'!$B$3*'ISSUE SCORE from EIKON'!M332)+('WEIGHTED from Refinitive'!$B$4*'ISSUE SCORE from EIKON'!AB332)+('ISSUE SCORE from EIKON'!AQ332*'WEIGHTED from Refinitive'!$B$5)+('WEIGHTED from Refinitive'!$B$8*'ISSUE SCORE from EIKON'!BF332)+('ISSUE SCORE from EIKON'!BU332*'WEIGHTED from Refinitive'!$B$9)+('WEIGHTED from Refinitive'!$B$10*'ISSUE SCORE from EIKON'!CJ332)+('ISSUE SCORE from EIKON'!CY332*'WEIGHTED from Refinitive'!$B$11)+('WEIGHTED from Refinitive'!$B$14*'ISSUE SCORE from EIKON'!DN332)+('ISSUE SCORE from EIKON'!EC332*'WEIGHTED from Refinitive'!$B$15)+('WEIGHTED from Refinitive'!$B$16*'ISSUE SCORE from EIKON'!ER332)</f>
        <v>33.758471483682584</v>
      </c>
      <c r="I329" s="1">
        <f>('WEIGHTED from Refinitive'!$B$3*'ISSUE SCORE from EIKON'!N332)+('WEIGHTED from Refinitive'!$B$4*'ISSUE SCORE from EIKON'!AC332)+('ISSUE SCORE from EIKON'!AR332*'WEIGHTED from Refinitive'!$B$5)+('WEIGHTED from Refinitive'!$B$8*'ISSUE SCORE from EIKON'!BG332)+('ISSUE SCORE from EIKON'!BV332*'WEIGHTED from Refinitive'!$B$9)+('WEIGHTED from Refinitive'!$B$10*'ISSUE SCORE from EIKON'!CK332)+('ISSUE SCORE from EIKON'!CZ332*'WEIGHTED from Refinitive'!$B$11)+('WEIGHTED from Refinitive'!$B$14*'ISSUE SCORE from EIKON'!DO332)+('ISSUE SCORE from EIKON'!ED332*'WEIGHTED from Refinitive'!$B$15)+('WEIGHTED from Refinitive'!$B$16*'ISSUE SCORE from EIKON'!ES332)</f>
        <v>38.120659179076419</v>
      </c>
      <c r="J329" s="1">
        <f>('WEIGHTED from Refinitive'!$B$3*'ISSUE SCORE from EIKON'!O332)+('WEIGHTED from Refinitive'!$B$4*'ISSUE SCORE from EIKON'!AD332)+('ISSUE SCORE from EIKON'!AS332*'WEIGHTED from Refinitive'!$B$5)+('WEIGHTED from Refinitive'!$B$8*'ISSUE SCORE from EIKON'!BH332)+('ISSUE SCORE from EIKON'!BW332*'WEIGHTED from Refinitive'!$B$9)+('WEIGHTED from Refinitive'!$B$10*'ISSUE SCORE from EIKON'!CL332)+('ISSUE SCORE from EIKON'!DA332*'WEIGHTED from Refinitive'!$B$11)+('WEIGHTED from Refinitive'!$B$14*'ISSUE SCORE from EIKON'!DP332)+('ISSUE SCORE from EIKON'!EE332*'WEIGHTED from Refinitive'!$B$15)+('WEIGHTED from Refinitive'!$B$16*'ISSUE SCORE from EIKON'!ET332)</f>
        <v>36.482989421444373</v>
      </c>
      <c r="K329" s="1">
        <f>('WEIGHTED from Refinitive'!$B$3*'ISSUE SCORE from EIKON'!P332)+('WEIGHTED from Refinitive'!$B$4*'ISSUE SCORE from EIKON'!AE332)+('ISSUE SCORE from EIKON'!AT332*'WEIGHTED from Refinitive'!$B$5)+('WEIGHTED from Refinitive'!$B$8*'ISSUE SCORE from EIKON'!BI332)+('ISSUE SCORE from EIKON'!BX332*'WEIGHTED from Refinitive'!$B$9)+('WEIGHTED from Refinitive'!$B$10*'ISSUE SCORE from EIKON'!CM332)+('ISSUE SCORE from EIKON'!DB332*'WEIGHTED from Refinitive'!$B$11)+('WEIGHTED from Refinitive'!$B$14*'ISSUE SCORE from EIKON'!DQ332)+('ISSUE SCORE from EIKON'!EF332*'WEIGHTED from Refinitive'!$B$15)+('WEIGHTED from Refinitive'!$B$16*'ISSUE SCORE from EIKON'!EU332)</f>
        <v>34.696165408184115</v>
      </c>
      <c r="L329" s="1">
        <f>('WEIGHTED from Refinitive'!$B$3*'ISSUE SCORE from EIKON'!Q332)+('WEIGHTED from Refinitive'!$B$4*'ISSUE SCORE from EIKON'!AF332)+('ISSUE SCORE from EIKON'!AU332*'WEIGHTED from Refinitive'!$B$5)+('WEIGHTED from Refinitive'!$B$8*'ISSUE SCORE from EIKON'!BJ332)+('ISSUE SCORE from EIKON'!BY332*'WEIGHTED from Refinitive'!$B$9)+('WEIGHTED from Refinitive'!$B$10*'ISSUE SCORE from EIKON'!CN332)+('ISSUE SCORE from EIKON'!DC332*'WEIGHTED from Refinitive'!$B$11)+('WEIGHTED from Refinitive'!$B$14*'ISSUE SCORE from EIKON'!DR332)+('ISSUE SCORE from EIKON'!EG332*'WEIGHTED from Refinitive'!$B$15)+('WEIGHTED from Refinitive'!$B$16*'ISSUE SCORE from EIKON'!EV332)</f>
        <v>37.630581386084486</v>
      </c>
      <c r="M329" s="1">
        <f>('WEIGHTED from Refinitive'!$B$3*'ISSUE SCORE from EIKON'!R332)+('WEIGHTED from Refinitive'!$B$4*'ISSUE SCORE from EIKON'!AG332)+('ISSUE SCORE from EIKON'!AV332*'WEIGHTED from Refinitive'!$B$5)+('WEIGHTED from Refinitive'!$B$8*'ISSUE SCORE from EIKON'!BK332)+('ISSUE SCORE from EIKON'!BZ332*'WEIGHTED from Refinitive'!$B$9)+('WEIGHTED from Refinitive'!$B$10*'ISSUE SCORE from EIKON'!CO332)+('ISSUE SCORE from EIKON'!DD332*'WEIGHTED from Refinitive'!$B$11)+('WEIGHTED from Refinitive'!$B$14*'ISSUE SCORE from EIKON'!DS332)+('ISSUE SCORE from EIKON'!EH332*'WEIGHTED from Refinitive'!$B$15)+('WEIGHTED from Refinitive'!$B$16*'ISSUE SCORE from EIKON'!EW332)</f>
        <v>44.142626971481739</v>
      </c>
      <c r="N329" s="1">
        <f>('WEIGHTED from Refinitive'!$B$3*'ISSUE SCORE from EIKON'!S332)+('WEIGHTED from Refinitive'!$B$4*'ISSUE SCORE from EIKON'!AH332)+('ISSUE SCORE from EIKON'!AW332*'WEIGHTED from Refinitive'!$B$5)+('WEIGHTED from Refinitive'!$B$8*'ISSUE SCORE from EIKON'!BL332)+('ISSUE SCORE from EIKON'!CA332*'WEIGHTED from Refinitive'!$B$9)+('WEIGHTED from Refinitive'!$B$10*'ISSUE SCORE from EIKON'!CP332)+('ISSUE SCORE from EIKON'!DE332*'WEIGHTED from Refinitive'!$B$11)+('WEIGHTED from Refinitive'!$B$14*'ISSUE SCORE from EIKON'!DT332)+('ISSUE SCORE from EIKON'!EI332*'WEIGHTED from Refinitive'!$B$15)+('WEIGHTED from Refinitive'!$B$16*'ISSUE SCORE from EIKON'!EX332)</f>
        <v>52.071388542963845</v>
      </c>
      <c r="O329" s="1">
        <f>('WEIGHTED from Refinitive'!$B$3*'ISSUE SCORE from EIKON'!T332)+('WEIGHTED from Refinitive'!$B$4*'ISSUE SCORE from EIKON'!AI332)+('ISSUE SCORE from EIKON'!AX332*'WEIGHTED from Refinitive'!$B$5)+('WEIGHTED from Refinitive'!$B$8*'ISSUE SCORE from EIKON'!BM332)+('ISSUE SCORE from EIKON'!CB332*'WEIGHTED from Refinitive'!$B$9)+('WEIGHTED from Refinitive'!$B$10*'ISSUE SCORE from EIKON'!CQ332)+('ISSUE SCORE from EIKON'!DF332*'WEIGHTED from Refinitive'!$B$11)+('WEIGHTED from Refinitive'!$B$14*'ISSUE SCORE from EIKON'!DU332)+('ISSUE SCORE from EIKON'!EJ332*'WEIGHTED from Refinitive'!$B$15)+('WEIGHTED from Refinitive'!$B$16*'ISSUE SCORE from EIKON'!EY332)</f>
        <v>47.294167169019019</v>
      </c>
      <c r="P329" s="1">
        <f>('WEIGHTED from Refinitive'!$B$3*'ISSUE SCORE from EIKON'!U332)+('WEIGHTED from Refinitive'!$B$4*'ISSUE SCORE from EIKON'!AJ332)+('ISSUE SCORE from EIKON'!AY332*'WEIGHTED from Refinitive'!$B$5)+('WEIGHTED from Refinitive'!$B$8*'ISSUE SCORE from EIKON'!BN332)+('ISSUE SCORE from EIKON'!CC332*'WEIGHTED from Refinitive'!$B$9)+('WEIGHTED from Refinitive'!$B$10*'ISSUE SCORE from EIKON'!CR332)+('ISSUE SCORE from EIKON'!DG332*'WEIGHTED from Refinitive'!$B$11)+('WEIGHTED from Refinitive'!$B$14*'ISSUE SCORE from EIKON'!DV332)+('ISSUE SCORE from EIKON'!EK332*'WEIGHTED from Refinitive'!$B$15)+('WEIGHTED from Refinitive'!$B$16*'ISSUE SCORE from EIKON'!EZ332)</f>
        <v>49.320338983050831</v>
      </c>
      <c r="R329" s="11" t="s">
        <v>491</v>
      </c>
      <c r="S329" s="1">
        <f t="shared" si="152"/>
        <v>72.998080061832681</v>
      </c>
      <c r="T329" s="1">
        <f t="shared" si="153"/>
        <v>54.829338488676221</v>
      </c>
      <c r="U329" s="1">
        <f t="shared" si="154"/>
        <v>55.272340158150129</v>
      </c>
      <c r="V329" s="1">
        <f t="shared" si="155"/>
        <v>53.606051733217086</v>
      </c>
      <c r="W329" s="1">
        <f t="shared" si="156"/>
        <v>43.975422376365728</v>
      </c>
      <c r="X329" s="1">
        <f t="shared" si="157"/>
        <v>35.935627442466298</v>
      </c>
      <c r="Y329" s="1">
        <f t="shared" si="158"/>
        <v>33.758471483682584</v>
      </c>
      <c r="Z329" s="1">
        <f t="shared" si="159"/>
        <v>38.120659179076419</v>
      </c>
      <c r="AA329" s="1">
        <f t="shared" si="160"/>
        <v>36.482989421444373</v>
      </c>
      <c r="AB329" s="1">
        <f t="shared" si="161"/>
        <v>34.696165408184115</v>
      </c>
      <c r="AC329" s="1">
        <f t="shared" si="162"/>
        <v>37.630581386084486</v>
      </c>
      <c r="AD329" s="1">
        <f t="shared" si="163"/>
        <v>44.142626971481739</v>
      </c>
      <c r="AE329" s="1">
        <f t="shared" si="164"/>
        <v>52.071388542963845</v>
      </c>
      <c r="AF329" s="1">
        <f t="shared" si="165"/>
        <v>47.294167169019019</v>
      </c>
      <c r="AG329" s="1">
        <f t="shared" si="166"/>
        <v>49.320338983050831</v>
      </c>
      <c r="AI329" s="11" t="s">
        <v>491</v>
      </c>
      <c r="AJ329" s="1">
        <f t="shared" si="167"/>
        <v>18.16874157315646</v>
      </c>
      <c r="AK329" s="1">
        <f t="shared" si="168"/>
        <v>-0.44300166947390807</v>
      </c>
      <c r="AL329" s="1">
        <f t="shared" si="169"/>
        <v>1.6662884249330432</v>
      </c>
      <c r="AM329" s="1">
        <f t="shared" si="170"/>
        <v>9.6306293568513581</v>
      </c>
      <c r="AN329" s="1">
        <f t="shared" si="171"/>
        <v>8.0397949338994295</v>
      </c>
      <c r="AO329" s="1">
        <f t="shared" si="172"/>
        <v>2.1771559587837146</v>
      </c>
      <c r="AP329" s="1">
        <f t="shared" si="173"/>
        <v>-4.3621876953938354</v>
      </c>
      <c r="AQ329" s="1">
        <f t="shared" si="174"/>
        <v>1.6376697576320467</v>
      </c>
      <c r="AR329" s="1">
        <f t="shared" si="175"/>
        <v>1.786824013260258</v>
      </c>
      <c r="AS329" s="1">
        <f t="shared" si="176"/>
        <v>-2.9344159779003718</v>
      </c>
      <c r="AT329" s="1">
        <f t="shared" si="177"/>
        <v>-6.512045585397253</v>
      </c>
      <c r="AU329" s="1">
        <f t="shared" si="178"/>
        <v>-7.9287615714821058</v>
      </c>
      <c r="AV329" s="1">
        <f t="shared" si="179"/>
        <v>4.7772213739448262</v>
      </c>
      <c r="AW329" s="1">
        <f t="shared" si="180"/>
        <v>-2.0261718140318123</v>
      </c>
      <c r="AX329" s="1" t="str">
        <f>VLOOKUP(AI329,'ISSUE SCORE from EIKON'!A332:B761,2,FALSE)</f>
        <v>Xcel Energy Inc</v>
      </c>
      <c r="AY329" s="1">
        <f t="shared" si="181"/>
        <v>328</v>
      </c>
      <c r="AZ329" s="1">
        <v>328</v>
      </c>
      <c r="BA329" s="1">
        <v>1</v>
      </c>
    </row>
    <row r="330" spans="1:53" ht="15">
      <c r="A330" s="11" t="s">
        <v>396</v>
      </c>
      <c r="B330" s="1">
        <f>('WEIGHTED from Refinitive'!$B$3*'ISSUE SCORE from EIKON'!G333)+('WEIGHTED from Refinitive'!$B$4*'ISSUE SCORE from EIKON'!V333)+('ISSUE SCORE from EIKON'!AK333*'WEIGHTED from Refinitive'!$B$5)+('WEIGHTED from Refinitive'!$B$8*'ISSUE SCORE from EIKON'!AZ333)+('ISSUE SCORE from EIKON'!BO333*'WEIGHTED from Refinitive'!$B$9)+('WEIGHTED from Refinitive'!$B$10*'ISSUE SCORE from EIKON'!CD333)+('ISSUE SCORE from EIKON'!CS333*'WEIGHTED from Refinitive'!$B$11)+('WEIGHTED from Refinitive'!$B$14*'ISSUE SCORE from EIKON'!DH333)+('ISSUE SCORE from EIKON'!DW333*'WEIGHTED from Refinitive'!$B$15)+('WEIGHTED from Refinitive'!$B$16*'ISSUE SCORE from EIKON'!EL333)</f>
        <v>85.366718623643749</v>
      </c>
      <c r="C330" s="1">
        <f>('WEIGHTED from Refinitive'!$B$3*'ISSUE SCORE from EIKON'!H333)+('WEIGHTED from Refinitive'!$B$4*'ISSUE SCORE from EIKON'!W333)+('ISSUE SCORE from EIKON'!AL333*'WEIGHTED from Refinitive'!$B$5)+('WEIGHTED from Refinitive'!$B$8*'ISSUE SCORE from EIKON'!BA333)+('ISSUE SCORE from EIKON'!BP333*'WEIGHTED from Refinitive'!$B$9)+('WEIGHTED from Refinitive'!$B$10*'ISSUE SCORE from EIKON'!CE333)+('ISSUE SCORE from EIKON'!CT333*'WEIGHTED from Refinitive'!$B$11)+('WEIGHTED from Refinitive'!$B$14*'ISSUE SCORE from EIKON'!DI333)+('ISSUE SCORE from EIKON'!DX333*'WEIGHTED from Refinitive'!$B$15)+('WEIGHTED from Refinitive'!$B$16*'ISSUE SCORE from EIKON'!EM333)</f>
        <v>85.047646774491838</v>
      </c>
      <c r="D330" s="1">
        <f>('WEIGHTED from Refinitive'!$B$3*'ISSUE SCORE from EIKON'!I333)+('WEIGHTED from Refinitive'!$B$4*'ISSUE SCORE from EIKON'!X333)+('ISSUE SCORE from EIKON'!AM333*'WEIGHTED from Refinitive'!$B$5)+('WEIGHTED from Refinitive'!$B$8*'ISSUE SCORE from EIKON'!BB333)+('ISSUE SCORE from EIKON'!BQ333*'WEIGHTED from Refinitive'!$B$9)+('WEIGHTED from Refinitive'!$B$10*'ISSUE SCORE from EIKON'!CF333)+('ISSUE SCORE from EIKON'!CU333*'WEIGHTED from Refinitive'!$B$11)+('WEIGHTED from Refinitive'!$B$14*'ISSUE SCORE from EIKON'!DJ333)+('ISSUE SCORE from EIKON'!DY333*'WEIGHTED from Refinitive'!$B$15)+('WEIGHTED from Refinitive'!$B$16*'ISSUE SCORE from EIKON'!EN333)</f>
        <v>79.667046128860946</v>
      </c>
      <c r="E330" s="1">
        <f>('WEIGHTED from Refinitive'!$B$3*'ISSUE SCORE from EIKON'!J333)+('WEIGHTED from Refinitive'!$B$4*'ISSUE SCORE from EIKON'!Y333)+('ISSUE SCORE from EIKON'!AN333*'WEIGHTED from Refinitive'!$B$5)+('WEIGHTED from Refinitive'!$B$8*'ISSUE SCORE from EIKON'!BC333)+('ISSUE SCORE from EIKON'!BR333*'WEIGHTED from Refinitive'!$B$9)+('WEIGHTED from Refinitive'!$B$10*'ISSUE SCORE from EIKON'!CG333)+('ISSUE SCORE from EIKON'!CV333*'WEIGHTED from Refinitive'!$B$11)+('WEIGHTED from Refinitive'!$B$14*'ISSUE SCORE from EIKON'!DK333)+('ISSUE SCORE from EIKON'!DZ333*'WEIGHTED from Refinitive'!$B$15)+('WEIGHTED from Refinitive'!$B$16*'ISSUE SCORE from EIKON'!EO333)</f>
        <v>67.494687911742119</v>
      </c>
      <c r="F330" s="1">
        <f>('WEIGHTED from Refinitive'!$B$3*'ISSUE SCORE from EIKON'!K333)+('WEIGHTED from Refinitive'!$B$4*'ISSUE SCORE from EIKON'!Z333)+('ISSUE SCORE from EIKON'!AO333*'WEIGHTED from Refinitive'!$B$5)+('WEIGHTED from Refinitive'!$B$8*'ISSUE SCORE from EIKON'!BD333)+('ISSUE SCORE from EIKON'!BS333*'WEIGHTED from Refinitive'!$B$9)+('WEIGHTED from Refinitive'!$B$10*'ISSUE SCORE from EIKON'!CH333)+('ISSUE SCORE from EIKON'!CW333*'WEIGHTED from Refinitive'!$B$11)+('WEIGHTED from Refinitive'!$B$14*'ISSUE SCORE from EIKON'!DL333)+('ISSUE SCORE from EIKON'!EA333*'WEIGHTED from Refinitive'!$B$15)+('WEIGHTED from Refinitive'!$B$16*'ISSUE SCORE from EIKON'!EP333)</f>
        <v>62.766271572464198</v>
      </c>
      <c r="G330" s="1">
        <f>('WEIGHTED from Refinitive'!$B$3*'ISSUE SCORE from EIKON'!L333)+('WEIGHTED from Refinitive'!$B$4*'ISSUE SCORE from EIKON'!AA333)+('ISSUE SCORE from EIKON'!AP333*'WEIGHTED from Refinitive'!$B$5)+('WEIGHTED from Refinitive'!$B$8*'ISSUE SCORE from EIKON'!BE333)+('ISSUE SCORE from EIKON'!BT333*'WEIGHTED from Refinitive'!$B$9)+('WEIGHTED from Refinitive'!$B$10*'ISSUE SCORE from EIKON'!CI333)+('ISSUE SCORE from EIKON'!CX333*'WEIGHTED from Refinitive'!$B$11)+('WEIGHTED from Refinitive'!$B$14*'ISSUE SCORE from EIKON'!DM333)+('ISSUE SCORE from EIKON'!EB333*'WEIGHTED from Refinitive'!$B$15)+('WEIGHTED from Refinitive'!$B$16*'ISSUE SCORE from EIKON'!EQ333)</f>
        <v>60.965384932350148</v>
      </c>
      <c r="H330" s="1">
        <f>('WEIGHTED from Refinitive'!$B$3*'ISSUE SCORE from EIKON'!M333)+('WEIGHTED from Refinitive'!$B$4*'ISSUE SCORE from EIKON'!AB333)+('ISSUE SCORE from EIKON'!AQ333*'WEIGHTED from Refinitive'!$B$5)+('WEIGHTED from Refinitive'!$B$8*'ISSUE SCORE from EIKON'!BF333)+('ISSUE SCORE from EIKON'!BU333*'WEIGHTED from Refinitive'!$B$9)+('WEIGHTED from Refinitive'!$B$10*'ISSUE SCORE from EIKON'!CJ333)+('ISSUE SCORE from EIKON'!CY333*'WEIGHTED from Refinitive'!$B$11)+('WEIGHTED from Refinitive'!$B$14*'ISSUE SCORE from EIKON'!DN333)+('ISSUE SCORE from EIKON'!EC333*'WEIGHTED from Refinitive'!$B$15)+('WEIGHTED from Refinitive'!$B$16*'ISSUE SCORE from EIKON'!ER333)</f>
        <v>0</v>
      </c>
      <c r="I330" s="1">
        <f>('WEIGHTED from Refinitive'!$B$3*'ISSUE SCORE from EIKON'!N333)+('WEIGHTED from Refinitive'!$B$4*'ISSUE SCORE from EIKON'!AC333)+('ISSUE SCORE from EIKON'!AR333*'WEIGHTED from Refinitive'!$B$5)+('WEIGHTED from Refinitive'!$B$8*'ISSUE SCORE from EIKON'!BG333)+('ISSUE SCORE from EIKON'!BV333*'WEIGHTED from Refinitive'!$B$9)+('WEIGHTED from Refinitive'!$B$10*'ISSUE SCORE from EIKON'!CK333)+('ISSUE SCORE from EIKON'!CZ333*'WEIGHTED from Refinitive'!$B$11)+('WEIGHTED from Refinitive'!$B$14*'ISSUE SCORE from EIKON'!DO333)+('ISSUE SCORE from EIKON'!ED333*'WEIGHTED from Refinitive'!$B$15)+('WEIGHTED from Refinitive'!$B$16*'ISSUE SCORE from EIKON'!ES333)</f>
        <v>0</v>
      </c>
      <c r="J330" s="1">
        <f>('WEIGHTED from Refinitive'!$B$3*'ISSUE SCORE from EIKON'!O333)+('WEIGHTED from Refinitive'!$B$4*'ISSUE SCORE from EIKON'!AD333)+('ISSUE SCORE from EIKON'!AS333*'WEIGHTED from Refinitive'!$B$5)+('WEIGHTED from Refinitive'!$B$8*'ISSUE SCORE from EIKON'!BH333)+('ISSUE SCORE from EIKON'!BW333*'WEIGHTED from Refinitive'!$B$9)+('WEIGHTED from Refinitive'!$B$10*'ISSUE SCORE from EIKON'!CL333)+('ISSUE SCORE from EIKON'!DA333*'WEIGHTED from Refinitive'!$B$11)+('WEIGHTED from Refinitive'!$B$14*'ISSUE SCORE from EIKON'!DP333)+('ISSUE SCORE from EIKON'!EE333*'WEIGHTED from Refinitive'!$B$15)+('WEIGHTED from Refinitive'!$B$16*'ISSUE SCORE from EIKON'!ET333)</f>
        <v>0</v>
      </c>
      <c r="K330" s="1">
        <f>('WEIGHTED from Refinitive'!$B$3*'ISSUE SCORE from EIKON'!P333)+('WEIGHTED from Refinitive'!$B$4*'ISSUE SCORE from EIKON'!AE333)+('ISSUE SCORE from EIKON'!AT333*'WEIGHTED from Refinitive'!$B$5)+('WEIGHTED from Refinitive'!$B$8*'ISSUE SCORE from EIKON'!BI333)+('ISSUE SCORE from EIKON'!BX333*'WEIGHTED from Refinitive'!$B$9)+('WEIGHTED from Refinitive'!$B$10*'ISSUE SCORE from EIKON'!CM333)+('ISSUE SCORE from EIKON'!DB333*'WEIGHTED from Refinitive'!$B$11)+('WEIGHTED from Refinitive'!$B$14*'ISSUE SCORE from EIKON'!DQ333)+('ISSUE SCORE from EIKON'!EF333*'WEIGHTED from Refinitive'!$B$15)+('WEIGHTED from Refinitive'!$B$16*'ISSUE SCORE from EIKON'!EU333)</f>
        <v>0</v>
      </c>
      <c r="L330" s="1">
        <f>('WEIGHTED from Refinitive'!$B$3*'ISSUE SCORE from EIKON'!Q333)+('WEIGHTED from Refinitive'!$B$4*'ISSUE SCORE from EIKON'!AF333)+('ISSUE SCORE from EIKON'!AU333*'WEIGHTED from Refinitive'!$B$5)+('WEIGHTED from Refinitive'!$B$8*'ISSUE SCORE from EIKON'!BJ333)+('ISSUE SCORE from EIKON'!BY333*'WEIGHTED from Refinitive'!$B$9)+('WEIGHTED from Refinitive'!$B$10*'ISSUE SCORE from EIKON'!CN333)+('ISSUE SCORE from EIKON'!DC333*'WEIGHTED from Refinitive'!$B$11)+('WEIGHTED from Refinitive'!$B$14*'ISSUE SCORE from EIKON'!DR333)+('ISSUE SCORE from EIKON'!EG333*'WEIGHTED from Refinitive'!$B$15)+('WEIGHTED from Refinitive'!$B$16*'ISSUE SCORE from EIKON'!EV333)</f>
        <v>0</v>
      </c>
      <c r="M330" s="1">
        <f>('WEIGHTED from Refinitive'!$B$3*'ISSUE SCORE from EIKON'!R333)+('WEIGHTED from Refinitive'!$B$4*'ISSUE SCORE from EIKON'!AG333)+('ISSUE SCORE from EIKON'!AV333*'WEIGHTED from Refinitive'!$B$5)+('WEIGHTED from Refinitive'!$B$8*'ISSUE SCORE from EIKON'!BK333)+('ISSUE SCORE from EIKON'!BZ333*'WEIGHTED from Refinitive'!$B$9)+('WEIGHTED from Refinitive'!$B$10*'ISSUE SCORE from EIKON'!CO333)+('ISSUE SCORE from EIKON'!DD333*'WEIGHTED from Refinitive'!$B$11)+('WEIGHTED from Refinitive'!$B$14*'ISSUE SCORE from EIKON'!DS333)+('ISSUE SCORE from EIKON'!EH333*'WEIGHTED from Refinitive'!$B$15)+('WEIGHTED from Refinitive'!$B$16*'ISSUE SCORE from EIKON'!EW333)</f>
        <v>0</v>
      </c>
      <c r="N330" s="1">
        <f>('WEIGHTED from Refinitive'!$B$3*'ISSUE SCORE from EIKON'!S333)+('WEIGHTED from Refinitive'!$B$4*'ISSUE SCORE from EIKON'!AH333)+('ISSUE SCORE from EIKON'!AW333*'WEIGHTED from Refinitive'!$B$5)+('WEIGHTED from Refinitive'!$B$8*'ISSUE SCORE from EIKON'!BL333)+('ISSUE SCORE from EIKON'!CA333*'WEIGHTED from Refinitive'!$B$9)+('WEIGHTED from Refinitive'!$B$10*'ISSUE SCORE from EIKON'!CP333)+('ISSUE SCORE from EIKON'!DE333*'WEIGHTED from Refinitive'!$B$11)+('WEIGHTED from Refinitive'!$B$14*'ISSUE SCORE from EIKON'!DT333)+('ISSUE SCORE from EIKON'!EI333*'WEIGHTED from Refinitive'!$B$15)+('WEIGHTED from Refinitive'!$B$16*'ISSUE SCORE from EIKON'!EX333)</f>
        <v>0</v>
      </c>
      <c r="O330" s="1">
        <f>('WEIGHTED from Refinitive'!$B$3*'ISSUE SCORE from EIKON'!T333)+('WEIGHTED from Refinitive'!$B$4*'ISSUE SCORE from EIKON'!AI333)+('ISSUE SCORE from EIKON'!AX333*'WEIGHTED from Refinitive'!$B$5)+('WEIGHTED from Refinitive'!$B$8*'ISSUE SCORE from EIKON'!BM333)+('ISSUE SCORE from EIKON'!CB333*'WEIGHTED from Refinitive'!$B$9)+('WEIGHTED from Refinitive'!$B$10*'ISSUE SCORE from EIKON'!CQ333)+('ISSUE SCORE from EIKON'!DF333*'WEIGHTED from Refinitive'!$B$11)+('WEIGHTED from Refinitive'!$B$14*'ISSUE SCORE from EIKON'!DU333)+('ISSUE SCORE from EIKON'!EJ333*'WEIGHTED from Refinitive'!$B$15)+('WEIGHTED from Refinitive'!$B$16*'ISSUE SCORE from EIKON'!EY333)</f>
        <v>0</v>
      </c>
      <c r="P330" s="1">
        <f>('WEIGHTED from Refinitive'!$B$3*'ISSUE SCORE from EIKON'!U333)+('WEIGHTED from Refinitive'!$B$4*'ISSUE SCORE from EIKON'!AJ333)+('ISSUE SCORE from EIKON'!AY333*'WEIGHTED from Refinitive'!$B$5)+('WEIGHTED from Refinitive'!$B$8*'ISSUE SCORE from EIKON'!BN333)+('ISSUE SCORE from EIKON'!CC333*'WEIGHTED from Refinitive'!$B$9)+('WEIGHTED from Refinitive'!$B$10*'ISSUE SCORE from EIKON'!CR333)+('ISSUE SCORE from EIKON'!DG333*'WEIGHTED from Refinitive'!$B$11)+('WEIGHTED from Refinitive'!$B$14*'ISSUE SCORE from EIKON'!DV333)+('ISSUE SCORE from EIKON'!EK333*'WEIGHTED from Refinitive'!$B$15)+('WEIGHTED from Refinitive'!$B$16*'ISSUE SCORE from EIKON'!EZ333)</f>
        <v>0</v>
      </c>
      <c r="R330" s="11" t="s">
        <v>493</v>
      </c>
      <c r="S330" s="1">
        <f t="shared" si="152"/>
        <v>66.343307674632314</v>
      </c>
      <c r="T330" s="1">
        <f t="shared" si="153"/>
        <v>85.047646774491838</v>
      </c>
      <c r="U330" s="1">
        <f t="shared" si="154"/>
        <v>79.667046128860946</v>
      </c>
      <c r="V330" s="1">
        <f t="shared" si="155"/>
        <v>67.494687911742119</v>
      </c>
      <c r="W330" s="1">
        <f t="shared" si="156"/>
        <v>62.766271572464198</v>
      </c>
      <c r="X330" s="1">
        <f t="shared" si="157"/>
        <v>60.965384932350148</v>
      </c>
      <c r="Y330" s="1">
        <f t="shared" si="158"/>
        <v>0</v>
      </c>
      <c r="Z330" s="1">
        <f t="shared" si="159"/>
        <v>0</v>
      </c>
      <c r="AA330" s="1">
        <f t="shared" si="160"/>
        <v>0</v>
      </c>
      <c r="AB330" s="1">
        <f t="shared" si="161"/>
        <v>0</v>
      </c>
      <c r="AC330" s="1">
        <f t="shared" si="162"/>
        <v>0</v>
      </c>
      <c r="AD330" s="1">
        <f t="shared" si="163"/>
        <v>0</v>
      </c>
      <c r="AE330" s="1">
        <f t="shared" si="164"/>
        <v>0</v>
      </c>
      <c r="AF330" s="1">
        <f t="shared" si="165"/>
        <v>0</v>
      </c>
      <c r="AG330" s="1">
        <f t="shared" si="166"/>
        <v>0</v>
      </c>
      <c r="AI330" s="11" t="s">
        <v>493</v>
      </c>
      <c r="AJ330" s="1">
        <f t="shared" si="167"/>
        <v>-18.704339099859524</v>
      </c>
      <c r="AK330" s="1">
        <f t="shared" si="168"/>
        <v>5.3806006456308921</v>
      </c>
      <c r="AL330" s="1">
        <f t="shared" si="169"/>
        <v>12.172358217118827</v>
      </c>
      <c r="AM330" s="1">
        <f t="shared" si="170"/>
        <v>4.7284163392779206</v>
      </c>
      <c r="AN330" s="1">
        <f t="shared" si="171"/>
        <v>1.8008866401140509</v>
      </c>
      <c r="AO330" s="1">
        <f t="shared" si="172"/>
        <v>60.965384932350148</v>
      </c>
      <c r="AP330" s="1">
        <f t="shared" si="173"/>
        <v>0</v>
      </c>
      <c r="AQ330" s="1">
        <f t="shared" si="174"/>
        <v>0</v>
      </c>
      <c r="AR330" s="1">
        <f t="shared" si="175"/>
        <v>0</v>
      </c>
      <c r="AS330" s="1">
        <f t="shared" si="176"/>
        <v>0</v>
      </c>
      <c r="AT330" s="1">
        <f t="shared" si="177"/>
        <v>0</v>
      </c>
      <c r="AU330" s="1">
        <f t="shared" si="178"/>
        <v>0</v>
      </c>
      <c r="AV330" s="1">
        <f t="shared" si="179"/>
        <v>0</v>
      </c>
      <c r="AW330" s="1">
        <f t="shared" si="180"/>
        <v>0</v>
      </c>
      <c r="AX330" s="1" t="str">
        <f>VLOOKUP(AI330,'ISSUE SCORE from EIKON'!A333:B762,2,FALSE)</f>
        <v>Xilinx Inc</v>
      </c>
      <c r="AY330" s="1">
        <f t="shared" si="181"/>
        <v>329</v>
      </c>
      <c r="AZ330" s="1">
        <v>329</v>
      </c>
      <c r="BA330" s="1">
        <v>1</v>
      </c>
    </row>
    <row r="331" spans="1:53" ht="15">
      <c r="A331" s="11" t="s">
        <v>397</v>
      </c>
      <c r="B331" s="1">
        <f>('WEIGHTED from Refinitive'!$B$3*'ISSUE SCORE from EIKON'!G334)+('WEIGHTED from Refinitive'!$B$4*'ISSUE SCORE from EIKON'!V334)+('ISSUE SCORE from EIKON'!AK334*'WEIGHTED from Refinitive'!$B$5)+('WEIGHTED from Refinitive'!$B$8*'ISSUE SCORE from EIKON'!AZ334)+('ISSUE SCORE from EIKON'!BO334*'WEIGHTED from Refinitive'!$B$9)+('WEIGHTED from Refinitive'!$B$10*'ISSUE SCORE from EIKON'!CD334)+('ISSUE SCORE from EIKON'!CS334*'WEIGHTED from Refinitive'!$B$11)+('WEIGHTED from Refinitive'!$B$14*'ISSUE SCORE from EIKON'!DH334)+('ISSUE SCORE from EIKON'!DW334*'WEIGHTED from Refinitive'!$B$15)+('WEIGHTED from Refinitive'!$B$16*'ISSUE SCORE from EIKON'!EL334)</f>
        <v>74.250721153846115</v>
      </c>
      <c r="C331" s="1">
        <f>('WEIGHTED from Refinitive'!$B$3*'ISSUE SCORE from EIKON'!H334)+('WEIGHTED from Refinitive'!$B$4*'ISSUE SCORE from EIKON'!W334)+('ISSUE SCORE from EIKON'!AL334*'WEIGHTED from Refinitive'!$B$5)+('WEIGHTED from Refinitive'!$B$8*'ISSUE SCORE from EIKON'!BA334)+('ISSUE SCORE from EIKON'!BP334*'WEIGHTED from Refinitive'!$B$9)+('WEIGHTED from Refinitive'!$B$10*'ISSUE SCORE from EIKON'!CE334)+('ISSUE SCORE from EIKON'!CT334*'WEIGHTED from Refinitive'!$B$11)+('WEIGHTED from Refinitive'!$B$14*'ISSUE SCORE from EIKON'!DI334)+('ISSUE SCORE from EIKON'!DX334*'WEIGHTED from Refinitive'!$B$15)+('WEIGHTED from Refinitive'!$B$16*'ISSUE SCORE from EIKON'!EM334)</f>
        <v>75.103024677361418</v>
      </c>
      <c r="D331" s="1">
        <f>('WEIGHTED from Refinitive'!$B$3*'ISSUE SCORE from EIKON'!I334)+('WEIGHTED from Refinitive'!$B$4*'ISSUE SCORE from EIKON'!X334)+('ISSUE SCORE from EIKON'!AM334*'WEIGHTED from Refinitive'!$B$5)+('WEIGHTED from Refinitive'!$B$8*'ISSUE SCORE from EIKON'!BB334)+('ISSUE SCORE from EIKON'!BQ334*'WEIGHTED from Refinitive'!$B$9)+('WEIGHTED from Refinitive'!$B$10*'ISSUE SCORE from EIKON'!CF334)+('ISSUE SCORE from EIKON'!CU334*'WEIGHTED from Refinitive'!$B$11)+('WEIGHTED from Refinitive'!$B$14*'ISSUE SCORE from EIKON'!DJ334)+('ISSUE SCORE from EIKON'!DY334*'WEIGHTED from Refinitive'!$B$15)+('WEIGHTED from Refinitive'!$B$16*'ISSUE SCORE from EIKON'!EN334)</f>
        <v>74.741609287163598</v>
      </c>
      <c r="E331" s="1">
        <f>('WEIGHTED from Refinitive'!$B$3*'ISSUE SCORE from EIKON'!J334)+('WEIGHTED from Refinitive'!$B$4*'ISSUE SCORE from EIKON'!Y334)+('ISSUE SCORE from EIKON'!AN334*'WEIGHTED from Refinitive'!$B$5)+('WEIGHTED from Refinitive'!$B$8*'ISSUE SCORE from EIKON'!BC334)+('ISSUE SCORE from EIKON'!BR334*'WEIGHTED from Refinitive'!$B$9)+('WEIGHTED from Refinitive'!$B$10*'ISSUE SCORE from EIKON'!CG334)+('ISSUE SCORE from EIKON'!CV334*'WEIGHTED from Refinitive'!$B$11)+('WEIGHTED from Refinitive'!$B$14*'ISSUE SCORE from EIKON'!DK334)+('ISSUE SCORE from EIKON'!DZ334*'WEIGHTED from Refinitive'!$B$15)+('WEIGHTED from Refinitive'!$B$16*'ISSUE SCORE from EIKON'!EO334)</f>
        <v>77.89176656623286</v>
      </c>
      <c r="F331" s="1">
        <f>('WEIGHTED from Refinitive'!$B$3*'ISSUE SCORE from EIKON'!K334)+('WEIGHTED from Refinitive'!$B$4*'ISSUE SCORE from EIKON'!Z334)+('ISSUE SCORE from EIKON'!AO334*'WEIGHTED from Refinitive'!$B$5)+('WEIGHTED from Refinitive'!$B$8*'ISSUE SCORE from EIKON'!BD334)+('ISSUE SCORE from EIKON'!BS334*'WEIGHTED from Refinitive'!$B$9)+('WEIGHTED from Refinitive'!$B$10*'ISSUE SCORE from EIKON'!CH334)+('ISSUE SCORE from EIKON'!CW334*'WEIGHTED from Refinitive'!$B$11)+('WEIGHTED from Refinitive'!$B$14*'ISSUE SCORE from EIKON'!DL334)+('ISSUE SCORE from EIKON'!EA334*'WEIGHTED from Refinitive'!$B$15)+('WEIGHTED from Refinitive'!$B$16*'ISSUE SCORE from EIKON'!EP334)</f>
        <v>68.942886606986079</v>
      </c>
      <c r="G331" s="1">
        <f>('WEIGHTED from Refinitive'!$B$3*'ISSUE SCORE from EIKON'!L334)+('WEIGHTED from Refinitive'!$B$4*'ISSUE SCORE from EIKON'!AA334)+('ISSUE SCORE from EIKON'!AP334*'WEIGHTED from Refinitive'!$B$5)+('WEIGHTED from Refinitive'!$B$8*'ISSUE SCORE from EIKON'!BE334)+('ISSUE SCORE from EIKON'!BT334*'WEIGHTED from Refinitive'!$B$9)+('WEIGHTED from Refinitive'!$B$10*'ISSUE SCORE from EIKON'!CI334)+('ISSUE SCORE from EIKON'!CX334*'WEIGHTED from Refinitive'!$B$11)+('WEIGHTED from Refinitive'!$B$14*'ISSUE SCORE from EIKON'!DM334)+('ISSUE SCORE from EIKON'!EB334*'WEIGHTED from Refinitive'!$B$15)+('WEIGHTED from Refinitive'!$B$16*'ISSUE SCORE from EIKON'!EQ334)</f>
        <v>67.151562722991258</v>
      </c>
      <c r="H331" s="1">
        <f>('WEIGHTED from Refinitive'!$B$3*'ISSUE SCORE from EIKON'!M334)+('WEIGHTED from Refinitive'!$B$4*'ISSUE SCORE from EIKON'!AB334)+('ISSUE SCORE from EIKON'!AQ334*'WEIGHTED from Refinitive'!$B$5)+('WEIGHTED from Refinitive'!$B$8*'ISSUE SCORE from EIKON'!BF334)+('ISSUE SCORE from EIKON'!BU334*'WEIGHTED from Refinitive'!$B$9)+('WEIGHTED from Refinitive'!$B$10*'ISSUE SCORE from EIKON'!CJ334)+('ISSUE SCORE from EIKON'!CY334*'WEIGHTED from Refinitive'!$B$11)+('WEIGHTED from Refinitive'!$B$14*'ISSUE SCORE from EIKON'!DN334)+('ISSUE SCORE from EIKON'!EC334*'WEIGHTED from Refinitive'!$B$15)+('WEIGHTED from Refinitive'!$B$16*'ISSUE SCORE from EIKON'!ER334)</f>
        <v>62.050151975683846</v>
      </c>
      <c r="I331" s="1">
        <f>('WEIGHTED from Refinitive'!$B$3*'ISSUE SCORE from EIKON'!N334)+('WEIGHTED from Refinitive'!$B$4*'ISSUE SCORE from EIKON'!AC334)+('ISSUE SCORE from EIKON'!AR334*'WEIGHTED from Refinitive'!$B$5)+('WEIGHTED from Refinitive'!$B$8*'ISSUE SCORE from EIKON'!BG334)+('ISSUE SCORE from EIKON'!BV334*'WEIGHTED from Refinitive'!$B$9)+('WEIGHTED from Refinitive'!$B$10*'ISSUE SCORE from EIKON'!CK334)+('ISSUE SCORE from EIKON'!CZ334*'WEIGHTED from Refinitive'!$B$11)+('WEIGHTED from Refinitive'!$B$14*'ISSUE SCORE from EIKON'!DO334)+('ISSUE SCORE from EIKON'!ED334*'WEIGHTED from Refinitive'!$B$15)+('WEIGHTED from Refinitive'!$B$16*'ISSUE SCORE from EIKON'!ES334)</f>
        <v>63.505156264598682</v>
      </c>
      <c r="J331" s="1">
        <f>('WEIGHTED from Refinitive'!$B$3*'ISSUE SCORE from EIKON'!O334)+('WEIGHTED from Refinitive'!$B$4*'ISSUE SCORE from EIKON'!AD334)+('ISSUE SCORE from EIKON'!AS334*'WEIGHTED from Refinitive'!$B$5)+('WEIGHTED from Refinitive'!$B$8*'ISSUE SCORE from EIKON'!BH334)+('ISSUE SCORE from EIKON'!BW334*'WEIGHTED from Refinitive'!$B$9)+('WEIGHTED from Refinitive'!$B$10*'ISSUE SCORE from EIKON'!CL334)+('ISSUE SCORE from EIKON'!DA334*'WEIGHTED from Refinitive'!$B$11)+('WEIGHTED from Refinitive'!$B$14*'ISSUE SCORE from EIKON'!DP334)+('ISSUE SCORE from EIKON'!EE334*'WEIGHTED from Refinitive'!$B$15)+('WEIGHTED from Refinitive'!$B$16*'ISSUE SCORE from EIKON'!ET334)</f>
        <v>58.632404992548402</v>
      </c>
      <c r="K331" s="1">
        <f>('WEIGHTED from Refinitive'!$B$3*'ISSUE SCORE from EIKON'!P334)+('WEIGHTED from Refinitive'!$B$4*'ISSUE SCORE from EIKON'!AE334)+('ISSUE SCORE from EIKON'!AT334*'WEIGHTED from Refinitive'!$B$5)+('WEIGHTED from Refinitive'!$B$8*'ISSUE SCORE from EIKON'!BI334)+('ISSUE SCORE from EIKON'!BX334*'WEIGHTED from Refinitive'!$B$9)+('WEIGHTED from Refinitive'!$B$10*'ISSUE SCORE from EIKON'!CM334)+('ISSUE SCORE from EIKON'!DB334*'WEIGHTED from Refinitive'!$B$11)+('WEIGHTED from Refinitive'!$B$14*'ISSUE SCORE from EIKON'!DQ334)+('ISSUE SCORE from EIKON'!EF334*'WEIGHTED from Refinitive'!$B$15)+('WEIGHTED from Refinitive'!$B$16*'ISSUE SCORE from EIKON'!EU334)</f>
        <v>64.510806507356548</v>
      </c>
      <c r="L331" s="1">
        <f>('WEIGHTED from Refinitive'!$B$3*'ISSUE SCORE from EIKON'!Q334)+('WEIGHTED from Refinitive'!$B$4*'ISSUE SCORE from EIKON'!AF334)+('ISSUE SCORE from EIKON'!AU334*'WEIGHTED from Refinitive'!$B$5)+('WEIGHTED from Refinitive'!$B$8*'ISSUE SCORE from EIKON'!BJ334)+('ISSUE SCORE from EIKON'!BY334*'WEIGHTED from Refinitive'!$B$9)+('WEIGHTED from Refinitive'!$B$10*'ISSUE SCORE from EIKON'!CN334)+('ISSUE SCORE from EIKON'!DC334*'WEIGHTED from Refinitive'!$B$11)+('WEIGHTED from Refinitive'!$B$14*'ISSUE SCORE from EIKON'!DR334)+('ISSUE SCORE from EIKON'!EG334*'WEIGHTED from Refinitive'!$B$15)+('WEIGHTED from Refinitive'!$B$16*'ISSUE SCORE from EIKON'!EV334)</f>
        <v>59.299401664932326</v>
      </c>
      <c r="M331" s="1">
        <f>('WEIGHTED from Refinitive'!$B$3*'ISSUE SCORE from EIKON'!R334)+('WEIGHTED from Refinitive'!$B$4*'ISSUE SCORE from EIKON'!AG334)+('ISSUE SCORE from EIKON'!AV334*'WEIGHTED from Refinitive'!$B$5)+('WEIGHTED from Refinitive'!$B$8*'ISSUE SCORE from EIKON'!BK334)+('ISSUE SCORE from EIKON'!BZ334*'WEIGHTED from Refinitive'!$B$9)+('WEIGHTED from Refinitive'!$B$10*'ISSUE SCORE from EIKON'!CO334)+('ISSUE SCORE from EIKON'!DD334*'WEIGHTED from Refinitive'!$B$11)+('WEIGHTED from Refinitive'!$B$14*'ISSUE SCORE from EIKON'!DS334)+('ISSUE SCORE from EIKON'!EH334*'WEIGHTED from Refinitive'!$B$15)+('WEIGHTED from Refinitive'!$B$16*'ISSUE SCORE from EIKON'!EW334)</f>
        <v>67.227537263439928</v>
      </c>
      <c r="N331" s="1">
        <f>('WEIGHTED from Refinitive'!$B$3*'ISSUE SCORE from EIKON'!S334)+('WEIGHTED from Refinitive'!$B$4*'ISSUE SCORE from EIKON'!AH334)+('ISSUE SCORE from EIKON'!AW334*'WEIGHTED from Refinitive'!$B$5)+('WEIGHTED from Refinitive'!$B$8*'ISSUE SCORE from EIKON'!BL334)+('ISSUE SCORE from EIKON'!CA334*'WEIGHTED from Refinitive'!$B$9)+('WEIGHTED from Refinitive'!$B$10*'ISSUE SCORE from EIKON'!CP334)+('ISSUE SCORE from EIKON'!DE334*'WEIGHTED from Refinitive'!$B$11)+('WEIGHTED from Refinitive'!$B$14*'ISSUE SCORE from EIKON'!DT334)+('ISSUE SCORE from EIKON'!EI334*'WEIGHTED from Refinitive'!$B$15)+('WEIGHTED from Refinitive'!$B$16*'ISSUE SCORE from EIKON'!EX334)</f>
        <v>0</v>
      </c>
      <c r="O331" s="1">
        <f>('WEIGHTED from Refinitive'!$B$3*'ISSUE SCORE from EIKON'!T334)+('WEIGHTED from Refinitive'!$B$4*'ISSUE SCORE from EIKON'!AI334)+('ISSUE SCORE from EIKON'!AX334*'WEIGHTED from Refinitive'!$B$5)+('WEIGHTED from Refinitive'!$B$8*'ISSUE SCORE from EIKON'!BM334)+('ISSUE SCORE from EIKON'!CB334*'WEIGHTED from Refinitive'!$B$9)+('WEIGHTED from Refinitive'!$B$10*'ISSUE SCORE from EIKON'!CQ334)+('ISSUE SCORE from EIKON'!DF334*'WEIGHTED from Refinitive'!$B$11)+('WEIGHTED from Refinitive'!$B$14*'ISSUE SCORE from EIKON'!DU334)+('ISSUE SCORE from EIKON'!EJ334*'WEIGHTED from Refinitive'!$B$15)+('WEIGHTED from Refinitive'!$B$16*'ISSUE SCORE from EIKON'!EY334)</f>
        <v>0</v>
      </c>
      <c r="P331" s="1">
        <f>('WEIGHTED from Refinitive'!$B$3*'ISSUE SCORE from EIKON'!U334)+('WEIGHTED from Refinitive'!$B$4*'ISSUE SCORE from EIKON'!AJ334)+('ISSUE SCORE from EIKON'!AY334*'WEIGHTED from Refinitive'!$B$5)+('WEIGHTED from Refinitive'!$B$8*'ISSUE SCORE from EIKON'!BN334)+('ISSUE SCORE from EIKON'!CC334*'WEIGHTED from Refinitive'!$B$9)+('WEIGHTED from Refinitive'!$B$10*'ISSUE SCORE from EIKON'!CR334)+('ISSUE SCORE from EIKON'!DG334*'WEIGHTED from Refinitive'!$B$11)+('WEIGHTED from Refinitive'!$B$14*'ISSUE SCORE from EIKON'!DV334)+('ISSUE SCORE from EIKON'!EK334*'WEIGHTED from Refinitive'!$B$15)+('WEIGHTED from Refinitive'!$B$16*'ISSUE SCORE from EIKON'!EZ334)</f>
        <v>0</v>
      </c>
      <c r="R331" s="11" t="s">
        <v>494</v>
      </c>
      <c r="S331" s="1">
        <f t="shared" si="152"/>
        <v>85.872280021196758</v>
      </c>
      <c r="T331" s="1">
        <f t="shared" si="153"/>
        <v>75.103024677361418</v>
      </c>
      <c r="U331" s="1">
        <f t="shared" si="154"/>
        <v>74.741609287163598</v>
      </c>
      <c r="V331" s="1">
        <f t="shared" si="155"/>
        <v>77.89176656623286</v>
      </c>
      <c r="W331" s="1">
        <f t="shared" si="156"/>
        <v>68.942886606986079</v>
      </c>
      <c r="X331" s="1">
        <f t="shared" si="157"/>
        <v>67.151562722991258</v>
      </c>
      <c r="Y331" s="1">
        <f t="shared" si="158"/>
        <v>62.050151975683846</v>
      </c>
      <c r="Z331" s="1">
        <f t="shared" si="159"/>
        <v>63.505156264598682</v>
      </c>
      <c r="AA331" s="1">
        <f t="shared" si="160"/>
        <v>58.632404992548402</v>
      </c>
      <c r="AB331" s="1">
        <f t="shared" si="161"/>
        <v>64.510806507356548</v>
      </c>
      <c r="AC331" s="1">
        <f t="shared" si="162"/>
        <v>59.299401664932326</v>
      </c>
      <c r="AD331" s="1">
        <f t="shared" si="163"/>
        <v>67.227537263439928</v>
      </c>
      <c r="AE331" s="1">
        <f t="shared" si="164"/>
        <v>0</v>
      </c>
      <c r="AF331" s="1">
        <f t="shared" si="165"/>
        <v>0</v>
      </c>
      <c r="AG331" s="1">
        <f t="shared" si="166"/>
        <v>0</v>
      </c>
      <c r="AI331" s="11" t="s">
        <v>494</v>
      </c>
      <c r="AJ331" s="1">
        <f t="shared" si="167"/>
        <v>10.76925534383534</v>
      </c>
      <c r="AK331" s="1">
        <f t="shared" si="168"/>
        <v>0.36141539019781987</v>
      </c>
      <c r="AL331" s="1">
        <f t="shared" si="169"/>
        <v>-3.150157279069262</v>
      </c>
      <c r="AM331" s="1">
        <f t="shared" si="170"/>
        <v>8.9488799592467814</v>
      </c>
      <c r="AN331" s="1">
        <f t="shared" si="171"/>
        <v>1.7913238839948207</v>
      </c>
      <c r="AO331" s="1">
        <f t="shared" si="172"/>
        <v>5.101410747307412</v>
      </c>
      <c r="AP331" s="1">
        <f t="shared" si="173"/>
        <v>-1.4550042889148358</v>
      </c>
      <c r="AQ331" s="1">
        <f t="shared" si="174"/>
        <v>4.8727512720502801</v>
      </c>
      <c r="AR331" s="1">
        <f t="shared" si="175"/>
        <v>-5.8784015148081465</v>
      </c>
      <c r="AS331" s="1">
        <f t="shared" si="176"/>
        <v>5.2114048424242227</v>
      </c>
      <c r="AT331" s="1">
        <f t="shared" si="177"/>
        <v>-7.9281355985076019</v>
      </c>
      <c r="AU331" s="1">
        <f t="shared" si="178"/>
        <v>67.227537263439928</v>
      </c>
      <c r="AV331" s="1">
        <f t="shared" si="179"/>
        <v>0</v>
      </c>
      <c r="AW331" s="1">
        <f t="shared" si="180"/>
        <v>0</v>
      </c>
      <c r="AX331" s="1" t="str">
        <f>VLOOKUP(AI331,'ISSUE SCORE from EIKON'!A334:B763,2,FALSE)</f>
        <v>Exxon Mobil Corp</v>
      </c>
      <c r="AY331" s="1">
        <f t="shared" si="181"/>
        <v>330</v>
      </c>
      <c r="AZ331" s="1">
        <v>330</v>
      </c>
      <c r="BA331" s="1">
        <v>1</v>
      </c>
    </row>
    <row r="332" spans="1:53" ht="15">
      <c r="A332" s="11" t="s">
        <v>398</v>
      </c>
      <c r="B332" s="1">
        <f>('WEIGHTED from Refinitive'!$B$3*'ISSUE SCORE from EIKON'!G335)+('WEIGHTED from Refinitive'!$B$4*'ISSUE SCORE from EIKON'!V335)+('ISSUE SCORE from EIKON'!AK335*'WEIGHTED from Refinitive'!$B$5)+('WEIGHTED from Refinitive'!$B$8*'ISSUE SCORE from EIKON'!AZ335)+('ISSUE SCORE from EIKON'!BO335*'WEIGHTED from Refinitive'!$B$9)+('WEIGHTED from Refinitive'!$B$10*'ISSUE SCORE from EIKON'!CD335)+('ISSUE SCORE from EIKON'!CS335*'WEIGHTED from Refinitive'!$B$11)+('WEIGHTED from Refinitive'!$B$14*'ISSUE SCORE from EIKON'!DH335)+('ISSUE SCORE from EIKON'!DW335*'WEIGHTED from Refinitive'!$B$15)+('WEIGHTED from Refinitive'!$B$16*'ISSUE SCORE from EIKON'!EL335)</f>
        <v>37.608377112701113</v>
      </c>
      <c r="C332" s="1">
        <f>('WEIGHTED from Refinitive'!$B$3*'ISSUE SCORE from EIKON'!H335)+('WEIGHTED from Refinitive'!$B$4*'ISSUE SCORE from EIKON'!W335)+('ISSUE SCORE from EIKON'!AL335*'WEIGHTED from Refinitive'!$B$5)+('WEIGHTED from Refinitive'!$B$8*'ISSUE SCORE from EIKON'!BA335)+('ISSUE SCORE from EIKON'!BP335*'WEIGHTED from Refinitive'!$B$9)+('WEIGHTED from Refinitive'!$B$10*'ISSUE SCORE from EIKON'!CE335)+('ISSUE SCORE from EIKON'!CT335*'WEIGHTED from Refinitive'!$B$11)+('WEIGHTED from Refinitive'!$B$14*'ISSUE SCORE from EIKON'!DI335)+('ISSUE SCORE from EIKON'!DX335*'WEIGHTED from Refinitive'!$B$15)+('WEIGHTED from Refinitive'!$B$16*'ISSUE SCORE from EIKON'!EM335)</f>
        <v>36.865030991309169</v>
      </c>
      <c r="D332" s="1">
        <f>('WEIGHTED from Refinitive'!$B$3*'ISSUE SCORE from EIKON'!I335)+('WEIGHTED from Refinitive'!$B$4*'ISSUE SCORE from EIKON'!X335)+('ISSUE SCORE from EIKON'!AM335*'WEIGHTED from Refinitive'!$B$5)+('WEIGHTED from Refinitive'!$B$8*'ISSUE SCORE from EIKON'!BB335)+('ISSUE SCORE from EIKON'!BQ335*'WEIGHTED from Refinitive'!$B$9)+('WEIGHTED from Refinitive'!$B$10*'ISSUE SCORE from EIKON'!CF335)+('ISSUE SCORE from EIKON'!CU335*'WEIGHTED from Refinitive'!$B$11)+('WEIGHTED from Refinitive'!$B$14*'ISSUE SCORE from EIKON'!DJ335)+('ISSUE SCORE from EIKON'!DY335*'WEIGHTED from Refinitive'!$B$15)+('WEIGHTED from Refinitive'!$B$16*'ISSUE SCORE from EIKON'!EN335)</f>
        <v>40.225126080872926</v>
      </c>
      <c r="E332" s="1">
        <f>('WEIGHTED from Refinitive'!$B$3*'ISSUE SCORE from EIKON'!J335)+('WEIGHTED from Refinitive'!$B$4*'ISSUE SCORE from EIKON'!Y335)+('ISSUE SCORE from EIKON'!AN335*'WEIGHTED from Refinitive'!$B$5)+('WEIGHTED from Refinitive'!$B$8*'ISSUE SCORE from EIKON'!BC335)+('ISSUE SCORE from EIKON'!BR335*'WEIGHTED from Refinitive'!$B$9)+('WEIGHTED from Refinitive'!$B$10*'ISSUE SCORE from EIKON'!CG335)+('ISSUE SCORE from EIKON'!CV335*'WEIGHTED from Refinitive'!$B$11)+('WEIGHTED from Refinitive'!$B$14*'ISSUE SCORE from EIKON'!DK335)+('ISSUE SCORE from EIKON'!DZ335*'WEIGHTED from Refinitive'!$B$15)+('WEIGHTED from Refinitive'!$B$16*'ISSUE SCORE from EIKON'!EO335)</f>
        <v>42.192733017377506</v>
      </c>
      <c r="F332" s="1">
        <f>('WEIGHTED from Refinitive'!$B$3*'ISSUE SCORE from EIKON'!K335)+('WEIGHTED from Refinitive'!$B$4*'ISSUE SCORE from EIKON'!Z335)+('ISSUE SCORE from EIKON'!AO335*'WEIGHTED from Refinitive'!$B$5)+('WEIGHTED from Refinitive'!$B$8*'ISSUE SCORE from EIKON'!BD335)+('ISSUE SCORE from EIKON'!BS335*'WEIGHTED from Refinitive'!$B$9)+('WEIGHTED from Refinitive'!$B$10*'ISSUE SCORE from EIKON'!CH335)+('ISSUE SCORE from EIKON'!CW335*'WEIGHTED from Refinitive'!$B$11)+('WEIGHTED from Refinitive'!$B$14*'ISSUE SCORE from EIKON'!DL335)+('ISSUE SCORE from EIKON'!EA335*'WEIGHTED from Refinitive'!$B$15)+('WEIGHTED from Refinitive'!$B$16*'ISSUE SCORE from EIKON'!EP335)</f>
        <v>45.547513760749013</v>
      </c>
      <c r="G332" s="1">
        <f>('WEIGHTED from Refinitive'!$B$3*'ISSUE SCORE from EIKON'!L335)+('WEIGHTED from Refinitive'!$B$4*'ISSUE SCORE from EIKON'!AA335)+('ISSUE SCORE from EIKON'!AP335*'WEIGHTED from Refinitive'!$B$5)+('WEIGHTED from Refinitive'!$B$8*'ISSUE SCORE from EIKON'!BE335)+('ISSUE SCORE from EIKON'!BT335*'WEIGHTED from Refinitive'!$B$9)+('WEIGHTED from Refinitive'!$B$10*'ISSUE SCORE from EIKON'!CI335)+('ISSUE SCORE from EIKON'!CX335*'WEIGHTED from Refinitive'!$B$11)+('WEIGHTED from Refinitive'!$B$14*'ISSUE SCORE from EIKON'!DM335)+('ISSUE SCORE from EIKON'!EB335*'WEIGHTED from Refinitive'!$B$15)+('WEIGHTED from Refinitive'!$B$16*'ISSUE SCORE from EIKON'!EQ335)</f>
        <v>38.156580095699503</v>
      </c>
      <c r="H332" s="1">
        <f>('WEIGHTED from Refinitive'!$B$3*'ISSUE SCORE from EIKON'!M335)+('WEIGHTED from Refinitive'!$B$4*'ISSUE SCORE from EIKON'!AB335)+('ISSUE SCORE from EIKON'!AQ335*'WEIGHTED from Refinitive'!$B$5)+('WEIGHTED from Refinitive'!$B$8*'ISSUE SCORE from EIKON'!BF335)+('ISSUE SCORE from EIKON'!BU335*'WEIGHTED from Refinitive'!$B$9)+('WEIGHTED from Refinitive'!$B$10*'ISSUE SCORE from EIKON'!CJ335)+('ISSUE SCORE from EIKON'!CY335*'WEIGHTED from Refinitive'!$B$11)+('WEIGHTED from Refinitive'!$B$14*'ISSUE SCORE from EIKON'!DN335)+('ISSUE SCORE from EIKON'!EC335*'WEIGHTED from Refinitive'!$B$15)+('WEIGHTED from Refinitive'!$B$16*'ISSUE SCORE from EIKON'!ER335)</f>
        <v>31.184968372871623</v>
      </c>
      <c r="I332" s="1">
        <f>('WEIGHTED from Refinitive'!$B$3*'ISSUE SCORE from EIKON'!N335)+('WEIGHTED from Refinitive'!$B$4*'ISSUE SCORE from EIKON'!AC335)+('ISSUE SCORE from EIKON'!AR335*'WEIGHTED from Refinitive'!$B$5)+('WEIGHTED from Refinitive'!$B$8*'ISSUE SCORE from EIKON'!BG335)+('ISSUE SCORE from EIKON'!BV335*'WEIGHTED from Refinitive'!$B$9)+('WEIGHTED from Refinitive'!$B$10*'ISSUE SCORE from EIKON'!CK335)+('ISSUE SCORE from EIKON'!CZ335*'WEIGHTED from Refinitive'!$B$11)+('WEIGHTED from Refinitive'!$B$14*'ISSUE SCORE from EIKON'!DO335)+('ISSUE SCORE from EIKON'!ED335*'WEIGHTED from Refinitive'!$B$15)+('WEIGHTED from Refinitive'!$B$16*'ISSUE SCORE from EIKON'!ES335)</f>
        <v>27.77711307949933</v>
      </c>
      <c r="J332" s="1">
        <f>('WEIGHTED from Refinitive'!$B$3*'ISSUE SCORE from EIKON'!O335)+('WEIGHTED from Refinitive'!$B$4*'ISSUE SCORE from EIKON'!AD335)+('ISSUE SCORE from EIKON'!AS335*'WEIGHTED from Refinitive'!$B$5)+('WEIGHTED from Refinitive'!$B$8*'ISSUE SCORE from EIKON'!BH335)+('ISSUE SCORE from EIKON'!BW335*'WEIGHTED from Refinitive'!$B$9)+('WEIGHTED from Refinitive'!$B$10*'ISSUE SCORE from EIKON'!CL335)+('ISSUE SCORE from EIKON'!DA335*'WEIGHTED from Refinitive'!$B$11)+('WEIGHTED from Refinitive'!$B$14*'ISSUE SCORE from EIKON'!DP335)+('ISSUE SCORE from EIKON'!EE335*'WEIGHTED from Refinitive'!$B$15)+('WEIGHTED from Refinitive'!$B$16*'ISSUE SCORE from EIKON'!ET335)</f>
        <v>28.890331707765903</v>
      </c>
      <c r="K332" s="1">
        <f>('WEIGHTED from Refinitive'!$B$3*'ISSUE SCORE from EIKON'!P335)+('WEIGHTED from Refinitive'!$B$4*'ISSUE SCORE from EIKON'!AE335)+('ISSUE SCORE from EIKON'!AT335*'WEIGHTED from Refinitive'!$B$5)+('WEIGHTED from Refinitive'!$B$8*'ISSUE SCORE from EIKON'!BI335)+('ISSUE SCORE from EIKON'!BX335*'WEIGHTED from Refinitive'!$B$9)+('WEIGHTED from Refinitive'!$B$10*'ISSUE SCORE from EIKON'!CM335)+('ISSUE SCORE from EIKON'!DB335*'WEIGHTED from Refinitive'!$B$11)+('WEIGHTED from Refinitive'!$B$14*'ISSUE SCORE from EIKON'!DQ335)+('ISSUE SCORE from EIKON'!EF335*'WEIGHTED from Refinitive'!$B$15)+('WEIGHTED from Refinitive'!$B$16*'ISSUE SCORE from EIKON'!EU335)</f>
        <v>27.629367808291434</v>
      </c>
      <c r="L332" s="1">
        <f>('WEIGHTED from Refinitive'!$B$3*'ISSUE SCORE from EIKON'!Q335)+('WEIGHTED from Refinitive'!$B$4*'ISSUE SCORE from EIKON'!AF335)+('ISSUE SCORE from EIKON'!AU335*'WEIGHTED from Refinitive'!$B$5)+('WEIGHTED from Refinitive'!$B$8*'ISSUE SCORE from EIKON'!BJ335)+('ISSUE SCORE from EIKON'!BY335*'WEIGHTED from Refinitive'!$B$9)+('WEIGHTED from Refinitive'!$B$10*'ISSUE SCORE from EIKON'!CN335)+('ISSUE SCORE from EIKON'!DC335*'WEIGHTED from Refinitive'!$B$11)+('WEIGHTED from Refinitive'!$B$14*'ISSUE SCORE from EIKON'!DR335)+('ISSUE SCORE from EIKON'!EG335*'WEIGHTED from Refinitive'!$B$15)+('WEIGHTED from Refinitive'!$B$16*'ISSUE SCORE from EIKON'!EV335)</f>
        <v>25.798065650644723</v>
      </c>
      <c r="M332" s="1">
        <f>('WEIGHTED from Refinitive'!$B$3*'ISSUE SCORE from EIKON'!R335)+('WEIGHTED from Refinitive'!$B$4*'ISSUE SCORE from EIKON'!AG335)+('ISSUE SCORE from EIKON'!AV335*'WEIGHTED from Refinitive'!$B$5)+('WEIGHTED from Refinitive'!$B$8*'ISSUE SCORE from EIKON'!BK335)+('ISSUE SCORE from EIKON'!BZ335*'WEIGHTED from Refinitive'!$B$9)+('WEIGHTED from Refinitive'!$B$10*'ISSUE SCORE from EIKON'!CO335)+('ISSUE SCORE from EIKON'!DD335*'WEIGHTED from Refinitive'!$B$11)+('WEIGHTED from Refinitive'!$B$14*'ISSUE SCORE from EIKON'!DS335)+('ISSUE SCORE from EIKON'!EH335*'WEIGHTED from Refinitive'!$B$15)+('WEIGHTED from Refinitive'!$B$16*'ISSUE SCORE from EIKON'!EW335)</f>
        <v>0</v>
      </c>
      <c r="N332" s="1">
        <f>('WEIGHTED from Refinitive'!$B$3*'ISSUE SCORE from EIKON'!S335)+('WEIGHTED from Refinitive'!$B$4*'ISSUE SCORE from EIKON'!AH335)+('ISSUE SCORE from EIKON'!AW335*'WEIGHTED from Refinitive'!$B$5)+('WEIGHTED from Refinitive'!$B$8*'ISSUE SCORE from EIKON'!BL335)+('ISSUE SCORE from EIKON'!CA335*'WEIGHTED from Refinitive'!$B$9)+('WEIGHTED from Refinitive'!$B$10*'ISSUE SCORE from EIKON'!CP335)+('ISSUE SCORE from EIKON'!DE335*'WEIGHTED from Refinitive'!$B$11)+('WEIGHTED from Refinitive'!$B$14*'ISSUE SCORE from EIKON'!DT335)+('ISSUE SCORE from EIKON'!EI335*'WEIGHTED from Refinitive'!$B$15)+('WEIGHTED from Refinitive'!$B$16*'ISSUE SCORE from EIKON'!EX335)</f>
        <v>0</v>
      </c>
      <c r="O332" s="1">
        <f>('WEIGHTED from Refinitive'!$B$3*'ISSUE SCORE from EIKON'!T335)+('WEIGHTED from Refinitive'!$B$4*'ISSUE SCORE from EIKON'!AI335)+('ISSUE SCORE from EIKON'!AX335*'WEIGHTED from Refinitive'!$B$5)+('WEIGHTED from Refinitive'!$B$8*'ISSUE SCORE from EIKON'!BM335)+('ISSUE SCORE from EIKON'!CB335*'WEIGHTED from Refinitive'!$B$9)+('WEIGHTED from Refinitive'!$B$10*'ISSUE SCORE from EIKON'!CQ335)+('ISSUE SCORE from EIKON'!DF335*'WEIGHTED from Refinitive'!$B$11)+('WEIGHTED from Refinitive'!$B$14*'ISSUE SCORE from EIKON'!DU335)+('ISSUE SCORE from EIKON'!EJ335*'WEIGHTED from Refinitive'!$B$15)+('WEIGHTED from Refinitive'!$B$16*'ISSUE SCORE from EIKON'!EY335)</f>
        <v>0</v>
      </c>
      <c r="P332" s="1">
        <f>('WEIGHTED from Refinitive'!$B$3*'ISSUE SCORE from EIKON'!U335)+('WEIGHTED from Refinitive'!$B$4*'ISSUE SCORE from EIKON'!AJ335)+('ISSUE SCORE from EIKON'!AY335*'WEIGHTED from Refinitive'!$B$5)+('WEIGHTED from Refinitive'!$B$8*'ISSUE SCORE from EIKON'!BN335)+('ISSUE SCORE from EIKON'!CC335*'WEIGHTED from Refinitive'!$B$9)+('WEIGHTED from Refinitive'!$B$10*'ISSUE SCORE from EIKON'!CR335)+('ISSUE SCORE from EIKON'!DG335*'WEIGHTED from Refinitive'!$B$11)+('WEIGHTED from Refinitive'!$B$14*'ISSUE SCORE from EIKON'!DV335)+('ISSUE SCORE from EIKON'!EK335*'WEIGHTED from Refinitive'!$B$15)+('WEIGHTED from Refinitive'!$B$16*'ISSUE SCORE from EIKON'!EZ335)</f>
        <v>0</v>
      </c>
      <c r="R332" s="11" t="s">
        <v>496</v>
      </c>
      <c r="S332" s="1">
        <f t="shared" si="152"/>
        <v>79.098201469222289</v>
      </c>
      <c r="T332" s="1">
        <f t="shared" si="153"/>
        <v>36.865030991309169</v>
      </c>
      <c r="U332" s="1">
        <f t="shared" si="154"/>
        <v>40.225126080872926</v>
      </c>
      <c r="V332" s="1">
        <f t="shared" si="155"/>
        <v>42.192733017377506</v>
      </c>
      <c r="W332" s="1">
        <f t="shared" si="156"/>
        <v>45.547513760749013</v>
      </c>
      <c r="X332" s="1">
        <f t="shared" si="157"/>
        <v>38.156580095699503</v>
      </c>
      <c r="Y332" s="1">
        <f t="shared" si="158"/>
        <v>31.184968372871623</v>
      </c>
      <c r="Z332" s="1">
        <f t="shared" si="159"/>
        <v>27.77711307949933</v>
      </c>
      <c r="AA332" s="1">
        <f t="shared" si="160"/>
        <v>28.890331707765903</v>
      </c>
      <c r="AB332" s="1">
        <f t="shared" si="161"/>
        <v>27.629367808291434</v>
      </c>
      <c r="AC332" s="1">
        <f t="shared" si="162"/>
        <v>25.798065650644723</v>
      </c>
      <c r="AD332" s="1">
        <f t="shared" si="163"/>
        <v>0</v>
      </c>
      <c r="AE332" s="1">
        <f t="shared" si="164"/>
        <v>0</v>
      </c>
      <c r="AF332" s="1">
        <f t="shared" si="165"/>
        <v>0</v>
      </c>
      <c r="AG332" s="1">
        <f t="shared" si="166"/>
        <v>0</v>
      </c>
      <c r="AI332" s="11" t="s">
        <v>496</v>
      </c>
      <c r="AJ332" s="1">
        <f t="shared" si="167"/>
        <v>42.23317047791312</v>
      </c>
      <c r="AK332" s="1">
        <f t="shared" si="168"/>
        <v>-3.3600950895637567</v>
      </c>
      <c r="AL332" s="1">
        <f t="shared" si="169"/>
        <v>-1.9676069365045805</v>
      </c>
      <c r="AM332" s="1">
        <f t="shared" si="170"/>
        <v>-3.3547807433715064</v>
      </c>
      <c r="AN332" s="1">
        <f t="shared" si="171"/>
        <v>7.3909336650495092</v>
      </c>
      <c r="AO332" s="1">
        <f t="shared" si="172"/>
        <v>6.9716117228278804</v>
      </c>
      <c r="AP332" s="1">
        <f t="shared" si="173"/>
        <v>3.4078552933722932</v>
      </c>
      <c r="AQ332" s="1">
        <f t="shared" si="174"/>
        <v>-1.1132186282665728</v>
      </c>
      <c r="AR332" s="1">
        <f t="shared" si="175"/>
        <v>1.2609638994744685</v>
      </c>
      <c r="AS332" s="1">
        <f t="shared" si="176"/>
        <v>1.8313021576467108</v>
      </c>
      <c r="AT332" s="1">
        <f t="shared" si="177"/>
        <v>25.798065650644723</v>
      </c>
      <c r="AU332" s="1">
        <f t="shared" si="178"/>
        <v>0</v>
      </c>
      <c r="AV332" s="1">
        <f t="shared" si="179"/>
        <v>0</v>
      </c>
      <c r="AW332" s="1">
        <f t="shared" si="180"/>
        <v>0</v>
      </c>
      <c r="AX332" s="1" t="str">
        <f>VLOOKUP(AI332,'ISSUE SCORE from EIKON'!A335:B764,2,FALSE)</f>
        <v>Xerox Holdings Corp</v>
      </c>
      <c r="AY332" s="1">
        <f t="shared" si="181"/>
        <v>331</v>
      </c>
      <c r="AZ332" s="1">
        <v>331</v>
      </c>
      <c r="BA332" s="1">
        <v>1</v>
      </c>
    </row>
    <row r="333" spans="1:53" ht="15">
      <c r="A333" s="11" t="s">
        <v>399</v>
      </c>
      <c r="B333" s="1">
        <f>('WEIGHTED from Refinitive'!$B$3*'ISSUE SCORE from EIKON'!G336)+('WEIGHTED from Refinitive'!$B$4*'ISSUE SCORE from EIKON'!V336)+('ISSUE SCORE from EIKON'!AK336*'WEIGHTED from Refinitive'!$B$5)+('WEIGHTED from Refinitive'!$B$8*'ISSUE SCORE from EIKON'!AZ336)+('ISSUE SCORE from EIKON'!BO336*'WEIGHTED from Refinitive'!$B$9)+('WEIGHTED from Refinitive'!$B$10*'ISSUE SCORE from EIKON'!CD336)+('ISSUE SCORE from EIKON'!CS336*'WEIGHTED from Refinitive'!$B$11)+('WEIGHTED from Refinitive'!$B$14*'ISSUE SCORE from EIKON'!DH336)+('ISSUE SCORE from EIKON'!DW336*'WEIGHTED from Refinitive'!$B$15)+('WEIGHTED from Refinitive'!$B$16*'ISSUE SCORE from EIKON'!EL336)</f>
        <v>59.112446549822209</v>
      </c>
      <c r="C333" s="1">
        <f>('WEIGHTED from Refinitive'!$B$3*'ISSUE SCORE from EIKON'!H336)+('WEIGHTED from Refinitive'!$B$4*'ISSUE SCORE from EIKON'!W336)+('ISSUE SCORE from EIKON'!AL336*'WEIGHTED from Refinitive'!$B$5)+('WEIGHTED from Refinitive'!$B$8*'ISSUE SCORE from EIKON'!BA336)+('ISSUE SCORE from EIKON'!BP336*'WEIGHTED from Refinitive'!$B$9)+('WEIGHTED from Refinitive'!$B$10*'ISSUE SCORE from EIKON'!CE336)+('ISSUE SCORE from EIKON'!CT336*'WEIGHTED from Refinitive'!$B$11)+('WEIGHTED from Refinitive'!$B$14*'ISSUE SCORE from EIKON'!DI336)+('ISSUE SCORE from EIKON'!DX336*'WEIGHTED from Refinitive'!$B$15)+('WEIGHTED from Refinitive'!$B$16*'ISSUE SCORE from EIKON'!EM336)</f>
        <v>58.549383959524008</v>
      </c>
      <c r="D333" s="1">
        <f>('WEIGHTED from Refinitive'!$B$3*'ISSUE SCORE from EIKON'!I336)+('WEIGHTED from Refinitive'!$B$4*'ISSUE SCORE from EIKON'!X336)+('ISSUE SCORE from EIKON'!AM336*'WEIGHTED from Refinitive'!$B$5)+('WEIGHTED from Refinitive'!$B$8*'ISSUE SCORE from EIKON'!BB336)+('ISSUE SCORE from EIKON'!BQ336*'WEIGHTED from Refinitive'!$B$9)+('WEIGHTED from Refinitive'!$B$10*'ISSUE SCORE from EIKON'!CF336)+('ISSUE SCORE from EIKON'!CU336*'WEIGHTED from Refinitive'!$B$11)+('WEIGHTED from Refinitive'!$B$14*'ISSUE SCORE from EIKON'!DJ336)+('ISSUE SCORE from EIKON'!DY336*'WEIGHTED from Refinitive'!$B$15)+('WEIGHTED from Refinitive'!$B$16*'ISSUE SCORE from EIKON'!EN336)</f>
        <v>54.219184480147874</v>
      </c>
      <c r="E333" s="1">
        <f>('WEIGHTED from Refinitive'!$B$3*'ISSUE SCORE from EIKON'!J336)+('WEIGHTED from Refinitive'!$B$4*'ISSUE SCORE from EIKON'!Y336)+('ISSUE SCORE from EIKON'!AN336*'WEIGHTED from Refinitive'!$B$5)+('WEIGHTED from Refinitive'!$B$8*'ISSUE SCORE from EIKON'!BC336)+('ISSUE SCORE from EIKON'!BR336*'WEIGHTED from Refinitive'!$B$9)+('WEIGHTED from Refinitive'!$B$10*'ISSUE SCORE from EIKON'!CG336)+('ISSUE SCORE from EIKON'!CV336*'WEIGHTED from Refinitive'!$B$11)+('WEIGHTED from Refinitive'!$B$14*'ISSUE SCORE from EIKON'!DK336)+('ISSUE SCORE from EIKON'!DZ336*'WEIGHTED from Refinitive'!$B$15)+('WEIGHTED from Refinitive'!$B$16*'ISSUE SCORE from EIKON'!EO336)</f>
        <v>48.55019636326972</v>
      </c>
      <c r="F333" s="1">
        <f>('WEIGHTED from Refinitive'!$B$3*'ISSUE SCORE from EIKON'!K336)+('WEIGHTED from Refinitive'!$B$4*'ISSUE SCORE from EIKON'!Z336)+('ISSUE SCORE from EIKON'!AO336*'WEIGHTED from Refinitive'!$B$5)+('WEIGHTED from Refinitive'!$B$8*'ISSUE SCORE from EIKON'!BD336)+('ISSUE SCORE from EIKON'!BS336*'WEIGHTED from Refinitive'!$B$9)+('WEIGHTED from Refinitive'!$B$10*'ISSUE SCORE from EIKON'!CH336)+('ISSUE SCORE from EIKON'!CW336*'WEIGHTED from Refinitive'!$B$11)+('WEIGHTED from Refinitive'!$B$14*'ISSUE SCORE from EIKON'!DL336)+('ISSUE SCORE from EIKON'!EA336*'WEIGHTED from Refinitive'!$B$15)+('WEIGHTED from Refinitive'!$B$16*'ISSUE SCORE from EIKON'!EP336)</f>
        <v>42.480466155718076</v>
      </c>
      <c r="G333" s="1">
        <f>('WEIGHTED from Refinitive'!$B$3*'ISSUE SCORE from EIKON'!L336)+('WEIGHTED from Refinitive'!$B$4*'ISSUE SCORE from EIKON'!AA336)+('ISSUE SCORE from EIKON'!AP336*'WEIGHTED from Refinitive'!$B$5)+('WEIGHTED from Refinitive'!$B$8*'ISSUE SCORE from EIKON'!BE336)+('ISSUE SCORE from EIKON'!BT336*'WEIGHTED from Refinitive'!$B$9)+('WEIGHTED from Refinitive'!$B$10*'ISSUE SCORE from EIKON'!CI336)+('ISSUE SCORE from EIKON'!CX336*'WEIGHTED from Refinitive'!$B$11)+('WEIGHTED from Refinitive'!$B$14*'ISSUE SCORE from EIKON'!DM336)+('ISSUE SCORE from EIKON'!EB336*'WEIGHTED from Refinitive'!$B$15)+('WEIGHTED from Refinitive'!$B$16*'ISSUE SCORE from EIKON'!EQ336)</f>
        <v>36.708297901200396</v>
      </c>
      <c r="H333" s="1">
        <f>('WEIGHTED from Refinitive'!$B$3*'ISSUE SCORE from EIKON'!M336)+('WEIGHTED from Refinitive'!$B$4*'ISSUE SCORE from EIKON'!AB336)+('ISSUE SCORE from EIKON'!AQ336*'WEIGHTED from Refinitive'!$B$5)+('WEIGHTED from Refinitive'!$B$8*'ISSUE SCORE from EIKON'!BF336)+('ISSUE SCORE from EIKON'!BU336*'WEIGHTED from Refinitive'!$B$9)+('WEIGHTED from Refinitive'!$B$10*'ISSUE SCORE from EIKON'!CJ336)+('ISSUE SCORE from EIKON'!CY336*'WEIGHTED from Refinitive'!$B$11)+('WEIGHTED from Refinitive'!$B$14*'ISSUE SCORE from EIKON'!DN336)+('ISSUE SCORE from EIKON'!EC336*'WEIGHTED from Refinitive'!$B$15)+('WEIGHTED from Refinitive'!$B$16*'ISSUE SCORE from EIKON'!ER336)</f>
        <v>35.783550046476215</v>
      </c>
      <c r="I333" s="1">
        <f>('WEIGHTED from Refinitive'!$B$3*'ISSUE SCORE from EIKON'!N336)+('WEIGHTED from Refinitive'!$B$4*'ISSUE SCORE from EIKON'!AC336)+('ISSUE SCORE from EIKON'!AR336*'WEIGHTED from Refinitive'!$B$5)+('WEIGHTED from Refinitive'!$B$8*'ISSUE SCORE from EIKON'!BG336)+('ISSUE SCORE from EIKON'!BV336*'WEIGHTED from Refinitive'!$B$9)+('WEIGHTED from Refinitive'!$B$10*'ISSUE SCORE from EIKON'!CK336)+('ISSUE SCORE from EIKON'!CZ336*'WEIGHTED from Refinitive'!$B$11)+('WEIGHTED from Refinitive'!$B$14*'ISSUE SCORE from EIKON'!DO336)+('ISSUE SCORE from EIKON'!ED336*'WEIGHTED from Refinitive'!$B$15)+('WEIGHTED from Refinitive'!$B$16*'ISSUE SCORE from EIKON'!ES336)</f>
        <v>36.179586860507897</v>
      </c>
      <c r="J333" s="1">
        <f>('WEIGHTED from Refinitive'!$B$3*'ISSUE SCORE from EIKON'!O336)+('WEIGHTED from Refinitive'!$B$4*'ISSUE SCORE from EIKON'!AD336)+('ISSUE SCORE from EIKON'!AS336*'WEIGHTED from Refinitive'!$B$5)+('WEIGHTED from Refinitive'!$B$8*'ISSUE SCORE from EIKON'!BH336)+('ISSUE SCORE from EIKON'!BW336*'WEIGHTED from Refinitive'!$B$9)+('WEIGHTED from Refinitive'!$B$10*'ISSUE SCORE from EIKON'!CL336)+('ISSUE SCORE from EIKON'!DA336*'WEIGHTED from Refinitive'!$B$11)+('WEIGHTED from Refinitive'!$B$14*'ISSUE SCORE from EIKON'!DP336)+('ISSUE SCORE from EIKON'!EE336*'WEIGHTED from Refinitive'!$B$15)+('WEIGHTED from Refinitive'!$B$16*'ISSUE SCORE from EIKON'!ET336)</f>
        <v>45.177257520025137</v>
      </c>
      <c r="K333" s="1">
        <f>('WEIGHTED from Refinitive'!$B$3*'ISSUE SCORE from EIKON'!P336)+('WEIGHTED from Refinitive'!$B$4*'ISSUE SCORE from EIKON'!AE336)+('ISSUE SCORE from EIKON'!AT336*'WEIGHTED from Refinitive'!$B$5)+('WEIGHTED from Refinitive'!$B$8*'ISSUE SCORE from EIKON'!BI336)+('ISSUE SCORE from EIKON'!BX336*'WEIGHTED from Refinitive'!$B$9)+('WEIGHTED from Refinitive'!$B$10*'ISSUE SCORE from EIKON'!CM336)+('ISSUE SCORE from EIKON'!DB336*'WEIGHTED from Refinitive'!$B$11)+('WEIGHTED from Refinitive'!$B$14*'ISSUE SCORE from EIKON'!DQ336)+('ISSUE SCORE from EIKON'!EF336*'WEIGHTED from Refinitive'!$B$15)+('WEIGHTED from Refinitive'!$B$16*'ISSUE SCORE from EIKON'!EU336)</f>
        <v>46.725719472071987</v>
      </c>
      <c r="L333" s="1">
        <f>('WEIGHTED from Refinitive'!$B$3*'ISSUE SCORE from EIKON'!Q336)+('WEIGHTED from Refinitive'!$B$4*'ISSUE SCORE from EIKON'!AF336)+('ISSUE SCORE from EIKON'!AU336*'WEIGHTED from Refinitive'!$B$5)+('WEIGHTED from Refinitive'!$B$8*'ISSUE SCORE from EIKON'!BJ336)+('ISSUE SCORE from EIKON'!BY336*'WEIGHTED from Refinitive'!$B$9)+('WEIGHTED from Refinitive'!$B$10*'ISSUE SCORE from EIKON'!CN336)+('ISSUE SCORE from EIKON'!DC336*'WEIGHTED from Refinitive'!$B$11)+('WEIGHTED from Refinitive'!$B$14*'ISSUE SCORE from EIKON'!DR336)+('ISSUE SCORE from EIKON'!EG336*'WEIGHTED from Refinitive'!$B$15)+('WEIGHTED from Refinitive'!$B$16*'ISSUE SCORE from EIKON'!EV336)</f>
        <v>42.956945844831232</v>
      </c>
      <c r="M333" s="1">
        <f>('WEIGHTED from Refinitive'!$B$3*'ISSUE SCORE from EIKON'!R336)+('WEIGHTED from Refinitive'!$B$4*'ISSUE SCORE from EIKON'!AG336)+('ISSUE SCORE from EIKON'!AV336*'WEIGHTED from Refinitive'!$B$5)+('WEIGHTED from Refinitive'!$B$8*'ISSUE SCORE from EIKON'!BK336)+('ISSUE SCORE from EIKON'!BZ336*'WEIGHTED from Refinitive'!$B$9)+('WEIGHTED from Refinitive'!$B$10*'ISSUE SCORE from EIKON'!CO336)+('ISSUE SCORE from EIKON'!DD336*'WEIGHTED from Refinitive'!$B$11)+('WEIGHTED from Refinitive'!$B$14*'ISSUE SCORE from EIKON'!DS336)+('ISSUE SCORE from EIKON'!EH336*'WEIGHTED from Refinitive'!$B$15)+('WEIGHTED from Refinitive'!$B$16*'ISSUE SCORE from EIKON'!EW336)</f>
        <v>31.955250783699043</v>
      </c>
      <c r="N333" s="1">
        <f>('WEIGHTED from Refinitive'!$B$3*'ISSUE SCORE from EIKON'!S336)+('WEIGHTED from Refinitive'!$B$4*'ISSUE SCORE from EIKON'!AH336)+('ISSUE SCORE from EIKON'!AW336*'WEIGHTED from Refinitive'!$B$5)+('WEIGHTED from Refinitive'!$B$8*'ISSUE SCORE from EIKON'!BL336)+('ISSUE SCORE from EIKON'!CA336*'WEIGHTED from Refinitive'!$B$9)+('WEIGHTED from Refinitive'!$B$10*'ISSUE SCORE from EIKON'!CP336)+('ISSUE SCORE from EIKON'!DE336*'WEIGHTED from Refinitive'!$B$11)+('WEIGHTED from Refinitive'!$B$14*'ISSUE SCORE from EIKON'!DT336)+('ISSUE SCORE from EIKON'!EI336*'WEIGHTED from Refinitive'!$B$15)+('WEIGHTED from Refinitive'!$B$16*'ISSUE SCORE from EIKON'!EX336)</f>
        <v>32.072171434916122</v>
      </c>
      <c r="O333" s="1">
        <f>('WEIGHTED from Refinitive'!$B$3*'ISSUE SCORE from EIKON'!T336)+('WEIGHTED from Refinitive'!$B$4*'ISSUE SCORE from EIKON'!AI336)+('ISSUE SCORE from EIKON'!AX336*'WEIGHTED from Refinitive'!$B$5)+('WEIGHTED from Refinitive'!$B$8*'ISSUE SCORE from EIKON'!BM336)+('ISSUE SCORE from EIKON'!CB336*'WEIGHTED from Refinitive'!$B$9)+('WEIGHTED from Refinitive'!$B$10*'ISSUE SCORE from EIKON'!CQ336)+('ISSUE SCORE from EIKON'!DF336*'WEIGHTED from Refinitive'!$B$11)+('WEIGHTED from Refinitive'!$B$14*'ISSUE SCORE from EIKON'!DU336)+('ISSUE SCORE from EIKON'!EJ336*'WEIGHTED from Refinitive'!$B$15)+('WEIGHTED from Refinitive'!$B$16*'ISSUE SCORE from EIKON'!EY336)</f>
        <v>44.343644067796568</v>
      </c>
      <c r="P333" s="1">
        <f>('WEIGHTED from Refinitive'!$B$3*'ISSUE SCORE from EIKON'!U336)+('WEIGHTED from Refinitive'!$B$4*'ISSUE SCORE from EIKON'!AJ336)+('ISSUE SCORE from EIKON'!AY336*'WEIGHTED from Refinitive'!$B$5)+('WEIGHTED from Refinitive'!$B$8*'ISSUE SCORE from EIKON'!BN336)+('ISSUE SCORE from EIKON'!CC336*'WEIGHTED from Refinitive'!$B$9)+('WEIGHTED from Refinitive'!$B$10*'ISSUE SCORE from EIKON'!CR336)+('ISSUE SCORE from EIKON'!DG336*'WEIGHTED from Refinitive'!$B$11)+('WEIGHTED from Refinitive'!$B$14*'ISSUE SCORE from EIKON'!DV336)+('ISSUE SCORE from EIKON'!EK336*'WEIGHTED from Refinitive'!$B$15)+('WEIGHTED from Refinitive'!$B$16*'ISSUE SCORE from EIKON'!EZ336)</f>
        <v>0</v>
      </c>
      <c r="R333" s="11" t="s">
        <v>497</v>
      </c>
      <c r="S333" s="1">
        <f t="shared" si="152"/>
        <v>78.127237957316112</v>
      </c>
      <c r="T333" s="1">
        <f t="shared" si="153"/>
        <v>58.549383959524008</v>
      </c>
      <c r="U333" s="1">
        <f t="shared" si="154"/>
        <v>54.219184480147874</v>
      </c>
      <c r="V333" s="1">
        <f t="shared" si="155"/>
        <v>48.55019636326972</v>
      </c>
      <c r="W333" s="1">
        <f t="shared" si="156"/>
        <v>42.480466155718076</v>
      </c>
      <c r="X333" s="1">
        <f t="shared" si="157"/>
        <v>36.708297901200396</v>
      </c>
      <c r="Y333" s="1">
        <f t="shared" si="158"/>
        <v>35.783550046476215</v>
      </c>
      <c r="Z333" s="1">
        <f t="shared" si="159"/>
        <v>36.179586860507897</v>
      </c>
      <c r="AA333" s="1">
        <f t="shared" si="160"/>
        <v>45.177257520025137</v>
      </c>
      <c r="AB333" s="1">
        <f t="shared" si="161"/>
        <v>46.725719472071987</v>
      </c>
      <c r="AC333" s="1">
        <f t="shared" si="162"/>
        <v>42.956945844831232</v>
      </c>
      <c r="AD333" s="1">
        <f t="shared" si="163"/>
        <v>31.955250783699043</v>
      </c>
      <c r="AE333" s="1">
        <f t="shared" si="164"/>
        <v>32.072171434916122</v>
      </c>
      <c r="AF333" s="1">
        <f t="shared" si="165"/>
        <v>44.343644067796568</v>
      </c>
      <c r="AG333" s="1">
        <f t="shared" si="166"/>
        <v>0</v>
      </c>
      <c r="AI333" s="11" t="s">
        <v>497</v>
      </c>
      <c r="AJ333" s="1">
        <f t="shared" si="167"/>
        <v>19.577853997792104</v>
      </c>
      <c r="AK333" s="1">
        <f t="shared" si="168"/>
        <v>4.3301994793761338</v>
      </c>
      <c r="AL333" s="1">
        <f t="shared" si="169"/>
        <v>5.668988116878154</v>
      </c>
      <c r="AM333" s="1">
        <f t="shared" si="170"/>
        <v>6.0697302075516433</v>
      </c>
      <c r="AN333" s="1">
        <f t="shared" si="171"/>
        <v>5.7721682545176805</v>
      </c>
      <c r="AO333" s="1">
        <f t="shared" si="172"/>
        <v>0.9247478547241812</v>
      </c>
      <c r="AP333" s="1">
        <f t="shared" si="173"/>
        <v>-0.39603681403168167</v>
      </c>
      <c r="AQ333" s="1">
        <f t="shared" si="174"/>
        <v>-8.9976706595172402</v>
      </c>
      <c r="AR333" s="1">
        <f t="shared" si="175"/>
        <v>-1.5484619520468499</v>
      </c>
      <c r="AS333" s="1">
        <f t="shared" si="176"/>
        <v>3.7687736272407548</v>
      </c>
      <c r="AT333" s="1">
        <f t="shared" si="177"/>
        <v>11.001695061132189</v>
      </c>
      <c r="AU333" s="1">
        <f t="shared" si="178"/>
        <v>-0.11692065121707884</v>
      </c>
      <c r="AV333" s="1">
        <f t="shared" si="179"/>
        <v>-12.271472632880446</v>
      </c>
      <c r="AW333" s="1">
        <f t="shared" si="180"/>
        <v>44.343644067796568</v>
      </c>
      <c r="AX333" s="1" t="str">
        <f>VLOOKUP(AI333,'ISSUE SCORE from EIKON'!A336:B765,2,FALSE)</f>
        <v>Xylem Inc</v>
      </c>
      <c r="AY333" s="1">
        <f t="shared" si="181"/>
        <v>332</v>
      </c>
      <c r="AZ333" s="1">
        <v>332</v>
      </c>
      <c r="BA333" s="1">
        <v>1</v>
      </c>
    </row>
    <row r="334" spans="1:53" ht="15">
      <c r="A334" s="11" t="s">
        <v>401</v>
      </c>
      <c r="B334" s="1">
        <f>('WEIGHTED from Refinitive'!$B$3*'ISSUE SCORE from EIKON'!G337)+('WEIGHTED from Refinitive'!$B$4*'ISSUE SCORE from EIKON'!V337)+('ISSUE SCORE from EIKON'!AK337*'WEIGHTED from Refinitive'!$B$5)+('WEIGHTED from Refinitive'!$B$8*'ISSUE SCORE from EIKON'!AZ337)+('ISSUE SCORE from EIKON'!BO337*'WEIGHTED from Refinitive'!$B$9)+('WEIGHTED from Refinitive'!$B$10*'ISSUE SCORE from EIKON'!CD337)+('ISSUE SCORE from EIKON'!CS337*'WEIGHTED from Refinitive'!$B$11)+('WEIGHTED from Refinitive'!$B$14*'ISSUE SCORE from EIKON'!DH337)+('ISSUE SCORE from EIKON'!DW337*'WEIGHTED from Refinitive'!$B$15)+('WEIGHTED from Refinitive'!$B$16*'ISSUE SCORE from EIKON'!EL337)</f>
        <v>64.016730852706885</v>
      </c>
      <c r="C334" s="1">
        <f>('WEIGHTED from Refinitive'!$B$3*'ISSUE SCORE from EIKON'!H337)+('WEIGHTED from Refinitive'!$B$4*'ISSUE SCORE from EIKON'!W337)+('ISSUE SCORE from EIKON'!AL337*'WEIGHTED from Refinitive'!$B$5)+('WEIGHTED from Refinitive'!$B$8*'ISSUE SCORE from EIKON'!BA337)+('ISSUE SCORE from EIKON'!BP337*'WEIGHTED from Refinitive'!$B$9)+('WEIGHTED from Refinitive'!$B$10*'ISSUE SCORE from EIKON'!CE337)+('ISSUE SCORE from EIKON'!CT337*'WEIGHTED from Refinitive'!$B$11)+('WEIGHTED from Refinitive'!$B$14*'ISSUE SCORE from EIKON'!DI337)+('ISSUE SCORE from EIKON'!DX337*'WEIGHTED from Refinitive'!$B$15)+('WEIGHTED from Refinitive'!$B$16*'ISSUE SCORE from EIKON'!EM337)</f>
        <v>69.363557533745322</v>
      </c>
      <c r="D334" s="1">
        <f>('WEIGHTED from Refinitive'!$B$3*'ISSUE SCORE from EIKON'!I337)+('WEIGHTED from Refinitive'!$B$4*'ISSUE SCORE from EIKON'!X337)+('ISSUE SCORE from EIKON'!AM337*'WEIGHTED from Refinitive'!$B$5)+('WEIGHTED from Refinitive'!$B$8*'ISSUE SCORE from EIKON'!BB337)+('ISSUE SCORE from EIKON'!BQ337*'WEIGHTED from Refinitive'!$B$9)+('WEIGHTED from Refinitive'!$B$10*'ISSUE SCORE from EIKON'!CF337)+('ISSUE SCORE from EIKON'!CU337*'WEIGHTED from Refinitive'!$B$11)+('WEIGHTED from Refinitive'!$B$14*'ISSUE SCORE from EIKON'!DJ337)+('ISSUE SCORE from EIKON'!DY337*'WEIGHTED from Refinitive'!$B$15)+('WEIGHTED from Refinitive'!$B$16*'ISSUE SCORE from EIKON'!EN337)</f>
        <v>68.996206054328454</v>
      </c>
      <c r="E334" s="1">
        <f>('WEIGHTED from Refinitive'!$B$3*'ISSUE SCORE from EIKON'!J337)+('WEIGHTED from Refinitive'!$B$4*'ISSUE SCORE from EIKON'!Y337)+('ISSUE SCORE from EIKON'!AN337*'WEIGHTED from Refinitive'!$B$5)+('WEIGHTED from Refinitive'!$B$8*'ISSUE SCORE from EIKON'!BC337)+('ISSUE SCORE from EIKON'!BR337*'WEIGHTED from Refinitive'!$B$9)+('WEIGHTED from Refinitive'!$B$10*'ISSUE SCORE from EIKON'!CG337)+('ISSUE SCORE from EIKON'!CV337*'WEIGHTED from Refinitive'!$B$11)+('WEIGHTED from Refinitive'!$B$14*'ISSUE SCORE from EIKON'!DK337)+('ISSUE SCORE from EIKON'!DZ337*'WEIGHTED from Refinitive'!$B$15)+('WEIGHTED from Refinitive'!$B$16*'ISSUE SCORE from EIKON'!EO337)</f>
        <v>71.487220717670908</v>
      </c>
      <c r="F334" s="1">
        <f>('WEIGHTED from Refinitive'!$B$3*'ISSUE SCORE from EIKON'!K337)+('WEIGHTED from Refinitive'!$B$4*'ISSUE SCORE from EIKON'!Z337)+('ISSUE SCORE from EIKON'!AO337*'WEIGHTED from Refinitive'!$B$5)+('WEIGHTED from Refinitive'!$B$8*'ISSUE SCORE from EIKON'!BD337)+('ISSUE SCORE from EIKON'!BS337*'WEIGHTED from Refinitive'!$B$9)+('WEIGHTED from Refinitive'!$B$10*'ISSUE SCORE from EIKON'!CH337)+('ISSUE SCORE from EIKON'!CW337*'WEIGHTED from Refinitive'!$B$11)+('WEIGHTED from Refinitive'!$B$14*'ISSUE SCORE from EIKON'!DL337)+('ISSUE SCORE from EIKON'!EA337*'WEIGHTED from Refinitive'!$B$15)+('WEIGHTED from Refinitive'!$B$16*'ISSUE SCORE from EIKON'!EP337)</f>
        <v>66.312143120037803</v>
      </c>
      <c r="G334" s="1">
        <f>('WEIGHTED from Refinitive'!$B$3*'ISSUE SCORE from EIKON'!L337)+('WEIGHTED from Refinitive'!$B$4*'ISSUE SCORE from EIKON'!AA337)+('ISSUE SCORE from EIKON'!AP337*'WEIGHTED from Refinitive'!$B$5)+('WEIGHTED from Refinitive'!$B$8*'ISSUE SCORE from EIKON'!BE337)+('ISSUE SCORE from EIKON'!BT337*'WEIGHTED from Refinitive'!$B$9)+('WEIGHTED from Refinitive'!$B$10*'ISSUE SCORE from EIKON'!CI337)+('ISSUE SCORE from EIKON'!CX337*'WEIGHTED from Refinitive'!$B$11)+('WEIGHTED from Refinitive'!$B$14*'ISSUE SCORE from EIKON'!DM337)+('ISSUE SCORE from EIKON'!EB337*'WEIGHTED from Refinitive'!$B$15)+('WEIGHTED from Refinitive'!$B$16*'ISSUE SCORE from EIKON'!EQ337)</f>
        <v>81.439887897506253</v>
      </c>
      <c r="H334" s="1">
        <f>('WEIGHTED from Refinitive'!$B$3*'ISSUE SCORE from EIKON'!M337)+('WEIGHTED from Refinitive'!$B$4*'ISSUE SCORE from EIKON'!AB337)+('ISSUE SCORE from EIKON'!AQ337*'WEIGHTED from Refinitive'!$B$5)+('WEIGHTED from Refinitive'!$B$8*'ISSUE SCORE from EIKON'!BF337)+('ISSUE SCORE from EIKON'!BU337*'WEIGHTED from Refinitive'!$B$9)+('WEIGHTED from Refinitive'!$B$10*'ISSUE SCORE from EIKON'!CJ337)+('ISSUE SCORE from EIKON'!CY337*'WEIGHTED from Refinitive'!$B$11)+('WEIGHTED from Refinitive'!$B$14*'ISSUE SCORE from EIKON'!DN337)+('ISSUE SCORE from EIKON'!EC337*'WEIGHTED from Refinitive'!$B$15)+('WEIGHTED from Refinitive'!$B$16*'ISSUE SCORE from EIKON'!ER337)</f>
        <v>81.05282575182089</v>
      </c>
      <c r="I334" s="1">
        <f>('WEIGHTED from Refinitive'!$B$3*'ISSUE SCORE from EIKON'!N337)+('WEIGHTED from Refinitive'!$B$4*'ISSUE SCORE from EIKON'!AC337)+('ISSUE SCORE from EIKON'!AR337*'WEIGHTED from Refinitive'!$B$5)+('WEIGHTED from Refinitive'!$B$8*'ISSUE SCORE from EIKON'!BG337)+('ISSUE SCORE from EIKON'!BV337*'WEIGHTED from Refinitive'!$B$9)+('WEIGHTED from Refinitive'!$B$10*'ISSUE SCORE from EIKON'!CK337)+('ISSUE SCORE from EIKON'!CZ337*'WEIGHTED from Refinitive'!$B$11)+('WEIGHTED from Refinitive'!$B$14*'ISSUE SCORE from EIKON'!DO337)+('ISSUE SCORE from EIKON'!ED337*'WEIGHTED from Refinitive'!$B$15)+('WEIGHTED from Refinitive'!$B$16*'ISSUE SCORE from EIKON'!ES337)</f>
        <v>74.210778463339892</v>
      </c>
      <c r="J334" s="1">
        <f>('WEIGHTED from Refinitive'!$B$3*'ISSUE SCORE from EIKON'!O337)+('WEIGHTED from Refinitive'!$B$4*'ISSUE SCORE from EIKON'!AD337)+('ISSUE SCORE from EIKON'!AS337*'WEIGHTED from Refinitive'!$B$5)+('WEIGHTED from Refinitive'!$B$8*'ISSUE SCORE from EIKON'!BH337)+('ISSUE SCORE from EIKON'!BW337*'WEIGHTED from Refinitive'!$B$9)+('WEIGHTED from Refinitive'!$B$10*'ISSUE SCORE from EIKON'!CL337)+('ISSUE SCORE from EIKON'!DA337*'WEIGHTED from Refinitive'!$B$11)+('WEIGHTED from Refinitive'!$B$14*'ISSUE SCORE from EIKON'!DP337)+('ISSUE SCORE from EIKON'!EE337*'WEIGHTED from Refinitive'!$B$15)+('WEIGHTED from Refinitive'!$B$16*'ISSUE SCORE from EIKON'!ET337)</f>
        <v>70.868194934964222</v>
      </c>
      <c r="K334" s="1">
        <f>('WEIGHTED from Refinitive'!$B$3*'ISSUE SCORE from EIKON'!P337)+('WEIGHTED from Refinitive'!$B$4*'ISSUE SCORE from EIKON'!AE337)+('ISSUE SCORE from EIKON'!AT337*'WEIGHTED from Refinitive'!$B$5)+('WEIGHTED from Refinitive'!$B$8*'ISSUE SCORE from EIKON'!BI337)+('ISSUE SCORE from EIKON'!BX337*'WEIGHTED from Refinitive'!$B$9)+('WEIGHTED from Refinitive'!$B$10*'ISSUE SCORE from EIKON'!CM337)+('ISSUE SCORE from EIKON'!DB337*'WEIGHTED from Refinitive'!$B$11)+('WEIGHTED from Refinitive'!$B$14*'ISSUE SCORE from EIKON'!DQ337)+('ISSUE SCORE from EIKON'!EF337*'WEIGHTED from Refinitive'!$B$15)+('WEIGHTED from Refinitive'!$B$16*'ISSUE SCORE from EIKON'!EU337)</f>
        <v>61.933975838969801</v>
      </c>
      <c r="L334" s="1">
        <f>('WEIGHTED from Refinitive'!$B$3*'ISSUE SCORE from EIKON'!Q337)+('WEIGHTED from Refinitive'!$B$4*'ISSUE SCORE from EIKON'!AF337)+('ISSUE SCORE from EIKON'!AU337*'WEIGHTED from Refinitive'!$B$5)+('WEIGHTED from Refinitive'!$B$8*'ISSUE SCORE from EIKON'!BJ337)+('ISSUE SCORE from EIKON'!BY337*'WEIGHTED from Refinitive'!$B$9)+('WEIGHTED from Refinitive'!$B$10*'ISSUE SCORE from EIKON'!CN337)+('ISSUE SCORE from EIKON'!DC337*'WEIGHTED from Refinitive'!$B$11)+('WEIGHTED from Refinitive'!$B$14*'ISSUE SCORE from EIKON'!DR337)+('ISSUE SCORE from EIKON'!EG337*'WEIGHTED from Refinitive'!$B$15)+('WEIGHTED from Refinitive'!$B$16*'ISSUE SCORE from EIKON'!EV337)</f>
        <v>68.586967216546611</v>
      </c>
      <c r="M334" s="1">
        <f>('WEIGHTED from Refinitive'!$B$3*'ISSUE SCORE from EIKON'!R337)+('WEIGHTED from Refinitive'!$B$4*'ISSUE SCORE from EIKON'!AG337)+('ISSUE SCORE from EIKON'!AV337*'WEIGHTED from Refinitive'!$B$5)+('WEIGHTED from Refinitive'!$B$8*'ISSUE SCORE from EIKON'!BK337)+('ISSUE SCORE from EIKON'!BZ337*'WEIGHTED from Refinitive'!$B$9)+('WEIGHTED from Refinitive'!$B$10*'ISSUE SCORE from EIKON'!CO337)+('ISSUE SCORE from EIKON'!DD337*'WEIGHTED from Refinitive'!$B$11)+('WEIGHTED from Refinitive'!$B$14*'ISSUE SCORE from EIKON'!DS337)+('ISSUE SCORE from EIKON'!EH337*'WEIGHTED from Refinitive'!$B$15)+('WEIGHTED from Refinitive'!$B$16*'ISSUE SCORE from EIKON'!EW337)</f>
        <v>56.969805866011988</v>
      </c>
      <c r="N334" s="1">
        <f>('WEIGHTED from Refinitive'!$B$3*'ISSUE SCORE from EIKON'!S337)+('WEIGHTED from Refinitive'!$B$4*'ISSUE SCORE from EIKON'!AH337)+('ISSUE SCORE from EIKON'!AW337*'WEIGHTED from Refinitive'!$B$5)+('WEIGHTED from Refinitive'!$B$8*'ISSUE SCORE from EIKON'!BL337)+('ISSUE SCORE from EIKON'!CA337*'WEIGHTED from Refinitive'!$B$9)+('WEIGHTED from Refinitive'!$B$10*'ISSUE SCORE from EIKON'!CP337)+('ISSUE SCORE from EIKON'!DE337*'WEIGHTED from Refinitive'!$B$11)+('WEIGHTED from Refinitive'!$B$14*'ISSUE SCORE from EIKON'!DT337)+('ISSUE SCORE from EIKON'!EI337*'WEIGHTED from Refinitive'!$B$15)+('WEIGHTED from Refinitive'!$B$16*'ISSUE SCORE from EIKON'!EX337)</f>
        <v>32.455208333333303</v>
      </c>
      <c r="O334" s="1">
        <f>('WEIGHTED from Refinitive'!$B$3*'ISSUE SCORE from EIKON'!T337)+('WEIGHTED from Refinitive'!$B$4*'ISSUE SCORE from EIKON'!AI337)+('ISSUE SCORE from EIKON'!AX337*'WEIGHTED from Refinitive'!$B$5)+('WEIGHTED from Refinitive'!$B$8*'ISSUE SCORE from EIKON'!BM337)+('ISSUE SCORE from EIKON'!CB337*'WEIGHTED from Refinitive'!$B$9)+('WEIGHTED from Refinitive'!$B$10*'ISSUE SCORE from EIKON'!CQ337)+('ISSUE SCORE from EIKON'!DF337*'WEIGHTED from Refinitive'!$B$11)+('WEIGHTED from Refinitive'!$B$14*'ISSUE SCORE from EIKON'!DU337)+('ISSUE SCORE from EIKON'!EJ337*'WEIGHTED from Refinitive'!$B$15)+('WEIGHTED from Refinitive'!$B$16*'ISSUE SCORE from EIKON'!EY337)</f>
        <v>63.45578406999639</v>
      </c>
      <c r="P334" s="1">
        <f>('WEIGHTED from Refinitive'!$B$3*'ISSUE SCORE from EIKON'!U337)+('WEIGHTED from Refinitive'!$B$4*'ISSUE SCORE from EIKON'!AJ337)+('ISSUE SCORE from EIKON'!AY337*'WEIGHTED from Refinitive'!$B$5)+('WEIGHTED from Refinitive'!$B$8*'ISSUE SCORE from EIKON'!BN337)+('ISSUE SCORE from EIKON'!CC337*'WEIGHTED from Refinitive'!$B$9)+('WEIGHTED from Refinitive'!$B$10*'ISSUE SCORE from EIKON'!CR337)+('ISSUE SCORE from EIKON'!DG337*'WEIGHTED from Refinitive'!$B$11)+('WEIGHTED from Refinitive'!$B$14*'ISSUE SCORE from EIKON'!DV337)+('ISSUE SCORE from EIKON'!EK337*'WEIGHTED from Refinitive'!$B$15)+('WEIGHTED from Refinitive'!$B$16*'ISSUE SCORE from EIKON'!EZ337)</f>
        <v>46.677058111380106</v>
      </c>
      <c r="R334" s="11" t="s">
        <v>498</v>
      </c>
      <c r="S334" s="1">
        <f t="shared" si="152"/>
        <v>79.771257561995455</v>
      </c>
      <c r="T334" s="1">
        <f t="shared" si="153"/>
        <v>69.363557533745322</v>
      </c>
      <c r="U334" s="1">
        <f t="shared" si="154"/>
        <v>68.996206054328454</v>
      </c>
      <c r="V334" s="1">
        <f t="shared" si="155"/>
        <v>71.487220717670908</v>
      </c>
      <c r="W334" s="1">
        <f t="shared" si="156"/>
        <v>66.312143120037803</v>
      </c>
      <c r="X334" s="1">
        <f t="shared" si="157"/>
        <v>81.439887897506253</v>
      </c>
      <c r="Y334" s="1">
        <f t="shared" si="158"/>
        <v>81.05282575182089</v>
      </c>
      <c r="Z334" s="1">
        <f t="shared" si="159"/>
        <v>74.210778463339892</v>
      </c>
      <c r="AA334" s="1">
        <f t="shared" si="160"/>
        <v>70.868194934964222</v>
      </c>
      <c r="AB334" s="1">
        <f t="shared" si="161"/>
        <v>61.933975838969801</v>
      </c>
      <c r="AC334" s="1">
        <f t="shared" si="162"/>
        <v>68.586967216546611</v>
      </c>
      <c r="AD334" s="1">
        <f t="shared" si="163"/>
        <v>56.969805866011988</v>
      </c>
      <c r="AE334" s="1">
        <f t="shared" si="164"/>
        <v>32.455208333333303</v>
      </c>
      <c r="AF334" s="1">
        <f t="shared" si="165"/>
        <v>63.45578406999639</v>
      </c>
      <c r="AG334" s="1">
        <f t="shared" si="166"/>
        <v>46.677058111380106</v>
      </c>
      <c r="AI334" s="11" t="s">
        <v>498</v>
      </c>
      <c r="AJ334" s="1">
        <f t="shared" si="167"/>
        <v>10.407700028250133</v>
      </c>
      <c r="AK334" s="1">
        <f t="shared" si="168"/>
        <v>0.36735147941686819</v>
      </c>
      <c r="AL334" s="1">
        <f t="shared" si="169"/>
        <v>-2.4910146633424546</v>
      </c>
      <c r="AM334" s="1">
        <f t="shared" si="170"/>
        <v>5.1750775976331056</v>
      </c>
      <c r="AN334" s="1">
        <f t="shared" si="171"/>
        <v>-15.12774477746845</v>
      </c>
      <c r="AO334" s="1">
        <f t="shared" si="172"/>
        <v>0.38706214568536268</v>
      </c>
      <c r="AP334" s="1">
        <f t="shared" si="173"/>
        <v>6.8420472884809982</v>
      </c>
      <c r="AQ334" s="1">
        <f t="shared" si="174"/>
        <v>3.3425835283756697</v>
      </c>
      <c r="AR334" s="1">
        <f t="shared" si="175"/>
        <v>8.9342190959944219</v>
      </c>
      <c r="AS334" s="1">
        <f t="shared" si="176"/>
        <v>-6.6529913775768108</v>
      </c>
      <c r="AT334" s="1">
        <f t="shared" si="177"/>
        <v>11.617161350534623</v>
      </c>
      <c r="AU334" s="1">
        <f t="shared" si="178"/>
        <v>24.514597532678685</v>
      </c>
      <c r="AV334" s="1">
        <f t="shared" si="179"/>
        <v>-31.000575736663087</v>
      </c>
      <c r="AW334" s="1">
        <f t="shared" si="180"/>
        <v>16.778725958616285</v>
      </c>
      <c r="AX334" s="1" t="str">
        <f>VLOOKUP(AI334,'ISSUE SCORE from EIKON'!A337:B766,2,FALSE)</f>
        <v>Yum! Brands Inc</v>
      </c>
      <c r="AY334" s="1">
        <f t="shared" si="181"/>
        <v>333</v>
      </c>
      <c r="AZ334" s="1">
        <v>333</v>
      </c>
      <c r="BA334" s="1">
        <v>1</v>
      </c>
    </row>
    <row r="335" spans="1:53" ht="15">
      <c r="A335" s="11" t="s">
        <v>402</v>
      </c>
      <c r="B335" s="1">
        <f>('WEIGHTED from Refinitive'!$B$3*'ISSUE SCORE from EIKON'!G338)+('WEIGHTED from Refinitive'!$B$4*'ISSUE SCORE from EIKON'!V338)+('ISSUE SCORE from EIKON'!AK338*'WEIGHTED from Refinitive'!$B$5)+('WEIGHTED from Refinitive'!$B$8*'ISSUE SCORE from EIKON'!AZ338)+('ISSUE SCORE from EIKON'!BO338*'WEIGHTED from Refinitive'!$B$9)+('WEIGHTED from Refinitive'!$B$10*'ISSUE SCORE from EIKON'!CD338)+('ISSUE SCORE from EIKON'!CS338*'WEIGHTED from Refinitive'!$B$11)+('WEIGHTED from Refinitive'!$B$14*'ISSUE SCORE from EIKON'!DH338)+('ISSUE SCORE from EIKON'!DW338*'WEIGHTED from Refinitive'!$B$15)+('WEIGHTED from Refinitive'!$B$16*'ISSUE SCORE from EIKON'!EL338)</f>
        <v>45.140912224264675</v>
      </c>
      <c r="C335" s="1">
        <f>('WEIGHTED from Refinitive'!$B$3*'ISSUE SCORE from EIKON'!H338)+('WEIGHTED from Refinitive'!$B$4*'ISSUE SCORE from EIKON'!W338)+('ISSUE SCORE from EIKON'!AL338*'WEIGHTED from Refinitive'!$B$5)+('WEIGHTED from Refinitive'!$B$8*'ISSUE SCORE from EIKON'!BA338)+('ISSUE SCORE from EIKON'!BP338*'WEIGHTED from Refinitive'!$B$9)+('WEIGHTED from Refinitive'!$B$10*'ISSUE SCORE from EIKON'!CE338)+('ISSUE SCORE from EIKON'!CT338*'WEIGHTED from Refinitive'!$B$11)+('WEIGHTED from Refinitive'!$B$14*'ISSUE SCORE from EIKON'!DI338)+('ISSUE SCORE from EIKON'!DX338*'WEIGHTED from Refinitive'!$B$15)+('WEIGHTED from Refinitive'!$B$16*'ISSUE SCORE from EIKON'!EM338)</f>
        <v>43.645922714287131</v>
      </c>
      <c r="D335" s="1">
        <f>('WEIGHTED from Refinitive'!$B$3*'ISSUE SCORE from EIKON'!I338)+('WEIGHTED from Refinitive'!$B$4*'ISSUE SCORE from EIKON'!X338)+('ISSUE SCORE from EIKON'!AM338*'WEIGHTED from Refinitive'!$B$5)+('WEIGHTED from Refinitive'!$B$8*'ISSUE SCORE from EIKON'!BB338)+('ISSUE SCORE from EIKON'!BQ338*'WEIGHTED from Refinitive'!$B$9)+('WEIGHTED from Refinitive'!$B$10*'ISSUE SCORE from EIKON'!CF338)+('ISSUE SCORE from EIKON'!CU338*'WEIGHTED from Refinitive'!$B$11)+('WEIGHTED from Refinitive'!$B$14*'ISSUE SCORE from EIKON'!DJ338)+('ISSUE SCORE from EIKON'!DY338*'WEIGHTED from Refinitive'!$B$15)+('WEIGHTED from Refinitive'!$B$16*'ISSUE SCORE from EIKON'!EN338)</f>
        <v>49.01765835125228</v>
      </c>
      <c r="E335" s="1">
        <f>('WEIGHTED from Refinitive'!$B$3*'ISSUE SCORE from EIKON'!J338)+('WEIGHTED from Refinitive'!$B$4*'ISSUE SCORE from EIKON'!Y338)+('ISSUE SCORE from EIKON'!AN338*'WEIGHTED from Refinitive'!$B$5)+('WEIGHTED from Refinitive'!$B$8*'ISSUE SCORE from EIKON'!BC338)+('ISSUE SCORE from EIKON'!BR338*'WEIGHTED from Refinitive'!$B$9)+('WEIGHTED from Refinitive'!$B$10*'ISSUE SCORE from EIKON'!CG338)+('ISSUE SCORE from EIKON'!CV338*'WEIGHTED from Refinitive'!$B$11)+('WEIGHTED from Refinitive'!$B$14*'ISSUE SCORE from EIKON'!DK338)+('ISSUE SCORE from EIKON'!DZ338*'WEIGHTED from Refinitive'!$B$15)+('WEIGHTED from Refinitive'!$B$16*'ISSUE SCORE from EIKON'!EO338)</f>
        <v>45.477982007730127</v>
      </c>
      <c r="F335" s="1">
        <f>('WEIGHTED from Refinitive'!$B$3*'ISSUE SCORE from EIKON'!K338)+('WEIGHTED from Refinitive'!$B$4*'ISSUE SCORE from EIKON'!Z338)+('ISSUE SCORE from EIKON'!AO338*'WEIGHTED from Refinitive'!$B$5)+('WEIGHTED from Refinitive'!$B$8*'ISSUE SCORE from EIKON'!BD338)+('ISSUE SCORE from EIKON'!BS338*'WEIGHTED from Refinitive'!$B$9)+('WEIGHTED from Refinitive'!$B$10*'ISSUE SCORE from EIKON'!CH338)+('ISSUE SCORE from EIKON'!CW338*'WEIGHTED from Refinitive'!$B$11)+('WEIGHTED from Refinitive'!$B$14*'ISSUE SCORE from EIKON'!DL338)+('ISSUE SCORE from EIKON'!EA338*'WEIGHTED from Refinitive'!$B$15)+('WEIGHTED from Refinitive'!$B$16*'ISSUE SCORE from EIKON'!EP338)</f>
        <v>33.796716316858451</v>
      </c>
      <c r="G335" s="1">
        <f>('WEIGHTED from Refinitive'!$B$3*'ISSUE SCORE from EIKON'!L338)+('WEIGHTED from Refinitive'!$B$4*'ISSUE SCORE from EIKON'!AA338)+('ISSUE SCORE from EIKON'!AP338*'WEIGHTED from Refinitive'!$B$5)+('WEIGHTED from Refinitive'!$B$8*'ISSUE SCORE from EIKON'!BE338)+('ISSUE SCORE from EIKON'!BT338*'WEIGHTED from Refinitive'!$B$9)+('WEIGHTED from Refinitive'!$B$10*'ISSUE SCORE from EIKON'!CI338)+('ISSUE SCORE from EIKON'!CX338*'WEIGHTED from Refinitive'!$B$11)+('WEIGHTED from Refinitive'!$B$14*'ISSUE SCORE from EIKON'!DM338)+('ISSUE SCORE from EIKON'!EB338*'WEIGHTED from Refinitive'!$B$15)+('WEIGHTED from Refinitive'!$B$16*'ISSUE SCORE from EIKON'!EQ338)</f>
        <v>0</v>
      </c>
      <c r="H335" s="1">
        <f>('WEIGHTED from Refinitive'!$B$3*'ISSUE SCORE from EIKON'!M338)+('WEIGHTED from Refinitive'!$B$4*'ISSUE SCORE from EIKON'!AB338)+('ISSUE SCORE from EIKON'!AQ338*'WEIGHTED from Refinitive'!$B$5)+('WEIGHTED from Refinitive'!$B$8*'ISSUE SCORE from EIKON'!BF338)+('ISSUE SCORE from EIKON'!BU338*'WEIGHTED from Refinitive'!$B$9)+('WEIGHTED from Refinitive'!$B$10*'ISSUE SCORE from EIKON'!CJ338)+('ISSUE SCORE from EIKON'!CY338*'WEIGHTED from Refinitive'!$B$11)+('WEIGHTED from Refinitive'!$B$14*'ISSUE SCORE from EIKON'!DN338)+('ISSUE SCORE from EIKON'!EC338*'WEIGHTED from Refinitive'!$B$15)+('WEIGHTED from Refinitive'!$B$16*'ISSUE SCORE from EIKON'!ER338)</f>
        <v>0</v>
      </c>
      <c r="I335" s="1">
        <f>('WEIGHTED from Refinitive'!$B$3*'ISSUE SCORE from EIKON'!N338)+('WEIGHTED from Refinitive'!$B$4*'ISSUE SCORE from EIKON'!AC338)+('ISSUE SCORE from EIKON'!AR338*'WEIGHTED from Refinitive'!$B$5)+('WEIGHTED from Refinitive'!$B$8*'ISSUE SCORE from EIKON'!BG338)+('ISSUE SCORE from EIKON'!BV338*'WEIGHTED from Refinitive'!$B$9)+('WEIGHTED from Refinitive'!$B$10*'ISSUE SCORE from EIKON'!CK338)+('ISSUE SCORE from EIKON'!CZ338*'WEIGHTED from Refinitive'!$B$11)+('WEIGHTED from Refinitive'!$B$14*'ISSUE SCORE from EIKON'!DO338)+('ISSUE SCORE from EIKON'!ED338*'WEIGHTED from Refinitive'!$B$15)+('WEIGHTED from Refinitive'!$B$16*'ISSUE SCORE from EIKON'!ES338)</f>
        <v>0</v>
      </c>
      <c r="J335" s="1">
        <f>('WEIGHTED from Refinitive'!$B$3*'ISSUE SCORE from EIKON'!O338)+('WEIGHTED from Refinitive'!$B$4*'ISSUE SCORE from EIKON'!AD338)+('ISSUE SCORE from EIKON'!AS338*'WEIGHTED from Refinitive'!$B$5)+('WEIGHTED from Refinitive'!$B$8*'ISSUE SCORE from EIKON'!BH338)+('ISSUE SCORE from EIKON'!BW338*'WEIGHTED from Refinitive'!$B$9)+('WEIGHTED from Refinitive'!$B$10*'ISSUE SCORE from EIKON'!CL338)+('ISSUE SCORE from EIKON'!DA338*'WEIGHTED from Refinitive'!$B$11)+('WEIGHTED from Refinitive'!$B$14*'ISSUE SCORE from EIKON'!DP338)+('ISSUE SCORE from EIKON'!EE338*'WEIGHTED from Refinitive'!$B$15)+('WEIGHTED from Refinitive'!$B$16*'ISSUE SCORE from EIKON'!ET338)</f>
        <v>0</v>
      </c>
      <c r="K335" s="1">
        <f>('WEIGHTED from Refinitive'!$B$3*'ISSUE SCORE from EIKON'!P338)+('WEIGHTED from Refinitive'!$B$4*'ISSUE SCORE from EIKON'!AE338)+('ISSUE SCORE from EIKON'!AT338*'WEIGHTED from Refinitive'!$B$5)+('WEIGHTED from Refinitive'!$B$8*'ISSUE SCORE from EIKON'!BI338)+('ISSUE SCORE from EIKON'!BX338*'WEIGHTED from Refinitive'!$B$9)+('WEIGHTED from Refinitive'!$B$10*'ISSUE SCORE from EIKON'!CM338)+('ISSUE SCORE from EIKON'!DB338*'WEIGHTED from Refinitive'!$B$11)+('WEIGHTED from Refinitive'!$B$14*'ISSUE SCORE from EIKON'!DQ338)+('ISSUE SCORE from EIKON'!EF338*'WEIGHTED from Refinitive'!$B$15)+('WEIGHTED from Refinitive'!$B$16*'ISSUE SCORE from EIKON'!EU338)</f>
        <v>0</v>
      </c>
      <c r="L335" s="1">
        <f>('WEIGHTED from Refinitive'!$B$3*'ISSUE SCORE from EIKON'!Q338)+('WEIGHTED from Refinitive'!$B$4*'ISSUE SCORE from EIKON'!AF338)+('ISSUE SCORE from EIKON'!AU338*'WEIGHTED from Refinitive'!$B$5)+('WEIGHTED from Refinitive'!$B$8*'ISSUE SCORE from EIKON'!BJ338)+('ISSUE SCORE from EIKON'!BY338*'WEIGHTED from Refinitive'!$B$9)+('WEIGHTED from Refinitive'!$B$10*'ISSUE SCORE from EIKON'!CN338)+('ISSUE SCORE from EIKON'!DC338*'WEIGHTED from Refinitive'!$B$11)+('WEIGHTED from Refinitive'!$B$14*'ISSUE SCORE from EIKON'!DR338)+('ISSUE SCORE from EIKON'!EG338*'WEIGHTED from Refinitive'!$B$15)+('WEIGHTED from Refinitive'!$B$16*'ISSUE SCORE from EIKON'!EV338)</f>
        <v>0</v>
      </c>
      <c r="M335" s="1">
        <f>('WEIGHTED from Refinitive'!$B$3*'ISSUE SCORE from EIKON'!R338)+('WEIGHTED from Refinitive'!$B$4*'ISSUE SCORE from EIKON'!AG338)+('ISSUE SCORE from EIKON'!AV338*'WEIGHTED from Refinitive'!$B$5)+('WEIGHTED from Refinitive'!$B$8*'ISSUE SCORE from EIKON'!BK338)+('ISSUE SCORE from EIKON'!BZ338*'WEIGHTED from Refinitive'!$B$9)+('WEIGHTED from Refinitive'!$B$10*'ISSUE SCORE from EIKON'!CO338)+('ISSUE SCORE from EIKON'!DD338*'WEIGHTED from Refinitive'!$B$11)+('WEIGHTED from Refinitive'!$B$14*'ISSUE SCORE from EIKON'!DS338)+('ISSUE SCORE from EIKON'!EH338*'WEIGHTED from Refinitive'!$B$15)+('WEIGHTED from Refinitive'!$B$16*'ISSUE SCORE from EIKON'!EW338)</f>
        <v>0</v>
      </c>
      <c r="N335" s="1">
        <f>('WEIGHTED from Refinitive'!$B$3*'ISSUE SCORE from EIKON'!S338)+('WEIGHTED from Refinitive'!$B$4*'ISSUE SCORE from EIKON'!AH338)+('ISSUE SCORE from EIKON'!AW338*'WEIGHTED from Refinitive'!$B$5)+('WEIGHTED from Refinitive'!$B$8*'ISSUE SCORE from EIKON'!BL338)+('ISSUE SCORE from EIKON'!CA338*'WEIGHTED from Refinitive'!$B$9)+('WEIGHTED from Refinitive'!$B$10*'ISSUE SCORE from EIKON'!CP338)+('ISSUE SCORE from EIKON'!DE338*'WEIGHTED from Refinitive'!$B$11)+('WEIGHTED from Refinitive'!$B$14*'ISSUE SCORE from EIKON'!DT338)+('ISSUE SCORE from EIKON'!EI338*'WEIGHTED from Refinitive'!$B$15)+('WEIGHTED from Refinitive'!$B$16*'ISSUE SCORE from EIKON'!EX338)</f>
        <v>0</v>
      </c>
      <c r="O335" s="1">
        <f>('WEIGHTED from Refinitive'!$B$3*'ISSUE SCORE from EIKON'!T338)+('WEIGHTED from Refinitive'!$B$4*'ISSUE SCORE from EIKON'!AI338)+('ISSUE SCORE from EIKON'!AX338*'WEIGHTED from Refinitive'!$B$5)+('WEIGHTED from Refinitive'!$B$8*'ISSUE SCORE from EIKON'!BM338)+('ISSUE SCORE from EIKON'!CB338*'WEIGHTED from Refinitive'!$B$9)+('WEIGHTED from Refinitive'!$B$10*'ISSUE SCORE from EIKON'!CQ338)+('ISSUE SCORE from EIKON'!DF338*'WEIGHTED from Refinitive'!$B$11)+('WEIGHTED from Refinitive'!$B$14*'ISSUE SCORE from EIKON'!DU338)+('ISSUE SCORE from EIKON'!EJ338*'WEIGHTED from Refinitive'!$B$15)+('WEIGHTED from Refinitive'!$B$16*'ISSUE SCORE from EIKON'!EY338)</f>
        <v>0</v>
      </c>
      <c r="P335" s="1">
        <f>('WEIGHTED from Refinitive'!$B$3*'ISSUE SCORE from EIKON'!U338)+('WEIGHTED from Refinitive'!$B$4*'ISSUE SCORE from EIKON'!AJ338)+('ISSUE SCORE from EIKON'!AY338*'WEIGHTED from Refinitive'!$B$5)+('WEIGHTED from Refinitive'!$B$8*'ISSUE SCORE from EIKON'!BN338)+('ISSUE SCORE from EIKON'!CC338*'WEIGHTED from Refinitive'!$B$9)+('WEIGHTED from Refinitive'!$B$10*'ISSUE SCORE from EIKON'!CR338)+('ISSUE SCORE from EIKON'!DG338*'WEIGHTED from Refinitive'!$B$11)+('WEIGHTED from Refinitive'!$B$14*'ISSUE SCORE from EIKON'!DV338)+('ISSUE SCORE from EIKON'!EK338*'WEIGHTED from Refinitive'!$B$15)+('WEIGHTED from Refinitive'!$B$16*'ISSUE SCORE from EIKON'!EZ338)</f>
        <v>0</v>
      </c>
      <c r="R335" s="11" t="s">
        <v>500</v>
      </c>
      <c r="S335" s="1">
        <f t="shared" si="152"/>
        <v>35.968674970879746</v>
      </c>
      <c r="T335" s="1">
        <f t="shared" si="153"/>
        <v>43.645922714287131</v>
      </c>
      <c r="U335" s="1">
        <f t="shared" si="154"/>
        <v>49.01765835125228</v>
      </c>
      <c r="V335" s="1">
        <f t="shared" si="155"/>
        <v>45.477982007730127</v>
      </c>
      <c r="W335" s="1">
        <f t="shared" si="156"/>
        <v>33.796716316858451</v>
      </c>
      <c r="X335" s="1">
        <f t="shared" si="157"/>
        <v>0</v>
      </c>
      <c r="Y335" s="1">
        <f t="shared" si="158"/>
        <v>0</v>
      </c>
      <c r="Z335" s="1">
        <f t="shared" si="159"/>
        <v>0</v>
      </c>
      <c r="AA335" s="1">
        <f t="shared" si="160"/>
        <v>0</v>
      </c>
      <c r="AB335" s="1">
        <f t="shared" si="161"/>
        <v>0</v>
      </c>
      <c r="AC335" s="1">
        <f t="shared" si="162"/>
        <v>0</v>
      </c>
      <c r="AD335" s="1">
        <f t="shared" si="163"/>
        <v>0</v>
      </c>
      <c r="AE335" s="1">
        <f t="shared" si="164"/>
        <v>0</v>
      </c>
      <c r="AF335" s="1">
        <f t="shared" si="165"/>
        <v>0</v>
      </c>
      <c r="AG335" s="1">
        <f t="shared" si="166"/>
        <v>0</v>
      </c>
      <c r="AI335" s="11" t="s">
        <v>500</v>
      </c>
      <c r="AJ335" s="1">
        <f t="shared" si="167"/>
        <v>-7.6772477434073849</v>
      </c>
      <c r="AK335" s="1">
        <f t="shared" si="168"/>
        <v>-5.3717356369651483</v>
      </c>
      <c r="AL335" s="1">
        <f t="shared" si="169"/>
        <v>3.539676343522153</v>
      </c>
      <c r="AM335" s="1">
        <f t="shared" si="170"/>
        <v>11.681265690871676</v>
      </c>
      <c r="AN335" s="1">
        <f t="shared" si="171"/>
        <v>33.796716316858451</v>
      </c>
      <c r="AO335" s="1">
        <f t="shared" si="172"/>
        <v>0</v>
      </c>
      <c r="AP335" s="1">
        <f t="shared" si="173"/>
        <v>0</v>
      </c>
      <c r="AQ335" s="1">
        <f t="shared" si="174"/>
        <v>0</v>
      </c>
      <c r="AR335" s="1">
        <f t="shared" si="175"/>
        <v>0</v>
      </c>
      <c r="AS335" s="1">
        <f t="shared" si="176"/>
        <v>0</v>
      </c>
      <c r="AT335" s="1">
        <f t="shared" si="177"/>
        <v>0</v>
      </c>
      <c r="AU335" s="1">
        <f t="shared" si="178"/>
        <v>0</v>
      </c>
      <c r="AV335" s="1">
        <f t="shared" si="179"/>
        <v>0</v>
      </c>
      <c r="AW335" s="1">
        <f t="shared" si="180"/>
        <v>0</v>
      </c>
      <c r="AX335" s="1" t="str">
        <f>VLOOKUP(AI335,'ISSUE SCORE from EIKON'!A338:B767,2,FALSE)</f>
        <v>Zebra Technologies Corp</v>
      </c>
      <c r="AY335" s="1">
        <f t="shared" si="181"/>
        <v>334</v>
      </c>
      <c r="AZ335" s="1">
        <v>334</v>
      </c>
      <c r="BA335" s="1">
        <v>1</v>
      </c>
    </row>
    <row r="336" spans="1:53" ht="15">
      <c r="A336" s="11" t="s">
        <v>403</v>
      </c>
      <c r="B336" s="1">
        <f>('WEIGHTED from Refinitive'!$B$3*'ISSUE SCORE from EIKON'!G339)+('WEIGHTED from Refinitive'!$B$4*'ISSUE SCORE from EIKON'!V339)+('ISSUE SCORE from EIKON'!AK339*'WEIGHTED from Refinitive'!$B$5)+('WEIGHTED from Refinitive'!$B$8*'ISSUE SCORE from EIKON'!AZ339)+('ISSUE SCORE from EIKON'!BO339*'WEIGHTED from Refinitive'!$B$9)+('WEIGHTED from Refinitive'!$B$10*'ISSUE SCORE from EIKON'!CD339)+('ISSUE SCORE from EIKON'!CS339*'WEIGHTED from Refinitive'!$B$11)+('WEIGHTED from Refinitive'!$B$14*'ISSUE SCORE from EIKON'!DH339)+('ISSUE SCORE from EIKON'!DW339*'WEIGHTED from Refinitive'!$B$15)+('WEIGHTED from Refinitive'!$B$16*'ISSUE SCORE from EIKON'!EL339)</f>
        <v>69.155813953488334</v>
      </c>
      <c r="C336" s="1">
        <f>('WEIGHTED from Refinitive'!$B$3*'ISSUE SCORE from EIKON'!H339)+('WEIGHTED from Refinitive'!$B$4*'ISSUE SCORE from EIKON'!W339)+('ISSUE SCORE from EIKON'!AL339*'WEIGHTED from Refinitive'!$B$5)+('WEIGHTED from Refinitive'!$B$8*'ISSUE SCORE from EIKON'!BA339)+('ISSUE SCORE from EIKON'!BP339*'WEIGHTED from Refinitive'!$B$9)+('WEIGHTED from Refinitive'!$B$10*'ISSUE SCORE from EIKON'!CE339)+('ISSUE SCORE from EIKON'!CT339*'WEIGHTED from Refinitive'!$B$11)+('WEIGHTED from Refinitive'!$B$14*'ISSUE SCORE from EIKON'!DI339)+('ISSUE SCORE from EIKON'!DX339*'WEIGHTED from Refinitive'!$B$15)+('WEIGHTED from Refinitive'!$B$16*'ISSUE SCORE from EIKON'!EM339)</f>
        <v>67.820876288659761</v>
      </c>
      <c r="D336" s="1">
        <f>('WEIGHTED from Refinitive'!$B$3*'ISSUE SCORE from EIKON'!I339)+('WEIGHTED from Refinitive'!$B$4*'ISSUE SCORE from EIKON'!X339)+('ISSUE SCORE from EIKON'!AM339*'WEIGHTED from Refinitive'!$B$5)+('WEIGHTED from Refinitive'!$B$8*'ISSUE SCORE from EIKON'!BB339)+('ISSUE SCORE from EIKON'!BQ339*'WEIGHTED from Refinitive'!$B$9)+('WEIGHTED from Refinitive'!$B$10*'ISSUE SCORE from EIKON'!CF339)+('ISSUE SCORE from EIKON'!CU339*'WEIGHTED from Refinitive'!$B$11)+('WEIGHTED from Refinitive'!$B$14*'ISSUE SCORE from EIKON'!DJ339)+('ISSUE SCORE from EIKON'!DY339*'WEIGHTED from Refinitive'!$B$15)+('WEIGHTED from Refinitive'!$B$16*'ISSUE SCORE from EIKON'!EN339)</f>
        <v>68.99592391304347</v>
      </c>
      <c r="E336" s="1">
        <f>('WEIGHTED from Refinitive'!$B$3*'ISSUE SCORE from EIKON'!J339)+('WEIGHTED from Refinitive'!$B$4*'ISSUE SCORE from EIKON'!Y339)+('ISSUE SCORE from EIKON'!AN339*'WEIGHTED from Refinitive'!$B$5)+('WEIGHTED from Refinitive'!$B$8*'ISSUE SCORE from EIKON'!BC339)+('ISSUE SCORE from EIKON'!BR339*'WEIGHTED from Refinitive'!$B$9)+('WEIGHTED from Refinitive'!$B$10*'ISSUE SCORE from EIKON'!CG339)+('ISSUE SCORE from EIKON'!CV339*'WEIGHTED from Refinitive'!$B$11)+('WEIGHTED from Refinitive'!$B$14*'ISSUE SCORE from EIKON'!DK339)+('ISSUE SCORE from EIKON'!DZ339*'WEIGHTED from Refinitive'!$B$15)+('WEIGHTED from Refinitive'!$B$16*'ISSUE SCORE from EIKON'!EO339)</f>
        <v>68.517973856209125</v>
      </c>
      <c r="F336" s="1">
        <f>('WEIGHTED from Refinitive'!$B$3*'ISSUE SCORE from EIKON'!K339)+('WEIGHTED from Refinitive'!$B$4*'ISSUE SCORE from EIKON'!Z339)+('ISSUE SCORE from EIKON'!AO339*'WEIGHTED from Refinitive'!$B$5)+('WEIGHTED from Refinitive'!$B$8*'ISSUE SCORE from EIKON'!BD339)+('ISSUE SCORE from EIKON'!BS339*'WEIGHTED from Refinitive'!$B$9)+('WEIGHTED from Refinitive'!$B$10*'ISSUE SCORE from EIKON'!CH339)+('ISSUE SCORE from EIKON'!CW339*'WEIGHTED from Refinitive'!$B$11)+('WEIGHTED from Refinitive'!$B$14*'ISSUE SCORE from EIKON'!DL339)+('ISSUE SCORE from EIKON'!EA339*'WEIGHTED from Refinitive'!$B$15)+('WEIGHTED from Refinitive'!$B$16*'ISSUE SCORE from EIKON'!EP339)</f>
        <v>65.414473684210492</v>
      </c>
      <c r="G336" s="1">
        <f>('WEIGHTED from Refinitive'!$B$3*'ISSUE SCORE from EIKON'!L339)+('WEIGHTED from Refinitive'!$B$4*'ISSUE SCORE from EIKON'!AA339)+('ISSUE SCORE from EIKON'!AP339*'WEIGHTED from Refinitive'!$B$5)+('WEIGHTED from Refinitive'!$B$8*'ISSUE SCORE from EIKON'!BE339)+('ISSUE SCORE from EIKON'!BT339*'WEIGHTED from Refinitive'!$B$9)+('WEIGHTED from Refinitive'!$B$10*'ISSUE SCORE from EIKON'!CI339)+('ISSUE SCORE from EIKON'!CX339*'WEIGHTED from Refinitive'!$B$11)+('WEIGHTED from Refinitive'!$B$14*'ISSUE SCORE from EIKON'!DM339)+('ISSUE SCORE from EIKON'!EB339*'WEIGHTED from Refinitive'!$B$15)+('WEIGHTED from Refinitive'!$B$16*'ISSUE SCORE from EIKON'!EQ339)</f>
        <v>58.883177570093437</v>
      </c>
      <c r="H336" s="1">
        <f>('WEIGHTED from Refinitive'!$B$3*'ISSUE SCORE from EIKON'!M339)+('WEIGHTED from Refinitive'!$B$4*'ISSUE SCORE from EIKON'!AB339)+('ISSUE SCORE from EIKON'!AQ339*'WEIGHTED from Refinitive'!$B$5)+('WEIGHTED from Refinitive'!$B$8*'ISSUE SCORE from EIKON'!BF339)+('ISSUE SCORE from EIKON'!BU339*'WEIGHTED from Refinitive'!$B$9)+('WEIGHTED from Refinitive'!$B$10*'ISSUE SCORE from EIKON'!CJ339)+('ISSUE SCORE from EIKON'!CY339*'WEIGHTED from Refinitive'!$B$11)+('WEIGHTED from Refinitive'!$B$14*'ISSUE SCORE from EIKON'!DN339)+('ISSUE SCORE from EIKON'!EC339*'WEIGHTED from Refinitive'!$B$15)+('WEIGHTED from Refinitive'!$B$16*'ISSUE SCORE from EIKON'!ER339)</f>
        <v>55.662621359223252</v>
      </c>
      <c r="I336" s="1">
        <f>('WEIGHTED from Refinitive'!$B$3*'ISSUE SCORE from EIKON'!N339)+('WEIGHTED from Refinitive'!$B$4*'ISSUE SCORE from EIKON'!AC339)+('ISSUE SCORE from EIKON'!AR339*'WEIGHTED from Refinitive'!$B$5)+('WEIGHTED from Refinitive'!$B$8*'ISSUE SCORE from EIKON'!BG339)+('ISSUE SCORE from EIKON'!BV339*'WEIGHTED from Refinitive'!$B$9)+('WEIGHTED from Refinitive'!$B$10*'ISSUE SCORE from EIKON'!CK339)+('ISSUE SCORE from EIKON'!CZ339*'WEIGHTED from Refinitive'!$B$11)+('WEIGHTED from Refinitive'!$B$14*'ISSUE SCORE from EIKON'!DO339)+('ISSUE SCORE from EIKON'!ED339*'WEIGHTED from Refinitive'!$B$15)+('WEIGHTED from Refinitive'!$B$16*'ISSUE SCORE from EIKON'!ES339)</f>
        <v>57.526041666666657</v>
      </c>
      <c r="J336" s="1">
        <f>('WEIGHTED from Refinitive'!$B$3*'ISSUE SCORE from EIKON'!O339)+('WEIGHTED from Refinitive'!$B$4*'ISSUE SCORE from EIKON'!AD339)+('ISSUE SCORE from EIKON'!AS339*'WEIGHTED from Refinitive'!$B$5)+('WEIGHTED from Refinitive'!$B$8*'ISSUE SCORE from EIKON'!BH339)+('ISSUE SCORE from EIKON'!BW339*'WEIGHTED from Refinitive'!$B$9)+('WEIGHTED from Refinitive'!$B$10*'ISSUE SCORE from EIKON'!CL339)+('ISSUE SCORE from EIKON'!DA339*'WEIGHTED from Refinitive'!$B$11)+('WEIGHTED from Refinitive'!$B$14*'ISSUE SCORE from EIKON'!DP339)+('ISSUE SCORE from EIKON'!EE339*'WEIGHTED from Refinitive'!$B$15)+('WEIGHTED from Refinitive'!$B$16*'ISSUE SCORE from EIKON'!ET339)</f>
        <v>56.530219780219745</v>
      </c>
      <c r="K336" s="1">
        <f>('WEIGHTED from Refinitive'!$B$3*'ISSUE SCORE from EIKON'!P339)+('WEIGHTED from Refinitive'!$B$4*'ISSUE SCORE from EIKON'!AE339)+('ISSUE SCORE from EIKON'!AT339*'WEIGHTED from Refinitive'!$B$5)+('WEIGHTED from Refinitive'!$B$8*'ISSUE SCORE from EIKON'!BI339)+('ISSUE SCORE from EIKON'!BX339*'WEIGHTED from Refinitive'!$B$9)+('WEIGHTED from Refinitive'!$B$10*'ISSUE SCORE from EIKON'!CM339)+('ISSUE SCORE from EIKON'!DB339*'WEIGHTED from Refinitive'!$B$11)+('WEIGHTED from Refinitive'!$B$14*'ISSUE SCORE from EIKON'!DQ339)+('ISSUE SCORE from EIKON'!EF339*'WEIGHTED from Refinitive'!$B$15)+('WEIGHTED from Refinitive'!$B$16*'ISSUE SCORE from EIKON'!EU339)</f>
        <v>52.307926829268254</v>
      </c>
      <c r="L336" s="1">
        <f>('WEIGHTED from Refinitive'!$B$3*'ISSUE SCORE from EIKON'!Q339)+('WEIGHTED from Refinitive'!$B$4*'ISSUE SCORE from EIKON'!AF339)+('ISSUE SCORE from EIKON'!AU339*'WEIGHTED from Refinitive'!$B$5)+('WEIGHTED from Refinitive'!$B$8*'ISSUE SCORE from EIKON'!BJ339)+('ISSUE SCORE from EIKON'!BY339*'WEIGHTED from Refinitive'!$B$9)+('WEIGHTED from Refinitive'!$B$10*'ISSUE SCORE from EIKON'!CN339)+('ISSUE SCORE from EIKON'!DC339*'WEIGHTED from Refinitive'!$B$11)+('WEIGHTED from Refinitive'!$B$14*'ISSUE SCORE from EIKON'!DR339)+('ISSUE SCORE from EIKON'!EG339*'WEIGHTED from Refinitive'!$B$15)+('WEIGHTED from Refinitive'!$B$16*'ISSUE SCORE from EIKON'!EV339)</f>
        <v>50.667857142857116</v>
      </c>
      <c r="M336" s="1">
        <f>('WEIGHTED from Refinitive'!$B$3*'ISSUE SCORE from EIKON'!R339)+('WEIGHTED from Refinitive'!$B$4*'ISSUE SCORE from EIKON'!AG339)+('ISSUE SCORE from EIKON'!AV339*'WEIGHTED from Refinitive'!$B$5)+('WEIGHTED from Refinitive'!$B$8*'ISSUE SCORE from EIKON'!BK339)+('ISSUE SCORE from EIKON'!BZ339*'WEIGHTED from Refinitive'!$B$9)+('WEIGHTED from Refinitive'!$B$10*'ISSUE SCORE from EIKON'!CO339)+('ISSUE SCORE from EIKON'!DD339*'WEIGHTED from Refinitive'!$B$11)+('WEIGHTED from Refinitive'!$B$14*'ISSUE SCORE from EIKON'!DS339)+('ISSUE SCORE from EIKON'!EH339*'WEIGHTED from Refinitive'!$B$15)+('WEIGHTED from Refinitive'!$B$16*'ISSUE SCORE from EIKON'!EW339)</f>
        <v>45.661016949152511</v>
      </c>
      <c r="N336" s="1">
        <f>('WEIGHTED from Refinitive'!$B$3*'ISSUE SCORE from EIKON'!S339)+('WEIGHTED from Refinitive'!$B$4*'ISSUE SCORE from EIKON'!AH339)+('ISSUE SCORE from EIKON'!AW339*'WEIGHTED from Refinitive'!$B$5)+('WEIGHTED from Refinitive'!$B$8*'ISSUE SCORE from EIKON'!BL339)+('ISSUE SCORE from EIKON'!CA339*'WEIGHTED from Refinitive'!$B$9)+('WEIGHTED from Refinitive'!$B$10*'ISSUE SCORE from EIKON'!CP339)+('ISSUE SCORE from EIKON'!DE339*'WEIGHTED from Refinitive'!$B$11)+('WEIGHTED from Refinitive'!$B$14*'ISSUE SCORE from EIKON'!DT339)+('ISSUE SCORE from EIKON'!EI339*'WEIGHTED from Refinitive'!$B$15)+('WEIGHTED from Refinitive'!$B$16*'ISSUE SCORE from EIKON'!EX339)</f>
        <v>50.263392857142833</v>
      </c>
      <c r="O336" s="1">
        <f>('WEIGHTED from Refinitive'!$B$3*'ISSUE SCORE from EIKON'!T339)+('WEIGHTED from Refinitive'!$B$4*'ISSUE SCORE from EIKON'!AI339)+('ISSUE SCORE from EIKON'!AX339*'WEIGHTED from Refinitive'!$B$5)+('WEIGHTED from Refinitive'!$B$8*'ISSUE SCORE from EIKON'!BM339)+('ISSUE SCORE from EIKON'!CB339*'WEIGHTED from Refinitive'!$B$9)+('WEIGHTED from Refinitive'!$B$10*'ISSUE SCORE from EIKON'!CQ339)+('ISSUE SCORE from EIKON'!DF339*'WEIGHTED from Refinitive'!$B$11)+('WEIGHTED from Refinitive'!$B$14*'ISSUE SCORE from EIKON'!DU339)+('ISSUE SCORE from EIKON'!EJ339*'WEIGHTED from Refinitive'!$B$15)+('WEIGHTED from Refinitive'!$B$16*'ISSUE SCORE from EIKON'!EY339)</f>
        <v>47.91203703703701</v>
      </c>
      <c r="P336" s="1">
        <f>('WEIGHTED from Refinitive'!$B$3*'ISSUE SCORE from EIKON'!U339)+('WEIGHTED from Refinitive'!$B$4*'ISSUE SCORE from EIKON'!AJ339)+('ISSUE SCORE from EIKON'!AY339*'WEIGHTED from Refinitive'!$B$5)+('WEIGHTED from Refinitive'!$B$8*'ISSUE SCORE from EIKON'!BN339)+('ISSUE SCORE from EIKON'!CC339*'WEIGHTED from Refinitive'!$B$9)+('WEIGHTED from Refinitive'!$B$10*'ISSUE SCORE from EIKON'!CR339)+('ISSUE SCORE from EIKON'!DG339*'WEIGHTED from Refinitive'!$B$11)+('WEIGHTED from Refinitive'!$B$14*'ISSUE SCORE from EIKON'!DV339)+('ISSUE SCORE from EIKON'!EK339*'WEIGHTED from Refinitive'!$B$15)+('WEIGHTED from Refinitive'!$B$16*'ISSUE SCORE from EIKON'!EZ339)</f>
        <v>45.278409090909079</v>
      </c>
      <c r="R336" s="11" t="s">
        <v>501</v>
      </c>
      <c r="S336" s="1">
        <f t="shared" si="152"/>
        <v>63.559075434475531</v>
      </c>
      <c r="T336" s="1">
        <f t="shared" si="153"/>
        <v>67.820876288659761</v>
      </c>
      <c r="U336" s="1">
        <f t="shared" si="154"/>
        <v>68.99592391304347</v>
      </c>
      <c r="V336" s="1">
        <f t="shared" si="155"/>
        <v>68.517973856209125</v>
      </c>
      <c r="W336" s="1">
        <f t="shared" si="156"/>
        <v>65.414473684210492</v>
      </c>
      <c r="X336" s="1">
        <f t="shared" si="157"/>
        <v>58.883177570093437</v>
      </c>
      <c r="Y336" s="1">
        <f t="shared" si="158"/>
        <v>55.662621359223252</v>
      </c>
      <c r="Z336" s="1">
        <f t="shared" si="159"/>
        <v>57.526041666666657</v>
      </c>
      <c r="AA336" s="1">
        <f t="shared" si="160"/>
        <v>56.530219780219745</v>
      </c>
      <c r="AB336" s="1">
        <f t="shared" si="161"/>
        <v>52.307926829268254</v>
      </c>
      <c r="AC336" s="1">
        <f t="shared" si="162"/>
        <v>50.667857142857116</v>
      </c>
      <c r="AD336" s="1">
        <f t="shared" si="163"/>
        <v>45.661016949152511</v>
      </c>
      <c r="AE336" s="1">
        <f t="shared" si="164"/>
        <v>50.263392857142833</v>
      </c>
      <c r="AF336" s="1">
        <f t="shared" si="165"/>
        <v>47.91203703703701</v>
      </c>
      <c r="AG336" s="1">
        <f t="shared" si="166"/>
        <v>45.278409090909079</v>
      </c>
      <c r="AI336" s="11" t="s">
        <v>501</v>
      </c>
      <c r="AJ336" s="1">
        <f t="shared" si="167"/>
        <v>-4.26180085418423</v>
      </c>
      <c r="AK336" s="1">
        <f t="shared" si="168"/>
        <v>-1.1750476243837085</v>
      </c>
      <c r="AL336" s="1">
        <f t="shared" si="169"/>
        <v>0.47795005683434511</v>
      </c>
      <c r="AM336" s="1">
        <f t="shared" si="170"/>
        <v>3.1035001719986326</v>
      </c>
      <c r="AN336" s="1">
        <f t="shared" si="171"/>
        <v>6.5312961141170547</v>
      </c>
      <c r="AO336" s="1">
        <f t="shared" si="172"/>
        <v>3.2205562108701855</v>
      </c>
      <c r="AP336" s="1">
        <f t="shared" si="173"/>
        <v>-1.8634203074434055</v>
      </c>
      <c r="AQ336" s="1">
        <f t="shared" si="174"/>
        <v>0.99582188644691172</v>
      </c>
      <c r="AR336" s="1">
        <f t="shared" si="175"/>
        <v>4.2222929509514913</v>
      </c>
      <c r="AS336" s="1">
        <f t="shared" si="176"/>
        <v>1.6400696864111382</v>
      </c>
      <c r="AT336" s="1">
        <f t="shared" si="177"/>
        <v>5.0068401937046048</v>
      </c>
      <c r="AU336" s="1">
        <f t="shared" si="178"/>
        <v>-4.6023759079903215</v>
      </c>
      <c r="AV336" s="1">
        <f t="shared" si="179"/>
        <v>2.3513558201058231</v>
      </c>
      <c r="AW336" s="1">
        <f t="shared" si="180"/>
        <v>2.6336279461279304</v>
      </c>
      <c r="AX336" s="1" t="str">
        <f>VLOOKUP(AI336,'ISSUE SCORE from EIKON'!A339:B768,2,FALSE)</f>
        <v>Zoetis Inc</v>
      </c>
      <c r="AY336" s="1">
        <f t="shared" si="181"/>
        <v>335</v>
      </c>
      <c r="AZ336" s="1">
        <v>335</v>
      </c>
      <c r="BA336" s="1">
        <v>1</v>
      </c>
    </row>
    <row r="337" spans="1:53" ht="15">
      <c r="A337" s="11" t="s">
        <v>404</v>
      </c>
      <c r="B337" s="1">
        <f>('WEIGHTED from Refinitive'!$B$3*'ISSUE SCORE from EIKON'!G340)+('WEIGHTED from Refinitive'!$B$4*'ISSUE SCORE from EIKON'!V340)+('ISSUE SCORE from EIKON'!AK340*'WEIGHTED from Refinitive'!$B$5)+('WEIGHTED from Refinitive'!$B$8*'ISSUE SCORE from EIKON'!AZ340)+('ISSUE SCORE from EIKON'!BO340*'WEIGHTED from Refinitive'!$B$9)+('WEIGHTED from Refinitive'!$B$10*'ISSUE SCORE from EIKON'!CD340)+('ISSUE SCORE from EIKON'!CS340*'WEIGHTED from Refinitive'!$B$11)+('WEIGHTED from Refinitive'!$B$14*'ISSUE SCORE from EIKON'!DH340)+('ISSUE SCORE from EIKON'!DW340*'WEIGHTED from Refinitive'!$B$15)+('WEIGHTED from Refinitive'!$B$16*'ISSUE SCORE from EIKON'!EL340)</f>
        <v>83.485391308582948</v>
      </c>
      <c r="C337" s="1">
        <f>('WEIGHTED from Refinitive'!$B$3*'ISSUE SCORE from EIKON'!H340)+('WEIGHTED from Refinitive'!$B$4*'ISSUE SCORE from EIKON'!W340)+('ISSUE SCORE from EIKON'!AL340*'WEIGHTED from Refinitive'!$B$5)+('WEIGHTED from Refinitive'!$B$8*'ISSUE SCORE from EIKON'!BA340)+('ISSUE SCORE from EIKON'!BP340*'WEIGHTED from Refinitive'!$B$9)+('WEIGHTED from Refinitive'!$B$10*'ISSUE SCORE from EIKON'!CE340)+('ISSUE SCORE from EIKON'!CT340*'WEIGHTED from Refinitive'!$B$11)+('WEIGHTED from Refinitive'!$B$14*'ISSUE SCORE from EIKON'!DI340)+('ISSUE SCORE from EIKON'!DX340*'WEIGHTED from Refinitive'!$B$15)+('WEIGHTED from Refinitive'!$B$16*'ISSUE SCORE from EIKON'!EM340)</f>
        <v>81.612348793900935</v>
      </c>
      <c r="D337" s="1">
        <f>('WEIGHTED from Refinitive'!$B$3*'ISSUE SCORE from EIKON'!I340)+('WEIGHTED from Refinitive'!$B$4*'ISSUE SCORE from EIKON'!X340)+('ISSUE SCORE from EIKON'!AM340*'WEIGHTED from Refinitive'!$B$5)+('WEIGHTED from Refinitive'!$B$8*'ISSUE SCORE from EIKON'!BB340)+('ISSUE SCORE from EIKON'!BQ340*'WEIGHTED from Refinitive'!$B$9)+('WEIGHTED from Refinitive'!$B$10*'ISSUE SCORE from EIKON'!CF340)+('ISSUE SCORE from EIKON'!CU340*'WEIGHTED from Refinitive'!$B$11)+('WEIGHTED from Refinitive'!$B$14*'ISSUE SCORE from EIKON'!DJ340)+('ISSUE SCORE from EIKON'!DY340*'WEIGHTED from Refinitive'!$B$15)+('WEIGHTED from Refinitive'!$B$16*'ISSUE SCORE from EIKON'!EN340)</f>
        <v>75.69734257486995</v>
      </c>
      <c r="E337" s="1">
        <f>('WEIGHTED from Refinitive'!$B$3*'ISSUE SCORE from EIKON'!J340)+('WEIGHTED from Refinitive'!$B$4*'ISSUE SCORE from EIKON'!Y340)+('ISSUE SCORE from EIKON'!AN340*'WEIGHTED from Refinitive'!$B$5)+('WEIGHTED from Refinitive'!$B$8*'ISSUE SCORE from EIKON'!BC340)+('ISSUE SCORE from EIKON'!BR340*'WEIGHTED from Refinitive'!$B$9)+('WEIGHTED from Refinitive'!$B$10*'ISSUE SCORE from EIKON'!CG340)+('ISSUE SCORE from EIKON'!CV340*'WEIGHTED from Refinitive'!$B$11)+('WEIGHTED from Refinitive'!$B$14*'ISSUE SCORE from EIKON'!DK340)+('ISSUE SCORE from EIKON'!DZ340*'WEIGHTED from Refinitive'!$B$15)+('WEIGHTED from Refinitive'!$B$16*'ISSUE SCORE from EIKON'!EO340)</f>
        <v>72.909398776125315</v>
      </c>
      <c r="F337" s="1">
        <f>('WEIGHTED from Refinitive'!$B$3*'ISSUE SCORE from EIKON'!K340)+('WEIGHTED from Refinitive'!$B$4*'ISSUE SCORE from EIKON'!Z340)+('ISSUE SCORE from EIKON'!AO340*'WEIGHTED from Refinitive'!$B$5)+('WEIGHTED from Refinitive'!$B$8*'ISSUE SCORE from EIKON'!BD340)+('ISSUE SCORE from EIKON'!BS340*'WEIGHTED from Refinitive'!$B$9)+('WEIGHTED from Refinitive'!$B$10*'ISSUE SCORE from EIKON'!CH340)+('ISSUE SCORE from EIKON'!CW340*'WEIGHTED from Refinitive'!$B$11)+('WEIGHTED from Refinitive'!$B$14*'ISSUE SCORE from EIKON'!DL340)+('ISSUE SCORE from EIKON'!EA340*'WEIGHTED from Refinitive'!$B$15)+('WEIGHTED from Refinitive'!$B$16*'ISSUE SCORE from EIKON'!EP340)</f>
        <v>65.82488423526155</v>
      </c>
      <c r="G337" s="1">
        <f>('WEIGHTED from Refinitive'!$B$3*'ISSUE SCORE from EIKON'!L340)+('WEIGHTED from Refinitive'!$B$4*'ISSUE SCORE from EIKON'!AA340)+('ISSUE SCORE from EIKON'!AP340*'WEIGHTED from Refinitive'!$B$5)+('WEIGHTED from Refinitive'!$B$8*'ISSUE SCORE from EIKON'!BE340)+('ISSUE SCORE from EIKON'!BT340*'WEIGHTED from Refinitive'!$B$9)+('WEIGHTED from Refinitive'!$B$10*'ISSUE SCORE from EIKON'!CI340)+('ISSUE SCORE from EIKON'!CX340*'WEIGHTED from Refinitive'!$B$11)+('WEIGHTED from Refinitive'!$B$14*'ISSUE SCORE from EIKON'!DM340)+('ISSUE SCORE from EIKON'!EB340*'WEIGHTED from Refinitive'!$B$15)+('WEIGHTED from Refinitive'!$B$16*'ISSUE SCORE from EIKON'!EQ340)</f>
        <v>55.55503690838033</v>
      </c>
      <c r="H337" s="1">
        <f>('WEIGHTED from Refinitive'!$B$3*'ISSUE SCORE from EIKON'!M340)+('WEIGHTED from Refinitive'!$B$4*'ISSUE SCORE from EIKON'!AB340)+('ISSUE SCORE from EIKON'!AQ340*'WEIGHTED from Refinitive'!$B$5)+('WEIGHTED from Refinitive'!$B$8*'ISSUE SCORE from EIKON'!BF340)+('ISSUE SCORE from EIKON'!BU340*'WEIGHTED from Refinitive'!$B$9)+('WEIGHTED from Refinitive'!$B$10*'ISSUE SCORE from EIKON'!CJ340)+('ISSUE SCORE from EIKON'!CY340*'WEIGHTED from Refinitive'!$B$11)+('WEIGHTED from Refinitive'!$B$14*'ISSUE SCORE from EIKON'!DN340)+('ISSUE SCORE from EIKON'!EC340*'WEIGHTED from Refinitive'!$B$15)+('WEIGHTED from Refinitive'!$B$16*'ISSUE SCORE from EIKON'!ER340)</f>
        <v>53.295760906802485</v>
      </c>
      <c r="I337" s="1">
        <f>('WEIGHTED from Refinitive'!$B$3*'ISSUE SCORE from EIKON'!N340)+('WEIGHTED from Refinitive'!$B$4*'ISSUE SCORE from EIKON'!AC340)+('ISSUE SCORE from EIKON'!AR340*'WEIGHTED from Refinitive'!$B$5)+('WEIGHTED from Refinitive'!$B$8*'ISSUE SCORE from EIKON'!BG340)+('ISSUE SCORE from EIKON'!BV340*'WEIGHTED from Refinitive'!$B$9)+('WEIGHTED from Refinitive'!$B$10*'ISSUE SCORE from EIKON'!CK340)+('ISSUE SCORE from EIKON'!CZ340*'WEIGHTED from Refinitive'!$B$11)+('WEIGHTED from Refinitive'!$B$14*'ISSUE SCORE from EIKON'!DO340)+('ISSUE SCORE from EIKON'!ED340*'WEIGHTED from Refinitive'!$B$15)+('WEIGHTED from Refinitive'!$B$16*'ISSUE SCORE from EIKON'!ES340)</f>
        <v>56.488182017269381</v>
      </c>
      <c r="J337" s="1">
        <f>('WEIGHTED from Refinitive'!$B$3*'ISSUE SCORE from EIKON'!O340)+('WEIGHTED from Refinitive'!$B$4*'ISSUE SCORE from EIKON'!AD340)+('ISSUE SCORE from EIKON'!AS340*'WEIGHTED from Refinitive'!$B$5)+('WEIGHTED from Refinitive'!$B$8*'ISSUE SCORE from EIKON'!BH340)+('ISSUE SCORE from EIKON'!BW340*'WEIGHTED from Refinitive'!$B$9)+('WEIGHTED from Refinitive'!$B$10*'ISSUE SCORE from EIKON'!CL340)+('ISSUE SCORE from EIKON'!DA340*'WEIGHTED from Refinitive'!$B$11)+('WEIGHTED from Refinitive'!$B$14*'ISSUE SCORE from EIKON'!DP340)+('ISSUE SCORE from EIKON'!EE340*'WEIGHTED from Refinitive'!$B$15)+('WEIGHTED from Refinitive'!$B$16*'ISSUE SCORE from EIKON'!ET340)</f>
        <v>53.046036306647487</v>
      </c>
      <c r="K337" s="1">
        <f>('WEIGHTED from Refinitive'!$B$3*'ISSUE SCORE from EIKON'!P340)+('WEIGHTED from Refinitive'!$B$4*'ISSUE SCORE from EIKON'!AE340)+('ISSUE SCORE from EIKON'!AT340*'WEIGHTED from Refinitive'!$B$5)+('WEIGHTED from Refinitive'!$B$8*'ISSUE SCORE from EIKON'!BI340)+('ISSUE SCORE from EIKON'!BX340*'WEIGHTED from Refinitive'!$B$9)+('WEIGHTED from Refinitive'!$B$10*'ISSUE SCORE from EIKON'!CM340)+('ISSUE SCORE from EIKON'!DB340*'WEIGHTED from Refinitive'!$B$11)+('WEIGHTED from Refinitive'!$B$14*'ISSUE SCORE from EIKON'!DQ340)+('ISSUE SCORE from EIKON'!EF340*'WEIGHTED from Refinitive'!$B$15)+('WEIGHTED from Refinitive'!$B$16*'ISSUE SCORE from EIKON'!EU340)</f>
        <v>57.119100029349738</v>
      </c>
      <c r="L337" s="1">
        <f>('WEIGHTED from Refinitive'!$B$3*'ISSUE SCORE from EIKON'!Q340)+('WEIGHTED from Refinitive'!$B$4*'ISSUE SCORE from EIKON'!AF340)+('ISSUE SCORE from EIKON'!AU340*'WEIGHTED from Refinitive'!$B$5)+('WEIGHTED from Refinitive'!$B$8*'ISSUE SCORE from EIKON'!BJ340)+('ISSUE SCORE from EIKON'!BY340*'WEIGHTED from Refinitive'!$B$9)+('WEIGHTED from Refinitive'!$B$10*'ISSUE SCORE from EIKON'!CN340)+('ISSUE SCORE from EIKON'!DC340*'WEIGHTED from Refinitive'!$B$11)+('WEIGHTED from Refinitive'!$B$14*'ISSUE SCORE from EIKON'!DR340)+('ISSUE SCORE from EIKON'!EG340*'WEIGHTED from Refinitive'!$B$15)+('WEIGHTED from Refinitive'!$B$16*'ISSUE SCORE from EIKON'!EV340)</f>
        <v>51.978849634072745</v>
      </c>
      <c r="M337" s="1">
        <f>('WEIGHTED from Refinitive'!$B$3*'ISSUE SCORE from EIKON'!R340)+('WEIGHTED from Refinitive'!$B$4*'ISSUE SCORE from EIKON'!AG340)+('ISSUE SCORE from EIKON'!AV340*'WEIGHTED from Refinitive'!$B$5)+('WEIGHTED from Refinitive'!$B$8*'ISSUE SCORE from EIKON'!BK340)+('ISSUE SCORE from EIKON'!BZ340*'WEIGHTED from Refinitive'!$B$9)+('WEIGHTED from Refinitive'!$B$10*'ISSUE SCORE from EIKON'!CO340)+('ISSUE SCORE from EIKON'!DD340*'WEIGHTED from Refinitive'!$B$11)+('WEIGHTED from Refinitive'!$B$14*'ISSUE SCORE from EIKON'!DS340)+('ISSUE SCORE from EIKON'!EH340*'WEIGHTED from Refinitive'!$B$15)+('WEIGHTED from Refinitive'!$B$16*'ISSUE SCORE from EIKON'!EW340)</f>
        <v>54.379258490126887</v>
      </c>
      <c r="N337" s="1">
        <f>('WEIGHTED from Refinitive'!$B$3*'ISSUE SCORE from EIKON'!S340)+('WEIGHTED from Refinitive'!$B$4*'ISSUE SCORE from EIKON'!AH340)+('ISSUE SCORE from EIKON'!AW340*'WEIGHTED from Refinitive'!$B$5)+('WEIGHTED from Refinitive'!$B$8*'ISSUE SCORE from EIKON'!BL340)+('ISSUE SCORE from EIKON'!CA340*'WEIGHTED from Refinitive'!$B$9)+('WEIGHTED from Refinitive'!$B$10*'ISSUE SCORE from EIKON'!CP340)+('ISSUE SCORE from EIKON'!DE340*'WEIGHTED from Refinitive'!$B$11)+('WEIGHTED from Refinitive'!$B$14*'ISSUE SCORE from EIKON'!DT340)+('ISSUE SCORE from EIKON'!EI340*'WEIGHTED from Refinitive'!$B$15)+('WEIGHTED from Refinitive'!$B$16*'ISSUE SCORE from EIKON'!EX340)</f>
        <v>39.563625985886219</v>
      </c>
      <c r="O337" s="1">
        <f>('WEIGHTED from Refinitive'!$B$3*'ISSUE SCORE from EIKON'!T340)+('WEIGHTED from Refinitive'!$B$4*'ISSUE SCORE from EIKON'!AI340)+('ISSUE SCORE from EIKON'!AX340*'WEIGHTED from Refinitive'!$B$5)+('WEIGHTED from Refinitive'!$B$8*'ISSUE SCORE from EIKON'!BM340)+('ISSUE SCORE from EIKON'!CB340*'WEIGHTED from Refinitive'!$B$9)+('WEIGHTED from Refinitive'!$B$10*'ISSUE SCORE from EIKON'!CQ340)+('ISSUE SCORE from EIKON'!DF340*'WEIGHTED from Refinitive'!$B$11)+('WEIGHTED from Refinitive'!$B$14*'ISSUE SCORE from EIKON'!DU340)+('ISSUE SCORE from EIKON'!EJ340*'WEIGHTED from Refinitive'!$B$15)+('WEIGHTED from Refinitive'!$B$16*'ISSUE SCORE from EIKON'!EY340)</f>
        <v>42.426767414305552</v>
      </c>
      <c r="P337" s="1">
        <f>('WEIGHTED from Refinitive'!$B$3*'ISSUE SCORE from EIKON'!U340)+('WEIGHTED from Refinitive'!$B$4*'ISSUE SCORE from EIKON'!AJ340)+('ISSUE SCORE from EIKON'!AY340*'WEIGHTED from Refinitive'!$B$5)+('WEIGHTED from Refinitive'!$B$8*'ISSUE SCORE from EIKON'!BN340)+('ISSUE SCORE from EIKON'!CC340*'WEIGHTED from Refinitive'!$B$9)+('WEIGHTED from Refinitive'!$B$10*'ISSUE SCORE from EIKON'!CR340)+('ISSUE SCORE from EIKON'!DG340*'WEIGHTED from Refinitive'!$B$11)+('WEIGHTED from Refinitive'!$B$14*'ISSUE SCORE from EIKON'!DV340)+('ISSUE SCORE from EIKON'!EK340*'WEIGHTED from Refinitive'!$B$15)+('WEIGHTED from Refinitive'!$B$16*'ISSUE SCORE from EIKON'!EZ340)</f>
        <v>38.066101694915226</v>
      </c>
      <c r="R337" s="11" t="s">
        <v>58</v>
      </c>
      <c r="S337" s="1">
        <f t="shared" si="152"/>
        <v>63.057634600486068</v>
      </c>
      <c r="T337" s="1">
        <f t="shared" si="153"/>
        <v>81.612348793900935</v>
      </c>
      <c r="U337" s="1">
        <f t="shared" si="154"/>
        <v>75.69734257486995</v>
      </c>
      <c r="V337" s="1">
        <f t="shared" si="155"/>
        <v>72.909398776125315</v>
      </c>
      <c r="W337" s="1">
        <f t="shared" si="156"/>
        <v>65.82488423526155</v>
      </c>
      <c r="X337" s="1">
        <f t="shared" si="157"/>
        <v>55.55503690838033</v>
      </c>
      <c r="Y337" s="1">
        <f t="shared" si="158"/>
        <v>53.295760906802485</v>
      </c>
      <c r="Z337" s="1">
        <f t="shared" si="159"/>
        <v>56.488182017269381</v>
      </c>
      <c r="AA337" s="1">
        <f t="shared" si="160"/>
        <v>53.046036306647487</v>
      </c>
      <c r="AB337" s="1">
        <f t="shared" si="161"/>
        <v>57.119100029349738</v>
      </c>
      <c r="AC337" s="1">
        <f t="shared" si="162"/>
        <v>51.978849634072745</v>
      </c>
      <c r="AD337" s="1">
        <f t="shared" si="163"/>
        <v>54.379258490126887</v>
      </c>
      <c r="AE337" s="1">
        <f t="shared" si="164"/>
        <v>39.563625985886219</v>
      </c>
      <c r="AF337" s="1">
        <f t="shared" si="165"/>
        <v>42.426767414305552</v>
      </c>
      <c r="AG337" s="1">
        <f t="shared" si="166"/>
        <v>38.066101694915226</v>
      </c>
      <c r="AI337" s="11" t="s">
        <v>58</v>
      </c>
      <c r="AJ337" s="1">
        <f t="shared" si="167"/>
        <v>-18.554714193414867</v>
      </c>
      <c r="AK337" s="1">
        <f t="shared" si="168"/>
        <v>5.9150062190309853</v>
      </c>
      <c r="AL337" s="1">
        <f t="shared" si="169"/>
        <v>2.7879437987446352</v>
      </c>
      <c r="AM337" s="1">
        <f t="shared" si="170"/>
        <v>7.0845145408637649</v>
      </c>
      <c r="AN337" s="1">
        <f t="shared" si="171"/>
        <v>10.269847326881219</v>
      </c>
      <c r="AO337" s="1">
        <f t="shared" si="172"/>
        <v>2.2592760015778452</v>
      </c>
      <c r="AP337" s="1">
        <f t="shared" si="173"/>
        <v>-3.1924211104668956</v>
      </c>
      <c r="AQ337" s="1">
        <f t="shared" si="174"/>
        <v>3.4421457106218938</v>
      </c>
      <c r="AR337" s="1">
        <f t="shared" si="175"/>
        <v>-4.0730637227022513</v>
      </c>
      <c r="AS337" s="1">
        <f t="shared" si="176"/>
        <v>5.1402503952769933</v>
      </c>
      <c r="AT337" s="1">
        <f t="shared" si="177"/>
        <v>-2.4004088560541419</v>
      </c>
      <c r="AU337" s="1">
        <f t="shared" si="178"/>
        <v>14.815632504240668</v>
      </c>
      <c r="AV337" s="1">
        <f t="shared" si="179"/>
        <v>-2.8631414284193326</v>
      </c>
      <c r="AW337" s="1">
        <f t="shared" si="180"/>
        <v>4.360665719390326</v>
      </c>
      <c r="AX337" s="1" t="str">
        <f>VLOOKUP(AI337,'ISSUE SCORE from EIKON'!A340:B769,2,FALSE)</f>
        <v>Advance Auto Parts Inc</v>
      </c>
      <c r="AY337" s="1">
        <f t="shared" si="181"/>
        <v>336</v>
      </c>
      <c r="AZ337" s="1">
        <v>336</v>
      </c>
      <c r="BA337" s="1">
        <v>1</v>
      </c>
    </row>
    <row r="338" spans="1:53" ht="15">
      <c r="A338" s="11" t="s">
        <v>405</v>
      </c>
      <c r="B338" s="1">
        <f>('WEIGHTED from Refinitive'!$B$3*'ISSUE SCORE from EIKON'!G341)+('WEIGHTED from Refinitive'!$B$4*'ISSUE SCORE from EIKON'!V341)+('ISSUE SCORE from EIKON'!AK341*'WEIGHTED from Refinitive'!$B$5)+('WEIGHTED from Refinitive'!$B$8*'ISSUE SCORE from EIKON'!AZ341)+('ISSUE SCORE from EIKON'!BO341*'WEIGHTED from Refinitive'!$B$9)+('WEIGHTED from Refinitive'!$B$10*'ISSUE SCORE from EIKON'!CD341)+('ISSUE SCORE from EIKON'!CS341*'WEIGHTED from Refinitive'!$B$11)+('WEIGHTED from Refinitive'!$B$14*'ISSUE SCORE from EIKON'!DH341)+('ISSUE SCORE from EIKON'!DW341*'WEIGHTED from Refinitive'!$B$15)+('WEIGHTED from Refinitive'!$B$16*'ISSUE SCORE from EIKON'!EL341)</f>
        <v>68.892397299130877</v>
      </c>
      <c r="C338" s="1">
        <f>('WEIGHTED from Refinitive'!$B$3*'ISSUE SCORE from EIKON'!H341)+('WEIGHTED from Refinitive'!$B$4*'ISSUE SCORE from EIKON'!W341)+('ISSUE SCORE from EIKON'!AL341*'WEIGHTED from Refinitive'!$B$5)+('WEIGHTED from Refinitive'!$B$8*'ISSUE SCORE from EIKON'!BA341)+('ISSUE SCORE from EIKON'!BP341*'WEIGHTED from Refinitive'!$B$9)+('WEIGHTED from Refinitive'!$B$10*'ISSUE SCORE from EIKON'!CE341)+('ISSUE SCORE from EIKON'!CT341*'WEIGHTED from Refinitive'!$B$11)+('WEIGHTED from Refinitive'!$B$14*'ISSUE SCORE from EIKON'!DI341)+('ISSUE SCORE from EIKON'!DX341*'WEIGHTED from Refinitive'!$B$15)+('WEIGHTED from Refinitive'!$B$16*'ISSUE SCORE from EIKON'!EM341)</f>
        <v>71.862502645789078</v>
      </c>
      <c r="D338" s="1">
        <f>('WEIGHTED from Refinitive'!$B$3*'ISSUE SCORE from EIKON'!I341)+('WEIGHTED from Refinitive'!$B$4*'ISSUE SCORE from EIKON'!X341)+('ISSUE SCORE from EIKON'!AM341*'WEIGHTED from Refinitive'!$B$5)+('WEIGHTED from Refinitive'!$B$8*'ISSUE SCORE from EIKON'!BB341)+('ISSUE SCORE from EIKON'!BQ341*'WEIGHTED from Refinitive'!$B$9)+('WEIGHTED from Refinitive'!$B$10*'ISSUE SCORE from EIKON'!CF341)+('ISSUE SCORE from EIKON'!CU341*'WEIGHTED from Refinitive'!$B$11)+('WEIGHTED from Refinitive'!$B$14*'ISSUE SCORE from EIKON'!DJ341)+('ISSUE SCORE from EIKON'!DY341*'WEIGHTED from Refinitive'!$B$15)+('WEIGHTED from Refinitive'!$B$16*'ISSUE SCORE from EIKON'!EN341)</f>
        <v>61.507700417796237</v>
      </c>
      <c r="E338" s="1">
        <f>('WEIGHTED from Refinitive'!$B$3*'ISSUE SCORE from EIKON'!J341)+('WEIGHTED from Refinitive'!$B$4*'ISSUE SCORE from EIKON'!Y341)+('ISSUE SCORE from EIKON'!AN341*'WEIGHTED from Refinitive'!$B$5)+('WEIGHTED from Refinitive'!$B$8*'ISSUE SCORE from EIKON'!BC341)+('ISSUE SCORE from EIKON'!BR341*'WEIGHTED from Refinitive'!$B$9)+('WEIGHTED from Refinitive'!$B$10*'ISSUE SCORE from EIKON'!CG341)+('ISSUE SCORE from EIKON'!CV341*'WEIGHTED from Refinitive'!$B$11)+('WEIGHTED from Refinitive'!$B$14*'ISSUE SCORE from EIKON'!DK341)+('ISSUE SCORE from EIKON'!DZ341*'WEIGHTED from Refinitive'!$B$15)+('WEIGHTED from Refinitive'!$B$16*'ISSUE SCORE from EIKON'!EO341)</f>
        <v>64.128881890745802</v>
      </c>
      <c r="F338" s="1">
        <f>('WEIGHTED from Refinitive'!$B$3*'ISSUE SCORE from EIKON'!K341)+('WEIGHTED from Refinitive'!$B$4*'ISSUE SCORE from EIKON'!Z341)+('ISSUE SCORE from EIKON'!AO341*'WEIGHTED from Refinitive'!$B$5)+('WEIGHTED from Refinitive'!$B$8*'ISSUE SCORE from EIKON'!BD341)+('ISSUE SCORE from EIKON'!BS341*'WEIGHTED from Refinitive'!$B$9)+('WEIGHTED from Refinitive'!$B$10*'ISSUE SCORE from EIKON'!CH341)+('ISSUE SCORE from EIKON'!CW341*'WEIGHTED from Refinitive'!$B$11)+('WEIGHTED from Refinitive'!$B$14*'ISSUE SCORE from EIKON'!DL341)+('ISSUE SCORE from EIKON'!EA341*'WEIGHTED from Refinitive'!$B$15)+('WEIGHTED from Refinitive'!$B$16*'ISSUE SCORE from EIKON'!EP341)</f>
        <v>48.322527472527447</v>
      </c>
      <c r="G338" s="1">
        <f>('WEIGHTED from Refinitive'!$B$3*'ISSUE SCORE from EIKON'!L341)+('WEIGHTED from Refinitive'!$B$4*'ISSUE SCORE from EIKON'!AA341)+('ISSUE SCORE from EIKON'!AP341*'WEIGHTED from Refinitive'!$B$5)+('WEIGHTED from Refinitive'!$B$8*'ISSUE SCORE from EIKON'!BE341)+('ISSUE SCORE from EIKON'!BT341*'WEIGHTED from Refinitive'!$B$9)+('WEIGHTED from Refinitive'!$B$10*'ISSUE SCORE from EIKON'!CI341)+('ISSUE SCORE from EIKON'!CX341*'WEIGHTED from Refinitive'!$B$11)+('WEIGHTED from Refinitive'!$B$14*'ISSUE SCORE from EIKON'!DM341)+('ISSUE SCORE from EIKON'!EB341*'WEIGHTED from Refinitive'!$B$15)+('WEIGHTED from Refinitive'!$B$16*'ISSUE SCORE from EIKON'!EQ341)</f>
        <v>49.33289007092192</v>
      </c>
      <c r="H338" s="1">
        <f>('WEIGHTED from Refinitive'!$B$3*'ISSUE SCORE from EIKON'!M341)+('WEIGHTED from Refinitive'!$B$4*'ISSUE SCORE from EIKON'!AB341)+('ISSUE SCORE from EIKON'!AQ341*'WEIGHTED from Refinitive'!$B$5)+('WEIGHTED from Refinitive'!$B$8*'ISSUE SCORE from EIKON'!BF341)+('ISSUE SCORE from EIKON'!BU341*'WEIGHTED from Refinitive'!$B$9)+('WEIGHTED from Refinitive'!$B$10*'ISSUE SCORE from EIKON'!CJ341)+('ISSUE SCORE from EIKON'!CY341*'WEIGHTED from Refinitive'!$B$11)+('WEIGHTED from Refinitive'!$B$14*'ISSUE SCORE from EIKON'!DN341)+('ISSUE SCORE from EIKON'!EC341*'WEIGHTED from Refinitive'!$B$15)+('WEIGHTED from Refinitive'!$B$16*'ISSUE SCORE from EIKON'!ER341)</f>
        <v>49.564295991777989</v>
      </c>
      <c r="I338" s="1">
        <f>('WEIGHTED from Refinitive'!$B$3*'ISSUE SCORE from EIKON'!N341)+('WEIGHTED from Refinitive'!$B$4*'ISSUE SCORE from EIKON'!AC341)+('ISSUE SCORE from EIKON'!AR341*'WEIGHTED from Refinitive'!$B$5)+('WEIGHTED from Refinitive'!$B$8*'ISSUE SCORE from EIKON'!BG341)+('ISSUE SCORE from EIKON'!BV341*'WEIGHTED from Refinitive'!$B$9)+('WEIGHTED from Refinitive'!$B$10*'ISSUE SCORE from EIKON'!CK341)+('ISSUE SCORE from EIKON'!CZ341*'WEIGHTED from Refinitive'!$B$11)+('WEIGHTED from Refinitive'!$B$14*'ISSUE SCORE from EIKON'!DO341)+('ISSUE SCORE from EIKON'!ED341*'WEIGHTED from Refinitive'!$B$15)+('WEIGHTED from Refinitive'!$B$16*'ISSUE SCORE from EIKON'!ES341)</f>
        <v>39.392930327868832</v>
      </c>
      <c r="J338" s="1">
        <f>('WEIGHTED from Refinitive'!$B$3*'ISSUE SCORE from EIKON'!O341)+('WEIGHTED from Refinitive'!$B$4*'ISSUE SCORE from EIKON'!AD341)+('ISSUE SCORE from EIKON'!AS341*'WEIGHTED from Refinitive'!$B$5)+('WEIGHTED from Refinitive'!$B$8*'ISSUE SCORE from EIKON'!BH341)+('ISSUE SCORE from EIKON'!BW341*'WEIGHTED from Refinitive'!$B$9)+('WEIGHTED from Refinitive'!$B$10*'ISSUE SCORE from EIKON'!CL341)+('ISSUE SCORE from EIKON'!DA341*'WEIGHTED from Refinitive'!$B$11)+('WEIGHTED from Refinitive'!$B$14*'ISSUE SCORE from EIKON'!DP341)+('ISSUE SCORE from EIKON'!EE341*'WEIGHTED from Refinitive'!$B$15)+('WEIGHTED from Refinitive'!$B$16*'ISSUE SCORE from EIKON'!ET341)</f>
        <v>44.20744770580292</v>
      </c>
      <c r="K338" s="1">
        <f>('WEIGHTED from Refinitive'!$B$3*'ISSUE SCORE from EIKON'!P341)+('WEIGHTED from Refinitive'!$B$4*'ISSUE SCORE from EIKON'!AE341)+('ISSUE SCORE from EIKON'!AT341*'WEIGHTED from Refinitive'!$B$5)+('WEIGHTED from Refinitive'!$B$8*'ISSUE SCORE from EIKON'!BI341)+('ISSUE SCORE from EIKON'!BX341*'WEIGHTED from Refinitive'!$B$9)+('WEIGHTED from Refinitive'!$B$10*'ISSUE SCORE from EIKON'!CM341)+('ISSUE SCORE from EIKON'!DB341*'WEIGHTED from Refinitive'!$B$11)+('WEIGHTED from Refinitive'!$B$14*'ISSUE SCORE from EIKON'!DQ341)+('ISSUE SCORE from EIKON'!EF341*'WEIGHTED from Refinitive'!$B$15)+('WEIGHTED from Refinitive'!$B$16*'ISSUE SCORE from EIKON'!EU341)</f>
        <v>0</v>
      </c>
      <c r="L338" s="1">
        <f>('WEIGHTED from Refinitive'!$B$3*'ISSUE SCORE from EIKON'!Q341)+('WEIGHTED from Refinitive'!$B$4*'ISSUE SCORE from EIKON'!AF341)+('ISSUE SCORE from EIKON'!AU341*'WEIGHTED from Refinitive'!$B$5)+('WEIGHTED from Refinitive'!$B$8*'ISSUE SCORE from EIKON'!BJ341)+('ISSUE SCORE from EIKON'!BY341*'WEIGHTED from Refinitive'!$B$9)+('WEIGHTED from Refinitive'!$B$10*'ISSUE SCORE from EIKON'!CN341)+('ISSUE SCORE from EIKON'!DC341*'WEIGHTED from Refinitive'!$B$11)+('WEIGHTED from Refinitive'!$B$14*'ISSUE SCORE from EIKON'!DR341)+('ISSUE SCORE from EIKON'!EG341*'WEIGHTED from Refinitive'!$B$15)+('WEIGHTED from Refinitive'!$B$16*'ISSUE SCORE from EIKON'!EV341)</f>
        <v>0</v>
      </c>
      <c r="M338" s="1">
        <f>('WEIGHTED from Refinitive'!$B$3*'ISSUE SCORE from EIKON'!R341)+('WEIGHTED from Refinitive'!$B$4*'ISSUE SCORE from EIKON'!AG341)+('ISSUE SCORE from EIKON'!AV341*'WEIGHTED from Refinitive'!$B$5)+('WEIGHTED from Refinitive'!$B$8*'ISSUE SCORE from EIKON'!BK341)+('ISSUE SCORE from EIKON'!BZ341*'WEIGHTED from Refinitive'!$B$9)+('WEIGHTED from Refinitive'!$B$10*'ISSUE SCORE from EIKON'!CO341)+('ISSUE SCORE from EIKON'!DD341*'WEIGHTED from Refinitive'!$B$11)+('WEIGHTED from Refinitive'!$B$14*'ISSUE SCORE from EIKON'!DS341)+('ISSUE SCORE from EIKON'!EH341*'WEIGHTED from Refinitive'!$B$15)+('WEIGHTED from Refinitive'!$B$16*'ISSUE SCORE from EIKON'!EW341)</f>
        <v>0</v>
      </c>
      <c r="N338" s="1">
        <f>('WEIGHTED from Refinitive'!$B$3*'ISSUE SCORE from EIKON'!S341)+('WEIGHTED from Refinitive'!$B$4*'ISSUE SCORE from EIKON'!AH341)+('ISSUE SCORE from EIKON'!AW341*'WEIGHTED from Refinitive'!$B$5)+('WEIGHTED from Refinitive'!$B$8*'ISSUE SCORE from EIKON'!BL341)+('ISSUE SCORE from EIKON'!CA341*'WEIGHTED from Refinitive'!$B$9)+('WEIGHTED from Refinitive'!$B$10*'ISSUE SCORE from EIKON'!CP341)+('ISSUE SCORE from EIKON'!DE341*'WEIGHTED from Refinitive'!$B$11)+('WEIGHTED from Refinitive'!$B$14*'ISSUE SCORE from EIKON'!DT341)+('ISSUE SCORE from EIKON'!EI341*'WEIGHTED from Refinitive'!$B$15)+('WEIGHTED from Refinitive'!$B$16*'ISSUE SCORE from EIKON'!EX341)</f>
        <v>0</v>
      </c>
      <c r="O338" s="1">
        <f>('WEIGHTED from Refinitive'!$B$3*'ISSUE SCORE from EIKON'!T341)+('WEIGHTED from Refinitive'!$B$4*'ISSUE SCORE from EIKON'!AI341)+('ISSUE SCORE from EIKON'!AX341*'WEIGHTED from Refinitive'!$B$5)+('WEIGHTED from Refinitive'!$B$8*'ISSUE SCORE from EIKON'!BM341)+('ISSUE SCORE from EIKON'!CB341*'WEIGHTED from Refinitive'!$B$9)+('WEIGHTED from Refinitive'!$B$10*'ISSUE SCORE from EIKON'!CQ341)+('ISSUE SCORE from EIKON'!DF341*'WEIGHTED from Refinitive'!$B$11)+('WEIGHTED from Refinitive'!$B$14*'ISSUE SCORE from EIKON'!DU341)+('ISSUE SCORE from EIKON'!EJ341*'WEIGHTED from Refinitive'!$B$15)+('WEIGHTED from Refinitive'!$B$16*'ISSUE SCORE from EIKON'!EY341)</f>
        <v>0</v>
      </c>
      <c r="P338" s="1">
        <f>('WEIGHTED from Refinitive'!$B$3*'ISSUE SCORE from EIKON'!U341)+('WEIGHTED from Refinitive'!$B$4*'ISSUE SCORE from EIKON'!AJ341)+('ISSUE SCORE from EIKON'!AY341*'WEIGHTED from Refinitive'!$B$5)+('WEIGHTED from Refinitive'!$B$8*'ISSUE SCORE from EIKON'!BN341)+('ISSUE SCORE from EIKON'!CC341*'WEIGHTED from Refinitive'!$B$9)+('WEIGHTED from Refinitive'!$B$10*'ISSUE SCORE from EIKON'!CR341)+('ISSUE SCORE from EIKON'!DG341*'WEIGHTED from Refinitive'!$B$11)+('WEIGHTED from Refinitive'!$B$14*'ISSUE SCORE from EIKON'!DV341)+('ISSUE SCORE from EIKON'!EK341*'WEIGHTED from Refinitive'!$B$15)+('WEIGHTED from Refinitive'!$B$16*'ISSUE SCORE from EIKON'!EZ341)</f>
        <v>0</v>
      </c>
      <c r="R338" s="11" t="s">
        <v>59</v>
      </c>
      <c r="S338" s="1">
        <f t="shared" si="152"/>
        <v>83.091858804171153</v>
      </c>
      <c r="T338" s="1">
        <f t="shared" si="153"/>
        <v>71.862502645789078</v>
      </c>
      <c r="U338" s="1">
        <f t="shared" si="154"/>
        <v>61.507700417796237</v>
      </c>
      <c r="V338" s="1">
        <f t="shared" si="155"/>
        <v>64.128881890745802</v>
      </c>
      <c r="W338" s="1">
        <f t="shared" si="156"/>
        <v>48.322527472527447</v>
      </c>
      <c r="X338" s="1">
        <f t="shared" si="157"/>
        <v>49.33289007092192</v>
      </c>
      <c r="Y338" s="1">
        <f t="shared" si="158"/>
        <v>49.564295991777989</v>
      </c>
      <c r="Z338" s="1">
        <f t="shared" si="159"/>
        <v>39.392930327868832</v>
      </c>
      <c r="AA338" s="1">
        <f t="shared" si="160"/>
        <v>44.20744770580292</v>
      </c>
      <c r="AB338" s="1">
        <f t="shared" si="161"/>
        <v>0</v>
      </c>
      <c r="AC338" s="1">
        <f t="shared" si="162"/>
        <v>0</v>
      </c>
      <c r="AD338" s="1">
        <f t="shared" si="163"/>
        <v>0</v>
      </c>
      <c r="AE338" s="1">
        <f t="shared" si="164"/>
        <v>0</v>
      </c>
      <c r="AF338" s="1">
        <f t="shared" si="165"/>
        <v>0</v>
      </c>
      <c r="AG338" s="1">
        <f t="shared" si="166"/>
        <v>0</v>
      </c>
      <c r="AI338" s="11" t="s">
        <v>59</v>
      </c>
      <c r="AJ338" s="1">
        <f t="shared" si="167"/>
        <v>11.229356158382075</v>
      </c>
      <c r="AK338" s="1">
        <f t="shared" si="168"/>
        <v>10.354802227992842</v>
      </c>
      <c r="AL338" s="1">
        <f t="shared" si="169"/>
        <v>-2.6211814729495657</v>
      </c>
      <c r="AM338" s="1">
        <f t="shared" si="170"/>
        <v>15.806354418218355</v>
      </c>
      <c r="AN338" s="1">
        <f t="shared" si="171"/>
        <v>-1.0103625983944724</v>
      </c>
      <c r="AO338" s="1">
        <f t="shared" si="172"/>
        <v>-0.23140592085606926</v>
      </c>
      <c r="AP338" s="1">
        <f t="shared" si="173"/>
        <v>10.171365663909157</v>
      </c>
      <c r="AQ338" s="1">
        <f t="shared" si="174"/>
        <v>-4.814517377934088</v>
      </c>
      <c r="AR338" s="1">
        <f t="shared" si="175"/>
        <v>44.20744770580292</v>
      </c>
      <c r="AS338" s="1">
        <f t="shared" si="176"/>
        <v>0</v>
      </c>
      <c r="AT338" s="1">
        <f t="shared" si="177"/>
        <v>0</v>
      </c>
      <c r="AU338" s="1">
        <f t="shared" si="178"/>
        <v>0</v>
      </c>
      <c r="AV338" s="1">
        <f t="shared" si="179"/>
        <v>0</v>
      </c>
      <c r="AW338" s="1">
        <f t="shared" si="180"/>
        <v>0</v>
      </c>
      <c r="AX338" s="1" t="str">
        <f>VLOOKUP(AI338,'ISSUE SCORE from EIKON'!A341:B770,2,FALSE)</f>
        <v>Apple Inc</v>
      </c>
      <c r="AY338" s="1">
        <f t="shared" si="181"/>
        <v>337</v>
      </c>
      <c r="AZ338" s="1">
        <v>337</v>
      </c>
      <c r="BA338" s="1">
        <v>1</v>
      </c>
    </row>
    <row r="339" spans="1:16" ht="15">
      <c r="A339" s="11" t="s">
        <v>406</v>
      </c>
      <c r="B339" s="1">
        <f>('WEIGHTED from Refinitive'!$B$3*'ISSUE SCORE from EIKON'!G342)+('WEIGHTED from Refinitive'!$B$4*'ISSUE SCORE from EIKON'!V342)+('ISSUE SCORE from EIKON'!AK342*'WEIGHTED from Refinitive'!$B$5)+('WEIGHTED from Refinitive'!$B$8*'ISSUE SCORE from EIKON'!AZ342)+('ISSUE SCORE from EIKON'!BO342*'WEIGHTED from Refinitive'!$B$9)+('WEIGHTED from Refinitive'!$B$10*'ISSUE SCORE from EIKON'!CD342)+('ISSUE SCORE from EIKON'!CS342*'WEIGHTED from Refinitive'!$B$11)+('WEIGHTED from Refinitive'!$B$14*'ISSUE SCORE from EIKON'!DH342)+('ISSUE SCORE from EIKON'!DW342*'WEIGHTED from Refinitive'!$B$15)+('WEIGHTED from Refinitive'!$B$16*'ISSUE SCORE from EIKON'!EL342)</f>
        <v>70.85745628726464</v>
      </c>
      <c r="C339" s="1">
        <f>('WEIGHTED from Refinitive'!$B$3*'ISSUE SCORE from EIKON'!H342)+('WEIGHTED from Refinitive'!$B$4*'ISSUE SCORE from EIKON'!W342)+('ISSUE SCORE from EIKON'!AL342*'WEIGHTED from Refinitive'!$B$5)+('WEIGHTED from Refinitive'!$B$8*'ISSUE SCORE from EIKON'!BA342)+('ISSUE SCORE from EIKON'!BP342*'WEIGHTED from Refinitive'!$B$9)+('WEIGHTED from Refinitive'!$B$10*'ISSUE SCORE from EIKON'!CE342)+('ISSUE SCORE from EIKON'!CT342*'WEIGHTED from Refinitive'!$B$11)+('WEIGHTED from Refinitive'!$B$14*'ISSUE SCORE from EIKON'!DI342)+('ISSUE SCORE from EIKON'!DX342*'WEIGHTED from Refinitive'!$B$15)+('WEIGHTED from Refinitive'!$B$16*'ISSUE SCORE from EIKON'!EM342)</f>
        <v>65.100393146024516</v>
      </c>
      <c r="D339" s="1">
        <f>('WEIGHTED from Refinitive'!$B$3*'ISSUE SCORE from EIKON'!I342)+('WEIGHTED from Refinitive'!$B$4*'ISSUE SCORE from EIKON'!X342)+('ISSUE SCORE from EIKON'!AM342*'WEIGHTED from Refinitive'!$B$5)+('WEIGHTED from Refinitive'!$B$8*'ISSUE SCORE from EIKON'!BB342)+('ISSUE SCORE from EIKON'!BQ342*'WEIGHTED from Refinitive'!$B$9)+('WEIGHTED from Refinitive'!$B$10*'ISSUE SCORE from EIKON'!CF342)+('ISSUE SCORE from EIKON'!CU342*'WEIGHTED from Refinitive'!$B$11)+('WEIGHTED from Refinitive'!$B$14*'ISSUE SCORE from EIKON'!DJ342)+('ISSUE SCORE from EIKON'!DY342*'WEIGHTED from Refinitive'!$B$15)+('WEIGHTED from Refinitive'!$B$16*'ISSUE SCORE from EIKON'!EN342)</f>
        <v>52.779703201857515</v>
      </c>
      <c r="E339" s="1">
        <f>('WEIGHTED from Refinitive'!$B$3*'ISSUE SCORE from EIKON'!J342)+('WEIGHTED from Refinitive'!$B$4*'ISSUE SCORE from EIKON'!Y342)+('ISSUE SCORE from EIKON'!AN342*'WEIGHTED from Refinitive'!$B$5)+('WEIGHTED from Refinitive'!$B$8*'ISSUE SCORE from EIKON'!BC342)+('ISSUE SCORE from EIKON'!BR342*'WEIGHTED from Refinitive'!$B$9)+('WEIGHTED from Refinitive'!$B$10*'ISSUE SCORE from EIKON'!CG342)+('ISSUE SCORE from EIKON'!CV342*'WEIGHTED from Refinitive'!$B$11)+('WEIGHTED from Refinitive'!$B$14*'ISSUE SCORE from EIKON'!DK342)+('ISSUE SCORE from EIKON'!DZ342*'WEIGHTED from Refinitive'!$B$15)+('WEIGHTED from Refinitive'!$B$16*'ISSUE SCORE from EIKON'!EO342)</f>
        <v>52.638819717781843</v>
      </c>
      <c r="F339" s="1">
        <f>('WEIGHTED from Refinitive'!$B$3*'ISSUE SCORE from EIKON'!K342)+('WEIGHTED from Refinitive'!$B$4*'ISSUE SCORE from EIKON'!Z342)+('ISSUE SCORE from EIKON'!AO342*'WEIGHTED from Refinitive'!$B$5)+('WEIGHTED from Refinitive'!$B$8*'ISSUE SCORE from EIKON'!BD342)+('ISSUE SCORE from EIKON'!BS342*'WEIGHTED from Refinitive'!$B$9)+('WEIGHTED from Refinitive'!$B$10*'ISSUE SCORE from EIKON'!CH342)+('ISSUE SCORE from EIKON'!CW342*'WEIGHTED from Refinitive'!$B$11)+('WEIGHTED from Refinitive'!$B$14*'ISSUE SCORE from EIKON'!DL342)+('ISSUE SCORE from EIKON'!EA342*'WEIGHTED from Refinitive'!$B$15)+('WEIGHTED from Refinitive'!$B$16*'ISSUE SCORE from EIKON'!EP342)</f>
        <v>45.630568336772697</v>
      </c>
      <c r="G339" s="1">
        <f>('WEIGHTED from Refinitive'!$B$3*'ISSUE SCORE from EIKON'!L342)+('WEIGHTED from Refinitive'!$B$4*'ISSUE SCORE from EIKON'!AA342)+('ISSUE SCORE from EIKON'!AP342*'WEIGHTED from Refinitive'!$B$5)+('WEIGHTED from Refinitive'!$B$8*'ISSUE SCORE from EIKON'!BE342)+('ISSUE SCORE from EIKON'!BT342*'WEIGHTED from Refinitive'!$B$9)+('WEIGHTED from Refinitive'!$B$10*'ISSUE SCORE from EIKON'!CI342)+('ISSUE SCORE from EIKON'!CX342*'WEIGHTED from Refinitive'!$B$11)+('WEIGHTED from Refinitive'!$B$14*'ISSUE SCORE from EIKON'!DM342)+('ISSUE SCORE from EIKON'!EB342*'WEIGHTED from Refinitive'!$B$15)+('WEIGHTED from Refinitive'!$B$16*'ISSUE SCORE from EIKON'!EQ342)</f>
        <v>44.587421918004914</v>
      </c>
      <c r="H339" s="1">
        <f>('WEIGHTED from Refinitive'!$B$3*'ISSUE SCORE from EIKON'!M342)+('WEIGHTED from Refinitive'!$B$4*'ISSUE SCORE from EIKON'!AB342)+('ISSUE SCORE from EIKON'!AQ342*'WEIGHTED from Refinitive'!$B$5)+('WEIGHTED from Refinitive'!$B$8*'ISSUE SCORE from EIKON'!BF342)+('ISSUE SCORE from EIKON'!BU342*'WEIGHTED from Refinitive'!$B$9)+('WEIGHTED from Refinitive'!$B$10*'ISSUE SCORE from EIKON'!CJ342)+('ISSUE SCORE from EIKON'!CY342*'WEIGHTED from Refinitive'!$B$11)+('WEIGHTED from Refinitive'!$B$14*'ISSUE SCORE from EIKON'!DN342)+('ISSUE SCORE from EIKON'!EC342*'WEIGHTED from Refinitive'!$B$15)+('WEIGHTED from Refinitive'!$B$16*'ISSUE SCORE from EIKON'!ER342)</f>
        <v>45.577549724925888</v>
      </c>
      <c r="I339" s="1">
        <f>('WEIGHTED from Refinitive'!$B$3*'ISSUE SCORE from EIKON'!N342)+('WEIGHTED from Refinitive'!$B$4*'ISSUE SCORE from EIKON'!AC342)+('ISSUE SCORE from EIKON'!AR342*'WEIGHTED from Refinitive'!$B$5)+('WEIGHTED from Refinitive'!$B$8*'ISSUE SCORE from EIKON'!BG342)+('ISSUE SCORE from EIKON'!BV342*'WEIGHTED from Refinitive'!$B$9)+('WEIGHTED from Refinitive'!$B$10*'ISSUE SCORE from EIKON'!CK342)+('ISSUE SCORE from EIKON'!CZ342*'WEIGHTED from Refinitive'!$B$11)+('WEIGHTED from Refinitive'!$B$14*'ISSUE SCORE from EIKON'!DO342)+('ISSUE SCORE from EIKON'!ED342*'WEIGHTED from Refinitive'!$B$15)+('WEIGHTED from Refinitive'!$B$16*'ISSUE SCORE from EIKON'!ES342)</f>
        <v>35.600140664073308</v>
      </c>
      <c r="J339" s="1">
        <f>('WEIGHTED from Refinitive'!$B$3*'ISSUE SCORE from EIKON'!O342)+('WEIGHTED from Refinitive'!$B$4*'ISSUE SCORE from EIKON'!AD342)+('ISSUE SCORE from EIKON'!AS342*'WEIGHTED from Refinitive'!$B$5)+('WEIGHTED from Refinitive'!$B$8*'ISSUE SCORE from EIKON'!BH342)+('ISSUE SCORE from EIKON'!BW342*'WEIGHTED from Refinitive'!$B$9)+('WEIGHTED from Refinitive'!$B$10*'ISSUE SCORE from EIKON'!CL342)+('ISSUE SCORE from EIKON'!DA342*'WEIGHTED from Refinitive'!$B$11)+('WEIGHTED from Refinitive'!$B$14*'ISSUE SCORE from EIKON'!DP342)+('ISSUE SCORE from EIKON'!EE342*'WEIGHTED from Refinitive'!$B$15)+('WEIGHTED from Refinitive'!$B$16*'ISSUE SCORE from EIKON'!ET342)</f>
        <v>44.142628205128176</v>
      </c>
      <c r="K339" s="1">
        <f>('WEIGHTED from Refinitive'!$B$3*'ISSUE SCORE from EIKON'!P342)+('WEIGHTED from Refinitive'!$B$4*'ISSUE SCORE from EIKON'!AE342)+('ISSUE SCORE from EIKON'!AT342*'WEIGHTED from Refinitive'!$B$5)+('WEIGHTED from Refinitive'!$B$8*'ISSUE SCORE from EIKON'!BI342)+('ISSUE SCORE from EIKON'!BX342*'WEIGHTED from Refinitive'!$B$9)+('WEIGHTED from Refinitive'!$B$10*'ISSUE SCORE from EIKON'!CM342)+('ISSUE SCORE from EIKON'!DB342*'WEIGHTED from Refinitive'!$B$11)+('WEIGHTED from Refinitive'!$B$14*'ISSUE SCORE from EIKON'!DQ342)+('ISSUE SCORE from EIKON'!EF342*'WEIGHTED from Refinitive'!$B$15)+('WEIGHTED from Refinitive'!$B$16*'ISSUE SCORE from EIKON'!EU342)</f>
        <v>34.782960700983146</v>
      </c>
      <c r="L339" s="1">
        <f>('WEIGHTED from Refinitive'!$B$3*'ISSUE SCORE from EIKON'!Q342)+('WEIGHTED from Refinitive'!$B$4*'ISSUE SCORE from EIKON'!AF342)+('ISSUE SCORE from EIKON'!AU342*'WEIGHTED from Refinitive'!$B$5)+('WEIGHTED from Refinitive'!$B$8*'ISSUE SCORE from EIKON'!BJ342)+('ISSUE SCORE from EIKON'!BY342*'WEIGHTED from Refinitive'!$B$9)+('WEIGHTED from Refinitive'!$B$10*'ISSUE SCORE from EIKON'!CN342)+('ISSUE SCORE from EIKON'!DC342*'WEIGHTED from Refinitive'!$B$11)+('WEIGHTED from Refinitive'!$B$14*'ISSUE SCORE from EIKON'!DR342)+('ISSUE SCORE from EIKON'!EG342*'WEIGHTED from Refinitive'!$B$15)+('WEIGHTED from Refinitive'!$B$16*'ISSUE SCORE from EIKON'!EV342)</f>
        <v>34.041415917676147</v>
      </c>
      <c r="M339" s="1">
        <f>('WEIGHTED from Refinitive'!$B$3*'ISSUE SCORE from EIKON'!R342)+('WEIGHTED from Refinitive'!$B$4*'ISSUE SCORE from EIKON'!AG342)+('ISSUE SCORE from EIKON'!AV342*'WEIGHTED from Refinitive'!$B$5)+('WEIGHTED from Refinitive'!$B$8*'ISSUE SCORE from EIKON'!BK342)+('ISSUE SCORE from EIKON'!BZ342*'WEIGHTED from Refinitive'!$B$9)+('WEIGHTED from Refinitive'!$B$10*'ISSUE SCORE from EIKON'!CO342)+('ISSUE SCORE from EIKON'!DD342*'WEIGHTED from Refinitive'!$B$11)+('WEIGHTED from Refinitive'!$B$14*'ISSUE SCORE from EIKON'!DS342)+('ISSUE SCORE from EIKON'!EH342*'WEIGHTED from Refinitive'!$B$15)+('WEIGHTED from Refinitive'!$B$16*'ISSUE SCORE from EIKON'!EW342)</f>
        <v>37.781624268246794</v>
      </c>
      <c r="N339" s="1">
        <f>('WEIGHTED from Refinitive'!$B$3*'ISSUE SCORE from EIKON'!S342)+('WEIGHTED from Refinitive'!$B$4*'ISSUE SCORE from EIKON'!AH342)+('ISSUE SCORE from EIKON'!AW342*'WEIGHTED from Refinitive'!$B$5)+('WEIGHTED from Refinitive'!$B$8*'ISSUE SCORE from EIKON'!BL342)+('ISSUE SCORE from EIKON'!CA342*'WEIGHTED from Refinitive'!$B$9)+('WEIGHTED from Refinitive'!$B$10*'ISSUE SCORE from EIKON'!CP342)+('ISSUE SCORE from EIKON'!DE342*'WEIGHTED from Refinitive'!$B$11)+('WEIGHTED from Refinitive'!$B$14*'ISSUE SCORE from EIKON'!DT342)+('ISSUE SCORE from EIKON'!EI342*'WEIGHTED from Refinitive'!$B$15)+('WEIGHTED from Refinitive'!$B$16*'ISSUE SCORE from EIKON'!EX342)</f>
        <v>43.960139860139819</v>
      </c>
      <c r="O339" s="1">
        <f>('WEIGHTED from Refinitive'!$B$3*'ISSUE SCORE from EIKON'!T342)+('WEIGHTED from Refinitive'!$B$4*'ISSUE SCORE from EIKON'!AI342)+('ISSUE SCORE from EIKON'!AX342*'WEIGHTED from Refinitive'!$B$5)+('WEIGHTED from Refinitive'!$B$8*'ISSUE SCORE from EIKON'!BM342)+('ISSUE SCORE from EIKON'!CB342*'WEIGHTED from Refinitive'!$B$9)+('WEIGHTED from Refinitive'!$B$10*'ISSUE SCORE from EIKON'!CQ342)+('ISSUE SCORE from EIKON'!DF342*'WEIGHTED from Refinitive'!$B$11)+('WEIGHTED from Refinitive'!$B$14*'ISSUE SCORE from EIKON'!DU342)+('ISSUE SCORE from EIKON'!EJ342*'WEIGHTED from Refinitive'!$B$15)+('WEIGHTED from Refinitive'!$B$16*'ISSUE SCORE from EIKON'!EY342)</f>
        <v>47.351060218832316</v>
      </c>
      <c r="P339" s="1">
        <f>('WEIGHTED from Refinitive'!$B$3*'ISSUE SCORE from EIKON'!U342)+('WEIGHTED from Refinitive'!$B$4*'ISSUE SCORE from EIKON'!AJ342)+('ISSUE SCORE from EIKON'!AY342*'WEIGHTED from Refinitive'!$B$5)+('WEIGHTED from Refinitive'!$B$8*'ISSUE SCORE from EIKON'!BN342)+('ISSUE SCORE from EIKON'!CC342*'WEIGHTED from Refinitive'!$B$9)+('WEIGHTED from Refinitive'!$B$10*'ISSUE SCORE from EIKON'!CR342)+('ISSUE SCORE from EIKON'!DG342*'WEIGHTED from Refinitive'!$B$11)+('WEIGHTED from Refinitive'!$B$14*'ISSUE SCORE from EIKON'!DV342)+('ISSUE SCORE from EIKON'!EK342*'WEIGHTED from Refinitive'!$B$15)+('WEIGHTED from Refinitive'!$B$16*'ISSUE SCORE from EIKON'!EZ342)</f>
        <v>47.420762711864363</v>
      </c>
    </row>
    <row r="340" spans="1:16" ht="15">
      <c r="A340" s="11" t="s">
        <v>407</v>
      </c>
      <c r="B340" s="1">
        <f>('WEIGHTED from Refinitive'!$B$3*'ISSUE SCORE from EIKON'!G343)+('WEIGHTED from Refinitive'!$B$4*'ISSUE SCORE from EIKON'!V343)+('ISSUE SCORE from EIKON'!AK343*'WEIGHTED from Refinitive'!$B$5)+('WEIGHTED from Refinitive'!$B$8*'ISSUE SCORE from EIKON'!AZ343)+('ISSUE SCORE from EIKON'!BO343*'WEIGHTED from Refinitive'!$B$9)+('WEIGHTED from Refinitive'!$B$10*'ISSUE SCORE from EIKON'!CD343)+('ISSUE SCORE from EIKON'!CS343*'WEIGHTED from Refinitive'!$B$11)+('WEIGHTED from Refinitive'!$B$14*'ISSUE SCORE from EIKON'!DH343)+('ISSUE SCORE from EIKON'!DW343*'WEIGHTED from Refinitive'!$B$15)+('WEIGHTED from Refinitive'!$B$16*'ISSUE SCORE from EIKON'!EL343)</f>
        <v>66.273352363782024</v>
      </c>
      <c r="C340" s="1">
        <f>('WEIGHTED from Refinitive'!$B$3*'ISSUE SCORE from EIKON'!H343)+('WEIGHTED from Refinitive'!$B$4*'ISSUE SCORE from EIKON'!W343)+('ISSUE SCORE from EIKON'!AL343*'WEIGHTED from Refinitive'!$B$5)+('WEIGHTED from Refinitive'!$B$8*'ISSUE SCORE from EIKON'!BA343)+('ISSUE SCORE from EIKON'!BP343*'WEIGHTED from Refinitive'!$B$9)+('WEIGHTED from Refinitive'!$B$10*'ISSUE SCORE from EIKON'!CE343)+('ISSUE SCORE from EIKON'!CT343*'WEIGHTED from Refinitive'!$B$11)+('WEIGHTED from Refinitive'!$B$14*'ISSUE SCORE from EIKON'!DI343)+('ISSUE SCORE from EIKON'!DX343*'WEIGHTED from Refinitive'!$B$15)+('WEIGHTED from Refinitive'!$B$16*'ISSUE SCORE from EIKON'!EM343)</f>
        <v>61.2615686941405</v>
      </c>
      <c r="D340" s="1">
        <f>('WEIGHTED from Refinitive'!$B$3*'ISSUE SCORE from EIKON'!I343)+('WEIGHTED from Refinitive'!$B$4*'ISSUE SCORE from EIKON'!X343)+('ISSUE SCORE from EIKON'!AM343*'WEIGHTED from Refinitive'!$B$5)+('WEIGHTED from Refinitive'!$B$8*'ISSUE SCORE from EIKON'!BB343)+('ISSUE SCORE from EIKON'!BQ343*'WEIGHTED from Refinitive'!$B$9)+('WEIGHTED from Refinitive'!$B$10*'ISSUE SCORE from EIKON'!CF343)+('ISSUE SCORE from EIKON'!CU343*'WEIGHTED from Refinitive'!$B$11)+('WEIGHTED from Refinitive'!$B$14*'ISSUE SCORE from EIKON'!DJ343)+('ISSUE SCORE from EIKON'!DY343*'WEIGHTED from Refinitive'!$B$15)+('WEIGHTED from Refinitive'!$B$16*'ISSUE SCORE from EIKON'!EN343)</f>
        <v>61.991567707813559</v>
      </c>
      <c r="E340" s="1">
        <f>('WEIGHTED from Refinitive'!$B$3*'ISSUE SCORE from EIKON'!J343)+('WEIGHTED from Refinitive'!$B$4*'ISSUE SCORE from EIKON'!Y343)+('ISSUE SCORE from EIKON'!AN343*'WEIGHTED from Refinitive'!$B$5)+('WEIGHTED from Refinitive'!$B$8*'ISSUE SCORE from EIKON'!BC343)+('ISSUE SCORE from EIKON'!BR343*'WEIGHTED from Refinitive'!$B$9)+('WEIGHTED from Refinitive'!$B$10*'ISSUE SCORE from EIKON'!CG343)+('ISSUE SCORE from EIKON'!CV343*'WEIGHTED from Refinitive'!$B$11)+('WEIGHTED from Refinitive'!$B$14*'ISSUE SCORE from EIKON'!DK343)+('ISSUE SCORE from EIKON'!DZ343*'WEIGHTED from Refinitive'!$B$15)+('WEIGHTED from Refinitive'!$B$16*'ISSUE SCORE from EIKON'!EO343)</f>
        <v>62.387685108019696</v>
      </c>
      <c r="F340" s="1">
        <f>('WEIGHTED from Refinitive'!$B$3*'ISSUE SCORE from EIKON'!K343)+('WEIGHTED from Refinitive'!$B$4*'ISSUE SCORE from EIKON'!Z343)+('ISSUE SCORE from EIKON'!AO343*'WEIGHTED from Refinitive'!$B$5)+('WEIGHTED from Refinitive'!$B$8*'ISSUE SCORE from EIKON'!BD343)+('ISSUE SCORE from EIKON'!BS343*'WEIGHTED from Refinitive'!$B$9)+('WEIGHTED from Refinitive'!$B$10*'ISSUE SCORE from EIKON'!CH343)+('ISSUE SCORE from EIKON'!CW343*'WEIGHTED from Refinitive'!$B$11)+('WEIGHTED from Refinitive'!$B$14*'ISSUE SCORE from EIKON'!DL343)+('ISSUE SCORE from EIKON'!EA343*'WEIGHTED from Refinitive'!$B$15)+('WEIGHTED from Refinitive'!$B$16*'ISSUE SCORE from EIKON'!EP343)</f>
        <v>39.331775495874993</v>
      </c>
      <c r="G340" s="1">
        <f>('WEIGHTED from Refinitive'!$B$3*'ISSUE SCORE from EIKON'!L343)+('WEIGHTED from Refinitive'!$B$4*'ISSUE SCORE from EIKON'!AA343)+('ISSUE SCORE from EIKON'!AP343*'WEIGHTED from Refinitive'!$B$5)+('WEIGHTED from Refinitive'!$B$8*'ISSUE SCORE from EIKON'!BE343)+('ISSUE SCORE from EIKON'!BT343*'WEIGHTED from Refinitive'!$B$9)+('WEIGHTED from Refinitive'!$B$10*'ISSUE SCORE from EIKON'!CI343)+('ISSUE SCORE from EIKON'!CX343*'WEIGHTED from Refinitive'!$B$11)+('WEIGHTED from Refinitive'!$B$14*'ISSUE SCORE from EIKON'!DM343)+('ISSUE SCORE from EIKON'!EB343*'WEIGHTED from Refinitive'!$B$15)+('WEIGHTED from Refinitive'!$B$16*'ISSUE SCORE from EIKON'!EQ343)</f>
        <v>38.154060225488756</v>
      </c>
      <c r="H340" s="1">
        <f>('WEIGHTED from Refinitive'!$B$3*'ISSUE SCORE from EIKON'!M343)+('WEIGHTED from Refinitive'!$B$4*'ISSUE SCORE from EIKON'!AB343)+('ISSUE SCORE from EIKON'!AQ343*'WEIGHTED from Refinitive'!$B$5)+('WEIGHTED from Refinitive'!$B$8*'ISSUE SCORE from EIKON'!BF343)+('ISSUE SCORE from EIKON'!BU343*'WEIGHTED from Refinitive'!$B$9)+('WEIGHTED from Refinitive'!$B$10*'ISSUE SCORE from EIKON'!CJ343)+('ISSUE SCORE from EIKON'!CY343*'WEIGHTED from Refinitive'!$B$11)+('WEIGHTED from Refinitive'!$B$14*'ISSUE SCORE from EIKON'!DN343)+('ISSUE SCORE from EIKON'!EC343*'WEIGHTED from Refinitive'!$B$15)+('WEIGHTED from Refinitive'!$B$16*'ISSUE SCORE from EIKON'!ER343)</f>
        <v>36.613475177304935</v>
      </c>
      <c r="I340" s="1">
        <f>('WEIGHTED from Refinitive'!$B$3*'ISSUE SCORE from EIKON'!N343)+('WEIGHTED from Refinitive'!$B$4*'ISSUE SCORE from EIKON'!AC343)+('ISSUE SCORE from EIKON'!AR343*'WEIGHTED from Refinitive'!$B$5)+('WEIGHTED from Refinitive'!$B$8*'ISSUE SCORE from EIKON'!BG343)+('ISSUE SCORE from EIKON'!BV343*'WEIGHTED from Refinitive'!$B$9)+('WEIGHTED from Refinitive'!$B$10*'ISSUE SCORE from EIKON'!CK343)+('ISSUE SCORE from EIKON'!CZ343*'WEIGHTED from Refinitive'!$B$11)+('WEIGHTED from Refinitive'!$B$14*'ISSUE SCORE from EIKON'!DO343)+('ISSUE SCORE from EIKON'!ED343*'WEIGHTED from Refinitive'!$B$15)+('WEIGHTED from Refinitive'!$B$16*'ISSUE SCORE from EIKON'!ES343)</f>
        <v>39.765982668410707</v>
      </c>
      <c r="J340" s="1">
        <f>('WEIGHTED from Refinitive'!$B$3*'ISSUE SCORE from EIKON'!O343)+('WEIGHTED from Refinitive'!$B$4*'ISSUE SCORE from EIKON'!AD343)+('ISSUE SCORE from EIKON'!AS343*'WEIGHTED from Refinitive'!$B$5)+('WEIGHTED from Refinitive'!$B$8*'ISSUE SCORE from EIKON'!BH343)+('ISSUE SCORE from EIKON'!BW343*'WEIGHTED from Refinitive'!$B$9)+('WEIGHTED from Refinitive'!$B$10*'ISSUE SCORE from EIKON'!CL343)+('ISSUE SCORE from EIKON'!DA343*'WEIGHTED from Refinitive'!$B$11)+('WEIGHTED from Refinitive'!$B$14*'ISSUE SCORE from EIKON'!DP343)+('ISSUE SCORE from EIKON'!EE343*'WEIGHTED from Refinitive'!$B$15)+('WEIGHTED from Refinitive'!$B$16*'ISSUE SCORE from EIKON'!ET343)</f>
        <v>29.223453800298014</v>
      </c>
      <c r="K340" s="1">
        <f>('WEIGHTED from Refinitive'!$B$3*'ISSUE SCORE from EIKON'!P343)+('WEIGHTED from Refinitive'!$B$4*'ISSUE SCORE from EIKON'!AE343)+('ISSUE SCORE from EIKON'!AT343*'WEIGHTED from Refinitive'!$B$5)+('WEIGHTED from Refinitive'!$B$8*'ISSUE SCORE from EIKON'!BI343)+('ISSUE SCORE from EIKON'!BX343*'WEIGHTED from Refinitive'!$B$9)+('WEIGHTED from Refinitive'!$B$10*'ISSUE SCORE from EIKON'!CM343)+('ISSUE SCORE from EIKON'!DB343*'WEIGHTED from Refinitive'!$B$11)+('WEIGHTED from Refinitive'!$B$14*'ISSUE SCORE from EIKON'!DQ343)+('ISSUE SCORE from EIKON'!EF343*'WEIGHTED from Refinitive'!$B$15)+('WEIGHTED from Refinitive'!$B$16*'ISSUE SCORE from EIKON'!EU343)</f>
        <v>35.197979411474243</v>
      </c>
      <c r="L340" s="1">
        <f>('WEIGHTED from Refinitive'!$B$3*'ISSUE SCORE from EIKON'!Q343)+('WEIGHTED from Refinitive'!$B$4*'ISSUE SCORE from EIKON'!AF343)+('ISSUE SCORE from EIKON'!AU343*'WEIGHTED from Refinitive'!$B$5)+('WEIGHTED from Refinitive'!$B$8*'ISSUE SCORE from EIKON'!BJ343)+('ISSUE SCORE from EIKON'!BY343*'WEIGHTED from Refinitive'!$B$9)+('WEIGHTED from Refinitive'!$B$10*'ISSUE SCORE from EIKON'!CN343)+('ISSUE SCORE from EIKON'!DC343*'WEIGHTED from Refinitive'!$B$11)+('WEIGHTED from Refinitive'!$B$14*'ISSUE SCORE from EIKON'!DR343)+('ISSUE SCORE from EIKON'!EG343*'WEIGHTED from Refinitive'!$B$15)+('WEIGHTED from Refinitive'!$B$16*'ISSUE SCORE from EIKON'!EV343)</f>
        <v>20.783914325355518</v>
      </c>
      <c r="M340" s="1">
        <f>('WEIGHTED from Refinitive'!$B$3*'ISSUE SCORE from EIKON'!R343)+('WEIGHTED from Refinitive'!$B$4*'ISSUE SCORE from EIKON'!AG343)+('ISSUE SCORE from EIKON'!AV343*'WEIGHTED from Refinitive'!$B$5)+('WEIGHTED from Refinitive'!$B$8*'ISSUE SCORE from EIKON'!BK343)+('ISSUE SCORE from EIKON'!BZ343*'WEIGHTED from Refinitive'!$B$9)+('WEIGHTED from Refinitive'!$B$10*'ISSUE SCORE from EIKON'!CO343)+('ISSUE SCORE from EIKON'!DD343*'WEIGHTED from Refinitive'!$B$11)+('WEIGHTED from Refinitive'!$B$14*'ISSUE SCORE from EIKON'!DS343)+('ISSUE SCORE from EIKON'!EH343*'WEIGHTED from Refinitive'!$B$15)+('WEIGHTED from Refinitive'!$B$16*'ISSUE SCORE from EIKON'!EW343)</f>
        <v>18.061380003349488</v>
      </c>
      <c r="N340" s="1">
        <f>('WEIGHTED from Refinitive'!$B$3*'ISSUE SCORE from EIKON'!S343)+('WEIGHTED from Refinitive'!$B$4*'ISSUE SCORE from EIKON'!AH343)+('ISSUE SCORE from EIKON'!AW343*'WEIGHTED from Refinitive'!$B$5)+('WEIGHTED from Refinitive'!$B$8*'ISSUE SCORE from EIKON'!BL343)+('ISSUE SCORE from EIKON'!CA343*'WEIGHTED from Refinitive'!$B$9)+('WEIGHTED from Refinitive'!$B$10*'ISSUE SCORE from EIKON'!CP343)+('ISSUE SCORE from EIKON'!DE343*'WEIGHTED from Refinitive'!$B$11)+('WEIGHTED from Refinitive'!$B$14*'ISSUE SCORE from EIKON'!DT343)+('ISSUE SCORE from EIKON'!EI343*'WEIGHTED from Refinitive'!$B$15)+('WEIGHTED from Refinitive'!$B$16*'ISSUE SCORE from EIKON'!EX343)</f>
        <v>24.897790435308956</v>
      </c>
      <c r="O340" s="1">
        <f>('WEIGHTED from Refinitive'!$B$3*'ISSUE SCORE from EIKON'!T343)+('WEIGHTED from Refinitive'!$B$4*'ISSUE SCORE from EIKON'!AI343)+('ISSUE SCORE from EIKON'!AX343*'WEIGHTED from Refinitive'!$B$5)+('WEIGHTED from Refinitive'!$B$8*'ISSUE SCORE from EIKON'!BM343)+('ISSUE SCORE from EIKON'!CB343*'WEIGHTED from Refinitive'!$B$9)+('WEIGHTED from Refinitive'!$B$10*'ISSUE SCORE from EIKON'!CQ343)+('ISSUE SCORE from EIKON'!DF343*'WEIGHTED from Refinitive'!$B$11)+('WEIGHTED from Refinitive'!$B$14*'ISSUE SCORE from EIKON'!DU343)+('ISSUE SCORE from EIKON'!EJ343*'WEIGHTED from Refinitive'!$B$15)+('WEIGHTED from Refinitive'!$B$16*'ISSUE SCORE from EIKON'!EY343)</f>
        <v>34.134324009323969</v>
      </c>
      <c r="P340" s="1">
        <f>('WEIGHTED from Refinitive'!$B$3*'ISSUE SCORE from EIKON'!U343)+('WEIGHTED from Refinitive'!$B$4*'ISSUE SCORE from EIKON'!AJ343)+('ISSUE SCORE from EIKON'!AY343*'WEIGHTED from Refinitive'!$B$5)+('WEIGHTED from Refinitive'!$B$8*'ISSUE SCORE from EIKON'!BN343)+('ISSUE SCORE from EIKON'!CC343*'WEIGHTED from Refinitive'!$B$9)+('WEIGHTED from Refinitive'!$B$10*'ISSUE SCORE from EIKON'!CR343)+('ISSUE SCORE from EIKON'!DG343*'WEIGHTED from Refinitive'!$B$11)+('WEIGHTED from Refinitive'!$B$14*'ISSUE SCORE from EIKON'!DV343)+('ISSUE SCORE from EIKON'!EK343*'WEIGHTED from Refinitive'!$B$15)+('WEIGHTED from Refinitive'!$B$16*'ISSUE SCORE from EIKON'!EZ343)</f>
        <v>34.046403641881625</v>
      </c>
    </row>
    <row r="341" spans="1:16" ht="15">
      <c r="A341" s="11" t="s">
        <v>408</v>
      </c>
      <c r="B341" s="1">
        <f>('WEIGHTED from Refinitive'!$B$3*'ISSUE SCORE from EIKON'!G344)+('WEIGHTED from Refinitive'!$B$4*'ISSUE SCORE from EIKON'!V344)+('ISSUE SCORE from EIKON'!AK344*'WEIGHTED from Refinitive'!$B$5)+('WEIGHTED from Refinitive'!$B$8*'ISSUE SCORE from EIKON'!AZ344)+('ISSUE SCORE from EIKON'!BO344*'WEIGHTED from Refinitive'!$B$9)+('WEIGHTED from Refinitive'!$B$10*'ISSUE SCORE from EIKON'!CD344)+('ISSUE SCORE from EIKON'!CS344*'WEIGHTED from Refinitive'!$B$11)+('WEIGHTED from Refinitive'!$B$14*'ISSUE SCORE from EIKON'!DH344)+('ISSUE SCORE from EIKON'!DW344*'WEIGHTED from Refinitive'!$B$15)+('WEIGHTED from Refinitive'!$B$16*'ISSUE SCORE from EIKON'!EL344)</f>
        <v>69.399723482293552</v>
      </c>
      <c r="C341" s="1">
        <f>('WEIGHTED from Refinitive'!$B$3*'ISSUE SCORE from EIKON'!H344)+('WEIGHTED from Refinitive'!$B$4*'ISSUE SCORE from EIKON'!W344)+('ISSUE SCORE from EIKON'!AL344*'WEIGHTED from Refinitive'!$B$5)+('WEIGHTED from Refinitive'!$B$8*'ISSUE SCORE from EIKON'!BA344)+('ISSUE SCORE from EIKON'!BP344*'WEIGHTED from Refinitive'!$B$9)+('WEIGHTED from Refinitive'!$B$10*'ISSUE SCORE from EIKON'!CE344)+('ISSUE SCORE from EIKON'!CT344*'WEIGHTED from Refinitive'!$B$11)+('WEIGHTED from Refinitive'!$B$14*'ISSUE SCORE from EIKON'!DI344)+('ISSUE SCORE from EIKON'!DX344*'WEIGHTED from Refinitive'!$B$15)+('WEIGHTED from Refinitive'!$B$16*'ISSUE SCORE from EIKON'!EM344)</f>
        <v>72.430190796389255</v>
      </c>
      <c r="D341" s="1">
        <f>('WEIGHTED from Refinitive'!$B$3*'ISSUE SCORE from EIKON'!I344)+('WEIGHTED from Refinitive'!$B$4*'ISSUE SCORE from EIKON'!X344)+('ISSUE SCORE from EIKON'!AM344*'WEIGHTED from Refinitive'!$B$5)+('WEIGHTED from Refinitive'!$B$8*'ISSUE SCORE from EIKON'!BB344)+('ISSUE SCORE from EIKON'!BQ344*'WEIGHTED from Refinitive'!$B$9)+('WEIGHTED from Refinitive'!$B$10*'ISSUE SCORE from EIKON'!CF344)+('ISSUE SCORE from EIKON'!CU344*'WEIGHTED from Refinitive'!$B$11)+('WEIGHTED from Refinitive'!$B$14*'ISSUE SCORE from EIKON'!DJ344)+('ISSUE SCORE from EIKON'!DY344*'WEIGHTED from Refinitive'!$B$15)+('WEIGHTED from Refinitive'!$B$16*'ISSUE SCORE from EIKON'!EN344)</f>
        <v>66.542595684331431</v>
      </c>
      <c r="E341" s="1">
        <f>('WEIGHTED from Refinitive'!$B$3*'ISSUE SCORE from EIKON'!J344)+('WEIGHTED from Refinitive'!$B$4*'ISSUE SCORE from EIKON'!Y344)+('ISSUE SCORE from EIKON'!AN344*'WEIGHTED from Refinitive'!$B$5)+('WEIGHTED from Refinitive'!$B$8*'ISSUE SCORE from EIKON'!BC344)+('ISSUE SCORE from EIKON'!BR344*'WEIGHTED from Refinitive'!$B$9)+('WEIGHTED from Refinitive'!$B$10*'ISSUE SCORE from EIKON'!CG344)+('ISSUE SCORE from EIKON'!CV344*'WEIGHTED from Refinitive'!$B$11)+('WEIGHTED from Refinitive'!$B$14*'ISSUE SCORE from EIKON'!DK344)+('ISSUE SCORE from EIKON'!DZ344*'WEIGHTED from Refinitive'!$B$15)+('WEIGHTED from Refinitive'!$B$16*'ISSUE SCORE from EIKON'!EO344)</f>
        <v>62.766285952853089</v>
      </c>
      <c r="F341" s="1">
        <f>('WEIGHTED from Refinitive'!$B$3*'ISSUE SCORE from EIKON'!K344)+('WEIGHTED from Refinitive'!$B$4*'ISSUE SCORE from EIKON'!Z344)+('ISSUE SCORE from EIKON'!AO344*'WEIGHTED from Refinitive'!$B$5)+('WEIGHTED from Refinitive'!$B$8*'ISSUE SCORE from EIKON'!BD344)+('ISSUE SCORE from EIKON'!BS344*'WEIGHTED from Refinitive'!$B$9)+('WEIGHTED from Refinitive'!$B$10*'ISSUE SCORE from EIKON'!CH344)+('ISSUE SCORE from EIKON'!CW344*'WEIGHTED from Refinitive'!$B$11)+('WEIGHTED from Refinitive'!$B$14*'ISSUE SCORE from EIKON'!DL344)+('ISSUE SCORE from EIKON'!EA344*'WEIGHTED from Refinitive'!$B$15)+('WEIGHTED from Refinitive'!$B$16*'ISSUE SCORE from EIKON'!EP344)</f>
        <v>54.467570605369801</v>
      </c>
      <c r="G341" s="1">
        <f>('WEIGHTED from Refinitive'!$B$3*'ISSUE SCORE from EIKON'!L344)+('WEIGHTED from Refinitive'!$B$4*'ISSUE SCORE from EIKON'!AA344)+('ISSUE SCORE from EIKON'!AP344*'WEIGHTED from Refinitive'!$B$5)+('WEIGHTED from Refinitive'!$B$8*'ISSUE SCORE from EIKON'!BE344)+('ISSUE SCORE from EIKON'!BT344*'WEIGHTED from Refinitive'!$B$9)+('WEIGHTED from Refinitive'!$B$10*'ISSUE SCORE from EIKON'!CI344)+('ISSUE SCORE from EIKON'!CX344*'WEIGHTED from Refinitive'!$B$11)+('WEIGHTED from Refinitive'!$B$14*'ISSUE SCORE from EIKON'!DM344)+('ISSUE SCORE from EIKON'!EB344*'WEIGHTED from Refinitive'!$B$15)+('WEIGHTED from Refinitive'!$B$16*'ISSUE SCORE from EIKON'!EQ344)</f>
        <v>62.162681461973264</v>
      </c>
      <c r="H341" s="1">
        <f>('WEIGHTED from Refinitive'!$B$3*'ISSUE SCORE from EIKON'!M344)+('WEIGHTED from Refinitive'!$B$4*'ISSUE SCORE from EIKON'!AB344)+('ISSUE SCORE from EIKON'!AQ344*'WEIGHTED from Refinitive'!$B$5)+('WEIGHTED from Refinitive'!$B$8*'ISSUE SCORE from EIKON'!BF344)+('ISSUE SCORE from EIKON'!BU344*'WEIGHTED from Refinitive'!$B$9)+('WEIGHTED from Refinitive'!$B$10*'ISSUE SCORE from EIKON'!CJ344)+('ISSUE SCORE from EIKON'!CY344*'WEIGHTED from Refinitive'!$B$11)+('WEIGHTED from Refinitive'!$B$14*'ISSUE SCORE from EIKON'!DN344)+('ISSUE SCORE from EIKON'!EC344*'WEIGHTED from Refinitive'!$B$15)+('WEIGHTED from Refinitive'!$B$16*'ISSUE SCORE from EIKON'!ER344)</f>
        <v>42.969356872635522</v>
      </c>
      <c r="I341" s="1">
        <f>('WEIGHTED from Refinitive'!$B$3*'ISSUE SCORE from EIKON'!N344)+('WEIGHTED from Refinitive'!$B$4*'ISSUE SCORE from EIKON'!AC344)+('ISSUE SCORE from EIKON'!AR344*'WEIGHTED from Refinitive'!$B$5)+('WEIGHTED from Refinitive'!$B$8*'ISSUE SCORE from EIKON'!BG344)+('ISSUE SCORE from EIKON'!BV344*'WEIGHTED from Refinitive'!$B$9)+('WEIGHTED from Refinitive'!$B$10*'ISSUE SCORE from EIKON'!CK344)+('ISSUE SCORE from EIKON'!CZ344*'WEIGHTED from Refinitive'!$B$11)+('WEIGHTED from Refinitive'!$B$14*'ISSUE SCORE from EIKON'!DO344)+('ISSUE SCORE from EIKON'!ED344*'WEIGHTED from Refinitive'!$B$15)+('WEIGHTED from Refinitive'!$B$16*'ISSUE SCORE from EIKON'!ES344)</f>
        <v>34.827062813463009</v>
      </c>
      <c r="J341" s="1">
        <f>('WEIGHTED from Refinitive'!$B$3*'ISSUE SCORE from EIKON'!O344)+('WEIGHTED from Refinitive'!$B$4*'ISSUE SCORE from EIKON'!AD344)+('ISSUE SCORE from EIKON'!AS344*'WEIGHTED from Refinitive'!$B$5)+('WEIGHTED from Refinitive'!$B$8*'ISSUE SCORE from EIKON'!BH344)+('ISSUE SCORE from EIKON'!BW344*'WEIGHTED from Refinitive'!$B$9)+('WEIGHTED from Refinitive'!$B$10*'ISSUE SCORE from EIKON'!CL344)+('ISSUE SCORE from EIKON'!DA344*'WEIGHTED from Refinitive'!$B$11)+('WEIGHTED from Refinitive'!$B$14*'ISSUE SCORE from EIKON'!DP344)+('ISSUE SCORE from EIKON'!EE344*'WEIGHTED from Refinitive'!$B$15)+('WEIGHTED from Refinitive'!$B$16*'ISSUE SCORE from EIKON'!ET344)</f>
        <v>30.513971824221549</v>
      </c>
      <c r="K341" s="1">
        <f>('WEIGHTED from Refinitive'!$B$3*'ISSUE SCORE from EIKON'!P344)+('WEIGHTED from Refinitive'!$B$4*'ISSUE SCORE from EIKON'!AE344)+('ISSUE SCORE from EIKON'!AT344*'WEIGHTED from Refinitive'!$B$5)+('WEIGHTED from Refinitive'!$B$8*'ISSUE SCORE from EIKON'!BI344)+('ISSUE SCORE from EIKON'!BX344*'WEIGHTED from Refinitive'!$B$9)+('WEIGHTED from Refinitive'!$B$10*'ISSUE SCORE from EIKON'!CM344)+('ISSUE SCORE from EIKON'!DB344*'WEIGHTED from Refinitive'!$B$11)+('WEIGHTED from Refinitive'!$B$14*'ISSUE SCORE from EIKON'!DQ344)+('ISSUE SCORE from EIKON'!EF344*'WEIGHTED from Refinitive'!$B$15)+('WEIGHTED from Refinitive'!$B$16*'ISSUE SCORE from EIKON'!EU344)</f>
        <v>0</v>
      </c>
      <c r="L341" s="1">
        <f>('WEIGHTED from Refinitive'!$B$3*'ISSUE SCORE from EIKON'!Q344)+('WEIGHTED from Refinitive'!$B$4*'ISSUE SCORE from EIKON'!AF344)+('ISSUE SCORE from EIKON'!AU344*'WEIGHTED from Refinitive'!$B$5)+('WEIGHTED from Refinitive'!$B$8*'ISSUE SCORE from EIKON'!BJ344)+('ISSUE SCORE from EIKON'!BY344*'WEIGHTED from Refinitive'!$B$9)+('WEIGHTED from Refinitive'!$B$10*'ISSUE SCORE from EIKON'!CN344)+('ISSUE SCORE from EIKON'!DC344*'WEIGHTED from Refinitive'!$B$11)+('WEIGHTED from Refinitive'!$B$14*'ISSUE SCORE from EIKON'!DR344)+('ISSUE SCORE from EIKON'!EG344*'WEIGHTED from Refinitive'!$B$15)+('WEIGHTED from Refinitive'!$B$16*'ISSUE SCORE from EIKON'!EV344)</f>
        <v>0</v>
      </c>
      <c r="M341" s="1">
        <f>('WEIGHTED from Refinitive'!$B$3*'ISSUE SCORE from EIKON'!R344)+('WEIGHTED from Refinitive'!$B$4*'ISSUE SCORE from EIKON'!AG344)+('ISSUE SCORE from EIKON'!AV344*'WEIGHTED from Refinitive'!$B$5)+('WEIGHTED from Refinitive'!$B$8*'ISSUE SCORE from EIKON'!BK344)+('ISSUE SCORE from EIKON'!BZ344*'WEIGHTED from Refinitive'!$B$9)+('WEIGHTED from Refinitive'!$B$10*'ISSUE SCORE from EIKON'!CO344)+('ISSUE SCORE from EIKON'!DD344*'WEIGHTED from Refinitive'!$B$11)+('WEIGHTED from Refinitive'!$B$14*'ISSUE SCORE from EIKON'!DS344)+('ISSUE SCORE from EIKON'!EH344*'WEIGHTED from Refinitive'!$B$15)+('WEIGHTED from Refinitive'!$B$16*'ISSUE SCORE from EIKON'!EW344)</f>
        <v>0</v>
      </c>
      <c r="N341" s="1">
        <f>('WEIGHTED from Refinitive'!$B$3*'ISSUE SCORE from EIKON'!S344)+('WEIGHTED from Refinitive'!$B$4*'ISSUE SCORE from EIKON'!AH344)+('ISSUE SCORE from EIKON'!AW344*'WEIGHTED from Refinitive'!$B$5)+('WEIGHTED from Refinitive'!$B$8*'ISSUE SCORE from EIKON'!BL344)+('ISSUE SCORE from EIKON'!CA344*'WEIGHTED from Refinitive'!$B$9)+('WEIGHTED from Refinitive'!$B$10*'ISSUE SCORE from EIKON'!CP344)+('ISSUE SCORE from EIKON'!DE344*'WEIGHTED from Refinitive'!$B$11)+('WEIGHTED from Refinitive'!$B$14*'ISSUE SCORE from EIKON'!DT344)+('ISSUE SCORE from EIKON'!EI344*'WEIGHTED from Refinitive'!$B$15)+('WEIGHTED from Refinitive'!$B$16*'ISSUE SCORE from EIKON'!EX344)</f>
        <v>0</v>
      </c>
      <c r="O341" s="1">
        <f>('WEIGHTED from Refinitive'!$B$3*'ISSUE SCORE from EIKON'!T344)+('WEIGHTED from Refinitive'!$B$4*'ISSUE SCORE from EIKON'!AI344)+('ISSUE SCORE from EIKON'!AX344*'WEIGHTED from Refinitive'!$B$5)+('WEIGHTED from Refinitive'!$B$8*'ISSUE SCORE from EIKON'!BM344)+('ISSUE SCORE from EIKON'!CB344*'WEIGHTED from Refinitive'!$B$9)+('WEIGHTED from Refinitive'!$B$10*'ISSUE SCORE from EIKON'!CQ344)+('ISSUE SCORE from EIKON'!DF344*'WEIGHTED from Refinitive'!$B$11)+('WEIGHTED from Refinitive'!$B$14*'ISSUE SCORE from EIKON'!DU344)+('ISSUE SCORE from EIKON'!EJ344*'WEIGHTED from Refinitive'!$B$15)+('WEIGHTED from Refinitive'!$B$16*'ISSUE SCORE from EIKON'!EY344)</f>
        <v>0</v>
      </c>
      <c r="P341" s="1">
        <f>('WEIGHTED from Refinitive'!$B$3*'ISSUE SCORE from EIKON'!U344)+('WEIGHTED from Refinitive'!$B$4*'ISSUE SCORE from EIKON'!AJ344)+('ISSUE SCORE from EIKON'!AY344*'WEIGHTED from Refinitive'!$B$5)+('WEIGHTED from Refinitive'!$B$8*'ISSUE SCORE from EIKON'!BN344)+('ISSUE SCORE from EIKON'!CC344*'WEIGHTED from Refinitive'!$B$9)+('WEIGHTED from Refinitive'!$B$10*'ISSUE SCORE from EIKON'!CR344)+('ISSUE SCORE from EIKON'!DG344*'WEIGHTED from Refinitive'!$B$11)+('WEIGHTED from Refinitive'!$B$14*'ISSUE SCORE from EIKON'!DV344)+('ISSUE SCORE from EIKON'!EK344*'WEIGHTED from Refinitive'!$B$15)+('WEIGHTED from Refinitive'!$B$16*'ISSUE SCORE from EIKON'!EZ344)</f>
        <v>0</v>
      </c>
    </row>
    <row r="342" spans="1:16" ht="15">
      <c r="A342" s="11" t="s">
        <v>409</v>
      </c>
      <c r="B342" s="1">
        <f>('WEIGHTED from Refinitive'!$B$3*'ISSUE SCORE from EIKON'!G345)+('WEIGHTED from Refinitive'!$B$4*'ISSUE SCORE from EIKON'!V345)+('ISSUE SCORE from EIKON'!AK345*'WEIGHTED from Refinitive'!$B$5)+('WEIGHTED from Refinitive'!$B$8*'ISSUE SCORE from EIKON'!AZ345)+('ISSUE SCORE from EIKON'!BO345*'WEIGHTED from Refinitive'!$B$9)+('WEIGHTED from Refinitive'!$B$10*'ISSUE SCORE from EIKON'!CD345)+('ISSUE SCORE from EIKON'!CS345*'WEIGHTED from Refinitive'!$B$11)+('WEIGHTED from Refinitive'!$B$14*'ISSUE SCORE from EIKON'!DH345)+('ISSUE SCORE from EIKON'!DW345*'WEIGHTED from Refinitive'!$B$15)+('WEIGHTED from Refinitive'!$B$16*'ISSUE SCORE from EIKON'!EL345)</f>
        <v>61.511714764873339</v>
      </c>
      <c r="C342" s="1">
        <f>('WEIGHTED from Refinitive'!$B$3*'ISSUE SCORE from EIKON'!H345)+('WEIGHTED from Refinitive'!$B$4*'ISSUE SCORE from EIKON'!W345)+('ISSUE SCORE from EIKON'!AL345*'WEIGHTED from Refinitive'!$B$5)+('WEIGHTED from Refinitive'!$B$8*'ISSUE SCORE from EIKON'!BA345)+('ISSUE SCORE from EIKON'!BP345*'WEIGHTED from Refinitive'!$B$9)+('WEIGHTED from Refinitive'!$B$10*'ISSUE SCORE from EIKON'!CE345)+('ISSUE SCORE from EIKON'!CT345*'WEIGHTED from Refinitive'!$B$11)+('WEIGHTED from Refinitive'!$B$14*'ISSUE SCORE from EIKON'!DI345)+('ISSUE SCORE from EIKON'!DX345*'WEIGHTED from Refinitive'!$B$15)+('WEIGHTED from Refinitive'!$B$16*'ISSUE SCORE from EIKON'!EM345)</f>
        <v>62.366231719839917</v>
      </c>
      <c r="D342" s="1">
        <f>('WEIGHTED from Refinitive'!$B$3*'ISSUE SCORE from EIKON'!I345)+('WEIGHTED from Refinitive'!$B$4*'ISSUE SCORE from EIKON'!X345)+('ISSUE SCORE from EIKON'!AM345*'WEIGHTED from Refinitive'!$B$5)+('WEIGHTED from Refinitive'!$B$8*'ISSUE SCORE from EIKON'!BB345)+('ISSUE SCORE from EIKON'!BQ345*'WEIGHTED from Refinitive'!$B$9)+('WEIGHTED from Refinitive'!$B$10*'ISSUE SCORE from EIKON'!CF345)+('ISSUE SCORE from EIKON'!CU345*'WEIGHTED from Refinitive'!$B$11)+('WEIGHTED from Refinitive'!$B$14*'ISSUE SCORE from EIKON'!DJ345)+('ISSUE SCORE from EIKON'!DY345*'WEIGHTED from Refinitive'!$B$15)+('WEIGHTED from Refinitive'!$B$16*'ISSUE SCORE from EIKON'!EN345)</f>
        <v>63.555002290121514</v>
      </c>
      <c r="E342" s="1">
        <f>('WEIGHTED from Refinitive'!$B$3*'ISSUE SCORE from EIKON'!J345)+('WEIGHTED from Refinitive'!$B$4*'ISSUE SCORE from EIKON'!Y345)+('ISSUE SCORE from EIKON'!AN345*'WEIGHTED from Refinitive'!$B$5)+('WEIGHTED from Refinitive'!$B$8*'ISSUE SCORE from EIKON'!BC345)+('ISSUE SCORE from EIKON'!BR345*'WEIGHTED from Refinitive'!$B$9)+('WEIGHTED from Refinitive'!$B$10*'ISSUE SCORE from EIKON'!CG345)+('ISSUE SCORE from EIKON'!CV345*'WEIGHTED from Refinitive'!$B$11)+('WEIGHTED from Refinitive'!$B$14*'ISSUE SCORE from EIKON'!DK345)+('ISSUE SCORE from EIKON'!DZ345*'WEIGHTED from Refinitive'!$B$15)+('WEIGHTED from Refinitive'!$B$16*'ISSUE SCORE from EIKON'!EO345)</f>
        <v>67.179350033852373</v>
      </c>
      <c r="F342" s="1">
        <f>('WEIGHTED from Refinitive'!$B$3*'ISSUE SCORE from EIKON'!K345)+('WEIGHTED from Refinitive'!$B$4*'ISSUE SCORE from EIKON'!Z345)+('ISSUE SCORE from EIKON'!AO345*'WEIGHTED from Refinitive'!$B$5)+('WEIGHTED from Refinitive'!$B$8*'ISSUE SCORE from EIKON'!BD345)+('ISSUE SCORE from EIKON'!BS345*'WEIGHTED from Refinitive'!$B$9)+('WEIGHTED from Refinitive'!$B$10*'ISSUE SCORE from EIKON'!CH345)+('ISSUE SCORE from EIKON'!CW345*'WEIGHTED from Refinitive'!$B$11)+('WEIGHTED from Refinitive'!$B$14*'ISSUE SCORE from EIKON'!DL345)+('ISSUE SCORE from EIKON'!EA345*'WEIGHTED from Refinitive'!$B$15)+('WEIGHTED from Refinitive'!$B$16*'ISSUE SCORE from EIKON'!EP345)</f>
        <v>65.661872780684618</v>
      </c>
      <c r="G342" s="1">
        <f>('WEIGHTED from Refinitive'!$B$3*'ISSUE SCORE from EIKON'!L345)+('WEIGHTED from Refinitive'!$B$4*'ISSUE SCORE from EIKON'!AA345)+('ISSUE SCORE from EIKON'!AP345*'WEIGHTED from Refinitive'!$B$5)+('WEIGHTED from Refinitive'!$B$8*'ISSUE SCORE from EIKON'!BE345)+('ISSUE SCORE from EIKON'!BT345*'WEIGHTED from Refinitive'!$B$9)+('WEIGHTED from Refinitive'!$B$10*'ISSUE SCORE from EIKON'!CI345)+('ISSUE SCORE from EIKON'!CX345*'WEIGHTED from Refinitive'!$B$11)+('WEIGHTED from Refinitive'!$B$14*'ISSUE SCORE from EIKON'!DM345)+('ISSUE SCORE from EIKON'!EB345*'WEIGHTED from Refinitive'!$B$15)+('WEIGHTED from Refinitive'!$B$16*'ISSUE SCORE from EIKON'!EQ345)</f>
        <v>66.457473537902246</v>
      </c>
      <c r="H342" s="1">
        <f>('WEIGHTED from Refinitive'!$B$3*'ISSUE SCORE from EIKON'!M345)+('WEIGHTED from Refinitive'!$B$4*'ISSUE SCORE from EIKON'!AB345)+('ISSUE SCORE from EIKON'!AQ345*'WEIGHTED from Refinitive'!$B$5)+('WEIGHTED from Refinitive'!$B$8*'ISSUE SCORE from EIKON'!BF345)+('ISSUE SCORE from EIKON'!BU345*'WEIGHTED from Refinitive'!$B$9)+('WEIGHTED from Refinitive'!$B$10*'ISSUE SCORE from EIKON'!CJ345)+('ISSUE SCORE from EIKON'!CY345*'WEIGHTED from Refinitive'!$B$11)+('WEIGHTED from Refinitive'!$B$14*'ISSUE SCORE from EIKON'!DN345)+('ISSUE SCORE from EIKON'!EC345*'WEIGHTED from Refinitive'!$B$15)+('WEIGHTED from Refinitive'!$B$16*'ISSUE SCORE from EIKON'!ER345)</f>
        <v>65.199125095527933</v>
      </c>
      <c r="I342" s="1">
        <f>('WEIGHTED from Refinitive'!$B$3*'ISSUE SCORE from EIKON'!N345)+('WEIGHTED from Refinitive'!$B$4*'ISSUE SCORE from EIKON'!AC345)+('ISSUE SCORE from EIKON'!AR345*'WEIGHTED from Refinitive'!$B$5)+('WEIGHTED from Refinitive'!$B$8*'ISSUE SCORE from EIKON'!BG345)+('ISSUE SCORE from EIKON'!BV345*'WEIGHTED from Refinitive'!$B$9)+('WEIGHTED from Refinitive'!$B$10*'ISSUE SCORE from EIKON'!CK345)+('ISSUE SCORE from EIKON'!CZ345*'WEIGHTED from Refinitive'!$B$11)+('WEIGHTED from Refinitive'!$B$14*'ISSUE SCORE from EIKON'!DO345)+('ISSUE SCORE from EIKON'!ED345*'WEIGHTED from Refinitive'!$B$15)+('WEIGHTED from Refinitive'!$B$16*'ISSUE SCORE from EIKON'!ES345)</f>
        <v>63.98205507304845</v>
      </c>
      <c r="J342" s="1">
        <f>('WEIGHTED from Refinitive'!$B$3*'ISSUE SCORE from EIKON'!O345)+('WEIGHTED from Refinitive'!$B$4*'ISSUE SCORE from EIKON'!AD345)+('ISSUE SCORE from EIKON'!AS345*'WEIGHTED from Refinitive'!$B$5)+('WEIGHTED from Refinitive'!$B$8*'ISSUE SCORE from EIKON'!BH345)+('ISSUE SCORE from EIKON'!BW345*'WEIGHTED from Refinitive'!$B$9)+('WEIGHTED from Refinitive'!$B$10*'ISSUE SCORE from EIKON'!CL345)+('ISSUE SCORE from EIKON'!DA345*'WEIGHTED from Refinitive'!$B$11)+('WEIGHTED from Refinitive'!$B$14*'ISSUE SCORE from EIKON'!DP345)+('ISSUE SCORE from EIKON'!EE345*'WEIGHTED from Refinitive'!$B$15)+('WEIGHTED from Refinitive'!$B$16*'ISSUE SCORE from EIKON'!ET345)</f>
        <v>70.731207128023286</v>
      </c>
      <c r="K342" s="1">
        <f>('WEIGHTED from Refinitive'!$B$3*'ISSUE SCORE from EIKON'!P345)+('WEIGHTED from Refinitive'!$B$4*'ISSUE SCORE from EIKON'!AE345)+('ISSUE SCORE from EIKON'!AT345*'WEIGHTED from Refinitive'!$B$5)+('WEIGHTED from Refinitive'!$B$8*'ISSUE SCORE from EIKON'!BI345)+('ISSUE SCORE from EIKON'!BX345*'WEIGHTED from Refinitive'!$B$9)+('WEIGHTED from Refinitive'!$B$10*'ISSUE SCORE from EIKON'!CM345)+('ISSUE SCORE from EIKON'!DB345*'WEIGHTED from Refinitive'!$B$11)+('WEIGHTED from Refinitive'!$B$14*'ISSUE SCORE from EIKON'!DQ345)+('ISSUE SCORE from EIKON'!EF345*'WEIGHTED from Refinitive'!$B$15)+('WEIGHTED from Refinitive'!$B$16*'ISSUE SCORE from EIKON'!EU345)</f>
        <v>70.597443613009261</v>
      </c>
      <c r="L342" s="1">
        <f>('WEIGHTED from Refinitive'!$B$3*'ISSUE SCORE from EIKON'!Q345)+('WEIGHTED from Refinitive'!$B$4*'ISSUE SCORE from EIKON'!AF345)+('ISSUE SCORE from EIKON'!AU345*'WEIGHTED from Refinitive'!$B$5)+('WEIGHTED from Refinitive'!$B$8*'ISSUE SCORE from EIKON'!BJ345)+('ISSUE SCORE from EIKON'!BY345*'WEIGHTED from Refinitive'!$B$9)+('WEIGHTED from Refinitive'!$B$10*'ISSUE SCORE from EIKON'!CN345)+('ISSUE SCORE from EIKON'!DC345*'WEIGHTED from Refinitive'!$B$11)+('WEIGHTED from Refinitive'!$B$14*'ISSUE SCORE from EIKON'!DR345)+('ISSUE SCORE from EIKON'!EG345*'WEIGHTED from Refinitive'!$B$15)+('WEIGHTED from Refinitive'!$B$16*'ISSUE SCORE from EIKON'!EV345)</f>
        <v>69.107635345416469</v>
      </c>
      <c r="M342" s="1">
        <f>('WEIGHTED from Refinitive'!$B$3*'ISSUE SCORE from EIKON'!R345)+('WEIGHTED from Refinitive'!$B$4*'ISSUE SCORE from EIKON'!AG345)+('ISSUE SCORE from EIKON'!AV345*'WEIGHTED from Refinitive'!$B$5)+('WEIGHTED from Refinitive'!$B$8*'ISSUE SCORE from EIKON'!BK345)+('ISSUE SCORE from EIKON'!BZ345*'WEIGHTED from Refinitive'!$B$9)+('WEIGHTED from Refinitive'!$B$10*'ISSUE SCORE from EIKON'!CO345)+('ISSUE SCORE from EIKON'!DD345*'WEIGHTED from Refinitive'!$B$11)+('WEIGHTED from Refinitive'!$B$14*'ISSUE SCORE from EIKON'!DS345)+('ISSUE SCORE from EIKON'!EH345*'WEIGHTED from Refinitive'!$B$15)+('WEIGHTED from Refinitive'!$B$16*'ISSUE SCORE from EIKON'!EW345)</f>
        <v>72.140839708717579</v>
      </c>
      <c r="N342" s="1">
        <f>('WEIGHTED from Refinitive'!$B$3*'ISSUE SCORE from EIKON'!S345)+('WEIGHTED from Refinitive'!$B$4*'ISSUE SCORE from EIKON'!AH345)+('ISSUE SCORE from EIKON'!AW345*'WEIGHTED from Refinitive'!$B$5)+('WEIGHTED from Refinitive'!$B$8*'ISSUE SCORE from EIKON'!BL345)+('ISSUE SCORE from EIKON'!CA345*'WEIGHTED from Refinitive'!$B$9)+('WEIGHTED from Refinitive'!$B$10*'ISSUE SCORE from EIKON'!CP345)+('ISSUE SCORE from EIKON'!DE345*'WEIGHTED from Refinitive'!$B$11)+('WEIGHTED from Refinitive'!$B$14*'ISSUE SCORE from EIKON'!DT345)+('ISSUE SCORE from EIKON'!EI345*'WEIGHTED from Refinitive'!$B$15)+('WEIGHTED from Refinitive'!$B$16*'ISSUE SCORE from EIKON'!EX345)</f>
        <v>55.179454022988459</v>
      </c>
      <c r="O342" s="1">
        <f>('WEIGHTED from Refinitive'!$B$3*'ISSUE SCORE from EIKON'!T345)+('WEIGHTED from Refinitive'!$B$4*'ISSUE SCORE from EIKON'!AI345)+('ISSUE SCORE from EIKON'!AX345*'WEIGHTED from Refinitive'!$B$5)+('WEIGHTED from Refinitive'!$B$8*'ISSUE SCORE from EIKON'!BM345)+('ISSUE SCORE from EIKON'!CB345*'WEIGHTED from Refinitive'!$B$9)+('WEIGHTED from Refinitive'!$B$10*'ISSUE SCORE from EIKON'!CQ345)+('ISSUE SCORE from EIKON'!DF345*'WEIGHTED from Refinitive'!$B$11)+('WEIGHTED from Refinitive'!$B$14*'ISSUE SCORE from EIKON'!DU345)+('ISSUE SCORE from EIKON'!EJ345*'WEIGHTED from Refinitive'!$B$15)+('WEIGHTED from Refinitive'!$B$16*'ISSUE SCORE from EIKON'!EY345)</f>
        <v>57.787141875153964</v>
      </c>
      <c r="P342" s="1">
        <f>('WEIGHTED from Refinitive'!$B$3*'ISSUE SCORE from EIKON'!U345)+('WEIGHTED from Refinitive'!$B$4*'ISSUE SCORE from EIKON'!AJ345)+('ISSUE SCORE from EIKON'!AY345*'WEIGHTED from Refinitive'!$B$5)+('WEIGHTED from Refinitive'!$B$8*'ISSUE SCORE from EIKON'!BN345)+('ISSUE SCORE from EIKON'!CC345*'WEIGHTED from Refinitive'!$B$9)+('WEIGHTED from Refinitive'!$B$10*'ISSUE SCORE from EIKON'!CR345)+('ISSUE SCORE from EIKON'!DG345*'WEIGHTED from Refinitive'!$B$11)+('WEIGHTED from Refinitive'!$B$14*'ISSUE SCORE from EIKON'!DV345)+('ISSUE SCORE from EIKON'!EK345*'WEIGHTED from Refinitive'!$B$15)+('WEIGHTED from Refinitive'!$B$16*'ISSUE SCORE from EIKON'!EZ345)</f>
        <v>59.709538406058385</v>
      </c>
    </row>
    <row r="343" spans="1:16" ht="15">
      <c r="A343" s="11" t="s">
        <v>410</v>
      </c>
      <c r="B343" s="1">
        <f>('WEIGHTED from Refinitive'!$B$3*'ISSUE SCORE from EIKON'!G346)+('WEIGHTED from Refinitive'!$B$4*'ISSUE SCORE from EIKON'!V346)+('ISSUE SCORE from EIKON'!AK346*'WEIGHTED from Refinitive'!$B$5)+('WEIGHTED from Refinitive'!$B$8*'ISSUE SCORE from EIKON'!AZ346)+('ISSUE SCORE from EIKON'!BO346*'WEIGHTED from Refinitive'!$B$9)+('WEIGHTED from Refinitive'!$B$10*'ISSUE SCORE from EIKON'!CD346)+('ISSUE SCORE from EIKON'!CS346*'WEIGHTED from Refinitive'!$B$11)+('WEIGHTED from Refinitive'!$B$14*'ISSUE SCORE from EIKON'!DH346)+('ISSUE SCORE from EIKON'!DW346*'WEIGHTED from Refinitive'!$B$15)+('WEIGHTED from Refinitive'!$B$16*'ISSUE SCORE from EIKON'!EL346)</f>
        <v>37.623718764654626</v>
      </c>
      <c r="C343" s="1">
        <f>('WEIGHTED from Refinitive'!$B$3*'ISSUE SCORE from EIKON'!H346)+('WEIGHTED from Refinitive'!$B$4*'ISSUE SCORE from EIKON'!W346)+('ISSUE SCORE from EIKON'!AL346*'WEIGHTED from Refinitive'!$B$5)+('WEIGHTED from Refinitive'!$B$8*'ISSUE SCORE from EIKON'!BA346)+('ISSUE SCORE from EIKON'!BP346*'WEIGHTED from Refinitive'!$B$9)+('WEIGHTED from Refinitive'!$B$10*'ISSUE SCORE from EIKON'!CE346)+('ISSUE SCORE from EIKON'!CT346*'WEIGHTED from Refinitive'!$B$11)+('WEIGHTED from Refinitive'!$B$14*'ISSUE SCORE from EIKON'!DI346)+('ISSUE SCORE from EIKON'!DX346*'WEIGHTED from Refinitive'!$B$15)+('WEIGHTED from Refinitive'!$B$16*'ISSUE SCORE from EIKON'!EM346)</f>
        <v>41.676367252882393</v>
      </c>
      <c r="D343" s="1">
        <f>('WEIGHTED from Refinitive'!$B$3*'ISSUE SCORE from EIKON'!I346)+('WEIGHTED from Refinitive'!$B$4*'ISSUE SCORE from EIKON'!X346)+('ISSUE SCORE from EIKON'!AM346*'WEIGHTED from Refinitive'!$B$5)+('WEIGHTED from Refinitive'!$B$8*'ISSUE SCORE from EIKON'!BB346)+('ISSUE SCORE from EIKON'!BQ346*'WEIGHTED from Refinitive'!$B$9)+('WEIGHTED from Refinitive'!$B$10*'ISSUE SCORE from EIKON'!CF346)+('ISSUE SCORE from EIKON'!CU346*'WEIGHTED from Refinitive'!$B$11)+('WEIGHTED from Refinitive'!$B$14*'ISSUE SCORE from EIKON'!DJ346)+('ISSUE SCORE from EIKON'!DY346*'WEIGHTED from Refinitive'!$B$15)+('WEIGHTED from Refinitive'!$B$16*'ISSUE SCORE from EIKON'!EN346)</f>
        <v>39.15096843420875</v>
      </c>
      <c r="E343" s="1">
        <f>('WEIGHTED from Refinitive'!$B$3*'ISSUE SCORE from EIKON'!J346)+('WEIGHTED from Refinitive'!$B$4*'ISSUE SCORE from EIKON'!Y346)+('ISSUE SCORE from EIKON'!AN346*'WEIGHTED from Refinitive'!$B$5)+('WEIGHTED from Refinitive'!$B$8*'ISSUE SCORE from EIKON'!BC346)+('ISSUE SCORE from EIKON'!BR346*'WEIGHTED from Refinitive'!$B$9)+('WEIGHTED from Refinitive'!$B$10*'ISSUE SCORE from EIKON'!CG346)+('ISSUE SCORE from EIKON'!CV346*'WEIGHTED from Refinitive'!$B$11)+('WEIGHTED from Refinitive'!$B$14*'ISSUE SCORE from EIKON'!DK346)+('ISSUE SCORE from EIKON'!DZ346*'WEIGHTED from Refinitive'!$B$15)+('WEIGHTED from Refinitive'!$B$16*'ISSUE SCORE from EIKON'!EO346)</f>
        <v>31.320383832704053</v>
      </c>
      <c r="F343" s="1">
        <f>('WEIGHTED from Refinitive'!$B$3*'ISSUE SCORE from EIKON'!K346)+('WEIGHTED from Refinitive'!$B$4*'ISSUE SCORE from EIKON'!Z346)+('ISSUE SCORE from EIKON'!AO346*'WEIGHTED from Refinitive'!$B$5)+('WEIGHTED from Refinitive'!$B$8*'ISSUE SCORE from EIKON'!BD346)+('ISSUE SCORE from EIKON'!BS346*'WEIGHTED from Refinitive'!$B$9)+('WEIGHTED from Refinitive'!$B$10*'ISSUE SCORE from EIKON'!CH346)+('ISSUE SCORE from EIKON'!CW346*'WEIGHTED from Refinitive'!$B$11)+('WEIGHTED from Refinitive'!$B$14*'ISSUE SCORE from EIKON'!DL346)+('ISSUE SCORE from EIKON'!EA346*'WEIGHTED from Refinitive'!$B$15)+('WEIGHTED from Refinitive'!$B$16*'ISSUE SCORE from EIKON'!EP346)</f>
        <v>0</v>
      </c>
      <c r="G343" s="1">
        <f>('WEIGHTED from Refinitive'!$B$3*'ISSUE SCORE from EIKON'!L346)+('WEIGHTED from Refinitive'!$B$4*'ISSUE SCORE from EIKON'!AA346)+('ISSUE SCORE from EIKON'!AP346*'WEIGHTED from Refinitive'!$B$5)+('WEIGHTED from Refinitive'!$B$8*'ISSUE SCORE from EIKON'!BE346)+('ISSUE SCORE from EIKON'!BT346*'WEIGHTED from Refinitive'!$B$9)+('WEIGHTED from Refinitive'!$B$10*'ISSUE SCORE from EIKON'!CI346)+('ISSUE SCORE from EIKON'!CX346*'WEIGHTED from Refinitive'!$B$11)+('WEIGHTED from Refinitive'!$B$14*'ISSUE SCORE from EIKON'!DM346)+('ISSUE SCORE from EIKON'!EB346*'WEIGHTED from Refinitive'!$B$15)+('WEIGHTED from Refinitive'!$B$16*'ISSUE SCORE from EIKON'!EQ346)</f>
        <v>0</v>
      </c>
      <c r="H343" s="1">
        <f>('WEIGHTED from Refinitive'!$B$3*'ISSUE SCORE from EIKON'!M346)+('WEIGHTED from Refinitive'!$B$4*'ISSUE SCORE from EIKON'!AB346)+('ISSUE SCORE from EIKON'!AQ346*'WEIGHTED from Refinitive'!$B$5)+('WEIGHTED from Refinitive'!$B$8*'ISSUE SCORE from EIKON'!BF346)+('ISSUE SCORE from EIKON'!BU346*'WEIGHTED from Refinitive'!$B$9)+('WEIGHTED from Refinitive'!$B$10*'ISSUE SCORE from EIKON'!CJ346)+('ISSUE SCORE from EIKON'!CY346*'WEIGHTED from Refinitive'!$B$11)+('WEIGHTED from Refinitive'!$B$14*'ISSUE SCORE from EIKON'!DN346)+('ISSUE SCORE from EIKON'!EC346*'WEIGHTED from Refinitive'!$B$15)+('WEIGHTED from Refinitive'!$B$16*'ISSUE SCORE from EIKON'!ER346)</f>
        <v>0</v>
      </c>
      <c r="I343" s="1">
        <f>('WEIGHTED from Refinitive'!$B$3*'ISSUE SCORE from EIKON'!N346)+('WEIGHTED from Refinitive'!$B$4*'ISSUE SCORE from EIKON'!AC346)+('ISSUE SCORE from EIKON'!AR346*'WEIGHTED from Refinitive'!$B$5)+('WEIGHTED from Refinitive'!$B$8*'ISSUE SCORE from EIKON'!BG346)+('ISSUE SCORE from EIKON'!BV346*'WEIGHTED from Refinitive'!$B$9)+('WEIGHTED from Refinitive'!$B$10*'ISSUE SCORE from EIKON'!CK346)+('ISSUE SCORE from EIKON'!CZ346*'WEIGHTED from Refinitive'!$B$11)+('WEIGHTED from Refinitive'!$B$14*'ISSUE SCORE from EIKON'!DO346)+('ISSUE SCORE from EIKON'!ED346*'WEIGHTED from Refinitive'!$B$15)+('WEIGHTED from Refinitive'!$B$16*'ISSUE SCORE from EIKON'!ES346)</f>
        <v>0</v>
      </c>
      <c r="J343" s="1">
        <f>('WEIGHTED from Refinitive'!$B$3*'ISSUE SCORE from EIKON'!O346)+('WEIGHTED from Refinitive'!$B$4*'ISSUE SCORE from EIKON'!AD346)+('ISSUE SCORE from EIKON'!AS346*'WEIGHTED from Refinitive'!$B$5)+('WEIGHTED from Refinitive'!$B$8*'ISSUE SCORE from EIKON'!BH346)+('ISSUE SCORE from EIKON'!BW346*'WEIGHTED from Refinitive'!$B$9)+('WEIGHTED from Refinitive'!$B$10*'ISSUE SCORE from EIKON'!CL346)+('ISSUE SCORE from EIKON'!DA346*'WEIGHTED from Refinitive'!$B$11)+('WEIGHTED from Refinitive'!$B$14*'ISSUE SCORE from EIKON'!DP346)+('ISSUE SCORE from EIKON'!EE346*'WEIGHTED from Refinitive'!$B$15)+('WEIGHTED from Refinitive'!$B$16*'ISSUE SCORE from EIKON'!ET346)</f>
        <v>0</v>
      </c>
      <c r="K343" s="1">
        <f>('WEIGHTED from Refinitive'!$B$3*'ISSUE SCORE from EIKON'!P346)+('WEIGHTED from Refinitive'!$B$4*'ISSUE SCORE from EIKON'!AE346)+('ISSUE SCORE from EIKON'!AT346*'WEIGHTED from Refinitive'!$B$5)+('WEIGHTED from Refinitive'!$B$8*'ISSUE SCORE from EIKON'!BI346)+('ISSUE SCORE from EIKON'!BX346*'WEIGHTED from Refinitive'!$B$9)+('WEIGHTED from Refinitive'!$B$10*'ISSUE SCORE from EIKON'!CM346)+('ISSUE SCORE from EIKON'!DB346*'WEIGHTED from Refinitive'!$B$11)+('WEIGHTED from Refinitive'!$B$14*'ISSUE SCORE from EIKON'!DQ346)+('ISSUE SCORE from EIKON'!EF346*'WEIGHTED from Refinitive'!$B$15)+('WEIGHTED from Refinitive'!$B$16*'ISSUE SCORE from EIKON'!EU346)</f>
        <v>0</v>
      </c>
      <c r="L343" s="1">
        <f>('WEIGHTED from Refinitive'!$B$3*'ISSUE SCORE from EIKON'!Q346)+('WEIGHTED from Refinitive'!$B$4*'ISSUE SCORE from EIKON'!AF346)+('ISSUE SCORE from EIKON'!AU346*'WEIGHTED from Refinitive'!$B$5)+('WEIGHTED from Refinitive'!$B$8*'ISSUE SCORE from EIKON'!BJ346)+('ISSUE SCORE from EIKON'!BY346*'WEIGHTED from Refinitive'!$B$9)+('WEIGHTED from Refinitive'!$B$10*'ISSUE SCORE from EIKON'!CN346)+('ISSUE SCORE from EIKON'!DC346*'WEIGHTED from Refinitive'!$B$11)+('WEIGHTED from Refinitive'!$B$14*'ISSUE SCORE from EIKON'!DR346)+('ISSUE SCORE from EIKON'!EG346*'WEIGHTED from Refinitive'!$B$15)+('WEIGHTED from Refinitive'!$B$16*'ISSUE SCORE from EIKON'!EV346)</f>
        <v>0</v>
      </c>
      <c r="M343" s="1">
        <f>('WEIGHTED from Refinitive'!$B$3*'ISSUE SCORE from EIKON'!R346)+('WEIGHTED from Refinitive'!$B$4*'ISSUE SCORE from EIKON'!AG346)+('ISSUE SCORE from EIKON'!AV346*'WEIGHTED from Refinitive'!$B$5)+('WEIGHTED from Refinitive'!$B$8*'ISSUE SCORE from EIKON'!BK346)+('ISSUE SCORE from EIKON'!BZ346*'WEIGHTED from Refinitive'!$B$9)+('WEIGHTED from Refinitive'!$B$10*'ISSUE SCORE from EIKON'!CO346)+('ISSUE SCORE from EIKON'!DD346*'WEIGHTED from Refinitive'!$B$11)+('WEIGHTED from Refinitive'!$B$14*'ISSUE SCORE from EIKON'!DS346)+('ISSUE SCORE from EIKON'!EH346*'WEIGHTED from Refinitive'!$B$15)+('WEIGHTED from Refinitive'!$B$16*'ISSUE SCORE from EIKON'!EW346)</f>
        <v>0</v>
      </c>
      <c r="N343" s="1">
        <f>('WEIGHTED from Refinitive'!$B$3*'ISSUE SCORE from EIKON'!S346)+('WEIGHTED from Refinitive'!$B$4*'ISSUE SCORE from EIKON'!AH346)+('ISSUE SCORE from EIKON'!AW346*'WEIGHTED from Refinitive'!$B$5)+('WEIGHTED from Refinitive'!$B$8*'ISSUE SCORE from EIKON'!BL346)+('ISSUE SCORE from EIKON'!CA346*'WEIGHTED from Refinitive'!$B$9)+('WEIGHTED from Refinitive'!$B$10*'ISSUE SCORE from EIKON'!CP346)+('ISSUE SCORE from EIKON'!DE346*'WEIGHTED from Refinitive'!$B$11)+('WEIGHTED from Refinitive'!$B$14*'ISSUE SCORE from EIKON'!DT346)+('ISSUE SCORE from EIKON'!EI346*'WEIGHTED from Refinitive'!$B$15)+('WEIGHTED from Refinitive'!$B$16*'ISSUE SCORE from EIKON'!EX346)</f>
        <v>0</v>
      </c>
      <c r="O343" s="1">
        <f>('WEIGHTED from Refinitive'!$B$3*'ISSUE SCORE from EIKON'!T346)+('WEIGHTED from Refinitive'!$B$4*'ISSUE SCORE from EIKON'!AI346)+('ISSUE SCORE from EIKON'!AX346*'WEIGHTED from Refinitive'!$B$5)+('WEIGHTED from Refinitive'!$B$8*'ISSUE SCORE from EIKON'!BM346)+('ISSUE SCORE from EIKON'!CB346*'WEIGHTED from Refinitive'!$B$9)+('WEIGHTED from Refinitive'!$B$10*'ISSUE SCORE from EIKON'!CQ346)+('ISSUE SCORE from EIKON'!DF346*'WEIGHTED from Refinitive'!$B$11)+('WEIGHTED from Refinitive'!$B$14*'ISSUE SCORE from EIKON'!DU346)+('ISSUE SCORE from EIKON'!EJ346*'WEIGHTED from Refinitive'!$B$15)+('WEIGHTED from Refinitive'!$B$16*'ISSUE SCORE from EIKON'!EY346)</f>
        <v>0</v>
      </c>
      <c r="P343" s="1">
        <f>('WEIGHTED from Refinitive'!$B$3*'ISSUE SCORE from EIKON'!U346)+('WEIGHTED from Refinitive'!$B$4*'ISSUE SCORE from EIKON'!AJ346)+('ISSUE SCORE from EIKON'!AY346*'WEIGHTED from Refinitive'!$B$5)+('WEIGHTED from Refinitive'!$B$8*'ISSUE SCORE from EIKON'!BN346)+('ISSUE SCORE from EIKON'!CC346*'WEIGHTED from Refinitive'!$B$9)+('WEIGHTED from Refinitive'!$B$10*'ISSUE SCORE from EIKON'!CR346)+('ISSUE SCORE from EIKON'!DG346*'WEIGHTED from Refinitive'!$B$11)+('WEIGHTED from Refinitive'!$B$14*'ISSUE SCORE from EIKON'!DV346)+('ISSUE SCORE from EIKON'!EK346*'WEIGHTED from Refinitive'!$B$15)+('WEIGHTED from Refinitive'!$B$16*'ISSUE SCORE from EIKON'!EZ346)</f>
        <v>0</v>
      </c>
    </row>
    <row r="344" spans="1:16" ht="15">
      <c r="A344" s="11" t="s">
        <v>411</v>
      </c>
      <c r="B344" s="1">
        <f>('WEIGHTED from Refinitive'!$B$3*'ISSUE SCORE from EIKON'!G347)+('WEIGHTED from Refinitive'!$B$4*'ISSUE SCORE from EIKON'!V347)+('ISSUE SCORE from EIKON'!AK347*'WEIGHTED from Refinitive'!$B$5)+('WEIGHTED from Refinitive'!$B$8*'ISSUE SCORE from EIKON'!AZ347)+('ISSUE SCORE from EIKON'!BO347*'WEIGHTED from Refinitive'!$B$9)+('WEIGHTED from Refinitive'!$B$10*'ISSUE SCORE from EIKON'!CD347)+('ISSUE SCORE from EIKON'!CS347*'WEIGHTED from Refinitive'!$B$11)+('WEIGHTED from Refinitive'!$B$14*'ISSUE SCORE from EIKON'!DH347)+('ISSUE SCORE from EIKON'!DW347*'WEIGHTED from Refinitive'!$B$15)+('WEIGHTED from Refinitive'!$B$16*'ISSUE SCORE from EIKON'!EL347)</f>
        <v>48.014052791365494</v>
      </c>
      <c r="C344" s="1">
        <f>('WEIGHTED from Refinitive'!$B$3*'ISSUE SCORE from EIKON'!H347)+('WEIGHTED from Refinitive'!$B$4*'ISSUE SCORE from EIKON'!W347)+('ISSUE SCORE from EIKON'!AL347*'WEIGHTED from Refinitive'!$B$5)+('WEIGHTED from Refinitive'!$B$8*'ISSUE SCORE from EIKON'!BA347)+('ISSUE SCORE from EIKON'!BP347*'WEIGHTED from Refinitive'!$B$9)+('WEIGHTED from Refinitive'!$B$10*'ISSUE SCORE from EIKON'!CE347)+('ISSUE SCORE from EIKON'!CT347*'WEIGHTED from Refinitive'!$B$11)+('WEIGHTED from Refinitive'!$B$14*'ISSUE SCORE from EIKON'!DI347)+('ISSUE SCORE from EIKON'!DX347*'WEIGHTED from Refinitive'!$B$15)+('WEIGHTED from Refinitive'!$B$16*'ISSUE SCORE from EIKON'!EM347)</f>
        <v>48.932908419201361</v>
      </c>
      <c r="D344" s="1">
        <f>('WEIGHTED from Refinitive'!$B$3*'ISSUE SCORE from EIKON'!I347)+('WEIGHTED from Refinitive'!$B$4*'ISSUE SCORE from EIKON'!X347)+('ISSUE SCORE from EIKON'!AM347*'WEIGHTED from Refinitive'!$B$5)+('WEIGHTED from Refinitive'!$B$8*'ISSUE SCORE from EIKON'!BB347)+('ISSUE SCORE from EIKON'!BQ347*'WEIGHTED from Refinitive'!$B$9)+('WEIGHTED from Refinitive'!$B$10*'ISSUE SCORE from EIKON'!CF347)+('ISSUE SCORE from EIKON'!CU347*'WEIGHTED from Refinitive'!$B$11)+('WEIGHTED from Refinitive'!$B$14*'ISSUE SCORE from EIKON'!DJ347)+('ISSUE SCORE from EIKON'!DY347*'WEIGHTED from Refinitive'!$B$15)+('WEIGHTED from Refinitive'!$B$16*'ISSUE SCORE from EIKON'!EN347)</f>
        <v>50.144589027933662</v>
      </c>
      <c r="E344" s="1">
        <f>('WEIGHTED from Refinitive'!$B$3*'ISSUE SCORE from EIKON'!J347)+('WEIGHTED from Refinitive'!$B$4*'ISSUE SCORE from EIKON'!Y347)+('ISSUE SCORE from EIKON'!AN347*'WEIGHTED from Refinitive'!$B$5)+('WEIGHTED from Refinitive'!$B$8*'ISSUE SCORE from EIKON'!BC347)+('ISSUE SCORE from EIKON'!BR347*'WEIGHTED from Refinitive'!$B$9)+('WEIGHTED from Refinitive'!$B$10*'ISSUE SCORE from EIKON'!CG347)+('ISSUE SCORE from EIKON'!CV347*'WEIGHTED from Refinitive'!$B$11)+('WEIGHTED from Refinitive'!$B$14*'ISSUE SCORE from EIKON'!DK347)+('ISSUE SCORE from EIKON'!DZ347*'WEIGHTED from Refinitive'!$B$15)+('WEIGHTED from Refinitive'!$B$16*'ISSUE SCORE from EIKON'!EO347)</f>
        <v>46.032275848728091</v>
      </c>
      <c r="F344" s="1">
        <f>('WEIGHTED from Refinitive'!$B$3*'ISSUE SCORE from EIKON'!K347)+('WEIGHTED from Refinitive'!$B$4*'ISSUE SCORE from EIKON'!Z347)+('ISSUE SCORE from EIKON'!AO347*'WEIGHTED from Refinitive'!$B$5)+('WEIGHTED from Refinitive'!$B$8*'ISSUE SCORE from EIKON'!BD347)+('ISSUE SCORE from EIKON'!BS347*'WEIGHTED from Refinitive'!$B$9)+('WEIGHTED from Refinitive'!$B$10*'ISSUE SCORE from EIKON'!CH347)+('ISSUE SCORE from EIKON'!CW347*'WEIGHTED from Refinitive'!$B$11)+('WEIGHTED from Refinitive'!$B$14*'ISSUE SCORE from EIKON'!DL347)+('ISSUE SCORE from EIKON'!EA347*'WEIGHTED from Refinitive'!$B$15)+('WEIGHTED from Refinitive'!$B$16*'ISSUE SCORE from EIKON'!EP347)</f>
        <v>37.539441993649866</v>
      </c>
      <c r="G344" s="1">
        <f>('WEIGHTED from Refinitive'!$B$3*'ISSUE SCORE from EIKON'!L347)+('WEIGHTED from Refinitive'!$B$4*'ISSUE SCORE from EIKON'!AA347)+('ISSUE SCORE from EIKON'!AP347*'WEIGHTED from Refinitive'!$B$5)+('WEIGHTED from Refinitive'!$B$8*'ISSUE SCORE from EIKON'!BE347)+('ISSUE SCORE from EIKON'!BT347*'WEIGHTED from Refinitive'!$B$9)+('WEIGHTED from Refinitive'!$B$10*'ISSUE SCORE from EIKON'!CI347)+('ISSUE SCORE from EIKON'!CX347*'WEIGHTED from Refinitive'!$B$11)+('WEIGHTED from Refinitive'!$B$14*'ISSUE SCORE from EIKON'!DM347)+('ISSUE SCORE from EIKON'!EB347*'WEIGHTED from Refinitive'!$B$15)+('WEIGHTED from Refinitive'!$B$16*'ISSUE SCORE from EIKON'!EQ347)</f>
        <v>25.132221390641117</v>
      </c>
      <c r="H344" s="1">
        <f>('WEIGHTED from Refinitive'!$B$3*'ISSUE SCORE from EIKON'!M347)+('WEIGHTED from Refinitive'!$B$4*'ISSUE SCORE from EIKON'!AB347)+('ISSUE SCORE from EIKON'!AQ347*'WEIGHTED from Refinitive'!$B$5)+('WEIGHTED from Refinitive'!$B$8*'ISSUE SCORE from EIKON'!BF347)+('ISSUE SCORE from EIKON'!BU347*'WEIGHTED from Refinitive'!$B$9)+('WEIGHTED from Refinitive'!$B$10*'ISSUE SCORE from EIKON'!CJ347)+('ISSUE SCORE from EIKON'!CY347*'WEIGHTED from Refinitive'!$B$11)+('WEIGHTED from Refinitive'!$B$14*'ISSUE SCORE from EIKON'!DN347)+('ISSUE SCORE from EIKON'!EC347*'WEIGHTED from Refinitive'!$B$15)+('WEIGHTED from Refinitive'!$B$16*'ISSUE SCORE from EIKON'!ER347)</f>
        <v>27.63694099665318</v>
      </c>
      <c r="I344" s="1">
        <f>('WEIGHTED from Refinitive'!$B$3*'ISSUE SCORE from EIKON'!N347)+('WEIGHTED from Refinitive'!$B$4*'ISSUE SCORE from EIKON'!AC347)+('ISSUE SCORE from EIKON'!AR347*'WEIGHTED from Refinitive'!$B$5)+('WEIGHTED from Refinitive'!$B$8*'ISSUE SCORE from EIKON'!BG347)+('ISSUE SCORE from EIKON'!BV347*'WEIGHTED from Refinitive'!$B$9)+('WEIGHTED from Refinitive'!$B$10*'ISSUE SCORE from EIKON'!CK347)+('ISSUE SCORE from EIKON'!CZ347*'WEIGHTED from Refinitive'!$B$11)+('WEIGHTED from Refinitive'!$B$14*'ISSUE SCORE from EIKON'!DO347)+('ISSUE SCORE from EIKON'!ED347*'WEIGHTED from Refinitive'!$B$15)+('WEIGHTED from Refinitive'!$B$16*'ISSUE SCORE from EIKON'!ES347)</f>
        <v>22.342961649537031</v>
      </c>
      <c r="J344" s="1">
        <f>('WEIGHTED from Refinitive'!$B$3*'ISSUE SCORE from EIKON'!O347)+('WEIGHTED from Refinitive'!$B$4*'ISSUE SCORE from EIKON'!AD347)+('ISSUE SCORE from EIKON'!AS347*'WEIGHTED from Refinitive'!$B$5)+('WEIGHTED from Refinitive'!$B$8*'ISSUE SCORE from EIKON'!BH347)+('ISSUE SCORE from EIKON'!BW347*'WEIGHTED from Refinitive'!$B$9)+('WEIGHTED from Refinitive'!$B$10*'ISSUE SCORE from EIKON'!CL347)+('ISSUE SCORE from EIKON'!DA347*'WEIGHTED from Refinitive'!$B$11)+('WEIGHTED from Refinitive'!$B$14*'ISSUE SCORE from EIKON'!DP347)+('ISSUE SCORE from EIKON'!EE347*'WEIGHTED from Refinitive'!$B$15)+('WEIGHTED from Refinitive'!$B$16*'ISSUE SCORE from EIKON'!ET347)</f>
        <v>26.245735090516231</v>
      </c>
      <c r="K344" s="1">
        <f>('WEIGHTED from Refinitive'!$B$3*'ISSUE SCORE from EIKON'!P347)+('WEIGHTED from Refinitive'!$B$4*'ISSUE SCORE from EIKON'!AE347)+('ISSUE SCORE from EIKON'!AT347*'WEIGHTED from Refinitive'!$B$5)+('WEIGHTED from Refinitive'!$B$8*'ISSUE SCORE from EIKON'!BI347)+('ISSUE SCORE from EIKON'!BX347*'WEIGHTED from Refinitive'!$B$9)+('WEIGHTED from Refinitive'!$B$10*'ISSUE SCORE from EIKON'!CM347)+('ISSUE SCORE from EIKON'!DB347*'WEIGHTED from Refinitive'!$B$11)+('WEIGHTED from Refinitive'!$B$14*'ISSUE SCORE from EIKON'!DQ347)+('ISSUE SCORE from EIKON'!EF347*'WEIGHTED from Refinitive'!$B$15)+('WEIGHTED from Refinitive'!$B$16*'ISSUE SCORE from EIKON'!EU347)</f>
        <v>19.707826573964201</v>
      </c>
      <c r="L344" s="1">
        <f>('WEIGHTED from Refinitive'!$B$3*'ISSUE SCORE from EIKON'!Q347)+('WEIGHTED from Refinitive'!$B$4*'ISSUE SCORE from EIKON'!AF347)+('ISSUE SCORE from EIKON'!AU347*'WEIGHTED from Refinitive'!$B$5)+('WEIGHTED from Refinitive'!$B$8*'ISSUE SCORE from EIKON'!BJ347)+('ISSUE SCORE from EIKON'!BY347*'WEIGHTED from Refinitive'!$B$9)+('WEIGHTED from Refinitive'!$B$10*'ISSUE SCORE from EIKON'!CN347)+('ISSUE SCORE from EIKON'!DC347*'WEIGHTED from Refinitive'!$B$11)+('WEIGHTED from Refinitive'!$B$14*'ISSUE SCORE from EIKON'!DR347)+('ISSUE SCORE from EIKON'!EG347*'WEIGHTED from Refinitive'!$B$15)+('WEIGHTED from Refinitive'!$B$16*'ISSUE SCORE from EIKON'!EV347)</f>
        <v>21.268160618047148</v>
      </c>
      <c r="M344" s="1">
        <f>('WEIGHTED from Refinitive'!$B$3*'ISSUE SCORE from EIKON'!R347)+('WEIGHTED from Refinitive'!$B$4*'ISSUE SCORE from EIKON'!AG347)+('ISSUE SCORE from EIKON'!AV347*'WEIGHTED from Refinitive'!$B$5)+('WEIGHTED from Refinitive'!$B$8*'ISSUE SCORE from EIKON'!BK347)+('ISSUE SCORE from EIKON'!BZ347*'WEIGHTED from Refinitive'!$B$9)+('WEIGHTED from Refinitive'!$B$10*'ISSUE SCORE from EIKON'!CO347)+('ISSUE SCORE from EIKON'!DD347*'WEIGHTED from Refinitive'!$B$11)+('WEIGHTED from Refinitive'!$B$14*'ISSUE SCORE from EIKON'!DS347)+('ISSUE SCORE from EIKON'!EH347*'WEIGHTED from Refinitive'!$B$15)+('WEIGHTED from Refinitive'!$B$16*'ISSUE SCORE from EIKON'!EW347)</f>
        <v>29.471286210749909</v>
      </c>
      <c r="N344" s="1">
        <f>('WEIGHTED from Refinitive'!$B$3*'ISSUE SCORE from EIKON'!S347)+('WEIGHTED from Refinitive'!$B$4*'ISSUE SCORE from EIKON'!AH347)+('ISSUE SCORE from EIKON'!AW347*'WEIGHTED from Refinitive'!$B$5)+('WEIGHTED from Refinitive'!$B$8*'ISSUE SCORE from EIKON'!BL347)+('ISSUE SCORE from EIKON'!CA347*'WEIGHTED from Refinitive'!$B$9)+('WEIGHTED from Refinitive'!$B$10*'ISSUE SCORE from EIKON'!CP347)+('ISSUE SCORE from EIKON'!DE347*'WEIGHTED from Refinitive'!$B$11)+('WEIGHTED from Refinitive'!$B$14*'ISSUE SCORE from EIKON'!DT347)+('ISSUE SCORE from EIKON'!EI347*'WEIGHTED from Refinitive'!$B$15)+('WEIGHTED from Refinitive'!$B$16*'ISSUE SCORE from EIKON'!EX347)</f>
        <v>44.625039184952961</v>
      </c>
      <c r="O344" s="1">
        <f>('WEIGHTED from Refinitive'!$B$3*'ISSUE SCORE from EIKON'!T347)+('WEIGHTED from Refinitive'!$B$4*'ISSUE SCORE from EIKON'!AI347)+('ISSUE SCORE from EIKON'!AX347*'WEIGHTED from Refinitive'!$B$5)+('WEIGHTED from Refinitive'!$B$8*'ISSUE SCORE from EIKON'!BM347)+('ISSUE SCORE from EIKON'!CB347*'WEIGHTED from Refinitive'!$B$9)+('WEIGHTED from Refinitive'!$B$10*'ISSUE SCORE from EIKON'!CQ347)+('ISSUE SCORE from EIKON'!DF347*'WEIGHTED from Refinitive'!$B$11)+('WEIGHTED from Refinitive'!$B$14*'ISSUE SCORE from EIKON'!DU347)+('ISSUE SCORE from EIKON'!EJ347*'WEIGHTED from Refinitive'!$B$15)+('WEIGHTED from Refinitive'!$B$16*'ISSUE SCORE from EIKON'!EY347)</f>
        <v>34.34689311699929</v>
      </c>
      <c r="P344" s="1">
        <f>('WEIGHTED from Refinitive'!$B$3*'ISSUE SCORE from EIKON'!U347)+('WEIGHTED from Refinitive'!$B$4*'ISSUE SCORE from EIKON'!AJ347)+('ISSUE SCORE from EIKON'!AY347*'WEIGHTED from Refinitive'!$B$5)+('WEIGHTED from Refinitive'!$B$8*'ISSUE SCORE from EIKON'!BN347)+('ISSUE SCORE from EIKON'!CC347*'WEIGHTED from Refinitive'!$B$9)+('WEIGHTED from Refinitive'!$B$10*'ISSUE SCORE from EIKON'!CR347)+('ISSUE SCORE from EIKON'!DG347*'WEIGHTED from Refinitive'!$B$11)+('WEIGHTED from Refinitive'!$B$14*'ISSUE SCORE from EIKON'!DV347)+('ISSUE SCORE from EIKON'!EK347*'WEIGHTED from Refinitive'!$B$15)+('WEIGHTED from Refinitive'!$B$16*'ISSUE SCORE from EIKON'!EZ347)</f>
        <v>44.263604399567214</v>
      </c>
    </row>
    <row r="345" spans="1:16" ht="15">
      <c r="A345" s="11" t="s">
        <v>412</v>
      </c>
      <c r="B345" s="1">
        <f>('WEIGHTED from Refinitive'!$B$3*'ISSUE SCORE from EIKON'!G348)+('WEIGHTED from Refinitive'!$B$4*'ISSUE SCORE from EIKON'!V348)+('ISSUE SCORE from EIKON'!AK348*'WEIGHTED from Refinitive'!$B$5)+('WEIGHTED from Refinitive'!$B$8*'ISSUE SCORE from EIKON'!AZ348)+('ISSUE SCORE from EIKON'!BO348*'WEIGHTED from Refinitive'!$B$9)+('WEIGHTED from Refinitive'!$B$10*'ISSUE SCORE from EIKON'!CD348)+('ISSUE SCORE from EIKON'!CS348*'WEIGHTED from Refinitive'!$B$11)+('WEIGHTED from Refinitive'!$B$14*'ISSUE SCORE from EIKON'!DH348)+('ISSUE SCORE from EIKON'!DW348*'WEIGHTED from Refinitive'!$B$15)+('WEIGHTED from Refinitive'!$B$16*'ISSUE SCORE from EIKON'!EL348)</f>
        <v>56.232722898910801</v>
      </c>
      <c r="C345" s="1">
        <f>('WEIGHTED from Refinitive'!$B$3*'ISSUE SCORE from EIKON'!H348)+('WEIGHTED from Refinitive'!$B$4*'ISSUE SCORE from EIKON'!W348)+('ISSUE SCORE from EIKON'!AL348*'WEIGHTED from Refinitive'!$B$5)+('WEIGHTED from Refinitive'!$B$8*'ISSUE SCORE from EIKON'!BA348)+('ISSUE SCORE from EIKON'!BP348*'WEIGHTED from Refinitive'!$B$9)+('WEIGHTED from Refinitive'!$B$10*'ISSUE SCORE from EIKON'!CE348)+('ISSUE SCORE from EIKON'!CT348*'WEIGHTED from Refinitive'!$B$11)+('WEIGHTED from Refinitive'!$B$14*'ISSUE SCORE from EIKON'!DI348)+('ISSUE SCORE from EIKON'!DX348*'WEIGHTED from Refinitive'!$B$15)+('WEIGHTED from Refinitive'!$B$16*'ISSUE SCORE from EIKON'!EM348)</f>
        <v>53.825494627018799</v>
      </c>
      <c r="D345" s="1">
        <f>('WEIGHTED from Refinitive'!$B$3*'ISSUE SCORE from EIKON'!I348)+('WEIGHTED from Refinitive'!$B$4*'ISSUE SCORE from EIKON'!X348)+('ISSUE SCORE from EIKON'!AM348*'WEIGHTED from Refinitive'!$B$5)+('WEIGHTED from Refinitive'!$B$8*'ISSUE SCORE from EIKON'!BB348)+('ISSUE SCORE from EIKON'!BQ348*'WEIGHTED from Refinitive'!$B$9)+('WEIGHTED from Refinitive'!$B$10*'ISSUE SCORE from EIKON'!CF348)+('ISSUE SCORE from EIKON'!CU348*'WEIGHTED from Refinitive'!$B$11)+('WEIGHTED from Refinitive'!$B$14*'ISSUE SCORE from EIKON'!DJ348)+('ISSUE SCORE from EIKON'!DY348*'WEIGHTED from Refinitive'!$B$15)+('WEIGHTED from Refinitive'!$B$16*'ISSUE SCORE from EIKON'!EN348)</f>
        <v>54.22857573525296</v>
      </c>
      <c r="E345" s="1">
        <f>('WEIGHTED from Refinitive'!$B$3*'ISSUE SCORE from EIKON'!J348)+('WEIGHTED from Refinitive'!$B$4*'ISSUE SCORE from EIKON'!Y348)+('ISSUE SCORE from EIKON'!AN348*'WEIGHTED from Refinitive'!$B$5)+('WEIGHTED from Refinitive'!$B$8*'ISSUE SCORE from EIKON'!BC348)+('ISSUE SCORE from EIKON'!BR348*'WEIGHTED from Refinitive'!$B$9)+('WEIGHTED from Refinitive'!$B$10*'ISSUE SCORE from EIKON'!CG348)+('ISSUE SCORE from EIKON'!CV348*'WEIGHTED from Refinitive'!$B$11)+('WEIGHTED from Refinitive'!$B$14*'ISSUE SCORE from EIKON'!DK348)+('ISSUE SCORE from EIKON'!DZ348*'WEIGHTED from Refinitive'!$B$15)+('WEIGHTED from Refinitive'!$B$16*'ISSUE SCORE from EIKON'!EO348)</f>
        <v>54.73219721866672</v>
      </c>
      <c r="F345" s="1">
        <f>('WEIGHTED from Refinitive'!$B$3*'ISSUE SCORE from EIKON'!K348)+('WEIGHTED from Refinitive'!$B$4*'ISSUE SCORE from EIKON'!Z348)+('ISSUE SCORE from EIKON'!AO348*'WEIGHTED from Refinitive'!$B$5)+('WEIGHTED from Refinitive'!$B$8*'ISSUE SCORE from EIKON'!BD348)+('ISSUE SCORE from EIKON'!BS348*'WEIGHTED from Refinitive'!$B$9)+('WEIGHTED from Refinitive'!$B$10*'ISSUE SCORE from EIKON'!CH348)+('ISSUE SCORE from EIKON'!CW348*'WEIGHTED from Refinitive'!$B$11)+('WEIGHTED from Refinitive'!$B$14*'ISSUE SCORE from EIKON'!DL348)+('ISSUE SCORE from EIKON'!EA348*'WEIGHTED from Refinitive'!$B$15)+('WEIGHTED from Refinitive'!$B$16*'ISSUE SCORE from EIKON'!EP348)</f>
        <v>51.391267823085983</v>
      </c>
      <c r="G345" s="1">
        <f>('WEIGHTED from Refinitive'!$B$3*'ISSUE SCORE from EIKON'!L348)+('WEIGHTED from Refinitive'!$B$4*'ISSUE SCORE from EIKON'!AA348)+('ISSUE SCORE from EIKON'!AP348*'WEIGHTED from Refinitive'!$B$5)+('WEIGHTED from Refinitive'!$B$8*'ISSUE SCORE from EIKON'!BE348)+('ISSUE SCORE from EIKON'!BT348*'WEIGHTED from Refinitive'!$B$9)+('WEIGHTED from Refinitive'!$B$10*'ISSUE SCORE from EIKON'!CI348)+('ISSUE SCORE from EIKON'!CX348*'WEIGHTED from Refinitive'!$B$11)+('WEIGHTED from Refinitive'!$B$14*'ISSUE SCORE from EIKON'!DM348)+('ISSUE SCORE from EIKON'!EB348*'WEIGHTED from Refinitive'!$B$15)+('WEIGHTED from Refinitive'!$B$16*'ISSUE SCORE from EIKON'!EQ348)</f>
        <v>45.914532996754374</v>
      </c>
      <c r="H345" s="1">
        <f>('WEIGHTED from Refinitive'!$B$3*'ISSUE SCORE from EIKON'!M348)+('WEIGHTED from Refinitive'!$B$4*'ISSUE SCORE from EIKON'!AB348)+('ISSUE SCORE from EIKON'!AQ348*'WEIGHTED from Refinitive'!$B$5)+('WEIGHTED from Refinitive'!$B$8*'ISSUE SCORE from EIKON'!BF348)+('ISSUE SCORE from EIKON'!BU348*'WEIGHTED from Refinitive'!$B$9)+('WEIGHTED from Refinitive'!$B$10*'ISSUE SCORE from EIKON'!CJ348)+('ISSUE SCORE from EIKON'!CY348*'WEIGHTED from Refinitive'!$B$11)+('WEIGHTED from Refinitive'!$B$14*'ISSUE SCORE from EIKON'!DN348)+('ISSUE SCORE from EIKON'!EC348*'WEIGHTED from Refinitive'!$B$15)+('WEIGHTED from Refinitive'!$B$16*'ISSUE SCORE from EIKON'!ER348)</f>
        <v>44.411181547808489</v>
      </c>
      <c r="I345" s="1">
        <f>('WEIGHTED from Refinitive'!$B$3*'ISSUE SCORE from EIKON'!N348)+('WEIGHTED from Refinitive'!$B$4*'ISSUE SCORE from EIKON'!AC348)+('ISSUE SCORE from EIKON'!AR348*'WEIGHTED from Refinitive'!$B$5)+('WEIGHTED from Refinitive'!$B$8*'ISSUE SCORE from EIKON'!BG348)+('ISSUE SCORE from EIKON'!BV348*'WEIGHTED from Refinitive'!$B$9)+('WEIGHTED from Refinitive'!$B$10*'ISSUE SCORE from EIKON'!CK348)+('ISSUE SCORE from EIKON'!CZ348*'WEIGHTED from Refinitive'!$B$11)+('WEIGHTED from Refinitive'!$B$14*'ISSUE SCORE from EIKON'!DO348)+('ISSUE SCORE from EIKON'!ED348*'WEIGHTED from Refinitive'!$B$15)+('WEIGHTED from Refinitive'!$B$16*'ISSUE SCORE from EIKON'!ES348)</f>
        <v>36.334543051938063</v>
      </c>
      <c r="J345" s="1">
        <f>('WEIGHTED from Refinitive'!$B$3*'ISSUE SCORE from EIKON'!O348)+('WEIGHTED from Refinitive'!$B$4*'ISSUE SCORE from EIKON'!AD348)+('ISSUE SCORE from EIKON'!AS348*'WEIGHTED from Refinitive'!$B$5)+('WEIGHTED from Refinitive'!$B$8*'ISSUE SCORE from EIKON'!BH348)+('ISSUE SCORE from EIKON'!BW348*'WEIGHTED from Refinitive'!$B$9)+('WEIGHTED from Refinitive'!$B$10*'ISSUE SCORE from EIKON'!CL348)+('ISSUE SCORE from EIKON'!DA348*'WEIGHTED from Refinitive'!$B$11)+('WEIGHTED from Refinitive'!$B$14*'ISSUE SCORE from EIKON'!DP348)+('ISSUE SCORE from EIKON'!EE348*'WEIGHTED from Refinitive'!$B$15)+('WEIGHTED from Refinitive'!$B$16*'ISSUE SCORE from EIKON'!ET348)</f>
        <v>38.747477005620816</v>
      </c>
      <c r="K345" s="1">
        <f>('WEIGHTED from Refinitive'!$B$3*'ISSUE SCORE from EIKON'!P348)+('WEIGHTED from Refinitive'!$B$4*'ISSUE SCORE from EIKON'!AE348)+('ISSUE SCORE from EIKON'!AT348*'WEIGHTED from Refinitive'!$B$5)+('WEIGHTED from Refinitive'!$B$8*'ISSUE SCORE from EIKON'!BI348)+('ISSUE SCORE from EIKON'!BX348*'WEIGHTED from Refinitive'!$B$9)+('WEIGHTED from Refinitive'!$B$10*'ISSUE SCORE from EIKON'!CM348)+('ISSUE SCORE from EIKON'!DB348*'WEIGHTED from Refinitive'!$B$11)+('WEIGHTED from Refinitive'!$B$14*'ISSUE SCORE from EIKON'!DQ348)+('ISSUE SCORE from EIKON'!EF348*'WEIGHTED from Refinitive'!$B$15)+('WEIGHTED from Refinitive'!$B$16*'ISSUE SCORE from EIKON'!EU348)</f>
        <v>38.466306749757344</v>
      </c>
      <c r="L345" s="1">
        <f>('WEIGHTED from Refinitive'!$B$3*'ISSUE SCORE from EIKON'!Q348)+('WEIGHTED from Refinitive'!$B$4*'ISSUE SCORE from EIKON'!AF348)+('ISSUE SCORE from EIKON'!AU348*'WEIGHTED from Refinitive'!$B$5)+('WEIGHTED from Refinitive'!$B$8*'ISSUE SCORE from EIKON'!BJ348)+('ISSUE SCORE from EIKON'!BY348*'WEIGHTED from Refinitive'!$B$9)+('WEIGHTED from Refinitive'!$B$10*'ISSUE SCORE from EIKON'!CN348)+('ISSUE SCORE from EIKON'!DC348*'WEIGHTED from Refinitive'!$B$11)+('WEIGHTED from Refinitive'!$B$14*'ISSUE SCORE from EIKON'!DR348)+('ISSUE SCORE from EIKON'!EG348*'WEIGHTED from Refinitive'!$B$15)+('WEIGHTED from Refinitive'!$B$16*'ISSUE SCORE from EIKON'!EV348)</f>
        <v>34.289247184174954</v>
      </c>
      <c r="M345" s="1">
        <f>('WEIGHTED from Refinitive'!$B$3*'ISSUE SCORE from EIKON'!R348)+('WEIGHTED from Refinitive'!$B$4*'ISSUE SCORE from EIKON'!AG348)+('ISSUE SCORE from EIKON'!AV348*'WEIGHTED from Refinitive'!$B$5)+('WEIGHTED from Refinitive'!$B$8*'ISSUE SCORE from EIKON'!BK348)+('ISSUE SCORE from EIKON'!BZ348*'WEIGHTED from Refinitive'!$B$9)+('WEIGHTED from Refinitive'!$B$10*'ISSUE SCORE from EIKON'!CO348)+('ISSUE SCORE from EIKON'!DD348*'WEIGHTED from Refinitive'!$B$11)+('WEIGHTED from Refinitive'!$B$14*'ISSUE SCORE from EIKON'!DS348)+('ISSUE SCORE from EIKON'!EH348*'WEIGHTED from Refinitive'!$B$15)+('WEIGHTED from Refinitive'!$B$16*'ISSUE SCORE from EIKON'!EW348)</f>
        <v>33.610751432816762</v>
      </c>
      <c r="N345" s="1">
        <f>('WEIGHTED from Refinitive'!$B$3*'ISSUE SCORE from EIKON'!S348)+('WEIGHTED from Refinitive'!$B$4*'ISSUE SCORE from EIKON'!AH348)+('ISSUE SCORE from EIKON'!AW348*'WEIGHTED from Refinitive'!$B$5)+('WEIGHTED from Refinitive'!$B$8*'ISSUE SCORE from EIKON'!BL348)+('ISSUE SCORE from EIKON'!CA348*'WEIGHTED from Refinitive'!$B$9)+('WEIGHTED from Refinitive'!$B$10*'ISSUE SCORE from EIKON'!CP348)+('ISSUE SCORE from EIKON'!DE348*'WEIGHTED from Refinitive'!$B$11)+('WEIGHTED from Refinitive'!$B$14*'ISSUE SCORE from EIKON'!DT348)+('ISSUE SCORE from EIKON'!EI348*'WEIGHTED from Refinitive'!$B$15)+('WEIGHTED from Refinitive'!$B$16*'ISSUE SCORE from EIKON'!EX348)</f>
        <v>33.454963817277232</v>
      </c>
      <c r="O345" s="1">
        <f>('WEIGHTED from Refinitive'!$B$3*'ISSUE SCORE from EIKON'!T348)+('WEIGHTED from Refinitive'!$B$4*'ISSUE SCORE from EIKON'!AI348)+('ISSUE SCORE from EIKON'!AX348*'WEIGHTED from Refinitive'!$B$5)+('WEIGHTED from Refinitive'!$B$8*'ISSUE SCORE from EIKON'!BM348)+('ISSUE SCORE from EIKON'!CB348*'WEIGHTED from Refinitive'!$B$9)+('WEIGHTED from Refinitive'!$B$10*'ISSUE SCORE from EIKON'!CQ348)+('ISSUE SCORE from EIKON'!DF348*'WEIGHTED from Refinitive'!$B$11)+('WEIGHTED from Refinitive'!$B$14*'ISSUE SCORE from EIKON'!DU348)+('ISSUE SCORE from EIKON'!EJ348*'WEIGHTED from Refinitive'!$B$15)+('WEIGHTED from Refinitive'!$B$16*'ISSUE SCORE from EIKON'!EY348)</f>
        <v>33.526444496323073</v>
      </c>
      <c r="P345" s="1">
        <f>('WEIGHTED from Refinitive'!$B$3*'ISSUE SCORE from EIKON'!U348)+('WEIGHTED from Refinitive'!$B$4*'ISSUE SCORE from EIKON'!AJ348)+('ISSUE SCORE from EIKON'!AY348*'WEIGHTED from Refinitive'!$B$5)+('WEIGHTED from Refinitive'!$B$8*'ISSUE SCORE from EIKON'!BN348)+('ISSUE SCORE from EIKON'!CC348*'WEIGHTED from Refinitive'!$B$9)+('WEIGHTED from Refinitive'!$B$10*'ISSUE SCORE from EIKON'!CR348)+('ISSUE SCORE from EIKON'!DG348*'WEIGHTED from Refinitive'!$B$11)+('WEIGHTED from Refinitive'!$B$14*'ISSUE SCORE from EIKON'!DV348)+('ISSUE SCORE from EIKON'!EK348*'WEIGHTED from Refinitive'!$B$15)+('WEIGHTED from Refinitive'!$B$16*'ISSUE SCORE from EIKON'!EZ348)</f>
        <v>28.565314769975757</v>
      </c>
    </row>
    <row r="346" spans="1:16" ht="15">
      <c r="A346" s="11" t="s">
        <v>413</v>
      </c>
      <c r="B346" s="1">
        <f>('WEIGHTED from Refinitive'!$B$3*'ISSUE SCORE from EIKON'!G349)+('WEIGHTED from Refinitive'!$B$4*'ISSUE SCORE from EIKON'!V349)+('ISSUE SCORE from EIKON'!AK349*'WEIGHTED from Refinitive'!$B$5)+('WEIGHTED from Refinitive'!$B$8*'ISSUE SCORE from EIKON'!AZ349)+('ISSUE SCORE from EIKON'!BO349*'WEIGHTED from Refinitive'!$B$9)+('WEIGHTED from Refinitive'!$B$10*'ISSUE SCORE from EIKON'!CD349)+('ISSUE SCORE from EIKON'!CS349*'WEIGHTED from Refinitive'!$B$11)+('WEIGHTED from Refinitive'!$B$14*'ISSUE SCORE from EIKON'!DH349)+('ISSUE SCORE from EIKON'!DW349*'WEIGHTED from Refinitive'!$B$15)+('WEIGHTED from Refinitive'!$B$16*'ISSUE SCORE from EIKON'!EL349)</f>
        <v>75.800152408387476</v>
      </c>
      <c r="C346" s="1">
        <f>('WEIGHTED from Refinitive'!$B$3*'ISSUE SCORE from EIKON'!H349)+('WEIGHTED from Refinitive'!$B$4*'ISSUE SCORE from EIKON'!W349)+('ISSUE SCORE from EIKON'!AL349*'WEIGHTED from Refinitive'!$B$5)+('WEIGHTED from Refinitive'!$B$8*'ISSUE SCORE from EIKON'!BA349)+('ISSUE SCORE from EIKON'!BP349*'WEIGHTED from Refinitive'!$B$9)+('WEIGHTED from Refinitive'!$B$10*'ISSUE SCORE from EIKON'!CE349)+('ISSUE SCORE from EIKON'!CT349*'WEIGHTED from Refinitive'!$B$11)+('WEIGHTED from Refinitive'!$B$14*'ISSUE SCORE from EIKON'!DI349)+('ISSUE SCORE from EIKON'!DX349*'WEIGHTED from Refinitive'!$B$15)+('WEIGHTED from Refinitive'!$B$16*'ISSUE SCORE from EIKON'!EM349)</f>
        <v>78.124784158939946</v>
      </c>
      <c r="D346" s="1">
        <f>('WEIGHTED from Refinitive'!$B$3*'ISSUE SCORE from EIKON'!I349)+('WEIGHTED from Refinitive'!$B$4*'ISSUE SCORE from EIKON'!X349)+('ISSUE SCORE from EIKON'!AM349*'WEIGHTED from Refinitive'!$B$5)+('WEIGHTED from Refinitive'!$B$8*'ISSUE SCORE from EIKON'!BB349)+('ISSUE SCORE from EIKON'!BQ349*'WEIGHTED from Refinitive'!$B$9)+('WEIGHTED from Refinitive'!$B$10*'ISSUE SCORE from EIKON'!CF349)+('ISSUE SCORE from EIKON'!CU349*'WEIGHTED from Refinitive'!$B$11)+('WEIGHTED from Refinitive'!$B$14*'ISSUE SCORE from EIKON'!DJ349)+('ISSUE SCORE from EIKON'!DY349*'WEIGHTED from Refinitive'!$B$15)+('WEIGHTED from Refinitive'!$B$16*'ISSUE SCORE from EIKON'!EN349)</f>
        <v>71.532876900711145</v>
      </c>
      <c r="E346" s="1">
        <f>('WEIGHTED from Refinitive'!$B$3*'ISSUE SCORE from EIKON'!J349)+('WEIGHTED from Refinitive'!$B$4*'ISSUE SCORE from EIKON'!Y349)+('ISSUE SCORE from EIKON'!AN349*'WEIGHTED from Refinitive'!$B$5)+('WEIGHTED from Refinitive'!$B$8*'ISSUE SCORE from EIKON'!BC349)+('ISSUE SCORE from EIKON'!BR349*'WEIGHTED from Refinitive'!$B$9)+('WEIGHTED from Refinitive'!$B$10*'ISSUE SCORE from EIKON'!CG349)+('ISSUE SCORE from EIKON'!CV349*'WEIGHTED from Refinitive'!$B$11)+('WEIGHTED from Refinitive'!$B$14*'ISSUE SCORE from EIKON'!DK349)+('ISSUE SCORE from EIKON'!DZ349*'WEIGHTED from Refinitive'!$B$15)+('WEIGHTED from Refinitive'!$B$16*'ISSUE SCORE from EIKON'!EO349)</f>
        <v>66.633326472005749</v>
      </c>
      <c r="F346" s="1">
        <f>('WEIGHTED from Refinitive'!$B$3*'ISSUE SCORE from EIKON'!K349)+('WEIGHTED from Refinitive'!$B$4*'ISSUE SCORE from EIKON'!Z349)+('ISSUE SCORE from EIKON'!AO349*'WEIGHTED from Refinitive'!$B$5)+('WEIGHTED from Refinitive'!$B$8*'ISSUE SCORE from EIKON'!BD349)+('ISSUE SCORE from EIKON'!BS349*'WEIGHTED from Refinitive'!$B$9)+('WEIGHTED from Refinitive'!$B$10*'ISSUE SCORE from EIKON'!CH349)+('ISSUE SCORE from EIKON'!CW349*'WEIGHTED from Refinitive'!$B$11)+('WEIGHTED from Refinitive'!$B$14*'ISSUE SCORE from EIKON'!DL349)+('ISSUE SCORE from EIKON'!EA349*'WEIGHTED from Refinitive'!$B$15)+('WEIGHTED from Refinitive'!$B$16*'ISSUE SCORE from EIKON'!EP349)</f>
        <v>61.652721366224981</v>
      </c>
      <c r="G346" s="1">
        <f>('WEIGHTED from Refinitive'!$B$3*'ISSUE SCORE from EIKON'!L349)+('WEIGHTED from Refinitive'!$B$4*'ISSUE SCORE from EIKON'!AA349)+('ISSUE SCORE from EIKON'!AP349*'WEIGHTED from Refinitive'!$B$5)+('WEIGHTED from Refinitive'!$B$8*'ISSUE SCORE from EIKON'!BE349)+('ISSUE SCORE from EIKON'!BT349*'WEIGHTED from Refinitive'!$B$9)+('WEIGHTED from Refinitive'!$B$10*'ISSUE SCORE from EIKON'!CI349)+('ISSUE SCORE from EIKON'!CX349*'WEIGHTED from Refinitive'!$B$11)+('WEIGHTED from Refinitive'!$B$14*'ISSUE SCORE from EIKON'!DM349)+('ISSUE SCORE from EIKON'!EB349*'WEIGHTED from Refinitive'!$B$15)+('WEIGHTED from Refinitive'!$B$16*'ISSUE SCORE from EIKON'!EQ349)</f>
        <v>50.436768542230055</v>
      </c>
      <c r="H346" s="1">
        <f>('WEIGHTED from Refinitive'!$B$3*'ISSUE SCORE from EIKON'!M349)+('WEIGHTED from Refinitive'!$B$4*'ISSUE SCORE from EIKON'!AB349)+('ISSUE SCORE from EIKON'!AQ349*'WEIGHTED from Refinitive'!$B$5)+('WEIGHTED from Refinitive'!$B$8*'ISSUE SCORE from EIKON'!BF349)+('ISSUE SCORE from EIKON'!BU349*'WEIGHTED from Refinitive'!$B$9)+('WEIGHTED from Refinitive'!$B$10*'ISSUE SCORE from EIKON'!CJ349)+('ISSUE SCORE from EIKON'!CY349*'WEIGHTED from Refinitive'!$B$11)+('WEIGHTED from Refinitive'!$B$14*'ISSUE SCORE from EIKON'!DN349)+('ISSUE SCORE from EIKON'!EC349*'WEIGHTED from Refinitive'!$B$15)+('WEIGHTED from Refinitive'!$B$16*'ISSUE SCORE from EIKON'!ER349)</f>
        <v>52.938304818330195</v>
      </c>
      <c r="I346" s="1">
        <f>('WEIGHTED from Refinitive'!$B$3*'ISSUE SCORE from EIKON'!N349)+('WEIGHTED from Refinitive'!$B$4*'ISSUE SCORE from EIKON'!AC349)+('ISSUE SCORE from EIKON'!AR349*'WEIGHTED from Refinitive'!$B$5)+('WEIGHTED from Refinitive'!$B$8*'ISSUE SCORE from EIKON'!BG349)+('ISSUE SCORE from EIKON'!BV349*'WEIGHTED from Refinitive'!$B$9)+('WEIGHTED from Refinitive'!$B$10*'ISSUE SCORE from EIKON'!CK349)+('ISSUE SCORE from EIKON'!CZ349*'WEIGHTED from Refinitive'!$B$11)+('WEIGHTED from Refinitive'!$B$14*'ISSUE SCORE from EIKON'!DO349)+('ISSUE SCORE from EIKON'!ED349*'WEIGHTED from Refinitive'!$B$15)+('WEIGHTED from Refinitive'!$B$16*'ISSUE SCORE from EIKON'!ES349)</f>
        <v>34.517452764656795</v>
      </c>
      <c r="J346" s="1">
        <f>('WEIGHTED from Refinitive'!$B$3*'ISSUE SCORE from EIKON'!O349)+('WEIGHTED from Refinitive'!$B$4*'ISSUE SCORE from EIKON'!AD349)+('ISSUE SCORE from EIKON'!AS349*'WEIGHTED from Refinitive'!$B$5)+('WEIGHTED from Refinitive'!$B$8*'ISSUE SCORE from EIKON'!BH349)+('ISSUE SCORE from EIKON'!BW349*'WEIGHTED from Refinitive'!$B$9)+('WEIGHTED from Refinitive'!$B$10*'ISSUE SCORE from EIKON'!CL349)+('ISSUE SCORE from EIKON'!DA349*'WEIGHTED from Refinitive'!$B$11)+('WEIGHTED from Refinitive'!$B$14*'ISSUE SCORE from EIKON'!DP349)+('ISSUE SCORE from EIKON'!EE349*'WEIGHTED from Refinitive'!$B$15)+('WEIGHTED from Refinitive'!$B$16*'ISSUE SCORE from EIKON'!ET349)</f>
        <v>37.891278677462857</v>
      </c>
      <c r="K346" s="1">
        <f>('WEIGHTED from Refinitive'!$B$3*'ISSUE SCORE from EIKON'!P349)+('WEIGHTED from Refinitive'!$B$4*'ISSUE SCORE from EIKON'!AE349)+('ISSUE SCORE from EIKON'!AT349*'WEIGHTED from Refinitive'!$B$5)+('WEIGHTED from Refinitive'!$B$8*'ISSUE SCORE from EIKON'!BI349)+('ISSUE SCORE from EIKON'!BX349*'WEIGHTED from Refinitive'!$B$9)+('WEIGHTED from Refinitive'!$B$10*'ISSUE SCORE from EIKON'!CM349)+('ISSUE SCORE from EIKON'!DB349*'WEIGHTED from Refinitive'!$B$11)+('WEIGHTED from Refinitive'!$B$14*'ISSUE SCORE from EIKON'!DQ349)+('ISSUE SCORE from EIKON'!EF349*'WEIGHTED from Refinitive'!$B$15)+('WEIGHTED from Refinitive'!$B$16*'ISSUE SCORE from EIKON'!EU349)</f>
        <v>35.744996450348573</v>
      </c>
      <c r="L346" s="1">
        <f>('WEIGHTED from Refinitive'!$B$3*'ISSUE SCORE from EIKON'!Q349)+('WEIGHTED from Refinitive'!$B$4*'ISSUE SCORE from EIKON'!AF349)+('ISSUE SCORE from EIKON'!AU349*'WEIGHTED from Refinitive'!$B$5)+('WEIGHTED from Refinitive'!$B$8*'ISSUE SCORE from EIKON'!BJ349)+('ISSUE SCORE from EIKON'!BY349*'WEIGHTED from Refinitive'!$B$9)+('WEIGHTED from Refinitive'!$B$10*'ISSUE SCORE from EIKON'!CN349)+('ISSUE SCORE from EIKON'!DC349*'WEIGHTED from Refinitive'!$B$11)+('WEIGHTED from Refinitive'!$B$14*'ISSUE SCORE from EIKON'!DR349)+('ISSUE SCORE from EIKON'!EG349*'WEIGHTED from Refinitive'!$B$15)+('WEIGHTED from Refinitive'!$B$16*'ISSUE SCORE from EIKON'!EV349)</f>
        <v>36.946333203074062</v>
      </c>
      <c r="M346" s="1">
        <f>('WEIGHTED from Refinitive'!$B$3*'ISSUE SCORE from EIKON'!R349)+('WEIGHTED from Refinitive'!$B$4*'ISSUE SCORE from EIKON'!AG349)+('ISSUE SCORE from EIKON'!AV349*'WEIGHTED from Refinitive'!$B$5)+('WEIGHTED from Refinitive'!$B$8*'ISSUE SCORE from EIKON'!BK349)+('ISSUE SCORE from EIKON'!BZ349*'WEIGHTED from Refinitive'!$B$9)+('WEIGHTED from Refinitive'!$B$10*'ISSUE SCORE from EIKON'!CO349)+('ISSUE SCORE from EIKON'!DD349*'WEIGHTED from Refinitive'!$B$11)+('WEIGHTED from Refinitive'!$B$14*'ISSUE SCORE from EIKON'!DS349)+('ISSUE SCORE from EIKON'!EH349*'WEIGHTED from Refinitive'!$B$15)+('WEIGHTED from Refinitive'!$B$16*'ISSUE SCORE from EIKON'!EW349)</f>
        <v>30.839027730535765</v>
      </c>
      <c r="N346" s="1">
        <f>('WEIGHTED from Refinitive'!$B$3*'ISSUE SCORE from EIKON'!S349)+('WEIGHTED from Refinitive'!$B$4*'ISSUE SCORE from EIKON'!AH349)+('ISSUE SCORE from EIKON'!AW349*'WEIGHTED from Refinitive'!$B$5)+('WEIGHTED from Refinitive'!$B$8*'ISSUE SCORE from EIKON'!BL349)+('ISSUE SCORE from EIKON'!CA349*'WEIGHTED from Refinitive'!$B$9)+('WEIGHTED from Refinitive'!$B$10*'ISSUE SCORE from EIKON'!CP349)+('ISSUE SCORE from EIKON'!DE349*'WEIGHTED from Refinitive'!$B$11)+('WEIGHTED from Refinitive'!$B$14*'ISSUE SCORE from EIKON'!DT349)+('ISSUE SCORE from EIKON'!EI349*'WEIGHTED from Refinitive'!$B$15)+('WEIGHTED from Refinitive'!$B$16*'ISSUE SCORE from EIKON'!EX349)</f>
        <v>43.415326340326324</v>
      </c>
      <c r="O346" s="1">
        <f>('WEIGHTED from Refinitive'!$B$3*'ISSUE SCORE from EIKON'!T349)+('WEIGHTED from Refinitive'!$B$4*'ISSUE SCORE from EIKON'!AI349)+('ISSUE SCORE from EIKON'!AX349*'WEIGHTED from Refinitive'!$B$5)+('WEIGHTED from Refinitive'!$B$8*'ISSUE SCORE from EIKON'!BM349)+('ISSUE SCORE from EIKON'!CB349*'WEIGHTED from Refinitive'!$B$9)+('WEIGHTED from Refinitive'!$B$10*'ISSUE SCORE from EIKON'!CQ349)+('ISSUE SCORE from EIKON'!DF349*'WEIGHTED from Refinitive'!$B$11)+('WEIGHTED from Refinitive'!$B$14*'ISSUE SCORE from EIKON'!DU349)+('ISSUE SCORE from EIKON'!EJ349*'WEIGHTED from Refinitive'!$B$15)+('WEIGHTED from Refinitive'!$B$16*'ISSUE SCORE from EIKON'!EY349)</f>
        <v>45.671961105342987</v>
      </c>
      <c r="P346" s="1">
        <f>('WEIGHTED from Refinitive'!$B$3*'ISSUE SCORE from EIKON'!U349)+('WEIGHTED from Refinitive'!$B$4*'ISSUE SCORE from EIKON'!AJ349)+('ISSUE SCORE from EIKON'!AY349*'WEIGHTED from Refinitive'!$B$5)+('WEIGHTED from Refinitive'!$B$8*'ISSUE SCORE from EIKON'!BN349)+('ISSUE SCORE from EIKON'!CC349*'WEIGHTED from Refinitive'!$B$9)+('WEIGHTED from Refinitive'!$B$10*'ISSUE SCORE from EIKON'!CR349)+('ISSUE SCORE from EIKON'!DG349*'WEIGHTED from Refinitive'!$B$11)+('WEIGHTED from Refinitive'!$B$14*'ISSUE SCORE from EIKON'!DV349)+('ISSUE SCORE from EIKON'!EK349*'WEIGHTED from Refinitive'!$B$15)+('WEIGHTED from Refinitive'!$B$16*'ISSUE SCORE from EIKON'!EZ349)</f>
        <v>51.141101694915207</v>
      </c>
    </row>
    <row r="347" spans="1:16" ht="15">
      <c r="A347" s="11" t="s">
        <v>414</v>
      </c>
      <c r="B347" s="1">
        <f>('WEIGHTED from Refinitive'!$B$3*'ISSUE SCORE from EIKON'!G350)+('WEIGHTED from Refinitive'!$B$4*'ISSUE SCORE from EIKON'!V350)+('ISSUE SCORE from EIKON'!AK350*'WEIGHTED from Refinitive'!$B$5)+('WEIGHTED from Refinitive'!$B$8*'ISSUE SCORE from EIKON'!AZ350)+('ISSUE SCORE from EIKON'!BO350*'WEIGHTED from Refinitive'!$B$9)+('WEIGHTED from Refinitive'!$B$10*'ISSUE SCORE from EIKON'!CD350)+('ISSUE SCORE from EIKON'!CS350*'WEIGHTED from Refinitive'!$B$11)+('WEIGHTED from Refinitive'!$B$14*'ISSUE SCORE from EIKON'!DH350)+('ISSUE SCORE from EIKON'!DW350*'WEIGHTED from Refinitive'!$B$15)+('WEIGHTED from Refinitive'!$B$16*'ISSUE SCORE from EIKON'!EL350)</f>
        <v>83.533581429624135</v>
      </c>
      <c r="C347" s="1">
        <f>('WEIGHTED from Refinitive'!$B$3*'ISSUE SCORE from EIKON'!H350)+('WEIGHTED from Refinitive'!$B$4*'ISSUE SCORE from EIKON'!W350)+('ISSUE SCORE from EIKON'!AL350*'WEIGHTED from Refinitive'!$B$5)+('WEIGHTED from Refinitive'!$B$8*'ISSUE SCORE from EIKON'!BA350)+('ISSUE SCORE from EIKON'!BP350*'WEIGHTED from Refinitive'!$B$9)+('WEIGHTED from Refinitive'!$B$10*'ISSUE SCORE from EIKON'!CE350)+('ISSUE SCORE from EIKON'!CT350*'WEIGHTED from Refinitive'!$B$11)+('WEIGHTED from Refinitive'!$B$14*'ISSUE SCORE from EIKON'!DI350)+('ISSUE SCORE from EIKON'!DX350*'WEIGHTED from Refinitive'!$B$15)+('WEIGHTED from Refinitive'!$B$16*'ISSUE SCORE from EIKON'!EM350)</f>
        <v>77.143843761434283</v>
      </c>
      <c r="D347" s="1">
        <f>('WEIGHTED from Refinitive'!$B$3*'ISSUE SCORE from EIKON'!I350)+('WEIGHTED from Refinitive'!$B$4*'ISSUE SCORE from EIKON'!X350)+('ISSUE SCORE from EIKON'!AM350*'WEIGHTED from Refinitive'!$B$5)+('WEIGHTED from Refinitive'!$B$8*'ISSUE SCORE from EIKON'!BB350)+('ISSUE SCORE from EIKON'!BQ350*'WEIGHTED from Refinitive'!$B$9)+('WEIGHTED from Refinitive'!$B$10*'ISSUE SCORE from EIKON'!CF350)+('ISSUE SCORE from EIKON'!CU350*'WEIGHTED from Refinitive'!$B$11)+('WEIGHTED from Refinitive'!$B$14*'ISSUE SCORE from EIKON'!DJ350)+('ISSUE SCORE from EIKON'!DY350*'WEIGHTED from Refinitive'!$B$15)+('WEIGHTED from Refinitive'!$B$16*'ISSUE SCORE from EIKON'!EN350)</f>
        <v>82.959261127182288</v>
      </c>
      <c r="E347" s="1">
        <f>('WEIGHTED from Refinitive'!$B$3*'ISSUE SCORE from EIKON'!J350)+('WEIGHTED from Refinitive'!$B$4*'ISSUE SCORE from EIKON'!Y350)+('ISSUE SCORE from EIKON'!AN350*'WEIGHTED from Refinitive'!$B$5)+('WEIGHTED from Refinitive'!$B$8*'ISSUE SCORE from EIKON'!BC350)+('ISSUE SCORE from EIKON'!BR350*'WEIGHTED from Refinitive'!$B$9)+('WEIGHTED from Refinitive'!$B$10*'ISSUE SCORE from EIKON'!CG350)+('ISSUE SCORE from EIKON'!CV350*'WEIGHTED from Refinitive'!$B$11)+('WEIGHTED from Refinitive'!$B$14*'ISSUE SCORE from EIKON'!DK350)+('ISSUE SCORE from EIKON'!DZ350*'WEIGHTED from Refinitive'!$B$15)+('WEIGHTED from Refinitive'!$B$16*'ISSUE SCORE from EIKON'!EO350)</f>
        <v>70.570433003015879</v>
      </c>
      <c r="F347" s="1">
        <f>('WEIGHTED from Refinitive'!$B$3*'ISSUE SCORE from EIKON'!K350)+('WEIGHTED from Refinitive'!$B$4*'ISSUE SCORE from EIKON'!Z350)+('ISSUE SCORE from EIKON'!AO350*'WEIGHTED from Refinitive'!$B$5)+('WEIGHTED from Refinitive'!$B$8*'ISSUE SCORE from EIKON'!BD350)+('ISSUE SCORE from EIKON'!BS350*'WEIGHTED from Refinitive'!$B$9)+('WEIGHTED from Refinitive'!$B$10*'ISSUE SCORE from EIKON'!CH350)+('ISSUE SCORE from EIKON'!CW350*'WEIGHTED from Refinitive'!$B$11)+('WEIGHTED from Refinitive'!$B$14*'ISSUE SCORE from EIKON'!DL350)+('ISSUE SCORE from EIKON'!EA350*'WEIGHTED from Refinitive'!$B$15)+('WEIGHTED from Refinitive'!$B$16*'ISSUE SCORE from EIKON'!EP350)</f>
        <v>73.463956774932328</v>
      </c>
      <c r="G347" s="1">
        <f>('WEIGHTED from Refinitive'!$B$3*'ISSUE SCORE from EIKON'!L350)+('WEIGHTED from Refinitive'!$B$4*'ISSUE SCORE from EIKON'!AA350)+('ISSUE SCORE from EIKON'!AP350*'WEIGHTED from Refinitive'!$B$5)+('WEIGHTED from Refinitive'!$B$8*'ISSUE SCORE from EIKON'!BE350)+('ISSUE SCORE from EIKON'!BT350*'WEIGHTED from Refinitive'!$B$9)+('WEIGHTED from Refinitive'!$B$10*'ISSUE SCORE from EIKON'!CI350)+('ISSUE SCORE from EIKON'!CX350*'WEIGHTED from Refinitive'!$B$11)+('WEIGHTED from Refinitive'!$B$14*'ISSUE SCORE from EIKON'!DM350)+('ISSUE SCORE from EIKON'!EB350*'WEIGHTED from Refinitive'!$B$15)+('WEIGHTED from Refinitive'!$B$16*'ISSUE SCORE from EIKON'!EQ350)</f>
        <v>74.953597993426698</v>
      </c>
      <c r="H347" s="1">
        <f>('WEIGHTED from Refinitive'!$B$3*'ISSUE SCORE from EIKON'!M350)+('WEIGHTED from Refinitive'!$B$4*'ISSUE SCORE from EIKON'!AB350)+('ISSUE SCORE from EIKON'!AQ350*'WEIGHTED from Refinitive'!$B$5)+('WEIGHTED from Refinitive'!$B$8*'ISSUE SCORE from EIKON'!BF350)+('ISSUE SCORE from EIKON'!BU350*'WEIGHTED from Refinitive'!$B$9)+('WEIGHTED from Refinitive'!$B$10*'ISSUE SCORE from EIKON'!CJ350)+('ISSUE SCORE from EIKON'!CY350*'WEIGHTED from Refinitive'!$B$11)+('WEIGHTED from Refinitive'!$B$14*'ISSUE SCORE from EIKON'!DN350)+('ISSUE SCORE from EIKON'!EC350*'WEIGHTED from Refinitive'!$B$15)+('WEIGHTED from Refinitive'!$B$16*'ISSUE SCORE from EIKON'!ER350)</f>
        <v>74.902282355300386</v>
      </c>
      <c r="I347" s="1">
        <f>('WEIGHTED from Refinitive'!$B$3*'ISSUE SCORE from EIKON'!N350)+('WEIGHTED from Refinitive'!$B$4*'ISSUE SCORE from EIKON'!AC350)+('ISSUE SCORE from EIKON'!AR350*'WEIGHTED from Refinitive'!$B$5)+('WEIGHTED from Refinitive'!$B$8*'ISSUE SCORE from EIKON'!BG350)+('ISSUE SCORE from EIKON'!BV350*'WEIGHTED from Refinitive'!$B$9)+('WEIGHTED from Refinitive'!$B$10*'ISSUE SCORE from EIKON'!CK350)+('ISSUE SCORE from EIKON'!CZ350*'WEIGHTED from Refinitive'!$B$11)+('WEIGHTED from Refinitive'!$B$14*'ISSUE SCORE from EIKON'!DO350)+('ISSUE SCORE from EIKON'!ED350*'WEIGHTED from Refinitive'!$B$15)+('WEIGHTED from Refinitive'!$B$16*'ISSUE SCORE from EIKON'!ES350)</f>
        <v>75.687468762494973</v>
      </c>
      <c r="J347" s="1">
        <f>('WEIGHTED from Refinitive'!$B$3*'ISSUE SCORE from EIKON'!O350)+('WEIGHTED from Refinitive'!$B$4*'ISSUE SCORE from EIKON'!AD350)+('ISSUE SCORE from EIKON'!AS350*'WEIGHTED from Refinitive'!$B$5)+('WEIGHTED from Refinitive'!$B$8*'ISSUE SCORE from EIKON'!BH350)+('ISSUE SCORE from EIKON'!BW350*'WEIGHTED from Refinitive'!$B$9)+('WEIGHTED from Refinitive'!$B$10*'ISSUE SCORE from EIKON'!CL350)+('ISSUE SCORE from EIKON'!DA350*'WEIGHTED from Refinitive'!$B$11)+('WEIGHTED from Refinitive'!$B$14*'ISSUE SCORE from EIKON'!DP350)+('ISSUE SCORE from EIKON'!EE350*'WEIGHTED from Refinitive'!$B$15)+('WEIGHTED from Refinitive'!$B$16*'ISSUE SCORE from EIKON'!ET350)</f>
        <v>72.526315789473642</v>
      </c>
      <c r="K347" s="1">
        <f>('WEIGHTED from Refinitive'!$B$3*'ISSUE SCORE from EIKON'!P350)+('WEIGHTED from Refinitive'!$B$4*'ISSUE SCORE from EIKON'!AE350)+('ISSUE SCORE from EIKON'!AT350*'WEIGHTED from Refinitive'!$B$5)+('WEIGHTED from Refinitive'!$B$8*'ISSUE SCORE from EIKON'!BI350)+('ISSUE SCORE from EIKON'!BX350*'WEIGHTED from Refinitive'!$B$9)+('WEIGHTED from Refinitive'!$B$10*'ISSUE SCORE from EIKON'!CM350)+('ISSUE SCORE from EIKON'!DB350*'WEIGHTED from Refinitive'!$B$11)+('WEIGHTED from Refinitive'!$B$14*'ISSUE SCORE from EIKON'!DQ350)+('ISSUE SCORE from EIKON'!EF350*'WEIGHTED from Refinitive'!$B$15)+('WEIGHTED from Refinitive'!$B$16*'ISSUE SCORE from EIKON'!EU350)</f>
        <v>72.138167087854868</v>
      </c>
      <c r="L347" s="1">
        <f>('WEIGHTED from Refinitive'!$B$3*'ISSUE SCORE from EIKON'!Q350)+('WEIGHTED from Refinitive'!$B$4*'ISSUE SCORE from EIKON'!AF350)+('ISSUE SCORE from EIKON'!AU350*'WEIGHTED from Refinitive'!$B$5)+('WEIGHTED from Refinitive'!$B$8*'ISSUE SCORE from EIKON'!BJ350)+('ISSUE SCORE from EIKON'!BY350*'WEIGHTED from Refinitive'!$B$9)+('WEIGHTED from Refinitive'!$B$10*'ISSUE SCORE from EIKON'!CN350)+('ISSUE SCORE from EIKON'!DC350*'WEIGHTED from Refinitive'!$B$11)+('WEIGHTED from Refinitive'!$B$14*'ISSUE SCORE from EIKON'!DR350)+('ISSUE SCORE from EIKON'!EG350*'WEIGHTED from Refinitive'!$B$15)+('WEIGHTED from Refinitive'!$B$16*'ISSUE SCORE from EIKON'!EV350)</f>
        <v>75.472516355935369</v>
      </c>
      <c r="M347" s="1">
        <f>('WEIGHTED from Refinitive'!$B$3*'ISSUE SCORE from EIKON'!R350)+('WEIGHTED from Refinitive'!$B$4*'ISSUE SCORE from EIKON'!AG350)+('ISSUE SCORE from EIKON'!AV350*'WEIGHTED from Refinitive'!$B$5)+('WEIGHTED from Refinitive'!$B$8*'ISSUE SCORE from EIKON'!BK350)+('ISSUE SCORE from EIKON'!BZ350*'WEIGHTED from Refinitive'!$B$9)+('WEIGHTED from Refinitive'!$B$10*'ISSUE SCORE from EIKON'!CO350)+('ISSUE SCORE from EIKON'!DD350*'WEIGHTED from Refinitive'!$B$11)+('WEIGHTED from Refinitive'!$B$14*'ISSUE SCORE from EIKON'!DS350)+('ISSUE SCORE from EIKON'!EH350*'WEIGHTED from Refinitive'!$B$15)+('WEIGHTED from Refinitive'!$B$16*'ISSUE SCORE from EIKON'!EW350)</f>
        <v>63.668878413690599</v>
      </c>
      <c r="N347" s="1">
        <f>('WEIGHTED from Refinitive'!$B$3*'ISSUE SCORE from EIKON'!S350)+('WEIGHTED from Refinitive'!$B$4*'ISSUE SCORE from EIKON'!AH350)+('ISSUE SCORE from EIKON'!AW350*'WEIGHTED from Refinitive'!$B$5)+('WEIGHTED from Refinitive'!$B$8*'ISSUE SCORE from EIKON'!BL350)+('ISSUE SCORE from EIKON'!CA350*'WEIGHTED from Refinitive'!$B$9)+('WEIGHTED from Refinitive'!$B$10*'ISSUE SCORE from EIKON'!CP350)+('ISSUE SCORE from EIKON'!DE350*'WEIGHTED from Refinitive'!$B$11)+('WEIGHTED from Refinitive'!$B$14*'ISSUE SCORE from EIKON'!DT350)+('ISSUE SCORE from EIKON'!EI350*'WEIGHTED from Refinitive'!$B$15)+('WEIGHTED from Refinitive'!$B$16*'ISSUE SCORE from EIKON'!EX350)</f>
        <v>77.991431556948768</v>
      </c>
      <c r="O347" s="1">
        <f>('WEIGHTED from Refinitive'!$B$3*'ISSUE SCORE from EIKON'!T350)+('WEIGHTED from Refinitive'!$B$4*'ISSUE SCORE from EIKON'!AI350)+('ISSUE SCORE from EIKON'!AX350*'WEIGHTED from Refinitive'!$B$5)+('WEIGHTED from Refinitive'!$B$8*'ISSUE SCORE from EIKON'!BM350)+('ISSUE SCORE from EIKON'!CB350*'WEIGHTED from Refinitive'!$B$9)+('WEIGHTED from Refinitive'!$B$10*'ISSUE SCORE from EIKON'!CQ350)+('ISSUE SCORE from EIKON'!DF350*'WEIGHTED from Refinitive'!$B$11)+('WEIGHTED from Refinitive'!$B$14*'ISSUE SCORE from EIKON'!DU350)+('ISSUE SCORE from EIKON'!EJ350*'WEIGHTED from Refinitive'!$B$15)+('WEIGHTED from Refinitive'!$B$16*'ISSUE SCORE from EIKON'!EY350)</f>
        <v>73.351194992412701</v>
      </c>
      <c r="P347" s="1">
        <f>('WEIGHTED from Refinitive'!$B$3*'ISSUE SCORE from EIKON'!U350)+('WEIGHTED from Refinitive'!$B$4*'ISSUE SCORE from EIKON'!AJ350)+('ISSUE SCORE from EIKON'!AY350*'WEIGHTED from Refinitive'!$B$5)+('WEIGHTED from Refinitive'!$B$8*'ISSUE SCORE from EIKON'!BN350)+('ISSUE SCORE from EIKON'!CC350*'WEIGHTED from Refinitive'!$B$9)+('WEIGHTED from Refinitive'!$B$10*'ISSUE SCORE from EIKON'!CR350)+('ISSUE SCORE from EIKON'!DG350*'WEIGHTED from Refinitive'!$B$11)+('WEIGHTED from Refinitive'!$B$14*'ISSUE SCORE from EIKON'!DV350)+('ISSUE SCORE from EIKON'!EK350*'WEIGHTED from Refinitive'!$B$15)+('WEIGHTED from Refinitive'!$B$16*'ISSUE SCORE from EIKON'!EZ350)</f>
        <v>49.581186440677968</v>
      </c>
    </row>
    <row r="348" spans="1:16" ht="15">
      <c r="A348" s="11" t="s">
        <v>417</v>
      </c>
      <c r="B348" s="1">
        <f>('WEIGHTED from Refinitive'!$B$3*'ISSUE SCORE from EIKON'!G351)+('WEIGHTED from Refinitive'!$B$4*'ISSUE SCORE from EIKON'!V351)+('ISSUE SCORE from EIKON'!AK351*'WEIGHTED from Refinitive'!$B$5)+('WEIGHTED from Refinitive'!$B$8*'ISSUE SCORE from EIKON'!AZ351)+('ISSUE SCORE from EIKON'!BO351*'WEIGHTED from Refinitive'!$B$9)+('WEIGHTED from Refinitive'!$B$10*'ISSUE SCORE from EIKON'!CD351)+('ISSUE SCORE from EIKON'!CS351*'WEIGHTED from Refinitive'!$B$11)+('WEIGHTED from Refinitive'!$B$14*'ISSUE SCORE from EIKON'!DH351)+('ISSUE SCORE from EIKON'!DW351*'WEIGHTED from Refinitive'!$B$15)+('WEIGHTED from Refinitive'!$B$16*'ISSUE SCORE from EIKON'!EL351)</f>
        <v>47.129176936955211</v>
      </c>
      <c r="C348" s="1">
        <f>('WEIGHTED from Refinitive'!$B$3*'ISSUE SCORE from EIKON'!H351)+('WEIGHTED from Refinitive'!$B$4*'ISSUE SCORE from EIKON'!W351)+('ISSUE SCORE from EIKON'!AL351*'WEIGHTED from Refinitive'!$B$5)+('WEIGHTED from Refinitive'!$B$8*'ISSUE SCORE from EIKON'!BA351)+('ISSUE SCORE from EIKON'!BP351*'WEIGHTED from Refinitive'!$B$9)+('WEIGHTED from Refinitive'!$B$10*'ISSUE SCORE from EIKON'!CE351)+('ISSUE SCORE from EIKON'!CT351*'WEIGHTED from Refinitive'!$B$11)+('WEIGHTED from Refinitive'!$B$14*'ISSUE SCORE from EIKON'!DI351)+('ISSUE SCORE from EIKON'!DX351*'WEIGHTED from Refinitive'!$B$15)+('WEIGHTED from Refinitive'!$B$16*'ISSUE SCORE from EIKON'!EM351)</f>
        <v>49.580903386470474</v>
      </c>
      <c r="D348" s="1">
        <f>('WEIGHTED from Refinitive'!$B$3*'ISSUE SCORE from EIKON'!I351)+('WEIGHTED from Refinitive'!$B$4*'ISSUE SCORE from EIKON'!X351)+('ISSUE SCORE from EIKON'!AM351*'WEIGHTED from Refinitive'!$B$5)+('WEIGHTED from Refinitive'!$B$8*'ISSUE SCORE from EIKON'!BB351)+('ISSUE SCORE from EIKON'!BQ351*'WEIGHTED from Refinitive'!$B$9)+('WEIGHTED from Refinitive'!$B$10*'ISSUE SCORE from EIKON'!CF351)+('ISSUE SCORE from EIKON'!CU351*'WEIGHTED from Refinitive'!$B$11)+('WEIGHTED from Refinitive'!$B$14*'ISSUE SCORE from EIKON'!DJ351)+('ISSUE SCORE from EIKON'!DY351*'WEIGHTED from Refinitive'!$B$15)+('WEIGHTED from Refinitive'!$B$16*'ISSUE SCORE from EIKON'!EN351)</f>
        <v>52.109667846025921</v>
      </c>
      <c r="E348" s="1">
        <f>('WEIGHTED from Refinitive'!$B$3*'ISSUE SCORE from EIKON'!J351)+('WEIGHTED from Refinitive'!$B$4*'ISSUE SCORE from EIKON'!Y351)+('ISSUE SCORE from EIKON'!AN351*'WEIGHTED from Refinitive'!$B$5)+('WEIGHTED from Refinitive'!$B$8*'ISSUE SCORE from EIKON'!BC351)+('ISSUE SCORE from EIKON'!BR351*'WEIGHTED from Refinitive'!$B$9)+('WEIGHTED from Refinitive'!$B$10*'ISSUE SCORE from EIKON'!CG351)+('ISSUE SCORE from EIKON'!CV351*'WEIGHTED from Refinitive'!$B$11)+('WEIGHTED from Refinitive'!$B$14*'ISSUE SCORE from EIKON'!DK351)+('ISSUE SCORE from EIKON'!DZ351*'WEIGHTED from Refinitive'!$B$15)+('WEIGHTED from Refinitive'!$B$16*'ISSUE SCORE from EIKON'!EO351)</f>
        <v>50.803909952606602</v>
      </c>
      <c r="F348" s="1">
        <f>('WEIGHTED from Refinitive'!$B$3*'ISSUE SCORE from EIKON'!K351)+('WEIGHTED from Refinitive'!$B$4*'ISSUE SCORE from EIKON'!Z351)+('ISSUE SCORE from EIKON'!AO351*'WEIGHTED from Refinitive'!$B$5)+('WEIGHTED from Refinitive'!$B$8*'ISSUE SCORE from EIKON'!BD351)+('ISSUE SCORE from EIKON'!BS351*'WEIGHTED from Refinitive'!$B$9)+('WEIGHTED from Refinitive'!$B$10*'ISSUE SCORE from EIKON'!CH351)+('ISSUE SCORE from EIKON'!CW351*'WEIGHTED from Refinitive'!$B$11)+('WEIGHTED from Refinitive'!$B$14*'ISSUE SCORE from EIKON'!DL351)+('ISSUE SCORE from EIKON'!EA351*'WEIGHTED from Refinitive'!$B$15)+('WEIGHTED from Refinitive'!$B$16*'ISSUE SCORE from EIKON'!EP351)</f>
        <v>38.806302188377607</v>
      </c>
      <c r="G348" s="1">
        <f>('WEIGHTED from Refinitive'!$B$3*'ISSUE SCORE from EIKON'!L351)+('WEIGHTED from Refinitive'!$B$4*'ISSUE SCORE from EIKON'!AA351)+('ISSUE SCORE from EIKON'!AP351*'WEIGHTED from Refinitive'!$B$5)+('WEIGHTED from Refinitive'!$B$8*'ISSUE SCORE from EIKON'!BE351)+('ISSUE SCORE from EIKON'!BT351*'WEIGHTED from Refinitive'!$B$9)+('WEIGHTED from Refinitive'!$B$10*'ISSUE SCORE from EIKON'!CI351)+('ISSUE SCORE from EIKON'!CX351*'WEIGHTED from Refinitive'!$B$11)+('WEIGHTED from Refinitive'!$B$14*'ISSUE SCORE from EIKON'!DM351)+('ISSUE SCORE from EIKON'!EB351*'WEIGHTED from Refinitive'!$B$15)+('WEIGHTED from Refinitive'!$B$16*'ISSUE SCORE from EIKON'!EQ351)</f>
        <v>30.339882761615254</v>
      </c>
      <c r="H348" s="1">
        <f>('WEIGHTED from Refinitive'!$B$3*'ISSUE SCORE from EIKON'!M351)+('WEIGHTED from Refinitive'!$B$4*'ISSUE SCORE from EIKON'!AB351)+('ISSUE SCORE from EIKON'!AQ351*'WEIGHTED from Refinitive'!$B$5)+('WEIGHTED from Refinitive'!$B$8*'ISSUE SCORE from EIKON'!BF351)+('ISSUE SCORE from EIKON'!BU351*'WEIGHTED from Refinitive'!$B$9)+('WEIGHTED from Refinitive'!$B$10*'ISSUE SCORE from EIKON'!CJ351)+('ISSUE SCORE from EIKON'!CY351*'WEIGHTED from Refinitive'!$B$11)+('WEIGHTED from Refinitive'!$B$14*'ISSUE SCORE from EIKON'!DN351)+('ISSUE SCORE from EIKON'!EC351*'WEIGHTED from Refinitive'!$B$15)+('WEIGHTED from Refinitive'!$B$16*'ISSUE SCORE from EIKON'!ER351)</f>
        <v>32.768063809821662</v>
      </c>
      <c r="I348" s="1">
        <f>('WEIGHTED from Refinitive'!$B$3*'ISSUE SCORE from EIKON'!N351)+('WEIGHTED from Refinitive'!$B$4*'ISSUE SCORE from EIKON'!AC351)+('ISSUE SCORE from EIKON'!AR351*'WEIGHTED from Refinitive'!$B$5)+('WEIGHTED from Refinitive'!$B$8*'ISSUE SCORE from EIKON'!BG351)+('ISSUE SCORE from EIKON'!BV351*'WEIGHTED from Refinitive'!$B$9)+('WEIGHTED from Refinitive'!$B$10*'ISSUE SCORE from EIKON'!CK351)+('ISSUE SCORE from EIKON'!CZ351*'WEIGHTED from Refinitive'!$B$11)+('WEIGHTED from Refinitive'!$B$14*'ISSUE SCORE from EIKON'!DO351)+('ISSUE SCORE from EIKON'!ED351*'WEIGHTED from Refinitive'!$B$15)+('WEIGHTED from Refinitive'!$B$16*'ISSUE SCORE from EIKON'!ES351)</f>
        <v>34.037362345138234</v>
      </c>
      <c r="J348" s="1">
        <f>('WEIGHTED from Refinitive'!$B$3*'ISSUE SCORE from EIKON'!O351)+('WEIGHTED from Refinitive'!$B$4*'ISSUE SCORE from EIKON'!AD351)+('ISSUE SCORE from EIKON'!AS351*'WEIGHTED from Refinitive'!$B$5)+('WEIGHTED from Refinitive'!$B$8*'ISSUE SCORE from EIKON'!BH351)+('ISSUE SCORE from EIKON'!BW351*'WEIGHTED from Refinitive'!$B$9)+('WEIGHTED from Refinitive'!$B$10*'ISSUE SCORE from EIKON'!CL351)+('ISSUE SCORE from EIKON'!DA351*'WEIGHTED from Refinitive'!$B$11)+('WEIGHTED from Refinitive'!$B$14*'ISSUE SCORE from EIKON'!DP351)+('ISSUE SCORE from EIKON'!EE351*'WEIGHTED from Refinitive'!$B$15)+('WEIGHTED from Refinitive'!$B$16*'ISSUE SCORE from EIKON'!ET351)</f>
        <v>36.339689173305423</v>
      </c>
      <c r="K348" s="1">
        <f>('WEIGHTED from Refinitive'!$B$3*'ISSUE SCORE from EIKON'!P351)+('WEIGHTED from Refinitive'!$B$4*'ISSUE SCORE from EIKON'!AE351)+('ISSUE SCORE from EIKON'!AT351*'WEIGHTED from Refinitive'!$B$5)+('WEIGHTED from Refinitive'!$B$8*'ISSUE SCORE from EIKON'!BI351)+('ISSUE SCORE from EIKON'!BX351*'WEIGHTED from Refinitive'!$B$9)+('WEIGHTED from Refinitive'!$B$10*'ISSUE SCORE from EIKON'!CM351)+('ISSUE SCORE from EIKON'!DB351*'WEIGHTED from Refinitive'!$B$11)+('WEIGHTED from Refinitive'!$B$14*'ISSUE SCORE from EIKON'!DQ351)+('ISSUE SCORE from EIKON'!EF351*'WEIGHTED from Refinitive'!$B$15)+('WEIGHTED from Refinitive'!$B$16*'ISSUE SCORE from EIKON'!EU351)</f>
        <v>27.313631189021379</v>
      </c>
      <c r="L348" s="1">
        <f>('WEIGHTED from Refinitive'!$B$3*'ISSUE SCORE from EIKON'!Q351)+('WEIGHTED from Refinitive'!$B$4*'ISSUE SCORE from EIKON'!AF351)+('ISSUE SCORE from EIKON'!AU351*'WEIGHTED from Refinitive'!$B$5)+('WEIGHTED from Refinitive'!$B$8*'ISSUE SCORE from EIKON'!BJ351)+('ISSUE SCORE from EIKON'!BY351*'WEIGHTED from Refinitive'!$B$9)+('WEIGHTED from Refinitive'!$B$10*'ISSUE SCORE from EIKON'!CN351)+('ISSUE SCORE from EIKON'!DC351*'WEIGHTED from Refinitive'!$B$11)+('WEIGHTED from Refinitive'!$B$14*'ISSUE SCORE from EIKON'!DR351)+('ISSUE SCORE from EIKON'!EG351*'WEIGHTED from Refinitive'!$B$15)+('WEIGHTED from Refinitive'!$B$16*'ISSUE SCORE from EIKON'!EV351)</f>
        <v>25.523324303713839</v>
      </c>
      <c r="M348" s="1">
        <f>('WEIGHTED from Refinitive'!$B$3*'ISSUE SCORE from EIKON'!R351)+('WEIGHTED from Refinitive'!$B$4*'ISSUE SCORE from EIKON'!AG351)+('ISSUE SCORE from EIKON'!AV351*'WEIGHTED from Refinitive'!$B$5)+('WEIGHTED from Refinitive'!$B$8*'ISSUE SCORE from EIKON'!BK351)+('ISSUE SCORE from EIKON'!BZ351*'WEIGHTED from Refinitive'!$B$9)+('WEIGHTED from Refinitive'!$B$10*'ISSUE SCORE from EIKON'!CO351)+('ISSUE SCORE from EIKON'!DD351*'WEIGHTED from Refinitive'!$B$11)+('WEIGHTED from Refinitive'!$B$14*'ISSUE SCORE from EIKON'!DS351)+('ISSUE SCORE from EIKON'!EH351*'WEIGHTED from Refinitive'!$B$15)+('WEIGHTED from Refinitive'!$B$16*'ISSUE SCORE from EIKON'!EW351)</f>
        <v>0</v>
      </c>
      <c r="N348" s="1">
        <f>('WEIGHTED from Refinitive'!$B$3*'ISSUE SCORE from EIKON'!S351)+('WEIGHTED from Refinitive'!$B$4*'ISSUE SCORE from EIKON'!AH351)+('ISSUE SCORE from EIKON'!AW351*'WEIGHTED from Refinitive'!$B$5)+('WEIGHTED from Refinitive'!$B$8*'ISSUE SCORE from EIKON'!BL351)+('ISSUE SCORE from EIKON'!CA351*'WEIGHTED from Refinitive'!$B$9)+('WEIGHTED from Refinitive'!$B$10*'ISSUE SCORE from EIKON'!CP351)+('ISSUE SCORE from EIKON'!DE351*'WEIGHTED from Refinitive'!$B$11)+('WEIGHTED from Refinitive'!$B$14*'ISSUE SCORE from EIKON'!DT351)+('ISSUE SCORE from EIKON'!EI351*'WEIGHTED from Refinitive'!$B$15)+('WEIGHTED from Refinitive'!$B$16*'ISSUE SCORE from EIKON'!EX351)</f>
        <v>0</v>
      </c>
      <c r="O348" s="1">
        <f>('WEIGHTED from Refinitive'!$B$3*'ISSUE SCORE from EIKON'!T351)+('WEIGHTED from Refinitive'!$B$4*'ISSUE SCORE from EIKON'!AI351)+('ISSUE SCORE from EIKON'!AX351*'WEIGHTED from Refinitive'!$B$5)+('WEIGHTED from Refinitive'!$B$8*'ISSUE SCORE from EIKON'!BM351)+('ISSUE SCORE from EIKON'!CB351*'WEIGHTED from Refinitive'!$B$9)+('WEIGHTED from Refinitive'!$B$10*'ISSUE SCORE from EIKON'!CQ351)+('ISSUE SCORE from EIKON'!DF351*'WEIGHTED from Refinitive'!$B$11)+('WEIGHTED from Refinitive'!$B$14*'ISSUE SCORE from EIKON'!DU351)+('ISSUE SCORE from EIKON'!EJ351*'WEIGHTED from Refinitive'!$B$15)+('WEIGHTED from Refinitive'!$B$16*'ISSUE SCORE from EIKON'!EY351)</f>
        <v>0</v>
      </c>
      <c r="P348" s="1">
        <f>('WEIGHTED from Refinitive'!$B$3*'ISSUE SCORE from EIKON'!U351)+('WEIGHTED from Refinitive'!$B$4*'ISSUE SCORE from EIKON'!AJ351)+('ISSUE SCORE from EIKON'!AY351*'WEIGHTED from Refinitive'!$B$5)+('WEIGHTED from Refinitive'!$B$8*'ISSUE SCORE from EIKON'!BN351)+('ISSUE SCORE from EIKON'!CC351*'WEIGHTED from Refinitive'!$B$9)+('WEIGHTED from Refinitive'!$B$10*'ISSUE SCORE from EIKON'!CR351)+('ISSUE SCORE from EIKON'!DG351*'WEIGHTED from Refinitive'!$B$11)+('WEIGHTED from Refinitive'!$B$14*'ISSUE SCORE from EIKON'!DV351)+('ISSUE SCORE from EIKON'!EK351*'WEIGHTED from Refinitive'!$B$15)+('WEIGHTED from Refinitive'!$B$16*'ISSUE SCORE from EIKON'!EZ351)</f>
        <v>0</v>
      </c>
    </row>
    <row r="349" spans="1:16" ht="15">
      <c r="A349" s="11" t="s">
        <v>416</v>
      </c>
      <c r="B349" s="1">
        <f>('WEIGHTED from Refinitive'!$B$3*'ISSUE SCORE from EIKON'!G352)+('WEIGHTED from Refinitive'!$B$4*'ISSUE SCORE from EIKON'!V352)+('ISSUE SCORE from EIKON'!AK352*'WEIGHTED from Refinitive'!$B$5)+('WEIGHTED from Refinitive'!$B$8*'ISSUE SCORE from EIKON'!AZ352)+('ISSUE SCORE from EIKON'!BO352*'WEIGHTED from Refinitive'!$B$9)+('WEIGHTED from Refinitive'!$B$10*'ISSUE SCORE from EIKON'!CD352)+('ISSUE SCORE from EIKON'!CS352*'WEIGHTED from Refinitive'!$B$11)+('WEIGHTED from Refinitive'!$B$14*'ISSUE SCORE from EIKON'!DH352)+('ISSUE SCORE from EIKON'!DW352*'WEIGHTED from Refinitive'!$B$15)+('WEIGHTED from Refinitive'!$B$16*'ISSUE SCORE from EIKON'!EL352)</f>
        <v>70.442389162139435</v>
      </c>
      <c r="C349" s="1">
        <f>('WEIGHTED from Refinitive'!$B$3*'ISSUE SCORE from EIKON'!H352)+('WEIGHTED from Refinitive'!$B$4*'ISSUE SCORE from EIKON'!W352)+('ISSUE SCORE from EIKON'!AL352*'WEIGHTED from Refinitive'!$B$5)+('WEIGHTED from Refinitive'!$B$8*'ISSUE SCORE from EIKON'!BA352)+('ISSUE SCORE from EIKON'!BP352*'WEIGHTED from Refinitive'!$B$9)+('WEIGHTED from Refinitive'!$B$10*'ISSUE SCORE from EIKON'!CE352)+('ISSUE SCORE from EIKON'!CT352*'WEIGHTED from Refinitive'!$B$11)+('WEIGHTED from Refinitive'!$B$14*'ISSUE SCORE from EIKON'!DI352)+('ISSUE SCORE from EIKON'!DX352*'WEIGHTED from Refinitive'!$B$15)+('WEIGHTED from Refinitive'!$B$16*'ISSUE SCORE from EIKON'!EM352)</f>
        <v>70.840285872176977</v>
      </c>
      <c r="D349" s="1">
        <f>('WEIGHTED from Refinitive'!$B$3*'ISSUE SCORE from EIKON'!I352)+('WEIGHTED from Refinitive'!$B$4*'ISSUE SCORE from EIKON'!X352)+('ISSUE SCORE from EIKON'!AM352*'WEIGHTED from Refinitive'!$B$5)+('WEIGHTED from Refinitive'!$B$8*'ISSUE SCORE from EIKON'!BB352)+('ISSUE SCORE from EIKON'!BQ352*'WEIGHTED from Refinitive'!$B$9)+('WEIGHTED from Refinitive'!$B$10*'ISSUE SCORE from EIKON'!CF352)+('ISSUE SCORE from EIKON'!CU352*'WEIGHTED from Refinitive'!$B$11)+('WEIGHTED from Refinitive'!$B$14*'ISSUE SCORE from EIKON'!DJ352)+('ISSUE SCORE from EIKON'!DY352*'WEIGHTED from Refinitive'!$B$15)+('WEIGHTED from Refinitive'!$B$16*'ISSUE SCORE from EIKON'!EN352)</f>
        <v>73.511518848523338</v>
      </c>
      <c r="E349" s="1">
        <f>('WEIGHTED from Refinitive'!$B$3*'ISSUE SCORE from EIKON'!J352)+('WEIGHTED from Refinitive'!$B$4*'ISSUE SCORE from EIKON'!Y352)+('ISSUE SCORE from EIKON'!AN352*'WEIGHTED from Refinitive'!$B$5)+('WEIGHTED from Refinitive'!$B$8*'ISSUE SCORE from EIKON'!BC352)+('ISSUE SCORE from EIKON'!BR352*'WEIGHTED from Refinitive'!$B$9)+('WEIGHTED from Refinitive'!$B$10*'ISSUE SCORE from EIKON'!CG352)+('ISSUE SCORE from EIKON'!CV352*'WEIGHTED from Refinitive'!$B$11)+('WEIGHTED from Refinitive'!$B$14*'ISSUE SCORE from EIKON'!DK352)+('ISSUE SCORE from EIKON'!DZ352*'WEIGHTED from Refinitive'!$B$15)+('WEIGHTED from Refinitive'!$B$16*'ISSUE SCORE from EIKON'!EO352)</f>
        <v>80.976363333643064</v>
      </c>
      <c r="F349" s="1">
        <f>('WEIGHTED from Refinitive'!$B$3*'ISSUE SCORE from EIKON'!K352)+('WEIGHTED from Refinitive'!$B$4*'ISSUE SCORE from EIKON'!Z352)+('ISSUE SCORE from EIKON'!AO352*'WEIGHTED from Refinitive'!$B$5)+('WEIGHTED from Refinitive'!$B$8*'ISSUE SCORE from EIKON'!BD352)+('ISSUE SCORE from EIKON'!BS352*'WEIGHTED from Refinitive'!$B$9)+('WEIGHTED from Refinitive'!$B$10*'ISSUE SCORE from EIKON'!CH352)+('ISSUE SCORE from EIKON'!CW352*'WEIGHTED from Refinitive'!$B$11)+('WEIGHTED from Refinitive'!$B$14*'ISSUE SCORE from EIKON'!DL352)+('ISSUE SCORE from EIKON'!EA352*'WEIGHTED from Refinitive'!$B$15)+('WEIGHTED from Refinitive'!$B$16*'ISSUE SCORE from EIKON'!EP352)</f>
        <v>89.583878840457757</v>
      </c>
      <c r="G349" s="1">
        <f>('WEIGHTED from Refinitive'!$B$3*'ISSUE SCORE from EIKON'!L352)+('WEIGHTED from Refinitive'!$B$4*'ISSUE SCORE from EIKON'!AA352)+('ISSUE SCORE from EIKON'!AP352*'WEIGHTED from Refinitive'!$B$5)+('WEIGHTED from Refinitive'!$B$8*'ISSUE SCORE from EIKON'!BE352)+('ISSUE SCORE from EIKON'!BT352*'WEIGHTED from Refinitive'!$B$9)+('WEIGHTED from Refinitive'!$B$10*'ISSUE SCORE from EIKON'!CI352)+('ISSUE SCORE from EIKON'!CX352*'WEIGHTED from Refinitive'!$B$11)+('WEIGHTED from Refinitive'!$B$14*'ISSUE SCORE from EIKON'!DM352)+('ISSUE SCORE from EIKON'!EB352*'WEIGHTED from Refinitive'!$B$15)+('WEIGHTED from Refinitive'!$B$16*'ISSUE SCORE from EIKON'!EQ352)</f>
        <v>85.704416763722747</v>
      </c>
      <c r="H349" s="1">
        <f>('WEIGHTED from Refinitive'!$B$3*'ISSUE SCORE from EIKON'!M352)+('WEIGHTED from Refinitive'!$B$4*'ISSUE SCORE from EIKON'!AB352)+('ISSUE SCORE from EIKON'!AQ352*'WEIGHTED from Refinitive'!$B$5)+('WEIGHTED from Refinitive'!$B$8*'ISSUE SCORE from EIKON'!BF352)+('ISSUE SCORE from EIKON'!BU352*'WEIGHTED from Refinitive'!$B$9)+('WEIGHTED from Refinitive'!$B$10*'ISSUE SCORE from EIKON'!CJ352)+('ISSUE SCORE from EIKON'!CY352*'WEIGHTED from Refinitive'!$B$11)+('WEIGHTED from Refinitive'!$B$14*'ISSUE SCORE from EIKON'!DN352)+('ISSUE SCORE from EIKON'!EC352*'WEIGHTED from Refinitive'!$B$15)+('WEIGHTED from Refinitive'!$B$16*'ISSUE SCORE from EIKON'!ER352)</f>
        <v>86.322840479350191</v>
      </c>
      <c r="I349" s="1">
        <f>('WEIGHTED from Refinitive'!$B$3*'ISSUE SCORE from EIKON'!N352)+('WEIGHTED from Refinitive'!$B$4*'ISSUE SCORE from EIKON'!AC352)+('ISSUE SCORE from EIKON'!AR352*'WEIGHTED from Refinitive'!$B$5)+('WEIGHTED from Refinitive'!$B$8*'ISSUE SCORE from EIKON'!BG352)+('ISSUE SCORE from EIKON'!BV352*'WEIGHTED from Refinitive'!$B$9)+('WEIGHTED from Refinitive'!$B$10*'ISSUE SCORE from EIKON'!CK352)+('ISSUE SCORE from EIKON'!CZ352*'WEIGHTED from Refinitive'!$B$11)+('WEIGHTED from Refinitive'!$B$14*'ISSUE SCORE from EIKON'!DO352)+('ISSUE SCORE from EIKON'!ED352*'WEIGHTED from Refinitive'!$B$15)+('WEIGHTED from Refinitive'!$B$16*'ISSUE SCORE from EIKON'!ES352)</f>
        <v>90.312457308743134</v>
      </c>
      <c r="J349" s="1">
        <f>('WEIGHTED from Refinitive'!$B$3*'ISSUE SCORE from EIKON'!O352)+('WEIGHTED from Refinitive'!$B$4*'ISSUE SCORE from EIKON'!AD352)+('ISSUE SCORE from EIKON'!AS352*'WEIGHTED from Refinitive'!$B$5)+('WEIGHTED from Refinitive'!$B$8*'ISSUE SCORE from EIKON'!BH352)+('ISSUE SCORE from EIKON'!BW352*'WEIGHTED from Refinitive'!$B$9)+('WEIGHTED from Refinitive'!$B$10*'ISSUE SCORE from EIKON'!CL352)+('ISSUE SCORE from EIKON'!DA352*'WEIGHTED from Refinitive'!$B$11)+('WEIGHTED from Refinitive'!$B$14*'ISSUE SCORE from EIKON'!DP352)+('ISSUE SCORE from EIKON'!EE352*'WEIGHTED from Refinitive'!$B$15)+('WEIGHTED from Refinitive'!$B$16*'ISSUE SCORE from EIKON'!ET352)</f>
        <v>91.112709658762256</v>
      </c>
      <c r="K349" s="1">
        <f>('WEIGHTED from Refinitive'!$B$3*'ISSUE SCORE from EIKON'!P352)+('WEIGHTED from Refinitive'!$B$4*'ISSUE SCORE from EIKON'!AE352)+('ISSUE SCORE from EIKON'!AT352*'WEIGHTED from Refinitive'!$B$5)+('WEIGHTED from Refinitive'!$B$8*'ISSUE SCORE from EIKON'!BI352)+('ISSUE SCORE from EIKON'!BX352*'WEIGHTED from Refinitive'!$B$9)+('WEIGHTED from Refinitive'!$B$10*'ISSUE SCORE from EIKON'!CM352)+('ISSUE SCORE from EIKON'!DB352*'WEIGHTED from Refinitive'!$B$11)+('WEIGHTED from Refinitive'!$B$14*'ISSUE SCORE from EIKON'!DQ352)+('ISSUE SCORE from EIKON'!EF352*'WEIGHTED from Refinitive'!$B$15)+('WEIGHTED from Refinitive'!$B$16*'ISSUE SCORE from EIKON'!EU352)</f>
        <v>85.47271960102529</v>
      </c>
      <c r="L349" s="1">
        <f>('WEIGHTED from Refinitive'!$B$3*'ISSUE SCORE from EIKON'!Q352)+('WEIGHTED from Refinitive'!$B$4*'ISSUE SCORE from EIKON'!AF352)+('ISSUE SCORE from EIKON'!AU352*'WEIGHTED from Refinitive'!$B$5)+('WEIGHTED from Refinitive'!$B$8*'ISSUE SCORE from EIKON'!BJ352)+('ISSUE SCORE from EIKON'!BY352*'WEIGHTED from Refinitive'!$B$9)+('WEIGHTED from Refinitive'!$B$10*'ISSUE SCORE from EIKON'!CN352)+('ISSUE SCORE from EIKON'!DC352*'WEIGHTED from Refinitive'!$B$11)+('WEIGHTED from Refinitive'!$B$14*'ISSUE SCORE from EIKON'!DR352)+('ISSUE SCORE from EIKON'!EG352*'WEIGHTED from Refinitive'!$B$15)+('WEIGHTED from Refinitive'!$B$16*'ISSUE SCORE from EIKON'!EV352)</f>
        <v>88.994125774577071</v>
      </c>
      <c r="M349" s="1">
        <f>('WEIGHTED from Refinitive'!$B$3*'ISSUE SCORE from EIKON'!R352)+('WEIGHTED from Refinitive'!$B$4*'ISSUE SCORE from EIKON'!AG352)+('ISSUE SCORE from EIKON'!AV352*'WEIGHTED from Refinitive'!$B$5)+('WEIGHTED from Refinitive'!$B$8*'ISSUE SCORE from EIKON'!BK352)+('ISSUE SCORE from EIKON'!BZ352*'WEIGHTED from Refinitive'!$B$9)+('WEIGHTED from Refinitive'!$B$10*'ISSUE SCORE from EIKON'!CO352)+('ISSUE SCORE from EIKON'!DD352*'WEIGHTED from Refinitive'!$B$11)+('WEIGHTED from Refinitive'!$B$14*'ISSUE SCORE from EIKON'!DS352)+('ISSUE SCORE from EIKON'!EH352*'WEIGHTED from Refinitive'!$B$15)+('WEIGHTED from Refinitive'!$B$16*'ISSUE SCORE from EIKON'!EW352)</f>
        <v>94.566833303951412</v>
      </c>
      <c r="N349" s="1">
        <f>('WEIGHTED from Refinitive'!$B$3*'ISSUE SCORE from EIKON'!S352)+('WEIGHTED from Refinitive'!$B$4*'ISSUE SCORE from EIKON'!AH352)+('ISSUE SCORE from EIKON'!AW352*'WEIGHTED from Refinitive'!$B$5)+('WEIGHTED from Refinitive'!$B$8*'ISSUE SCORE from EIKON'!BL352)+('ISSUE SCORE from EIKON'!CA352*'WEIGHTED from Refinitive'!$B$9)+('WEIGHTED from Refinitive'!$B$10*'ISSUE SCORE from EIKON'!CP352)+('ISSUE SCORE from EIKON'!DE352*'WEIGHTED from Refinitive'!$B$11)+('WEIGHTED from Refinitive'!$B$14*'ISSUE SCORE from EIKON'!DT352)+('ISSUE SCORE from EIKON'!EI352*'WEIGHTED from Refinitive'!$B$15)+('WEIGHTED from Refinitive'!$B$16*'ISSUE SCORE from EIKON'!EX352)</f>
        <v>52.00311147186143</v>
      </c>
      <c r="O349" s="1">
        <f>('WEIGHTED from Refinitive'!$B$3*'ISSUE SCORE from EIKON'!T352)+('WEIGHTED from Refinitive'!$B$4*'ISSUE SCORE from EIKON'!AI352)+('ISSUE SCORE from EIKON'!AX352*'WEIGHTED from Refinitive'!$B$5)+('WEIGHTED from Refinitive'!$B$8*'ISSUE SCORE from EIKON'!BM352)+('ISSUE SCORE from EIKON'!CB352*'WEIGHTED from Refinitive'!$B$9)+('WEIGHTED from Refinitive'!$B$10*'ISSUE SCORE from EIKON'!CQ352)+('ISSUE SCORE from EIKON'!DF352*'WEIGHTED from Refinitive'!$B$11)+('WEIGHTED from Refinitive'!$B$14*'ISSUE SCORE from EIKON'!DU352)+('ISSUE SCORE from EIKON'!EJ352*'WEIGHTED from Refinitive'!$B$15)+('WEIGHTED from Refinitive'!$B$16*'ISSUE SCORE from EIKON'!EY352)</f>
        <v>70.23424942393072</v>
      </c>
      <c r="P349" s="1">
        <f>('WEIGHTED from Refinitive'!$B$3*'ISSUE SCORE from EIKON'!U352)+('WEIGHTED from Refinitive'!$B$4*'ISSUE SCORE from EIKON'!AJ352)+('ISSUE SCORE from EIKON'!AY352*'WEIGHTED from Refinitive'!$B$5)+('WEIGHTED from Refinitive'!$B$8*'ISSUE SCORE from EIKON'!BN352)+('ISSUE SCORE from EIKON'!CC352*'WEIGHTED from Refinitive'!$B$9)+('WEIGHTED from Refinitive'!$B$10*'ISSUE SCORE from EIKON'!CR352)+('ISSUE SCORE from EIKON'!DG352*'WEIGHTED from Refinitive'!$B$11)+('WEIGHTED from Refinitive'!$B$14*'ISSUE SCORE from EIKON'!DV352)+('ISSUE SCORE from EIKON'!EK352*'WEIGHTED from Refinitive'!$B$15)+('WEIGHTED from Refinitive'!$B$16*'ISSUE SCORE from EIKON'!EZ352)</f>
        <v>85.118239599383628</v>
      </c>
    </row>
    <row r="350" spans="1:16" ht="15">
      <c r="A350" s="11" t="s">
        <v>418</v>
      </c>
      <c r="B350" s="1">
        <f>('WEIGHTED from Refinitive'!$B$3*'ISSUE SCORE from EIKON'!G353)+('WEIGHTED from Refinitive'!$B$4*'ISSUE SCORE from EIKON'!V353)+('ISSUE SCORE from EIKON'!AK353*'WEIGHTED from Refinitive'!$B$5)+('WEIGHTED from Refinitive'!$B$8*'ISSUE SCORE from EIKON'!AZ353)+('ISSUE SCORE from EIKON'!BO353*'WEIGHTED from Refinitive'!$B$9)+('WEIGHTED from Refinitive'!$B$10*'ISSUE SCORE from EIKON'!CD353)+('ISSUE SCORE from EIKON'!CS353*'WEIGHTED from Refinitive'!$B$11)+('WEIGHTED from Refinitive'!$B$14*'ISSUE SCORE from EIKON'!DH353)+('ISSUE SCORE from EIKON'!DW353*'WEIGHTED from Refinitive'!$B$15)+('WEIGHTED from Refinitive'!$B$16*'ISSUE SCORE from EIKON'!EL353)</f>
        <v>51.210735508552936</v>
      </c>
      <c r="C350" s="1">
        <f>('WEIGHTED from Refinitive'!$B$3*'ISSUE SCORE from EIKON'!H353)+('WEIGHTED from Refinitive'!$B$4*'ISSUE SCORE from EIKON'!W353)+('ISSUE SCORE from EIKON'!AL353*'WEIGHTED from Refinitive'!$B$5)+('WEIGHTED from Refinitive'!$B$8*'ISSUE SCORE from EIKON'!BA353)+('ISSUE SCORE from EIKON'!BP353*'WEIGHTED from Refinitive'!$B$9)+('WEIGHTED from Refinitive'!$B$10*'ISSUE SCORE from EIKON'!CE353)+('ISSUE SCORE from EIKON'!CT353*'WEIGHTED from Refinitive'!$B$11)+('WEIGHTED from Refinitive'!$B$14*'ISSUE SCORE from EIKON'!DI353)+('ISSUE SCORE from EIKON'!DX353*'WEIGHTED from Refinitive'!$B$15)+('WEIGHTED from Refinitive'!$B$16*'ISSUE SCORE from EIKON'!EM353)</f>
        <v>48.803108433529843</v>
      </c>
      <c r="D350" s="1">
        <f>('WEIGHTED from Refinitive'!$B$3*'ISSUE SCORE from EIKON'!I353)+('WEIGHTED from Refinitive'!$B$4*'ISSUE SCORE from EIKON'!X353)+('ISSUE SCORE from EIKON'!AM353*'WEIGHTED from Refinitive'!$B$5)+('WEIGHTED from Refinitive'!$B$8*'ISSUE SCORE from EIKON'!BB353)+('ISSUE SCORE from EIKON'!BQ353*'WEIGHTED from Refinitive'!$B$9)+('WEIGHTED from Refinitive'!$B$10*'ISSUE SCORE from EIKON'!CF353)+('ISSUE SCORE from EIKON'!CU353*'WEIGHTED from Refinitive'!$B$11)+('WEIGHTED from Refinitive'!$B$14*'ISSUE SCORE from EIKON'!DJ353)+('ISSUE SCORE from EIKON'!DY353*'WEIGHTED from Refinitive'!$B$15)+('WEIGHTED from Refinitive'!$B$16*'ISSUE SCORE from EIKON'!EN353)</f>
        <v>56.993418502934304</v>
      </c>
      <c r="E350" s="1">
        <f>('WEIGHTED from Refinitive'!$B$3*'ISSUE SCORE from EIKON'!J353)+('WEIGHTED from Refinitive'!$B$4*'ISSUE SCORE from EIKON'!Y353)+('ISSUE SCORE from EIKON'!AN353*'WEIGHTED from Refinitive'!$B$5)+('WEIGHTED from Refinitive'!$B$8*'ISSUE SCORE from EIKON'!BC353)+('ISSUE SCORE from EIKON'!BR353*'WEIGHTED from Refinitive'!$B$9)+('WEIGHTED from Refinitive'!$B$10*'ISSUE SCORE from EIKON'!CG353)+('ISSUE SCORE from EIKON'!CV353*'WEIGHTED from Refinitive'!$B$11)+('WEIGHTED from Refinitive'!$B$14*'ISSUE SCORE from EIKON'!DK353)+('ISSUE SCORE from EIKON'!DZ353*'WEIGHTED from Refinitive'!$B$15)+('WEIGHTED from Refinitive'!$B$16*'ISSUE SCORE from EIKON'!EO353)</f>
        <v>52.168866416841134</v>
      </c>
      <c r="F350" s="1">
        <f>('WEIGHTED from Refinitive'!$B$3*'ISSUE SCORE from EIKON'!K353)+('WEIGHTED from Refinitive'!$B$4*'ISSUE SCORE from EIKON'!Z353)+('ISSUE SCORE from EIKON'!AO353*'WEIGHTED from Refinitive'!$B$5)+('WEIGHTED from Refinitive'!$B$8*'ISSUE SCORE from EIKON'!BD353)+('ISSUE SCORE from EIKON'!BS353*'WEIGHTED from Refinitive'!$B$9)+('WEIGHTED from Refinitive'!$B$10*'ISSUE SCORE from EIKON'!CH353)+('ISSUE SCORE from EIKON'!CW353*'WEIGHTED from Refinitive'!$B$11)+('WEIGHTED from Refinitive'!$B$14*'ISSUE SCORE from EIKON'!DL353)+('ISSUE SCORE from EIKON'!EA353*'WEIGHTED from Refinitive'!$B$15)+('WEIGHTED from Refinitive'!$B$16*'ISSUE SCORE from EIKON'!EP353)</f>
        <v>49.718643856143849</v>
      </c>
      <c r="G350" s="1">
        <f>('WEIGHTED from Refinitive'!$B$3*'ISSUE SCORE from EIKON'!L353)+('WEIGHTED from Refinitive'!$B$4*'ISSUE SCORE from EIKON'!AA353)+('ISSUE SCORE from EIKON'!AP353*'WEIGHTED from Refinitive'!$B$5)+('WEIGHTED from Refinitive'!$B$8*'ISSUE SCORE from EIKON'!BE353)+('ISSUE SCORE from EIKON'!BT353*'WEIGHTED from Refinitive'!$B$9)+('WEIGHTED from Refinitive'!$B$10*'ISSUE SCORE from EIKON'!CI353)+('ISSUE SCORE from EIKON'!CX353*'WEIGHTED from Refinitive'!$B$11)+('WEIGHTED from Refinitive'!$B$14*'ISSUE SCORE from EIKON'!DM353)+('ISSUE SCORE from EIKON'!EB353*'WEIGHTED from Refinitive'!$B$15)+('WEIGHTED from Refinitive'!$B$16*'ISSUE SCORE from EIKON'!EQ353)</f>
        <v>51.923574029956974</v>
      </c>
      <c r="H350" s="1">
        <f>('WEIGHTED from Refinitive'!$B$3*'ISSUE SCORE from EIKON'!M353)+('WEIGHTED from Refinitive'!$B$4*'ISSUE SCORE from EIKON'!AB353)+('ISSUE SCORE from EIKON'!AQ353*'WEIGHTED from Refinitive'!$B$5)+('WEIGHTED from Refinitive'!$B$8*'ISSUE SCORE from EIKON'!BF353)+('ISSUE SCORE from EIKON'!BU353*'WEIGHTED from Refinitive'!$B$9)+('WEIGHTED from Refinitive'!$B$10*'ISSUE SCORE from EIKON'!CJ353)+('ISSUE SCORE from EIKON'!CY353*'WEIGHTED from Refinitive'!$B$11)+('WEIGHTED from Refinitive'!$B$14*'ISSUE SCORE from EIKON'!DN353)+('ISSUE SCORE from EIKON'!EC353*'WEIGHTED from Refinitive'!$B$15)+('WEIGHTED from Refinitive'!$B$16*'ISSUE SCORE from EIKON'!ER353)</f>
        <v>50.778365878725545</v>
      </c>
      <c r="I350" s="1">
        <f>('WEIGHTED from Refinitive'!$B$3*'ISSUE SCORE from EIKON'!N353)+('WEIGHTED from Refinitive'!$B$4*'ISSUE SCORE from EIKON'!AC353)+('ISSUE SCORE from EIKON'!AR353*'WEIGHTED from Refinitive'!$B$5)+('WEIGHTED from Refinitive'!$B$8*'ISSUE SCORE from EIKON'!BG353)+('ISSUE SCORE from EIKON'!BV353*'WEIGHTED from Refinitive'!$B$9)+('WEIGHTED from Refinitive'!$B$10*'ISSUE SCORE from EIKON'!CK353)+('ISSUE SCORE from EIKON'!CZ353*'WEIGHTED from Refinitive'!$B$11)+('WEIGHTED from Refinitive'!$B$14*'ISSUE SCORE from EIKON'!DO353)+('ISSUE SCORE from EIKON'!ED353*'WEIGHTED from Refinitive'!$B$15)+('WEIGHTED from Refinitive'!$B$16*'ISSUE SCORE from EIKON'!ES353)</f>
        <v>59.007300204918025</v>
      </c>
      <c r="J350" s="1">
        <f>('WEIGHTED from Refinitive'!$B$3*'ISSUE SCORE from EIKON'!O353)+('WEIGHTED from Refinitive'!$B$4*'ISSUE SCORE from EIKON'!AD353)+('ISSUE SCORE from EIKON'!AS353*'WEIGHTED from Refinitive'!$B$5)+('WEIGHTED from Refinitive'!$B$8*'ISSUE SCORE from EIKON'!BH353)+('ISSUE SCORE from EIKON'!BW353*'WEIGHTED from Refinitive'!$B$9)+('WEIGHTED from Refinitive'!$B$10*'ISSUE SCORE from EIKON'!CL353)+('ISSUE SCORE from EIKON'!DA353*'WEIGHTED from Refinitive'!$B$11)+('WEIGHTED from Refinitive'!$B$14*'ISSUE SCORE from EIKON'!DP353)+('ISSUE SCORE from EIKON'!EE353*'WEIGHTED from Refinitive'!$B$15)+('WEIGHTED from Refinitive'!$B$16*'ISSUE SCORE from EIKON'!ET353)</f>
        <v>56.450265251989329</v>
      </c>
      <c r="K350" s="1">
        <f>('WEIGHTED from Refinitive'!$B$3*'ISSUE SCORE from EIKON'!P353)+('WEIGHTED from Refinitive'!$B$4*'ISSUE SCORE from EIKON'!AE353)+('ISSUE SCORE from EIKON'!AT353*'WEIGHTED from Refinitive'!$B$5)+('WEIGHTED from Refinitive'!$B$8*'ISSUE SCORE from EIKON'!BI353)+('ISSUE SCORE from EIKON'!BX353*'WEIGHTED from Refinitive'!$B$9)+('WEIGHTED from Refinitive'!$B$10*'ISSUE SCORE from EIKON'!CM353)+('ISSUE SCORE from EIKON'!DB353*'WEIGHTED from Refinitive'!$B$11)+('WEIGHTED from Refinitive'!$B$14*'ISSUE SCORE from EIKON'!DQ353)+('ISSUE SCORE from EIKON'!EF353*'WEIGHTED from Refinitive'!$B$15)+('WEIGHTED from Refinitive'!$B$16*'ISSUE SCORE from EIKON'!EU353)</f>
        <v>50.715140478668005</v>
      </c>
      <c r="L350" s="1">
        <f>('WEIGHTED from Refinitive'!$B$3*'ISSUE SCORE from EIKON'!Q353)+('WEIGHTED from Refinitive'!$B$4*'ISSUE SCORE from EIKON'!AF353)+('ISSUE SCORE from EIKON'!AU353*'WEIGHTED from Refinitive'!$B$5)+('WEIGHTED from Refinitive'!$B$8*'ISSUE SCORE from EIKON'!BJ353)+('ISSUE SCORE from EIKON'!BY353*'WEIGHTED from Refinitive'!$B$9)+('WEIGHTED from Refinitive'!$B$10*'ISSUE SCORE from EIKON'!CN353)+('ISSUE SCORE from EIKON'!DC353*'WEIGHTED from Refinitive'!$B$11)+('WEIGHTED from Refinitive'!$B$14*'ISSUE SCORE from EIKON'!DR353)+('ISSUE SCORE from EIKON'!EG353*'WEIGHTED from Refinitive'!$B$15)+('WEIGHTED from Refinitive'!$B$16*'ISSUE SCORE from EIKON'!EV353)</f>
        <v>49.35767427180086</v>
      </c>
      <c r="M350" s="1">
        <f>('WEIGHTED from Refinitive'!$B$3*'ISSUE SCORE from EIKON'!R353)+('WEIGHTED from Refinitive'!$B$4*'ISSUE SCORE from EIKON'!AG353)+('ISSUE SCORE from EIKON'!AV353*'WEIGHTED from Refinitive'!$B$5)+('WEIGHTED from Refinitive'!$B$8*'ISSUE SCORE from EIKON'!BK353)+('ISSUE SCORE from EIKON'!BZ353*'WEIGHTED from Refinitive'!$B$9)+('WEIGHTED from Refinitive'!$B$10*'ISSUE SCORE from EIKON'!CO353)+('ISSUE SCORE from EIKON'!DD353*'WEIGHTED from Refinitive'!$B$11)+('WEIGHTED from Refinitive'!$B$14*'ISSUE SCORE from EIKON'!DS353)+('ISSUE SCORE from EIKON'!EH353*'WEIGHTED from Refinitive'!$B$15)+('WEIGHTED from Refinitive'!$B$16*'ISSUE SCORE from EIKON'!EW353)</f>
        <v>48.496572335539618</v>
      </c>
      <c r="N350" s="1">
        <f>('WEIGHTED from Refinitive'!$B$3*'ISSUE SCORE from EIKON'!S353)+('WEIGHTED from Refinitive'!$B$4*'ISSUE SCORE from EIKON'!AH353)+('ISSUE SCORE from EIKON'!AW353*'WEIGHTED from Refinitive'!$B$5)+('WEIGHTED from Refinitive'!$B$8*'ISSUE SCORE from EIKON'!BL353)+('ISSUE SCORE from EIKON'!CA353*'WEIGHTED from Refinitive'!$B$9)+('WEIGHTED from Refinitive'!$B$10*'ISSUE SCORE from EIKON'!CP353)+('ISSUE SCORE from EIKON'!DE353*'WEIGHTED from Refinitive'!$B$11)+('WEIGHTED from Refinitive'!$B$14*'ISSUE SCORE from EIKON'!DT353)+('ISSUE SCORE from EIKON'!EI353*'WEIGHTED from Refinitive'!$B$15)+('WEIGHTED from Refinitive'!$B$16*'ISSUE SCORE from EIKON'!EX353)</f>
        <v>53.720534290271111</v>
      </c>
      <c r="O350" s="1">
        <f>('WEIGHTED from Refinitive'!$B$3*'ISSUE SCORE from EIKON'!T353)+('WEIGHTED from Refinitive'!$B$4*'ISSUE SCORE from EIKON'!AI353)+('ISSUE SCORE from EIKON'!AX353*'WEIGHTED from Refinitive'!$B$5)+('WEIGHTED from Refinitive'!$B$8*'ISSUE SCORE from EIKON'!BM353)+('ISSUE SCORE from EIKON'!CB353*'WEIGHTED from Refinitive'!$B$9)+('WEIGHTED from Refinitive'!$B$10*'ISSUE SCORE from EIKON'!CQ353)+('ISSUE SCORE from EIKON'!DF353*'WEIGHTED from Refinitive'!$B$11)+('WEIGHTED from Refinitive'!$B$14*'ISSUE SCORE from EIKON'!DU353)+('ISSUE SCORE from EIKON'!EJ353*'WEIGHTED from Refinitive'!$B$15)+('WEIGHTED from Refinitive'!$B$16*'ISSUE SCORE from EIKON'!EY353)</f>
        <v>55.768149508825154</v>
      </c>
      <c r="P350" s="1">
        <f>('WEIGHTED from Refinitive'!$B$3*'ISSUE SCORE from EIKON'!U353)+('WEIGHTED from Refinitive'!$B$4*'ISSUE SCORE from EIKON'!AJ353)+('ISSUE SCORE from EIKON'!AY353*'WEIGHTED from Refinitive'!$B$5)+('WEIGHTED from Refinitive'!$B$8*'ISSUE SCORE from EIKON'!BN353)+('ISSUE SCORE from EIKON'!CC353*'WEIGHTED from Refinitive'!$B$9)+('WEIGHTED from Refinitive'!$B$10*'ISSUE SCORE from EIKON'!CR353)+('ISSUE SCORE from EIKON'!DG353*'WEIGHTED from Refinitive'!$B$11)+('WEIGHTED from Refinitive'!$B$14*'ISSUE SCORE from EIKON'!DV353)+('ISSUE SCORE from EIKON'!EK353*'WEIGHTED from Refinitive'!$B$15)+('WEIGHTED from Refinitive'!$B$16*'ISSUE SCORE from EIKON'!EZ353)</f>
        <v>54.526165254237277</v>
      </c>
    </row>
    <row r="351" spans="1:16" ht="15">
      <c r="A351" s="11" t="s">
        <v>419</v>
      </c>
      <c r="B351" s="1">
        <f>('WEIGHTED from Refinitive'!$B$3*'ISSUE SCORE from EIKON'!G354)+('WEIGHTED from Refinitive'!$B$4*'ISSUE SCORE from EIKON'!V354)+('ISSUE SCORE from EIKON'!AK354*'WEIGHTED from Refinitive'!$B$5)+('WEIGHTED from Refinitive'!$B$8*'ISSUE SCORE from EIKON'!AZ354)+('ISSUE SCORE from EIKON'!BO354*'WEIGHTED from Refinitive'!$B$9)+('WEIGHTED from Refinitive'!$B$10*'ISSUE SCORE from EIKON'!CD354)+('ISSUE SCORE from EIKON'!CS354*'WEIGHTED from Refinitive'!$B$11)+('WEIGHTED from Refinitive'!$B$14*'ISSUE SCORE from EIKON'!DH354)+('ISSUE SCORE from EIKON'!DW354*'WEIGHTED from Refinitive'!$B$15)+('WEIGHTED from Refinitive'!$B$16*'ISSUE SCORE from EIKON'!EL354)</f>
        <v>64.819445120340347</v>
      </c>
      <c r="C351" s="1">
        <f>('WEIGHTED from Refinitive'!$B$3*'ISSUE SCORE from EIKON'!H354)+('WEIGHTED from Refinitive'!$B$4*'ISSUE SCORE from EIKON'!W354)+('ISSUE SCORE from EIKON'!AL354*'WEIGHTED from Refinitive'!$B$5)+('WEIGHTED from Refinitive'!$B$8*'ISSUE SCORE from EIKON'!BA354)+('ISSUE SCORE from EIKON'!BP354*'WEIGHTED from Refinitive'!$B$9)+('WEIGHTED from Refinitive'!$B$10*'ISSUE SCORE from EIKON'!CE354)+('ISSUE SCORE from EIKON'!CT354*'WEIGHTED from Refinitive'!$B$11)+('WEIGHTED from Refinitive'!$B$14*'ISSUE SCORE from EIKON'!DI354)+('ISSUE SCORE from EIKON'!DX354*'WEIGHTED from Refinitive'!$B$15)+('WEIGHTED from Refinitive'!$B$16*'ISSUE SCORE from EIKON'!EM354)</f>
        <v>66.909172898371736</v>
      </c>
      <c r="D351" s="1">
        <f>('WEIGHTED from Refinitive'!$B$3*'ISSUE SCORE from EIKON'!I354)+('WEIGHTED from Refinitive'!$B$4*'ISSUE SCORE from EIKON'!X354)+('ISSUE SCORE from EIKON'!AM354*'WEIGHTED from Refinitive'!$B$5)+('WEIGHTED from Refinitive'!$B$8*'ISSUE SCORE from EIKON'!BB354)+('ISSUE SCORE from EIKON'!BQ354*'WEIGHTED from Refinitive'!$B$9)+('WEIGHTED from Refinitive'!$B$10*'ISSUE SCORE from EIKON'!CF354)+('ISSUE SCORE from EIKON'!CU354*'WEIGHTED from Refinitive'!$B$11)+('WEIGHTED from Refinitive'!$B$14*'ISSUE SCORE from EIKON'!DJ354)+('ISSUE SCORE from EIKON'!DY354*'WEIGHTED from Refinitive'!$B$15)+('WEIGHTED from Refinitive'!$B$16*'ISSUE SCORE from EIKON'!EN354)</f>
        <v>66.898283114687501</v>
      </c>
      <c r="E351" s="1">
        <f>('WEIGHTED from Refinitive'!$B$3*'ISSUE SCORE from EIKON'!J354)+('WEIGHTED from Refinitive'!$B$4*'ISSUE SCORE from EIKON'!Y354)+('ISSUE SCORE from EIKON'!AN354*'WEIGHTED from Refinitive'!$B$5)+('WEIGHTED from Refinitive'!$B$8*'ISSUE SCORE from EIKON'!BC354)+('ISSUE SCORE from EIKON'!BR354*'WEIGHTED from Refinitive'!$B$9)+('WEIGHTED from Refinitive'!$B$10*'ISSUE SCORE from EIKON'!CG354)+('ISSUE SCORE from EIKON'!CV354*'WEIGHTED from Refinitive'!$B$11)+('WEIGHTED from Refinitive'!$B$14*'ISSUE SCORE from EIKON'!DK354)+('ISSUE SCORE from EIKON'!DZ354*'WEIGHTED from Refinitive'!$B$15)+('WEIGHTED from Refinitive'!$B$16*'ISSUE SCORE from EIKON'!EO354)</f>
        <v>65.767360624246308</v>
      </c>
      <c r="F351" s="1">
        <f>('WEIGHTED from Refinitive'!$B$3*'ISSUE SCORE from EIKON'!K354)+('WEIGHTED from Refinitive'!$B$4*'ISSUE SCORE from EIKON'!Z354)+('ISSUE SCORE from EIKON'!AO354*'WEIGHTED from Refinitive'!$B$5)+('WEIGHTED from Refinitive'!$B$8*'ISSUE SCORE from EIKON'!BD354)+('ISSUE SCORE from EIKON'!BS354*'WEIGHTED from Refinitive'!$B$9)+('WEIGHTED from Refinitive'!$B$10*'ISSUE SCORE from EIKON'!CH354)+('ISSUE SCORE from EIKON'!CW354*'WEIGHTED from Refinitive'!$B$11)+('WEIGHTED from Refinitive'!$B$14*'ISSUE SCORE from EIKON'!DL354)+('ISSUE SCORE from EIKON'!EA354*'WEIGHTED from Refinitive'!$B$15)+('WEIGHTED from Refinitive'!$B$16*'ISSUE SCORE from EIKON'!EP354)</f>
        <v>65.177128044369383</v>
      </c>
      <c r="G351" s="1">
        <f>('WEIGHTED from Refinitive'!$B$3*'ISSUE SCORE from EIKON'!L354)+('WEIGHTED from Refinitive'!$B$4*'ISSUE SCORE from EIKON'!AA354)+('ISSUE SCORE from EIKON'!AP354*'WEIGHTED from Refinitive'!$B$5)+('WEIGHTED from Refinitive'!$B$8*'ISSUE SCORE from EIKON'!BE354)+('ISSUE SCORE from EIKON'!BT354*'WEIGHTED from Refinitive'!$B$9)+('WEIGHTED from Refinitive'!$B$10*'ISSUE SCORE from EIKON'!CI354)+('ISSUE SCORE from EIKON'!CX354*'WEIGHTED from Refinitive'!$B$11)+('WEIGHTED from Refinitive'!$B$14*'ISSUE SCORE from EIKON'!DM354)+('ISSUE SCORE from EIKON'!EB354*'WEIGHTED from Refinitive'!$B$15)+('WEIGHTED from Refinitive'!$B$16*'ISSUE SCORE from EIKON'!EQ354)</f>
        <v>67.279810066070112</v>
      </c>
      <c r="H351" s="1">
        <f>('WEIGHTED from Refinitive'!$B$3*'ISSUE SCORE from EIKON'!M354)+('WEIGHTED from Refinitive'!$B$4*'ISSUE SCORE from EIKON'!AB354)+('ISSUE SCORE from EIKON'!AQ354*'WEIGHTED from Refinitive'!$B$5)+('WEIGHTED from Refinitive'!$B$8*'ISSUE SCORE from EIKON'!BF354)+('ISSUE SCORE from EIKON'!BU354*'WEIGHTED from Refinitive'!$B$9)+('WEIGHTED from Refinitive'!$B$10*'ISSUE SCORE from EIKON'!CJ354)+('ISSUE SCORE from EIKON'!CY354*'WEIGHTED from Refinitive'!$B$11)+('WEIGHTED from Refinitive'!$B$14*'ISSUE SCORE from EIKON'!DN354)+('ISSUE SCORE from EIKON'!EC354*'WEIGHTED from Refinitive'!$B$15)+('WEIGHTED from Refinitive'!$B$16*'ISSUE SCORE from EIKON'!ER354)</f>
        <v>65.268076842873498</v>
      </c>
      <c r="I351" s="1">
        <f>('WEIGHTED from Refinitive'!$B$3*'ISSUE SCORE from EIKON'!N354)+('WEIGHTED from Refinitive'!$B$4*'ISSUE SCORE from EIKON'!AC354)+('ISSUE SCORE from EIKON'!AR354*'WEIGHTED from Refinitive'!$B$5)+('WEIGHTED from Refinitive'!$B$8*'ISSUE SCORE from EIKON'!BG354)+('ISSUE SCORE from EIKON'!BV354*'WEIGHTED from Refinitive'!$B$9)+('WEIGHTED from Refinitive'!$B$10*'ISSUE SCORE from EIKON'!CK354)+('ISSUE SCORE from EIKON'!CZ354*'WEIGHTED from Refinitive'!$B$11)+('WEIGHTED from Refinitive'!$B$14*'ISSUE SCORE from EIKON'!DO354)+('ISSUE SCORE from EIKON'!ED354*'WEIGHTED from Refinitive'!$B$15)+('WEIGHTED from Refinitive'!$B$16*'ISSUE SCORE from EIKON'!ES354)</f>
        <v>61.55553972020212</v>
      </c>
      <c r="J351" s="1">
        <f>('WEIGHTED from Refinitive'!$B$3*'ISSUE SCORE from EIKON'!O354)+('WEIGHTED from Refinitive'!$B$4*'ISSUE SCORE from EIKON'!AD354)+('ISSUE SCORE from EIKON'!AS354*'WEIGHTED from Refinitive'!$B$5)+('WEIGHTED from Refinitive'!$B$8*'ISSUE SCORE from EIKON'!BH354)+('ISSUE SCORE from EIKON'!BW354*'WEIGHTED from Refinitive'!$B$9)+('WEIGHTED from Refinitive'!$B$10*'ISSUE SCORE from EIKON'!CL354)+('ISSUE SCORE from EIKON'!DA354*'WEIGHTED from Refinitive'!$B$11)+('WEIGHTED from Refinitive'!$B$14*'ISSUE SCORE from EIKON'!DP354)+('ISSUE SCORE from EIKON'!EE354*'WEIGHTED from Refinitive'!$B$15)+('WEIGHTED from Refinitive'!$B$16*'ISSUE SCORE from EIKON'!ET354)</f>
        <v>54.908139865890675</v>
      </c>
      <c r="K351" s="1">
        <f>('WEIGHTED from Refinitive'!$B$3*'ISSUE SCORE from EIKON'!P354)+('WEIGHTED from Refinitive'!$B$4*'ISSUE SCORE from EIKON'!AE354)+('ISSUE SCORE from EIKON'!AT354*'WEIGHTED from Refinitive'!$B$5)+('WEIGHTED from Refinitive'!$B$8*'ISSUE SCORE from EIKON'!BI354)+('ISSUE SCORE from EIKON'!BX354*'WEIGHTED from Refinitive'!$B$9)+('WEIGHTED from Refinitive'!$B$10*'ISSUE SCORE from EIKON'!CM354)+('ISSUE SCORE from EIKON'!DB354*'WEIGHTED from Refinitive'!$B$11)+('WEIGHTED from Refinitive'!$B$14*'ISSUE SCORE from EIKON'!DQ354)+('ISSUE SCORE from EIKON'!EF354*'WEIGHTED from Refinitive'!$B$15)+('WEIGHTED from Refinitive'!$B$16*'ISSUE SCORE from EIKON'!EU354)</f>
        <v>46.756723765308536</v>
      </c>
      <c r="L351" s="1">
        <f>('WEIGHTED from Refinitive'!$B$3*'ISSUE SCORE from EIKON'!Q354)+('WEIGHTED from Refinitive'!$B$4*'ISSUE SCORE from EIKON'!AF354)+('ISSUE SCORE from EIKON'!AU354*'WEIGHTED from Refinitive'!$B$5)+('WEIGHTED from Refinitive'!$B$8*'ISSUE SCORE from EIKON'!BJ354)+('ISSUE SCORE from EIKON'!BY354*'WEIGHTED from Refinitive'!$B$9)+('WEIGHTED from Refinitive'!$B$10*'ISSUE SCORE from EIKON'!CN354)+('ISSUE SCORE from EIKON'!DC354*'WEIGHTED from Refinitive'!$B$11)+('WEIGHTED from Refinitive'!$B$14*'ISSUE SCORE from EIKON'!DR354)+('ISSUE SCORE from EIKON'!EG354*'WEIGHTED from Refinitive'!$B$15)+('WEIGHTED from Refinitive'!$B$16*'ISSUE SCORE from EIKON'!EV354)</f>
        <v>44.452982440491319</v>
      </c>
      <c r="M351" s="1">
        <f>('WEIGHTED from Refinitive'!$B$3*'ISSUE SCORE from EIKON'!R354)+('WEIGHTED from Refinitive'!$B$4*'ISSUE SCORE from EIKON'!AG354)+('ISSUE SCORE from EIKON'!AV354*'WEIGHTED from Refinitive'!$B$5)+('WEIGHTED from Refinitive'!$B$8*'ISSUE SCORE from EIKON'!BK354)+('ISSUE SCORE from EIKON'!BZ354*'WEIGHTED from Refinitive'!$B$9)+('WEIGHTED from Refinitive'!$B$10*'ISSUE SCORE from EIKON'!CO354)+('ISSUE SCORE from EIKON'!DD354*'WEIGHTED from Refinitive'!$B$11)+('WEIGHTED from Refinitive'!$B$14*'ISSUE SCORE from EIKON'!DS354)+('ISSUE SCORE from EIKON'!EH354*'WEIGHTED from Refinitive'!$B$15)+('WEIGHTED from Refinitive'!$B$16*'ISSUE SCORE from EIKON'!EW354)</f>
        <v>58.436210649987856</v>
      </c>
      <c r="N351" s="1">
        <f>('WEIGHTED from Refinitive'!$B$3*'ISSUE SCORE from EIKON'!S354)+('WEIGHTED from Refinitive'!$B$4*'ISSUE SCORE from EIKON'!AH354)+('ISSUE SCORE from EIKON'!AW354*'WEIGHTED from Refinitive'!$B$5)+('WEIGHTED from Refinitive'!$B$8*'ISSUE SCORE from EIKON'!BL354)+('ISSUE SCORE from EIKON'!CA354*'WEIGHTED from Refinitive'!$B$9)+('WEIGHTED from Refinitive'!$B$10*'ISSUE SCORE from EIKON'!CP354)+('ISSUE SCORE from EIKON'!DE354*'WEIGHTED from Refinitive'!$B$11)+('WEIGHTED from Refinitive'!$B$14*'ISSUE SCORE from EIKON'!DT354)+('ISSUE SCORE from EIKON'!EI354*'WEIGHTED from Refinitive'!$B$15)+('WEIGHTED from Refinitive'!$B$16*'ISSUE SCORE from EIKON'!EX354)</f>
        <v>64.957945306725762</v>
      </c>
      <c r="O351" s="1">
        <f>('WEIGHTED from Refinitive'!$B$3*'ISSUE SCORE from EIKON'!T354)+('WEIGHTED from Refinitive'!$B$4*'ISSUE SCORE from EIKON'!AI354)+('ISSUE SCORE from EIKON'!AX354*'WEIGHTED from Refinitive'!$B$5)+('WEIGHTED from Refinitive'!$B$8*'ISSUE SCORE from EIKON'!BM354)+('ISSUE SCORE from EIKON'!CB354*'WEIGHTED from Refinitive'!$B$9)+('WEIGHTED from Refinitive'!$B$10*'ISSUE SCORE from EIKON'!CQ354)+('ISSUE SCORE from EIKON'!DF354*'WEIGHTED from Refinitive'!$B$11)+('WEIGHTED from Refinitive'!$B$14*'ISSUE SCORE from EIKON'!DU354)+('ISSUE SCORE from EIKON'!EJ354*'WEIGHTED from Refinitive'!$B$15)+('WEIGHTED from Refinitive'!$B$16*'ISSUE SCORE from EIKON'!EY354)</f>
        <v>73.161393677898218</v>
      </c>
      <c r="P351" s="1">
        <f>('WEIGHTED from Refinitive'!$B$3*'ISSUE SCORE from EIKON'!U354)+('WEIGHTED from Refinitive'!$B$4*'ISSUE SCORE from EIKON'!AJ354)+('ISSUE SCORE from EIKON'!AY354*'WEIGHTED from Refinitive'!$B$5)+('WEIGHTED from Refinitive'!$B$8*'ISSUE SCORE from EIKON'!BN354)+('ISSUE SCORE from EIKON'!CC354*'WEIGHTED from Refinitive'!$B$9)+('WEIGHTED from Refinitive'!$B$10*'ISSUE SCORE from EIKON'!CR354)+('ISSUE SCORE from EIKON'!DG354*'WEIGHTED from Refinitive'!$B$11)+('WEIGHTED from Refinitive'!$B$14*'ISSUE SCORE from EIKON'!DV354)+('ISSUE SCORE from EIKON'!EK354*'WEIGHTED from Refinitive'!$B$15)+('WEIGHTED from Refinitive'!$B$16*'ISSUE SCORE from EIKON'!EZ354)</f>
        <v>79.401084247258183</v>
      </c>
    </row>
    <row r="352" spans="1:16" ht="15">
      <c r="A352" s="11" t="s">
        <v>420</v>
      </c>
      <c r="B352" s="1">
        <f>('WEIGHTED from Refinitive'!$B$3*'ISSUE SCORE from EIKON'!G355)+('WEIGHTED from Refinitive'!$B$4*'ISSUE SCORE from EIKON'!V355)+('ISSUE SCORE from EIKON'!AK355*'WEIGHTED from Refinitive'!$B$5)+('WEIGHTED from Refinitive'!$B$8*'ISSUE SCORE from EIKON'!AZ355)+('ISSUE SCORE from EIKON'!BO355*'WEIGHTED from Refinitive'!$B$9)+('WEIGHTED from Refinitive'!$B$10*'ISSUE SCORE from EIKON'!CD355)+('ISSUE SCORE from EIKON'!CS355*'WEIGHTED from Refinitive'!$B$11)+('WEIGHTED from Refinitive'!$B$14*'ISSUE SCORE from EIKON'!DH355)+('ISSUE SCORE from EIKON'!DW355*'WEIGHTED from Refinitive'!$B$15)+('WEIGHTED from Refinitive'!$B$16*'ISSUE SCORE from EIKON'!EL355)</f>
        <v>75.327447626065862</v>
      </c>
      <c r="C352" s="1">
        <f>('WEIGHTED from Refinitive'!$B$3*'ISSUE SCORE from EIKON'!H355)+('WEIGHTED from Refinitive'!$B$4*'ISSUE SCORE from EIKON'!W355)+('ISSUE SCORE from EIKON'!AL355*'WEIGHTED from Refinitive'!$B$5)+('WEIGHTED from Refinitive'!$B$8*'ISSUE SCORE from EIKON'!BA355)+('ISSUE SCORE from EIKON'!BP355*'WEIGHTED from Refinitive'!$B$9)+('WEIGHTED from Refinitive'!$B$10*'ISSUE SCORE from EIKON'!CE355)+('ISSUE SCORE from EIKON'!CT355*'WEIGHTED from Refinitive'!$B$11)+('WEIGHTED from Refinitive'!$B$14*'ISSUE SCORE from EIKON'!DI355)+('ISSUE SCORE from EIKON'!DX355*'WEIGHTED from Refinitive'!$B$15)+('WEIGHTED from Refinitive'!$B$16*'ISSUE SCORE from EIKON'!EM355)</f>
        <v>63.919651829749043</v>
      </c>
      <c r="D352" s="1">
        <f>('WEIGHTED from Refinitive'!$B$3*'ISSUE SCORE from EIKON'!I355)+('WEIGHTED from Refinitive'!$B$4*'ISSUE SCORE from EIKON'!X355)+('ISSUE SCORE from EIKON'!AM355*'WEIGHTED from Refinitive'!$B$5)+('WEIGHTED from Refinitive'!$B$8*'ISSUE SCORE from EIKON'!BB355)+('ISSUE SCORE from EIKON'!BQ355*'WEIGHTED from Refinitive'!$B$9)+('WEIGHTED from Refinitive'!$B$10*'ISSUE SCORE from EIKON'!CF355)+('ISSUE SCORE from EIKON'!CU355*'WEIGHTED from Refinitive'!$B$11)+('WEIGHTED from Refinitive'!$B$14*'ISSUE SCORE from EIKON'!DJ355)+('ISSUE SCORE from EIKON'!DY355*'WEIGHTED from Refinitive'!$B$15)+('WEIGHTED from Refinitive'!$B$16*'ISSUE SCORE from EIKON'!EN355)</f>
        <v>63.411801809639769</v>
      </c>
      <c r="E352" s="1">
        <f>('WEIGHTED from Refinitive'!$B$3*'ISSUE SCORE from EIKON'!J355)+('WEIGHTED from Refinitive'!$B$4*'ISSUE SCORE from EIKON'!Y355)+('ISSUE SCORE from EIKON'!AN355*'WEIGHTED from Refinitive'!$B$5)+('WEIGHTED from Refinitive'!$B$8*'ISSUE SCORE from EIKON'!BC355)+('ISSUE SCORE from EIKON'!BR355*'WEIGHTED from Refinitive'!$B$9)+('WEIGHTED from Refinitive'!$B$10*'ISSUE SCORE from EIKON'!CG355)+('ISSUE SCORE from EIKON'!CV355*'WEIGHTED from Refinitive'!$B$11)+('WEIGHTED from Refinitive'!$B$14*'ISSUE SCORE from EIKON'!DK355)+('ISSUE SCORE from EIKON'!DZ355*'WEIGHTED from Refinitive'!$B$15)+('WEIGHTED from Refinitive'!$B$16*'ISSUE SCORE from EIKON'!EO355)</f>
        <v>59.5024006668136</v>
      </c>
      <c r="F352" s="1">
        <f>('WEIGHTED from Refinitive'!$B$3*'ISSUE SCORE from EIKON'!K355)+('WEIGHTED from Refinitive'!$B$4*'ISSUE SCORE from EIKON'!Z355)+('ISSUE SCORE from EIKON'!AO355*'WEIGHTED from Refinitive'!$B$5)+('WEIGHTED from Refinitive'!$B$8*'ISSUE SCORE from EIKON'!BD355)+('ISSUE SCORE from EIKON'!BS355*'WEIGHTED from Refinitive'!$B$9)+('WEIGHTED from Refinitive'!$B$10*'ISSUE SCORE from EIKON'!CH355)+('ISSUE SCORE from EIKON'!CW355*'WEIGHTED from Refinitive'!$B$11)+('WEIGHTED from Refinitive'!$B$14*'ISSUE SCORE from EIKON'!DL355)+('ISSUE SCORE from EIKON'!EA355*'WEIGHTED from Refinitive'!$B$15)+('WEIGHTED from Refinitive'!$B$16*'ISSUE SCORE from EIKON'!EP355)</f>
        <v>57.342707292707246</v>
      </c>
      <c r="G352" s="1">
        <f>('WEIGHTED from Refinitive'!$B$3*'ISSUE SCORE from EIKON'!L355)+('WEIGHTED from Refinitive'!$B$4*'ISSUE SCORE from EIKON'!AA355)+('ISSUE SCORE from EIKON'!AP355*'WEIGHTED from Refinitive'!$B$5)+('WEIGHTED from Refinitive'!$B$8*'ISSUE SCORE from EIKON'!BE355)+('ISSUE SCORE from EIKON'!BT355*'WEIGHTED from Refinitive'!$B$9)+('WEIGHTED from Refinitive'!$B$10*'ISSUE SCORE from EIKON'!CI355)+('ISSUE SCORE from EIKON'!CX355*'WEIGHTED from Refinitive'!$B$11)+('WEIGHTED from Refinitive'!$B$14*'ISSUE SCORE from EIKON'!DM355)+('ISSUE SCORE from EIKON'!EB355*'WEIGHTED from Refinitive'!$B$15)+('WEIGHTED from Refinitive'!$B$16*'ISSUE SCORE from EIKON'!EQ355)</f>
        <v>50.692891923361856</v>
      </c>
      <c r="H352" s="1">
        <f>('WEIGHTED from Refinitive'!$B$3*'ISSUE SCORE from EIKON'!M355)+('WEIGHTED from Refinitive'!$B$4*'ISSUE SCORE from EIKON'!AB355)+('ISSUE SCORE from EIKON'!AQ355*'WEIGHTED from Refinitive'!$B$5)+('WEIGHTED from Refinitive'!$B$8*'ISSUE SCORE from EIKON'!BF355)+('ISSUE SCORE from EIKON'!BU355*'WEIGHTED from Refinitive'!$B$9)+('WEIGHTED from Refinitive'!$B$10*'ISSUE SCORE from EIKON'!CJ355)+('ISSUE SCORE from EIKON'!CY355*'WEIGHTED from Refinitive'!$B$11)+('WEIGHTED from Refinitive'!$B$14*'ISSUE SCORE from EIKON'!DN355)+('ISSUE SCORE from EIKON'!EC355*'WEIGHTED from Refinitive'!$B$15)+('WEIGHTED from Refinitive'!$B$16*'ISSUE SCORE from EIKON'!ER355)</f>
        <v>51.575992749107776</v>
      </c>
      <c r="I352" s="1">
        <f>('WEIGHTED from Refinitive'!$B$3*'ISSUE SCORE from EIKON'!N355)+('WEIGHTED from Refinitive'!$B$4*'ISSUE SCORE from EIKON'!AC355)+('ISSUE SCORE from EIKON'!AR355*'WEIGHTED from Refinitive'!$B$5)+('WEIGHTED from Refinitive'!$B$8*'ISSUE SCORE from EIKON'!BG355)+('ISSUE SCORE from EIKON'!BV355*'WEIGHTED from Refinitive'!$B$9)+('WEIGHTED from Refinitive'!$B$10*'ISSUE SCORE from EIKON'!CK355)+('ISSUE SCORE from EIKON'!CZ355*'WEIGHTED from Refinitive'!$B$11)+('WEIGHTED from Refinitive'!$B$14*'ISSUE SCORE from EIKON'!DO355)+('ISSUE SCORE from EIKON'!ED355*'WEIGHTED from Refinitive'!$B$15)+('WEIGHTED from Refinitive'!$B$16*'ISSUE SCORE from EIKON'!ES355)</f>
        <v>41.282413517643768</v>
      </c>
      <c r="J352" s="1">
        <f>('WEIGHTED from Refinitive'!$B$3*'ISSUE SCORE from EIKON'!O355)+('WEIGHTED from Refinitive'!$B$4*'ISSUE SCORE from EIKON'!AD355)+('ISSUE SCORE from EIKON'!AS355*'WEIGHTED from Refinitive'!$B$5)+('WEIGHTED from Refinitive'!$B$8*'ISSUE SCORE from EIKON'!BH355)+('ISSUE SCORE from EIKON'!BW355*'WEIGHTED from Refinitive'!$B$9)+('WEIGHTED from Refinitive'!$B$10*'ISSUE SCORE from EIKON'!CL355)+('ISSUE SCORE from EIKON'!DA355*'WEIGHTED from Refinitive'!$B$11)+('WEIGHTED from Refinitive'!$B$14*'ISSUE SCORE from EIKON'!DP355)+('ISSUE SCORE from EIKON'!EE355*'WEIGHTED from Refinitive'!$B$15)+('WEIGHTED from Refinitive'!$B$16*'ISSUE SCORE from EIKON'!ET355)</f>
        <v>35.857148393332572</v>
      </c>
      <c r="K352" s="1">
        <f>('WEIGHTED from Refinitive'!$B$3*'ISSUE SCORE from EIKON'!P355)+('WEIGHTED from Refinitive'!$B$4*'ISSUE SCORE from EIKON'!AE355)+('ISSUE SCORE from EIKON'!AT355*'WEIGHTED from Refinitive'!$B$5)+('WEIGHTED from Refinitive'!$B$8*'ISSUE SCORE from EIKON'!BI355)+('ISSUE SCORE from EIKON'!BX355*'WEIGHTED from Refinitive'!$B$9)+('WEIGHTED from Refinitive'!$B$10*'ISSUE SCORE from EIKON'!CM355)+('ISSUE SCORE from EIKON'!DB355*'WEIGHTED from Refinitive'!$B$11)+('WEIGHTED from Refinitive'!$B$14*'ISSUE SCORE from EIKON'!DQ355)+('ISSUE SCORE from EIKON'!EF355*'WEIGHTED from Refinitive'!$B$15)+('WEIGHTED from Refinitive'!$B$16*'ISSUE SCORE from EIKON'!EU355)</f>
        <v>28.503712278876165</v>
      </c>
      <c r="L352" s="1">
        <f>('WEIGHTED from Refinitive'!$B$3*'ISSUE SCORE from EIKON'!Q355)+('WEIGHTED from Refinitive'!$B$4*'ISSUE SCORE from EIKON'!AF355)+('ISSUE SCORE from EIKON'!AU355*'WEIGHTED from Refinitive'!$B$5)+('WEIGHTED from Refinitive'!$B$8*'ISSUE SCORE from EIKON'!BJ355)+('ISSUE SCORE from EIKON'!BY355*'WEIGHTED from Refinitive'!$B$9)+('WEIGHTED from Refinitive'!$B$10*'ISSUE SCORE from EIKON'!CN355)+('ISSUE SCORE from EIKON'!DC355*'WEIGHTED from Refinitive'!$B$11)+('WEIGHTED from Refinitive'!$B$14*'ISSUE SCORE from EIKON'!DR355)+('ISSUE SCORE from EIKON'!EG355*'WEIGHTED from Refinitive'!$B$15)+('WEIGHTED from Refinitive'!$B$16*'ISSUE SCORE from EIKON'!EV355)</f>
        <v>38.068020638849056</v>
      </c>
      <c r="M352" s="1">
        <f>('WEIGHTED from Refinitive'!$B$3*'ISSUE SCORE from EIKON'!R355)+('WEIGHTED from Refinitive'!$B$4*'ISSUE SCORE from EIKON'!AG355)+('ISSUE SCORE from EIKON'!AV355*'WEIGHTED from Refinitive'!$B$5)+('WEIGHTED from Refinitive'!$B$8*'ISSUE SCORE from EIKON'!BK355)+('ISSUE SCORE from EIKON'!BZ355*'WEIGHTED from Refinitive'!$B$9)+('WEIGHTED from Refinitive'!$B$10*'ISSUE SCORE from EIKON'!CO355)+('ISSUE SCORE from EIKON'!DD355*'WEIGHTED from Refinitive'!$B$11)+('WEIGHTED from Refinitive'!$B$14*'ISSUE SCORE from EIKON'!DS355)+('ISSUE SCORE from EIKON'!EH355*'WEIGHTED from Refinitive'!$B$15)+('WEIGHTED from Refinitive'!$B$16*'ISSUE SCORE from EIKON'!EW355)</f>
        <v>0</v>
      </c>
      <c r="N352" s="1">
        <f>('WEIGHTED from Refinitive'!$B$3*'ISSUE SCORE from EIKON'!S355)+('WEIGHTED from Refinitive'!$B$4*'ISSUE SCORE from EIKON'!AH355)+('ISSUE SCORE from EIKON'!AW355*'WEIGHTED from Refinitive'!$B$5)+('WEIGHTED from Refinitive'!$B$8*'ISSUE SCORE from EIKON'!BL355)+('ISSUE SCORE from EIKON'!CA355*'WEIGHTED from Refinitive'!$B$9)+('WEIGHTED from Refinitive'!$B$10*'ISSUE SCORE from EIKON'!CP355)+('ISSUE SCORE from EIKON'!DE355*'WEIGHTED from Refinitive'!$B$11)+('WEIGHTED from Refinitive'!$B$14*'ISSUE SCORE from EIKON'!DT355)+('ISSUE SCORE from EIKON'!EI355*'WEIGHTED from Refinitive'!$B$15)+('WEIGHTED from Refinitive'!$B$16*'ISSUE SCORE from EIKON'!EX355)</f>
        <v>0</v>
      </c>
      <c r="O352" s="1">
        <f>('WEIGHTED from Refinitive'!$B$3*'ISSUE SCORE from EIKON'!T355)+('WEIGHTED from Refinitive'!$B$4*'ISSUE SCORE from EIKON'!AI355)+('ISSUE SCORE from EIKON'!AX355*'WEIGHTED from Refinitive'!$B$5)+('WEIGHTED from Refinitive'!$B$8*'ISSUE SCORE from EIKON'!BM355)+('ISSUE SCORE from EIKON'!CB355*'WEIGHTED from Refinitive'!$B$9)+('WEIGHTED from Refinitive'!$B$10*'ISSUE SCORE from EIKON'!CQ355)+('ISSUE SCORE from EIKON'!DF355*'WEIGHTED from Refinitive'!$B$11)+('WEIGHTED from Refinitive'!$B$14*'ISSUE SCORE from EIKON'!DU355)+('ISSUE SCORE from EIKON'!EJ355*'WEIGHTED from Refinitive'!$B$15)+('WEIGHTED from Refinitive'!$B$16*'ISSUE SCORE from EIKON'!EY355)</f>
        <v>0</v>
      </c>
      <c r="P352" s="1">
        <f>('WEIGHTED from Refinitive'!$B$3*'ISSUE SCORE from EIKON'!U355)+('WEIGHTED from Refinitive'!$B$4*'ISSUE SCORE from EIKON'!AJ355)+('ISSUE SCORE from EIKON'!AY355*'WEIGHTED from Refinitive'!$B$5)+('WEIGHTED from Refinitive'!$B$8*'ISSUE SCORE from EIKON'!BN355)+('ISSUE SCORE from EIKON'!CC355*'WEIGHTED from Refinitive'!$B$9)+('WEIGHTED from Refinitive'!$B$10*'ISSUE SCORE from EIKON'!CR355)+('ISSUE SCORE from EIKON'!DG355*'WEIGHTED from Refinitive'!$B$11)+('WEIGHTED from Refinitive'!$B$14*'ISSUE SCORE from EIKON'!DV355)+('ISSUE SCORE from EIKON'!EK355*'WEIGHTED from Refinitive'!$B$15)+('WEIGHTED from Refinitive'!$B$16*'ISSUE SCORE from EIKON'!EZ355)</f>
        <v>0</v>
      </c>
    </row>
    <row r="353" spans="1:16" ht="15">
      <c r="A353" s="11" t="s">
        <v>421</v>
      </c>
      <c r="B353" s="1">
        <f>('WEIGHTED from Refinitive'!$B$3*'ISSUE SCORE from EIKON'!G356)+('WEIGHTED from Refinitive'!$B$4*'ISSUE SCORE from EIKON'!V356)+('ISSUE SCORE from EIKON'!AK356*'WEIGHTED from Refinitive'!$B$5)+('WEIGHTED from Refinitive'!$B$8*'ISSUE SCORE from EIKON'!AZ356)+('ISSUE SCORE from EIKON'!BO356*'WEIGHTED from Refinitive'!$B$9)+('WEIGHTED from Refinitive'!$B$10*'ISSUE SCORE from EIKON'!CD356)+('ISSUE SCORE from EIKON'!CS356*'WEIGHTED from Refinitive'!$B$11)+('WEIGHTED from Refinitive'!$B$14*'ISSUE SCORE from EIKON'!DH356)+('ISSUE SCORE from EIKON'!DW356*'WEIGHTED from Refinitive'!$B$15)+('WEIGHTED from Refinitive'!$B$16*'ISSUE SCORE from EIKON'!EL356)</f>
        <v>85.016891891891859</v>
      </c>
      <c r="C353" s="1">
        <f>('WEIGHTED from Refinitive'!$B$3*'ISSUE SCORE from EIKON'!H356)+('WEIGHTED from Refinitive'!$B$4*'ISSUE SCORE from EIKON'!W356)+('ISSUE SCORE from EIKON'!AL356*'WEIGHTED from Refinitive'!$B$5)+('WEIGHTED from Refinitive'!$B$8*'ISSUE SCORE from EIKON'!BA356)+('ISSUE SCORE from EIKON'!BP356*'WEIGHTED from Refinitive'!$B$9)+('WEIGHTED from Refinitive'!$B$10*'ISSUE SCORE from EIKON'!CE356)+('ISSUE SCORE from EIKON'!CT356*'WEIGHTED from Refinitive'!$B$11)+('WEIGHTED from Refinitive'!$B$14*'ISSUE SCORE from EIKON'!DI356)+('ISSUE SCORE from EIKON'!DX356*'WEIGHTED from Refinitive'!$B$15)+('WEIGHTED from Refinitive'!$B$16*'ISSUE SCORE from EIKON'!EM356)</f>
        <v>85.569055944055904</v>
      </c>
      <c r="D353" s="1">
        <f>('WEIGHTED from Refinitive'!$B$3*'ISSUE SCORE from EIKON'!I356)+('WEIGHTED from Refinitive'!$B$4*'ISSUE SCORE from EIKON'!X356)+('ISSUE SCORE from EIKON'!AM356*'WEIGHTED from Refinitive'!$B$5)+('WEIGHTED from Refinitive'!$B$8*'ISSUE SCORE from EIKON'!BB356)+('ISSUE SCORE from EIKON'!BQ356*'WEIGHTED from Refinitive'!$B$9)+('WEIGHTED from Refinitive'!$B$10*'ISSUE SCORE from EIKON'!CF356)+('ISSUE SCORE from EIKON'!CU356*'WEIGHTED from Refinitive'!$B$11)+('WEIGHTED from Refinitive'!$B$14*'ISSUE SCORE from EIKON'!DJ356)+('ISSUE SCORE from EIKON'!DY356*'WEIGHTED from Refinitive'!$B$15)+('WEIGHTED from Refinitive'!$B$16*'ISSUE SCORE from EIKON'!EN356)</f>
        <v>82.87109375</v>
      </c>
      <c r="E353" s="1">
        <f>('WEIGHTED from Refinitive'!$B$3*'ISSUE SCORE from EIKON'!J356)+('WEIGHTED from Refinitive'!$B$4*'ISSUE SCORE from EIKON'!Y356)+('ISSUE SCORE from EIKON'!AN356*'WEIGHTED from Refinitive'!$B$5)+('WEIGHTED from Refinitive'!$B$8*'ISSUE SCORE from EIKON'!BC356)+('ISSUE SCORE from EIKON'!BR356*'WEIGHTED from Refinitive'!$B$9)+('WEIGHTED from Refinitive'!$B$10*'ISSUE SCORE from EIKON'!CG356)+('ISSUE SCORE from EIKON'!CV356*'WEIGHTED from Refinitive'!$B$11)+('WEIGHTED from Refinitive'!$B$14*'ISSUE SCORE from EIKON'!DK356)+('ISSUE SCORE from EIKON'!DZ356*'WEIGHTED from Refinitive'!$B$15)+('WEIGHTED from Refinitive'!$B$16*'ISSUE SCORE from EIKON'!EO356)</f>
        <v>69.219565217391292</v>
      </c>
      <c r="F353" s="1">
        <f>('WEIGHTED from Refinitive'!$B$3*'ISSUE SCORE from EIKON'!K356)+('WEIGHTED from Refinitive'!$B$4*'ISSUE SCORE from EIKON'!Z356)+('ISSUE SCORE from EIKON'!AO356*'WEIGHTED from Refinitive'!$B$5)+('WEIGHTED from Refinitive'!$B$8*'ISSUE SCORE from EIKON'!BD356)+('ISSUE SCORE from EIKON'!BS356*'WEIGHTED from Refinitive'!$B$9)+('WEIGHTED from Refinitive'!$B$10*'ISSUE SCORE from EIKON'!CH356)+('ISSUE SCORE from EIKON'!CW356*'WEIGHTED from Refinitive'!$B$11)+('WEIGHTED from Refinitive'!$B$14*'ISSUE SCORE from EIKON'!DL356)+('ISSUE SCORE from EIKON'!EA356*'WEIGHTED from Refinitive'!$B$15)+('WEIGHTED from Refinitive'!$B$16*'ISSUE SCORE from EIKON'!EP356)</f>
        <v>72.627450980392126</v>
      </c>
      <c r="G353" s="1">
        <f>('WEIGHTED from Refinitive'!$B$3*'ISSUE SCORE from EIKON'!L356)+('WEIGHTED from Refinitive'!$B$4*'ISSUE SCORE from EIKON'!AA356)+('ISSUE SCORE from EIKON'!AP356*'WEIGHTED from Refinitive'!$B$5)+('WEIGHTED from Refinitive'!$B$8*'ISSUE SCORE from EIKON'!BE356)+('ISSUE SCORE from EIKON'!BT356*'WEIGHTED from Refinitive'!$B$9)+('WEIGHTED from Refinitive'!$B$10*'ISSUE SCORE from EIKON'!CI356)+('ISSUE SCORE from EIKON'!CX356*'WEIGHTED from Refinitive'!$B$11)+('WEIGHTED from Refinitive'!$B$14*'ISSUE SCORE from EIKON'!DM356)+('ISSUE SCORE from EIKON'!EB356*'WEIGHTED from Refinitive'!$B$15)+('WEIGHTED from Refinitive'!$B$16*'ISSUE SCORE from EIKON'!EQ356)</f>
        <v>72.420918367346914</v>
      </c>
      <c r="H353" s="1">
        <f>('WEIGHTED from Refinitive'!$B$3*'ISSUE SCORE from EIKON'!M356)+('WEIGHTED from Refinitive'!$B$4*'ISSUE SCORE from EIKON'!AB356)+('ISSUE SCORE from EIKON'!AQ356*'WEIGHTED from Refinitive'!$B$5)+('WEIGHTED from Refinitive'!$B$8*'ISSUE SCORE from EIKON'!BF356)+('ISSUE SCORE from EIKON'!BU356*'WEIGHTED from Refinitive'!$B$9)+('WEIGHTED from Refinitive'!$B$10*'ISSUE SCORE from EIKON'!CJ356)+('ISSUE SCORE from EIKON'!CY356*'WEIGHTED from Refinitive'!$B$11)+('WEIGHTED from Refinitive'!$B$14*'ISSUE SCORE from EIKON'!DN356)+('ISSUE SCORE from EIKON'!EC356*'WEIGHTED from Refinitive'!$B$15)+('WEIGHTED from Refinitive'!$B$16*'ISSUE SCORE from EIKON'!ER356)</f>
        <v>73.973684210526287</v>
      </c>
      <c r="I353" s="1">
        <f>('WEIGHTED from Refinitive'!$B$3*'ISSUE SCORE from EIKON'!N356)+('WEIGHTED from Refinitive'!$B$4*'ISSUE SCORE from EIKON'!AC356)+('ISSUE SCORE from EIKON'!AR356*'WEIGHTED from Refinitive'!$B$5)+('WEIGHTED from Refinitive'!$B$8*'ISSUE SCORE from EIKON'!BG356)+('ISSUE SCORE from EIKON'!BV356*'WEIGHTED from Refinitive'!$B$9)+('WEIGHTED from Refinitive'!$B$10*'ISSUE SCORE from EIKON'!CK356)+('ISSUE SCORE from EIKON'!CZ356*'WEIGHTED from Refinitive'!$B$11)+('WEIGHTED from Refinitive'!$B$14*'ISSUE SCORE from EIKON'!DO356)+('ISSUE SCORE from EIKON'!ED356*'WEIGHTED from Refinitive'!$B$15)+('WEIGHTED from Refinitive'!$B$16*'ISSUE SCORE from EIKON'!ES356)</f>
        <v>68.242187499999986</v>
      </c>
      <c r="J353" s="1">
        <f>('WEIGHTED from Refinitive'!$B$3*'ISSUE SCORE from EIKON'!O356)+('WEIGHTED from Refinitive'!$B$4*'ISSUE SCORE from EIKON'!AD356)+('ISSUE SCORE from EIKON'!AS356*'WEIGHTED from Refinitive'!$B$5)+('WEIGHTED from Refinitive'!$B$8*'ISSUE SCORE from EIKON'!BH356)+('ISSUE SCORE from EIKON'!BW356*'WEIGHTED from Refinitive'!$B$9)+('WEIGHTED from Refinitive'!$B$10*'ISSUE SCORE from EIKON'!CL356)+('ISSUE SCORE from EIKON'!DA356*'WEIGHTED from Refinitive'!$B$11)+('WEIGHTED from Refinitive'!$B$14*'ISSUE SCORE from EIKON'!DP356)+('ISSUE SCORE from EIKON'!EE356*'WEIGHTED from Refinitive'!$B$15)+('WEIGHTED from Refinitive'!$B$16*'ISSUE SCORE from EIKON'!ET356)</f>
        <v>72.344444444444434</v>
      </c>
      <c r="K353" s="1">
        <f>('WEIGHTED from Refinitive'!$B$3*'ISSUE SCORE from EIKON'!P356)+('WEIGHTED from Refinitive'!$B$4*'ISSUE SCORE from EIKON'!AE356)+('ISSUE SCORE from EIKON'!AT356*'WEIGHTED from Refinitive'!$B$5)+('WEIGHTED from Refinitive'!$B$8*'ISSUE SCORE from EIKON'!BI356)+('ISSUE SCORE from EIKON'!BX356*'WEIGHTED from Refinitive'!$B$9)+('WEIGHTED from Refinitive'!$B$10*'ISSUE SCORE from EIKON'!CM356)+('ISSUE SCORE from EIKON'!DB356*'WEIGHTED from Refinitive'!$B$11)+('WEIGHTED from Refinitive'!$B$14*'ISSUE SCORE from EIKON'!DQ356)+('ISSUE SCORE from EIKON'!EF356*'WEIGHTED from Refinitive'!$B$15)+('WEIGHTED from Refinitive'!$B$16*'ISSUE SCORE from EIKON'!EU356)</f>
        <v>69.159883720930225</v>
      </c>
      <c r="L353" s="1">
        <f>('WEIGHTED from Refinitive'!$B$3*'ISSUE SCORE from EIKON'!Q356)+('WEIGHTED from Refinitive'!$B$4*'ISSUE SCORE from EIKON'!AF356)+('ISSUE SCORE from EIKON'!AU356*'WEIGHTED from Refinitive'!$B$5)+('WEIGHTED from Refinitive'!$B$8*'ISSUE SCORE from EIKON'!BJ356)+('ISSUE SCORE from EIKON'!BY356*'WEIGHTED from Refinitive'!$B$9)+('WEIGHTED from Refinitive'!$B$10*'ISSUE SCORE from EIKON'!CN356)+('ISSUE SCORE from EIKON'!DC356*'WEIGHTED from Refinitive'!$B$11)+('WEIGHTED from Refinitive'!$B$14*'ISSUE SCORE from EIKON'!DR356)+('ISSUE SCORE from EIKON'!EG356*'WEIGHTED from Refinitive'!$B$15)+('WEIGHTED from Refinitive'!$B$16*'ISSUE SCORE from EIKON'!EV356)</f>
        <v>71.762345679012327</v>
      </c>
      <c r="M353" s="1">
        <f>('WEIGHTED from Refinitive'!$B$3*'ISSUE SCORE from EIKON'!R356)+('WEIGHTED from Refinitive'!$B$4*'ISSUE SCORE from EIKON'!AG356)+('ISSUE SCORE from EIKON'!AV356*'WEIGHTED from Refinitive'!$B$5)+('WEIGHTED from Refinitive'!$B$8*'ISSUE SCORE from EIKON'!BK356)+('ISSUE SCORE from EIKON'!BZ356*'WEIGHTED from Refinitive'!$B$9)+('WEIGHTED from Refinitive'!$B$10*'ISSUE SCORE from EIKON'!CO356)+('ISSUE SCORE from EIKON'!DD356*'WEIGHTED from Refinitive'!$B$11)+('WEIGHTED from Refinitive'!$B$14*'ISSUE SCORE from EIKON'!DS356)+('ISSUE SCORE from EIKON'!EH356*'WEIGHTED from Refinitive'!$B$15)+('WEIGHTED from Refinitive'!$B$16*'ISSUE SCORE from EIKON'!EW356)</f>
        <v>69.491935483870947</v>
      </c>
      <c r="N353" s="1">
        <f>('WEIGHTED from Refinitive'!$B$3*'ISSUE SCORE from EIKON'!S356)+('WEIGHTED from Refinitive'!$B$4*'ISSUE SCORE from EIKON'!AH356)+('ISSUE SCORE from EIKON'!AW356*'WEIGHTED from Refinitive'!$B$5)+('WEIGHTED from Refinitive'!$B$8*'ISSUE SCORE from EIKON'!BL356)+('ISSUE SCORE from EIKON'!CA356*'WEIGHTED from Refinitive'!$B$9)+('WEIGHTED from Refinitive'!$B$10*'ISSUE SCORE from EIKON'!CP356)+('ISSUE SCORE from EIKON'!DE356*'WEIGHTED from Refinitive'!$B$11)+('WEIGHTED from Refinitive'!$B$14*'ISSUE SCORE from EIKON'!DT356)+('ISSUE SCORE from EIKON'!EI356*'WEIGHTED from Refinitive'!$B$15)+('WEIGHTED from Refinitive'!$B$16*'ISSUE SCORE from EIKON'!EX356)</f>
        <v>70.819444444444429</v>
      </c>
      <c r="O353" s="1">
        <f>('WEIGHTED from Refinitive'!$B$3*'ISSUE SCORE from EIKON'!T356)+('WEIGHTED from Refinitive'!$B$4*'ISSUE SCORE from EIKON'!AI356)+('ISSUE SCORE from EIKON'!AX356*'WEIGHTED from Refinitive'!$B$5)+('WEIGHTED from Refinitive'!$B$8*'ISSUE SCORE from EIKON'!BM356)+('ISSUE SCORE from EIKON'!CB356*'WEIGHTED from Refinitive'!$B$9)+('WEIGHTED from Refinitive'!$B$10*'ISSUE SCORE from EIKON'!CQ356)+('ISSUE SCORE from EIKON'!DF356*'WEIGHTED from Refinitive'!$B$11)+('WEIGHTED from Refinitive'!$B$14*'ISSUE SCORE from EIKON'!DU356)+('ISSUE SCORE from EIKON'!EJ356*'WEIGHTED from Refinitive'!$B$15)+('WEIGHTED from Refinitive'!$B$16*'ISSUE SCORE from EIKON'!EY356)</f>
        <v>56.259259259259231</v>
      </c>
      <c r="P353" s="1">
        <f>('WEIGHTED from Refinitive'!$B$3*'ISSUE SCORE from EIKON'!U356)+('WEIGHTED from Refinitive'!$B$4*'ISSUE SCORE from EIKON'!AJ356)+('ISSUE SCORE from EIKON'!AY356*'WEIGHTED from Refinitive'!$B$5)+('WEIGHTED from Refinitive'!$B$8*'ISSUE SCORE from EIKON'!BN356)+('ISSUE SCORE from EIKON'!CC356*'WEIGHTED from Refinitive'!$B$9)+('WEIGHTED from Refinitive'!$B$10*'ISSUE SCORE from EIKON'!CR356)+('ISSUE SCORE from EIKON'!DG356*'WEIGHTED from Refinitive'!$B$11)+('WEIGHTED from Refinitive'!$B$14*'ISSUE SCORE from EIKON'!DV356)+('ISSUE SCORE from EIKON'!EK356*'WEIGHTED from Refinitive'!$B$15)+('WEIGHTED from Refinitive'!$B$16*'ISSUE SCORE from EIKON'!EZ356)</f>
        <v>54.019607843137216</v>
      </c>
    </row>
    <row r="354" spans="1:16" ht="15">
      <c r="A354" s="11" t="s">
        <v>422</v>
      </c>
      <c r="B354" s="1">
        <f>('WEIGHTED from Refinitive'!$B$3*'ISSUE SCORE from EIKON'!G357)+('WEIGHTED from Refinitive'!$B$4*'ISSUE SCORE from EIKON'!V357)+('ISSUE SCORE from EIKON'!AK357*'WEIGHTED from Refinitive'!$B$5)+('WEIGHTED from Refinitive'!$B$8*'ISSUE SCORE from EIKON'!AZ357)+('ISSUE SCORE from EIKON'!BO357*'WEIGHTED from Refinitive'!$B$9)+('WEIGHTED from Refinitive'!$B$10*'ISSUE SCORE from EIKON'!CD357)+('ISSUE SCORE from EIKON'!CS357*'WEIGHTED from Refinitive'!$B$11)+('WEIGHTED from Refinitive'!$B$14*'ISSUE SCORE from EIKON'!DH357)+('ISSUE SCORE from EIKON'!DW357*'WEIGHTED from Refinitive'!$B$15)+('WEIGHTED from Refinitive'!$B$16*'ISSUE SCORE from EIKON'!EL357)</f>
        <v>74.378200200747045</v>
      </c>
      <c r="C354" s="1">
        <f>('WEIGHTED from Refinitive'!$B$3*'ISSUE SCORE from EIKON'!H357)+('WEIGHTED from Refinitive'!$B$4*'ISSUE SCORE from EIKON'!W357)+('ISSUE SCORE from EIKON'!AL357*'WEIGHTED from Refinitive'!$B$5)+('WEIGHTED from Refinitive'!$B$8*'ISSUE SCORE from EIKON'!BA357)+('ISSUE SCORE from EIKON'!BP357*'WEIGHTED from Refinitive'!$B$9)+('WEIGHTED from Refinitive'!$B$10*'ISSUE SCORE from EIKON'!CE357)+('ISSUE SCORE from EIKON'!CT357*'WEIGHTED from Refinitive'!$B$11)+('WEIGHTED from Refinitive'!$B$14*'ISSUE SCORE from EIKON'!DI357)+('ISSUE SCORE from EIKON'!DX357*'WEIGHTED from Refinitive'!$B$15)+('WEIGHTED from Refinitive'!$B$16*'ISSUE SCORE from EIKON'!EM357)</f>
        <v>75.513343545718158</v>
      </c>
      <c r="D354" s="1">
        <f>('WEIGHTED from Refinitive'!$B$3*'ISSUE SCORE from EIKON'!I357)+('WEIGHTED from Refinitive'!$B$4*'ISSUE SCORE from EIKON'!X357)+('ISSUE SCORE from EIKON'!AM357*'WEIGHTED from Refinitive'!$B$5)+('WEIGHTED from Refinitive'!$B$8*'ISSUE SCORE from EIKON'!BB357)+('ISSUE SCORE from EIKON'!BQ357*'WEIGHTED from Refinitive'!$B$9)+('WEIGHTED from Refinitive'!$B$10*'ISSUE SCORE from EIKON'!CF357)+('ISSUE SCORE from EIKON'!CU357*'WEIGHTED from Refinitive'!$B$11)+('WEIGHTED from Refinitive'!$B$14*'ISSUE SCORE from EIKON'!DJ357)+('ISSUE SCORE from EIKON'!DY357*'WEIGHTED from Refinitive'!$B$15)+('WEIGHTED from Refinitive'!$B$16*'ISSUE SCORE from EIKON'!EN357)</f>
        <v>69.243933066527461</v>
      </c>
      <c r="E354" s="1">
        <f>('WEIGHTED from Refinitive'!$B$3*'ISSUE SCORE from EIKON'!J357)+('WEIGHTED from Refinitive'!$B$4*'ISSUE SCORE from EIKON'!Y357)+('ISSUE SCORE from EIKON'!AN357*'WEIGHTED from Refinitive'!$B$5)+('WEIGHTED from Refinitive'!$B$8*'ISSUE SCORE from EIKON'!BC357)+('ISSUE SCORE from EIKON'!BR357*'WEIGHTED from Refinitive'!$B$9)+('WEIGHTED from Refinitive'!$B$10*'ISSUE SCORE from EIKON'!CG357)+('ISSUE SCORE from EIKON'!CV357*'WEIGHTED from Refinitive'!$B$11)+('WEIGHTED from Refinitive'!$B$14*'ISSUE SCORE from EIKON'!DK357)+('ISSUE SCORE from EIKON'!DZ357*'WEIGHTED from Refinitive'!$B$15)+('WEIGHTED from Refinitive'!$B$16*'ISSUE SCORE from EIKON'!EO357)</f>
        <v>62.285379328503161</v>
      </c>
      <c r="F354" s="1">
        <f>('WEIGHTED from Refinitive'!$B$3*'ISSUE SCORE from EIKON'!K357)+('WEIGHTED from Refinitive'!$B$4*'ISSUE SCORE from EIKON'!Z357)+('ISSUE SCORE from EIKON'!AO357*'WEIGHTED from Refinitive'!$B$5)+('WEIGHTED from Refinitive'!$B$8*'ISSUE SCORE from EIKON'!BD357)+('ISSUE SCORE from EIKON'!BS357*'WEIGHTED from Refinitive'!$B$9)+('WEIGHTED from Refinitive'!$B$10*'ISSUE SCORE from EIKON'!CH357)+('ISSUE SCORE from EIKON'!CW357*'WEIGHTED from Refinitive'!$B$11)+('WEIGHTED from Refinitive'!$B$14*'ISSUE SCORE from EIKON'!DL357)+('ISSUE SCORE from EIKON'!EA357*'WEIGHTED from Refinitive'!$B$15)+('WEIGHTED from Refinitive'!$B$16*'ISSUE SCORE from EIKON'!EP357)</f>
        <v>54.652707355537501</v>
      </c>
      <c r="G354" s="1">
        <f>('WEIGHTED from Refinitive'!$B$3*'ISSUE SCORE from EIKON'!L357)+('WEIGHTED from Refinitive'!$B$4*'ISSUE SCORE from EIKON'!AA357)+('ISSUE SCORE from EIKON'!AP357*'WEIGHTED from Refinitive'!$B$5)+('WEIGHTED from Refinitive'!$B$8*'ISSUE SCORE from EIKON'!BE357)+('ISSUE SCORE from EIKON'!BT357*'WEIGHTED from Refinitive'!$B$9)+('WEIGHTED from Refinitive'!$B$10*'ISSUE SCORE from EIKON'!CI357)+('ISSUE SCORE from EIKON'!CX357*'WEIGHTED from Refinitive'!$B$11)+('WEIGHTED from Refinitive'!$B$14*'ISSUE SCORE from EIKON'!DM357)+('ISSUE SCORE from EIKON'!EB357*'WEIGHTED from Refinitive'!$B$15)+('WEIGHTED from Refinitive'!$B$16*'ISSUE SCORE from EIKON'!EQ357)</f>
        <v>57.341113040961034</v>
      </c>
      <c r="H354" s="1">
        <f>('WEIGHTED from Refinitive'!$B$3*'ISSUE SCORE from EIKON'!M357)+('WEIGHTED from Refinitive'!$B$4*'ISSUE SCORE from EIKON'!AB357)+('ISSUE SCORE from EIKON'!AQ357*'WEIGHTED from Refinitive'!$B$5)+('WEIGHTED from Refinitive'!$B$8*'ISSUE SCORE from EIKON'!BF357)+('ISSUE SCORE from EIKON'!BU357*'WEIGHTED from Refinitive'!$B$9)+('WEIGHTED from Refinitive'!$B$10*'ISSUE SCORE from EIKON'!CJ357)+('ISSUE SCORE from EIKON'!CY357*'WEIGHTED from Refinitive'!$B$11)+('WEIGHTED from Refinitive'!$B$14*'ISSUE SCORE from EIKON'!DN357)+('ISSUE SCORE from EIKON'!EC357*'WEIGHTED from Refinitive'!$B$15)+('WEIGHTED from Refinitive'!$B$16*'ISSUE SCORE from EIKON'!ER357)</f>
        <v>61.856986460520979</v>
      </c>
      <c r="I354" s="1">
        <f>('WEIGHTED from Refinitive'!$B$3*'ISSUE SCORE from EIKON'!N357)+('WEIGHTED from Refinitive'!$B$4*'ISSUE SCORE from EIKON'!AC357)+('ISSUE SCORE from EIKON'!AR357*'WEIGHTED from Refinitive'!$B$5)+('WEIGHTED from Refinitive'!$B$8*'ISSUE SCORE from EIKON'!BG357)+('ISSUE SCORE from EIKON'!BV357*'WEIGHTED from Refinitive'!$B$9)+('WEIGHTED from Refinitive'!$B$10*'ISSUE SCORE from EIKON'!CK357)+('ISSUE SCORE from EIKON'!CZ357*'WEIGHTED from Refinitive'!$B$11)+('WEIGHTED from Refinitive'!$B$14*'ISSUE SCORE from EIKON'!DO357)+('ISSUE SCORE from EIKON'!ED357*'WEIGHTED from Refinitive'!$B$15)+('WEIGHTED from Refinitive'!$B$16*'ISSUE SCORE from EIKON'!ES357)</f>
        <v>56.188274308597144</v>
      </c>
      <c r="J354" s="1">
        <f>('WEIGHTED from Refinitive'!$B$3*'ISSUE SCORE from EIKON'!O357)+('WEIGHTED from Refinitive'!$B$4*'ISSUE SCORE from EIKON'!AD357)+('ISSUE SCORE from EIKON'!AS357*'WEIGHTED from Refinitive'!$B$5)+('WEIGHTED from Refinitive'!$B$8*'ISSUE SCORE from EIKON'!BH357)+('ISSUE SCORE from EIKON'!BW357*'WEIGHTED from Refinitive'!$B$9)+('WEIGHTED from Refinitive'!$B$10*'ISSUE SCORE from EIKON'!CL357)+('ISSUE SCORE from EIKON'!DA357*'WEIGHTED from Refinitive'!$B$11)+('WEIGHTED from Refinitive'!$B$14*'ISSUE SCORE from EIKON'!DP357)+('ISSUE SCORE from EIKON'!EE357*'WEIGHTED from Refinitive'!$B$15)+('WEIGHTED from Refinitive'!$B$16*'ISSUE SCORE from EIKON'!ET357)</f>
        <v>40.945964476949158</v>
      </c>
      <c r="K354" s="1">
        <f>('WEIGHTED from Refinitive'!$B$3*'ISSUE SCORE from EIKON'!P357)+('WEIGHTED from Refinitive'!$B$4*'ISSUE SCORE from EIKON'!AE357)+('ISSUE SCORE from EIKON'!AT357*'WEIGHTED from Refinitive'!$B$5)+('WEIGHTED from Refinitive'!$B$8*'ISSUE SCORE from EIKON'!BI357)+('ISSUE SCORE from EIKON'!BX357*'WEIGHTED from Refinitive'!$B$9)+('WEIGHTED from Refinitive'!$B$10*'ISSUE SCORE from EIKON'!CM357)+('ISSUE SCORE from EIKON'!DB357*'WEIGHTED from Refinitive'!$B$11)+('WEIGHTED from Refinitive'!$B$14*'ISSUE SCORE from EIKON'!DQ357)+('ISSUE SCORE from EIKON'!EF357*'WEIGHTED from Refinitive'!$B$15)+('WEIGHTED from Refinitive'!$B$16*'ISSUE SCORE from EIKON'!EU357)</f>
        <v>35.223785319779033</v>
      </c>
      <c r="L354" s="1">
        <f>('WEIGHTED from Refinitive'!$B$3*'ISSUE SCORE from EIKON'!Q357)+('WEIGHTED from Refinitive'!$B$4*'ISSUE SCORE from EIKON'!AF357)+('ISSUE SCORE from EIKON'!AU357*'WEIGHTED from Refinitive'!$B$5)+('WEIGHTED from Refinitive'!$B$8*'ISSUE SCORE from EIKON'!BJ357)+('ISSUE SCORE from EIKON'!BY357*'WEIGHTED from Refinitive'!$B$9)+('WEIGHTED from Refinitive'!$B$10*'ISSUE SCORE from EIKON'!CN357)+('ISSUE SCORE from EIKON'!DC357*'WEIGHTED from Refinitive'!$B$11)+('WEIGHTED from Refinitive'!$B$14*'ISSUE SCORE from EIKON'!DR357)+('ISSUE SCORE from EIKON'!EG357*'WEIGHTED from Refinitive'!$B$15)+('WEIGHTED from Refinitive'!$B$16*'ISSUE SCORE from EIKON'!EV357)</f>
        <v>31.798338815602229</v>
      </c>
      <c r="M354" s="1">
        <f>('WEIGHTED from Refinitive'!$B$3*'ISSUE SCORE from EIKON'!R357)+('WEIGHTED from Refinitive'!$B$4*'ISSUE SCORE from EIKON'!AG357)+('ISSUE SCORE from EIKON'!AV357*'WEIGHTED from Refinitive'!$B$5)+('WEIGHTED from Refinitive'!$B$8*'ISSUE SCORE from EIKON'!BK357)+('ISSUE SCORE from EIKON'!BZ357*'WEIGHTED from Refinitive'!$B$9)+('WEIGHTED from Refinitive'!$B$10*'ISSUE SCORE from EIKON'!CO357)+('ISSUE SCORE from EIKON'!DD357*'WEIGHTED from Refinitive'!$B$11)+('WEIGHTED from Refinitive'!$B$14*'ISSUE SCORE from EIKON'!DS357)+('ISSUE SCORE from EIKON'!EH357*'WEIGHTED from Refinitive'!$B$15)+('WEIGHTED from Refinitive'!$B$16*'ISSUE SCORE from EIKON'!EW357)</f>
        <v>33.619631572351778</v>
      </c>
      <c r="N354" s="1">
        <f>('WEIGHTED from Refinitive'!$B$3*'ISSUE SCORE from EIKON'!S357)+('WEIGHTED from Refinitive'!$B$4*'ISSUE SCORE from EIKON'!AH357)+('ISSUE SCORE from EIKON'!AW357*'WEIGHTED from Refinitive'!$B$5)+('WEIGHTED from Refinitive'!$B$8*'ISSUE SCORE from EIKON'!BL357)+('ISSUE SCORE from EIKON'!CA357*'WEIGHTED from Refinitive'!$B$9)+('WEIGHTED from Refinitive'!$B$10*'ISSUE SCORE from EIKON'!CP357)+('ISSUE SCORE from EIKON'!DE357*'WEIGHTED from Refinitive'!$B$11)+('WEIGHTED from Refinitive'!$B$14*'ISSUE SCORE from EIKON'!DT357)+('ISSUE SCORE from EIKON'!EI357*'WEIGHTED from Refinitive'!$B$15)+('WEIGHTED from Refinitive'!$B$16*'ISSUE SCORE from EIKON'!EX357)</f>
        <v>37.880687007056835</v>
      </c>
      <c r="O354" s="1">
        <f>('WEIGHTED from Refinitive'!$B$3*'ISSUE SCORE from EIKON'!T357)+('WEIGHTED from Refinitive'!$B$4*'ISSUE SCORE from EIKON'!AI357)+('ISSUE SCORE from EIKON'!AX357*'WEIGHTED from Refinitive'!$B$5)+('WEIGHTED from Refinitive'!$B$8*'ISSUE SCORE from EIKON'!BM357)+('ISSUE SCORE from EIKON'!CB357*'WEIGHTED from Refinitive'!$B$9)+('WEIGHTED from Refinitive'!$B$10*'ISSUE SCORE from EIKON'!CQ357)+('ISSUE SCORE from EIKON'!DF357*'WEIGHTED from Refinitive'!$B$11)+('WEIGHTED from Refinitive'!$B$14*'ISSUE SCORE from EIKON'!DU357)+('ISSUE SCORE from EIKON'!EJ357*'WEIGHTED from Refinitive'!$B$15)+('WEIGHTED from Refinitive'!$B$16*'ISSUE SCORE from EIKON'!EY357)</f>
        <v>33.689390317417377</v>
      </c>
      <c r="P354" s="1">
        <f>('WEIGHTED from Refinitive'!$B$3*'ISSUE SCORE from EIKON'!U357)+('WEIGHTED from Refinitive'!$B$4*'ISSUE SCORE from EIKON'!AJ357)+('ISSUE SCORE from EIKON'!AY357*'WEIGHTED from Refinitive'!$B$5)+('WEIGHTED from Refinitive'!$B$8*'ISSUE SCORE from EIKON'!BN357)+('ISSUE SCORE from EIKON'!CC357*'WEIGHTED from Refinitive'!$B$9)+('WEIGHTED from Refinitive'!$B$10*'ISSUE SCORE from EIKON'!CR357)+('ISSUE SCORE from EIKON'!DG357*'WEIGHTED from Refinitive'!$B$11)+('WEIGHTED from Refinitive'!$B$14*'ISSUE SCORE from EIKON'!DV357)+('ISSUE SCORE from EIKON'!EK357*'WEIGHTED from Refinitive'!$B$15)+('WEIGHTED from Refinitive'!$B$16*'ISSUE SCORE from EIKON'!EZ357)</f>
        <v>33.397175141242911</v>
      </c>
    </row>
    <row r="355" spans="1:16" ht="15">
      <c r="A355" s="11" t="s">
        <v>423</v>
      </c>
      <c r="B355" s="1">
        <f>('WEIGHTED from Refinitive'!$B$3*'ISSUE SCORE from EIKON'!G358)+('WEIGHTED from Refinitive'!$B$4*'ISSUE SCORE from EIKON'!V358)+('ISSUE SCORE from EIKON'!AK358*'WEIGHTED from Refinitive'!$B$5)+('WEIGHTED from Refinitive'!$B$8*'ISSUE SCORE from EIKON'!AZ358)+('ISSUE SCORE from EIKON'!BO358*'WEIGHTED from Refinitive'!$B$9)+('WEIGHTED from Refinitive'!$B$10*'ISSUE SCORE from EIKON'!CD358)+('ISSUE SCORE from EIKON'!CS358*'WEIGHTED from Refinitive'!$B$11)+('WEIGHTED from Refinitive'!$B$14*'ISSUE SCORE from EIKON'!DH358)+('ISSUE SCORE from EIKON'!DW358*'WEIGHTED from Refinitive'!$B$15)+('WEIGHTED from Refinitive'!$B$16*'ISSUE SCORE from EIKON'!EL358)</f>
        <v>56.153983369016103</v>
      </c>
      <c r="C355" s="1">
        <f>('WEIGHTED from Refinitive'!$B$3*'ISSUE SCORE from EIKON'!H358)+('WEIGHTED from Refinitive'!$B$4*'ISSUE SCORE from EIKON'!W358)+('ISSUE SCORE from EIKON'!AL358*'WEIGHTED from Refinitive'!$B$5)+('WEIGHTED from Refinitive'!$B$8*'ISSUE SCORE from EIKON'!BA358)+('ISSUE SCORE from EIKON'!BP358*'WEIGHTED from Refinitive'!$B$9)+('WEIGHTED from Refinitive'!$B$10*'ISSUE SCORE from EIKON'!CE358)+('ISSUE SCORE from EIKON'!CT358*'WEIGHTED from Refinitive'!$B$11)+('WEIGHTED from Refinitive'!$B$14*'ISSUE SCORE from EIKON'!DI358)+('ISSUE SCORE from EIKON'!DX358*'WEIGHTED from Refinitive'!$B$15)+('WEIGHTED from Refinitive'!$B$16*'ISSUE SCORE from EIKON'!EM358)</f>
        <v>64.573279983003403</v>
      </c>
      <c r="D355" s="1">
        <f>('WEIGHTED from Refinitive'!$B$3*'ISSUE SCORE from EIKON'!I358)+('WEIGHTED from Refinitive'!$B$4*'ISSUE SCORE from EIKON'!X358)+('ISSUE SCORE from EIKON'!AM358*'WEIGHTED from Refinitive'!$B$5)+('WEIGHTED from Refinitive'!$B$8*'ISSUE SCORE from EIKON'!BB358)+('ISSUE SCORE from EIKON'!BQ358*'WEIGHTED from Refinitive'!$B$9)+('WEIGHTED from Refinitive'!$B$10*'ISSUE SCORE from EIKON'!CF358)+('ISSUE SCORE from EIKON'!CU358*'WEIGHTED from Refinitive'!$B$11)+('WEIGHTED from Refinitive'!$B$14*'ISSUE SCORE from EIKON'!DJ358)+('ISSUE SCORE from EIKON'!DY358*'WEIGHTED from Refinitive'!$B$15)+('WEIGHTED from Refinitive'!$B$16*'ISSUE SCORE from EIKON'!EN358)</f>
        <v>66.73003331874007</v>
      </c>
      <c r="E355" s="1">
        <f>('WEIGHTED from Refinitive'!$B$3*'ISSUE SCORE from EIKON'!J358)+('WEIGHTED from Refinitive'!$B$4*'ISSUE SCORE from EIKON'!Y358)+('ISSUE SCORE from EIKON'!AN358*'WEIGHTED from Refinitive'!$B$5)+('WEIGHTED from Refinitive'!$B$8*'ISSUE SCORE from EIKON'!BC358)+('ISSUE SCORE from EIKON'!BR358*'WEIGHTED from Refinitive'!$B$9)+('WEIGHTED from Refinitive'!$B$10*'ISSUE SCORE from EIKON'!CG358)+('ISSUE SCORE from EIKON'!CV358*'WEIGHTED from Refinitive'!$B$11)+('WEIGHTED from Refinitive'!$B$14*'ISSUE SCORE from EIKON'!DK358)+('ISSUE SCORE from EIKON'!DZ358*'WEIGHTED from Refinitive'!$B$15)+('WEIGHTED from Refinitive'!$B$16*'ISSUE SCORE from EIKON'!EO358)</f>
        <v>60.922944675500482</v>
      </c>
      <c r="F355" s="1">
        <f>('WEIGHTED from Refinitive'!$B$3*'ISSUE SCORE from EIKON'!K358)+('WEIGHTED from Refinitive'!$B$4*'ISSUE SCORE from EIKON'!Z358)+('ISSUE SCORE from EIKON'!AO358*'WEIGHTED from Refinitive'!$B$5)+('WEIGHTED from Refinitive'!$B$8*'ISSUE SCORE from EIKON'!BD358)+('ISSUE SCORE from EIKON'!BS358*'WEIGHTED from Refinitive'!$B$9)+('WEIGHTED from Refinitive'!$B$10*'ISSUE SCORE from EIKON'!CH358)+('ISSUE SCORE from EIKON'!CW358*'WEIGHTED from Refinitive'!$B$11)+('WEIGHTED from Refinitive'!$B$14*'ISSUE SCORE from EIKON'!DL358)+('ISSUE SCORE from EIKON'!EA358*'WEIGHTED from Refinitive'!$B$15)+('WEIGHTED from Refinitive'!$B$16*'ISSUE SCORE from EIKON'!EP358)</f>
        <v>57.736011513239177</v>
      </c>
      <c r="G355" s="1">
        <f>('WEIGHTED from Refinitive'!$B$3*'ISSUE SCORE from EIKON'!L358)+('WEIGHTED from Refinitive'!$B$4*'ISSUE SCORE from EIKON'!AA358)+('ISSUE SCORE from EIKON'!AP358*'WEIGHTED from Refinitive'!$B$5)+('WEIGHTED from Refinitive'!$B$8*'ISSUE SCORE from EIKON'!BE358)+('ISSUE SCORE from EIKON'!BT358*'WEIGHTED from Refinitive'!$B$9)+('WEIGHTED from Refinitive'!$B$10*'ISSUE SCORE from EIKON'!CI358)+('ISSUE SCORE from EIKON'!CX358*'WEIGHTED from Refinitive'!$B$11)+('WEIGHTED from Refinitive'!$B$14*'ISSUE SCORE from EIKON'!DM358)+('ISSUE SCORE from EIKON'!EB358*'WEIGHTED from Refinitive'!$B$15)+('WEIGHTED from Refinitive'!$B$16*'ISSUE SCORE from EIKON'!EQ358)</f>
        <v>55.828197471654072</v>
      </c>
      <c r="H355" s="1">
        <f>('WEIGHTED from Refinitive'!$B$3*'ISSUE SCORE from EIKON'!M358)+('WEIGHTED from Refinitive'!$B$4*'ISSUE SCORE from EIKON'!AB358)+('ISSUE SCORE from EIKON'!AQ358*'WEIGHTED from Refinitive'!$B$5)+('WEIGHTED from Refinitive'!$B$8*'ISSUE SCORE from EIKON'!BF358)+('ISSUE SCORE from EIKON'!BU358*'WEIGHTED from Refinitive'!$B$9)+('WEIGHTED from Refinitive'!$B$10*'ISSUE SCORE from EIKON'!CJ358)+('ISSUE SCORE from EIKON'!CY358*'WEIGHTED from Refinitive'!$B$11)+('WEIGHTED from Refinitive'!$B$14*'ISSUE SCORE from EIKON'!DN358)+('ISSUE SCORE from EIKON'!EC358*'WEIGHTED from Refinitive'!$B$15)+('WEIGHTED from Refinitive'!$B$16*'ISSUE SCORE from EIKON'!ER358)</f>
        <v>58.604244077265605</v>
      </c>
      <c r="I355" s="1">
        <f>('WEIGHTED from Refinitive'!$B$3*'ISSUE SCORE from EIKON'!N358)+('WEIGHTED from Refinitive'!$B$4*'ISSUE SCORE from EIKON'!AC358)+('ISSUE SCORE from EIKON'!AR358*'WEIGHTED from Refinitive'!$B$5)+('WEIGHTED from Refinitive'!$B$8*'ISSUE SCORE from EIKON'!BG358)+('ISSUE SCORE from EIKON'!BV358*'WEIGHTED from Refinitive'!$B$9)+('WEIGHTED from Refinitive'!$B$10*'ISSUE SCORE from EIKON'!CK358)+('ISSUE SCORE from EIKON'!CZ358*'WEIGHTED from Refinitive'!$B$11)+('WEIGHTED from Refinitive'!$B$14*'ISSUE SCORE from EIKON'!DO358)+('ISSUE SCORE from EIKON'!ED358*'WEIGHTED from Refinitive'!$B$15)+('WEIGHTED from Refinitive'!$B$16*'ISSUE SCORE from EIKON'!ES358)</f>
        <v>63.56331356706017</v>
      </c>
      <c r="J355" s="1">
        <f>('WEIGHTED from Refinitive'!$B$3*'ISSUE SCORE from EIKON'!O358)+('WEIGHTED from Refinitive'!$B$4*'ISSUE SCORE from EIKON'!AD358)+('ISSUE SCORE from EIKON'!AS358*'WEIGHTED from Refinitive'!$B$5)+('WEIGHTED from Refinitive'!$B$8*'ISSUE SCORE from EIKON'!BH358)+('ISSUE SCORE from EIKON'!BW358*'WEIGHTED from Refinitive'!$B$9)+('WEIGHTED from Refinitive'!$B$10*'ISSUE SCORE from EIKON'!CL358)+('ISSUE SCORE from EIKON'!DA358*'WEIGHTED from Refinitive'!$B$11)+('WEIGHTED from Refinitive'!$B$14*'ISSUE SCORE from EIKON'!DP358)+('ISSUE SCORE from EIKON'!EE358*'WEIGHTED from Refinitive'!$B$15)+('WEIGHTED from Refinitive'!$B$16*'ISSUE SCORE from EIKON'!ET358)</f>
        <v>67.578242012963813</v>
      </c>
      <c r="K355" s="1">
        <f>('WEIGHTED from Refinitive'!$B$3*'ISSUE SCORE from EIKON'!P358)+('WEIGHTED from Refinitive'!$B$4*'ISSUE SCORE from EIKON'!AE358)+('ISSUE SCORE from EIKON'!AT358*'WEIGHTED from Refinitive'!$B$5)+('WEIGHTED from Refinitive'!$B$8*'ISSUE SCORE from EIKON'!BI358)+('ISSUE SCORE from EIKON'!BX358*'WEIGHTED from Refinitive'!$B$9)+('WEIGHTED from Refinitive'!$B$10*'ISSUE SCORE from EIKON'!CM358)+('ISSUE SCORE from EIKON'!DB358*'WEIGHTED from Refinitive'!$B$11)+('WEIGHTED from Refinitive'!$B$14*'ISSUE SCORE from EIKON'!DQ358)+('ISSUE SCORE from EIKON'!EF358*'WEIGHTED from Refinitive'!$B$15)+('WEIGHTED from Refinitive'!$B$16*'ISSUE SCORE from EIKON'!EU358)</f>
        <v>55.193685916342396</v>
      </c>
      <c r="L355" s="1">
        <f>('WEIGHTED from Refinitive'!$B$3*'ISSUE SCORE from EIKON'!Q358)+('WEIGHTED from Refinitive'!$B$4*'ISSUE SCORE from EIKON'!AF358)+('ISSUE SCORE from EIKON'!AU358*'WEIGHTED from Refinitive'!$B$5)+('WEIGHTED from Refinitive'!$B$8*'ISSUE SCORE from EIKON'!BJ358)+('ISSUE SCORE from EIKON'!BY358*'WEIGHTED from Refinitive'!$B$9)+('WEIGHTED from Refinitive'!$B$10*'ISSUE SCORE from EIKON'!CN358)+('ISSUE SCORE from EIKON'!DC358*'WEIGHTED from Refinitive'!$B$11)+('WEIGHTED from Refinitive'!$B$14*'ISSUE SCORE from EIKON'!DR358)+('ISSUE SCORE from EIKON'!EG358*'WEIGHTED from Refinitive'!$B$15)+('WEIGHTED from Refinitive'!$B$16*'ISSUE SCORE from EIKON'!EV358)</f>
        <v>55.300174163131345</v>
      </c>
      <c r="M355" s="1">
        <f>('WEIGHTED from Refinitive'!$B$3*'ISSUE SCORE from EIKON'!R358)+('WEIGHTED from Refinitive'!$B$4*'ISSUE SCORE from EIKON'!AG358)+('ISSUE SCORE from EIKON'!AV358*'WEIGHTED from Refinitive'!$B$5)+('WEIGHTED from Refinitive'!$B$8*'ISSUE SCORE from EIKON'!BK358)+('ISSUE SCORE from EIKON'!BZ358*'WEIGHTED from Refinitive'!$B$9)+('WEIGHTED from Refinitive'!$B$10*'ISSUE SCORE from EIKON'!CO358)+('ISSUE SCORE from EIKON'!DD358*'WEIGHTED from Refinitive'!$B$11)+('WEIGHTED from Refinitive'!$B$14*'ISSUE SCORE from EIKON'!DS358)+('ISSUE SCORE from EIKON'!EH358*'WEIGHTED from Refinitive'!$B$15)+('WEIGHTED from Refinitive'!$B$16*'ISSUE SCORE from EIKON'!EW358)</f>
        <v>41.374912504758484</v>
      </c>
      <c r="N355" s="1">
        <f>('WEIGHTED from Refinitive'!$B$3*'ISSUE SCORE from EIKON'!S358)+('WEIGHTED from Refinitive'!$B$4*'ISSUE SCORE from EIKON'!AH358)+('ISSUE SCORE from EIKON'!AW358*'WEIGHTED from Refinitive'!$B$5)+('WEIGHTED from Refinitive'!$B$8*'ISSUE SCORE from EIKON'!BL358)+('ISSUE SCORE from EIKON'!CA358*'WEIGHTED from Refinitive'!$B$9)+('WEIGHTED from Refinitive'!$B$10*'ISSUE SCORE from EIKON'!CP358)+('ISSUE SCORE from EIKON'!DE358*'WEIGHTED from Refinitive'!$B$11)+('WEIGHTED from Refinitive'!$B$14*'ISSUE SCORE from EIKON'!DT358)+('ISSUE SCORE from EIKON'!EI358*'WEIGHTED from Refinitive'!$B$15)+('WEIGHTED from Refinitive'!$B$16*'ISSUE SCORE from EIKON'!EX358)</f>
        <v>46.08932863113894</v>
      </c>
      <c r="O355" s="1">
        <f>('WEIGHTED from Refinitive'!$B$3*'ISSUE SCORE from EIKON'!T358)+('WEIGHTED from Refinitive'!$B$4*'ISSUE SCORE from EIKON'!AI358)+('ISSUE SCORE from EIKON'!AX358*'WEIGHTED from Refinitive'!$B$5)+('WEIGHTED from Refinitive'!$B$8*'ISSUE SCORE from EIKON'!BM358)+('ISSUE SCORE from EIKON'!CB358*'WEIGHTED from Refinitive'!$B$9)+('WEIGHTED from Refinitive'!$B$10*'ISSUE SCORE from EIKON'!CQ358)+('ISSUE SCORE from EIKON'!DF358*'WEIGHTED from Refinitive'!$B$11)+('WEIGHTED from Refinitive'!$B$14*'ISSUE SCORE from EIKON'!DU358)+('ISSUE SCORE from EIKON'!EJ358*'WEIGHTED from Refinitive'!$B$15)+('WEIGHTED from Refinitive'!$B$16*'ISSUE SCORE from EIKON'!EY358)</f>
        <v>46.362560471058146</v>
      </c>
      <c r="P355" s="1">
        <f>('WEIGHTED from Refinitive'!$B$3*'ISSUE SCORE from EIKON'!U358)+('WEIGHTED from Refinitive'!$B$4*'ISSUE SCORE from EIKON'!AJ358)+('ISSUE SCORE from EIKON'!AY358*'WEIGHTED from Refinitive'!$B$5)+('WEIGHTED from Refinitive'!$B$8*'ISSUE SCORE from EIKON'!BN358)+('ISSUE SCORE from EIKON'!CC358*'WEIGHTED from Refinitive'!$B$9)+('WEIGHTED from Refinitive'!$B$10*'ISSUE SCORE from EIKON'!CR358)+('ISSUE SCORE from EIKON'!DG358*'WEIGHTED from Refinitive'!$B$11)+('WEIGHTED from Refinitive'!$B$14*'ISSUE SCORE from EIKON'!DV358)+('ISSUE SCORE from EIKON'!EK358*'WEIGHTED from Refinitive'!$B$15)+('WEIGHTED from Refinitive'!$B$16*'ISSUE SCORE from EIKON'!EZ358)</f>
        <v>49.576063829787202</v>
      </c>
    </row>
    <row r="356" spans="1:16" ht="15">
      <c r="A356" s="11" t="s">
        <v>424</v>
      </c>
      <c r="B356" s="1">
        <f>('WEIGHTED from Refinitive'!$B$3*'ISSUE SCORE from EIKON'!G359)+('WEIGHTED from Refinitive'!$B$4*'ISSUE SCORE from EIKON'!V359)+('ISSUE SCORE from EIKON'!AK359*'WEIGHTED from Refinitive'!$B$5)+('WEIGHTED from Refinitive'!$B$8*'ISSUE SCORE from EIKON'!AZ359)+('ISSUE SCORE from EIKON'!BO359*'WEIGHTED from Refinitive'!$B$9)+('WEIGHTED from Refinitive'!$B$10*'ISSUE SCORE from EIKON'!CD359)+('ISSUE SCORE from EIKON'!CS359*'WEIGHTED from Refinitive'!$B$11)+('WEIGHTED from Refinitive'!$B$14*'ISSUE SCORE from EIKON'!DH359)+('ISSUE SCORE from EIKON'!DW359*'WEIGHTED from Refinitive'!$B$15)+('WEIGHTED from Refinitive'!$B$16*'ISSUE SCORE from EIKON'!EL359)</f>
        <v>64.320872730858198</v>
      </c>
      <c r="C356" s="1">
        <f>('WEIGHTED from Refinitive'!$B$3*'ISSUE SCORE from EIKON'!H359)+('WEIGHTED from Refinitive'!$B$4*'ISSUE SCORE from EIKON'!W359)+('ISSUE SCORE from EIKON'!AL359*'WEIGHTED from Refinitive'!$B$5)+('WEIGHTED from Refinitive'!$B$8*'ISSUE SCORE from EIKON'!BA359)+('ISSUE SCORE from EIKON'!BP359*'WEIGHTED from Refinitive'!$B$9)+('WEIGHTED from Refinitive'!$B$10*'ISSUE SCORE from EIKON'!CE359)+('ISSUE SCORE from EIKON'!CT359*'WEIGHTED from Refinitive'!$B$11)+('WEIGHTED from Refinitive'!$B$14*'ISSUE SCORE from EIKON'!DI359)+('ISSUE SCORE from EIKON'!DX359*'WEIGHTED from Refinitive'!$B$15)+('WEIGHTED from Refinitive'!$B$16*'ISSUE SCORE from EIKON'!EM359)</f>
        <v>67.719318267616799</v>
      </c>
      <c r="D356" s="1">
        <f>('WEIGHTED from Refinitive'!$B$3*'ISSUE SCORE from EIKON'!I359)+('WEIGHTED from Refinitive'!$B$4*'ISSUE SCORE from EIKON'!X359)+('ISSUE SCORE from EIKON'!AM359*'WEIGHTED from Refinitive'!$B$5)+('WEIGHTED from Refinitive'!$B$8*'ISSUE SCORE from EIKON'!BB359)+('ISSUE SCORE from EIKON'!BQ359*'WEIGHTED from Refinitive'!$B$9)+('WEIGHTED from Refinitive'!$B$10*'ISSUE SCORE from EIKON'!CF359)+('ISSUE SCORE from EIKON'!CU359*'WEIGHTED from Refinitive'!$B$11)+('WEIGHTED from Refinitive'!$B$14*'ISSUE SCORE from EIKON'!DJ359)+('ISSUE SCORE from EIKON'!DY359*'WEIGHTED from Refinitive'!$B$15)+('WEIGHTED from Refinitive'!$B$16*'ISSUE SCORE from EIKON'!EN359)</f>
        <v>65.470053416328497</v>
      </c>
      <c r="E356" s="1">
        <f>('WEIGHTED from Refinitive'!$B$3*'ISSUE SCORE from EIKON'!J359)+('WEIGHTED from Refinitive'!$B$4*'ISSUE SCORE from EIKON'!Y359)+('ISSUE SCORE from EIKON'!AN359*'WEIGHTED from Refinitive'!$B$5)+('WEIGHTED from Refinitive'!$B$8*'ISSUE SCORE from EIKON'!BC359)+('ISSUE SCORE from EIKON'!BR359*'WEIGHTED from Refinitive'!$B$9)+('WEIGHTED from Refinitive'!$B$10*'ISSUE SCORE from EIKON'!CG359)+('ISSUE SCORE from EIKON'!CV359*'WEIGHTED from Refinitive'!$B$11)+('WEIGHTED from Refinitive'!$B$14*'ISSUE SCORE from EIKON'!DK359)+('ISSUE SCORE from EIKON'!DZ359*'WEIGHTED from Refinitive'!$B$15)+('WEIGHTED from Refinitive'!$B$16*'ISSUE SCORE from EIKON'!EO359)</f>
        <v>63.058818551117071</v>
      </c>
      <c r="F356" s="1">
        <f>('WEIGHTED from Refinitive'!$B$3*'ISSUE SCORE from EIKON'!K359)+('WEIGHTED from Refinitive'!$B$4*'ISSUE SCORE from EIKON'!Z359)+('ISSUE SCORE from EIKON'!AO359*'WEIGHTED from Refinitive'!$B$5)+('WEIGHTED from Refinitive'!$B$8*'ISSUE SCORE from EIKON'!BD359)+('ISSUE SCORE from EIKON'!BS359*'WEIGHTED from Refinitive'!$B$9)+('WEIGHTED from Refinitive'!$B$10*'ISSUE SCORE from EIKON'!CH359)+('ISSUE SCORE from EIKON'!CW359*'WEIGHTED from Refinitive'!$B$11)+('WEIGHTED from Refinitive'!$B$14*'ISSUE SCORE from EIKON'!DL359)+('ISSUE SCORE from EIKON'!EA359*'WEIGHTED from Refinitive'!$B$15)+('WEIGHTED from Refinitive'!$B$16*'ISSUE SCORE from EIKON'!EP359)</f>
        <v>38.360985168677452</v>
      </c>
      <c r="G356" s="1">
        <f>('WEIGHTED from Refinitive'!$B$3*'ISSUE SCORE from EIKON'!L359)+('WEIGHTED from Refinitive'!$B$4*'ISSUE SCORE from EIKON'!AA359)+('ISSUE SCORE from EIKON'!AP359*'WEIGHTED from Refinitive'!$B$5)+('WEIGHTED from Refinitive'!$B$8*'ISSUE SCORE from EIKON'!BE359)+('ISSUE SCORE from EIKON'!BT359*'WEIGHTED from Refinitive'!$B$9)+('WEIGHTED from Refinitive'!$B$10*'ISSUE SCORE from EIKON'!CI359)+('ISSUE SCORE from EIKON'!CX359*'WEIGHTED from Refinitive'!$B$11)+('WEIGHTED from Refinitive'!$B$14*'ISSUE SCORE from EIKON'!DM359)+('ISSUE SCORE from EIKON'!EB359*'WEIGHTED from Refinitive'!$B$15)+('WEIGHTED from Refinitive'!$B$16*'ISSUE SCORE from EIKON'!EQ359)</f>
        <v>39.115744680851058</v>
      </c>
      <c r="H356" s="1">
        <f>('WEIGHTED from Refinitive'!$B$3*'ISSUE SCORE from EIKON'!M359)+('WEIGHTED from Refinitive'!$B$4*'ISSUE SCORE from EIKON'!AB359)+('ISSUE SCORE from EIKON'!AQ359*'WEIGHTED from Refinitive'!$B$5)+('WEIGHTED from Refinitive'!$B$8*'ISSUE SCORE from EIKON'!BF359)+('ISSUE SCORE from EIKON'!BU359*'WEIGHTED from Refinitive'!$B$9)+('WEIGHTED from Refinitive'!$B$10*'ISSUE SCORE from EIKON'!CJ359)+('ISSUE SCORE from EIKON'!CY359*'WEIGHTED from Refinitive'!$B$11)+('WEIGHTED from Refinitive'!$B$14*'ISSUE SCORE from EIKON'!DN359)+('ISSUE SCORE from EIKON'!EC359*'WEIGHTED from Refinitive'!$B$15)+('WEIGHTED from Refinitive'!$B$16*'ISSUE SCORE from EIKON'!ER359)</f>
        <v>38.711759380142304</v>
      </c>
      <c r="I356" s="1">
        <f>('WEIGHTED from Refinitive'!$B$3*'ISSUE SCORE from EIKON'!N359)+('WEIGHTED from Refinitive'!$B$4*'ISSUE SCORE from EIKON'!AC359)+('ISSUE SCORE from EIKON'!AR359*'WEIGHTED from Refinitive'!$B$5)+('WEIGHTED from Refinitive'!$B$8*'ISSUE SCORE from EIKON'!BG359)+('ISSUE SCORE from EIKON'!BV359*'WEIGHTED from Refinitive'!$B$9)+('WEIGHTED from Refinitive'!$B$10*'ISSUE SCORE from EIKON'!CK359)+('ISSUE SCORE from EIKON'!CZ359*'WEIGHTED from Refinitive'!$B$11)+('WEIGHTED from Refinitive'!$B$14*'ISSUE SCORE from EIKON'!DO359)+('ISSUE SCORE from EIKON'!ED359*'WEIGHTED from Refinitive'!$B$15)+('WEIGHTED from Refinitive'!$B$16*'ISSUE SCORE from EIKON'!ES359)</f>
        <v>38.638319672131132</v>
      </c>
      <c r="J356" s="1">
        <f>('WEIGHTED from Refinitive'!$B$3*'ISSUE SCORE from EIKON'!O359)+('WEIGHTED from Refinitive'!$B$4*'ISSUE SCORE from EIKON'!AD359)+('ISSUE SCORE from EIKON'!AS359*'WEIGHTED from Refinitive'!$B$5)+('WEIGHTED from Refinitive'!$B$8*'ISSUE SCORE from EIKON'!BH359)+('ISSUE SCORE from EIKON'!BW359*'WEIGHTED from Refinitive'!$B$9)+('WEIGHTED from Refinitive'!$B$10*'ISSUE SCORE from EIKON'!CL359)+('ISSUE SCORE from EIKON'!DA359*'WEIGHTED from Refinitive'!$B$11)+('WEIGHTED from Refinitive'!$B$14*'ISSUE SCORE from EIKON'!DP359)+('ISSUE SCORE from EIKON'!EE359*'WEIGHTED from Refinitive'!$B$15)+('WEIGHTED from Refinitive'!$B$16*'ISSUE SCORE from EIKON'!ET359)</f>
        <v>41.544859745517613</v>
      </c>
      <c r="K356" s="1">
        <f>('WEIGHTED from Refinitive'!$B$3*'ISSUE SCORE from EIKON'!P359)+('WEIGHTED from Refinitive'!$B$4*'ISSUE SCORE from EIKON'!AE359)+('ISSUE SCORE from EIKON'!AT359*'WEIGHTED from Refinitive'!$B$5)+('WEIGHTED from Refinitive'!$B$8*'ISSUE SCORE from EIKON'!BI359)+('ISSUE SCORE from EIKON'!BX359*'WEIGHTED from Refinitive'!$B$9)+('WEIGHTED from Refinitive'!$B$10*'ISSUE SCORE from EIKON'!CM359)+('ISSUE SCORE from EIKON'!DB359*'WEIGHTED from Refinitive'!$B$11)+('WEIGHTED from Refinitive'!$B$14*'ISSUE SCORE from EIKON'!DQ359)+('ISSUE SCORE from EIKON'!EF359*'WEIGHTED from Refinitive'!$B$15)+('WEIGHTED from Refinitive'!$B$16*'ISSUE SCORE from EIKON'!EU359)</f>
        <v>41.524665338012987</v>
      </c>
      <c r="L356" s="1">
        <f>('WEIGHTED from Refinitive'!$B$3*'ISSUE SCORE from EIKON'!Q359)+('WEIGHTED from Refinitive'!$B$4*'ISSUE SCORE from EIKON'!AF359)+('ISSUE SCORE from EIKON'!AU359*'WEIGHTED from Refinitive'!$B$5)+('WEIGHTED from Refinitive'!$B$8*'ISSUE SCORE from EIKON'!BJ359)+('ISSUE SCORE from EIKON'!BY359*'WEIGHTED from Refinitive'!$B$9)+('WEIGHTED from Refinitive'!$B$10*'ISSUE SCORE from EIKON'!CN359)+('ISSUE SCORE from EIKON'!DC359*'WEIGHTED from Refinitive'!$B$11)+('WEIGHTED from Refinitive'!$B$14*'ISSUE SCORE from EIKON'!DR359)+('ISSUE SCORE from EIKON'!EG359*'WEIGHTED from Refinitive'!$B$15)+('WEIGHTED from Refinitive'!$B$16*'ISSUE SCORE from EIKON'!EV359)</f>
        <v>40.837097086087873</v>
      </c>
      <c r="M356" s="1">
        <f>('WEIGHTED from Refinitive'!$B$3*'ISSUE SCORE from EIKON'!R359)+('WEIGHTED from Refinitive'!$B$4*'ISSUE SCORE from EIKON'!AG359)+('ISSUE SCORE from EIKON'!AV359*'WEIGHTED from Refinitive'!$B$5)+('WEIGHTED from Refinitive'!$B$8*'ISSUE SCORE from EIKON'!BK359)+('ISSUE SCORE from EIKON'!BZ359*'WEIGHTED from Refinitive'!$B$9)+('WEIGHTED from Refinitive'!$B$10*'ISSUE SCORE from EIKON'!CO359)+('ISSUE SCORE from EIKON'!DD359*'WEIGHTED from Refinitive'!$B$11)+('WEIGHTED from Refinitive'!$B$14*'ISSUE SCORE from EIKON'!DS359)+('ISSUE SCORE from EIKON'!EH359*'WEIGHTED from Refinitive'!$B$15)+('WEIGHTED from Refinitive'!$B$16*'ISSUE SCORE from EIKON'!EW359)</f>
        <v>41.634358537079528</v>
      </c>
      <c r="N356" s="1">
        <f>('WEIGHTED from Refinitive'!$B$3*'ISSUE SCORE from EIKON'!S359)+('WEIGHTED from Refinitive'!$B$4*'ISSUE SCORE from EIKON'!AH359)+('ISSUE SCORE from EIKON'!AW359*'WEIGHTED from Refinitive'!$B$5)+('WEIGHTED from Refinitive'!$B$8*'ISSUE SCORE from EIKON'!BL359)+('ISSUE SCORE from EIKON'!CA359*'WEIGHTED from Refinitive'!$B$9)+('WEIGHTED from Refinitive'!$B$10*'ISSUE SCORE from EIKON'!CP359)+('ISSUE SCORE from EIKON'!DE359*'WEIGHTED from Refinitive'!$B$11)+('WEIGHTED from Refinitive'!$B$14*'ISSUE SCORE from EIKON'!DT359)+('ISSUE SCORE from EIKON'!EI359*'WEIGHTED from Refinitive'!$B$15)+('WEIGHTED from Refinitive'!$B$16*'ISSUE SCORE from EIKON'!EX359)</f>
        <v>38.577360817477057</v>
      </c>
      <c r="O356" s="1">
        <f>('WEIGHTED from Refinitive'!$B$3*'ISSUE SCORE from EIKON'!T359)+('WEIGHTED from Refinitive'!$B$4*'ISSUE SCORE from EIKON'!AI359)+('ISSUE SCORE from EIKON'!AX359*'WEIGHTED from Refinitive'!$B$5)+('WEIGHTED from Refinitive'!$B$8*'ISSUE SCORE from EIKON'!BM359)+('ISSUE SCORE from EIKON'!CB359*'WEIGHTED from Refinitive'!$B$9)+('WEIGHTED from Refinitive'!$B$10*'ISSUE SCORE from EIKON'!CQ359)+('ISSUE SCORE from EIKON'!DF359*'WEIGHTED from Refinitive'!$B$11)+('WEIGHTED from Refinitive'!$B$14*'ISSUE SCORE from EIKON'!DU359)+('ISSUE SCORE from EIKON'!EJ359*'WEIGHTED from Refinitive'!$B$15)+('WEIGHTED from Refinitive'!$B$16*'ISSUE SCORE from EIKON'!EY359)</f>
        <v>43.108572714119298</v>
      </c>
      <c r="P356" s="1">
        <f>('WEIGHTED from Refinitive'!$B$3*'ISSUE SCORE from EIKON'!U359)+('WEIGHTED from Refinitive'!$B$4*'ISSUE SCORE from EIKON'!AJ359)+('ISSUE SCORE from EIKON'!AY359*'WEIGHTED from Refinitive'!$B$5)+('WEIGHTED from Refinitive'!$B$8*'ISSUE SCORE from EIKON'!BN359)+('ISSUE SCORE from EIKON'!CC359*'WEIGHTED from Refinitive'!$B$9)+('WEIGHTED from Refinitive'!$B$10*'ISSUE SCORE from EIKON'!CR359)+('ISSUE SCORE from EIKON'!DG359*'WEIGHTED from Refinitive'!$B$11)+('WEIGHTED from Refinitive'!$B$14*'ISSUE SCORE from EIKON'!DV359)+('ISSUE SCORE from EIKON'!EK359*'WEIGHTED from Refinitive'!$B$15)+('WEIGHTED from Refinitive'!$B$16*'ISSUE SCORE from EIKON'!EZ359)</f>
        <v>41.775282485875657</v>
      </c>
    </row>
    <row r="357" spans="1:16" ht="15">
      <c r="A357" s="11" t="s">
        <v>425</v>
      </c>
      <c r="B357" s="1">
        <f>('WEIGHTED from Refinitive'!$B$3*'ISSUE SCORE from EIKON'!G360)+('WEIGHTED from Refinitive'!$B$4*'ISSUE SCORE from EIKON'!V360)+('ISSUE SCORE from EIKON'!AK360*'WEIGHTED from Refinitive'!$B$5)+('WEIGHTED from Refinitive'!$B$8*'ISSUE SCORE from EIKON'!AZ360)+('ISSUE SCORE from EIKON'!BO360*'WEIGHTED from Refinitive'!$B$9)+('WEIGHTED from Refinitive'!$B$10*'ISSUE SCORE from EIKON'!CD360)+('ISSUE SCORE from EIKON'!CS360*'WEIGHTED from Refinitive'!$B$11)+('WEIGHTED from Refinitive'!$B$14*'ISSUE SCORE from EIKON'!DH360)+('ISSUE SCORE from EIKON'!DW360*'WEIGHTED from Refinitive'!$B$15)+('WEIGHTED from Refinitive'!$B$16*'ISSUE SCORE from EIKON'!EL360)</f>
        <v>76.016882652437886</v>
      </c>
      <c r="C357" s="1">
        <f>('WEIGHTED from Refinitive'!$B$3*'ISSUE SCORE from EIKON'!H360)+('WEIGHTED from Refinitive'!$B$4*'ISSUE SCORE from EIKON'!W360)+('ISSUE SCORE from EIKON'!AL360*'WEIGHTED from Refinitive'!$B$5)+('WEIGHTED from Refinitive'!$B$8*'ISSUE SCORE from EIKON'!BA360)+('ISSUE SCORE from EIKON'!BP360*'WEIGHTED from Refinitive'!$B$9)+('WEIGHTED from Refinitive'!$B$10*'ISSUE SCORE from EIKON'!CE360)+('ISSUE SCORE from EIKON'!CT360*'WEIGHTED from Refinitive'!$B$11)+('WEIGHTED from Refinitive'!$B$14*'ISSUE SCORE from EIKON'!DI360)+('ISSUE SCORE from EIKON'!DX360*'WEIGHTED from Refinitive'!$B$15)+('WEIGHTED from Refinitive'!$B$16*'ISSUE SCORE from EIKON'!EM360)</f>
        <v>79.473245229960852</v>
      </c>
      <c r="D357" s="1">
        <f>('WEIGHTED from Refinitive'!$B$3*'ISSUE SCORE from EIKON'!I360)+('WEIGHTED from Refinitive'!$B$4*'ISSUE SCORE from EIKON'!X360)+('ISSUE SCORE from EIKON'!AM360*'WEIGHTED from Refinitive'!$B$5)+('WEIGHTED from Refinitive'!$B$8*'ISSUE SCORE from EIKON'!BB360)+('ISSUE SCORE from EIKON'!BQ360*'WEIGHTED from Refinitive'!$B$9)+('WEIGHTED from Refinitive'!$B$10*'ISSUE SCORE from EIKON'!CF360)+('ISSUE SCORE from EIKON'!CU360*'WEIGHTED from Refinitive'!$B$11)+('WEIGHTED from Refinitive'!$B$14*'ISSUE SCORE from EIKON'!DJ360)+('ISSUE SCORE from EIKON'!DY360*'WEIGHTED from Refinitive'!$B$15)+('WEIGHTED from Refinitive'!$B$16*'ISSUE SCORE from EIKON'!EN360)</f>
        <v>80.293217128291587</v>
      </c>
      <c r="E357" s="1">
        <f>('WEIGHTED from Refinitive'!$B$3*'ISSUE SCORE from EIKON'!J360)+('WEIGHTED from Refinitive'!$B$4*'ISSUE SCORE from EIKON'!Y360)+('ISSUE SCORE from EIKON'!AN360*'WEIGHTED from Refinitive'!$B$5)+('WEIGHTED from Refinitive'!$B$8*'ISSUE SCORE from EIKON'!BC360)+('ISSUE SCORE from EIKON'!BR360*'WEIGHTED from Refinitive'!$B$9)+('WEIGHTED from Refinitive'!$B$10*'ISSUE SCORE from EIKON'!CG360)+('ISSUE SCORE from EIKON'!CV360*'WEIGHTED from Refinitive'!$B$11)+('WEIGHTED from Refinitive'!$B$14*'ISSUE SCORE from EIKON'!DK360)+('ISSUE SCORE from EIKON'!DZ360*'WEIGHTED from Refinitive'!$B$15)+('WEIGHTED from Refinitive'!$B$16*'ISSUE SCORE from EIKON'!EO360)</f>
        <v>68.143699857510114</v>
      </c>
      <c r="F357" s="1">
        <f>('WEIGHTED from Refinitive'!$B$3*'ISSUE SCORE from EIKON'!K360)+('WEIGHTED from Refinitive'!$B$4*'ISSUE SCORE from EIKON'!Z360)+('ISSUE SCORE from EIKON'!AO360*'WEIGHTED from Refinitive'!$B$5)+('WEIGHTED from Refinitive'!$B$8*'ISSUE SCORE from EIKON'!BD360)+('ISSUE SCORE from EIKON'!BS360*'WEIGHTED from Refinitive'!$B$9)+('WEIGHTED from Refinitive'!$B$10*'ISSUE SCORE from EIKON'!CH360)+('ISSUE SCORE from EIKON'!CW360*'WEIGHTED from Refinitive'!$B$11)+('WEIGHTED from Refinitive'!$B$14*'ISSUE SCORE from EIKON'!DL360)+('ISSUE SCORE from EIKON'!EA360*'WEIGHTED from Refinitive'!$B$15)+('WEIGHTED from Refinitive'!$B$16*'ISSUE SCORE from EIKON'!EP360)</f>
        <v>58.903746253746213</v>
      </c>
      <c r="G357" s="1">
        <f>('WEIGHTED from Refinitive'!$B$3*'ISSUE SCORE from EIKON'!L360)+('WEIGHTED from Refinitive'!$B$4*'ISSUE SCORE from EIKON'!AA360)+('ISSUE SCORE from EIKON'!AP360*'WEIGHTED from Refinitive'!$B$5)+('WEIGHTED from Refinitive'!$B$8*'ISSUE SCORE from EIKON'!BE360)+('ISSUE SCORE from EIKON'!BT360*'WEIGHTED from Refinitive'!$B$9)+('WEIGHTED from Refinitive'!$B$10*'ISSUE SCORE from EIKON'!CI360)+('ISSUE SCORE from EIKON'!CX360*'WEIGHTED from Refinitive'!$B$11)+('WEIGHTED from Refinitive'!$B$14*'ISSUE SCORE from EIKON'!DM360)+('ISSUE SCORE from EIKON'!EB360*'WEIGHTED from Refinitive'!$B$15)+('WEIGHTED from Refinitive'!$B$16*'ISSUE SCORE from EIKON'!EQ360)</f>
        <v>58.92658185443014</v>
      </c>
      <c r="H357" s="1">
        <f>('WEIGHTED from Refinitive'!$B$3*'ISSUE SCORE from EIKON'!M360)+('WEIGHTED from Refinitive'!$B$4*'ISSUE SCORE from EIKON'!AB360)+('ISSUE SCORE from EIKON'!AQ360*'WEIGHTED from Refinitive'!$B$5)+('WEIGHTED from Refinitive'!$B$8*'ISSUE SCORE from EIKON'!BF360)+('ISSUE SCORE from EIKON'!BU360*'WEIGHTED from Refinitive'!$B$9)+('WEIGHTED from Refinitive'!$B$10*'ISSUE SCORE from EIKON'!CJ360)+('ISSUE SCORE from EIKON'!CY360*'WEIGHTED from Refinitive'!$B$11)+('WEIGHTED from Refinitive'!$B$14*'ISSUE SCORE from EIKON'!DN360)+('ISSUE SCORE from EIKON'!EC360*'WEIGHTED from Refinitive'!$B$15)+('WEIGHTED from Refinitive'!$B$16*'ISSUE SCORE from EIKON'!ER360)</f>
        <v>57.449800873586817</v>
      </c>
      <c r="I357" s="1">
        <f>('WEIGHTED from Refinitive'!$B$3*'ISSUE SCORE from EIKON'!N360)+('WEIGHTED from Refinitive'!$B$4*'ISSUE SCORE from EIKON'!AC360)+('ISSUE SCORE from EIKON'!AR360*'WEIGHTED from Refinitive'!$B$5)+('WEIGHTED from Refinitive'!$B$8*'ISSUE SCORE from EIKON'!BG360)+('ISSUE SCORE from EIKON'!BV360*'WEIGHTED from Refinitive'!$B$9)+('WEIGHTED from Refinitive'!$B$10*'ISSUE SCORE from EIKON'!CK360)+('ISSUE SCORE from EIKON'!CZ360*'WEIGHTED from Refinitive'!$B$11)+('WEIGHTED from Refinitive'!$B$14*'ISSUE SCORE from EIKON'!DO360)+('ISSUE SCORE from EIKON'!ED360*'WEIGHTED from Refinitive'!$B$15)+('WEIGHTED from Refinitive'!$B$16*'ISSUE SCORE from EIKON'!ES360)</f>
        <v>53.33529713114747</v>
      </c>
      <c r="J357" s="1">
        <f>('WEIGHTED from Refinitive'!$B$3*'ISSUE SCORE from EIKON'!O360)+('WEIGHTED from Refinitive'!$B$4*'ISSUE SCORE from EIKON'!AD360)+('ISSUE SCORE from EIKON'!AS360*'WEIGHTED from Refinitive'!$B$5)+('WEIGHTED from Refinitive'!$B$8*'ISSUE SCORE from EIKON'!BH360)+('ISSUE SCORE from EIKON'!BW360*'WEIGHTED from Refinitive'!$B$9)+('WEIGHTED from Refinitive'!$B$10*'ISSUE SCORE from EIKON'!CL360)+('ISSUE SCORE from EIKON'!DA360*'WEIGHTED from Refinitive'!$B$11)+('WEIGHTED from Refinitive'!$B$14*'ISSUE SCORE from EIKON'!DP360)+('ISSUE SCORE from EIKON'!EE360*'WEIGHTED from Refinitive'!$B$15)+('WEIGHTED from Refinitive'!$B$16*'ISSUE SCORE from EIKON'!ET360)</f>
        <v>56.799571232745656</v>
      </c>
      <c r="K357" s="1">
        <f>('WEIGHTED from Refinitive'!$B$3*'ISSUE SCORE from EIKON'!P360)+('WEIGHTED from Refinitive'!$B$4*'ISSUE SCORE from EIKON'!AE360)+('ISSUE SCORE from EIKON'!AT360*'WEIGHTED from Refinitive'!$B$5)+('WEIGHTED from Refinitive'!$B$8*'ISSUE SCORE from EIKON'!BI360)+('ISSUE SCORE from EIKON'!BX360*'WEIGHTED from Refinitive'!$B$9)+('WEIGHTED from Refinitive'!$B$10*'ISSUE SCORE from EIKON'!CM360)+('ISSUE SCORE from EIKON'!DB360*'WEIGHTED from Refinitive'!$B$11)+('WEIGHTED from Refinitive'!$B$14*'ISSUE SCORE from EIKON'!DQ360)+('ISSUE SCORE from EIKON'!EF360*'WEIGHTED from Refinitive'!$B$15)+('WEIGHTED from Refinitive'!$B$16*'ISSUE SCORE from EIKON'!EU360)</f>
        <v>71.104580995263859</v>
      </c>
      <c r="L357" s="1">
        <f>('WEIGHTED from Refinitive'!$B$3*'ISSUE SCORE from EIKON'!Q360)+('WEIGHTED from Refinitive'!$B$4*'ISSUE SCORE from EIKON'!AF360)+('ISSUE SCORE from EIKON'!AU360*'WEIGHTED from Refinitive'!$B$5)+('WEIGHTED from Refinitive'!$B$8*'ISSUE SCORE from EIKON'!BJ360)+('ISSUE SCORE from EIKON'!BY360*'WEIGHTED from Refinitive'!$B$9)+('WEIGHTED from Refinitive'!$B$10*'ISSUE SCORE from EIKON'!CN360)+('ISSUE SCORE from EIKON'!DC360*'WEIGHTED from Refinitive'!$B$11)+('WEIGHTED from Refinitive'!$B$14*'ISSUE SCORE from EIKON'!DR360)+('ISSUE SCORE from EIKON'!EG360*'WEIGHTED from Refinitive'!$B$15)+('WEIGHTED from Refinitive'!$B$16*'ISSUE SCORE from EIKON'!EV360)</f>
        <v>75.694903469606615</v>
      </c>
      <c r="M357" s="1">
        <f>('WEIGHTED from Refinitive'!$B$3*'ISSUE SCORE from EIKON'!R360)+('WEIGHTED from Refinitive'!$B$4*'ISSUE SCORE from EIKON'!AG360)+('ISSUE SCORE from EIKON'!AV360*'WEIGHTED from Refinitive'!$B$5)+('WEIGHTED from Refinitive'!$B$8*'ISSUE SCORE from EIKON'!BK360)+('ISSUE SCORE from EIKON'!BZ360*'WEIGHTED from Refinitive'!$B$9)+('WEIGHTED from Refinitive'!$B$10*'ISSUE SCORE from EIKON'!CO360)+('ISSUE SCORE from EIKON'!DD360*'WEIGHTED from Refinitive'!$B$11)+('WEIGHTED from Refinitive'!$B$14*'ISSUE SCORE from EIKON'!DS360)+('ISSUE SCORE from EIKON'!EH360*'WEIGHTED from Refinitive'!$B$15)+('WEIGHTED from Refinitive'!$B$16*'ISSUE SCORE from EIKON'!EW360)</f>
        <v>65.202361655184802</v>
      </c>
      <c r="N357" s="1">
        <f>('WEIGHTED from Refinitive'!$B$3*'ISSUE SCORE from EIKON'!S360)+('WEIGHTED from Refinitive'!$B$4*'ISSUE SCORE from EIKON'!AH360)+('ISSUE SCORE from EIKON'!AW360*'WEIGHTED from Refinitive'!$B$5)+('WEIGHTED from Refinitive'!$B$8*'ISSUE SCORE from EIKON'!BL360)+('ISSUE SCORE from EIKON'!CA360*'WEIGHTED from Refinitive'!$B$9)+('WEIGHTED from Refinitive'!$B$10*'ISSUE SCORE from EIKON'!CP360)+('ISSUE SCORE from EIKON'!DE360*'WEIGHTED from Refinitive'!$B$11)+('WEIGHTED from Refinitive'!$B$14*'ISSUE SCORE from EIKON'!DT360)+('ISSUE SCORE from EIKON'!EI360*'WEIGHTED from Refinitive'!$B$15)+('WEIGHTED from Refinitive'!$B$16*'ISSUE SCORE from EIKON'!EX360)</f>
        <v>80.762878787878762</v>
      </c>
      <c r="O357" s="1">
        <f>('WEIGHTED from Refinitive'!$B$3*'ISSUE SCORE from EIKON'!T360)+('WEIGHTED from Refinitive'!$B$4*'ISSUE SCORE from EIKON'!AI360)+('ISSUE SCORE from EIKON'!AX360*'WEIGHTED from Refinitive'!$B$5)+('WEIGHTED from Refinitive'!$B$8*'ISSUE SCORE from EIKON'!BM360)+('ISSUE SCORE from EIKON'!CB360*'WEIGHTED from Refinitive'!$B$9)+('WEIGHTED from Refinitive'!$B$10*'ISSUE SCORE from EIKON'!CQ360)+('ISSUE SCORE from EIKON'!DF360*'WEIGHTED from Refinitive'!$B$11)+('WEIGHTED from Refinitive'!$B$14*'ISSUE SCORE from EIKON'!DU360)+('ISSUE SCORE from EIKON'!EJ360*'WEIGHTED from Refinitive'!$B$15)+('WEIGHTED from Refinitive'!$B$16*'ISSUE SCORE from EIKON'!EY360)</f>
        <v>76.71371621100279</v>
      </c>
      <c r="P357" s="1">
        <f>('WEIGHTED from Refinitive'!$B$3*'ISSUE SCORE from EIKON'!U360)+('WEIGHTED from Refinitive'!$B$4*'ISSUE SCORE from EIKON'!AJ360)+('ISSUE SCORE from EIKON'!AY360*'WEIGHTED from Refinitive'!$B$5)+('WEIGHTED from Refinitive'!$B$8*'ISSUE SCORE from EIKON'!BN360)+('ISSUE SCORE from EIKON'!CC360*'WEIGHTED from Refinitive'!$B$9)+('WEIGHTED from Refinitive'!$B$10*'ISSUE SCORE from EIKON'!CR360)+('ISSUE SCORE from EIKON'!DG360*'WEIGHTED from Refinitive'!$B$11)+('WEIGHTED from Refinitive'!$B$14*'ISSUE SCORE from EIKON'!DV360)+('ISSUE SCORE from EIKON'!EK360*'WEIGHTED from Refinitive'!$B$15)+('WEIGHTED from Refinitive'!$B$16*'ISSUE SCORE from EIKON'!EZ360)</f>
        <v>80.765448446327653</v>
      </c>
    </row>
    <row r="358" spans="1:16" ht="15">
      <c r="A358" s="11" t="s">
        <v>426</v>
      </c>
      <c r="B358" s="1">
        <f>('WEIGHTED from Refinitive'!$B$3*'ISSUE SCORE from EIKON'!G361)+('WEIGHTED from Refinitive'!$B$4*'ISSUE SCORE from EIKON'!V361)+('ISSUE SCORE from EIKON'!AK361*'WEIGHTED from Refinitive'!$B$5)+('WEIGHTED from Refinitive'!$B$8*'ISSUE SCORE from EIKON'!AZ361)+('ISSUE SCORE from EIKON'!BO361*'WEIGHTED from Refinitive'!$B$9)+('WEIGHTED from Refinitive'!$B$10*'ISSUE SCORE from EIKON'!CD361)+('ISSUE SCORE from EIKON'!CS361*'WEIGHTED from Refinitive'!$B$11)+('WEIGHTED from Refinitive'!$B$14*'ISSUE SCORE from EIKON'!DH361)+('ISSUE SCORE from EIKON'!DW361*'WEIGHTED from Refinitive'!$B$15)+('WEIGHTED from Refinitive'!$B$16*'ISSUE SCORE from EIKON'!EL361)</f>
        <v>69.957586884523806</v>
      </c>
      <c r="C358" s="1">
        <f>('WEIGHTED from Refinitive'!$B$3*'ISSUE SCORE from EIKON'!H361)+('WEIGHTED from Refinitive'!$B$4*'ISSUE SCORE from EIKON'!W361)+('ISSUE SCORE from EIKON'!AL361*'WEIGHTED from Refinitive'!$B$5)+('WEIGHTED from Refinitive'!$B$8*'ISSUE SCORE from EIKON'!BA361)+('ISSUE SCORE from EIKON'!BP361*'WEIGHTED from Refinitive'!$B$9)+('WEIGHTED from Refinitive'!$B$10*'ISSUE SCORE from EIKON'!CE361)+('ISSUE SCORE from EIKON'!CT361*'WEIGHTED from Refinitive'!$B$11)+('WEIGHTED from Refinitive'!$B$14*'ISSUE SCORE from EIKON'!DI361)+('ISSUE SCORE from EIKON'!DX361*'WEIGHTED from Refinitive'!$B$15)+('WEIGHTED from Refinitive'!$B$16*'ISSUE SCORE from EIKON'!EM361)</f>
        <v>64.191218441273278</v>
      </c>
      <c r="D358" s="1">
        <f>('WEIGHTED from Refinitive'!$B$3*'ISSUE SCORE from EIKON'!I361)+('WEIGHTED from Refinitive'!$B$4*'ISSUE SCORE from EIKON'!X361)+('ISSUE SCORE from EIKON'!AM361*'WEIGHTED from Refinitive'!$B$5)+('WEIGHTED from Refinitive'!$B$8*'ISSUE SCORE from EIKON'!BB361)+('ISSUE SCORE from EIKON'!BQ361*'WEIGHTED from Refinitive'!$B$9)+('WEIGHTED from Refinitive'!$B$10*'ISSUE SCORE from EIKON'!CF361)+('ISSUE SCORE from EIKON'!CU361*'WEIGHTED from Refinitive'!$B$11)+('WEIGHTED from Refinitive'!$B$14*'ISSUE SCORE from EIKON'!DJ361)+('ISSUE SCORE from EIKON'!DY361*'WEIGHTED from Refinitive'!$B$15)+('WEIGHTED from Refinitive'!$B$16*'ISSUE SCORE from EIKON'!EN361)</f>
        <v>64.16311602188577</v>
      </c>
      <c r="E358" s="1">
        <f>('WEIGHTED from Refinitive'!$B$3*'ISSUE SCORE from EIKON'!J361)+('WEIGHTED from Refinitive'!$B$4*'ISSUE SCORE from EIKON'!Y361)+('ISSUE SCORE from EIKON'!AN361*'WEIGHTED from Refinitive'!$B$5)+('WEIGHTED from Refinitive'!$B$8*'ISSUE SCORE from EIKON'!BC361)+('ISSUE SCORE from EIKON'!BR361*'WEIGHTED from Refinitive'!$B$9)+('WEIGHTED from Refinitive'!$B$10*'ISSUE SCORE from EIKON'!CG361)+('ISSUE SCORE from EIKON'!CV361*'WEIGHTED from Refinitive'!$B$11)+('WEIGHTED from Refinitive'!$B$14*'ISSUE SCORE from EIKON'!DK361)+('ISSUE SCORE from EIKON'!DZ361*'WEIGHTED from Refinitive'!$B$15)+('WEIGHTED from Refinitive'!$B$16*'ISSUE SCORE from EIKON'!EO361)</f>
        <v>61.324923734815023</v>
      </c>
      <c r="F358" s="1">
        <f>('WEIGHTED from Refinitive'!$B$3*'ISSUE SCORE from EIKON'!K361)+('WEIGHTED from Refinitive'!$B$4*'ISSUE SCORE from EIKON'!Z361)+('ISSUE SCORE from EIKON'!AO361*'WEIGHTED from Refinitive'!$B$5)+('WEIGHTED from Refinitive'!$B$8*'ISSUE SCORE from EIKON'!BD361)+('ISSUE SCORE from EIKON'!BS361*'WEIGHTED from Refinitive'!$B$9)+('WEIGHTED from Refinitive'!$B$10*'ISSUE SCORE from EIKON'!CH361)+('ISSUE SCORE from EIKON'!CW361*'WEIGHTED from Refinitive'!$B$11)+('WEIGHTED from Refinitive'!$B$14*'ISSUE SCORE from EIKON'!DL361)+('ISSUE SCORE from EIKON'!EA361*'WEIGHTED from Refinitive'!$B$15)+('WEIGHTED from Refinitive'!$B$16*'ISSUE SCORE from EIKON'!EP361)</f>
        <v>55.809492394398006</v>
      </c>
      <c r="G358" s="1">
        <f>('WEIGHTED from Refinitive'!$B$3*'ISSUE SCORE from EIKON'!L361)+('WEIGHTED from Refinitive'!$B$4*'ISSUE SCORE from EIKON'!AA361)+('ISSUE SCORE from EIKON'!AP361*'WEIGHTED from Refinitive'!$B$5)+('WEIGHTED from Refinitive'!$B$8*'ISSUE SCORE from EIKON'!BE361)+('ISSUE SCORE from EIKON'!BT361*'WEIGHTED from Refinitive'!$B$9)+('WEIGHTED from Refinitive'!$B$10*'ISSUE SCORE from EIKON'!CI361)+('ISSUE SCORE from EIKON'!CX361*'WEIGHTED from Refinitive'!$B$11)+('WEIGHTED from Refinitive'!$B$14*'ISSUE SCORE from EIKON'!DM361)+('ISSUE SCORE from EIKON'!EB361*'WEIGHTED from Refinitive'!$B$15)+('WEIGHTED from Refinitive'!$B$16*'ISSUE SCORE from EIKON'!EQ361)</f>
        <v>49.361810681719447</v>
      </c>
      <c r="H358" s="1">
        <f>('WEIGHTED from Refinitive'!$B$3*'ISSUE SCORE from EIKON'!M361)+('WEIGHTED from Refinitive'!$B$4*'ISSUE SCORE from EIKON'!AB361)+('ISSUE SCORE from EIKON'!AQ361*'WEIGHTED from Refinitive'!$B$5)+('WEIGHTED from Refinitive'!$B$8*'ISSUE SCORE from EIKON'!BF361)+('ISSUE SCORE from EIKON'!BU361*'WEIGHTED from Refinitive'!$B$9)+('WEIGHTED from Refinitive'!$B$10*'ISSUE SCORE from EIKON'!CJ361)+('ISSUE SCORE from EIKON'!CY361*'WEIGHTED from Refinitive'!$B$11)+('WEIGHTED from Refinitive'!$B$14*'ISSUE SCORE from EIKON'!DN361)+('ISSUE SCORE from EIKON'!EC361*'WEIGHTED from Refinitive'!$B$15)+('WEIGHTED from Refinitive'!$B$16*'ISSUE SCORE from EIKON'!ER361)</f>
        <v>47.71890686208792</v>
      </c>
      <c r="I358" s="1">
        <f>('WEIGHTED from Refinitive'!$B$3*'ISSUE SCORE from EIKON'!N361)+('WEIGHTED from Refinitive'!$B$4*'ISSUE SCORE from EIKON'!AC361)+('ISSUE SCORE from EIKON'!AR361*'WEIGHTED from Refinitive'!$B$5)+('WEIGHTED from Refinitive'!$B$8*'ISSUE SCORE from EIKON'!BG361)+('ISSUE SCORE from EIKON'!BV361*'WEIGHTED from Refinitive'!$B$9)+('WEIGHTED from Refinitive'!$B$10*'ISSUE SCORE from EIKON'!CK361)+('ISSUE SCORE from EIKON'!CZ361*'WEIGHTED from Refinitive'!$B$11)+('WEIGHTED from Refinitive'!$B$14*'ISSUE SCORE from EIKON'!DO361)+('ISSUE SCORE from EIKON'!ED361*'WEIGHTED from Refinitive'!$B$15)+('WEIGHTED from Refinitive'!$B$16*'ISSUE SCORE from EIKON'!ES361)</f>
        <v>49.4669921630584</v>
      </c>
      <c r="J358" s="1">
        <f>('WEIGHTED from Refinitive'!$B$3*'ISSUE SCORE from EIKON'!O361)+('WEIGHTED from Refinitive'!$B$4*'ISSUE SCORE from EIKON'!AD361)+('ISSUE SCORE from EIKON'!AS361*'WEIGHTED from Refinitive'!$B$5)+('WEIGHTED from Refinitive'!$B$8*'ISSUE SCORE from EIKON'!BH361)+('ISSUE SCORE from EIKON'!BW361*'WEIGHTED from Refinitive'!$B$9)+('WEIGHTED from Refinitive'!$B$10*'ISSUE SCORE from EIKON'!CL361)+('ISSUE SCORE from EIKON'!DA361*'WEIGHTED from Refinitive'!$B$11)+('WEIGHTED from Refinitive'!$B$14*'ISSUE SCORE from EIKON'!DP361)+('ISSUE SCORE from EIKON'!EE361*'WEIGHTED from Refinitive'!$B$15)+('WEIGHTED from Refinitive'!$B$16*'ISSUE SCORE from EIKON'!ET361)</f>
        <v>59.706371620739148</v>
      </c>
      <c r="K358" s="1">
        <f>('WEIGHTED from Refinitive'!$B$3*'ISSUE SCORE from EIKON'!P361)+('WEIGHTED from Refinitive'!$B$4*'ISSUE SCORE from EIKON'!AE361)+('ISSUE SCORE from EIKON'!AT361*'WEIGHTED from Refinitive'!$B$5)+('WEIGHTED from Refinitive'!$B$8*'ISSUE SCORE from EIKON'!BI361)+('ISSUE SCORE from EIKON'!BX361*'WEIGHTED from Refinitive'!$B$9)+('WEIGHTED from Refinitive'!$B$10*'ISSUE SCORE from EIKON'!CM361)+('ISSUE SCORE from EIKON'!DB361*'WEIGHTED from Refinitive'!$B$11)+('WEIGHTED from Refinitive'!$B$14*'ISSUE SCORE from EIKON'!DQ361)+('ISSUE SCORE from EIKON'!EF361*'WEIGHTED from Refinitive'!$B$15)+('WEIGHTED from Refinitive'!$B$16*'ISSUE SCORE from EIKON'!EU361)</f>
        <v>50.511450856924277</v>
      </c>
      <c r="L358" s="1">
        <f>('WEIGHTED from Refinitive'!$B$3*'ISSUE SCORE from EIKON'!Q361)+('WEIGHTED from Refinitive'!$B$4*'ISSUE SCORE from EIKON'!AF361)+('ISSUE SCORE from EIKON'!AU361*'WEIGHTED from Refinitive'!$B$5)+('WEIGHTED from Refinitive'!$B$8*'ISSUE SCORE from EIKON'!BJ361)+('ISSUE SCORE from EIKON'!BY361*'WEIGHTED from Refinitive'!$B$9)+('WEIGHTED from Refinitive'!$B$10*'ISSUE SCORE from EIKON'!CN361)+('ISSUE SCORE from EIKON'!DC361*'WEIGHTED from Refinitive'!$B$11)+('WEIGHTED from Refinitive'!$B$14*'ISSUE SCORE from EIKON'!DR361)+('ISSUE SCORE from EIKON'!EG361*'WEIGHTED from Refinitive'!$B$15)+('WEIGHTED from Refinitive'!$B$16*'ISSUE SCORE from EIKON'!EV361)</f>
        <v>42.716144618081195</v>
      </c>
      <c r="M358" s="1">
        <f>('WEIGHTED from Refinitive'!$B$3*'ISSUE SCORE from EIKON'!R361)+('WEIGHTED from Refinitive'!$B$4*'ISSUE SCORE from EIKON'!AG361)+('ISSUE SCORE from EIKON'!AV361*'WEIGHTED from Refinitive'!$B$5)+('WEIGHTED from Refinitive'!$B$8*'ISSUE SCORE from EIKON'!BK361)+('ISSUE SCORE from EIKON'!BZ361*'WEIGHTED from Refinitive'!$B$9)+('WEIGHTED from Refinitive'!$B$10*'ISSUE SCORE from EIKON'!CO361)+('ISSUE SCORE from EIKON'!DD361*'WEIGHTED from Refinitive'!$B$11)+('WEIGHTED from Refinitive'!$B$14*'ISSUE SCORE from EIKON'!DS361)+('ISSUE SCORE from EIKON'!EH361*'WEIGHTED from Refinitive'!$B$15)+('WEIGHTED from Refinitive'!$B$16*'ISSUE SCORE from EIKON'!EW361)</f>
        <v>45.433739415313518</v>
      </c>
      <c r="N358" s="1">
        <f>('WEIGHTED from Refinitive'!$B$3*'ISSUE SCORE from EIKON'!S361)+('WEIGHTED from Refinitive'!$B$4*'ISSUE SCORE from EIKON'!AH361)+('ISSUE SCORE from EIKON'!AW361*'WEIGHTED from Refinitive'!$B$5)+('WEIGHTED from Refinitive'!$B$8*'ISSUE SCORE from EIKON'!BL361)+('ISSUE SCORE from EIKON'!CA361*'WEIGHTED from Refinitive'!$B$9)+('WEIGHTED from Refinitive'!$B$10*'ISSUE SCORE from EIKON'!CP361)+('ISSUE SCORE from EIKON'!DE361*'WEIGHTED from Refinitive'!$B$11)+('WEIGHTED from Refinitive'!$B$14*'ISSUE SCORE from EIKON'!DT361)+('ISSUE SCORE from EIKON'!EI361*'WEIGHTED from Refinitive'!$B$15)+('WEIGHTED from Refinitive'!$B$16*'ISSUE SCORE from EIKON'!EX361)</f>
        <v>58.370496056454925</v>
      </c>
      <c r="O358" s="1">
        <f>('WEIGHTED from Refinitive'!$B$3*'ISSUE SCORE from EIKON'!T361)+('WEIGHTED from Refinitive'!$B$4*'ISSUE SCORE from EIKON'!AI361)+('ISSUE SCORE from EIKON'!AX361*'WEIGHTED from Refinitive'!$B$5)+('WEIGHTED from Refinitive'!$B$8*'ISSUE SCORE from EIKON'!BM361)+('ISSUE SCORE from EIKON'!CB361*'WEIGHTED from Refinitive'!$B$9)+('WEIGHTED from Refinitive'!$B$10*'ISSUE SCORE from EIKON'!CQ361)+('ISSUE SCORE from EIKON'!DF361*'WEIGHTED from Refinitive'!$B$11)+('WEIGHTED from Refinitive'!$B$14*'ISSUE SCORE from EIKON'!DU361)+('ISSUE SCORE from EIKON'!EJ361*'WEIGHTED from Refinitive'!$B$15)+('WEIGHTED from Refinitive'!$B$16*'ISSUE SCORE from EIKON'!EY361)</f>
        <v>56.336479098675852</v>
      </c>
      <c r="P358" s="1">
        <f>('WEIGHTED from Refinitive'!$B$3*'ISSUE SCORE from EIKON'!U361)+('WEIGHTED from Refinitive'!$B$4*'ISSUE SCORE from EIKON'!AJ361)+('ISSUE SCORE from EIKON'!AY361*'WEIGHTED from Refinitive'!$B$5)+('WEIGHTED from Refinitive'!$B$8*'ISSUE SCORE from EIKON'!BN361)+('ISSUE SCORE from EIKON'!CC361*'WEIGHTED from Refinitive'!$B$9)+('WEIGHTED from Refinitive'!$B$10*'ISSUE SCORE from EIKON'!CR361)+('ISSUE SCORE from EIKON'!DG361*'WEIGHTED from Refinitive'!$B$11)+('WEIGHTED from Refinitive'!$B$14*'ISSUE SCORE from EIKON'!DV361)+('ISSUE SCORE from EIKON'!EK361*'WEIGHTED from Refinitive'!$B$15)+('WEIGHTED from Refinitive'!$B$16*'ISSUE SCORE from EIKON'!EZ361)</f>
        <v>0</v>
      </c>
    </row>
    <row r="359" spans="1:16" ht="15">
      <c r="A359" s="11" t="s">
        <v>427</v>
      </c>
      <c r="B359" s="1">
        <f>('WEIGHTED from Refinitive'!$B$3*'ISSUE SCORE from EIKON'!G362)+('WEIGHTED from Refinitive'!$B$4*'ISSUE SCORE from EIKON'!V362)+('ISSUE SCORE from EIKON'!AK362*'WEIGHTED from Refinitive'!$B$5)+('WEIGHTED from Refinitive'!$B$8*'ISSUE SCORE from EIKON'!AZ362)+('ISSUE SCORE from EIKON'!BO362*'WEIGHTED from Refinitive'!$B$9)+('WEIGHTED from Refinitive'!$B$10*'ISSUE SCORE from EIKON'!CD362)+('ISSUE SCORE from EIKON'!CS362*'WEIGHTED from Refinitive'!$B$11)+('WEIGHTED from Refinitive'!$B$14*'ISSUE SCORE from EIKON'!DH362)+('ISSUE SCORE from EIKON'!DW362*'WEIGHTED from Refinitive'!$B$15)+('WEIGHTED from Refinitive'!$B$16*'ISSUE SCORE from EIKON'!EL362)</f>
        <v>89.886372010450827</v>
      </c>
      <c r="C359" s="1">
        <f>('WEIGHTED from Refinitive'!$B$3*'ISSUE SCORE from EIKON'!H362)+('WEIGHTED from Refinitive'!$B$4*'ISSUE SCORE from EIKON'!W362)+('ISSUE SCORE from EIKON'!AL362*'WEIGHTED from Refinitive'!$B$5)+('WEIGHTED from Refinitive'!$B$8*'ISSUE SCORE from EIKON'!BA362)+('ISSUE SCORE from EIKON'!BP362*'WEIGHTED from Refinitive'!$B$9)+('WEIGHTED from Refinitive'!$B$10*'ISSUE SCORE from EIKON'!CE362)+('ISSUE SCORE from EIKON'!CT362*'WEIGHTED from Refinitive'!$B$11)+('WEIGHTED from Refinitive'!$B$14*'ISSUE SCORE from EIKON'!DI362)+('ISSUE SCORE from EIKON'!DX362*'WEIGHTED from Refinitive'!$B$15)+('WEIGHTED from Refinitive'!$B$16*'ISSUE SCORE from EIKON'!EM362)</f>
        <v>84.776392165105705</v>
      </c>
      <c r="D359" s="1">
        <f>('WEIGHTED from Refinitive'!$B$3*'ISSUE SCORE from EIKON'!I362)+('WEIGHTED from Refinitive'!$B$4*'ISSUE SCORE from EIKON'!X362)+('ISSUE SCORE from EIKON'!AM362*'WEIGHTED from Refinitive'!$B$5)+('WEIGHTED from Refinitive'!$B$8*'ISSUE SCORE from EIKON'!BB362)+('ISSUE SCORE from EIKON'!BQ362*'WEIGHTED from Refinitive'!$B$9)+('WEIGHTED from Refinitive'!$B$10*'ISSUE SCORE from EIKON'!CF362)+('ISSUE SCORE from EIKON'!CU362*'WEIGHTED from Refinitive'!$B$11)+('WEIGHTED from Refinitive'!$B$14*'ISSUE SCORE from EIKON'!DJ362)+('ISSUE SCORE from EIKON'!DY362*'WEIGHTED from Refinitive'!$B$15)+('WEIGHTED from Refinitive'!$B$16*'ISSUE SCORE from EIKON'!EN362)</f>
        <v>85.074841291669685</v>
      </c>
      <c r="E359" s="1">
        <f>('WEIGHTED from Refinitive'!$B$3*'ISSUE SCORE from EIKON'!J362)+('WEIGHTED from Refinitive'!$B$4*'ISSUE SCORE from EIKON'!Y362)+('ISSUE SCORE from EIKON'!AN362*'WEIGHTED from Refinitive'!$B$5)+('WEIGHTED from Refinitive'!$B$8*'ISSUE SCORE from EIKON'!BC362)+('ISSUE SCORE from EIKON'!BR362*'WEIGHTED from Refinitive'!$B$9)+('WEIGHTED from Refinitive'!$B$10*'ISSUE SCORE from EIKON'!CG362)+('ISSUE SCORE from EIKON'!CV362*'WEIGHTED from Refinitive'!$B$11)+('WEIGHTED from Refinitive'!$B$14*'ISSUE SCORE from EIKON'!DK362)+('ISSUE SCORE from EIKON'!DZ362*'WEIGHTED from Refinitive'!$B$15)+('WEIGHTED from Refinitive'!$B$16*'ISSUE SCORE from EIKON'!EO362)</f>
        <v>79.171659537579941</v>
      </c>
      <c r="F359" s="1">
        <f>('WEIGHTED from Refinitive'!$B$3*'ISSUE SCORE from EIKON'!K362)+('WEIGHTED from Refinitive'!$B$4*'ISSUE SCORE from EIKON'!Z362)+('ISSUE SCORE from EIKON'!AO362*'WEIGHTED from Refinitive'!$B$5)+('WEIGHTED from Refinitive'!$B$8*'ISSUE SCORE from EIKON'!BD362)+('ISSUE SCORE from EIKON'!BS362*'WEIGHTED from Refinitive'!$B$9)+('WEIGHTED from Refinitive'!$B$10*'ISSUE SCORE from EIKON'!CH362)+('ISSUE SCORE from EIKON'!CW362*'WEIGHTED from Refinitive'!$B$11)+('WEIGHTED from Refinitive'!$B$14*'ISSUE SCORE from EIKON'!DL362)+('ISSUE SCORE from EIKON'!EA362*'WEIGHTED from Refinitive'!$B$15)+('WEIGHTED from Refinitive'!$B$16*'ISSUE SCORE from EIKON'!EP362)</f>
        <v>72.040198852242611</v>
      </c>
      <c r="G359" s="1">
        <f>('WEIGHTED from Refinitive'!$B$3*'ISSUE SCORE from EIKON'!L362)+('WEIGHTED from Refinitive'!$B$4*'ISSUE SCORE from EIKON'!AA362)+('ISSUE SCORE from EIKON'!AP362*'WEIGHTED from Refinitive'!$B$5)+('WEIGHTED from Refinitive'!$B$8*'ISSUE SCORE from EIKON'!BE362)+('ISSUE SCORE from EIKON'!BT362*'WEIGHTED from Refinitive'!$B$9)+('WEIGHTED from Refinitive'!$B$10*'ISSUE SCORE from EIKON'!CI362)+('ISSUE SCORE from EIKON'!CX362*'WEIGHTED from Refinitive'!$B$11)+('WEIGHTED from Refinitive'!$B$14*'ISSUE SCORE from EIKON'!DM362)+('ISSUE SCORE from EIKON'!EB362*'WEIGHTED from Refinitive'!$B$15)+('WEIGHTED from Refinitive'!$B$16*'ISSUE SCORE from EIKON'!EQ362)</f>
        <v>66.188449848024263</v>
      </c>
      <c r="H359" s="1">
        <f>('WEIGHTED from Refinitive'!$B$3*'ISSUE SCORE from EIKON'!M362)+('WEIGHTED from Refinitive'!$B$4*'ISSUE SCORE from EIKON'!AB362)+('ISSUE SCORE from EIKON'!AQ362*'WEIGHTED from Refinitive'!$B$5)+('WEIGHTED from Refinitive'!$B$8*'ISSUE SCORE from EIKON'!BF362)+('ISSUE SCORE from EIKON'!BU362*'WEIGHTED from Refinitive'!$B$9)+('WEIGHTED from Refinitive'!$B$10*'ISSUE SCORE from EIKON'!CJ362)+('ISSUE SCORE from EIKON'!CY362*'WEIGHTED from Refinitive'!$B$11)+('WEIGHTED from Refinitive'!$B$14*'ISSUE SCORE from EIKON'!DN362)+('ISSUE SCORE from EIKON'!EC362*'WEIGHTED from Refinitive'!$B$15)+('WEIGHTED from Refinitive'!$B$16*'ISSUE SCORE from EIKON'!ER362)</f>
        <v>70.623828668157884</v>
      </c>
      <c r="I359" s="1">
        <f>('WEIGHTED from Refinitive'!$B$3*'ISSUE SCORE from EIKON'!N362)+('WEIGHTED from Refinitive'!$B$4*'ISSUE SCORE from EIKON'!AC362)+('ISSUE SCORE from EIKON'!AR362*'WEIGHTED from Refinitive'!$B$5)+('WEIGHTED from Refinitive'!$B$8*'ISSUE SCORE from EIKON'!BG362)+('ISSUE SCORE from EIKON'!BV362*'WEIGHTED from Refinitive'!$B$9)+('WEIGHTED from Refinitive'!$B$10*'ISSUE SCORE from EIKON'!CK362)+('ISSUE SCORE from EIKON'!CZ362*'WEIGHTED from Refinitive'!$B$11)+('WEIGHTED from Refinitive'!$B$14*'ISSUE SCORE from EIKON'!DO362)+('ISSUE SCORE from EIKON'!ED362*'WEIGHTED from Refinitive'!$B$15)+('WEIGHTED from Refinitive'!$B$16*'ISSUE SCORE from EIKON'!ES362)</f>
        <v>61.439909523478711</v>
      </c>
      <c r="J359" s="1">
        <f>('WEIGHTED from Refinitive'!$B$3*'ISSUE SCORE from EIKON'!O362)+('WEIGHTED from Refinitive'!$B$4*'ISSUE SCORE from EIKON'!AD362)+('ISSUE SCORE from EIKON'!AS362*'WEIGHTED from Refinitive'!$B$5)+('WEIGHTED from Refinitive'!$B$8*'ISSUE SCORE from EIKON'!BH362)+('ISSUE SCORE from EIKON'!BW362*'WEIGHTED from Refinitive'!$B$9)+('WEIGHTED from Refinitive'!$B$10*'ISSUE SCORE from EIKON'!CL362)+('ISSUE SCORE from EIKON'!DA362*'WEIGHTED from Refinitive'!$B$11)+('WEIGHTED from Refinitive'!$B$14*'ISSUE SCORE from EIKON'!DP362)+('ISSUE SCORE from EIKON'!EE362*'WEIGHTED from Refinitive'!$B$15)+('WEIGHTED from Refinitive'!$B$16*'ISSUE SCORE from EIKON'!ET362)</f>
        <v>63.062753036437201</v>
      </c>
      <c r="K359" s="1">
        <f>('WEIGHTED from Refinitive'!$B$3*'ISSUE SCORE from EIKON'!P362)+('WEIGHTED from Refinitive'!$B$4*'ISSUE SCORE from EIKON'!AE362)+('ISSUE SCORE from EIKON'!AT362*'WEIGHTED from Refinitive'!$B$5)+('WEIGHTED from Refinitive'!$B$8*'ISSUE SCORE from EIKON'!BI362)+('ISSUE SCORE from EIKON'!BX362*'WEIGHTED from Refinitive'!$B$9)+('WEIGHTED from Refinitive'!$B$10*'ISSUE SCORE from EIKON'!CM362)+('ISSUE SCORE from EIKON'!DB362*'WEIGHTED from Refinitive'!$B$11)+('WEIGHTED from Refinitive'!$B$14*'ISSUE SCORE from EIKON'!DQ362)+('ISSUE SCORE from EIKON'!EF362*'WEIGHTED from Refinitive'!$B$15)+('WEIGHTED from Refinitive'!$B$16*'ISSUE SCORE from EIKON'!EU362)</f>
        <v>56.152744415377249</v>
      </c>
      <c r="L359" s="1">
        <f>('WEIGHTED from Refinitive'!$B$3*'ISSUE SCORE from EIKON'!Q362)+('WEIGHTED from Refinitive'!$B$4*'ISSUE SCORE from EIKON'!AF362)+('ISSUE SCORE from EIKON'!AU362*'WEIGHTED from Refinitive'!$B$5)+('WEIGHTED from Refinitive'!$B$8*'ISSUE SCORE from EIKON'!BJ362)+('ISSUE SCORE from EIKON'!BY362*'WEIGHTED from Refinitive'!$B$9)+('WEIGHTED from Refinitive'!$B$10*'ISSUE SCORE from EIKON'!CN362)+('ISSUE SCORE from EIKON'!DC362*'WEIGHTED from Refinitive'!$B$11)+('WEIGHTED from Refinitive'!$B$14*'ISSUE SCORE from EIKON'!DR362)+('ISSUE SCORE from EIKON'!EG362*'WEIGHTED from Refinitive'!$B$15)+('WEIGHTED from Refinitive'!$B$16*'ISSUE SCORE from EIKON'!EV362)</f>
        <v>54.236557248925322</v>
      </c>
      <c r="M359" s="1">
        <f>('WEIGHTED from Refinitive'!$B$3*'ISSUE SCORE from EIKON'!R362)+('WEIGHTED from Refinitive'!$B$4*'ISSUE SCORE from EIKON'!AG362)+('ISSUE SCORE from EIKON'!AV362*'WEIGHTED from Refinitive'!$B$5)+('WEIGHTED from Refinitive'!$B$8*'ISSUE SCORE from EIKON'!BK362)+('ISSUE SCORE from EIKON'!BZ362*'WEIGHTED from Refinitive'!$B$9)+('WEIGHTED from Refinitive'!$B$10*'ISSUE SCORE from EIKON'!CO362)+('ISSUE SCORE from EIKON'!DD362*'WEIGHTED from Refinitive'!$B$11)+('WEIGHTED from Refinitive'!$B$14*'ISSUE SCORE from EIKON'!DS362)+('ISSUE SCORE from EIKON'!EH362*'WEIGHTED from Refinitive'!$B$15)+('WEIGHTED from Refinitive'!$B$16*'ISSUE SCORE from EIKON'!EW362)</f>
        <v>50.962593315311722</v>
      </c>
      <c r="N359" s="1">
        <f>('WEIGHTED from Refinitive'!$B$3*'ISSUE SCORE from EIKON'!S362)+('WEIGHTED from Refinitive'!$B$4*'ISSUE SCORE from EIKON'!AH362)+('ISSUE SCORE from EIKON'!AW362*'WEIGHTED from Refinitive'!$B$5)+('WEIGHTED from Refinitive'!$B$8*'ISSUE SCORE from EIKON'!BL362)+('ISSUE SCORE from EIKON'!CA362*'WEIGHTED from Refinitive'!$B$9)+('WEIGHTED from Refinitive'!$B$10*'ISSUE SCORE from EIKON'!CP362)+('ISSUE SCORE from EIKON'!DE362*'WEIGHTED from Refinitive'!$B$11)+('WEIGHTED from Refinitive'!$B$14*'ISSUE SCORE from EIKON'!DT362)+('ISSUE SCORE from EIKON'!EI362*'WEIGHTED from Refinitive'!$B$15)+('WEIGHTED from Refinitive'!$B$16*'ISSUE SCORE from EIKON'!EX362)</f>
        <v>38.508857808857783</v>
      </c>
      <c r="O359" s="1">
        <f>('WEIGHTED from Refinitive'!$B$3*'ISSUE SCORE from EIKON'!T362)+('WEIGHTED from Refinitive'!$B$4*'ISSUE SCORE from EIKON'!AI362)+('ISSUE SCORE from EIKON'!AX362*'WEIGHTED from Refinitive'!$B$5)+('WEIGHTED from Refinitive'!$B$8*'ISSUE SCORE from EIKON'!BM362)+('ISSUE SCORE from EIKON'!CB362*'WEIGHTED from Refinitive'!$B$9)+('WEIGHTED from Refinitive'!$B$10*'ISSUE SCORE from EIKON'!CQ362)+('ISSUE SCORE from EIKON'!DF362*'WEIGHTED from Refinitive'!$B$11)+('WEIGHTED from Refinitive'!$B$14*'ISSUE SCORE from EIKON'!DU362)+('ISSUE SCORE from EIKON'!EJ362*'WEIGHTED from Refinitive'!$B$15)+('WEIGHTED from Refinitive'!$B$16*'ISSUE SCORE from EIKON'!EY362)</f>
        <v>46.435887708649418</v>
      </c>
      <c r="P359" s="1">
        <f>('WEIGHTED from Refinitive'!$B$3*'ISSUE SCORE from EIKON'!U362)+('WEIGHTED from Refinitive'!$B$4*'ISSUE SCORE from EIKON'!AJ362)+('ISSUE SCORE from EIKON'!AY362*'WEIGHTED from Refinitive'!$B$5)+('WEIGHTED from Refinitive'!$B$8*'ISSUE SCORE from EIKON'!BN362)+('ISSUE SCORE from EIKON'!CC362*'WEIGHTED from Refinitive'!$B$9)+('WEIGHTED from Refinitive'!$B$10*'ISSUE SCORE from EIKON'!CR362)+('ISSUE SCORE from EIKON'!DG362*'WEIGHTED from Refinitive'!$B$11)+('WEIGHTED from Refinitive'!$B$14*'ISSUE SCORE from EIKON'!DV362)+('ISSUE SCORE from EIKON'!EK362*'WEIGHTED from Refinitive'!$B$15)+('WEIGHTED from Refinitive'!$B$16*'ISSUE SCORE from EIKON'!EZ362)</f>
        <v>0</v>
      </c>
    </row>
    <row r="360" spans="1:16" ht="15">
      <c r="A360" s="11" t="s">
        <v>428</v>
      </c>
      <c r="B360" s="1">
        <f>('WEIGHTED from Refinitive'!$B$3*'ISSUE SCORE from EIKON'!G363)+('WEIGHTED from Refinitive'!$B$4*'ISSUE SCORE from EIKON'!V363)+('ISSUE SCORE from EIKON'!AK363*'WEIGHTED from Refinitive'!$B$5)+('WEIGHTED from Refinitive'!$B$8*'ISSUE SCORE from EIKON'!AZ363)+('ISSUE SCORE from EIKON'!BO363*'WEIGHTED from Refinitive'!$B$9)+('WEIGHTED from Refinitive'!$B$10*'ISSUE SCORE from EIKON'!CD363)+('ISSUE SCORE from EIKON'!CS363*'WEIGHTED from Refinitive'!$B$11)+('WEIGHTED from Refinitive'!$B$14*'ISSUE SCORE from EIKON'!DH363)+('ISSUE SCORE from EIKON'!DW363*'WEIGHTED from Refinitive'!$B$15)+('WEIGHTED from Refinitive'!$B$16*'ISSUE SCORE from EIKON'!EL363)</f>
        <v>80.407432839820402</v>
      </c>
      <c r="C360" s="1">
        <f>('WEIGHTED from Refinitive'!$B$3*'ISSUE SCORE from EIKON'!H363)+('WEIGHTED from Refinitive'!$B$4*'ISSUE SCORE from EIKON'!W363)+('ISSUE SCORE from EIKON'!AL363*'WEIGHTED from Refinitive'!$B$5)+('WEIGHTED from Refinitive'!$B$8*'ISSUE SCORE from EIKON'!BA363)+('ISSUE SCORE from EIKON'!BP363*'WEIGHTED from Refinitive'!$B$9)+('WEIGHTED from Refinitive'!$B$10*'ISSUE SCORE from EIKON'!CE363)+('ISSUE SCORE from EIKON'!CT363*'WEIGHTED from Refinitive'!$B$11)+('WEIGHTED from Refinitive'!$B$14*'ISSUE SCORE from EIKON'!DI363)+('ISSUE SCORE from EIKON'!DX363*'WEIGHTED from Refinitive'!$B$15)+('WEIGHTED from Refinitive'!$B$16*'ISSUE SCORE from EIKON'!EM363)</f>
        <v>87.20355676991359</v>
      </c>
      <c r="D360" s="1">
        <f>('WEIGHTED from Refinitive'!$B$3*'ISSUE SCORE from EIKON'!I363)+('WEIGHTED from Refinitive'!$B$4*'ISSUE SCORE from EIKON'!X363)+('ISSUE SCORE from EIKON'!AM363*'WEIGHTED from Refinitive'!$B$5)+('WEIGHTED from Refinitive'!$B$8*'ISSUE SCORE from EIKON'!BB363)+('ISSUE SCORE from EIKON'!BQ363*'WEIGHTED from Refinitive'!$B$9)+('WEIGHTED from Refinitive'!$B$10*'ISSUE SCORE from EIKON'!CF363)+('ISSUE SCORE from EIKON'!CU363*'WEIGHTED from Refinitive'!$B$11)+('WEIGHTED from Refinitive'!$B$14*'ISSUE SCORE from EIKON'!DJ363)+('ISSUE SCORE from EIKON'!DY363*'WEIGHTED from Refinitive'!$B$15)+('WEIGHTED from Refinitive'!$B$16*'ISSUE SCORE from EIKON'!EN363)</f>
        <v>84.03302974938174</v>
      </c>
      <c r="E360" s="1">
        <f>('WEIGHTED from Refinitive'!$B$3*'ISSUE SCORE from EIKON'!J363)+('WEIGHTED from Refinitive'!$B$4*'ISSUE SCORE from EIKON'!Y363)+('ISSUE SCORE from EIKON'!AN363*'WEIGHTED from Refinitive'!$B$5)+('WEIGHTED from Refinitive'!$B$8*'ISSUE SCORE from EIKON'!BC363)+('ISSUE SCORE from EIKON'!BR363*'WEIGHTED from Refinitive'!$B$9)+('WEIGHTED from Refinitive'!$B$10*'ISSUE SCORE from EIKON'!CG363)+('ISSUE SCORE from EIKON'!CV363*'WEIGHTED from Refinitive'!$B$11)+('WEIGHTED from Refinitive'!$B$14*'ISSUE SCORE from EIKON'!DK363)+('ISSUE SCORE from EIKON'!DZ363*'WEIGHTED from Refinitive'!$B$15)+('WEIGHTED from Refinitive'!$B$16*'ISSUE SCORE from EIKON'!EO363)</f>
        <v>84.142349356804289</v>
      </c>
      <c r="F360" s="1">
        <f>('WEIGHTED from Refinitive'!$B$3*'ISSUE SCORE from EIKON'!K363)+('WEIGHTED from Refinitive'!$B$4*'ISSUE SCORE from EIKON'!Z363)+('ISSUE SCORE from EIKON'!AO363*'WEIGHTED from Refinitive'!$B$5)+('WEIGHTED from Refinitive'!$B$8*'ISSUE SCORE from EIKON'!BD363)+('ISSUE SCORE from EIKON'!BS363*'WEIGHTED from Refinitive'!$B$9)+('WEIGHTED from Refinitive'!$B$10*'ISSUE SCORE from EIKON'!CH363)+('ISSUE SCORE from EIKON'!CW363*'WEIGHTED from Refinitive'!$B$11)+('WEIGHTED from Refinitive'!$B$14*'ISSUE SCORE from EIKON'!DL363)+('ISSUE SCORE from EIKON'!EA363*'WEIGHTED from Refinitive'!$B$15)+('WEIGHTED from Refinitive'!$B$16*'ISSUE SCORE from EIKON'!EP363)</f>
        <v>74.552497502497459</v>
      </c>
      <c r="G360" s="1">
        <f>('WEIGHTED from Refinitive'!$B$3*'ISSUE SCORE from EIKON'!L363)+('WEIGHTED from Refinitive'!$B$4*'ISSUE SCORE from EIKON'!AA363)+('ISSUE SCORE from EIKON'!AP363*'WEIGHTED from Refinitive'!$B$5)+('WEIGHTED from Refinitive'!$B$8*'ISSUE SCORE from EIKON'!BE363)+('ISSUE SCORE from EIKON'!BT363*'WEIGHTED from Refinitive'!$B$9)+('WEIGHTED from Refinitive'!$B$10*'ISSUE SCORE from EIKON'!CI363)+('ISSUE SCORE from EIKON'!CX363*'WEIGHTED from Refinitive'!$B$11)+('WEIGHTED from Refinitive'!$B$14*'ISSUE SCORE from EIKON'!DM363)+('ISSUE SCORE from EIKON'!EB363*'WEIGHTED from Refinitive'!$B$15)+('WEIGHTED from Refinitive'!$B$16*'ISSUE SCORE from EIKON'!EQ363)</f>
        <v>68.197300196674348</v>
      </c>
      <c r="H360" s="1">
        <f>('WEIGHTED from Refinitive'!$B$3*'ISSUE SCORE from EIKON'!M363)+('WEIGHTED from Refinitive'!$B$4*'ISSUE SCORE from EIKON'!AB363)+('ISSUE SCORE from EIKON'!AQ363*'WEIGHTED from Refinitive'!$B$5)+('WEIGHTED from Refinitive'!$B$8*'ISSUE SCORE from EIKON'!BF363)+('ISSUE SCORE from EIKON'!BU363*'WEIGHTED from Refinitive'!$B$9)+('WEIGHTED from Refinitive'!$B$10*'ISSUE SCORE from EIKON'!CJ363)+('ISSUE SCORE from EIKON'!CY363*'WEIGHTED from Refinitive'!$B$11)+('WEIGHTED from Refinitive'!$B$14*'ISSUE SCORE from EIKON'!DN363)+('ISSUE SCORE from EIKON'!EC363*'WEIGHTED from Refinitive'!$B$15)+('WEIGHTED from Refinitive'!$B$16*'ISSUE SCORE from EIKON'!ER363)</f>
        <v>66.484005652620738</v>
      </c>
      <c r="I360" s="1">
        <f>('WEIGHTED from Refinitive'!$B$3*'ISSUE SCORE from EIKON'!N363)+('WEIGHTED from Refinitive'!$B$4*'ISSUE SCORE from EIKON'!AC363)+('ISSUE SCORE from EIKON'!AR363*'WEIGHTED from Refinitive'!$B$5)+('WEIGHTED from Refinitive'!$B$8*'ISSUE SCORE from EIKON'!BG363)+('ISSUE SCORE from EIKON'!BV363*'WEIGHTED from Refinitive'!$B$9)+('WEIGHTED from Refinitive'!$B$10*'ISSUE SCORE from EIKON'!CK363)+('ISSUE SCORE from EIKON'!CZ363*'WEIGHTED from Refinitive'!$B$11)+('WEIGHTED from Refinitive'!$B$14*'ISSUE SCORE from EIKON'!DO363)+('ISSUE SCORE from EIKON'!ED363*'WEIGHTED from Refinitive'!$B$15)+('WEIGHTED from Refinitive'!$B$16*'ISSUE SCORE from EIKON'!ES363)</f>
        <v>68.266500859333618</v>
      </c>
      <c r="J360" s="1">
        <f>('WEIGHTED from Refinitive'!$B$3*'ISSUE SCORE from EIKON'!O363)+('WEIGHTED from Refinitive'!$B$4*'ISSUE SCORE from EIKON'!AD363)+('ISSUE SCORE from EIKON'!AS363*'WEIGHTED from Refinitive'!$B$5)+('WEIGHTED from Refinitive'!$B$8*'ISSUE SCORE from EIKON'!BH363)+('ISSUE SCORE from EIKON'!BW363*'WEIGHTED from Refinitive'!$B$9)+('WEIGHTED from Refinitive'!$B$10*'ISSUE SCORE from EIKON'!CL363)+('ISSUE SCORE from EIKON'!DA363*'WEIGHTED from Refinitive'!$B$11)+('WEIGHTED from Refinitive'!$B$14*'ISSUE SCORE from EIKON'!DP363)+('ISSUE SCORE from EIKON'!EE363*'WEIGHTED from Refinitive'!$B$15)+('WEIGHTED from Refinitive'!$B$16*'ISSUE SCORE from EIKON'!ET363)</f>
        <v>68.447898981324244</v>
      </c>
      <c r="K360" s="1">
        <f>('WEIGHTED from Refinitive'!$B$3*'ISSUE SCORE from EIKON'!P363)+('WEIGHTED from Refinitive'!$B$4*'ISSUE SCORE from EIKON'!AE363)+('ISSUE SCORE from EIKON'!AT363*'WEIGHTED from Refinitive'!$B$5)+('WEIGHTED from Refinitive'!$B$8*'ISSUE SCORE from EIKON'!BI363)+('ISSUE SCORE from EIKON'!BX363*'WEIGHTED from Refinitive'!$B$9)+('WEIGHTED from Refinitive'!$B$10*'ISSUE SCORE from EIKON'!CM363)+('ISSUE SCORE from EIKON'!DB363*'WEIGHTED from Refinitive'!$B$11)+('WEIGHTED from Refinitive'!$B$14*'ISSUE SCORE from EIKON'!DQ363)+('ISSUE SCORE from EIKON'!EF363*'WEIGHTED from Refinitive'!$B$15)+('WEIGHTED from Refinitive'!$B$16*'ISSUE SCORE from EIKON'!EU363)</f>
        <v>63.423221141770384</v>
      </c>
      <c r="L360" s="1">
        <f>('WEIGHTED from Refinitive'!$B$3*'ISSUE SCORE from EIKON'!Q363)+('WEIGHTED from Refinitive'!$B$4*'ISSUE SCORE from EIKON'!AF363)+('ISSUE SCORE from EIKON'!AU363*'WEIGHTED from Refinitive'!$B$5)+('WEIGHTED from Refinitive'!$B$8*'ISSUE SCORE from EIKON'!BJ363)+('ISSUE SCORE from EIKON'!BY363*'WEIGHTED from Refinitive'!$B$9)+('WEIGHTED from Refinitive'!$B$10*'ISSUE SCORE from EIKON'!CN363)+('ISSUE SCORE from EIKON'!DC363*'WEIGHTED from Refinitive'!$B$11)+('WEIGHTED from Refinitive'!$B$14*'ISSUE SCORE from EIKON'!DR363)+('ISSUE SCORE from EIKON'!EG363*'WEIGHTED from Refinitive'!$B$15)+('WEIGHTED from Refinitive'!$B$16*'ISSUE SCORE from EIKON'!EV363)</f>
        <v>50.981891642940852</v>
      </c>
      <c r="M360" s="1">
        <f>('WEIGHTED from Refinitive'!$B$3*'ISSUE SCORE from EIKON'!R363)+('WEIGHTED from Refinitive'!$B$4*'ISSUE SCORE from EIKON'!AG363)+('ISSUE SCORE from EIKON'!AV363*'WEIGHTED from Refinitive'!$B$5)+('WEIGHTED from Refinitive'!$B$8*'ISSUE SCORE from EIKON'!BK363)+('ISSUE SCORE from EIKON'!BZ363*'WEIGHTED from Refinitive'!$B$9)+('WEIGHTED from Refinitive'!$B$10*'ISSUE SCORE from EIKON'!CO363)+('ISSUE SCORE from EIKON'!DD363*'WEIGHTED from Refinitive'!$B$11)+('WEIGHTED from Refinitive'!$B$14*'ISSUE SCORE from EIKON'!DS363)+('ISSUE SCORE from EIKON'!EH363*'WEIGHTED from Refinitive'!$B$15)+('WEIGHTED from Refinitive'!$B$16*'ISSUE SCORE from EIKON'!EW363)</f>
        <v>54.303020345182297</v>
      </c>
      <c r="N360" s="1">
        <f>('WEIGHTED from Refinitive'!$B$3*'ISSUE SCORE from EIKON'!S363)+('WEIGHTED from Refinitive'!$B$4*'ISSUE SCORE from EIKON'!AH363)+('ISSUE SCORE from EIKON'!AW363*'WEIGHTED from Refinitive'!$B$5)+('WEIGHTED from Refinitive'!$B$8*'ISSUE SCORE from EIKON'!BL363)+('ISSUE SCORE from EIKON'!CA363*'WEIGHTED from Refinitive'!$B$9)+('WEIGHTED from Refinitive'!$B$10*'ISSUE SCORE from EIKON'!CP363)+('ISSUE SCORE from EIKON'!DE363*'WEIGHTED from Refinitive'!$B$11)+('WEIGHTED from Refinitive'!$B$14*'ISSUE SCORE from EIKON'!DT363)+('ISSUE SCORE from EIKON'!EI363*'WEIGHTED from Refinitive'!$B$15)+('WEIGHTED from Refinitive'!$B$16*'ISSUE SCORE from EIKON'!EX363)</f>
        <v>37.969696969696933</v>
      </c>
      <c r="O360" s="1">
        <f>('WEIGHTED from Refinitive'!$B$3*'ISSUE SCORE from EIKON'!T363)+('WEIGHTED from Refinitive'!$B$4*'ISSUE SCORE from EIKON'!AI363)+('ISSUE SCORE from EIKON'!AX363*'WEIGHTED from Refinitive'!$B$5)+('WEIGHTED from Refinitive'!$B$8*'ISSUE SCORE from EIKON'!BM363)+('ISSUE SCORE from EIKON'!CB363*'WEIGHTED from Refinitive'!$B$9)+('WEIGHTED from Refinitive'!$B$10*'ISSUE SCORE from EIKON'!CQ363)+('ISSUE SCORE from EIKON'!DF363*'WEIGHTED from Refinitive'!$B$11)+('WEIGHTED from Refinitive'!$B$14*'ISSUE SCORE from EIKON'!DU363)+('ISSUE SCORE from EIKON'!EJ363*'WEIGHTED from Refinitive'!$B$15)+('WEIGHTED from Refinitive'!$B$16*'ISSUE SCORE from EIKON'!EY363)</f>
        <v>32.329831101141359</v>
      </c>
      <c r="P360" s="1">
        <f>('WEIGHTED from Refinitive'!$B$3*'ISSUE SCORE from EIKON'!U363)+('WEIGHTED from Refinitive'!$B$4*'ISSUE SCORE from EIKON'!AJ363)+('ISSUE SCORE from EIKON'!AY363*'WEIGHTED from Refinitive'!$B$5)+('WEIGHTED from Refinitive'!$B$8*'ISSUE SCORE from EIKON'!BN363)+('ISSUE SCORE from EIKON'!CC363*'WEIGHTED from Refinitive'!$B$9)+('WEIGHTED from Refinitive'!$B$10*'ISSUE SCORE from EIKON'!CR363)+('ISSUE SCORE from EIKON'!DG363*'WEIGHTED from Refinitive'!$B$11)+('WEIGHTED from Refinitive'!$B$14*'ISSUE SCORE from EIKON'!DV363)+('ISSUE SCORE from EIKON'!EK363*'WEIGHTED from Refinitive'!$B$15)+('WEIGHTED from Refinitive'!$B$16*'ISSUE SCORE from EIKON'!EZ363)</f>
        <v>32.771398305084745</v>
      </c>
    </row>
    <row r="361" spans="1:16" ht="15">
      <c r="A361" s="11" t="s">
        <v>429</v>
      </c>
      <c r="B361" s="1">
        <f>('WEIGHTED from Refinitive'!$B$3*'ISSUE SCORE from EIKON'!G364)+('WEIGHTED from Refinitive'!$B$4*'ISSUE SCORE from EIKON'!V364)+('ISSUE SCORE from EIKON'!AK364*'WEIGHTED from Refinitive'!$B$5)+('WEIGHTED from Refinitive'!$B$8*'ISSUE SCORE from EIKON'!AZ364)+('ISSUE SCORE from EIKON'!BO364*'WEIGHTED from Refinitive'!$B$9)+('WEIGHTED from Refinitive'!$B$10*'ISSUE SCORE from EIKON'!CD364)+('ISSUE SCORE from EIKON'!CS364*'WEIGHTED from Refinitive'!$B$11)+('WEIGHTED from Refinitive'!$B$14*'ISSUE SCORE from EIKON'!DH364)+('ISSUE SCORE from EIKON'!DW364*'WEIGHTED from Refinitive'!$B$15)+('WEIGHTED from Refinitive'!$B$16*'ISSUE SCORE from EIKON'!EL364)</f>
        <v>58.510385848126205</v>
      </c>
      <c r="C361" s="1">
        <f>('WEIGHTED from Refinitive'!$B$3*'ISSUE SCORE from EIKON'!H364)+('WEIGHTED from Refinitive'!$B$4*'ISSUE SCORE from EIKON'!W364)+('ISSUE SCORE from EIKON'!AL364*'WEIGHTED from Refinitive'!$B$5)+('WEIGHTED from Refinitive'!$B$8*'ISSUE SCORE from EIKON'!BA364)+('ISSUE SCORE from EIKON'!BP364*'WEIGHTED from Refinitive'!$B$9)+('WEIGHTED from Refinitive'!$B$10*'ISSUE SCORE from EIKON'!CE364)+('ISSUE SCORE from EIKON'!CT364*'WEIGHTED from Refinitive'!$B$11)+('WEIGHTED from Refinitive'!$B$14*'ISSUE SCORE from EIKON'!DI364)+('ISSUE SCORE from EIKON'!DX364*'WEIGHTED from Refinitive'!$B$15)+('WEIGHTED from Refinitive'!$B$16*'ISSUE SCORE from EIKON'!EM364)</f>
        <v>54.106412861582569</v>
      </c>
      <c r="D361" s="1">
        <f>('WEIGHTED from Refinitive'!$B$3*'ISSUE SCORE from EIKON'!I364)+('WEIGHTED from Refinitive'!$B$4*'ISSUE SCORE from EIKON'!X364)+('ISSUE SCORE from EIKON'!AM364*'WEIGHTED from Refinitive'!$B$5)+('WEIGHTED from Refinitive'!$B$8*'ISSUE SCORE from EIKON'!BB364)+('ISSUE SCORE from EIKON'!BQ364*'WEIGHTED from Refinitive'!$B$9)+('WEIGHTED from Refinitive'!$B$10*'ISSUE SCORE from EIKON'!CF364)+('ISSUE SCORE from EIKON'!CU364*'WEIGHTED from Refinitive'!$B$11)+('WEIGHTED from Refinitive'!$B$14*'ISSUE SCORE from EIKON'!DJ364)+('ISSUE SCORE from EIKON'!DY364*'WEIGHTED from Refinitive'!$B$15)+('WEIGHTED from Refinitive'!$B$16*'ISSUE SCORE from EIKON'!EN364)</f>
        <v>0</v>
      </c>
      <c r="E361" s="1">
        <f>('WEIGHTED from Refinitive'!$B$3*'ISSUE SCORE from EIKON'!J364)+('WEIGHTED from Refinitive'!$B$4*'ISSUE SCORE from EIKON'!Y364)+('ISSUE SCORE from EIKON'!AN364*'WEIGHTED from Refinitive'!$B$5)+('WEIGHTED from Refinitive'!$B$8*'ISSUE SCORE from EIKON'!BC364)+('ISSUE SCORE from EIKON'!BR364*'WEIGHTED from Refinitive'!$B$9)+('WEIGHTED from Refinitive'!$B$10*'ISSUE SCORE from EIKON'!CG364)+('ISSUE SCORE from EIKON'!CV364*'WEIGHTED from Refinitive'!$B$11)+('WEIGHTED from Refinitive'!$B$14*'ISSUE SCORE from EIKON'!DK364)+('ISSUE SCORE from EIKON'!DZ364*'WEIGHTED from Refinitive'!$B$15)+('WEIGHTED from Refinitive'!$B$16*'ISSUE SCORE from EIKON'!EO364)</f>
        <v>0</v>
      </c>
      <c r="F361" s="1">
        <f>('WEIGHTED from Refinitive'!$B$3*'ISSUE SCORE from EIKON'!K364)+('WEIGHTED from Refinitive'!$B$4*'ISSUE SCORE from EIKON'!Z364)+('ISSUE SCORE from EIKON'!AO364*'WEIGHTED from Refinitive'!$B$5)+('WEIGHTED from Refinitive'!$B$8*'ISSUE SCORE from EIKON'!BD364)+('ISSUE SCORE from EIKON'!BS364*'WEIGHTED from Refinitive'!$B$9)+('WEIGHTED from Refinitive'!$B$10*'ISSUE SCORE from EIKON'!CH364)+('ISSUE SCORE from EIKON'!CW364*'WEIGHTED from Refinitive'!$B$11)+('WEIGHTED from Refinitive'!$B$14*'ISSUE SCORE from EIKON'!DL364)+('ISSUE SCORE from EIKON'!EA364*'WEIGHTED from Refinitive'!$B$15)+('WEIGHTED from Refinitive'!$B$16*'ISSUE SCORE from EIKON'!EP364)</f>
        <v>0</v>
      </c>
      <c r="G361" s="1">
        <f>('WEIGHTED from Refinitive'!$B$3*'ISSUE SCORE from EIKON'!L364)+('WEIGHTED from Refinitive'!$B$4*'ISSUE SCORE from EIKON'!AA364)+('ISSUE SCORE from EIKON'!AP364*'WEIGHTED from Refinitive'!$B$5)+('WEIGHTED from Refinitive'!$B$8*'ISSUE SCORE from EIKON'!BE364)+('ISSUE SCORE from EIKON'!BT364*'WEIGHTED from Refinitive'!$B$9)+('WEIGHTED from Refinitive'!$B$10*'ISSUE SCORE from EIKON'!CI364)+('ISSUE SCORE from EIKON'!CX364*'WEIGHTED from Refinitive'!$B$11)+('WEIGHTED from Refinitive'!$B$14*'ISSUE SCORE from EIKON'!DM364)+('ISSUE SCORE from EIKON'!EB364*'WEIGHTED from Refinitive'!$B$15)+('WEIGHTED from Refinitive'!$B$16*'ISSUE SCORE from EIKON'!EQ364)</f>
        <v>0</v>
      </c>
      <c r="H361" s="1">
        <f>('WEIGHTED from Refinitive'!$B$3*'ISSUE SCORE from EIKON'!M364)+('WEIGHTED from Refinitive'!$B$4*'ISSUE SCORE from EIKON'!AB364)+('ISSUE SCORE from EIKON'!AQ364*'WEIGHTED from Refinitive'!$B$5)+('WEIGHTED from Refinitive'!$B$8*'ISSUE SCORE from EIKON'!BF364)+('ISSUE SCORE from EIKON'!BU364*'WEIGHTED from Refinitive'!$B$9)+('WEIGHTED from Refinitive'!$B$10*'ISSUE SCORE from EIKON'!CJ364)+('ISSUE SCORE from EIKON'!CY364*'WEIGHTED from Refinitive'!$B$11)+('WEIGHTED from Refinitive'!$B$14*'ISSUE SCORE from EIKON'!DN364)+('ISSUE SCORE from EIKON'!EC364*'WEIGHTED from Refinitive'!$B$15)+('WEIGHTED from Refinitive'!$B$16*'ISSUE SCORE from EIKON'!ER364)</f>
        <v>0</v>
      </c>
      <c r="I361" s="1">
        <f>('WEIGHTED from Refinitive'!$B$3*'ISSUE SCORE from EIKON'!N364)+('WEIGHTED from Refinitive'!$B$4*'ISSUE SCORE from EIKON'!AC364)+('ISSUE SCORE from EIKON'!AR364*'WEIGHTED from Refinitive'!$B$5)+('WEIGHTED from Refinitive'!$B$8*'ISSUE SCORE from EIKON'!BG364)+('ISSUE SCORE from EIKON'!BV364*'WEIGHTED from Refinitive'!$B$9)+('WEIGHTED from Refinitive'!$B$10*'ISSUE SCORE from EIKON'!CK364)+('ISSUE SCORE from EIKON'!CZ364*'WEIGHTED from Refinitive'!$B$11)+('WEIGHTED from Refinitive'!$B$14*'ISSUE SCORE from EIKON'!DO364)+('ISSUE SCORE from EIKON'!ED364*'WEIGHTED from Refinitive'!$B$15)+('WEIGHTED from Refinitive'!$B$16*'ISSUE SCORE from EIKON'!ES364)</f>
        <v>0</v>
      </c>
      <c r="J361" s="1">
        <f>('WEIGHTED from Refinitive'!$B$3*'ISSUE SCORE from EIKON'!O364)+('WEIGHTED from Refinitive'!$B$4*'ISSUE SCORE from EIKON'!AD364)+('ISSUE SCORE from EIKON'!AS364*'WEIGHTED from Refinitive'!$B$5)+('WEIGHTED from Refinitive'!$B$8*'ISSUE SCORE from EIKON'!BH364)+('ISSUE SCORE from EIKON'!BW364*'WEIGHTED from Refinitive'!$B$9)+('WEIGHTED from Refinitive'!$B$10*'ISSUE SCORE from EIKON'!CL364)+('ISSUE SCORE from EIKON'!DA364*'WEIGHTED from Refinitive'!$B$11)+('WEIGHTED from Refinitive'!$B$14*'ISSUE SCORE from EIKON'!DP364)+('ISSUE SCORE from EIKON'!EE364*'WEIGHTED from Refinitive'!$B$15)+('WEIGHTED from Refinitive'!$B$16*'ISSUE SCORE from EIKON'!ET364)</f>
        <v>0</v>
      </c>
      <c r="K361" s="1">
        <f>('WEIGHTED from Refinitive'!$B$3*'ISSUE SCORE from EIKON'!P364)+('WEIGHTED from Refinitive'!$B$4*'ISSUE SCORE from EIKON'!AE364)+('ISSUE SCORE from EIKON'!AT364*'WEIGHTED from Refinitive'!$B$5)+('WEIGHTED from Refinitive'!$B$8*'ISSUE SCORE from EIKON'!BI364)+('ISSUE SCORE from EIKON'!BX364*'WEIGHTED from Refinitive'!$B$9)+('WEIGHTED from Refinitive'!$B$10*'ISSUE SCORE from EIKON'!CM364)+('ISSUE SCORE from EIKON'!DB364*'WEIGHTED from Refinitive'!$B$11)+('WEIGHTED from Refinitive'!$B$14*'ISSUE SCORE from EIKON'!DQ364)+('ISSUE SCORE from EIKON'!EF364*'WEIGHTED from Refinitive'!$B$15)+('WEIGHTED from Refinitive'!$B$16*'ISSUE SCORE from EIKON'!EU364)</f>
        <v>0</v>
      </c>
      <c r="L361" s="1">
        <f>('WEIGHTED from Refinitive'!$B$3*'ISSUE SCORE from EIKON'!Q364)+('WEIGHTED from Refinitive'!$B$4*'ISSUE SCORE from EIKON'!AF364)+('ISSUE SCORE from EIKON'!AU364*'WEIGHTED from Refinitive'!$B$5)+('WEIGHTED from Refinitive'!$B$8*'ISSUE SCORE from EIKON'!BJ364)+('ISSUE SCORE from EIKON'!BY364*'WEIGHTED from Refinitive'!$B$9)+('WEIGHTED from Refinitive'!$B$10*'ISSUE SCORE from EIKON'!CN364)+('ISSUE SCORE from EIKON'!DC364*'WEIGHTED from Refinitive'!$B$11)+('WEIGHTED from Refinitive'!$B$14*'ISSUE SCORE from EIKON'!DR364)+('ISSUE SCORE from EIKON'!EG364*'WEIGHTED from Refinitive'!$B$15)+('WEIGHTED from Refinitive'!$B$16*'ISSUE SCORE from EIKON'!EV364)</f>
        <v>0</v>
      </c>
      <c r="M361" s="1">
        <f>('WEIGHTED from Refinitive'!$B$3*'ISSUE SCORE from EIKON'!R364)+('WEIGHTED from Refinitive'!$B$4*'ISSUE SCORE from EIKON'!AG364)+('ISSUE SCORE from EIKON'!AV364*'WEIGHTED from Refinitive'!$B$5)+('WEIGHTED from Refinitive'!$B$8*'ISSUE SCORE from EIKON'!BK364)+('ISSUE SCORE from EIKON'!BZ364*'WEIGHTED from Refinitive'!$B$9)+('WEIGHTED from Refinitive'!$B$10*'ISSUE SCORE from EIKON'!CO364)+('ISSUE SCORE from EIKON'!DD364*'WEIGHTED from Refinitive'!$B$11)+('WEIGHTED from Refinitive'!$B$14*'ISSUE SCORE from EIKON'!DS364)+('ISSUE SCORE from EIKON'!EH364*'WEIGHTED from Refinitive'!$B$15)+('WEIGHTED from Refinitive'!$B$16*'ISSUE SCORE from EIKON'!EW364)</f>
        <v>0</v>
      </c>
      <c r="N361" s="1">
        <f>('WEIGHTED from Refinitive'!$B$3*'ISSUE SCORE from EIKON'!S364)+('WEIGHTED from Refinitive'!$B$4*'ISSUE SCORE from EIKON'!AH364)+('ISSUE SCORE from EIKON'!AW364*'WEIGHTED from Refinitive'!$B$5)+('WEIGHTED from Refinitive'!$B$8*'ISSUE SCORE from EIKON'!BL364)+('ISSUE SCORE from EIKON'!CA364*'WEIGHTED from Refinitive'!$B$9)+('WEIGHTED from Refinitive'!$B$10*'ISSUE SCORE from EIKON'!CP364)+('ISSUE SCORE from EIKON'!DE364*'WEIGHTED from Refinitive'!$B$11)+('WEIGHTED from Refinitive'!$B$14*'ISSUE SCORE from EIKON'!DT364)+('ISSUE SCORE from EIKON'!EI364*'WEIGHTED from Refinitive'!$B$15)+('WEIGHTED from Refinitive'!$B$16*'ISSUE SCORE from EIKON'!EX364)</f>
        <v>0</v>
      </c>
      <c r="O361" s="1">
        <f>('WEIGHTED from Refinitive'!$B$3*'ISSUE SCORE from EIKON'!T364)+('WEIGHTED from Refinitive'!$B$4*'ISSUE SCORE from EIKON'!AI364)+('ISSUE SCORE from EIKON'!AX364*'WEIGHTED from Refinitive'!$B$5)+('WEIGHTED from Refinitive'!$B$8*'ISSUE SCORE from EIKON'!BM364)+('ISSUE SCORE from EIKON'!CB364*'WEIGHTED from Refinitive'!$B$9)+('WEIGHTED from Refinitive'!$B$10*'ISSUE SCORE from EIKON'!CQ364)+('ISSUE SCORE from EIKON'!DF364*'WEIGHTED from Refinitive'!$B$11)+('WEIGHTED from Refinitive'!$B$14*'ISSUE SCORE from EIKON'!DU364)+('ISSUE SCORE from EIKON'!EJ364*'WEIGHTED from Refinitive'!$B$15)+('WEIGHTED from Refinitive'!$B$16*'ISSUE SCORE from EIKON'!EY364)</f>
        <v>0</v>
      </c>
      <c r="P361" s="1">
        <f>('WEIGHTED from Refinitive'!$B$3*'ISSUE SCORE from EIKON'!U364)+('WEIGHTED from Refinitive'!$B$4*'ISSUE SCORE from EIKON'!AJ364)+('ISSUE SCORE from EIKON'!AY364*'WEIGHTED from Refinitive'!$B$5)+('WEIGHTED from Refinitive'!$B$8*'ISSUE SCORE from EIKON'!BN364)+('ISSUE SCORE from EIKON'!CC364*'WEIGHTED from Refinitive'!$B$9)+('WEIGHTED from Refinitive'!$B$10*'ISSUE SCORE from EIKON'!CR364)+('ISSUE SCORE from EIKON'!DG364*'WEIGHTED from Refinitive'!$B$11)+('WEIGHTED from Refinitive'!$B$14*'ISSUE SCORE from EIKON'!DV364)+('ISSUE SCORE from EIKON'!EK364*'WEIGHTED from Refinitive'!$B$15)+('WEIGHTED from Refinitive'!$B$16*'ISSUE SCORE from EIKON'!EZ364)</f>
        <v>0</v>
      </c>
    </row>
    <row r="362" spans="1:16" ht="15">
      <c r="A362" s="11" t="s">
        <v>430</v>
      </c>
      <c r="B362" s="1">
        <f>('WEIGHTED from Refinitive'!$B$3*'ISSUE SCORE from EIKON'!G365)+('WEIGHTED from Refinitive'!$B$4*'ISSUE SCORE from EIKON'!V365)+('ISSUE SCORE from EIKON'!AK365*'WEIGHTED from Refinitive'!$B$5)+('WEIGHTED from Refinitive'!$B$8*'ISSUE SCORE from EIKON'!AZ365)+('ISSUE SCORE from EIKON'!BO365*'WEIGHTED from Refinitive'!$B$9)+('WEIGHTED from Refinitive'!$B$10*'ISSUE SCORE from EIKON'!CD365)+('ISSUE SCORE from EIKON'!CS365*'WEIGHTED from Refinitive'!$B$11)+('WEIGHTED from Refinitive'!$B$14*'ISSUE SCORE from EIKON'!DH365)+('ISSUE SCORE from EIKON'!DW365*'WEIGHTED from Refinitive'!$B$15)+('WEIGHTED from Refinitive'!$B$16*'ISSUE SCORE from EIKON'!EL365)</f>
        <v>53.456426697755731</v>
      </c>
      <c r="C362" s="1">
        <f>('WEIGHTED from Refinitive'!$B$3*'ISSUE SCORE from EIKON'!H365)+('WEIGHTED from Refinitive'!$B$4*'ISSUE SCORE from EIKON'!W365)+('ISSUE SCORE from EIKON'!AL365*'WEIGHTED from Refinitive'!$B$5)+('WEIGHTED from Refinitive'!$B$8*'ISSUE SCORE from EIKON'!BA365)+('ISSUE SCORE from EIKON'!BP365*'WEIGHTED from Refinitive'!$B$9)+('WEIGHTED from Refinitive'!$B$10*'ISSUE SCORE from EIKON'!CE365)+('ISSUE SCORE from EIKON'!CT365*'WEIGHTED from Refinitive'!$B$11)+('WEIGHTED from Refinitive'!$B$14*'ISSUE SCORE from EIKON'!DI365)+('ISSUE SCORE from EIKON'!DX365*'WEIGHTED from Refinitive'!$B$15)+('WEIGHTED from Refinitive'!$B$16*'ISSUE SCORE from EIKON'!EM365)</f>
        <v>53.990021008403318</v>
      </c>
      <c r="D362" s="1">
        <f>('WEIGHTED from Refinitive'!$B$3*'ISSUE SCORE from EIKON'!I365)+('WEIGHTED from Refinitive'!$B$4*'ISSUE SCORE from EIKON'!X365)+('ISSUE SCORE from EIKON'!AM365*'WEIGHTED from Refinitive'!$B$5)+('WEIGHTED from Refinitive'!$B$8*'ISSUE SCORE from EIKON'!BB365)+('ISSUE SCORE from EIKON'!BQ365*'WEIGHTED from Refinitive'!$B$9)+('WEIGHTED from Refinitive'!$B$10*'ISSUE SCORE from EIKON'!CF365)+('ISSUE SCORE from EIKON'!CU365*'WEIGHTED from Refinitive'!$B$11)+('WEIGHTED from Refinitive'!$B$14*'ISSUE SCORE from EIKON'!DJ365)+('ISSUE SCORE from EIKON'!DY365*'WEIGHTED from Refinitive'!$B$15)+('WEIGHTED from Refinitive'!$B$16*'ISSUE SCORE from EIKON'!EN365)</f>
        <v>62.923465497521889</v>
      </c>
      <c r="E362" s="1">
        <f>('WEIGHTED from Refinitive'!$B$3*'ISSUE SCORE from EIKON'!J365)+('WEIGHTED from Refinitive'!$B$4*'ISSUE SCORE from EIKON'!Y365)+('ISSUE SCORE from EIKON'!AN365*'WEIGHTED from Refinitive'!$B$5)+('WEIGHTED from Refinitive'!$B$8*'ISSUE SCORE from EIKON'!BC365)+('ISSUE SCORE from EIKON'!BR365*'WEIGHTED from Refinitive'!$B$9)+('WEIGHTED from Refinitive'!$B$10*'ISSUE SCORE from EIKON'!CG365)+('ISSUE SCORE from EIKON'!CV365*'WEIGHTED from Refinitive'!$B$11)+('WEIGHTED from Refinitive'!$B$14*'ISSUE SCORE from EIKON'!DK365)+('ISSUE SCORE from EIKON'!DZ365*'WEIGHTED from Refinitive'!$B$15)+('WEIGHTED from Refinitive'!$B$16*'ISSUE SCORE from EIKON'!EO365)</f>
        <v>59.407976827094444</v>
      </c>
      <c r="F362" s="1">
        <f>('WEIGHTED from Refinitive'!$B$3*'ISSUE SCORE from EIKON'!K365)+('WEIGHTED from Refinitive'!$B$4*'ISSUE SCORE from EIKON'!Z365)+('ISSUE SCORE from EIKON'!AO365*'WEIGHTED from Refinitive'!$B$5)+('WEIGHTED from Refinitive'!$B$8*'ISSUE SCORE from EIKON'!BD365)+('ISSUE SCORE from EIKON'!BS365*'WEIGHTED from Refinitive'!$B$9)+('WEIGHTED from Refinitive'!$B$10*'ISSUE SCORE from EIKON'!CH365)+('ISSUE SCORE from EIKON'!CW365*'WEIGHTED from Refinitive'!$B$11)+('WEIGHTED from Refinitive'!$B$14*'ISSUE SCORE from EIKON'!DL365)+('ISSUE SCORE from EIKON'!EA365*'WEIGHTED from Refinitive'!$B$15)+('WEIGHTED from Refinitive'!$B$16*'ISSUE SCORE from EIKON'!EP365)</f>
        <v>52.289772727272705</v>
      </c>
      <c r="G362" s="1">
        <f>('WEIGHTED from Refinitive'!$B$3*'ISSUE SCORE from EIKON'!L365)+('WEIGHTED from Refinitive'!$B$4*'ISSUE SCORE from EIKON'!AA365)+('ISSUE SCORE from EIKON'!AP365*'WEIGHTED from Refinitive'!$B$5)+('WEIGHTED from Refinitive'!$B$8*'ISSUE SCORE from EIKON'!BE365)+('ISSUE SCORE from EIKON'!BT365*'WEIGHTED from Refinitive'!$B$9)+('WEIGHTED from Refinitive'!$B$10*'ISSUE SCORE from EIKON'!CI365)+('ISSUE SCORE from EIKON'!CX365*'WEIGHTED from Refinitive'!$B$11)+('WEIGHTED from Refinitive'!$B$14*'ISSUE SCORE from EIKON'!DM365)+('ISSUE SCORE from EIKON'!EB365*'WEIGHTED from Refinitive'!$B$15)+('WEIGHTED from Refinitive'!$B$16*'ISSUE SCORE from EIKON'!EQ365)</f>
        <v>52.172953216374225</v>
      </c>
      <c r="H362" s="1">
        <f>('WEIGHTED from Refinitive'!$B$3*'ISSUE SCORE from EIKON'!M365)+('WEIGHTED from Refinitive'!$B$4*'ISSUE SCORE from EIKON'!AB365)+('ISSUE SCORE from EIKON'!AQ365*'WEIGHTED from Refinitive'!$B$5)+('WEIGHTED from Refinitive'!$B$8*'ISSUE SCORE from EIKON'!BF365)+('ISSUE SCORE from EIKON'!BU365*'WEIGHTED from Refinitive'!$B$9)+('WEIGHTED from Refinitive'!$B$10*'ISSUE SCORE from EIKON'!CJ365)+('ISSUE SCORE from EIKON'!CY365*'WEIGHTED from Refinitive'!$B$11)+('WEIGHTED from Refinitive'!$B$14*'ISSUE SCORE from EIKON'!DN365)+('ISSUE SCORE from EIKON'!EC365*'WEIGHTED from Refinitive'!$B$15)+('WEIGHTED from Refinitive'!$B$16*'ISSUE SCORE from EIKON'!ER365)</f>
        <v>60.157708845208809</v>
      </c>
      <c r="I362" s="1">
        <f>('WEIGHTED from Refinitive'!$B$3*'ISSUE SCORE from EIKON'!N365)+('WEIGHTED from Refinitive'!$B$4*'ISSUE SCORE from EIKON'!AC365)+('ISSUE SCORE from EIKON'!AR365*'WEIGHTED from Refinitive'!$B$5)+('WEIGHTED from Refinitive'!$B$8*'ISSUE SCORE from EIKON'!BG365)+('ISSUE SCORE from EIKON'!BV365*'WEIGHTED from Refinitive'!$B$9)+('WEIGHTED from Refinitive'!$B$10*'ISSUE SCORE from EIKON'!CK365)+('ISSUE SCORE from EIKON'!CZ365*'WEIGHTED from Refinitive'!$B$11)+('WEIGHTED from Refinitive'!$B$14*'ISSUE SCORE from EIKON'!DO365)+('ISSUE SCORE from EIKON'!ED365*'WEIGHTED from Refinitive'!$B$15)+('WEIGHTED from Refinitive'!$B$16*'ISSUE SCORE from EIKON'!ES365)</f>
        <v>59.794642857142811</v>
      </c>
      <c r="J362" s="1">
        <f>('WEIGHTED from Refinitive'!$B$3*'ISSUE SCORE from EIKON'!O365)+('WEIGHTED from Refinitive'!$B$4*'ISSUE SCORE from EIKON'!AD365)+('ISSUE SCORE from EIKON'!AS365*'WEIGHTED from Refinitive'!$B$5)+('WEIGHTED from Refinitive'!$B$8*'ISSUE SCORE from EIKON'!BH365)+('ISSUE SCORE from EIKON'!BW365*'WEIGHTED from Refinitive'!$B$9)+('WEIGHTED from Refinitive'!$B$10*'ISSUE SCORE from EIKON'!CL365)+('ISSUE SCORE from EIKON'!DA365*'WEIGHTED from Refinitive'!$B$11)+('WEIGHTED from Refinitive'!$B$14*'ISSUE SCORE from EIKON'!DP365)+('ISSUE SCORE from EIKON'!EE365*'WEIGHTED from Refinitive'!$B$15)+('WEIGHTED from Refinitive'!$B$16*'ISSUE SCORE from EIKON'!ET365)</f>
        <v>60.086309523809483</v>
      </c>
      <c r="K362" s="1">
        <f>('WEIGHTED from Refinitive'!$B$3*'ISSUE SCORE from EIKON'!P365)+('WEIGHTED from Refinitive'!$B$4*'ISSUE SCORE from EIKON'!AE365)+('ISSUE SCORE from EIKON'!AT365*'WEIGHTED from Refinitive'!$B$5)+('WEIGHTED from Refinitive'!$B$8*'ISSUE SCORE from EIKON'!BI365)+('ISSUE SCORE from EIKON'!BX365*'WEIGHTED from Refinitive'!$B$9)+('WEIGHTED from Refinitive'!$B$10*'ISSUE SCORE from EIKON'!CM365)+('ISSUE SCORE from EIKON'!DB365*'WEIGHTED from Refinitive'!$B$11)+('WEIGHTED from Refinitive'!$B$14*'ISSUE SCORE from EIKON'!DQ365)+('ISSUE SCORE from EIKON'!EF365*'WEIGHTED from Refinitive'!$B$15)+('WEIGHTED from Refinitive'!$B$16*'ISSUE SCORE from EIKON'!EU365)</f>
        <v>16.192857142857136</v>
      </c>
      <c r="L362" s="1">
        <f>('WEIGHTED from Refinitive'!$B$3*'ISSUE SCORE from EIKON'!Q365)+('WEIGHTED from Refinitive'!$B$4*'ISSUE SCORE from EIKON'!AF365)+('ISSUE SCORE from EIKON'!AU365*'WEIGHTED from Refinitive'!$B$5)+('WEIGHTED from Refinitive'!$B$8*'ISSUE SCORE from EIKON'!BJ365)+('ISSUE SCORE from EIKON'!BY365*'WEIGHTED from Refinitive'!$B$9)+('WEIGHTED from Refinitive'!$B$10*'ISSUE SCORE from EIKON'!CN365)+('ISSUE SCORE from EIKON'!DC365*'WEIGHTED from Refinitive'!$B$11)+('WEIGHTED from Refinitive'!$B$14*'ISSUE SCORE from EIKON'!DR365)+('ISSUE SCORE from EIKON'!EG365*'WEIGHTED from Refinitive'!$B$15)+('WEIGHTED from Refinitive'!$B$16*'ISSUE SCORE from EIKON'!EV365)</f>
        <v>22.937499999999989</v>
      </c>
      <c r="M362" s="1">
        <f>('WEIGHTED from Refinitive'!$B$3*'ISSUE SCORE from EIKON'!R365)+('WEIGHTED from Refinitive'!$B$4*'ISSUE SCORE from EIKON'!AG365)+('ISSUE SCORE from EIKON'!AV365*'WEIGHTED from Refinitive'!$B$5)+('WEIGHTED from Refinitive'!$B$8*'ISSUE SCORE from EIKON'!BK365)+('ISSUE SCORE from EIKON'!BZ365*'WEIGHTED from Refinitive'!$B$9)+('WEIGHTED from Refinitive'!$B$10*'ISSUE SCORE from EIKON'!CO365)+('ISSUE SCORE from EIKON'!DD365*'WEIGHTED from Refinitive'!$B$11)+('WEIGHTED from Refinitive'!$B$14*'ISSUE SCORE from EIKON'!DS365)+('ISSUE SCORE from EIKON'!EH365*'WEIGHTED from Refinitive'!$B$15)+('WEIGHTED from Refinitive'!$B$16*'ISSUE SCORE from EIKON'!EW365)</f>
        <v>20.508064516129025</v>
      </c>
      <c r="N362" s="1">
        <f>('WEIGHTED from Refinitive'!$B$3*'ISSUE SCORE from EIKON'!S365)+('WEIGHTED from Refinitive'!$B$4*'ISSUE SCORE from EIKON'!AH365)+('ISSUE SCORE from EIKON'!AW365*'WEIGHTED from Refinitive'!$B$5)+('WEIGHTED from Refinitive'!$B$8*'ISSUE SCORE from EIKON'!BL365)+('ISSUE SCORE from EIKON'!CA365*'WEIGHTED from Refinitive'!$B$9)+('WEIGHTED from Refinitive'!$B$10*'ISSUE SCORE from EIKON'!CP365)+('ISSUE SCORE from EIKON'!DE365*'WEIGHTED from Refinitive'!$B$11)+('WEIGHTED from Refinitive'!$B$14*'ISSUE SCORE from EIKON'!DT365)+('ISSUE SCORE from EIKON'!EI365*'WEIGHTED from Refinitive'!$B$15)+('WEIGHTED from Refinitive'!$B$16*'ISSUE SCORE from EIKON'!EX365)</f>
        <v>16.6328125</v>
      </c>
      <c r="O362" s="1">
        <f>('WEIGHTED from Refinitive'!$B$3*'ISSUE SCORE from EIKON'!T365)+('WEIGHTED from Refinitive'!$B$4*'ISSUE SCORE from EIKON'!AI365)+('ISSUE SCORE from EIKON'!AX365*'WEIGHTED from Refinitive'!$B$5)+('WEIGHTED from Refinitive'!$B$8*'ISSUE SCORE from EIKON'!BM365)+('ISSUE SCORE from EIKON'!CB365*'WEIGHTED from Refinitive'!$B$9)+('WEIGHTED from Refinitive'!$B$10*'ISSUE SCORE from EIKON'!CQ365)+('ISSUE SCORE from EIKON'!DF365*'WEIGHTED from Refinitive'!$B$11)+('WEIGHTED from Refinitive'!$B$14*'ISSUE SCORE from EIKON'!DU365)+('ISSUE SCORE from EIKON'!EJ365*'WEIGHTED from Refinitive'!$B$15)+('WEIGHTED from Refinitive'!$B$16*'ISSUE SCORE from EIKON'!EY365)</f>
        <v>14.609375</v>
      </c>
      <c r="P362" s="1">
        <f>('WEIGHTED from Refinitive'!$B$3*'ISSUE SCORE from EIKON'!U365)+('WEIGHTED from Refinitive'!$B$4*'ISSUE SCORE from EIKON'!AJ365)+('ISSUE SCORE from EIKON'!AY365*'WEIGHTED from Refinitive'!$B$5)+('WEIGHTED from Refinitive'!$B$8*'ISSUE SCORE from EIKON'!BN365)+('ISSUE SCORE from EIKON'!CC365*'WEIGHTED from Refinitive'!$B$9)+('WEIGHTED from Refinitive'!$B$10*'ISSUE SCORE from EIKON'!CR365)+('ISSUE SCORE from EIKON'!DG365*'WEIGHTED from Refinitive'!$B$11)+('WEIGHTED from Refinitive'!$B$14*'ISSUE SCORE from EIKON'!DV365)+('ISSUE SCORE from EIKON'!EK365*'WEIGHTED from Refinitive'!$B$15)+('WEIGHTED from Refinitive'!$B$16*'ISSUE SCORE from EIKON'!EZ365)</f>
        <v>9.6249999999999876</v>
      </c>
    </row>
    <row r="363" spans="1:16" ht="15">
      <c r="A363" s="11" t="s">
        <v>431</v>
      </c>
      <c r="B363" s="1">
        <f>('WEIGHTED from Refinitive'!$B$3*'ISSUE SCORE from EIKON'!G366)+('WEIGHTED from Refinitive'!$B$4*'ISSUE SCORE from EIKON'!V366)+('ISSUE SCORE from EIKON'!AK366*'WEIGHTED from Refinitive'!$B$5)+('WEIGHTED from Refinitive'!$B$8*'ISSUE SCORE from EIKON'!AZ366)+('ISSUE SCORE from EIKON'!BO366*'WEIGHTED from Refinitive'!$B$9)+('WEIGHTED from Refinitive'!$B$10*'ISSUE SCORE from EIKON'!CD366)+('ISSUE SCORE from EIKON'!CS366*'WEIGHTED from Refinitive'!$B$11)+('WEIGHTED from Refinitive'!$B$14*'ISSUE SCORE from EIKON'!DH366)+('ISSUE SCORE from EIKON'!DW366*'WEIGHTED from Refinitive'!$B$15)+('WEIGHTED from Refinitive'!$B$16*'ISSUE SCORE from EIKON'!EL366)</f>
        <v>50.05516266324625</v>
      </c>
      <c r="C363" s="1">
        <f>('WEIGHTED from Refinitive'!$B$3*'ISSUE SCORE from EIKON'!H366)+('WEIGHTED from Refinitive'!$B$4*'ISSUE SCORE from EIKON'!W366)+('ISSUE SCORE from EIKON'!AL366*'WEIGHTED from Refinitive'!$B$5)+('WEIGHTED from Refinitive'!$B$8*'ISSUE SCORE from EIKON'!BA366)+('ISSUE SCORE from EIKON'!BP366*'WEIGHTED from Refinitive'!$B$9)+('WEIGHTED from Refinitive'!$B$10*'ISSUE SCORE from EIKON'!CE366)+('ISSUE SCORE from EIKON'!CT366*'WEIGHTED from Refinitive'!$B$11)+('WEIGHTED from Refinitive'!$B$14*'ISSUE SCORE from EIKON'!DI366)+('ISSUE SCORE from EIKON'!DX366*'WEIGHTED from Refinitive'!$B$15)+('WEIGHTED from Refinitive'!$B$16*'ISSUE SCORE from EIKON'!EM366)</f>
        <v>51.323841983366613</v>
      </c>
      <c r="D363" s="1">
        <f>('WEIGHTED from Refinitive'!$B$3*'ISSUE SCORE from EIKON'!I366)+('WEIGHTED from Refinitive'!$B$4*'ISSUE SCORE from EIKON'!X366)+('ISSUE SCORE from EIKON'!AM366*'WEIGHTED from Refinitive'!$B$5)+('WEIGHTED from Refinitive'!$B$8*'ISSUE SCORE from EIKON'!BB366)+('ISSUE SCORE from EIKON'!BQ366*'WEIGHTED from Refinitive'!$B$9)+('WEIGHTED from Refinitive'!$B$10*'ISSUE SCORE from EIKON'!CF366)+('ISSUE SCORE from EIKON'!CU366*'WEIGHTED from Refinitive'!$B$11)+('WEIGHTED from Refinitive'!$B$14*'ISSUE SCORE from EIKON'!DJ366)+('ISSUE SCORE from EIKON'!DY366*'WEIGHTED from Refinitive'!$B$15)+('WEIGHTED from Refinitive'!$B$16*'ISSUE SCORE from EIKON'!EN366)</f>
        <v>49.380999655625104</v>
      </c>
      <c r="E363" s="1">
        <f>('WEIGHTED from Refinitive'!$B$3*'ISSUE SCORE from EIKON'!J366)+('WEIGHTED from Refinitive'!$B$4*'ISSUE SCORE from EIKON'!Y366)+('ISSUE SCORE from EIKON'!AN366*'WEIGHTED from Refinitive'!$B$5)+('WEIGHTED from Refinitive'!$B$8*'ISSUE SCORE from EIKON'!BC366)+('ISSUE SCORE from EIKON'!BR366*'WEIGHTED from Refinitive'!$B$9)+('WEIGHTED from Refinitive'!$B$10*'ISSUE SCORE from EIKON'!CG366)+('ISSUE SCORE from EIKON'!CV366*'WEIGHTED from Refinitive'!$B$11)+('WEIGHTED from Refinitive'!$B$14*'ISSUE SCORE from EIKON'!DK366)+('ISSUE SCORE from EIKON'!DZ366*'WEIGHTED from Refinitive'!$B$15)+('WEIGHTED from Refinitive'!$B$16*'ISSUE SCORE from EIKON'!EO366)</f>
        <v>50.631628458326034</v>
      </c>
      <c r="F363" s="1">
        <f>('WEIGHTED from Refinitive'!$B$3*'ISSUE SCORE from EIKON'!K366)+('WEIGHTED from Refinitive'!$B$4*'ISSUE SCORE from EIKON'!Z366)+('ISSUE SCORE from EIKON'!AO366*'WEIGHTED from Refinitive'!$B$5)+('WEIGHTED from Refinitive'!$B$8*'ISSUE SCORE from EIKON'!BD366)+('ISSUE SCORE from EIKON'!BS366*'WEIGHTED from Refinitive'!$B$9)+('WEIGHTED from Refinitive'!$B$10*'ISSUE SCORE from EIKON'!CH366)+('ISSUE SCORE from EIKON'!CW366*'WEIGHTED from Refinitive'!$B$11)+('WEIGHTED from Refinitive'!$B$14*'ISSUE SCORE from EIKON'!DL366)+('ISSUE SCORE from EIKON'!EA366*'WEIGHTED from Refinitive'!$B$15)+('WEIGHTED from Refinitive'!$B$16*'ISSUE SCORE from EIKON'!EP366)</f>
        <v>47.952822059457105</v>
      </c>
      <c r="G363" s="1">
        <f>('WEIGHTED from Refinitive'!$B$3*'ISSUE SCORE from EIKON'!L366)+('WEIGHTED from Refinitive'!$B$4*'ISSUE SCORE from EIKON'!AA366)+('ISSUE SCORE from EIKON'!AP366*'WEIGHTED from Refinitive'!$B$5)+('WEIGHTED from Refinitive'!$B$8*'ISSUE SCORE from EIKON'!BE366)+('ISSUE SCORE from EIKON'!BT366*'WEIGHTED from Refinitive'!$B$9)+('WEIGHTED from Refinitive'!$B$10*'ISSUE SCORE from EIKON'!CI366)+('ISSUE SCORE from EIKON'!CX366*'WEIGHTED from Refinitive'!$B$11)+('WEIGHTED from Refinitive'!$B$14*'ISSUE SCORE from EIKON'!DM366)+('ISSUE SCORE from EIKON'!EB366*'WEIGHTED from Refinitive'!$B$15)+('WEIGHTED from Refinitive'!$B$16*'ISSUE SCORE from EIKON'!EQ366)</f>
        <v>50.551198801198773</v>
      </c>
      <c r="H363" s="1">
        <f>('WEIGHTED from Refinitive'!$B$3*'ISSUE SCORE from EIKON'!M366)+('WEIGHTED from Refinitive'!$B$4*'ISSUE SCORE from EIKON'!AB366)+('ISSUE SCORE from EIKON'!AQ366*'WEIGHTED from Refinitive'!$B$5)+('WEIGHTED from Refinitive'!$B$8*'ISSUE SCORE from EIKON'!BF366)+('ISSUE SCORE from EIKON'!BU366*'WEIGHTED from Refinitive'!$B$9)+('WEIGHTED from Refinitive'!$B$10*'ISSUE SCORE from EIKON'!CJ366)+('ISSUE SCORE from EIKON'!CY366*'WEIGHTED from Refinitive'!$B$11)+('WEIGHTED from Refinitive'!$B$14*'ISSUE SCORE from EIKON'!DN366)+('ISSUE SCORE from EIKON'!EC366*'WEIGHTED from Refinitive'!$B$15)+('WEIGHTED from Refinitive'!$B$16*'ISSUE SCORE from EIKON'!ER366)</f>
        <v>44.247519642140226</v>
      </c>
      <c r="I363" s="1">
        <f>('WEIGHTED from Refinitive'!$B$3*'ISSUE SCORE from EIKON'!N366)+('WEIGHTED from Refinitive'!$B$4*'ISSUE SCORE from EIKON'!AC366)+('ISSUE SCORE from EIKON'!AR366*'WEIGHTED from Refinitive'!$B$5)+('WEIGHTED from Refinitive'!$B$8*'ISSUE SCORE from EIKON'!BG366)+('ISSUE SCORE from EIKON'!BV366*'WEIGHTED from Refinitive'!$B$9)+('WEIGHTED from Refinitive'!$B$10*'ISSUE SCORE from EIKON'!CK366)+('ISSUE SCORE from EIKON'!CZ366*'WEIGHTED from Refinitive'!$B$11)+('WEIGHTED from Refinitive'!$B$14*'ISSUE SCORE from EIKON'!DO366)+('ISSUE SCORE from EIKON'!ED366*'WEIGHTED from Refinitive'!$B$15)+('WEIGHTED from Refinitive'!$B$16*'ISSUE SCORE from EIKON'!ES366)</f>
        <v>43.124069886947574</v>
      </c>
      <c r="J363" s="1">
        <f>('WEIGHTED from Refinitive'!$B$3*'ISSUE SCORE from EIKON'!O366)+('WEIGHTED from Refinitive'!$B$4*'ISSUE SCORE from EIKON'!AD366)+('ISSUE SCORE from EIKON'!AS366*'WEIGHTED from Refinitive'!$B$5)+('WEIGHTED from Refinitive'!$B$8*'ISSUE SCORE from EIKON'!BH366)+('ISSUE SCORE from EIKON'!BW366*'WEIGHTED from Refinitive'!$B$9)+('WEIGHTED from Refinitive'!$B$10*'ISSUE SCORE from EIKON'!CL366)+('ISSUE SCORE from EIKON'!DA366*'WEIGHTED from Refinitive'!$B$11)+('WEIGHTED from Refinitive'!$B$14*'ISSUE SCORE from EIKON'!DP366)+('ISSUE SCORE from EIKON'!EE366*'WEIGHTED from Refinitive'!$B$15)+('WEIGHTED from Refinitive'!$B$16*'ISSUE SCORE from EIKON'!ET366)</f>
        <v>44.695440573770455</v>
      </c>
      <c r="K363" s="1">
        <f>('WEIGHTED from Refinitive'!$B$3*'ISSUE SCORE from EIKON'!P366)+('WEIGHTED from Refinitive'!$B$4*'ISSUE SCORE from EIKON'!AE366)+('ISSUE SCORE from EIKON'!AT366*'WEIGHTED from Refinitive'!$B$5)+('WEIGHTED from Refinitive'!$B$8*'ISSUE SCORE from EIKON'!BI366)+('ISSUE SCORE from EIKON'!BX366*'WEIGHTED from Refinitive'!$B$9)+('WEIGHTED from Refinitive'!$B$10*'ISSUE SCORE from EIKON'!CM366)+('ISSUE SCORE from EIKON'!DB366*'WEIGHTED from Refinitive'!$B$11)+('WEIGHTED from Refinitive'!$B$14*'ISSUE SCORE from EIKON'!DQ366)+('ISSUE SCORE from EIKON'!EF366*'WEIGHTED from Refinitive'!$B$15)+('WEIGHTED from Refinitive'!$B$16*'ISSUE SCORE from EIKON'!EU366)</f>
        <v>39.198031938821387</v>
      </c>
      <c r="L363" s="1">
        <f>('WEIGHTED from Refinitive'!$B$3*'ISSUE SCORE from EIKON'!Q366)+('WEIGHTED from Refinitive'!$B$4*'ISSUE SCORE from EIKON'!AF366)+('ISSUE SCORE from EIKON'!AU366*'WEIGHTED from Refinitive'!$B$5)+('WEIGHTED from Refinitive'!$B$8*'ISSUE SCORE from EIKON'!BJ366)+('ISSUE SCORE from EIKON'!BY366*'WEIGHTED from Refinitive'!$B$9)+('WEIGHTED from Refinitive'!$B$10*'ISSUE SCORE from EIKON'!CN366)+('ISSUE SCORE from EIKON'!DC366*'WEIGHTED from Refinitive'!$B$11)+('WEIGHTED from Refinitive'!$B$14*'ISSUE SCORE from EIKON'!DR366)+('ISSUE SCORE from EIKON'!EG366*'WEIGHTED from Refinitive'!$B$15)+('WEIGHTED from Refinitive'!$B$16*'ISSUE SCORE from EIKON'!EV366)</f>
        <v>30.607646948958056</v>
      </c>
      <c r="M363" s="1">
        <f>('WEIGHTED from Refinitive'!$B$3*'ISSUE SCORE from EIKON'!R366)+('WEIGHTED from Refinitive'!$B$4*'ISSUE SCORE from EIKON'!AG366)+('ISSUE SCORE from EIKON'!AV366*'WEIGHTED from Refinitive'!$B$5)+('WEIGHTED from Refinitive'!$B$8*'ISSUE SCORE from EIKON'!BK366)+('ISSUE SCORE from EIKON'!BZ366*'WEIGHTED from Refinitive'!$B$9)+('WEIGHTED from Refinitive'!$B$10*'ISSUE SCORE from EIKON'!CO366)+('ISSUE SCORE from EIKON'!DD366*'WEIGHTED from Refinitive'!$B$11)+('WEIGHTED from Refinitive'!$B$14*'ISSUE SCORE from EIKON'!DS366)+('ISSUE SCORE from EIKON'!EH366*'WEIGHTED from Refinitive'!$B$15)+('WEIGHTED from Refinitive'!$B$16*'ISSUE SCORE from EIKON'!EW366)</f>
        <v>37.193247687898896</v>
      </c>
      <c r="N363" s="1">
        <f>('WEIGHTED from Refinitive'!$B$3*'ISSUE SCORE from EIKON'!S366)+('WEIGHTED from Refinitive'!$B$4*'ISSUE SCORE from EIKON'!AH366)+('ISSUE SCORE from EIKON'!AW366*'WEIGHTED from Refinitive'!$B$5)+('WEIGHTED from Refinitive'!$B$8*'ISSUE SCORE from EIKON'!BL366)+('ISSUE SCORE from EIKON'!CA366*'WEIGHTED from Refinitive'!$B$9)+('WEIGHTED from Refinitive'!$B$10*'ISSUE SCORE from EIKON'!CP366)+('ISSUE SCORE from EIKON'!DE366*'WEIGHTED from Refinitive'!$B$11)+('WEIGHTED from Refinitive'!$B$14*'ISSUE SCORE from EIKON'!DT366)+('ISSUE SCORE from EIKON'!EI366*'WEIGHTED from Refinitive'!$B$15)+('WEIGHTED from Refinitive'!$B$16*'ISSUE SCORE from EIKON'!EX366)</f>
        <v>34.417042132003957</v>
      </c>
      <c r="O363" s="1">
        <f>('WEIGHTED from Refinitive'!$B$3*'ISSUE SCORE from EIKON'!T366)+('WEIGHTED from Refinitive'!$B$4*'ISSUE SCORE from EIKON'!AI366)+('ISSUE SCORE from EIKON'!AX366*'WEIGHTED from Refinitive'!$B$5)+('WEIGHTED from Refinitive'!$B$8*'ISSUE SCORE from EIKON'!BM366)+('ISSUE SCORE from EIKON'!CB366*'WEIGHTED from Refinitive'!$B$9)+('WEIGHTED from Refinitive'!$B$10*'ISSUE SCORE from EIKON'!CQ366)+('ISSUE SCORE from EIKON'!DF366*'WEIGHTED from Refinitive'!$B$11)+('WEIGHTED from Refinitive'!$B$14*'ISSUE SCORE from EIKON'!DU366)+('ISSUE SCORE from EIKON'!EJ366*'WEIGHTED from Refinitive'!$B$15)+('WEIGHTED from Refinitive'!$B$16*'ISSUE SCORE from EIKON'!EY366)</f>
        <v>24.902324973876649</v>
      </c>
      <c r="P363" s="1">
        <f>('WEIGHTED from Refinitive'!$B$3*'ISSUE SCORE from EIKON'!U366)+('WEIGHTED from Refinitive'!$B$4*'ISSUE SCORE from EIKON'!AJ366)+('ISSUE SCORE from EIKON'!AY366*'WEIGHTED from Refinitive'!$B$5)+('WEIGHTED from Refinitive'!$B$8*'ISSUE SCORE from EIKON'!BN366)+('ISSUE SCORE from EIKON'!CC366*'WEIGHTED from Refinitive'!$B$9)+('WEIGHTED from Refinitive'!$B$10*'ISSUE SCORE from EIKON'!CR366)+('ISSUE SCORE from EIKON'!DG366*'WEIGHTED from Refinitive'!$B$11)+('WEIGHTED from Refinitive'!$B$14*'ISSUE SCORE from EIKON'!DV366)+('ISSUE SCORE from EIKON'!EK366*'WEIGHTED from Refinitive'!$B$15)+('WEIGHTED from Refinitive'!$B$16*'ISSUE SCORE from EIKON'!EZ366)</f>
        <v>26.462781812269622</v>
      </c>
    </row>
    <row r="364" spans="1:16" ht="15">
      <c r="A364" s="11" t="s">
        <v>432</v>
      </c>
      <c r="B364" s="1">
        <f>('WEIGHTED from Refinitive'!$B$3*'ISSUE SCORE from EIKON'!G367)+('WEIGHTED from Refinitive'!$B$4*'ISSUE SCORE from EIKON'!V367)+('ISSUE SCORE from EIKON'!AK367*'WEIGHTED from Refinitive'!$B$5)+('WEIGHTED from Refinitive'!$B$8*'ISSUE SCORE from EIKON'!AZ367)+('ISSUE SCORE from EIKON'!BO367*'WEIGHTED from Refinitive'!$B$9)+('WEIGHTED from Refinitive'!$B$10*'ISSUE SCORE from EIKON'!CD367)+('ISSUE SCORE from EIKON'!CS367*'WEIGHTED from Refinitive'!$B$11)+('WEIGHTED from Refinitive'!$B$14*'ISSUE SCORE from EIKON'!DH367)+('ISSUE SCORE from EIKON'!DW367*'WEIGHTED from Refinitive'!$B$15)+('WEIGHTED from Refinitive'!$B$16*'ISSUE SCORE from EIKON'!EL367)</f>
        <v>73.443105028501705</v>
      </c>
      <c r="C364" s="1">
        <f>('WEIGHTED from Refinitive'!$B$3*'ISSUE SCORE from EIKON'!H367)+('WEIGHTED from Refinitive'!$B$4*'ISSUE SCORE from EIKON'!W367)+('ISSUE SCORE from EIKON'!AL367*'WEIGHTED from Refinitive'!$B$5)+('WEIGHTED from Refinitive'!$B$8*'ISSUE SCORE from EIKON'!BA367)+('ISSUE SCORE from EIKON'!BP367*'WEIGHTED from Refinitive'!$B$9)+('WEIGHTED from Refinitive'!$B$10*'ISSUE SCORE from EIKON'!CE367)+('ISSUE SCORE from EIKON'!CT367*'WEIGHTED from Refinitive'!$B$11)+('WEIGHTED from Refinitive'!$B$14*'ISSUE SCORE from EIKON'!DI367)+('ISSUE SCORE from EIKON'!DX367*'WEIGHTED from Refinitive'!$B$15)+('WEIGHTED from Refinitive'!$B$16*'ISSUE SCORE from EIKON'!EM367)</f>
        <v>62.221193182488769</v>
      </c>
      <c r="D364" s="1">
        <f>('WEIGHTED from Refinitive'!$B$3*'ISSUE SCORE from EIKON'!I367)+('WEIGHTED from Refinitive'!$B$4*'ISSUE SCORE from EIKON'!X367)+('ISSUE SCORE from EIKON'!AM367*'WEIGHTED from Refinitive'!$B$5)+('WEIGHTED from Refinitive'!$B$8*'ISSUE SCORE from EIKON'!BB367)+('ISSUE SCORE from EIKON'!BQ367*'WEIGHTED from Refinitive'!$B$9)+('WEIGHTED from Refinitive'!$B$10*'ISSUE SCORE from EIKON'!CF367)+('ISSUE SCORE from EIKON'!CU367*'WEIGHTED from Refinitive'!$B$11)+('WEIGHTED from Refinitive'!$B$14*'ISSUE SCORE from EIKON'!DJ367)+('ISSUE SCORE from EIKON'!DY367*'WEIGHTED from Refinitive'!$B$15)+('WEIGHTED from Refinitive'!$B$16*'ISSUE SCORE from EIKON'!EN367)</f>
        <v>52.523587168383884</v>
      </c>
      <c r="E364" s="1">
        <f>('WEIGHTED from Refinitive'!$B$3*'ISSUE SCORE from EIKON'!J367)+('WEIGHTED from Refinitive'!$B$4*'ISSUE SCORE from EIKON'!Y367)+('ISSUE SCORE from EIKON'!AN367*'WEIGHTED from Refinitive'!$B$5)+('WEIGHTED from Refinitive'!$B$8*'ISSUE SCORE from EIKON'!BC367)+('ISSUE SCORE from EIKON'!BR367*'WEIGHTED from Refinitive'!$B$9)+('WEIGHTED from Refinitive'!$B$10*'ISSUE SCORE from EIKON'!CG367)+('ISSUE SCORE from EIKON'!CV367*'WEIGHTED from Refinitive'!$B$11)+('WEIGHTED from Refinitive'!$B$14*'ISSUE SCORE from EIKON'!DK367)+('ISSUE SCORE from EIKON'!DZ367*'WEIGHTED from Refinitive'!$B$15)+('WEIGHTED from Refinitive'!$B$16*'ISSUE SCORE from EIKON'!EO367)</f>
        <v>52.050946053776933</v>
      </c>
      <c r="F364" s="1">
        <f>('WEIGHTED from Refinitive'!$B$3*'ISSUE SCORE from EIKON'!K367)+('WEIGHTED from Refinitive'!$B$4*'ISSUE SCORE from EIKON'!Z367)+('ISSUE SCORE from EIKON'!AO367*'WEIGHTED from Refinitive'!$B$5)+('WEIGHTED from Refinitive'!$B$8*'ISSUE SCORE from EIKON'!BD367)+('ISSUE SCORE from EIKON'!BS367*'WEIGHTED from Refinitive'!$B$9)+('WEIGHTED from Refinitive'!$B$10*'ISSUE SCORE from EIKON'!CH367)+('ISSUE SCORE from EIKON'!CW367*'WEIGHTED from Refinitive'!$B$11)+('WEIGHTED from Refinitive'!$B$14*'ISSUE SCORE from EIKON'!DL367)+('ISSUE SCORE from EIKON'!EA367*'WEIGHTED from Refinitive'!$B$15)+('WEIGHTED from Refinitive'!$B$16*'ISSUE SCORE from EIKON'!EP367)</f>
        <v>59.035484317662466</v>
      </c>
      <c r="G364" s="1">
        <f>('WEIGHTED from Refinitive'!$B$3*'ISSUE SCORE from EIKON'!L367)+('WEIGHTED from Refinitive'!$B$4*'ISSUE SCORE from EIKON'!AA367)+('ISSUE SCORE from EIKON'!AP367*'WEIGHTED from Refinitive'!$B$5)+('WEIGHTED from Refinitive'!$B$8*'ISSUE SCORE from EIKON'!BE367)+('ISSUE SCORE from EIKON'!BT367*'WEIGHTED from Refinitive'!$B$9)+('WEIGHTED from Refinitive'!$B$10*'ISSUE SCORE from EIKON'!CI367)+('ISSUE SCORE from EIKON'!CX367*'WEIGHTED from Refinitive'!$B$11)+('WEIGHTED from Refinitive'!$B$14*'ISSUE SCORE from EIKON'!DM367)+('ISSUE SCORE from EIKON'!EB367*'WEIGHTED from Refinitive'!$B$15)+('WEIGHTED from Refinitive'!$B$16*'ISSUE SCORE from EIKON'!EQ367)</f>
        <v>57.891796876988749</v>
      </c>
      <c r="H364" s="1">
        <f>('WEIGHTED from Refinitive'!$B$3*'ISSUE SCORE from EIKON'!M367)+('WEIGHTED from Refinitive'!$B$4*'ISSUE SCORE from EIKON'!AB367)+('ISSUE SCORE from EIKON'!AQ367*'WEIGHTED from Refinitive'!$B$5)+('WEIGHTED from Refinitive'!$B$8*'ISSUE SCORE from EIKON'!BF367)+('ISSUE SCORE from EIKON'!BU367*'WEIGHTED from Refinitive'!$B$9)+('WEIGHTED from Refinitive'!$B$10*'ISSUE SCORE from EIKON'!CJ367)+('ISSUE SCORE from EIKON'!CY367*'WEIGHTED from Refinitive'!$B$11)+('WEIGHTED from Refinitive'!$B$14*'ISSUE SCORE from EIKON'!DN367)+('ISSUE SCORE from EIKON'!EC367*'WEIGHTED from Refinitive'!$B$15)+('WEIGHTED from Refinitive'!$B$16*'ISSUE SCORE from EIKON'!ER367)</f>
        <v>57.635034390070317</v>
      </c>
      <c r="I364" s="1">
        <f>('WEIGHTED from Refinitive'!$B$3*'ISSUE SCORE from EIKON'!N367)+('WEIGHTED from Refinitive'!$B$4*'ISSUE SCORE from EIKON'!AC367)+('ISSUE SCORE from EIKON'!AR367*'WEIGHTED from Refinitive'!$B$5)+('WEIGHTED from Refinitive'!$B$8*'ISSUE SCORE from EIKON'!BG367)+('ISSUE SCORE from EIKON'!BV367*'WEIGHTED from Refinitive'!$B$9)+('WEIGHTED from Refinitive'!$B$10*'ISSUE SCORE from EIKON'!CK367)+('ISSUE SCORE from EIKON'!CZ367*'WEIGHTED from Refinitive'!$B$11)+('WEIGHTED from Refinitive'!$B$14*'ISSUE SCORE from EIKON'!DO367)+('ISSUE SCORE from EIKON'!ED367*'WEIGHTED from Refinitive'!$B$15)+('WEIGHTED from Refinitive'!$B$16*'ISSUE SCORE from EIKON'!ES367)</f>
        <v>54.665395661683462</v>
      </c>
      <c r="J364" s="1">
        <f>('WEIGHTED from Refinitive'!$B$3*'ISSUE SCORE from EIKON'!O367)+('WEIGHTED from Refinitive'!$B$4*'ISSUE SCORE from EIKON'!AD367)+('ISSUE SCORE from EIKON'!AS367*'WEIGHTED from Refinitive'!$B$5)+('WEIGHTED from Refinitive'!$B$8*'ISSUE SCORE from EIKON'!BH367)+('ISSUE SCORE from EIKON'!BW367*'WEIGHTED from Refinitive'!$B$9)+('WEIGHTED from Refinitive'!$B$10*'ISSUE SCORE from EIKON'!CL367)+('ISSUE SCORE from EIKON'!DA367*'WEIGHTED from Refinitive'!$B$11)+('WEIGHTED from Refinitive'!$B$14*'ISSUE SCORE from EIKON'!DP367)+('ISSUE SCORE from EIKON'!EE367*'WEIGHTED from Refinitive'!$B$15)+('WEIGHTED from Refinitive'!$B$16*'ISSUE SCORE from EIKON'!ET367)</f>
        <v>55.719436344947624</v>
      </c>
      <c r="K364" s="1">
        <f>('WEIGHTED from Refinitive'!$B$3*'ISSUE SCORE from EIKON'!P367)+('WEIGHTED from Refinitive'!$B$4*'ISSUE SCORE from EIKON'!AE367)+('ISSUE SCORE from EIKON'!AT367*'WEIGHTED from Refinitive'!$B$5)+('WEIGHTED from Refinitive'!$B$8*'ISSUE SCORE from EIKON'!BI367)+('ISSUE SCORE from EIKON'!BX367*'WEIGHTED from Refinitive'!$B$9)+('WEIGHTED from Refinitive'!$B$10*'ISSUE SCORE from EIKON'!CM367)+('ISSUE SCORE from EIKON'!DB367*'WEIGHTED from Refinitive'!$B$11)+('WEIGHTED from Refinitive'!$B$14*'ISSUE SCORE from EIKON'!DQ367)+('ISSUE SCORE from EIKON'!EF367*'WEIGHTED from Refinitive'!$B$15)+('WEIGHTED from Refinitive'!$B$16*'ISSUE SCORE from EIKON'!EU367)</f>
        <v>49.972452726392987</v>
      </c>
      <c r="L364" s="1">
        <f>('WEIGHTED from Refinitive'!$B$3*'ISSUE SCORE from EIKON'!Q367)+('WEIGHTED from Refinitive'!$B$4*'ISSUE SCORE from EIKON'!AF367)+('ISSUE SCORE from EIKON'!AU367*'WEIGHTED from Refinitive'!$B$5)+('WEIGHTED from Refinitive'!$B$8*'ISSUE SCORE from EIKON'!BJ367)+('ISSUE SCORE from EIKON'!BY367*'WEIGHTED from Refinitive'!$B$9)+('WEIGHTED from Refinitive'!$B$10*'ISSUE SCORE from EIKON'!CN367)+('ISSUE SCORE from EIKON'!DC367*'WEIGHTED from Refinitive'!$B$11)+('WEIGHTED from Refinitive'!$B$14*'ISSUE SCORE from EIKON'!DR367)+('ISSUE SCORE from EIKON'!EG367*'WEIGHTED from Refinitive'!$B$15)+('WEIGHTED from Refinitive'!$B$16*'ISSUE SCORE from EIKON'!EV367)</f>
        <v>51.788450833705809</v>
      </c>
      <c r="M364" s="1">
        <f>('WEIGHTED from Refinitive'!$B$3*'ISSUE SCORE from EIKON'!R367)+('WEIGHTED from Refinitive'!$B$4*'ISSUE SCORE from EIKON'!AG367)+('ISSUE SCORE from EIKON'!AV367*'WEIGHTED from Refinitive'!$B$5)+('WEIGHTED from Refinitive'!$B$8*'ISSUE SCORE from EIKON'!BK367)+('ISSUE SCORE from EIKON'!BZ367*'WEIGHTED from Refinitive'!$B$9)+('WEIGHTED from Refinitive'!$B$10*'ISSUE SCORE from EIKON'!CO367)+('ISSUE SCORE from EIKON'!DD367*'WEIGHTED from Refinitive'!$B$11)+('WEIGHTED from Refinitive'!$B$14*'ISSUE SCORE from EIKON'!DS367)+('ISSUE SCORE from EIKON'!EH367*'WEIGHTED from Refinitive'!$B$15)+('WEIGHTED from Refinitive'!$B$16*'ISSUE SCORE from EIKON'!EW367)</f>
        <v>37.62425245293673</v>
      </c>
      <c r="N364" s="1">
        <f>('WEIGHTED from Refinitive'!$B$3*'ISSUE SCORE from EIKON'!S367)+('WEIGHTED from Refinitive'!$B$4*'ISSUE SCORE from EIKON'!AH367)+('ISSUE SCORE from EIKON'!AW367*'WEIGHTED from Refinitive'!$B$5)+('WEIGHTED from Refinitive'!$B$8*'ISSUE SCORE from EIKON'!BL367)+('ISSUE SCORE from EIKON'!CA367*'WEIGHTED from Refinitive'!$B$9)+('WEIGHTED from Refinitive'!$B$10*'ISSUE SCORE from EIKON'!CP367)+('ISSUE SCORE from EIKON'!DE367*'WEIGHTED from Refinitive'!$B$11)+('WEIGHTED from Refinitive'!$B$14*'ISSUE SCORE from EIKON'!DT367)+('ISSUE SCORE from EIKON'!EI367*'WEIGHTED from Refinitive'!$B$15)+('WEIGHTED from Refinitive'!$B$16*'ISSUE SCORE from EIKON'!EX367)</f>
        <v>40.576240856844265</v>
      </c>
      <c r="O364" s="1">
        <f>('WEIGHTED from Refinitive'!$B$3*'ISSUE SCORE from EIKON'!T367)+('WEIGHTED from Refinitive'!$B$4*'ISSUE SCORE from EIKON'!AI367)+('ISSUE SCORE from EIKON'!AX367*'WEIGHTED from Refinitive'!$B$5)+('WEIGHTED from Refinitive'!$B$8*'ISSUE SCORE from EIKON'!BM367)+('ISSUE SCORE from EIKON'!CB367*'WEIGHTED from Refinitive'!$B$9)+('WEIGHTED from Refinitive'!$B$10*'ISSUE SCORE from EIKON'!CQ367)+('ISSUE SCORE from EIKON'!DF367*'WEIGHTED from Refinitive'!$B$11)+('WEIGHTED from Refinitive'!$B$14*'ISSUE SCORE from EIKON'!DU367)+('ISSUE SCORE from EIKON'!EJ367*'WEIGHTED from Refinitive'!$B$15)+('WEIGHTED from Refinitive'!$B$16*'ISSUE SCORE from EIKON'!EY367)</f>
        <v>43.004506958224667</v>
      </c>
      <c r="P364" s="1">
        <f>('WEIGHTED from Refinitive'!$B$3*'ISSUE SCORE from EIKON'!U367)+('WEIGHTED from Refinitive'!$B$4*'ISSUE SCORE from EIKON'!AJ367)+('ISSUE SCORE from EIKON'!AY367*'WEIGHTED from Refinitive'!$B$5)+('WEIGHTED from Refinitive'!$B$8*'ISSUE SCORE from EIKON'!BN367)+('ISSUE SCORE from EIKON'!CC367*'WEIGHTED from Refinitive'!$B$9)+('WEIGHTED from Refinitive'!$B$10*'ISSUE SCORE from EIKON'!CR367)+('ISSUE SCORE from EIKON'!DG367*'WEIGHTED from Refinitive'!$B$11)+('WEIGHTED from Refinitive'!$B$14*'ISSUE SCORE from EIKON'!DV367)+('ISSUE SCORE from EIKON'!EK367*'WEIGHTED from Refinitive'!$B$15)+('WEIGHTED from Refinitive'!$B$16*'ISSUE SCORE from EIKON'!EZ367)</f>
        <v>44.464415795167646</v>
      </c>
    </row>
    <row r="365" spans="1:16" ht="15">
      <c r="A365" s="11" t="s">
        <v>433</v>
      </c>
      <c r="B365" s="1">
        <f>('WEIGHTED from Refinitive'!$B$3*'ISSUE SCORE from EIKON'!G368)+('WEIGHTED from Refinitive'!$B$4*'ISSUE SCORE from EIKON'!V368)+('ISSUE SCORE from EIKON'!AK368*'WEIGHTED from Refinitive'!$B$5)+('WEIGHTED from Refinitive'!$B$8*'ISSUE SCORE from EIKON'!AZ368)+('ISSUE SCORE from EIKON'!BO368*'WEIGHTED from Refinitive'!$B$9)+('WEIGHTED from Refinitive'!$B$10*'ISSUE SCORE from EIKON'!CD368)+('ISSUE SCORE from EIKON'!CS368*'WEIGHTED from Refinitive'!$B$11)+('WEIGHTED from Refinitive'!$B$14*'ISSUE SCORE from EIKON'!DH368)+('ISSUE SCORE from EIKON'!DW368*'WEIGHTED from Refinitive'!$B$15)+('WEIGHTED from Refinitive'!$B$16*'ISSUE SCORE from EIKON'!EL368)</f>
        <v>68.418805079698316</v>
      </c>
      <c r="C365" s="1">
        <f>('WEIGHTED from Refinitive'!$B$3*'ISSUE SCORE from EIKON'!H368)+('WEIGHTED from Refinitive'!$B$4*'ISSUE SCORE from EIKON'!W368)+('ISSUE SCORE from EIKON'!AL368*'WEIGHTED from Refinitive'!$B$5)+('WEIGHTED from Refinitive'!$B$8*'ISSUE SCORE from EIKON'!BA368)+('ISSUE SCORE from EIKON'!BP368*'WEIGHTED from Refinitive'!$B$9)+('WEIGHTED from Refinitive'!$B$10*'ISSUE SCORE from EIKON'!CE368)+('ISSUE SCORE from EIKON'!CT368*'WEIGHTED from Refinitive'!$B$11)+('WEIGHTED from Refinitive'!$B$14*'ISSUE SCORE from EIKON'!DI368)+('ISSUE SCORE from EIKON'!DX368*'WEIGHTED from Refinitive'!$B$15)+('WEIGHTED from Refinitive'!$B$16*'ISSUE SCORE from EIKON'!EM368)</f>
        <v>66.449086883298463</v>
      </c>
      <c r="D365" s="1">
        <f>('WEIGHTED from Refinitive'!$B$3*'ISSUE SCORE from EIKON'!I368)+('WEIGHTED from Refinitive'!$B$4*'ISSUE SCORE from EIKON'!X368)+('ISSUE SCORE from EIKON'!AM368*'WEIGHTED from Refinitive'!$B$5)+('WEIGHTED from Refinitive'!$B$8*'ISSUE SCORE from EIKON'!BB368)+('ISSUE SCORE from EIKON'!BQ368*'WEIGHTED from Refinitive'!$B$9)+('WEIGHTED from Refinitive'!$B$10*'ISSUE SCORE from EIKON'!CF368)+('ISSUE SCORE from EIKON'!CU368*'WEIGHTED from Refinitive'!$B$11)+('WEIGHTED from Refinitive'!$B$14*'ISSUE SCORE from EIKON'!DJ368)+('ISSUE SCORE from EIKON'!DY368*'WEIGHTED from Refinitive'!$B$15)+('WEIGHTED from Refinitive'!$B$16*'ISSUE SCORE from EIKON'!EN368)</f>
        <v>59.234263956956617</v>
      </c>
      <c r="E365" s="1">
        <f>('WEIGHTED from Refinitive'!$B$3*'ISSUE SCORE from EIKON'!J368)+('WEIGHTED from Refinitive'!$B$4*'ISSUE SCORE from EIKON'!Y368)+('ISSUE SCORE from EIKON'!AN368*'WEIGHTED from Refinitive'!$B$5)+('WEIGHTED from Refinitive'!$B$8*'ISSUE SCORE from EIKON'!BC368)+('ISSUE SCORE from EIKON'!BR368*'WEIGHTED from Refinitive'!$B$9)+('WEIGHTED from Refinitive'!$B$10*'ISSUE SCORE from EIKON'!CG368)+('ISSUE SCORE from EIKON'!CV368*'WEIGHTED from Refinitive'!$B$11)+('WEIGHTED from Refinitive'!$B$14*'ISSUE SCORE from EIKON'!DK368)+('ISSUE SCORE from EIKON'!DZ368*'WEIGHTED from Refinitive'!$B$15)+('WEIGHTED from Refinitive'!$B$16*'ISSUE SCORE from EIKON'!EO368)</f>
        <v>64.628110189573405</v>
      </c>
      <c r="F365" s="1">
        <f>('WEIGHTED from Refinitive'!$B$3*'ISSUE SCORE from EIKON'!K368)+('WEIGHTED from Refinitive'!$B$4*'ISSUE SCORE from EIKON'!Z368)+('ISSUE SCORE from EIKON'!AO368*'WEIGHTED from Refinitive'!$B$5)+('WEIGHTED from Refinitive'!$B$8*'ISSUE SCORE from EIKON'!BD368)+('ISSUE SCORE from EIKON'!BS368*'WEIGHTED from Refinitive'!$B$9)+('WEIGHTED from Refinitive'!$B$10*'ISSUE SCORE from EIKON'!CH368)+('ISSUE SCORE from EIKON'!CW368*'WEIGHTED from Refinitive'!$B$11)+('WEIGHTED from Refinitive'!$B$14*'ISSUE SCORE from EIKON'!DL368)+('ISSUE SCORE from EIKON'!EA368*'WEIGHTED from Refinitive'!$B$15)+('WEIGHTED from Refinitive'!$B$16*'ISSUE SCORE from EIKON'!EP368)</f>
        <v>60.44464219990531</v>
      </c>
      <c r="G365" s="1">
        <f>('WEIGHTED from Refinitive'!$B$3*'ISSUE SCORE from EIKON'!L368)+('WEIGHTED from Refinitive'!$B$4*'ISSUE SCORE from EIKON'!AA368)+('ISSUE SCORE from EIKON'!AP368*'WEIGHTED from Refinitive'!$B$5)+('WEIGHTED from Refinitive'!$B$8*'ISSUE SCORE from EIKON'!BE368)+('ISSUE SCORE from EIKON'!BT368*'WEIGHTED from Refinitive'!$B$9)+('WEIGHTED from Refinitive'!$B$10*'ISSUE SCORE from EIKON'!CI368)+('ISSUE SCORE from EIKON'!CX368*'WEIGHTED from Refinitive'!$B$11)+('WEIGHTED from Refinitive'!$B$14*'ISSUE SCORE from EIKON'!DM368)+('ISSUE SCORE from EIKON'!EB368*'WEIGHTED from Refinitive'!$B$15)+('WEIGHTED from Refinitive'!$B$16*'ISSUE SCORE from EIKON'!EQ368)</f>
        <v>59.819067228813246</v>
      </c>
      <c r="H365" s="1">
        <f>('WEIGHTED from Refinitive'!$B$3*'ISSUE SCORE from EIKON'!M368)+('WEIGHTED from Refinitive'!$B$4*'ISSUE SCORE from EIKON'!AB368)+('ISSUE SCORE from EIKON'!AQ368*'WEIGHTED from Refinitive'!$B$5)+('WEIGHTED from Refinitive'!$B$8*'ISSUE SCORE from EIKON'!BF368)+('ISSUE SCORE from EIKON'!BU368*'WEIGHTED from Refinitive'!$B$9)+('WEIGHTED from Refinitive'!$B$10*'ISSUE SCORE from EIKON'!CJ368)+('ISSUE SCORE from EIKON'!CY368*'WEIGHTED from Refinitive'!$B$11)+('WEIGHTED from Refinitive'!$B$14*'ISSUE SCORE from EIKON'!DN368)+('ISSUE SCORE from EIKON'!EC368*'WEIGHTED from Refinitive'!$B$15)+('WEIGHTED from Refinitive'!$B$16*'ISSUE SCORE from EIKON'!ER368)</f>
        <v>63.271085615979217</v>
      </c>
      <c r="I365" s="1">
        <f>('WEIGHTED from Refinitive'!$B$3*'ISSUE SCORE from EIKON'!N368)+('WEIGHTED from Refinitive'!$B$4*'ISSUE SCORE from EIKON'!AC368)+('ISSUE SCORE from EIKON'!AR368*'WEIGHTED from Refinitive'!$B$5)+('WEIGHTED from Refinitive'!$B$8*'ISSUE SCORE from EIKON'!BG368)+('ISSUE SCORE from EIKON'!BV368*'WEIGHTED from Refinitive'!$B$9)+('WEIGHTED from Refinitive'!$B$10*'ISSUE SCORE from EIKON'!CK368)+('ISSUE SCORE from EIKON'!CZ368*'WEIGHTED from Refinitive'!$B$11)+('WEIGHTED from Refinitive'!$B$14*'ISSUE SCORE from EIKON'!DO368)+('ISSUE SCORE from EIKON'!ED368*'WEIGHTED from Refinitive'!$B$15)+('WEIGHTED from Refinitive'!$B$16*'ISSUE SCORE from EIKON'!ES368)</f>
        <v>63.363785804359544</v>
      </c>
      <c r="J365" s="1">
        <f>('WEIGHTED from Refinitive'!$B$3*'ISSUE SCORE from EIKON'!O368)+('WEIGHTED from Refinitive'!$B$4*'ISSUE SCORE from EIKON'!AD368)+('ISSUE SCORE from EIKON'!AS368*'WEIGHTED from Refinitive'!$B$5)+('WEIGHTED from Refinitive'!$B$8*'ISSUE SCORE from EIKON'!BH368)+('ISSUE SCORE from EIKON'!BW368*'WEIGHTED from Refinitive'!$B$9)+('WEIGHTED from Refinitive'!$B$10*'ISSUE SCORE from EIKON'!CL368)+('ISSUE SCORE from EIKON'!DA368*'WEIGHTED from Refinitive'!$B$11)+('WEIGHTED from Refinitive'!$B$14*'ISSUE SCORE from EIKON'!DP368)+('ISSUE SCORE from EIKON'!EE368*'WEIGHTED from Refinitive'!$B$15)+('WEIGHTED from Refinitive'!$B$16*'ISSUE SCORE from EIKON'!ET368)</f>
        <v>64.670589628736295</v>
      </c>
      <c r="K365" s="1">
        <f>('WEIGHTED from Refinitive'!$B$3*'ISSUE SCORE from EIKON'!P368)+('WEIGHTED from Refinitive'!$B$4*'ISSUE SCORE from EIKON'!AE368)+('ISSUE SCORE from EIKON'!AT368*'WEIGHTED from Refinitive'!$B$5)+('WEIGHTED from Refinitive'!$B$8*'ISSUE SCORE from EIKON'!BI368)+('ISSUE SCORE from EIKON'!BX368*'WEIGHTED from Refinitive'!$B$9)+('WEIGHTED from Refinitive'!$B$10*'ISSUE SCORE from EIKON'!CM368)+('ISSUE SCORE from EIKON'!DB368*'WEIGHTED from Refinitive'!$B$11)+('WEIGHTED from Refinitive'!$B$14*'ISSUE SCORE from EIKON'!DQ368)+('ISSUE SCORE from EIKON'!EF368*'WEIGHTED from Refinitive'!$B$15)+('WEIGHTED from Refinitive'!$B$16*'ISSUE SCORE from EIKON'!EU368)</f>
        <v>0</v>
      </c>
      <c r="L365" s="1">
        <f>('WEIGHTED from Refinitive'!$B$3*'ISSUE SCORE from EIKON'!Q368)+('WEIGHTED from Refinitive'!$B$4*'ISSUE SCORE from EIKON'!AF368)+('ISSUE SCORE from EIKON'!AU368*'WEIGHTED from Refinitive'!$B$5)+('WEIGHTED from Refinitive'!$B$8*'ISSUE SCORE from EIKON'!BJ368)+('ISSUE SCORE from EIKON'!BY368*'WEIGHTED from Refinitive'!$B$9)+('WEIGHTED from Refinitive'!$B$10*'ISSUE SCORE from EIKON'!CN368)+('ISSUE SCORE from EIKON'!DC368*'WEIGHTED from Refinitive'!$B$11)+('WEIGHTED from Refinitive'!$B$14*'ISSUE SCORE from EIKON'!DR368)+('ISSUE SCORE from EIKON'!EG368*'WEIGHTED from Refinitive'!$B$15)+('WEIGHTED from Refinitive'!$B$16*'ISSUE SCORE from EIKON'!EV368)</f>
        <v>0</v>
      </c>
      <c r="M365" s="1">
        <f>('WEIGHTED from Refinitive'!$B$3*'ISSUE SCORE from EIKON'!R368)+('WEIGHTED from Refinitive'!$B$4*'ISSUE SCORE from EIKON'!AG368)+('ISSUE SCORE from EIKON'!AV368*'WEIGHTED from Refinitive'!$B$5)+('WEIGHTED from Refinitive'!$B$8*'ISSUE SCORE from EIKON'!BK368)+('ISSUE SCORE from EIKON'!BZ368*'WEIGHTED from Refinitive'!$B$9)+('WEIGHTED from Refinitive'!$B$10*'ISSUE SCORE from EIKON'!CO368)+('ISSUE SCORE from EIKON'!DD368*'WEIGHTED from Refinitive'!$B$11)+('WEIGHTED from Refinitive'!$B$14*'ISSUE SCORE from EIKON'!DS368)+('ISSUE SCORE from EIKON'!EH368*'WEIGHTED from Refinitive'!$B$15)+('WEIGHTED from Refinitive'!$B$16*'ISSUE SCORE from EIKON'!EW368)</f>
        <v>0</v>
      </c>
      <c r="N365" s="1">
        <f>('WEIGHTED from Refinitive'!$B$3*'ISSUE SCORE from EIKON'!S368)+('WEIGHTED from Refinitive'!$B$4*'ISSUE SCORE from EIKON'!AH368)+('ISSUE SCORE from EIKON'!AW368*'WEIGHTED from Refinitive'!$B$5)+('WEIGHTED from Refinitive'!$B$8*'ISSUE SCORE from EIKON'!BL368)+('ISSUE SCORE from EIKON'!CA368*'WEIGHTED from Refinitive'!$B$9)+('WEIGHTED from Refinitive'!$B$10*'ISSUE SCORE from EIKON'!CP368)+('ISSUE SCORE from EIKON'!DE368*'WEIGHTED from Refinitive'!$B$11)+('WEIGHTED from Refinitive'!$B$14*'ISSUE SCORE from EIKON'!DT368)+('ISSUE SCORE from EIKON'!EI368*'WEIGHTED from Refinitive'!$B$15)+('WEIGHTED from Refinitive'!$B$16*'ISSUE SCORE from EIKON'!EX368)</f>
        <v>0</v>
      </c>
      <c r="O365" s="1">
        <f>('WEIGHTED from Refinitive'!$B$3*'ISSUE SCORE from EIKON'!T368)+('WEIGHTED from Refinitive'!$B$4*'ISSUE SCORE from EIKON'!AI368)+('ISSUE SCORE from EIKON'!AX368*'WEIGHTED from Refinitive'!$B$5)+('WEIGHTED from Refinitive'!$B$8*'ISSUE SCORE from EIKON'!BM368)+('ISSUE SCORE from EIKON'!CB368*'WEIGHTED from Refinitive'!$B$9)+('WEIGHTED from Refinitive'!$B$10*'ISSUE SCORE from EIKON'!CQ368)+('ISSUE SCORE from EIKON'!DF368*'WEIGHTED from Refinitive'!$B$11)+('WEIGHTED from Refinitive'!$B$14*'ISSUE SCORE from EIKON'!DU368)+('ISSUE SCORE from EIKON'!EJ368*'WEIGHTED from Refinitive'!$B$15)+('WEIGHTED from Refinitive'!$B$16*'ISSUE SCORE from EIKON'!EY368)</f>
        <v>0</v>
      </c>
      <c r="P365" s="1">
        <f>('WEIGHTED from Refinitive'!$B$3*'ISSUE SCORE from EIKON'!U368)+('WEIGHTED from Refinitive'!$B$4*'ISSUE SCORE from EIKON'!AJ368)+('ISSUE SCORE from EIKON'!AY368*'WEIGHTED from Refinitive'!$B$5)+('WEIGHTED from Refinitive'!$B$8*'ISSUE SCORE from EIKON'!BN368)+('ISSUE SCORE from EIKON'!CC368*'WEIGHTED from Refinitive'!$B$9)+('WEIGHTED from Refinitive'!$B$10*'ISSUE SCORE from EIKON'!CR368)+('ISSUE SCORE from EIKON'!DG368*'WEIGHTED from Refinitive'!$B$11)+('WEIGHTED from Refinitive'!$B$14*'ISSUE SCORE from EIKON'!DV368)+('ISSUE SCORE from EIKON'!EK368*'WEIGHTED from Refinitive'!$B$15)+('WEIGHTED from Refinitive'!$B$16*'ISSUE SCORE from EIKON'!EZ368)</f>
        <v>0</v>
      </c>
    </row>
    <row r="366" spans="1:16" ht="15">
      <c r="A366" s="11" t="s">
        <v>434</v>
      </c>
      <c r="B366" s="1">
        <f>('WEIGHTED from Refinitive'!$B$3*'ISSUE SCORE from EIKON'!G369)+('WEIGHTED from Refinitive'!$B$4*'ISSUE SCORE from EIKON'!V369)+('ISSUE SCORE from EIKON'!AK369*'WEIGHTED from Refinitive'!$B$5)+('WEIGHTED from Refinitive'!$B$8*'ISSUE SCORE from EIKON'!AZ369)+('ISSUE SCORE from EIKON'!BO369*'WEIGHTED from Refinitive'!$B$9)+('WEIGHTED from Refinitive'!$B$10*'ISSUE SCORE from EIKON'!CD369)+('ISSUE SCORE from EIKON'!CS369*'WEIGHTED from Refinitive'!$B$11)+('WEIGHTED from Refinitive'!$B$14*'ISSUE SCORE from EIKON'!DH369)+('ISSUE SCORE from EIKON'!DW369*'WEIGHTED from Refinitive'!$B$15)+('WEIGHTED from Refinitive'!$B$16*'ISSUE SCORE from EIKON'!EL369)</f>
        <v>64.295462354996502</v>
      </c>
      <c r="C366" s="1">
        <f>('WEIGHTED from Refinitive'!$B$3*'ISSUE SCORE from EIKON'!H369)+('WEIGHTED from Refinitive'!$B$4*'ISSUE SCORE from EIKON'!W369)+('ISSUE SCORE from EIKON'!AL369*'WEIGHTED from Refinitive'!$B$5)+('WEIGHTED from Refinitive'!$B$8*'ISSUE SCORE from EIKON'!BA369)+('ISSUE SCORE from EIKON'!BP369*'WEIGHTED from Refinitive'!$B$9)+('WEIGHTED from Refinitive'!$B$10*'ISSUE SCORE from EIKON'!CE369)+('ISSUE SCORE from EIKON'!CT369*'WEIGHTED from Refinitive'!$B$11)+('WEIGHTED from Refinitive'!$B$14*'ISSUE SCORE from EIKON'!DI369)+('ISSUE SCORE from EIKON'!DX369*'WEIGHTED from Refinitive'!$B$15)+('WEIGHTED from Refinitive'!$B$16*'ISSUE SCORE from EIKON'!EM369)</f>
        <v>60.372676766340845</v>
      </c>
      <c r="D366" s="1">
        <f>('WEIGHTED from Refinitive'!$B$3*'ISSUE SCORE from EIKON'!I369)+('WEIGHTED from Refinitive'!$B$4*'ISSUE SCORE from EIKON'!X369)+('ISSUE SCORE from EIKON'!AM369*'WEIGHTED from Refinitive'!$B$5)+('WEIGHTED from Refinitive'!$B$8*'ISSUE SCORE from EIKON'!BB369)+('ISSUE SCORE from EIKON'!BQ369*'WEIGHTED from Refinitive'!$B$9)+('WEIGHTED from Refinitive'!$B$10*'ISSUE SCORE from EIKON'!CF369)+('ISSUE SCORE from EIKON'!CU369*'WEIGHTED from Refinitive'!$B$11)+('WEIGHTED from Refinitive'!$B$14*'ISSUE SCORE from EIKON'!DJ369)+('ISSUE SCORE from EIKON'!DY369*'WEIGHTED from Refinitive'!$B$15)+('WEIGHTED from Refinitive'!$B$16*'ISSUE SCORE from EIKON'!EN369)</f>
        <v>60.70835001863189</v>
      </c>
      <c r="E366" s="1">
        <f>('WEIGHTED from Refinitive'!$B$3*'ISSUE SCORE from EIKON'!J369)+('WEIGHTED from Refinitive'!$B$4*'ISSUE SCORE from EIKON'!Y369)+('ISSUE SCORE from EIKON'!AN369*'WEIGHTED from Refinitive'!$B$5)+('WEIGHTED from Refinitive'!$B$8*'ISSUE SCORE from EIKON'!BC369)+('ISSUE SCORE from EIKON'!BR369*'WEIGHTED from Refinitive'!$B$9)+('WEIGHTED from Refinitive'!$B$10*'ISSUE SCORE from EIKON'!CG369)+('ISSUE SCORE from EIKON'!CV369*'WEIGHTED from Refinitive'!$B$11)+('WEIGHTED from Refinitive'!$B$14*'ISSUE SCORE from EIKON'!DK369)+('ISSUE SCORE from EIKON'!DZ369*'WEIGHTED from Refinitive'!$B$15)+('WEIGHTED from Refinitive'!$B$16*'ISSUE SCORE from EIKON'!EO369)</f>
        <v>54.635460050744385</v>
      </c>
      <c r="F366" s="1">
        <f>('WEIGHTED from Refinitive'!$B$3*'ISSUE SCORE from EIKON'!K369)+('WEIGHTED from Refinitive'!$B$4*'ISSUE SCORE from EIKON'!Z369)+('ISSUE SCORE from EIKON'!AO369*'WEIGHTED from Refinitive'!$B$5)+('WEIGHTED from Refinitive'!$B$8*'ISSUE SCORE from EIKON'!BD369)+('ISSUE SCORE from EIKON'!BS369*'WEIGHTED from Refinitive'!$B$9)+('WEIGHTED from Refinitive'!$B$10*'ISSUE SCORE from EIKON'!CH369)+('ISSUE SCORE from EIKON'!CW369*'WEIGHTED from Refinitive'!$B$11)+('WEIGHTED from Refinitive'!$B$14*'ISSUE SCORE from EIKON'!DL369)+('ISSUE SCORE from EIKON'!EA369*'WEIGHTED from Refinitive'!$B$15)+('WEIGHTED from Refinitive'!$B$16*'ISSUE SCORE from EIKON'!EP369)</f>
        <v>45.727630578376825</v>
      </c>
      <c r="G366" s="1">
        <f>('WEIGHTED from Refinitive'!$B$3*'ISSUE SCORE from EIKON'!L369)+('WEIGHTED from Refinitive'!$B$4*'ISSUE SCORE from EIKON'!AA369)+('ISSUE SCORE from EIKON'!AP369*'WEIGHTED from Refinitive'!$B$5)+('WEIGHTED from Refinitive'!$B$8*'ISSUE SCORE from EIKON'!BE369)+('ISSUE SCORE from EIKON'!BT369*'WEIGHTED from Refinitive'!$B$9)+('WEIGHTED from Refinitive'!$B$10*'ISSUE SCORE from EIKON'!CI369)+('ISSUE SCORE from EIKON'!CX369*'WEIGHTED from Refinitive'!$B$11)+('WEIGHTED from Refinitive'!$B$14*'ISSUE SCORE from EIKON'!DM369)+('ISSUE SCORE from EIKON'!EB369*'WEIGHTED from Refinitive'!$B$15)+('WEIGHTED from Refinitive'!$B$16*'ISSUE SCORE from EIKON'!EQ369)</f>
        <v>52.649260701621053</v>
      </c>
      <c r="H366" s="1">
        <f>('WEIGHTED from Refinitive'!$B$3*'ISSUE SCORE from EIKON'!M369)+('WEIGHTED from Refinitive'!$B$4*'ISSUE SCORE from EIKON'!AB369)+('ISSUE SCORE from EIKON'!AQ369*'WEIGHTED from Refinitive'!$B$5)+('WEIGHTED from Refinitive'!$B$8*'ISSUE SCORE from EIKON'!BF369)+('ISSUE SCORE from EIKON'!BU369*'WEIGHTED from Refinitive'!$B$9)+('WEIGHTED from Refinitive'!$B$10*'ISSUE SCORE from EIKON'!CJ369)+('ISSUE SCORE from EIKON'!CY369*'WEIGHTED from Refinitive'!$B$11)+('WEIGHTED from Refinitive'!$B$14*'ISSUE SCORE from EIKON'!DN369)+('ISSUE SCORE from EIKON'!EC369*'WEIGHTED from Refinitive'!$B$15)+('WEIGHTED from Refinitive'!$B$16*'ISSUE SCORE from EIKON'!ER369)</f>
        <v>59.701551258992787</v>
      </c>
      <c r="I366" s="1">
        <f>('WEIGHTED from Refinitive'!$B$3*'ISSUE SCORE from EIKON'!N369)+('WEIGHTED from Refinitive'!$B$4*'ISSUE SCORE from EIKON'!AC369)+('ISSUE SCORE from EIKON'!AR369*'WEIGHTED from Refinitive'!$B$5)+('WEIGHTED from Refinitive'!$B$8*'ISSUE SCORE from EIKON'!BG369)+('ISSUE SCORE from EIKON'!BV369*'WEIGHTED from Refinitive'!$B$9)+('WEIGHTED from Refinitive'!$B$10*'ISSUE SCORE from EIKON'!CK369)+('ISSUE SCORE from EIKON'!CZ369*'WEIGHTED from Refinitive'!$B$11)+('WEIGHTED from Refinitive'!$B$14*'ISSUE SCORE from EIKON'!DO369)+('ISSUE SCORE from EIKON'!ED369*'WEIGHTED from Refinitive'!$B$15)+('WEIGHTED from Refinitive'!$B$16*'ISSUE SCORE from EIKON'!ES369)</f>
        <v>62.499574401008779</v>
      </c>
      <c r="J366" s="1">
        <f>('WEIGHTED from Refinitive'!$B$3*'ISSUE SCORE from EIKON'!O369)+('WEIGHTED from Refinitive'!$B$4*'ISSUE SCORE from EIKON'!AD369)+('ISSUE SCORE from EIKON'!AS369*'WEIGHTED from Refinitive'!$B$5)+('WEIGHTED from Refinitive'!$B$8*'ISSUE SCORE from EIKON'!BH369)+('ISSUE SCORE from EIKON'!BW369*'WEIGHTED from Refinitive'!$B$9)+('WEIGHTED from Refinitive'!$B$10*'ISSUE SCORE from EIKON'!CL369)+('ISSUE SCORE from EIKON'!DA369*'WEIGHTED from Refinitive'!$B$11)+('WEIGHTED from Refinitive'!$B$14*'ISSUE SCORE from EIKON'!DP369)+('ISSUE SCORE from EIKON'!EE369*'WEIGHTED from Refinitive'!$B$15)+('WEIGHTED from Refinitive'!$B$16*'ISSUE SCORE from EIKON'!ET369)</f>
        <v>67.5982234576107</v>
      </c>
      <c r="K366" s="1">
        <f>('WEIGHTED from Refinitive'!$B$3*'ISSUE SCORE from EIKON'!P369)+('WEIGHTED from Refinitive'!$B$4*'ISSUE SCORE from EIKON'!AE369)+('ISSUE SCORE from EIKON'!AT369*'WEIGHTED from Refinitive'!$B$5)+('WEIGHTED from Refinitive'!$B$8*'ISSUE SCORE from EIKON'!BI369)+('ISSUE SCORE from EIKON'!BX369*'WEIGHTED from Refinitive'!$B$9)+('WEIGHTED from Refinitive'!$B$10*'ISSUE SCORE from EIKON'!CM369)+('ISSUE SCORE from EIKON'!DB369*'WEIGHTED from Refinitive'!$B$11)+('WEIGHTED from Refinitive'!$B$14*'ISSUE SCORE from EIKON'!DQ369)+('ISSUE SCORE from EIKON'!EF369*'WEIGHTED from Refinitive'!$B$15)+('WEIGHTED from Refinitive'!$B$16*'ISSUE SCORE from EIKON'!EU369)</f>
        <v>62.291443208196547</v>
      </c>
      <c r="L366" s="1">
        <f>('WEIGHTED from Refinitive'!$B$3*'ISSUE SCORE from EIKON'!Q369)+('WEIGHTED from Refinitive'!$B$4*'ISSUE SCORE from EIKON'!AF369)+('ISSUE SCORE from EIKON'!AU369*'WEIGHTED from Refinitive'!$B$5)+('WEIGHTED from Refinitive'!$B$8*'ISSUE SCORE from EIKON'!BJ369)+('ISSUE SCORE from EIKON'!BY369*'WEIGHTED from Refinitive'!$B$9)+('WEIGHTED from Refinitive'!$B$10*'ISSUE SCORE from EIKON'!CN369)+('ISSUE SCORE from EIKON'!DC369*'WEIGHTED from Refinitive'!$B$11)+('WEIGHTED from Refinitive'!$B$14*'ISSUE SCORE from EIKON'!DR369)+('ISSUE SCORE from EIKON'!EG369*'WEIGHTED from Refinitive'!$B$15)+('WEIGHTED from Refinitive'!$B$16*'ISSUE SCORE from EIKON'!EV369)</f>
        <v>52.740770448982907</v>
      </c>
      <c r="M366" s="1">
        <f>('WEIGHTED from Refinitive'!$B$3*'ISSUE SCORE from EIKON'!R369)+('WEIGHTED from Refinitive'!$B$4*'ISSUE SCORE from EIKON'!AG369)+('ISSUE SCORE from EIKON'!AV369*'WEIGHTED from Refinitive'!$B$5)+('WEIGHTED from Refinitive'!$B$8*'ISSUE SCORE from EIKON'!BK369)+('ISSUE SCORE from EIKON'!BZ369*'WEIGHTED from Refinitive'!$B$9)+('WEIGHTED from Refinitive'!$B$10*'ISSUE SCORE from EIKON'!CO369)+('ISSUE SCORE from EIKON'!DD369*'WEIGHTED from Refinitive'!$B$11)+('WEIGHTED from Refinitive'!$B$14*'ISSUE SCORE from EIKON'!DS369)+('ISSUE SCORE from EIKON'!EH369*'WEIGHTED from Refinitive'!$B$15)+('WEIGHTED from Refinitive'!$B$16*'ISSUE SCORE from EIKON'!EW369)</f>
        <v>39.911389301634451</v>
      </c>
      <c r="N366" s="1">
        <f>('WEIGHTED from Refinitive'!$B$3*'ISSUE SCORE from EIKON'!S369)+('WEIGHTED from Refinitive'!$B$4*'ISSUE SCORE from EIKON'!AH369)+('ISSUE SCORE from EIKON'!AW369*'WEIGHTED from Refinitive'!$B$5)+('WEIGHTED from Refinitive'!$B$8*'ISSUE SCORE from EIKON'!BL369)+('ISSUE SCORE from EIKON'!CA369*'WEIGHTED from Refinitive'!$B$9)+('WEIGHTED from Refinitive'!$B$10*'ISSUE SCORE from EIKON'!CP369)+('ISSUE SCORE from EIKON'!DE369*'WEIGHTED from Refinitive'!$B$11)+('WEIGHTED from Refinitive'!$B$14*'ISSUE SCORE from EIKON'!DT369)+('ISSUE SCORE from EIKON'!EI369*'WEIGHTED from Refinitive'!$B$15)+('WEIGHTED from Refinitive'!$B$16*'ISSUE SCORE from EIKON'!EX369)</f>
        <v>41.960795454545419</v>
      </c>
      <c r="O366" s="1">
        <f>('WEIGHTED from Refinitive'!$B$3*'ISSUE SCORE from EIKON'!T369)+('WEIGHTED from Refinitive'!$B$4*'ISSUE SCORE from EIKON'!AI369)+('ISSUE SCORE from EIKON'!AX369*'WEIGHTED from Refinitive'!$B$5)+('WEIGHTED from Refinitive'!$B$8*'ISSUE SCORE from EIKON'!BM369)+('ISSUE SCORE from EIKON'!CB369*'WEIGHTED from Refinitive'!$B$9)+('WEIGHTED from Refinitive'!$B$10*'ISSUE SCORE from EIKON'!CQ369)+('ISSUE SCORE from EIKON'!DF369*'WEIGHTED from Refinitive'!$B$11)+('WEIGHTED from Refinitive'!$B$14*'ISSUE SCORE from EIKON'!DU369)+('ISSUE SCORE from EIKON'!EJ369*'WEIGHTED from Refinitive'!$B$15)+('WEIGHTED from Refinitive'!$B$16*'ISSUE SCORE from EIKON'!EY369)</f>
        <v>40.269689666458376</v>
      </c>
      <c r="P366" s="1">
        <f>('WEIGHTED from Refinitive'!$B$3*'ISSUE SCORE from EIKON'!U369)+('WEIGHTED from Refinitive'!$B$4*'ISSUE SCORE from EIKON'!AJ369)+('ISSUE SCORE from EIKON'!AY369*'WEIGHTED from Refinitive'!$B$5)+('WEIGHTED from Refinitive'!$B$8*'ISSUE SCORE from EIKON'!BN369)+('ISSUE SCORE from EIKON'!CC369*'WEIGHTED from Refinitive'!$B$9)+('WEIGHTED from Refinitive'!$B$10*'ISSUE SCORE from EIKON'!CR369)+('ISSUE SCORE from EIKON'!DG369*'WEIGHTED from Refinitive'!$B$11)+('WEIGHTED from Refinitive'!$B$14*'ISSUE SCORE from EIKON'!DV369)+('ISSUE SCORE from EIKON'!EK369*'WEIGHTED from Refinitive'!$B$15)+('WEIGHTED from Refinitive'!$B$16*'ISSUE SCORE from EIKON'!EZ369)</f>
        <v>55.357026014978288</v>
      </c>
    </row>
    <row r="367" spans="1:16" ht="15">
      <c r="A367" s="11" t="s">
        <v>435</v>
      </c>
      <c r="B367" s="1">
        <f>('WEIGHTED from Refinitive'!$B$3*'ISSUE SCORE from EIKON'!G370)+('WEIGHTED from Refinitive'!$B$4*'ISSUE SCORE from EIKON'!V370)+('ISSUE SCORE from EIKON'!AK370*'WEIGHTED from Refinitive'!$B$5)+('WEIGHTED from Refinitive'!$B$8*'ISSUE SCORE from EIKON'!AZ370)+('ISSUE SCORE from EIKON'!BO370*'WEIGHTED from Refinitive'!$B$9)+('WEIGHTED from Refinitive'!$B$10*'ISSUE SCORE from EIKON'!CD370)+('ISSUE SCORE from EIKON'!CS370*'WEIGHTED from Refinitive'!$B$11)+('WEIGHTED from Refinitive'!$B$14*'ISSUE SCORE from EIKON'!DH370)+('ISSUE SCORE from EIKON'!DW370*'WEIGHTED from Refinitive'!$B$15)+('WEIGHTED from Refinitive'!$B$16*'ISSUE SCORE from EIKON'!EL370)</f>
        <v>83.530209557383415</v>
      </c>
      <c r="C367" s="1">
        <f>('WEIGHTED from Refinitive'!$B$3*'ISSUE SCORE from EIKON'!H370)+('WEIGHTED from Refinitive'!$B$4*'ISSUE SCORE from EIKON'!W370)+('ISSUE SCORE from EIKON'!AL370*'WEIGHTED from Refinitive'!$B$5)+('WEIGHTED from Refinitive'!$B$8*'ISSUE SCORE from EIKON'!BA370)+('ISSUE SCORE from EIKON'!BP370*'WEIGHTED from Refinitive'!$B$9)+('WEIGHTED from Refinitive'!$B$10*'ISSUE SCORE from EIKON'!CE370)+('ISSUE SCORE from EIKON'!CT370*'WEIGHTED from Refinitive'!$B$11)+('WEIGHTED from Refinitive'!$B$14*'ISSUE SCORE from EIKON'!DI370)+('ISSUE SCORE from EIKON'!DX370*'WEIGHTED from Refinitive'!$B$15)+('WEIGHTED from Refinitive'!$B$16*'ISSUE SCORE from EIKON'!EM370)</f>
        <v>81.807182368007517</v>
      </c>
      <c r="D367" s="1">
        <f>('WEIGHTED from Refinitive'!$B$3*'ISSUE SCORE from EIKON'!I370)+('WEIGHTED from Refinitive'!$B$4*'ISSUE SCORE from EIKON'!X370)+('ISSUE SCORE from EIKON'!AM370*'WEIGHTED from Refinitive'!$B$5)+('WEIGHTED from Refinitive'!$B$8*'ISSUE SCORE from EIKON'!BB370)+('ISSUE SCORE from EIKON'!BQ370*'WEIGHTED from Refinitive'!$B$9)+('WEIGHTED from Refinitive'!$B$10*'ISSUE SCORE from EIKON'!CF370)+('ISSUE SCORE from EIKON'!CU370*'WEIGHTED from Refinitive'!$B$11)+('WEIGHTED from Refinitive'!$B$14*'ISSUE SCORE from EIKON'!DJ370)+('ISSUE SCORE from EIKON'!DY370*'WEIGHTED from Refinitive'!$B$15)+('WEIGHTED from Refinitive'!$B$16*'ISSUE SCORE from EIKON'!EN370)</f>
        <v>78.349889351411832</v>
      </c>
      <c r="E367" s="1">
        <f>('WEIGHTED from Refinitive'!$B$3*'ISSUE SCORE from EIKON'!J370)+('WEIGHTED from Refinitive'!$B$4*'ISSUE SCORE from EIKON'!Y370)+('ISSUE SCORE from EIKON'!AN370*'WEIGHTED from Refinitive'!$B$5)+('WEIGHTED from Refinitive'!$B$8*'ISSUE SCORE from EIKON'!BC370)+('ISSUE SCORE from EIKON'!BR370*'WEIGHTED from Refinitive'!$B$9)+('WEIGHTED from Refinitive'!$B$10*'ISSUE SCORE from EIKON'!CG370)+('ISSUE SCORE from EIKON'!CV370*'WEIGHTED from Refinitive'!$B$11)+('WEIGHTED from Refinitive'!$B$14*'ISSUE SCORE from EIKON'!DK370)+('ISSUE SCORE from EIKON'!DZ370*'WEIGHTED from Refinitive'!$B$15)+('WEIGHTED from Refinitive'!$B$16*'ISSUE SCORE from EIKON'!EO370)</f>
        <v>78.4927922590837</v>
      </c>
      <c r="F367" s="1">
        <f>('WEIGHTED from Refinitive'!$B$3*'ISSUE SCORE from EIKON'!K370)+('WEIGHTED from Refinitive'!$B$4*'ISSUE SCORE from EIKON'!Z370)+('ISSUE SCORE from EIKON'!AO370*'WEIGHTED from Refinitive'!$B$5)+('WEIGHTED from Refinitive'!$B$8*'ISSUE SCORE from EIKON'!BD370)+('ISSUE SCORE from EIKON'!BS370*'WEIGHTED from Refinitive'!$B$9)+('WEIGHTED from Refinitive'!$B$10*'ISSUE SCORE from EIKON'!CH370)+('ISSUE SCORE from EIKON'!CW370*'WEIGHTED from Refinitive'!$B$11)+('WEIGHTED from Refinitive'!$B$14*'ISSUE SCORE from EIKON'!DL370)+('ISSUE SCORE from EIKON'!EA370*'WEIGHTED from Refinitive'!$B$15)+('WEIGHTED from Refinitive'!$B$16*'ISSUE SCORE from EIKON'!EP370)</f>
        <v>70.560401404151349</v>
      </c>
      <c r="G367" s="1">
        <f>('WEIGHTED from Refinitive'!$B$3*'ISSUE SCORE from EIKON'!L370)+('WEIGHTED from Refinitive'!$B$4*'ISSUE SCORE from EIKON'!AA370)+('ISSUE SCORE from EIKON'!AP370*'WEIGHTED from Refinitive'!$B$5)+('WEIGHTED from Refinitive'!$B$8*'ISSUE SCORE from EIKON'!BE370)+('ISSUE SCORE from EIKON'!BT370*'WEIGHTED from Refinitive'!$B$9)+('WEIGHTED from Refinitive'!$B$10*'ISSUE SCORE from EIKON'!CI370)+('ISSUE SCORE from EIKON'!CX370*'WEIGHTED from Refinitive'!$B$11)+('WEIGHTED from Refinitive'!$B$14*'ISSUE SCORE from EIKON'!DM370)+('ISSUE SCORE from EIKON'!EB370*'WEIGHTED from Refinitive'!$B$15)+('WEIGHTED from Refinitive'!$B$16*'ISSUE SCORE from EIKON'!EQ370)</f>
        <v>66.987599206349174</v>
      </c>
      <c r="H367" s="1">
        <f>('WEIGHTED from Refinitive'!$B$3*'ISSUE SCORE from EIKON'!M370)+('WEIGHTED from Refinitive'!$B$4*'ISSUE SCORE from EIKON'!AB370)+('ISSUE SCORE from EIKON'!AQ370*'WEIGHTED from Refinitive'!$B$5)+('WEIGHTED from Refinitive'!$B$8*'ISSUE SCORE from EIKON'!BF370)+('ISSUE SCORE from EIKON'!BU370*'WEIGHTED from Refinitive'!$B$9)+('WEIGHTED from Refinitive'!$B$10*'ISSUE SCORE from EIKON'!CJ370)+('ISSUE SCORE from EIKON'!CY370*'WEIGHTED from Refinitive'!$B$11)+('WEIGHTED from Refinitive'!$B$14*'ISSUE SCORE from EIKON'!DN370)+('ISSUE SCORE from EIKON'!EC370*'WEIGHTED from Refinitive'!$B$15)+('WEIGHTED from Refinitive'!$B$16*'ISSUE SCORE from EIKON'!ER370)</f>
        <v>65.526933732517051</v>
      </c>
      <c r="I367" s="1">
        <f>('WEIGHTED from Refinitive'!$B$3*'ISSUE SCORE from EIKON'!N370)+('WEIGHTED from Refinitive'!$B$4*'ISSUE SCORE from EIKON'!AC370)+('ISSUE SCORE from EIKON'!AR370*'WEIGHTED from Refinitive'!$B$5)+('WEIGHTED from Refinitive'!$B$8*'ISSUE SCORE from EIKON'!BG370)+('ISSUE SCORE from EIKON'!BV370*'WEIGHTED from Refinitive'!$B$9)+('WEIGHTED from Refinitive'!$B$10*'ISSUE SCORE from EIKON'!CK370)+('ISSUE SCORE from EIKON'!CZ370*'WEIGHTED from Refinitive'!$B$11)+('WEIGHTED from Refinitive'!$B$14*'ISSUE SCORE from EIKON'!DO370)+('ISSUE SCORE from EIKON'!ED370*'WEIGHTED from Refinitive'!$B$15)+('WEIGHTED from Refinitive'!$B$16*'ISSUE SCORE from EIKON'!ES370)</f>
        <v>60.42401458534227</v>
      </c>
      <c r="J367" s="1">
        <f>('WEIGHTED from Refinitive'!$B$3*'ISSUE SCORE from EIKON'!O370)+('WEIGHTED from Refinitive'!$B$4*'ISSUE SCORE from EIKON'!AD370)+('ISSUE SCORE from EIKON'!AS370*'WEIGHTED from Refinitive'!$B$5)+('WEIGHTED from Refinitive'!$B$8*'ISSUE SCORE from EIKON'!BH370)+('ISSUE SCORE from EIKON'!BW370*'WEIGHTED from Refinitive'!$B$9)+('WEIGHTED from Refinitive'!$B$10*'ISSUE SCORE from EIKON'!CL370)+('ISSUE SCORE from EIKON'!DA370*'WEIGHTED from Refinitive'!$B$11)+('WEIGHTED from Refinitive'!$B$14*'ISSUE SCORE from EIKON'!DP370)+('ISSUE SCORE from EIKON'!EE370*'WEIGHTED from Refinitive'!$B$15)+('WEIGHTED from Refinitive'!$B$16*'ISSUE SCORE from EIKON'!ET370)</f>
        <v>57.645178651757568</v>
      </c>
      <c r="K367" s="1">
        <f>('WEIGHTED from Refinitive'!$B$3*'ISSUE SCORE from EIKON'!P370)+('WEIGHTED from Refinitive'!$B$4*'ISSUE SCORE from EIKON'!AE370)+('ISSUE SCORE from EIKON'!AT370*'WEIGHTED from Refinitive'!$B$5)+('WEIGHTED from Refinitive'!$B$8*'ISSUE SCORE from EIKON'!BI370)+('ISSUE SCORE from EIKON'!BX370*'WEIGHTED from Refinitive'!$B$9)+('WEIGHTED from Refinitive'!$B$10*'ISSUE SCORE from EIKON'!CM370)+('ISSUE SCORE from EIKON'!DB370*'WEIGHTED from Refinitive'!$B$11)+('WEIGHTED from Refinitive'!$B$14*'ISSUE SCORE from EIKON'!DQ370)+('ISSUE SCORE from EIKON'!EF370*'WEIGHTED from Refinitive'!$B$15)+('WEIGHTED from Refinitive'!$B$16*'ISSUE SCORE from EIKON'!EU370)</f>
        <v>49.082196744462557</v>
      </c>
      <c r="L367" s="1">
        <f>('WEIGHTED from Refinitive'!$B$3*'ISSUE SCORE from EIKON'!Q370)+('WEIGHTED from Refinitive'!$B$4*'ISSUE SCORE from EIKON'!AF370)+('ISSUE SCORE from EIKON'!AU370*'WEIGHTED from Refinitive'!$B$5)+('WEIGHTED from Refinitive'!$B$8*'ISSUE SCORE from EIKON'!BJ370)+('ISSUE SCORE from EIKON'!BY370*'WEIGHTED from Refinitive'!$B$9)+('WEIGHTED from Refinitive'!$B$10*'ISSUE SCORE from EIKON'!CN370)+('ISSUE SCORE from EIKON'!DC370*'WEIGHTED from Refinitive'!$B$11)+('WEIGHTED from Refinitive'!$B$14*'ISSUE SCORE from EIKON'!DR370)+('ISSUE SCORE from EIKON'!EG370*'WEIGHTED from Refinitive'!$B$15)+('WEIGHTED from Refinitive'!$B$16*'ISSUE SCORE from EIKON'!EV370)</f>
        <v>59.845844199344434</v>
      </c>
      <c r="M367" s="1">
        <f>('WEIGHTED from Refinitive'!$B$3*'ISSUE SCORE from EIKON'!R370)+('WEIGHTED from Refinitive'!$B$4*'ISSUE SCORE from EIKON'!AG370)+('ISSUE SCORE from EIKON'!AV370*'WEIGHTED from Refinitive'!$B$5)+('WEIGHTED from Refinitive'!$B$8*'ISSUE SCORE from EIKON'!BK370)+('ISSUE SCORE from EIKON'!BZ370*'WEIGHTED from Refinitive'!$B$9)+('WEIGHTED from Refinitive'!$B$10*'ISSUE SCORE from EIKON'!CO370)+('ISSUE SCORE from EIKON'!DD370*'WEIGHTED from Refinitive'!$B$11)+('WEIGHTED from Refinitive'!$B$14*'ISSUE SCORE from EIKON'!DS370)+('ISSUE SCORE from EIKON'!EH370*'WEIGHTED from Refinitive'!$B$15)+('WEIGHTED from Refinitive'!$B$16*'ISSUE SCORE from EIKON'!EW370)</f>
        <v>52.854754829123287</v>
      </c>
      <c r="N367" s="1">
        <f>('WEIGHTED from Refinitive'!$B$3*'ISSUE SCORE from EIKON'!S370)+('WEIGHTED from Refinitive'!$B$4*'ISSUE SCORE from EIKON'!AH370)+('ISSUE SCORE from EIKON'!AW370*'WEIGHTED from Refinitive'!$B$5)+('WEIGHTED from Refinitive'!$B$8*'ISSUE SCORE from EIKON'!BL370)+('ISSUE SCORE from EIKON'!CA370*'WEIGHTED from Refinitive'!$B$9)+('WEIGHTED from Refinitive'!$B$10*'ISSUE SCORE from EIKON'!CP370)+('ISSUE SCORE from EIKON'!DE370*'WEIGHTED from Refinitive'!$B$11)+('WEIGHTED from Refinitive'!$B$14*'ISSUE SCORE from EIKON'!DT370)+('ISSUE SCORE from EIKON'!EI370*'WEIGHTED from Refinitive'!$B$15)+('WEIGHTED from Refinitive'!$B$16*'ISSUE SCORE from EIKON'!EX370)</f>
        <v>69.643614718614643</v>
      </c>
      <c r="O367" s="1">
        <f>('WEIGHTED from Refinitive'!$B$3*'ISSUE SCORE from EIKON'!T370)+('WEIGHTED from Refinitive'!$B$4*'ISSUE SCORE from EIKON'!AI370)+('ISSUE SCORE from EIKON'!AX370*'WEIGHTED from Refinitive'!$B$5)+('WEIGHTED from Refinitive'!$B$8*'ISSUE SCORE from EIKON'!BM370)+('ISSUE SCORE from EIKON'!CB370*'WEIGHTED from Refinitive'!$B$9)+('WEIGHTED from Refinitive'!$B$10*'ISSUE SCORE from EIKON'!CQ370)+('ISSUE SCORE from EIKON'!DF370*'WEIGHTED from Refinitive'!$B$11)+('WEIGHTED from Refinitive'!$B$14*'ISSUE SCORE from EIKON'!DU370)+('ISSUE SCORE from EIKON'!EJ370*'WEIGHTED from Refinitive'!$B$15)+('WEIGHTED from Refinitive'!$B$16*'ISSUE SCORE from EIKON'!EY370)</f>
        <v>30.649527255748783</v>
      </c>
      <c r="P367" s="1">
        <f>('WEIGHTED from Refinitive'!$B$3*'ISSUE SCORE from EIKON'!U370)+('WEIGHTED from Refinitive'!$B$4*'ISSUE SCORE from EIKON'!AJ370)+('ISSUE SCORE from EIKON'!AY370*'WEIGHTED from Refinitive'!$B$5)+('WEIGHTED from Refinitive'!$B$8*'ISSUE SCORE from EIKON'!BN370)+('ISSUE SCORE from EIKON'!CC370*'WEIGHTED from Refinitive'!$B$9)+('WEIGHTED from Refinitive'!$B$10*'ISSUE SCORE from EIKON'!CR370)+('ISSUE SCORE from EIKON'!DG370*'WEIGHTED from Refinitive'!$B$11)+('WEIGHTED from Refinitive'!$B$14*'ISSUE SCORE from EIKON'!DV370)+('ISSUE SCORE from EIKON'!EK370*'WEIGHTED from Refinitive'!$B$15)+('WEIGHTED from Refinitive'!$B$16*'ISSUE SCORE from EIKON'!EZ370)</f>
        <v>38.679889178617941</v>
      </c>
    </row>
    <row r="368" spans="1:16" ht="15">
      <c r="A368" s="11" t="s">
        <v>436</v>
      </c>
      <c r="B368" s="1">
        <f>('WEIGHTED from Refinitive'!$B$3*'ISSUE SCORE from EIKON'!G371)+('WEIGHTED from Refinitive'!$B$4*'ISSUE SCORE from EIKON'!V371)+('ISSUE SCORE from EIKON'!AK371*'WEIGHTED from Refinitive'!$B$5)+('WEIGHTED from Refinitive'!$B$8*'ISSUE SCORE from EIKON'!AZ371)+('ISSUE SCORE from EIKON'!BO371*'WEIGHTED from Refinitive'!$B$9)+('WEIGHTED from Refinitive'!$B$10*'ISSUE SCORE from EIKON'!CD371)+('ISSUE SCORE from EIKON'!CS371*'WEIGHTED from Refinitive'!$B$11)+('WEIGHTED from Refinitive'!$B$14*'ISSUE SCORE from EIKON'!DH371)+('ISSUE SCORE from EIKON'!DW371*'WEIGHTED from Refinitive'!$B$15)+('WEIGHTED from Refinitive'!$B$16*'ISSUE SCORE from EIKON'!EL371)</f>
        <v>77.312719321332025</v>
      </c>
      <c r="C368" s="1">
        <f>('WEIGHTED from Refinitive'!$B$3*'ISSUE SCORE from EIKON'!H371)+('WEIGHTED from Refinitive'!$B$4*'ISSUE SCORE from EIKON'!W371)+('ISSUE SCORE from EIKON'!AL371*'WEIGHTED from Refinitive'!$B$5)+('WEIGHTED from Refinitive'!$B$8*'ISSUE SCORE from EIKON'!BA371)+('ISSUE SCORE from EIKON'!BP371*'WEIGHTED from Refinitive'!$B$9)+('WEIGHTED from Refinitive'!$B$10*'ISSUE SCORE from EIKON'!CE371)+('ISSUE SCORE from EIKON'!CT371*'WEIGHTED from Refinitive'!$B$11)+('WEIGHTED from Refinitive'!$B$14*'ISSUE SCORE from EIKON'!DI371)+('ISSUE SCORE from EIKON'!DX371*'WEIGHTED from Refinitive'!$B$15)+('WEIGHTED from Refinitive'!$B$16*'ISSUE SCORE from EIKON'!EM371)</f>
        <v>72.839722024924072</v>
      </c>
      <c r="D368" s="1">
        <f>('WEIGHTED from Refinitive'!$B$3*'ISSUE SCORE from EIKON'!I371)+('WEIGHTED from Refinitive'!$B$4*'ISSUE SCORE from EIKON'!X371)+('ISSUE SCORE from EIKON'!AM371*'WEIGHTED from Refinitive'!$B$5)+('WEIGHTED from Refinitive'!$B$8*'ISSUE SCORE from EIKON'!BB371)+('ISSUE SCORE from EIKON'!BQ371*'WEIGHTED from Refinitive'!$B$9)+('WEIGHTED from Refinitive'!$B$10*'ISSUE SCORE from EIKON'!CF371)+('ISSUE SCORE from EIKON'!CU371*'WEIGHTED from Refinitive'!$B$11)+('WEIGHTED from Refinitive'!$B$14*'ISSUE SCORE from EIKON'!DJ371)+('ISSUE SCORE from EIKON'!DY371*'WEIGHTED from Refinitive'!$B$15)+('WEIGHTED from Refinitive'!$B$16*'ISSUE SCORE from EIKON'!EN371)</f>
        <v>71.024559849407567</v>
      </c>
      <c r="E368" s="1">
        <f>('WEIGHTED from Refinitive'!$B$3*'ISSUE SCORE from EIKON'!J371)+('WEIGHTED from Refinitive'!$B$4*'ISSUE SCORE from EIKON'!Y371)+('ISSUE SCORE from EIKON'!AN371*'WEIGHTED from Refinitive'!$B$5)+('WEIGHTED from Refinitive'!$B$8*'ISSUE SCORE from EIKON'!BC371)+('ISSUE SCORE from EIKON'!BR371*'WEIGHTED from Refinitive'!$B$9)+('WEIGHTED from Refinitive'!$B$10*'ISSUE SCORE from EIKON'!CG371)+('ISSUE SCORE from EIKON'!CV371*'WEIGHTED from Refinitive'!$B$11)+('WEIGHTED from Refinitive'!$B$14*'ISSUE SCORE from EIKON'!DK371)+('ISSUE SCORE from EIKON'!DZ371*'WEIGHTED from Refinitive'!$B$15)+('WEIGHTED from Refinitive'!$B$16*'ISSUE SCORE from EIKON'!EO371)</f>
        <v>73.311804974754466</v>
      </c>
      <c r="F368" s="1">
        <f>('WEIGHTED from Refinitive'!$B$3*'ISSUE SCORE from EIKON'!K371)+('WEIGHTED from Refinitive'!$B$4*'ISSUE SCORE from EIKON'!Z371)+('ISSUE SCORE from EIKON'!AO371*'WEIGHTED from Refinitive'!$B$5)+('WEIGHTED from Refinitive'!$B$8*'ISSUE SCORE from EIKON'!BD371)+('ISSUE SCORE from EIKON'!BS371*'WEIGHTED from Refinitive'!$B$9)+('WEIGHTED from Refinitive'!$B$10*'ISSUE SCORE from EIKON'!CH371)+('ISSUE SCORE from EIKON'!CW371*'WEIGHTED from Refinitive'!$B$11)+('WEIGHTED from Refinitive'!$B$14*'ISSUE SCORE from EIKON'!DL371)+('ISSUE SCORE from EIKON'!EA371*'WEIGHTED from Refinitive'!$B$15)+('WEIGHTED from Refinitive'!$B$16*'ISSUE SCORE from EIKON'!EP371)</f>
        <v>69.564176957793961</v>
      </c>
      <c r="G368" s="1">
        <f>('WEIGHTED from Refinitive'!$B$3*'ISSUE SCORE from EIKON'!L371)+('WEIGHTED from Refinitive'!$B$4*'ISSUE SCORE from EIKON'!AA371)+('ISSUE SCORE from EIKON'!AP371*'WEIGHTED from Refinitive'!$B$5)+('WEIGHTED from Refinitive'!$B$8*'ISSUE SCORE from EIKON'!BE371)+('ISSUE SCORE from EIKON'!BT371*'WEIGHTED from Refinitive'!$B$9)+('WEIGHTED from Refinitive'!$B$10*'ISSUE SCORE from EIKON'!CI371)+('ISSUE SCORE from EIKON'!CX371*'WEIGHTED from Refinitive'!$B$11)+('WEIGHTED from Refinitive'!$B$14*'ISSUE SCORE from EIKON'!DM371)+('ISSUE SCORE from EIKON'!EB371*'WEIGHTED from Refinitive'!$B$15)+('WEIGHTED from Refinitive'!$B$16*'ISSUE SCORE from EIKON'!EQ371)</f>
        <v>70.996262523922056</v>
      </c>
      <c r="H368" s="1">
        <f>('WEIGHTED from Refinitive'!$B$3*'ISSUE SCORE from EIKON'!M371)+('WEIGHTED from Refinitive'!$B$4*'ISSUE SCORE from EIKON'!AB371)+('ISSUE SCORE from EIKON'!AQ371*'WEIGHTED from Refinitive'!$B$5)+('WEIGHTED from Refinitive'!$B$8*'ISSUE SCORE from EIKON'!BF371)+('ISSUE SCORE from EIKON'!BU371*'WEIGHTED from Refinitive'!$B$9)+('WEIGHTED from Refinitive'!$B$10*'ISSUE SCORE from EIKON'!CJ371)+('ISSUE SCORE from EIKON'!CY371*'WEIGHTED from Refinitive'!$B$11)+('WEIGHTED from Refinitive'!$B$14*'ISSUE SCORE from EIKON'!DN371)+('ISSUE SCORE from EIKON'!EC371*'WEIGHTED from Refinitive'!$B$15)+('WEIGHTED from Refinitive'!$B$16*'ISSUE SCORE from EIKON'!ER371)</f>
        <v>69.380124471851047</v>
      </c>
      <c r="I368" s="1">
        <f>('WEIGHTED from Refinitive'!$B$3*'ISSUE SCORE from EIKON'!N371)+('WEIGHTED from Refinitive'!$B$4*'ISSUE SCORE from EIKON'!AC371)+('ISSUE SCORE from EIKON'!AR371*'WEIGHTED from Refinitive'!$B$5)+('WEIGHTED from Refinitive'!$B$8*'ISSUE SCORE from EIKON'!BG371)+('ISSUE SCORE from EIKON'!BV371*'WEIGHTED from Refinitive'!$B$9)+('WEIGHTED from Refinitive'!$B$10*'ISSUE SCORE from EIKON'!CK371)+('ISSUE SCORE from EIKON'!CZ371*'WEIGHTED from Refinitive'!$B$11)+('WEIGHTED from Refinitive'!$B$14*'ISSUE SCORE from EIKON'!DO371)+('ISSUE SCORE from EIKON'!ED371*'WEIGHTED from Refinitive'!$B$15)+('WEIGHTED from Refinitive'!$B$16*'ISSUE SCORE from EIKON'!ES371)</f>
        <v>69.479693539250931</v>
      </c>
      <c r="J368" s="1">
        <f>('WEIGHTED from Refinitive'!$B$3*'ISSUE SCORE from EIKON'!O371)+('WEIGHTED from Refinitive'!$B$4*'ISSUE SCORE from EIKON'!AD371)+('ISSUE SCORE from EIKON'!AS371*'WEIGHTED from Refinitive'!$B$5)+('WEIGHTED from Refinitive'!$B$8*'ISSUE SCORE from EIKON'!BH371)+('ISSUE SCORE from EIKON'!BW371*'WEIGHTED from Refinitive'!$B$9)+('WEIGHTED from Refinitive'!$B$10*'ISSUE SCORE from EIKON'!CL371)+('ISSUE SCORE from EIKON'!DA371*'WEIGHTED from Refinitive'!$B$11)+('WEIGHTED from Refinitive'!$B$14*'ISSUE SCORE from EIKON'!DP371)+('ISSUE SCORE from EIKON'!EE371*'WEIGHTED from Refinitive'!$B$15)+('WEIGHTED from Refinitive'!$B$16*'ISSUE SCORE from EIKON'!ET371)</f>
        <v>74.347106950067442</v>
      </c>
      <c r="K368" s="1">
        <f>('WEIGHTED from Refinitive'!$B$3*'ISSUE SCORE from EIKON'!P371)+('WEIGHTED from Refinitive'!$B$4*'ISSUE SCORE from EIKON'!AE371)+('ISSUE SCORE from EIKON'!AT371*'WEIGHTED from Refinitive'!$B$5)+('WEIGHTED from Refinitive'!$B$8*'ISSUE SCORE from EIKON'!BI371)+('ISSUE SCORE from EIKON'!BX371*'WEIGHTED from Refinitive'!$B$9)+('WEIGHTED from Refinitive'!$B$10*'ISSUE SCORE from EIKON'!CM371)+('ISSUE SCORE from EIKON'!DB371*'WEIGHTED from Refinitive'!$B$11)+('WEIGHTED from Refinitive'!$B$14*'ISSUE SCORE from EIKON'!DQ371)+('ISSUE SCORE from EIKON'!EF371*'WEIGHTED from Refinitive'!$B$15)+('WEIGHTED from Refinitive'!$B$16*'ISSUE SCORE from EIKON'!EU371)</f>
        <v>79.6583829537133</v>
      </c>
      <c r="L368" s="1">
        <f>('WEIGHTED from Refinitive'!$B$3*'ISSUE SCORE from EIKON'!Q371)+('WEIGHTED from Refinitive'!$B$4*'ISSUE SCORE from EIKON'!AF371)+('ISSUE SCORE from EIKON'!AU371*'WEIGHTED from Refinitive'!$B$5)+('WEIGHTED from Refinitive'!$B$8*'ISSUE SCORE from EIKON'!BJ371)+('ISSUE SCORE from EIKON'!BY371*'WEIGHTED from Refinitive'!$B$9)+('WEIGHTED from Refinitive'!$B$10*'ISSUE SCORE from EIKON'!CN371)+('ISSUE SCORE from EIKON'!DC371*'WEIGHTED from Refinitive'!$B$11)+('WEIGHTED from Refinitive'!$B$14*'ISSUE SCORE from EIKON'!DR371)+('ISSUE SCORE from EIKON'!EG371*'WEIGHTED from Refinitive'!$B$15)+('WEIGHTED from Refinitive'!$B$16*'ISSUE SCORE from EIKON'!EV371)</f>
        <v>71.493422245319721</v>
      </c>
      <c r="M368" s="1">
        <f>('WEIGHTED from Refinitive'!$B$3*'ISSUE SCORE from EIKON'!R371)+('WEIGHTED from Refinitive'!$B$4*'ISSUE SCORE from EIKON'!AG371)+('ISSUE SCORE from EIKON'!AV371*'WEIGHTED from Refinitive'!$B$5)+('WEIGHTED from Refinitive'!$B$8*'ISSUE SCORE from EIKON'!BK371)+('ISSUE SCORE from EIKON'!BZ371*'WEIGHTED from Refinitive'!$B$9)+('WEIGHTED from Refinitive'!$B$10*'ISSUE SCORE from EIKON'!CO371)+('ISSUE SCORE from EIKON'!DD371*'WEIGHTED from Refinitive'!$B$11)+('WEIGHTED from Refinitive'!$B$14*'ISSUE SCORE from EIKON'!DS371)+('ISSUE SCORE from EIKON'!EH371*'WEIGHTED from Refinitive'!$B$15)+('WEIGHTED from Refinitive'!$B$16*'ISSUE SCORE from EIKON'!EW371)</f>
        <v>70.136729059013945</v>
      </c>
      <c r="N368" s="1">
        <f>('WEIGHTED from Refinitive'!$B$3*'ISSUE SCORE from EIKON'!S371)+('WEIGHTED from Refinitive'!$B$4*'ISSUE SCORE from EIKON'!AH371)+('ISSUE SCORE from EIKON'!AW371*'WEIGHTED from Refinitive'!$B$5)+('WEIGHTED from Refinitive'!$B$8*'ISSUE SCORE from EIKON'!BL371)+('ISSUE SCORE from EIKON'!CA371*'WEIGHTED from Refinitive'!$B$9)+('WEIGHTED from Refinitive'!$B$10*'ISSUE SCORE from EIKON'!CP371)+('ISSUE SCORE from EIKON'!DE371*'WEIGHTED from Refinitive'!$B$11)+('WEIGHTED from Refinitive'!$B$14*'ISSUE SCORE from EIKON'!DT371)+('ISSUE SCORE from EIKON'!EI371*'WEIGHTED from Refinitive'!$B$15)+('WEIGHTED from Refinitive'!$B$16*'ISSUE SCORE from EIKON'!EX371)</f>
        <v>71.768398268398215</v>
      </c>
      <c r="O368" s="1">
        <f>('WEIGHTED from Refinitive'!$B$3*'ISSUE SCORE from EIKON'!T371)+('WEIGHTED from Refinitive'!$B$4*'ISSUE SCORE from EIKON'!AI371)+('ISSUE SCORE from EIKON'!AX371*'WEIGHTED from Refinitive'!$B$5)+('WEIGHTED from Refinitive'!$B$8*'ISSUE SCORE from EIKON'!BM371)+('ISSUE SCORE from EIKON'!CB371*'WEIGHTED from Refinitive'!$B$9)+('WEIGHTED from Refinitive'!$B$10*'ISSUE SCORE from EIKON'!CQ371)+('ISSUE SCORE from EIKON'!DF371*'WEIGHTED from Refinitive'!$B$11)+('WEIGHTED from Refinitive'!$B$14*'ISSUE SCORE from EIKON'!DU371)+('ISSUE SCORE from EIKON'!EJ371*'WEIGHTED from Refinitive'!$B$15)+('WEIGHTED from Refinitive'!$B$16*'ISSUE SCORE from EIKON'!EY371)</f>
        <v>69.509911711960243</v>
      </c>
      <c r="P368" s="1">
        <f>('WEIGHTED from Refinitive'!$B$3*'ISSUE SCORE from EIKON'!U371)+('WEIGHTED from Refinitive'!$B$4*'ISSUE SCORE from EIKON'!AJ371)+('ISSUE SCORE from EIKON'!AY371*'WEIGHTED from Refinitive'!$B$5)+('WEIGHTED from Refinitive'!$B$8*'ISSUE SCORE from EIKON'!BN371)+('ISSUE SCORE from EIKON'!CC371*'WEIGHTED from Refinitive'!$B$9)+('WEIGHTED from Refinitive'!$B$10*'ISSUE SCORE from EIKON'!CR371)+('ISSUE SCORE from EIKON'!DG371*'WEIGHTED from Refinitive'!$B$11)+('WEIGHTED from Refinitive'!$B$14*'ISSUE SCORE from EIKON'!DV371)+('ISSUE SCORE from EIKON'!EK371*'WEIGHTED from Refinitive'!$B$15)+('WEIGHTED from Refinitive'!$B$16*'ISSUE SCORE from EIKON'!EZ371)</f>
        <v>29.245088597842802</v>
      </c>
    </row>
    <row r="369" spans="1:16" ht="15">
      <c r="A369" s="11" t="s">
        <v>437</v>
      </c>
      <c r="B369" s="1">
        <f>('WEIGHTED from Refinitive'!$B$3*'ISSUE SCORE from EIKON'!G372)+('WEIGHTED from Refinitive'!$B$4*'ISSUE SCORE from EIKON'!V372)+('ISSUE SCORE from EIKON'!AK372*'WEIGHTED from Refinitive'!$B$5)+('WEIGHTED from Refinitive'!$B$8*'ISSUE SCORE from EIKON'!AZ372)+('ISSUE SCORE from EIKON'!BO372*'WEIGHTED from Refinitive'!$B$9)+('WEIGHTED from Refinitive'!$B$10*'ISSUE SCORE from EIKON'!CD372)+('ISSUE SCORE from EIKON'!CS372*'WEIGHTED from Refinitive'!$B$11)+('WEIGHTED from Refinitive'!$B$14*'ISSUE SCORE from EIKON'!DH372)+('ISSUE SCORE from EIKON'!DW372*'WEIGHTED from Refinitive'!$B$15)+('WEIGHTED from Refinitive'!$B$16*'ISSUE SCORE from EIKON'!EL372)</f>
        <v>67.975631645436337</v>
      </c>
      <c r="C369" s="1">
        <f>('WEIGHTED from Refinitive'!$B$3*'ISSUE SCORE from EIKON'!H372)+('WEIGHTED from Refinitive'!$B$4*'ISSUE SCORE from EIKON'!W372)+('ISSUE SCORE from EIKON'!AL372*'WEIGHTED from Refinitive'!$B$5)+('WEIGHTED from Refinitive'!$B$8*'ISSUE SCORE from EIKON'!BA372)+('ISSUE SCORE from EIKON'!BP372*'WEIGHTED from Refinitive'!$B$9)+('WEIGHTED from Refinitive'!$B$10*'ISSUE SCORE from EIKON'!CE372)+('ISSUE SCORE from EIKON'!CT372*'WEIGHTED from Refinitive'!$B$11)+('WEIGHTED from Refinitive'!$B$14*'ISSUE SCORE from EIKON'!DI372)+('ISSUE SCORE from EIKON'!DX372*'WEIGHTED from Refinitive'!$B$15)+('WEIGHTED from Refinitive'!$B$16*'ISSUE SCORE from EIKON'!EM372)</f>
        <v>69.162164234519224</v>
      </c>
      <c r="D369" s="1">
        <f>('WEIGHTED from Refinitive'!$B$3*'ISSUE SCORE from EIKON'!I372)+('WEIGHTED from Refinitive'!$B$4*'ISSUE SCORE from EIKON'!X372)+('ISSUE SCORE from EIKON'!AM372*'WEIGHTED from Refinitive'!$B$5)+('WEIGHTED from Refinitive'!$B$8*'ISSUE SCORE from EIKON'!BB372)+('ISSUE SCORE from EIKON'!BQ372*'WEIGHTED from Refinitive'!$B$9)+('WEIGHTED from Refinitive'!$B$10*'ISSUE SCORE from EIKON'!CF372)+('ISSUE SCORE from EIKON'!CU372*'WEIGHTED from Refinitive'!$B$11)+('WEIGHTED from Refinitive'!$B$14*'ISSUE SCORE from EIKON'!DJ372)+('ISSUE SCORE from EIKON'!DY372*'WEIGHTED from Refinitive'!$B$15)+('WEIGHTED from Refinitive'!$B$16*'ISSUE SCORE from EIKON'!EN372)</f>
        <v>69.178656617945549</v>
      </c>
      <c r="E369" s="1">
        <f>('WEIGHTED from Refinitive'!$B$3*'ISSUE SCORE from EIKON'!J372)+('WEIGHTED from Refinitive'!$B$4*'ISSUE SCORE from EIKON'!Y372)+('ISSUE SCORE from EIKON'!AN372*'WEIGHTED from Refinitive'!$B$5)+('WEIGHTED from Refinitive'!$B$8*'ISSUE SCORE from EIKON'!BC372)+('ISSUE SCORE from EIKON'!BR372*'WEIGHTED from Refinitive'!$B$9)+('WEIGHTED from Refinitive'!$B$10*'ISSUE SCORE from EIKON'!CG372)+('ISSUE SCORE from EIKON'!CV372*'WEIGHTED from Refinitive'!$B$11)+('WEIGHTED from Refinitive'!$B$14*'ISSUE SCORE from EIKON'!DK372)+('ISSUE SCORE from EIKON'!DZ372*'WEIGHTED from Refinitive'!$B$15)+('WEIGHTED from Refinitive'!$B$16*'ISSUE SCORE from EIKON'!EO372)</f>
        <v>61.157854911675969</v>
      </c>
      <c r="F369" s="1">
        <f>('WEIGHTED from Refinitive'!$B$3*'ISSUE SCORE from EIKON'!K372)+('WEIGHTED from Refinitive'!$B$4*'ISSUE SCORE from EIKON'!Z372)+('ISSUE SCORE from EIKON'!AO372*'WEIGHTED from Refinitive'!$B$5)+('WEIGHTED from Refinitive'!$B$8*'ISSUE SCORE from EIKON'!BD372)+('ISSUE SCORE from EIKON'!BS372*'WEIGHTED from Refinitive'!$B$9)+('WEIGHTED from Refinitive'!$B$10*'ISSUE SCORE from EIKON'!CH372)+('ISSUE SCORE from EIKON'!CW372*'WEIGHTED from Refinitive'!$B$11)+('WEIGHTED from Refinitive'!$B$14*'ISSUE SCORE from EIKON'!DL372)+('ISSUE SCORE from EIKON'!EA372*'WEIGHTED from Refinitive'!$B$15)+('WEIGHTED from Refinitive'!$B$16*'ISSUE SCORE from EIKON'!EP372)</f>
        <v>62.792957042956999</v>
      </c>
      <c r="G369" s="1">
        <f>('WEIGHTED from Refinitive'!$B$3*'ISSUE SCORE from EIKON'!L372)+('WEIGHTED from Refinitive'!$B$4*'ISSUE SCORE from EIKON'!AA372)+('ISSUE SCORE from EIKON'!AP372*'WEIGHTED from Refinitive'!$B$5)+('WEIGHTED from Refinitive'!$B$8*'ISSUE SCORE from EIKON'!BE372)+('ISSUE SCORE from EIKON'!BT372*'WEIGHTED from Refinitive'!$B$9)+('WEIGHTED from Refinitive'!$B$10*'ISSUE SCORE from EIKON'!CI372)+('ISSUE SCORE from EIKON'!CX372*'WEIGHTED from Refinitive'!$B$11)+('WEIGHTED from Refinitive'!$B$14*'ISSUE SCORE from EIKON'!DM372)+('ISSUE SCORE from EIKON'!EB372*'WEIGHTED from Refinitive'!$B$15)+('WEIGHTED from Refinitive'!$B$16*'ISSUE SCORE from EIKON'!EQ372)</f>
        <v>64.559753206782503</v>
      </c>
      <c r="H369" s="1">
        <f>('WEIGHTED from Refinitive'!$B$3*'ISSUE SCORE from EIKON'!M372)+('WEIGHTED from Refinitive'!$B$4*'ISSUE SCORE from EIKON'!AB372)+('ISSUE SCORE from EIKON'!AQ372*'WEIGHTED from Refinitive'!$B$5)+('WEIGHTED from Refinitive'!$B$8*'ISSUE SCORE from EIKON'!BF372)+('ISSUE SCORE from EIKON'!BU372*'WEIGHTED from Refinitive'!$B$9)+('WEIGHTED from Refinitive'!$B$10*'ISSUE SCORE from EIKON'!CJ372)+('ISSUE SCORE from EIKON'!CY372*'WEIGHTED from Refinitive'!$B$11)+('WEIGHTED from Refinitive'!$B$14*'ISSUE SCORE from EIKON'!DN372)+('ISSUE SCORE from EIKON'!EC372*'WEIGHTED from Refinitive'!$B$15)+('WEIGHTED from Refinitive'!$B$16*'ISSUE SCORE from EIKON'!ER372)</f>
        <v>70.773550873586842</v>
      </c>
      <c r="I369" s="1">
        <f>('WEIGHTED from Refinitive'!$B$3*'ISSUE SCORE from EIKON'!N372)+('WEIGHTED from Refinitive'!$B$4*'ISSUE SCORE from EIKON'!AC372)+('ISSUE SCORE from EIKON'!AR372*'WEIGHTED from Refinitive'!$B$5)+('WEIGHTED from Refinitive'!$B$8*'ISSUE SCORE from EIKON'!BG372)+('ISSUE SCORE from EIKON'!BV372*'WEIGHTED from Refinitive'!$B$9)+('WEIGHTED from Refinitive'!$B$10*'ISSUE SCORE from EIKON'!CK372)+('ISSUE SCORE from EIKON'!CZ372*'WEIGHTED from Refinitive'!$B$11)+('WEIGHTED from Refinitive'!$B$14*'ISSUE SCORE from EIKON'!DO372)+('ISSUE SCORE from EIKON'!ED372*'WEIGHTED from Refinitive'!$B$15)+('WEIGHTED from Refinitive'!$B$16*'ISSUE SCORE from EIKON'!ES372)</f>
        <v>67.696294398907071</v>
      </c>
      <c r="J369" s="1">
        <f>('WEIGHTED from Refinitive'!$B$3*'ISSUE SCORE from EIKON'!O372)+('WEIGHTED from Refinitive'!$B$4*'ISSUE SCORE from EIKON'!AD372)+('ISSUE SCORE from EIKON'!AS372*'WEIGHTED from Refinitive'!$B$5)+('WEIGHTED from Refinitive'!$B$8*'ISSUE SCORE from EIKON'!BH372)+('ISSUE SCORE from EIKON'!BW372*'WEIGHTED from Refinitive'!$B$9)+('WEIGHTED from Refinitive'!$B$10*'ISSUE SCORE from EIKON'!CL372)+('ISSUE SCORE from EIKON'!DA372*'WEIGHTED from Refinitive'!$B$11)+('WEIGHTED from Refinitive'!$B$14*'ISSUE SCORE from EIKON'!DP372)+('ISSUE SCORE from EIKON'!EE372*'WEIGHTED from Refinitive'!$B$15)+('WEIGHTED from Refinitive'!$B$16*'ISSUE SCORE from EIKON'!ET372)</f>
        <v>69.204059829059787</v>
      </c>
      <c r="K369" s="1">
        <f>('WEIGHTED from Refinitive'!$B$3*'ISSUE SCORE from EIKON'!P372)+('WEIGHTED from Refinitive'!$B$4*'ISSUE SCORE from EIKON'!AE372)+('ISSUE SCORE from EIKON'!AT372*'WEIGHTED from Refinitive'!$B$5)+('WEIGHTED from Refinitive'!$B$8*'ISSUE SCORE from EIKON'!BI372)+('ISSUE SCORE from EIKON'!BX372*'WEIGHTED from Refinitive'!$B$9)+('WEIGHTED from Refinitive'!$B$10*'ISSUE SCORE from EIKON'!CM372)+('ISSUE SCORE from EIKON'!DB372*'WEIGHTED from Refinitive'!$B$11)+('WEIGHTED from Refinitive'!$B$14*'ISSUE SCORE from EIKON'!DQ372)+('ISSUE SCORE from EIKON'!EF372*'WEIGHTED from Refinitive'!$B$15)+('WEIGHTED from Refinitive'!$B$16*'ISSUE SCORE from EIKON'!EU372)</f>
        <v>66.359254515862148</v>
      </c>
      <c r="L369" s="1">
        <f>('WEIGHTED from Refinitive'!$B$3*'ISSUE SCORE from EIKON'!Q372)+('WEIGHTED from Refinitive'!$B$4*'ISSUE SCORE from EIKON'!AF372)+('ISSUE SCORE from EIKON'!AU372*'WEIGHTED from Refinitive'!$B$5)+('WEIGHTED from Refinitive'!$B$8*'ISSUE SCORE from EIKON'!BJ372)+('ISSUE SCORE from EIKON'!BY372*'WEIGHTED from Refinitive'!$B$9)+('WEIGHTED from Refinitive'!$B$10*'ISSUE SCORE from EIKON'!CN372)+('ISSUE SCORE from EIKON'!DC372*'WEIGHTED from Refinitive'!$B$11)+('WEIGHTED from Refinitive'!$B$14*'ISSUE SCORE from EIKON'!DR372)+('ISSUE SCORE from EIKON'!EG372*'WEIGHTED from Refinitive'!$B$15)+('WEIGHTED from Refinitive'!$B$16*'ISSUE SCORE from EIKON'!EV372)</f>
        <v>56.693687312752346</v>
      </c>
      <c r="M369" s="1">
        <f>('WEIGHTED from Refinitive'!$B$3*'ISSUE SCORE from EIKON'!R372)+('WEIGHTED from Refinitive'!$B$4*'ISSUE SCORE from EIKON'!AG372)+('ISSUE SCORE from EIKON'!AV372*'WEIGHTED from Refinitive'!$B$5)+('WEIGHTED from Refinitive'!$B$8*'ISSUE SCORE from EIKON'!BK372)+('ISSUE SCORE from EIKON'!BZ372*'WEIGHTED from Refinitive'!$B$9)+('WEIGHTED from Refinitive'!$B$10*'ISSUE SCORE from EIKON'!CO372)+('ISSUE SCORE from EIKON'!DD372*'WEIGHTED from Refinitive'!$B$11)+('WEIGHTED from Refinitive'!$B$14*'ISSUE SCORE from EIKON'!DS372)+('ISSUE SCORE from EIKON'!EH372*'WEIGHTED from Refinitive'!$B$15)+('WEIGHTED from Refinitive'!$B$16*'ISSUE SCORE from EIKON'!EW372)</f>
        <v>47.956454009490457</v>
      </c>
      <c r="N369" s="1">
        <f>('WEIGHTED from Refinitive'!$B$3*'ISSUE SCORE from EIKON'!S372)+('WEIGHTED from Refinitive'!$B$4*'ISSUE SCORE from EIKON'!AH372)+('ISSUE SCORE from EIKON'!AW372*'WEIGHTED from Refinitive'!$B$5)+('WEIGHTED from Refinitive'!$B$8*'ISSUE SCORE from EIKON'!BL372)+('ISSUE SCORE from EIKON'!CA372*'WEIGHTED from Refinitive'!$B$9)+('WEIGHTED from Refinitive'!$B$10*'ISSUE SCORE from EIKON'!CP372)+('ISSUE SCORE from EIKON'!DE372*'WEIGHTED from Refinitive'!$B$11)+('WEIGHTED from Refinitive'!$B$14*'ISSUE SCORE from EIKON'!DT372)+('ISSUE SCORE from EIKON'!EI372*'WEIGHTED from Refinitive'!$B$15)+('WEIGHTED from Refinitive'!$B$16*'ISSUE SCORE from EIKON'!EX372)</f>
        <v>22.449137931034432</v>
      </c>
      <c r="O369" s="1">
        <f>('WEIGHTED from Refinitive'!$B$3*'ISSUE SCORE from EIKON'!T372)+('WEIGHTED from Refinitive'!$B$4*'ISSUE SCORE from EIKON'!AI372)+('ISSUE SCORE from EIKON'!AX372*'WEIGHTED from Refinitive'!$B$5)+('WEIGHTED from Refinitive'!$B$8*'ISSUE SCORE from EIKON'!BM372)+('ISSUE SCORE from EIKON'!CB372*'WEIGHTED from Refinitive'!$B$9)+('WEIGHTED from Refinitive'!$B$10*'ISSUE SCORE from EIKON'!CQ372)+('ISSUE SCORE from EIKON'!DF372*'WEIGHTED from Refinitive'!$B$11)+('WEIGHTED from Refinitive'!$B$14*'ISSUE SCORE from EIKON'!DU372)+('ISSUE SCORE from EIKON'!EJ372*'WEIGHTED from Refinitive'!$B$15)+('WEIGHTED from Refinitive'!$B$16*'ISSUE SCORE from EIKON'!EY372)</f>
        <v>33.435901257316218</v>
      </c>
      <c r="P369" s="1">
        <f>('WEIGHTED from Refinitive'!$B$3*'ISSUE SCORE from EIKON'!U372)+('WEIGHTED from Refinitive'!$B$4*'ISSUE SCORE from EIKON'!AJ372)+('ISSUE SCORE from EIKON'!AY372*'WEIGHTED from Refinitive'!$B$5)+('WEIGHTED from Refinitive'!$B$8*'ISSUE SCORE from EIKON'!BN372)+('ISSUE SCORE from EIKON'!CC372*'WEIGHTED from Refinitive'!$B$9)+('WEIGHTED from Refinitive'!$B$10*'ISSUE SCORE from EIKON'!CR372)+('ISSUE SCORE from EIKON'!DG372*'WEIGHTED from Refinitive'!$B$11)+('WEIGHTED from Refinitive'!$B$14*'ISSUE SCORE from EIKON'!DV372)+('ISSUE SCORE from EIKON'!EK372*'WEIGHTED from Refinitive'!$B$15)+('WEIGHTED from Refinitive'!$B$16*'ISSUE SCORE from EIKON'!EZ372)</f>
        <v>32.707019159911511</v>
      </c>
    </row>
    <row r="370" spans="1:16" ht="15">
      <c r="A370" s="11" t="s">
        <v>438</v>
      </c>
      <c r="B370" s="1">
        <f>('WEIGHTED from Refinitive'!$B$3*'ISSUE SCORE from EIKON'!G373)+('WEIGHTED from Refinitive'!$B$4*'ISSUE SCORE from EIKON'!V373)+('ISSUE SCORE from EIKON'!AK373*'WEIGHTED from Refinitive'!$B$5)+('WEIGHTED from Refinitive'!$B$8*'ISSUE SCORE from EIKON'!AZ373)+('ISSUE SCORE from EIKON'!BO373*'WEIGHTED from Refinitive'!$B$9)+('WEIGHTED from Refinitive'!$B$10*'ISSUE SCORE from EIKON'!CD373)+('ISSUE SCORE from EIKON'!CS373*'WEIGHTED from Refinitive'!$B$11)+('WEIGHTED from Refinitive'!$B$14*'ISSUE SCORE from EIKON'!DH373)+('ISSUE SCORE from EIKON'!DW373*'WEIGHTED from Refinitive'!$B$15)+('WEIGHTED from Refinitive'!$B$16*'ISSUE SCORE from EIKON'!EL373)</f>
        <v>27.811498403340686</v>
      </c>
      <c r="C370" s="1">
        <f>('WEIGHTED from Refinitive'!$B$3*'ISSUE SCORE from EIKON'!H373)+('WEIGHTED from Refinitive'!$B$4*'ISSUE SCORE from EIKON'!W373)+('ISSUE SCORE from EIKON'!AL373*'WEIGHTED from Refinitive'!$B$5)+('WEIGHTED from Refinitive'!$B$8*'ISSUE SCORE from EIKON'!BA373)+('ISSUE SCORE from EIKON'!BP373*'WEIGHTED from Refinitive'!$B$9)+('WEIGHTED from Refinitive'!$B$10*'ISSUE SCORE from EIKON'!CE373)+('ISSUE SCORE from EIKON'!CT373*'WEIGHTED from Refinitive'!$B$11)+('WEIGHTED from Refinitive'!$B$14*'ISSUE SCORE from EIKON'!DI373)+('ISSUE SCORE from EIKON'!DX373*'WEIGHTED from Refinitive'!$B$15)+('WEIGHTED from Refinitive'!$B$16*'ISSUE SCORE from EIKON'!EM373)</f>
        <v>28.175112818636357</v>
      </c>
      <c r="D370" s="1">
        <f>('WEIGHTED from Refinitive'!$B$3*'ISSUE SCORE from EIKON'!I373)+('WEIGHTED from Refinitive'!$B$4*'ISSUE SCORE from EIKON'!X373)+('ISSUE SCORE from EIKON'!AM373*'WEIGHTED from Refinitive'!$B$5)+('WEIGHTED from Refinitive'!$B$8*'ISSUE SCORE from EIKON'!BB373)+('ISSUE SCORE from EIKON'!BQ373*'WEIGHTED from Refinitive'!$B$9)+('WEIGHTED from Refinitive'!$B$10*'ISSUE SCORE from EIKON'!CF373)+('ISSUE SCORE from EIKON'!CU373*'WEIGHTED from Refinitive'!$B$11)+('WEIGHTED from Refinitive'!$B$14*'ISSUE SCORE from EIKON'!DJ373)+('ISSUE SCORE from EIKON'!DY373*'WEIGHTED from Refinitive'!$B$15)+('WEIGHTED from Refinitive'!$B$16*'ISSUE SCORE from EIKON'!EN373)</f>
        <v>26.38247151593583</v>
      </c>
      <c r="E370" s="1">
        <f>('WEIGHTED from Refinitive'!$B$3*'ISSUE SCORE from EIKON'!J373)+('WEIGHTED from Refinitive'!$B$4*'ISSUE SCORE from EIKON'!Y373)+('ISSUE SCORE from EIKON'!AN373*'WEIGHTED from Refinitive'!$B$5)+('WEIGHTED from Refinitive'!$B$8*'ISSUE SCORE from EIKON'!BC373)+('ISSUE SCORE from EIKON'!BR373*'WEIGHTED from Refinitive'!$B$9)+('WEIGHTED from Refinitive'!$B$10*'ISSUE SCORE from EIKON'!CG373)+('ISSUE SCORE from EIKON'!CV373*'WEIGHTED from Refinitive'!$B$11)+('WEIGHTED from Refinitive'!$B$14*'ISSUE SCORE from EIKON'!DK373)+('ISSUE SCORE from EIKON'!DZ373*'WEIGHTED from Refinitive'!$B$15)+('WEIGHTED from Refinitive'!$B$16*'ISSUE SCORE from EIKON'!EO373)</f>
        <v>19.806850495476066</v>
      </c>
      <c r="F370" s="1">
        <f>('WEIGHTED from Refinitive'!$B$3*'ISSUE SCORE from EIKON'!K373)+('WEIGHTED from Refinitive'!$B$4*'ISSUE SCORE from EIKON'!Z373)+('ISSUE SCORE from EIKON'!AO373*'WEIGHTED from Refinitive'!$B$5)+('WEIGHTED from Refinitive'!$B$8*'ISSUE SCORE from EIKON'!BD373)+('ISSUE SCORE from EIKON'!BS373*'WEIGHTED from Refinitive'!$B$9)+('WEIGHTED from Refinitive'!$B$10*'ISSUE SCORE from EIKON'!CH373)+('ISSUE SCORE from EIKON'!CW373*'WEIGHTED from Refinitive'!$B$11)+('WEIGHTED from Refinitive'!$B$14*'ISSUE SCORE from EIKON'!DL373)+('ISSUE SCORE from EIKON'!EA373*'WEIGHTED from Refinitive'!$B$15)+('WEIGHTED from Refinitive'!$B$16*'ISSUE SCORE from EIKON'!EP373)</f>
        <v>13.131131064057865</v>
      </c>
      <c r="G370" s="1">
        <f>('WEIGHTED from Refinitive'!$B$3*'ISSUE SCORE from EIKON'!L373)+('WEIGHTED from Refinitive'!$B$4*'ISSUE SCORE from EIKON'!AA373)+('ISSUE SCORE from EIKON'!AP373*'WEIGHTED from Refinitive'!$B$5)+('WEIGHTED from Refinitive'!$B$8*'ISSUE SCORE from EIKON'!BE373)+('ISSUE SCORE from EIKON'!BT373*'WEIGHTED from Refinitive'!$B$9)+('WEIGHTED from Refinitive'!$B$10*'ISSUE SCORE from EIKON'!CI373)+('ISSUE SCORE from EIKON'!CX373*'WEIGHTED from Refinitive'!$B$11)+('WEIGHTED from Refinitive'!$B$14*'ISSUE SCORE from EIKON'!DM373)+('ISSUE SCORE from EIKON'!EB373*'WEIGHTED from Refinitive'!$B$15)+('WEIGHTED from Refinitive'!$B$16*'ISSUE SCORE from EIKON'!EQ373)</f>
        <v>12.870888625299603</v>
      </c>
      <c r="H370" s="1">
        <f>('WEIGHTED from Refinitive'!$B$3*'ISSUE SCORE from EIKON'!M373)+('WEIGHTED from Refinitive'!$B$4*'ISSUE SCORE from EIKON'!AB373)+('ISSUE SCORE from EIKON'!AQ373*'WEIGHTED from Refinitive'!$B$5)+('WEIGHTED from Refinitive'!$B$8*'ISSUE SCORE from EIKON'!BF373)+('ISSUE SCORE from EIKON'!BU373*'WEIGHTED from Refinitive'!$B$9)+('WEIGHTED from Refinitive'!$B$10*'ISSUE SCORE from EIKON'!CJ373)+('ISSUE SCORE from EIKON'!CY373*'WEIGHTED from Refinitive'!$B$11)+('WEIGHTED from Refinitive'!$B$14*'ISSUE SCORE from EIKON'!DN373)+('ISSUE SCORE from EIKON'!EC373*'WEIGHTED from Refinitive'!$B$15)+('WEIGHTED from Refinitive'!$B$16*'ISSUE SCORE from EIKON'!ER373)</f>
        <v>15.009274810117045</v>
      </c>
      <c r="I370" s="1">
        <f>('WEIGHTED from Refinitive'!$B$3*'ISSUE SCORE from EIKON'!N373)+('WEIGHTED from Refinitive'!$B$4*'ISSUE SCORE from EIKON'!AC373)+('ISSUE SCORE from EIKON'!AR373*'WEIGHTED from Refinitive'!$B$5)+('WEIGHTED from Refinitive'!$B$8*'ISSUE SCORE from EIKON'!BG373)+('ISSUE SCORE from EIKON'!BV373*'WEIGHTED from Refinitive'!$B$9)+('WEIGHTED from Refinitive'!$B$10*'ISSUE SCORE from EIKON'!CK373)+('ISSUE SCORE from EIKON'!CZ373*'WEIGHTED from Refinitive'!$B$11)+('WEIGHTED from Refinitive'!$B$14*'ISSUE SCORE from EIKON'!DO373)+('ISSUE SCORE from EIKON'!ED373*'WEIGHTED from Refinitive'!$B$15)+('WEIGHTED from Refinitive'!$B$16*'ISSUE SCORE from EIKON'!ES373)</f>
        <v>16.434776089564131</v>
      </c>
      <c r="J370" s="1">
        <f>('WEIGHTED from Refinitive'!$B$3*'ISSUE SCORE from EIKON'!O373)+('WEIGHTED from Refinitive'!$B$4*'ISSUE SCORE from EIKON'!AD373)+('ISSUE SCORE from EIKON'!AS373*'WEIGHTED from Refinitive'!$B$5)+('WEIGHTED from Refinitive'!$B$8*'ISSUE SCORE from EIKON'!BH373)+('ISSUE SCORE from EIKON'!BW373*'WEIGHTED from Refinitive'!$B$9)+('WEIGHTED from Refinitive'!$B$10*'ISSUE SCORE from EIKON'!CL373)+('ISSUE SCORE from EIKON'!DA373*'WEIGHTED from Refinitive'!$B$11)+('WEIGHTED from Refinitive'!$B$14*'ISSUE SCORE from EIKON'!DP373)+('ISSUE SCORE from EIKON'!EE373*'WEIGHTED from Refinitive'!$B$15)+('WEIGHTED from Refinitive'!$B$16*'ISSUE SCORE from EIKON'!ET373)</f>
        <v>16.657641700404824</v>
      </c>
      <c r="K370" s="1">
        <f>('WEIGHTED from Refinitive'!$B$3*'ISSUE SCORE from EIKON'!P373)+('WEIGHTED from Refinitive'!$B$4*'ISSUE SCORE from EIKON'!AE373)+('ISSUE SCORE from EIKON'!AT373*'WEIGHTED from Refinitive'!$B$5)+('WEIGHTED from Refinitive'!$B$8*'ISSUE SCORE from EIKON'!BI373)+('ISSUE SCORE from EIKON'!BX373*'WEIGHTED from Refinitive'!$B$9)+('WEIGHTED from Refinitive'!$B$10*'ISSUE SCORE from EIKON'!CM373)+('ISSUE SCORE from EIKON'!DB373*'WEIGHTED from Refinitive'!$B$11)+('WEIGHTED from Refinitive'!$B$14*'ISSUE SCORE from EIKON'!DQ373)+('ISSUE SCORE from EIKON'!EF373*'WEIGHTED from Refinitive'!$B$15)+('WEIGHTED from Refinitive'!$B$16*'ISSUE SCORE from EIKON'!EU373)</f>
        <v>17.267972350230387</v>
      </c>
      <c r="L370" s="1">
        <f>('WEIGHTED from Refinitive'!$B$3*'ISSUE SCORE from EIKON'!Q373)+('WEIGHTED from Refinitive'!$B$4*'ISSUE SCORE from EIKON'!AF373)+('ISSUE SCORE from EIKON'!AU373*'WEIGHTED from Refinitive'!$B$5)+('WEIGHTED from Refinitive'!$B$8*'ISSUE SCORE from EIKON'!BJ373)+('ISSUE SCORE from EIKON'!BY373*'WEIGHTED from Refinitive'!$B$9)+('WEIGHTED from Refinitive'!$B$10*'ISSUE SCORE from EIKON'!CN373)+('ISSUE SCORE from EIKON'!DC373*'WEIGHTED from Refinitive'!$B$11)+('WEIGHTED from Refinitive'!$B$14*'ISSUE SCORE from EIKON'!DR373)+('ISSUE SCORE from EIKON'!EG373*'WEIGHTED from Refinitive'!$B$15)+('WEIGHTED from Refinitive'!$B$16*'ISSUE SCORE from EIKON'!EV373)</f>
        <v>0</v>
      </c>
      <c r="M370" s="1">
        <f>('WEIGHTED from Refinitive'!$B$3*'ISSUE SCORE from EIKON'!R373)+('WEIGHTED from Refinitive'!$B$4*'ISSUE SCORE from EIKON'!AG373)+('ISSUE SCORE from EIKON'!AV373*'WEIGHTED from Refinitive'!$B$5)+('WEIGHTED from Refinitive'!$B$8*'ISSUE SCORE from EIKON'!BK373)+('ISSUE SCORE from EIKON'!BZ373*'WEIGHTED from Refinitive'!$B$9)+('WEIGHTED from Refinitive'!$B$10*'ISSUE SCORE from EIKON'!CO373)+('ISSUE SCORE from EIKON'!DD373*'WEIGHTED from Refinitive'!$B$11)+('WEIGHTED from Refinitive'!$B$14*'ISSUE SCORE from EIKON'!DS373)+('ISSUE SCORE from EIKON'!EH373*'WEIGHTED from Refinitive'!$B$15)+('WEIGHTED from Refinitive'!$B$16*'ISSUE SCORE from EIKON'!EW373)</f>
        <v>0</v>
      </c>
      <c r="N370" s="1">
        <f>('WEIGHTED from Refinitive'!$B$3*'ISSUE SCORE from EIKON'!S373)+('WEIGHTED from Refinitive'!$B$4*'ISSUE SCORE from EIKON'!AH373)+('ISSUE SCORE from EIKON'!AW373*'WEIGHTED from Refinitive'!$B$5)+('WEIGHTED from Refinitive'!$B$8*'ISSUE SCORE from EIKON'!BL373)+('ISSUE SCORE from EIKON'!CA373*'WEIGHTED from Refinitive'!$B$9)+('WEIGHTED from Refinitive'!$B$10*'ISSUE SCORE from EIKON'!CP373)+('ISSUE SCORE from EIKON'!DE373*'WEIGHTED from Refinitive'!$B$11)+('WEIGHTED from Refinitive'!$B$14*'ISSUE SCORE from EIKON'!DT373)+('ISSUE SCORE from EIKON'!EI373*'WEIGHTED from Refinitive'!$B$15)+('WEIGHTED from Refinitive'!$B$16*'ISSUE SCORE from EIKON'!EX373)</f>
        <v>0</v>
      </c>
      <c r="O370" s="1">
        <f>('WEIGHTED from Refinitive'!$B$3*'ISSUE SCORE from EIKON'!T373)+('WEIGHTED from Refinitive'!$B$4*'ISSUE SCORE from EIKON'!AI373)+('ISSUE SCORE from EIKON'!AX373*'WEIGHTED from Refinitive'!$B$5)+('WEIGHTED from Refinitive'!$B$8*'ISSUE SCORE from EIKON'!BM373)+('ISSUE SCORE from EIKON'!CB373*'WEIGHTED from Refinitive'!$B$9)+('WEIGHTED from Refinitive'!$B$10*'ISSUE SCORE from EIKON'!CQ373)+('ISSUE SCORE from EIKON'!DF373*'WEIGHTED from Refinitive'!$B$11)+('WEIGHTED from Refinitive'!$B$14*'ISSUE SCORE from EIKON'!DU373)+('ISSUE SCORE from EIKON'!EJ373*'WEIGHTED from Refinitive'!$B$15)+('WEIGHTED from Refinitive'!$B$16*'ISSUE SCORE from EIKON'!EY373)</f>
        <v>0</v>
      </c>
      <c r="P370" s="1">
        <f>('WEIGHTED from Refinitive'!$B$3*'ISSUE SCORE from EIKON'!U373)+('WEIGHTED from Refinitive'!$B$4*'ISSUE SCORE from EIKON'!AJ373)+('ISSUE SCORE from EIKON'!AY373*'WEIGHTED from Refinitive'!$B$5)+('WEIGHTED from Refinitive'!$B$8*'ISSUE SCORE from EIKON'!BN373)+('ISSUE SCORE from EIKON'!CC373*'WEIGHTED from Refinitive'!$B$9)+('WEIGHTED from Refinitive'!$B$10*'ISSUE SCORE from EIKON'!CR373)+('ISSUE SCORE from EIKON'!DG373*'WEIGHTED from Refinitive'!$B$11)+('WEIGHTED from Refinitive'!$B$14*'ISSUE SCORE from EIKON'!DV373)+('ISSUE SCORE from EIKON'!EK373*'WEIGHTED from Refinitive'!$B$15)+('WEIGHTED from Refinitive'!$B$16*'ISSUE SCORE from EIKON'!EZ373)</f>
        <v>0</v>
      </c>
    </row>
    <row r="371" spans="1:16" ht="15">
      <c r="A371" s="11" t="s">
        <v>439</v>
      </c>
      <c r="B371" s="1">
        <f>('WEIGHTED from Refinitive'!$B$3*'ISSUE SCORE from EIKON'!G374)+('WEIGHTED from Refinitive'!$B$4*'ISSUE SCORE from EIKON'!V374)+('ISSUE SCORE from EIKON'!AK374*'WEIGHTED from Refinitive'!$B$5)+('WEIGHTED from Refinitive'!$B$8*'ISSUE SCORE from EIKON'!AZ374)+('ISSUE SCORE from EIKON'!BO374*'WEIGHTED from Refinitive'!$B$9)+('WEIGHTED from Refinitive'!$B$10*'ISSUE SCORE from EIKON'!CD374)+('ISSUE SCORE from EIKON'!CS374*'WEIGHTED from Refinitive'!$B$11)+('WEIGHTED from Refinitive'!$B$14*'ISSUE SCORE from EIKON'!DH374)+('ISSUE SCORE from EIKON'!DW374*'WEIGHTED from Refinitive'!$B$15)+('WEIGHTED from Refinitive'!$B$16*'ISSUE SCORE from EIKON'!EL374)</f>
        <v>71.140234626098092</v>
      </c>
      <c r="C371" s="1">
        <f>('WEIGHTED from Refinitive'!$B$3*'ISSUE SCORE from EIKON'!H374)+('WEIGHTED from Refinitive'!$B$4*'ISSUE SCORE from EIKON'!W374)+('ISSUE SCORE from EIKON'!AL374*'WEIGHTED from Refinitive'!$B$5)+('WEIGHTED from Refinitive'!$B$8*'ISSUE SCORE from EIKON'!BA374)+('ISSUE SCORE from EIKON'!BP374*'WEIGHTED from Refinitive'!$B$9)+('WEIGHTED from Refinitive'!$B$10*'ISSUE SCORE from EIKON'!CE374)+('ISSUE SCORE from EIKON'!CT374*'WEIGHTED from Refinitive'!$B$11)+('WEIGHTED from Refinitive'!$B$14*'ISSUE SCORE from EIKON'!DI374)+('ISSUE SCORE from EIKON'!DX374*'WEIGHTED from Refinitive'!$B$15)+('WEIGHTED from Refinitive'!$B$16*'ISSUE SCORE from EIKON'!EM374)</f>
        <v>71.243738140417435</v>
      </c>
      <c r="D371" s="1">
        <f>('WEIGHTED from Refinitive'!$B$3*'ISSUE SCORE from EIKON'!I374)+('WEIGHTED from Refinitive'!$B$4*'ISSUE SCORE from EIKON'!X374)+('ISSUE SCORE from EIKON'!AM374*'WEIGHTED from Refinitive'!$B$5)+('WEIGHTED from Refinitive'!$B$8*'ISSUE SCORE from EIKON'!BB374)+('ISSUE SCORE from EIKON'!BQ374*'WEIGHTED from Refinitive'!$B$9)+('WEIGHTED from Refinitive'!$B$10*'ISSUE SCORE from EIKON'!CF374)+('ISSUE SCORE from EIKON'!CU374*'WEIGHTED from Refinitive'!$B$11)+('WEIGHTED from Refinitive'!$B$14*'ISSUE SCORE from EIKON'!DJ374)+('ISSUE SCORE from EIKON'!DY374*'WEIGHTED from Refinitive'!$B$15)+('WEIGHTED from Refinitive'!$B$16*'ISSUE SCORE from EIKON'!EN374)</f>
        <v>75.311342853281644</v>
      </c>
      <c r="E371" s="1">
        <f>('WEIGHTED from Refinitive'!$B$3*'ISSUE SCORE from EIKON'!J374)+('WEIGHTED from Refinitive'!$B$4*'ISSUE SCORE from EIKON'!Y374)+('ISSUE SCORE from EIKON'!AN374*'WEIGHTED from Refinitive'!$B$5)+('WEIGHTED from Refinitive'!$B$8*'ISSUE SCORE from EIKON'!BC374)+('ISSUE SCORE from EIKON'!BR374*'WEIGHTED from Refinitive'!$B$9)+('WEIGHTED from Refinitive'!$B$10*'ISSUE SCORE from EIKON'!CG374)+('ISSUE SCORE from EIKON'!CV374*'WEIGHTED from Refinitive'!$B$11)+('WEIGHTED from Refinitive'!$B$14*'ISSUE SCORE from EIKON'!DK374)+('ISSUE SCORE from EIKON'!DZ374*'WEIGHTED from Refinitive'!$B$15)+('WEIGHTED from Refinitive'!$B$16*'ISSUE SCORE from EIKON'!EO374)</f>
        <v>74.799612503229085</v>
      </c>
      <c r="F371" s="1">
        <f>('WEIGHTED from Refinitive'!$B$3*'ISSUE SCORE from EIKON'!K374)+('WEIGHTED from Refinitive'!$B$4*'ISSUE SCORE from EIKON'!Z374)+('ISSUE SCORE from EIKON'!AO374*'WEIGHTED from Refinitive'!$B$5)+('WEIGHTED from Refinitive'!$B$8*'ISSUE SCORE from EIKON'!BD374)+('ISSUE SCORE from EIKON'!BS374*'WEIGHTED from Refinitive'!$B$9)+('WEIGHTED from Refinitive'!$B$10*'ISSUE SCORE from EIKON'!CH374)+('ISSUE SCORE from EIKON'!CW374*'WEIGHTED from Refinitive'!$B$11)+('WEIGHTED from Refinitive'!$B$14*'ISSUE SCORE from EIKON'!DL374)+('ISSUE SCORE from EIKON'!EA374*'WEIGHTED from Refinitive'!$B$15)+('WEIGHTED from Refinitive'!$B$16*'ISSUE SCORE from EIKON'!EP374)</f>
        <v>71.14519363328732</v>
      </c>
      <c r="G371" s="1">
        <f>('WEIGHTED from Refinitive'!$B$3*'ISSUE SCORE from EIKON'!L374)+('WEIGHTED from Refinitive'!$B$4*'ISSUE SCORE from EIKON'!AA374)+('ISSUE SCORE from EIKON'!AP374*'WEIGHTED from Refinitive'!$B$5)+('WEIGHTED from Refinitive'!$B$8*'ISSUE SCORE from EIKON'!BE374)+('ISSUE SCORE from EIKON'!BT374*'WEIGHTED from Refinitive'!$B$9)+('WEIGHTED from Refinitive'!$B$10*'ISSUE SCORE from EIKON'!CI374)+('ISSUE SCORE from EIKON'!CX374*'WEIGHTED from Refinitive'!$B$11)+('WEIGHTED from Refinitive'!$B$14*'ISSUE SCORE from EIKON'!DM374)+('ISSUE SCORE from EIKON'!EB374*'WEIGHTED from Refinitive'!$B$15)+('WEIGHTED from Refinitive'!$B$16*'ISSUE SCORE from EIKON'!EQ374)</f>
        <v>63.501675041876013</v>
      </c>
      <c r="H371" s="1">
        <f>('WEIGHTED from Refinitive'!$B$3*'ISSUE SCORE from EIKON'!M374)+('WEIGHTED from Refinitive'!$B$4*'ISSUE SCORE from EIKON'!AB374)+('ISSUE SCORE from EIKON'!AQ374*'WEIGHTED from Refinitive'!$B$5)+('WEIGHTED from Refinitive'!$B$8*'ISSUE SCORE from EIKON'!BF374)+('ISSUE SCORE from EIKON'!BU374*'WEIGHTED from Refinitive'!$B$9)+('WEIGHTED from Refinitive'!$B$10*'ISSUE SCORE from EIKON'!CJ374)+('ISSUE SCORE from EIKON'!CY374*'WEIGHTED from Refinitive'!$B$11)+('WEIGHTED from Refinitive'!$B$14*'ISSUE SCORE from EIKON'!DN374)+('ISSUE SCORE from EIKON'!EC374*'WEIGHTED from Refinitive'!$B$15)+('WEIGHTED from Refinitive'!$B$16*'ISSUE SCORE from EIKON'!ER374)</f>
        <v>71.278070175438572</v>
      </c>
      <c r="I371" s="1">
        <f>('WEIGHTED from Refinitive'!$B$3*'ISSUE SCORE from EIKON'!N374)+('WEIGHTED from Refinitive'!$B$4*'ISSUE SCORE from EIKON'!AC374)+('ISSUE SCORE from EIKON'!AR374*'WEIGHTED from Refinitive'!$B$5)+('WEIGHTED from Refinitive'!$B$8*'ISSUE SCORE from EIKON'!BG374)+('ISSUE SCORE from EIKON'!BV374*'WEIGHTED from Refinitive'!$B$9)+('WEIGHTED from Refinitive'!$B$10*'ISSUE SCORE from EIKON'!CK374)+('ISSUE SCORE from EIKON'!CZ374*'WEIGHTED from Refinitive'!$B$11)+('WEIGHTED from Refinitive'!$B$14*'ISSUE SCORE from EIKON'!DO374)+('ISSUE SCORE from EIKON'!ED374*'WEIGHTED from Refinitive'!$B$15)+('WEIGHTED from Refinitive'!$B$16*'ISSUE SCORE from EIKON'!ES374)</f>
        <v>68.171002446747238</v>
      </c>
      <c r="J371" s="1">
        <f>('WEIGHTED from Refinitive'!$B$3*'ISSUE SCORE from EIKON'!O374)+('WEIGHTED from Refinitive'!$B$4*'ISSUE SCORE from EIKON'!AD374)+('ISSUE SCORE from EIKON'!AS374*'WEIGHTED from Refinitive'!$B$5)+('WEIGHTED from Refinitive'!$B$8*'ISSUE SCORE from EIKON'!BH374)+('ISSUE SCORE from EIKON'!BW374*'WEIGHTED from Refinitive'!$B$9)+('WEIGHTED from Refinitive'!$B$10*'ISSUE SCORE from EIKON'!CL374)+('ISSUE SCORE from EIKON'!DA374*'WEIGHTED from Refinitive'!$B$11)+('WEIGHTED from Refinitive'!$B$14*'ISSUE SCORE from EIKON'!DP374)+('ISSUE SCORE from EIKON'!EE374*'WEIGHTED from Refinitive'!$B$15)+('WEIGHTED from Refinitive'!$B$16*'ISSUE SCORE from EIKON'!ET374)</f>
        <v>69.285394202492611</v>
      </c>
      <c r="K371" s="1">
        <f>('WEIGHTED from Refinitive'!$B$3*'ISSUE SCORE from EIKON'!P374)+('WEIGHTED from Refinitive'!$B$4*'ISSUE SCORE from EIKON'!AE374)+('ISSUE SCORE from EIKON'!AT374*'WEIGHTED from Refinitive'!$B$5)+('WEIGHTED from Refinitive'!$B$8*'ISSUE SCORE from EIKON'!BI374)+('ISSUE SCORE from EIKON'!BX374*'WEIGHTED from Refinitive'!$B$9)+('WEIGHTED from Refinitive'!$B$10*'ISSUE SCORE from EIKON'!CM374)+('ISSUE SCORE from EIKON'!DB374*'WEIGHTED from Refinitive'!$B$11)+('WEIGHTED from Refinitive'!$B$14*'ISSUE SCORE from EIKON'!DQ374)+('ISSUE SCORE from EIKON'!EF374*'WEIGHTED from Refinitive'!$B$15)+('WEIGHTED from Refinitive'!$B$16*'ISSUE SCORE from EIKON'!EU374)</f>
        <v>48.130927105449366</v>
      </c>
      <c r="L371" s="1">
        <f>('WEIGHTED from Refinitive'!$B$3*'ISSUE SCORE from EIKON'!Q374)+('WEIGHTED from Refinitive'!$B$4*'ISSUE SCORE from EIKON'!AF374)+('ISSUE SCORE from EIKON'!AU374*'WEIGHTED from Refinitive'!$B$5)+('WEIGHTED from Refinitive'!$B$8*'ISSUE SCORE from EIKON'!BJ374)+('ISSUE SCORE from EIKON'!BY374*'WEIGHTED from Refinitive'!$B$9)+('WEIGHTED from Refinitive'!$B$10*'ISSUE SCORE from EIKON'!CN374)+('ISSUE SCORE from EIKON'!DC374*'WEIGHTED from Refinitive'!$B$11)+('WEIGHTED from Refinitive'!$B$14*'ISSUE SCORE from EIKON'!DR374)+('ISSUE SCORE from EIKON'!EG374*'WEIGHTED from Refinitive'!$B$15)+('WEIGHTED from Refinitive'!$B$16*'ISSUE SCORE from EIKON'!EV374)</f>
        <v>48.251466519092375</v>
      </c>
      <c r="M371" s="1">
        <f>('WEIGHTED from Refinitive'!$B$3*'ISSUE SCORE from EIKON'!R374)+('WEIGHTED from Refinitive'!$B$4*'ISSUE SCORE from EIKON'!AG374)+('ISSUE SCORE from EIKON'!AV374*'WEIGHTED from Refinitive'!$B$5)+('WEIGHTED from Refinitive'!$B$8*'ISSUE SCORE from EIKON'!BK374)+('ISSUE SCORE from EIKON'!BZ374*'WEIGHTED from Refinitive'!$B$9)+('WEIGHTED from Refinitive'!$B$10*'ISSUE SCORE from EIKON'!CO374)+('ISSUE SCORE from EIKON'!DD374*'WEIGHTED from Refinitive'!$B$11)+('WEIGHTED from Refinitive'!$B$14*'ISSUE SCORE from EIKON'!DS374)+('ISSUE SCORE from EIKON'!EH374*'WEIGHTED from Refinitive'!$B$15)+('WEIGHTED from Refinitive'!$B$16*'ISSUE SCORE from EIKON'!EW374)</f>
        <v>45.041551882460936</v>
      </c>
      <c r="N371" s="1">
        <f>('WEIGHTED from Refinitive'!$B$3*'ISSUE SCORE from EIKON'!S374)+('WEIGHTED from Refinitive'!$B$4*'ISSUE SCORE from EIKON'!AH374)+('ISSUE SCORE from EIKON'!AW374*'WEIGHTED from Refinitive'!$B$5)+('WEIGHTED from Refinitive'!$B$8*'ISSUE SCORE from EIKON'!BL374)+('ISSUE SCORE from EIKON'!CA374*'WEIGHTED from Refinitive'!$B$9)+('WEIGHTED from Refinitive'!$B$10*'ISSUE SCORE from EIKON'!CP374)+('ISSUE SCORE from EIKON'!DE374*'WEIGHTED from Refinitive'!$B$11)+('WEIGHTED from Refinitive'!$B$14*'ISSUE SCORE from EIKON'!DT374)+('ISSUE SCORE from EIKON'!EI374*'WEIGHTED from Refinitive'!$B$15)+('WEIGHTED from Refinitive'!$B$16*'ISSUE SCORE from EIKON'!EX374)</f>
        <v>0</v>
      </c>
      <c r="O371" s="1">
        <f>('WEIGHTED from Refinitive'!$B$3*'ISSUE SCORE from EIKON'!T374)+('WEIGHTED from Refinitive'!$B$4*'ISSUE SCORE from EIKON'!AI374)+('ISSUE SCORE from EIKON'!AX374*'WEIGHTED from Refinitive'!$B$5)+('WEIGHTED from Refinitive'!$B$8*'ISSUE SCORE from EIKON'!BM374)+('ISSUE SCORE from EIKON'!CB374*'WEIGHTED from Refinitive'!$B$9)+('WEIGHTED from Refinitive'!$B$10*'ISSUE SCORE from EIKON'!CQ374)+('ISSUE SCORE from EIKON'!DF374*'WEIGHTED from Refinitive'!$B$11)+('WEIGHTED from Refinitive'!$B$14*'ISSUE SCORE from EIKON'!DU374)+('ISSUE SCORE from EIKON'!EJ374*'WEIGHTED from Refinitive'!$B$15)+('WEIGHTED from Refinitive'!$B$16*'ISSUE SCORE from EIKON'!EY374)</f>
        <v>0</v>
      </c>
      <c r="P371" s="1">
        <f>('WEIGHTED from Refinitive'!$B$3*'ISSUE SCORE from EIKON'!U374)+('WEIGHTED from Refinitive'!$B$4*'ISSUE SCORE from EIKON'!AJ374)+('ISSUE SCORE from EIKON'!AY374*'WEIGHTED from Refinitive'!$B$5)+('WEIGHTED from Refinitive'!$B$8*'ISSUE SCORE from EIKON'!BN374)+('ISSUE SCORE from EIKON'!CC374*'WEIGHTED from Refinitive'!$B$9)+('WEIGHTED from Refinitive'!$B$10*'ISSUE SCORE from EIKON'!CR374)+('ISSUE SCORE from EIKON'!DG374*'WEIGHTED from Refinitive'!$B$11)+('WEIGHTED from Refinitive'!$B$14*'ISSUE SCORE from EIKON'!DV374)+('ISSUE SCORE from EIKON'!EK374*'WEIGHTED from Refinitive'!$B$15)+('WEIGHTED from Refinitive'!$B$16*'ISSUE SCORE from EIKON'!EZ374)</f>
        <v>0</v>
      </c>
    </row>
    <row r="372" spans="1:16" ht="15">
      <c r="A372" s="11" t="s">
        <v>440</v>
      </c>
      <c r="B372" s="1">
        <f>('WEIGHTED from Refinitive'!$B$3*'ISSUE SCORE from EIKON'!G375)+('WEIGHTED from Refinitive'!$B$4*'ISSUE SCORE from EIKON'!V375)+('ISSUE SCORE from EIKON'!AK375*'WEIGHTED from Refinitive'!$B$5)+('WEIGHTED from Refinitive'!$B$8*'ISSUE SCORE from EIKON'!AZ375)+('ISSUE SCORE from EIKON'!BO375*'WEIGHTED from Refinitive'!$B$9)+('WEIGHTED from Refinitive'!$B$10*'ISSUE SCORE from EIKON'!CD375)+('ISSUE SCORE from EIKON'!CS375*'WEIGHTED from Refinitive'!$B$11)+('WEIGHTED from Refinitive'!$B$14*'ISSUE SCORE from EIKON'!DH375)+('ISSUE SCORE from EIKON'!DW375*'WEIGHTED from Refinitive'!$B$15)+('WEIGHTED from Refinitive'!$B$16*'ISSUE SCORE from EIKON'!EL375)</f>
        <v>72.435787593253409</v>
      </c>
      <c r="C372" s="1">
        <f>('WEIGHTED from Refinitive'!$B$3*'ISSUE SCORE from EIKON'!H375)+('WEIGHTED from Refinitive'!$B$4*'ISSUE SCORE from EIKON'!W375)+('ISSUE SCORE from EIKON'!AL375*'WEIGHTED from Refinitive'!$B$5)+('WEIGHTED from Refinitive'!$B$8*'ISSUE SCORE from EIKON'!BA375)+('ISSUE SCORE from EIKON'!BP375*'WEIGHTED from Refinitive'!$B$9)+('WEIGHTED from Refinitive'!$B$10*'ISSUE SCORE from EIKON'!CE375)+('ISSUE SCORE from EIKON'!CT375*'WEIGHTED from Refinitive'!$B$11)+('WEIGHTED from Refinitive'!$B$14*'ISSUE SCORE from EIKON'!DI375)+('ISSUE SCORE from EIKON'!DX375*'WEIGHTED from Refinitive'!$B$15)+('WEIGHTED from Refinitive'!$B$16*'ISSUE SCORE from EIKON'!EM375)</f>
        <v>55.032237622278323</v>
      </c>
      <c r="D372" s="1">
        <f>('WEIGHTED from Refinitive'!$B$3*'ISSUE SCORE from EIKON'!I375)+('WEIGHTED from Refinitive'!$B$4*'ISSUE SCORE from EIKON'!X375)+('ISSUE SCORE from EIKON'!AM375*'WEIGHTED from Refinitive'!$B$5)+('WEIGHTED from Refinitive'!$B$8*'ISSUE SCORE from EIKON'!BB375)+('ISSUE SCORE from EIKON'!BQ375*'WEIGHTED from Refinitive'!$B$9)+('WEIGHTED from Refinitive'!$B$10*'ISSUE SCORE from EIKON'!CF375)+('ISSUE SCORE from EIKON'!CU375*'WEIGHTED from Refinitive'!$B$11)+('WEIGHTED from Refinitive'!$B$14*'ISSUE SCORE from EIKON'!DJ375)+('ISSUE SCORE from EIKON'!DY375*'WEIGHTED from Refinitive'!$B$15)+('WEIGHTED from Refinitive'!$B$16*'ISSUE SCORE from EIKON'!EN375)</f>
        <v>53.052179795215721</v>
      </c>
      <c r="E372" s="1">
        <f>('WEIGHTED from Refinitive'!$B$3*'ISSUE SCORE from EIKON'!J375)+('WEIGHTED from Refinitive'!$B$4*'ISSUE SCORE from EIKON'!Y375)+('ISSUE SCORE from EIKON'!AN375*'WEIGHTED from Refinitive'!$B$5)+('WEIGHTED from Refinitive'!$B$8*'ISSUE SCORE from EIKON'!BC375)+('ISSUE SCORE from EIKON'!BR375*'WEIGHTED from Refinitive'!$B$9)+('WEIGHTED from Refinitive'!$B$10*'ISSUE SCORE from EIKON'!CG375)+('ISSUE SCORE from EIKON'!CV375*'WEIGHTED from Refinitive'!$B$11)+('WEIGHTED from Refinitive'!$B$14*'ISSUE SCORE from EIKON'!DK375)+('ISSUE SCORE from EIKON'!DZ375*'WEIGHTED from Refinitive'!$B$15)+('WEIGHTED from Refinitive'!$B$16*'ISSUE SCORE from EIKON'!EO375)</f>
        <v>46.310959117238724</v>
      </c>
      <c r="F372" s="1">
        <f>('WEIGHTED from Refinitive'!$B$3*'ISSUE SCORE from EIKON'!K375)+('WEIGHTED from Refinitive'!$B$4*'ISSUE SCORE from EIKON'!Z375)+('ISSUE SCORE from EIKON'!AO375*'WEIGHTED from Refinitive'!$B$5)+('WEIGHTED from Refinitive'!$B$8*'ISSUE SCORE from EIKON'!BD375)+('ISSUE SCORE from EIKON'!BS375*'WEIGHTED from Refinitive'!$B$9)+('WEIGHTED from Refinitive'!$B$10*'ISSUE SCORE from EIKON'!CH375)+('ISSUE SCORE from EIKON'!CW375*'WEIGHTED from Refinitive'!$B$11)+('WEIGHTED from Refinitive'!$B$14*'ISSUE SCORE from EIKON'!DL375)+('ISSUE SCORE from EIKON'!EA375*'WEIGHTED from Refinitive'!$B$15)+('WEIGHTED from Refinitive'!$B$16*'ISSUE SCORE from EIKON'!EP375)</f>
        <v>31.823035173781424</v>
      </c>
      <c r="G372" s="1">
        <f>('WEIGHTED from Refinitive'!$B$3*'ISSUE SCORE from EIKON'!L375)+('WEIGHTED from Refinitive'!$B$4*'ISSUE SCORE from EIKON'!AA375)+('ISSUE SCORE from EIKON'!AP375*'WEIGHTED from Refinitive'!$B$5)+('WEIGHTED from Refinitive'!$B$8*'ISSUE SCORE from EIKON'!BE375)+('ISSUE SCORE from EIKON'!BT375*'WEIGHTED from Refinitive'!$B$9)+('WEIGHTED from Refinitive'!$B$10*'ISSUE SCORE from EIKON'!CI375)+('ISSUE SCORE from EIKON'!CX375*'WEIGHTED from Refinitive'!$B$11)+('WEIGHTED from Refinitive'!$B$14*'ISSUE SCORE from EIKON'!DM375)+('ISSUE SCORE from EIKON'!EB375*'WEIGHTED from Refinitive'!$B$15)+('WEIGHTED from Refinitive'!$B$16*'ISSUE SCORE from EIKON'!EQ375)</f>
        <v>25.922120377406262</v>
      </c>
      <c r="H372" s="1">
        <f>('WEIGHTED from Refinitive'!$B$3*'ISSUE SCORE from EIKON'!M375)+('WEIGHTED from Refinitive'!$B$4*'ISSUE SCORE from EIKON'!AB375)+('ISSUE SCORE from EIKON'!AQ375*'WEIGHTED from Refinitive'!$B$5)+('WEIGHTED from Refinitive'!$B$8*'ISSUE SCORE from EIKON'!BF375)+('ISSUE SCORE from EIKON'!BU375*'WEIGHTED from Refinitive'!$B$9)+('WEIGHTED from Refinitive'!$B$10*'ISSUE SCORE from EIKON'!CJ375)+('ISSUE SCORE from EIKON'!CY375*'WEIGHTED from Refinitive'!$B$11)+('WEIGHTED from Refinitive'!$B$14*'ISSUE SCORE from EIKON'!DN375)+('ISSUE SCORE from EIKON'!EC375*'WEIGHTED from Refinitive'!$B$15)+('WEIGHTED from Refinitive'!$B$16*'ISSUE SCORE from EIKON'!ER375)</f>
        <v>27.704417715827326</v>
      </c>
      <c r="I372" s="1">
        <f>('WEIGHTED from Refinitive'!$B$3*'ISSUE SCORE from EIKON'!N375)+('WEIGHTED from Refinitive'!$B$4*'ISSUE SCORE from EIKON'!AC375)+('ISSUE SCORE from EIKON'!AR375*'WEIGHTED from Refinitive'!$B$5)+('WEIGHTED from Refinitive'!$B$8*'ISSUE SCORE from EIKON'!BG375)+('ISSUE SCORE from EIKON'!BV375*'WEIGHTED from Refinitive'!$B$9)+('WEIGHTED from Refinitive'!$B$10*'ISSUE SCORE from EIKON'!CK375)+('ISSUE SCORE from EIKON'!CZ375*'WEIGHTED from Refinitive'!$B$11)+('WEIGHTED from Refinitive'!$B$14*'ISSUE SCORE from EIKON'!DO375)+('ISSUE SCORE from EIKON'!ED375*'WEIGHTED from Refinitive'!$B$15)+('WEIGHTED from Refinitive'!$B$16*'ISSUE SCORE from EIKON'!ES375)</f>
        <v>28.146658259772998</v>
      </c>
      <c r="J372" s="1">
        <f>('WEIGHTED from Refinitive'!$B$3*'ISSUE SCORE from EIKON'!O375)+('WEIGHTED from Refinitive'!$B$4*'ISSUE SCORE from EIKON'!AD375)+('ISSUE SCORE from EIKON'!AS375*'WEIGHTED from Refinitive'!$B$5)+('WEIGHTED from Refinitive'!$B$8*'ISSUE SCORE from EIKON'!BH375)+('ISSUE SCORE from EIKON'!BW375*'WEIGHTED from Refinitive'!$B$9)+('WEIGHTED from Refinitive'!$B$10*'ISSUE SCORE from EIKON'!CL375)+('ISSUE SCORE from EIKON'!DA375*'WEIGHTED from Refinitive'!$B$11)+('WEIGHTED from Refinitive'!$B$14*'ISSUE SCORE from EIKON'!DP375)+('ISSUE SCORE from EIKON'!EE375*'WEIGHTED from Refinitive'!$B$15)+('WEIGHTED from Refinitive'!$B$16*'ISSUE SCORE from EIKON'!ET375)</f>
        <v>32.813255332648481</v>
      </c>
      <c r="K372" s="1">
        <f>('WEIGHTED from Refinitive'!$B$3*'ISSUE SCORE from EIKON'!P375)+('WEIGHTED from Refinitive'!$B$4*'ISSUE SCORE from EIKON'!AE375)+('ISSUE SCORE from EIKON'!AT375*'WEIGHTED from Refinitive'!$B$5)+('WEIGHTED from Refinitive'!$B$8*'ISSUE SCORE from EIKON'!BI375)+('ISSUE SCORE from EIKON'!BX375*'WEIGHTED from Refinitive'!$B$9)+('WEIGHTED from Refinitive'!$B$10*'ISSUE SCORE from EIKON'!CM375)+('ISSUE SCORE from EIKON'!DB375*'WEIGHTED from Refinitive'!$B$11)+('WEIGHTED from Refinitive'!$B$14*'ISSUE SCORE from EIKON'!DQ375)+('ISSUE SCORE from EIKON'!EF375*'WEIGHTED from Refinitive'!$B$15)+('WEIGHTED from Refinitive'!$B$16*'ISSUE SCORE from EIKON'!EU375)</f>
        <v>31.652229248379054</v>
      </c>
      <c r="L372" s="1">
        <f>('WEIGHTED from Refinitive'!$B$3*'ISSUE SCORE from EIKON'!Q375)+('WEIGHTED from Refinitive'!$B$4*'ISSUE SCORE from EIKON'!AF375)+('ISSUE SCORE from EIKON'!AU375*'WEIGHTED from Refinitive'!$B$5)+('WEIGHTED from Refinitive'!$B$8*'ISSUE SCORE from EIKON'!BJ375)+('ISSUE SCORE from EIKON'!BY375*'WEIGHTED from Refinitive'!$B$9)+('WEIGHTED from Refinitive'!$B$10*'ISSUE SCORE from EIKON'!CN375)+('ISSUE SCORE from EIKON'!DC375*'WEIGHTED from Refinitive'!$B$11)+('WEIGHTED from Refinitive'!$B$14*'ISSUE SCORE from EIKON'!DR375)+('ISSUE SCORE from EIKON'!EG375*'WEIGHTED from Refinitive'!$B$15)+('WEIGHTED from Refinitive'!$B$16*'ISSUE SCORE from EIKON'!EV375)</f>
        <v>33.151066411632797</v>
      </c>
      <c r="M372" s="1">
        <f>('WEIGHTED from Refinitive'!$B$3*'ISSUE SCORE from EIKON'!R375)+('WEIGHTED from Refinitive'!$B$4*'ISSUE SCORE from EIKON'!AG375)+('ISSUE SCORE from EIKON'!AV375*'WEIGHTED from Refinitive'!$B$5)+('WEIGHTED from Refinitive'!$B$8*'ISSUE SCORE from EIKON'!BK375)+('ISSUE SCORE from EIKON'!BZ375*'WEIGHTED from Refinitive'!$B$9)+('WEIGHTED from Refinitive'!$B$10*'ISSUE SCORE from EIKON'!CO375)+('ISSUE SCORE from EIKON'!DD375*'WEIGHTED from Refinitive'!$B$11)+('WEIGHTED from Refinitive'!$B$14*'ISSUE SCORE from EIKON'!DS375)+('ISSUE SCORE from EIKON'!EH375*'WEIGHTED from Refinitive'!$B$15)+('WEIGHTED from Refinitive'!$B$16*'ISSUE SCORE from EIKON'!EW375)</f>
        <v>0</v>
      </c>
      <c r="N372" s="1">
        <f>('WEIGHTED from Refinitive'!$B$3*'ISSUE SCORE from EIKON'!S375)+('WEIGHTED from Refinitive'!$B$4*'ISSUE SCORE from EIKON'!AH375)+('ISSUE SCORE from EIKON'!AW375*'WEIGHTED from Refinitive'!$B$5)+('WEIGHTED from Refinitive'!$B$8*'ISSUE SCORE from EIKON'!BL375)+('ISSUE SCORE from EIKON'!CA375*'WEIGHTED from Refinitive'!$B$9)+('WEIGHTED from Refinitive'!$B$10*'ISSUE SCORE from EIKON'!CP375)+('ISSUE SCORE from EIKON'!DE375*'WEIGHTED from Refinitive'!$B$11)+('WEIGHTED from Refinitive'!$B$14*'ISSUE SCORE from EIKON'!DT375)+('ISSUE SCORE from EIKON'!EI375*'WEIGHTED from Refinitive'!$B$15)+('WEIGHTED from Refinitive'!$B$16*'ISSUE SCORE from EIKON'!EX375)</f>
        <v>0</v>
      </c>
      <c r="O372" s="1">
        <f>('WEIGHTED from Refinitive'!$B$3*'ISSUE SCORE from EIKON'!T375)+('WEIGHTED from Refinitive'!$B$4*'ISSUE SCORE from EIKON'!AI375)+('ISSUE SCORE from EIKON'!AX375*'WEIGHTED from Refinitive'!$B$5)+('WEIGHTED from Refinitive'!$B$8*'ISSUE SCORE from EIKON'!BM375)+('ISSUE SCORE from EIKON'!CB375*'WEIGHTED from Refinitive'!$B$9)+('WEIGHTED from Refinitive'!$B$10*'ISSUE SCORE from EIKON'!CQ375)+('ISSUE SCORE from EIKON'!DF375*'WEIGHTED from Refinitive'!$B$11)+('WEIGHTED from Refinitive'!$B$14*'ISSUE SCORE from EIKON'!DU375)+('ISSUE SCORE from EIKON'!EJ375*'WEIGHTED from Refinitive'!$B$15)+('WEIGHTED from Refinitive'!$B$16*'ISSUE SCORE from EIKON'!EY375)</f>
        <v>0</v>
      </c>
      <c r="P372" s="1">
        <f>('WEIGHTED from Refinitive'!$B$3*'ISSUE SCORE from EIKON'!U375)+('WEIGHTED from Refinitive'!$B$4*'ISSUE SCORE from EIKON'!AJ375)+('ISSUE SCORE from EIKON'!AY375*'WEIGHTED from Refinitive'!$B$5)+('WEIGHTED from Refinitive'!$B$8*'ISSUE SCORE from EIKON'!BN375)+('ISSUE SCORE from EIKON'!CC375*'WEIGHTED from Refinitive'!$B$9)+('WEIGHTED from Refinitive'!$B$10*'ISSUE SCORE from EIKON'!CR375)+('ISSUE SCORE from EIKON'!DG375*'WEIGHTED from Refinitive'!$B$11)+('WEIGHTED from Refinitive'!$B$14*'ISSUE SCORE from EIKON'!DV375)+('ISSUE SCORE from EIKON'!EK375*'WEIGHTED from Refinitive'!$B$15)+('WEIGHTED from Refinitive'!$B$16*'ISSUE SCORE from EIKON'!EZ375)</f>
        <v>0</v>
      </c>
    </row>
    <row r="373" spans="1:16" ht="15">
      <c r="A373" s="11" t="s">
        <v>441</v>
      </c>
      <c r="B373" s="1">
        <f>('WEIGHTED from Refinitive'!$B$3*'ISSUE SCORE from EIKON'!G376)+('WEIGHTED from Refinitive'!$B$4*'ISSUE SCORE from EIKON'!V376)+('ISSUE SCORE from EIKON'!AK376*'WEIGHTED from Refinitive'!$B$5)+('WEIGHTED from Refinitive'!$B$8*'ISSUE SCORE from EIKON'!AZ376)+('ISSUE SCORE from EIKON'!BO376*'WEIGHTED from Refinitive'!$B$9)+('WEIGHTED from Refinitive'!$B$10*'ISSUE SCORE from EIKON'!CD376)+('ISSUE SCORE from EIKON'!CS376*'WEIGHTED from Refinitive'!$B$11)+('WEIGHTED from Refinitive'!$B$14*'ISSUE SCORE from EIKON'!DH376)+('ISSUE SCORE from EIKON'!DW376*'WEIGHTED from Refinitive'!$B$15)+('WEIGHTED from Refinitive'!$B$16*'ISSUE SCORE from EIKON'!EL376)</f>
        <v>84.789758233660194</v>
      </c>
      <c r="C373" s="1">
        <f>('WEIGHTED from Refinitive'!$B$3*'ISSUE SCORE from EIKON'!H376)+('WEIGHTED from Refinitive'!$B$4*'ISSUE SCORE from EIKON'!W376)+('ISSUE SCORE from EIKON'!AL376*'WEIGHTED from Refinitive'!$B$5)+('WEIGHTED from Refinitive'!$B$8*'ISSUE SCORE from EIKON'!BA376)+('ISSUE SCORE from EIKON'!BP376*'WEIGHTED from Refinitive'!$B$9)+('WEIGHTED from Refinitive'!$B$10*'ISSUE SCORE from EIKON'!CE376)+('ISSUE SCORE from EIKON'!CT376*'WEIGHTED from Refinitive'!$B$11)+('WEIGHTED from Refinitive'!$B$14*'ISSUE SCORE from EIKON'!DI376)+('ISSUE SCORE from EIKON'!DX376*'WEIGHTED from Refinitive'!$B$15)+('WEIGHTED from Refinitive'!$B$16*'ISSUE SCORE from EIKON'!EM376)</f>
        <v>84.744055406021758</v>
      </c>
      <c r="D373" s="1">
        <f>('WEIGHTED from Refinitive'!$B$3*'ISSUE SCORE from EIKON'!I376)+('WEIGHTED from Refinitive'!$B$4*'ISSUE SCORE from EIKON'!X376)+('ISSUE SCORE from EIKON'!AM376*'WEIGHTED from Refinitive'!$B$5)+('WEIGHTED from Refinitive'!$B$8*'ISSUE SCORE from EIKON'!BB376)+('ISSUE SCORE from EIKON'!BQ376*'WEIGHTED from Refinitive'!$B$9)+('WEIGHTED from Refinitive'!$B$10*'ISSUE SCORE from EIKON'!CF376)+('ISSUE SCORE from EIKON'!CU376*'WEIGHTED from Refinitive'!$B$11)+('WEIGHTED from Refinitive'!$B$14*'ISSUE SCORE from EIKON'!DJ376)+('ISSUE SCORE from EIKON'!DY376*'WEIGHTED from Refinitive'!$B$15)+('WEIGHTED from Refinitive'!$B$16*'ISSUE SCORE from EIKON'!EN376)</f>
        <v>85.15159579162912</v>
      </c>
      <c r="E373" s="1">
        <f>('WEIGHTED from Refinitive'!$B$3*'ISSUE SCORE from EIKON'!J376)+('WEIGHTED from Refinitive'!$B$4*'ISSUE SCORE from EIKON'!Y376)+('ISSUE SCORE from EIKON'!AN376*'WEIGHTED from Refinitive'!$B$5)+('WEIGHTED from Refinitive'!$B$8*'ISSUE SCORE from EIKON'!BC376)+('ISSUE SCORE from EIKON'!BR376*'WEIGHTED from Refinitive'!$B$9)+('WEIGHTED from Refinitive'!$B$10*'ISSUE SCORE from EIKON'!CG376)+('ISSUE SCORE from EIKON'!CV376*'WEIGHTED from Refinitive'!$B$11)+('WEIGHTED from Refinitive'!$B$14*'ISSUE SCORE from EIKON'!DK376)+('ISSUE SCORE from EIKON'!DZ376*'WEIGHTED from Refinitive'!$B$15)+('WEIGHTED from Refinitive'!$B$16*'ISSUE SCORE from EIKON'!EO376)</f>
        <v>81.065601603818905</v>
      </c>
      <c r="F373" s="1">
        <f>('WEIGHTED from Refinitive'!$B$3*'ISSUE SCORE from EIKON'!K376)+('WEIGHTED from Refinitive'!$B$4*'ISSUE SCORE from EIKON'!Z376)+('ISSUE SCORE from EIKON'!AO376*'WEIGHTED from Refinitive'!$B$5)+('WEIGHTED from Refinitive'!$B$8*'ISSUE SCORE from EIKON'!BD376)+('ISSUE SCORE from EIKON'!BS376*'WEIGHTED from Refinitive'!$B$9)+('WEIGHTED from Refinitive'!$B$10*'ISSUE SCORE from EIKON'!CH376)+('ISSUE SCORE from EIKON'!CW376*'WEIGHTED from Refinitive'!$B$11)+('WEIGHTED from Refinitive'!$B$14*'ISSUE SCORE from EIKON'!DL376)+('ISSUE SCORE from EIKON'!EA376*'WEIGHTED from Refinitive'!$B$15)+('WEIGHTED from Refinitive'!$B$16*'ISSUE SCORE from EIKON'!EP376)</f>
        <v>83.21010239760237</v>
      </c>
      <c r="G373" s="1">
        <f>('WEIGHTED from Refinitive'!$B$3*'ISSUE SCORE from EIKON'!L376)+('WEIGHTED from Refinitive'!$B$4*'ISSUE SCORE from EIKON'!AA376)+('ISSUE SCORE from EIKON'!AP376*'WEIGHTED from Refinitive'!$B$5)+('WEIGHTED from Refinitive'!$B$8*'ISSUE SCORE from EIKON'!BE376)+('ISSUE SCORE from EIKON'!BT376*'WEIGHTED from Refinitive'!$B$9)+('WEIGHTED from Refinitive'!$B$10*'ISSUE SCORE from EIKON'!CI376)+('ISSUE SCORE from EIKON'!CX376*'WEIGHTED from Refinitive'!$B$11)+('WEIGHTED from Refinitive'!$B$14*'ISSUE SCORE from EIKON'!DM376)+('ISSUE SCORE from EIKON'!EB376*'WEIGHTED from Refinitive'!$B$15)+('WEIGHTED from Refinitive'!$B$16*'ISSUE SCORE from EIKON'!EQ376)</f>
        <v>81.352276969018263</v>
      </c>
      <c r="H373" s="1">
        <f>('WEIGHTED from Refinitive'!$B$3*'ISSUE SCORE from EIKON'!M376)+('WEIGHTED from Refinitive'!$B$4*'ISSUE SCORE from EIKON'!AB376)+('ISSUE SCORE from EIKON'!AQ376*'WEIGHTED from Refinitive'!$B$5)+('WEIGHTED from Refinitive'!$B$8*'ISSUE SCORE from EIKON'!BF376)+('ISSUE SCORE from EIKON'!BU376*'WEIGHTED from Refinitive'!$B$9)+('WEIGHTED from Refinitive'!$B$10*'ISSUE SCORE from EIKON'!CJ376)+('ISSUE SCORE from EIKON'!CY376*'WEIGHTED from Refinitive'!$B$11)+('WEIGHTED from Refinitive'!$B$14*'ISSUE SCORE from EIKON'!DN376)+('ISSUE SCORE from EIKON'!EC376*'WEIGHTED from Refinitive'!$B$15)+('WEIGHTED from Refinitive'!$B$16*'ISSUE SCORE from EIKON'!ER376)</f>
        <v>83.249665496713121</v>
      </c>
      <c r="I373" s="1">
        <f>('WEIGHTED from Refinitive'!$B$3*'ISSUE SCORE from EIKON'!N376)+('WEIGHTED from Refinitive'!$B$4*'ISSUE SCORE from EIKON'!AC376)+('ISSUE SCORE from EIKON'!AR376*'WEIGHTED from Refinitive'!$B$5)+('WEIGHTED from Refinitive'!$B$8*'ISSUE SCORE from EIKON'!BG376)+('ISSUE SCORE from EIKON'!BV376*'WEIGHTED from Refinitive'!$B$9)+('WEIGHTED from Refinitive'!$B$10*'ISSUE SCORE from EIKON'!CK376)+('ISSUE SCORE from EIKON'!CZ376*'WEIGHTED from Refinitive'!$B$11)+('WEIGHTED from Refinitive'!$B$14*'ISSUE SCORE from EIKON'!DO376)+('ISSUE SCORE from EIKON'!ED376*'WEIGHTED from Refinitive'!$B$15)+('WEIGHTED from Refinitive'!$B$16*'ISSUE SCORE from EIKON'!ES376)</f>
        <v>82.971075031525814</v>
      </c>
      <c r="J373" s="1">
        <f>('WEIGHTED from Refinitive'!$B$3*'ISSUE SCORE from EIKON'!O376)+('WEIGHTED from Refinitive'!$B$4*'ISSUE SCORE from EIKON'!AD376)+('ISSUE SCORE from EIKON'!AS376*'WEIGHTED from Refinitive'!$B$5)+('WEIGHTED from Refinitive'!$B$8*'ISSUE SCORE from EIKON'!BH376)+('ISSUE SCORE from EIKON'!BW376*'WEIGHTED from Refinitive'!$B$9)+('WEIGHTED from Refinitive'!$B$10*'ISSUE SCORE from EIKON'!CL376)+('ISSUE SCORE from EIKON'!DA376*'WEIGHTED from Refinitive'!$B$11)+('WEIGHTED from Refinitive'!$B$14*'ISSUE SCORE from EIKON'!DP376)+('ISSUE SCORE from EIKON'!EE376*'WEIGHTED from Refinitive'!$B$15)+('WEIGHTED from Refinitive'!$B$16*'ISSUE SCORE from EIKON'!ET376)</f>
        <v>79.371106337271726</v>
      </c>
      <c r="K373" s="1">
        <f>('WEIGHTED from Refinitive'!$B$3*'ISSUE SCORE from EIKON'!P376)+('WEIGHTED from Refinitive'!$B$4*'ISSUE SCORE from EIKON'!AE376)+('ISSUE SCORE from EIKON'!AT376*'WEIGHTED from Refinitive'!$B$5)+('WEIGHTED from Refinitive'!$B$8*'ISSUE SCORE from EIKON'!BI376)+('ISSUE SCORE from EIKON'!BX376*'WEIGHTED from Refinitive'!$B$9)+('WEIGHTED from Refinitive'!$B$10*'ISSUE SCORE from EIKON'!CM376)+('ISSUE SCORE from EIKON'!DB376*'WEIGHTED from Refinitive'!$B$11)+('WEIGHTED from Refinitive'!$B$14*'ISSUE SCORE from EIKON'!DQ376)+('ISSUE SCORE from EIKON'!EF376*'WEIGHTED from Refinitive'!$B$15)+('WEIGHTED from Refinitive'!$B$16*'ISSUE SCORE from EIKON'!EU376)</f>
        <v>76.935329189751613</v>
      </c>
      <c r="L373" s="1">
        <f>('WEIGHTED from Refinitive'!$B$3*'ISSUE SCORE from EIKON'!Q376)+('WEIGHTED from Refinitive'!$B$4*'ISSUE SCORE from EIKON'!AF376)+('ISSUE SCORE from EIKON'!AU376*'WEIGHTED from Refinitive'!$B$5)+('WEIGHTED from Refinitive'!$B$8*'ISSUE SCORE from EIKON'!BJ376)+('ISSUE SCORE from EIKON'!BY376*'WEIGHTED from Refinitive'!$B$9)+('WEIGHTED from Refinitive'!$B$10*'ISSUE SCORE from EIKON'!CN376)+('ISSUE SCORE from EIKON'!DC376*'WEIGHTED from Refinitive'!$B$11)+('WEIGHTED from Refinitive'!$B$14*'ISSUE SCORE from EIKON'!DR376)+('ISSUE SCORE from EIKON'!EG376*'WEIGHTED from Refinitive'!$B$15)+('WEIGHTED from Refinitive'!$B$16*'ISSUE SCORE from EIKON'!EV376)</f>
        <v>68.510952939206106</v>
      </c>
      <c r="M373" s="1">
        <f>('WEIGHTED from Refinitive'!$B$3*'ISSUE SCORE from EIKON'!R376)+('WEIGHTED from Refinitive'!$B$4*'ISSUE SCORE from EIKON'!AG376)+('ISSUE SCORE from EIKON'!AV376*'WEIGHTED from Refinitive'!$B$5)+('WEIGHTED from Refinitive'!$B$8*'ISSUE SCORE from EIKON'!BK376)+('ISSUE SCORE from EIKON'!BZ376*'WEIGHTED from Refinitive'!$B$9)+('WEIGHTED from Refinitive'!$B$10*'ISSUE SCORE from EIKON'!CO376)+('ISSUE SCORE from EIKON'!DD376*'WEIGHTED from Refinitive'!$B$11)+('WEIGHTED from Refinitive'!$B$14*'ISSUE SCORE from EIKON'!DS376)+('ISSUE SCORE from EIKON'!EH376*'WEIGHTED from Refinitive'!$B$15)+('WEIGHTED from Refinitive'!$B$16*'ISSUE SCORE from EIKON'!EW376)</f>
        <v>68.585342472319383</v>
      </c>
      <c r="N373" s="1">
        <f>('WEIGHTED from Refinitive'!$B$3*'ISSUE SCORE from EIKON'!S376)+('WEIGHTED from Refinitive'!$B$4*'ISSUE SCORE from EIKON'!AH376)+('ISSUE SCORE from EIKON'!AW376*'WEIGHTED from Refinitive'!$B$5)+('WEIGHTED from Refinitive'!$B$8*'ISSUE SCORE from EIKON'!BL376)+('ISSUE SCORE from EIKON'!CA376*'WEIGHTED from Refinitive'!$B$9)+('WEIGHTED from Refinitive'!$B$10*'ISSUE SCORE from EIKON'!CP376)+('ISSUE SCORE from EIKON'!DE376*'WEIGHTED from Refinitive'!$B$11)+('WEIGHTED from Refinitive'!$B$14*'ISSUE SCORE from EIKON'!DT376)+('ISSUE SCORE from EIKON'!EI376*'WEIGHTED from Refinitive'!$B$15)+('WEIGHTED from Refinitive'!$B$16*'ISSUE SCORE from EIKON'!EX376)</f>
        <v>89.118235930735906</v>
      </c>
      <c r="O373" s="1">
        <f>('WEIGHTED from Refinitive'!$B$3*'ISSUE SCORE from EIKON'!T376)+('WEIGHTED from Refinitive'!$B$4*'ISSUE SCORE from EIKON'!AI376)+('ISSUE SCORE from EIKON'!AX376*'WEIGHTED from Refinitive'!$B$5)+('WEIGHTED from Refinitive'!$B$8*'ISSUE SCORE from EIKON'!BM376)+('ISSUE SCORE from EIKON'!CB376*'WEIGHTED from Refinitive'!$B$9)+('WEIGHTED from Refinitive'!$B$10*'ISSUE SCORE from EIKON'!CQ376)+('ISSUE SCORE from EIKON'!DF376*'WEIGHTED from Refinitive'!$B$11)+('WEIGHTED from Refinitive'!$B$14*'ISSUE SCORE from EIKON'!DU376)+('ISSUE SCORE from EIKON'!EJ376*'WEIGHTED from Refinitive'!$B$15)+('WEIGHTED from Refinitive'!$B$16*'ISSUE SCORE from EIKON'!EY376)</f>
        <v>86.618459506547467</v>
      </c>
      <c r="P373" s="1">
        <f>('WEIGHTED from Refinitive'!$B$3*'ISSUE SCORE from EIKON'!U376)+('WEIGHTED from Refinitive'!$B$4*'ISSUE SCORE from EIKON'!AJ376)+('ISSUE SCORE from EIKON'!AY376*'WEIGHTED from Refinitive'!$B$5)+('WEIGHTED from Refinitive'!$B$8*'ISSUE SCORE from EIKON'!BN376)+('ISSUE SCORE from EIKON'!CC376*'WEIGHTED from Refinitive'!$B$9)+('WEIGHTED from Refinitive'!$B$10*'ISSUE SCORE from EIKON'!CR376)+('ISSUE SCORE from EIKON'!DG376*'WEIGHTED from Refinitive'!$B$11)+('WEIGHTED from Refinitive'!$B$14*'ISSUE SCORE from EIKON'!DV376)+('ISSUE SCORE from EIKON'!EK376*'WEIGHTED from Refinitive'!$B$15)+('WEIGHTED from Refinitive'!$B$16*'ISSUE SCORE from EIKON'!EZ376)</f>
        <v>88.007473035439119</v>
      </c>
    </row>
    <row r="374" spans="1:16" ht="15">
      <c r="A374" s="11" t="s">
        <v>442</v>
      </c>
      <c r="B374" s="1">
        <f>('WEIGHTED from Refinitive'!$B$3*'ISSUE SCORE from EIKON'!G377)+('WEIGHTED from Refinitive'!$B$4*'ISSUE SCORE from EIKON'!V377)+('ISSUE SCORE from EIKON'!AK377*'WEIGHTED from Refinitive'!$B$5)+('WEIGHTED from Refinitive'!$B$8*'ISSUE SCORE from EIKON'!AZ377)+('ISSUE SCORE from EIKON'!BO377*'WEIGHTED from Refinitive'!$B$9)+('WEIGHTED from Refinitive'!$B$10*'ISSUE SCORE from EIKON'!CD377)+('ISSUE SCORE from EIKON'!CS377*'WEIGHTED from Refinitive'!$B$11)+('WEIGHTED from Refinitive'!$B$14*'ISSUE SCORE from EIKON'!DH377)+('ISSUE SCORE from EIKON'!DW377*'WEIGHTED from Refinitive'!$B$15)+('WEIGHTED from Refinitive'!$B$16*'ISSUE SCORE from EIKON'!EL377)</f>
        <v>71.733041684189374</v>
      </c>
      <c r="C374" s="1">
        <f>('WEIGHTED from Refinitive'!$B$3*'ISSUE SCORE from EIKON'!H377)+('WEIGHTED from Refinitive'!$B$4*'ISSUE SCORE from EIKON'!W377)+('ISSUE SCORE from EIKON'!AL377*'WEIGHTED from Refinitive'!$B$5)+('WEIGHTED from Refinitive'!$B$8*'ISSUE SCORE from EIKON'!BA377)+('ISSUE SCORE from EIKON'!BP377*'WEIGHTED from Refinitive'!$B$9)+('WEIGHTED from Refinitive'!$B$10*'ISSUE SCORE from EIKON'!CE377)+('ISSUE SCORE from EIKON'!CT377*'WEIGHTED from Refinitive'!$B$11)+('WEIGHTED from Refinitive'!$B$14*'ISSUE SCORE from EIKON'!DI377)+('ISSUE SCORE from EIKON'!DX377*'WEIGHTED from Refinitive'!$B$15)+('WEIGHTED from Refinitive'!$B$16*'ISSUE SCORE from EIKON'!EM377)</f>
        <v>76.83516691298361</v>
      </c>
      <c r="D374" s="1">
        <f>('WEIGHTED from Refinitive'!$B$3*'ISSUE SCORE from EIKON'!I377)+('WEIGHTED from Refinitive'!$B$4*'ISSUE SCORE from EIKON'!X377)+('ISSUE SCORE from EIKON'!AM377*'WEIGHTED from Refinitive'!$B$5)+('WEIGHTED from Refinitive'!$B$8*'ISSUE SCORE from EIKON'!BB377)+('ISSUE SCORE from EIKON'!BQ377*'WEIGHTED from Refinitive'!$B$9)+('WEIGHTED from Refinitive'!$B$10*'ISSUE SCORE from EIKON'!CF377)+('ISSUE SCORE from EIKON'!CU377*'WEIGHTED from Refinitive'!$B$11)+('WEIGHTED from Refinitive'!$B$14*'ISSUE SCORE from EIKON'!DJ377)+('ISSUE SCORE from EIKON'!DY377*'WEIGHTED from Refinitive'!$B$15)+('WEIGHTED from Refinitive'!$B$16*'ISSUE SCORE from EIKON'!EN377)</f>
        <v>76.200970166852613</v>
      </c>
      <c r="E374" s="1">
        <f>('WEIGHTED from Refinitive'!$B$3*'ISSUE SCORE from EIKON'!J377)+('WEIGHTED from Refinitive'!$B$4*'ISSUE SCORE from EIKON'!Y377)+('ISSUE SCORE from EIKON'!AN377*'WEIGHTED from Refinitive'!$B$5)+('WEIGHTED from Refinitive'!$B$8*'ISSUE SCORE from EIKON'!BC377)+('ISSUE SCORE from EIKON'!BR377*'WEIGHTED from Refinitive'!$B$9)+('WEIGHTED from Refinitive'!$B$10*'ISSUE SCORE from EIKON'!CG377)+('ISSUE SCORE from EIKON'!CV377*'WEIGHTED from Refinitive'!$B$11)+('WEIGHTED from Refinitive'!$B$14*'ISSUE SCORE from EIKON'!DK377)+('ISSUE SCORE from EIKON'!DZ377*'WEIGHTED from Refinitive'!$B$15)+('WEIGHTED from Refinitive'!$B$16*'ISSUE SCORE from EIKON'!EO377)</f>
        <v>75.53498287611994</v>
      </c>
      <c r="F374" s="1">
        <f>('WEIGHTED from Refinitive'!$B$3*'ISSUE SCORE from EIKON'!K377)+('WEIGHTED from Refinitive'!$B$4*'ISSUE SCORE from EIKON'!Z377)+('ISSUE SCORE from EIKON'!AO377*'WEIGHTED from Refinitive'!$B$5)+('WEIGHTED from Refinitive'!$B$8*'ISSUE SCORE from EIKON'!BD377)+('ISSUE SCORE from EIKON'!BS377*'WEIGHTED from Refinitive'!$B$9)+('WEIGHTED from Refinitive'!$B$10*'ISSUE SCORE from EIKON'!CH377)+('ISSUE SCORE from EIKON'!CW377*'WEIGHTED from Refinitive'!$B$11)+('WEIGHTED from Refinitive'!$B$14*'ISSUE SCORE from EIKON'!DL377)+('ISSUE SCORE from EIKON'!EA377*'WEIGHTED from Refinitive'!$B$15)+('WEIGHTED from Refinitive'!$B$16*'ISSUE SCORE from EIKON'!EP377)</f>
        <v>69.486354554536334</v>
      </c>
      <c r="G374" s="1">
        <f>('WEIGHTED from Refinitive'!$B$3*'ISSUE SCORE from EIKON'!L377)+('WEIGHTED from Refinitive'!$B$4*'ISSUE SCORE from EIKON'!AA377)+('ISSUE SCORE from EIKON'!AP377*'WEIGHTED from Refinitive'!$B$5)+('WEIGHTED from Refinitive'!$B$8*'ISSUE SCORE from EIKON'!BE377)+('ISSUE SCORE from EIKON'!BT377*'WEIGHTED from Refinitive'!$B$9)+('WEIGHTED from Refinitive'!$B$10*'ISSUE SCORE from EIKON'!CI377)+('ISSUE SCORE from EIKON'!CX377*'WEIGHTED from Refinitive'!$B$11)+('WEIGHTED from Refinitive'!$B$14*'ISSUE SCORE from EIKON'!DM377)+('ISSUE SCORE from EIKON'!EB377*'WEIGHTED from Refinitive'!$B$15)+('WEIGHTED from Refinitive'!$B$16*'ISSUE SCORE from EIKON'!EQ377)</f>
        <v>72.031700238696246</v>
      </c>
      <c r="H374" s="1">
        <f>('WEIGHTED from Refinitive'!$B$3*'ISSUE SCORE from EIKON'!M377)+('WEIGHTED from Refinitive'!$B$4*'ISSUE SCORE from EIKON'!AB377)+('ISSUE SCORE from EIKON'!AQ377*'WEIGHTED from Refinitive'!$B$5)+('WEIGHTED from Refinitive'!$B$8*'ISSUE SCORE from EIKON'!BF377)+('ISSUE SCORE from EIKON'!BU377*'WEIGHTED from Refinitive'!$B$9)+('WEIGHTED from Refinitive'!$B$10*'ISSUE SCORE from EIKON'!CJ377)+('ISSUE SCORE from EIKON'!CY377*'WEIGHTED from Refinitive'!$B$11)+('WEIGHTED from Refinitive'!$B$14*'ISSUE SCORE from EIKON'!DN377)+('ISSUE SCORE from EIKON'!EC377*'WEIGHTED from Refinitive'!$B$15)+('WEIGHTED from Refinitive'!$B$16*'ISSUE SCORE from EIKON'!ER377)</f>
        <v>62.509354337010784</v>
      </c>
      <c r="I374" s="1">
        <f>('WEIGHTED from Refinitive'!$B$3*'ISSUE SCORE from EIKON'!N377)+('WEIGHTED from Refinitive'!$B$4*'ISSUE SCORE from EIKON'!AC377)+('ISSUE SCORE from EIKON'!AR377*'WEIGHTED from Refinitive'!$B$5)+('WEIGHTED from Refinitive'!$B$8*'ISSUE SCORE from EIKON'!BG377)+('ISSUE SCORE from EIKON'!BV377*'WEIGHTED from Refinitive'!$B$9)+('WEIGHTED from Refinitive'!$B$10*'ISSUE SCORE from EIKON'!CK377)+('ISSUE SCORE from EIKON'!CZ377*'WEIGHTED from Refinitive'!$B$11)+('WEIGHTED from Refinitive'!$B$14*'ISSUE SCORE from EIKON'!DO377)+('ISSUE SCORE from EIKON'!ED377*'WEIGHTED from Refinitive'!$B$15)+('WEIGHTED from Refinitive'!$B$16*'ISSUE SCORE from EIKON'!ES377)</f>
        <v>57.65561800980538</v>
      </c>
      <c r="J374" s="1">
        <f>('WEIGHTED from Refinitive'!$B$3*'ISSUE SCORE from EIKON'!O377)+('WEIGHTED from Refinitive'!$B$4*'ISSUE SCORE from EIKON'!AD377)+('ISSUE SCORE from EIKON'!AS377*'WEIGHTED from Refinitive'!$B$5)+('WEIGHTED from Refinitive'!$B$8*'ISSUE SCORE from EIKON'!BH377)+('ISSUE SCORE from EIKON'!BW377*'WEIGHTED from Refinitive'!$B$9)+('WEIGHTED from Refinitive'!$B$10*'ISSUE SCORE from EIKON'!CL377)+('ISSUE SCORE from EIKON'!DA377*'WEIGHTED from Refinitive'!$B$11)+('WEIGHTED from Refinitive'!$B$14*'ISSUE SCORE from EIKON'!DP377)+('ISSUE SCORE from EIKON'!EE377*'WEIGHTED from Refinitive'!$B$15)+('WEIGHTED from Refinitive'!$B$16*'ISSUE SCORE from EIKON'!ET377)</f>
        <v>52.493666719075463</v>
      </c>
      <c r="K374" s="1">
        <f>('WEIGHTED from Refinitive'!$B$3*'ISSUE SCORE from EIKON'!P377)+('WEIGHTED from Refinitive'!$B$4*'ISSUE SCORE from EIKON'!AE377)+('ISSUE SCORE from EIKON'!AT377*'WEIGHTED from Refinitive'!$B$5)+('WEIGHTED from Refinitive'!$B$8*'ISSUE SCORE from EIKON'!BI377)+('ISSUE SCORE from EIKON'!BX377*'WEIGHTED from Refinitive'!$B$9)+('WEIGHTED from Refinitive'!$B$10*'ISSUE SCORE from EIKON'!CM377)+('ISSUE SCORE from EIKON'!DB377*'WEIGHTED from Refinitive'!$B$11)+('WEIGHTED from Refinitive'!$B$14*'ISSUE SCORE from EIKON'!DQ377)+('ISSUE SCORE from EIKON'!EF377*'WEIGHTED from Refinitive'!$B$15)+('WEIGHTED from Refinitive'!$B$16*'ISSUE SCORE from EIKON'!EU377)</f>
        <v>59.102172947187455</v>
      </c>
      <c r="L374" s="1">
        <f>('WEIGHTED from Refinitive'!$B$3*'ISSUE SCORE from EIKON'!Q377)+('WEIGHTED from Refinitive'!$B$4*'ISSUE SCORE from EIKON'!AF377)+('ISSUE SCORE from EIKON'!AU377*'WEIGHTED from Refinitive'!$B$5)+('WEIGHTED from Refinitive'!$B$8*'ISSUE SCORE from EIKON'!BJ377)+('ISSUE SCORE from EIKON'!BY377*'WEIGHTED from Refinitive'!$B$9)+('WEIGHTED from Refinitive'!$B$10*'ISSUE SCORE from EIKON'!CN377)+('ISSUE SCORE from EIKON'!DC377*'WEIGHTED from Refinitive'!$B$11)+('WEIGHTED from Refinitive'!$B$14*'ISSUE SCORE from EIKON'!DR377)+('ISSUE SCORE from EIKON'!EG377*'WEIGHTED from Refinitive'!$B$15)+('WEIGHTED from Refinitive'!$B$16*'ISSUE SCORE from EIKON'!EV377)</f>
        <v>55.641225310519786</v>
      </c>
      <c r="M374" s="1">
        <f>('WEIGHTED from Refinitive'!$B$3*'ISSUE SCORE from EIKON'!R377)+('WEIGHTED from Refinitive'!$B$4*'ISSUE SCORE from EIKON'!AG377)+('ISSUE SCORE from EIKON'!AV377*'WEIGHTED from Refinitive'!$B$5)+('WEIGHTED from Refinitive'!$B$8*'ISSUE SCORE from EIKON'!BK377)+('ISSUE SCORE from EIKON'!BZ377*'WEIGHTED from Refinitive'!$B$9)+('WEIGHTED from Refinitive'!$B$10*'ISSUE SCORE from EIKON'!CO377)+('ISSUE SCORE from EIKON'!DD377*'WEIGHTED from Refinitive'!$B$11)+('WEIGHTED from Refinitive'!$B$14*'ISSUE SCORE from EIKON'!DS377)+('ISSUE SCORE from EIKON'!EH377*'WEIGHTED from Refinitive'!$B$15)+('WEIGHTED from Refinitive'!$B$16*'ISSUE SCORE from EIKON'!EW377)</f>
        <v>49.345287624708078</v>
      </c>
      <c r="N374" s="1">
        <f>('WEIGHTED from Refinitive'!$B$3*'ISSUE SCORE from EIKON'!S377)+('WEIGHTED from Refinitive'!$B$4*'ISSUE SCORE from EIKON'!AH377)+('ISSUE SCORE from EIKON'!AW377*'WEIGHTED from Refinitive'!$B$5)+('WEIGHTED from Refinitive'!$B$8*'ISSUE SCORE from EIKON'!BL377)+('ISSUE SCORE from EIKON'!CA377*'WEIGHTED from Refinitive'!$B$9)+('WEIGHTED from Refinitive'!$B$10*'ISSUE SCORE from EIKON'!CP377)+('ISSUE SCORE from EIKON'!DE377*'WEIGHTED from Refinitive'!$B$11)+('WEIGHTED from Refinitive'!$B$14*'ISSUE SCORE from EIKON'!DT377)+('ISSUE SCORE from EIKON'!EI377*'WEIGHTED from Refinitive'!$B$15)+('WEIGHTED from Refinitive'!$B$16*'ISSUE SCORE from EIKON'!EX377)</f>
        <v>51.179726368159173</v>
      </c>
      <c r="O374" s="1">
        <f>('WEIGHTED from Refinitive'!$B$3*'ISSUE SCORE from EIKON'!T377)+('WEIGHTED from Refinitive'!$B$4*'ISSUE SCORE from EIKON'!AI377)+('ISSUE SCORE from EIKON'!AX377*'WEIGHTED from Refinitive'!$B$5)+('WEIGHTED from Refinitive'!$B$8*'ISSUE SCORE from EIKON'!BM377)+('ISSUE SCORE from EIKON'!CB377*'WEIGHTED from Refinitive'!$B$9)+('WEIGHTED from Refinitive'!$B$10*'ISSUE SCORE from EIKON'!CQ377)+('ISSUE SCORE from EIKON'!DF377*'WEIGHTED from Refinitive'!$B$11)+('WEIGHTED from Refinitive'!$B$14*'ISSUE SCORE from EIKON'!DU377)+('ISSUE SCORE from EIKON'!EJ377*'WEIGHTED from Refinitive'!$B$15)+('WEIGHTED from Refinitive'!$B$16*'ISSUE SCORE from EIKON'!EY377)</f>
        <v>53.217631609664956</v>
      </c>
      <c r="P374" s="1">
        <f>('WEIGHTED from Refinitive'!$B$3*'ISSUE SCORE from EIKON'!U377)+('WEIGHTED from Refinitive'!$B$4*'ISSUE SCORE from EIKON'!AJ377)+('ISSUE SCORE from EIKON'!AY377*'WEIGHTED from Refinitive'!$B$5)+('WEIGHTED from Refinitive'!$B$8*'ISSUE SCORE from EIKON'!BN377)+('ISSUE SCORE from EIKON'!CC377*'WEIGHTED from Refinitive'!$B$9)+('WEIGHTED from Refinitive'!$B$10*'ISSUE SCORE from EIKON'!CR377)+('ISSUE SCORE from EIKON'!DG377*'WEIGHTED from Refinitive'!$B$11)+('WEIGHTED from Refinitive'!$B$14*'ISSUE SCORE from EIKON'!DV377)+('ISSUE SCORE from EIKON'!EK377*'WEIGHTED from Refinitive'!$B$15)+('WEIGHTED from Refinitive'!$B$16*'ISSUE SCORE from EIKON'!EZ377)</f>
        <v>51.866871324801075</v>
      </c>
    </row>
    <row r="375" spans="1:16" ht="15">
      <c r="A375" s="11" t="s">
        <v>443</v>
      </c>
      <c r="B375" s="1">
        <f>('WEIGHTED from Refinitive'!$B$3*'ISSUE SCORE from EIKON'!G378)+('WEIGHTED from Refinitive'!$B$4*'ISSUE SCORE from EIKON'!V378)+('ISSUE SCORE from EIKON'!AK378*'WEIGHTED from Refinitive'!$B$5)+('WEIGHTED from Refinitive'!$B$8*'ISSUE SCORE from EIKON'!AZ378)+('ISSUE SCORE from EIKON'!BO378*'WEIGHTED from Refinitive'!$B$9)+('WEIGHTED from Refinitive'!$B$10*'ISSUE SCORE from EIKON'!CD378)+('ISSUE SCORE from EIKON'!CS378*'WEIGHTED from Refinitive'!$B$11)+('WEIGHTED from Refinitive'!$B$14*'ISSUE SCORE from EIKON'!DH378)+('ISSUE SCORE from EIKON'!DW378*'WEIGHTED from Refinitive'!$B$15)+('WEIGHTED from Refinitive'!$B$16*'ISSUE SCORE from EIKON'!EL378)</f>
        <v>78.066139322916641</v>
      </c>
      <c r="C375" s="1">
        <f>('WEIGHTED from Refinitive'!$B$3*'ISSUE SCORE from EIKON'!H378)+('WEIGHTED from Refinitive'!$B$4*'ISSUE SCORE from EIKON'!W378)+('ISSUE SCORE from EIKON'!AL378*'WEIGHTED from Refinitive'!$B$5)+('WEIGHTED from Refinitive'!$B$8*'ISSUE SCORE from EIKON'!BA378)+('ISSUE SCORE from EIKON'!BP378*'WEIGHTED from Refinitive'!$B$9)+('WEIGHTED from Refinitive'!$B$10*'ISSUE SCORE from EIKON'!CE378)+('ISSUE SCORE from EIKON'!CT378*'WEIGHTED from Refinitive'!$B$11)+('WEIGHTED from Refinitive'!$B$14*'ISSUE SCORE from EIKON'!DI378)+('ISSUE SCORE from EIKON'!DX378*'WEIGHTED from Refinitive'!$B$15)+('WEIGHTED from Refinitive'!$B$16*'ISSUE SCORE from EIKON'!EM378)</f>
        <v>78.865736541768172</v>
      </c>
      <c r="D375" s="1">
        <f>('WEIGHTED from Refinitive'!$B$3*'ISSUE SCORE from EIKON'!I378)+('WEIGHTED from Refinitive'!$B$4*'ISSUE SCORE from EIKON'!X378)+('ISSUE SCORE from EIKON'!AM378*'WEIGHTED from Refinitive'!$B$5)+('WEIGHTED from Refinitive'!$B$8*'ISSUE SCORE from EIKON'!BB378)+('ISSUE SCORE from EIKON'!BQ378*'WEIGHTED from Refinitive'!$B$9)+('WEIGHTED from Refinitive'!$B$10*'ISSUE SCORE from EIKON'!CF378)+('ISSUE SCORE from EIKON'!CU378*'WEIGHTED from Refinitive'!$B$11)+('WEIGHTED from Refinitive'!$B$14*'ISSUE SCORE from EIKON'!DJ378)+('ISSUE SCORE from EIKON'!DY378*'WEIGHTED from Refinitive'!$B$15)+('WEIGHTED from Refinitive'!$B$16*'ISSUE SCORE from EIKON'!EN378)</f>
        <v>78.786974522452567</v>
      </c>
      <c r="E375" s="1">
        <f>('WEIGHTED from Refinitive'!$B$3*'ISSUE SCORE from EIKON'!J378)+('WEIGHTED from Refinitive'!$B$4*'ISSUE SCORE from EIKON'!Y378)+('ISSUE SCORE from EIKON'!AN378*'WEIGHTED from Refinitive'!$B$5)+('WEIGHTED from Refinitive'!$B$8*'ISSUE SCORE from EIKON'!BC378)+('ISSUE SCORE from EIKON'!BR378*'WEIGHTED from Refinitive'!$B$9)+('WEIGHTED from Refinitive'!$B$10*'ISSUE SCORE from EIKON'!CG378)+('ISSUE SCORE from EIKON'!CV378*'WEIGHTED from Refinitive'!$B$11)+('WEIGHTED from Refinitive'!$B$14*'ISSUE SCORE from EIKON'!DK378)+('ISSUE SCORE from EIKON'!DZ378*'WEIGHTED from Refinitive'!$B$15)+('WEIGHTED from Refinitive'!$B$16*'ISSUE SCORE from EIKON'!EO378)</f>
        <v>78.531531889353701</v>
      </c>
      <c r="F375" s="1">
        <f>('WEIGHTED from Refinitive'!$B$3*'ISSUE SCORE from EIKON'!K378)+('WEIGHTED from Refinitive'!$B$4*'ISSUE SCORE from EIKON'!Z378)+('ISSUE SCORE from EIKON'!AO378*'WEIGHTED from Refinitive'!$B$5)+('WEIGHTED from Refinitive'!$B$8*'ISSUE SCORE from EIKON'!BD378)+('ISSUE SCORE from EIKON'!BS378*'WEIGHTED from Refinitive'!$B$9)+('WEIGHTED from Refinitive'!$B$10*'ISSUE SCORE from EIKON'!CH378)+('ISSUE SCORE from EIKON'!CW378*'WEIGHTED from Refinitive'!$B$11)+('WEIGHTED from Refinitive'!$B$14*'ISSUE SCORE from EIKON'!DL378)+('ISSUE SCORE from EIKON'!EA378*'WEIGHTED from Refinitive'!$B$15)+('WEIGHTED from Refinitive'!$B$16*'ISSUE SCORE from EIKON'!EP378)</f>
        <v>73.64726286146022</v>
      </c>
      <c r="G375" s="1">
        <f>('WEIGHTED from Refinitive'!$B$3*'ISSUE SCORE from EIKON'!L378)+('WEIGHTED from Refinitive'!$B$4*'ISSUE SCORE from EIKON'!AA378)+('ISSUE SCORE from EIKON'!AP378*'WEIGHTED from Refinitive'!$B$5)+('WEIGHTED from Refinitive'!$B$8*'ISSUE SCORE from EIKON'!BE378)+('ISSUE SCORE from EIKON'!BT378*'WEIGHTED from Refinitive'!$B$9)+('WEIGHTED from Refinitive'!$B$10*'ISSUE SCORE from EIKON'!CI378)+('ISSUE SCORE from EIKON'!CX378*'WEIGHTED from Refinitive'!$B$11)+('WEIGHTED from Refinitive'!$B$14*'ISSUE SCORE from EIKON'!DM378)+('ISSUE SCORE from EIKON'!EB378*'WEIGHTED from Refinitive'!$B$15)+('WEIGHTED from Refinitive'!$B$16*'ISSUE SCORE from EIKON'!EQ378)</f>
        <v>72.206481018980966</v>
      </c>
      <c r="H375" s="1">
        <f>('WEIGHTED from Refinitive'!$B$3*'ISSUE SCORE from EIKON'!M378)+('WEIGHTED from Refinitive'!$B$4*'ISSUE SCORE from EIKON'!AB378)+('ISSUE SCORE from EIKON'!AQ378*'WEIGHTED from Refinitive'!$B$5)+('WEIGHTED from Refinitive'!$B$8*'ISSUE SCORE from EIKON'!BF378)+('ISSUE SCORE from EIKON'!BU378*'WEIGHTED from Refinitive'!$B$9)+('WEIGHTED from Refinitive'!$B$10*'ISSUE SCORE from EIKON'!CJ378)+('ISSUE SCORE from EIKON'!CY378*'WEIGHTED from Refinitive'!$B$11)+('WEIGHTED from Refinitive'!$B$14*'ISSUE SCORE from EIKON'!DN378)+('ISSUE SCORE from EIKON'!EC378*'WEIGHTED from Refinitive'!$B$15)+('WEIGHTED from Refinitive'!$B$16*'ISSUE SCORE from EIKON'!ER378)</f>
        <v>73.582426811710079</v>
      </c>
      <c r="I375" s="1">
        <f>('WEIGHTED from Refinitive'!$B$3*'ISSUE SCORE from EIKON'!N378)+('WEIGHTED from Refinitive'!$B$4*'ISSUE SCORE from EIKON'!AC378)+('ISSUE SCORE from EIKON'!AR378*'WEIGHTED from Refinitive'!$B$5)+('WEIGHTED from Refinitive'!$B$8*'ISSUE SCORE from EIKON'!BG378)+('ISSUE SCORE from EIKON'!BV378*'WEIGHTED from Refinitive'!$B$9)+('WEIGHTED from Refinitive'!$B$10*'ISSUE SCORE from EIKON'!CK378)+('ISSUE SCORE from EIKON'!CZ378*'WEIGHTED from Refinitive'!$B$11)+('WEIGHTED from Refinitive'!$B$14*'ISSUE SCORE from EIKON'!DO378)+('ISSUE SCORE from EIKON'!ED378*'WEIGHTED from Refinitive'!$B$15)+('WEIGHTED from Refinitive'!$B$16*'ISSUE SCORE from EIKON'!ES378)</f>
        <v>74.861539878609207</v>
      </c>
      <c r="J375" s="1">
        <f>('WEIGHTED from Refinitive'!$B$3*'ISSUE SCORE from EIKON'!O378)+('WEIGHTED from Refinitive'!$B$4*'ISSUE SCORE from EIKON'!AD378)+('ISSUE SCORE from EIKON'!AS378*'WEIGHTED from Refinitive'!$B$5)+('WEIGHTED from Refinitive'!$B$8*'ISSUE SCORE from EIKON'!BH378)+('ISSUE SCORE from EIKON'!BW378*'WEIGHTED from Refinitive'!$B$9)+('WEIGHTED from Refinitive'!$B$10*'ISSUE SCORE from EIKON'!CL378)+('ISSUE SCORE from EIKON'!DA378*'WEIGHTED from Refinitive'!$B$11)+('WEIGHTED from Refinitive'!$B$14*'ISSUE SCORE from EIKON'!DP378)+('ISSUE SCORE from EIKON'!EE378*'WEIGHTED from Refinitive'!$B$15)+('WEIGHTED from Refinitive'!$B$16*'ISSUE SCORE from EIKON'!ET378)</f>
        <v>75.327730926859999</v>
      </c>
      <c r="K375" s="1">
        <f>('WEIGHTED from Refinitive'!$B$3*'ISSUE SCORE from EIKON'!P378)+('WEIGHTED from Refinitive'!$B$4*'ISSUE SCORE from EIKON'!AE378)+('ISSUE SCORE from EIKON'!AT378*'WEIGHTED from Refinitive'!$B$5)+('WEIGHTED from Refinitive'!$B$8*'ISSUE SCORE from EIKON'!BI378)+('ISSUE SCORE from EIKON'!BX378*'WEIGHTED from Refinitive'!$B$9)+('WEIGHTED from Refinitive'!$B$10*'ISSUE SCORE from EIKON'!CM378)+('ISSUE SCORE from EIKON'!DB378*'WEIGHTED from Refinitive'!$B$11)+('WEIGHTED from Refinitive'!$B$14*'ISSUE SCORE from EIKON'!DQ378)+('ISSUE SCORE from EIKON'!EF378*'WEIGHTED from Refinitive'!$B$15)+('WEIGHTED from Refinitive'!$B$16*'ISSUE SCORE from EIKON'!EU378)</f>
        <v>73.306742130050367</v>
      </c>
      <c r="L375" s="1">
        <f>('WEIGHTED from Refinitive'!$B$3*'ISSUE SCORE from EIKON'!Q378)+('WEIGHTED from Refinitive'!$B$4*'ISSUE SCORE from EIKON'!AF378)+('ISSUE SCORE from EIKON'!AU378*'WEIGHTED from Refinitive'!$B$5)+('WEIGHTED from Refinitive'!$B$8*'ISSUE SCORE from EIKON'!BJ378)+('ISSUE SCORE from EIKON'!BY378*'WEIGHTED from Refinitive'!$B$9)+('WEIGHTED from Refinitive'!$B$10*'ISSUE SCORE from EIKON'!CN378)+('ISSUE SCORE from EIKON'!DC378*'WEIGHTED from Refinitive'!$B$11)+('WEIGHTED from Refinitive'!$B$14*'ISSUE SCORE from EIKON'!DR378)+('ISSUE SCORE from EIKON'!EG378*'WEIGHTED from Refinitive'!$B$15)+('WEIGHTED from Refinitive'!$B$16*'ISSUE SCORE from EIKON'!EV378)</f>
        <v>67.154449194251427</v>
      </c>
      <c r="M375" s="1">
        <f>('WEIGHTED from Refinitive'!$B$3*'ISSUE SCORE from EIKON'!R378)+('WEIGHTED from Refinitive'!$B$4*'ISSUE SCORE from EIKON'!AG378)+('ISSUE SCORE from EIKON'!AV378*'WEIGHTED from Refinitive'!$B$5)+('WEIGHTED from Refinitive'!$B$8*'ISSUE SCORE from EIKON'!BK378)+('ISSUE SCORE from EIKON'!BZ378*'WEIGHTED from Refinitive'!$B$9)+('WEIGHTED from Refinitive'!$B$10*'ISSUE SCORE from EIKON'!CO378)+('ISSUE SCORE from EIKON'!DD378*'WEIGHTED from Refinitive'!$B$11)+('WEIGHTED from Refinitive'!$B$14*'ISSUE SCORE from EIKON'!DS378)+('ISSUE SCORE from EIKON'!EH378*'WEIGHTED from Refinitive'!$B$15)+('WEIGHTED from Refinitive'!$B$16*'ISSUE SCORE from EIKON'!EW378)</f>
        <v>49.214721152235761</v>
      </c>
      <c r="N375" s="1">
        <f>('WEIGHTED from Refinitive'!$B$3*'ISSUE SCORE from EIKON'!S378)+('WEIGHTED from Refinitive'!$B$4*'ISSUE SCORE from EIKON'!AH378)+('ISSUE SCORE from EIKON'!AW378*'WEIGHTED from Refinitive'!$B$5)+('WEIGHTED from Refinitive'!$B$8*'ISSUE SCORE from EIKON'!BL378)+('ISSUE SCORE from EIKON'!CA378*'WEIGHTED from Refinitive'!$B$9)+('WEIGHTED from Refinitive'!$B$10*'ISSUE SCORE from EIKON'!CP378)+('ISSUE SCORE from EIKON'!DE378*'WEIGHTED from Refinitive'!$B$11)+('WEIGHTED from Refinitive'!$B$14*'ISSUE SCORE from EIKON'!DT378)+('ISSUE SCORE from EIKON'!EI378*'WEIGHTED from Refinitive'!$B$15)+('WEIGHTED from Refinitive'!$B$16*'ISSUE SCORE from EIKON'!EX378)</f>
        <v>56.367816229688884</v>
      </c>
      <c r="O375" s="1">
        <f>('WEIGHTED from Refinitive'!$B$3*'ISSUE SCORE from EIKON'!T378)+('WEIGHTED from Refinitive'!$B$4*'ISSUE SCORE from EIKON'!AI378)+('ISSUE SCORE from EIKON'!AX378*'WEIGHTED from Refinitive'!$B$5)+('WEIGHTED from Refinitive'!$B$8*'ISSUE SCORE from EIKON'!BM378)+('ISSUE SCORE from EIKON'!CB378*'WEIGHTED from Refinitive'!$B$9)+('WEIGHTED from Refinitive'!$B$10*'ISSUE SCORE from EIKON'!CQ378)+('ISSUE SCORE from EIKON'!DF378*'WEIGHTED from Refinitive'!$B$11)+('WEIGHTED from Refinitive'!$B$14*'ISSUE SCORE from EIKON'!DU378)+('ISSUE SCORE from EIKON'!EJ378*'WEIGHTED from Refinitive'!$B$15)+('WEIGHTED from Refinitive'!$B$16*'ISSUE SCORE from EIKON'!EY378)</f>
        <v>52.962987012986972</v>
      </c>
      <c r="P375" s="1">
        <f>('WEIGHTED from Refinitive'!$B$3*'ISSUE SCORE from EIKON'!U378)+('WEIGHTED from Refinitive'!$B$4*'ISSUE SCORE from EIKON'!AJ378)+('ISSUE SCORE from EIKON'!AY378*'WEIGHTED from Refinitive'!$B$5)+('WEIGHTED from Refinitive'!$B$8*'ISSUE SCORE from EIKON'!BN378)+('ISSUE SCORE from EIKON'!CC378*'WEIGHTED from Refinitive'!$B$9)+('WEIGHTED from Refinitive'!$B$10*'ISSUE SCORE from EIKON'!CR378)+('ISSUE SCORE from EIKON'!DG378*'WEIGHTED from Refinitive'!$B$11)+('WEIGHTED from Refinitive'!$B$14*'ISSUE SCORE from EIKON'!DV378)+('ISSUE SCORE from EIKON'!EK378*'WEIGHTED from Refinitive'!$B$15)+('WEIGHTED from Refinitive'!$B$16*'ISSUE SCORE from EIKON'!EZ378)</f>
        <v>54.955305457202222</v>
      </c>
    </row>
    <row r="376" spans="1:16" ht="15">
      <c r="A376" s="11" t="s">
        <v>444</v>
      </c>
      <c r="B376" s="1">
        <f>('WEIGHTED from Refinitive'!$B$3*'ISSUE SCORE from EIKON'!G379)+('WEIGHTED from Refinitive'!$B$4*'ISSUE SCORE from EIKON'!V379)+('ISSUE SCORE from EIKON'!AK379*'WEIGHTED from Refinitive'!$B$5)+('WEIGHTED from Refinitive'!$B$8*'ISSUE SCORE from EIKON'!AZ379)+('ISSUE SCORE from EIKON'!BO379*'WEIGHTED from Refinitive'!$B$9)+('WEIGHTED from Refinitive'!$B$10*'ISSUE SCORE from EIKON'!CD379)+('ISSUE SCORE from EIKON'!CS379*'WEIGHTED from Refinitive'!$B$11)+('WEIGHTED from Refinitive'!$B$14*'ISSUE SCORE from EIKON'!DH379)+('ISSUE SCORE from EIKON'!DW379*'WEIGHTED from Refinitive'!$B$15)+('WEIGHTED from Refinitive'!$B$16*'ISSUE SCORE from EIKON'!EL379)</f>
        <v>84.893510926251608</v>
      </c>
      <c r="C376" s="1">
        <f>('WEIGHTED from Refinitive'!$B$3*'ISSUE SCORE from EIKON'!H379)+('WEIGHTED from Refinitive'!$B$4*'ISSUE SCORE from EIKON'!W379)+('ISSUE SCORE from EIKON'!AL379*'WEIGHTED from Refinitive'!$B$5)+('WEIGHTED from Refinitive'!$B$8*'ISSUE SCORE from EIKON'!BA379)+('ISSUE SCORE from EIKON'!BP379*'WEIGHTED from Refinitive'!$B$9)+('WEIGHTED from Refinitive'!$B$10*'ISSUE SCORE from EIKON'!CE379)+('ISSUE SCORE from EIKON'!CT379*'WEIGHTED from Refinitive'!$B$11)+('WEIGHTED from Refinitive'!$B$14*'ISSUE SCORE from EIKON'!DI379)+('ISSUE SCORE from EIKON'!DX379*'WEIGHTED from Refinitive'!$B$15)+('WEIGHTED from Refinitive'!$B$16*'ISSUE SCORE from EIKON'!EM379)</f>
        <v>81.469294879281833</v>
      </c>
      <c r="D376" s="1">
        <f>('WEIGHTED from Refinitive'!$B$3*'ISSUE SCORE from EIKON'!I379)+('WEIGHTED from Refinitive'!$B$4*'ISSUE SCORE from EIKON'!X379)+('ISSUE SCORE from EIKON'!AM379*'WEIGHTED from Refinitive'!$B$5)+('WEIGHTED from Refinitive'!$B$8*'ISSUE SCORE from EIKON'!BB379)+('ISSUE SCORE from EIKON'!BQ379*'WEIGHTED from Refinitive'!$B$9)+('WEIGHTED from Refinitive'!$B$10*'ISSUE SCORE from EIKON'!CF379)+('ISSUE SCORE from EIKON'!CU379*'WEIGHTED from Refinitive'!$B$11)+('WEIGHTED from Refinitive'!$B$14*'ISSUE SCORE from EIKON'!DJ379)+('ISSUE SCORE from EIKON'!DY379*'WEIGHTED from Refinitive'!$B$15)+('WEIGHTED from Refinitive'!$B$16*'ISSUE SCORE from EIKON'!EN379)</f>
        <v>79.209319199099937</v>
      </c>
      <c r="E376" s="1">
        <f>('WEIGHTED from Refinitive'!$B$3*'ISSUE SCORE from EIKON'!J379)+('WEIGHTED from Refinitive'!$B$4*'ISSUE SCORE from EIKON'!Y379)+('ISSUE SCORE from EIKON'!AN379*'WEIGHTED from Refinitive'!$B$5)+('WEIGHTED from Refinitive'!$B$8*'ISSUE SCORE from EIKON'!BC379)+('ISSUE SCORE from EIKON'!BR379*'WEIGHTED from Refinitive'!$B$9)+('WEIGHTED from Refinitive'!$B$10*'ISSUE SCORE from EIKON'!CG379)+('ISSUE SCORE from EIKON'!CV379*'WEIGHTED from Refinitive'!$B$11)+('WEIGHTED from Refinitive'!$B$14*'ISSUE SCORE from EIKON'!DK379)+('ISSUE SCORE from EIKON'!DZ379*'WEIGHTED from Refinitive'!$B$15)+('WEIGHTED from Refinitive'!$B$16*'ISSUE SCORE from EIKON'!EO379)</f>
        <v>77.600891645667716</v>
      </c>
      <c r="F376" s="1">
        <f>('WEIGHTED from Refinitive'!$B$3*'ISSUE SCORE from EIKON'!K379)+('WEIGHTED from Refinitive'!$B$4*'ISSUE SCORE from EIKON'!Z379)+('ISSUE SCORE from EIKON'!AO379*'WEIGHTED from Refinitive'!$B$5)+('WEIGHTED from Refinitive'!$B$8*'ISSUE SCORE from EIKON'!BD379)+('ISSUE SCORE from EIKON'!BS379*'WEIGHTED from Refinitive'!$B$9)+('WEIGHTED from Refinitive'!$B$10*'ISSUE SCORE from EIKON'!CH379)+('ISSUE SCORE from EIKON'!CW379*'WEIGHTED from Refinitive'!$B$11)+('WEIGHTED from Refinitive'!$B$14*'ISSUE SCORE from EIKON'!DL379)+('ISSUE SCORE from EIKON'!EA379*'WEIGHTED from Refinitive'!$B$15)+('WEIGHTED from Refinitive'!$B$16*'ISSUE SCORE from EIKON'!EP379)</f>
        <v>73.779385923252264</v>
      </c>
      <c r="G376" s="1">
        <f>('WEIGHTED from Refinitive'!$B$3*'ISSUE SCORE from EIKON'!L379)+('WEIGHTED from Refinitive'!$B$4*'ISSUE SCORE from EIKON'!AA379)+('ISSUE SCORE from EIKON'!AP379*'WEIGHTED from Refinitive'!$B$5)+('WEIGHTED from Refinitive'!$B$8*'ISSUE SCORE from EIKON'!BE379)+('ISSUE SCORE from EIKON'!BT379*'WEIGHTED from Refinitive'!$B$9)+('WEIGHTED from Refinitive'!$B$10*'ISSUE SCORE from EIKON'!CI379)+('ISSUE SCORE from EIKON'!CX379*'WEIGHTED from Refinitive'!$B$11)+('WEIGHTED from Refinitive'!$B$14*'ISSUE SCORE from EIKON'!DM379)+('ISSUE SCORE from EIKON'!EB379*'WEIGHTED from Refinitive'!$B$15)+('WEIGHTED from Refinitive'!$B$16*'ISSUE SCORE from EIKON'!EQ379)</f>
        <v>73.939186151079127</v>
      </c>
      <c r="H376" s="1">
        <f>('WEIGHTED from Refinitive'!$B$3*'ISSUE SCORE from EIKON'!M379)+('WEIGHTED from Refinitive'!$B$4*'ISSUE SCORE from EIKON'!AB379)+('ISSUE SCORE from EIKON'!AQ379*'WEIGHTED from Refinitive'!$B$5)+('WEIGHTED from Refinitive'!$B$8*'ISSUE SCORE from EIKON'!BF379)+('ISSUE SCORE from EIKON'!BU379*'WEIGHTED from Refinitive'!$B$9)+('WEIGHTED from Refinitive'!$B$10*'ISSUE SCORE from EIKON'!CJ379)+('ISSUE SCORE from EIKON'!CY379*'WEIGHTED from Refinitive'!$B$11)+('WEIGHTED from Refinitive'!$B$14*'ISSUE SCORE from EIKON'!DN379)+('ISSUE SCORE from EIKON'!EC379*'WEIGHTED from Refinitive'!$B$15)+('WEIGHTED from Refinitive'!$B$16*'ISSUE SCORE from EIKON'!ER379)</f>
        <v>67.929208701134925</v>
      </c>
      <c r="I376" s="1">
        <f>('WEIGHTED from Refinitive'!$B$3*'ISSUE SCORE from EIKON'!N379)+('WEIGHTED from Refinitive'!$B$4*'ISSUE SCORE from EIKON'!AC379)+('ISSUE SCORE from EIKON'!AR379*'WEIGHTED from Refinitive'!$B$5)+('WEIGHTED from Refinitive'!$B$8*'ISSUE SCORE from EIKON'!BG379)+('ISSUE SCORE from EIKON'!BV379*'WEIGHTED from Refinitive'!$B$9)+('WEIGHTED from Refinitive'!$B$10*'ISSUE SCORE from EIKON'!CK379)+('ISSUE SCORE from EIKON'!CZ379*'WEIGHTED from Refinitive'!$B$11)+('WEIGHTED from Refinitive'!$B$14*'ISSUE SCORE from EIKON'!DO379)+('ISSUE SCORE from EIKON'!ED379*'WEIGHTED from Refinitive'!$B$15)+('WEIGHTED from Refinitive'!$B$16*'ISSUE SCORE from EIKON'!ES379)</f>
        <v>75.916954951960804</v>
      </c>
      <c r="J376" s="1">
        <f>('WEIGHTED from Refinitive'!$B$3*'ISSUE SCORE from EIKON'!O379)+('WEIGHTED from Refinitive'!$B$4*'ISSUE SCORE from EIKON'!AD379)+('ISSUE SCORE from EIKON'!AS379*'WEIGHTED from Refinitive'!$B$5)+('WEIGHTED from Refinitive'!$B$8*'ISSUE SCORE from EIKON'!BH379)+('ISSUE SCORE from EIKON'!BW379*'WEIGHTED from Refinitive'!$B$9)+('WEIGHTED from Refinitive'!$B$10*'ISSUE SCORE from EIKON'!CL379)+('ISSUE SCORE from EIKON'!DA379*'WEIGHTED from Refinitive'!$B$11)+('WEIGHTED from Refinitive'!$B$14*'ISSUE SCORE from EIKON'!DP379)+('ISSUE SCORE from EIKON'!EE379*'WEIGHTED from Refinitive'!$B$15)+('WEIGHTED from Refinitive'!$B$16*'ISSUE SCORE from EIKON'!ET379)</f>
        <v>59.451644921155825</v>
      </c>
      <c r="K376" s="1">
        <f>('WEIGHTED from Refinitive'!$B$3*'ISSUE SCORE from EIKON'!P379)+('WEIGHTED from Refinitive'!$B$4*'ISSUE SCORE from EIKON'!AE379)+('ISSUE SCORE from EIKON'!AT379*'WEIGHTED from Refinitive'!$B$5)+('WEIGHTED from Refinitive'!$B$8*'ISSUE SCORE from EIKON'!BI379)+('ISSUE SCORE from EIKON'!BX379*'WEIGHTED from Refinitive'!$B$9)+('WEIGHTED from Refinitive'!$B$10*'ISSUE SCORE from EIKON'!CM379)+('ISSUE SCORE from EIKON'!DB379*'WEIGHTED from Refinitive'!$B$11)+('WEIGHTED from Refinitive'!$B$14*'ISSUE SCORE from EIKON'!DQ379)+('ISSUE SCORE from EIKON'!EF379*'WEIGHTED from Refinitive'!$B$15)+('WEIGHTED from Refinitive'!$B$16*'ISSUE SCORE from EIKON'!EU379)</f>
        <v>57.48847205939817</v>
      </c>
      <c r="L376" s="1">
        <f>('WEIGHTED from Refinitive'!$B$3*'ISSUE SCORE from EIKON'!Q379)+('WEIGHTED from Refinitive'!$B$4*'ISSUE SCORE from EIKON'!AF379)+('ISSUE SCORE from EIKON'!AU379*'WEIGHTED from Refinitive'!$B$5)+('WEIGHTED from Refinitive'!$B$8*'ISSUE SCORE from EIKON'!BJ379)+('ISSUE SCORE from EIKON'!BY379*'WEIGHTED from Refinitive'!$B$9)+('WEIGHTED from Refinitive'!$B$10*'ISSUE SCORE from EIKON'!CN379)+('ISSUE SCORE from EIKON'!DC379*'WEIGHTED from Refinitive'!$B$11)+('WEIGHTED from Refinitive'!$B$14*'ISSUE SCORE from EIKON'!DR379)+('ISSUE SCORE from EIKON'!EG379*'WEIGHTED from Refinitive'!$B$15)+('WEIGHTED from Refinitive'!$B$16*'ISSUE SCORE from EIKON'!EV379)</f>
        <v>47.07275631500741</v>
      </c>
      <c r="M376" s="1">
        <f>('WEIGHTED from Refinitive'!$B$3*'ISSUE SCORE from EIKON'!R379)+('WEIGHTED from Refinitive'!$B$4*'ISSUE SCORE from EIKON'!AG379)+('ISSUE SCORE from EIKON'!AV379*'WEIGHTED from Refinitive'!$B$5)+('WEIGHTED from Refinitive'!$B$8*'ISSUE SCORE from EIKON'!BK379)+('ISSUE SCORE from EIKON'!BZ379*'WEIGHTED from Refinitive'!$B$9)+('WEIGHTED from Refinitive'!$B$10*'ISSUE SCORE from EIKON'!CO379)+('ISSUE SCORE from EIKON'!DD379*'WEIGHTED from Refinitive'!$B$11)+('WEIGHTED from Refinitive'!$B$14*'ISSUE SCORE from EIKON'!DS379)+('ISSUE SCORE from EIKON'!EH379*'WEIGHTED from Refinitive'!$B$15)+('WEIGHTED from Refinitive'!$B$16*'ISSUE SCORE from EIKON'!EW379)</f>
        <v>37.269886363636317</v>
      </c>
      <c r="N376" s="1">
        <f>('WEIGHTED from Refinitive'!$B$3*'ISSUE SCORE from EIKON'!S379)+('WEIGHTED from Refinitive'!$B$4*'ISSUE SCORE from EIKON'!AH379)+('ISSUE SCORE from EIKON'!AW379*'WEIGHTED from Refinitive'!$B$5)+('WEIGHTED from Refinitive'!$B$8*'ISSUE SCORE from EIKON'!BL379)+('ISSUE SCORE from EIKON'!CA379*'WEIGHTED from Refinitive'!$B$9)+('WEIGHTED from Refinitive'!$B$10*'ISSUE SCORE from EIKON'!CP379)+('ISSUE SCORE from EIKON'!DE379*'WEIGHTED from Refinitive'!$B$11)+('WEIGHTED from Refinitive'!$B$14*'ISSUE SCORE from EIKON'!DT379)+('ISSUE SCORE from EIKON'!EI379*'WEIGHTED from Refinitive'!$B$15)+('WEIGHTED from Refinitive'!$B$16*'ISSUE SCORE from EIKON'!EX379)</f>
        <v>39.876476539022242</v>
      </c>
      <c r="O376" s="1">
        <f>('WEIGHTED from Refinitive'!$B$3*'ISSUE SCORE from EIKON'!T379)+('WEIGHTED from Refinitive'!$B$4*'ISSUE SCORE from EIKON'!AI379)+('ISSUE SCORE from EIKON'!AX379*'WEIGHTED from Refinitive'!$B$5)+('WEIGHTED from Refinitive'!$B$8*'ISSUE SCORE from EIKON'!BM379)+('ISSUE SCORE from EIKON'!CB379*'WEIGHTED from Refinitive'!$B$9)+('WEIGHTED from Refinitive'!$B$10*'ISSUE SCORE from EIKON'!CQ379)+('ISSUE SCORE from EIKON'!DF379*'WEIGHTED from Refinitive'!$B$11)+('WEIGHTED from Refinitive'!$B$14*'ISSUE SCORE from EIKON'!DU379)+('ISSUE SCORE from EIKON'!EJ379*'WEIGHTED from Refinitive'!$B$15)+('WEIGHTED from Refinitive'!$B$16*'ISSUE SCORE from EIKON'!EY379)</f>
        <v>36.313470634607761</v>
      </c>
      <c r="P376" s="1">
        <f>('WEIGHTED from Refinitive'!$B$3*'ISSUE SCORE from EIKON'!U379)+('WEIGHTED from Refinitive'!$B$4*'ISSUE SCORE from EIKON'!AJ379)+('ISSUE SCORE from EIKON'!AY379*'WEIGHTED from Refinitive'!$B$5)+('WEIGHTED from Refinitive'!$B$8*'ISSUE SCORE from EIKON'!BN379)+('ISSUE SCORE from EIKON'!CC379*'WEIGHTED from Refinitive'!$B$9)+('WEIGHTED from Refinitive'!$B$10*'ISSUE SCORE from EIKON'!CR379)+('ISSUE SCORE from EIKON'!DG379*'WEIGHTED from Refinitive'!$B$11)+('WEIGHTED from Refinitive'!$B$14*'ISSUE SCORE from EIKON'!DV379)+('ISSUE SCORE from EIKON'!EK379*'WEIGHTED from Refinitive'!$B$15)+('WEIGHTED from Refinitive'!$B$16*'ISSUE SCORE from EIKON'!EZ379)</f>
        <v>37.438869463869416</v>
      </c>
    </row>
    <row r="377" spans="1:16" ht="15">
      <c r="A377" s="11" t="s">
        <v>445</v>
      </c>
      <c r="B377" s="1">
        <f>('WEIGHTED from Refinitive'!$B$3*'ISSUE SCORE from EIKON'!G380)+('WEIGHTED from Refinitive'!$B$4*'ISSUE SCORE from EIKON'!V380)+('ISSUE SCORE from EIKON'!AK380*'WEIGHTED from Refinitive'!$B$5)+('WEIGHTED from Refinitive'!$B$8*'ISSUE SCORE from EIKON'!AZ380)+('ISSUE SCORE from EIKON'!BO380*'WEIGHTED from Refinitive'!$B$9)+('WEIGHTED from Refinitive'!$B$10*'ISSUE SCORE from EIKON'!CD380)+('ISSUE SCORE from EIKON'!CS380*'WEIGHTED from Refinitive'!$B$11)+('WEIGHTED from Refinitive'!$B$14*'ISSUE SCORE from EIKON'!DH380)+('ISSUE SCORE from EIKON'!DW380*'WEIGHTED from Refinitive'!$B$15)+('WEIGHTED from Refinitive'!$B$16*'ISSUE SCORE from EIKON'!EL380)</f>
        <v>48.871999684177226</v>
      </c>
      <c r="C377" s="1">
        <f>('WEIGHTED from Refinitive'!$B$3*'ISSUE SCORE from EIKON'!H380)+('WEIGHTED from Refinitive'!$B$4*'ISSUE SCORE from EIKON'!W380)+('ISSUE SCORE from EIKON'!AL380*'WEIGHTED from Refinitive'!$B$5)+('WEIGHTED from Refinitive'!$B$8*'ISSUE SCORE from EIKON'!BA380)+('ISSUE SCORE from EIKON'!BP380*'WEIGHTED from Refinitive'!$B$9)+('WEIGHTED from Refinitive'!$B$10*'ISSUE SCORE from EIKON'!CE380)+('ISSUE SCORE from EIKON'!CT380*'WEIGHTED from Refinitive'!$B$11)+('WEIGHTED from Refinitive'!$B$14*'ISSUE SCORE from EIKON'!DI380)+('ISSUE SCORE from EIKON'!DX380*'WEIGHTED from Refinitive'!$B$15)+('WEIGHTED from Refinitive'!$B$16*'ISSUE SCORE from EIKON'!EM380)</f>
        <v>44.418666731236897</v>
      </c>
      <c r="D377" s="1">
        <f>('WEIGHTED from Refinitive'!$B$3*'ISSUE SCORE from EIKON'!I380)+('WEIGHTED from Refinitive'!$B$4*'ISSUE SCORE from EIKON'!X380)+('ISSUE SCORE from EIKON'!AM380*'WEIGHTED from Refinitive'!$B$5)+('WEIGHTED from Refinitive'!$B$8*'ISSUE SCORE from EIKON'!BB380)+('ISSUE SCORE from EIKON'!BQ380*'WEIGHTED from Refinitive'!$B$9)+('WEIGHTED from Refinitive'!$B$10*'ISSUE SCORE from EIKON'!CF380)+('ISSUE SCORE from EIKON'!CU380*'WEIGHTED from Refinitive'!$B$11)+('WEIGHTED from Refinitive'!$B$14*'ISSUE SCORE from EIKON'!DJ380)+('ISSUE SCORE from EIKON'!DY380*'WEIGHTED from Refinitive'!$B$15)+('WEIGHTED from Refinitive'!$B$16*'ISSUE SCORE from EIKON'!EN380)</f>
        <v>42.125065515077658</v>
      </c>
      <c r="E377" s="1">
        <f>('WEIGHTED from Refinitive'!$B$3*'ISSUE SCORE from EIKON'!J380)+('WEIGHTED from Refinitive'!$B$4*'ISSUE SCORE from EIKON'!Y380)+('ISSUE SCORE from EIKON'!AN380*'WEIGHTED from Refinitive'!$B$5)+('WEIGHTED from Refinitive'!$B$8*'ISSUE SCORE from EIKON'!BC380)+('ISSUE SCORE from EIKON'!BR380*'WEIGHTED from Refinitive'!$B$9)+('WEIGHTED from Refinitive'!$B$10*'ISSUE SCORE from EIKON'!CG380)+('ISSUE SCORE from EIKON'!CV380*'WEIGHTED from Refinitive'!$B$11)+('WEIGHTED from Refinitive'!$B$14*'ISSUE SCORE from EIKON'!DK380)+('ISSUE SCORE from EIKON'!DZ380*'WEIGHTED from Refinitive'!$B$15)+('WEIGHTED from Refinitive'!$B$16*'ISSUE SCORE from EIKON'!EO380)</f>
        <v>35.031204503918445</v>
      </c>
      <c r="F377" s="1">
        <f>('WEIGHTED from Refinitive'!$B$3*'ISSUE SCORE from EIKON'!K380)+('WEIGHTED from Refinitive'!$B$4*'ISSUE SCORE from EIKON'!Z380)+('ISSUE SCORE from EIKON'!AO380*'WEIGHTED from Refinitive'!$B$5)+('WEIGHTED from Refinitive'!$B$8*'ISSUE SCORE from EIKON'!BD380)+('ISSUE SCORE from EIKON'!BS380*'WEIGHTED from Refinitive'!$B$9)+('WEIGHTED from Refinitive'!$B$10*'ISSUE SCORE from EIKON'!CH380)+('ISSUE SCORE from EIKON'!CW380*'WEIGHTED from Refinitive'!$B$11)+('WEIGHTED from Refinitive'!$B$14*'ISSUE SCORE from EIKON'!DL380)+('ISSUE SCORE from EIKON'!EA380*'WEIGHTED from Refinitive'!$B$15)+('WEIGHTED from Refinitive'!$B$16*'ISSUE SCORE from EIKON'!EP380)</f>
        <v>33.438860784605438</v>
      </c>
      <c r="G377" s="1">
        <f>('WEIGHTED from Refinitive'!$B$3*'ISSUE SCORE from EIKON'!L380)+('WEIGHTED from Refinitive'!$B$4*'ISSUE SCORE from EIKON'!AA380)+('ISSUE SCORE from EIKON'!AP380*'WEIGHTED from Refinitive'!$B$5)+('WEIGHTED from Refinitive'!$B$8*'ISSUE SCORE from EIKON'!BE380)+('ISSUE SCORE from EIKON'!BT380*'WEIGHTED from Refinitive'!$B$9)+('WEIGHTED from Refinitive'!$B$10*'ISSUE SCORE from EIKON'!CI380)+('ISSUE SCORE from EIKON'!CX380*'WEIGHTED from Refinitive'!$B$11)+('WEIGHTED from Refinitive'!$B$14*'ISSUE SCORE from EIKON'!DM380)+('ISSUE SCORE from EIKON'!EB380*'WEIGHTED from Refinitive'!$B$15)+('WEIGHTED from Refinitive'!$B$16*'ISSUE SCORE from EIKON'!EQ380)</f>
        <v>34.87857705730044</v>
      </c>
      <c r="H377" s="1">
        <f>('WEIGHTED from Refinitive'!$B$3*'ISSUE SCORE from EIKON'!M380)+('WEIGHTED from Refinitive'!$B$4*'ISSUE SCORE from EIKON'!AB380)+('ISSUE SCORE from EIKON'!AQ380*'WEIGHTED from Refinitive'!$B$5)+('WEIGHTED from Refinitive'!$B$8*'ISSUE SCORE from EIKON'!BF380)+('ISSUE SCORE from EIKON'!BU380*'WEIGHTED from Refinitive'!$B$9)+('WEIGHTED from Refinitive'!$B$10*'ISSUE SCORE from EIKON'!CJ380)+('ISSUE SCORE from EIKON'!CY380*'WEIGHTED from Refinitive'!$B$11)+('WEIGHTED from Refinitive'!$B$14*'ISSUE SCORE from EIKON'!DN380)+('ISSUE SCORE from EIKON'!EC380*'WEIGHTED from Refinitive'!$B$15)+('WEIGHTED from Refinitive'!$B$16*'ISSUE SCORE from EIKON'!ER380)</f>
        <v>41.937021811122513</v>
      </c>
      <c r="I377" s="1">
        <f>('WEIGHTED from Refinitive'!$B$3*'ISSUE SCORE from EIKON'!N380)+('WEIGHTED from Refinitive'!$B$4*'ISSUE SCORE from EIKON'!AC380)+('ISSUE SCORE from EIKON'!AR380*'WEIGHTED from Refinitive'!$B$5)+('WEIGHTED from Refinitive'!$B$8*'ISSUE SCORE from EIKON'!BG380)+('ISSUE SCORE from EIKON'!BV380*'WEIGHTED from Refinitive'!$B$9)+('WEIGHTED from Refinitive'!$B$10*'ISSUE SCORE from EIKON'!CK380)+('ISSUE SCORE from EIKON'!CZ380*'WEIGHTED from Refinitive'!$B$11)+('WEIGHTED from Refinitive'!$B$14*'ISSUE SCORE from EIKON'!DO380)+('ISSUE SCORE from EIKON'!ED380*'WEIGHTED from Refinitive'!$B$15)+('WEIGHTED from Refinitive'!$B$16*'ISSUE SCORE from EIKON'!ES380)</f>
        <v>30.713597894175606</v>
      </c>
      <c r="J377" s="1">
        <f>('WEIGHTED from Refinitive'!$B$3*'ISSUE SCORE from EIKON'!O380)+('WEIGHTED from Refinitive'!$B$4*'ISSUE SCORE from EIKON'!AD380)+('ISSUE SCORE from EIKON'!AS380*'WEIGHTED from Refinitive'!$B$5)+('WEIGHTED from Refinitive'!$B$8*'ISSUE SCORE from EIKON'!BH380)+('ISSUE SCORE from EIKON'!BW380*'WEIGHTED from Refinitive'!$B$9)+('WEIGHTED from Refinitive'!$B$10*'ISSUE SCORE from EIKON'!CL380)+('ISSUE SCORE from EIKON'!DA380*'WEIGHTED from Refinitive'!$B$11)+('WEIGHTED from Refinitive'!$B$14*'ISSUE SCORE from EIKON'!DP380)+('ISSUE SCORE from EIKON'!EE380*'WEIGHTED from Refinitive'!$B$15)+('WEIGHTED from Refinitive'!$B$16*'ISSUE SCORE from EIKON'!ET380)</f>
        <v>33.024468623481766</v>
      </c>
      <c r="K377" s="1">
        <f>('WEIGHTED from Refinitive'!$B$3*'ISSUE SCORE from EIKON'!P380)+('WEIGHTED from Refinitive'!$B$4*'ISSUE SCORE from EIKON'!AE380)+('ISSUE SCORE from EIKON'!AT380*'WEIGHTED from Refinitive'!$B$5)+('WEIGHTED from Refinitive'!$B$8*'ISSUE SCORE from EIKON'!BI380)+('ISSUE SCORE from EIKON'!BX380*'WEIGHTED from Refinitive'!$B$9)+('WEIGHTED from Refinitive'!$B$10*'ISSUE SCORE from EIKON'!CM380)+('ISSUE SCORE from EIKON'!DB380*'WEIGHTED from Refinitive'!$B$11)+('WEIGHTED from Refinitive'!$B$14*'ISSUE SCORE from EIKON'!DQ380)+('ISSUE SCORE from EIKON'!EF380*'WEIGHTED from Refinitive'!$B$15)+('WEIGHTED from Refinitive'!$B$16*'ISSUE SCORE from EIKON'!EU380)</f>
        <v>36.124759124368872</v>
      </c>
      <c r="L377" s="1">
        <f>('WEIGHTED from Refinitive'!$B$3*'ISSUE SCORE from EIKON'!Q380)+('WEIGHTED from Refinitive'!$B$4*'ISSUE SCORE from EIKON'!AF380)+('ISSUE SCORE from EIKON'!AU380*'WEIGHTED from Refinitive'!$B$5)+('WEIGHTED from Refinitive'!$B$8*'ISSUE SCORE from EIKON'!BJ380)+('ISSUE SCORE from EIKON'!BY380*'WEIGHTED from Refinitive'!$B$9)+('WEIGHTED from Refinitive'!$B$10*'ISSUE SCORE from EIKON'!CN380)+('ISSUE SCORE from EIKON'!DC380*'WEIGHTED from Refinitive'!$B$11)+('WEIGHTED from Refinitive'!$B$14*'ISSUE SCORE from EIKON'!DR380)+('ISSUE SCORE from EIKON'!EG380*'WEIGHTED from Refinitive'!$B$15)+('WEIGHTED from Refinitive'!$B$16*'ISSUE SCORE from EIKON'!EV380)</f>
        <v>31.228121487533347</v>
      </c>
      <c r="M377" s="1">
        <f>('WEIGHTED from Refinitive'!$B$3*'ISSUE SCORE from EIKON'!R380)+('WEIGHTED from Refinitive'!$B$4*'ISSUE SCORE from EIKON'!AG380)+('ISSUE SCORE from EIKON'!AV380*'WEIGHTED from Refinitive'!$B$5)+('WEIGHTED from Refinitive'!$B$8*'ISSUE SCORE from EIKON'!BK380)+('ISSUE SCORE from EIKON'!BZ380*'WEIGHTED from Refinitive'!$B$9)+('WEIGHTED from Refinitive'!$B$10*'ISSUE SCORE from EIKON'!CO380)+('ISSUE SCORE from EIKON'!DD380*'WEIGHTED from Refinitive'!$B$11)+('WEIGHTED from Refinitive'!$B$14*'ISSUE SCORE from EIKON'!DS380)+('ISSUE SCORE from EIKON'!EH380*'WEIGHTED from Refinitive'!$B$15)+('WEIGHTED from Refinitive'!$B$16*'ISSUE SCORE from EIKON'!EW380)</f>
        <v>27.808093632875703</v>
      </c>
      <c r="N377" s="1">
        <f>('WEIGHTED from Refinitive'!$B$3*'ISSUE SCORE from EIKON'!S380)+('WEIGHTED from Refinitive'!$B$4*'ISSUE SCORE from EIKON'!AH380)+('ISSUE SCORE from EIKON'!AW380*'WEIGHTED from Refinitive'!$B$5)+('WEIGHTED from Refinitive'!$B$8*'ISSUE SCORE from EIKON'!BL380)+('ISSUE SCORE from EIKON'!CA380*'WEIGHTED from Refinitive'!$B$9)+('WEIGHTED from Refinitive'!$B$10*'ISSUE SCORE from EIKON'!CP380)+('ISSUE SCORE from EIKON'!DE380*'WEIGHTED from Refinitive'!$B$11)+('WEIGHTED from Refinitive'!$B$14*'ISSUE SCORE from EIKON'!DT380)+('ISSUE SCORE from EIKON'!EI380*'WEIGHTED from Refinitive'!$B$15)+('WEIGHTED from Refinitive'!$B$16*'ISSUE SCORE from EIKON'!EX380)</f>
        <v>0</v>
      </c>
      <c r="O377" s="1">
        <f>('WEIGHTED from Refinitive'!$B$3*'ISSUE SCORE from EIKON'!T380)+('WEIGHTED from Refinitive'!$B$4*'ISSUE SCORE from EIKON'!AI380)+('ISSUE SCORE from EIKON'!AX380*'WEIGHTED from Refinitive'!$B$5)+('WEIGHTED from Refinitive'!$B$8*'ISSUE SCORE from EIKON'!BM380)+('ISSUE SCORE from EIKON'!CB380*'WEIGHTED from Refinitive'!$B$9)+('WEIGHTED from Refinitive'!$B$10*'ISSUE SCORE from EIKON'!CQ380)+('ISSUE SCORE from EIKON'!DF380*'WEIGHTED from Refinitive'!$B$11)+('WEIGHTED from Refinitive'!$B$14*'ISSUE SCORE from EIKON'!DU380)+('ISSUE SCORE from EIKON'!EJ380*'WEIGHTED from Refinitive'!$B$15)+('WEIGHTED from Refinitive'!$B$16*'ISSUE SCORE from EIKON'!EY380)</f>
        <v>0</v>
      </c>
      <c r="P377" s="1">
        <f>('WEIGHTED from Refinitive'!$B$3*'ISSUE SCORE from EIKON'!U380)+('WEIGHTED from Refinitive'!$B$4*'ISSUE SCORE from EIKON'!AJ380)+('ISSUE SCORE from EIKON'!AY380*'WEIGHTED from Refinitive'!$B$5)+('WEIGHTED from Refinitive'!$B$8*'ISSUE SCORE from EIKON'!BN380)+('ISSUE SCORE from EIKON'!CC380*'WEIGHTED from Refinitive'!$B$9)+('WEIGHTED from Refinitive'!$B$10*'ISSUE SCORE from EIKON'!CR380)+('ISSUE SCORE from EIKON'!DG380*'WEIGHTED from Refinitive'!$B$11)+('WEIGHTED from Refinitive'!$B$14*'ISSUE SCORE from EIKON'!DV380)+('ISSUE SCORE from EIKON'!EK380*'WEIGHTED from Refinitive'!$B$15)+('WEIGHTED from Refinitive'!$B$16*'ISSUE SCORE from EIKON'!EZ380)</f>
        <v>0</v>
      </c>
    </row>
    <row r="378" spans="1:16" ht="15">
      <c r="A378" s="11" t="s">
        <v>446</v>
      </c>
      <c r="B378" s="1">
        <f>('WEIGHTED from Refinitive'!$B$3*'ISSUE SCORE from EIKON'!G381)+('WEIGHTED from Refinitive'!$B$4*'ISSUE SCORE from EIKON'!V381)+('ISSUE SCORE from EIKON'!AK381*'WEIGHTED from Refinitive'!$B$5)+('WEIGHTED from Refinitive'!$B$8*'ISSUE SCORE from EIKON'!AZ381)+('ISSUE SCORE from EIKON'!BO381*'WEIGHTED from Refinitive'!$B$9)+('WEIGHTED from Refinitive'!$B$10*'ISSUE SCORE from EIKON'!CD381)+('ISSUE SCORE from EIKON'!CS381*'WEIGHTED from Refinitive'!$B$11)+('WEIGHTED from Refinitive'!$B$14*'ISSUE SCORE from EIKON'!DH381)+('ISSUE SCORE from EIKON'!DW381*'WEIGHTED from Refinitive'!$B$15)+('WEIGHTED from Refinitive'!$B$16*'ISSUE SCORE from EIKON'!EL381)</f>
        <v>70.544947759725559</v>
      </c>
      <c r="C378" s="1">
        <f>('WEIGHTED from Refinitive'!$B$3*'ISSUE SCORE from EIKON'!H381)+('WEIGHTED from Refinitive'!$B$4*'ISSUE SCORE from EIKON'!W381)+('ISSUE SCORE from EIKON'!AL381*'WEIGHTED from Refinitive'!$B$5)+('WEIGHTED from Refinitive'!$B$8*'ISSUE SCORE from EIKON'!BA381)+('ISSUE SCORE from EIKON'!BP381*'WEIGHTED from Refinitive'!$B$9)+('WEIGHTED from Refinitive'!$B$10*'ISSUE SCORE from EIKON'!CE381)+('ISSUE SCORE from EIKON'!CT381*'WEIGHTED from Refinitive'!$B$11)+('WEIGHTED from Refinitive'!$B$14*'ISSUE SCORE from EIKON'!DI381)+('ISSUE SCORE from EIKON'!DX381*'WEIGHTED from Refinitive'!$B$15)+('WEIGHTED from Refinitive'!$B$16*'ISSUE SCORE from EIKON'!EM381)</f>
        <v>70.130604222752297</v>
      </c>
      <c r="D378" s="1">
        <f>('WEIGHTED from Refinitive'!$B$3*'ISSUE SCORE from EIKON'!I381)+('WEIGHTED from Refinitive'!$B$4*'ISSUE SCORE from EIKON'!X381)+('ISSUE SCORE from EIKON'!AM381*'WEIGHTED from Refinitive'!$B$5)+('WEIGHTED from Refinitive'!$B$8*'ISSUE SCORE from EIKON'!BB381)+('ISSUE SCORE from EIKON'!BQ381*'WEIGHTED from Refinitive'!$B$9)+('WEIGHTED from Refinitive'!$B$10*'ISSUE SCORE from EIKON'!CF381)+('ISSUE SCORE from EIKON'!CU381*'WEIGHTED from Refinitive'!$B$11)+('WEIGHTED from Refinitive'!$B$14*'ISSUE SCORE from EIKON'!DJ381)+('ISSUE SCORE from EIKON'!DY381*'WEIGHTED from Refinitive'!$B$15)+('WEIGHTED from Refinitive'!$B$16*'ISSUE SCORE from EIKON'!EN381)</f>
        <v>66.698592461848477</v>
      </c>
      <c r="E378" s="1">
        <f>('WEIGHTED from Refinitive'!$B$3*'ISSUE SCORE from EIKON'!J381)+('WEIGHTED from Refinitive'!$B$4*'ISSUE SCORE from EIKON'!Y381)+('ISSUE SCORE from EIKON'!AN381*'WEIGHTED from Refinitive'!$B$5)+('WEIGHTED from Refinitive'!$B$8*'ISSUE SCORE from EIKON'!BC381)+('ISSUE SCORE from EIKON'!BR381*'WEIGHTED from Refinitive'!$B$9)+('WEIGHTED from Refinitive'!$B$10*'ISSUE SCORE from EIKON'!CG381)+('ISSUE SCORE from EIKON'!CV381*'WEIGHTED from Refinitive'!$B$11)+('WEIGHTED from Refinitive'!$B$14*'ISSUE SCORE from EIKON'!DK381)+('ISSUE SCORE from EIKON'!DZ381*'WEIGHTED from Refinitive'!$B$15)+('WEIGHTED from Refinitive'!$B$16*'ISSUE SCORE from EIKON'!EO381)</f>
        <v>60.406452156916963</v>
      </c>
      <c r="F378" s="1">
        <f>('WEIGHTED from Refinitive'!$B$3*'ISSUE SCORE from EIKON'!K381)+('WEIGHTED from Refinitive'!$B$4*'ISSUE SCORE from EIKON'!Z381)+('ISSUE SCORE from EIKON'!AO381*'WEIGHTED from Refinitive'!$B$5)+('WEIGHTED from Refinitive'!$B$8*'ISSUE SCORE from EIKON'!BD381)+('ISSUE SCORE from EIKON'!BS381*'WEIGHTED from Refinitive'!$B$9)+('WEIGHTED from Refinitive'!$B$10*'ISSUE SCORE from EIKON'!CH381)+('ISSUE SCORE from EIKON'!CW381*'WEIGHTED from Refinitive'!$B$11)+('WEIGHTED from Refinitive'!$B$14*'ISSUE SCORE from EIKON'!DL381)+('ISSUE SCORE from EIKON'!EA381*'WEIGHTED from Refinitive'!$B$15)+('WEIGHTED from Refinitive'!$B$16*'ISSUE SCORE from EIKON'!EP381)</f>
        <v>57.997298156389036</v>
      </c>
      <c r="G378" s="1">
        <f>('WEIGHTED from Refinitive'!$B$3*'ISSUE SCORE from EIKON'!L381)+('WEIGHTED from Refinitive'!$B$4*'ISSUE SCORE from EIKON'!AA381)+('ISSUE SCORE from EIKON'!AP381*'WEIGHTED from Refinitive'!$B$5)+('WEIGHTED from Refinitive'!$B$8*'ISSUE SCORE from EIKON'!BE381)+('ISSUE SCORE from EIKON'!BT381*'WEIGHTED from Refinitive'!$B$9)+('WEIGHTED from Refinitive'!$B$10*'ISSUE SCORE from EIKON'!CI381)+('ISSUE SCORE from EIKON'!CX381*'WEIGHTED from Refinitive'!$B$11)+('WEIGHTED from Refinitive'!$B$14*'ISSUE SCORE from EIKON'!DM381)+('ISSUE SCORE from EIKON'!EB381*'WEIGHTED from Refinitive'!$B$15)+('WEIGHTED from Refinitive'!$B$16*'ISSUE SCORE from EIKON'!EQ381)</f>
        <v>58.740984493328476</v>
      </c>
      <c r="H378" s="1">
        <f>('WEIGHTED from Refinitive'!$B$3*'ISSUE SCORE from EIKON'!M381)+('WEIGHTED from Refinitive'!$B$4*'ISSUE SCORE from EIKON'!AB381)+('ISSUE SCORE from EIKON'!AQ381*'WEIGHTED from Refinitive'!$B$5)+('WEIGHTED from Refinitive'!$B$8*'ISSUE SCORE from EIKON'!BF381)+('ISSUE SCORE from EIKON'!BU381*'WEIGHTED from Refinitive'!$B$9)+('WEIGHTED from Refinitive'!$B$10*'ISSUE SCORE from EIKON'!CJ381)+('ISSUE SCORE from EIKON'!CY381*'WEIGHTED from Refinitive'!$B$11)+('WEIGHTED from Refinitive'!$B$14*'ISSUE SCORE from EIKON'!DN381)+('ISSUE SCORE from EIKON'!EC381*'WEIGHTED from Refinitive'!$B$15)+('WEIGHTED from Refinitive'!$B$16*'ISSUE SCORE from EIKON'!ER381)</f>
        <v>52.233744736195831</v>
      </c>
      <c r="I378" s="1">
        <f>('WEIGHTED from Refinitive'!$B$3*'ISSUE SCORE from EIKON'!N381)+('WEIGHTED from Refinitive'!$B$4*'ISSUE SCORE from EIKON'!AC381)+('ISSUE SCORE from EIKON'!AR381*'WEIGHTED from Refinitive'!$B$5)+('WEIGHTED from Refinitive'!$B$8*'ISSUE SCORE from EIKON'!BG381)+('ISSUE SCORE from EIKON'!BV381*'WEIGHTED from Refinitive'!$B$9)+('WEIGHTED from Refinitive'!$B$10*'ISSUE SCORE from EIKON'!CK381)+('ISSUE SCORE from EIKON'!CZ381*'WEIGHTED from Refinitive'!$B$11)+('WEIGHTED from Refinitive'!$B$14*'ISSUE SCORE from EIKON'!DO381)+('ISSUE SCORE from EIKON'!ED381*'WEIGHTED from Refinitive'!$B$15)+('WEIGHTED from Refinitive'!$B$16*'ISSUE SCORE from EIKON'!ES381)</f>
        <v>52.083796154435376</v>
      </c>
      <c r="J378" s="1">
        <f>('WEIGHTED from Refinitive'!$B$3*'ISSUE SCORE from EIKON'!O381)+('WEIGHTED from Refinitive'!$B$4*'ISSUE SCORE from EIKON'!AD381)+('ISSUE SCORE from EIKON'!AS381*'WEIGHTED from Refinitive'!$B$5)+('WEIGHTED from Refinitive'!$B$8*'ISSUE SCORE from EIKON'!BH381)+('ISSUE SCORE from EIKON'!BW381*'WEIGHTED from Refinitive'!$B$9)+('WEIGHTED from Refinitive'!$B$10*'ISSUE SCORE from EIKON'!CL381)+('ISSUE SCORE from EIKON'!DA381*'WEIGHTED from Refinitive'!$B$11)+('WEIGHTED from Refinitive'!$B$14*'ISSUE SCORE from EIKON'!DP381)+('ISSUE SCORE from EIKON'!EE381*'WEIGHTED from Refinitive'!$B$15)+('WEIGHTED from Refinitive'!$B$16*'ISSUE SCORE from EIKON'!ET381)</f>
        <v>50.299956271372942</v>
      </c>
      <c r="K378" s="1">
        <f>('WEIGHTED from Refinitive'!$B$3*'ISSUE SCORE from EIKON'!P381)+('WEIGHTED from Refinitive'!$B$4*'ISSUE SCORE from EIKON'!AE381)+('ISSUE SCORE from EIKON'!AT381*'WEIGHTED from Refinitive'!$B$5)+('WEIGHTED from Refinitive'!$B$8*'ISSUE SCORE from EIKON'!BI381)+('ISSUE SCORE from EIKON'!BX381*'WEIGHTED from Refinitive'!$B$9)+('WEIGHTED from Refinitive'!$B$10*'ISSUE SCORE from EIKON'!CM381)+('ISSUE SCORE from EIKON'!DB381*'WEIGHTED from Refinitive'!$B$11)+('WEIGHTED from Refinitive'!$B$14*'ISSUE SCORE from EIKON'!DQ381)+('ISSUE SCORE from EIKON'!EF381*'WEIGHTED from Refinitive'!$B$15)+('WEIGHTED from Refinitive'!$B$16*'ISSUE SCORE from EIKON'!EU381)</f>
        <v>51.873224286499259</v>
      </c>
      <c r="L378" s="1">
        <f>('WEIGHTED from Refinitive'!$B$3*'ISSUE SCORE from EIKON'!Q381)+('WEIGHTED from Refinitive'!$B$4*'ISSUE SCORE from EIKON'!AF381)+('ISSUE SCORE from EIKON'!AU381*'WEIGHTED from Refinitive'!$B$5)+('WEIGHTED from Refinitive'!$B$8*'ISSUE SCORE from EIKON'!BJ381)+('ISSUE SCORE from EIKON'!BY381*'WEIGHTED from Refinitive'!$B$9)+('WEIGHTED from Refinitive'!$B$10*'ISSUE SCORE from EIKON'!CN381)+('ISSUE SCORE from EIKON'!DC381*'WEIGHTED from Refinitive'!$B$11)+('WEIGHTED from Refinitive'!$B$14*'ISSUE SCORE from EIKON'!DR381)+('ISSUE SCORE from EIKON'!EG381*'WEIGHTED from Refinitive'!$B$15)+('WEIGHTED from Refinitive'!$B$16*'ISSUE SCORE from EIKON'!EV381)</f>
        <v>41.710682327451849</v>
      </c>
      <c r="M378" s="1">
        <f>('WEIGHTED from Refinitive'!$B$3*'ISSUE SCORE from EIKON'!R381)+('WEIGHTED from Refinitive'!$B$4*'ISSUE SCORE from EIKON'!AG381)+('ISSUE SCORE from EIKON'!AV381*'WEIGHTED from Refinitive'!$B$5)+('WEIGHTED from Refinitive'!$B$8*'ISSUE SCORE from EIKON'!BK381)+('ISSUE SCORE from EIKON'!BZ381*'WEIGHTED from Refinitive'!$B$9)+('WEIGHTED from Refinitive'!$B$10*'ISSUE SCORE from EIKON'!CO381)+('ISSUE SCORE from EIKON'!DD381*'WEIGHTED from Refinitive'!$B$11)+('WEIGHTED from Refinitive'!$B$14*'ISSUE SCORE from EIKON'!DS381)+('ISSUE SCORE from EIKON'!EH381*'WEIGHTED from Refinitive'!$B$15)+('WEIGHTED from Refinitive'!$B$16*'ISSUE SCORE from EIKON'!EW381)</f>
        <v>46.722776480577345</v>
      </c>
      <c r="N378" s="1">
        <f>('WEIGHTED from Refinitive'!$B$3*'ISSUE SCORE from EIKON'!S381)+('WEIGHTED from Refinitive'!$B$4*'ISSUE SCORE from EIKON'!AH381)+('ISSUE SCORE from EIKON'!AW381*'WEIGHTED from Refinitive'!$B$5)+('WEIGHTED from Refinitive'!$B$8*'ISSUE SCORE from EIKON'!BL381)+('ISSUE SCORE from EIKON'!CA381*'WEIGHTED from Refinitive'!$B$9)+('WEIGHTED from Refinitive'!$B$10*'ISSUE SCORE from EIKON'!CP381)+('ISSUE SCORE from EIKON'!DE381*'WEIGHTED from Refinitive'!$B$11)+('WEIGHTED from Refinitive'!$B$14*'ISSUE SCORE from EIKON'!DT381)+('ISSUE SCORE from EIKON'!EI381*'WEIGHTED from Refinitive'!$B$15)+('WEIGHTED from Refinitive'!$B$16*'ISSUE SCORE from EIKON'!EX381)</f>
        <v>57.605687471732217</v>
      </c>
      <c r="O378" s="1">
        <f>('WEIGHTED from Refinitive'!$B$3*'ISSUE SCORE from EIKON'!T381)+('WEIGHTED from Refinitive'!$B$4*'ISSUE SCORE from EIKON'!AI381)+('ISSUE SCORE from EIKON'!AX381*'WEIGHTED from Refinitive'!$B$5)+('WEIGHTED from Refinitive'!$B$8*'ISSUE SCORE from EIKON'!BM381)+('ISSUE SCORE from EIKON'!CB381*'WEIGHTED from Refinitive'!$B$9)+('WEIGHTED from Refinitive'!$B$10*'ISSUE SCORE from EIKON'!CQ381)+('ISSUE SCORE from EIKON'!DF381*'WEIGHTED from Refinitive'!$B$11)+('WEIGHTED from Refinitive'!$B$14*'ISSUE SCORE from EIKON'!DU381)+('ISSUE SCORE from EIKON'!EJ381*'WEIGHTED from Refinitive'!$B$15)+('WEIGHTED from Refinitive'!$B$16*'ISSUE SCORE from EIKON'!EY381)</f>
        <v>58.284889693008012</v>
      </c>
      <c r="P378" s="1">
        <f>('WEIGHTED from Refinitive'!$B$3*'ISSUE SCORE from EIKON'!U381)+('WEIGHTED from Refinitive'!$B$4*'ISSUE SCORE from EIKON'!AJ381)+('ISSUE SCORE from EIKON'!AY381*'WEIGHTED from Refinitive'!$B$5)+('WEIGHTED from Refinitive'!$B$8*'ISSUE SCORE from EIKON'!BN381)+('ISSUE SCORE from EIKON'!CC381*'WEIGHTED from Refinitive'!$B$9)+('WEIGHTED from Refinitive'!$B$10*'ISSUE SCORE from EIKON'!CR381)+('ISSUE SCORE from EIKON'!DG381*'WEIGHTED from Refinitive'!$B$11)+('WEIGHTED from Refinitive'!$B$14*'ISSUE SCORE from EIKON'!DV381)+('ISSUE SCORE from EIKON'!EK381*'WEIGHTED from Refinitive'!$B$15)+('WEIGHTED from Refinitive'!$B$16*'ISSUE SCORE from EIKON'!EZ381)</f>
        <v>51.989078173642319</v>
      </c>
    </row>
    <row r="379" spans="1:16" ht="15">
      <c r="A379" s="11" t="s">
        <v>447</v>
      </c>
      <c r="B379" s="1">
        <f>('WEIGHTED from Refinitive'!$B$3*'ISSUE SCORE from EIKON'!G382)+('WEIGHTED from Refinitive'!$B$4*'ISSUE SCORE from EIKON'!V382)+('ISSUE SCORE from EIKON'!AK382*'WEIGHTED from Refinitive'!$B$5)+('WEIGHTED from Refinitive'!$B$8*'ISSUE SCORE from EIKON'!AZ382)+('ISSUE SCORE from EIKON'!BO382*'WEIGHTED from Refinitive'!$B$9)+('WEIGHTED from Refinitive'!$B$10*'ISSUE SCORE from EIKON'!CD382)+('ISSUE SCORE from EIKON'!CS382*'WEIGHTED from Refinitive'!$B$11)+('WEIGHTED from Refinitive'!$B$14*'ISSUE SCORE from EIKON'!DH382)+('ISSUE SCORE from EIKON'!DW382*'WEIGHTED from Refinitive'!$B$15)+('WEIGHTED from Refinitive'!$B$16*'ISSUE SCORE from EIKON'!EL382)</f>
        <v>76.892253469502677</v>
      </c>
      <c r="C379" s="1">
        <f>('WEIGHTED from Refinitive'!$B$3*'ISSUE SCORE from EIKON'!H382)+('WEIGHTED from Refinitive'!$B$4*'ISSUE SCORE from EIKON'!W382)+('ISSUE SCORE from EIKON'!AL382*'WEIGHTED from Refinitive'!$B$5)+('WEIGHTED from Refinitive'!$B$8*'ISSUE SCORE from EIKON'!BA382)+('ISSUE SCORE from EIKON'!BP382*'WEIGHTED from Refinitive'!$B$9)+('WEIGHTED from Refinitive'!$B$10*'ISSUE SCORE from EIKON'!CE382)+('ISSUE SCORE from EIKON'!CT382*'WEIGHTED from Refinitive'!$B$11)+('WEIGHTED from Refinitive'!$B$14*'ISSUE SCORE from EIKON'!DI382)+('ISSUE SCORE from EIKON'!DX382*'WEIGHTED from Refinitive'!$B$15)+('WEIGHTED from Refinitive'!$B$16*'ISSUE SCORE from EIKON'!EM382)</f>
        <v>68.601315496303172</v>
      </c>
      <c r="D379" s="1">
        <f>('WEIGHTED from Refinitive'!$B$3*'ISSUE SCORE from EIKON'!I382)+('WEIGHTED from Refinitive'!$B$4*'ISSUE SCORE from EIKON'!X382)+('ISSUE SCORE from EIKON'!AM382*'WEIGHTED from Refinitive'!$B$5)+('WEIGHTED from Refinitive'!$B$8*'ISSUE SCORE from EIKON'!BB382)+('ISSUE SCORE from EIKON'!BQ382*'WEIGHTED from Refinitive'!$B$9)+('WEIGHTED from Refinitive'!$B$10*'ISSUE SCORE from EIKON'!CF382)+('ISSUE SCORE from EIKON'!CU382*'WEIGHTED from Refinitive'!$B$11)+('WEIGHTED from Refinitive'!$B$14*'ISSUE SCORE from EIKON'!DJ382)+('ISSUE SCORE from EIKON'!DY382*'WEIGHTED from Refinitive'!$B$15)+('WEIGHTED from Refinitive'!$B$16*'ISSUE SCORE from EIKON'!EN382)</f>
        <v>68.333533906608167</v>
      </c>
      <c r="E379" s="1">
        <f>('WEIGHTED from Refinitive'!$B$3*'ISSUE SCORE from EIKON'!J382)+('WEIGHTED from Refinitive'!$B$4*'ISSUE SCORE from EIKON'!Y382)+('ISSUE SCORE from EIKON'!AN382*'WEIGHTED from Refinitive'!$B$5)+('WEIGHTED from Refinitive'!$B$8*'ISSUE SCORE from EIKON'!BC382)+('ISSUE SCORE from EIKON'!BR382*'WEIGHTED from Refinitive'!$B$9)+('WEIGHTED from Refinitive'!$B$10*'ISSUE SCORE from EIKON'!CG382)+('ISSUE SCORE from EIKON'!CV382*'WEIGHTED from Refinitive'!$B$11)+('WEIGHTED from Refinitive'!$B$14*'ISSUE SCORE from EIKON'!DK382)+('ISSUE SCORE from EIKON'!DZ382*'WEIGHTED from Refinitive'!$B$15)+('WEIGHTED from Refinitive'!$B$16*'ISSUE SCORE from EIKON'!EO382)</f>
        <v>64.948563496730856</v>
      </c>
      <c r="F379" s="1">
        <f>('WEIGHTED from Refinitive'!$B$3*'ISSUE SCORE from EIKON'!K382)+('WEIGHTED from Refinitive'!$B$4*'ISSUE SCORE from EIKON'!Z382)+('ISSUE SCORE from EIKON'!AO382*'WEIGHTED from Refinitive'!$B$5)+('WEIGHTED from Refinitive'!$B$8*'ISSUE SCORE from EIKON'!BD382)+('ISSUE SCORE from EIKON'!BS382*'WEIGHTED from Refinitive'!$B$9)+('WEIGHTED from Refinitive'!$B$10*'ISSUE SCORE from EIKON'!CH382)+('ISSUE SCORE from EIKON'!CW382*'WEIGHTED from Refinitive'!$B$11)+('WEIGHTED from Refinitive'!$B$14*'ISSUE SCORE from EIKON'!DL382)+('ISSUE SCORE from EIKON'!EA382*'WEIGHTED from Refinitive'!$B$15)+('WEIGHTED from Refinitive'!$B$16*'ISSUE SCORE from EIKON'!EP382)</f>
        <v>58.045590772863456</v>
      </c>
      <c r="G379" s="1">
        <f>('WEIGHTED from Refinitive'!$B$3*'ISSUE SCORE from EIKON'!L382)+('WEIGHTED from Refinitive'!$B$4*'ISSUE SCORE from EIKON'!AA382)+('ISSUE SCORE from EIKON'!AP382*'WEIGHTED from Refinitive'!$B$5)+('WEIGHTED from Refinitive'!$B$8*'ISSUE SCORE from EIKON'!BE382)+('ISSUE SCORE from EIKON'!BT382*'WEIGHTED from Refinitive'!$B$9)+('WEIGHTED from Refinitive'!$B$10*'ISSUE SCORE from EIKON'!CI382)+('ISSUE SCORE from EIKON'!CX382*'WEIGHTED from Refinitive'!$B$11)+('WEIGHTED from Refinitive'!$B$14*'ISSUE SCORE from EIKON'!DM382)+('ISSUE SCORE from EIKON'!EB382*'WEIGHTED from Refinitive'!$B$15)+('WEIGHTED from Refinitive'!$B$16*'ISSUE SCORE from EIKON'!EQ382)</f>
        <v>58.871335840502795</v>
      </c>
      <c r="H379" s="1">
        <f>('WEIGHTED from Refinitive'!$B$3*'ISSUE SCORE from EIKON'!M382)+('WEIGHTED from Refinitive'!$B$4*'ISSUE SCORE from EIKON'!AB382)+('ISSUE SCORE from EIKON'!AQ382*'WEIGHTED from Refinitive'!$B$5)+('WEIGHTED from Refinitive'!$B$8*'ISSUE SCORE from EIKON'!BF382)+('ISSUE SCORE from EIKON'!BU382*'WEIGHTED from Refinitive'!$B$9)+('WEIGHTED from Refinitive'!$B$10*'ISSUE SCORE from EIKON'!CJ382)+('ISSUE SCORE from EIKON'!CY382*'WEIGHTED from Refinitive'!$B$11)+('WEIGHTED from Refinitive'!$B$14*'ISSUE SCORE from EIKON'!DN382)+('ISSUE SCORE from EIKON'!EC382*'WEIGHTED from Refinitive'!$B$15)+('WEIGHTED from Refinitive'!$B$16*'ISSUE SCORE from EIKON'!ER382)</f>
        <v>51.727487289561509</v>
      </c>
      <c r="I379" s="1">
        <f>('WEIGHTED from Refinitive'!$B$3*'ISSUE SCORE from EIKON'!N382)+('WEIGHTED from Refinitive'!$B$4*'ISSUE SCORE from EIKON'!AC382)+('ISSUE SCORE from EIKON'!AR382*'WEIGHTED from Refinitive'!$B$5)+('WEIGHTED from Refinitive'!$B$8*'ISSUE SCORE from EIKON'!BG382)+('ISSUE SCORE from EIKON'!BV382*'WEIGHTED from Refinitive'!$B$9)+('WEIGHTED from Refinitive'!$B$10*'ISSUE SCORE from EIKON'!CK382)+('ISSUE SCORE from EIKON'!CZ382*'WEIGHTED from Refinitive'!$B$11)+('WEIGHTED from Refinitive'!$B$14*'ISSUE SCORE from EIKON'!DO382)+('ISSUE SCORE from EIKON'!ED382*'WEIGHTED from Refinitive'!$B$15)+('WEIGHTED from Refinitive'!$B$16*'ISSUE SCORE from EIKON'!ES382)</f>
        <v>56.664343783514582</v>
      </c>
      <c r="J379" s="1">
        <f>('WEIGHTED from Refinitive'!$B$3*'ISSUE SCORE from EIKON'!O382)+('WEIGHTED from Refinitive'!$B$4*'ISSUE SCORE from EIKON'!AD382)+('ISSUE SCORE from EIKON'!AS382*'WEIGHTED from Refinitive'!$B$5)+('WEIGHTED from Refinitive'!$B$8*'ISSUE SCORE from EIKON'!BH382)+('ISSUE SCORE from EIKON'!BW382*'WEIGHTED from Refinitive'!$B$9)+('WEIGHTED from Refinitive'!$B$10*'ISSUE SCORE from EIKON'!CL382)+('ISSUE SCORE from EIKON'!DA382*'WEIGHTED from Refinitive'!$B$11)+('WEIGHTED from Refinitive'!$B$14*'ISSUE SCORE from EIKON'!DP382)+('ISSUE SCORE from EIKON'!EE382*'WEIGHTED from Refinitive'!$B$15)+('WEIGHTED from Refinitive'!$B$16*'ISSUE SCORE from EIKON'!ET382)</f>
        <v>51.606945973035621</v>
      </c>
      <c r="K379" s="1">
        <f>('WEIGHTED from Refinitive'!$B$3*'ISSUE SCORE from EIKON'!P382)+('WEIGHTED from Refinitive'!$B$4*'ISSUE SCORE from EIKON'!AE382)+('ISSUE SCORE from EIKON'!AT382*'WEIGHTED from Refinitive'!$B$5)+('WEIGHTED from Refinitive'!$B$8*'ISSUE SCORE from EIKON'!BI382)+('ISSUE SCORE from EIKON'!BX382*'WEIGHTED from Refinitive'!$B$9)+('WEIGHTED from Refinitive'!$B$10*'ISSUE SCORE from EIKON'!CM382)+('ISSUE SCORE from EIKON'!DB382*'WEIGHTED from Refinitive'!$B$11)+('WEIGHTED from Refinitive'!$B$14*'ISSUE SCORE from EIKON'!DQ382)+('ISSUE SCORE from EIKON'!EF382*'WEIGHTED from Refinitive'!$B$15)+('WEIGHTED from Refinitive'!$B$16*'ISSUE SCORE from EIKON'!EU382)</f>
        <v>47.268476189362637</v>
      </c>
      <c r="L379" s="1">
        <f>('WEIGHTED from Refinitive'!$B$3*'ISSUE SCORE from EIKON'!Q382)+('WEIGHTED from Refinitive'!$B$4*'ISSUE SCORE from EIKON'!AF382)+('ISSUE SCORE from EIKON'!AU382*'WEIGHTED from Refinitive'!$B$5)+('WEIGHTED from Refinitive'!$B$8*'ISSUE SCORE from EIKON'!BJ382)+('ISSUE SCORE from EIKON'!BY382*'WEIGHTED from Refinitive'!$B$9)+('WEIGHTED from Refinitive'!$B$10*'ISSUE SCORE from EIKON'!CN382)+('ISSUE SCORE from EIKON'!DC382*'WEIGHTED from Refinitive'!$B$11)+('WEIGHTED from Refinitive'!$B$14*'ISSUE SCORE from EIKON'!DR382)+('ISSUE SCORE from EIKON'!EG382*'WEIGHTED from Refinitive'!$B$15)+('WEIGHTED from Refinitive'!$B$16*'ISSUE SCORE from EIKON'!EV382)</f>
        <v>47.818737293543244</v>
      </c>
      <c r="M379" s="1">
        <f>('WEIGHTED from Refinitive'!$B$3*'ISSUE SCORE from EIKON'!R382)+('WEIGHTED from Refinitive'!$B$4*'ISSUE SCORE from EIKON'!AG382)+('ISSUE SCORE from EIKON'!AV382*'WEIGHTED from Refinitive'!$B$5)+('WEIGHTED from Refinitive'!$B$8*'ISSUE SCORE from EIKON'!BK382)+('ISSUE SCORE from EIKON'!BZ382*'WEIGHTED from Refinitive'!$B$9)+('WEIGHTED from Refinitive'!$B$10*'ISSUE SCORE from EIKON'!CO382)+('ISSUE SCORE from EIKON'!DD382*'WEIGHTED from Refinitive'!$B$11)+('WEIGHTED from Refinitive'!$B$14*'ISSUE SCORE from EIKON'!DS382)+('ISSUE SCORE from EIKON'!EH382*'WEIGHTED from Refinitive'!$B$15)+('WEIGHTED from Refinitive'!$B$16*'ISSUE SCORE from EIKON'!EW382)</f>
        <v>0</v>
      </c>
      <c r="N379" s="1">
        <f>('WEIGHTED from Refinitive'!$B$3*'ISSUE SCORE from EIKON'!S382)+('WEIGHTED from Refinitive'!$B$4*'ISSUE SCORE from EIKON'!AH382)+('ISSUE SCORE from EIKON'!AW382*'WEIGHTED from Refinitive'!$B$5)+('WEIGHTED from Refinitive'!$B$8*'ISSUE SCORE from EIKON'!BL382)+('ISSUE SCORE from EIKON'!CA382*'WEIGHTED from Refinitive'!$B$9)+('WEIGHTED from Refinitive'!$B$10*'ISSUE SCORE from EIKON'!CP382)+('ISSUE SCORE from EIKON'!DE382*'WEIGHTED from Refinitive'!$B$11)+('WEIGHTED from Refinitive'!$B$14*'ISSUE SCORE from EIKON'!DT382)+('ISSUE SCORE from EIKON'!EI382*'WEIGHTED from Refinitive'!$B$15)+('WEIGHTED from Refinitive'!$B$16*'ISSUE SCORE from EIKON'!EX382)</f>
        <v>0</v>
      </c>
      <c r="O379" s="1">
        <f>('WEIGHTED from Refinitive'!$B$3*'ISSUE SCORE from EIKON'!T382)+('WEIGHTED from Refinitive'!$B$4*'ISSUE SCORE from EIKON'!AI382)+('ISSUE SCORE from EIKON'!AX382*'WEIGHTED from Refinitive'!$B$5)+('WEIGHTED from Refinitive'!$B$8*'ISSUE SCORE from EIKON'!BM382)+('ISSUE SCORE from EIKON'!CB382*'WEIGHTED from Refinitive'!$B$9)+('WEIGHTED from Refinitive'!$B$10*'ISSUE SCORE from EIKON'!CQ382)+('ISSUE SCORE from EIKON'!DF382*'WEIGHTED from Refinitive'!$B$11)+('WEIGHTED from Refinitive'!$B$14*'ISSUE SCORE from EIKON'!DU382)+('ISSUE SCORE from EIKON'!EJ382*'WEIGHTED from Refinitive'!$B$15)+('WEIGHTED from Refinitive'!$B$16*'ISSUE SCORE from EIKON'!EY382)</f>
        <v>0</v>
      </c>
      <c r="P379" s="1">
        <f>('WEIGHTED from Refinitive'!$B$3*'ISSUE SCORE from EIKON'!U382)+('WEIGHTED from Refinitive'!$B$4*'ISSUE SCORE from EIKON'!AJ382)+('ISSUE SCORE from EIKON'!AY382*'WEIGHTED from Refinitive'!$B$5)+('WEIGHTED from Refinitive'!$B$8*'ISSUE SCORE from EIKON'!BN382)+('ISSUE SCORE from EIKON'!CC382*'WEIGHTED from Refinitive'!$B$9)+('WEIGHTED from Refinitive'!$B$10*'ISSUE SCORE from EIKON'!CR382)+('ISSUE SCORE from EIKON'!DG382*'WEIGHTED from Refinitive'!$B$11)+('WEIGHTED from Refinitive'!$B$14*'ISSUE SCORE from EIKON'!DV382)+('ISSUE SCORE from EIKON'!EK382*'WEIGHTED from Refinitive'!$B$15)+('WEIGHTED from Refinitive'!$B$16*'ISSUE SCORE from EIKON'!EZ382)</f>
        <v>0</v>
      </c>
    </row>
    <row r="380" spans="1:16" ht="15">
      <c r="A380" s="11" t="s">
        <v>448</v>
      </c>
      <c r="B380" s="1">
        <f>('WEIGHTED from Refinitive'!$B$3*'ISSUE SCORE from EIKON'!G383)+('WEIGHTED from Refinitive'!$B$4*'ISSUE SCORE from EIKON'!V383)+('ISSUE SCORE from EIKON'!AK383*'WEIGHTED from Refinitive'!$B$5)+('WEIGHTED from Refinitive'!$B$8*'ISSUE SCORE from EIKON'!AZ383)+('ISSUE SCORE from EIKON'!BO383*'WEIGHTED from Refinitive'!$B$9)+('WEIGHTED from Refinitive'!$B$10*'ISSUE SCORE from EIKON'!CD383)+('ISSUE SCORE from EIKON'!CS383*'WEIGHTED from Refinitive'!$B$11)+('WEIGHTED from Refinitive'!$B$14*'ISSUE SCORE from EIKON'!DH383)+('ISSUE SCORE from EIKON'!DW383*'WEIGHTED from Refinitive'!$B$15)+('WEIGHTED from Refinitive'!$B$16*'ISSUE SCORE from EIKON'!EL383)</f>
        <v>54.029234280300138</v>
      </c>
      <c r="C380" s="1">
        <f>('WEIGHTED from Refinitive'!$B$3*'ISSUE SCORE from EIKON'!H383)+('WEIGHTED from Refinitive'!$B$4*'ISSUE SCORE from EIKON'!W383)+('ISSUE SCORE from EIKON'!AL383*'WEIGHTED from Refinitive'!$B$5)+('WEIGHTED from Refinitive'!$B$8*'ISSUE SCORE from EIKON'!BA383)+('ISSUE SCORE from EIKON'!BP383*'WEIGHTED from Refinitive'!$B$9)+('WEIGHTED from Refinitive'!$B$10*'ISSUE SCORE from EIKON'!CE383)+('ISSUE SCORE from EIKON'!CT383*'WEIGHTED from Refinitive'!$B$11)+('WEIGHTED from Refinitive'!$B$14*'ISSUE SCORE from EIKON'!DI383)+('ISSUE SCORE from EIKON'!DX383*'WEIGHTED from Refinitive'!$B$15)+('WEIGHTED from Refinitive'!$B$16*'ISSUE SCORE from EIKON'!EM383)</f>
        <v>57.299212030323154</v>
      </c>
      <c r="D380" s="1">
        <f>('WEIGHTED from Refinitive'!$B$3*'ISSUE SCORE from EIKON'!I383)+('WEIGHTED from Refinitive'!$B$4*'ISSUE SCORE from EIKON'!X383)+('ISSUE SCORE from EIKON'!AM383*'WEIGHTED from Refinitive'!$B$5)+('WEIGHTED from Refinitive'!$B$8*'ISSUE SCORE from EIKON'!BB383)+('ISSUE SCORE from EIKON'!BQ383*'WEIGHTED from Refinitive'!$B$9)+('WEIGHTED from Refinitive'!$B$10*'ISSUE SCORE from EIKON'!CF383)+('ISSUE SCORE from EIKON'!CU383*'WEIGHTED from Refinitive'!$B$11)+('WEIGHTED from Refinitive'!$B$14*'ISSUE SCORE from EIKON'!DJ383)+('ISSUE SCORE from EIKON'!DY383*'WEIGHTED from Refinitive'!$B$15)+('WEIGHTED from Refinitive'!$B$16*'ISSUE SCORE from EIKON'!EN383)</f>
        <v>55.868906240937264</v>
      </c>
      <c r="E380" s="1">
        <f>('WEIGHTED from Refinitive'!$B$3*'ISSUE SCORE from EIKON'!J383)+('WEIGHTED from Refinitive'!$B$4*'ISSUE SCORE from EIKON'!Y383)+('ISSUE SCORE from EIKON'!AN383*'WEIGHTED from Refinitive'!$B$5)+('WEIGHTED from Refinitive'!$B$8*'ISSUE SCORE from EIKON'!BC383)+('ISSUE SCORE from EIKON'!BR383*'WEIGHTED from Refinitive'!$B$9)+('WEIGHTED from Refinitive'!$B$10*'ISSUE SCORE from EIKON'!CG383)+('ISSUE SCORE from EIKON'!CV383*'WEIGHTED from Refinitive'!$B$11)+('WEIGHTED from Refinitive'!$B$14*'ISSUE SCORE from EIKON'!DK383)+('ISSUE SCORE from EIKON'!DZ383*'WEIGHTED from Refinitive'!$B$15)+('WEIGHTED from Refinitive'!$B$16*'ISSUE SCORE from EIKON'!EO383)</f>
        <v>52.512585418273964</v>
      </c>
      <c r="F380" s="1">
        <f>('WEIGHTED from Refinitive'!$B$3*'ISSUE SCORE from EIKON'!K383)+('WEIGHTED from Refinitive'!$B$4*'ISSUE SCORE from EIKON'!Z383)+('ISSUE SCORE from EIKON'!AO383*'WEIGHTED from Refinitive'!$B$5)+('WEIGHTED from Refinitive'!$B$8*'ISSUE SCORE from EIKON'!BD383)+('ISSUE SCORE from EIKON'!BS383*'WEIGHTED from Refinitive'!$B$9)+('WEIGHTED from Refinitive'!$B$10*'ISSUE SCORE from EIKON'!CH383)+('ISSUE SCORE from EIKON'!CW383*'WEIGHTED from Refinitive'!$B$11)+('WEIGHTED from Refinitive'!$B$14*'ISSUE SCORE from EIKON'!DL383)+('ISSUE SCORE from EIKON'!EA383*'WEIGHTED from Refinitive'!$B$15)+('WEIGHTED from Refinitive'!$B$16*'ISSUE SCORE from EIKON'!EP383)</f>
        <v>56.626098901098864</v>
      </c>
      <c r="G380" s="1">
        <f>('WEIGHTED from Refinitive'!$B$3*'ISSUE SCORE from EIKON'!L383)+('WEIGHTED from Refinitive'!$B$4*'ISSUE SCORE from EIKON'!AA383)+('ISSUE SCORE from EIKON'!AP383*'WEIGHTED from Refinitive'!$B$5)+('WEIGHTED from Refinitive'!$B$8*'ISSUE SCORE from EIKON'!BE383)+('ISSUE SCORE from EIKON'!BT383*'WEIGHTED from Refinitive'!$B$9)+('WEIGHTED from Refinitive'!$B$10*'ISSUE SCORE from EIKON'!CI383)+('ISSUE SCORE from EIKON'!CX383*'WEIGHTED from Refinitive'!$B$11)+('WEIGHTED from Refinitive'!$B$14*'ISSUE SCORE from EIKON'!DM383)+('ISSUE SCORE from EIKON'!EB383*'WEIGHTED from Refinitive'!$B$15)+('WEIGHTED from Refinitive'!$B$16*'ISSUE SCORE from EIKON'!EQ383)</f>
        <v>58.661615932495522</v>
      </c>
      <c r="H380" s="1">
        <f>('WEIGHTED from Refinitive'!$B$3*'ISSUE SCORE from EIKON'!M383)+('WEIGHTED from Refinitive'!$B$4*'ISSUE SCORE from EIKON'!AB383)+('ISSUE SCORE from EIKON'!AQ383*'WEIGHTED from Refinitive'!$B$5)+('WEIGHTED from Refinitive'!$B$8*'ISSUE SCORE from EIKON'!BF383)+('ISSUE SCORE from EIKON'!BU383*'WEIGHTED from Refinitive'!$B$9)+('WEIGHTED from Refinitive'!$B$10*'ISSUE SCORE from EIKON'!CJ383)+('ISSUE SCORE from EIKON'!CY383*'WEIGHTED from Refinitive'!$B$11)+('WEIGHTED from Refinitive'!$B$14*'ISSUE SCORE from EIKON'!DN383)+('ISSUE SCORE from EIKON'!EC383*'WEIGHTED from Refinitive'!$B$15)+('WEIGHTED from Refinitive'!$B$16*'ISSUE SCORE from EIKON'!ER383)</f>
        <v>65.812721026778107</v>
      </c>
      <c r="I380" s="1">
        <f>('WEIGHTED from Refinitive'!$B$3*'ISSUE SCORE from EIKON'!N383)+('WEIGHTED from Refinitive'!$B$4*'ISSUE SCORE from EIKON'!AC383)+('ISSUE SCORE from EIKON'!AR383*'WEIGHTED from Refinitive'!$B$5)+('WEIGHTED from Refinitive'!$B$8*'ISSUE SCORE from EIKON'!BG383)+('ISSUE SCORE from EIKON'!BV383*'WEIGHTED from Refinitive'!$B$9)+('WEIGHTED from Refinitive'!$B$10*'ISSUE SCORE from EIKON'!CK383)+('ISSUE SCORE from EIKON'!CZ383*'WEIGHTED from Refinitive'!$B$11)+('WEIGHTED from Refinitive'!$B$14*'ISSUE SCORE from EIKON'!DO383)+('ISSUE SCORE from EIKON'!ED383*'WEIGHTED from Refinitive'!$B$15)+('WEIGHTED from Refinitive'!$B$16*'ISSUE SCORE from EIKON'!ES383)</f>
        <v>54.557129584606798</v>
      </c>
      <c r="J380" s="1">
        <f>('WEIGHTED from Refinitive'!$B$3*'ISSUE SCORE from EIKON'!O383)+('WEIGHTED from Refinitive'!$B$4*'ISSUE SCORE from EIKON'!AD383)+('ISSUE SCORE from EIKON'!AS383*'WEIGHTED from Refinitive'!$B$5)+('WEIGHTED from Refinitive'!$B$8*'ISSUE SCORE from EIKON'!BH383)+('ISSUE SCORE from EIKON'!BW383*'WEIGHTED from Refinitive'!$B$9)+('WEIGHTED from Refinitive'!$B$10*'ISSUE SCORE from EIKON'!CL383)+('ISSUE SCORE from EIKON'!DA383*'WEIGHTED from Refinitive'!$B$11)+('WEIGHTED from Refinitive'!$B$14*'ISSUE SCORE from EIKON'!DP383)+('ISSUE SCORE from EIKON'!EE383*'WEIGHTED from Refinitive'!$B$15)+('WEIGHTED from Refinitive'!$B$16*'ISSUE SCORE from EIKON'!ET383)</f>
        <v>58.085927526716958</v>
      </c>
      <c r="K380" s="1">
        <f>('WEIGHTED from Refinitive'!$B$3*'ISSUE SCORE from EIKON'!P383)+('WEIGHTED from Refinitive'!$B$4*'ISSUE SCORE from EIKON'!AE383)+('ISSUE SCORE from EIKON'!AT383*'WEIGHTED from Refinitive'!$B$5)+('WEIGHTED from Refinitive'!$B$8*'ISSUE SCORE from EIKON'!BI383)+('ISSUE SCORE from EIKON'!BX383*'WEIGHTED from Refinitive'!$B$9)+('WEIGHTED from Refinitive'!$B$10*'ISSUE SCORE from EIKON'!CM383)+('ISSUE SCORE from EIKON'!DB383*'WEIGHTED from Refinitive'!$B$11)+('WEIGHTED from Refinitive'!$B$14*'ISSUE SCORE from EIKON'!DQ383)+('ISSUE SCORE from EIKON'!EF383*'WEIGHTED from Refinitive'!$B$15)+('WEIGHTED from Refinitive'!$B$16*'ISSUE SCORE from EIKON'!EU383)</f>
        <v>58.453306451612889</v>
      </c>
      <c r="L380" s="1">
        <f>('WEIGHTED from Refinitive'!$B$3*'ISSUE SCORE from EIKON'!Q383)+('WEIGHTED from Refinitive'!$B$4*'ISSUE SCORE from EIKON'!AF383)+('ISSUE SCORE from EIKON'!AU383*'WEIGHTED from Refinitive'!$B$5)+('WEIGHTED from Refinitive'!$B$8*'ISSUE SCORE from EIKON'!BJ383)+('ISSUE SCORE from EIKON'!BY383*'WEIGHTED from Refinitive'!$B$9)+('WEIGHTED from Refinitive'!$B$10*'ISSUE SCORE from EIKON'!CN383)+('ISSUE SCORE from EIKON'!DC383*'WEIGHTED from Refinitive'!$B$11)+('WEIGHTED from Refinitive'!$B$14*'ISSUE SCORE from EIKON'!DR383)+('ISSUE SCORE from EIKON'!EG383*'WEIGHTED from Refinitive'!$B$15)+('WEIGHTED from Refinitive'!$B$16*'ISSUE SCORE from EIKON'!EV383)</f>
        <v>48.943018829693273</v>
      </c>
      <c r="M380" s="1">
        <f>('WEIGHTED from Refinitive'!$B$3*'ISSUE SCORE from EIKON'!R383)+('WEIGHTED from Refinitive'!$B$4*'ISSUE SCORE from EIKON'!AG383)+('ISSUE SCORE from EIKON'!AV383*'WEIGHTED from Refinitive'!$B$5)+('WEIGHTED from Refinitive'!$B$8*'ISSUE SCORE from EIKON'!BK383)+('ISSUE SCORE from EIKON'!BZ383*'WEIGHTED from Refinitive'!$B$9)+('WEIGHTED from Refinitive'!$B$10*'ISSUE SCORE from EIKON'!CO383)+('ISSUE SCORE from EIKON'!DD383*'WEIGHTED from Refinitive'!$B$11)+('WEIGHTED from Refinitive'!$B$14*'ISSUE SCORE from EIKON'!DS383)+('ISSUE SCORE from EIKON'!EH383*'WEIGHTED from Refinitive'!$B$15)+('WEIGHTED from Refinitive'!$B$16*'ISSUE SCORE from EIKON'!EW383)</f>
        <v>59.131549195684421</v>
      </c>
      <c r="N380" s="1">
        <f>('WEIGHTED from Refinitive'!$B$3*'ISSUE SCORE from EIKON'!S383)+('WEIGHTED from Refinitive'!$B$4*'ISSUE SCORE from EIKON'!AH383)+('ISSUE SCORE from EIKON'!AW383*'WEIGHTED from Refinitive'!$B$5)+('WEIGHTED from Refinitive'!$B$8*'ISSUE SCORE from EIKON'!BL383)+('ISSUE SCORE from EIKON'!CA383*'WEIGHTED from Refinitive'!$B$9)+('WEIGHTED from Refinitive'!$B$10*'ISSUE SCORE from EIKON'!CP383)+('ISSUE SCORE from EIKON'!DE383*'WEIGHTED from Refinitive'!$B$11)+('WEIGHTED from Refinitive'!$B$14*'ISSUE SCORE from EIKON'!DT383)+('ISSUE SCORE from EIKON'!EI383*'WEIGHTED from Refinitive'!$B$15)+('WEIGHTED from Refinitive'!$B$16*'ISSUE SCORE from EIKON'!EX383)</f>
        <v>56.600335320417258</v>
      </c>
      <c r="O380" s="1">
        <f>('WEIGHTED from Refinitive'!$B$3*'ISSUE SCORE from EIKON'!T383)+('WEIGHTED from Refinitive'!$B$4*'ISSUE SCORE from EIKON'!AI383)+('ISSUE SCORE from EIKON'!AX383*'WEIGHTED from Refinitive'!$B$5)+('WEIGHTED from Refinitive'!$B$8*'ISSUE SCORE from EIKON'!BM383)+('ISSUE SCORE from EIKON'!CB383*'WEIGHTED from Refinitive'!$B$9)+('WEIGHTED from Refinitive'!$B$10*'ISSUE SCORE from EIKON'!CQ383)+('ISSUE SCORE from EIKON'!DF383*'WEIGHTED from Refinitive'!$B$11)+('WEIGHTED from Refinitive'!$B$14*'ISSUE SCORE from EIKON'!DU383)+('ISSUE SCORE from EIKON'!EJ383*'WEIGHTED from Refinitive'!$B$15)+('WEIGHTED from Refinitive'!$B$16*'ISSUE SCORE from EIKON'!EY383)</f>
        <v>68.352216473046539</v>
      </c>
      <c r="P380" s="1">
        <f>('WEIGHTED from Refinitive'!$B$3*'ISSUE SCORE from EIKON'!U383)+('WEIGHTED from Refinitive'!$B$4*'ISSUE SCORE from EIKON'!AJ383)+('ISSUE SCORE from EIKON'!AY383*'WEIGHTED from Refinitive'!$B$5)+('WEIGHTED from Refinitive'!$B$8*'ISSUE SCORE from EIKON'!BN383)+('ISSUE SCORE from EIKON'!CC383*'WEIGHTED from Refinitive'!$B$9)+('WEIGHTED from Refinitive'!$B$10*'ISSUE SCORE from EIKON'!CR383)+('ISSUE SCORE from EIKON'!DG383*'WEIGHTED from Refinitive'!$B$11)+('WEIGHTED from Refinitive'!$B$14*'ISSUE SCORE from EIKON'!DV383)+('ISSUE SCORE from EIKON'!EK383*'WEIGHTED from Refinitive'!$B$15)+('WEIGHTED from Refinitive'!$B$16*'ISSUE SCORE from EIKON'!EZ383)</f>
        <v>54.324939467312305</v>
      </c>
    </row>
    <row r="381" spans="1:16" ht="15">
      <c r="A381" s="11" t="s">
        <v>450</v>
      </c>
      <c r="B381" s="1">
        <f>('WEIGHTED from Refinitive'!$B$3*'ISSUE SCORE from EIKON'!G384)+('WEIGHTED from Refinitive'!$B$4*'ISSUE SCORE from EIKON'!V384)+('ISSUE SCORE from EIKON'!AK384*'WEIGHTED from Refinitive'!$B$5)+('WEIGHTED from Refinitive'!$B$8*'ISSUE SCORE from EIKON'!AZ384)+('ISSUE SCORE from EIKON'!BO384*'WEIGHTED from Refinitive'!$B$9)+('WEIGHTED from Refinitive'!$B$10*'ISSUE SCORE from EIKON'!CD384)+('ISSUE SCORE from EIKON'!CS384*'WEIGHTED from Refinitive'!$B$11)+('WEIGHTED from Refinitive'!$B$14*'ISSUE SCORE from EIKON'!DH384)+('ISSUE SCORE from EIKON'!DW384*'WEIGHTED from Refinitive'!$B$15)+('WEIGHTED from Refinitive'!$B$16*'ISSUE SCORE from EIKON'!EL384)</f>
        <v>46.121983506944424</v>
      </c>
      <c r="C381" s="1">
        <f>('WEIGHTED from Refinitive'!$B$3*'ISSUE SCORE from EIKON'!H384)+('WEIGHTED from Refinitive'!$B$4*'ISSUE SCORE from EIKON'!W384)+('ISSUE SCORE from EIKON'!AL384*'WEIGHTED from Refinitive'!$B$5)+('WEIGHTED from Refinitive'!$B$8*'ISSUE SCORE from EIKON'!BA384)+('ISSUE SCORE from EIKON'!BP384*'WEIGHTED from Refinitive'!$B$9)+('WEIGHTED from Refinitive'!$B$10*'ISSUE SCORE from EIKON'!CE384)+('ISSUE SCORE from EIKON'!CT384*'WEIGHTED from Refinitive'!$B$11)+('WEIGHTED from Refinitive'!$B$14*'ISSUE SCORE from EIKON'!DI384)+('ISSUE SCORE from EIKON'!DX384*'WEIGHTED from Refinitive'!$B$15)+('WEIGHTED from Refinitive'!$B$16*'ISSUE SCORE from EIKON'!EM384)</f>
        <v>48.616617538688246</v>
      </c>
      <c r="D381" s="1">
        <f>('WEIGHTED from Refinitive'!$B$3*'ISSUE SCORE from EIKON'!I384)+('WEIGHTED from Refinitive'!$B$4*'ISSUE SCORE from EIKON'!X384)+('ISSUE SCORE from EIKON'!AM384*'WEIGHTED from Refinitive'!$B$5)+('WEIGHTED from Refinitive'!$B$8*'ISSUE SCORE from EIKON'!BB384)+('ISSUE SCORE from EIKON'!BQ384*'WEIGHTED from Refinitive'!$B$9)+('WEIGHTED from Refinitive'!$B$10*'ISSUE SCORE from EIKON'!CF384)+('ISSUE SCORE from EIKON'!CU384*'WEIGHTED from Refinitive'!$B$11)+('WEIGHTED from Refinitive'!$B$14*'ISSUE SCORE from EIKON'!DJ384)+('ISSUE SCORE from EIKON'!DY384*'WEIGHTED from Refinitive'!$B$15)+('WEIGHTED from Refinitive'!$B$16*'ISSUE SCORE from EIKON'!EN384)</f>
        <v>45.749887415913726</v>
      </c>
      <c r="E381" s="1">
        <f>('WEIGHTED from Refinitive'!$B$3*'ISSUE SCORE from EIKON'!J384)+('WEIGHTED from Refinitive'!$B$4*'ISSUE SCORE from EIKON'!Y384)+('ISSUE SCORE from EIKON'!AN384*'WEIGHTED from Refinitive'!$B$5)+('WEIGHTED from Refinitive'!$B$8*'ISSUE SCORE from EIKON'!BC384)+('ISSUE SCORE from EIKON'!BR384*'WEIGHTED from Refinitive'!$B$9)+('WEIGHTED from Refinitive'!$B$10*'ISSUE SCORE from EIKON'!CG384)+('ISSUE SCORE from EIKON'!CV384*'WEIGHTED from Refinitive'!$B$11)+('WEIGHTED from Refinitive'!$B$14*'ISSUE SCORE from EIKON'!DK384)+('ISSUE SCORE from EIKON'!DZ384*'WEIGHTED from Refinitive'!$B$15)+('WEIGHTED from Refinitive'!$B$16*'ISSUE SCORE from EIKON'!EO384)</f>
        <v>35.224375597553433</v>
      </c>
      <c r="F381" s="1">
        <f>('WEIGHTED from Refinitive'!$B$3*'ISSUE SCORE from EIKON'!K384)+('WEIGHTED from Refinitive'!$B$4*'ISSUE SCORE from EIKON'!Z384)+('ISSUE SCORE from EIKON'!AO384*'WEIGHTED from Refinitive'!$B$5)+('WEIGHTED from Refinitive'!$B$8*'ISSUE SCORE from EIKON'!BD384)+('ISSUE SCORE from EIKON'!BS384*'WEIGHTED from Refinitive'!$B$9)+('WEIGHTED from Refinitive'!$B$10*'ISSUE SCORE from EIKON'!CH384)+('ISSUE SCORE from EIKON'!CW384*'WEIGHTED from Refinitive'!$B$11)+('WEIGHTED from Refinitive'!$B$14*'ISSUE SCORE from EIKON'!DL384)+('ISSUE SCORE from EIKON'!EA384*'WEIGHTED from Refinitive'!$B$15)+('WEIGHTED from Refinitive'!$B$16*'ISSUE SCORE from EIKON'!EP384)</f>
        <v>33.402085308056868</v>
      </c>
      <c r="G381" s="1">
        <f>('WEIGHTED from Refinitive'!$B$3*'ISSUE SCORE from EIKON'!L384)+('WEIGHTED from Refinitive'!$B$4*'ISSUE SCORE from EIKON'!AA384)+('ISSUE SCORE from EIKON'!AP384*'WEIGHTED from Refinitive'!$B$5)+('WEIGHTED from Refinitive'!$B$8*'ISSUE SCORE from EIKON'!BE384)+('ISSUE SCORE from EIKON'!BT384*'WEIGHTED from Refinitive'!$B$9)+('WEIGHTED from Refinitive'!$B$10*'ISSUE SCORE from EIKON'!CI384)+('ISSUE SCORE from EIKON'!CX384*'WEIGHTED from Refinitive'!$B$11)+('WEIGHTED from Refinitive'!$B$14*'ISSUE SCORE from EIKON'!DM384)+('ISSUE SCORE from EIKON'!EB384*'WEIGHTED from Refinitive'!$B$15)+('WEIGHTED from Refinitive'!$B$16*'ISSUE SCORE from EIKON'!EQ384)</f>
        <v>0</v>
      </c>
      <c r="H381" s="1">
        <f>('WEIGHTED from Refinitive'!$B$3*'ISSUE SCORE from EIKON'!M384)+('WEIGHTED from Refinitive'!$B$4*'ISSUE SCORE from EIKON'!AB384)+('ISSUE SCORE from EIKON'!AQ384*'WEIGHTED from Refinitive'!$B$5)+('WEIGHTED from Refinitive'!$B$8*'ISSUE SCORE from EIKON'!BF384)+('ISSUE SCORE from EIKON'!BU384*'WEIGHTED from Refinitive'!$B$9)+('WEIGHTED from Refinitive'!$B$10*'ISSUE SCORE from EIKON'!CJ384)+('ISSUE SCORE from EIKON'!CY384*'WEIGHTED from Refinitive'!$B$11)+('WEIGHTED from Refinitive'!$B$14*'ISSUE SCORE from EIKON'!DN384)+('ISSUE SCORE from EIKON'!EC384*'WEIGHTED from Refinitive'!$B$15)+('WEIGHTED from Refinitive'!$B$16*'ISSUE SCORE from EIKON'!ER384)</f>
        <v>0</v>
      </c>
      <c r="I381" s="1">
        <f>('WEIGHTED from Refinitive'!$B$3*'ISSUE SCORE from EIKON'!N384)+('WEIGHTED from Refinitive'!$B$4*'ISSUE SCORE from EIKON'!AC384)+('ISSUE SCORE from EIKON'!AR384*'WEIGHTED from Refinitive'!$B$5)+('WEIGHTED from Refinitive'!$B$8*'ISSUE SCORE from EIKON'!BG384)+('ISSUE SCORE from EIKON'!BV384*'WEIGHTED from Refinitive'!$B$9)+('WEIGHTED from Refinitive'!$B$10*'ISSUE SCORE from EIKON'!CK384)+('ISSUE SCORE from EIKON'!CZ384*'WEIGHTED from Refinitive'!$B$11)+('WEIGHTED from Refinitive'!$B$14*'ISSUE SCORE from EIKON'!DO384)+('ISSUE SCORE from EIKON'!ED384*'WEIGHTED from Refinitive'!$B$15)+('WEIGHTED from Refinitive'!$B$16*'ISSUE SCORE from EIKON'!ES384)</f>
        <v>0</v>
      </c>
      <c r="J381" s="1">
        <f>('WEIGHTED from Refinitive'!$B$3*'ISSUE SCORE from EIKON'!O384)+('WEIGHTED from Refinitive'!$B$4*'ISSUE SCORE from EIKON'!AD384)+('ISSUE SCORE from EIKON'!AS384*'WEIGHTED from Refinitive'!$B$5)+('WEIGHTED from Refinitive'!$B$8*'ISSUE SCORE from EIKON'!BH384)+('ISSUE SCORE from EIKON'!BW384*'WEIGHTED from Refinitive'!$B$9)+('WEIGHTED from Refinitive'!$B$10*'ISSUE SCORE from EIKON'!CL384)+('ISSUE SCORE from EIKON'!DA384*'WEIGHTED from Refinitive'!$B$11)+('WEIGHTED from Refinitive'!$B$14*'ISSUE SCORE from EIKON'!DP384)+('ISSUE SCORE from EIKON'!EE384*'WEIGHTED from Refinitive'!$B$15)+('WEIGHTED from Refinitive'!$B$16*'ISSUE SCORE from EIKON'!ET384)</f>
        <v>0</v>
      </c>
      <c r="K381" s="1">
        <f>('WEIGHTED from Refinitive'!$B$3*'ISSUE SCORE from EIKON'!P384)+('WEIGHTED from Refinitive'!$B$4*'ISSUE SCORE from EIKON'!AE384)+('ISSUE SCORE from EIKON'!AT384*'WEIGHTED from Refinitive'!$B$5)+('WEIGHTED from Refinitive'!$B$8*'ISSUE SCORE from EIKON'!BI384)+('ISSUE SCORE from EIKON'!BX384*'WEIGHTED from Refinitive'!$B$9)+('WEIGHTED from Refinitive'!$B$10*'ISSUE SCORE from EIKON'!CM384)+('ISSUE SCORE from EIKON'!DB384*'WEIGHTED from Refinitive'!$B$11)+('WEIGHTED from Refinitive'!$B$14*'ISSUE SCORE from EIKON'!DQ384)+('ISSUE SCORE from EIKON'!EF384*'WEIGHTED from Refinitive'!$B$15)+('WEIGHTED from Refinitive'!$B$16*'ISSUE SCORE from EIKON'!EU384)</f>
        <v>0</v>
      </c>
      <c r="L381" s="1">
        <f>('WEIGHTED from Refinitive'!$B$3*'ISSUE SCORE from EIKON'!Q384)+('WEIGHTED from Refinitive'!$B$4*'ISSUE SCORE from EIKON'!AF384)+('ISSUE SCORE from EIKON'!AU384*'WEIGHTED from Refinitive'!$B$5)+('WEIGHTED from Refinitive'!$B$8*'ISSUE SCORE from EIKON'!BJ384)+('ISSUE SCORE from EIKON'!BY384*'WEIGHTED from Refinitive'!$B$9)+('WEIGHTED from Refinitive'!$B$10*'ISSUE SCORE from EIKON'!CN384)+('ISSUE SCORE from EIKON'!DC384*'WEIGHTED from Refinitive'!$B$11)+('WEIGHTED from Refinitive'!$B$14*'ISSUE SCORE from EIKON'!DR384)+('ISSUE SCORE from EIKON'!EG384*'WEIGHTED from Refinitive'!$B$15)+('WEIGHTED from Refinitive'!$B$16*'ISSUE SCORE from EIKON'!EV384)</f>
        <v>0</v>
      </c>
      <c r="M381" s="1">
        <f>('WEIGHTED from Refinitive'!$B$3*'ISSUE SCORE from EIKON'!R384)+('WEIGHTED from Refinitive'!$B$4*'ISSUE SCORE from EIKON'!AG384)+('ISSUE SCORE from EIKON'!AV384*'WEIGHTED from Refinitive'!$B$5)+('WEIGHTED from Refinitive'!$B$8*'ISSUE SCORE from EIKON'!BK384)+('ISSUE SCORE from EIKON'!BZ384*'WEIGHTED from Refinitive'!$B$9)+('WEIGHTED from Refinitive'!$B$10*'ISSUE SCORE from EIKON'!CO384)+('ISSUE SCORE from EIKON'!DD384*'WEIGHTED from Refinitive'!$B$11)+('WEIGHTED from Refinitive'!$B$14*'ISSUE SCORE from EIKON'!DS384)+('ISSUE SCORE from EIKON'!EH384*'WEIGHTED from Refinitive'!$B$15)+('WEIGHTED from Refinitive'!$B$16*'ISSUE SCORE from EIKON'!EW384)</f>
        <v>0</v>
      </c>
      <c r="N381" s="1">
        <f>('WEIGHTED from Refinitive'!$B$3*'ISSUE SCORE from EIKON'!S384)+('WEIGHTED from Refinitive'!$B$4*'ISSUE SCORE from EIKON'!AH384)+('ISSUE SCORE from EIKON'!AW384*'WEIGHTED from Refinitive'!$B$5)+('WEIGHTED from Refinitive'!$B$8*'ISSUE SCORE from EIKON'!BL384)+('ISSUE SCORE from EIKON'!CA384*'WEIGHTED from Refinitive'!$B$9)+('WEIGHTED from Refinitive'!$B$10*'ISSUE SCORE from EIKON'!CP384)+('ISSUE SCORE from EIKON'!DE384*'WEIGHTED from Refinitive'!$B$11)+('WEIGHTED from Refinitive'!$B$14*'ISSUE SCORE from EIKON'!DT384)+('ISSUE SCORE from EIKON'!EI384*'WEIGHTED from Refinitive'!$B$15)+('WEIGHTED from Refinitive'!$B$16*'ISSUE SCORE from EIKON'!EX384)</f>
        <v>0</v>
      </c>
      <c r="O381" s="1">
        <f>('WEIGHTED from Refinitive'!$B$3*'ISSUE SCORE from EIKON'!T384)+('WEIGHTED from Refinitive'!$B$4*'ISSUE SCORE from EIKON'!AI384)+('ISSUE SCORE from EIKON'!AX384*'WEIGHTED from Refinitive'!$B$5)+('WEIGHTED from Refinitive'!$B$8*'ISSUE SCORE from EIKON'!BM384)+('ISSUE SCORE from EIKON'!CB384*'WEIGHTED from Refinitive'!$B$9)+('WEIGHTED from Refinitive'!$B$10*'ISSUE SCORE from EIKON'!CQ384)+('ISSUE SCORE from EIKON'!DF384*'WEIGHTED from Refinitive'!$B$11)+('WEIGHTED from Refinitive'!$B$14*'ISSUE SCORE from EIKON'!DU384)+('ISSUE SCORE from EIKON'!EJ384*'WEIGHTED from Refinitive'!$B$15)+('WEIGHTED from Refinitive'!$B$16*'ISSUE SCORE from EIKON'!EY384)</f>
        <v>0</v>
      </c>
      <c r="P381" s="1">
        <f>('WEIGHTED from Refinitive'!$B$3*'ISSUE SCORE from EIKON'!U384)+('WEIGHTED from Refinitive'!$B$4*'ISSUE SCORE from EIKON'!AJ384)+('ISSUE SCORE from EIKON'!AY384*'WEIGHTED from Refinitive'!$B$5)+('WEIGHTED from Refinitive'!$B$8*'ISSUE SCORE from EIKON'!BN384)+('ISSUE SCORE from EIKON'!CC384*'WEIGHTED from Refinitive'!$B$9)+('WEIGHTED from Refinitive'!$B$10*'ISSUE SCORE from EIKON'!CR384)+('ISSUE SCORE from EIKON'!DG384*'WEIGHTED from Refinitive'!$B$11)+('WEIGHTED from Refinitive'!$B$14*'ISSUE SCORE from EIKON'!DV384)+('ISSUE SCORE from EIKON'!EK384*'WEIGHTED from Refinitive'!$B$15)+('WEIGHTED from Refinitive'!$B$16*'ISSUE SCORE from EIKON'!EZ384)</f>
        <v>0</v>
      </c>
    </row>
    <row r="382" spans="1:16" ht="15">
      <c r="A382" s="11" t="s">
        <v>451</v>
      </c>
      <c r="B382" s="1">
        <f>('WEIGHTED from Refinitive'!$B$3*'ISSUE SCORE from EIKON'!G385)+('WEIGHTED from Refinitive'!$B$4*'ISSUE SCORE from EIKON'!V385)+('ISSUE SCORE from EIKON'!AK385*'WEIGHTED from Refinitive'!$B$5)+('WEIGHTED from Refinitive'!$B$8*'ISSUE SCORE from EIKON'!AZ385)+('ISSUE SCORE from EIKON'!BO385*'WEIGHTED from Refinitive'!$B$9)+('WEIGHTED from Refinitive'!$B$10*'ISSUE SCORE from EIKON'!CD385)+('ISSUE SCORE from EIKON'!CS385*'WEIGHTED from Refinitive'!$B$11)+('WEIGHTED from Refinitive'!$B$14*'ISSUE SCORE from EIKON'!DH385)+('ISSUE SCORE from EIKON'!DW385*'WEIGHTED from Refinitive'!$B$15)+('WEIGHTED from Refinitive'!$B$16*'ISSUE SCORE from EIKON'!EL385)</f>
        <v>45.292040748544281</v>
      </c>
      <c r="C382" s="1">
        <f>('WEIGHTED from Refinitive'!$B$3*'ISSUE SCORE from EIKON'!H385)+('WEIGHTED from Refinitive'!$B$4*'ISSUE SCORE from EIKON'!W385)+('ISSUE SCORE from EIKON'!AL385*'WEIGHTED from Refinitive'!$B$5)+('WEIGHTED from Refinitive'!$B$8*'ISSUE SCORE from EIKON'!BA385)+('ISSUE SCORE from EIKON'!BP385*'WEIGHTED from Refinitive'!$B$9)+('WEIGHTED from Refinitive'!$B$10*'ISSUE SCORE from EIKON'!CE385)+('ISSUE SCORE from EIKON'!CT385*'WEIGHTED from Refinitive'!$B$11)+('WEIGHTED from Refinitive'!$B$14*'ISSUE SCORE from EIKON'!DI385)+('ISSUE SCORE from EIKON'!DX385*'WEIGHTED from Refinitive'!$B$15)+('WEIGHTED from Refinitive'!$B$16*'ISSUE SCORE from EIKON'!EM385)</f>
        <v>41.907683283094883</v>
      </c>
      <c r="D382" s="1">
        <f>('WEIGHTED from Refinitive'!$B$3*'ISSUE SCORE from EIKON'!I385)+('WEIGHTED from Refinitive'!$B$4*'ISSUE SCORE from EIKON'!X385)+('ISSUE SCORE from EIKON'!AM385*'WEIGHTED from Refinitive'!$B$5)+('WEIGHTED from Refinitive'!$B$8*'ISSUE SCORE from EIKON'!BB385)+('ISSUE SCORE from EIKON'!BQ385*'WEIGHTED from Refinitive'!$B$9)+('WEIGHTED from Refinitive'!$B$10*'ISSUE SCORE from EIKON'!CF385)+('ISSUE SCORE from EIKON'!CU385*'WEIGHTED from Refinitive'!$B$11)+('WEIGHTED from Refinitive'!$B$14*'ISSUE SCORE from EIKON'!DJ385)+('ISSUE SCORE from EIKON'!DY385*'WEIGHTED from Refinitive'!$B$15)+('WEIGHTED from Refinitive'!$B$16*'ISSUE SCORE from EIKON'!EN385)</f>
        <v>42.830023613280169</v>
      </c>
      <c r="E382" s="1">
        <f>('WEIGHTED from Refinitive'!$B$3*'ISSUE SCORE from EIKON'!J385)+('WEIGHTED from Refinitive'!$B$4*'ISSUE SCORE from EIKON'!Y385)+('ISSUE SCORE from EIKON'!AN385*'WEIGHTED from Refinitive'!$B$5)+('WEIGHTED from Refinitive'!$B$8*'ISSUE SCORE from EIKON'!BC385)+('ISSUE SCORE from EIKON'!BR385*'WEIGHTED from Refinitive'!$B$9)+('WEIGHTED from Refinitive'!$B$10*'ISSUE SCORE from EIKON'!CG385)+('ISSUE SCORE from EIKON'!CV385*'WEIGHTED from Refinitive'!$B$11)+('WEIGHTED from Refinitive'!$B$14*'ISSUE SCORE from EIKON'!DK385)+('ISSUE SCORE from EIKON'!DZ385*'WEIGHTED from Refinitive'!$B$15)+('WEIGHTED from Refinitive'!$B$16*'ISSUE SCORE from EIKON'!EO385)</f>
        <v>28.047383961483455</v>
      </c>
      <c r="F382" s="1">
        <f>('WEIGHTED from Refinitive'!$B$3*'ISSUE SCORE from EIKON'!K385)+('WEIGHTED from Refinitive'!$B$4*'ISSUE SCORE from EIKON'!Z385)+('ISSUE SCORE from EIKON'!AO385*'WEIGHTED from Refinitive'!$B$5)+('WEIGHTED from Refinitive'!$B$8*'ISSUE SCORE from EIKON'!BD385)+('ISSUE SCORE from EIKON'!BS385*'WEIGHTED from Refinitive'!$B$9)+('WEIGHTED from Refinitive'!$B$10*'ISSUE SCORE from EIKON'!CH385)+('ISSUE SCORE from EIKON'!CW385*'WEIGHTED from Refinitive'!$B$11)+('WEIGHTED from Refinitive'!$B$14*'ISSUE SCORE from EIKON'!DL385)+('ISSUE SCORE from EIKON'!EA385*'WEIGHTED from Refinitive'!$B$15)+('WEIGHTED from Refinitive'!$B$16*'ISSUE SCORE from EIKON'!EP385)</f>
        <v>25.49684930454158</v>
      </c>
      <c r="G382" s="1">
        <f>('WEIGHTED from Refinitive'!$B$3*'ISSUE SCORE from EIKON'!L385)+('WEIGHTED from Refinitive'!$B$4*'ISSUE SCORE from EIKON'!AA385)+('ISSUE SCORE from EIKON'!AP385*'WEIGHTED from Refinitive'!$B$5)+('WEIGHTED from Refinitive'!$B$8*'ISSUE SCORE from EIKON'!BE385)+('ISSUE SCORE from EIKON'!BT385*'WEIGHTED from Refinitive'!$B$9)+('WEIGHTED from Refinitive'!$B$10*'ISSUE SCORE from EIKON'!CI385)+('ISSUE SCORE from EIKON'!CX385*'WEIGHTED from Refinitive'!$B$11)+('WEIGHTED from Refinitive'!$B$14*'ISSUE SCORE from EIKON'!DM385)+('ISSUE SCORE from EIKON'!EB385*'WEIGHTED from Refinitive'!$B$15)+('WEIGHTED from Refinitive'!$B$16*'ISSUE SCORE from EIKON'!EQ385)</f>
        <v>0</v>
      </c>
      <c r="H382" s="1">
        <f>('WEIGHTED from Refinitive'!$B$3*'ISSUE SCORE from EIKON'!M385)+('WEIGHTED from Refinitive'!$B$4*'ISSUE SCORE from EIKON'!AB385)+('ISSUE SCORE from EIKON'!AQ385*'WEIGHTED from Refinitive'!$B$5)+('WEIGHTED from Refinitive'!$B$8*'ISSUE SCORE from EIKON'!BF385)+('ISSUE SCORE from EIKON'!BU385*'WEIGHTED from Refinitive'!$B$9)+('WEIGHTED from Refinitive'!$B$10*'ISSUE SCORE from EIKON'!CJ385)+('ISSUE SCORE from EIKON'!CY385*'WEIGHTED from Refinitive'!$B$11)+('WEIGHTED from Refinitive'!$B$14*'ISSUE SCORE from EIKON'!DN385)+('ISSUE SCORE from EIKON'!EC385*'WEIGHTED from Refinitive'!$B$15)+('WEIGHTED from Refinitive'!$B$16*'ISSUE SCORE from EIKON'!ER385)</f>
        <v>0</v>
      </c>
      <c r="I382" s="1">
        <f>('WEIGHTED from Refinitive'!$B$3*'ISSUE SCORE from EIKON'!N385)+('WEIGHTED from Refinitive'!$B$4*'ISSUE SCORE from EIKON'!AC385)+('ISSUE SCORE from EIKON'!AR385*'WEIGHTED from Refinitive'!$B$5)+('WEIGHTED from Refinitive'!$B$8*'ISSUE SCORE from EIKON'!BG385)+('ISSUE SCORE from EIKON'!BV385*'WEIGHTED from Refinitive'!$B$9)+('WEIGHTED from Refinitive'!$B$10*'ISSUE SCORE from EIKON'!CK385)+('ISSUE SCORE from EIKON'!CZ385*'WEIGHTED from Refinitive'!$B$11)+('WEIGHTED from Refinitive'!$B$14*'ISSUE SCORE from EIKON'!DO385)+('ISSUE SCORE from EIKON'!ED385*'WEIGHTED from Refinitive'!$B$15)+('WEIGHTED from Refinitive'!$B$16*'ISSUE SCORE from EIKON'!ES385)</f>
        <v>0</v>
      </c>
      <c r="J382" s="1">
        <f>('WEIGHTED from Refinitive'!$B$3*'ISSUE SCORE from EIKON'!O385)+('WEIGHTED from Refinitive'!$B$4*'ISSUE SCORE from EIKON'!AD385)+('ISSUE SCORE from EIKON'!AS385*'WEIGHTED from Refinitive'!$B$5)+('WEIGHTED from Refinitive'!$B$8*'ISSUE SCORE from EIKON'!BH385)+('ISSUE SCORE from EIKON'!BW385*'WEIGHTED from Refinitive'!$B$9)+('WEIGHTED from Refinitive'!$B$10*'ISSUE SCORE from EIKON'!CL385)+('ISSUE SCORE from EIKON'!DA385*'WEIGHTED from Refinitive'!$B$11)+('WEIGHTED from Refinitive'!$B$14*'ISSUE SCORE from EIKON'!DP385)+('ISSUE SCORE from EIKON'!EE385*'WEIGHTED from Refinitive'!$B$15)+('WEIGHTED from Refinitive'!$B$16*'ISSUE SCORE from EIKON'!ET385)</f>
        <v>0</v>
      </c>
      <c r="K382" s="1">
        <f>('WEIGHTED from Refinitive'!$B$3*'ISSUE SCORE from EIKON'!P385)+('WEIGHTED from Refinitive'!$B$4*'ISSUE SCORE from EIKON'!AE385)+('ISSUE SCORE from EIKON'!AT385*'WEIGHTED from Refinitive'!$B$5)+('WEIGHTED from Refinitive'!$B$8*'ISSUE SCORE from EIKON'!BI385)+('ISSUE SCORE from EIKON'!BX385*'WEIGHTED from Refinitive'!$B$9)+('WEIGHTED from Refinitive'!$B$10*'ISSUE SCORE from EIKON'!CM385)+('ISSUE SCORE from EIKON'!DB385*'WEIGHTED from Refinitive'!$B$11)+('WEIGHTED from Refinitive'!$B$14*'ISSUE SCORE from EIKON'!DQ385)+('ISSUE SCORE from EIKON'!EF385*'WEIGHTED from Refinitive'!$B$15)+('WEIGHTED from Refinitive'!$B$16*'ISSUE SCORE from EIKON'!EU385)</f>
        <v>0</v>
      </c>
      <c r="L382" s="1">
        <f>('WEIGHTED from Refinitive'!$B$3*'ISSUE SCORE from EIKON'!Q385)+('WEIGHTED from Refinitive'!$B$4*'ISSUE SCORE from EIKON'!AF385)+('ISSUE SCORE from EIKON'!AU385*'WEIGHTED from Refinitive'!$B$5)+('WEIGHTED from Refinitive'!$B$8*'ISSUE SCORE from EIKON'!BJ385)+('ISSUE SCORE from EIKON'!BY385*'WEIGHTED from Refinitive'!$B$9)+('WEIGHTED from Refinitive'!$B$10*'ISSUE SCORE from EIKON'!CN385)+('ISSUE SCORE from EIKON'!DC385*'WEIGHTED from Refinitive'!$B$11)+('WEIGHTED from Refinitive'!$B$14*'ISSUE SCORE from EIKON'!DR385)+('ISSUE SCORE from EIKON'!EG385*'WEIGHTED from Refinitive'!$B$15)+('WEIGHTED from Refinitive'!$B$16*'ISSUE SCORE from EIKON'!EV385)</f>
        <v>0</v>
      </c>
      <c r="M382" s="1">
        <f>('WEIGHTED from Refinitive'!$B$3*'ISSUE SCORE from EIKON'!R385)+('WEIGHTED from Refinitive'!$B$4*'ISSUE SCORE from EIKON'!AG385)+('ISSUE SCORE from EIKON'!AV385*'WEIGHTED from Refinitive'!$B$5)+('WEIGHTED from Refinitive'!$B$8*'ISSUE SCORE from EIKON'!BK385)+('ISSUE SCORE from EIKON'!BZ385*'WEIGHTED from Refinitive'!$B$9)+('WEIGHTED from Refinitive'!$B$10*'ISSUE SCORE from EIKON'!CO385)+('ISSUE SCORE from EIKON'!DD385*'WEIGHTED from Refinitive'!$B$11)+('WEIGHTED from Refinitive'!$B$14*'ISSUE SCORE from EIKON'!DS385)+('ISSUE SCORE from EIKON'!EH385*'WEIGHTED from Refinitive'!$B$15)+('WEIGHTED from Refinitive'!$B$16*'ISSUE SCORE from EIKON'!EW385)</f>
        <v>0</v>
      </c>
      <c r="N382" s="1">
        <f>('WEIGHTED from Refinitive'!$B$3*'ISSUE SCORE from EIKON'!S385)+('WEIGHTED from Refinitive'!$B$4*'ISSUE SCORE from EIKON'!AH385)+('ISSUE SCORE from EIKON'!AW385*'WEIGHTED from Refinitive'!$B$5)+('WEIGHTED from Refinitive'!$B$8*'ISSUE SCORE from EIKON'!BL385)+('ISSUE SCORE from EIKON'!CA385*'WEIGHTED from Refinitive'!$B$9)+('WEIGHTED from Refinitive'!$B$10*'ISSUE SCORE from EIKON'!CP385)+('ISSUE SCORE from EIKON'!DE385*'WEIGHTED from Refinitive'!$B$11)+('WEIGHTED from Refinitive'!$B$14*'ISSUE SCORE from EIKON'!DT385)+('ISSUE SCORE from EIKON'!EI385*'WEIGHTED from Refinitive'!$B$15)+('WEIGHTED from Refinitive'!$B$16*'ISSUE SCORE from EIKON'!EX385)</f>
        <v>0</v>
      </c>
      <c r="O382" s="1">
        <f>('WEIGHTED from Refinitive'!$B$3*'ISSUE SCORE from EIKON'!T385)+('WEIGHTED from Refinitive'!$B$4*'ISSUE SCORE from EIKON'!AI385)+('ISSUE SCORE from EIKON'!AX385*'WEIGHTED from Refinitive'!$B$5)+('WEIGHTED from Refinitive'!$B$8*'ISSUE SCORE from EIKON'!BM385)+('ISSUE SCORE from EIKON'!CB385*'WEIGHTED from Refinitive'!$B$9)+('WEIGHTED from Refinitive'!$B$10*'ISSUE SCORE from EIKON'!CQ385)+('ISSUE SCORE from EIKON'!DF385*'WEIGHTED from Refinitive'!$B$11)+('WEIGHTED from Refinitive'!$B$14*'ISSUE SCORE from EIKON'!DU385)+('ISSUE SCORE from EIKON'!EJ385*'WEIGHTED from Refinitive'!$B$15)+('WEIGHTED from Refinitive'!$B$16*'ISSUE SCORE from EIKON'!EY385)</f>
        <v>0</v>
      </c>
      <c r="P382" s="1">
        <f>('WEIGHTED from Refinitive'!$B$3*'ISSUE SCORE from EIKON'!U385)+('WEIGHTED from Refinitive'!$B$4*'ISSUE SCORE from EIKON'!AJ385)+('ISSUE SCORE from EIKON'!AY385*'WEIGHTED from Refinitive'!$B$5)+('WEIGHTED from Refinitive'!$B$8*'ISSUE SCORE from EIKON'!BN385)+('ISSUE SCORE from EIKON'!CC385*'WEIGHTED from Refinitive'!$B$9)+('WEIGHTED from Refinitive'!$B$10*'ISSUE SCORE from EIKON'!CR385)+('ISSUE SCORE from EIKON'!DG385*'WEIGHTED from Refinitive'!$B$11)+('WEIGHTED from Refinitive'!$B$14*'ISSUE SCORE from EIKON'!DV385)+('ISSUE SCORE from EIKON'!EK385*'WEIGHTED from Refinitive'!$B$15)+('WEIGHTED from Refinitive'!$B$16*'ISSUE SCORE from EIKON'!EZ385)</f>
        <v>0</v>
      </c>
    </row>
    <row r="383" spans="1:16" ht="15">
      <c r="A383" s="11" t="s">
        <v>452</v>
      </c>
      <c r="B383" s="1">
        <f>('WEIGHTED from Refinitive'!$B$3*'ISSUE SCORE from EIKON'!G386)+('WEIGHTED from Refinitive'!$B$4*'ISSUE SCORE from EIKON'!V386)+('ISSUE SCORE from EIKON'!AK386*'WEIGHTED from Refinitive'!$B$5)+('WEIGHTED from Refinitive'!$B$8*'ISSUE SCORE from EIKON'!AZ386)+('ISSUE SCORE from EIKON'!BO386*'WEIGHTED from Refinitive'!$B$9)+('WEIGHTED from Refinitive'!$B$10*'ISSUE SCORE from EIKON'!CD386)+('ISSUE SCORE from EIKON'!CS386*'WEIGHTED from Refinitive'!$B$11)+('WEIGHTED from Refinitive'!$B$14*'ISSUE SCORE from EIKON'!DH386)+('ISSUE SCORE from EIKON'!DW386*'WEIGHTED from Refinitive'!$B$15)+('WEIGHTED from Refinitive'!$B$16*'ISSUE SCORE from EIKON'!EL386)</f>
        <v>90.658247191124644</v>
      </c>
      <c r="C383" s="1">
        <f>('WEIGHTED from Refinitive'!$B$3*'ISSUE SCORE from EIKON'!H386)+('WEIGHTED from Refinitive'!$B$4*'ISSUE SCORE from EIKON'!W386)+('ISSUE SCORE from EIKON'!AL386*'WEIGHTED from Refinitive'!$B$5)+('WEIGHTED from Refinitive'!$B$8*'ISSUE SCORE from EIKON'!BA386)+('ISSUE SCORE from EIKON'!BP386*'WEIGHTED from Refinitive'!$B$9)+('WEIGHTED from Refinitive'!$B$10*'ISSUE SCORE from EIKON'!CE386)+('ISSUE SCORE from EIKON'!CT386*'WEIGHTED from Refinitive'!$B$11)+('WEIGHTED from Refinitive'!$B$14*'ISSUE SCORE from EIKON'!DI386)+('ISSUE SCORE from EIKON'!DX386*'WEIGHTED from Refinitive'!$B$15)+('WEIGHTED from Refinitive'!$B$16*'ISSUE SCORE from EIKON'!EM386)</f>
        <v>90.244357397410582</v>
      </c>
      <c r="D383" s="1">
        <f>('WEIGHTED from Refinitive'!$B$3*'ISSUE SCORE from EIKON'!I386)+('WEIGHTED from Refinitive'!$B$4*'ISSUE SCORE from EIKON'!X386)+('ISSUE SCORE from EIKON'!AM386*'WEIGHTED from Refinitive'!$B$5)+('WEIGHTED from Refinitive'!$B$8*'ISSUE SCORE from EIKON'!BB386)+('ISSUE SCORE from EIKON'!BQ386*'WEIGHTED from Refinitive'!$B$9)+('WEIGHTED from Refinitive'!$B$10*'ISSUE SCORE from EIKON'!CF386)+('ISSUE SCORE from EIKON'!CU386*'WEIGHTED from Refinitive'!$B$11)+('WEIGHTED from Refinitive'!$B$14*'ISSUE SCORE from EIKON'!DJ386)+('ISSUE SCORE from EIKON'!DY386*'WEIGHTED from Refinitive'!$B$15)+('WEIGHTED from Refinitive'!$B$16*'ISSUE SCORE from EIKON'!EN386)</f>
        <v>90.960320619179555</v>
      </c>
      <c r="E383" s="1">
        <f>('WEIGHTED from Refinitive'!$B$3*'ISSUE SCORE from EIKON'!J386)+('WEIGHTED from Refinitive'!$B$4*'ISSUE SCORE from EIKON'!Y386)+('ISSUE SCORE from EIKON'!AN386*'WEIGHTED from Refinitive'!$B$5)+('WEIGHTED from Refinitive'!$B$8*'ISSUE SCORE from EIKON'!BC386)+('ISSUE SCORE from EIKON'!BR386*'WEIGHTED from Refinitive'!$B$9)+('WEIGHTED from Refinitive'!$B$10*'ISSUE SCORE from EIKON'!CG386)+('ISSUE SCORE from EIKON'!CV386*'WEIGHTED from Refinitive'!$B$11)+('WEIGHTED from Refinitive'!$B$14*'ISSUE SCORE from EIKON'!DK386)+('ISSUE SCORE from EIKON'!DZ386*'WEIGHTED from Refinitive'!$B$15)+('WEIGHTED from Refinitive'!$B$16*'ISSUE SCORE from EIKON'!EO386)</f>
        <v>90.59711408259983</v>
      </c>
      <c r="F383" s="1">
        <f>('WEIGHTED from Refinitive'!$B$3*'ISSUE SCORE from EIKON'!K386)+('WEIGHTED from Refinitive'!$B$4*'ISSUE SCORE from EIKON'!Z386)+('ISSUE SCORE from EIKON'!AO386*'WEIGHTED from Refinitive'!$B$5)+('WEIGHTED from Refinitive'!$B$8*'ISSUE SCORE from EIKON'!BD386)+('ISSUE SCORE from EIKON'!BS386*'WEIGHTED from Refinitive'!$B$9)+('WEIGHTED from Refinitive'!$B$10*'ISSUE SCORE from EIKON'!CH386)+('ISSUE SCORE from EIKON'!CW386*'WEIGHTED from Refinitive'!$B$11)+('WEIGHTED from Refinitive'!$B$14*'ISSUE SCORE from EIKON'!DL386)+('ISSUE SCORE from EIKON'!EA386*'WEIGHTED from Refinitive'!$B$15)+('WEIGHTED from Refinitive'!$B$16*'ISSUE SCORE from EIKON'!EP386)</f>
        <v>89.638876912561074</v>
      </c>
      <c r="G383" s="1">
        <f>('WEIGHTED from Refinitive'!$B$3*'ISSUE SCORE from EIKON'!L386)+('WEIGHTED from Refinitive'!$B$4*'ISSUE SCORE from EIKON'!AA386)+('ISSUE SCORE from EIKON'!AP386*'WEIGHTED from Refinitive'!$B$5)+('WEIGHTED from Refinitive'!$B$8*'ISSUE SCORE from EIKON'!BE386)+('ISSUE SCORE from EIKON'!BT386*'WEIGHTED from Refinitive'!$B$9)+('WEIGHTED from Refinitive'!$B$10*'ISSUE SCORE from EIKON'!CI386)+('ISSUE SCORE from EIKON'!CX386*'WEIGHTED from Refinitive'!$B$11)+('WEIGHTED from Refinitive'!$B$14*'ISSUE SCORE from EIKON'!DM386)+('ISSUE SCORE from EIKON'!EB386*'WEIGHTED from Refinitive'!$B$15)+('WEIGHTED from Refinitive'!$B$16*'ISSUE SCORE from EIKON'!EQ386)</f>
        <v>89.519552570513412</v>
      </c>
      <c r="H383" s="1">
        <f>('WEIGHTED from Refinitive'!$B$3*'ISSUE SCORE from EIKON'!M386)+('WEIGHTED from Refinitive'!$B$4*'ISSUE SCORE from EIKON'!AB386)+('ISSUE SCORE from EIKON'!AQ386*'WEIGHTED from Refinitive'!$B$5)+('WEIGHTED from Refinitive'!$B$8*'ISSUE SCORE from EIKON'!BF386)+('ISSUE SCORE from EIKON'!BU386*'WEIGHTED from Refinitive'!$B$9)+('WEIGHTED from Refinitive'!$B$10*'ISSUE SCORE from EIKON'!CJ386)+('ISSUE SCORE from EIKON'!CY386*'WEIGHTED from Refinitive'!$B$11)+('WEIGHTED from Refinitive'!$B$14*'ISSUE SCORE from EIKON'!DN386)+('ISSUE SCORE from EIKON'!EC386*'WEIGHTED from Refinitive'!$B$15)+('WEIGHTED from Refinitive'!$B$16*'ISSUE SCORE from EIKON'!ER386)</f>
        <v>89.178582599758656</v>
      </c>
      <c r="I383" s="1">
        <f>('WEIGHTED from Refinitive'!$B$3*'ISSUE SCORE from EIKON'!N386)+('WEIGHTED from Refinitive'!$B$4*'ISSUE SCORE from EIKON'!AC386)+('ISSUE SCORE from EIKON'!AR386*'WEIGHTED from Refinitive'!$B$5)+('WEIGHTED from Refinitive'!$B$8*'ISSUE SCORE from EIKON'!BG386)+('ISSUE SCORE from EIKON'!BV386*'WEIGHTED from Refinitive'!$B$9)+('WEIGHTED from Refinitive'!$B$10*'ISSUE SCORE from EIKON'!CK386)+('ISSUE SCORE from EIKON'!CZ386*'WEIGHTED from Refinitive'!$B$11)+('WEIGHTED from Refinitive'!$B$14*'ISSUE SCORE from EIKON'!DO386)+('ISSUE SCORE from EIKON'!ED386*'WEIGHTED from Refinitive'!$B$15)+('WEIGHTED from Refinitive'!$B$16*'ISSUE SCORE from EIKON'!ES386)</f>
        <v>92.870614528913677</v>
      </c>
      <c r="J383" s="1">
        <f>('WEIGHTED from Refinitive'!$B$3*'ISSUE SCORE from EIKON'!O386)+('WEIGHTED from Refinitive'!$B$4*'ISSUE SCORE from EIKON'!AD386)+('ISSUE SCORE from EIKON'!AS386*'WEIGHTED from Refinitive'!$B$5)+('WEIGHTED from Refinitive'!$B$8*'ISSUE SCORE from EIKON'!BH386)+('ISSUE SCORE from EIKON'!BW386*'WEIGHTED from Refinitive'!$B$9)+('WEIGHTED from Refinitive'!$B$10*'ISSUE SCORE from EIKON'!CL386)+('ISSUE SCORE from EIKON'!DA386*'WEIGHTED from Refinitive'!$B$11)+('WEIGHTED from Refinitive'!$B$14*'ISSUE SCORE from EIKON'!DP386)+('ISSUE SCORE from EIKON'!EE386*'WEIGHTED from Refinitive'!$B$15)+('WEIGHTED from Refinitive'!$B$16*'ISSUE SCORE from EIKON'!ET386)</f>
        <v>91.202273020931969</v>
      </c>
      <c r="K383" s="1">
        <f>('WEIGHTED from Refinitive'!$B$3*'ISSUE SCORE from EIKON'!P386)+('WEIGHTED from Refinitive'!$B$4*'ISSUE SCORE from EIKON'!AE386)+('ISSUE SCORE from EIKON'!AT386*'WEIGHTED from Refinitive'!$B$5)+('WEIGHTED from Refinitive'!$B$8*'ISSUE SCORE from EIKON'!BI386)+('ISSUE SCORE from EIKON'!BX386*'WEIGHTED from Refinitive'!$B$9)+('WEIGHTED from Refinitive'!$B$10*'ISSUE SCORE from EIKON'!CM386)+('ISSUE SCORE from EIKON'!DB386*'WEIGHTED from Refinitive'!$B$11)+('WEIGHTED from Refinitive'!$B$14*'ISSUE SCORE from EIKON'!DQ386)+('ISSUE SCORE from EIKON'!EF386*'WEIGHTED from Refinitive'!$B$15)+('WEIGHTED from Refinitive'!$B$16*'ISSUE SCORE from EIKON'!EU386)</f>
        <v>87.043928037200828</v>
      </c>
      <c r="L383" s="1">
        <f>('WEIGHTED from Refinitive'!$B$3*'ISSUE SCORE from EIKON'!Q386)+('WEIGHTED from Refinitive'!$B$4*'ISSUE SCORE from EIKON'!AF386)+('ISSUE SCORE from EIKON'!AU386*'WEIGHTED from Refinitive'!$B$5)+('WEIGHTED from Refinitive'!$B$8*'ISSUE SCORE from EIKON'!BJ386)+('ISSUE SCORE from EIKON'!BY386*'WEIGHTED from Refinitive'!$B$9)+('WEIGHTED from Refinitive'!$B$10*'ISSUE SCORE from EIKON'!CN386)+('ISSUE SCORE from EIKON'!DC386*'WEIGHTED from Refinitive'!$B$11)+('WEIGHTED from Refinitive'!$B$14*'ISSUE SCORE from EIKON'!DR386)+('ISSUE SCORE from EIKON'!EG386*'WEIGHTED from Refinitive'!$B$15)+('WEIGHTED from Refinitive'!$B$16*'ISSUE SCORE from EIKON'!EV386)</f>
        <v>85.585161614469897</v>
      </c>
      <c r="M383" s="1">
        <f>('WEIGHTED from Refinitive'!$B$3*'ISSUE SCORE from EIKON'!R386)+('WEIGHTED from Refinitive'!$B$4*'ISSUE SCORE from EIKON'!AG386)+('ISSUE SCORE from EIKON'!AV386*'WEIGHTED from Refinitive'!$B$5)+('WEIGHTED from Refinitive'!$B$8*'ISSUE SCORE from EIKON'!BK386)+('ISSUE SCORE from EIKON'!BZ386*'WEIGHTED from Refinitive'!$B$9)+('WEIGHTED from Refinitive'!$B$10*'ISSUE SCORE from EIKON'!CO386)+('ISSUE SCORE from EIKON'!DD386*'WEIGHTED from Refinitive'!$B$11)+('WEIGHTED from Refinitive'!$B$14*'ISSUE SCORE from EIKON'!DS386)+('ISSUE SCORE from EIKON'!EH386*'WEIGHTED from Refinitive'!$B$15)+('WEIGHTED from Refinitive'!$B$16*'ISSUE SCORE from EIKON'!EW386)</f>
        <v>85.460220298468869</v>
      </c>
      <c r="N383" s="1">
        <f>('WEIGHTED from Refinitive'!$B$3*'ISSUE SCORE from EIKON'!S386)+('WEIGHTED from Refinitive'!$B$4*'ISSUE SCORE from EIKON'!AH386)+('ISSUE SCORE from EIKON'!AW386*'WEIGHTED from Refinitive'!$B$5)+('WEIGHTED from Refinitive'!$B$8*'ISSUE SCORE from EIKON'!BL386)+('ISSUE SCORE from EIKON'!CA386*'WEIGHTED from Refinitive'!$B$9)+('WEIGHTED from Refinitive'!$B$10*'ISSUE SCORE from EIKON'!CP386)+('ISSUE SCORE from EIKON'!DE386*'WEIGHTED from Refinitive'!$B$11)+('WEIGHTED from Refinitive'!$B$14*'ISSUE SCORE from EIKON'!DT386)+('ISSUE SCORE from EIKON'!EI386*'WEIGHTED from Refinitive'!$B$15)+('WEIGHTED from Refinitive'!$B$16*'ISSUE SCORE from EIKON'!EX386)</f>
        <v>67.95407196969694</v>
      </c>
      <c r="O383" s="1">
        <f>('WEIGHTED from Refinitive'!$B$3*'ISSUE SCORE from EIKON'!T386)+('WEIGHTED from Refinitive'!$B$4*'ISSUE SCORE from EIKON'!AI386)+('ISSUE SCORE from EIKON'!AX386*'WEIGHTED from Refinitive'!$B$5)+('WEIGHTED from Refinitive'!$B$8*'ISSUE SCORE from EIKON'!BM386)+('ISSUE SCORE from EIKON'!CB386*'WEIGHTED from Refinitive'!$B$9)+('WEIGHTED from Refinitive'!$B$10*'ISSUE SCORE from EIKON'!CQ386)+('ISSUE SCORE from EIKON'!DF386*'WEIGHTED from Refinitive'!$B$11)+('WEIGHTED from Refinitive'!$B$14*'ISSUE SCORE from EIKON'!DU386)+('ISSUE SCORE from EIKON'!EJ386*'WEIGHTED from Refinitive'!$B$15)+('WEIGHTED from Refinitive'!$B$16*'ISSUE SCORE from EIKON'!EY386)</f>
        <v>74.219965776644102</v>
      </c>
      <c r="P383" s="1">
        <f>('WEIGHTED from Refinitive'!$B$3*'ISSUE SCORE from EIKON'!U386)+('WEIGHTED from Refinitive'!$B$4*'ISSUE SCORE from EIKON'!AJ386)+('ISSUE SCORE from EIKON'!AY386*'WEIGHTED from Refinitive'!$B$5)+('WEIGHTED from Refinitive'!$B$8*'ISSUE SCORE from EIKON'!BN386)+('ISSUE SCORE from EIKON'!CC386*'WEIGHTED from Refinitive'!$B$9)+('WEIGHTED from Refinitive'!$B$10*'ISSUE SCORE from EIKON'!CR386)+('ISSUE SCORE from EIKON'!DG386*'WEIGHTED from Refinitive'!$B$11)+('WEIGHTED from Refinitive'!$B$14*'ISSUE SCORE from EIKON'!DV386)+('ISSUE SCORE from EIKON'!EK386*'WEIGHTED from Refinitive'!$B$15)+('WEIGHTED from Refinitive'!$B$16*'ISSUE SCORE from EIKON'!EZ386)</f>
        <v>74.189588377723936</v>
      </c>
    </row>
    <row r="384" spans="1:16" ht="15">
      <c r="A384" s="11" t="s">
        <v>453</v>
      </c>
      <c r="B384" s="1">
        <f>('WEIGHTED from Refinitive'!$B$3*'ISSUE SCORE from EIKON'!G387)+('WEIGHTED from Refinitive'!$B$4*'ISSUE SCORE from EIKON'!V387)+('ISSUE SCORE from EIKON'!AK387*'WEIGHTED from Refinitive'!$B$5)+('WEIGHTED from Refinitive'!$B$8*'ISSUE SCORE from EIKON'!AZ387)+('ISSUE SCORE from EIKON'!BO387*'WEIGHTED from Refinitive'!$B$9)+('WEIGHTED from Refinitive'!$B$10*'ISSUE SCORE from EIKON'!CD387)+('ISSUE SCORE from EIKON'!CS387*'WEIGHTED from Refinitive'!$B$11)+('WEIGHTED from Refinitive'!$B$14*'ISSUE SCORE from EIKON'!DH387)+('ISSUE SCORE from EIKON'!DW387*'WEIGHTED from Refinitive'!$B$15)+('WEIGHTED from Refinitive'!$B$16*'ISSUE SCORE from EIKON'!EL387)</f>
        <v>75.204032178825813</v>
      </c>
      <c r="C384" s="1">
        <f>('WEIGHTED from Refinitive'!$B$3*'ISSUE SCORE from EIKON'!H387)+('WEIGHTED from Refinitive'!$B$4*'ISSUE SCORE from EIKON'!W387)+('ISSUE SCORE from EIKON'!AL387*'WEIGHTED from Refinitive'!$B$5)+('WEIGHTED from Refinitive'!$B$8*'ISSUE SCORE from EIKON'!BA387)+('ISSUE SCORE from EIKON'!BP387*'WEIGHTED from Refinitive'!$B$9)+('WEIGHTED from Refinitive'!$B$10*'ISSUE SCORE from EIKON'!CE387)+('ISSUE SCORE from EIKON'!CT387*'WEIGHTED from Refinitive'!$B$11)+('WEIGHTED from Refinitive'!$B$14*'ISSUE SCORE from EIKON'!DI387)+('ISSUE SCORE from EIKON'!DX387*'WEIGHTED from Refinitive'!$B$15)+('WEIGHTED from Refinitive'!$B$16*'ISSUE SCORE from EIKON'!EM387)</f>
        <v>69.593578485181098</v>
      </c>
      <c r="D384" s="1">
        <f>('WEIGHTED from Refinitive'!$B$3*'ISSUE SCORE from EIKON'!I387)+('WEIGHTED from Refinitive'!$B$4*'ISSUE SCORE from EIKON'!X387)+('ISSUE SCORE from EIKON'!AM387*'WEIGHTED from Refinitive'!$B$5)+('WEIGHTED from Refinitive'!$B$8*'ISSUE SCORE from EIKON'!BB387)+('ISSUE SCORE from EIKON'!BQ387*'WEIGHTED from Refinitive'!$B$9)+('WEIGHTED from Refinitive'!$B$10*'ISSUE SCORE from EIKON'!CF387)+('ISSUE SCORE from EIKON'!CU387*'WEIGHTED from Refinitive'!$B$11)+('WEIGHTED from Refinitive'!$B$14*'ISSUE SCORE from EIKON'!DJ387)+('ISSUE SCORE from EIKON'!DY387*'WEIGHTED from Refinitive'!$B$15)+('WEIGHTED from Refinitive'!$B$16*'ISSUE SCORE from EIKON'!EN387)</f>
        <v>70.474733873832719</v>
      </c>
      <c r="E384" s="1">
        <f>('WEIGHTED from Refinitive'!$B$3*'ISSUE SCORE from EIKON'!J387)+('WEIGHTED from Refinitive'!$B$4*'ISSUE SCORE from EIKON'!Y387)+('ISSUE SCORE from EIKON'!AN387*'WEIGHTED from Refinitive'!$B$5)+('WEIGHTED from Refinitive'!$B$8*'ISSUE SCORE from EIKON'!BC387)+('ISSUE SCORE from EIKON'!BR387*'WEIGHTED from Refinitive'!$B$9)+('WEIGHTED from Refinitive'!$B$10*'ISSUE SCORE from EIKON'!CG387)+('ISSUE SCORE from EIKON'!CV387*'WEIGHTED from Refinitive'!$B$11)+('WEIGHTED from Refinitive'!$B$14*'ISSUE SCORE from EIKON'!DK387)+('ISSUE SCORE from EIKON'!DZ387*'WEIGHTED from Refinitive'!$B$15)+('WEIGHTED from Refinitive'!$B$16*'ISSUE SCORE from EIKON'!EO387)</f>
        <v>65.931139595002122</v>
      </c>
      <c r="F384" s="1">
        <f>('WEIGHTED from Refinitive'!$B$3*'ISSUE SCORE from EIKON'!K387)+('WEIGHTED from Refinitive'!$B$4*'ISSUE SCORE from EIKON'!Z387)+('ISSUE SCORE from EIKON'!AO387*'WEIGHTED from Refinitive'!$B$5)+('WEIGHTED from Refinitive'!$B$8*'ISSUE SCORE from EIKON'!BD387)+('ISSUE SCORE from EIKON'!BS387*'WEIGHTED from Refinitive'!$B$9)+('WEIGHTED from Refinitive'!$B$10*'ISSUE SCORE from EIKON'!CH387)+('ISSUE SCORE from EIKON'!CW387*'WEIGHTED from Refinitive'!$B$11)+('WEIGHTED from Refinitive'!$B$14*'ISSUE SCORE from EIKON'!DL387)+('ISSUE SCORE from EIKON'!EA387*'WEIGHTED from Refinitive'!$B$15)+('WEIGHTED from Refinitive'!$B$16*'ISSUE SCORE from EIKON'!EP387)</f>
        <v>61.044169245388709</v>
      </c>
      <c r="G384" s="1">
        <f>('WEIGHTED from Refinitive'!$B$3*'ISSUE SCORE from EIKON'!L387)+('WEIGHTED from Refinitive'!$B$4*'ISSUE SCORE from EIKON'!AA387)+('ISSUE SCORE from EIKON'!AP387*'WEIGHTED from Refinitive'!$B$5)+('WEIGHTED from Refinitive'!$B$8*'ISSUE SCORE from EIKON'!BE387)+('ISSUE SCORE from EIKON'!BT387*'WEIGHTED from Refinitive'!$B$9)+('WEIGHTED from Refinitive'!$B$10*'ISSUE SCORE from EIKON'!CI387)+('ISSUE SCORE from EIKON'!CX387*'WEIGHTED from Refinitive'!$B$11)+('WEIGHTED from Refinitive'!$B$14*'ISSUE SCORE from EIKON'!DM387)+('ISSUE SCORE from EIKON'!EB387*'WEIGHTED from Refinitive'!$B$15)+('WEIGHTED from Refinitive'!$B$16*'ISSUE SCORE from EIKON'!EQ387)</f>
        <v>67.602633009612731</v>
      </c>
      <c r="H384" s="1">
        <f>('WEIGHTED from Refinitive'!$B$3*'ISSUE SCORE from EIKON'!M387)+('WEIGHTED from Refinitive'!$B$4*'ISSUE SCORE from EIKON'!AB387)+('ISSUE SCORE from EIKON'!AQ387*'WEIGHTED from Refinitive'!$B$5)+('WEIGHTED from Refinitive'!$B$8*'ISSUE SCORE from EIKON'!BF387)+('ISSUE SCORE from EIKON'!BU387*'WEIGHTED from Refinitive'!$B$9)+('WEIGHTED from Refinitive'!$B$10*'ISSUE SCORE from EIKON'!CJ387)+('ISSUE SCORE from EIKON'!CY387*'WEIGHTED from Refinitive'!$B$11)+('WEIGHTED from Refinitive'!$B$14*'ISSUE SCORE from EIKON'!DN387)+('ISSUE SCORE from EIKON'!EC387*'WEIGHTED from Refinitive'!$B$15)+('WEIGHTED from Refinitive'!$B$16*'ISSUE SCORE from EIKON'!ER387)</f>
        <v>71.305604993357193</v>
      </c>
      <c r="I384" s="1">
        <f>('WEIGHTED from Refinitive'!$B$3*'ISSUE SCORE from EIKON'!N387)+('WEIGHTED from Refinitive'!$B$4*'ISSUE SCORE from EIKON'!AC387)+('ISSUE SCORE from EIKON'!AR387*'WEIGHTED from Refinitive'!$B$5)+('WEIGHTED from Refinitive'!$B$8*'ISSUE SCORE from EIKON'!BG387)+('ISSUE SCORE from EIKON'!BV387*'WEIGHTED from Refinitive'!$B$9)+('WEIGHTED from Refinitive'!$B$10*'ISSUE SCORE from EIKON'!CK387)+('ISSUE SCORE from EIKON'!CZ387*'WEIGHTED from Refinitive'!$B$11)+('WEIGHTED from Refinitive'!$B$14*'ISSUE SCORE from EIKON'!DO387)+('ISSUE SCORE from EIKON'!ED387*'WEIGHTED from Refinitive'!$B$15)+('WEIGHTED from Refinitive'!$B$16*'ISSUE SCORE from EIKON'!ES387)</f>
        <v>69.237486255497771</v>
      </c>
      <c r="J384" s="1">
        <f>('WEIGHTED from Refinitive'!$B$3*'ISSUE SCORE from EIKON'!O387)+('WEIGHTED from Refinitive'!$B$4*'ISSUE SCORE from EIKON'!AD387)+('ISSUE SCORE from EIKON'!AS387*'WEIGHTED from Refinitive'!$B$5)+('WEIGHTED from Refinitive'!$B$8*'ISSUE SCORE from EIKON'!BH387)+('ISSUE SCORE from EIKON'!BW387*'WEIGHTED from Refinitive'!$B$9)+('WEIGHTED from Refinitive'!$B$10*'ISSUE SCORE from EIKON'!CL387)+('ISSUE SCORE from EIKON'!DA387*'WEIGHTED from Refinitive'!$B$11)+('WEIGHTED from Refinitive'!$B$14*'ISSUE SCORE from EIKON'!DP387)+('ISSUE SCORE from EIKON'!EE387*'WEIGHTED from Refinitive'!$B$15)+('WEIGHTED from Refinitive'!$B$16*'ISSUE SCORE from EIKON'!ET387)</f>
        <v>48.621457489878502</v>
      </c>
      <c r="K384" s="1">
        <f>('WEIGHTED from Refinitive'!$B$3*'ISSUE SCORE from EIKON'!P387)+('WEIGHTED from Refinitive'!$B$4*'ISSUE SCORE from EIKON'!AE387)+('ISSUE SCORE from EIKON'!AT387*'WEIGHTED from Refinitive'!$B$5)+('WEIGHTED from Refinitive'!$B$8*'ISSUE SCORE from EIKON'!BI387)+('ISSUE SCORE from EIKON'!BX387*'WEIGHTED from Refinitive'!$B$9)+('WEIGHTED from Refinitive'!$B$10*'ISSUE SCORE from EIKON'!CM387)+('ISSUE SCORE from EIKON'!DB387*'WEIGHTED from Refinitive'!$B$11)+('WEIGHTED from Refinitive'!$B$14*'ISSUE SCORE from EIKON'!DQ387)+('ISSUE SCORE from EIKON'!EF387*'WEIGHTED from Refinitive'!$B$15)+('WEIGHTED from Refinitive'!$B$16*'ISSUE SCORE from EIKON'!EU387)</f>
        <v>42.67121302214953</v>
      </c>
      <c r="L384" s="1">
        <f>('WEIGHTED from Refinitive'!$B$3*'ISSUE SCORE from EIKON'!Q387)+('WEIGHTED from Refinitive'!$B$4*'ISSUE SCORE from EIKON'!AF387)+('ISSUE SCORE from EIKON'!AU387*'WEIGHTED from Refinitive'!$B$5)+('WEIGHTED from Refinitive'!$B$8*'ISSUE SCORE from EIKON'!BJ387)+('ISSUE SCORE from EIKON'!BY387*'WEIGHTED from Refinitive'!$B$9)+('WEIGHTED from Refinitive'!$B$10*'ISSUE SCORE from EIKON'!CN387)+('ISSUE SCORE from EIKON'!DC387*'WEIGHTED from Refinitive'!$B$11)+('WEIGHTED from Refinitive'!$B$14*'ISSUE SCORE from EIKON'!DR387)+('ISSUE SCORE from EIKON'!EG387*'WEIGHTED from Refinitive'!$B$15)+('WEIGHTED from Refinitive'!$B$16*'ISSUE SCORE from EIKON'!EV387)</f>
        <v>38.523843739363862</v>
      </c>
      <c r="M384" s="1">
        <f>('WEIGHTED from Refinitive'!$B$3*'ISSUE SCORE from EIKON'!R387)+('WEIGHTED from Refinitive'!$B$4*'ISSUE SCORE from EIKON'!AG387)+('ISSUE SCORE from EIKON'!AV387*'WEIGHTED from Refinitive'!$B$5)+('WEIGHTED from Refinitive'!$B$8*'ISSUE SCORE from EIKON'!BK387)+('ISSUE SCORE from EIKON'!BZ387*'WEIGHTED from Refinitive'!$B$9)+('WEIGHTED from Refinitive'!$B$10*'ISSUE SCORE from EIKON'!CO387)+('ISSUE SCORE from EIKON'!DD387*'WEIGHTED from Refinitive'!$B$11)+('WEIGHTED from Refinitive'!$B$14*'ISSUE SCORE from EIKON'!DS387)+('ISSUE SCORE from EIKON'!EH387*'WEIGHTED from Refinitive'!$B$15)+('WEIGHTED from Refinitive'!$B$16*'ISSUE SCORE from EIKON'!EW387)</f>
        <v>39.797368960393456</v>
      </c>
      <c r="N384" s="1">
        <f>('WEIGHTED from Refinitive'!$B$3*'ISSUE SCORE from EIKON'!S387)+('WEIGHTED from Refinitive'!$B$4*'ISSUE SCORE from EIKON'!AH387)+('ISSUE SCORE from EIKON'!AW387*'WEIGHTED from Refinitive'!$B$5)+('WEIGHTED from Refinitive'!$B$8*'ISSUE SCORE from EIKON'!BL387)+('ISSUE SCORE from EIKON'!CA387*'WEIGHTED from Refinitive'!$B$9)+('WEIGHTED from Refinitive'!$B$10*'ISSUE SCORE from EIKON'!CP387)+('ISSUE SCORE from EIKON'!DE387*'WEIGHTED from Refinitive'!$B$11)+('WEIGHTED from Refinitive'!$B$14*'ISSUE SCORE from EIKON'!DT387)+('ISSUE SCORE from EIKON'!EI387*'WEIGHTED from Refinitive'!$B$15)+('WEIGHTED from Refinitive'!$B$16*'ISSUE SCORE from EIKON'!EX387)</f>
        <v>44.378866248693804</v>
      </c>
      <c r="O384" s="1">
        <f>('WEIGHTED from Refinitive'!$B$3*'ISSUE SCORE from EIKON'!T387)+('WEIGHTED from Refinitive'!$B$4*'ISSUE SCORE from EIKON'!AI387)+('ISSUE SCORE from EIKON'!AX387*'WEIGHTED from Refinitive'!$B$5)+('WEIGHTED from Refinitive'!$B$8*'ISSUE SCORE from EIKON'!BM387)+('ISSUE SCORE from EIKON'!CB387*'WEIGHTED from Refinitive'!$B$9)+('WEIGHTED from Refinitive'!$B$10*'ISSUE SCORE from EIKON'!CQ387)+('ISSUE SCORE from EIKON'!DF387*'WEIGHTED from Refinitive'!$B$11)+('WEIGHTED from Refinitive'!$B$14*'ISSUE SCORE from EIKON'!DU387)+('ISSUE SCORE from EIKON'!EJ387*'WEIGHTED from Refinitive'!$B$15)+('WEIGHTED from Refinitive'!$B$16*'ISSUE SCORE from EIKON'!EY387)</f>
        <v>62.239743659223898</v>
      </c>
      <c r="P384" s="1">
        <f>('WEIGHTED from Refinitive'!$B$3*'ISSUE SCORE from EIKON'!U387)+('WEIGHTED from Refinitive'!$B$4*'ISSUE SCORE from EIKON'!AJ387)+('ISSUE SCORE from EIKON'!AY387*'WEIGHTED from Refinitive'!$B$5)+('WEIGHTED from Refinitive'!$B$8*'ISSUE SCORE from EIKON'!BN387)+('ISSUE SCORE from EIKON'!CC387*'WEIGHTED from Refinitive'!$B$9)+('WEIGHTED from Refinitive'!$B$10*'ISSUE SCORE from EIKON'!CR387)+('ISSUE SCORE from EIKON'!DG387*'WEIGHTED from Refinitive'!$B$11)+('WEIGHTED from Refinitive'!$B$14*'ISSUE SCORE from EIKON'!DV387)+('ISSUE SCORE from EIKON'!EK387*'WEIGHTED from Refinitive'!$B$15)+('WEIGHTED from Refinitive'!$B$16*'ISSUE SCORE from EIKON'!EZ387)</f>
        <v>47.853813559322028</v>
      </c>
    </row>
    <row r="385" spans="1:16" ht="15">
      <c r="A385" s="11" t="s">
        <v>454</v>
      </c>
      <c r="B385" s="1">
        <f>('WEIGHTED from Refinitive'!$B$3*'ISSUE SCORE from EIKON'!G388)+('WEIGHTED from Refinitive'!$B$4*'ISSUE SCORE from EIKON'!V388)+('ISSUE SCORE from EIKON'!AK388*'WEIGHTED from Refinitive'!$B$5)+('WEIGHTED from Refinitive'!$B$8*'ISSUE SCORE from EIKON'!AZ388)+('ISSUE SCORE from EIKON'!BO388*'WEIGHTED from Refinitive'!$B$9)+('WEIGHTED from Refinitive'!$B$10*'ISSUE SCORE from EIKON'!CD388)+('ISSUE SCORE from EIKON'!CS388*'WEIGHTED from Refinitive'!$B$11)+('WEIGHTED from Refinitive'!$B$14*'ISSUE SCORE from EIKON'!DH388)+('ISSUE SCORE from EIKON'!DW388*'WEIGHTED from Refinitive'!$B$15)+('WEIGHTED from Refinitive'!$B$16*'ISSUE SCORE from EIKON'!EL388)</f>
        <v>52.515182434858154</v>
      </c>
      <c r="C385" s="1">
        <f>('WEIGHTED from Refinitive'!$B$3*'ISSUE SCORE from EIKON'!H388)+('WEIGHTED from Refinitive'!$B$4*'ISSUE SCORE from EIKON'!W388)+('ISSUE SCORE from EIKON'!AL388*'WEIGHTED from Refinitive'!$B$5)+('WEIGHTED from Refinitive'!$B$8*'ISSUE SCORE from EIKON'!BA388)+('ISSUE SCORE from EIKON'!BP388*'WEIGHTED from Refinitive'!$B$9)+('WEIGHTED from Refinitive'!$B$10*'ISSUE SCORE from EIKON'!CE388)+('ISSUE SCORE from EIKON'!CT388*'WEIGHTED from Refinitive'!$B$11)+('WEIGHTED from Refinitive'!$B$14*'ISSUE SCORE from EIKON'!DI388)+('ISSUE SCORE from EIKON'!DX388*'WEIGHTED from Refinitive'!$B$15)+('WEIGHTED from Refinitive'!$B$16*'ISSUE SCORE from EIKON'!EM388)</f>
        <v>49.285941190167271</v>
      </c>
      <c r="D385" s="1">
        <f>('WEIGHTED from Refinitive'!$B$3*'ISSUE SCORE from EIKON'!I388)+('WEIGHTED from Refinitive'!$B$4*'ISSUE SCORE from EIKON'!X388)+('ISSUE SCORE from EIKON'!AM388*'WEIGHTED from Refinitive'!$B$5)+('WEIGHTED from Refinitive'!$B$8*'ISSUE SCORE from EIKON'!BB388)+('ISSUE SCORE from EIKON'!BQ388*'WEIGHTED from Refinitive'!$B$9)+('WEIGHTED from Refinitive'!$B$10*'ISSUE SCORE from EIKON'!CF388)+('ISSUE SCORE from EIKON'!CU388*'WEIGHTED from Refinitive'!$B$11)+('WEIGHTED from Refinitive'!$B$14*'ISSUE SCORE from EIKON'!DJ388)+('ISSUE SCORE from EIKON'!DY388*'WEIGHTED from Refinitive'!$B$15)+('WEIGHTED from Refinitive'!$B$16*'ISSUE SCORE from EIKON'!EN388)</f>
        <v>31.283485052460577</v>
      </c>
      <c r="E385" s="1">
        <f>('WEIGHTED from Refinitive'!$B$3*'ISSUE SCORE from EIKON'!J388)+('WEIGHTED from Refinitive'!$B$4*'ISSUE SCORE from EIKON'!Y388)+('ISSUE SCORE from EIKON'!AN388*'WEIGHTED from Refinitive'!$B$5)+('WEIGHTED from Refinitive'!$B$8*'ISSUE SCORE from EIKON'!BC388)+('ISSUE SCORE from EIKON'!BR388*'WEIGHTED from Refinitive'!$B$9)+('WEIGHTED from Refinitive'!$B$10*'ISSUE SCORE from EIKON'!CG388)+('ISSUE SCORE from EIKON'!CV388*'WEIGHTED from Refinitive'!$B$11)+('WEIGHTED from Refinitive'!$B$14*'ISSUE SCORE from EIKON'!DK388)+('ISSUE SCORE from EIKON'!DZ388*'WEIGHTED from Refinitive'!$B$15)+('WEIGHTED from Refinitive'!$B$16*'ISSUE SCORE from EIKON'!EO388)</f>
        <v>33.257591714937647</v>
      </c>
      <c r="F385" s="1">
        <f>('WEIGHTED from Refinitive'!$B$3*'ISSUE SCORE from EIKON'!K388)+('WEIGHTED from Refinitive'!$B$4*'ISSUE SCORE from EIKON'!Z388)+('ISSUE SCORE from EIKON'!AO388*'WEIGHTED from Refinitive'!$B$5)+('WEIGHTED from Refinitive'!$B$8*'ISSUE SCORE from EIKON'!BD388)+('ISSUE SCORE from EIKON'!BS388*'WEIGHTED from Refinitive'!$B$9)+('WEIGHTED from Refinitive'!$B$10*'ISSUE SCORE from EIKON'!CH388)+('ISSUE SCORE from EIKON'!CW388*'WEIGHTED from Refinitive'!$B$11)+('WEIGHTED from Refinitive'!$B$14*'ISSUE SCORE from EIKON'!DL388)+('ISSUE SCORE from EIKON'!EA388*'WEIGHTED from Refinitive'!$B$15)+('WEIGHTED from Refinitive'!$B$16*'ISSUE SCORE from EIKON'!EP388)</f>
        <v>33.79188668474378</v>
      </c>
      <c r="G385" s="1">
        <f>('WEIGHTED from Refinitive'!$B$3*'ISSUE SCORE from EIKON'!L388)+('WEIGHTED from Refinitive'!$B$4*'ISSUE SCORE from EIKON'!AA388)+('ISSUE SCORE from EIKON'!AP388*'WEIGHTED from Refinitive'!$B$5)+('WEIGHTED from Refinitive'!$B$8*'ISSUE SCORE from EIKON'!BE388)+('ISSUE SCORE from EIKON'!BT388*'WEIGHTED from Refinitive'!$B$9)+('WEIGHTED from Refinitive'!$B$10*'ISSUE SCORE from EIKON'!CI388)+('ISSUE SCORE from EIKON'!CX388*'WEIGHTED from Refinitive'!$B$11)+('WEIGHTED from Refinitive'!$B$14*'ISSUE SCORE from EIKON'!DM388)+('ISSUE SCORE from EIKON'!EB388*'WEIGHTED from Refinitive'!$B$15)+('WEIGHTED from Refinitive'!$B$16*'ISSUE SCORE from EIKON'!EQ388)</f>
        <v>35.888044579533897</v>
      </c>
      <c r="H385" s="1">
        <f>('WEIGHTED from Refinitive'!$B$3*'ISSUE SCORE from EIKON'!M388)+('WEIGHTED from Refinitive'!$B$4*'ISSUE SCORE from EIKON'!AB388)+('ISSUE SCORE from EIKON'!AQ388*'WEIGHTED from Refinitive'!$B$5)+('WEIGHTED from Refinitive'!$B$8*'ISSUE SCORE from EIKON'!BF388)+('ISSUE SCORE from EIKON'!BU388*'WEIGHTED from Refinitive'!$B$9)+('WEIGHTED from Refinitive'!$B$10*'ISSUE SCORE from EIKON'!CJ388)+('ISSUE SCORE from EIKON'!CY388*'WEIGHTED from Refinitive'!$B$11)+('WEIGHTED from Refinitive'!$B$14*'ISSUE SCORE from EIKON'!DN388)+('ISSUE SCORE from EIKON'!EC388*'WEIGHTED from Refinitive'!$B$15)+('WEIGHTED from Refinitive'!$B$16*'ISSUE SCORE from EIKON'!ER388)</f>
        <v>34.608322432962687</v>
      </c>
      <c r="I385" s="1">
        <f>('WEIGHTED from Refinitive'!$B$3*'ISSUE SCORE from EIKON'!N388)+('WEIGHTED from Refinitive'!$B$4*'ISSUE SCORE from EIKON'!AC388)+('ISSUE SCORE from EIKON'!AR388*'WEIGHTED from Refinitive'!$B$5)+('WEIGHTED from Refinitive'!$B$8*'ISSUE SCORE from EIKON'!BG388)+('ISSUE SCORE from EIKON'!BV388*'WEIGHTED from Refinitive'!$B$9)+('WEIGHTED from Refinitive'!$B$10*'ISSUE SCORE from EIKON'!CK388)+('ISSUE SCORE from EIKON'!CZ388*'WEIGHTED from Refinitive'!$B$11)+('WEIGHTED from Refinitive'!$B$14*'ISSUE SCORE from EIKON'!DO388)+('ISSUE SCORE from EIKON'!ED388*'WEIGHTED from Refinitive'!$B$15)+('WEIGHTED from Refinitive'!$B$16*'ISSUE SCORE from EIKON'!ES388)</f>
        <v>36.637574515648247</v>
      </c>
      <c r="J385" s="1">
        <f>('WEIGHTED from Refinitive'!$B$3*'ISSUE SCORE from EIKON'!O388)+('WEIGHTED from Refinitive'!$B$4*'ISSUE SCORE from EIKON'!AD388)+('ISSUE SCORE from EIKON'!AS388*'WEIGHTED from Refinitive'!$B$5)+('WEIGHTED from Refinitive'!$B$8*'ISSUE SCORE from EIKON'!BH388)+('ISSUE SCORE from EIKON'!BW388*'WEIGHTED from Refinitive'!$B$9)+('WEIGHTED from Refinitive'!$B$10*'ISSUE SCORE from EIKON'!CL388)+('ISSUE SCORE from EIKON'!DA388*'WEIGHTED from Refinitive'!$B$11)+('WEIGHTED from Refinitive'!$B$14*'ISSUE SCORE from EIKON'!DP388)+('ISSUE SCORE from EIKON'!EE388*'WEIGHTED from Refinitive'!$B$15)+('WEIGHTED from Refinitive'!$B$16*'ISSUE SCORE from EIKON'!ET388)</f>
        <v>41.162035894144317</v>
      </c>
      <c r="K385" s="1">
        <f>('WEIGHTED from Refinitive'!$B$3*'ISSUE SCORE from EIKON'!P388)+('WEIGHTED from Refinitive'!$B$4*'ISSUE SCORE from EIKON'!AE388)+('ISSUE SCORE from EIKON'!AT388*'WEIGHTED from Refinitive'!$B$5)+('WEIGHTED from Refinitive'!$B$8*'ISSUE SCORE from EIKON'!BI388)+('ISSUE SCORE from EIKON'!BX388*'WEIGHTED from Refinitive'!$B$9)+('WEIGHTED from Refinitive'!$B$10*'ISSUE SCORE from EIKON'!CM388)+('ISSUE SCORE from EIKON'!DB388*'WEIGHTED from Refinitive'!$B$11)+('WEIGHTED from Refinitive'!$B$14*'ISSUE SCORE from EIKON'!DQ388)+('ISSUE SCORE from EIKON'!EF388*'WEIGHTED from Refinitive'!$B$15)+('WEIGHTED from Refinitive'!$B$16*'ISSUE SCORE from EIKON'!EU388)</f>
        <v>0</v>
      </c>
      <c r="L385" s="1">
        <f>('WEIGHTED from Refinitive'!$B$3*'ISSUE SCORE from EIKON'!Q388)+('WEIGHTED from Refinitive'!$B$4*'ISSUE SCORE from EIKON'!AF388)+('ISSUE SCORE from EIKON'!AU388*'WEIGHTED from Refinitive'!$B$5)+('WEIGHTED from Refinitive'!$B$8*'ISSUE SCORE from EIKON'!BJ388)+('ISSUE SCORE from EIKON'!BY388*'WEIGHTED from Refinitive'!$B$9)+('WEIGHTED from Refinitive'!$B$10*'ISSUE SCORE from EIKON'!CN388)+('ISSUE SCORE from EIKON'!DC388*'WEIGHTED from Refinitive'!$B$11)+('WEIGHTED from Refinitive'!$B$14*'ISSUE SCORE from EIKON'!DR388)+('ISSUE SCORE from EIKON'!EG388*'WEIGHTED from Refinitive'!$B$15)+('WEIGHTED from Refinitive'!$B$16*'ISSUE SCORE from EIKON'!EV388)</f>
        <v>0</v>
      </c>
      <c r="M385" s="1">
        <f>('WEIGHTED from Refinitive'!$B$3*'ISSUE SCORE from EIKON'!R388)+('WEIGHTED from Refinitive'!$B$4*'ISSUE SCORE from EIKON'!AG388)+('ISSUE SCORE from EIKON'!AV388*'WEIGHTED from Refinitive'!$B$5)+('WEIGHTED from Refinitive'!$B$8*'ISSUE SCORE from EIKON'!BK388)+('ISSUE SCORE from EIKON'!BZ388*'WEIGHTED from Refinitive'!$B$9)+('WEIGHTED from Refinitive'!$B$10*'ISSUE SCORE from EIKON'!CO388)+('ISSUE SCORE from EIKON'!DD388*'WEIGHTED from Refinitive'!$B$11)+('WEIGHTED from Refinitive'!$B$14*'ISSUE SCORE from EIKON'!DS388)+('ISSUE SCORE from EIKON'!EH388*'WEIGHTED from Refinitive'!$B$15)+('WEIGHTED from Refinitive'!$B$16*'ISSUE SCORE from EIKON'!EW388)</f>
        <v>0</v>
      </c>
      <c r="N385" s="1">
        <f>('WEIGHTED from Refinitive'!$B$3*'ISSUE SCORE from EIKON'!S388)+('WEIGHTED from Refinitive'!$B$4*'ISSUE SCORE from EIKON'!AH388)+('ISSUE SCORE from EIKON'!AW388*'WEIGHTED from Refinitive'!$B$5)+('WEIGHTED from Refinitive'!$B$8*'ISSUE SCORE from EIKON'!BL388)+('ISSUE SCORE from EIKON'!CA388*'WEIGHTED from Refinitive'!$B$9)+('WEIGHTED from Refinitive'!$B$10*'ISSUE SCORE from EIKON'!CP388)+('ISSUE SCORE from EIKON'!DE388*'WEIGHTED from Refinitive'!$B$11)+('WEIGHTED from Refinitive'!$B$14*'ISSUE SCORE from EIKON'!DT388)+('ISSUE SCORE from EIKON'!EI388*'WEIGHTED from Refinitive'!$B$15)+('WEIGHTED from Refinitive'!$B$16*'ISSUE SCORE from EIKON'!EX388)</f>
        <v>0</v>
      </c>
      <c r="O385" s="1">
        <f>('WEIGHTED from Refinitive'!$B$3*'ISSUE SCORE from EIKON'!T388)+('WEIGHTED from Refinitive'!$B$4*'ISSUE SCORE from EIKON'!AI388)+('ISSUE SCORE from EIKON'!AX388*'WEIGHTED from Refinitive'!$B$5)+('WEIGHTED from Refinitive'!$B$8*'ISSUE SCORE from EIKON'!BM388)+('ISSUE SCORE from EIKON'!CB388*'WEIGHTED from Refinitive'!$B$9)+('WEIGHTED from Refinitive'!$B$10*'ISSUE SCORE from EIKON'!CQ388)+('ISSUE SCORE from EIKON'!DF388*'WEIGHTED from Refinitive'!$B$11)+('WEIGHTED from Refinitive'!$B$14*'ISSUE SCORE from EIKON'!DU388)+('ISSUE SCORE from EIKON'!EJ388*'WEIGHTED from Refinitive'!$B$15)+('WEIGHTED from Refinitive'!$B$16*'ISSUE SCORE from EIKON'!EY388)</f>
        <v>0</v>
      </c>
      <c r="P385" s="1">
        <f>('WEIGHTED from Refinitive'!$B$3*'ISSUE SCORE from EIKON'!U388)+('WEIGHTED from Refinitive'!$B$4*'ISSUE SCORE from EIKON'!AJ388)+('ISSUE SCORE from EIKON'!AY388*'WEIGHTED from Refinitive'!$B$5)+('WEIGHTED from Refinitive'!$B$8*'ISSUE SCORE from EIKON'!BN388)+('ISSUE SCORE from EIKON'!CC388*'WEIGHTED from Refinitive'!$B$9)+('WEIGHTED from Refinitive'!$B$10*'ISSUE SCORE from EIKON'!CR388)+('ISSUE SCORE from EIKON'!DG388*'WEIGHTED from Refinitive'!$B$11)+('WEIGHTED from Refinitive'!$B$14*'ISSUE SCORE from EIKON'!DV388)+('ISSUE SCORE from EIKON'!EK388*'WEIGHTED from Refinitive'!$B$15)+('WEIGHTED from Refinitive'!$B$16*'ISSUE SCORE from EIKON'!EZ388)</f>
        <v>0</v>
      </c>
    </row>
    <row r="386" spans="1:16" ht="15">
      <c r="A386" s="11" t="s">
        <v>456</v>
      </c>
      <c r="B386" s="1">
        <f>('WEIGHTED from Refinitive'!$B$3*'ISSUE SCORE from EIKON'!G389)+('WEIGHTED from Refinitive'!$B$4*'ISSUE SCORE from EIKON'!V389)+('ISSUE SCORE from EIKON'!AK389*'WEIGHTED from Refinitive'!$B$5)+('WEIGHTED from Refinitive'!$B$8*'ISSUE SCORE from EIKON'!AZ389)+('ISSUE SCORE from EIKON'!BO389*'WEIGHTED from Refinitive'!$B$9)+('WEIGHTED from Refinitive'!$B$10*'ISSUE SCORE from EIKON'!CD389)+('ISSUE SCORE from EIKON'!CS389*'WEIGHTED from Refinitive'!$B$11)+('WEIGHTED from Refinitive'!$B$14*'ISSUE SCORE from EIKON'!DH389)+('ISSUE SCORE from EIKON'!DW389*'WEIGHTED from Refinitive'!$B$15)+('WEIGHTED from Refinitive'!$B$16*'ISSUE SCORE from EIKON'!EL389)</f>
        <v>58.782911880984855</v>
      </c>
      <c r="C386" s="1">
        <f>('WEIGHTED from Refinitive'!$B$3*'ISSUE SCORE from EIKON'!H389)+('WEIGHTED from Refinitive'!$B$4*'ISSUE SCORE from EIKON'!W389)+('ISSUE SCORE from EIKON'!AL389*'WEIGHTED from Refinitive'!$B$5)+('WEIGHTED from Refinitive'!$B$8*'ISSUE SCORE from EIKON'!BA389)+('ISSUE SCORE from EIKON'!BP389*'WEIGHTED from Refinitive'!$B$9)+('WEIGHTED from Refinitive'!$B$10*'ISSUE SCORE from EIKON'!CE389)+('ISSUE SCORE from EIKON'!CT389*'WEIGHTED from Refinitive'!$B$11)+('WEIGHTED from Refinitive'!$B$14*'ISSUE SCORE from EIKON'!DI389)+('ISSUE SCORE from EIKON'!DX389*'WEIGHTED from Refinitive'!$B$15)+('WEIGHTED from Refinitive'!$B$16*'ISSUE SCORE from EIKON'!EM389)</f>
        <v>54.883666096059493</v>
      </c>
      <c r="D386" s="1">
        <f>('WEIGHTED from Refinitive'!$B$3*'ISSUE SCORE from EIKON'!I389)+('WEIGHTED from Refinitive'!$B$4*'ISSUE SCORE from EIKON'!X389)+('ISSUE SCORE from EIKON'!AM389*'WEIGHTED from Refinitive'!$B$5)+('WEIGHTED from Refinitive'!$B$8*'ISSUE SCORE from EIKON'!BB389)+('ISSUE SCORE from EIKON'!BQ389*'WEIGHTED from Refinitive'!$B$9)+('WEIGHTED from Refinitive'!$B$10*'ISSUE SCORE from EIKON'!CF389)+('ISSUE SCORE from EIKON'!CU389*'WEIGHTED from Refinitive'!$B$11)+('WEIGHTED from Refinitive'!$B$14*'ISSUE SCORE from EIKON'!DJ389)+('ISSUE SCORE from EIKON'!DY389*'WEIGHTED from Refinitive'!$B$15)+('WEIGHTED from Refinitive'!$B$16*'ISSUE SCORE from EIKON'!EN389)</f>
        <v>58.84338295899439</v>
      </c>
      <c r="E386" s="1">
        <f>('WEIGHTED from Refinitive'!$B$3*'ISSUE SCORE from EIKON'!J389)+('WEIGHTED from Refinitive'!$B$4*'ISSUE SCORE from EIKON'!Y389)+('ISSUE SCORE from EIKON'!AN389*'WEIGHTED from Refinitive'!$B$5)+('WEIGHTED from Refinitive'!$B$8*'ISSUE SCORE from EIKON'!BC389)+('ISSUE SCORE from EIKON'!BR389*'WEIGHTED from Refinitive'!$B$9)+('WEIGHTED from Refinitive'!$B$10*'ISSUE SCORE from EIKON'!CG389)+('ISSUE SCORE from EIKON'!CV389*'WEIGHTED from Refinitive'!$B$11)+('WEIGHTED from Refinitive'!$B$14*'ISSUE SCORE from EIKON'!DK389)+('ISSUE SCORE from EIKON'!DZ389*'WEIGHTED from Refinitive'!$B$15)+('WEIGHTED from Refinitive'!$B$16*'ISSUE SCORE from EIKON'!EO389)</f>
        <v>42.347069597069577</v>
      </c>
      <c r="F386" s="1">
        <f>('WEIGHTED from Refinitive'!$B$3*'ISSUE SCORE from EIKON'!K389)+('WEIGHTED from Refinitive'!$B$4*'ISSUE SCORE from EIKON'!Z389)+('ISSUE SCORE from EIKON'!AO389*'WEIGHTED from Refinitive'!$B$5)+('WEIGHTED from Refinitive'!$B$8*'ISSUE SCORE from EIKON'!BD389)+('ISSUE SCORE from EIKON'!BS389*'WEIGHTED from Refinitive'!$B$9)+('WEIGHTED from Refinitive'!$B$10*'ISSUE SCORE from EIKON'!CH389)+('ISSUE SCORE from EIKON'!CW389*'WEIGHTED from Refinitive'!$B$11)+('WEIGHTED from Refinitive'!$B$14*'ISSUE SCORE from EIKON'!DL389)+('ISSUE SCORE from EIKON'!EA389*'WEIGHTED from Refinitive'!$B$15)+('WEIGHTED from Refinitive'!$B$16*'ISSUE SCORE from EIKON'!EP389)</f>
        <v>44.576494427558231</v>
      </c>
      <c r="G386" s="1">
        <f>('WEIGHTED from Refinitive'!$B$3*'ISSUE SCORE from EIKON'!L389)+('WEIGHTED from Refinitive'!$B$4*'ISSUE SCORE from EIKON'!AA389)+('ISSUE SCORE from EIKON'!AP389*'WEIGHTED from Refinitive'!$B$5)+('WEIGHTED from Refinitive'!$B$8*'ISSUE SCORE from EIKON'!BE389)+('ISSUE SCORE from EIKON'!BT389*'WEIGHTED from Refinitive'!$B$9)+('WEIGHTED from Refinitive'!$B$10*'ISSUE SCORE from EIKON'!CI389)+('ISSUE SCORE from EIKON'!CX389*'WEIGHTED from Refinitive'!$B$11)+('WEIGHTED from Refinitive'!$B$14*'ISSUE SCORE from EIKON'!DM389)+('ISSUE SCORE from EIKON'!EB389*'WEIGHTED from Refinitive'!$B$15)+('WEIGHTED from Refinitive'!$B$16*'ISSUE SCORE from EIKON'!EQ389)</f>
        <v>42.157245632065731</v>
      </c>
      <c r="H386" s="1">
        <f>('WEIGHTED from Refinitive'!$B$3*'ISSUE SCORE from EIKON'!M389)+('WEIGHTED from Refinitive'!$B$4*'ISSUE SCORE from EIKON'!AB389)+('ISSUE SCORE from EIKON'!AQ389*'WEIGHTED from Refinitive'!$B$5)+('WEIGHTED from Refinitive'!$B$8*'ISSUE SCORE from EIKON'!BF389)+('ISSUE SCORE from EIKON'!BU389*'WEIGHTED from Refinitive'!$B$9)+('WEIGHTED from Refinitive'!$B$10*'ISSUE SCORE from EIKON'!CJ389)+('ISSUE SCORE from EIKON'!CY389*'WEIGHTED from Refinitive'!$B$11)+('WEIGHTED from Refinitive'!$B$14*'ISSUE SCORE from EIKON'!DN389)+('ISSUE SCORE from EIKON'!EC389*'WEIGHTED from Refinitive'!$B$15)+('WEIGHTED from Refinitive'!$B$16*'ISSUE SCORE from EIKON'!ER389)</f>
        <v>46.15843199757127</v>
      </c>
      <c r="I386" s="1">
        <f>('WEIGHTED from Refinitive'!$B$3*'ISSUE SCORE from EIKON'!N389)+('WEIGHTED from Refinitive'!$B$4*'ISSUE SCORE from EIKON'!AC389)+('ISSUE SCORE from EIKON'!AR389*'WEIGHTED from Refinitive'!$B$5)+('WEIGHTED from Refinitive'!$B$8*'ISSUE SCORE from EIKON'!BG389)+('ISSUE SCORE from EIKON'!BV389*'WEIGHTED from Refinitive'!$B$9)+('WEIGHTED from Refinitive'!$B$10*'ISSUE SCORE from EIKON'!CK389)+('ISSUE SCORE from EIKON'!CZ389*'WEIGHTED from Refinitive'!$B$11)+('WEIGHTED from Refinitive'!$B$14*'ISSUE SCORE from EIKON'!DO389)+('ISSUE SCORE from EIKON'!ED389*'WEIGHTED from Refinitive'!$B$15)+('WEIGHTED from Refinitive'!$B$16*'ISSUE SCORE from EIKON'!ES389)</f>
        <v>52.232998815980402</v>
      </c>
      <c r="J386" s="1">
        <f>('WEIGHTED from Refinitive'!$B$3*'ISSUE SCORE from EIKON'!O389)+('WEIGHTED from Refinitive'!$B$4*'ISSUE SCORE from EIKON'!AD389)+('ISSUE SCORE from EIKON'!AS389*'WEIGHTED from Refinitive'!$B$5)+('WEIGHTED from Refinitive'!$B$8*'ISSUE SCORE from EIKON'!BH389)+('ISSUE SCORE from EIKON'!BW389*'WEIGHTED from Refinitive'!$B$9)+('WEIGHTED from Refinitive'!$B$10*'ISSUE SCORE from EIKON'!CL389)+('ISSUE SCORE from EIKON'!DA389*'WEIGHTED from Refinitive'!$B$11)+('WEIGHTED from Refinitive'!$B$14*'ISSUE SCORE from EIKON'!DP389)+('ISSUE SCORE from EIKON'!EE389*'WEIGHTED from Refinitive'!$B$15)+('WEIGHTED from Refinitive'!$B$16*'ISSUE SCORE from EIKON'!ET389)</f>
        <v>59.209501821019757</v>
      </c>
      <c r="K386" s="1">
        <f>('WEIGHTED from Refinitive'!$B$3*'ISSUE SCORE from EIKON'!P389)+('WEIGHTED from Refinitive'!$B$4*'ISSUE SCORE from EIKON'!AE389)+('ISSUE SCORE from EIKON'!AT389*'WEIGHTED from Refinitive'!$B$5)+('WEIGHTED from Refinitive'!$B$8*'ISSUE SCORE from EIKON'!BI389)+('ISSUE SCORE from EIKON'!BX389*'WEIGHTED from Refinitive'!$B$9)+('WEIGHTED from Refinitive'!$B$10*'ISSUE SCORE from EIKON'!CM389)+('ISSUE SCORE from EIKON'!DB389*'WEIGHTED from Refinitive'!$B$11)+('WEIGHTED from Refinitive'!$B$14*'ISSUE SCORE from EIKON'!DQ389)+('ISSUE SCORE from EIKON'!EF389*'WEIGHTED from Refinitive'!$B$15)+('WEIGHTED from Refinitive'!$B$16*'ISSUE SCORE from EIKON'!EU389)</f>
        <v>54.293832226129958</v>
      </c>
      <c r="L386" s="1">
        <f>('WEIGHTED from Refinitive'!$B$3*'ISSUE SCORE from EIKON'!Q389)+('WEIGHTED from Refinitive'!$B$4*'ISSUE SCORE from EIKON'!AF389)+('ISSUE SCORE from EIKON'!AU389*'WEIGHTED from Refinitive'!$B$5)+('WEIGHTED from Refinitive'!$B$8*'ISSUE SCORE from EIKON'!BJ389)+('ISSUE SCORE from EIKON'!BY389*'WEIGHTED from Refinitive'!$B$9)+('WEIGHTED from Refinitive'!$B$10*'ISSUE SCORE from EIKON'!CN389)+('ISSUE SCORE from EIKON'!DC389*'WEIGHTED from Refinitive'!$B$11)+('WEIGHTED from Refinitive'!$B$14*'ISSUE SCORE from EIKON'!DR389)+('ISSUE SCORE from EIKON'!EG389*'WEIGHTED from Refinitive'!$B$15)+('WEIGHTED from Refinitive'!$B$16*'ISSUE SCORE from EIKON'!EV389)</f>
        <v>0</v>
      </c>
      <c r="M386" s="1">
        <f>('WEIGHTED from Refinitive'!$B$3*'ISSUE SCORE from EIKON'!R389)+('WEIGHTED from Refinitive'!$B$4*'ISSUE SCORE from EIKON'!AG389)+('ISSUE SCORE from EIKON'!AV389*'WEIGHTED from Refinitive'!$B$5)+('WEIGHTED from Refinitive'!$B$8*'ISSUE SCORE from EIKON'!BK389)+('ISSUE SCORE from EIKON'!BZ389*'WEIGHTED from Refinitive'!$B$9)+('WEIGHTED from Refinitive'!$B$10*'ISSUE SCORE from EIKON'!CO389)+('ISSUE SCORE from EIKON'!DD389*'WEIGHTED from Refinitive'!$B$11)+('WEIGHTED from Refinitive'!$B$14*'ISSUE SCORE from EIKON'!DS389)+('ISSUE SCORE from EIKON'!EH389*'WEIGHTED from Refinitive'!$B$15)+('WEIGHTED from Refinitive'!$B$16*'ISSUE SCORE from EIKON'!EW389)</f>
        <v>0</v>
      </c>
      <c r="N386" s="1">
        <f>('WEIGHTED from Refinitive'!$B$3*'ISSUE SCORE from EIKON'!S389)+('WEIGHTED from Refinitive'!$B$4*'ISSUE SCORE from EIKON'!AH389)+('ISSUE SCORE from EIKON'!AW389*'WEIGHTED from Refinitive'!$B$5)+('WEIGHTED from Refinitive'!$B$8*'ISSUE SCORE from EIKON'!BL389)+('ISSUE SCORE from EIKON'!CA389*'WEIGHTED from Refinitive'!$B$9)+('WEIGHTED from Refinitive'!$B$10*'ISSUE SCORE from EIKON'!CP389)+('ISSUE SCORE from EIKON'!DE389*'WEIGHTED from Refinitive'!$B$11)+('WEIGHTED from Refinitive'!$B$14*'ISSUE SCORE from EIKON'!DT389)+('ISSUE SCORE from EIKON'!EI389*'WEIGHTED from Refinitive'!$B$15)+('WEIGHTED from Refinitive'!$B$16*'ISSUE SCORE from EIKON'!EX389)</f>
        <v>0</v>
      </c>
      <c r="O386" s="1">
        <f>('WEIGHTED from Refinitive'!$B$3*'ISSUE SCORE from EIKON'!T389)+('WEIGHTED from Refinitive'!$B$4*'ISSUE SCORE from EIKON'!AI389)+('ISSUE SCORE from EIKON'!AX389*'WEIGHTED from Refinitive'!$B$5)+('WEIGHTED from Refinitive'!$B$8*'ISSUE SCORE from EIKON'!BM389)+('ISSUE SCORE from EIKON'!CB389*'WEIGHTED from Refinitive'!$B$9)+('WEIGHTED from Refinitive'!$B$10*'ISSUE SCORE from EIKON'!CQ389)+('ISSUE SCORE from EIKON'!DF389*'WEIGHTED from Refinitive'!$B$11)+('WEIGHTED from Refinitive'!$B$14*'ISSUE SCORE from EIKON'!DU389)+('ISSUE SCORE from EIKON'!EJ389*'WEIGHTED from Refinitive'!$B$15)+('WEIGHTED from Refinitive'!$B$16*'ISSUE SCORE from EIKON'!EY389)</f>
        <v>0</v>
      </c>
      <c r="P386" s="1">
        <f>('WEIGHTED from Refinitive'!$B$3*'ISSUE SCORE from EIKON'!U389)+('WEIGHTED from Refinitive'!$B$4*'ISSUE SCORE from EIKON'!AJ389)+('ISSUE SCORE from EIKON'!AY389*'WEIGHTED from Refinitive'!$B$5)+('WEIGHTED from Refinitive'!$B$8*'ISSUE SCORE from EIKON'!BN389)+('ISSUE SCORE from EIKON'!CC389*'WEIGHTED from Refinitive'!$B$9)+('WEIGHTED from Refinitive'!$B$10*'ISSUE SCORE from EIKON'!CR389)+('ISSUE SCORE from EIKON'!DG389*'WEIGHTED from Refinitive'!$B$11)+('WEIGHTED from Refinitive'!$B$14*'ISSUE SCORE from EIKON'!DV389)+('ISSUE SCORE from EIKON'!EK389*'WEIGHTED from Refinitive'!$B$15)+('WEIGHTED from Refinitive'!$B$16*'ISSUE SCORE from EIKON'!EZ389)</f>
        <v>0</v>
      </c>
    </row>
    <row r="387" spans="1:16" ht="15">
      <c r="A387" s="11" t="s">
        <v>457</v>
      </c>
      <c r="B387" s="1">
        <f>('WEIGHTED from Refinitive'!$B$3*'ISSUE SCORE from EIKON'!G390)+('WEIGHTED from Refinitive'!$B$4*'ISSUE SCORE from EIKON'!V390)+('ISSUE SCORE from EIKON'!AK390*'WEIGHTED from Refinitive'!$B$5)+('WEIGHTED from Refinitive'!$B$8*'ISSUE SCORE from EIKON'!AZ390)+('ISSUE SCORE from EIKON'!BO390*'WEIGHTED from Refinitive'!$B$9)+('WEIGHTED from Refinitive'!$B$10*'ISSUE SCORE from EIKON'!CD390)+('ISSUE SCORE from EIKON'!CS390*'WEIGHTED from Refinitive'!$B$11)+('WEIGHTED from Refinitive'!$B$14*'ISSUE SCORE from EIKON'!DH390)+('ISSUE SCORE from EIKON'!DW390*'WEIGHTED from Refinitive'!$B$15)+('WEIGHTED from Refinitive'!$B$16*'ISSUE SCORE from EIKON'!EL390)</f>
        <v>57.471317307447933</v>
      </c>
      <c r="C387" s="1">
        <f>('WEIGHTED from Refinitive'!$B$3*'ISSUE SCORE from EIKON'!H390)+('WEIGHTED from Refinitive'!$B$4*'ISSUE SCORE from EIKON'!W390)+('ISSUE SCORE from EIKON'!AL390*'WEIGHTED from Refinitive'!$B$5)+('WEIGHTED from Refinitive'!$B$8*'ISSUE SCORE from EIKON'!BA390)+('ISSUE SCORE from EIKON'!BP390*'WEIGHTED from Refinitive'!$B$9)+('WEIGHTED from Refinitive'!$B$10*'ISSUE SCORE from EIKON'!CE390)+('ISSUE SCORE from EIKON'!CT390*'WEIGHTED from Refinitive'!$B$11)+('WEIGHTED from Refinitive'!$B$14*'ISSUE SCORE from EIKON'!DI390)+('ISSUE SCORE from EIKON'!DX390*'WEIGHTED from Refinitive'!$B$15)+('WEIGHTED from Refinitive'!$B$16*'ISSUE SCORE from EIKON'!EM390)</f>
        <v>58.567224251956432</v>
      </c>
      <c r="D387" s="1">
        <f>('WEIGHTED from Refinitive'!$B$3*'ISSUE SCORE from EIKON'!I390)+('WEIGHTED from Refinitive'!$B$4*'ISSUE SCORE from EIKON'!X390)+('ISSUE SCORE from EIKON'!AM390*'WEIGHTED from Refinitive'!$B$5)+('WEIGHTED from Refinitive'!$B$8*'ISSUE SCORE from EIKON'!BB390)+('ISSUE SCORE from EIKON'!BQ390*'WEIGHTED from Refinitive'!$B$9)+('WEIGHTED from Refinitive'!$B$10*'ISSUE SCORE from EIKON'!CF390)+('ISSUE SCORE from EIKON'!CU390*'WEIGHTED from Refinitive'!$B$11)+('WEIGHTED from Refinitive'!$B$14*'ISSUE SCORE from EIKON'!DJ390)+('ISSUE SCORE from EIKON'!DY390*'WEIGHTED from Refinitive'!$B$15)+('WEIGHTED from Refinitive'!$B$16*'ISSUE SCORE from EIKON'!EN390)</f>
        <v>52.714833826344154</v>
      </c>
      <c r="E387" s="1">
        <f>('WEIGHTED from Refinitive'!$B$3*'ISSUE SCORE from EIKON'!J390)+('WEIGHTED from Refinitive'!$B$4*'ISSUE SCORE from EIKON'!Y390)+('ISSUE SCORE from EIKON'!AN390*'WEIGHTED from Refinitive'!$B$5)+('WEIGHTED from Refinitive'!$B$8*'ISSUE SCORE from EIKON'!BC390)+('ISSUE SCORE from EIKON'!BR390*'WEIGHTED from Refinitive'!$B$9)+('WEIGHTED from Refinitive'!$B$10*'ISSUE SCORE from EIKON'!CG390)+('ISSUE SCORE from EIKON'!CV390*'WEIGHTED from Refinitive'!$B$11)+('WEIGHTED from Refinitive'!$B$14*'ISSUE SCORE from EIKON'!DK390)+('ISSUE SCORE from EIKON'!DZ390*'WEIGHTED from Refinitive'!$B$15)+('WEIGHTED from Refinitive'!$B$16*'ISSUE SCORE from EIKON'!EO390)</f>
        <v>52.117067058887585</v>
      </c>
      <c r="F387" s="1">
        <f>('WEIGHTED from Refinitive'!$B$3*'ISSUE SCORE from EIKON'!K390)+('WEIGHTED from Refinitive'!$B$4*'ISSUE SCORE from EIKON'!Z390)+('ISSUE SCORE from EIKON'!AO390*'WEIGHTED from Refinitive'!$B$5)+('WEIGHTED from Refinitive'!$B$8*'ISSUE SCORE from EIKON'!BD390)+('ISSUE SCORE from EIKON'!BS390*'WEIGHTED from Refinitive'!$B$9)+('WEIGHTED from Refinitive'!$B$10*'ISSUE SCORE from EIKON'!CH390)+('ISSUE SCORE from EIKON'!CW390*'WEIGHTED from Refinitive'!$B$11)+('WEIGHTED from Refinitive'!$B$14*'ISSUE SCORE from EIKON'!DL390)+('ISSUE SCORE from EIKON'!EA390*'WEIGHTED from Refinitive'!$B$15)+('WEIGHTED from Refinitive'!$B$16*'ISSUE SCORE from EIKON'!EP390)</f>
        <v>42.060061008174159</v>
      </c>
      <c r="G387" s="1">
        <f>('WEIGHTED from Refinitive'!$B$3*'ISSUE SCORE from EIKON'!L390)+('WEIGHTED from Refinitive'!$B$4*'ISSUE SCORE from EIKON'!AA390)+('ISSUE SCORE from EIKON'!AP390*'WEIGHTED from Refinitive'!$B$5)+('WEIGHTED from Refinitive'!$B$8*'ISSUE SCORE from EIKON'!BE390)+('ISSUE SCORE from EIKON'!BT390*'WEIGHTED from Refinitive'!$B$9)+('WEIGHTED from Refinitive'!$B$10*'ISSUE SCORE from EIKON'!CI390)+('ISSUE SCORE from EIKON'!CX390*'WEIGHTED from Refinitive'!$B$11)+('WEIGHTED from Refinitive'!$B$14*'ISSUE SCORE from EIKON'!DM390)+('ISSUE SCORE from EIKON'!EB390*'WEIGHTED from Refinitive'!$B$15)+('WEIGHTED from Refinitive'!$B$16*'ISSUE SCORE from EIKON'!EQ390)</f>
        <v>47.279237226805563</v>
      </c>
      <c r="H387" s="1">
        <f>('WEIGHTED from Refinitive'!$B$3*'ISSUE SCORE from EIKON'!M390)+('WEIGHTED from Refinitive'!$B$4*'ISSUE SCORE from EIKON'!AB390)+('ISSUE SCORE from EIKON'!AQ390*'WEIGHTED from Refinitive'!$B$5)+('WEIGHTED from Refinitive'!$B$8*'ISSUE SCORE from EIKON'!BF390)+('ISSUE SCORE from EIKON'!BU390*'WEIGHTED from Refinitive'!$B$9)+('WEIGHTED from Refinitive'!$B$10*'ISSUE SCORE from EIKON'!CJ390)+('ISSUE SCORE from EIKON'!CY390*'WEIGHTED from Refinitive'!$B$11)+('WEIGHTED from Refinitive'!$B$14*'ISSUE SCORE from EIKON'!DN390)+('ISSUE SCORE from EIKON'!EC390*'WEIGHTED from Refinitive'!$B$15)+('WEIGHTED from Refinitive'!$B$16*'ISSUE SCORE from EIKON'!ER390)</f>
        <v>45.5558075278907</v>
      </c>
      <c r="I387" s="1">
        <f>('WEIGHTED from Refinitive'!$B$3*'ISSUE SCORE from EIKON'!N390)+('WEIGHTED from Refinitive'!$B$4*'ISSUE SCORE from EIKON'!AC390)+('ISSUE SCORE from EIKON'!AR390*'WEIGHTED from Refinitive'!$B$5)+('WEIGHTED from Refinitive'!$B$8*'ISSUE SCORE from EIKON'!BG390)+('ISSUE SCORE from EIKON'!BV390*'WEIGHTED from Refinitive'!$B$9)+('WEIGHTED from Refinitive'!$B$10*'ISSUE SCORE from EIKON'!CK390)+('ISSUE SCORE from EIKON'!CZ390*'WEIGHTED from Refinitive'!$B$11)+('WEIGHTED from Refinitive'!$B$14*'ISSUE SCORE from EIKON'!DO390)+('ISSUE SCORE from EIKON'!ED390*'WEIGHTED from Refinitive'!$B$15)+('WEIGHTED from Refinitive'!$B$16*'ISSUE SCORE from EIKON'!ES390)</f>
        <v>48.273503003378771</v>
      </c>
      <c r="J387" s="1">
        <f>('WEIGHTED from Refinitive'!$B$3*'ISSUE SCORE from EIKON'!O390)+('WEIGHTED from Refinitive'!$B$4*'ISSUE SCORE from EIKON'!AD390)+('ISSUE SCORE from EIKON'!AS390*'WEIGHTED from Refinitive'!$B$5)+('WEIGHTED from Refinitive'!$B$8*'ISSUE SCORE from EIKON'!BH390)+('ISSUE SCORE from EIKON'!BW390*'WEIGHTED from Refinitive'!$B$9)+('WEIGHTED from Refinitive'!$B$10*'ISSUE SCORE from EIKON'!CL390)+('ISSUE SCORE from EIKON'!DA390*'WEIGHTED from Refinitive'!$B$11)+('WEIGHTED from Refinitive'!$B$14*'ISSUE SCORE from EIKON'!DP390)+('ISSUE SCORE from EIKON'!EE390*'WEIGHTED from Refinitive'!$B$15)+('WEIGHTED from Refinitive'!$B$16*'ISSUE SCORE from EIKON'!ET390)</f>
        <v>44.795415959252928</v>
      </c>
      <c r="K387" s="1">
        <f>('WEIGHTED from Refinitive'!$B$3*'ISSUE SCORE from EIKON'!P390)+('WEIGHTED from Refinitive'!$B$4*'ISSUE SCORE from EIKON'!AE390)+('ISSUE SCORE from EIKON'!AT390*'WEIGHTED from Refinitive'!$B$5)+('WEIGHTED from Refinitive'!$B$8*'ISSUE SCORE from EIKON'!BI390)+('ISSUE SCORE from EIKON'!BX390*'WEIGHTED from Refinitive'!$B$9)+('WEIGHTED from Refinitive'!$B$10*'ISSUE SCORE from EIKON'!CM390)+('ISSUE SCORE from EIKON'!DB390*'WEIGHTED from Refinitive'!$B$11)+('WEIGHTED from Refinitive'!$B$14*'ISSUE SCORE from EIKON'!DQ390)+('ISSUE SCORE from EIKON'!EF390*'WEIGHTED from Refinitive'!$B$15)+('WEIGHTED from Refinitive'!$B$16*'ISSUE SCORE from EIKON'!EU390)</f>
        <v>50.920113041080747</v>
      </c>
      <c r="L387" s="1">
        <f>('WEIGHTED from Refinitive'!$B$3*'ISSUE SCORE from EIKON'!Q390)+('WEIGHTED from Refinitive'!$B$4*'ISSUE SCORE from EIKON'!AF390)+('ISSUE SCORE from EIKON'!AU390*'WEIGHTED from Refinitive'!$B$5)+('WEIGHTED from Refinitive'!$B$8*'ISSUE SCORE from EIKON'!BJ390)+('ISSUE SCORE from EIKON'!BY390*'WEIGHTED from Refinitive'!$B$9)+('WEIGHTED from Refinitive'!$B$10*'ISSUE SCORE from EIKON'!CN390)+('ISSUE SCORE from EIKON'!DC390*'WEIGHTED from Refinitive'!$B$11)+('WEIGHTED from Refinitive'!$B$14*'ISSUE SCORE from EIKON'!DR390)+('ISSUE SCORE from EIKON'!EG390*'WEIGHTED from Refinitive'!$B$15)+('WEIGHTED from Refinitive'!$B$16*'ISSUE SCORE from EIKON'!EV390)</f>
        <v>45.845596353247778</v>
      </c>
      <c r="M387" s="1">
        <f>('WEIGHTED from Refinitive'!$B$3*'ISSUE SCORE from EIKON'!R390)+('WEIGHTED from Refinitive'!$B$4*'ISSUE SCORE from EIKON'!AG390)+('ISSUE SCORE from EIKON'!AV390*'WEIGHTED from Refinitive'!$B$5)+('WEIGHTED from Refinitive'!$B$8*'ISSUE SCORE from EIKON'!BK390)+('ISSUE SCORE from EIKON'!BZ390*'WEIGHTED from Refinitive'!$B$9)+('WEIGHTED from Refinitive'!$B$10*'ISSUE SCORE from EIKON'!CO390)+('ISSUE SCORE from EIKON'!DD390*'WEIGHTED from Refinitive'!$B$11)+('WEIGHTED from Refinitive'!$B$14*'ISSUE SCORE from EIKON'!DS390)+('ISSUE SCORE from EIKON'!EH390*'WEIGHTED from Refinitive'!$B$15)+('WEIGHTED from Refinitive'!$B$16*'ISSUE SCORE from EIKON'!EW390)</f>
        <v>46.43246388227498</v>
      </c>
      <c r="N387" s="1">
        <f>('WEIGHTED from Refinitive'!$B$3*'ISSUE SCORE from EIKON'!S390)+('WEIGHTED from Refinitive'!$B$4*'ISSUE SCORE from EIKON'!AH390)+('ISSUE SCORE from EIKON'!AW390*'WEIGHTED from Refinitive'!$B$5)+('WEIGHTED from Refinitive'!$B$8*'ISSUE SCORE from EIKON'!BL390)+('ISSUE SCORE from EIKON'!CA390*'WEIGHTED from Refinitive'!$B$9)+('WEIGHTED from Refinitive'!$B$10*'ISSUE SCORE from EIKON'!CP390)+('ISSUE SCORE from EIKON'!DE390*'WEIGHTED from Refinitive'!$B$11)+('WEIGHTED from Refinitive'!$B$14*'ISSUE SCORE from EIKON'!DT390)+('ISSUE SCORE from EIKON'!EI390*'WEIGHTED from Refinitive'!$B$15)+('WEIGHTED from Refinitive'!$B$16*'ISSUE SCORE from EIKON'!EX390)</f>
        <v>45.881392694063912</v>
      </c>
      <c r="O387" s="1">
        <f>('WEIGHTED from Refinitive'!$B$3*'ISSUE SCORE from EIKON'!T390)+('WEIGHTED from Refinitive'!$B$4*'ISSUE SCORE from EIKON'!AI390)+('ISSUE SCORE from EIKON'!AX390*'WEIGHTED from Refinitive'!$B$5)+('WEIGHTED from Refinitive'!$B$8*'ISSUE SCORE from EIKON'!BM390)+('ISSUE SCORE from EIKON'!CB390*'WEIGHTED from Refinitive'!$B$9)+('WEIGHTED from Refinitive'!$B$10*'ISSUE SCORE from EIKON'!CQ390)+('ISSUE SCORE from EIKON'!DF390*'WEIGHTED from Refinitive'!$B$11)+('WEIGHTED from Refinitive'!$B$14*'ISSUE SCORE from EIKON'!DU390)+('ISSUE SCORE from EIKON'!EJ390*'WEIGHTED from Refinitive'!$B$15)+('WEIGHTED from Refinitive'!$B$16*'ISSUE SCORE from EIKON'!EY390)</f>
        <v>41.796547280021578</v>
      </c>
      <c r="P387" s="1">
        <f>('WEIGHTED from Refinitive'!$B$3*'ISSUE SCORE from EIKON'!U390)+('WEIGHTED from Refinitive'!$B$4*'ISSUE SCORE from EIKON'!AJ390)+('ISSUE SCORE from EIKON'!AY390*'WEIGHTED from Refinitive'!$B$5)+('WEIGHTED from Refinitive'!$B$8*'ISSUE SCORE from EIKON'!BN390)+('ISSUE SCORE from EIKON'!CC390*'WEIGHTED from Refinitive'!$B$9)+('WEIGHTED from Refinitive'!$B$10*'ISSUE SCORE from EIKON'!CR390)+('ISSUE SCORE from EIKON'!DG390*'WEIGHTED from Refinitive'!$B$11)+('WEIGHTED from Refinitive'!$B$14*'ISSUE SCORE from EIKON'!DV390)+('ISSUE SCORE from EIKON'!EK390*'WEIGHTED from Refinitive'!$B$15)+('WEIGHTED from Refinitive'!$B$16*'ISSUE SCORE from EIKON'!EZ390)</f>
        <v>50.940112994350251</v>
      </c>
    </row>
    <row r="388" spans="1:16" ht="15">
      <c r="A388" s="11" t="s">
        <v>458</v>
      </c>
      <c r="B388" s="1">
        <f>('WEIGHTED from Refinitive'!$B$3*'ISSUE SCORE from EIKON'!G391)+('WEIGHTED from Refinitive'!$B$4*'ISSUE SCORE from EIKON'!V391)+('ISSUE SCORE from EIKON'!AK391*'WEIGHTED from Refinitive'!$B$5)+('WEIGHTED from Refinitive'!$B$8*'ISSUE SCORE from EIKON'!AZ391)+('ISSUE SCORE from EIKON'!BO391*'WEIGHTED from Refinitive'!$B$9)+('WEIGHTED from Refinitive'!$B$10*'ISSUE SCORE from EIKON'!CD391)+('ISSUE SCORE from EIKON'!CS391*'WEIGHTED from Refinitive'!$B$11)+('WEIGHTED from Refinitive'!$B$14*'ISSUE SCORE from EIKON'!DH391)+('ISSUE SCORE from EIKON'!DW391*'WEIGHTED from Refinitive'!$B$15)+('WEIGHTED from Refinitive'!$B$16*'ISSUE SCORE from EIKON'!EL391)</f>
        <v>45.046334736642386</v>
      </c>
      <c r="C388" s="1">
        <f>('WEIGHTED from Refinitive'!$B$3*'ISSUE SCORE from EIKON'!H391)+('WEIGHTED from Refinitive'!$B$4*'ISSUE SCORE from EIKON'!W391)+('ISSUE SCORE from EIKON'!AL391*'WEIGHTED from Refinitive'!$B$5)+('WEIGHTED from Refinitive'!$B$8*'ISSUE SCORE from EIKON'!BA391)+('ISSUE SCORE from EIKON'!BP391*'WEIGHTED from Refinitive'!$B$9)+('WEIGHTED from Refinitive'!$B$10*'ISSUE SCORE from EIKON'!CE391)+('ISSUE SCORE from EIKON'!CT391*'WEIGHTED from Refinitive'!$B$11)+('WEIGHTED from Refinitive'!$B$14*'ISSUE SCORE from EIKON'!DI391)+('ISSUE SCORE from EIKON'!DX391*'WEIGHTED from Refinitive'!$B$15)+('WEIGHTED from Refinitive'!$B$16*'ISSUE SCORE from EIKON'!EM391)</f>
        <v>43.131944994549201</v>
      </c>
      <c r="D388" s="1">
        <f>('WEIGHTED from Refinitive'!$B$3*'ISSUE SCORE from EIKON'!I391)+('WEIGHTED from Refinitive'!$B$4*'ISSUE SCORE from EIKON'!X391)+('ISSUE SCORE from EIKON'!AM391*'WEIGHTED from Refinitive'!$B$5)+('WEIGHTED from Refinitive'!$B$8*'ISSUE SCORE from EIKON'!BB391)+('ISSUE SCORE from EIKON'!BQ391*'WEIGHTED from Refinitive'!$B$9)+('WEIGHTED from Refinitive'!$B$10*'ISSUE SCORE from EIKON'!CF391)+('ISSUE SCORE from EIKON'!CU391*'WEIGHTED from Refinitive'!$B$11)+('WEIGHTED from Refinitive'!$B$14*'ISSUE SCORE from EIKON'!DJ391)+('ISSUE SCORE from EIKON'!DY391*'WEIGHTED from Refinitive'!$B$15)+('WEIGHTED from Refinitive'!$B$16*'ISSUE SCORE from EIKON'!EN391)</f>
        <v>49.328275874243097</v>
      </c>
      <c r="E388" s="1">
        <f>('WEIGHTED from Refinitive'!$B$3*'ISSUE SCORE from EIKON'!J391)+('WEIGHTED from Refinitive'!$B$4*'ISSUE SCORE from EIKON'!Y391)+('ISSUE SCORE from EIKON'!AN391*'WEIGHTED from Refinitive'!$B$5)+('WEIGHTED from Refinitive'!$B$8*'ISSUE SCORE from EIKON'!BC391)+('ISSUE SCORE from EIKON'!BR391*'WEIGHTED from Refinitive'!$B$9)+('WEIGHTED from Refinitive'!$B$10*'ISSUE SCORE from EIKON'!CG391)+('ISSUE SCORE from EIKON'!CV391*'WEIGHTED from Refinitive'!$B$11)+('WEIGHTED from Refinitive'!$B$14*'ISSUE SCORE from EIKON'!DK391)+('ISSUE SCORE from EIKON'!DZ391*'WEIGHTED from Refinitive'!$B$15)+('WEIGHTED from Refinitive'!$B$16*'ISSUE SCORE from EIKON'!EO391)</f>
        <v>46.953320781665866</v>
      </c>
      <c r="F388" s="1">
        <f>('WEIGHTED from Refinitive'!$B$3*'ISSUE SCORE from EIKON'!K391)+('WEIGHTED from Refinitive'!$B$4*'ISSUE SCORE from EIKON'!Z391)+('ISSUE SCORE from EIKON'!AO391*'WEIGHTED from Refinitive'!$B$5)+('WEIGHTED from Refinitive'!$B$8*'ISSUE SCORE from EIKON'!BD391)+('ISSUE SCORE from EIKON'!BS391*'WEIGHTED from Refinitive'!$B$9)+('WEIGHTED from Refinitive'!$B$10*'ISSUE SCORE from EIKON'!CH391)+('ISSUE SCORE from EIKON'!CW391*'WEIGHTED from Refinitive'!$B$11)+('WEIGHTED from Refinitive'!$B$14*'ISSUE SCORE from EIKON'!DL391)+('ISSUE SCORE from EIKON'!EA391*'WEIGHTED from Refinitive'!$B$15)+('WEIGHTED from Refinitive'!$B$16*'ISSUE SCORE from EIKON'!EP391)</f>
        <v>39.117819680319649</v>
      </c>
      <c r="G388" s="1">
        <f>('WEIGHTED from Refinitive'!$B$3*'ISSUE SCORE from EIKON'!L391)+('WEIGHTED from Refinitive'!$B$4*'ISSUE SCORE from EIKON'!AA391)+('ISSUE SCORE from EIKON'!AP391*'WEIGHTED from Refinitive'!$B$5)+('WEIGHTED from Refinitive'!$B$8*'ISSUE SCORE from EIKON'!BE391)+('ISSUE SCORE from EIKON'!BT391*'WEIGHTED from Refinitive'!$B$9)+('WEIGHTED from Refinitive'!$B$10*'ISSUE SCORE from EIKON'!CI391)+('ISSUE SCORE from EIKON'!CX391*'WEIGHTED from Refinitive'!$B$11)+('WEIGHTED from Refinitive'!$B$14*'ISSUE SCORE from EIKON'!DM391)+('ISSUE SCORE from EIKON'!EB391*'WEIGHTED from Refinitive'!$B$15)+('WEIGHTED from Refinitive'!$B$16*'ISSUE SCORE from EIKON'!EQ391)</f>
        <v>25.639952718676088</v>
      </c>
      <c r="H388" s="1">
        <f>('WEIGHTED from Refinitive'!$B$3*'ISSUE SCORE from EIKON'!M391)+('WEIGHTED from Refinitive'!$B$4*'ISSUE SCORE from EIKON'!AB391)+('ISSUE SCORE from EIKON'!AQ391*'WEIGHTED from Refinitive'!$B$5)+('WEIGHTED from Refinitive'!$B$8*'ISSUE SCORE from EIKON'!BF391)+('ISSUE SCORE from EIKON'!BU391*'WEIGHTED from Refinitive'!$B$9)+('WEIGHTED from Refinitive'!$B$10*'ISSUE SCORE from EIKON'!CJ391)+('ISSUE SCORE from EIKON'!CY391*'WEIGHTED from Refinitive'!$B$11)+('WEIGHTED from Refinitive'!$B$14*'ISSUE SCORE from EIKON'!DN391)+('ISSUE SCORE from EIKON'!EC391*'WEIGHTED from Refinitive'!$B$15)+('WEIGHTED from Refinitive'!$B$16*'ISSUE SCORE from EIKON'!ER391)</f>
        <v>23.243148338472036</v>
      </c>
      <c r="I388" s="1">
        <f>('WEIGHTED from Refinitive'!$B$3*'ISSUE SCORE from EIKON'!N391)+('WEIGHTED from Refinitive'!$B$4*'ISSUE SCORE from EIKON'!AC391)+('ISSUE SCORE from EIKON'!AR391*'WEIGHTED from Refinitive'!$B$5)+('WEIGHTED from Refinitive'!$B$8*'ISSUE SCORE from EIKON'!BG391)+('ISSUE SCORE from EIKON'!BV391*'WEIGHTED from Refinitive'!$B$9)+('WEIGHTED from Refinitive'!$B$10*'ISSUE SCORE from EIKON'!CK391)+('ISSUE SCORE from EIKON'!CZ391*'WEIGHTED from Refinitive'!$B$11)+('WEIGHTED from Refinitive'!$B$14*'ISSUE SCORE from EIKON'!DO391)+('ISSUE SCORE from EIKON'!ED391*'WEIGHTED from Refinitive'!$B$15)+('WEIGHTED from Refinitive'!$B$16*'ISSUE SCORE from EIKON'!ES391)</f>
        <v>20.065676229508188</v>
      </c>
      <c r="J388" s="1">
        <f>('WEIGHTED from Refinitive'!$B$3*'ISSUE SCORE from EIKON'!O391)+('WEIGHTED from Refinitive'!$B$4*'ISSUE SCORE from EIKON'!AD391)+('ISSUE SCORE from EIKON'!AS391*'WEIGHTED from Refinitive'!$B$5)+('WEIGHTED from Refinitive'!$B$8*'ISSUE SCORE from EIKON'!BH391)+('ISSUE SCORE from EIKON'!BW391*'WEIGHTED from Refinitive'!$B$9)+('WEIGHTED from Refinitive'!$B$10*'ISSUE SCORE from EIKON'!CL391)+('ISSUE SCORE from EIKON'!DA391*'WEIGHTED from Refinitive'!$B$11)+('WEIGHTED from Refinitive'!$B$14*'ISSUE SCORE from EIKON'!DP391)+('ISSUE SCORE from EIKON'!EE391*'WEIGHTED from Refinitive'!$B$15)+('WEIGHTED from Refinitive'!$B$16*'ISSUE SCORE from EIKON'!ET391)</f>
        <v>28.8062921727395</v>
      </c>
      <c r="K388" s="1">
        <f>('WEIGHTED from Refinitive'!$B$3*'ISSUE SCORE from EIKON'!P391)+('WEIGHTED from Refinitive'!$B$4*'ISSUE SCORE from EIKON'!AE391)+('ISSUE SCORE from EIKON'!AT391*'WEIGHTED from Refinitive'!$B$5)+('WEIGHTED from Refinitive'!$B$8*'ISSUE SCORE from EIKON'!BI391)+('ISSUE SCORE from EIKON'!BX391*'WEIGHTED from Refinitive'!$B$9)+('WEIGHTED from Refinitive'!$B$10*'ISSUE SCORE from EIKON'!CM391)+('ISSUE SCORE from EIKON'!DB391*'WEIGHTED from Refinitive'!$B$11)+('WEIGHTED from Refinitive'!$B$14*'ISSUE SCORE from EIKON'!DQ391)+('ISSUE SCORE from EIKON'!EF391*'WEIGHTED from Refinitive'!$B$15)+('WEIGHTED from Refinitive'!$B$16*'ISSUE SCORE from EIKON'!EU391)</f>
        <v>25.688739027188518</v>
      </c>
      <c r="L388" s="1">
        <f>('WEIGHTED from Refinitive'!$B$3*'ISSUE SCORE from EIKON'!Q391)+('WEIGHTED from Refinitive'!$B$4*'ISSUE SCORE from EIKON'!AF391)+('ISSUE SCORE from EIKON'!AU391*'WEIGHTED from Refinitive'!$B$5)+('WEIGHTED from Refinitive'!$B$8*'ISSUE SCORE from EIKON'!BJ391)+('ISSUE SCORE from EIKON'!BY391*'WEIGHTED from Refinitive'!$B$9)+('WEIGHTED from Refinitive'!$B$10*'ISSUE SCORE from EIKON'!CN391)+('ISSUE SCORE from EIKON'!DC391*'WEIGHTED from Refinitive'!$B$11)+('WEIGHTED from Refinitive'!$B$14*'ISSUE SCORE from EIKON'!DR391)+('ISSUE SCORE from EIKON'!EG391*'WEIGHTED from Refinitive'!$B$15)+('WEIGHTED from Refinitive'!$B$16*'ISSUE SCORE from EIKON'!EV391)</f>
        <v>25.899889871753821</v>
      </c>
      <c r="M388" s="1">
        <f>('WEIGHTED from Refinitive'!$B$3*'ISSUE SCORE from EIKON'!R391)+('WEIGHTED from Refinitive'!$B$4*'ISSUE SCORE from EIKON'!AG391)+('ISSUE SCORE from EIKON'!AV391*'WEIGHTED from Refinitive'!$B$5)+('WEIGHTED from Refinitive'!$B$8*'ISSUE SCORE from EIKON'!BK391)+('ISSUE SCORE from EIKON'!BZ391*'WEIGHTED from Refinitive'!$B$9)+('WEIGHTED from Refinitive'!$B$10*'ISSUE SCORE from EIKON'!CO391)+('ISSUE SCORE from EIKON'!DD391*'WEIGHTED from Refinitive'!$B$11)+('WEIGHTED from Refinitive'!$B$14*'ISSUE SCORE from EIKON'!DS391)+('ISSUE SCORE from EIKON'!EH391*'WEIGHTED from Refinitive'!$B$15)+('WEIGHTED from Refinitive'!$B$16*'ISSUE SCORE from EIKON'!EW391)</f>
        <v>0</v>
      </c>
      <c r="N388" s="1">
        <f>('WEIGHTED from Refinitive'!$B$3*'ISSUE SCORE from EIKON'!S391)+('WEIGHTED from Refinitive'!$B$4*'ISSUE SCORE from EIKON'!AH391)+('ISSUE SCORE from EIKON'!AW391*'WEIGHTED from Refinitive'!$B$5)+('WEIGHTED from Refinitive'!$B$8*'ISSUE SCORE from EIKON'!BL391)+('ISSUE SCORE from EIKON'!CA391*'WEIGHTED from Refinitive'!$B$9)+('WEIGHTED from Refinitive'!$B$10*'ISSUE SCORE from EIKON'!CP391)+('ISSUE SCORE from EIKON'!DE391*'WEIGHTED from Refinitive'!$B$11)+('WEIGHTED from Refinitive'!$B$14*'ISSUE SCORE from EIKON'!DT391)+('ISSUE SCORE from EIKON'!EI391*'WEIGHTED from Refinitive'!$B$15)+('WEIGHTED from Refinitive'!$B$16*'ISSUE SCORE from EIKON'!EX391)</f>
        <v>0</v>
      </c>
      <c r="O388" s="1">
        <f>('WEIGHTED from Refinitive'!$B$3*'ISSUE SCORE from EIKON'!T391)+('WEIGHTED from Refinitive'!$B$4*'ISSUE SCORE from EIKON'!AI391)+('ISSUE SCORE from EIKON'!AX391*'WEIGHTED from Refinitive'!$B$5)+('WEIGHTED from Refinitive'!$B$8*'ISSUE SCORE from EIKON'!BM391)+('ISSUE SCORE from EIKON'!CB391*'WEIGHTED from Refinitive'!$B$9)+('WEIGHTED from Refinitive'!$B$10*'ISSUE SCORE from EIKON'!CQ391)+('ISSUE SCORE from EIKON'!DF391*'WEIGHTED from Refinitive'!$B$11)+('WEIGHTED from Refinitive'!$B$14*'ISSUE SCORE from EIKON'!DU391)+('ISSUE SCORE from EIKON'!EJ391*'WEIGHTED from Refinitive'!$B$15)+('WEIGHTED from Refinitive'!$B$16*'ISSUE SCORE from EIKON'!EY391)</f>
        <v>0</v>
      </c>
      <c r="P388" s="1">
        <f>('WEIGHTED from Refinitive'!$B$3*'ISSUE SCORE from EIKON'!U391)+('WEIGHTED from Refinitive'!$B$4*'ISSUE SCORE from EIKON'!AJ391)+('ISSUE SCORE from EIKON'!AY391*'WEIGHTED from Refinitive'!$B$5)+('WEIGHTED from Refinitive'!$B$8*'ISSUE SCORE from EIKON'!BN391)+('ISSUE SCORE from EIKON'!CC391*'WEIGHTED from Refinitive'!$B$9)+('WEIGHTED from Refinitive'!$B$10*'ISSUE SCORE from EIKON'!CR391)+('ISSUE SCORE from EIKON'!DG391*'WEIGHTED from Refinitive'!$B$11)+('WEIGHTED from Refinitive'!$B$14*'ISSUE SCORE from EIKON'!DV391)+('ISSUE SCORE from EIKON'!EK391*'WEIGHTED from Refinitive'!$B$15)+('WEIGHTED from Refinitive'!$B$16*'ISSUE SCORE from EIKON'!EZ391)</f>
        <v>0</v>
      </c>
    </row>
    <row r="389" spans="1:16" ht="15">
      <c r="A389" s="11" t="s">
        <v>459</v>
      </c>
      <c r="B389" s="1">
        <f>('WEIGHTED from Refinitive'!$B$3*'ISSUE SCORE from EIKON'!G392)+('WEIGHTED from Refinitive'!$B$4*'ISSUE SCORE from EIKON'!V392)+('ISSUE SCORE from EIKON'!AK392*'WEIGHTED from Refinitive'!$B$5)+('WEIGHTED from Refinitive'!$B$8*'ISSUE SCORE from EIKON'!AZ392)+('ISSUE SCORE from EIKON'!BO392*'WEIGHTED from Refinitive'!$B$9)+('WEIGHTED from Refinitive'!$B$10*'ISSUE SCORE from EIKON'!CD392)+('ISSUE SCORE from EIKON'!CS392*'WEIGHTED from Refinitive'!$B$11)+('WEIGHTED from Refinitive'!$B$14*'ISSUE SCORE from EIKON'!DH392)+('ISSUE SCORE from EIKON'!DW392*'WEIGHTED from Refinitive'!$B$15)+('WEIGHTED from Refinitive'!$B$16*'ISSUE SCORE from EIKON'!EL392)</f>
        <v>56.190864604678922</v>
      </c>
      <c r="C389" s="1">
        <f>('WEIGHTED from Refinitive'!$B$3*'ISSUE SCORE from EIKON'!H392)+('WEIGHTED from Refinitive'!$B$4*'ISSUE SCORE from EIKON'!W392)+('ISSUE SCORE from EIKON'!AL392*'WEIGHTED from Refinitive'!$B$5)+('WEIGHTED from Refinitive'!$B$8*'ISSUE SCORE from EIKON'!BA392)+('ISSUE SCORE from EIKON'!BP392*'WEIGHTED from Refinitive'!$B$9)+('WEIGHTED from Refinitive'!$B$10*'ISSUE SCORE from EIKON'!CE392)+('ISSUE SCORE from EIKON'!CT392*'WEIGHTED from Refinitive'!$B$11)+('WEIGHTED from Refinitive'!$B$14*'ISSUE SCORE from EIKON'!DI392)+('ISSUE SCORE from EIKON'!DX392*'WEIGHTED from Refinitive'!$B$15)+('WEIGHTED from Refinitive'!$B$16*'ISSUE SCORE from EIKON'!EM392)</f>
        <v>56.15372491675889</v>
      </c>
      <c r="D389" s="1">
        <f>('WEIGHTED from Refinitive'!$B$3*'ISSUE SCORE from EIKON'!I392)+('WEIGHTED from Refinitive'!$B$4*'ISSUE SCORE from EIKON'!X392)+('ISSUE SCORE from EIKON'!AM392*'WEIGHTED from Refinitive'!$B$5)+('WEIGHTED from Refinitive'!$B$8*'ISSUE SCORE from EIKON'!BB392)+('ISSUE SCORE from EIKON'!BQ392*'WEIGHTED from Refinitive'!$B$9)+('WEIGHTED from Refinitive'!$B$10*'ISSUE SCORE from EIKON'!CF392)+('ISSUE SCORE from EIKON'!CU392*'WEIGHTED from Refinitive'!$B$11)+('WEIGHTED from Refinitive'!$B$14*'ISSUE SCORE from EIKON'!DJ392)+('ISSUE SCORE from EIKON'!DY392*'WEIGHTED from Refinitive'!$B$15)+('WEIGHTED from Refinitive'!$B$16*'ISSUE SCORE from EIKON'!EN392)</f>
        <v>51.851781045651393</v>
      </c>
      <c r="E389" s="1">
        <f>('WEIGHTED from Refinitive'!$B$3*'ISSUE SCORE from EIKON'!J392)+('WEIGHTED from Refinitive'!$B$4*'ISSUE SCORE from EIKON'!Y392)+('ISSUE SCORE from EIKON'!AN392*'WEIGHTED from Refinitive'!$B$5)+('WEIGHTED from Refinitive'!$B$8*'ISSUE SCORE from EIKON'!BC392)+('ISSUE SCORE from EIKON'!BR392*'WEIGHTED from Refinitive'!$B$9)+('WEIGHTED from Refinitive'!$B$10*'ISSUE SCORE from EIKON'!CG392)+('ISSUE SCORE from EIKON'!CV392*'WEIGHTED from Refinitive'!$B$11)+('WEIGHTED from Refinitive'!$B$14*'ISSUE SCORE from EIKON'!DK392)+('ISSUE SCORE from EIKON'!DZ392*'WEIGHTED from Refinitive'!$B$15)+('WEIGHTED from Refinitive'!$B$16*'ISSUE SCORE from EIKON'!EO392)</f>
        <v>52.995435438501758</v>
      </c>
      <c r="F389" s="1">
        <f>('WEIGHTED from Refinitive'!$B$3*'ISSUE SCORE from EIKON'!K392)+('WEIGHTED from Refinitive'!$B$4*'ISSUE SCORE from EIKON'!Z392)+('ISSUE SCORE from EIKON'!AO392*'WEIGHTED from Refinitive'!$B$5)+('WEIGHTED from Refinitive'!$B$8*'ISSUE SCORE from EIKON'!BD392)+('ISSUE SCORE from EIKON'!BS392*'WEIGHTED from Refinitive'!$B$9)+('WEIGHTED from Refinitive'!$B$10*'ISSUE SCORE from EIKON'!CH392)+('ISSUE SCORE from EIKON'!CW392*'WEIGHTED from Refinitive'!$B$11)+('WEIGHTED from Refinitive'!$B$14*'ISSUE SCORE from EIKON'!DL392)+('ISSUE SCORE from EIKON'!EA392*'WEIGHTED from Refinitive'!$B$15)+('WEIGHTED from Refinitive'!$B$16*'ISSUE SCORE from EIKON'!EP392)</f>
        <v>53.829976303317494</v>
      </c>
      <c r="G389" s="1">
        <f>('WEIGHTED from Refinitive'!$B$3*'ISSUE SCORE from EIKON'!L392)+('WEIGHTED from Refinitive'!$B$4*'ISSUE SCORE from EIKON'!AA392)+('ISSUE SCORE from EIKON'!AP392*'WEIGHTED from Refinitive'!$B$5)+('WEIGHTED from Refinitive'!$B$8*'ISSUE SCORE from EIKON'!BE392)+('ISSUE SCORE from EIKON'!BT392*'WEIGHTED from Refinitive'!$B$9)+('WEIGHTED from Refinitive'!$B$10*'ISSUE SCORE from EIKON'!CI392)+('ISSUE SCORE from EIKON'!CX392*'WEIGHTED from Refinitive'!$B$11)+('WEIGHTED from Refinitive'!$B$14*'ISSUE SCORE from EIKON'!DM392)+('ISSUE SCORE from EIKON'!EB392*'WEIGHTED from Refinitive'!$B$15)+('WEIGHTED from Refinitive'!$B$16*'ISSUE SCORE from EIKON'!EQ392)</f>
        <v>50.248274452819885</v>
      </c>
      <c r="H389" s="1">
        <f>('WEIGHTED from Refinitive'!$B$3*'ISSUE SCORE from EIKON'!M392)+('WEIGHTED from Refinitive'!$B$4*'ISSUE SCORE from EIKON'!AB392)+('ISSUE SCORE from EIKON'!AQ392*'WEIGHTED from Refinitive'!$B$5)+('WEIGHTED from Refinitive'!$B$8*'ISSUE SCORE from EIKON'!BF392)+('ISSUE SCORE from EIKON'!BU392*'WEIGHTED from Refinitive'!$B$9)+('WEIGHTED from Refinitive'!$B$10*'ISSUE SCORE from EIKON'!CJ392)+('ISSUE SCORE from EIKON'!CY392*'WEIGHTED from Refinitive'!$B$11)+('WEIGHTED from Refinitive'!$B$14*'ISSUE SCORE from EIKON'!DN392)+('ISSUE SCORE from EIKON'!EC392*'WEIGHTED from Refinitive'!$B$15)+('WEIGHTED from Refinitive'!$B$16*'ISSUE SCORE from EIKON'!ER392)</f>
        <v>42.509041265261942</v>
      </c>
      <c r="I389" s="1">
        <f>('WEIGHTED from Refinitive'!$B$3*'ISSUE SCORE from EIKON'!N392)+('WEIGHTED from Refinitive'!$B$4*'ISSUE SCORE from EIKON'!AC392)+('ISSUE SCORE from EIKON'!AR392*'WEIGHTED from Refinitive'!$B$5)+('WEIGHTED from Refinitive'!$B$8*'ISSUE SCORE from EIKON'!BG392)+('ISSUE SCORE from EIKON'!BV392*'WEIGHTED from Refinitive'!$B$9)+('WEIGHTED from Refinitive'!$B$10*'ISSUE SCORE from EIKON'!CK392)+('ISSUE SCORE from EIKON'!CZ392*'WEIGHTED from Refinitive'!$B$11)+('WEIGHTED from Refinitive'!$B$14*'ISSUE SCORE from EIKON'!DO392)+('ISSUE SCORE from EIKON'!ED392*'WEIGHTED from Refinitive'!$B$15)+('WEIGHTED from Refinitive'!$B$16*'ISSUE SCORE from EIKON'!ES392)</f>
        <v>42.390346888102627</v>
      </c>
      <c r="J389" s="1">
        <f>('WEIGHTED from Refinitive'!$B$3*'ISSUE SCORE from EIKON'!O392)+('WEIGHTED from Refinitive'!$B$4*'ISSUE SCORE from EIKON'!AD392)+('ISSUE SCORE from EIKON'!AS392*'WEIGHTED from Refinitive'!$B$5)+('WEIGHTED from Refinitive'!$B$8*'ISSUE SCORE from EIKON'!BH392)+('ISSUE SCORE from EIKON'!BW392*'WEIGHTED from Refinitive'!$B$9)+('WEIGHTED from Refinitive'!$B$10*'ISSUE SCORE from EIKON'!CL392)+('ISSUE SCORE from EIKON'!DA392*'WEIGHTED from Refinitive'!$B$11)+('WEIGHTED from Refinitive'!$B$14*'ISSUE SCORE from EIKON'!DP392)+('ISSUE SCORE from EIKON'!EE392*'WEIGHTED from Refinitive'!$B$15)+('WEIGHTED from Refinitive'!$B$16*'ISSUE SCORE from EIKON'!ET392)</f>
        <v>37.510236326030302</v>
      </c>
      <c r="K389" s="1">
        <f>('WEIGHTED from Refinitive'!$B$3*'ISSUE SCORE from EIKON'!P392)+('WEIGHTED from Refinitive'!$B$4*'ISSUE SCORE from EIKON'!AE392)+('ISSUE SCORE from EIKON'!AT392*'WEIGHTED from Refinitive'!$B$5)+('WEIGHTED from Refinitive'!$B$8*'ISSUE SCORE from EIKON'!BI392)+('ISSUE SCORE from EIKON'!BX392*'WEIGHTED from Refinitive'!$B$9)+('WEIGHTED from Refinitive'!$B$10*'ISSUE SCORE from EIKON'!CM392)+('ISSUE SCORE from EIKON'!DB392*'WEIGHTED from Refinitive'!$B$11)+('WEIGHTED from Refinitive'!$B$14*'ISSUE SCORE from EIKON'!DQ392)+('ISSUE SCORE from EIKON'!EF392*'WEIGHTED from Refinitive'!$B$15)+('WEIGHTED from Refinitive'!$B$16*'ISSUE SCORE from EIKON'!EU392)</f>
        <v>35.680321626508352</v>
      </c>
      <c r="L389" s="1">
        <f>('WEIGHTED from Refinitive'!$B$3*'ISSUE SCORE from EIKON'!Q392)+('WEIGHTED from Refinitive'!$B$4*'ISSUE SCORE from EIKON'!AF392)+('ISSUE SCORE from EIKON'!AU392*'WEIGHTED from Refinitive'!$B$5)+('WEIGHTED from Refinitive'!$B$8*'ISSUE SCORE from EIKON'!BJ392)+('ISSUE SCORE from EIKON'!BY392*'WEIGHTED from Refinitive'!$B$9)+('WEIGHTED from Refinitive'!$B$10*'ISSUE SCORE from EIKON'!CN392)+('ISSUE SCORE from EIKON'!DC392*'WEIGHTED from Refinitive'!$B$11)+('WEIGHTED from Refinitive'!$B$14*'ISSUE SCORE from EIKON'!DR392)+('ISSUE SCORE from EIKON'!EG392*'WEIGHTED from Refinitive'!$B$15)+('WEIGHTED from Refinitive'!$B$16*'ISSUE SCORE from EIKON'!EV392)</f>
        <v>0</v>
      </c>
      <c r="M389" s="1">
        <f>('WEIGHTED from Refinitive'!$B$3*'ISSUE SCORE from EIKON'!R392)+('WEIGHTED from Refinitive'!$B$4*'ISSUE SCORE from EIKON'!AG392)+('ISSUE SCORE from EIKON'!AV392*'WEIGHTED from Refinitive'!$B$5)+('WEIGHTED from Refinitive'!$B$8*'ISSUE SCORE from EIKON'!BK392)+('ISSUE SCORE from EIKON'!BZ392*'WEIGHTED from Refinitive'!$B$9)+('WEIGHTED from Refinitive'!$B$10*'ISSUE SCORE from EIKON'!CO392)+('ISSUE SCORE from EIKON'!DD392*'WEIGHTED from Refinitive'!$B$11)+('WEIGHTED from Refinitive'!$B$14*'ISSUE SCORE from EIKON'!DS392)+('ISSUE SCORE from EIKON'!EH392*'WEIGHTED from Refinitive'!$B$15)+('WEIGHTED from Refinitive'!$B$16*'ISSUE SCORE from EIKON'!EW392)</f>
        <v>0</v>
      </c>
      <c r="N389" s="1">
        <f>('WEIGHTED from Refinitive'!$B$3*'ISSUE SCORE from EIKON'!S392)+('WEIGHTED from Refinitive'!$B$4*'ISSUE SCORE from EIKON'!AH392)+('ISSUE SCORE from EIKON'!AW392*'WEIGHTED from Refinitive'!$B$5)+('WEIGHTED from Refinitive'!$B$8*'ISSUE SCORE from EIKON'!BL392)+('ISSUE SCORE from EIKON'!CA392*'WEIGHTED from Refinitive'!$B$9)+('WEIGHTED from Refinitive'!$B$10*'ISSUE SCORE from EIKON'!CP392)+('ISSUE SCORE from EIKON'!DE392*'WEIGHTED from Refinitive'!$B$11)+('WEIGHTED from Refinitive'!$B$14*'ISSUE SCORE from EIKON'!DT392)+('ISSUE SCORE from EIKON'!EI392*'WEIGHTED from Refinitive'!$B$15)+('WEIGHTED from Refinitive'!$B$16*'ISSUE SCORE from EIKON'!EX392)</f>
        <v>0</v>
      </c>
      <c r="O389" s="1">
        <f>('WEIGHTED from Refinitive'!$B$3*'ISSUE SCORE from EIKON'!T392)+('WEIGHTED from Refinitive'!$B$4*'ISSUE SCORE from EIKON'!AI392)+('ISSUE SCORE from EIKON'!AX392*'WEIGHTED from Refinitive'!$B$5)+('WEIGHTED from Refinitive'!$B$8*'ISSUE SCORE from EIKON'!BM392)+('ISSUE SCORE from EIKON'!CB392*'WEIGHTED from Refinitive'!$B$9)+('WEIGHTED from Refinitive'!$B$10*'ISSUE SCORE from EIKON'!CQ392)+('ISSUE SCORE from EIKON'!DF392*'WEIGHTED from Refinitive'!$B$11)+('WEIGHTED from Refinitive'!$B$14*'ISSUE SCORE from EIKON'!DU392)+('ISSUE SCORE from EIKON'!EJ392*'WEIGHTED from Refinitive'!$B$15)+('WEIGHTED from Refinitive'!$B$16*'ISSUE SCORE from EIKON'!EY392)</f>
        <v>0</v>
      </c>
      <c r="P389" s="1">
        <f>('WEIGHTED from Refinitive'!$B$3*'ISSUE SCORE from EIKON'!U392)+('WEIGHTED from Refinitive'!$B$4*'ISSUE SCORE from EIKON'!AJ392)+('ISSUE SCORE from EIKON'!AY392*'WEIGHTED from Refinitive'!$B$5)+('WEIGHTED from Refinitive'!$B$8*'ISSUE SCORE from EIKON'!BN392)+('ISSUE SCORE from EIKON'!CC392*'WEIGHTED from Refinitive'!$B$9)+('WEIGHTED from Refinitive'!$B$10*'ISSUE SCORE from EIKON'!CR392)+('ISSUE SCORE from EIKON'!DG392*'WEIGHTED from Refinitive'!$B$11)+('WEIGHTED from Refinitive'!$B$14*'ISSUE SCORE from EIKON'!DV392)+('ISSUE SCORE from EIKON'!EK392*'WEIGHTED from Refinitive'!$B$15)+('WEIGHTED from Refinitive'!$B$16*'ISSUE SCORE from EIKON'!EZ392)</f>
        <v>0</v>
      </c>
    </row>
    <row r="390" spans="1:16" ht="15">
      <c r="A390" s="11" t="s">
        <v>461</v>
      </c>
      <c r="B390" s="1">
        <f>('WEIGHTED from Refinitive'!$B$3*'ISSUE SCORE from EIKON'!G393)+('WEIGHTED from Refinitive'!$B$4*'ISSUE SCORE from EIKON'!V393)+('ISSUE SCORE from EIKON'!AK393*'WEIGHTED from Refinitive'!$B$5)+('WEIGHTED from Refinitive'!$B$8*'ISSUE SCORE from EIKON'!AZ393)+('ISSUE SCORE from EIKON'!BO393*'WEIGHTED from Refinitive'!$B$9)+('WEIGHTED from Refinitive'!$B$10*'ISSUE SCORE from EIKON'!CD393)+('ISSUE SCORE from EIKON'!CS393*'WEIGHTED from Refinitive'!$B$11)+('WEIGHTED from Refinitive'!$B$14*'ISSUE SCORE from EIKON'!DH393)+('ISSUE SCORE from EIKON'!DW393*'WEIGHTED from Refinitive'!$B$15)+('WEIGHTED from Refinitive'!$B$16*'ISSUE SCORE from EIKON'!EL393)</f>
        <v>71.411797958039642</v>
      </c>
      <c r="C390" s="1">
        <f>('WEIGHTED from Refinitive'!$B$3*'ISSUE SCORE from EIKON'!H393)+('WEIGHTED from Refinitive'!$B$4*'ISSUE SCORE from EIKON'!W393)+('ISSUE SCORE from EIKON'!AL393*'WEIGHTED from Refinitive'!$B$5)+('WEIGHTED from Refinitive'!$B$8*'ISSUE SCORE from EIKON'!BA393)+('ISSUE SCORE from EIKON'!BP393*'WEIGHTED from Refinitive'!$B$9)+('WEIGHTED from Refinitive'!$B$10*'ISSUE SCORE from EIKON'!CE393)+('ISSUE SCORE from EIKON'!CT393*'WEIGHTED from Refinitive'!$B$11)+('WEIGHTED from Refinitive'!$B$14*'ISSUE SCORE from EIKON'!DI393)+('ISSUE SCORE from EIKON'!DX393*'WEIGHTED from Refinitive'!$B$15)+('WEIGHTED from Refinitive'!$B$16*'ISSUE SCORE from EIKON'!EM393)</f>
        <v>77.08321735664623</v>
      </c>
      <c r="D390" s="1">
        <f>('WEIGHTED from Refinitive'!$B$3*'ISSUE SCORE from EIKON'!I393)+('WEIGHTED from Refinitive'!$B$4*'ISSUE SCORE from EIKON'!X393)+('ISSUE SCORE from EIKON'!AM393*'WEIGHTED from Refinitive'!$B$5)+('WEIGHTED from Refinitive'!$B$8*'ISSUE SCORE from EIKON'!BB393)+('ISSUE SCORE from EIKON'!BQ393*'WEIGHTED from Refinitive'!$B$9)+('WEIGHTED from Refinitive'!$B$10*'ISSUE SCORE from EIKON'!CF393)+('ISSUE SCORE from EIKON'!CU393*'WEIGHTED from Refinitive'!$B$11)+('WEIGHTED from Refinitive'!$B$14*'ISSUE SCORE from EIKON'!DJ393)+('ISSUE SCORE from EIKON'!DY393*'WEIGHTED from Refinitive'!$B$15)+('WEIGHTED from Refinitive'!$B$16*'ISSUE SCORE from EIKON'!EN393)</f>
        <v>73.266787454323975</v>
      </c>
      <c r="E390" s="1">
        <f>('WEIGHTED from Refinitive'!$B$3*'ISSUE SCORE from EIKON'!J393)+('WEIGHTED from Refinitive'!$B$4*'ISSUE SCORE from EIKON'!Y393)+('ISSUE SCORE from EIKON'!AN393*'WEIGHTED from Refinitive'!$B$5)+('WEIGHTED from Refinitive'!$B$8*'ISSUE SCORE from EIKON'!BC393)+('ISSUE SCORE from EIKON'!BR393*'WEIGHTED from Refinitive'!$B$9)+('WEIGHTED from Refinitive'!$B$10*'ISSUE SCORE from EIKON'!CG393)+('ISSUE SCORE from EIKON'!CV393*'WEIGHTED from Refinitive'!$B$11)+('WEIGHTED from Refinitive'!$B$14*'ISSUE SCORE from EIKON'!DK393)+('ISSUE SCORE from EIKON'!DZ393*'WEIGHTED from Refinitive'!$B$15)+('WEIGHTED from Refinitive'!$B$16*'ISSUE SCORE from EIKON'!EO393)</f>
        <v>65.80718567047667</v>
      </c>
      <c r="F390" s="1">
        <f>('WEIGHTED from Refinitive'!$B$3*'ISSUE SCORE from EIKON'!K393)+('WEIGHTED from Refinitive'!$B$4*'ISSUE SCORE from EIKON'!Z393)+('ISSUE SCORE from EIKON'!AO393*'WEIGHTED from Refinitive'!$B$5)+('WEIGHTED from Refinitive'!$B$8*'ISSUE SCORE from EIKON'!BD393)+('ISSUE SCORE from EIKON'!BS393*'WEIGHTED from Refinitive'!$B$9)+('WEIGHTED from Refinitive'!$B$10*'ISSUE SCORE from EIKON'!CH393)+('ISSUE SCORE from EIKON'!CW393*'WEIGHTED from Refinitive'!$B$11)+('WEIGHTED from Refinitive'!$B$14*'ISSUE SCORE from EIKON'!DL393)+('ISSUE SCORE from EIKON'!EA393*'WEIGHTED from Refinitive'!$B$15)+('WEIGHTED from Refinitive'!$B$16*'ISSUE SCORE from EIKON'!EP393)</f>
        <v>55.577228327228276</v>
      </c>
      <c r="G390" s="1">
        <f>('WEIGHTED from Refinitive'!$B$3*'ISSUE SCORE from EIKON'!L393)+('WEIGHTED from Refinitive'!$B$4*'ISSUE SCORE from EIKON'!AA393)+('ISSUE SCORE from EIKON'!AP393*'WEIGHTED from Refinitive'!$B$5)+('WEIGHTED from Refinitive'!$B$8*'ISSUE SCORE from EIKON'!BE393)+('ISSUE SCORE from EIKON'!BT393*'WEIGHTED from Refinitive'!$B$9)+('WEIGHTED from Refinitive'!$B$10*'ISSUE SCORE from EIKON'!CI393)+('ISSUE SCORE from EIKON'!CX393*'WEIGHTED from Refinitive'!$B$11)+('WEIGHTED from Refinitive'!$B$14*'ISSUE SCORE from EIKON'!DM393)+('ISSUE SCORE from EIKON'!EB393*'WEIGHTED from Refinitive'!$B$15)+('WEIGHTED from Refinitive'!$B$16*'ISSUE SCORE from EIKON'!EQ393)</f>
        <v>56.588955603169026</v>
      </c>
      <c r="H390" s="1">
        <f>('WEIGHTED from Refinitive'!$B$3*'ISSUE SCORE from EIKON'!M393)+('WEIGHTED from Refinitive'!$B$4*'ISSUE SCORE from EIKON'!AB393)+('ISSUE SCORE from EIKON'!AQ393*'WEIGHTED from Refinitive'!$B$5)+('WEIGHTED from Refinitive'!$B$8*'ISSUE SCORE from EIKON'!BF393)+('ISSUE SCORE from EIKON'!BU393*'WEIGHTED from Refinitive'!$B$9)+('WEIGHTED from Refinitive'!$B$10*'ISSUE SCORE from EIKON'!CJ393)+('ISSUE SCORE from EIKON'!CY393*'WEIGHTED from Refinitive'!$B$11)+('WEIGHTED from Refinitive'!$B$14*'ISSUE SCORE from EIKON'!DN393)+('ISSUE SCORE from EIKON'!EC393*'WEIGHTED from Refinitive'!$B$15)+('WEIGHTED from Refinitive'!$B$16*'ISSUE SCORE from EIKON'!ER393)</f>
        <v>59.41880781089408</v>
      </c>
      <c r="I390" s="1">
        <f>('WEIGHTED from Refinitive'!$B$3*'ISSUE SCORE from EIKON'!N393)+('WEIGHTED from Refinitive'!$B$4*'ISSUE SCORE from EIKON'!AC393)+('ISSUE SCORE from EIKON'!AR393*'WEIGHTED from Refinitive'!$B$5)+('WEIGHTED from Refinitive'!$B$8*'ISSUE SCORE from EIKON'!BG393)+('ISSUE SCORE from EIKON'!BV393*'WEIGHTED from Refinitive'!$B$9)+('WEIGHTED from Refinitive'!$B$10*'ISSUE SCORE from EIKON'!CK393)+('ISSUE SCORE from EIKON'!CZ393*'WEIGHTED from Refinitive'!$B$11)+('WEIGHTED from Refinitive'!$B$14*'ISSUE SCORE from EIKON'!DO393)+('ISSUE SCORE from EIKON'!ED393*'WEIGHTED from Refinitive'!$B$15)+('WEIGHTED from Refinitive'!$B$16*'ISSUE SCORE from EIKON'!ES393)</f>
        <v>65.931574453551875</v>
      </c>
      <c r="J390" s="1">
        <f>('WEIGHTED from Refinitive'!$B$3*'ISSUE SCORE from EIKON'!O393)+('WEIGHTED from Refinitive'!$B$4*'ISSUE SCORE from EIKON'!AD393)+('ISSUE SCORE from EIKON'!AS393*'WEIGHTED from Refinitive'!$B$5)+('WEIGHTED from Refinitive'!$B$8*'ISSUE SCORE from EIKON'!BH393)+('ISSUE SCORE from EIKON'!BW393*'WEIGHTED from Refinitive'!$B$9)+('WEIGHTED from Refinitive'!$B$10*'ISSUE SCORE from EIKON'!CL393)+('ISSUE SCORE from EIKON'!DA393*'WEIGHTED from Refinitive'!$B$11)+('WEIGHTED from Refinitive'!$B$14*'ISSUE SCORE from EIKON'!DP393)+('ISSUE SCORE from EIKON'!EE393*'WEIGHTED from Refinitive'!$B$15)+('WEIGHTED from Refinitive'!$B$16*'ISSUE SCORE from EIKON'!ET393)</f>
        <v>60.003120782726</v>
      </c>
      <c r="K390" s="1">
        <f>('WEIGHTED from Refinitive'!$B$3*'ISSUE SCORE from EIKON'!P393)+('WEIGHTED from Refinitive'!$B$4*'ISSUE SCORE from EIKON'!AE393)+('ISSUE SCORE from EIKON'!AT393*'WEIGHTED from Refinitive'!$B$5)+('WEIGHTED from Refinitive'!$B$8*'ISSUE SCORE from EIKON'!BI393)+('ISSUE SCORE from EIKON'!BX393*'WEIGHTED from Refinitive'!$B$9)+('WEIGHTED from Refinitive'!$B$10*'ISSUE SCORE from EIKON'!CM393)+('ISSUE SCORE from EIKON'!DB393*'WEIGHTED from Refinitive'!$B$11)+('WEIGHTED from Refinitive'!$B$14*'ISSUE SCORE from EIKON'!DQ393)+('ISSUE SCORE from EIKON'!EF393*'WEIGHTED from Refinitive'!$B$15)+('WEIGHTED from Refinitive'!$B$16*'ISSUE SCORE from EIKON'!EU393)</f>
        <v>62.645726824412939</v>
      </c>
      <c r="L390" s="1">
        <f>('WEIGHTED from Refinitive'!$B$3*'ISSUE SCORE from EIKON'!Q393)+('WEIGHTED from Refinitive'!$B$4*'ISSUE SCORE from EIKON'!AF393)+('ISSUE SCORE from EIKON'!AU393*'WEIGHTED from Refinitive'!$B$5)+('WEIGHTED from Refinitive'!$B$8*'ISSUE SCORE from EIKON'!BJ393)+('ISSUE SCORE from EIKON'!BY393*'WEIGHTED from Refinitive'!$B$9)+('WEIGHTED from Refinitive'!$B$10*'ISSUE SCORE from EIKON'!CN393)+('ISSUE SCORE from EIKON'!DC393*'WEIGHTED from Refinitive'!$B$11)+('WEIGHTED from Refinitive'!$B$14*'ISSUE SCORE from EIKON'!DR393)+('ISSUE SCORE from EIKON'!EG393*'WEIGHTED from Refinitive'!$B$15)+('WEIGHTED from Refinitive'!$B$16*'ISSUE SCORE from EIKON'!EV393)</f>
        <v>67.643515363014245</v>
      </c>
      <c r="M390" s="1">
        <f>('WEIGHTED from Refinitive'!$B$3*'ISSUE SCORE from EIKON'!R393)+('WEIGHTED from Refinitive'!$B$4*'ISSUE SCORE from EIKON'!AG393)+('ISSUE SCORE from EIKON'!AV393*'WEIGHTED from Refinitive'!$B$5)+('WEIGHTED from Refinitive'!$B$8*'ISSUE SCORE from EIKON'!BK393)+('ISSUE SCORE from EIKON'!BZ393*'WEIGHTED from Refinitive'!$B$9)+('WEIGHTED from Refinitive'!$B$10*'ISSUE SCORE from EIKON'!CO393)+('ISSUE SCORE from EIKON'!DD393*'WEIGHTED from Refinitive'!$B$11)+('WEIGHTED from Refinitive'!$B$14*'ISSUE SCORE from EIKON'!DS393)+('ISSUE SCORE from EIKON'!EH393*'WEIGHTED from Refinitive'!$B$15)+('WEIGHTED from Refinitive'!$B$16*'ISSUE SCORE from EIKON'!EW393)</f>
        <v>63.743795429902356</v>
      </c>
      <c r="N390" s="1">
        <f>('WEIGHTED from Refinitive'!$B$3*'ISSUE SCORE from EIKON'!S393)+('WEIGHTED from Refinitive'!$B$4*'ISSUE SCORE from EIKON'!AH393)+('ISSUE SCORE from EIKON'!AW393*'WEIGHTED from Refinitive'!$B$5)+('WEIGHTED from Refinitive'!$B$8*'ISSUE SCORE from EIKON'!BL393)+('ISSUE SCORE from EIKON'!CA393*'WEIGHTED from Refinitive'!$B$9)+('WEIGHTED from Refinitive'!$B$10*'ISSUE SCORE from EIKON'!CP393)+('ISSUE SCORE from EIKON'!DE393*'WEIGHTED from Refinitive'!$B$11)+('WEIGHTED from Refinitive'!$B$14*'ISSUE SCORE from EIKON'!DT393)+('ISSUE SCORE from EIKON'!EI393*'WEIGHTED from Refinitive'!$B$15)+('WEIGHTED from Refinitive'!$B$16*'ISSUE SCORE from EIKON'!EX393)</f>
        <v>61.502462121212105</v>
      </c>
      <c r="O390" s="1">
        <f>('WEIGHTED from Refinitive'!$B$3*'ISSUE SCORE from EIKON'!T393)+('WEIGHTED from Refinitive'!$B$4*'ISSUE SCORE from EIKON'!AI393)+('ISSUE SCORE from EIKON'!AX393*'WEIGHTED from Refinitive'!$B$5)+('WEIGHTED from Refinitive'!$B$8*'ISSUE SCORE from EIKON'!BM393)+('ISSUE SCORE from EIKON'!CB393*'WEIGHTED from Refinitive'!$B$9)+('WEIGHTED from Refinitive'!$B$10*'ISSUE SCORE from EIKON'!CQ393)+('ISSUE SCORE from EIKON'!DF393*'WEIGHTED from Refinitive'!$B$11)+('WEIGHTED from Refinitive'!$B$14*'ISSUE SCORE from EIKON'!DU393)+('ISSUE SCORE from EIKON'!EJ393*'WEIGHTED from Refinitive'!$B$15)+('WEIGHTED from Refinitive'!$B$16*'ISSUE SCORE from EIKON'!EY393)</f>
        <v>64.895722685887719</v>
      </c>
      <c r="P390" s="1">
        <f>('WEIGHTED from Refinitive'!$B$3*'ISSUE SCORE from EIKON'!U393)+('WEIGHTED from Refinitive'!$B$4*'ISSUE SCORE from EIKON'!AJ393)+('ISSUE SCORE from EIKON'!AY393*'WEIGHTED from Refinitive'!$B$5)+('WEIGHTED from Refinitive'!$B$8*'ISSUE SCORE from EIKON'!BN393)+('ISSUE SCORE from EIKON'!CC393*'WEIGHTED from Refinitive'!$B$9)+('WEIGHTED from Refinitive'!$B$10*'ISSUE SCORE from EIKON'!CR393)+('ISSUE SCORE from EIKON'!DG393*'WEIGHTED from Refinitive'!$B$11)+('WEIGHTED from Refinitive'!$B$14*'ISSUE SCORE from EIKON'!DV393)+('ISSUE SCORE from EIKON'!EK393*'WEIGHTED from Refinitive'!$B$15)+('WEIGHTED from Refinitive'!$B$16*'ISSUE SCORE from EIKON'!EZ393)</f>
        <v>50.518157564343966</v>
      </c>
    </row>
    <row r="391" spans="1:16" ht="15">
      <c r="A391" s="11" t="s">
        <v>462</v>
      </c>
      <c r="B391" s="1">
        <f>('WEIGHTED from Refinitive'!$B$3*'ISSUE SCORE from EIKON'!G394)+('WEIGHTED from Refinitive'!$B$4*'ISSUE SCORE from EIKON'!V394)+('ISSUE SCORE from EIKON'!AK394*'WEIGHTED from Refinitive'!$B$5)+('WEIGHTED from Refinitive'!$B$8*'ISSUE SCORE from EIKON'!AZ394)+('ISSUE SCORE from EIKON'!BO394*'WEIGHTED from Refinitive'!$B$9)+('WEIGHTED from Refinitive'!$B$10*'ISSUE SCORE from EIKON'!CD394)+('ISSUE SCORE from EIKON'!CS394*'WEIGHTED from Refinitive'!$B$11)+('WEIGHTED from Refinitive'!$B$14*'ISSUE SCORE from EIKON'!DH394)+('ISSUE SCORE from EIKON'!DW394*'WEIGHTED from Refinitive'!$B$15)+('WEIGHTED from Refinitive'!$B$16*'ISSUE SCORE from EIKON'!EL394)</f>
        <v>76.623489944510538</v>
      </c>
      <c r="C391" s="1">
        <f>('WEIGHTED from Refinitive'!$B$3*'ISSUE SCORE from EIKON'!H394)+('WEIGHTED from Refinitive'!$B$4*'ISSUE SCORE from EIKON'!W394)+('ISSUE SCORE from EIKON'!AL394*'WEIGHTED from Refinitive'!$B$5)+('WEIGHTED from Refinitive'!$B$8*'ISSUE SCORE from EIKON'!BA394)+('ISSUE SCORE from EIKON'!BP394*'WEIGHTED from Refinitive'!$B$9)+('WEIGHTED from Refinitive'!$B$10*'ISSUE SCORE from EIKON'!CE394)+('ISSUE SCORE from EIKON'!CT394*'WEIGHTED from Refinitive'!$B$11)+('WEIGHTED from Refinitive'!$B$14*'ISSUE SCORE from EIKON'!DI394)+('ISSUE SCORE from EIKON'!DX394*'WEIGHTED from Refinitive'!$B$15)+('WEIGHTED from Refinitive'!$B$16*'ISSUE SCORE from EIKON'!EM394)</f>
        <v>75.804039419005747</v>
      </c>
      <c r="D391" s="1">
        <f>('WEIGHTED from Refinitive'!$B$3*'ISSUE SCORE from EIKON'!I394)+('WEIGHTED from Refinitive'!$B$4*'ISSUE SCORE from EIKON'!X394)+('ISSUE SCORE from EIKON'!AM394*'WEIGHTED from Refinitive'!$B$5)+('WEIGHTED from Refinitive'!$B$8*'ISSUE SCORE from EIKON'!BB394)+('ISSUE SCORE from EIKON'!BQ394*'WEIGHTED from Refinitive'!$B$9)+('WEIGHTED from Refinitive'!$B$10*'ISSUE SCORE from EIKON'!CF394)+('ISSUE SCORE from EIKON'!CU394*'WEIGHTED from Refinitive'!$B$11)+('WEIGHTED from Refinitive'!$B$14*'ISSUE SCORE from EIKON'!DJ394)+('ISSUE SCORE from EIKON'!DY394*'WEIGHTED from Refinitive'!$B$15)+('WEIGHTED from Refinitive'!$B$16*'ISSUE SCORE from EIKON'!EN394)</f>
        <v>76.016925497360944</v>
      </c>
      <c r="E391" s="1">
        <f>('WEIGHTED from Refinitive'!$B$3*'ISSUE SCORE from EIKON'!J394)+('WEIGHTED from Refinitive'!$B$4*'ISSUE SCORE from EIKON'!Y394)+('ISSUE SCORE from EIKON'!AN394*'WEIGHTED from Refinitive'!$B$5)+('WEIGHTED from Refinitive'!$B$8*'ISSUE SCORE from EIKON'!BC394)+('ISSUE SCORE from EIKON'!BR394*'WEIGHTED from Refinitive'!$B$9)+('WEIGHTED from Refinitive'!$B$10*'ISSUE SCORE from EIKON'!CG394)+('ISSUE SCORE from EIKON'!CV394*'WEIGHTED from Refinitive'!$B$11)+('WEIGHTED from Refinitive'!$B$14*'ISSUE SCORE from EIKON'!DK394)+('ISSUE SCORE from EIKON'!DZ394*'WEIGHTED from Refinitive'!$B$15)+('WEIGHTED from Refinitive'!$B$16*'ISSUE SCORE from EIKON'!EO394)</f>
        <v>76.98817256760519</v>
      </c>
      <c r="F391" s="1">
        <f>('WEIGHTED from Refinitive'!$B$3*'ISSUE SCORE from EIKON'!K394)+('WEIGHTED from Refinitive'!$B$4*'ISSUE SCORE from EIKON'!Z394)+('ISSUE SCORE from EIKON'!AO394*'WEIGHTED from Refinitive'!$B$5)+('WEIGHTED from Refinitive'!$B$8*'ISSUE SCORE from EIKON'!BD394)+('ISSUE SCORE from EIKON'!BS394*'WEIGHTED from Refinitive'!$B$9)+('WEIGHTED from Refinitive'!$B$10*'ISSUE SCORE from EIKON'!CH394)+('ISSUE SCORE from EIKON'!CW394*'WEIGHTED from Refinitive'!$B$11)+('WEIGHTED from Refinitive'!$B$14*'ISSUE SCORE from EIKON'!DL394)+('ISSUE SCORE from EIKON'!EA394*'WEIGHTED from Refinitive'!$B$15)+('WEIGHTED from Refinitive'!$B$16*'ISSUE SCORE from EIKON'!EP394)</f>
        <v>63.221472971472942</v>
      </c>
      <c r="G391" s="1">
        <f>('WEIGHTED from Refinitive'!$B$3*'ISSUE SCORE from EIKON'!L394)+('WEIGHTED from Refinitive'!$B$4*'ISSUE SCORE from EIKON'!AA394)+('ISSUE SCORE from EIKON'!AP394*'WEIGHTED from Refinitive'!$B$5)+('WEIGHTED from Refinitive'!$B$8*'ISSUE SCORE from EIKON'!BE394)+('ISSUE SCORE from EIKON'!BT394*'WEIGHTED from Refinitive'!$B$9)+('WEIGHTED from Refinitive'!$B$10*'ISSUE SCORE from EIKON'!CI394)+('ISSUE SCORE from EIKON'!CX394*'WEIGHTED from Refinitive'!$B$11)+('WEIGHTED from Refinitive'!$B$14*'ISSUE SCORE from EIKON'!DM394)+('ISSUE SCORE from EIKON'!EB394*'WEIGHTED from Refinitive'!$B$15)+('WEIGHTED from Refinitive'!$B$16*'ISSUE SCORE from EIKON'!EQ394)</f>
        <v>68.315428438553596</v>
      </c>
      <c r="H391" s="1">
        <f>('WEIGHTED from Refinitive'!$B$3*'ISSUE SCORE from EIKON'!M394)+('WEIGHTED from Refinitive'!$B$4*'ISSUE SCORE from EIKON'!AB394)+('ISSUE SCORE from EIKON'!AQ394*'WEIGHTED from Refinitive'!$B$5)+('WEIGHTED from Refinitive'!$B$8*'ISSUE SCORE from EIKON'!BF394)+('ISSUE SCORE from EIKON'!BU394*'WEIGHTED from Refinitive'!$B$9)+('WEIGHTED from Refinitive'!$B$10*'ISSUE SCORE from EIKON'!CJ394)+('ISSUE SCORE from EIKON'!CY394*'WEIGHTED from Refinitive'!$B$11)+('WEIGHTED from Refinitive'!$B$14*'ISSUE SCORE from EIKON'!DN394)+('ISSUE SCORE from EIKON'!EC394*'WEIGHTED from Refinitive'!$B$15)+('WEIGHTED from Refinitive'!$B$16*'ISSUE SCORE from EIKON'!ER394)</f>
        <v>70.544736576078662</v>
      </c>
      <c r="I391" s="1">
        <f>('WEIGHTED from Refinitive'!$B$3*'ISSUE SCORE from EIKON'!N394)+('WEIGHTED from Refinitive'!$B$4*'ISSUE SCORE from EIKON'!AC394)+('ISSUE SCORE from EIKON'!AR394*'WEIGHTED from Refinitive'!$B$5)+('WEIGHTED from Refinitive'!$B$8*'ISSUE SCORE from EIKON'!BG394)+('ISSUE SCORE from EIKON'!BV394*'WEIGHTED from Refinitive'!$B$9)+('WEIGHTED from Refinitive'!$B$10*'ISSUE SCORE from EIKON'!CK394)+('ISSUE SCORE from EIKON'!CZ394*'WEIGHTED from Refinitive'!$B$11)+('WEIGHTED from Refinitive'!$B$14*'ISSUE SCORE from EIKON'!DO394)+('ISSUE SCORE from EIKON'!ED394*'WEIGHTED from Refinitive'!$B$15)+('WEIGHTED from Refinitive'!$B$16*'ISSUE SCORE from EIKON'!ES394)</f>
        <v>72.278295765027281</v>
      </c>
      <c r="J391" s="1">
        <f>('WEIGHTED from Refinitive'!$B$3*'ISSUE SCORE from EIKON'!O394)+('WEIGHTED from Refinitive'!$B$4*'ISSUE SCORE from EIKON'!AD394)+('ISSUE SCORE from EIKON'!AS394*'WEIGHTED from Refinitive'!$B$5)+('WEIGHTED from Refinitive'!$B$8*'ISSUE SCORE from EIKON'!BH394)+('ISSUE SCORE from EIKON'!BW394*'WEIGHTED from Refinitive'!$B$9)+('WEIGHTED from Refinitive'!$B$10*'ISSUE SCORE from EIKON'!CL394)+('ISSUE SCORE from EIKON'!DA394*'WEIGHTED from Refinitive'!$B$11)+('WEIGHTED from Refinitive'!$B$14*'ISSUE SCORE from EIKON'!DP394)+('ISSUE SCORE from EIKON'!EE394*'WEIGHTED from Refinitive'!$B$15)+('WEIGHTED from Refinitive'!$B$16*'ISSUE SCORE from EIKON'!ET394)</f>
        <v>74.130735492577557</v>
      </c>
      <c r="K391" s="1">
        <f>('WEIGHTED from Refinitive'!$B$3*'ISSUE SCORE from EIKON'!P394)+('WEIGHTED from Refinitive'!$B$4*'ISSUE SCORE from EIKON'!AE394)+('ISSUE SCORE from EIKON'!AT394*'WEIGHTED from Refinitive'!$B$5)+('WEIGHTED from Refinitive'!$B$8*'ISSUE SCORE from EIKON'!BI394)+('ISSUE SCORE from EIKON'!BX394*'WEIGHTED from Refinitive'!$B$9)+('WEIGHTED from Refinitive'!$B$10*'ISSUE SCORE from EIKON'!CM394)+('ISSUE SCORE from EIKON'!DB394*'WEIGHTED from Refinitive'!$B$11)+('WEIGHTED from Refinitive'!$B$14*'ISSUE SCORE from EIKON'!DQ394)+('ISSUE SCORE from EIKON'!EF394*'WEIGHTED from Refinitive'!$B$15)+('WEIGHTED from Refinitive'!$B$16*'ISSUE SCORE from EIKON'!EU394)</f>
        <v>79.485143419445293</v>
      </c>
      <c r="L391" s="1">
        <f>('WEIGHTED from Refinitive'!$B$3*'ISSUE SCORE from EIKON'!Q394)+('WEIGHTED from Refinitive'!$B$4*'ISSUE SCORE from EIKON'!AF394)+('ISSUE SCORE from EIKON'!AU394*'WEIGHTED from Refinitive'!$B$5)+('WEIGHTED from Refinitive'!$B$8*'ISSUE SCORE from EIKON'!BJ394)+('ISSUE SCORE from EIKON'!BY394*'WEIGHTED from Refinitive'!$B$9)+('WEIGHTED from Refinitive'!$B$10*'ISSUE SCORE from EIKON'!CN394)+('ISSUE SCORE from EIKON'!DC394*'WEIGHTED from Refinitive'!$B$11)+('WEIGHTED from Refinitive'!$B$14*'ISSUE SCORE from EIKON'!DR394)+('ISSUE SCORE from EIKON'!EG394*'WEIGHTED from Refinitive'!$B$15)+('WEIGHTED from Refinitive'!$B$16*'ISSUE SCORE from EIKON'!EV394)</f>
        <v>75.283895416996089</v>
      </c>
      <c r="M391" s="1">
        <f>('WEIGHTED from Refinitive'!$B$3*'ISSUE SCORE from EIKON'!R394)+('WEIGHTED from Refinitive'!$B$4*'ISSUE SCORE from EIKON'!AG394)+('ISSUE SCORE from EIKON'!AV394*'WEIGHTED from Refinitive'!$B$5)+('WEIGHTED from Refinitive'!$B$8*'ISSUE SCORE from EIKON'!BK394)+('ISSUE SCORE from EIKON'!BZ394*'WEIGHTED from Refinitive'!$B$9)+('WEIGHTED from Refinitive'!$B$10*'ISSUE SCORE from EIKON'!CO394)+('ISSUE SCORE from EIKON'!DD394*'WEIGHTED from Refinitive'!$B$11)+('WEIGHTED from Refinitive'!$B$14*'ISSUE SCORE from EIKON'!DS394)+('ISSUE SCORE from EIKON'!EH394*'WEIGHTED from Refinitive'!$B$15)+('WEIGHTED from Refinitive'!$B$16*'ISSUE SCORE from EIKON'!EW394)</f>
        <v>62.163236416208129</v>
      </c>
      <c r="N391" s="1">
        <f>('WEIGHTED from Refinitive'!$B$3*'ISSUE SCORE from EIKON'!S394)+('WEIGHTED from Refinitive'!$B$4*'ISSUE SCORE from EIKON'!AH394)+('ISSUE SCORE from EIKON'!AW394*'WEIGHTED from Refinitive'!$B$5)+('WEIGHTED from Refinitive'!$B$8*'ISSUE SCORE from EIKON'!BL394)+('ISSUE SCORE from EIKON'!CA394*'WEIGHTED from Refinitive'!$B$9)+('WEIGHTED from Refinitive'!$B$10*'ISSUE SCORE from EIKON'!CP394)+('ISSUE SCORE from EIKON'!DE394*'WEIGHTED from Refinitive'!$B$11)+('WEIGHTED from Refinitive'!$B$14*'ISSUE SCORE from EIKON'!DT394)+('ISSUE SCORE from EIKON'!EI394*'WEIGHTED from Refinitive'!$B$15)+('WEIGHTED from Refinitive'!$B$16*'ISSUE SCORE from EIKON'!EX394)</f>
        <v>58.816571969696973</v>
      </c>
      <c r="O391" s="1">
        <f>('WEIGHTED from Refinitive'!$B$3*'ISSUE SCORE from EIKON'!T394)+('WEIGHTED from Refinitive'!$B$4*'ISSUE SCORE from EIKON'!AI394)+('ISSUE SCORE from EIKON'!AX394*'WEIGHTED from Refinitive'!$B$5)+('WEIGHTED from Refinitive'!$B$8*'ISSUE SCORE from EIKON'!BM394)+('ISSUE SCORE from EIKON'!CB394*'WEIGHTED from Refinitive'!$B$9)+('WEIGHTED from Refinitive'!$B$10*'ISSUE SCORE from EIKON'!CQ394)+('ISSUE SCORE from EIKON'!DF394*'WEIGHTED from Refinitive'!$B$11)+('WEIGHTED from Refinitive'!$B$14*'ISSUE SCORE from EIKON'!DU394)+('ISSUE SCORE from EIKON'!EJ394*'WEIGHTED from Refinitive'!$B$15)+('WEIGHTED from Refinitive'!$B$16*'ISSUE SCORE from EIKON'!EY394)</f>
        <v>59.857335925644897</v>
      </c>
      <c r="P391" s="1">
        <f>('WEIGHTED from Refinitive'!$B$3*'ISSUE SCORE from EIKON'!U394)+('WEIGHTED from Refinitive'!$B$4*'ISSUE SCORE from EIKON'!AJ394)+('ISSUE SCORE from EIKON'!AY394*'WEIGHTED from Refinitive'!$B$5)+('WEIGHTED from Refinitive'!$B$8*'ISSUE SCORE from EIKON'!BN394)+('ISSUE SCORE from EIKON'!CC394*'WEIGHTED from Refinitive'!$B$9)+('WEIGHTED from Refinitive'!$B$10*'ISSUE SCORE from EIKON'!CR394)+('ISSUE SCORE from EIKON'!DG394*'WEIGHTED from Refinitive'!$B$11)+('WEIGHTED from Refinitive'!$B$14*'ISSUE SCORE from EIKON'!DV394)+('ISSUE SCORE from EIKON'!EK394*'WEIGHTED from Refinitive'!$B$15)+('WEIGHTED from Refinitive'!$B$16*'ISSUE SCORE from EIKON'!EZ394)</f>
        <v>69.832862523540456</v>
      </c>
    </row>
    <row r="392" spans="1:16" ht="15">
      <c r="A392" s="11" t="s">
        <v>463</v>
      </c>
      <c r="B392" s="1">
        <f>('WEIGHTED from Refinitive'!$B$3*'ISSUE SCORE from EIKON'!G395)+('WEIGHTED from Refinitive'!$B$4*'ISSUE SCORE from EIKON'!V395)+('ISSUE SCORE from EIKON'!AK395*'WEIGHTED from Refinitive'!$B$5)+('WEIGHTED from Refinitive'!$B$8*'ISSUE SCORE from EIKON'!AZ395)+('ISSUE SCORE from EIKON'!BO395*'WEIGHTED from Refinitive'!$B$9)+('WEIGHTED from Refinitive'!$B$10*'ISSUE SCORE from EIKON'!CD395)+('ISSUE SCORE from EIKON'!CS395*'WEIGHTED from Refinitive'!$B$11)+('WEIGHTED from Refinitive'!$B$14*'ISSUE SCORE from EIKON'!DH395)+('ISSUE SCORE from EIKON'!DW395*'WEIGHTED from Refinitive'!$B$15)+('WEIGHTED from Refinitive'!$B$16*'ISSUE SCORE from EIKON'!EL395)</f>
        <v>63.470967039592644</v>
      </c>
      <c r="C392" s="1">
        <f>('WEIGHTED from Refinitive'!$B$3*'ISSUE SCORE from EIKON'!H395)+('WEIGHTED from Refinitive'!$B$4*'ISSUE SCORE from EIKON'!W395)+('ISSUE SCORE from EIKON'!AL395*'WEIGHTED from Refinitive'!$B$5)+('WEIGHTED from Refinitive'!$B$8*'ISSUE SCORE from EIKON'!BA395)+('ISSUE SCORE from EIKON'!BP395*'WEIGHTED from Refinitive'!$B$9)+('WEIGHTED from Refinitive'!$B$10*'ISSUE SCORE from EIKON'!CE395)+('ISSUE SCORE from EIKON'!CT395*'WEIGHTED from Refinitive'!$B$11)+('WEIGHTED from Refinitive'!$B$14*'ISSUE SCORE from EIKON'!DI395)+('ISSUE SCORE from EIKON'!DX395*'WEIGHTED from Refinitive'!$B$15)+('WEIGHTED from Refinitive'!$B$16*'ISSUE SCORE from EIKON'!EM395)</f>
        <v>49.776453667157085</v>
      </c>
      <c r="D392" s="1">
        <f>('WEIGHTED from Refinitive'!$B$3*'ISSUE SCORE from EIKON'!I395)+('WEIGHTED from Refinitive'!$B$4*'ISSUE SCORE from EIKON'!X395)+('ISSUE SCORE from EIKON'!AM395*'WEIGHTED from Refinitive'!$B$5)+('WEIGHTED from Refinitive'!$B$8*'ISSUE SCORE from EIKON'!BB395)+('ISSUE SCORE from EIKON'!BQ395*'WEIGHTED from Refinitive'!$B$9)+('WEIGHTED from Refinitive'!$B$10*'ISSUE SCORE from EIKON'!CF395)+('ISSUE SCORE from EIKON'!CU395*'WEIGHTED from Refinitive'!$B$11)+('WEIGHTED from Refinitive'!$B$14*'ISSUE SCORE from EIKON'!DJ395)+('ISSUE SCORE from EIKON'!DY395*'WEIGHTED from Refinitive'!$B$15)+('WEIGHTED from Refinitive'!$B$16*'ISSUE SCORE from EIKON'!EN395)</f>
        <v>42.112843821273728</v>
      </c>
      <c r="E392" s="1">
        <f>('WEIGHTED from Refinitive'!$B$3*'ISSUE SCORE from EIKON'!J395)+('WEIGHTED from Refinitive'!$B$4*'ISSUE SCORE from EIKON'!Y395)+('ISSUE SCORE from EIKON'!AN395*'WEIGHTED from Refinitive'!$B$5)+('WEIGHTED from Refinitive'!$B$8*'ISSUE SCORE from EIKON'!BC395)+('ISSUE SCORE from EIKON'!BR395*'WEIGHTED from Refinitive'!$B$9)+('WEIGHTED from Refinitive'!$B$10*'ISSUE SCORE from EIKON'!CG395)+('ISSUE SCORE from EIKON'!CV395*'WEIGHTED from Refinitive'!$B$11)+('WEIGHTED from Refinitive'!$B$14*'ISSUE SCORE from EIKON'!DK395)+('ISSUE SCORE from EIKON'!DZ395*'WEIGHTED from Refinitive'!$B$15)+('WEIGHTED from Refinitive'!$B$16*'ISSUE SCORE from EIKON'!EO395)</f>
        <v>44.72048625056896</v>
      </c>
      <c r="F392" s="1">
        <f>('WEIGHTED from Refinitive'!$B$3*'ISSUE SCORE from EIKON'!K395)+('WEIGHTED from Refinitive'!$B$4*'ISSUE SCORE from EIKON'!Z395)+('ISSUE SCORE from EIKON'!AO395*'WEIGHTED from Refinitive'!$B$5)+('WEIGHTED from Refinitive'!$B$8*'ISSUE SCORE from EIKON'!BD395)+('ISSUE SCORE from EIKON'!BS395*'WEIGHTED from Refinitive'!$B$9)+('WEIGHTED from Refinitive'!$B$10*'ISSUE SCORE from EIKON'!CH395)+('ISSUE SCORE from EIKON'!CW395*'WEIGHTED from Refinitive'!$B$11)+('WEIGHTED from Refinitive'!$B$14*'ISSUE SCORE from EIKON'!DL395)+('ISSUE SCORE from EIKON'!EA395*'WEIGHTED from Refinitive'!$B$15)+('WEIGHTED from Refinitive'!$B$16*'ISSUE SCORE from EIKON'!EP395)</f>
        <v>42.466555342467721</v>
      </c>
      <c r="G392" s="1">
        <f>('WEIGHTED from Refinitive'!$B$3*'ISSUE SCORE from EIKON'!L395)+('WEIGHTED from Refinitive'!$B$4*'ISSUE SCORE from EIKON'!AA395)+('ISSUE SCORE from EIKON'!AP395*'WEIGHTED from Refinitive'!$B$5)+('WEIGHTED from Refinitive'!$B$8*'ISSUE SCORE from EIKON'!BE395)+('ISSUE SCORE from EIKON'!BT395*'WEIGHTED from Refinitive'!$B$9)+('WEIGHTED from Refinitive'!$B$10*'ISSUE SCORE from EIKON'!CI395)+('ISSUE SCORE from EIKON'!CX395*'WEIGHTED from Refinitive'!$B$11)+('WEIGHTED from Refinitive'!$B$14*'ISSUE SCORE from EIKON'!DM395)+('ISSUE SCORE from EIKON'!EB395*'WEIGHTED from Refinitive'!$B$15)+('WEIGHTED from Refinitive'!$B$16*'ISSUE SCORE from EIKON'!EQ395)</f>
        <v>0</v>
      </c>
      <c r="H392" s="1">
        <f>('WEIGHTED from Refinitive'!$B$3*'ISSUE SCORE from EIKON'!M395)+('WEIGHTED from Refinitive'!$B$4*'ISSUE SCORE from EIKON'!AB395)+('ISSUE SCORE from EIKON'!AQ395*'WEIGHTED from Refinitive'!$B$5)+('WEIGHTED from Refinitive'!$B$8*'ISSUE SCORE from EIKON'!BF395)+('ISSUE SCORE from EIKON'!BU395*'WEIGHTED from Refinitive'!$B$9)+('WEIGHTED from Refinitive'!$B$10*'ISSUE SCORE from EIKON'!CJ395)+('ISSUE SCORE from EIKON'!CY395*'WEIGHTED from Refinitive'!$B$11)+('WEIGHTED from Refinitive'!$B$14*'ISSUE SCORE from EIKON'!DN395)+('ISSUE SCORE from EIKON'!EC395*'WEIGHTED from Refinitive'!$B$15)+('WEIGHTED from Refinitive'!$B$16*'ISSUE SCORE from EIKON'!ER395)</f>
        <v>0</v>
      </c>
      <c r="I392" s="1">
        <f>('WEIGHTED from Refinitive'!$B$3*'ISSUE SCORE from EIKON'!N395)+('WEIGHTED from Refinitive'!$B$4*'ISSUE SCORE from EIKON'!AC395)+('ISSUE SCORE from EIKON'!AR395*'WEIGHTED from Refinitive'!$B$5)+('WEIGHTED from Refinitive'!$B$8*'ISSUE SCORE from EIKON'!BG395)+('ISSUE SCORE from EIKON'!BV395*'WEIGHTED from Refinitive'!$B$9)+('WEIGHTED from Refinitive'!$B$10*'ISSUE SCORE from EIKON'!CK395)+('ISSUE SCORE from EIKON'!CZ395*'WEIGHTED from Refinitive'!$B$11)+('WEIGHTED from Refinitive'!$B$14*'ISSUE SCORE from EIKON'!DO395)+('ISSUE SCORE from EIKON'!ED395*'WEIGHTED from Refinitive'!$B$15)+('WEIGHTED from Refinitive'!$B$16*'ISSUE SCORE from EIKON'!ES395)</f>
        <v>0</v>
      </c>
      <c r="J392" s="1">
        <f>('WEIGHTED from Refinitive'!$B$3*'ISSUE SCORE from EIKON'!O395)+('WEIGHTED from Refinitive'!$B$4*'ISSUE SCORE from EIKON'!AD395)+('ISSUE SCORE from EIKON'!AS395*'WEIGHTED from Refinitive'!$B$5)+('WEIGHTED from Refinitive'!$B$8*'ISSUE SCORE from EIKON'!BH395)+('ISSUE SCORE from EIKON'!BW395*'WEIGHTED from Refinitive'!$B$9)+('WEIGHTED from Refinitive'!$B$10*'ISSUE SCORE from EIKON'!CL395)+('ISSUE SCORE from EIKON'!DA395*'WEIGHTED from Refinitive'!$B$11)+('WEIGHTED from Refinitive'!$B$14*'ISSUE SCORE from EIKON'!DP395)+('ISSUE SCORE from EIKON'!EE395*'WEIGHTED from Refinitive'!$B$15)+('WEIGHTED from Refinitive'!$B$16*'ISSUE SCORE from EIKON'!ET395)</f>
        <v>0</v>
      </c>
      <c r="K392" s="1">
        <f>('WEIGHTED from Refinitive'!$B$3*'ISSUE SCORE from EIKON'!P395)+('WEIGHTED from Refinitive'!$B$4*'ISSUE SCORE from EIKON'!AE395)+('ISSUE SCORE from EIKON'!AT395*'WEIGHTED from Refinitive'!$B$5)+('WEIGHTED from Refinitive'!$B$8*'ISSUE SCORE from EIKON'!BI395)+('ISSUE SCORE from EIKON'!BX395*'WEIGHTED from Refinitive'!$B$9)+('WEIGHTED from Refinitive'!$B$10*'ISSUE SCORE from EIKON'!CM395)+('ISSUE SCORE from EIKON'!DB395*'WEIGHTED from Refinitive'!$B$11)+('WEIGHTED from Refinitive'!$B$14*'ISSUE SCORE from EIKON'!DQ395)+('ISSUE SCORE from EIKON'!EF395*'WEIGHTED from Refinitive'!$B$15)+('WEIGHTED from Refinitive'!$B$16*'ISSUE SCORE from EIKON'!EU395)</f>
        <v>0</v>
      </c>
      <c r="L392" s="1">
        <f>('WEIGHTED from Refinitive'!$B$3*'ISSUE SCORE from EIKON'!Q395)+('WEIGHTED from Refinitive'!$B$4*'ISSUE SCORE from EIKON'!AF395)+('ISSUE SCORE from EIKON'!AU395*'WEIGHTED from Refinitive'!$B$5)+('WEIGHTED from Refinitive'!$B$8*'ISSUE SCORE from EIKON'!BJ395)+('ISSUE SCORE from EIKON'!BY395*'WEIGHTED from Refinitive'!$B$9)+('WEIGHTED from Refinitive'!$B$10*'ISSUE SCORE from EIKON'!CN395)+('ISSUE SCORE from EIKON'!DC395*'WEIGHTED from Refinitive'!$B$11)+('WEIGHTED from Refinitive'!$B$14*'ISSUE SCORE from EIKON'!DR395)+('ISSUE SCORE from EIKON'!EG395*'WEIGHTED from Refinitive'!$B$15)+('WEIGHTED from Refinitive'!$B$16*'ISSUE SCORE from EIKON'!EV395)</f>
        <v>0</v>
      </c>
      <c r="M392" s="1">
        <f>('WEIGHTED from Refinitive'!$B$3*'ISSUE SCORE from EIKON'!R395)+('WEIGHTED from Refinitive'!$B$4*'ISSUE SCORE from EIKON'!AG395)+('ISSUE SCORE from EIKON'!AV395*'WEIGHTED from Refinitive'!$B$5)+('WEIGHTED from Refinitive'!$B$8*'ISSUE SCORE from EIKON'!BK395)+('ISSUE SCORE from EIKON'!BZ395*'WEIGHTED from Refinitive'!$B$9)+('WEIGHTED from Refinitive'!$B$10*'ISSUE SCORE from EIKON'!CO395)+('ISSUE SCORE from EIKON'!DD395*'WEIGHTED from Refinitive'!$B$11)+('WEIGHTED from Refinitive'!$B$14*'ISSUE SCORE from EIKON'!DS395)+('ISSUE SCORE from EIKON'!EH395*'WEIGHTED from Refinitive'!$B$15)+('WEIGHTED from Refinitive'!$B$16*'ISSUE SCORE from EIKON'!EW395)</f>
        <v>0</v>
      </c>
      <c r="N392" s="1">
        <f>('WEIGHTED from Refinitive'!$B$3*'ISSUE SCORE from EIKON'!S395)+('WEIGHTED from Refinitive'!$B$4*'ISSUE SCORE from EIKON'!AH395)+('ISSUE SCORE from EIKON'!AW395*'WEIGHTED from Refinitive'!$B$5)+('WEIGHTED from Refinitive'!$B$8*'ISSUE SCORE from EIKON'!BL395)+('ISSUE SCORE from EIKON'!CA395*'WEIGHTED from Refinitive'!$B$9)+('WEIGHTED from Refinitive'!$B$10*'ISSUE SCORE from EIKON'!CP395)+('ISSUE SCORE from EIKON'!DE395*'WEIGHTED from Refinitive'!$B$11)+('WEIGHTED from Refinitive'!$B$14*'ISSUE SCORE from EIKON'!DT395)+('ISSUE SCORE from EIKON'!EI395*'WEIGHTED from Refinitive'!$B$15)+('WEIGHTED from Refinitive'!$B$16*'ISSUE SCORE from EIKON'!EX395)</f>
        <v>0</v>
      </c>
      <c r="O392" s="1">
        <f>('WEIGHTED from Refinitive'!$B$3*'ISSUE SCORE from EIKON'!T395)+('WEIGHTED from Refinitive'!$B$4*'ISSUE SCORE from EIKON'!AI395)+('ISSUE SCORE from EIKON'!AX395*'WEIGHTED from Refinitive'!$B$5)+('WEIGHTED from Refinitive'!$B$8*'ISSUE SCORE from EIKON'!BM395)+('ISSUE SCORE from EIKON'!CB395*'WEIGHTED from Refinitive'!$B$9)+('WEIGHTED from Refinitive'!$B$10*'ISSUE SCORE from EIKON'!CQ395)+('ISSUE SCORE from EIKON'!DF395*'WEIGHTED from Refinitive'!$B$11)+('WEIGHTED from Refinitive'!$B$14*'ISSUE SCORE from EIKON'!DU395)+('ISSUE SCORE from EIKON'!EJ395*'WEIGHTED from Refinitive'!$B$15)+('WEIGHTED from Refinitive'!$B$16*'ISSUE SCORE from EIKON'!EY395)</f>
        <v>0</v>
      </c>
      <c r="P392" s="1">
        <f>('WEIGHTED from Refinitive'!$B$3*'ISSUE SCORE from EIKON'!U395)+('WEIGHTED from Refinitive'!$B$4*'ISSUE SCORE from EIKON'!AJ395)+('ISSUE SCORE from EIKON'!AY395*'WEIGHTED from Refinitive'!$B$5)+('WEIGHTED from Refinitive'!$B$8*'ISSUE SCORE from EIKON'!BN395)+('ISSUE SCORE from EIKON'!CC395*'WEIGHTED from Refinitive'!$B$9)+('WEIGHTED from Refinitive'!$B$10*'ISSUE SCORE from EIKON'!CR395)+('ISSUE SCORE from EIKON'!DG395*'WEIGHTED from Refinitive'!$B$11)+('WEIGHTED from Refinitive'!$B$14*'ISSUE SCORE from EIKON'!DV395)+('ISSUE SCORE from EIKON'!EK395*'WEIGHTED from Refinitive'!$B$15)+('WEIGHTED from Refinitive'!$B$16*'ISSUE SCORE from EIKON'!EZ395)</f>
        <v>0</v>
      </c>
    </row>
    <row r="393" spans="1:16" ht="15">
      <c r="A393" s="11" t="s">
        <v>464</v>
      </c>
      <c r="B393" s="1">
        <f>('WEIGHTED from Refinitive'!$B$3*'ISSUE SCORE from EIKON'!G396)+('WEIGHTED from Refinitive'!$B$4*'ISSUE SCORE from EIKON'!V396)+('ISSUE SCORE from EIKON'!AK396*'WEIGHTED from Refinitive'!$B$5)+('WEIGHTED from Refinitive'!$B$8*'ISSUE SCORE from EIKON'!AZ396)+('ISSUE SCORE from EIKON'!BO396*'WEIGHTED from Refinitive'!$B$9)+('WEIGHTED from Refinitive'!$B$10*'ISSUE SCORE from EIKON'!CD396)+('ISSUE SCORE from EIKON'!CS396*'WEIGHTED from Refinitive'!$B$11)+('WEIGHTED from Refinitive'!$B$14*'ISSUE SCORE from EIKON'!DH396)+('ISSUE SCORE from EIKON'!DW396*'WEIGHTED from Refinitive'!$B$15)+('WEIGHTED from Refinitive'!$B$16*'ISSUE SCORE from EIKON'!EL396)</f>
        <v>87.04251903709158</v>
      </c>
      <c r="C393" s="1">
        <f>('WEIGHTED from Refinitive'!$B$3*'ISSUE SCORE from EIKON'!H396)+('WEIGHTED from Refinitive'!$B$4*'ISSUE SCORE from EIKON'!W396)+('ISSUE SCORE from EIKON'!AL396*'WEIGHTED from Refinitive'!$B$5)+('WEIGHTED from Refinitive'!$B$8*'ISSUE SCORE from EIKON'!BA396)+('ISSUE SCORE from EIKON'!BP396*'WEIGHTED from Refinitive'!$B$9)+('WEIGHTED from Refinitive'!$B$10*'ISSUE SCORE from EIKON'!CE396)+('ISSUE SCORE from EIKON'!CT396*'WEIGHTED from Refinitive'!$B$11)+('WEIGHTED from Refinitive'!$B$14*'ISSUE SCORE from EIKON'!DI396)+('ISSUE SCORE from EIKON'!DX396*'WEIGHTED from Refinitive'!$B$15)+('WEIGHTED from Refinitive'!$B$16*'ISSUE SCORE from EIKON'!EM396)</f>
        <v>85.398287900963496</v>
      </c>
      <c r="D393" s="1">
        <f>('WEIGHTED from Refinitive'!$B$3*'ISSUE SCORE from EIKON'!I396)+('WEIGHTED from Refinitive'!$B$4*'ISSUE SCORE from EIKON'!X396)+('ISSUE SCORE from EIKON'!AM396*'WEIGHTED from Refinitive'!$B$5)+('WEIGHTED from Refinitive'!$B$8*'ISSUE SCORE from EIKON'!BB396)+('ISSUE SCORE from EIKON'!BQ396*'WEIGHTED from Refinitive'!$B$9)+('WEIGHTED from Refinitive'!$B$10*'ISSUE SCORE from EIKON'!CF396)+('ISSUE SCORE from EIKON'!CU396*'WEIGHTED from Refinitive'!$B$11)+('WEIGHTED from Refinitive'!$B$14*'ISSUE SCORE from EIKON'!DJ396)+('ISSUE SCORE from EIKON'!DY396*'WEIGHTED from Refinitive'!$B$15)+('WEIGHTED from Refinitive'!$B$16*'ISSUE SCORE from EIKON'!EN396)</f>
        <v>76.557521632663409</v>
      </c>
      <c r="E393" s="1">
        <f>('WEIGHTED from Refinitive'!$B$3*'ISSUE SCORE from EIKON'!J396)+('WEIGHTED from Refinitive'!$B$4*'ISSUE SCORE from EIKON'!Y396)+('ISSUE SCORE from EIKON'!AN396*'WEIGHTED from Refinitive'!$B$5)+('WEIGHTED from Refinitive'!$B$8*'ISSUE SCORE from EIKON'!BC396)+('ISSUE SCORE from EIKON'!BR396*'WEIGHTED from Refinitive'!$B$9)+('WEIGHTED from Refinitive'!$B$10*'ISSUE SCORE from EIKON'!CG396)+('ISSUE SCORE from EIKON'!CV396*'WEIGHTED from Refinitive'!$B$11)+('WEIGHTED from Refinitive'!$B$14*'ISSUE SCORE from EIKON'!DK396)+('ISSUE SCORE from EIKON'!DZ396*'WEIGHTED from Refinitive'!$B$15)+('WEIGHTED from Refinitive'!$B$16*'ISSUE SCORE from EIKON'!EO396)</f>
        <v>79.456624299870725</v>
      </c>
      <c r="F393" s="1">
        <f>('WEIGHTED from Refinitive'!$B$3*'ISSUE SCORE from EIKON'!K396)+('WEIGHTED from Refinitive'!$B$4*'ISSUE SCORE from EIKON'!Z396)+('ISSUE SCORE from EIKON'!AO396*'WEIGHTED from Refinitive'!$B$5)+('WEIGHTED from Refinitive'!$B$8*'ISSUE SCORE from EIKON'!BD396)+('ISSUE SCORE from EIKON'!BS396*'WEIGHTED from Refinitive'!$B$9)+('WEIGHTED from Refinitive'!$B$10*'ISSUE SCORE from EIKON'!CH396)+('ISSUE SCORE from EIKON'!CW396*'WEIGHTED from Refinitive'!$B$11)+('WEIGHTED from Refinitive'!$B$14*'ISSUE SCORE from EIKON'!DL396)+('ISSUE SCORE from EIKON'!EA396*'WEIGHTED from Refinitive'!$B$15)+('WEIGHTED from Refinitive'!$B$16*'ISSUE SCORE from EIKON'!EP396)</f>
        <v>75.594192392972843</v>
      </c>
      <c r="G393" s="1">
        <f>('WEIGHTED from Refinitive'!$B$3*'ISSUE SCORE from EIKON'!L396)+('WEIGHTED from Refinitive'!$B$4*'ISSUE SCORE from EIKON'!AA396)+('ISSUE SCORE from EIKON'!AP396*'WEIGHTED from Refinitive'!$B$5)+('WEIGHTED from Refinitive'!$B$8*'ISSUE SCORE from EIKON'!BE396)+('ISSUE SCORE from EIKON'!BT396*'WEIGHTED from Refinitive'!$B$9)+('WEIGHTED from Refinitive'!$B$10*'ISSUE SCORE from EIKON'!CI396)+('ISSUE SCORE from EIKON'!CX396*'WEIGHTED from Refinitive'!$B$11)+('WEIGHTED from Refinitive'!$B$14*'ISSUE SCORE from EIKON'!DM396)+('ISSUE SCORE from EIKON'!EB396*'WEIGHTED from Refinitive'!$B$15)+('WEIGHTED from Refinitive'!$B$16*'ISSUE SCORE from EIKON'!EQ396)</f>
        <v>80.747368225961864</v>
      </c>
      <c r="H393" s="1">
        <f>('WEIGHTED from Refinitive'!$B$3*'ISSUE SCORE from EIKON'!M396)+('WEIGHTED from Refinitive'!$B$4*'ISSUE SCORE from EIKON'!AB396)+('ISSUE SCORE from EIKON'!AQ396*'WEIGHTED from Refinitive'!$B$5)+('WEIGHTED from Refinitive'!$B$8*'ISSUE SCORE from EIKON'!BF396)+('ISSUE SCORE from EIKON'!BU396*'WEIGHTED from Refinitive'!$B$9)+('WEIGHTED from Refinitive'!$B$10*'ISSUE SCORE from EIKON'!CJ396)+('ISSUE SCORE from EIKON'!CY396*'WEIGHTED from Refinitive'!$B$11)+('WEIGHTED from Refinitive'!$B$14*'ISSUE SCORE from EIKON'!DN396)+('ISSUE SCORE from EIKON'!EC396*'WEIGHTED from Refinitive'!$B$15)+('WEIGHTED from Refinitive'!$B$16*'ISSUE SCORE from EIKON'!ER396)</f>
        <v>81.447434386985151</v>
      </c>
      <c r="I393" s="1">
        <f>('WEIGHTED from Refinitive'!$B$3*'ISSUE SCORE from EIKON'!N396)+('WEIGHTED from Refinitive'!$B$4*'ISSUE SCORE from EIKON'!AC396)+('ISSUE SCORE from EIKON'!AR396*'WEIGHTED from Refinitive'!$B$5)+('WEIGHTED from Refinitive'!$B$8*'ISSUE SCORE from EIKON'!BG396)+('ISSUE SCORE from EIKON'!BV396*'WEIGHTED from Refinitive'!$B$9)+('WEIGHTED from Refinitive'!$B$10*'ISSUE SCORE from EIKON'!CK396)+('ISSUE SCORE from EIKON'!CZ396*'WEIGHTED from Refinitive'!$B$11)+('WEIGHTED from Refinitive'!$B$14*'ISSUE SCORE from EIKON'!DO396)+('ISSUE SCORE from EIKON'!ED396*'WEIGHTED from Refinitive'!$B$15)+('WEIGHTED from Refinitive'!$B$16*'ISSUE SCORE from EIKON'!ES396)</f>
        <v>82.201863004798042</v>
      </c>
      <c r="J393" s="1">
        <f>('WEIGHTED from Refinitive'!$B$3*'ISSUE SCORE from EIKON'!O396)+('WEIGHTED from Refinitive'!$B$4*'ISSUE SCORE from EIKON'!AD396)+('ISSUE SCORE from EIKON'!AS396*'WEIGHTED from Refinitive'!$B$5)+('WEIGHTED from Refinitive'!$B$8*'ISSUE SCORE from EIKON'!BH396)+('ISSUE SCORE from EIKON'!BW396*'WEIGHTED from Refinitive'!$B$9)+('WEIGHTED from Refinitive'!$B$10*'ISSUE SCORE from EIKON'!CL396)+('ISSUE SCORE from EIKON'!DA396*'WEIGHTED from Refinitive'!$B$11)+('WEIGHTED from Refinitive'!$B$14*'ISSUE SCORE from EIKON'!DP396)+('ISSUE SCORE from EIKON'!EE396*'WEIGHTED from Refinitive'!$B$15)+('WEIGHTED from Refinitive'!$B$16*'ISSUE SCORE from EIKON'!ET396)</f>
        <v>82.616396761133558</v>
      </c>
      <c r="K393" s="1">
        <f>('WEIGHTED from Refinitive'!$B$3*'ISSUE SCORE from EIKON'!P396)+('WEIGHTED from Refinitive'!$B$4*'ISSUE SCORE from EIKON'!AE396)+('ISSUE SCORE from EIKON'!AT396*'WEIGHTED from Refinitive'!$B$5)+('WEIGHTED from Refinitive'!$B$8*'ISSUE SCORE from EIKON'!BI396)+('ISSUE SCORE from EIKON'!BX396*'WEIGHTED from Refinitive'!$B$9)+('WEIGHTED from Refinitive'!$B$10*'ISSUE SCORE from EIKON'!CM396)+('ISSUE SCORE from EIKON'!DB396*'WEIGHTED from Refinitive'!$B$11)+('WEIGHTED from Refinitive'!$B$14*'ISSUE SCORE from EIKON'!DQ396)+('ISSUE SCORE from EIKON'!EF396*'WEIGHTED from Refinitive'!$B$15)+('WEIGHTED from Refinitive'!$B$16*'ISSUE SCORE from EIKON'!EU396)</f>
        <v>71.859714583023617</v>
      </c>
      <c r="L393" s="1">
        <f>('WEIGHTED from Refinitive'!$B$3*'ISSUE SCORE from EIKON'!Q396)+('WEIGHTED from Refinitive'!$B$4*'ISSUE SCORE from EIKON'!AF396)+('ISSUE SCORE from EIKON'!AU396*'WEIGHTED from Refinitive'!$B$5)+('WEIGHTED from Refinitive'!$B$8*'ISSUE SCORE from EIKON'!BJ396)+('ISSUE SCORE from EIKON'!BY396*'WEIGHTED from Refinitive'!$B$9)+('WEIGHTED from Refinitive'!$B$10*'ISSUE SCORE from EIKON'!CN396)+('ISSUE SCORE from EIKON'!DC396*'WEIGHTED from Refinitive'!$B$11)+('WEIGHTED from Refinitive'!$B$14*'ISSUE SCORE from EIKON'!DR396)+('ISSUE SCORE from EIKON'!EG396*'WEIGHTED from Refinitive'!$B$15)+('WEIGHTED from Refinitive'!$B$16*'ISSUE SCORE from EIKON'!EV396)</f>
        <v>70.954553189880073</v>
      </c>
      <c r="M393" s="1">
        <f>('WEIGHTED from Refinitive'!$B$3*'ISSUE SCORE from EIKON'!R396)+('WEIGHTED from Refinitive'!$B$4*'ISSUE SCORE from EIKON'!AG396)+('ISSUE SCORE from EIKON'!AV396*'WEIGHTED from Refinitive'!$B$5)+('WEIGHTED from Refinitive'!$B$8*'ISSUE SCORE from EIKON'!BK396)+('ISSUE SCORE from EIKON'!BZ396*'WEIGHTED from Refinitive'!$B$9)+('WEIGHTED from Refinitive'!$B$10*'ISSUE SCORE from EIKON'!CO396)+('ISSUE SCORE from EIKON'!DD396*'WEIGHTED from Refinitive'!$B$11)+('WEIGHTED from Refinitive'!$B$14*'ISSUE SCORE from EIKON'!DS396)+('ISSUE SCORE from EIKON'!EH396*'WEIGHTED from Refinitive'!$B$15)+('WEIGHTED from Refinitive'!$B$16*'ISSUE SCORE from EIKON'!EW396)</f>
        <v>60.665752933340137</v>
      </c>
      <c r="N393" s="1">
        <f>('WEIGHTED from Refinitive'!$B$3*'ISSUE SCORE from EIKON'!S396)+('WEIGHTED from Refinitive'!$B$4*'ISSUE SCORE from EIKON'!AH396)+('ISSUE SCORE from EIKON'!AW396*'WEIGHTED from Refinitive'!$B$5)+('WEIGHTED from Refinitive'!$B$8*'ISSUE SCORE from EIKON'!BL396)+('ISSUE SCORE from EIKON'!CA396*'WEIGHTED from Refinitive'!$B$9)+('WEIGHTED from Refinitive'!$B$10*'ISSUE SCORE from EIKON'!CP396)+('ISSUE SCORE from EIKON'!DE396*'WEIGHTED from Refinitive'!$B$11)+('WEIGHTED from Refinitive'!$B$14*'ISSUE SCORE from EIKON'!DT396)+('ISSUE SCORE from EIKON'!EI396*'WEIGHTED from Refinitive'!$B$15)+('WEIGHTED from Refinitive'!$B$16*'ISSUE SCORE from EIKON'!EX396)</f>
        <v>74.501149425287338</v>
      </c>
      <c r="O393" s="1">
        <f>('WEIGHTED from Refinitive'!$B$3*'ISSUE SCORE from EIKON'!T396)+('WEIGHTED from Refinitive'!$B$4*'ISSUE SCORE from EIKON'!AI396)+('ISSUE SCORE from EIKON'!AX396*'WEIGHTED from Refinitive'!$B$5)+('WEIGHTED from Refinitive'!$B$8*'ISSUE SCORE from EIKON'!BM396)+('ISSUE SCORE from EIKON'!CB396*'WEIGHTED from Refinitive'!$B$9)+('WEIGHTED from Refinitive'!$B$10*'ISSUE SCORE from EIKON'!CQ396)+('ISSUE SCORE from EIKON'!DF396*'WEIGHTED from Refinitive'!$B$11)+('WEIGHTED from Refinitive'!$B$14*'ISSUE SCORE from EIKON'!DU396)+('ISSUE SCORE from EIKON'!EJ396*'WEIGHTED from Refinitive'!$B$15)+('WEIGHTED from Refinitive'!$B$16*'ISSUE SCORE from EIKON'!EY396)</f>
        <v>87.034684587036608</v>
      </c>
      <c r="P393" s="1">
        <f>('WEIGHTED from Refinitive'!$B$3*'ISSUE SCORE from EIKON'!U396)+('WEIGHTED from Refinitive'!$B$4*'ISSUE SCORE from EIKON'!AJ396)+('ISSUE SCORE from EIKON'!AY396*'WEIGHTED from Refinitive'!$B$5)+('WEIGHTED from Refinitive'!$B$8*'ISSUE SCORE from EIKON'!BN396)+('ISSUE SCORE from EIKON'!CC396*'WEIGHTED from Refinitive'!$B$9)+('WEIGHTED from Refinitive'!$B$10*'ISSUE SCORE from EIKON'!CR396)+('ISSUE SCORE from EIKON'!DG396*'WEIGHTED from Refinitive'!$B$11)+('WEIGHTED from Refinitive'!$B$14*'ISSUE SCORE from EIKON'!DV396)+('ISSUE SCORE from EIKON'!EK396*'WEIGHTED from Refinitive'!$B$15)+('WEIGHTED from Refinitive'!$B$16*'ISSUE SCORE from EIKON'!EZ396)</f>
        <v>81.119491525423712</v>
      </c>
    </row>
    <row r="394" spans="1:16" ht="15">
      <c r="A394" s="11" t="s">
        <v>455</v>
      </c>
      <c r="B394" s="1">
        <f>('WEIGHTED from Refinitive'!$B$3*'ISSUE SCORE from EIKON'!G397)+('WEIGHTED from Refinitive'!$B$4*'ISSUE SCORE from EIKON'!V397)+('ISSUE SCORE from EIKON'!AK397*'WEIGHTED from Refinitive'!$B$5)+('WEIGHTED from Refinitive'!$B$8*'ISSUE SCORE from EIKON'!AZ397)+('ISSUE SCORE from EIKON'!BO397*'WEIGHTED from Refinitive'!$B$9)+('WEIGHTED from Refinitive'!$B$10*'ISSUE SCORE from EIKON'!CD397)+('ISSUE SCORE from EIKON'!CS397*'WEIGHTED from Refinitive'!$B$11)+('WEIGHTED from Refinitive'!$B$14*'ISSUE SCORE from EIKON'!DH397)+('ISSUE SCORE from EIKON'!DW397*'WEIGHTED from Refinitive'!$B$15)+('WEIGHTED from Refinitive'!$B$16*'ISSUE SCORE from EIKON'!EL397)</f>
        <v>52.515182434858154</v>
      </c>
      <c r="C394" s="1">
        <f>('WEIGHTED from Refinitive'!$B$3*'ISSUE SCORE from EIKON'!H397)+('WEIGHTED from Refinitive'!$B$4*'ISSUE SCORE from EIKON'!W397)+('ISSUE SCORE from EIKON'!AL397*'WEIGHTED from Refinitive'!$B$5)+('WEIGHTED from Refinitive'!$B$8*'ISSUE SCORE from EIKON'!BA397)+('ISSUE SCORE from EIKON'!BP397*'WEIGHTED from Refinitive'!$B$9)+('WEIGHTED from Refinitive'!$B$10*'ISSUE SCORE from EIKON'!CE397)+('ISSUE SCORE from EIKON'!CT397*'WEIGHTED from Refinitive'!$B$11)+('WEIGHTED from Refinitive'!$B$14*'ISSUE SCORE from EIKON'!DI397)+('ISSUE SCORE from EIKON'!DX397*'WEIGHTED from Refinitive'!$B$15)+('WEIGHTED from Refinitive'!$B$16*'ISSUE SCORE from EIKON'!EM397)</f>
        <v>49.285941190167271</v>
      </c>
      <c r="D394" s="1">
        <f>('WEIGHTED from Refinitive'!$B$3*'ISSUE SCORE from EIKON'!I397)+('WEIGHTED from Refinitive'!$B$4*'ISSUE SCORE from EIKON'!X397)+('ISSUE SCORE from EIKON'!AM397*'WEIGHTED from Refinitive'!$B$5)+('WEIGHTED from Refinitive'!$B$8*'ISSUE SCORE from EIKON'!BB397)+('ISSUE SCORE from EIKON'!BQ397*'WEIGHTED from Refinitive'!$B$9)+('WEIGHTED from Refinitive'!$B$10*'ISSUE SCORE from EIKON'!CF397)+('ISSUE SCORE from EIKON'!CU397*'WEIGHTED from Refinitive'!$B$11)+('WEIGHTED from Refinitive'!$B$14*'ISSUE SCORE from EIKON'!DJ397)+('ISSUE SCORE from EIKON'!DY397*'WEIGHTED from Refinitive'!$B$15)+('WEIGHTED from Refinitive'!$B$16*'ISSUE SCORE from EIKON'!EN397)</f>
        <v>31.283485052460577</v>
      </c>
      <c r="E394" s="1">
        <f>('WEIGHTED from Refinitive'!$B$3*'ISSUE SCORE from EIKON'!J397)+('WEIGHTED from Refinitive'!$B$4*'ISSUE SCORE from EIKON'!Y397)+('ISSUE SCORE from EIKON'!AN397*'WEIGHTED from Refinitive'!$B$5)+('WEIGHTED from Refinitive'!$B$8*'ISSUE SCORE from EIKON'!BC397)+('ISSUE SCORE from EIKON'!BR397*'WEIGHTED from Refinitive'!$B$9)+('WEIGHTED from Refinitive'!$B$10*'ISSUE SCORE from EIKON'!CG397)+('ISSUE SCORE from EIKON'!CV397*'WEIGHTED from Refinitive'!$B$11)+('WEIGHTED from Refinitive'!$B$14*'ISSUE SCORE from EIKON'!DK397)+('ISSUE SCORE from EIKON'!DZ397*'WEIGHTED from Refinitive'!$B$15)+('WEIGHTED from Refinitive'!$B$16*'ISSUE SCORE from EIKON'!EO397)</f>
        <v>33.257591714937647</v>
      </c>
      <c r="F394" s="1">
        <f>('WEIGHTED from Refinitive'!$B$3*'ISSUE SCORE from EIKON'!K397)+('WEIGHTED from Refinitive'!$B$4*'ISSUE SCORE from EIKON'!Z397)+('ISSUE SCORE from EIKON'!AO397*'WEIGHTED from Refinitive'!$B$5)+('WEIGHTED from Refinitive'!$B$8*'ISSUE SCORE from EIKON'!BD397)+('ISSUE SCORE from EIKON'!BS397*'WEIGHTED from Refinitive'!$B$9)+('WEIGHTED from Refinitive'!$B$10*'ISSUE SCORE from EIKON'!CH397)+('ISSUE SCORE from EIKON'!CW397*'WEIGHTED from Refinitive'!$B$11)+('WEIGHTED from Refinitive'!$B$14*'ISSUE SCORE from EIKON'!DL397)+('ISSUE SCORE from EIKON'!EA397*'WEIGHTED from Refinitive'!$B$15)+('WEIGHTED from Refinitive'!$B$16*'ISSUE SCORE from EIKON'!EP397)</f>
        <v>33.79188668474378</v>
      </c>
      <c r="G394" s="1">
        <f>('WEIGHTED from Refinitive'!$B$3*'ISSUE SCORE from EIKON'!L397)+('WEIGHTED from Refinitive'!$B$4*'ISSUE SCORE from EIKON'!AA397)+('ISSUE SCORE from EIKON'!AP397*'WEIGHTED from Refinitive'!$B$5)+('WEIGHTED from Refinitive'!$B$8*'ISSUE SCORE from EIKON'!BE397)+('ISSUE SCORE from EIKON'!BT397*'WEIGHTED from Refinitive'!$B$9)+('WEIGHTED from Refinitive'!$B$10*'ISSUE SCORE from EIKON'!CI397)+('ISSUE SCORE from EIKON'!CX397*'WEIGHTED from Refinitive'!$B$11)+('WEIGHTED from Refinitive'!$B$14*'ISSUE SCORE from EIKON'!DM397)+('ISSUE SCORE from EIKON'!EB397*'WEIGHTED from Refinitive'!$B$15)+('WEIGHTED from Refinitive'!$B$16*'ISSUE SCORE from EIKON'!EQ397)</f>
        <v>35.888044579533897</v>
      </c>
      <c r="H394" s="1">
        <f>('WEIGHTED from Refinitive'!$B$3*'ISSUE SCORE from EIKON'!M397)+('WEIGHTED from Refinitive'!$B$4*'ISSUE SCORE from EIKON'!AB397)+('ISSUE SCORE from EIKON'!AQ397*'WEIGHTED from Refinitive'!$B$5)+('WEIGHTED from Refinitive'!$B$8*'ISSUE SCORE from EIKON'!BF397)+('ISSUE SCORE from EIKON'!BU397*'WEIGHTED from Refinitive'!$B$9)+('WEIGHTED from Refinitive'!$B$10*'ISSUE SCORE from EIKON'!CJ397)+('ISSUE SCORE from EIKON'!CY397*'WEIGHTED from Refinitive'!$B$11)+('WEIGHTED from Refinitive'!$B$14*'ISSUE SCORE from EIKON'!DN397)+('ISSUE SCORE from EIKON'!EC397*'WEIGHTED from Refinitive'!$B$15)+('WEIGHTED from Refinitive'!$B$16*'ISSUE SCORE from EIKON'!ER397)</f>
        <v>34.608322432962687</v>
      </c>
      <c r="I394" s="1">
        <f>('WEIGHTED from Refinitive'!$B$3*'ISSUE SCORE from EIKON'!N397)+('WEIGHTED from Refinitive'!$B$4*'ISSUE SCORE from EIKON'!AC397)+('ISSUE SCORE from EIKON'!AR397*'WEIGHTED from Refinitive'!$B$5)+('WEIGHTED from Refinitive'!$B$8*'ISSUE SCORE from EIKON'!BG397)+('ISSUE SCORE from EIKON'!BV397*'WEIGHTED from Refinitive'!$B$9)+('WEIGHTED from Refinitive'!$B$10*'ISSUE SCORE from EIKON'!CK397)+('ISSUE SCORE from EIKON'!CZ397*'WEIGHTED from Refinitive'!$B$11)+('WEIGHTED from Refinitive'!$B$14*'ISSUE SCORE from EIKON'!DO397)+('ISSUE SCORE from EIKON'!ED397*'WEIGHTED from Refinitive'!$B$15)+('WEIGHTED from Refinitive'!$B$16*'ISSUE SCORE from EIKON'!ES397)</f>
        <v>36.637574515648247</v>
      </c>
      <c r="J394" s="1">
        <f>('WEIGHTED from Refinitive'!$B$3*'ISSUE SCORE from EIKON'!O397)+('WEIGHTED from Refinitive'!$B$4*'ISSUE SCORE from EIKON'!AD397)+('ISSUE SCORE from EIKON'!AS397*'WEIGHTED from Refinitive'!$B$5)+('WEIGHTED from Refinitive'!$B$8*'ISSUE SCORE from EIKON'!BH397)+('ISSUE SCORE from EIKON'!BW397*'WEIGHTED from Refinitive'!$B$9)+('WEIGHTED from Refinitive'!$B$10*'ISSUE SCORE from EIKON'!CL397)+('ISSUE SCORE from EIKON'!DA397*'WEIGHTED from Refinitive'!$B$11)+('WEIGHTED from Refinitive'!$B$14*'ISSUE SCORE from EIKON'!DP397)+('ISSUE SCORE from EIKON'!EE397*'WEIGHTED from Refinitive'!$B$15)+('WEIGHTED from Refinitive'!$B$16*'ISSUE SCORE from EIKON'!ET397)</f>
        <v>41.162035894144317</v>
      </c>
      <c r="K394" s="1">
        <f>('WEIGHTED from Refinitive'!$B$3*'ISSUE SCORE from EIKON'!P397)+('WEIGHTED from Refinitive'!$B$4*'ISSUE SCORE from EIKON'!AE397)+('ISSUE SCORE from EIKON'!AT397*'WEIGHTED from Refinitive'!$B$5)+('WEIGHTED from Refinitive'!$B$8*'ISSUE SCORE from EIKON'!BI397)+('ISSUE SCORE from EIKON'!BX397*'WEIGHTED from Refinitive'!$B$9)+('WEIGHTED from Refinitive'!$B$10*'ISSUE SCORE from EIKON'!CM397)+('ISSUE SCORE from EIKON'!DB397*'WEIGHTED from Refinitive'!$B$11)+('WEIGHTED from Refinitive'!$B$14*'ISSUE SCORE from EIKON'!DQ397)+('ISSUE SCORE from EIKON'!EF397*'WEIGHTED from Refinitive'!$B$15)+('WEIGHTED from Refinitive'!$B$16*'ISSUE SCORE from EIKON'!EU397)</f>
        <v>0</v>
      </c>
      <c r="L394" s="1">
        <f>('WEIGHTED from Refinitive'!$B$3*'ISSUE SCORE from EIKON'!Q397)+('WEIGHTED from Refinitive'!$B$4*'ISSUE SCORE from EIKON'!AF397)+('ISSUE SCORE from EIKON'!AU397*'WEIGHTED from Refinitive'!$B$5)+('WEIGHTED from Refinitive'!$B$8*'ISSUE SCORE from EIKON'!BJ397)+('ISSUE SCORE from EIKON'!BY397*'WEIGHTED from Refinitive'!$B$9)+('WEIGHTED from Refinitive'!$B$10*'ISSUE SCORE from EIKON'!CN397)+('ISSUE SCORE from EIKON'!DC397*'WEIGHTED from Refinitive'!$B$11)+('WEIGHTED from Refinitive'!$B$14*'ISSUE SCORE from EIKON'!DR397)+('ISSUE SCORE from EIKON'!EG397*'WEIGHTED from Refinitive'!$B$15)+('WEIGHTED from Refinitive'!$B$16*'ISSUE SCORE from EIKON'!EV397)</f>
        <v>0</v>
      </c>
      <c r="M394" s="1">
        <f>('WEIGHTED from Refinitive'!$B$3*'ISSUE SCORE from EIKON'!R397)+('WEIGHTED from Refinitive'!$B$4*'ISSUE SCORE from EIKON'!AG397)+('ISSUE SCORE from EIKON'!AV397*'WEIGHTED from Refinitive'!$B$5)+('WEIGHTED from Refinitive'!$B$8*'ISSUE SCORE from EIKON'!BK397)+('ISSUE SCORE from EIKON'!BZ397*'WEIGHTED from Refinitive'!$B$9)+('WEIGHTED from Refinitive'!$B$10*'ISSUE SCORE from EIKON'!CO397)+('ISSUE SCORE from EIKON'!DD397*'WEIGHTED from Refinitive'!$B$11)+('WEIGHTED from Refinitive'!$B$14*'ISSUE SCORE from EIKON'!DS397)+('ISSUE SCORE from EIKON'!EH397*'WEIGHTED from Refinitive'!$B$15)+('WEIGHTED from Refinitive'!$B$16*'ISSUE SCORE from EIKON'!EW397)</f>
        <v>0</v>
      </c>
      <c r="N394" s="1">
        <f>('WEIGHTED from Refinitive'!$B$3*'ISSUE SCORE from EIKON'!S397)+('WEIGHTED from Refinitive'!$B$4*'ISSUE SCORE from EIKON'!AH397)+('ISSUE SCORE from EIKON'!AW397*'WEIGHTED from Refinitive'!$B$5)+('WEIGHTED from Refinitive'!$B$8*'ISSUE SCORE from EIKON'!BL397)+('ISSUE SCORE from EIKON'!CA397*'WEIGHTED from Refinitive'!$B$9)+('WEIGHTED from Refinitive'!$B$10*'ISSUE SCORE from EIKON'!CP397)+('ISSUE SCORE from EIKON'!DE397*'WEIGHTED from Refinitive'!$B$11)+('WEIGHTED from Refinitive'!$B$14*'ISSUE SCORE from EIKON'!DT397)+('ISSUE SCORE from EIKON'!EI397*'WEIGHTED from Refinitive'!$B$15)+('WEIGHTED from Refinitive'!$B$16*'ISSUE SCORE from EIKON'!EX397)</f>
        <v>0</v>
      </c>
      <c r="O394" s="1">
        <f>('WEIGHTED from Refinitive'!$B$3*'ISSUE SCORE from EIKON'!T397)+('WEIGHTED from Refinitive'!$B$4*'ISSUE SCORE from EIKON'!AI397)+('ISSUE SCORE from EIKON'!AX397*'WEIGHTED from Refinitive'!$B$5)+('WEIGHTED from Refinitive'!$B$8*'ISSUE SCORE from EIKON'!BM397)+('ISSUE SCORE from EIKON'!CB397*'WEIGHTED from Refinitive'!$B$9)+('WEIGHTED from Refinitive'!$B$10*'ISSUE SCORE from EIKON'!CQ397)+('ISSUE SCORE from EIKON'!DF397*'WEIGHTED from Refinitive'!$B$11)+('WEIGHTED from Refinitive'!$B$14*'ISSUE SCORE from EIKON'!DU397)+('ISSUE SCORE from EIKON'!EJ397*'WEIGHTED from Refinitive'!$B$15)+('WEIGHTED from Refinitive'!$B$16*'ISSUE SCORE from EIKON'!EY397)</f>
        <v>0</v>
      </c>
      <c r="P394" s="1">
        <f>('WEIGHTED from Refinitive'!$B$3*'ISSUE SCORE from EIKON'!U397)+('WEIGHTED from Refinitive'!$B$4*'ISSUE SCORE from EIKON'!AJ397)+('ISSUE SCORE from EIKON'!AY397*'WEIGHTED from Refinitive'!$B$5)+('WEIGHTED from Refinitive'!$B$8*'ISSUE SCORE from EIKON'!BN397)+('ISSUE SCORE from EIKON'!CC397*'WEIGHTED from Refinitive'!$B$9)+('WEIGHTED from Refinitive'!$B$10*'ISSUE SCORE from EIKON'!CR397)+('ISSUE SCORE from EIKON'!DG397*'WEIGHTED from Refinitive'!$B$11)+('WEIGHTED from Refinitive'!$B$14*'ISSUE SCORE from EIKON'!DV397)+('ISSUE SCORE from EIKON'!EK397*'WEIGHTED from Refinitive'!$B$15)+('WEIGHTED from Refinitive'!$B$16*'ISSUE SCORE from EIKON'!EZ397)</f>
        <v>0</v>
      </c>
    </row>
    <row r="395" spans="1:16" ht="15">
      <c r="A395" s="11" t="s">
        <v>466</v>
      </c>
      <c r="B395" s="1">
        <f>('WEIGHTED from Refinitive'!$B$3*'ISSUE SCORE from EIKON'!G398)+('WEIGHTED from Refinitive'!$B$4*'ISSUE SCORE from EIKON'!V398)+('ISSUE SCORE from EIKON'!AK398*'WEIGHTED from Refinitive'!$B$5)+('WEIGHTED from Refinitive'!$B$8*'ISSUE SCORE from EIKON'!AZ398)+('ISSUE SCORE from EIKON'!BO398*'WEIGHTED from Refinitive'!$B$9)+('WEIGHTED from Refinitive'!$B$10*'ISSUE SCORE from EIKON'!CD398)+('ISSUE SCORE from EIKON'!CS398*'WEIGHTED from Refinitive'!$B$11)+('WEIGHTED from Refinitive'!$B$14*'ISSUE SCORE from EIKON'!DH398)+('ISSUE SCORE from EIKON'!DW398*'WEIGHTED from Refinitive'!$B$15)+('WEIGHTED from Refinitive'!$B$16*'ISSUE SCORE from EIKON'!EL398)</f>
        <v>68.697970256437358</v>
      </c>
      <c r="C395" s="1">
        <f>('WEIGHTED from Refinitive'!$B$3*'ISSUE SCORE from EIKON'!H398)+('WEIGHTED from Refinitive'!$B$4*'ISSUE SCORE from EIKON'!W398)+('ISSUE SCORE from EIKON'!AL398*'WEIGHTED from Refinitive'!$B$5)+('WEIGHTED from Refinitive'!$B$8*'ISSUE SCORE from EIKON'!BA398)+('ISSUE SCORE from EIKON'!BP398*'WEIGHTED from Refinitive'!$B$9)+('WEIGHTED from Refinitive'!$B$10*'ISSUE SCORE from EIKON'!CE398)+('ISSUE SCORE from EIKON'!CT398*'WEIGHTED from Refinitive'!$B$11)+('WEIGHTED from Refinitive'!$B$14*'ISSUE SCORE from EIKON'!DI398)+('ISSUE SCORE from EIKON'!DX398*'WEIGHTED from Refinitive'!$B$15)+('WEIGHTED from Refinitive'!$B$16*'ISSUE SCORE from EIKON'!EM398)</f>
        <v>74.293894154027541</v>
      </c>
      <c r="D395" s="1">
        <f>('WEIGHTED from Refinitive'!$B$3*'ISSUE SCORE from EIKON'!I398)+('WEIGHTED from Refinitive'!$B$4*'ISSUE SCORE from EIKON'!X398)+('ISSUE SCORE from EIKON'!AM398*'WEIGHTED from Refinitive'!$B$5)+('WEIGHTED from Refinitive'!$B$8*'ISSUE SCORE from EIKON'!BB398)+('ISSUE SCORE from EIKON'!BQ398*'WEIGHTED from Refinitive'!$B$9)+('WEIGHTED from Refinitive'!$B$10*'ISSUE SCORE from EIKON'!CF398)+('ISSUE SCORE from EIKON'!CU398*'WEIGHTED from Refinitive'!$B$11)+('WEIGHTED from Refinitive'!$B$14*'ISSUE SCORE from EIKON'!DJ398)+('ISSUE SCORE from EIKON'!DY398*'WEIGHTED from Refinitive'!$B$15)+('WEIGHTED from Refinitive'!$B$16*'ISSUE SCORE from EIKON'!EN398)</f>
        <v>66.062513464024093</v>
      </c>
      <c r="E395" s="1">
        <f>('WEIGHTED from Refinitive'!$B$3*'ISSUE SCORE from EIKON'!J398)+('WEIGHTED from Refinitive'!$B$4*'ISSUE SCORE from EIKON'!Y398)+('ISSUE SCORE from EIKON'!AN398*'WEIGHTED from Refinitive'!$B$5)+('WEIGHTED from Refinitive'!$B$8*'ISSUE SCORE from EIKON'!BC398)+('ISSUE SCORE from EIKON'!BR398*'WEIGHTED from Refinitive'!$B$9)+('WEIGHTED from Refinitive'!$B$10*'ISSUE SCORE from EIKON'!CG398)+('ISSUE SCORE from EIKON'!CV398*'WEIGHTED from Refinitive'!$B$11)+('WEIGHTED from Refinitive'!$B$14*'ISSUE SCORE from EIKON'!DK398)+('ISSUE SCORE from EIKON'!DZ398*'WEIGHTED from Refinitive'!$B$15)+('WEIGHTED from Refinitive'!$B$16*'ISSUE SCORE from EIKON'!EO398)</f>
        <v>53.028814469112945</v>
      </c>
      <c r="F395" s="1">
        <f>('WEIGHTED from Refinitive'!$B$3*'ISSUE SCORE from EIKON'!K398)+('WEIGHTED from Refinitive'!$B$4*'ISSUE SCORE from EIKON'!Z398)+('ISSUE SCORE from EIKON'!AO398*'WEIGHTED from Refinitive'!$B$5)+('WEIGHTED from Refinitive'!$B$8*'ISSUE SCORE from EIKON'!BD398)+('ISSUE SCORE from EIKON'!BS398*'WEIGHTED from Refinitive'!$B$9)+('WEIGHTED from Refinitive'!$B$10*'ISSUE SCORE from EIKON'!CH398)+('ISSUE SCORE from EIKON'!CW398*'WEIGHTED from Refinitive'!$B$11)+('WEIGHTED from Refinitive'!$B$14*'ISSUE SCORE from EIKON'!DL398)+('ISSUE SCORE from EIKON'!EA398*'WEIGHTED from Refinitive'!$B$15)+('WEIGHTED from Refinitive'!$B$16*'ISSUE SCORE from EIKON'!EP398)</f>
        <v>54.324705547112451</v>
      </c>
      <c r="G395" s="1">
        <f>('WEIGHTED from Refinitive'!$B$3*'ISSUE SCORE from EIKON'!L398)+('WEIGHTED from Refinitive'!$B$4*'ISSUE SCORE from EIKON'!AA398)+('ISSUE SCORE from EIKON'!AP398*'WEIGHTED from Refinitive'!$B$5)+('WEIGHTED from Refinitive'!$B$8*'ISSUE SCORE from EIKON'!BE398)+('ISSUE SCORE from EIKON'!BT398*'WEIGHTED from Refinitive'!$B$9)+('WEIGHTED from Refinitive'!$B$10*'ISSUE SCORE from EIKON'!CI398)+('ISSUE SCORE from EIKON'!CX398*'WEIGHTED from Refinitive'!$B$11)+('WEIGHTED from Refinitive'!$B$14*'ISSUE SCORE from EIKON'!DM398)+('ISSUE SCORE from EIKON'!EB398*'WEIGHTED from Refinitive'!$B$15)+('WEIGHTED from Refinitive'!$B$16*'ISSUE SCORE from EIKON'!EQ398)</f>
        <v>54.197295734840708</v>
      </c>
      <c r="H395" s="1">
        <f>('WEIGHTED from Refinitive'!$B$3*'ISSUE SCORE from EIKON'!M398)+('WEIGHTED from Refinitive'!$B$4*'ISSUE SCORE from EIKON'!AB398)+('ISSUE SCORE from EIKON'!AQ398*'WEIGHTED from Refinitive'!$B$5)+('WEIGHTED from Refinitive'!$B$8*'ISSUE SCORE from EIKON'!BF398)+('ISSUE SCORE from EIKON'!BU398*'WEIGHTED from Refinitive'!$B$9)+('WEIGHTED from Refinitive'!$B$10*'ISSUE SCORE from EIKON'!CJ398)+('ISSUE SCORE from EIKON'!CY398*'WEIGHTED from Refinitive'!$B$11)+('WEIGHTED from Refinitive'!$B$14*'ISSUE SCORE from EIKON'!DN398)+('ISSUE SCORE from EIKON'!EC398*'WEIGHTED from Refinitive'!$B$15)+('WEIGHTED from Refinitive'!$B$16*'ISSUE SCORE from EIKON'!ER398)</f>
        <v>55.669786412358121</v>
      </c>
      <c r="I395" s="1">
        <f>('WEIGHTED from Refinitive'!$B$3*'ISSUE SCORE from EIKON'!N398)+('WEIGHTED from Refinitive'!$B$4*'ISSUE SCORE from EIKON'!AC398)+('ISSUE SCORE from EIKON'!AR398*'WEIGHTED from Refinitive'!$B$5)+('WEIGHTED from Refinitive'!$B$8*'ISSUE SCORE from EIKON'!BG398)+('ISSUE SCORE from EIKON'!BV398*'WEIGHTED from Refinitive'!$B$9)+('WEIGHTED from Refinitive'!$B$10*'ISSUE SCORE from EIKON'!CK398)+('ISSUE SCORE from EIKON'!CZ398*'WEIGHTED from Refinitive'!$B$11)+('WEIGHTED from Refinitive'!$B$14*'ISSUE SCORE from EIKON'!DO398)+('ISSUE SCORE from EIKON'!ED398*'WEIGHTED from Refinitive'!$B$15)+('WEIGHTED from Refinitive'!$B$16*'ISSUE SCORE from EIKON'!ES398)</f>
        <v>64.144585775575536</v>
      </c>
      <c r="J395" s="1">
        <f>('WEIGHTED from Refinitive'!$B$3*'ISSUE SCORE from EIKON'!O398)+('WEIGHTED from Refinitive'!$B$4*'ISSUE SCORE from EIKON'!AD398)+('ISSUE SCORE from EIKON'!AS398*'WEIGHTED from Refinitive'!$B$5)+('WEIGHTED from Refinitive'!$B$8*'ISSUE SCORE from EIKON'!BH398)+('ISSUE SCORE from EIKON'!BW398*'WEIGHTED from Refinitive'!$B$9)+('WEIGHTED from Refinitive'!$B$10*'ISSUE SCORE from EIKON'!CL398)+('ISSUE SCORE from EIKON'!DA398*'WEIGHTED from Refinitive'!$B$11)+('WEIGHTED from Refinitive'!$B$14*'ISSUE SCORE from EIKON'!DP398)+('ISSUE SCORE from EIKON'!EE398*'WEIGHTED from Refinitive'!$B$15)+('WEIGHTED from Refinitive'!$B$16*'ISSUE SCORE from EIKON'!ET398)</f>
        <v>47.974037460978103</v>
      </c>
      <c r="K395" s="1">
        <f>('WEIGHTED from Refinitive'!$B$3*'ISSUE SCORE from EIKON'!P398)+('WEIGHTED from Refinitive'!$B$4*'ISSUE SCORE from EIKON'!AE398)+('ISSUE SCORE from EIKON'!AT398*'WEIGHTED from Refinitive'!$B$5)+('WEIGHTED from Refinitive'!$B$8*'ISSUE SCORE from EIKON'!BI398)+('ISSUE SCORE from EIKON'!BX398*'WEIGHTED from Refinitive'!$B$9)+('WEIGHTED from Refinitive'!$B$10*'ISSUE SCORE from EIKON'!CM398)+('ISSUE SCORE from EIKON'!DB398*'WEIGHTED from Refinitive'!$B$11)+('WEIGHTED from Refinitive'!$B$14*'ISSUE SCORE from EIKON'!DQ398)+('ISSUE SCORE from EIKON'!EF398*'WEIGHTED from Refinitive'!$B$15)+('WEIGHTED from Refinitive'!$B$16*'ISSUE SCORE from EIKON'!EU398)</f>
        <v>40.7713950762016</v>
      </c>
      <c r="L395" s="1">
        <f>('WEIGHTED from Refinitive'!$B$3*'ISSUE SCORE from EIKON'!Q398)+('WEIGHTED from Refinitive'!$B$4*'ISSUE SCORE from EIKON'!AF398)+('ISSUE SCORE from EIKON'!AU398*'WEIGHTED from Refinitive'!$B$5)+('WEIGHTED from Refinitive'!$B$8*'ISSUE SCORE from EIKON'!BJ398)+('ISSUE SCORE from EIKON'!BY398*'WEIGHTED from Refinitive'!$B$9)+('WEIGHTED from Refinitive'!$B$10*'ISSUE SCORE from EIKON'!CN398)+('ISSUE SCORE from EIKON'!DC398*'WEIGHTED from Refinitive'!$B$11)+('WEIGHTED from Refinitive'!$B$14*'ISSUE SCORE from EIKON'!DR398)+('ISSUE SCORE from EIKON'!EG398*'WEIGHTED from Refinitive'!$B$15)+('WEIGHTED from Refinitive'!$B$16*'ISSUE SCORE from EIKON'!EV398)</f>
        <v>44.122117384843968</v>
      </c>
      <c r="M395" s="1">
        <f>('WEIGHTED from Refinitive'!$B$3*'ISSUE SCORE from EIKON'!R398)+('WEIGHTED from Refinitive'!$B$4*'ISSUE SCORE from EIKON'!AG398)+('ISSUE SCORE from EIKON'!AV398*'WEIGHTED from Refinitive'!$B$5)+('WEIGHTED from Refinitive'!$B$8*'ISSUE SCORE from EIKON'!BK398)+('ISSUE SCORE from EIKON'!BZ398*'WEIGHTED from Refinitive'!$B$9)+('WEIGHTED from Refinitive'!$B$10*'ISSUE SCORE from EIKON'!CO398)+('ISSUE SCORE from EIKON'!DD398*'WEIGHTED from Refinitive'!$B$11)+('WEIGHTED from Refinitive'!$B$14*'ISSUE SCORE from EIKON'!DS398)+('ISSUE SCORE from EIKON'!EH398*'WEIGHTED from Refinitive'!$B$15)+('WEIGHTED from Refinitive'!$B$16*'ISSUE SCORE from EIKON'!EW398)</f>
        <v>40.138257575757535</v>
      </c>
      <c r="N395" s="1">
        <f>('WEIGHTED from Refinitive'!$B$3*'ISSUE SCORE from EIKON'!S398)+('WEIGHTED from Refinitive'!$B$4*'ISSUE SCORE from EIKON'!AH398)+('ISSUE SCORE from EIKON'!AW398*'WEIGHTED from Refinitive'!$B$5)+('WEIGHTED from Refinitive'!$B$8*'ISSUE SCORE from EIKON'!BL398)+('ISSUE SCORE from EIKON'!CA398*'WEIGHTED from Refinitive'!$B$9)+('WEIGHTED from Refinitive'!$B$10*'ISSUE SCORE from EIKON'!CP398)+('ISSUE SCORE from EIKON'!DE398*'WEIGHTED from Refinitive'!$B$11)+('WEIGHTED from Refinitive'!$B$14*'ISSUE SCORE from EIKON'!DT398)+('ISSUE SCORE from EIKON'!EI398*'WEIGHTED from Refinitive'!$B$15)+('WEIGHTED from Refinitive'!$B$16*'ISSUE SCORE from EIKON'!EX398)</f>
        <v>36.529649796185502</v>
      </c>
      <c r="O395" s="1">
        <f>('WEIGHTED from Refinitive'!$B$3*'ISSUE SCORE from EIKON'!T398)+('WEIGHTED from Refinitive'!$B$4*'ISSUE SCORE from EIKON'!AI398)+('ISSUE SCORE from EIKON'!AX398*'WEIGHTED from Refinitive'!$B$5)+('WEIGHTED from Refinitive'!$B$8*'ISSUE SCORE from EIKON'!BM398)+('ISSUE SCORE from EIKON'!CB398*'WEIGHTED from Refinitive'!$B$9)+('WEIGHTED from Refinitive'!$B$10*'ISSUE SCORE from EIKON'!CQ398)+('ISSUE SCORE from EIKON'!DF398*'WEIGHTED from Refinitive'!$B$11)+('WEIGHTED from Refinitive'!$B$14*'ISSUE SCORE from EIKON'!DU398)+('ISSUE SCORE from EIKON'!EJ398*'WEIGHTED from Refinitive'!$B$15)+('WEIGHTED from Refinitive'!$B$16*'ISSUE SCORE from EIKON'!EY398)</f>
        <v>56.682055577453653</v>
      </c>
      <c r="P395" s="1">
        <f>('WEIGHTED from Refinitive'!$B$3*'ISSUE SCORE from EIKON'!U398)+('WEIGHTED from Refinitive'!$B$4*'ISSUE SCORE from EIKON'!AJ398)+('ISSUE SCORE from EIKON'!AY398*'WEIGHTED from Refinitive'!$B$5)+('WEIGHTED from Refinitive'!$B$8*'ISSUE SCORE from EIKON'!BN398)+('ISSUE SCORE from EIKON'!CC398*'WEIGHTED from Refinitive'!$B$9)+('WEIGHTED from Refinitive'!$B$10*'ISSUE SCORE from EIKON'!CR398)+('ISSUE SCORE from EIKON'!DG398*'WEIGHTED from Refinitive'!$B$11)+('WEIGHTED from Refinitive'!$B$14*'ISSUE SCORE from EIKON'!DV398)+('ISSUE SCORE from EIKON'!EK398*'WEIGHTED from Refinitive'!$B$15)+('WEIGHTED from Refinitive'!$B$16*'ISSUE SCORE from EIKON'!EZ398)</f>
        <v>0</v>
      </c>
    </row>
    <row r="396" spans="1:16" ht="15">
      <c r="A396" s="11" t="s">
        <v>467</v>
      </c>
      <c r="B396" s="1">
        <f>('WEIGHTED from Refinitive'!$B$3*'ISSUE SCORE from EIKON'!G399)+('WEIGHTED from Refinitive'!$B$4*'ISSUE SCORE from EIKON'!V399)+('ISSUE SCORE from EIKON'!AK399*'WEIGHTED from Refinitive'!$B$5)+('WEIGHTED from Refinitive'!$B$8*'ISSUE SCORE from EIKON'!AZ399)+('ISSUE SCORE from EIKON'!BO399*'WEIGHTED from Refinitive'!$B$9)+('WEIGHTED from Refinitive'!$B$10*'ISSUE SCORE from EIKON'!CD399)+('ISSUE SCORE from EIKON'!CS399*'WEIGHTED from Refinitive'!$B$11)+('WEIGHTED from Refinitive'!$B$14*'ISSUE SCORE from EIKON'!DH399)+('ISSUE SCORE from EIKON'!DW399*'WEIGHTED from Refinitive'!$B$15)+('WEIGHTED from Refinitive'!$B$16*'ISSUE SCORE from EIKON'!EL399)</f>
        <v>71.785484274839718</v>
      </c>
      <c r="C396" s="1">
        <f>('WEIGHTED from Refinitive'!$B$3*'ISSUE SCORE from EIKON'!H399)+('WEIGHTED from Refinitive'!$B$4*'ISSUE SCORE from EIKON'!W399)+('ISSUE SCORE from EIKON'!AL399*'WEIGHTED from Refinitive'!$B$5)+('WEIGHTED from Refinitive'!$B$8*'ISSUE SCORE from EIKON'!BA399)+('ISSUE SCORE from EIKON'!BP399*'WEIGHTED from Refinitive'!$B$9)+('WEIGHTED from Refinitive'!$B$10*'ISSUE SCORE from EIKON'!CE399)+('ISSUE SCORE from EIKON'!CT399*'WEIGHTED from Refinitive'!$B$11)+('WEIGHTED from Refinitive'!$B$14*'ISSUE SCORE from EIKON'!DI399)+('ISSUE SCORE from EIKON'!DX399*'WEIGHTED from Refinitive'!$B$15)+('WEIGHTED from Refinitive'!$B$16*'ISSUE SCORE from EIKON'!EM399)</f>
        <v>0</v>
      </c>
      <c r="D396" s="1">
        <f>('WEIGHTED from Refinitive'!$B$3*'ISSUE SCORE from EIKON'!I399)+('WEIGHTED from Refinitive'!$B$4*'ISSUE SCORE from EIKON'!X399)+('ISSUE SCORE from EIKON'!AM399*'WEIGHTED from Refinitive'!$B$5)+('WEIGHTED from Refinitive'!$B$8*'ISSUE SCORE from EIKON'!BB399)+('ISSUE SCORE from EIKON'!BQ399*'WEIGHTED from Refinitive'!$B$9)+('WEIGHTED from Refinitive'!$B$10*'ISSUE SCORE from EIKON'!CF399)+('ISSUE SCORE from EIKON'!CU399*'WEIGHTED from Refinitive'!$B$11)+('WEIGHTED from Refinitive'!$B$14*'ISSUE SCORE from EIKON'!DJ399)+('ISSUE SCORE from EIKON'!DY399*'WEIGHTED from Refinitive'!$B$15)+('WEIGHTED from Refinitive'!$B$16*'ISSUE SCORE from EIKON'!EN399)</f>
        <v>70.392388484183172</v>
      </c>
      <c r="E396" s="1">
        <f>('WEIGHTED from Refinitive'!$B$3*'ISSUE SCORE from EIKON'!J399)+('WEIGHTED from Refinitive'!$B$4*'ISSUE SCORE from EIKON'!Y399)+('ISSUE SCORE from EIKON'!AN399*'WEIGHTED from Refinitive'!$B$5)+('WEIGHTED from Refinitive'!$B$8*'ISSUE SCORE from EIKON'!BC399)+('ISSUE SCORE from EIKON'!BR399*'WEIGHTED from Refinitive'!$B$9)+('WEIGHTED from Refinitive'!$B$10*'ISSUE SCORE from EIKON'!CG399)+('ISSUE SCORE from EIKON'!CV399*'WEIGHTED from Refinitive'!$B$11)+('WEIGHTED from Refinitive'!$B$14*'ISSUE SCORE from EIKON'!DK399)+('ISSUE SCORE from EIKON'!DZ399*'WEIGHTED from Refinitive'!$B$15)+('WEIGHTED from Refinitive'!$B$16*'ISSUE SCORE from EIKON'!EO399)</f>
        <v>68.383026689745023</v>
      </c>
      <c r="F396" s="1">
        <f>('WEIGHTED from Refinitive'!$B$3*'ISSUE SCORE from EIKON'!K399)+('WEIGHTED from Refinitive'!$B$4*'ISSUE SCORE from EIKON'!Z399)+('ISSUE SCORE from EIKON'!AO399*'WEIGHTED from Refinitive'!$B$5)+('WEIGHTED from Refinitive'!$B$8*'ISSUE SCORE from EIKON'!BD399)+('ISSUE SCORE from EIKON'!BS399*'WEIGHTED from Refinitive'!$B$9)+('WEIGHTED from Refinitive'!$B$10*'ISSUE SCORE from EIKON'!CH399)+('ISSUE SCORE from EIKON'!CW399*'WEIGHTED from Refinitive'!$B$11)+('WEIGHTED from Refinitive'!$B$14*'ISSUE SCORE from EIKON'!DL399)+('ISSUE SCORE from EIKON'!EA399*'WEIGHTED from Refinitive'!$B$15)+('WEIGHTED from Refinitive'!$B$16*'ISSUE SCORE from EIKON'!EP399)</f>
        <v>67.884303142004541</v>
      </c>
      <c r="G396" s="1">
        <f>('WEIGHTED from Refinitive'!$B$3*'ISSUE SCORE from EIKON'!L399)+('WEIGHTED from Refinitive'!$B$4*'ISSUE SCORE from EIKON'!AA399)+('ISSUE SCORE from EIKON'!AP399*'WEIGHTED from Refinitive'!$B$5)+('WEIGHTED from Refinitive'!$B$8*'ISSUE SCORE from EIKON'!BE399)+('ISSUE SCORE from EIKON'!BT399*'WEIGHTED from Refinitive'!$B$9)+('WEIGHTED from Refinitive'!$B$10*'ISSUE SCORE from EIKON'!CI399)+('ISSUE SCORE from EIKON'!CX399*'WEIGHTED from Refinitive'!$B$11)+('WEIGHTED from Refinitive'!$B$14*'ISSUE SCORE from EIKON'!DM399)+('ISSUE SCORE from EIKON'!EB399*'WEIGHTED from Refinitive'!$B$15)+('WEIGHTED from Refinitive'!$B$16*'ISSUE SCORE from EIKON'!EQ399)</f>
        <v>75.71953046953044</v>
      </c>
      <c r="H396" s="1">
        <f>('WEIGHTED from Refinitive'!$B$3*'ISSUE SCORE from EIKON'!M399)+('WEIGHTED from Refinitive'!$B$4*'ISSUE SCORE from EIKON'!AB399)+('ISSUE SCORE from EIKON'!AQ399*'WEIGHTED from Refinitive'!$B$5)+('WEIGHTED from Refinitive'!$B$8*'ISSUE SCORE from EIKON'!BF399)+('ISSUE SCORE from EIKON'!BU399*'WEIGHTED from Refinitive'!$B$9)+('WEIGHTED from Refinitive'!$B$10*'ISSUE SCORE from EIKON'!CJ399)+('ISSUE SCORE from EIKON'!CY399*'WEIGHTED from Refinitive'!$B$11)+('WEIGHTED from Refinitive'!$B$14*'ISSUE SCORE from EIKON'!DN399)+('ISSUE SCORE from EIKON'!EC399*'WEIGHTED from Refinitive'!$B$15)+('WEIGHTED from Refinitive'!$B$16*'ISSUE SCORE from EIKON'!ER399)</f>
        <v>61.718338399189442</v>
      </c>
      <c r="I396" s="1">
        <f>('WEIGHTED from Refinitive'!$B$3*'ISSUE SCORE from EIKON'!N399)+('WEIGHTED from Refinitive'!$B$4*'ISSUE SCORE from EIKON'!AC399)+('ISSUE SCORE from EIKON'!AR399*'WEIGHTED from Refinitive'!$B$5)+('WEIGHTED from Refinitive'!$B$8*'ISSUE SCORE from EIKON'!BG399)+('ISSUE SCORE from EIKON'!BV399*'WEIGHTED from Refinitive'!$B$9)+('WEIGHTED from Refinitive'!$B$10*'ISSUE SCORE from EIKON'!CK399)+('ISSUE SCORE from EIKON'!CZ399*'WEIGHTED from Refinitive'!$B$11)+('WEIGHTED from Refinitive'!$B$14*'ISSUE SCORE from EIKON'!DO399)+('ISSUE SCORE from EIKON'!ED399*'WEIGHTED from Refinitive'!$B$15)+('WEIGHTED from Refinitive'!$B$16*'ISSUE SCORE from EIKON'!ES399)</f>
        <v>64.081110436326227</v>
      </c>
      <c r="J396" s="1">
        <f>('WEIGHTED from Refinitive'!$B$3*'ISSUE SCORE from EIKON'!O399)+('WEIGHTED from Refinitive'!$B$4*'ISSUE SCORE from EIKON'!AD399)+('ISSUE SCORE from EIKON'!AS399*'WEIGHTED from Refinitive'!$B$5)+('WEIGHTED from Refinitive'!$B$8*'ISSUE SCORE from EIKON'!BH399)+('ISSUE SCORE from EIKON'!BW399*'WEIGHTED from Refinitive'!$B$9)+('WEIGHTED from Refinitive'!$B$10*'ISSUE SCORE from EIKON'!CL399)+('ISSUE SCORE from EIKON'!DA399*'WEIGHTED from Refinitive'!$B$11)+('WEIGHTED from Refinitive'!$B$14*'ISSUE SCORE from EIKON'!DP399)+('ISSUE SCORE from EIKON'!EE399*'WEIGHTED from Refinitive'!$B$15)+('WEIGHTED from Refinitive'!$B$16*'ISSUE SCORE from EIKON'!ET399)</f>
        <v>66.937919150521552</v>
      </c>
      <c r="K396" s="1">
        <f>('WEIGHTED from Refinitive'!$B$3*'ISSUE SCORE from EIKON'!P399)+('WEIGHTED from Refinitive'!$B$4*'ISSUE SCORE from EIKON'!AE399)+('ISSUE SCORE from EIKON'!AT399*'WEIGHTED from Refinitive'!$B$5)+('WEIGHTED from Refinitive'!$B$8*'ISSUE SCORE from EIKON'!BI399)+('ISSUE SCORE from EIKON'!BX399*'WEIGHTED from Refinitive'!$B$9)+('WEIGHTED from Refinitive'!$B$10*'ISSUE SCORE from EIKON'!CM399)+('ISSUE SCORE from EIKON'!DB399*'WEIGHTED from Refinitive'!$B$11)+('WEIGHTED from Refinitive'!$B$14*'ISSUE SCORE from EIKON'!DQ399)+('ISSUE SCORE from EIKON'!EF399*'WEIGHTED from Refinitive'!$B$15)+('WEIGHTED from Refinitive'!$B$16*'ISSUE SCORE from EIKON'!EU399)</f>
        <v>54.826096079786659</v>
      </c>
      <c r="L396" s="1">
        <f>('WEIGHTED from Refinitive'!$B$3*'ISSUE SCORE from EIKON'!Q399)+('WEIGHTED from Refinitive'!$B$4*'ISSUE SCORE from EIKON'!AF399)+('ISSUE SCORE from EIKON'!AU399*'WEIGHTED from Refinitive'!$B$5)+('WEIGHTED from Refinitive'!$B$8*'ISSUE SCORE from EIKON'!BJ399)+('ISSUE SCORE from EIKON'!BY399*'WEIGHTED from Refinitive'!$B$9)+('WEIGHTED from Refinitive'!$B$10*'ISSUE SCORE from EIKON'!CN399)+('ISSUE SCORE from EIKON'!DC399*'WEIGHTED from Refinitive'!$B$11)+('WEIGHTED from Refinitive'!$B$14*'ISSUE SCORE from EIKON'!DR399)+('ISSUE SCORE from EIKON'!EG399*'WEIGHTED from Refinitive'!$B$15)+('WEIGHTED from Refinitive'!$B$16*'ISSUE SCORE from EIKON'!EV399)</f>
        <v>49.502601456815789</v>
      </c>
      <c r="M396" s="1">
        <f>('WEIGHTED from Refinitive'!$B$3*'ISSUE SCORE from EIKON'!R399)+('WEIGHTED from Refinitive'!$B$4*'ISSUE SCORE from EIKON'!AG399)+('ISSUE SCORE from EIKON'!AV399*'WEIGHTED from Refinitive'!$B$5)+('WEIGHTED from Refinitive'!$B$8*'ISSUE SCORE from EIKON'!BK399)+('ISSUE SCORE from EIKON'!BZ399*'WEIGHTED from Refinitive'!$B$9)+('WEIGHTED from Refinitive'!$B$10*'ISSUE SCORE from EIKON'!CO399)+('ISSUE SCORE from EIKON'!DD399*'WEIGHTED from Refinitive'!$B$11)+('WEIGHTED from Refinitive'!$B$14*'ISSUE SCORE from EIKON'!DS399)+('ISSUE SCORE from EIKON'!EH399*'WEIGHTED from Refinitive'!$B$15)+('WEIGHTED from Refinitive'!$B$16*'ISSUE SCORE from EIKON'!EW399)</f>
        <v>45.91423128454192</v>
      </c>
      <c r="N396" s="1">
        <f>('WEIGHTED from Refinitive'!$B$3*'ISSUE SCORE from EIKON'!S399)+('WEIGHTED from Refinitive'!$B$4*'ISSUE SCORE from EIKON'!AH399)+('ISSUE SCORE from EIKON'!AW399*'WEIGHTED from Refinitive'!$B$5)+('WEIGHTED from Refinitive'!$B$8*'ISSUE SCORE from EIKON'!BL399)+('ISSUE SCORE from EIKON'!CA399*'WEIGHTED from Refinitive'!$B$9)+('WEIGHTED from Refinitive'!$B$10*'ISSUE SCORE from EIKON'!CP399)+('ISSUE SCORE from EIKON'!DE399*'WEIGHTED from Refinitive'!$B$11)+('WEIGHTED from Refinitive'!$B$14*'ISSUE SCORE from EIKON'!DT399)+('ISSUE SCORE from EIKON'!EI399*'WEIGHTED from Refinitive'!$B$15)+('WEIGHTED from Refinitive'!$B$16*'ISSUE SCORE from EIKON'!EX399)</f>
        <v>30.749958725441598</v>
      </c>
      <c r="O396" s="1">
        <f>('WEIGHTED from Refinitive'!$B$3*'ISSUE SCORE from EIKON'!T399)+('WEIGHTED from Refinitive'!$B$4*'ISSUE SCORE from EIKON'!AI399)+('ISSUE SCORE from EIKON'!AX399*'WEIGHTED from Refinitive'!$B$5)+('WEIGHTED from Refinitive'!$B$8*'ISSUE SCORE from EIKON'!BM399)+('ISSUE SCORE from EIKON'!CB399*'WEIGHTED from Refinitive'!$B$9)+('WEIGHTED from Refinitive'!$B$10*'ISSUE SCORE from EIKON'!CQ399)+('ISSUE SCORE from EIKON'!DF399*'WEIGHTED from Refinitive'!$B$11)+('WEIGHTED from Refinitive'!$B$14*'ISSUE SCORE from EIKON'!DU399)+('ISSUE SCORE from EIKON'!EJ399*'WEIGHTED from Refinitive'!$B$15)+('WEIGHTED from Refinitive'!$B$16*'ISSUE SCORE from EIKON'!EY399)</f>
        <v>33.459848484848472</v>
      </c>
      <c r="P396" s="1">
        <f>('WEIGHTED from Refinitive'!$B$3*'ISSUE SCORE from EIKON'!U399)+('WEIGHTED from Refinitive'!$B$4*'ISSUE SCORE from EIKON'!AJ399)+('ISSUE SCORE from EIKON'!AY399*'WEIGHTED from Refinitive'!$B$5)+('WEIGHTED from Refinitive'!$B$8*'ISSUE SCORE from EIKON'!BN399)+('ISSUE SCORE from EIKON'!CC399*'WEIGHTED from Refinitive'!$B$9)+('WEIGHTED from Refinitive'!$B$10*'ISSUE SCORE from EIKON'!CR399)+('ISSUE SCORE from EIKON'!DG399*'WEIGHTED from Refinitive'!$B$11)+('WEIGHTED from Refinitive'!$B$14*'ISSUE SCORE from EIKON'!DV399)+('ISSUE SCORE from EIKON'!EK399*'WEIGHTED from Refinitive'!$B$15)+('WEIGHTED from Refinitive'!$B$16*'ISSUE SCORE from EIKON'!EZ399)</f>
        <v>43.115872534142632</v>
      </c>
    </row>
    <row r="397" spans="1:16" ht="15">
      <c r="A397" s="11" t="s">
        <v>468</v>
      </c>
      <c r="B397" s="1">
        <f>('WEIGHTED from Refinitive'!$B$3*'ISSUE SCORE from EIKON'!G400)+('WEIGHTED from Refinitive'!$B$4*'ISSUE SCORE from EIKON'!V400)+('ISSUE SCORE from EIKON'!AK400*'WEIGHTED from Refinitive'!$B$5)+('WEIGHTED from Refinitive'!$B$8*'ISSUE SCORE from EIKON'!AZ400)+('ISSUE SCORE from EIKON'!BO400*'WEIGHTED from Refinitive'!$B$9)+('WEIGHTED from Refinitive'!$B$10*'ISSUE SCORE from EIKON'!CD400)+('ISSUE SCORE from EIKON'!CS400*'WEIGHTED from Refinitive'!$B$11)+('WEIGHTED from Refinitive'!$B$14*'ISSUE SCORE from EIKON'!DH400)+('ISSUE SCORE from EIKON'!DW400*'WEIGHTED from Refinitive'!$B$15)+('WEIGHTED from Refinitive'!$B$16*'ISSUE SCORE from EIKON'!EL400)</f>
        <v>56.489185237353389</v>
      </c>
      <c r="C397" s="1">
        <f>('WEIGHTED from Refinitive'!$B$3*'ISSUE SCORE from EIKON'!H400)+('WEIGHTED from Refinitive'!$B$4*'ISSUE SCORE from EIKON'!W400)+('ISSUE SCORE from EIKON'!AL400*'WEIGHTED from Refinitive'!$B$5)+('WEIGHTED from Refinitive'!$B$8*'ISSUE SCORE from EIKON'!BA400)+('ISSUE SCORE from EIKON'!BP400*'WEIGHTED from Refinitive'!$B$9)+('WEIGHTED from Refinitive'!$B$10*'ISSUE SCORE from EIKON'!CE400)+('ISSUE SCORE from EIKON'!CT400*'WEIGHTED from Refinitive'!$B$11)+('WEIGHTED from Refinitive'!$B$14*'ISSUE SCORE from EIKON'!DI400)+('ISSUE SCORE from EIKON'!DX400*'WEIGHTED from Refinitive'!$B$15)+('WEIGHTED from Refinitive'!$B$16*'ISSUE SCORE from EIKON'!EM400)</f>
        <v>62.147508350742967</v>
      </c>
      <c r="D397" s="1">
        <f>('WEIGHTED from Refinitive'!$B$3*'ISSUE SCORE from EIKON'!I400)+('WEIGHTED from Refinitive'!$B$4*'ISSUE SCORE from EIKON'!X400)+('ISSUE SCORE from EIKON'!AM400*'WEIGHTED from Refinitive'!$B$5)+('WEIGHTED from Refinitive'!$B$8*'ISSUE SCORE from EIKON'!BB400)+('ISSUE SCORE from EIKON'!BQ400*'WEIGHTED from Refinitive'!$B$9)+('WEIGHTED from Refinitive'!$B$10*'ISSUE SCORE from EIKON'!CF400)+('ISSUE SCORE from EIKON'!CU400*'WEIGHTED from Refinitive'!$B$11)+('WEIGHTED from Refinitive'!$B$14*'ISSUE SCORE from EIKON'!DJ400)+('ISSUE SCORE from EIKON'!DY400*'WEIGHTED from Refinitive'!$B$15)+('WEIGHTED from Refinitive'!$B$16*'ISSUE SCORE from EIKON'!EN400)</f>
        <v>64.091511613255435</v>
      </c>
      <c r="E397" s="1">
        <f>('WEIGHTED from Refinitive'!$B$3*'ISSUE SCORE from EIKON'!J400)+('WEIGHTED from Refinitive'!$B$4*'ISSUE SCORE from EIKON'!Y400)+('ISSUE SCORE from EIKON'!AN400*'WEIGHTED from Refinitive'!$B$5)+('WEIGHTED from Refinitive'!$B$8*'ISSUE SCORE from EIKON'!BC400)+('ISSUE SCORE from EIKON'!BR400*'WEIGHTED from Refinitive'!$B$9)+('WEIGHTED from Refinitive'!$B$10*'ISSUE SCORE from EIKON'!CG400)+('ISSUE SCORE from EIKON'!CV400*'WEIGHTED from Refinitive'!$B$11)+('WEIGHTED from Refinitive'!$B$14*'ISSUE SCORE from EIKON'!DK400)+('ISSUE SCORE from EIKON'!DZ400*'WEIGHTED from Refinitive'!$B$15)+('WEIGHTED from Refinitive'!$B$16*'ISSUE SCORE from EIKON'!EO400)</f>
        <v>61.942624630296073</v>
      </c>
      <c r="F397" s="1">
        <f>('WEIGHTED from Refinitive'!$B$3*'ISSUE SCORE from EIKON'!K400)+('WEIGHTED from Refinitive'!$B$4*'ISSUE SCORE from EIKON'!Z400)+('ISSUE SCORE from EIKON'!AO400*'WEIGHTED from Refinitive'!$B$5)+('WEIGHTED from Refinitive'!$B$8*'ISSUE SCORE from EIKON'!BD400)+('ISSUE SCORE from EIKON'!BS400*'WEIGHTED from Refinitive'!$B$9)+('WEIGHTED from Refinitive'!$B$10*'ISSUE SCORE from EIKON'!CH400)+('ISSUE SCORE from EIKON'!CW400*'WEIGHTED from Refinitive'!$B$11)+('WEIGHTED from Refinitive'!$B$14*'ISSUE SCORE from EIKON'!DL400)+('ISSUE SCORE from EIKON'!EA400*'WEIGHTED from Refinitive'!$B$15)+('WEIGHTED from Refinitive'!$B$16*'ISSUE SCORE from EIKON'!EP400)</f>
        <v>53.782594598384044</v>
      </c>
      <c r="G397" s="1">
        <f>('WEIGHTED from Refinitive'!$B$3*'ISSUE SCORE from EIKON'!L400)+('WEIGHTED from Refinitive'!$B$4*'ISSUE SCORE from EIKON'!AA400)+('ISSUE SCORE from EIKON'!AP400*'WEIGHTED from Refinitive'!$B$5)+('WEIGHTED from Refinitive'!$B$8*'ISSUE SCORE from EIKON'!BE400)+('ISSUE SCORE from EIKON'!BT400*'WEIGHTED from Refinitive'!$B$9)+('WEIGHTED from Refinitive'!$B$10*'ISSUE SCORE from EIKON'!CI400)+('ISSUE SCORE from EIKON'!CX400*'WEIGHTED from Refinitive'!$B$11)+('WEIGHTED from Refinitive'!$B$14*'ISSUE SCORE from EIKON'!DM400)+('ISSUE SCORE from EIKON'!EB400*'WEIGHTED from Refinitive'!$B$15)+('WEIGHTED from Refinitive'!$B$16*'ISSUE SCORE from EIKON'!EQ400)</f>
        <v>55.693531534954353</v>
      </c>
      <c r="H397" s="1">
        <f>('WEIGHTED from Refinitive'!$B$3*'ISSUE SCORE from EIKON'!M400)+('WEIGHTED from Refinitive'!$B$4*'ISSUE SCORE from EIKON'!AB400)+('ISSUE SCORE from EIKON'!AQ400*'WEIGHTED from Refinitive'!$B$5)+('WEIGHTED from Refinitive'!$B$8*'ISSUE SCORE from EIKON'!BF400)+('ISSUE SCORE from EIKON'!BU400*'WEIGHTED from Refinitive'!$B$9)+('WEIGHTED from Refinitive'!$B$10*'ISSUE SCORE from EIKON'!CJ400)+('ISSUE SCORE from EIKON'!CY400*'WEIGHTED from Refinitive'!$B$11)+('WEIGHTED from Refinitive'!$B$14*'ISSUE SCORE from EIKON'!DN400)+('ISSUE SCORE from EIKON'!EC400*'WEIGHTED from Refinitive'!$B$15)+('WEIGHTED from Refinitive'!$B$16*'ISSUE SCORE from EIKON'!ER400)</f>
        <v>58.296378384608701</v>
      </c>
      <c r="I397" s="1">
        <f>('WEIGHTED from Refinitive'!$B$3*'ISSUE SCORE from EIKON'!N400)+('WEIGHTED from Refinitive'!$B$4*'ISSUE SCORE from EIKON'!AC400)+('ISSUE SCORE from EIKON'!AR400*'WEIGHTED from Refinitive'!$B$5)+('WEIGHTED from Refinitive'!$B$8*'ISSUE SCORE from EIKON'!BG400)+('ISSUE SCORE from EIKON'!BV400*'WEIGHTED from Refinitive'!$B$9)+('WEIGHTED from Refinitive'!$B$10*'ISSUE SCORE from EIKON'!CK400)+('ISSUE SCORE from EIKON'!CZ400*'WEIGHTED from Refinitive'!$B$11)+('WEIGHTED from Refinitive'!$B$14*'ISSUE SCORE from EIKON'!DO400)+('ISSUE SCORE from EIKON'!ED400*'WEIGHTED from Refinitive'!$B$15)+('WEIGHTED from Refinitive'!$B$16*'ISSUE SCORE from EIKON'!ES400)</f>
        <v>52.844101575056222</v>
      </c>
      <c r="J397" s="1">
        <f>('WEIGHTED from Refinitive'!$B$3*'ISSUE SCORE from EIKON'!O400)+('WEIGHTED from Refinitive'!$B$4*'ISSUE SCORE from EIKON'!AD400)+('ISSUE SCORE from EIKON'!AS400*'WEIGHTED from Refinitive'!$B$5)+('WEIGHTED from Refinitive'!$B$8*'ISSUE SCORE from EIKON'!BH400)+('ISSUE SCORE from EIKON'!BW400*'WEIGHTED from Refinitive'!$B$9)+('WEIGHTED from Refinitive'!$B$10*'ISSUE SCORE from EIKON'!CL400)+('ISSUE SCORE from EIKON'!DA400*'WEIGHTED from Refinitive'!$B$11)+('WEIGHTED from Refinitive'!$B$14*'ISSUE SCORE from EIKON'!DP400)+('ISSUE SCORE from EIKON'!EE400*'WEIGHTED from Refinitive'!$B$15)+('WEIGHTED from Refinitive'!$B$16*'ISSUE SCORE from EIKON'!ET400)</f>
        <v>58.201467611336007</v>
      </c>
      <c r="K397" s="1">
        <f>('WEIGHTED from Refinitive'!$B$3*'ISSUE SCORE from EIKON'!P400)+('WEIGHTED from Refinitive'!$B$4*'ISSUE SCORE from EIKON'!AE400)+('ISSUE SCORE from EIKON'!AT400*'WEIGHTED from Refinitive'!$B$5)+('WEIGHTED from Refinitive'!$B$8*'ISSUE SCORE from EIKON'!BI400)+('ISSUE SCORE from EIKON'!BX400*'WEIGHTED from Refinitive'!$B$9)+('WEIGHTED from Refinitive'!$B$10*'ISSUE SCORE from EIKON'!CM400)+('ISSUE SCORE from EIKON'!DB400*'WEIGHTED from Refinitive'!$B$11)+('WEIGHTED from Refinitive'!$B$14*'ISSUE SCORE from EIKON'!DQ400)+('ISSUE SCORE from EIKON'!EF400*'WEIGHTED from Refinitive'!$B$15)+('WEIGHTED from Refinitive'!$B$16*'ISSUE SCORE from EIKON'!EU400)</f>
        <v>65.594939035425043</v>
      </c>
      <c r="L397" s="1">
        <f>('WEIGHTED from Refinitive'!$B$3*'ISSUE SCORE from EIKON'!Q400)+('WEIGHTED from Refinitive'!$B$4*'ISSUE SCORE from EIKON'!AF400)+('ISSUE SCORE from EIKON'!AU400*'WEIGHTED from Refinitive'!$B$5)+('WEIGHTED from Refinitive'!$B$8*'ISSUE SCORE from EIKON'!BJ400)+('ISSUE SCORE from EIKON'!BY400*'WEIGHTED from Refinitive'!$B$9)+('WEIGHTED from Refinitive'!$B$10*'ISSUE SCORE from EIKON'!CN400)+('ISSUE SCORE from EIKON'!DC400*'WEIGHTED from Refinitive'!$B$11)+('WEIGHTED from Refinitive'!$B$14*'ISSUE SCORE from EIKON'!DR400)+('ISSUE SCORE from EIKON'!EG400*'WEIGHTED from Refinitive'!$B$15)+('WEIGHTED from Refinitive'!$B$16*'ISSUE SCORE from EIKON'!EV400)</f>
        <v>50.448963715571722</v>
      </c>
      <c r="M397" s="1">
        <f>('WEIGHTED from Refinitive'!$B$3*'ISSUE SCORE from EIKON'!R400)+('WEIGHTED from Refinitive'!$B$4*'ISSUE SCORE from EIKON'!AG400)+('ISSUE SCORE from EIKON'!AV400*'WEIGHTED from Refinitive'!$B$5)+('WEIGHTED from Refinitive'!$B$8*'ISSUE SCORE from EIKON'!BK400)+('ISSUE SCORE from EIKON'!BZ400*'WEIGHTED from Refinitive'!$B$9)+('WEIGHTED from Refinitive'!$B$10*'ISSUE SCORE from EIKON'!CO400)+('ISSUE SCORE from EIKON'!DD400*'WEIGHTED from Refinitive'!$B$11)+('WEIGHTED from Refinitive'!$B$14*'ISSUE SCORE from EIKON'!DS400)+('ISSUE SCORE from EIKON'!EH400*'WEIGHTED from Refinitive'!$B$15)+('WEIGHTED from Refinitive'!$B$16*'ISSUE SCORE from EIKON'!EW400)</f>
        <v>49.390025025416399</v>
      </c>
      <c r="N397" s="1">
        <f>('WEIGHTED from Refinitive'!$B$3*'ISSUE SCORE from EIKON'!S400)+('WEIGHTED from Refinitive'!$B$4*'ISSUE SCORE from EIKON'!AH400)+('ISSUE SCORE from EIKON'!AW400*'WEIGHTED from Refinitive'!$B$5)+('WEIGHTED from Refinitive'!$B$8*'ISSUE SCORE from EIKON'!BL400)+('ISSUE SCORE from EIKON'!CA400*'WEIGHTED from Refinitive'!$B$9)+('WEIGHTED from Refinitive'!$B$10*'ISSUE SCORE from EIKON'!CP400)+('ISSUE SCORE from EIKON'!DE400*'WEIGHTED from Refinitive'!$B$11)+('WEIGHTED from Refinitive'!$B$14*'ISSUE SCORE from EIKON'!DT400)+('ISSUE SCORE from EIKON'!EI400*'WEIGHTED from Refinitive'!$B$15)+('WEIGHTED from Refinitive'!$B$16*'ISSUE SCORE from EIKON'!EX400)</f>
        <v>49.345163170163119</v>
      </c>
      <c r="O397" s="1">
        <f>('WEIGHTED from Refinitive'!$B$3*'ISSUE SCORE from EIKON'!T400)+('WEIGHTED from Refinitive'!$B$4*'ISSUE SCORE from EIKON'!AI400)+('ISSUE SCORE from EIKON'!AX400*'WEIGHTED from Refinitive'!$B$5)+('WEIGHTED from Refinitive'!$B$8*'ISSUE SCORE from EIKON'!BM400)+('ISSUE SCORE from EIKON'!CB400*'WEIGHTED from Refinitive'!$B$9)+('WEIGHTED from Refinitive'!$B$10*'ISSUE SCORE from EIKON'!CQ400)+('ISSUE SCORE from EIKON'!DF400*'WEIGHTED from Refinitive'!$B$11)+('WEIGHTED from Refinitive'!$B$14*'ISSUE SCORE from EIKON'!DU400)+('ISSUE SCORE from EIKON'!EJ400*'WEIGHTED from Refinitive'!$B$15)+('WEIGHTED from Refinitive'!$B$16*'ISSUE SCORE from EIKON'!EY400)</f>
        <v>0</v>
      </c>
      <c r="P397" s="1">
        <f>('WEIGHTED from Refinitive'!$B$3*'ISSUE SCORE from EIKON'!U400)+('WEIGHTED from Refinitive'!$B$4*'ISSUE SCORE from EIKON'!AJ400)+('ISSUE SCORE from EIKON'!AY400*'WEIGHTED from Refinitive'!$B$5)+('WEIGHTED from Refinitive'!$B$8*'ISSUE SCORE from EIKON'!BN400)+('ISSUE SCORE from EIKON'!CC400*'WEIGHTED from Refinitive'!$B$9)+('WEIGHTED from Refinitive'!$B$10*'ISSUE SCORE from EIKON'!CR400)+('ISSUE SCORE from EIKON'!DG400*'WEIGHTED from Refinitive'!$B$11)+('WEIGHTED from Refinitive'!$B$14*'ISSUE SCORE from EIKON'!DV400)+('ISSUE SCORE from EIKON'!EK400*'WEIGHTED from Refinitive'!$B$15)+('WEIGHTED from Refinitive'!$B$16*'ISSUE SCORE from EIKON'!EZ400)</f>
        <v>0</v>
      </c>
    </row>
    <row r="398" spans="1:16" ht="15">
      <c r="A398" s="11" t="s">
        <v>469</v>
      </c>
      <c r="B398" s="1">
        <f>('WEIGHTED from Refinitive'!$B$3*'ISSUE SCORE from EIKON'!G401)+('WEIGHTED from Refinitive'!$B$4*'ISSUE SCORE from EIKON'!V401)+('ISSUE SCORE from EIKON'!AK401*'WEIGHTED from Refinitive'!$B$5)+('WEIGHTED from Refinitive'!$B$8*'ISSUE SCORE from EIKON'!AZ401)+('ISSUE SCORE from EIKON'!BO401*'WEIGHTED from Refinitive'!$B$9)+('WEIGHTED from Refinitive'!$B$10*'ISSUE SCORE from EIKON'!CD401)+('ISSUE SCORE from EIKON'!CS401*'WEIGHTED from Refinitive'!$B$11)+('WEIGHTED from Refinitive'!$B$14*'ISSUE SCORE from EIKON'!DH401)+('ISSUE SCORE from EIKON'!DW401*'WEIGHTED from Refinitive'!$B$15)+('WEIGHTED from Refinitive'!$B$16*'ISSUE SCORE from EIKON'!EL401)</f>
        <v>71.566036075944126</v>
      </c>
      <c r="C398" s="1">
        <f>('WEIGHTED from Refinitive'!$B$3*'ISSUE SCORE from EIKON'!H401)+('WEIGHTED from Refinitive'!$B$4*'ISSUE SCORE from EIKON'!W401)+('ISSUE SCORE from EIKON'!AL401*'WEIGHTED from Refinitive'!$B$5)+('WEIGHTED from Refinitive'!$B$8*'ISSUE SCORE from EIKON'!BA401)+('ISSUE SCORE from EIKON'!BP401*'WEIGHTED from Refinitive'!$B$9)+('WEIGHTED from Refinitive'!$B$10*'ISSUE SCORE from EIKON'!CE401)+('ISSUE SCORE from EIKON'!CT401*'WEIGHTED from Refinitive'!$B$11)+('WEIGHTED from Refinitive'!$B$14*'ISSUE SCORE from EIKON'!DI401)+('ISSUE SCORE from EIKON'!DX401*'WEIGHTED from Refinitive'!$B$15)+('WEIGHTED from Refinitive'!$B$16*'ISSUE SCORE from EIKON'!EM401)</f>
        <v>73.10549279477425</v>
      </c>
      <c r="D398" s="1">
        <f>('WEIGHTED from Refinitive'!$B$3*'ISSUE SCORE from EIKON'!I401)+('WEIGHTED from Refinitive'!$B$4*'ISSUE SCORE from EIKON'!X401)+('ISSUE SCORE from EIKON'!AM401*'WEIGHTED from Refinitive'!$B$5)+('WEIGHTED from Refinitive'!$B$8*'ISSUE SCORE from EIKON'!BB401)+('ISSUE SCORE from EIKON'!BQ401*'WEIGHTED from Refinitive'!$B$9)+('WEIGHTED from Refinitive'!$B$10*'ISSUE SCORE from EIKON'!CF401)+('ISSUE SCORE from EIKON'!CU401*'WEIGHTED from Refinitive'!$B$11)+('WEIGHTED from Refinitive'!$B$14*'ISSUE SCORE from EIKON'!DJ401)+('ISSUE SCORE from EIKON'!DY401*'WEIGHTED from Refinitive'!$B$15)+('WEIGHTED from Refinitive'!$B$16*'ISSUE SCORE from EIKON'!EN401)</f>
        <v>73.402024579156105</v>
      </c>
      <c r="E398" s="1">
        <f>('WEIGHTED from Refinitive'!$B$3*'ISSUE SCORE from EIKON'!J401)+('WEIGHTED from Refinitive'!$B$4*'ISSUE SCORE from EIKON'!Y401)+('ISSUE SCORE from EIKON'!AN401*'WEIGHTED from Refinitive'!$B$5)+('WEIGHTED from Refinitive'!$B$8*'ISSUE SCORE from EIKON'!BC401)+('ISSUE SCORE from EIKON'!BR401*'WEIGHTED from Refinitive'!$B$9)+('WEIGHTED from Refinitive'!$B$10*'ISSUE SCORE from EIKON'!CG401)+('ISSUE SCORE from EIKON'!CV401*'WEIGHTED from Refinitive'!$B$11)+('WEIGHTED from Refinitive'!$B$14*'ISSUE SCORE from EIKON'!DK401)+('ISSUE SCORE from EIKON'!DZ401*'WEIGHTED from Refinitive'!$B$15)+('WEIGHTED from Refinitive'!$B$16*'ISSUE SCORE from EIKON'!EO401)</f>
        <v>77.045139230300265</v>
      </c>
      <c r="F398" s="1">
        <f>('WEIGHTED from Refinitive'!$B$3*'ISSUE SCORE from EIKON'!K401)+('WEIGHTED from Refinitive'!$B$4*'ISSUE SCORE from EIKON'!Z401)+('ISSUE SCORE from EIKON'!AO401*'WEIGHTED from Refinitive'!$B$5)+('WEIGHTED from Refinitive'!$B$8*'ISSUE SCORE from EIKON'!BD401)+('ISSUE SCORE from EIKON'!BS401*'WEIGHTED from Refinitive'!$B$9)+('WEIGHTED from Refinitive'!$B$10*'ISSUE SCORE from EIKON'!CH401)+('ISSUE SCORE from EIKON'!CW401*'WEIGHTED from Refinitive'!$B$11)+('WEIGHTED from Refinitive'!$B$14*'ISSUE SCORE from EIKON'!DL401)+('ISSUE SCORE from EIKON'!EA401*'WEIGHTED from Refinitive'!$B$15)+('WEIGHTED from Refinitive'!$B$16*'ISSUE SCORE from EIKON'!EP401)</f>
        <v>76.214644300653447</v>
      </c>
      <c r="G398" s="1">
        <f>('WEIGHTED from Refinitive'!$B$3*'ISSUE SCORE from EIKON'!L401)+('WEIGHTED from Refinitive'!$B$4*'ISSUE SCORE from EIKON'!AA401)+('ISSUE SCORE from EIKON'!AP401*'WEIGHTED from Refinitive'!$B$5)+('WEIGHTED from Refinitive'!$B$8*'ISSUE SCORE from EIKON'!BE401)+('ISSUE SCORE from EIKON'!BT401*'WEIGHTED from Refinitive'!$B$9)+('WEIGHTED from Refinitive'!$B$10*'ISSUE SCORE from EIKON'!CI401)+('ISSUE SCORE from EIKON'!CX401*'WEIGHTED from Refinitive'!$B$11)+('WEIGHTED from Refinitive'!$B$14*'ISSUE SCORE from EIKON'!DM401)+('ISSUE SCORE from EIKON'!EB401*'WEIGHTED from Refinitive'!$B$15)+('WEIGHTED from Refinitive'!$B$16*'ISSUE SCORE from EIKON'!EQ401)</f>
        <v>73.085220304145238</v>
      </c>
      <c r="H398" s="1">
        <f>('WEIGHTED from Refinitive'!$B$3*'ISSUE SCORE from EIKON'!M401)+('WEIGHTED from Refinitive'!$B$4*'ISSUE SCORE from EIKON'!AB401)+('ISSUE SCORE from EIKON'!AQ401*'WEIGHTED from Refinitive'!$B$5)+('WEIGHTED from Refinitive'!$B$8*'ISSUE SCORE from EIKON'!BF401)+('ISSUE SCORE from EIKON'!BU401*'WEIGHTED from Refinitive'!$B$9)+('WEIGHTED from Refinitive'!$B$10*'ISSUE SCORE from EIKON'!CJ401)+('ISSUE SCORE from EIKON'!CY401*'WEIGHTED from Refinitive'!$B$11)+('WEIGHTED from Refinitive'!$B$14*'ISSUE SCORE from EIKON'!DN401)+('ISSUE SCORE from EIKON'!EC401*'WEIGHTED from Refinitive'!$B$15)+('WEIGHTED from Refinitive'!$B$16*'ISSUE SCORE from EIKON'!ER401)</f>
        <v>72.921143723165017</v>
      </c>
      <c r="I398" s="1">
        <f>('WEIGHTED from Refinitive'!$B$3*'ISSUE SCORE from EIKON'!N401)+('WEIGHTED from Refinitive'!$B$4*'ISSUE SCORE from EIKON'!AC401)+('ISSUE SCORE from EIKON'!AR401*'WEIGHTED from Refinitive'!$B$5)+('WEIGHTED from Refinitive'!$B$8*'ISSUE SCORE from EIKON'!BG401)+('ISSUE SCORE from EIKON'!BV401*'WEIGHTED from Refinitive'!$B$9)+('WEIGHTED from Refinitive'!$B$10*'ISSUE SCORE from EIKON'!CK401)+('ISSUE SCORE from EIKON'!CZ401*'WEIGHTED from Refinitive'!$B$11)+('WEIGHTED from Refinitive'!$B$14*'ISSUE SCORE from EIKON'!DO401)+('ISSUE SCORE from EIKON'!ED401*'WEIGHTED from Refinitive'!$B$15)+('WEIGHTED from Refinitive'!$B$16*'ISSUE SCORE from EIKON'!ES401)</f>
        <v>77.185474585938763</v>
      </c>
      <c r="J398" s="1">
        <f>('WEIGHTED from Refinitive'!$B$3*'ISSUE SCORE from EIKON'!O401)+('WEIGHTED from Refinitive'!$B$4*'ISSUE SCORE from EIKON'!AD401)+('ISSUE SCORE from EIKON'!AS401*'WEIGHTED from Refinitive'!$B$5)+('WEIGHTED from Refinitive'!$B$8*'ISSUE SCORE from EIKON'!BH401)+('ISSUE SCORE from EIKON'!BW401*'WEIGHTED from Refinitive'!$B$9)+('WEIGHTED from Refinitive'!$B$10*'ISSUE SCORE from EIKON'!CL401)+('ISSUE SCORE from EIKON'!DA401*'WEIGHTED from Refinitive'!$B$11)+('WEIGHTED from Refinitive'!$B$14*'ISSUE SCORE from EIKON'!DP401)+('ISSUE SCORE from EIKON'!EE401*'WEIGHTED from Refinitive'!$B$15)+('WEIGHTED from Refinitive'!$B$16*'ISSUE SCORE from EIKON'!ET401)</f>
        <v>68.45366877274769</v>
      </c>
      <c r="K398" s="1">
        <f>('WEIGHTED from Refinitive'!$B$3*'ISSUE SCORE from EIKON'!P401)+('WEIGHTED from Refinitive'!$B$4*'ISSUE SCORE from EIKON'!AE401)+('ISSUE SCORE from EIKON'!AT401*'WEIGHTED from Refinitive'!$B$5)+('WEIGHTED from Refinitive'!$B$8*'ISSUE SCORE from EIKON'!BI401)+('ISSUE SCORE from EIKON'!BX401*'WEIGHTED from Refinitive'!$B$9)+('WEIGHTED from Refinitive'!$B$10*'ISSUE SCORE from EIKON'!CM401)+('ISSUE SCORE from EIKON'!DB401*'WEIGHTED from Refinitive'!$B$11)+('WEIGHTED from Refinitive'!$B$14*'ISSUE SCORE from EIKON'!DQ401)+('ISSUE SCORE from EIKON'!EF401*'WEIGHTED from Refinitive'!$B$15)+('WEIGHTED from Refinitive'!$B$16*'ISSUE SCORE from EIKON'!EU401)</f>
        <v>64.557015766038248</v>
      </c>
      <c r="L398" s="1">
        <f>('WEIGHTED from Refinitive'!$B$3*'ISSUE SCORE from EIKON'!Q401)+('WEIGHTED from Refinitive'!$B$4*'ISSUE SCORE from EIKON'!AF401)+('ISSUE SCORE from EIKON'!AU401*'WEIGHTED from Refinitive'!$B$5)+('WEIGHTED from Refinitive'!$B$8*'ISSUE SCORE from EIKON'!BJ401)+('ISSUE SCORE from EIKON'!BY401*'WEIGHTED from Refinitive'!$B$9)+('WEIGHTED from Refinitive'!$B$10*'ISSUE SCORE from EIKON'!CN401)+('ISSUE SCORE from EIKON'!DC401*'WEIGHTED from Refinitive'!$B$11)+('WEIGHTED from Refinitive'!$B$14*'ISSUE SCORE from EIKON'!DR401)+('ISSUE SCORE from EIKON'!EG401*'WEIGHTED from Refinitive'!$B$15)+('WEIGHTED from Refinitive'!$B$16*'ISSUE SCORE from EIKON'!EV401)</f>
        <v>64.912487236697757</v>
      </c>
      <c r="M398" s="1">
        <f>('WEIGHTED from Refinitive'!$B$3*'ISSUE SCORE from EIKON'!R401)+('WEIGHTED from Refinitive'!$B$4*'ISSUE SCORE from EIKON'!AG401)+('ISSUE SCORE from EIKON'!AV401*'WEIGHTED from Refinitive'!$B$5)+('WEIGHTED from Refinitive'!$B$8*'ISSUE SCORE from EIKON'!BK401)+('ISSUE SCORE from EIKON'!BZ401*'WEIGHTED from Refinitive'!$B$9)+('WEIGHTED from Refinitive'!$B$10*'ISSUE SCORE from EIKON'!CO401)+('ISSUE SCORE from EIKON'!DD401*'WEIGHTED from Refinitive'!$B$11)+('WEIGHTED from Refinitive'!$B$14*'ISSUE SCORE from EIKON'!DS401)+('ISSUE SCORE from EIKON'!EH401*'WEIGHTED from Refinitive'!$B$15)+('WEIGHTED from Refinitive'!$B$16*'ISSUE SCORE from EIKON'!EW401)</f>
        <v>60.094257455954136</v>
      </c>
      <c r="N398" s="1">
        <f>('WEIGHTED from Refinitive'!$B$3*'ISSUE SCORE from EIKON'!S401)+('WEIGHTED from Refinitive'!$B$4*'ISSUE SCORE from EIKON'!AH401)+('ISSUE SCORE from EIKON'!AW401*'WEIGHTED from Refinitive'!$B$5)+('WEIGHTED from Refinitive'!$B$8*'ISSUE SCORE from EIKON'!BL401)+('ISSUE SCORE from EIKON'!CA401*'WEIGHTED from Refinitive'!$B$9)+('WEIGHTED from Refinitive'!$B$10*'ISSUE SCORE from EIKON'!CP401)+('ISSUE SCORE from EIKON'!DE401*'WEIGHTED from Refinitive'!$B$11)+('WEIGHTED from Refinitive'!$B$14*'ISSUE SCORE from EIKON'!DT401)+('ISSUE SCORE from EIKON'!EI401*'WEIGHTED from Refinitive'!$B$15)+('WEIGHTED from Refinitive'!$B$16*'ISSUE SCORE from EIKON'!EX401)</f>
        <v>55.493808777429422</v>
      </c>
      <c r="O398" s="1">
        <f>('WEIGHTED from Refinitive'!$B$3*'ISSUE SCORE from EIKON'!T401)+('WEIGHTED from Refinitive'!$B$4*'ISSUE SCORE from EIKON'!AI401)+('ISSUE SCORE from EIKON'!AX401*'WEIGHTED from Refinitive'!$B$5)+('WEIGHTED from Refinitive'!$B$8*'ISSUE SCORE from EIKON'!BM401)+('ISSUE SCORE from EIKON'!CB401*'WEIGHTED from Refinitive'!$B$9)+('WEIGHTED from Refinitive'!$B$10*'ISSUE SCORE from EIKON'!CQ401)+('ISSUE SCORE from EIKON'!DF401*'WEIGHTED from Refinitive'!$B$11)+('WEIGHTED from Refinitive'!$B$14*'ISSUE SCORE from EIKON'!DU401)+('ISSUE SCORE from EIKON'!EJ401*'WEIGHTED from Refinitive'!$B$15)+('WEIGHTED from Refinitive'!$B$16*'ISSUE SCORE from EIKON'!EY401)</f>
        <v>68.594424294015269</v>
      </c>
      <c r="P398" s="1">
        <f>('WEIGHTED from Refinitive'!$B$3*'ISSUE SCORE from EIKON'!U401)+('WEIGHTED from Refinitive'!$B$4*'ISSUE SCORE from EIKON'!AJ401)+('ISSUE SCORE from EIKON'!AY401*'WEIGHTED from Refinitive'!$B$5)+('WEIGHTED from Refinitive'!$B$8*'ISSUE SCORE from EIKON'!BN401)+('ISSUE SCORE from EIKON'!CC401*'WEIGHTED from Refinitive'!$B$9)+('WEIGHTED from Refinitive'!$B$10*'ISSUE SCORE from EIKON'!CR401)+('ISSUE SCORE from EIKON'!DG401*'WEIGHTED from Refinitive'!$B$11)+('WEIGHTED from Refinitive'!$B$14*'ISSUE SCORE from EIKON'!DV401)+('ISSUE SCORE from EIKON'!EK401*'WEIGHTED from Refinitive'!$B$15)+('WEIGHTED from Refinitive'!$B$16*'ISSUE SCORE from EIKON'!EZ401)</f>
        <v>61.645150659133684</v>
      </c>
    </row>
    <row r="399" spans="1:16" ht="15">
      <c r="A399" s="11" t="s">
        <v>470</v>
      </c>
      <c r="B399" s="1">
        <f>('WEIGHTED from Refinitive'!$B$3*'ISSUE SCORE from EIKON'!G402)+('WEIGHTED from Refinitive'!$B$4*'ISSUE SCORE from EIKON'!V402)+('ISSUE SCORE from EIKON'!AK402*'WEIGHTED from Refinitive'!$B$5)+('WEIGHTED from Refinitive'!$B$8*'ISSUE SCORE from EIKON'!AZ402)+('ISSUE SCORE from EIKON'!BO402*'WEIGHTED from Refinitive'!$B$9)+('WEIGHTED from Refinitive'!$B$10*'ISSUE SCORE from EIKON'!CD402)+('ISSUE SCORE from EIKON'!CS402*'WEIGHTED from Refinitive'!$B$11)+('WEIGHTED from Refinitive'!$B$14*'ISSUE SCORE from EIKON'!DH402)+('ISSUE SCORE from EIKON'!DW402*'WEIGHTED from Refinitive'!$B$15)+('WEIGHTED from Refinitive'!$B$16*'ISSUE SCORE from EIKON'!EL402)</f>
        <v>60.120922085365684</v>
      </c>
      <c r="C399" s="1">
        <f>('WEIGHTED from Refinitive'!$B$3*'ISSUE SCORE from EIKON'!H402)+('WEIGHTED from Refinitive'!$B$4*'ISSUE SCORE from EIKON'!W402)+('ISSUE SCORE from EIKON'!AL402*'WEIGHTED from Refinitive'!$B$5)+('WEIGHTED from Refinitive'!$B$8*'ISSUE SCORE from EIKON'!BA402)+('ISSUE SCORE from EIKON'!BP402*'WEIGHTED from Refinitive'!$B$9)+('WEIGHTED from Refinitive'!$B$10*'ISSUE SCORE from EIKON'!CE402)+('ISSUE SCORE from EIKON'!CT402*'WEIGHTED from Refinitive'!$B$11)+('WEIGHTED from Refinitive'!$B$14*'ISSUE SCORE from EIKON'!DI402)+('ISSUE SCORE from EIKON'!DX402*'WEIGHTED from Refinitive'!$B$15)+('WEIGHTED from Refinitive'!$B$16*'ISSUE SCORE from EIKON'!EM402)</f>
        <v>68.695864109099659</v>
      </c>
      <c r="D399" s="1">
        <f>('WEIGHTED from Refinitive'!$B$3*'ISSUE SCORE from EIKON'!I402)+('WEIGHTED from Refinitive'!$B$4*'ISSUE SCORE from EIKON'!X402)+('ISSUE SCORE from EIKON'!AM402*'WEIGHTED from Refinitive'!$B$5)+('WEIGHTED from Refinitive'!$B$8*'ISSUE SCORE from EIKON'!BB402)+('ISSUE SCORE from EIKON'!BQ402*'WEIGHTED from Refinitive'!$B$9)+('WEIGHTED from Refinitive'!$B$10*'ISSUE SCORE from EIKON'!CF402)+('ISSUE SCORE from EIKON'!CU402*'WEIGHTED from Refinitive'!$B$11)+('WEIGHTED from Refinitive'!$B$14*'ISSUE SCORE from EIKON'!DJ402)+('ISSUE SCORE from EIKON'!DY402*'WEIGHTED from Refinitive'!$B$15)+('WEIGHTED from Refinitive'!$B$16*'ISSUE SCORE from EIKON'!EN402)</f>
        <v>56.166574391909293</v>
      </c>
      <c r="E399" s="1">
        <f>('WEIGHTED from Refinitive'!$B$3*'ISSUE SCORE from EIKON'!J402)+('WEIGHTED from Refinitive'!$B$4*'ISSUE SCORE from EIKON'!Y402)+('ISSUE SCORE from EIKON'!AN402*'WEIGHTED from Refinitive'!$B$5)+('WEIGHTED from Refinitive'!$B$8*'ISSUE SCORE from EIKON'!BC402)+('ISSUE SCORE from EIKON'!BR402*'WEIGHTED from Refinitive'!$B$9)+('WEIGHTED from Refinitive'!$B$10*'ISSUE SCORE from EIKON'!CG402)+('ISSUE SCORE from EIKON'!CV402*'WEIGHTED from Refinitive'!$B$11)+('WEIGHTED from Refinitive'!$B$14*'ISSUE SCORE from EIKON'!DK402)+('ISSUE SCORE from EIKON'!DZ402*'WEIGHTED from Refinitive'!$B$15)+('WEIGHTED from Refinitive'!$B$16*'ISSUE SCORE from EIKON'!EO402)</f>
        <v>51.602772270045413</v>
      </c>
      <c r="F399" s="1">
        <f>('WEIGHTED from Refinitive'!$B$3*'ISSUE SCORE from EIKON'!K402)+('WEIGHTED from Refinitive'!$B$4*'ISSUE SCORE from EIKON'!Z402)+('ISSUE SCORE from EIKON'!AO402*'WEIGHTED from Refinitive'!$B$5)+('WEIGHTED from Refinitive'!$B$8*'ISSUE SCORE from EIKON'!BD402)+('ISSUE SCORE from EIKON'!BS402*'WEIGHTED from Refinitive'!$B$9)+('WEIGHTED from Refinitive'!$B$10*'ISSUE SCORE from EIKON'!CH402)+('ISSUE SCORE from EIKON'!CW402*'WEIGHTED from Refinitive'!$B$11)+('WEIGHTED from Refinitive'!$B$14*'ISSUE SCORE from EIKON'!DL402)+('ISSUE SCORE from EIKON'!EA402*'WEIGHTED from Refinitive'!$B$15)+('WEIGHTED from Refinitive'!$B$16*'ISSUE SCORE from EIKON'!EP402)</f>
        <v>50.25628441326112</v>
      </c>
      <c r="G399" s="1">
        <f>('WEIGHTED from Refinitive'!$B$3*'ISSUE SCORE from EIKON'!L402)+('WEIGHTED from Refinitive'!$B$4*'ISSUE SCORE from EIKON'!AA402)+('ISSUE SCORE from EIKON'!AP402*'WEIGHTED from Refinitive'!$B$5)+('WEIGHTED from Refinitive'!$B$8*'ISSUE SCORE from EIKON'!BE402)+('ISSUE SCORE from EIKON'!BT402*'WEIGHTED from Refinitive'!$B$9)+('WEIGHTED from Refinitive'!$B$10*'ISSUE SCORE from EIKON'!CI402)+('ISSUE SCORE from EIKON'!CX402*'WEIGHTED from Refinitive'!$B$11)+('WEIGHTED from Refinitive'!$B$14*'ISSUE SCORE from EIKON'!DM402)+('ISSUE SCORE from EIKON'!EB402*'WEIGHTED from Refinitive'!$B$15)+('WEIGHTED from Refinitive'!$B$16*'ISSUE SCORE from EIKON'!EQ402)</f>
        <v>66.955293819655466</v>
      </c>
      <c r="H399" s="1">
        <f>('WEIGHTED from Refinitive'!$B$3*'ISSUE SCORE from EIKON'!M402)+('WEIGHTED from Refinitive'!$B$4*'ISSUE SCORE from EIKON'!AB402)+('ISSUE SCORE from EIKON'!AQ402*'WEIGHTED from Refinitive'!$B$5)+('WEIGHTED from Refinitive'!$B$8*'ISSUE SCORE from EIKON'!BF402)+('ISSUE SCORE from EIKON'!BU402*'WEIGHTED from Refinitive'!$B$9)+('WEIGHTED from Refinitive'!$B$10*'ISSUE SCORE from EIKON'!CJ402)+('ISSUE SCORE from EIKON'!CY402*'WEIGHTED from Refinitive'!$B$11)+('WEIGHTED from Refinitive'!$B$14*'ISSUE SCORE from EIKON'!DN402)+('ISSUE SCORE from EIKON'!EC402*'WEIGHTED from Refinitive'!$B$15)+('WEIGHTED from Refinitive'!$B$16*'ISSUE SCORE from EIKON'!ER402)</f>
        <v>65.374025518261305</v>
      </c>
      <c r="I399" s="1">
        <f>('WEIGHTED from Refinitive'!$B$3*'ISSUE SCORE from EIKON'!N402)+('WEIGHTED from Refinitive'!$B$4*'ISSUE SCORE from EIKON'!AC402)+('ISSUE SCORE from EIKON'!AR402*'WEIGHTED from Refinitive'!$B$5)+('WEIGHTED from Refinitive'!$B$8*'ISSUE SCORE from EIKON'!BG402)+('ISSUE SCORE from EIKON'!BV402*'WEIGHTED from Refinitive'!$B$9)+('WEIGHTED from Refinitive'!$B$10*'ISSUE SCORE from EIKON'!CK402)+('ISSUE SCORE from EIKON'!CZ402*'WEIGHTED from Refinitive'!$B$11)+('WEIGHTED from Refinitive'!$B$14*'ISSUE SCORE from EIKON'!DO402)+('ISSUE SCORE from EIKON'!ED402*'WEIGHTED from Refinitive'!$B$15)+('WEIGHTED from Refinitive'!$B$16*'ISSUE SCORE from EIKON'!ES402)</f>
        <v>57.305652738904399</v>
      </c>
      <c r="J399" s="1">
        <f>('WEIGHTED from Refinitive'!$B$3*'ISSUE SCORE from EIKON'!O402)+('WEIGHTED from Refinitive'!$B$4*'ISSUE SCORE from EIKON'!AD402)+('ISSUE SCORE from EIKON'!AS402*'WEIGHTED from Refinitive'!$B$5)+('WEIGHTED from Refinitive'!$B$8*'ISSUE SCORE from EIKON'!BH402)+('ISSUE SCORE from EIKON'!BW402*'WEIGHTED from Refinitive'!$B$9)+('WEIGHTED from Refinitive'!$B$10*'ISSUE SCORE from EIKON'!CL402)+('ISSUE SCORE from EIKON'!DA402*'WEIGHTED from Refinitive'!$B$11)+('WEIGHTED from Refinitive'!$B$14*'ISSUE SCORE from EIKON'!DP402)+('ISSUE SCORE from EIKON'!EE402*'WEIGHTED from Refinitive'!$B$15)+('WEIGHTED from Refinitive'!$B$16*'ISSUE SCORE from EIKON'!ET402)</f>
        <v>52.547185270869448</v>
      </c>
      <c r="K399" s="1">
        <f>('WEIGHTED from Refinitive'!$B$3*'ISSUE SCORE from EIKON'!P402)+('WEIGHTED from Refinitive'!$B$4*'ISSUE SCORE from EIKON'!AE402)+('ISSUE SCORE from EIKON'!AT402*'WEIGHTED from Refinitive'!$B$5)+('WEIGHTED from Refinitive'!$B$8*'ISSUE SCORE from EIKON'!BI402)+('ISSUE SCORE from EIKON'!BX402*'WEIGHTED from Refinitive'!$B$9)+('WEIGHTED from Refinitive'!$B$10*'ISSUE SCORE from EIKON'!CM402)+('ISSUE SCORE from EIKON'!DB402*'WEIGHTED from Refinitive'!$B$11)+('WEIGHTED from Refinitive'!$B$14*'ISSUE SCORE from EIKON'!DQ402)+('ISSUE SCORE from EIKON'!EF402*'WEIGHTED from Refinitive'!$B$15)+('WEIGHTED from Refinitive'!$B$16*'ISSUE SCORE from EIKON'!EU402)</f>
        <v>43.900011149100592</v>
      </c>
      <c r="L399" s="1">
        <f>('WEIGHTED from Refinitive'!$B$3*'ISSUE SCORE from EIKON'!Q402)+('WEIGHTED from Refinitive'!$B$4*'ISSUE SCORE from EIKON'!AF402)+('ISSUE SCORE from EIKON'!AU402*'WEIGHTED from Refinitive'!$B$5)+('WEIGHTED from Refinitive'!$B$8*'ISSUE SCORE from EIKON'!BJ402)+('ISSUE SCORE from EIKON'!BY402*'WEIGHTED from Refinitive'!$B$9)+('WEIGHTED from Refinitive'!$B$10*'ISSUE SCORE from EIKON'!CN402)+('ISSUE SCORE from EIKON'!DC402*'WEIGHTED from Refinitive'!$B$11)+('WEIGHTED from Refinitive'!$B$14*'ISSUE SCORE from EIKON'!DR402)+('ISSUE SCORE from EIKON'!EG402*'WEIGHTED from Refinitive'!$B$15)+('WEIGHTED from Refinitive'!$B$16*'ISSUE SCORE from EIKON'!EV402)</f>
        <v>31.008321015342226</v>
      </c>
      <c r="M399" s="1">
        <f>('WEIGHTED from Refinitive'!$B$3*'ISSUE SCORE from EIKON'!R402)+('WEIGHTED from Refinitive'!$B$4*'ISSUE SCORE from EIKON'!AG402)+('ISSUE SCORE from EIKON'!AV402*'WEIGHTED from Refinitive'!$B$5)+('WEIGHTED from Refinitive'!$B$8*'ISSUE SCORE from EIKON'!BK402)+('ISSUE SCORE from EIKON'!BZ402*'WEIGHTED from Refinitive'!$B$9)+('WEIGHTED from Refinitive'!$B$10*'ISSUE SCORE from EIKON'!CO402)+('ISSUE SCORE from EIKON'!DD402*'WEIGHTED from Refinitive'!$B$11)+('WEIGHTED from Refinitive'!$B$14*'ISSUE SCORE from EIKON'!DS402)+('ISSUE SCORE from EIKON'!EH402*'WEIGHTED from Refinitive'!$B$15)+('WEIGHTED from Refinitive'!$B$16*'ISSUE SCORE from EIKON'!EW402)</f>
        <v>27.756333580980669</v>
      </c>
      <c r="N399" s="1">
        <f>('WEIGHTED from Refinitive'!$B$3*'ISSUE SCORE from EIKON'!S402)+('WEIGHTED from Refinitive'!$B$4*'ISSUE SCORE from EIKON'!AH402)+('ISSUE SCORE from EIKON'!AW402*'WEIGHTED from Refinitive'!$B$5)+('WEIGHTED from Refinitive'!$B$8*'ISSUE SCORE from EIKON'!BL402)+('ISSUE SCORE from EIKON'!CA402*'WEIGHTED from Refinitive'!$B$9)+('WEIGHTED from Refinitive'!$B$10*'ISSUE SCORE from EIKON'!CP402)+('ISSUE SCORE from EIKON'!DE402*'WEIGHTED from Refinitive'!$B$11)+('WEIGHTED from Refinitive'!$B$14*'ISSUE SCORE from EIKON'!DT402)+('ISSUE SCORE from EIKON'!EI402*'WEIGHTED from Refinitive'!$B$15)+('WEIGHTED from Refinitive'!$B$16*'ISSUE SCORE from EIKON'!EX402)</f>
        <v>38.485984848484847</v>
      </c>
      <c r="O399" s="1">
        <f>('WEIGHTED from Refinitive'!$B$3*'ISSUE SCORE from EIKON'!T402)+('WEIGHTED from Refinitive'!$B$4*'ISSUE SCORE from EIKON'!AI402)+('ISSUE SCORE from EIKON'!AX402*'WEIGHTED from Refinitive'!$B$5)+('WEIGHTED from Refinitive'!$B$8*'ISSUE SCORE from EIKON'!BM402)+('ISSUE SCORE from EIKON'!CB402*'WEIGHTED from Refinitive'!$B$9)+('WEIGHTED from Refinitive'!$B$10*'ISSUE SCORE from EIKON'!CQ402)+('ISSUE SCORE from EIKON'!DF402*'WEIGHTED from Refinitive'!$B$11)+('WEIGHTED from Refinitive'!$B$14*'ISSUE SCORE from EIKON'!DU402)+('ISSUE SCORE from EIKON'!EJ402*'WEIGHTED from Refinitive'!$B$15)+('WEIGHTED from Refinitive'!$B$16*'ISSUE SCORE from EIKON'!EY402)</f>
        <v>35.804552352048532</v>
      </c>
      <c r="P399" s="1">
        <f>('WEIGHTED from Refinitive'!$B$3*'ISSUE SCORE from EIKON'!U402)+('WEIGHTED from Refinitive'!$B$4*'ISSUE SCORE from EIKON'!AJ402)+('ISSUE SCORE from EIKON'!AY402*'WEIGHTED from Refinitive'!$B$5)+('WEIGHTED from Refinitive'!$B$8*'ISSUE SCORE from EIKON'!BN402)+('ISSUE SCORE from EIKON'!CC402*'WEIGHTED from Refinitive'!$B$9)+('WEIGHTED from Refinitive'!$B$10*'ISSUE SCORE from EIKON'!CR402)+('ISSUE SCORE from EIKON'!DG402*'WEIGHTED from Refinitive'!$B$11)+('WEIGHTED from Refinitive'!$B$14*'ISSUE SCORE from EIKON'!DV402)+('ISSUE SCORE from EIKON'!EK402*'WEIGHTED from Refinitive'!$B$15)+('WEIGHTED from Refinitive'!$B$16*'ISSUE SCORE from EIKON'!EZ402)</f>
        <v>38.702770534550162</v>
      </c>
    </row>
    <row r="400" spans="1:16" ht="15">
      <c r="A400" s="11" t="s">
        <v>471</v>
      </c>
      <c r="B400" s="1">
        <f>('WEIGHTED from Refinitive'!$B$3*'ISSUE SCORE from EIKON'!G403)+('WEIGHTED from Refinitive'!$B$4*'ISSUE SCORE from EIKON'!V403)+('ISSUE SCORE from EIKON'!AK403*'WEIGHTED from Refinitive'!$B$5)+('WEIGHTED from Refinitive'!$B$8*'ISSUE SCORE from EIKON'!AZ403)+('ISSUE SCORE from EIKON'!BO403*'WEIGHTED from Refinitive'!$B$9)+('WEIGHTED from Refinitive'!$B$10*'ISSUE SCORE from EIKON'!CD403)+('ISSUE SCORE from EIKON'!CS403*'WEIGHTED from Refinitive'!$B$11)+('WEIGHTED from Refinitive'!$B$14*'ISSUE SCORE from EIKON'!DH403)+('ISSUE SCORE from EIKON'!DW403*'WEIGHTED from Refinitive'!$B$15)+('WEIGHTED from Refinitive'!$B$16*'ISSUE SCORE from EIKON'!EL403)</f>
        <v>71.058501999000441</v>
      </c>
      <c r="C400" s="1">
        <f>('WEIGHTED from Refinitive'!$B$3*'ISSUE SCORE from EIKON'!H403)+('WEIGHTED from Refinitive'!$B$4*'ISSUE SCORE from EIKON'!W403)+('ISSUE SCORE from EIKON'!AL403*'WEIGHTED from Refinitive'!$B$5)+('WEIGHTED from Refinitive'!$B$8*'ISSUE SCORE from EIKON'!BA403)+('ISSUE SCORE from EIKON'!BP403*'WEIGHTED from Refinitive'!$B$9)+('WEIGHTED from Refinitive'!$B$10*'ISSUE SCORE from EIKON'!CE403)+('ISSUE SCORE from EIKON'!CT403*'WEIGHTED from Refinitive'!$B$11)+('WEIGHTED from Refinitive'!$B$14*'ISSUE SCORE from EIKON'!DI403)+('ISSUE SCORE from EIKON'!DX403*'WEIGHTED from Refinitive'!$B$15)+('WEIGHTED from Refinitive'!$B$16*'ISSUE SCORE from EIKON'!EM403)</f>
        <v>66.374815822096949</v>
      </c>
      <c r="D400" s="1">
        <f>('WEIGHTED from Refinitive'!$B$3*'ISSUE SCORE from EIKON'!I403)+('WEIGHTED from Refinitive'!$B$4*'ISSUE SCORE from EIKON'!X403)+('ISSUE SCORE from EIKON'!AM403*'WEIGHTED from Refinitive'!$B$5)+('WEIGHTED from Refinitive'!$B$8*'ISSUE SCORE from EIKON'!BB403)+('ISSUE SCORE from EIKON'!BQ403*'WEIGHTED from Refinitive'!$B$9)+('WEIGHTED from Refinitive'!$B$10*'ISSUE SCORE from EIKON'!CF403)+('ISSUE SCORE from EIKON'!CU403*'WEIGHTED from Refinitive'!$B$11)+('WEIGHTED from Refinitive'!$B$14*'ISSUE SCORE from EIKON'!DJ403)+('ISSUE SCORE from EIKON'!DY403*'WEIGHTED from Refinitive'!$B$15)+('WEIGHTED from Refinitive'!$B$16*'ISSUE SCORE from EIKON'!EN403)</f>
        <v>66.87544902654524</v>
      </c>
      <c r="E400" s="1">
        <f>('WEIGHTED from Refinitive'!$B$3*'ISSUE SCORE from EIKON'!J403)+('WEIGHTED from Refinitive'!$B$4*'ISSUE SCORE from EIKON'!Y403)+('ISSUE SCORE from EIKON'!AN403*'WEIGHTED from Refinitive'!$B$5)+('WEIGHTED from Refinitive'!$B$8*'ISSUE SCORE from EIKON'!BC403)+('ISSUE SCORE from EIKON'!BR403*'WEIGHTED from Refinitive'!$B$9)+('WEIGHTED from Refinitive'!$B$10*'ISSUE SCORE from EIKON'!CG403)+('ISSUE SCORE from EIKON'!CV403*'WEIGHTED from Refinitive'!$B$11)+('WEIGHTED from Refinitive'!$B$14*'ISSUE SCORE from EIKON'!DK403)+('ISSUE SCORE from EIKON'!DZ403*'WEIGHTED from Refinitive'!$B$15)+('WEIGHTED from Refinitive'!$B$16*'ISSUE SCORE from EIKON'!EO403)</f>
        <v>52.879121384213079</v>
      </c>
      <c r="F400" s="1">
        <f>('WEIGHTED from Refinitive'!$B$3*'ISSUE SCORE from EIKON'!K403)+('WEIGHTED from Refinitive'!$B$4*'ISSUE SCORE from EIKON'!Z403)+('ISSUE SCORE from EIKON'!AO403*'WEIGHTED from Refinitive'!$B$5)+('WEIGHTED from Refinitive'!$B$8*'ISSUE SCORE from EIKON'!BD403)+('ISSUE SCORE from EIKON'!BS403*'WEIGHTED from Refinitive'!$B$9)+('WEIGHTED from Refinitive'!$B$10*'ISSUE SCORE from EIKON'!CH403)+('ISSUE SCORE from EIKON'!CW403*'WEIGHTED from Refinitive'!$B$11)+('WEIGHTED from Refinitive'!$B$14*'ISSUE SCORE from EIKON'!DL403)+('ISSUE SCORE from EIKON'!EA403*'WEIGHTED from Refinitive'!$B$15)+('WEIGHTED from Refinitive'!$B$16*'ISSUE SCORE from EIKON'!EP403)</f>
        <v>55.088383314798349</v>
      </c>
      <c r="G400" s="1">
        <f>('WEIGHTED from Refinitive'!$B$3*'ISSUE SCORE from EIKON'!L403)+('WEIGHTED from Refinitive'!$B$4*'ISSUE SCORE from EIKON'!AA403)+('ISSUE SCORE from EIKON'!AP403*'WEIGHTED from Refinitive'!$B$5)+('WEIGHTED from Refinitive'!$B$8*'ISSUE SCORE from EIKON'!BE403)+('ISSUE SCORE from EIKON'!BT403*'WEIGHTED from Refinitive'!$B$9)+('WEIGHTED from Refinitive'!$B$10*'ISSUE SCORE from EIKON'!CI403)+('ISSUE SCORE from EIKON'!CX403*'WEIGHTED from Refinitive'!$B$11)+('WEIGHTED from Refinitive'!$B$14*'ISSUE SCORE from EIKON'!DM403)+('ISSUE SCORE from EIKON'!EB403*'WEIGHTED from Refinitive'!$B$15)+('WEIGHTED from Refinitive'!$B$16*'ISSUE SCORE from EIKON'!EQ403)</f>
        <v>53.731980026052923</v>
      </c>
      <c r="H400" s="1">
        <f>('WEIGHTED from Refinitive'!$B$3*'ISSUE SCORE from EIKON'!M403)+('WEIGHTED from Refinitive'!$B$4*'ISSUE SCORE from EIKON'!AB403)+('ISSUE SCORE from EIKON'!AQ403*'WEIGHTED from Refinitive'!$B$5)+('WEIGHTED from Refinitive'!$B$8*'ISSUE SCORE from EIKON'!BF403)+('ISSUE SCORE from EIKON'!BU403*'WEIGHTED from Refinitive'!$B$9)+('WEIGHTED from Refinitive'!$B$10*'ISSUE SCORE from EIKON'!CJ403)+('ISSUE SCORE from EIKON'!CY403*'WEIGHTED from Refinitive'!$B$11)+('WEIGHTED from Refinitive'!$B$14*'ISSUE SCORE from EIKON'!DN403)+('ISSUE SCORE from EIKON'!EC403*'WEIGHTED from Refinitive'!$B$15)+('WEIGHTED from Refinitive'!$B$16*'ISSUE SCORE from EIKON'!ER403)</f>
        <v>52.520696486289197</v>
      </c>
      <c r="I400" s="1">
        <f>('WEIGHTED from Refinitive'!$B$3*'ISSUE SCORE from EIKON'!N403)+('WEIGHTED from Refinitive'!$B$4*'ISSUE SCORE from EIKON'!AC403)+('ISSUE SCORE from EIKON'!AR403*'WEIGHTED from Refinitive'!$B$5)+('WEIGHTED from Refinitive'!$B$8*'ISSUE SCORE from EIKON'!BG403)+('ISSUE SCORE from EIKON'!BV403*'WEIGHTED from Refinitive'!$B$9)+('WEIGHTED from Refinitive'!$B$10*'ISSUE SCORE from EIKON'!CK403)+('ISSUE SCORE from EIKON'!CZ403*'WEIGHTED from Refinitive'!$B$11)+('WEIGHTED from Refinitive'!$B$14*'ISSUE SCORE from EIKON'!DO403)+('ISSUE SCORE from EIKON'!ED403*'WEIGHTED from Refinitive'!$B$15)+('WEIGHTED from Refinitive'!$B$16*'ISSUE SCORE from EIKON'!ES403)</f>
        <v>53.255514015767709</v>
      </c>
      <c r="J400" s="1">
        <f>('WEIGHTED from Refinitive'!$B$3*'ISSUE SCORE from EIKON'!O403)+('WEIGHTED from Refinitive'!$B$4*'ISSUE SCORE from EIKON'!AD403)+('ISSUE SCORE from EIKON'!AS403*'WEIGHTED from Refinitive'!$B$5)+('WEIGHTED from Refinitive'!$B$8*'ISSUE SCORE from EIKON'!BH403)+('ISSUE SCORE from EIKON'!BW403*'WEIGHTED from Refinitive'!$B$9)+('WEIGHTED from Refinitive'!$B$10*'ISSUE SCORE from EIKON'!CL403)+('ISSUE SCORE from EIKON'!DA403*'WEIGHTED from Refinitive'!$B$11)+('WEIGHTED from Refinitive'!$B$14*'ISSUE SCORE from EIKON'!DP403)+('ISSUE SCORE from EIKON'!EE403*'WEIGHTED from Refinitive'!$B$15)+('WEIGHTED from Refinitive'!$B$16*'ISSUE SCORE from EIKON'!ET403)</f>
        <v>44.361793130468811</v>
      </c>
      <c r="K400" s="1">
        <f>('WEIGHTED from Refinitive'!$B$3*'ISSUE SCORE from EIKON'!P403)+('WEIGHTED from Refinitive'!$B$4*'ISSUE SCORE from EIKON'!AE403)+('ISSUE SCORE from EIKON'!AT403*'WEIGHTED from Refinitive'!$B$5)+('WEIGHTED from Refinitive'!$B$8*'ISSUE SCORE from EIKON'!BI403)+('ISSUE SCORE from EIKON'!BX403*'WEIGHTED from Refinitive'!$B$9)+('WEIGHTED from Refinitive'!$B$10*'ISSUE SCORE from EIKON'!CM403)+('ISSUE SCORE from EIKON'!DB403*'WEIGHTED from Refinitive'!$B$11)+('WEIGHTED from Refinitive'!$B$14*'ISSUE SCORE from EIKON'!DQ403)+('ISSUE SCORE from EIKON'!EF403*'WEIGHTED from Refinitive'!$B$15)+('WEIGHTED from Refinitive'!$B$16*'ISSUE SCORE from EIKON'!EU403)</f>
        <v>45.840864217294992</v>
      </c>
      <c r="L400" s="1">
        <f>('WEIGHTED from Refinitive'!$B$3*'ISSUE SCORE from EIKON'!Q403)+('WEIGHTED from Refinitive'!$B$4*'ISSUE SCORE from EIKON'!AF403)+('ISSUE SCORE from EIKON'!AU403*'WEIGHTED from Refinitive'!$B$5)+('WEIGHTED from Refinitive'!$B$8*'ISSUE SCORE from EIKON'!BJ403)+('ISSUE SCORE from EIKON'!BY403*'WEIGHTED from Refinitive'!$B$9)+('WEIGHTED from Refinitive'!$B$10*'ISSUE SCORE from EIKON'!CN403)+('ISSUE SCORE from EIKON'!DC403*'WEIGHTED from Refinitive'!$B$11)+('WEIGHTED from Refinitive'!$B$14*'ISSUE SCORE from EIKON'!DR403)+('ISSUE SCORE from EIKON'!EG403*'WEIGHTED from Refinitive'!$B$15)+('WEIGHTED from Refinitive'!$B$16*'ISSUE SCORE from EIKON'!EV403)</f>
        <v>31.170602897824882</v>
      </c>
      <c r="M400" s="1">
        <f>('WEIGHTED from Refinitive'!$B$3*'ISSUE SCORE from EIKON'!R403)+('WEIGHTED from Refinitive'!$B$4*'ISSUE SCORE from EIKON'!AG403)+('ISSUE SCORE from EIKON'!AV403*'WEIGHTED from Refinitive'!$B$5)+('WEIGHTED from Refinitive'!$B$8*'ISSUE SCORE from EIKON'!BK403)+('ISSUE SCORE from EIKON'!BZ403*'WEIGHTED from Refinitive'!$B$9)+('WEIGHTED from Refinitive'!$B$10*'ISSUE SCORE from EIKON'!CO403)+('ISSUE SCORE from EIKON'!DD403*'WEIGHTED from Refinitive'!$B$11)+('WEIGHTED from Refinitive'!$B$14*'ISSUE SCORE from EIKON'!DS403)+('ISSUE SCORE from EIKON'!EH403*'WEIGHTED from Refinitive'!$B$15)+('WEIGHTED from Refinitive'!$B$16*'ISSUE SCORE from EIKON'!EW403)</f>
        <v>33.483024221701022</v>
      </c>
      <c r="N400" s="1">
        <f>('WEIGHTED from Refinitive'!$B$3*'ISSUE SCORE from EIKON'!S403)+('WEIGHTED from Refinitive'!$B$4*'ISSUE SCORE from EIKON'!AH403)+('ISSUE SCORE from EIKON'!AW403*'WEIGHTED from Refinitive'!$B$5)+('WEIGHTED from Refinitive'!$B$8*'ISSUE SCORE from EIKON'!BL403)+('ISSUE SCORE from EIKON'!CA403*'WEIGHTED from Refinitive'!$B$9)+('WEIGHTED from Refinitive'!$B$10*'ISSUE SCORE from EIKON'!CP403)+('ISSUE SCORE from EIKON'!DE403*'WEIGHTED from Refinitive'!$B$11)+('WEIGHTED from Refinitive'!$B$14*'ISSUE SCORE from EIKON'!DT403)+('ISSUE SCORE from EIKON'!EI403*'WEIGHTED from Refinitive'!$B$15)+('WEIGHTED from Refinitive'!$B$16*'ISSUE SCORE from EIKON'!EX403)</f>
        <v>46.353331257783275</v>
      </c>
      <c r="O400" s="1">
        <f>('WEIGHTED from Refinitive'!$B$3*'ISSUE SCORE from EIKON'!T403)+('WEIGHTED from Refinitive'!$B$4*'ISSUE SCORE from EIKON'!AI403)+('ISSUE SCORE from EIKON'!AX403*'WEIGHTED from Refinitive'!$B$5)+('WEIGHTED from Refinitive'!$B$8*'ISSUE SCORE from EIKON'!BM403)+('ISSUE SCORE from EIKON'!CB403*'WEIGHTED from Refinitive'!$B$9)+('WEIGHTED from Refinitive'!$B$10*'ISSUE SCORE from EIKON'!CQ403)+('ISSUE SCORE from EIKON'!DF403*'WEIGHTED from Refinitive'!$B$11)+('WEIGHTED from Refinitive'!$B$14*'ISSUE SCORE from EIKON'!DU403)+('ISSUE SCORE from EIKON'!EJ403*'WEIGHTED from Refinitive'!$B$15)+('WEIGHTED from Refinitive'!$B$16*'ISSUE SCORE from EIKON'!EY403)</f>
        <v>49.430446712536586</v>
      </c>
      <c r="P400" s="1">
        <f>('WEIGHTED from Refinitive'!$B$3*'ISSUE SCORE from EIKON'!U403)+('WEIGHTED from Refinitive'!$B$4*'ISSUE SCORE from EIKON'!AJ403)+('ISSUE SCORE from EIKON'!AY403*'WEIGHTED from Refinitive'!$B$5)+('WEIGHTED from Refinitive'!$B$8*'ISSUE SCORE from EIKON'!BN403)+('ISSUE SCORE from EIKON'!CC403*'WEIGHTED from Refinitive'!$B$9)+('WEIGHTED from Refinitive'!$B$10*'ISSUE SCORE from EIKON'!CR403)+('ISSUE SCORE from EIKON'!DG403*'WEIGHTED from Refinitive'!$B$11)+('WEIGHTED from Refinitive'!$B$14*'ISSUE SCORE from EIKON'!DV403)+('ISSUE SCORE from EIKON'!EK403*'WEIGHTED from Refinitive'!$B$15)+('WEIGHTED from Refinitive'!$B$16*'ISSUE SCORE from EIKON'!EZ403)</f>
        <v>46.660451977401117</v>
      </c>
    </row>
    <row r="401" spans="1:16" ht="15">
      <c r="A401" s="11" t="s">
        <v>473</v>
      </c>
      <c r="B401" s="1">
        <f>('WEIGHTED from Refinitive'!$B$3*'ISSUE SCORE from EIKON'!G404)+('WEIGHTED from Refinitive'!$B$4*'ISSUE SCORE from EIKON'!V404)+('ISSUE SCORE from EIKON'!AK404*'WEIGHTED from Refinitive'!$B$5)+('WEIGHTED from Refinitive'!$B$8*'ISSUE SCORE from EIKON'!AZ404)+('ISSUE SCORE from EIKON'!BO404*'WEIGHTED from Refinitive'!$B$9)+('WEIGHTED from Refinitive'!$B$10*'ISSUE SCORE from EIKON'!CD404)+('ISSUE SCORE from EIKON'!CS404*'WEIGHTED from Refinitive'!$B$11)+('WEIGHTED from Refinitive'!$B$14*'ISSUE SCORE from EIKON'!DH404)+('ISSUE SCORE from EIKON'!DW404*'WEIGHTED from Refinitive'!$B$15)+('WEIGHTED from Refinitive'!$B$16*'ISSUE SCORE from EIKON'!EL404)</f>
        <v>61.752603436882602</v>
      </c>
      <c r="C401" s="1">
        <f>('WEIGHTED from Refinitive'!$B$3*'ISSUE SCORE from EIKON'!H404)+('WEIGHTED from Refinitive'!$B$4*'ISSUE SCORE from EIKON'!W404)+('ISSUE SCORE from EIKON'!AL404*'WEIGHTED from Refinitive'!$B$5)+('WEIGHTED from Refinitive'!$B$8*'ISSUE SCORE from EIKON'!BA404)+('ISSUE SCORE from EIKON'!BP404*'WEIGHTED from Refinitive'!$B$9)+('WEIGHTED from Refinitive'!$B$10*'ISSUE SCORE from EIKON'!CE404)+('ISSUE SCORE from EIKON'!CT404*'WEIGHTED from Refinitive'!$B$11)+('WEIGHTED from Refinitive'!$B$14*'ISSUE SCORE from EIKON'!DI404)+('ISSUE SCORE from EIKON'!DX404*'WEIGHTED from Refinitive'!$B$15)+('WEIGHTED from Refinitive'!$B$16*'ISSUE SCORE from EIKON'!EM404)</f>
        <v>65.007407988198281</v>
      </c>
      <c r="D401" s="1">
        <f>('WEIGHTED from Refinitive'!$B$3*'ISSUE SCORE from EIKON'!I404)+('WEIGHTED from Refinitive'!$B$4*'ISSUE SCORE from EIKON'!X404)+('ISSUE SCORE from EIKON'!AM404*'WEIGHTED from Refinitive'!$B$5)+('WEIGHTED from Refinitive'!$B$8*'ISSUE SCORE from EIKON'!BB404)+('ISSUE SCORE from EIKON'!BQ404*'WEIGHTED from Refinitive'!$B$9)+('WEIGHTED from Refinitive'!$B$10*'ISSUE SCORE from EIKON'!CF404)+('ISSUE SCORE from EIKON'!CU404*'WEIGHTED from Refinitive'!$B$11)+('WEIGHTED from Refinitive'!$B$14*'ISSUE SCORE from EIKON'!DJ404)+('ISSUE SCORE from EIKON'!DY404*'WEIGHTED from Refinitive'!$B$15)+('WEIGHTED from Refinitive'!$B$16*'ISSUE SCORE from EIKON'!EN404)</f>
        <v>65.346541077891416</v>
      </c>
      <c r="E401" s="1">
        <f>('WEIGHTED from Refinitive'!$B$3*'ISSUE SCORE from EIKON'!J404)+('WEIGHTED from Refinitive'!$B$4*'ISSUE SCORE from EIKON'!Y404)+('ISSUE SCORE from EIKON'!AN404*'WEIGHTED from Refinitive'!$B$5)+('WEIGHTED from Refinitive'!$B$8*'ISSUE SCORE from EIKON'!BC404)+('ISSUE SCORE from EIKON'!BR404*'WEIGHTED from Refinitive'!$B$9)+('WEIGHTED from Refinitive'!$B$10*'ISSUE SCORE from EIKON'!CG404)+('ISSUE SCORE from EIKON'!CV404*'WEIGHTED from Refinitive'!$B$11)+('WEIGHTED from Refinitive'!$B$14*'ISSUE SCORE from EIKON'!DK404)+('ISSUE SCORE from EIKON'!DZ404*'WEIGHTED from Refinitive'!$B$15)+('WEIGHTED from Refinitive'!$B$16*'ISSUE SCORE from EIKON'!EO404)</f>
        <v>61.951214925148534</v>
      </c>
      <c r="F401" s="1">
        <f>('WEIGHTED from Refinitive'!$B$3*'ISSUE SCORE from EIKON'!K404)+('WEIGHTED from Refinitive'!$B$4*'ISSUE SCORE from EIKON'!Z404)+('ISSUE SCORE from EIKON'!AO404*'WEIGHTED from Refinitive'!$B$5)+('WEIGHTED from Refinitive'!$B$8*'ISSUE SCORE from EIKON'!BD404)+('ISSUE SCORE from EIKON'!BS404*'WEIGHTED from Refinitive'!$B$9)+('WEIGHTED from Refinitive'!$B$10*'ISSUE SCORE from EIKON'!CH404)+('ISSUE SCORE from EIKON'!CW404*'WEIGHTED from Refinitive'!$B$11)+('WEIGHTED from Refinitive'!$B$14*'ISSUE SCORE from EIKON'!DL404)+('ISSUE SCORE from EIKON'!EA404*'WEIGHTED from Refinitive'!$B$15)+('WEIGHTED from Refinitive'!$B$16*'ISSUE SCORE from EIKON'!EP404)</f>
        <v>55.394797510182066</v>
      </c>
      <c r="G401" s="1">
        <f>('WEIGHTED from Refinitive'!$B$3*'ISSUE SCORE from EIKON'!L404)+('WEIGHTED from Refinitive'!$B$4*'ISSUE SCORE from EIKON'!AA404)+('ISSUE SCORE from EIKON'!AP404*'WEIGHTED from Refinitive'!$B$5)+('WEIGHTED from Refinitive'!$B$8*'ISSUE SCORE from EIKON'!BE404)+('ISSUE SCORE from EIKON'!BT404*'WEIGHTED from Refinitive'!$B$9)+('WEIGHTED from Refinitive'!$B$10*'ISSUE SCORE from EIKON'!CI404)+('ISSUE SCORE from EIKON'!CX404*'WEIGHTED from Refinitive'!$B$11)+('WEIGHTED from Refinitive'!$B$14*'ISSUE SCORE from EIKON'!DM404)+('ISSUE SCORE from EIKON'!EB404*'WEIGHTED from Refinitive'!$B$15)+('WEIGHTED from Refinitive'!$B$16*'ISSUE SCORE from EIKON'!EQ404)</f>
        <v>47.025217831813542</v>
      </c>
      <c r="H401" s="1">
        <f>('WEIGHTED from Refinitive'!$B$3*'ISSUE SCORE from EIKON'!M404)+('WEIGHTED from Refinitive'!$B$4*'ISSUE SCORE from EIKON'!AB404)+('ISSUE SCORE from EIKON'!AQ404*'WEIGHTED from Refinitive'!$B$5)+('WEIGHTED from Refinitive'!$B$8*'ISSUE SCORE from EIKON'!BF404)+('ISSUE SCORE from EIKON'!BU404*'WEIGHTED from Refinitive'!$B$9)+('WEIGHTED from Refinitive'!$B$10*'ISSUE SCORE from EIKON'!CJ404)+('ISSUE SCORE from EIKON'!CY404*'WEIGHTED from Refinitive'!$B$11)+('WEIGHTED from Refinitive'!$B$14*'ISSUE SCORE from EIKON'!DN404)+('ISSUE SCORE from EIKON'!EC404*'WEIGHTED from Refinitive'!$B$15)+('WEIGHTED from Refinitive'!$B$16*'ISSUE SCORE from EIKON'!ER404)</f>
        <v>45.920762462286781</v>
      </c>
      <c r="I401" s="1">
        <f>('WEIGHTED from Refinitive'!$B$3*'ISSUE SCORE from EIKON'!N404)+('WEIGHTED from Refinitive'!$B$4*'ISSUE SCORE from EIKON'!AC404)+('ISSUE SCORE from EIKON'!AR404*'WEIGHTED from Refinitive'!$B$5)+('WEIGHTED from Refinitive'!$B$8*'ISSUE SCORE from EIKON'!BG404)+('ISSUE SCORE from EIKON'!BV404*'WEIGHTED from Refinitive'!$B$9)+('WEIGHTED from Refinitive'!$B$10*'ISSUE SCORE from EIKON'!CK404)+('ISSUE SCORE from EIKON'!CZ404*'WEIGHTED from Refinitive'!$B$11)+('WEIGHTED from Refinitive'!$B$14*'ISSUE SCORE from EIKON'!DO404)+('ISSUE SCORE from EIKON'!ED404*'WEIGHTED from Refinitive'!$B$15)+('WEIGHTED from Refinitive'!$B$16*'ISSUE SCORE from EIKON'!ES404)</f>
        <v>41.407834174022668</v>
      </c>
      <c r="J401" s="1">
        <f>('WEIGHTED from Refinitive'!$B$3*'ISSUE SCORE from EIKON'!O404)+('WEIGHTED from Refinitive'!$B$4*'ISSUE SCORE from EIKON'!AD404)+('ISSUE SCORE from EIKON'!AS404*'WEIGHTED from Refinitive'!$B$5)+('WEIGHTED from Refinitive'!$B$8*'ISSUE SCORE from EIKON'!BH404)+('ISSUE SCORE from EIKON'!BW404*'WEIGHTED from Refinitive'!$B$9)+('WEIGHTED from Refinitive'!$B$10*'ISSUE SCORE from EIKON'!CL404)+('ISSUE SCORE from EIKON'!DA404*'WEIGHTED from Refinitive'!$B$11)+('WEIGHTED from Refinitive'!$B$14*'ISSUE SCORE from EIKON'!DP404)+('ISSUE SCORE from EIKON'!EE404*'WEIGHTED from Refinitive'!$B$15)+('WEIGHTED from Refinitive'!$B$16*'ISSUE SCORE from EIKON'!ET404)</f>
        <v>36.226033834586417</v>
      </c>
      <c r="K401" s="1">
        <f>('WEIGHTED from Refinitive'!$B$3*'ISSUE SCORE from EIKON'!P404)+('WEIGHTED from Refinitive'!$B$4*'ISSUE SCORE from EIKON'!AE404)+('ISSUE SCORE from EIKON'!AT404*'WEIGHTED from Refinitive'!$B$5)+('WEIGHTED from Refinitive'!$B$8*'ISSUE SCORE from EIKON'!BI404)+('ISSUE SCORE from EIKON'!BX404*'WEIGHTED from Refinitive'!$B$9)+('WEIGHTED from Refinitive'!$B$10*'ISSUE SCORE from EIKON'!CM404)+('ISSUE SCORE from EIKON'!DB404*'WEIGHTED from Refinitive'!$B$11)+('WEIGHTED from Refinitive'!$B$14*'ISSUE SCORE from EIKON'!DQ404)+('ISSUE SCORE from EIKON'!EF404*'WEIGHTED from Refinitive'!$B$15)+('WEIGHTED from Refinitive'!$B$16*'ISSUE SCORE from EIKON'!EU404)</f>
        <v>35.5860420818709</v>
      </c>
      <c r="L401" s="1">
        <f>('WEIGHTED from Refinitive'!$B$3*'ISSUE SCORE from EIKON'!Q404)+('WEIGHTED from Refinitive'!$B$4*'ISSUE SCORE from EIKON'!AF404)+('ISSUE SCORE from EIKON'!AU404*'WEIGHTED from Refinitive'!$B$5)+('WEIGHTED from Refinitive'!$B$8*'ISSUE SCORE from EIKON'!BJ404)+('ISSUE SCORE from EIKON'!BY404*'WEIGHTED from Refinitive'!$B$9)+('WEIGHTED from Refinitive'!$B$10*'ISSUE SCORE from EIKON'!CN404)+('ISSUE SCORE from EIKON'!DC404*'WEIGHTED from Refinitive'!$B$11)+('WEIGHTED from Refinitive'!$B$14*'ISSUE SCORE from EIKON'!DR404)+('ISSUE SCORE from EIKON'!EG404*'WEIGHTED from Refinitive'!$B$15)+('WEIGHTED from Refinitive'!$B$16*'ISSUE SCORE from EIKON'!EV404)</f>
        <v>33.4023065952792</v>
      </c>
      <c r="M401" s="1">
        <f>('WEIGHTED from Refinitive'!$B$3*'ISSUE SCORE from EIKON'!R404)+('WEIGHTED from Refinitive'!$B$4*'ISSUE SCORE from EIKON'!AG404)+('ISSUE SCORE from EIKON'!AV404*'WEIGHTED from Refinitive'!$B$5)+('WEIGHTED from Refinitive'!$B$8*'ISSUE SCORE from EIKON'!BK404)+('ISSUE SCORE from EIKON'!BZ404*'WEIGHTED from Refinitive'!$B$9)+('WEIGHTED from Refinitive'!$B$10*'ISSUE SCORE from EIKON'!CO404)+('ISSUE SCORE from EIKON'!DD404*'WEIGHTED from Refinitive'!$B$11)+('WEIGHTED from Refinitive'!$B$14*'ISSUE SCORE from EIKON'!DS404)+('ISSUE SCORE from EIKON'!EH404*'WEIGHTED from Refinitive'!$B$15)+('WEIGHTED from Refinitive'!$B$16*'ISSUE SCORE from EIKON'!EW404)</f>
        <v>26.136038599216512</v>
      </c>
      <c r="N401" s="1">
        <f>('WEIGHTED from Refinitive'!$B$3*'ISSUE SCORE from EIKON'!S404)+('WEIGHTED from Refinitive'!$B$4*'ISSUE SCORE from EIKON'!AH404)+('ISSUE SCORE from EIKON'!AW404*'WEIGHTED from Refinitive'!$B$5)+('WEIGHTED from Refinitive'!$B$8*'ISSUE SCORE from EIKON'!BL404)+('ISSUE SCORE from EIKON'!CA404*'WEIGHTED from Refinitive'!$B$9)+('WEIGHTED from Refinitive'!$B$10*'ISSUE SCORE from EIKON'!CP404)+('ISSUE SCORE from EIKON'!DE404*'WEIGHTED from Refinitive'!$B$11)+('WEIGHTED from Refinitive'!$B$14*'ISSUE SCORE from EIKON'!DT404)+('ISSUE SCORE from EIKON'!EI404*'WEIGHTED from Refinitive'!$B$15)+('WEIGHTED from Refinitive'!$B$16*'ISSUE SCORE from EIKON'!EX404)</f>
        <v>44.534725158562338</v>
      </c>
      <c r="O401" s="1">
        <f>('WEIGHTED from Refinitive'!$B$3*'ISSUE SCORE from EIKON'!T404)+('WEIGHTED from Refinitive'!$B$4*'ISSUE SCORE from EIKON'!AI404)+('ISSUE SCORE from EIKON'!AX404*'WEIGHTED from Refinitive'!$B$5)+('WEIGHTED from Refinitive'!$B$8*'ISSUE SCORE from EIKON'!BM404)+('ISSUE SCORE from EIKON'!CB404*'WEIGHTED from Refinitive'!$B$9)+('WEIGHTED from Refinitive'!$B$10*'ISSUE SCORE from EIKON'!CQ404)+('ISSUE SCORE from EIKON'!DF404*'WEIGHTED from Refinitive'!$B$11)+('WEIGHTED from Refinitive'!$B$14*'ISSUE SCORE from EIKON'!DU404)+('ISSUE SCORE from EIKON'!EJ404*'WEIGHTED from Refinitive'!$B$15)+('WEIGHTED from Refinitive'!$B$16*'ISSUE SCORE from EIKON'!EY404)</f>
        <v>43.479818788156791</v>
      </c>
      <c r="P401" s="1">
        <f>('WEIGHTED from Refinitive'!$B$3*'ISSUE SCORE from EIKON'!U404)+('WEIGHTED from Refinitive'!$B$4*'ISSUE SCORE from EIKON'!AJ404)+('ISSUE SCORE from EIKON'!AY404*'WEIGHTED from Refinitive'!$B$5)+('WEIGHTED from Refinitive'!$B$8*'ISSUE SCORE from EIKON'!BN404)+('ISSUE SCORE from EIKON'!CC404*'WEIGHTED from Refinitive'!$B$9)+('WEIGHTED from Refinitive'!$B$10*'ISSUE SCORE from EIKON'!CR404)+('ISSUE SCORE from EIKON'!DG404*'WEIGHTED from Refinitive'!$B$11)+('WEIGHTED from Refinitive'!$B$14*'ISSUE SCORE from EIKON'!DV404)+('ISSUE SCORE from EIKON'!EK404*'WEIGHTED from Refinitive'!$B$15)+('WEIGHTED from Refinitive'!$B$16*'ISSUE SCORE from EIKON'!EZ404)</f>
        <v>45.019565509819721</v>
      </c>
    </row>
    <row r="402" spans="1:16" ht="15">
      <c r="A402" s="11" t="s">
        <v>474</v>
      </c>
      <c r="B402" s="1">
        <f>('WEIGHTED from Refinitive'!$B$3*'ISSUE SCORE from EIKON'!G405)+('WEIGHTED from Refinitive'!$B$4*'ISSUE SCORE from EIKON'!V405)+('ISSUE SCORE from EIKON'!AK405*'WEIGHTED from Refinitive'!$B$5)+('WEIGHTED from Refinitive'!$B$8*'ISSUE SCORE from EIKON'!AZ405)+('ISSUE SCORE from EIKON'!BO405*'WEIGHTED from Refinitive'!$B$9)+('WEIGHTED from Refinitive'!$B$10*'ISSUE SCORE from EIKON'!CD405)+('ISSUE SCORE from EIKON'!CS405*'WEIGHTED from Refinitive'!$B$11)+('WEIGHTED from Refinitive'!$B$14*'ISSUE SCORE from EIKON'!DH405)+('ISSUE SCORE from EIKON'!DW405*'WEIGHTED from Refinitive'!$B$15)+('WEIGHTED from Refinitive'!$B$16*'ISSUE SCORE from EIKON'!EL405)</f>
        <v>75.235656384882574</v>
      </c>
      <c r="C402" s="1">
        <f>('WEIGHTED from Refinitive'!$B$3*'ISSUE SCORE from EIKON'!H405)+('WEIGHTED from Refinitive'!$B$4*'ISSUE SCORE from EIKON'!W405)+('ISSUE SCORE from EIKON'!AL405*'WEIGHTED from Refinitive'!$B$5)+('WEIGHTED from Refinitive'!$B$8*'ISSUE SCORE from EIKON'!BA405)+('ISSUE SCORE from EIKON'!BP405*'WEIGHTED from Refinitive'!$B$9)+('WEIGHTED from Refinitive'!$B$10*'ISSUE SCORE from EIKON'!CE405)+('ISSUE SCORE from EIKON'!CT405*'WEIGHTED from Refinitive'!$B$11)+('WEIGHTED from Refinitive'!$B$14*'ISSUE SCORE from EIKON'!DI405)+('ISSUE SCORE from EIKON'!DX405*'WEIGHTED from Refinitive'!$B$15)+('WEIGHTED from Refinitive'!$B$16*'ISSUE SCORE from EIKON'!EM405)</f>
        <v>61.487268626765669</v>
      </c>
      <c r="D402" s="1">
        <f>('WEIGHTED from Refinitive'!$B$3*'ISSUE SCORE from EIKON'!I405)+('WEIGHTED from Refinitive'!$B$4*'ISSUE SCORE from EIKON'!X405)+('ISSUE SCORE from EIKON'!AM405*'WEIGHTED from Refinitive'!$B$5)+('WEIGHTED from Refinitive'!$B$8*'ISSUE SCORE from EIKON'!BB405)+('ISSUE SCORE from EIKON'!BQ405*'WEIGHTED from Refinitive'!$B$9)+('WEIGHTED from Refinitive'!$B$10*'ISSUE SCORE from EIKON'!CF405)+('ISSUE SCORE from EIKON'!CU405*'WEIGHTED from Refinitive'!$B$11)+('WEIGHTED from Refinitive'!$B$14*'ISSUE SCORE from EIKON'!DJ405)+('ISSUE SCORE from EIKON'!DY405*'WEIGHTED from Refinitive'!$B$15)+('WEIGHTED from Refinitive'!$B$16*'ISSUE SCORE from EIKON'!EN405)</f>
        <v>48.154076460649861</v>
      </c>
      <c r="E402" s="1">
        <f>('WEIGHTED from Refinitive'!$B$3*'ISSUE SCORE from EIKON'!J405)+('WEIGHTED from Refinitive'!$B$4*'ISSUE SCORE from EIKON'!Y405)+('ISSUE SCORE from EIKON'!AN405*'WEIGHTED from Refinitive'!$B$5)+('WEIGHTED from Refinitive'!$B$8*'ISSUE SCORE from EIKON'!BC405)+('ISSUE SCORE from EIKON'!BR405*'WEIGHTED from Refinitive'!$B$9)+('WEIGHTED from Refinitive'!$B$10*'ISSUE SCORE from EIKON'!CG405)+('ISSUE SCORE from EIKON'!CV405*'WEIGHTED from Refinitive'!$B$11)+('WEIGHTED from Refinitive'!$B$14*'ISSUE SCORE from EIKON'!DK405)+('ISSUE SCORE from EIKON'!DZ405*'WEIGHTED from Refinitive'!$B$15)+('WEIGHTED from Refinitive'!$B$16*'ISSUE SCORE from EIKON'!EO405)</f>
        <v>43.354717510601105</v>
      </c>
      <c r="F402" s="1">
        <f>('WEIGHTED from Refinitive'!$B$3*'ISSUE SCORE from EIKON'!K405)+('WEIGHTED from Refinitive'!$B$4*'ISSUE SCORE from EIKON'!Z405)+('ISSUE SCORE from EIKON'!AO405*'WEIGHTED from Refinitive'!$B$5)+('WEIGHTED from Refinitive'!$B$8*'ISSUE SCORE from EIKON'!BD405)+('ISSUE SCORE from EIKON'!BS405*'WEIGHTED from Refinitive'!$B$9)+('WEIGHTED from Refinitive'!$B$10*'ISSUE SCORE from EIKON'!CH405)+('ISSUE SCORE from EIKON'!CW405*'WEIGHTED from Refinitive'!$B$11)+('WEIGHTED from Refinitive'!$B$14*'ISSUE SCORE from EIKON'!DL405)+('ISSUE SCORE from EIKON'!EA405*'WEIGHTED from Refinitive'!$B$15)+('WEIGHTED from Refinitive'!$B$16*'ISSUE SCORE from EIKON'!EP405)</f>
        <v>38.899750249750227</v>
      </c>
      <c r="G402" s="1">
        <f>('WEIGHTED from Refinitive'!$B$3*'ISSUE SCORE from EIKON'!L405)+('WEIGHTED from Refinitive'!$B$4*'ISSUE SCORE from EIKON'!AA405)+('ISSUE SCORE from EIKON'!AP405*'WEIGHTED from Refinitive'!$B$5)+('WEIGHTED from Refinitive'!$B$8*'ISSUE SCORE from EIKON'!BE405)+('ISSUE SCORE from EIKON'!BT405*'WEIGHTED from Refinitive'!$B$9)+('WEIGHTED from Refinitive'!$B$10*'ISSUE SCORE from EIKON'!CI405)+('ISSUE SCORE from EIKON'!CX405*'WEIGHTED from Refinitive'!$B$11)+('WEIGHTED from Refinitive'!$B$14*'ISSUE SCORE from EIKON'!DM405)+('ISSUE SCORE from EIKON'!EB405*'WEIGHTED from Refinitive'!$B$15)+('WEIGHTED from Refinitive'!$B$16*'ISSUE SCORE from EIKON'!EQ405)</f>
        <v>33.770833333333293</v>
      </c>
      <c r="H402" s="1">
        <f>('WEIGHTED from Refinitive'!$B$3*'ISSUE SCORE from EIKON'!M405)+('WEIGHTED from Refinitive'!$B$4*'ISSUE SCORE from EIKON'!AB405)+('ISSUE SCORE from EIKON'!AQ405*'WEIGHTED from Refinitive'!$B$5)+('WEIGHTED from Refinitive'!$B$8*'ISSUE SCORE from EIKON'!BF405)+('ISSUE SCORE from EIKON'!BU405*'WEIGHTED from Refinitive'!$B$9)+('WEIGHTED from Refinitive'!$B$10*'ISSUE SCORE from EIKON'!CJ405)+('ISSUE SCORE from EIKON'!CY405*'WEIGHTED from Refinitive'!$B$11)+('WEIGHTED from Refinitive'!$B$14*'ISSUE SCORE from EIKON'!DN405)+('ISSUE SCORE from EIKON'!EC405*'WEIGHTED from Refinitive'!$B$15)+('WEIGHTED from Refinitive'!$B$16*'ISSUE SCORE from EIKON'!ER405)</f>
        <v>38.946433710174702</v>
      </c>
      <c r="I402" s="1">
        <f>('WEIGHTED from Refinitive'!$B$3*'ISSUE SCORE from EIKON'!N405)+('WEIGHTED from Refinitive'!$B$4*'ISSUE SCORE from EIKON'!AC405)+('ISSUE SCORE from EIKON'!AR405*'WEIGHTED from Refinitive'!$B$5)+('WEIGHTED from Refinitive'!$B$8*'ISSUE SCORE from EIKON'!BG405)+('ISSUE SCORE from EIKON'!BV405*'WEIGHTED from Refinitive'!$B$9)+('WEIGHTED from Refinitive'!$B$10*'ISSUE SCORE from EIKON'!CK405)+('ISSUE SCORE from EIKON'!CZ405*'WEIGHTED from Refinitive'!$B$11)+('WEIGHTED from Refinitive'!$B$14*'ISSUE SCORE from EIKON'!DO405)+('ISSUE SCORE from EIKON'!ED405*'WEIGHTED from Refinitive'!$B$15)+('WEIGHTED from Refinitive'!$B$16*'ISSUE SCORE from EIKON'!ES405)</f>
        <v>46.597165300546436</v>
      </c>
      <c r="J402" s="1">
        <f>('WEIGHTED from Refinitive'!$B$3*'ISSUE SCORE from EIKON'!O405)+('WEIGHTED from Refinitive'!$B$4*'ISSUE SCORE from EIKON'!AD405)+('ISSUE SCORE from EIKON'!AS405*'WEIGHTED from Refinitive'!$B$5)+('WEIGHTED from Refinitive'!$B$8*'ISSUE SCORE from EIKON'!BH405)+('ISSUE SCORE from EIKON'!BW405*'WEIGHTED from Refinitive'!$B$9)+('WEIGHTED from Refinitive'!$B$10*'ISSUE SCORE from EIKON'!CL405)+('ISSUE SCORE from EIKON'!DA405*'WEIGHTED from Refinitive'!$B$11)+('WEIGHTED from Refinitive'!$B$14*'ISSUE SCORE from EIKON'!DP405)+('ISSUE SCORE from EIKON'!EE405*'WEIGHTED from Refinitive'!$B$15)+('WEIGHTED from Refinitive'!$B$16*'ISSUE SCORE from EIKON'!ET405)</f>
        <v>38.485113022941945</v>
      </c>
      <c r="K402" s="1">
        <f>('WEIGHTED from Refinitive'!$B$3*'ISSUE SCORE from EIKON'!P405)+('WEIGHTED from Refinitive'!$B$4*'ISSUE SCORE from EIKON'!AE405)+('ISSUE SCORE from EIKON'!AT405*'WEIGHTED from Refinitive'!$B$5)+('WEIGHTED from Refinitive'!$B$8*'ISSUE SCORE from EIKON'!BI405)+('ISSUE SCORE from EIKON'!BX405*'WEIGHTED from Refinitive'!$B$9)+('WEIGHTED from Refinitive'!$B$10*'ISSUE SCORE from EIKON'!CM405)+('ISSUE SCORE from EIKON'!DB405*'WEIGHTED from Refinitive'!$B$11)+('WEIGHTED from Refinitive'!$B$14*'ISSUE SCORE from EIKON'!DQ405)+('ISSUE SCORE from EIKON'!EF405*'WEIGHTED from Refinitive'!$B$15)+('WEIGHTED from Refinitive'!$B$16*'ISSUE SCORE from EIKON'!EU405)</f>
        <v>42.125629552549405</v>
      </c>
      <c r="L402" s="1">
        <f>('WEIGHTED from Refinitive'!$B$3*'ISSUE SCORE from EIKON'!Q405)+('WEIGHTED from Refinitive'!$B$4*'ISSUE SCORE from EIKON'!AF405)+('ISSUE SCORE from EIKON'!AU405*'WEIGHTED from Refinitive'!$B$5)+('WEIGHTED from Refinitive'!$B$8*'ISSUE SCORE from EIKON'!BJ405)+('ISSUE SCORE from EIKON'!BY405*'WEIGHTED from Refinitive'!$B$9)+('WEIGHTED from Refinitive'!$B$10*'ISSUE SCORE from EIKON'!CN405)+('ISSUE SCORE from EIKON'!DC405*'WEIGHTED from Refinitive'!$B$11)+('WEIGHTED from Refinitive'!$B$14*'ISSUE SCORE from EIKON'!DR405)+('ISSUE SCORE from EIKON'!EG405*'WEIGHTED from Refinitive'!$B$15)+('WEIGHTED from Refinitive'!$B$16*'ISSUE SCORE from EIKON'!EV405)</f>
        <v>39.565927445616744</v>
      </c>
      <c r="M402" s="1">
        <f>('WEIGHTED from Refinitive'!$B$3*'ISSUE SCORE from EIKON'!R405)+('WEIGHTED from Refinitive'!$B$4*'ISSUE SCORE from EIKON'!AG405)+('ISSUE SCORE from EIKON'!AV405*'WEIGHTED from Refinitive'!$B$5)+('WEIGHTED from Refinitive'!$B$8*'ISSUE SCORE from EIKON'!BK405)+('ISSUE SCORE from EIKON'!BZ405*'WEIGHTED from Refinitive'!$B$9)+('WEIGHTED from Refinitive'!$B$10*'ISSUE SCORE from EIKON'!CO405)+('ISSUE SCORE from EIKON'!DD405*'WEIGHTED from Refinitive'!$B$11)+('WEIGHTED from Refinitive'!$B$14*'ISSUE SCORE from EIKON'!DS405)+('ISSUE SCORE from EIKON'!EH405*'WEIGHTED from Refinitive'!$B$15)+('WEIGHTED from Refinitive'!$B$16*'ISSUE SCORE from EIKON'!EW405)</f>
        <v>42.737638269770464</v>
      </c>
      <c r="N402" s="1">
        <f>('WEIGHTED from Refinitive'!$B$3*'ISSUE SCORE from EIKON'!S405)+('WEIGHTED from Refinitive'!$B$4*'ISSUE SCORE from EIKON'!AH405)+('ISSUE SCORE from EIKON'!AW405*'WEIGHTED from Refinitive'!$B$5)+('WEIGHTED from Refinitive'!$B$8*'ISSUE SCORE from EIKON'!BL405)+('ISSUE SCORE from EIKON'!CA405*'WEIGHTED from Refinitive'!$B$9)+('WEIGHTED from Refinitive'!$B$10*'ISSUE SCORE from EIKON'!CP405)+('ISSUE SCORE from EIKON'!DE405*'WEIGHTED from Refinitive'!$B$11)+('WEIGHTED from Refinitive'!$B$14*'ISSUE SCORE from EIKON'!DT405)+('ISSUE SCORE from EIKON'!EI405*'WEIGHTED from Refinitive'!$B$15)+('WEIGHTED from Refinitive'!$B$16*'ISSUE SCORE from EIKON'!EX405)</f>
        <v>46.677462121212109</v>
      </c>
      <c r="O402" s="1">
        <f>('WEIGHTED from Refinitive'!$B$3*'ISSUE SCORE from EIKON'!T405)+('WEIGHTED from Refinitive'!$B$4*'ISSUE SCORE from EIKON'!AI405)+('ISSUE SCORE from EIKON'!AX405*'WEIGHTED from Refinitive'!$B$5)+('WEIGHTED from Refinitive'!$B$8*'ISSUE SCORE from EIKON'!BM405)+('ISSUE SCORE from EIKON'!CB405*'WEIGHTED from Refinitive'!$B$9)+('WEIGHTED from Refinitive'!$B$10*'ISSUE SCORE from EIKON'!CQ405)+('ISSUE SCORE from EIKON'!DF405*'WEIGHTED from Refinitive'!$B$11)+('WEIGHTED from Refinitive'!$B$14*'ISSUE SCORE from EIKON'!DU405)+('ISSUE SCORE from EIKON'!EJ405*'WEIGHTED from Refinitive'!$B$15)+('WEIGHTED from Refinitive'!$B$16*'ISSUE SCORE from EIKON'!EY405)</f>
        <v>30.373516022493959</v>
      </c>
      <c r="P402" s="1">
        <f>('WEIGHTED from Refinitive'!$B$3*'ISSUE SCORE from EIKON'!U405)+('WEIGHTED from Refinitive'!$B$4*'ISSUE SCORE from EIKON'!AJ405)+('ISSUE SCORE from EIKON'!AY405*'WEIGHTED from Refinitive'!$B$5)+('WEIGHTED from Refinitive'!$B$8*'ISSUE SCORE from EIKON'!BN405)+('ISSUE SCORE from EIKON'!CC405*'WEIGHTED from Refinitive'!$B$9)+('WEIGHTED from Refinitive'!$B$10*'ISSUE SCORE from EIKON'!CR405)+('ISSUE SCORE from EIKON'!DG405*'WEIGHTED from Refinitive'!$B$11)+('WEIGHTED from Refinitive'!$B$14*'ISSUE SCORE from EIKON'!DV405)+('ISSUE SCORE from EIKON'!EK405*'WEIGHTED from Refinitive'!$B$15)+('WEIGHTED from Refinitive'!$B$16*'ISSUE SCORE from EIKON'!EZ405)</f>
        <v>41.580826271186432</v>
      </c>
    </row>
    <row r="403" spans="1:16" ht="15">
      <c r="A403" s="11" t="s">
        <v>475</v>
      </c>
      <c r="B403" s="1">
        <f>('WEIGHTED from Refinitive'!$B$3*'ISSUE SCORE from EIKON'!G406)+('WEIGHTED from Refinitive'!$B$4*'ISSUE SCORE from EIKON'!V406)+('ISSUE SCORE from EIKON'!AK406*'WEIGHTED from Refinitive'!$B$5)+('WEIGHTED from Refinitive'!$B$8*'ISSUE SCORE from EIKON'!AZ406)+('ISSUE SCORE from EIKON'!BO406*'WEIGHTED from Refinitive'!$B$9)+('WEIGHTED from Refinitive'!$B$10*'ISSUE SCORE from EIKON'!CD406)+('ISSUE SCORE from EIKON'!CS406*'WEIGHTED from Refinitive'!$B$11)+('WEIGHTED from Refinitive'!$B$14*'ISSUE SCORE from EIKON'!DH406)+('ISSUE SCORE from EIKON'!DW406*'WEIGHTED from Refinitive'!$B$15)+('WEIGHTED from Refinitive'!$B$16*'ISSUE SCORE from EIKON'!EL406)</f>
        <v>83.165502524161582</v>
      </c>
      <c r="C403" s="1">
        <f>('WEIGHTED from Refinitive'!$B$3*'ISSUE SCORE from EIKON'!H406)+('WEIGHTED from Refinitive'!$B$4*'ISSUE SCORE from EIKON'!W406)+('ISSUE SCORE from EIKON'!AL406*'WEIGHTED from Refinitive'!$B$5)+('WEIGHTED from Refinitive'!$B$8*'ISSUE SCORE from EIKON'!BA406)+('ISSUE SCORE from EIKON'!BP406*'WEIGHTED from Refinitive'!$B$9)+('WEIGHTED from Refinitive'!$B$10*'ISSUE SCORE from EIKON'!CE406)+('ISSUE SCORE from EIKON'!CT406*'WEIGHTED from Refinitive'!$B$11)+('WEIGHTED from Refinitive'!$B$14*'ISSUE SCORE from EIKON'!DI406)+('ISSUE SCORE from EIKON'!DX406*'WEIGHTED from Refinitive'!$B$15)+('WEIGHTED from Refinitive'!$B$16*'ISSUE SCORE from EIKON'!EM406)</f>
        <v>83.253595633249745</v>
      </c>
      <c r="D403" s="1">
        <f>('WEIGHTED from Refinitive'!$B$3*'ISSUE SCORE from EIKON'!I406)+('WEIGHTED from Refinitive'!$B$4*'ISSUE SCORE from EIKON'!X406)+('ISSUE SCORE from EIKON'!AM406*'WEIGHTED from Refinitive'!$B$5)+('WEIGHTED from Refinitive'!$B$8*'ISSUE SCORE from EIKON'!BB406)+('ISSUE SCORE from EIKON'!BQ406*'WEIGHTED from Refinitive'!$B$9)+('WEIGHTED from Refinitive'!$B$10*'ISSUE SCORE from EIKON'!CF406)+('ISSUE SCORE from EIKON'!CU406*'WEIGHTED from Refinitive'!$B$11)+('WEIGHTED from Refinitive'!$B$14*'ISSUE SCORE from EIKON'!DJ406)+('ISSUE SCORE from EIKON'!DY406*'WEIGHTED from Refinitive'!$B$15)+('WEIGHTED from Refinitive'!$B$16*'ISSUE SCORE from EIKON'!EN406)</f>
        <v>85.658618022929772</v>
      </c>
      <c r="E403" s="1">
        <f>('WEIGHTED from Refinitive'!$B$3*'ISSUE SCORE from EIKON'!J406)+('WEIGHTED from Refinitive'!$B$4*'ISSUE SCORE from EIKON'!Y406)+('ISSUE SCORE from EIKON'!AN406*'WEIGHTED from Refinitive'!$B$5)+('WEIGHTED from Refinitive'!$B$8*'ISSUE SCORE from EIKON'!BC406)+('ISSUE SCORE from EIKON'!BR406*'WEIGHTED from Refinitive'!$B$9)+('WEIGHTED from Refinitive'!$B$10*'ISSUE SCORE from EIKON'!CG406)+('ISSUE SCORE from EIKON'!CV406*'WEIGHTED from Refinitive'!$B$11)+('WEIGHTED from Refinitive'!$B$14*'ISSUE SCORE from EIKON'!DK406)+('ISSUE SCORE from EIKON'!DZ406*'WEIGHTED from Refinitive'!$B$15)+('WEIGHTED from Refinitive'!$B$16*'ISSUE SCORE from EIKON'!EO406)</f>
        <v>77.275612958725986</v>
      </c>
      <c r="F403" s="1">
        <f>('WEIGHTED from Refinitive'!$B$3*'ISSUE SCORE from EIKON'!K406)+('WEIGHTED from Refinitive'!$B$4*'ISSUE SCORE from EIKON'!Z406)+('ISSUE SCORE from EIKON'!AO406*'WEIGHTED from Refinitive'!$B$5)+('WEIGHTED from Refinitive'!$B$8*'ISSUE SCORE from EIKON'!BD406)+('ISSUE SCORE from EIKON'!BS406*'WEIGHTED from Refinitive'!$B$9)+('WEIGHTED from Refinitive'!$B$10*'ISSUE SCORE from EIKON'!CH406)+('ISSUE SCORE from EIKON'!CW406*'WEIGHTED from Refinitive'!$B$11)+('WEIGHTED from Refinitive'!$B$14*'ISSUE SCORE from EIKON'!DL406)+('ISSUE SCORE from EIKON'!EA406*'WEIGHTED from Refinitive'!$B$15)+('WEIGHTED from Refinitive'!$B$16*'ISSUE SCORE from EIKON'!EP406)</f>
        <v>65.988574318762943</v>
      </c>
      <c r="G403" s="1">
        <f>('WEIGHTED from Refinitive'!$B$3*'ISSUE SCORE from EIKON'!L406)+('WEIGHTED from Refinitive'!$B$4*'ISSUE SCORE from EIKON'!AA406)+('ISSUE SCORE from EIKON'!AP406*'WEIGHTED from Refinitive'!$B$5)+('WEIGHTED from Refinitive'!$B$8*'ISSUE SCORE from EIKON'!BE406)+('ISSUE SCORE from EIKON'!BT406*'WEIGHTED from Refinitive'!$B$9)+('WEIGHTED from Refinitive'!$B$10*'ISSUE SCORE from EIKON'!CI406)+('ISSUE SCORE from EIKON'!CX406*'WEIGHTED from Refinitive'!$B$11)+('WEIGHTED from Refinitive'!$B$14*'ISSUE SCORE from EIKON'!DM406)+('ISSUE SCORE from EIKON'!EB406*'WEIGHTED from Refinitive'!$B$15)+('WEIGHTED from Refinitive'!$B$16*'ISSUE SCORE from EIKON'!EQ406)</f>
        <v>66.608952091474848</v>
      </c>
      <c r="H403" s="1">
        <f>('WEIGHTED from Refinitive'!$B$3*'ISSUE SCORE from EIKON'!M406)+('WEIGHTED from Refinitive'!$B$4*'ISSUE SCORE from EIKON'!AB406)+('ISSUE SCORE from EIKON'!AQ406*'WEIGHTED from Refinitive'!$B$5)+('WEIGHTED from Refinitive'!$B$8*'ISSUE SCORE from EIKON'!BF406)+('ISSUE SCORE from EIKON'!BU406*'WEIGHTED from Refinitive'!$B$9)+('WEIGHTED from Refinitive'!$B$10*'ISSUE SCORE from EIKON'!CJ406)+('ISSUE SCORE from EIKON'!CY406*'WEIGHTED from Refinitive'!$B$11)+('WEIGHTED from Refinitive'!$B$14*'ISSUE SCORE from EIKON'!DN406)+('ISSUE SCORE from EIKON'!EC406*'WEIGHTED from Refinitive'!$B$15)+('WEIGHTED from Refinitive'!$B$16*'ISSUE SCORE from EIKON'!ER406)</f>
        <v>59.179502360844204</v>
      </c>
      <c r="I403" s="1">
        <f>('WEIGHTED from Refinitive'!$B$3*'ISSUE SCORE from EIKON'!N406)+('WEIGHTED from Refinitive'!$B$4*'ISSUE SCORE from EIKON'!AC406)+('ISSUE SCORE from EIKON'!AR406*'WEIGHTED from Refinitive'!$B$5)+('WEIGHTED from Refinitive'!$B$8*'ISSUE SCORE from EIKON'!BG406)+('ISSUE SCORE from EIKON'!BV406*'WEIGHTED from Refinitive'!$B$9)+('WEIGHTED from Refinitive'!$B$10*'ISSUE SCORE from EIKON'!CK406)+('ISSUE SCORE from EIKON'!CZ406*'WEIGHTED from Refinitive'!$B$11)+('WEIGHTED from Refinitive'!$B$14*'ISSUE SCORE from EIKON'!DO406)+('ISSUE SCORE from EIKON'!ED406*'WEIGHTED from Refinitive'!$B$15)+('WEIGHTED from Refinitive'!$B$16*'ISSUE SCORE from EIKON'!ES406)</f>
        <v>54.126040232761831</v>
      </c>
      <c r="J403" s="1">
        <f>('WEIGHTED from Refinitive'!$B$3*'ISSUE SCORE from EIKON'!O406)+('WEIGHTED from Refinitive'!$B$4*'ISSUE SCORE from EIKON'!AD406)+('ISSUE SCORE from EIKON'!AS406*'WEIGHTED from Refinitive'!$B$5)+('WEIGHTED from Refinitive'!$B$8*'ISSUE SCORE from EIKON'!BH406)+('ISSUE SCORE from EIKON'!BW406*'WEIGHTED from Refinitive'!$B$9)+('WEIGHTED from Refinitive'!$B$10*'ISSUE SCORE from EIKON'!CL406)+('ISSUE SCORE from EIKON'!DA406*'WEIGHTED from Refinitive'!$B$11)+('WEIGHTED from Refinitive'!$B$14*'ISSUE SCORE from EIKON'!DP406)+('ISSUE SCORE from EIKON'!EE406*'WEIGHTED from Refinitive'!$B$15)+('WEIGHTED from Refinitive'!$B$16*'ISSUE SCORE from EIKON'!ET406)</f>
        <v>50.482728222541418</v>
      </c>
      <c r="K403" s="1">
        <f>('WEIGHTED from Refinitive'!$B$3*'ISSUE SCORE from EIKON'!P406)+('WEIGHTED from Refinitive'!$B$4*'ISSUE SCORE from EIKON'!AE406)+('ISSUE SCORE from EIKON'!AT406*'WEIGHTED from Refinitive'!$B$5)+('WEIGHTED from Refinitive'!$B$8*'ISSUE SCORE from EIKON'!BI406)+('ISSUE SCORE from EIKON'!BX406*'WEIGHTED from Refinitive'!$B$9)+('WEIGHTED from Refinitive'!$B$10*'ISSUE SCORE from EIKON'!CM406)+('ISSUE SCORE from EIKON'!DB406*'WEIGHTED from Refinitive'!$B$11)+('WEIGHTED from Refinitive'!$B$14*'ISSUE SCORE from EIKON'!DQ406)+('ISSUE SCORE from EIKON'!EF406*'WEIGHTED from Refinitive'!$B$15)+('WEIGHTED from Refinitive'!$B$16*'ISSUE SCORE from EIKON'!EU406)</f>
        <v>56.338018179069131</v>
      </c>
      <c r="L403" s="1">
        <f>('WEIGHTED from Refinitive'!$B$3*'ISSUE SCORE from EIKON'!Q406)+('WEIGHTED from Refinitive'!$B$4*'ISSUE SCORE from EIKON'!AF406)+('ISSUE SCORE from EIKON'!AU406*'WEIGHTED from Refinitive'!$B$5)+('WEIGHTED from Refinitive'!$B$8*'ISSUE SCORE from EIKON'!BJ406)+('ISSUE SCORE from EIKON'!BY406*'WEIGHTED from Refinitive'!$B$9)+('WEIGHTED from Refinitive'!$B$10*'ISSUE SCORE from EIKON'!CN406)+('ISSUE SCORE from EIKON'!DC406*'WEIGHTED from Refinitive'!$B$11)+('WEIGHTED from Refinitive'!$B$14*'ISSUE SCORE from EIKON'!DR406)+('ISSUE SCORE from EIKON'!EG406*'WEIGHTED from Refinitive'!$B$15)+('WEIGHTED from Refinitive'!$B$16*'ISSUE SCORE from EIKON'!EV406)</f>
        <v>56.802470435584247</v>
      </c>
      <c r="M403" s="1">
        <f>('WEIGHTED from Refinitive'!$B$3*'ISSUE SCORE from EIKON'!R406)+('WEIGHTED from Refinitive'!$B$4*'ISSUE SCORE from EIKON'!AG406)+('ISSUE SCORE from EIKON'!AV406*'WEIGHTED from Refinitive'!$B$5)+('WEIGHTED from Refinitive'!$B$8*'ISSUE SCORE from EIKON'!BK406)+('ISSUE SCORE from EIKON'!BZ406*'WEIGHTED from Refinitive'!$B$9)+('WEIGHTED from Refinitive'!$B$10*'ISSUE SCORE from EIKON'!CO406)+('ISSUE SCORE from EIKON'!DD406*'WEIGHTED from Refinitive'!$B$11)+('WEIGHTED from Refinitive'!$B$14*'ISSUE SCORE from EIKON'!DS406)+('ISSUE SCORE from EIKON'!EH406*'WEIGHTED from Refinitive'!$B$15)+('WEIGHTED from Refinitive'!$B$16*'ISSUE SCORE from EIKON'!EW406)</f>
        <v>59.02380995005278</v>
      </c>
      <c r="N403" s="1">
        <f>('WEIGHTED from Refinitive'!$B$3*'ISSUE SCORE from EIKON'!S406)+('WEIGHTED from Refinitive'!$B$4*'ISSUE SCORE from EIKON'!AH406)+('ISSUE SCORE from EIKON'!AW406*'WEIGHTED from Refinitive'!$B$5)+('WEIGHTED from Refinitive'!$B$8*'ISSUE SCORE from EIKON'!BL406)+('ISSUE SCORE from EIKON'!CA406*'WEIGHTED from Refinitive'!$B$9)+('WEIGHTED from Refinitive'!$B$10*'ISSUE SCORE from EIKON'!CP406)+('ISSUE SCORE from EIKON'!DE406*'WEIGHTED from Refinitive'!$B$11)+('WEIGHTED from Refinitive'!$B$14*'ISSUE SCORE from EIKON'!DT406)+('ISSUE SCORE from EIKON'!EI406*'WEIGHTED from Refinitive'!$B$15)+('WEIGHTED from Refinitive'!$B$16*'ISSUE SCORE from EIKON'!EX406)</f>
        <v>0</v>
      </c>
      <c r="O403" s="1">
        <f>('WEIGHTED from Refinitive'!$B$3*'ISSUE SCORE from EIKON'!T406)+('WEIGHTED from Refinitive'!$B$4*'ISSUE SCORE from EIKON'!AI406)+('ISSUE SCORE from EIKON'!AX406*'WEIGHTED from Refinitive'!$B$5)+('WEIGHTED from Refinitive'!$B$8*'ISSUE SCORE from EIKON'!BM406)+('ISSUE SCORE from EIKON'!CB406*'WEIGHTED from Refinitive'!$B$9)+('WEIGHTED from Refinitive'!$B$10*'ISSUE SCORE from EIKON'!CQ406)+('ISSUE SCORE from EIKON'!DF406*'WEIGHTED from Refinitive'!$B$11)+('WEIGHTED from Refinitive'!$B$14*'ISSUE SCORE from EIKON'!DU406)+('ISSUE SCORE from EIKON'!EJ406*'WEIGHTED from Refinitive'!$B$15)+('WEIGHTED from Refinitive'!$B$16*'ISSUE SCORE from EIKON'!EY406)</f>
        <v>0</v>
      </c>
      <c r="P403" s="1">
        <f>('WEIGHTED from Refinitive'!$B$3*'ISSUE SCORE from EIKON'!U406)+('WEIGHTED from Refinitive'!$B$4*'ISSUE SCORE from EIKON'!AJ406)+('ISSUE SCORE from EIKON'!AY406*'WEIGHTED from Refinitive'!$B$5)+('WEIGHTED from Refinitive'!$B$8*'ISSUE SCORE from EIKON'!BN406)+('ISSUE SCORE from EIKON'!CC406*'WEIGHTED from Refinitive'!$B$9)+('WEIGHTED from Refinitive'!$B$10*'ISSUE SCORE from EIKON'!CR406)+('ISSUE SCORE from EIKON'!DG406*'WEIGHTED from Refinitive'!$B$11)+('WEIGHTED from Refinitive'!$B$14*'ISSUE SCORE from EIKON'!DV406)+('ISSUE SCORE from EIKON'!EK406*'WEIGHTED from Refinitive'!$B$15)+('WEIGHTED from Refinitive'!$B$16*'ISSUE SCORE from EIKON'!EZ406)</f>
        <v>0</v>
      </c>
    </row>
    <row r="404" spans="1:16" ht="15">
      <c r="A404" s="11" t="s">
        <v>476</v>
      </c>
      <c r="B404" s="1">
        <f>('WEIGHTED from Refinitive'!$B$3*'ISSUE SCORE from EIKON'!G407)+('WEIGHTED from Refinitive'!$B$4*'ISSUE SCORE from EIKON'!V407)+('ISSUE SCORE from EIKON'!AK407*'WEIGHTED from Refinitive'!$B$5)+('WEIGHTED from Refinitive'!$B$8*'ISSUE SCORE from EIKON'!AZ407)+('ISSUE SCORE from EIKON'!BO407*'WEIGHTED from Refinitive'!$B$9)+('WEIGHTED from Refinitive'!$B$10*'ISSUE SCORE from EIKON'!CD407)+('ISSUE SCORE from EIKON'!CS407*'WEIGHTED from Refinitive'!$B$11)+('WEIGHTED from Refinitive'!$B$14*'ISSUE SCORE from EIKON'!DH407)+('ISSUE SCORE from EIKON'!DW407*'WEIGHTED from Refinitive'!$B$15)+('WEIGHTED from Refinitive'!$B$16*'ISSUE SCORE from EIKON'!EL407)</f>
        <v>79.342142374635898</v>
      </c>
      <c r="C404" s="1">
        <f>('WEIGHTED from Refinitive'!$B$3*'ISSUE SCORE from EIKON'!H407)+('WEIGHTED from Refinitive'!$B$4*'ISSUE SCORE from EIKON'!W407)+('ISSUE SCORE from EIKON'!AL407*'WEIGHTED from Refinitive'!$B$5)+('WEIGHTED from Refinitive'!$B$8*'ISSUE SCORE from EIKON'!BA407)+('ISSUE SCORE from EIKON'!BP407*'WEIGHTED from Refinitive'!$B$9)+('WEIGHTED from Refinitive'!$B$10*'ISSUE SCORE from EIKON'!CE407)+('ISSUE SCORE from EIKON'!CT407*'WEIGHTED from Refinitive'!$B$11)+('WEIGHTED from Refinitive'!$B$14*'ISSUE SCORE from EIKON'!DI407)+('ISSUE SCORE from EIKON'!DX407*'WEIGHTED from Refinitive'!$B$15)+('WEIGHTED from Refinitive'!$B$16*'ISSUE SCORE from EIKON'!EM407)</f>
        <v>79.127336906222368</v>
      </c>
      <c r="D404" s="1">
        <f>('WEIGHTED from Refinitive'!$B$3*'ISSUE SCORE from EIKON'!I407)+('WEIGHTED from Refinitive'!$B$4*'ISSUE SCORE from EIKON'!X407)+('ISSUE SCORE from EIKON'!AM407*'WEIGHTED from Refinitive'!$B$5)+('WEIGHTED from Refinitive'!$B$8*'ISSUE SCORE from EIKON'!BB407)+('ISSUE SCORE from EIKON'!BQ407*'WEIGHTED from Refinitive'!$B$9)+('WEIGHTED from Refinitive'!$B$10*'ISSUE SCORE from EIKON'!CF407)+('ISSUE SCORE from EIKON'!CU407*'WEIGHTED from Refinitive'!$B$11)+('WEIGHTED from Refinitive'!$B$14*'ISSUE SCORE from EIKON'!DJ407)+('ISSUE SCORE from EIKON'!DY407*'WEIGHTED from Refinitive'!$B$15)+('WEIGHTED from Refinitive'!$B$16*'ISSUE SCORE from EIKON'!EN407)</f>
        <v>72.853227771010935</v>
      </c>
      <c r="E404" s="1">
        <f>('WEIGHTED from Refinitive'!$B$3*'ISSUE SCORE from EIKON'!J407)+('WEIGHTED from Refinitive'!$B$4*'ISSUE SCORE from EIKON'!Y407)+('ISSUE SCORE from EIKON'!AN407*'WEIGHTED from Refinitive'!$B$5)+('WEIGHTED from Refinitive'!$B$8*'ISSUE SCORE from EIKON'!BC407)+('ISSUE SCORE from EIKON'!BR407*'WEIGHTED from Refinitive'!$B$9)+('WEIGHTED from Refinitive'!$B$10*'ISSUE SCORE from EIKON'!CG407)+('ISSUE SCORE from EIKON'!CV407*'WEIGHTED from Refinitive'!$B$11)+('WEIGHTED from Refinitive'!$B$14*'ISSUE SCORE from EIKON'!DK407)+('ISSUE SCORE from EIKON'!DZ407*'WEIGHTED from Refinitive'!$B$15)+('WEIGHTED from Refinitive'!$B$16*'ISSUE SCORE from EIKON'!EO407)</f>
        <v>75.395540996809459</v>
      </c>
      <c r="F404" s="1">
        <f>('WEIGHTED from Refinitive'!$B$3*'ISSUE SCORE from EIKON'!K407)+('WEIGHTED from Refinitive'!$B$4*'ISSUE SCORE from EIKON'!Z407)+('ISSUE SCORE from EIKON'!AO407*'WEIGHTED from Refinitive'!$B$5)+('WEIGHTED from Refinitive'!$B$8*'ISSUE SCORE from EIKON'!BD407)+('ISSUE SCORE from EIKON'!BS407*'WEIGHTED from Refinitive'!$B$9)+('WEIGHTED from Refinitive'!$B$10*'ISSUE SCORE from EIKON'!CH407)+('ISSUE SCORE from EIKON'!CW407*'WEIGHTED from Refinitive'!$B$11)+('WEIGHTED from Refinitive'!$B$14*'ISSUE SCORE from EIKON'!DL407)+('ISSUE SCORE from EIKON'!EA407*'WEIGHTED from Refinitive'!$B$15)+('WEIGHTED from Refinitive'!$B$16*'ISSUE SCORE from EIKON'!EP407)</f>
        <v>85.094479988096964</v>
      </c>
      <c r="G404" s="1">
        <f>('WEIGHTED from Refinitive'!$B$3*'ISSUE SCORE from EIKON'!L407)+('WEIGHTED from Refinitive'!$B$4*'ISSUE SCORE from EIKON'!AA407)+('ISSUE SCORE from EIKON'!AP407*'WEIGHTED from Refinitive'!$B$5)+('WEIGHTED from Refinitive'!$B$8*'ISSUE SCORE from EIKON'!BE407)+('ISSUE SCORE from EIKON'!BT407*'WEIGHTED from Refinitive'!$B$9)+('WEIGHTED from Refinitive'!$B$10*'ISSUE SCORE from EIKON'!CI407)+('ISSUE SCORE from EIKON'!CX407*'WEIGHTED from Refinitive'!$B$11)+('WEIGHTED from Refinitive'!$B$14*'ISSUE SCORE from EIKON'!DM407)+('ISSUE SCORE from EIKON'!EB407*'WEIGHTED from Refinitive'!$B$15)+('WEIGHTED from Refinitive'!$B$16*'ISSUE SCORE from EIKON'!EQ407)</f>
        <v>83.406608127884681</v>
      </c>
      <c r="H404" s="1">
        <f>('WEIGHTED from Refinitive'!$B$3*'ISSUE SCORE from EIKON'!M407)+('WEIGHTED from Refinitive'!$B$4*'ISSUE SCORE from EIKON'!AB407)+('ISSUE SCORE from EIKON'!AQ407*'WEIGHTED from Refinitive'!$B$5)+('WEIGHTED from Refinitive'!$B$8*'ISSUE SCORE from EIKON'!BF407)+('ISSUE SCORE from EIKON'!BU407*'WEIGHTED from Refinitive'!$B$9)+('WEIGHTED from Refinitive'!$B$10*'ISSUE SCORE from EIKON'!CJ407)+('ISSUE SCORE from EIKON'!CY407*'WEIGHTED from Refinitive'!$B$11)+('WEIGHTED from Refinitive'!$B$14*'ISSUE SCORE from EIKON'!DN407)+('ISSUE SCORE from EIKON'!EC407*'WEIGHTED from Refinitive'!$B$15)+('WEIGHTED from Refinitive'!$B$16*'ISSUE SCORE from EIKON'!ER407)</f>
        <v>78.386919036199572</v>
      </c>
      <c r="I404" s="1">
        <f>('WEIGHTED from Refinitive'!$B$3*'ISSUE SCORE from EIKON'!N407)+('WEIGHTED from Refinitive'!$B$4*'ISSUE SCORE from EIKON'!AC407)+('ISSUE SCORE from EIKON'!AR407*'WEIGHTED from Refinitive'!$B$5)+('WEIGHTED from Refinitive'!$B$8*'ISSUE SCORE from EIKON'!BG407)+('ISSUE SCORE from EIKON'!BV407*'WEIGHTED from Refinitive'!$B$9)+('WEIGHTED from Refinitive'!$B$10*'ISSUE SCORE from EIKON'!CK407)+('ISSUE SCORE from EIKON'!CZ407*'WEIGHTED from Refinitive'!$B$11)+('WEIGHTED from Refinitive'!$B$14*'ISSUE SCORE from EIKON'!DO407)+('ISSUE SCORE from EIKON'!ED407*'WEIGHTED from Refinitive'!$B$15)+('WEIGHTED from Refinitive'!$B$16*'ISSUE SCORE from EIKON'!ES407)</f>
        <v>81.102544398907057</v>
      </c>
      <c r="J404" s="1">
        <f>('WEIGHTED from Refinitive'!$B$3*'ISSUE SCORE from EIKON'!O407)+('WEIGHTED from Refinitive'!$B$4*'ISSUE SCORE from EIKON'!AD407)+('ISSUE SCORE from EIKON'!AS407*'WEIGHTED from Refinitive'!$B$5)+('WEIGHTED from Refinitive'!$B$8*'ISSUE SCORE from EIKON'!BH407)+('ISSUE SCORE from EIKON'!BW407*'WEIGHTED from Refinitive'!$B$9)+('WEIGHTED from Refinitive'!$B$10*'ISSUE SCORE from EIKON'!CL407)+('ISSUE SCORE from EIKON'!DA407*'WEIGHTED from Refinitive'!$B$11)+('WEIGHTED from Refinitive'!$B$14*'ISSUE SCORE from EIKON'!DP407)+('ISSUE SCORE from EIKON'!EE407*'WEIGHTED from Refinitive'!$B$15)+('WEIGHTED from Refinitive'!$B$16*'ISSUE SCORE from EIKON'!ET407)</f>
        <v>77.100354251012121</v>
      </c>
      <c r="K404" s="1">
        <f>('WEIGHTED from Refinitive'!$B$3*'ISSUE SCORE from EIKON'!P407)+('WEIGHTED from Refinitive'!$B$4*'ISSUE SCORE from EIKON'!AE407)+('ISSUE SCORE from EIKON'!AT407*'WEIGHTED from Refinitive'!$B$5)+('WEIGHTED from Refinitive'!$B$8*'ISSUE SCORE from EIKON'!BI407)+('ISSUE SCORE from EIKON'!BX407*'WEIGHTED from Refinitive'!$B$9)+('WEIGHTED from Refinitive'!$B$10*'ISSUE SCORE from EIKON'!CM407)+('ISSUE SCORE from EIKON'!DB407*'WEIGHTED from Refinitive'!$B$11)+('WEIGHTED from Refinitive'!$B$14*'ISSUE SCORE from EIKON'!DQ407)+('ISSUE SCORE from EIKON'!EF407*'WEIGHTED from Refinitive'!$B$15)+('WEIGHTED from Refinitive'!$B$16*'ISSUE SCORE from EIKON'!EU407)</f>
        <v>76.246767449030671</v>
      </c>
      <c r="L404" s="1">
        <f>('WEIGHTED from Refinitive'!$B$3*'ISSUE SCORE from EIKON'!Q407)+('WEIGHTED from Refinitive'!$B$4*'ISSUE SCORE from EIKON'!AF407)+('ISSUE SCORE from EIKON'!AU407*'WEIGHTED from Refinitive'!$B$5)+('WEIGHTED from Refinitive'!$B$8*'ISSUE SCORE from EIKON'!BJ407)+('ISSUE SCORE from EIKON'!BY407*'WEIGHTED from Refinitive'!$B$9)+('WEIGHTED from Refinitive'!$B$10*'ISSUE SCORE from EIKON'!CN407)+('ISSUE SCORE from EIKON'!DC407*'WEIGHTED from Refinitive'!$B$11)+('WEIGHTED from Refinitive'!$B$14*'ISSUE SCORE from EIKON'!DR407)+('ISSUE SCORE from EIKON'!EG407*'WEIGHTED from Refinitive'!$B$15)+('WEIGHTED from Refinitive'!$B$16*'ISSUE SCORE from EIKON'!EV407)</f>
        <v>89.5907742231783</v>
      </c>
      <c r="M404" s="1">
        <f>('WEIGHTED from Refinitive'!$B$3*'ISSUE SCORE from EIKON'!R407)+('WEIGHTED from Refinitive'!$B$4*'ISSUE SCORE from EIKON'!AG407)+('ISSUE SCORE from EIKON'!AV407*'WEIGHTED from Refinitive'!$B$5)+('WEIGHTED from Refinitive'!$B$8*'ISSUE SCORE from EIKON'!BK407)+('ISSUE SCORE from EIKON'!BZ407*'WEIGHTED from Refinitive'!$B$9)+('WEIGHTED from Refinitive'!$B$10*'ISSUE SCORE from EIKON'!CO407)+('ISSUE SCORE from EIKON'!DD407*'WEIGHTED from Refinitive'!$B$11)+('WEIGHTED from Refinitive'!$B$14*'ISSUE SCORE from EIKON'!DS407)+('ISSUE SCORE from EIKON'!EH407*'WEIGHTED from Refinitive'!$B$15)+('WEIGHTED from Refinitive'!$B$16*'ISSUE SCORE from EIKON'!EW407)</f>
        <v>82.371798141535962</v>
      </c>
      <c r="N404" s="1">
        <f>('WEIGHTED from Refinitive'!$B$3*'ISSUE SCORE from EIKON'!S407)+('WEIGHTED from Refinitive'!$B$4*'ISSUE SCORE from EIKON'!AH407)+('ISSUE SCORE from EIKON'!AW407*'WEIGHTED from Refinitive'!$B$5)+('WEIGHTED from Refinitive'!$B$8*'ISSUE SCORE from EIKON'!BL407)+('ISSUE SCORE from EIKON'!CA407*'WEIGHTED from Refinitive'!$B$9)+('WEIGHTED from Refinitive'!$B$10*'ISSUE SCORE from EIKON'!CP407)+('ISSUE SCORE from EIKON'!DE407*'WEIGHTED from Refinitive'!$B$11)+('WEIGHTED from Refinitive'!$B$14*'ISSUE SCORE from EIKON'!DT407)+('ISSUE SCORE from EIKON'!EI407*'WEIGHTED from Refinitive'!$B$15)+('WEIGHTED from Refinitive'!$B$16*'ISSUE SCORE from EIKON'!EX407)</f>
        <v>66.217857142857099</v>
      </c>
      <c r="O404" s="1">
        <f>('WEIGHTED from Refinitive'!$B$3*'ISSUE SCORE from EIKON'!T407)+('WEIGHTED from Refinitive'!$B$4*'ISSUE SCORE from EIKON'!AI407)+('ISSUE SCORE from EIKON'!AX407*'WEIGHTED from Refinitive'!$B$5)+('WEIGHTED from Refinitive'!$B$8*'ISSUE SCORE from EIKON'!BM407)+('ISSUE SCORE from EIKON'!CB407*'WEIGHTED from Refinitive'!$B$9)+('WEIGHTED from Refinitive'!$B$10*'ISSUE SCORE from EIKON'!CQ407)+('ISSUE SCORE from EIKON'!DF407*'WEIGHTED from Refinitive'!$B$11)+('WEIGHTED from Refinitive'!$B$14*'ISSUE SCORE from EIKON'!DU407)+('ISSUE SCORE from EIKON'!EJ407*'WEIGHTED from Refinitive'!$B$15)+('WEIGHTED from Refinitive'!$B$16*'ISSUE SCORE from EIKON'!EY407)</f>
        <v>80.971168437025767</v>
      </c>
      <c r="P404" s="1">
        <f>('WEIGHTED from Refinitive'!$B$3*'ISSUE SCORE from EIKON'!U407)+('WEIGHTED from Refinitive'!$B$4*'ISSUE SCORE from EIKON'!AJ407)+('ISSUE SCORE from EIKON'!AY407*'WEIGHTED from Refinitive'!$B$5)+('WEIGHTED from Refinitive'!$B$8*'ISSUE SCORE from EIKON'!BN407)+('ISSUE SCORE from EIKON'!CC407*'WEIGHTED from Refinitive'!$B$9)+('WEIGHTED from Refinitive'!$B$10*'ISSUE SCORE from EIKON'!CR407)+('ISSUE SCORE from EIKON'!DG407*'WEIGHTED from Refinitive'!$B$11)+('WEIGHTED from Refinitive'!$B$14*'ISSUE SCORE from EIKON'!DV407)+('ISSUE SCORE from EIKON'!EK407*'WEIGHTED from Refinitive'!$B$15)+('WEIGHTED from Refinitive'!$B$16*'ISSUE SCORE from EIKON'!EZ407)</f>
        <v>57.152137904468397</v>
      </c>
    </row>
    <row r="405" spans="1:16" ht="15">
      <c r="A405" s="11" t="s">
        <v>477</v>
      </c>
      <c r="B405" s="1">
        <f>('WEIGHTED from Refinitive'!$B$3*'ISSUE SCORE from EIKON'!G408)+('WEIGHTED from Refinitive'!$B$4*'ISSUE SCORE from EIKON'!V408)+('ISSUE SCORE from EIKON'!AK408*'WEIGHTED from Refinitive'!$B$5)+('WEIGHTED from Refinitive'!$B$8*'ISSUE SCORE from EIKON'!AZ408)+('ISSUE SCORE from EIKON'!BO408*'WEIGHTED from Refinitive'!$B$9)+('WEIGHTED from Refinitive'!$B$10*'ISSUE SCORE from EIKON'!CD408)+('ISSUE SCORE from EIKON'!CS408*'WEIGHTED from Refinitive'!$B$11)+('WEIGHTED from Refinitive'!$B$14*'ISSUE SCORE from EIKON'!DH408)+('ISSUE SCORE from EIKON'!DW408*'WEIGHTED from Refinitive'!$B$15)+('WEIGHTED from Refinitive'!$B$16*'ISSUE SCORE from EIKON'!EL408)</f>
        <v>45.683852082669354</v>
      </c>
      <c r="C405" s="1">
        <f>('WEIGHTED from Refinitive'!$B$3*'ISSUE SCORE from EIKON'!H408)+('WEIGHTED from Refinitive'!$B$4*'ISSUE SCORE from EIKON'!W408)+('ISSUE SCORE from EIKON'!AL408*'WEIGHTED from Refinitive'!$B$5)+('WEIGHTED from Refinitive'!$B$8*'ISSUE SCORE from EIKON'!BA408)+('ISSUE SCORE from EIKON'!BP408*'WEIGHTED from Refinitive'!$B$9)+('WEIGHTED from Refinitive'!$B$10*'ISSUE SCORE from EIKON'!CE408)+('ISSUE SCORE from EIKON'!CT408*'WEIGHTED from Refinitive'!$B$11)+('WEIGHTED from Refinitive'!$B$14*'ISSUE SCORE from EIKON'!DI408)+('ISSUE SCORE from EIKON'!DX408*'WEIGHTED from Refinitive'!$B$15)+('WEIGHTED from Refinitive'!$B$16*'ISSUE SCORE from EIKON'!EM408)</f>
        <v>44.886312441934187</v>
      </c>
      <c r="D405" s="1">
        <f>('WEIGHTED from Refinitive'!$B$3*'ISSUE SCORE from EIKON'!I408)+('WEIGHTED from Refinitive'!$B$4*'ISSUE SCORE from EIKON'!X408)+('ISSUE SCORE from EIKON'!AM408*'WEIGHTED from Refinitive'!$B$5)+('WEIGHTED from Refinitive'!$B$8*'ISSUE SCORE from EIKON'!BB408)+('ISSUE SCORE from EIKON'!BQ408*'WEIGHTED from Refinitive'!$B$9)+('WEIGHTED from Refinitive'!$B$10*'ISSUE SCORE from EIKON'!CF408)+('ISSUE SCORE from EIKON'!CU408*'WEIGHTED from Refinitive'!$B$11)+('WEIGHTED from Refinitive'!$B$14*'ISSUE SCORE from EIKON'!DJ408)+('ISSUE SCORE from EIKON'!DY408*'WEIGHTED from Refinitive'!$B$15)+('WEIGHTED from Refinitive'!$B$16*'ISSUE SCORE from EIKON'!EN408)</f>
        <v>34.552901634587442</v>
      </c>
      <c r="E405" s="1">
        <f>('WEIGHTED from Refinitive'!$B$3*'ISSUE SCORE from EIKON'!J408)+('WEIGHTED from Refinitive'!$B$4*'ISSUE SCORE from EIKON'!Y408)+('ISSUE SCORE from EIKON'!AN408*'WEIGHTED from Refinitive'!$B$5)+('WEIGHTED from Refinitive'!$B$8*'ISSUE SCORE from EIKON'!BC408)+('ISSUE SCORE from EIKON'!BR408*'WEIGHTED from Refinitive'!$B$9)+('WEIGHTED from Refinitive'!$B$10*'ISSUE SCORE from EIKON'!CG408)+('ISSUE SCORE from EIKON'!CV408*'WEIGHTED from Refinitive'!$B$11)+('WEIGHTED from Refinitive'!$B$14*'ISSUE SCORE from EIKON'!DK408)+('ISSUE SCORE from EIKON'!DZ408*'WEIGHTED from Refinitive'!$B$15)+('WEIGHTED from Refinitive'!$B$16*'ISSUE SCORE from EIKON'!EO408)</f>
        <v>34.602003194824952</v>
      </c>
      <c r="F405" s="1">
        <f>('WEIGHTED from Refinitive'!$B$3*'ISSUE SCORE from EIKON'!K408)+('WEIGHTED from Refinitive'!$B$4*'ISSUE SCORE from EIKON'!Z408)+('ISSUE SCORE from EIKON'!AO408*'WEIGHTED from Refinitive'!$B$5)+('WEIGHTED from Refinitive'!$B$8*'ISSUE SCORE from EIKON'!BD408)+('ISSUE SCORE from EIKON'!BS408*'WEIGHTED from Refinitive'!$B$9)+('WEIGHTED from Refinitive'!$B$10*'ISSUE SCORE from EIKON'!CH408)+('ISSUE SCORE from EIKON'!CW408*'WEIGHTED from Refinitive'!$B$11)+('WEIGHTED from Refinitive'!$B$14*'ISSUE SCORE from EIKON'!DL408)+('ISSUE SCORE from EIKON'!EA408*'WEIGHTED from Refinitive'!$B$15)+('WEIGHTED from Refinitive'!$B$16*'ISSUE SCORE from EIKON'!EP408)</f>
        <v>37.50866795986007</v>
      </c>
      <c r="G405" s="1">
        <f>('WEIGHTED from Refinitive'!$B$3*'ISSUE SCORE from EIKON'!L408)+('WEIGHTED from Refinitive'!$B$4*'ISSUE SCORE from EIKON'!AA408)+('ISSUE SCORE from EIKON'!AP408*'WEIGHTED from Refinitive'!$B$5)+('WEIGHTED from Refinitive'!$B$8*'ISSUE SCORE from EIKON'!BE408)+('ISSUE SCORE from EIKON'!BT408*'WEIGHTED from Refinitive'!$B$9)+('WEIGHTED from Refinitive'!$B$10*'ISSUE SCORE from EIKON'!CI408)+('ISSUE SCORE from EIKON'!CX408*'WEIGHTED from Refinitive'!$B$11)+('WEIGHTED from Refinitive'!$B$14*'ISSUE SCORE from EIKON'!DM408)+('ISSUE SCORE from EIKON'!EB408*'WEIGHTED from Refinitive'!$B$15)+('WEIGHTED from Refinitive'!$B$16*'ISSUE SCORE from EIKON'!EQ408)</f>
        <v>43.496069518011929</v>
      </c>
      <c r="H405" s="1">
        <f>('WEIGHTED from Refinitive'!$B$3*'ISSUE SCORE from EIKON'!M408)+('WEIGHTED from Refinitive'!$B$4*'ISSUE SCORE from EIKON'!AB408)+('ISSUE SCORE from EIKON'!AQ408*'WEIGHTED from Refinitive'!$B$5)+('WEIGHTED from Refinitive'!$B$8*'ISSUE SCORE from EIKON'!BF408)+('ISSUE SCORE from EIKON'!BU408*'WEIGHTED from Refinitive'!$B$9)+('WEIGHTED from Refinitive'!$B$10*'ISSUE SCORE from EIKON'!CJ408)+('ISSUE SCORE from EIKON'!CY408*'WEIGHTED from Refinitive'!$B$11)+('WEIGHTED from Refinitive'!$B$14*'ISSUE SCORE from EIKON'!DN408)+('ISSUE SCORE from EIKON'!EC408*'WEIGHTED from Refinitive'!$B$15)+('WEIGHTED from Refinitive'!$B$16*'ISSUE SCORE from EIKON'!ER408)</f>
        <v>37.700437441603619</v>
      </c>
      <c r="I405" s="1">
        <f>('WEIGHTED from Refinitive'!$B$3*'ISSUE SCORE from EIKON'!N408)+('WEIGHTED from Refinitive'!$B$4*'ISSUE SCORE from EIKON'!AC408)+('ISSUE SCORE from EIKON'!AR408*'WEIGHTED from Refinitive'!$B$5)+('WEIGHTED from Refinitive'!$B$8*'ISSUE SCORE from EIKON'!BG408)+('ISSUE SCORE from EIKON'!BV408*'WEIGHTED from Refinitive'!$B$9)+('WEIGHTED from Refinitive'!$B$10*'ISSUE SCORE from EIKON'!CK408)+('ISSUE SCORE from EIKON'!CZ408*'WEIGHTED from Refinitive'!$B$11)+('WEIGHTED from Refinitive'!$B$14*'ISSUE SCORE from EIKON'!DO408)+('ISSUE SCORE from EIKON'!ED408*'WEIGHTED from Refinitive'!$B$15)+('WEIGHTED from Refinitive'!$B$16*'ISSUE SCORE from EIKON'!ES408)</f>
        <v>28.25526918881496</v>
      </c>
      <c r="J405" s="1">
        <f>('WEIGHTED from Refinitive'!$B$3*'ISSUE SCORE from EIKON'!O408)+('WEIGHTED from Refinitive'!$B$4*'ISSUE SCORE from EIKON'!AD408)+('ISSUE SCORE from EIKON'!AS408*'WEIGHTED from Refinitive'!$B$5)+('WEIGHTED from Refinitive'!$B$8*'ISSUE SCORE from EIKON'!BH408)+('ISSUE SCORE from EIKON'!BW408*'WEIGHTED from Refinitive'!$B$9)+('WEIGHTED from Refinitive'!$B$10*'ISSUE SCORE from EIKON'!CL408)+('ISSUE SCORE from EIKON'!DA408*'WEIGHTED from Refinitive'!$B$11)+('WEIGHTED from Refinitive'!$B$14*'ISSUE SCORE from EIKON'!DP408)+('ISSUE SCORE from EIKON'!EE408*'WEIGHTED from Refinitive'!$B$15)+('WEIGHTED from Refinitive'!$B$16*'ISSUE SCORE from EIKON'!ET408)</f>
        <v>31.347178496391059</v>
      </c>
      <c r="K405" s="1">
        <f>('WEIGHTED from Refinitive'!$B$3*'ISSUE SCORE from EIKON'!P408)+('WEIGHTED from Refinitive'!$B$4*'ISSUE SCORE from EIKON'!AE408)+('ISSUE SCORE from EIKON'!AT408*'WEIGHTED from Refinitive'!$B$5)+('WEIGHTED from Refinitive'!$B$8*'ISSUE SCORE from EIKON'!BI408)+('ISSUE SCORE from EIKON'!BX408*'WEIGHTED from Refinitive'!$B$9)+('WEIGHTED from Refinitive'!$B$10*'ISSUE SCORE from EIKON'!CM408)+('ISSUE SCORE from EIKON'!DB408*'WEIGHTED from Refinitive'!$B$11)+('WEIGHTED from Refinitive'!$B$14*'ISSUE SCORE from EIKON'!DQ408)+('ISSUE SCORE from EIKON'!EF408*'WEIGHTED from Refinitive'!$B$15)+('WEIGHTED from Refinitive'!$B$16*'ISSUE SCORE from EIKON'!EU408)</f>
        <v>0</v>
      </c>
      <c r="L405" s="1">
        <f>('WEIGHTED from Refinitive'!$B$3*'ISSUE SCORE from EIKON'!Q408)+('WEIGHTED from Refinitive'!$B$4*'ISSUE SCORE from EIKON'!AF408)+('ISSUE SCORE from EIKON'!AU408*'WEIGHTED from Refinitive'!$B$5)+('WEIGHTED from Refinitive'!$B$8*'ISSUE SCORE from EIKON'!BJ408)+('ISSUE SCORE from EIKON'!BY408*'WEIGHTED from Refinitive'!$B$9)+('WEIGHTED from Refinitive'!$B$10*'ISSUE SCORE from EIKON'!CN408)+('ISSUE SCORE from EIKON'!DC408*'WEIGHTED from Refinitive'!$B$11)+('WEIGHTED from Refinitive'!$B$14*'ISSUE SCORE from EIKON'!DR408)+('ISSUE SCORE from EIKON'!EG408*'WEIGHTED from Refinitive'!$B$15)+('WEIGHTED from Refinitive'!$B$16*'ISSUE SCORE from EIKON'!EV408)</f>
        <v>0</v>
      </c>
      <c r="M405" s="1">
        <f>('WEIGHTED from Refinitive'!$B$3*'ISSUE SCORE from EIKON'!R408)+('WEIGHTED from Refinitive'!$B$4*'ISSUE SCORE from EIKON'!AG408)+('ISSUE SCORE from EIKON'!AV408*'WEIGHTED from Refinitive'!$B$5)+('WEIGHTED from Refinitive'!$B$8*'ISSUE SCORE from EIKON'!BK408)+('ISSUE SCORE from EIKON'!BZ408*'WEIGHTED from Refinitive'!$B$9)+('WEIGHTED from Refinitive'!$B$10*'ISSUE SCORE from EIKON'!CO408)+('ISSUE SCORE from EIKON'!DD408*'WEIGHTED from Refinitive'!$B$11)+('WEIGHTED from Refinitive'!$B$14*'ISSUE SCORE from EIKON'!DS408)+('ISSUE SCORE from EIKON'!EH408*'WEIGHTED from Refinitive'!$B$15)+('WEIGHTED from Refinitive'!$B$16*'ISSUE SCORE from EIKON'!EW408)</f>
        <v>0</v>
      </c>
      <c r="N405" s="1">
        <f>('WEIGHTED from Refinitive'!$B$3*'ISSUE SCORE from EIKON'!S408)+('WEIGHTED from Refinitive'!$B$4*'ISSUE SCORE from EIKON'!AH408)+('ISSUE SCORE from EIKON'!AW408*'WEIGHTED from Refinitive'!$B$5)+('WEIGHTED from Refinitive'!$B$8*'ISSUE SCORE from EIKON'!BL408)+('ISSUE SCORE from EIKON'!CA408*'WEIGHTED from Refinitive'!$B$9)+('WEIGHTED from Refinitive'!$B$10*'ISSUE SCORE from EIKON'!CP408)+('ISSUE SCORE from EIKON'!DE408*'WEIGHTED from Refinitive'!$B$11)+('WEIGHTED from Refinitive'!$B$14*'ISSUE SCORE from EIKON'!DT408)+('ISSUE SCORE from EIKON'!EI408*'WEIGHTED from Refinitive'!$B$15)+('WEIGHTED from Refinitive'!$B$16*'ISSUE SCORE from EIKON'!EX408)</f>
        <v>0</v>
      </c>
      <c r="O405" s="1">
        <f>('WEIGHTED from Refinitive'!$B$3*'ISSUE SCORE from EIKON'!T408)+('WEIGHTED from Refinitive'!$B$4*'ISSUE SCORE from EIKON'!AI408)+('ISSUE SCORE from EIKON'!AX408*'WEIGHTED from Refinitive'!$B$5)+('WEIGHTED from Refinitive'!$B$8*'ISSUE SCORE from EIKON'!BM408)+('ISSUE SCORE from EIKON'!CB408*'WEIGHTED from Refinitive'!$B$9)+('WEIGHTED from Refinitive'!$B$10*'ISSUE SCORE from EIKON'!CQ408)+('ISSUE SCORE from EIKON'!DF408*'WEIGHTED from Refinitive'!$B$11)+('WEIGHTED from Refinitive'!$B$14*'ISSUE SCORE from EIKON'!DU408)+('ISSUE SCORE from EIKON'!EJ408*'WEIGHTED from Refinitive'!$B$15)+('WEIGHTED from Refinitive'!$B$16*'ISSUE SCORE from EIKON'!EY408)</f>
        <v>0</v>
      </c>
      <c r="P405" s="1">
        <f>('WEIGHTED from Refinitive'!$B$3*'ISSUE SCORE from EIKON'!U408)+('WEIGHTED from Refinitive'!$B$4*'ISSUE SCORE from EIKON'!AJ408)+('ISSUE SCORE from EIKON'!AY408*'WEIGHTED from Refinitive'!$B$5)+('WEIGHTED from Refinitive'!$B$8*'ISSUE SCORE from EIKON'!BN408)+('ISSUE SCORE from EIKON'!CC408*'WEIGHTED from Refinitive'!$B$9)+('WEIGHTED from Refinitive'!$B$10*'ISSUE SCORE from EIKON'!CR408)+('ISSUE SCORE from EIKON'!DG408*'WEIGHTED from Refinitive'!$B$11)+('WEIGHTED from Refinitive'!$B$14*'ISSUE SCORE from EIKON'!DV408)+('ISSUE SCORE from EIKON'!EK408*'WEIGHTED from Refinitive'!$B$15)+('WEIGHTED from Refinitive'!$B$16*'ISSUE SCORE from EIKON'!EZ408)</f>
        <v>0</v>
      </c>
    </row>
    <row r="406" spans="1:16" ht="15">
      <c r="A406" s="11" t="s">
        <v>478</v>
      </c>
      <c r="B406" s="1">
        <f>('WEIGHTED from Refinitive'!$B$3*'ISSUE SCORE from EIKON'!G409)+('WEIGHTED from Refinitive'!$B$4*'ISSUE SCORE from EIKON'!V409)+('ISSUE SCORE from EIKON'!AK409*'WEIGHTED from Refinitive'!$B$5)+('WEIGHTED from Refinitive'!$B$8*'ISSUE SCORE from EIKON'!AZ409)+('ISSUE SCORE from EIKON'!BO409*'WEIGHTED from Refinitive'!$B$9)+('WEIGHTED from Refinitive'!$B$10*'ISSUE SCORE from EIKON'!CD409)+('ISSUE SCORE from EIKON'!CS409*'WEIGHTED from Refinitive'!$B$11)+('WEIGHTED from Refinitive'!$B$14*'ISSUE SCORE from EIKON'!DH409)+('ISSUE SCORE from EIKON'!DW409*'WEIGHTED from Refinitive'!$B$15)+('WEIGHTED from Refinitive'!$B$16*'ISSUE SCORE from EIKON'!EL409)</f>
        <v>80.368759987745577</v>
      </c>
      <c r="C406" s="1">
        <f>('WEIGHTED from Refinitive'!$B$3*'ISSUE SCORE from EIKON'!H409)+('WEIGHTED from Refinitive'!$B$4*'ISSUE SCORE from EIKON'!W409)+('ISSUE SCORE from EIKON'!AL409*'WEIGHTED from Refinitive'!$B$5)+('WEIGHTED from Refinitive'!$B$8*'ISSUE SCORE from EIKON'!BA409)+('ISSUE SCORE from EIKON'!BP409*'WEIGHTED from Refinitive'!$B$9)+('WEIGHTED from Refinitive'!$B$10*'ISSUE SCORE from EIKON'!CE409)+('ISSUE SCORE from EIKON'!CT409*'WEIGHTED from Refinitive'!$B$11)+('WEIGHTED from Refinitive'!$B$14*'ISSUE SCORE from EIKON'!DI409)+('ISSUE SCORE from EIKON'!DX409*'WEIGHTED from Refinitive'!$B$15)+('WEIGHTED from Refinitive'!$B$16*'ISSUE SCORE from EIKON'!EM409)</f>
        <v>81.611508603017953</v>
      </c>
      <c r="D406" s="1">
        <f>('WEIGHTED from Refinitive'!$B$3*'ISSUE SCORE from EIKON'!I409)+('WEIGHTED from Refinitive'!$B$4*'ISSUE SCORE from EIKON'!X409)+('ISSUE SCORE from EIKON'!AM409*'WEIGHTED from Refinitive'!$B$5)+('WEIGHTED from Refinitive'!$B$8*'ISSUE SCORE from EIKON'!BB409)+('ISSUE SCORE from EIKON'!BQ409*'WEIGHTED from Refinitive'!$B$9)+('WEIGHTED from Refinitive'!$B$10*'ISSUE SCORE from EIKON'!CF409)+('ISSUE SCORE from EIKON'!CU409*'WEIGHTED from Refinitive'!$B$11)+('WEIGHTED from Refinitive'!$B$14*'ISSUE SCORE from EIKON'!DJ409)+('ISSUE SCORE from EIKON'!DY409*'WEIGHTED from Refinitive'!$B$15)+('WEIGHTED from Refinitive'!$B$16*'ISSUE SCORE from EIKON'!EN409)</f>
        <v>75.511051229428375</v>
      </c>
      <c r="E406" s="1">
        <f>('WEIGHTED from Refinitive'!$B$3*'ISSUE SCORE from EIKON'!J409)+('WEIGHTED from Refinitive'!$B$4*'ISSUE SCORE from EIKON'!Y409)+('ISSUE SCORE from EIKON'!AN409*'WEIGHTED from Refinitive'!$B$5)+('WEIGHTED from Refinitive'!$B$8*'ISSUE SCORE from EIKON'!BC409)+('ISSUE SCORE from EIKON'!BR409*'WEIGHTED from Refinitive'!$B$9)+('WEIGHTED from Refinitive'!$B$10*'ISSUE SCORE from EIKON'!CG409)+('ISSUE SCORE from EIKON'!CV409*'WEIGHTED from Refinitive'!$B$11)+('WEIGHTED from Refinitive'!$B$14*'ISSUE SCORE from EIKON'!DK409)+('ISSUE SCORE from EIKON'!DZ409*'WEIGHTED from Refinitive'!$B$15)+('WEIGHTED from Refinitive'!$B$16*'ISSUE SCORE from EIKON'!EO409)</f>
        <v>69.068672507061081</v>
      </c>
      <c r="F406" s="1">
        <f>('WEIGHTED from Refinitive'!$B$3*'ISSUE SCORE from EIKON'!K409)+('WEIGHTED from Refinitive'!$B$4*'ISSUE SCORE from EIKON'!Z409)+('ISSUE SCORE from EIKON'!AO409*'WEIGHTED from Refinitive'!$B$5)+('WEIGHTED from Refinitive'!$B$8*'ISSUE SCORE from EIKON'!BD409)+('ISSUE SCORE from EIKON'!BS409*'WEIGHTED from Refinitive'!$B$9)+('WEIGHTED from Refinitive'!$B$10*'ISSUE SCORE from EIKON'!CH409)+('ISSUE SCORE from EIKON'!CW409*'WEIGHTED from Refinitive'!$B$11)+('WEIGHTED from Refinitive'!$B$14*'ISSUE SCORE from EIKON'!DL409)+('ISSUE SCORE from EIKON'!EA409*'WEIGHTED from Refinitive'!$B$15)+('WEIGHTED from Refinitive'!$B$16*'ISSUE SCORE from EIKON'!EP409)</f>
        <v>70.422163657238215</v>
      </c>
      <c r="G406" s="1">
        <f>('WEIGHTED from Refinitive'!$B$3*'ISSUE SCORE from EIKON'!L409)+('WEIGHTED from Refinitive'!$B$4*'ISSUE SCORE from EIKON'!AA409)+('ISSUE SCORE from EIKON'!AP409*'WEIGHTED from Refinitive'!$B$5)+('WEIGHTED from Refinitive'!$B$8*'ISSUE SCORE from EIKON'!BE409)+('ISSUE SCORE from EIKON'!BT409*'WEIGHTED from Refinitive'!$B$9)+('WEIGHTED from Refinitive'!$B$10*'ISSUE SCORE from EIKON'!CI409)+('ISSUE SCORE from EIKON'!CX409*'WEIGHTED from Refinitive'!$B$11)+('WEIGHTED from Refinitive'!$B$14*'ISSUE SCORE from EIKON'!DM409)+('ISSUE SCORE from EIKON'!EB409*'WEIGHTED from Refinitive'!$B$15)+('WEIGHTED from Refinitive'!$B$16*'ISSUE SCORE from EIKON'!EQ409)</f>
        <v>55.002342958459963</v>
      </c>
      <c r="H406" s="1">
        <f>('WEIGHTED from Refinitive'!$B$3*'ISSUE SCORE from EIKON'!M409)+('WEIGHTED from Refinitive'!$B$4*'ISSUE SCORE from EIKON'!AB409)+('ISSUE SCORE from EIKON'!AQ409*'WEIGHTED from Refinitive'!$B$5)+('WEIGHTED from Refinitive'!$B$8*'ISSUE SCORE from EIKON'!BF409)+('ISSUE SCORE from EIKON'!BU409*'WEIGHTED from Refinitive'!$B$9)+('WEIGHTED from Refinitive'!$B$10*'ISSUE SCORE from EIKON'!CJ409)+('ISSUE SCORE from EIKON'!CY409*'WEIGHTED from Refinitive'!$B$11)+('WEIGHTED from Refinitive'!$B$14*'ISSUE SCORE from EIKON'!DN409)+('ISSUE SCORE from EIKON'!EC409*'WEIGHTED from Refinitive'!$B$15)+('WEIGHTED from Refinitive'!$B$16*'ISSUE SCORE from EIKON'!ER409)</f>
        <v>55.539496081706048</v>
      </c>
      <c r="I406" s="1">
        <f>('WEIGHTED from Refinitive'!$B$3*'ISSUE SCORE from EIKON'!N409)+('WEIGHTED from Refinitive'!$B$4*'ISSUE SCORE from EIKON'!AC409)+('ISSUE SCORE from EIKON'!AR409*'WEIGHTED from Refinitive'!$B$5)+('WEIGHTED from Refinitive'!$B$8*'ISSUE SCORE from EIKON'!BG409)+('ISSUE SCORE from EIKON'!BV409*'WEIGHTED from Refinitive'!$B$9)+('WEIGHTED from Refinitive'!$B$10*'ISSUE SCORE from EIKON'!CK409)+('ISSUE SCORE from EIKON'!CZ409*'WEIGHTED from Refinitive'!$B$11)+('WEIGHTED from Refinitive'!$B$14*'ISSUE SCORE from EIKON'!DO409)+('ISSUE SCORE from EIKON'!ED409*'WEIGHTED from Refinitive'!$B$15)+('WEIGHTED from Refinitive'!$B$16*'ISSUE SCORE from EIKON'!ES409)</f>
        <v>70.345732187894058</v>
      </c>
      <c r="J406" s="1">
        <f>('WEIGHTED from Refinitive'!$B$3*'ISSUE SCORE from EIKON'!O409)+('WEIGHTED from Refinitive'!$B$4*'ISSUE SCORE from EIKON'!AD409)+('ISSUE SCORE from EIKON'!AS409*'WEIGHTED from Refinitive'!$B$5)+('WEIGHTED from Refinitive'!$B$8*'ISSUE SCORE from EIKON'!BH409)+('ISSUE SCORE from EIKON'!BW409*'WEIGHTED from Refinitive'!$B$9)+('WEIGHTED from Refinitive'!$B$10*'ISSUE SCORE from EIKON'!CL409)+('ISSUE SCORE from EIKON'!DA409*'WEIGHTED from Refinitive'!$B$11)+('WEIGHTED from Refinitive'!$B$14*'ISSUE SCORE from EIKON'!DP409)+('ISSUE SCORE from EIKON'!EE409*'WEIGHTED from Refinitive'!$B$15)+('WEIGHTED from Refinitive'!$B$16*'ISSUE SCORE from EIKON'!ET409)</f>
        <v>69.576556740588529</v>
      </c>
      <c r="K406" s="1">
        <f>('WEIGHTED from Refinitive'!$B$3*'ISSUE SCORE from EIKON'!P409)+('WEIGHTED from Refinitive'!$B$4*'ISSUE SCORE from EIKON'!AE409)+('ISSUE SCORE from EIKON'!AT409*'WEIGHTED from Refinitive'!$B$5)+('WEIGHTED from Refinitive'!$B$8*'ISSUE SCORE from EIKON'!BI409)+('ISSUE SCORE from EIKON'!BX409*'WEIGHTED from Refinitive'!$B$9)+('WEIGHTED from Refinitive'!$B$10*'ISSUE SCORE from EIKON'!CM409)+('ISSUE SCORE from EIKON'!DB409*'WEIGHTED from Refinitive'!$B$11)+('WEIGHTED from Refinitive'!$B$14*'ISSUE SCORE from EIKON'!DQ409)+('ISSUE SCORE from EIKON'!EF409*'WEIGHTED from Refinitive'!$B$15)+('WEIGHTED from Refinitive'!$B$16*'ISSUE SCORE from EIKON'!EU409)</f>
        <v>74.994308812935188</v>
      </c>
      <c r="L406" s="1">
        <f>('WEIGHTED from Refinitive'!$B$3*'ISSUE SCORE from EIKON'!Q409)+('WEIGHTED from Refinitive'!$B$4*'ISSUE SCORE from EIKON'!AF409)+('ISSUE SCORE from EIKON'!AU409*'WEIGHTED from Refinitive'!$B$5)+('WEIGHTED from Refinitive'!$B$8*'ISSUE SCORE from EIKON'!BJ409)+('ISSUE SCORE from EIKON'!BY409*'WEIGHTED from Refinitive'!$B$9)+('WEIGHTED from Refinitive'!$B$10*'ISSUE SCORE from EIKON'!CN409)+('ISSUE SCORE from EIKON'!DC409*'WEIGHTED from Refinitive'!$B$11)+('WEIGHTED from Refinitive'!$B$14*'ISSUE SCORE from EIKON'!DR409)+('ISSUE SCORE from EIKON'!EG409*'WEIGHTED from Refinitive'!$B$15)+('WEIGHTED from Refinitive'!$B$16*'ISSUE SCORE from EIKON'!EV409)</f>
        <v>73.522449147487706</v>
      </c>
      <c r="M406" s="1">
        <f>('WEIGHTED from Refinitive'!$B$3*'ISSUE SCORE from EIKON'!R409)+('WEIGHTED from Refinitive'!$B$4*'ISSUE SCORE from EIKON'!AG409)+('ISSUE SCORE from EIKON'!AV409*'WEIGHTED from Refinitive'!$B$5)+('WEIGHTED from Refinitive'!$B$8*'ISSUE SCORE from EIKON'!BK409)+('ISSUE SCORE from EIKON'!BZ409*'WEIGHTED from Refinitive'!$B$9)+('WEIGHTED from Refinitive'!$B$10*'ISSUE SCORE from EIKON'!CO409)+('ISSUE SCORE from EIKON'!DD409*'WEIGHTED from Refinitive'!$B$11)+('WEIGHTED from Refinitive'!$B$14*'ISSUE SCORE from EIKON'!DS409)+('ISSUE SCORE from EIKON'!EH409*'WEIGHTED from Refinitive'!$B$15)+('WEIGHTED from Refinitive'!$B$16*'ISSUE SCORE from EIKON'!EW409)</f>
        <v>62.243068350668636</v>
      </c>
      <c r="N406" s="1">
        <f>('WEIGHTED from Refinitive'!$B$3*'ISSUE SCORE from EIKON'!S409)+('WEIGHTED from Refinitive'!$B$4*'ISSUE SCORE from EIKON'!AH409)+('ISSUE SCORE from EIKON'!AW409*'WEIGHTED from Refinitive'!$B$5)+('WEIGHTED from Refinitive'!$B$8*'ISSUE SCORE from EIKON'!BL409)+('ISSUE SCORE from EIKON'!CA409*'WEIGHTED from Refinitive'!$B$9)+('WEIGHTED from Refinitive'!$B$10*'ISSUE SCORE from EIKON'!CP409)+('ISSUE SCORE from EIKON'!DE409*'WEIGHTED from Refinitive'!$B$11)+('WEIGHTED from Refinitive'!$B$14*'ISSUE SCORE from EIKON'!DT409)+('ISSUE SCORE from EIKON'!EI409*'WEIGHTED from Refinitive'!$B$15)+('WEIGHTED from Refinitive'!$B$16*'ISSUE SCORE from EIKON'!EX409)</f>
        <v>47.289583333333304</v>
      </c>
      <c r="O406" s="1">
        <f>('WEIGHTED from Refinitive'!$B$3*'ISSUE SCORE from EIKON'!T409)+('WEIGHTED from Refinitive'!$B$4*'ISSUE SCORE from EIKON'!AI409)+('ISSUE SCORE from EIKON'!AX409*'WEIGHTED from Refinitive'!$B$5)+('WEIGHTED from Refinitive'!$B$8*'ISSUE SCORE from EIKON'!BM409)+('ISSUE SCORE from EIKON'!CB409*'WEIGHTED from Refinitive'!$B$9)+('WEIGHTED from Refinitive'!$B$10*'ISSUE SCORE from EIKON'!CQ409)+('ISSUE SCORE from EIKON'!DF409*'WEIGHTED from Refinitive'!$B$11)+('WEIGHTED from Refinitive'!$B$14*'ISSUE SCORE from EIKON'!DU409)+('ISSUE SCORE from EIKON'!EJ409*'WEIGHTED from Refinitive'!$B$15)+('WEIGHTED from Refinitive'!$B$16*'ISSUE SCORE from EIKON'!EY409)</f>
        <v>48.752670415662429</v>
      </c>
      <c r="P406" s="1">
        <f>('WEIGHTED from Refinitive'!$B$3*'ISSUE SCORE from EIKON'!U409)+('WEIGHTED from Refinitive'!$B$4*'ISSUE SCORE from EIKON'!AJ409)+('ISSUE SCORE from EIKON'!AY409*'WEIGHTED from Refinitive'!$B$5)+('WEIGHTED from Refinitive'!$B$8*'ISSUE SCORE from EIKON'!BN409)+('ISSUE SCORE from EIKON'!CC409*'WEIGHTED from Refinitive'!$B$9)+('WEIGHTED from Refinitive'!$B$10*'ISSUE SCORE from EIKON'!CR409)+('ISSUE SCORE from EIKON'!DG409*'WEIGHTED from Refinitive'!$B$11)+('WEIGHTED from Refinitive'!$B$14*'ISSUE SCORE from EIKON'!DV409)+('ISSUE SCORE from EIKON'!EK409*'WEIGHTED from Refinitive'!$B$15)+('WEIGHTED from Refinitive'!$B$16*'ISSUE SCORE from EIKON'!EZ409)</f>
        <v>47.376832873472573</v>
      </c>
    </row>
    <row r="407" spans="1:16" ht="15">
      <c r="A407" s="11" t="s">
        <v>479</v>
      </c>
      <c r="B407" s="1">
        <f>('WEIGHTED from Refinitive'!$B$3*'ISSUE SCORE from EIKON'!G410)+('WEIGHTED from Refinitive'!$B$4*'ISSUE SCORE from EIKON'!V410)+('ISSUE SCORE from EIKON'!AK410*'WEIGHTED from Refinitive'!$B$5)+('WEIGHTED from Refinitive'!$B$8*'ISSUE SCORE from EIKON'!AZ410)+('ISSUE SCORE from EIKON'!BO410*'WEIGHTED from Refinitive'!$B$9)+('WEIGHTED from Refinitive'!$B$10*'ISSUE SCORE from EIKON'!CD410)+('ISSUE SCORE from EIKON'!CS410*'WEIGHTED from Refinitive'!$B$11)+('WEIGHTED from Refinitive'!$B$14*'ISSUE SCORE from EIKON'!DH410)+('ISSUE SCORE from EIKON'!DW410*'WEIGHTED from Refinitive'!$B$15)+('WEIGHTED from Refinitive'!$B$16*'ISSUE SCORE from EIKON'!EL410)</f>
        <v>77.670858312254722</v>
      </c>
      <c r="C407" s="1">
        <f>('WEIGHTED from Refinitive'!$B$3*'ISSUE SCORE from EIKON'!H410)+('WEIGHTED from Refinitive'!$B$4*'ISSUE SCORE from EIKON'!W410)+('ISSUE SCORE from EIKON'!AL410*'WEIGHTED from Refinitive'!$B$5)+('WEIGHTED from Refinitive'!$B$8*'ISSUE SCORE from EIKON'!BA410)+('ISSUE SCORE from EIKON'!BP410*'WEIGHTED from Refinitive'!$B$9)+('WEIGHTED from Refinitive'!$B$10*'ISSUE SCORE from EIKON'!CE410)+('ISSUE SCORE from EIKON'!CT410*'WEIGHTED from Refinitive'!$B$11)+('WEIGHTED from Refinitive'!$B$14*'ISSUE SCORE from EIKON'!DI410)+('ISSUE SCORE from EIKON'!DX410*'WEIGHTED from Refinitive'!$B$15)+('WEIGHTED from Refinitive'!$B$16*'ISSUE SCORE from EIKON'!EM410)</f>
        <v>76.411683993026358</v>
      </c>
      <c r="D407" s="1">
        <f>('WEIGHTED from Refinitive'!$B$3*'ISSUE SCORE from EIKON'!I410)+('WEIGHTED from Refinitive'!$B$4*'ISSUE SCORE from EIKON'!X410)+('ISSUE SCORE from EIKON'!AM410*'WEIGHTED from Refinitive'!$B$5)+('WEIGHTED from Refinitive'!$B$8*'ISSUE SCORE from EIKON'!BB410)+('ISSUE SCORE from EIKON'!BQ410*'WEIGHTED from Refinitive'!$B$9)+('WEIGHTED from Refinitive'!$B$10*'ISSUE SCORE from EIKON'!CF410)+('ISSUE SCORE from EIKON'!CU410*'WEIGHTED from Refinitive'!$B$11)+('WEIGHTED from Refinitive'!$B$14*'ISSUE SCORE from EIKON'!DJ410)+('ISSUE SCORE from EIKON'!DY410*'WEIGHTED from Refinitive'!$B$15)+('WEIGHTED from Refinitive'!$B$16*'ISSUE SCORE from EIKON'!EN410)</f>
        <v>75.584908291059293</v>
      </c>
      <c r="E407" s="1">
        <f>('WEIGHTED from Refinitive'!$B$3*'ISSUE SCORE from EIKON'!J410)+('WEIGHTED from Refinitive'!$B$4*'ISSUE SCORE from EIKON'!Y410)+('ISSUE SCORE from EIKON'!AN410*'WEIGHTED from Refinitive'!$B$5)+('WEIGHTED from Refinitive'!$B$8*'ISSUE SCORE from EIKON'!BC410)+('ISSUE SCORE from EIKON'!BR410*'WEIGHTED from Refinitive'!$B$9)+('WEIGHTED from Refinitive'!$B$10*'ISSUE SCORE from EIKON'!CG410)+('ISSUE SCORE from EIKON'!CV410*'WEIGHTED from Refinitive'!$B$11)+('WEIGHTED from Refinitive'!$B$14*'ISSUE SCORE from EIKON'!DK410)+('ISSUE SCORE from EIKON'!DZ410*'WEIGHTED from Refinitive'!$B$15)+('WEIGHTED from Refinitive'!$B$16*'ISSUE SCORE from EIKON'!EO410)</f>
        <v>73.546250846310045</v>
      </c>
      <c r="F407" s="1">
        <f>('WEIGHTED from Refinitive'!$B$3*'ISSUE SCORE from EIKON'!K410)+('WEIGHTED from Refinitive'!$B$4*'ISSUE SCORE from EIKON'!Z410)+('ISSUE SCORE from EIKON'!AO410*'WEIGHTED from Refinitive'!$B$5)+('WEIGHTED from Refinitive'!$B$8*'ISSUE SCORE from EIKON'!BD410)+('ISSUE SCORE from EIKON'!BS410*'WEIGHTED from Refinitive'!$B$9)+('WEIGHTED from Refinitive'!$B$10*'ISSUE SCORE from EIKON'!CH410)+('ISSUE SCORE from EIKON'!CW410*'WEIGHTED from Refinitive'!$B$11)+('WEIGHTED from Refinitive'!$B$14*'ISSUE SCORE from EIKON'!DL410)+('ISSUE SCORE from EIKON'!EA410*'WEIGHTED from Refinitive'!$B$15)+('WEIGHTED from Refinitive'!$B$16*'ISSUE SCORE from EIKON'!EP410)</f>
        <v>69.096330752580684</v>
      </c>
      <c r="G407" s="1">
        <f>('WEIGHTED from Refinitive'!$B$3*'ISSUE SCORE from EIKON'!L410)+('WEIGHTED from Refinitive'!$B$4*'ISSUE SCORE from EIKON'!AA410)+('ISSUE SCORE from EIKON'!AP410*'WEIGHTED from Refinitive'!$B$5)+('WEIGHTED from Refinitive'!$B$8*'ISSUE SCORE from EIKON'!BE410)+('ISSUE SCORE from EIKON'!BT410*'WEIGHTED from Refinitive'!$B$9)+('WEIGHTED from Refinitive'!$B$10*'ISSUE SCORE from EIKON'!CI410)+('ISSUE SCORE from EIKON'!CX410*'WEIGHTED from Refinitive'!$B$11)+('WEIGHTED from Refinitive'!$B$14*'ISSUE SCORE from EIKON'!DM410)+('ISSUE SCORE from EIKON'!EB410*'WEIGHTED from Refinitive'!$B$15)+('WEIGHTED from Refinitive'!$B$16*'ISSUE SCORE from EIKON'!EQ410)</f>
        <v>65.22945162107392</v>
      </c>
      <c r="H407" s="1">
        <f>('WEIGHTED from Refinitive'!$B$3*'ISSUE SCORE from EIKON'!M410)+('WEIGHTED from Refinitive'!$B$4*'ISSUE SCORE from EIKON'!AB410)+('ISSUE SCORE from EIKON'!AQ410*'WEIGHTED from Refinitive'!$B$5)+('WEIGHTED from Refinitive'!$B$8*'ISSUE SCORE from EIKON'!BF410)+('ISSUE SCORE from EIKON'!BU410*'WEIGHTED from Refinitive'!$B$9)+('WEIGHTED from Refinitive'!$B$10*'ISSUE SCORE from EIKON'!CJ410)+('ISSUE SCORE from EIKON'!CY410*'WEIGHTED from Refinitive'!$B$11)+('WEIGHTED from Refinitive'!$B$14*'ISSUE SCORE from EIKON'!DN410)+('ISSUE SCORE from EIKON'!EC410*'WEIGHTED from Refinitive'!$B$15)+('WEIGHTED from Refinitive'!$B$16*'ISSUE SCORE from EIKON'!ER410)</f>
        <v>61.626260482297354</v>
      </c>
      <c r="I407" s="1">
        <f>('WEIGHTED from Refinitive'!$B$3*'ISSUE SCORE from EIKON'!N410)+('WEIGHTED from Refinitive'!$B$4*'ISSUE SCORE from EIKON'!AC410)+('ISSUE SCORE from EIKON'!AR410*'WEIGHTED from Refinitive'!$B$5)+('WEIGHTED from Refinitive'!$B$8*'ISSUE SCORE from EIKON'!BG410)+('ISSUE SCORE from EIKON'!BV410*'WEIGHTED from Refinitive'!$B$9)+('WEIGHTED from Refinitive'!$B$10*'ISSUE SCORE from EIKON'!CK410)+('ISSUE SCORE from EIKON'!CZ410*'WEIGHTED from Refinitive'!$B$11)+('WEIGHTED from Refinitive'!$B$14*'ISSUE SCORE from EIKON'!DO410)+('ISSUE SCORE from EIKON'!ED410*'WEIGHTED from Refinitive'!$B$15)+('WEIGHTED from Refinitive'!$B$16*'ISSUE SCORE from EIKON'!ES410)</f>
        <v>54.059848119575648</v>
      </c>
      <c r="J407" s="1">
        <f>('WEIGHTED from Refinitive'!$B$3*'ISSUE SCORE from EIKON'!O410)+('WEIGHTED from Refinitive'!$B$4*'ISSUE SCORE from EIKON'!AD410)+('ISSUE SCORE from EIKON'!AS410*'WEIGHTED from Refinitive'!$B$5)+('WEIGHTED from Refinitive'!$B$8*'ISSUE SCORE from EIKON'!BH410)+('ISSUE SCORE from EIKON'!BW410*'WEIGHTED from Refinitive'!$B$9)+('WEIGHTED from Refinitive'!$B$10*'ISSUE SCORE from EIKON'!CL410)+('ISSUE SCORE from EIKON'!DA410*'WEIGHTED from Refinitive'!$B$11)+('WEIGHTED from Refinitive'!$B$14*'ISSUE SCORE from EIKON'!DP410)+('ISSUE SCORE from EIKON'!EE410*'WEIGHTED from Refinitive'!$B$15)+('WEIGHTED from Refinitive'!$B$16*'ISSUE SCORE from EIKON'!ET410)</f>
        <v>51.435499807210292</v>
      </c>
      <c r="K407" s="1">
        <f>('WEIGHTED from Refinitive'!$B$3*'ISSUE SCORE from EIKON'!P410)+('WEIGHTED from Refinitive'!$B$4*'ISSUE SCORE from EIKON'!AE410)+('ISSUE SCORE from EIKON'!AT410*'WEIGHTED from Refinitive'!$B$5)+('WEIGHTED from Refinitive'!$B$8*'ISSUE SCORE from EIKON'!BI410)+('ISSUE SCORE from EIKON'!BX410*'WEIGHTED from Refinitive'!$B$9)+('WEIGHTED from Refinitive'!$B$10*'ISSUE SCORE from EIKON'!CM410)+('ISSUE SCORE from EIKON'!DB410*'WEIGHTED from Refinitive'!$B$11)+('WEIGHTED from Refinitive'!$B$14*'ISSUE SCORE from EIKON'!DQ410)+('ISSUE SCORE from EIKON'!EF410*'WEIGHTED from Refinitive'!$B$15)+('WEIGHTED from Refinitive'!$B$16*'ISSUE SCORE from EIKON'!EU410)</f>
        <v>45.304398320202118</v>
      </c>
      <c r="L407" s="1">
        <f>('WEIGHTED from Refinitive'!$B$3*'ISSUE SCORE from EIKON'!Q410)+('WEIGHTED from Refinitive'!$B$4*'ISSUE SCORE from EIKON'!AF410)+('ISSUE SCORE from EIKON'!AU410*'WEIGHTED from Refinitive'!$B$5)+('WEIGHTED from Refinitive'!$B$8*'ISSUE SCORE from EIKON'!BJ410)+('ISSUE SCORE from EIKON'!BY410*'WEIGHTED from Refinitive'!$B$9)+('WEIGHTED from Refinitive'!$B$10*'ISSUE SCORE from EIKON'!CN410)+('ISSUE SCORE from EIKON'!DC410*'WEIGHTED from Refinitive'!$B$11)+('WEIGHTED from Refinitive'!$B$14*'ISSUE SCORE from EIKON'!DR410)+('ISSUE SCORE from EIKON'!EG410*'WEIGHTED from Refinitive'!$B$15)+('WEIGHTED from Refinitive'!$B$16*'ISSUE SCORE from EIKON'!EV410)</f>
        <v>58.041952771729989</v>
      </c>
      <c r="M407" s="1">
        <f>('WEIGHTED from Refinitive'!$B$3*'ISSUE SCORE from EIKON'!R410)+('WEIGHTED from Refinitive'!$B$4*'ISSUE SCORE from EIKON'!AG410)+('ISSUE SCORE from EIKON'!AV410*'WEIGHTED from Refinitive'!$B$5)+('WEIGHTED from Refinitive'!$B$8*'ISSUE SCORE from EIKON'!BK410)+('ISSUE SCORE from EIKON'!BZ410*'WEIGHTED from Refinitive'!$B$9)+('WEIGHTED from Refinitive'!$B$10*'ISSUE SCORE from EIKON'!CO410)+('ISSUE SCORE from EIKON'!DD410*'WEIGHTED from Refinitive'!$B$11)+('WEIGHTED from Refinitive'!$B$14*'ISSUE SCORE from EIKON'!DS410)+('ISSUE SCORE from EIKON'!EH410*'WEIGHTED from Refinitive'!$B$15)+('WEIGHTED from Refinitive'!$B$16*'ISSUE SCORE from EIKON'!EW410)</f>
        <v>62.481859831599749</v>
      </c>
      <c r="N407" s="1">
        <f>('WEIGHTED from Refinitive'!$B$3*'ISSUE SCORE from EIKON'!S410)+('WEIGHTED from Refinitive'!$B$4*'ISSUE SCORE from EIKON'!AH410)+('ISSUE SCORE from EIKON'!AW410*'WEIGHTED from Refinitive'!$B$5)+('WEIGHTED from Refinitive'!$B$8*'ISSUE SCORE from EIKON'!BL410)+('ISSUE SCORE from EIKON'!CA410*'WEIGHTED from Refinitive'!$B$9)+('WEIGHTED from Refinitive'!$B$10*'ISSUE SCORE from EIKON'!CP410)+('ISSUE SCORE from EIKON'!DE410*'WEIGHTED from Refinitive'!$B$11)+('WEIGHTED from Refinitive'!$B$14*'ISSUE SCORE from EIKON'!DT410)+('ISSUE SCORE from EIKON'!EI410*'WEIGHTED from Refinitive'!$B$15)+('WEIGHTED from Refinitive'!$B$16*'ISSUE SCORE from EIKON'!EX410)</f>
        <v>41.063095238095215</v>
      </c>
      <c r="O407" s="1">
        <f>('WEIGHTED from Refinitive'!$B$3*'ISSUE SCORE from EIKON'!T410)+('WEIGHTED from Refinitive'!$B$4*'ISSUE SCORE from EIKON'!AI410)+('ISSUE SCORE from EIKON'!AX410*'WEIGHTED from Refinitive'!$B$5)+('WEIGHTED from Refinitive'!$B$8*'ISSUE SCORE from EIKON'!BM410)+('ISSUE SCORE from EIKON'!CB410*'WEIGHTED from Refinitive'!$B$9)+('WEIGHTED from Refinitive'!$B$10*'ISSUE SCORE from EIKON'!CQ410)+('ISSUE SCORE from EIKON'!DF410*'WEIGHTED from Refinitive'!$B$11)+('WEIGHTED from Refinitive'!$B$14*'ISSUE SCORE from EIKON'!DU410)+('ISSUE SCORE from EIKON'!EJ410*'WEIGHTED from Refinitive'!$B$15)+('WEIGHTED from Refinitive'!$B$16*'ISSUE SCORE from EIKON'!EY410)</f>
        <v>43.157095054667089</v>
      </c>
      <c r="P407" s="1">
        <f>('WEIGHTED from Refinitive'!$B$3*'ISSUE SCORE from EIKON'!U410)+('WEIGHTED from Refinitive'!$B$4*'ISSUE SCORE from EIKON'!AJ410)+('ISSUE SCORE from EIKON'!AY410*'WEIGHTED from Refinitive'!$B$5)+('WEIGHTED from Refinitive'!$B$8*'ISSUE SCORE from EIKON'!BN410)+('ISSUE SCORE from EIKON'!CC410*'WEIGHTED from Refinitive'!$B$9)+('WEIGHTED from Refinitive'!$B$10*'ISSUE SCORE from EIKON'!CR410)+('ISSUE SCORE from EIKON'!DG410*'WEIGHTED from Refinitive'!$B$11)+('WEIGHTED from Refinitive'!$B$14*'ISSUE SCORE from EIKON'!DV410)+('ISSUE SCORE from EIKON'!EK410*'WEIGHTED from Refinitive'!$B$15)+('WEIGHTED from Refinitive'!$B$16*'ISSUE SCORE from EIKON'!EZ410)</f>
        <v>41.904791395045599</v>
      </c>
    </row>
    <row r="408" spans="1:16" ht="15">
      <c r="A408" s="11" t="s">
        <v>480</v>
      </c>
      <c r="B408" s="1">
        <f>('WEIGHTED from Refinitive'!$B$3*'ISSUE SCORE from EIKON'!G411)+('WEIGHTED from Refinitive'!$B$4*'ISSUE SCORE from EIKON'!V411)+('ISSUE SCORE from EIKON'!AK411*'WEIGHTED from Refinitive'!$B$5)+('WEIGHTED from Refinitive'!$B$8*'ISSUE SCORE from EIKON'!AZ411)+('ISSUE SCORE from EIKON'!BO411*'WEIGHTED from Refinitive'!$B$9)+('WEIGHTED from Refinitive'!$B$10*'ISSUE SCORE from EIKON'!CD411)+('ISSUE SCORE from EIKON'!CS411*'WEIGHTED from Refinitive'!$B$11)+('WEIGHTED from Refinitive'!$B$14*'ISSUE SCORE from EIKON'!DH411)+('ISSUE SCORE from EIKON'!DW411*'WEIGHTED from Refinitive'!$B$15)+('WEIGHTED from Refinitive'!$B$16*'ISSUE SCORE from EIKON'!EL411)</f>
        <v>60.445746812570022</v>
      </c>
      <c r="C408" s="1">
        <f>('WEIGHTED from Refinitive'!$B$3*'ISSUE SCORE from EIKON'!H411)+('WEIGHTED from Refinitive'!$B$4*'ISSUE SCORE from EIKON'!W411)+('ISSUE SCORE from EIKON'!AL411*'WEIGHTED from Refinitive'!$B$5)+('WEIGHTED from Refinitive'!$B$8*'ISSUE SCORE from EIKON'!BA411)+('ISSUE SCORE from EIKON'!BP411*'WEIGHTED from Refinitive'!$B$9)+('WEIGHTED from Refinitive'!$B$10*'ISSUE SCORE from EIKON'!CE411)+('ISSUE SCORE from EIKON'!CT411*'WEIGHTED from Refinitive'!$B$11)+('WEIGHTED from Refinitive'!$B$14*'ISSUE SCORE from EIKON'!DI411)+('ISSUE SCORE from EIKON'!DX411*'WEIGHTED from Refinitive'!$B$15)+('WEIGHTED from Refinitive'!$B$16*'ISSUE SCORE from EIKON'!EM411)</f>
        <v>56.880668732915716</v>
      </c>
      <c r="D408" s="1">
        <f>('WEIGHTED from Refinitive'!$B$3*'ISSUE SCORE from EIKON'!I411)+('WEIGHTED from Refinitive'!$B$4*'ISSUE SCORE from EIKON'!X411)+('ISSUE SCORE from EIKON'!AM411*'WEIGHTED from Refinitive'!$B$5)+('WEIGHTED from Refinitive'!$B$8*'ISSUE SCORE from EIKON'!BB411)+('ISSUE SCORE from EIKON'!BQ411*'WEIGHTED from Refinitive'!$B$9)+('WEIGHTED from Refinitive'!$B$10*'ISSUE SCORE from EIKON'!CF411)+('ISSUE SCORE from EIKON'!CU411*'WEIGHTED from Refinitive'!$B$11)+('WEIGHTED from Refinitive'!$B$14*'ISSUE SCORE from EIKON'!DJ411)+('ISSUE SCORE from EIKON'!DY411*'WEIGHTED from Refinitive'!$B$15)+('WEIGHTED from Refinitive'!$B$16*'ISSUE SCORE from EIKON'!EN411)</f>
        <v>57.418387212715352</v>
      </c>
      <c r="E408" s="1">
        <f>('WEIGHTED from Refinitive'!$B$3*'ISSUE SCORE from EIKON'!J411)+('WEIGHTED from Refinitive'!$B$4*'ISSUE SCORE from EIKON'!Y411)+('ISSUE SCORE from EIKON'!AN411*'WEIGHTED from Refinitive'!$B$5)+('WEIGHTED from Refinitive'!$B$8*'ISSUE SCORE from EIKON'!BC411)+('ISSUE SCORE from EIKON'!BR411*'WEIGHTED from Refinitive'!$B$9)+('WEIGHTED from Refinitive'!$B$10*'ISSUE SCORE from EIKON'!CG411)+('ISSUE SCORE from EIKON'!CV411*'WEIGHTED from Refinitive'!$B$11)+('WEIGHTED from Refinitive'!$B$14*'ISSUE SCORE from EIKON'!DK411)+('ISSUE SCORE from EIKON'!DZ411*'WEIGHTED from Refinitive'!$B$15)+('WEIGHTED from Refinitive'!$B$16*'ISSUE SCORE from EIKON'!EO411)</f>
        <v>51.526310287148007</v>
      </c>
      <c r="F408" s="1">
        <f>('WEIGHTED from Refinitive'!$B$3*'ISSUE SCORE from EIKON'!K411)+('WEIGHTED from Refinitive'!$B$4*'ISSUE SCORE from EIKON'!Z411)+('ISSUE SCORE from EIKON'!AO411*'WEIGHTED from Refinitive'!$B$5)+('WEIGHTED from Refinitive'!$B$8*'ISSUE SCORE from EIKON'!BD411)+('ISSUE SCORE from EIKON'!BS411*'WEIGHTED from Refinitive'!$B$9)+('WEIGHTED from Refinitive'!$B$10*'ISSUE SCORE from EIKON'!CH411)+('ISSUE SCORE from EIKON'!CW411*'WEIGHTED from Refinitive'!$B$11)+('WEIGHTED from Refinitive'!$B$14*'ISSUE SCORE from EIKON'!DL411)+('ISSUE SCORE from EIKON'!EA411*'WEIGHTED from Refinitive'!$B$15)+('WEIGHTED from Refinitive'!$B$16*'ISSUE SCORE from EIKON'!EP411)</f>
        <v>49.505494505494454</v>
      </c>
      <c r="G408" s="1">
        <f>('WEIGHTED from Refinitive'!$B$3*'ISSUE SCORE from EIKON'!L411)+('WEIGHTED from Refinitive'!$B$4*'ISSUE SCORE from EIKON'!AA411)+('ISSUE SCORE from EIKON'!AP411*'WEIGHTED from Refinitive'!$B$5)+('WEIGHTED from Refinitive'!$B$8*'ISSUE SCORE from EIKON'!BE411)+('ISSUE SCORE from EIKON'!BT411*'WEIGHTED from Refinitive'!$B$9)+('WEIGHTED from Refinitive'!$B$10*'ISSUE SCORE from EIKON'!CI411)+('ISSUE SCORE from EIKON'!CX411*'WEIGHTED from Refinitive'!$B$11)+('WEIGHTED from Refinitive'!$B$14*'ISSUE SCORE from EIKON'!DM411)+('ISSUE SCORE from EIKON'!EB411*'WEIGHTED from Refinitive'!$B$15)+('WEIGHTED from Refinitive'!$B$16*'ISSUE SCORE from EIKON'!EQ411)</f>
        <v>52.29478216818638</v>
      </c>
      <c r="H408" s="1">
        <f>('WEIGHTED from Refinitive'!$B$3*'ISSUE SCORE from EIKON'!M411)+('WEIGHTED from Refinitive'!$B$4*'ISSUE SCORE from EIKON'!AB411)+('ISSUE SCORE from EIKON'!AQ411*'WEIGHTED from Refinitive'!$B$5)+('WEIGHTED from Refinitive'!$B$8*'ISSUE SCORE from EIKON'!BF411)+('ISSUE SCORE from EIKON'!BU411*'WEIGHTED from Refinitive'!$B$9)+('WEIGHTED from Refinitive'!$B$10*'ISSUE SCORE from EIKON'!CJ411)+('ISSUE SCORE from EIKON'!CY411*'WEIGHTED from Refinitive'!$B$11)+('WEIGHTED from Refinitive'!$B$14*'ISSUE SCORE from EIKON'!DN411)+('ISSUE SCORE from EIKON'!EC411*'WEIGHTED from Refinitive'!$B$15)+('WEIGHTED from Refinitive'!$B$16*'ISSUE SCORE from EIKON'!ER411)</f>
        <v>60.357901990096195</v>
      </c>
      <c r="I408" s="1">
        <f>('WEIGHTED from Refinitive'!$B$3*'ISSUE SCORE from EIKON'!N411)+('WEIGHTED from Refinitive'!$B$4*'ISSUE SCORE from EIKON'!AC411)+('ISSUE SCORE from EIKON'!AR411*'WEIGHTED from Refinitive'!$B$5)+('WEIGHTED from Refinitive'!$B$8*'ISSUE SCORE from EIKON'!BG411)+('ISSUE SCORE from EIKON'!BV411*'WEIGHTED from Refinitive'!$B$9)+('WEIGHTED from Refinitive'!$B$10*'ISSUE SCORE from EIKON'!CK411)+('ISSUE SCORE from EIKON'!CZ411*'WEIGHTED from Refinitive'!$B$11)+('WEIGHTED from Refinitive'!$B$14*'ISSUE SCORE from EIKON'!DO411)+('ISSUE SCORE from EIKON'!ED411*'WEIGHTED from Refinitive'!$B$15)+('WEIGHTED from Refinitive'!$B$16*'ISSUE SCORE from EIKON'!ES411)</f>
        <v>56.913445417287583</v>
      </c>
      <c r="J408" s="1">
        <f>('WEIGHTED from Refinitive'!$B$3*'ISSUE SCORE from EIKON'!O411)+('WEIGHTED from Refinitive'!$B$4*'ISSUE SCORE from EIKON'!AD411)+('ISSUE SCORE from EIKON'!AS411*'WEIGHTED from Refinitive'!$B$5)+('WEIGHTED from Refinitive'!$B$8*'ISSUE SCORE from EIKON'!BH411)+('ISSUE SCORE from EIKON'!BW411*'WEIGHTED from Refinitive'!$B$9)+('WEIGHTED from Refinitive'!$B$10*'ISSUE SCORE from EIKON'!CL411)+('ISSUE SCORE from EIKON'!DA411*'WEIGHTED from Refinitive'!$B$11)+('WEIGHTED from Refinitive'!$B$14*'ISSUE SCORE from EIKON'!DP411)+('ISSUE SCORE from EIKON'!EE411*'WEIGHTED from Refinitive'!$B$15)+('WEIGHTED from Refinitive'!$B$16*'ISSUE SCORE from EIKON'!ET411)</f>
        <v>62.966948621553854</v>
      </c>
      <c r="K408" s="1">
        <f>('WEIGHTED from Refinitive'!$B$3*'ISSUE SCORE from EIKON'!P411)+('WEIGHTED from Refinitive'!$B$4*'ISSUE SCORE from EIKON'!AE411)+('ISSUE SCORE from EIKON'!AT411*'WEIGHTED from Refinitive'!$B$5)+('WEIGHTED from Refinitive'!$B$8*'ISSUE SCORE from EIKON'!BI411)+('ISSUE SCORE from EIKON'!BX411*'WEIGHTED from Refinitive'!$B$9)+('WEIGHTED from Refinitive'!$B$10*'ISSUE SCORE from EIKON'!CM411)+('ISSUE SCORE from EIKON'!DB411*'WEIGHTED from Refinitive'!$B$11)+('WEIGHTED from Refinitive'!$B$14*'ISSUE SCORE from EIKON'!DQ411)+('ISSUE SCORE from EIKON'!EF411*'WEIGHTED from Refinitive'!$B$15)+('WEIGHTED from Refinitive'!$B$16*'ISSUE SCORE from EIKON'!EU411)</f>
        <v>45.779879589713055</v>
      </c>
      <c r="L408" s="1">
        <f>('WEIGHTED from Refinitive'!$B$3*'ISSUE SCORE from EIKON'!Q411)+('WEIGHTED from Refinitive'!$B$4*'ISSUE SCORE from EIKON'!AF411)+('ISSUE SCORE from EIKON'!AU411*'WEIGHTED from Refinitive'!$B$5)+('WEIGHTED from Refinitive'!$B$8*'ISSUE SCORE from EIKON'!BJ411)+('ISSUE SCORE from EIKON'!BY411*'WEIGHTED from Refinitive'!$B$9)+('WEIGHTED from Refinitive'!$B$10*'ISSUE SCORE from EIKON'!CN411)+('ISSUE SCORE from EIKON'!DC411*'WEIGHTED from Refinitive'!$B$11)+('WEIGHTED from Refinitive'!$B$14*'ISSUE SCORE from EIKON'!DR411)+('ISSUE SCORE from EIKON'!EG411*'WEIGHTED from Refinitive'!$B$15)+('WEIGHTED from Refinitive'!$B$16*'ISSUE SCORE from EIKON'!EV411)</f>
        <v>50.896248534583805</v>
      </c>
      <c r="M408" s="1">
        <f>('WEIGHTED from Refinitive'!$B$3*'ISSUE SCORE from EIKON'!R411)+('WEIGHTED from Refinitive'!$B$4*'ISSUE SCORE from EIKON'!AG411)+('ISSUE SCORE from EIKON'!AV411*'WEIGHTED from Refinitive'!$B$5)+('WEIGHTED from Refinitive'!$B$8*'ISSUE SCORE from EIKON'!BK411)+('ISSUE SCORE from EIKON'!BZ411*'WEIGHTED from Refinitive'!$B$9)+('WEIGHTED from Refinitive'!$B$10*'ISSUE SCORE from EIKON'!CO411)+('ISSUE SCORE from EIKON'!DD411*'WEIGHTED from Refinitive'!$B$11)+('WEIGHTED from Refinitive'!$B$14*'ISSUE SCORE from EIKON'!DS411)+('ISSUE SCORE from EIKON'!EH411*'WEIGHTED from Refinitive'!$B$15)+('WEIGHTED from Refinitive'!$B$16*'ISSUE SCORE from EIKON'!EW411)</f>
        <v>40.672792680065655</v>
      </c>
      <c r="N408" s="1">
        <f>('WEIGHTED from Refinitive'!$B$3*'ISSUE SCORE from EIKON'!S411)+('WEIGHTED from Refinitive'!$B$4*'ISSUE SCORE from EIKON'!AH411)+('ISSUE SCORE from EIKON'!AW411*'WEIGHTED from Refinitive'!$B$5)+('WEIGHTED from Refinitive'!$B$8*'ISSUE SCORE from EIKON'!BL411)+('ISSUE SCORE from EIKON'!CA411*'WEIGHTED from Refinitive'!$B$9)+('WEIGHTED from Refinitive'!$B$10*'ISSUE SCORE from EIKON'!CP411)+('ISSUE SCORE from EIKON'!DE411*'WEIGHTED from Refinitive'!$B$11)+('WEIGHTED from Refinitive'!$B$14*'ISSUE SCORE from EIKON'!DT411)+('ISSUE SCORE from EIKON'!EI411*'WEIGHTED from Refinitive'!$B$15)+('WEIGHTED from Refinitive'!$B$16*'ISSUE SCORE from EIKON'!EX411)</f>
        <v>20.369577352472035</v>
      </c>
      <c r="O408" s="1">
        <f>('WEIGHTED from Refinitive'!$B$3*'ISSUE SCORE from EIKON'!T411)+('WEIGHTED from Refinitive'!$B$4*'ISSUE SCORE from EIKON'!AI411)+('ISSUE SCORE from EIKON'!AX411*'WEIGHTED from Refinitive'!$B$5)+('WEIGHTED from Refinitive'!$B$8*'ISSUE SCORE from EIKON'!BM411)+('ISSUE SCORE from EIKON'!CB411*'WEIGHTED from Refinitive'!$B$9)+('WEIGHTED from Refinitive'!$B$10*'ISSUE SCORE from EIKON'!CQ411)+('ISSUE SCORE from EIKON'!DF411*'WEIGHTED from Refinitive'!$B$11)+('WEIGHTED from Refinitive'!$B$14*'ISSUE SCORE from EIKON'!DU411)+('ISSUE SCORE from EIKON'!EJ411*'WEIGHTED from Refinitive'!$B$15)+('WEIGHTED from Refinitive'!$B$16*'ISSUE SCORE from EIKON'!EY411)</f>
        <v>26.1192147192716</v>
      </c>
      <c r="P408" s="1">
        <f>('WEIGHTED from Refinitive'!$B$3*'ISSUE SCORE from EIKON'!U411)+('WEIGHTED from Refinitive'!$B$4*'ISSUE SCORE from EIKON'!AJ411)+('ISSUE SCORE from EIKON'!AY411*'WEIGHTED from Refinitive'!$B$5)+('WEIGHTED from Refinitive'!$B$8*'ISSUE SCORE from EIKON'!BN411)+('ISSUE SCORE from EIKON'!CC411*'WEIGHTED from Refinitive'!$B$9)+('WEIGHTED from Refinitive'!$B$10*'ISSUE SCORE from EIKON'!CR411)+('ISSUE SCORE from EIKON'!DG411*'WEIGHTED from Refinitive'!$B$11)+('WEIGHTED from Refinitive'!$B$14*'ISSUE SCORE from EIKON'!DV411)+('ISSUE SCORE from EIKON'!EK411*'WEIGHTED from Refinitive'!$B$15)+('WEIGHTED from Refinitive'!$B$16*'ISSUE SCORE from EIKON'!EZ411)</f>
        <v>29.696557203389808</v>
      </c>
    </row>
    <row r="409" spans="1:16" ht="15">
      <c r="A409" s="11" t="s">
        <v>481</v>
      </c>
      <c r="B409" s="1">
        <f>('WEIGHTED from Refinitive'!$B$3*'ISSUE SCORE from EIKON'!G412)+('WEIGHTED from Refinitive'!$B$4*'ISSUE SCORE from EIKON'!V412)+('ISSUE SCORE from EIKON'!AK412*'WEIGHTED from Refinitive'!$B$5)+('WEIGHTED from Refinitive'!$B$8*'ISSUE SCORE from EIKON'!AZ412)+('ISSUE SCORE from EIKON'!BO412*'WEIGHTED from Refinitive'!$B$9)+('WEIGHTED from Refinitive'!$B$10*'ISSUE SCORE from EIKON'!CD412)+('ISSUE SCORE from EIKON'!CS412*'WEIGHTED from Refinitive'!$B$11)+('WEIGHTED from Refinitive'!$B$14*'ISSUE SCORE from EIKON'!DH412)+('ISSUE SCORE from EIKON'!DW412*'WEIGHTED from Refinitive'!$B$15)+('WEIGHTED from Refinitive'!$B$16*'ISSUE SCORE from EIKON'!EL412)</f>
        <v>72.501913232634081</v>
      </c>
      <c r="C409" s="1">
        <f>('WEIGHTED from Refinitive'!$B$3*'ISSUE SCORE from EIKON'!H412)+('WEIGHTED from Refinitive'!$B$4*'ISSUE SCORE from EIKON'!W412)+('ISSUE SCORE from EIKON'!AL412*'WEIGHTED from Refinitive'!$B$5)+('WEIGHTED from Refinitive'!$B$8*'ISSUE SCORE from EIKON'!BA412)+('ISSUE SCORE from EIKON'!BP412*'WEIGHTED from Refinitive'!$B$9)+('WEIGHTED from Refinitive'!$B$10*'ISSUE SCORE from EIKON'!CE412)+('ISSUE SCORE from EIKON'!CT412*'WEIGHTED from Refinitive'!$B$11)+('WEIGHTED from Refinitive'!$B$14*'ISSUE SCORE from EIKON'!DI412)+('ISSUE SCORE from EIKON'!DX412*'WEIGHTED from Refinitive'!$B$15)+('WEIGHTED from Refinitive'!$B$16*'ISSUE SCORE from EIKON'!EM412)</f>
        <v>73.834569781735453</v>
      </c>
      <c r="D409" s="1">
        <f>('WEIGHTED from Refinitive'!$B$3*'ISSUE SCORE from EIKON'!I412)+('WEIGHTED from Refinitive'!$B$4*'ISSUE SCORE from EIKON'!X412)+('ISSUE SCORE from EIKON'!AM412*'WEIGHTED from Refinitive'!$B$5)+('WEIGHTED from Refinitive'!$B$8*'ISSUE SCORE from EIKON'!BB412)+('ISSUE SCORE from EIKON'!BQ412*'WEIGHTED from Refinitive'!$B$9)+('WEIGHTED from Refinitive'!$B$10*'ISSUE SCORE from EIKON'!CF412)+('ISSUE SCORE from EIKON'!CU412*'WEIGHTED from Refinitive'!$B$11)+('WEIGHTED from Refinitive'!$B$14*'ISSUE SCORE from EIKON'!DJ412)+('ISSUE SCORE from EIKON'!DY412*'WEIGHTED from Refinitive'!$B$15)+('WEIGHTED from Refinitive'!$B$16*'ISSUE SCORE from EIKON'!EN412)</f>
        <v>73.777789990077963</v>
      </c>
      <c r="E409" s="1">
        <f>('WEIGHTED from Refinitive'!$B$3*'ISSUE SCORE from EIKON'!J412)+('WEIGHTED from Refinitive'!$B$4*'ISSUE SCORE from EIKON'!Y412)+('ISSUE SCORE from EIKON'!AN412*'WEIGHTED from Refinitive'!$B$5)+('WEIGHTED from Refinitive'!$B$8*'ISSUE SCORE from EIKON'!BC412)+('ISSUE SCORE from EIKON'!BR412*'WEIGHTED from Refinitive'!$B$9)+('WEIGHTED from Refinitive'!$B$10*'ISSUE SCORE from EIKON'!CG412)+('ISSUE SCORE from EIKON'!CV412*'WEIGHTED from Refinitive'!$B$11)+('WEIGHTED from Refinitive'!$B$14*'ISSUE SCORE from EIKON'!DK412)+('ISSUE SCORE from EIKON'!DZ412*'WEIGHTED from Refinitive'!$B$15)+('WEIGHTED from Refinitive'!$B$16*'ISSUE SCORE from EIKON'!EO412)</f>
        <v>82.720626955363443</v>
      </c>
      <c r="F409" s="1">
        <f>('WEIGHTED from Refinitive'!$B$3*'ISSUE SCORE from EIKON'!K412)+('WEIGHTED from Refinitive'!$B$4*'ISSUE SCORE from EIKON'!Z412)+('ISSUE SCORE from EIKON'!AO412*'WEIGHTED from Refinitive'!$B$5)+('WEIGHTED from Refinitive'!$B$8*'ISSUE SCORE from EIKON'!BD412)+('ISSUE SCORE from EIKON'!BS412*'WEIGHTED from Refinitive'!$B$9)+('WEIGHTED from Refinitive'!$B$10*'ISSUE SCORE from EIKON'!CH412)+('ISSUE SCORE from EIKON'!CW412*'WEIGHTED from Refinitive'!$B$11)+('WEIGHTED from Refinitive'!$B$14*'ISSUE SCORE from EIKON'!DL412)+('ISSUE SCORE from EIKON'!EA412*'WEIGHTED from Refinitive'!$B$15)+('WEIGHTED from Refinitive'!$B$16*'ISSUE SCORE from EIKON'!EP412)</f>
        <v>76.447502497502441</v>
      </c>
      <c r="G409" s="1">
        <f>('WEIGHTED from Refinitive'!$B$3*'ISSUE SCORE from EIKON'!L412)+('WEIGHTED from Refinitive'!$B$4*'ISSUE SCORE from EIKON'!AA412)+('ISSUE SCORE from EIKON'!AP412*'WEIGHTED from Refinitive'!$B$5)+('WEIGHTED from Refinitive'!$B$8*'ISSUE SCORE from EIKON'!BE412)+('ISSUE SCORE from EIKON'!BT412*'WEIGHTED from Refinitive'!$B$9)+('WEIGHTED from Refinitive'!$B$10*'ISSUE SCORE from EIKON'!CI412)+('ISSUE SCORE from EIKON'!CX412*'WEIGHTED from Refinitive'!$B$11)+('WEIGHTED from Refinitive'!$B$14*'ISSUE SCORE from EIKON'!DM412)+('ISSUE SCORE from EIKON'!EB412*'WEIGHTED from Refinitive'!$B$15)+('WEIGHTED from Refinitive'!$B$16*'ISSUE SCORE from EIKON'!EQ412)</f>
        <v>77.780250106219526</v>
      </c>
      <c r="H409" s="1">
        <f>('WEIGHTED from Refinitive'!$B$3*'ISSUE SCORE from EIKON'!M412)+('WEIGHTED from Refinitive'!$B$4*'ISSUE SCORE from EIKON'!AB412)+('ISSUE SCORE from EIKON'!AQ412*'WEIGHTED from Refinitive'!$B$5)+('WEIGHTED from Refinitive'!$B$8*'ISSUE SCORE from EIKON'!BF412)+('ISSUE SCORE from EIKON'!BU412*'WEIGHTED from Refinitive'!$B$9)+('WEIGHTED from Refinitive'!$B$10*'ISSUE SCORE from EIKON'!CJ412)+('ISSUE SCORE from EIKON'!CY412*'WEIGHTED from Refinitive'!$B$11)+('WEIGHTED from Refinitive'!$B$14*'ISSUE SCORE from EIKON'!DN412)+('ISSUE SCORE from EIKON'!EC412*'WEIGHTED from Refinitive'!$B$15)+('WEIGHTED from Refinitive'!$B$16*'ISSUE SCORE from EIKON'!ER412)</f>
        <v>78.307967197670379</v>
      </c>
      <c r="I409" s="1">
        <f>('WEIGHTED from Refinitive'!$B$3*'ISSUE SCORE from EIKON'!N412)+('WEIGHTED from Refinitive'!$B$4*'ISSUE SCORE from EIKON'!AC412)+('ISSUE SCORE from EIKON'!AR412*'WEIGHTED from Refinitive'!$B$5)+('WEIGHTED from Refinitive'!$B$8*'ISSUE SCORE from EIKON'!BG412)+('ISSUE SCORE from EIKON'!BV412*'WEIGHTED from Refinitive'!$B$9)+('WEIGHTED from Refinitive'!$B$10*'ISSUE SCORE from EIKON'!CK412)+('ISSUE SCORE from EIKON'!CZ412*'WEIGHTED from Refinitive'!$B$11)+('WEIGHTED from Refinitive'!$B$14*'ISSUE SCORE from EIKON'!DO412)+('ISSUE SCORE from EIKON'!ED412*'WEIGHTED from Refinitive'!$B$15)+('WEIGHTED from Refinitive'!$B$16*'ISSUE SCORE from EIKON'!ES412)</f>
        <v>71.790471311475358</v>
      </c>
      <c r="J409" s="1">
        <f>('WEIGHTED from Refinitive'!$B$3*'ISSUE SCORE from EIKON'!O412)+('WEIGHTED from Refinitive'!$B$4*'ISSUE SCORE from EIKON'!AD412)+('ISSUE SCORE from EIKON'!AS412*'WEIGHTED from Refinitive'!$B$5)+('WEIGHTED from Refinitive'!$B$8*'ISSUE SCORE from EIKON'!BH412)+('ISSUE SCORE from EIKON'!BW412*'WEIGHTED from Refinitive'!$B$9)+('WEIGHTED from Refinitive'!$B$10*'ISSUE SCORE from EIKON'!CL412)+('ISSUE SCORE from EIKON'!DA412*'WEIGHTED from Refinitive'!$B$11)+('WEIGHTED from Refinitive'!$B$14*'ISSUE SCORE from EIKON'!DP412)+('ISSUE SCORE from EIKON'!EE412*'WEIGHTED from Refinitive'!$B$15)+('WEIGHTED from Refinitive'!$B$16*'ISSUE SCORE from EIKON'!ET412)</f>
        <v>73.707762839108639</v>
      </c>
      <c r="K409" s="1">
        <f>('WEIGHTED from Refinitive'!$B$3*'ISSUE SCORE from EIKON'!P412)+('WEIGHTED from Refinitive'!$B$4*'ISSUE SCORE from EIKON'!AE412)+('ISSUE SCORE from EIKON'!AT412*'WEIGHTED from Refinitive'!$B$5)+('WEIGHTED from Refinitive'!$B$8*'ISSUE SCORE from EIKON'!BI412)+('ISSUE SCORE from EIKON'!BX412*'WEIGHTED from Refinitive'!$B$9)+('WEIGHTED from Refinitive'!$B$10*'ISSUE SCORE from EIKON'!CM412)+('ISSUE SCORE from EIKON'!DB412*'WEIGHTED from Refinitive'!$B$11)+('WEIGHTED from Refinitive'!$B$14*'ISSUE SCORE from EIKON'!DQ412)+('ISSUE SCORE from EIKON'!EF412*'WEIGHTED from Refinitive'!$B$15)+('WEIGHTED from Refinitive'!$B$16*'ISSUE SCORE from EIKON'!EU412)</f>
        <v>81.582376224143431</v>
      </c>
      <c r="L409" s="1">
        <f>('WEIGHTED from Refinitive'!$B$3*'ISSUE SCORE from EIKON'!Q412)+('WEIGHTED from Refinitive'!$B$4*'ISSUE SCORE from EIKON'!AF412)+('ISSUE SCORE from EIKON'!AU412*'WEIGHTED from Refinitive'!$B$5)+('WEIGHTED from Refinitive'!$B$8*'ISSUE SCORE from EIKON'!BJ412)+('ISSUE SCORE from EIKON'!BY412*'WEIGHTED from Refinitive'!$B$9)+('WEIGHTED from Refinitive'!$B$10*'ISSUE SCORE from EIKON'!CN412)+('ISSUE SCORE from EIKON'!DC412*'WEIGHTED from Refinitive'!$B$11)+('WEIGHTED from Refinitive'!$B$14*'ISSUE SCORE from EIKON'!DR412)+('ISSUE SCORE from EIKON'!EG412*'WEIGHTED from Refinitive'!$B$15)+('WEIGHTED from Refinitive'!$B$16*'ISSUE SCORE from EIKON'!EV412)</f>
        <v>78.801239679728596</v>
      </c>
      <c r="M409" s="1">
        <f>('WEIGHTED from Refinitive'!$B$3*'ISSUE SCORE from EIKON'!R412)+('WEIGHTED from Refinitive'!$B$4*'ISSUE SCORE from EIKON'!AG412)+('ISSUE SCORE from EIKON'!AV412*'WEIGHTED from Refinitive'!$B$5)+('WEIGHTED from Refinitive'!$B$8*'ISSUE SCORE from EIKON'!BK412)+('ISSUE SCORE from EIKON'!BZ412*'WEIGHTED from Refinitive'!$B$9)+('WEIGHTED from Refinitive'!$B$10*'ISSUE SCORE from EIKON'!CO412)+('ISSUE SCORE from EIKON'!DD412*'WEIGHTED from Refinitive'!$B$11)+('WEIGHTED from Refinitive'!$B$14*'ISSUE SCORE from EIKON'!DS412)+('ISSUE SCORE from EIKON'!EH412*'WEIGHTED from Refinitive'!$B$15)+('WEIGHTED from Refinitive'!$B$16*'ISSUE SCORE from EIKON'!EW412)</f>
        <v>70.679094060966236</v>
      </c>
      <c r="N409" s="1">
        <f>('WEIGHTED from Refinitive'!$B$3*'ISSUE SCORE from EIKON'!S412)+('WEIGHTED from Refinitive'!$B$4*'ISSUE SCORE from EIKON'!AH412)+('ISSUE SCORE from EIKON'!AW412*'WEIGHTED from Refinitive'!$B$5)+('WEIGHTED from Refinitive'!$B$8*'ISSUE SCORE from EIKON'!BL412)+('ISSUE SCORE from EIKON'!CA412*'WEIGHTED from Refinitive'!$B$9)+('WEIGHTED from Refinitive'!$B$10*'ISSUE SCORE from EIKON'!CP412)+('ISSUE SCORE from EIKON'!DE412*'WEIGHTED from Refinitive'!$B$11)+('WEIGHTED from Refinitive'!$B$14*'ISSUE SCORE from EIKON'!DT412)+('ISSUE SCORE from EIKON'!EI412*'WEIGHTED from Refinitive'!$B$15)+('WEIGHTED from Refinitive'!$B$16*'ISSUE SCORE from EIKON'!EX412)</f>
        <v>77.114015151515119</v>
      </c>
      <c r="O409" s="1">
        <f>('WEIGHTED from Refinitive'!$B$3*'ISSUE SCORE from EIKON'!T412)+('WEIGHTED from Refinitive'!$B$4*'ISSUE SCORE from EIKON'!AI412)+('ISSUE SCORE from EIKON'!AX412*'WEIGHTED from Refinitive'!$B$5)+('WEIGHTED from Refinitive'!$B$8*'ISSUE SCORE from EIKON'!BM412)+('ISSUE SCORE from EIKON'!CB412*'WEIGHTED from Refinitive'!$B$9)+('WEIGHTED from Refinitive'!$B$10*'ISSUE SCORE from EIKON'!CQ412)+('ISSUE SCORE from EIKON'!DF412*'WEIGHTED from Refinitive'!$B$11)+('WEIGHTED from Refinitive'!$B$14*'ISSUE SCORE from EIKON'!DU412)+('ISSUE SCORE from EIKON'!EJ412*'WEIGHTED from Refinitive'!$B$15)+('WEIGHTED from Refinitive'!$B$16*'ISSUE SCORE from EIKON'!EY412)</f>
        <v>76.342500192896239</v>
      </c>
      <c r="P409" s="1">
        <f>('WEIGHTED from Refinitive'!$B$3*'ISSUE SCORE from EIKON'!U412)+('WEIGHTED from Refinitive'!$B$4*'ISSUE SCORE from EIKON'!AJ412)+('ISSUE SCORE from EIKON'!AY412*'WEIGHTED from Refinitive'!$B$5)+('WEIGHTED from Refinitive'!$B$8*'ISSUE SCORE from EIKON'!BN412)+('ISSUE SCORE from EIKON'!CC412*'WEIGHTED from Refinitive'!$B$9)+('WEIGHTED from Refinitive'!$B$10*'ISSUE SCORE from EIKON'!CR412)+('ISSUE SCORE from EIKON'!DG412*'WEIGHTED from Refinitive'!$B$11)+('WEIGHTED from Refinitive'!$B$14*'ISSUE SCORE from EIKON'!DV412)+('ISSUE SCORE from EIKON'!EK412*'WEIGHTED from Refinitive'!$B$15)+('WEIGHTED from Refinitive'!$B$16*'ISSUE SCORE from EIKON'!EZ412)</f>
        <v>74.210381355932199</v>
      </c>
    </row>
    <row r="410" spans="1:16" ht="15">
      <c r="A410" s="11" t="s">
        <v>482</v>
      </c>
      <c r="B410" s="1">
        <f>('WEIGHTED from Refinitive'!$B$3*'ISSUE SCORE from EIKON'!G413)+('WEIGHTED from Refinitive'!$B$4*'ISSUE SCORE from EIKON'!V413)+('ISSUE SCORE from EIKON'!AK413*'WEIGHTED from Refinitive'!$B$5)+('WEIGHTED from Refinitive'!$B$8*'ISSUE SCORE from EIKON'!AZ413)+('ISSUE SCORE from EIKON'!BO413*'WEIGHTED from Refinitive'!$B$9)+('WEIGHTED from Refinitive'!$B$10*'ISSUE SCORE from EIKON'!CD413)+('ISSUE SCORE from EIKON'!CS413*'WEIGHTED from Refinitive'!$B$11)+('WEIGHTED from Refinitive'!$B$14*'ISSUE SCORE from EIKON'!DH413)+('ISSUE SCORE from EIKON'!DW413*'WEIGHTED from Refinitive'!$B$15)+('WEIGHTED from Refinitive'!$B$16*'ISSUE SCORE from EIKON'!EL413)</f>
        <v>74.17224279262301</v>
      </c>
      <c r="C410" s="1">
        <f>('WEIGHTED from Refinitive'!$B$3*'ISSUE SCORE from EIKON'!H413)+('WEIGHTED from Refinitive'!$B$4*'ISSUE SCORE from EIKON'!W413)+('ISSUE SCORE from EIKON'!AL413*'WEIGHTED from Refinitive'!$B$5)+('WEIGHTED from Refinitive'!$B$8*'ISSUE SCORE from EIKON'!BA413)+('ISSUE SCORE from EIKON'!BP413*'WEIGHTED from Refinitive'!$B$9)+('WEIGHTED from Refinitive'!$B$10*'ISSUE SCORE from EIKON'!CE413)+('ISSUE SCORE from EIKON'!CT413*'WEIGHTED from Refinitive'!$B$11)+('WEIGHTED from Refinitive'!$B$14*'ISSUE SCORE from EIKON'!DI413)+('ISSUE SCORE from EIKON'!DX413*'WEIGHTED from Refinitive'!$B$15)+('WEIGHTED from Refinitive'!$B$16*'ISSUE SCORE from EIKON'!EM413)</f>
        <v>72.377776811089817</v>
      </c>
      <c r="D410" s="1">
        <f>('WEIGHTED from Refinitive'!$B$3*'ISSUE SCORE from EIKON'!I413)+('WEIGHTED from Refinitive'!$B$4*'ISSUE SCORE from EIKON'!X413)+('ISSUE SCORE from EIKON'!AM413*'WEIGHTED from Refinitive'!$B$5)+('WEIGHTED from Refinitive'!$B$8*'ISSUE SCORE from EIKON'!BB413)+('ISSUE SCORE from EIKON'!BQ413*'WEIGHTED from Refinitive'!$B$9)+('WEIGHTED from Refinitive'!$B$10*'ISSUE SCORE from EIKON'!CF413)+('ISSUE SCORE from EIKON'!CU413*'WEIGHTED from Refinitive'!$B$11)+('WEIGHTED from Refinitive'!$B$14*'ISSUE SCORE from EIKON'!DJ413)+('ISSUE SCORE from EIKON'!DY413*'WEIGHTED from Refinitive'!$B$15)+('WEIGHTED from Refinitive'!$B$16*'ISSUE SCORE from EIKON'!EN413)</f>
        <v>68.990929323055653</v>
      </c>
      <c r="E410" s="1">
        <f>('WEIGHTED from Refinitive'!$B$3*'ISSUE SCORE from EIKON'!J413)+('WEIGHTED from Refinitive'!$B$4*'ISSUE SCORE from EIKON'!Y413)+('ISSUE SCORE from EIKON'!AN413*'WEIGHTED from Refinitive'!$B$5)+('WEIGHTED from Refinitive'!$B$8*'ISSUE SCORE from EIKON'!BC413)+('ISSUE SCORE from EIKON'!BR413*'WEIGHTED from Refinitive'!$B$9)+('WEIGHTED from Refinitive'!$B$10*'ISSUE SCORE from EIKON'!CG413)+('ISSUE SCORE from EIKON'!CV413*'WEIGHTED from Refinitive'!$B$11)+('WEIGHTED from Refinitive'!$B$14*'ISSUE SCORE from EIKON'!DK413)+('ISSUE SCORE from EIKON'!DZ413*'WEIGHTED from Refinitive'!$B$15)+('WEIGHTED from Refinitive'!$B$16*'ISSUE SCORE from EIKON'!EO413)</f>
        <v>56.302950194459605</v>
      </c>
      <c r="F410" s="1">
        <f>('WEIGHTED from Refinitive'!$B$3*'ISSUE SCORE from EIKON'!K413)+('WEIGHTED from Refinitive'!$B$4*'ISSUE SCORE from EIKON'!Z413)+('ISSUE SCORE from EIKON'!AO413*'WEIGHTED from Refinitive'!$B$5)+('WEIGHTED from Refinitive'!$B$8*'ISSUE SCORE from EIKON'!BD413)+('ISSUE SCORE from EIKON'!BS413*'WEIGHTED from Refinitive'!$B$9)+('WEIGHTED from Refinitive'!$B$10*'ISSUE SCORE from EIKON'!CH413)+('ISSUE SCORE from EIKON'!CW413*'WEIGHTED from Refinitive'!$B$11)+('WEIGHTED from Refinitive'!$B$14*'ISSUE SCORE from EIKON'!DL413)+('ISSUE SCORE from EIKON'!EA413*'WEIGHTED from Refinitive'!$B$15)+('WEIGHTED from Refinitive'!$B$16*'ISSUE SCORE from EIKON'!EP413)</f>
        <v>63.410804747430845</v>
      </c>
      <c r="G410" s="1">
        <f>('WEIGHTED from Refinitive'!$B$3*'ISSUE SCORE from EIKON'!L413)+('WEIGHTED from Refinitive'!$B$4*'ISSUE SCORE from EIKON'!AA413)+('ISSUE SCORE from EIKON'!AP413*'WEIGHTED from Refinitive'!$B$5)+('WEIGHTED from Refinitive'!$B$8*'ISSUE SCORE from EIKON'!BE413)+('ISSUE SCORE from EIKON'!BT413*'WEIGHTED from Refinitive'!$B$9)+('WEIGHTED from Refinitive'!$B$10*'ISSUE SCORE from EIKON'!CI413)+('ISSUE SCORE from EIKON'!CX413*'WEIGHTED from Refinitive'!$B$11)+('WEIGHTED from Refinitive'!$B$14*'ISSUE SCORE from EIKON'!DM413)+('ISSUE SCORE from EIKON'!EB413*'WEIGHTED from Refinitive'!$B$15)+('WEIGHTED from Refinitive'!$B$16*'ISSUE SCORE from EIKON'!EQ413)</f>
        <v>59.931982364419007</v>
      </c>
      <c r="H410" s="1">
        <f>('WEIGHTED from Refinitive'!$B$3*'ISSUE SCORE from EIKON'!M413)+('WEIGHTED from Refinitive'!$B$4*'ISSUE SCORE from EIKON'!AB413)+('ISSUE SCORE from EIKON'!AQ413*'WEIGHTED from Refinitive'!$B$5)+('WEIGHTED from Refinitive'!$B$8*'ISSUE SCORE from EIKON'!BF413)+('ISSUE SCORE from EIKON'!BU413*'WEIGHTED from Refinitive'!$B$9)+('WEIGHTED from Refinitive'!$B$10*'ISSUE SCORE from EIKON'!CJ413)+('ISSUE SCORE from EIKON'!CY413*'WEIGHTED from Refinitive'!$B$11)+('WEIGHTED from Refinitive'!$B$14*'ISSUE SCORE from EIKON'!DN413)+('ISSUE SCORE from EIKON'!EC413*'WEIGHTED from Refinitive'!$B$15)+('WEIGHTED from Refinitive'!$B$16*'ISSUE SCORE from EIKON'!ER413)</f>
        <v>51.333938180452975</v>
      </c>
      <c r="I410" s="1">
        <f>('WEIGHTED from Refinitive'!$B$3*'ISSUE SCORE from EIKON'!N413)+('WEIGHTED from Refinitive'!$B$4*'ISSUE SCORE from EIKON'!AC413)+('ISSUE SCORE from EIKON'!AR413*'WEIGHTED from Refinitive'!$B$5)+('WEIGHTED from Refinitive'!$B$8*'ISSUE SCORE from EIKON'!BG413)+('ISSUE SCORE from EIKON'!BV413*'WEIGHTED from Refinitive'!$B$9)+('WEIGHTED from Refinitive'!$B$10*'ISSUE SCORE from EIKON'!CK413)+('ISSUE SCORE from EIKON'!CZ413*'WEIGHTED from Refinitive'!$B$11)+('WEIGHTED from Refinitive'!$B$14*'ISSUE SCORE from EIKON'!DO413)+('ISSUE SCORE from EIKON'!ED413*'WEIGHTED from Refinitive'!$B$15)+('WEIGHTED from Refinitive'!$B$16*'ISSUE SCORE from EIKON'!ES413)</f>
        <v>54.852602194070769</v>
      </c>
      <c r="J410" s="1">
        <f>('WEIGHTED from Refinitive'!$B$3*'ISSUE SCORE from EIKON'!O413)+('WEIGHTED from Refinitive'!$B$4*'ISSUE SCORE from EIKON'!AD413)+('ISSUE SCORE from EIKON'!AS413*'WEIGHTED from Refinitive'!$B$5)+('WEIGHTED from Refinitive'!$B$8*'ISSUE SCORE from EIKON'!BH413)+('ISSUE SCORE from EIKON'!BW413*'WEIGHTED from Refinitive'!$B$9)+('WEIGHTED from Refinitive'!$B$10*'ISSUE SCORE from EIKON'!CL413)+('ISSUE SCORE from EIKON'!DA413*'WEIGHTED from Refinitive'!$B$11)+('WEIGHTED from Refinitive'!$B$14*'ISSUE SCORE from EIKON'!DP413)+('ISSUE SCORE from EIKON'!EE413*'WEIGHTED from Refinitive'!$B$15)+('WEIGHTED from Refinitive'!$B$16*'ISSUE SCORE from EIKON'!ET413)</f>
        <v>39.87599944858006</v>
      </c>
      <c r="K410" s="1">
        <f>('WEIGHTED from Refinitive'!$B$3*'ISSUE SCORE from EIKON'!P413)+('WEIGHTED from Refinitive'!$B$4*'ISSUE SCORE from EIKON'!AE413)+('ISSUE SCORE from EIKON'!AT413*'WEIGHTED from Refinitive'!$B$5)+('WEIGHTED from Refinitive'!$B$8*'ISSUE SCORE from EIKON'!BI413)+('ISSUE SCORE from EIKON'!BX413*'WEIGHTED from Refinitive'!$B$9)+('WEIGHTED from Refinitive'!$B$10*'ISSUE SCORE from EIKON'!CM413)+('ISSUE SCORE from EIKON'!DB413*'WEIGHTED from Refinitive'!$B$11)+('WEIGHTED from Refinitive'!$B$14*'ISSUE SCORE from EIKON'!DQ413)+('ISSUE SCORE from EIKON'!EF413*'WEIGHTED from Refinitive'!$B$15)+('WEIGHTED from Refinitive'!$B$16*'ISSUE SCORE from EIKON'!EU413)</f>
        <v>35.305742724137474</v>
      </c>
      <c r="L410" s="1">
        <f>('WEIGHTED from Refinitive'!$B$3*'ISSUE SCORE from EIKON'!Q413)+('WEIGHTED from Refinitive'!$B$4*'ISSUE SCORE from EIKON'!AF413)+('ISSUE SCORE from EIKON'!AU413*'WEIGHTED from Refinitive'!$B$5)+('WEIGHTED from Refinitive'!$B$8*'ISSUE SCORE from EIKON'!BJ413)+('ISSUE SCORE from EIKON'!BY413*'WEIGHTED from Refinitive'!$B$9)+('WEIGHTED from Refinitive'!$B$10*'ISSUE SCORE from EIKON'!CN413)+('ISSUE SCORE from EIKON'!DC413*'WEIGHTED from Refinitive'!$B$11)+('WEIGHTED from Refinitive'!$B$14*'ISSUE SCORE from EIKON'!DR413)+('ISSUE SCORE from EIKON'!EG413*'WEIGHTED from Refinitive'!$B$15)+('WEIGHTED from Refinitive'!$B$16*'ISSUE SCORE from EIKON'!EV413)</f>
        <v>0</v>
      </c>
      <c r="M410" s="1">
        <f>('WEIGHTED from Refinitive'!$B$3*'ISSUE SCORE from EIKON'!R413)+('WEIGHTED from Refinitive'!$B$4*'ISSUE SCORE from EIKON'!AG413)+('ISSUE SCORE from EIKON'!AV413*'WEIGHTED from Refinitive'!$B$5)+('WEIGHTED from Refinitive'!$B$8*'ISSUE SCORE from EIKON'!BK413)+('ISSUE SCORE from EIKON'!BZ413*'WEIGHTED from Refinitive'!$B$9)+('WEIGHTED from Refinitive'!$B$10*'ISSUE SCORE from EIKON'!CO413)+('ISSUE SCORE from EIKON'!DD413*'WEIGHTED from Refinitive'!$B$11)+('WEIGHTED from Refinitive'!$B$14*'ISSUE SCORE from EIKON'!DS413)+('ISSUE SCORE from EIKON'!EH413*'WEIGHTED from Refinitive'!$B$15)+('WEIGHTED from Refinitive'!$B$16*'ISSUE SCORE from EIKON'!EW413)</f>
        <v>0</v>
      </c>
      <c r="N410" s="1">
        <f>('WEIGHTED from Refinitive'!$B$3*'ISSUE SCORE from EIKON'!S413)+('WEIGHTED from Refinitive'!$B$4*'ISSUE SCORE from EIKON'!AH413)+('ISSUE SCORE from EIKON'!AW413*'WEIGHTED from Refinitive'!$B$5)+('WEIGHTED from Refinitive'!$B$8*'ISSUE SCORE from EIKON'!BL413)+('ISSUE SCORE from EIKON'!CA413*'WEIGHTED from Refinitive'!$B$9)+('WEIGHTED from Refinitive'!$B$10*'ISSUE SCORE from EIKON'!CP413)+('ISSUE SCORE from EIKON'!DE413*'WEIGHTED from Refinitive'!$B$11)+('WEIGHTED from Refinitive'!$B$14*'ISSUE SCORE from EIKON'!DT413)+('ISSUE SCORE from EIKON'!EI413*'WEIGHTED from Refinitive'!$B$15)+('WEIGHTED from Refinitive'!$B$16*'ISSUE SCORE from EIKON'!EX413)</f>
        <v>0</v>
      </c>
      <c r="O410" s="1">
        <f>('WEIGHTED from Refinitive'!$B$3*'ISSUE SCORE from EIKON'!T413)+('WEIGHTED from Refinitive'!$B$4*'ISSUE SCORE from EIKON'!AI413)+('ISSUE SCORE from EIKON'!AX413*'WEIGHTED from Refinitive'!$B$5)+('WEIGHTED from Refinitive'!$B$8*'ISSUE SCORE from EIKON'!BM413)+('ISSUE SCORE from EIKON'!CB413*'WEIGHTED from Refinitive'!$B$9)+('WEIGHTED from Refinitive'!$B$10*'ISSUE SCORE from EIKON'!CQ413)+('ISSUE SCORE from EIKON'!DF413*'WEIGHTED from Refinitive'!$B$11)+('WEIGHTED from Refinitive'!$B$14*'ISSUE SCORE from EIKON'!DU413)+('ISSUE SCORE from EIKON'!EJ413*'WEIGHTED from Refinitive'!$B$15)+('WEIGHTED from Refinitive'!$B$16*'ISSUE SCORE from EIKON'!EY413)</f>
        <v>0</v>
      </c>
      <c r="P410" s="1">
        <f>('WEIGHTED from Refinitive'!$B$3*'ISSUE SCORE from EIKON'!U413)+('WEIGHTED from Refinitive'!$B$4*'ISSUE SCORE from EIKON'!AJ413)+('ISSUE SCORE from EIKON'!AY413*'WEIGHTED from Refinitive'!$B$5)+('WEIGHTED from Refinitive'!$B$8*'ISSUE SCORE from EIKON'!BN413)+('ISSUE SCORE from EIKON'!CC413*'WEIGHTED from Refinitive'!$B$9)+('WEIGHTED from Refinitive'!$B$10*'ISSUE SCORE from EIKON'!CR413)+('ISSUE SCORE from EIKON'!DG413*'WEIGHTED from Refinitive'!$B$11)+('WEIGHTED from Refinitive'!$B$14*'ISSUE SCORE from EIKON'!DV413)+('ISSUE SCORE from EIKON'!EK413*'WEIGHTED from Refinitive'!$B$15)+('WEIGHTED from Refinitive'!$B$16*'ISSUE SCORE from EIKON'!EZ413)</f>
        <v>0</v>
      </c>
    </row>
    <row r="411" spans="1:16" ht="15">
      <c r="A411" s="11" t="s">
        <v>483</v>
      </c>
      <c r="B411" s="1">
        <f>('WEIGHTED from Refinitive'!$B$3*'ISSUE SCORE from EIKON'!G414)+('WEIGHTED from Refinitive'!$B$4*'ISSUE SCORE from EIKON'!V414)+('ISSUE SCORE from EIKON'!AK414*'WEIGHTED from Refinitive'!$B$5)+('WEIGHTED from Refinitive'!$B$8*'ISSUE SCORE from EIKON'!AZ414)+('ISSUE SCORE from EIKON'!BO414*'WEIGHTED from Refinitive'!$B$9)+('WEIGHTED from Refinitive'!$B$10*'ISSUE SCORE from EIKON'!CD414)+('ISSUE SCORE from EIKON'!CS414*'WEIGHTED from Refinitive'!$B$11)+('WEIGHTED from Refinitive'!$B$14*'ISSUE SCORE from EIKON'!DH414)+('ISSUE SCORE from EIKON'!DW414*'WEIGHTED from Refinitive'!$B$15)+('WEIGHTED from Refinitive'!$B$16*'ISSUE SCORE from EIKON'!EL414)</f>
        <v>69.407955733406425</v>
      </c>
      <c r="C411" s="1">
        <f>('WEIGHTED from Refinitive'!$B$3*'ISSUE SCORE from EIKON'!H414)+('WEIGHTED from Refinitive'!$B$4*'ISSUE SCORE from EIKON'!W414)+('ISSUE SCORE from EIKON'!AL414*'WEIGHTED from Refinitive'!$B$5)+('WEIGHTED from Refinitive'!$B$8*'ISSUE SCORE from EIKON'!BA414)+('ISSUE SCORE from EIKON'!BP414*'WEIGHTED from Refinitive'!$B$9)+('WEIGHTED from Refinitive'!$B$10*'ISSUE SCORE from EIKON'!CE414)+('ISSUE SCORE from EIKON'!CT414*'WEIGHTED from Refinitive'!$B$11)+('WEIGHTED from Refinitive'!$B$14*'ISSUE SCORE from EIKON'!DI414)+('ISSUE SCORE from EIKON'!DX414*'WEIGHTED from Refinitive'!$B$15)+('WEIGHTED from Refinitive'!$B$16*'ISSUE SCORE from EIKON'!EM414)</f>
        <v>69.602711869177242</v>
      </c>
      <c r="D411" s="1">
        <f>('WEIGHTED from Refinitive'!$B$3*'ISSUE SCORE from EIKON'!I414)+('WEIGHTED from Refinitive'!$B$4*'ISSUE SCORE from EIKON'!X414)+('ISSUE SCORE from EIKON'!AM414*'WEIGHTED from Refinitive'!$B$5)+('WEIGHTED from Refinitive'!$B$8*'ISSUE SCORE from EIKON'!BB414)+('ISSUE SCORE from EIKON'!BQ414*'WEIGHTED from Refinitive'!$B$9)+('WEIGHTED from Refinitive'!$B$10*'ISSUE SCORE from EIKON'!CF414)+('ISSUE SCORE from EIKON'!CU414*'WEIGHTED from Refinitive'!$B$11)+('WEIGHTED from Refinitive'!$B$14*'ISSUE SCORE from EIKON'!DJ414)+('ISSUE SCORE from EIKON'!DY414*'WEIGHTED from Refinitive'!$B$15)+('WEIGHTED from Refinitive'!$B$16*'ISSUE SCORE from EIKON'!EN414)</f>
        <v>74.52825344510515</v>
      </c>
      <c r="E411" s="1">
        <f>('WEIGHTED from Refinitive'!$B$3*'ISSUE SCORE from EIKON'!J414)+('WEIGHTED from Refinitive'!$B$4*'ISSUE SCORE from EIKON'!Y414)+('ISSUE SCORE from EIKON'!AN414*'WEIGHTED from Refinitive'!$B$5)+('WEIGHTED from Refinitive'!$B$8*'ISSUE SCORE from EIKON'!BC414)+('ISSUE SCORE from EIKON'!BR414*'WEIGHTED from Refinitive'!$B$9)+('WEIGHTED from Refinitive'!$B$10*'ISSUE SCORE from EIKON'!CG414)+('ISSUE SCORE from EIKON'!CV414*'WEIGHTED from Refinitive'!$B$11)+('WEIGHTED from Refinitive'!$B$14*'ISSUE SCORE from EIKON'!DK414)+('ISSUE SCORE from EIKON'!DZ414*'WEIGHTED from Refinitive'!$B$15)+('WEIGHTED from Refinitive'!$B$16*'ISSUE SCORE from EIKON'!EO414)</f>
        <v>67.718728842247756</v>
      </c>
      <c r="F411" s="1">
        <f>('WEIGHTED from Refinitive'!$B$3*'ISSUE SCORE from EIKON'!K414)+('WEIGHTED from Refinitive'!$B$4*'ISSUE SCORE from EIKON'!Z414)+('ISSUE SCORE from EIKON'!AO414*'WEIGHTED from Refinitive'!$B$5)+('WEIGHTED from Refinitive'!$B$8*'ISSUE SCORE from EIKON'!BD414)+('ISSUE SCORE from EIKON'!BS414*'WEIGHTED from Refinitive'!$B$9)+('WEIGHTED from Refinitive'!$B$10*'ISSUE SCORE from EIKON'!CH414)+('ISSUE SCORE from EIKON'!CW414*'WEIGHTED from Refinitive'!$B$11)+('WEIGHTED from Refinitive'!$B$14*'ISSUE SCORE from EIKON'!DL414)+('ISSUE SCORE from EIKON'!EA414*'WEIGHTED from Refinitive'!$B$15)+('WEIGHTED from Refinitive'!$B$16*'ISSUE SCORE from EIKON'!EP414)</f>
        <v>64.521853146853118</v>
      </c>
      <c r="G411" s="1">
        <f>('WEIGHTED from Refinitive'!$B$3*'ISSUE SCORE from EIKON'!L414)+('WEIGHTED from Refinitive'!$B$4*'ISSUE SCORE from EIKON'!AA414)+('ISSUE SCORE from EIKON'!AP414*'WEIGHTED from Refinitive'!$B$5)+('WEIGHTED from Refinitive'!$B$8*'ISSUE SCORE from EIKON'!BE414)+('ISSUE SCORE from EIKON'!BT414*'WEIGHTED from Refinitive'!$B$9)+('WEIGHTED from Refinitive'!$B$10*'ISSUE SCORE from EIKON'!CI414)+('ISSUE SCORE from EIKON'!CX414*'WEIGHTED from Refinitive'!$B$11)+('WEIGHTED from Refinitive'!$B$14*'ISSUE SCORE from EIKON'!DM414)+('ISSUE SCORE from EIKON'!EB414*'WEIGHTED from Refinitive'!$B$15)+('WEIGHTED from Refinitive'!$B$16*'ISSUE SCORE from EIKON'!EQ414)</f>
        <v>63.126646403242106</v>
      </c>
      <c r="H411" s="1">
        <f>('WEIGHTED from Refinitive'!$B$3*'ISSUE SCORE from EIKON'!M414)+('WEIGHTED from Refinitive'!$B$4*'ISSUE SCORE from EIKON'!AB414)+('ISSUE SCORE from EIKON'!AQ414*'WEIGHTED from Refinitive'!$B$5)+('WEIGHTED from Refinitive'!$B$8*'ISSUE SCORE from EIKON'!BF414)+('ISSUE SCORE from EIKON'!BU414*'WEIGHTED from Refinitive'!$B$9)+('WEIGHTED from Refinitive'!$B$10*'ISSUE SCORE from EIKON'!CJ414)+('ISSUE SCORE from EIKON'!CY414*'WEIGHTED from Refinitive'!$B$11)+('WEIGHTED from Refinitive'!$B$14*'ISSUE SCORE from EIKON'!DN414)+('ISSUE SCORE from EIKON'!EC414*'WEIGHTED from Refinitive'!$B$15)+('WEIGHTED from Refinitive'!$B$16*'ISSUE SCORE from EIKON'!ER414)</f>
        <v>63.737667009249684</v>
      </c>
      <c r="I411" s="1">
        <f>('WEIGHTED from Refinitive'!$B$3*'ISSUE SCORE from EIKON'!N414)+('WEIGHTED from Refinitive'!$B$4*'ISSUE SCORE from EIKON'!AC414)+('ISSUE SCORE from EIKON'!AR414*'WEIGHTED from Refinitive'!$B$5)+('WEIGHTED from Refinitive'!$B$8*'ISSUE SCORE from EIKON'!BG414)+('ISSUE SCORE from EIKON'!BV414*'WEIGHTED from Refinitive'!$B$9)+('WEIGHTED from Refinitive'!$B$10*'ISSUE SCORE from EIKON'!CK414)+('ISSUE SCORE from EIKON'!CZ414*'WEIGHTED from Refinitive'!$B$11)+('WEIGHTED from Refinitive'!$B$14*'ISSUE SCORE from EIKON'!DO414)+('ISSUE SCORE from EIKON'!ED414*'WEIGHTED from Refinitive'!$B$15)+('WEIGHTED from Refinitive'!$B$16*'ISSUE SCORE from EIKON'!ES414)</f>
        <v>64.703283567525318</v>
      </c>
      <c r="J411" s="1">
        <f>('WEIGHTED from Refinitive'!$B$3*'ISSUE SCORE from EIKON'!O414)+('WEIGHTED from Refinitive'!$B$4*'ISSUE SCORE from EIKON'!AD414)+('ISSUE SCORE from EIKON'!AS414*'WEIGHTED from Refinitive'!$B$5)+('WEIGHTED from Refinitive'!$B$8*'ISSUE SCORE from EIKON'!BH414)+('ISSUE SCORE from EIKON'!BW414*'WEIGHTED from Refinitive'!$B$9)+('WEIGHTED from Refinitive'!$B$10*'ISSUE SCORE from EIKON'!CL414)+('ISSUE SCORE from EIKON'!DA414*'WEIGHTED from Refinitive'!$B$11)+('WEIGHTED from Refinitive'!$B$14*'ISSUE SCORE from EIKON'!DP414)+('ISSUE SCORE from EIKON'!EE414*'WEIGHTED from Refinitive'!$B$15)+('WEIGHTED from Refinitive'!$B$16*'ISSUE SCORE from EIKON'!ET414)</f>
        <v>68.372317813765164</v>
      </c>
      <c r="K411" s="1">
        <f>('WEIGHTED from Refinitive'!$B$3*'ISSUE SCORE from EIKON'!P414)+('WEIGHTED from Refinitive'!$B$4*'ISSUE SCORE from EIKON'!AE414)+('ISSUE SCORE from EIKON'!AT414*'WEIGHTED from Refinitive'!$B$5)+('WEIGHTED from Refinitive'!$B$8*'ISSUE SCORE from EIKON'!BI414)+('ISSUE SCORE from EIKON'!BX414*'WEIGHTED from Refinitive'!$B$9)+('WEIGHTED from Refinitive'!$B$10*'ISSUE SCORE from EIKON'!CM414)+('ISSUE SCORE from EIKON'!DB414*'WEIGHTED from Refinitive'!$B$11)+('WEIGHTED from Refinitive'!$B$14*'ISSUE SCORE from EIKON'!DQ414)+('ISSUE SCORE from EIKON'!EF414*'WEIGHTED from Refinitive'!$B$15)+('WEIGHTED from Refinitive'!$B$16*'ISSUE SCORE from EIKON'!EU414)</f>
        <v>68.107029410153871</v>
      </c>
      <c r="L411" s="1">
        <f>('WEIGHTED from Refinitive'!$B$3*'ISSUE SCORE from EIKON'!Q414)+('WEIGHTED from Refinitive'!$B$4*'ISSUE SCORE from EIKON'!AF414)+('ISSUE SCORE from EIKON'!AU414*'WEIGHTED from Refinitive'!$B$5)+('WEIGHTED from Refinitive'!$B$8*'ISSUE SCORE from EIKON'!BJ414)+('ISSUE SCORE from EIKON'!BY414*'WEIGHTED from Refinitive'!$B$9)+('WEIGHTED from Refinitive'!$B$10*'ISSUE SCORE from EIKON'!CN414)+('ISSUE SCORE from EIKON'!DC414*'WEIGHTED from Refinitive'!$B$11)+('WEIGHTED from Refinitive'!$B$14*'ISSUE SCORE from EIKON'!DR414)+('ISSUE SCORE from EIKON'!EG414*'WEIGHTED from Refinitive'!$B$15)+('WEIGHTED from Refinitive'!$B$16*'ISSUE SCORE from EIKON'!EV414)</f>
        <v>63.139317978070444</v>
      </c>
      <c r="M411" s="1">
        <f>('WEIGHTED from Refinitive'!$B$3*'ISSUE SCORE from EIKON'!R414)+('WEIGHTED from Refinitive'!$B$4*'ISSUE SCORE from EIKON'!AG414)+('ISSUE SCORE from EIKON'!AV414*'WEIGHTED from Refinitive'!$B$5)+('WEIGHTED from Refinitive'!$B$8*'ISSUE SCORE from EIKON'!BK414)+('ISSUE SCORE from EIKON'!BZ414*'WEIGHTED from Refinitive'!$B$9)+('WEIGHTED from Refinitive'!$B$10*'ISSUE SCORE from EIKON'!CO414)+('ISSUE SCORE from EIKON'!DD414*'WEIGHTED from Refinitive'!$B$11)+('WEIGHTED from Refinitive'!$B$14*'ISSUE SCORE from EIKON'!DS414)+('ISSUE SCORE from EIKON'!EH414*'WEIGHTED from Refinitive'!$B$15)+('WEIGHTED from Refinitive'!$B$16*'ISSUE SCORE from EIKON'!EW414)</f>
        <v>52.076814901294803</v>
      </c>
      <c r="N411" s="1">
        <f>('WEIGHTED from Refinitive'!$B$3*'ISSUE SCORE from EIKON'!S414)+('WEIGHTED from Refinitive'!$B$4*'ISSUE SCORE from EIKON'!AH414)+('ISSUE SCORE from EIKON'!AW414*'WEIGHTED from Refinitive'!$B$5)+('WEIGHTED from Refinitive'!$B$8*'ISSUE SCORE from EIKON'!BL414)+('ISSUE SCORE from EIKON'!CA414*'WEIGHTED from Refinitive'!$B$9)+('WEIGHTED from Refinitive'!$B$10*'ISSUE SCORE from EIKON'!CP414)+('ISSUE SCORE from EIKON'!DE414*'WEIGHTED from Refinitive'!$B$11)+('WEIGHTED from Refinitive'!$B$14*'ISSUE SCORE from EIKON'!DT414)+('ISSUE SCORE from EIKON'!EI414*'WEIGHTED from Refinitive'!$B$15)+('WEIGHTED from Refinitive'!$B$16*'ISSUE SCORE from EIKON'!EX414)</f>
        <v>57.662337662337627</v>
      </c>
      <c r="O411" s="1">
        <f>('WEIGHTED from Refinitive'!$B$3*'ISSUE SCORE from EIKON'!T414)+('WEIGHTED from Refinitive'!$B$4*'ISSUE SCORE from EIKON'!AI414)+('ISSUE SCORE from EIKON'!AX414*'WEIGHTED from Refinitive'!$B$5)+('WEIGHTED from Refinitive'!$B$8*'ISSUE SCORE from EIKON'!BM414)+('ISSUE SCORE from EIKON'!CB414*'WEIGHTED from Refinitive'!$B$9)+('WEIGHTED from Refinitive'!$B$10*'ISSUE SCORE from EIKON'!CQ414)+('ISSUE SCORE from EIKON'!DF414*'WEIGHTED from Refinitive'!$B$11)+('WEIGHTED from Refinitive'!$B$14*'ISSUE SCORE from EIKON'!DU414)+('ISSUE SCORE from EIKON'!EJ414*'WEIGHTED from Refinitive'!$B$15)+('WEIGHTED from Refinitive'!$B$16*'ISSUE SCORE from EIKON'!EY414)</f>
        <v>57.014503326718774</v>
      </c>
      <c r="P411" s="1">
        <f>('WEIGHTED from Refinitive'!$B$3*'ISSUE SCORE from EIKON'!U414)+('WEIGHTED from Refinitive'!$B$4*'ISSUE SCORE from EIKON'!AJ414)+('ISSUE SCORE from EIKON'!AY414*'WEIGHTED from Refinitive'!$B$5)+('WEIGHTED from Refinitive'!$B$8*'ISSUE SCORE from EIKON'!BN414)+('ISSUE SCORE from EIKON'!CC414*'WEIGHTED from Refinitive'!$B$9)+('WEIGHTED from Refinitive'!$B$10*'ISSUE SCORE from EIKON'!CR414)+('ISSUE SCORE from EIKON'!DG414*'WEIGHTED from Refinitive'!$B$11)+('WEIGHTED from Refinitive'!$B$14*'ISSUE SCORE from EIKON'!DV414)+('ISSUE SCORE from EIKON'!EK414*'WEIGHTED from Refinitive'!$B$15)+('WEIGHTED from Refinitive'!$B$16*'ISSUE SCORE from EIKON'!EZ414)</f>
        <v>54.311864406779655</v>
      </c>
    </row>
    <row r="412" spans="1:16" ht="15">
      <c r="A412" s="11" t="s">
        <v>484</v>
      </c>
      <c r="B412" s="1">
        <f>('WEIGHTED from Refinitive'!$B$3*'ISSUE SCORE from EIKON'!G415)+('WEIGHTED from Refinitive'!$B$4*'ISSUE SCORE from EIKON'!V415)+('ISSUE SCORE from EIKON'!AK415*'WEIGHTED from Refinitive'!$B$5)+('WEIGHTED from Refinitive'!$B$8*'ISSUE SCORE from EIKON'!AZ415)+('ISSUE SCORE from EIKON'!BO415*'WEIGHTED from Refinitive'!$B$9)+('WEIGHTED from Refinitive'!$B$10*'ISSUE SCORE from EIKON'!CD415)+('ISSUE SCORE from EIKON'!CS415*'WEIGHTED from Refinitive'!$B$11)+('WEIGHTED from Refinitive'!$B$14*'ISSUE SCORE from EIKON'!DH415)+('ISSUE SCORE from EIKON'!DW415*'WEIGHTED from Refinitive'!$B$15)+('WEIGHTED from Refinitive'!$B$16*'ISSUE SCORE from EIKON'!EL415)</f>
        <v>87.203347960072307</v>
      </c>
      <c r="C412" s="1">
        <f>('WEIGHTED from Refinitive'!$B$3*'ISSUE SCORE from EIKON'!H415)+('WEIGHTED from Refinitive'!$B$4*'ISSUE SCORE from EIKON'!W415)+('ISSUE SCORE from EIKON'!AL415*'WEIGHTED from Refinitive'!$B$5)+('WEIGHTED from Refinitive'!$B$8*'ISSUE SCORE from EIKON'!BA415)+('ISSUE SCORE from EIKON'!BP415*'WEIGHTED from Refinitive'!$B$9)+('WEIGHTED from Refinitive'!$B$10*'ISSUE SCORE from EIKON'!CE415)+('ISSUE SCORE from EIKON'!CT415*'WEIGHTED from Refinitive'!$B$11)+('WEIGHTED from Refinitive'!$B$14*'ISSUE SCORE from EIKON'!DI415)+('ISSUE SCORE from EIKON'!DX415*'WEIGHTED from Refinitive'!$B$15)+('WEIGHTED from Refinitive'!$B$16*'ISSUE SCORE from EIKON'!EM415)</f>
        <v>85.400615409767099</v>
      </c>
      <c r="D412" s="1">
        <f>('WEIGHTED from Refinitive'!$B$3*'ISSUE SCORE from EIKON'!I415)+('WEIGHTED from Refinitive'!$B$4*'ISSUE SCORE from EIKON'!X415)+('ISSUE SCORE from EIKON'!AM415*'WEIGHTED from Refinitive'!$B$5)+('WEIGHTED from Refinitive'!$B$8*'ISSUE SCORE from EIKON'!BB415)+('ISSUE SCORE from EIKON'!BQ415*'WEIGHTED from Refinitive'!$B$9)+('WEIGHTED from Refinitive'!$B$10*'ISSUE SCORE from EIKON'!CF415)+('ISSUE SCORE from EIKON'!CU415*'WEIGHTED from Refinitive'!$B$11)+('WEIGHTED from Refinitive'!$B$14*'ISSUE SCORE from EIKON'!DJ415)+('ISSUE SCORE from EIKON'!DY415*'WEIGHTED from Refinitive'!$B$15)+('WEIGHTED from Refinitive'!$B$16*'ISSUE SCORE from EIKON'!EN415)</f>
        <v>88.032356760235757</v>
      </c>
      <c r="E412" s="1">
        <f>('WEIGHTED from Refinitive'!$B$3*'ISSUE SCORE from EIKON'!J415)+('WEIGHTED from Refinitive'!$B$4*'ISSUE SCORE from EIKON'!Y415)+('ISSUE SCORE from EIKON'!AN415*'WEIGHTED from Refinitive'!$B$5)+('WEIGHTED from Refinitive'!$B$8*'ISSUE SCORE from EIKON'!BC415)+('ISSUE SCORE from EIKON'!BR415*'WEIGHTED from Refinitive'!$B$9)+('WEIGHTED from Refinitive'!$B$10*'ISSUE SCORE from EIKON'!CG415)+('ISSUE SCORE from EIKON'!CV415*'WEIGHTED from Refinitive'!$B$11)+('WEIGHTED from Refinitive'!$B$14*'ISSUE SCORE from EIKON'!DK415)+('ISSUE SCORE from EIKON'!DZ415*'WEIGHTED from Refinitive'!$B$15)+('WEIGHTED from Refinitive'!$B$16*'ISSUE SCORE from EIKON'!EO415)</f>
        <v>86.57402870377804</v>
      </c>
      <c r="F412" s="1">
        <f>('WEIGHTED from Refinitive'!$B$3*'ISSUE SCORE from EIKON'!K415)+('WEIGHTED from Refinitive'!$B$4*'ISSUE SCORE from EIKON'!Z415)+('ISSUE SCORE from EIKON'!AO415*'WEIGHTED from Refinitive'!$B$5)+('WEIGHTED from Refinitive'!$B$8*'ISSUE SCORE from EIKON'!BD415)+('ISSUE SCORE from EIKON'!BS415*'WEIGHTED from Refinitive'!$B$9)+('WEIGHTED from Refinitive'!$B$10*'ISSUE SCORE from EIKON'!CH415)+('ISSUE SCORE from EIKON'!CW415*'WEIGHTED from Refinitive'!$B$11)+('WEIGHTED from Refinitive'!$B$14*'ISSUE SCORE from EIKON'!DL415)+('ISSUE SCORE from EIKON'!EA415*'WEIGHTED from Refinitive'!$B$15)+('WEIGHTED from Refinitive'!$B$16*'ISSUE SCORE from EIKON'!EP415)</f>
        <v>80.950223134529651</v>
      </c>
      <c r="G412" s="1">
        <f>('WEIGHTED from Refinitive'!$B$3*'ISSUE SCORE from EIKON'!L415)+('WEIGHTED from Refinitive'!$B$4*'ISSUE SCORE from EIKON'!AA415)+('ISSUE SCORE from EIKON'!AP415*'WEIGHTED from Refinitive'!$B$5)+('WEIGHTED from Refinitive'!$B$8*'ISSUE SCORE from EIKON'!BE415)+('ISSUE SCORE from EIKON'!BT415*'WEIGHTED from Refinitive'!$B$9)+('WEIGHTED from Refinitive'!$B$10*'ISSUE SCORE from EIKON'!CI415)+('ISSUE SCORE from EIKON'!CX415*'WEIGHTED from Refinitive'!$B$11)+('WEIGHTED from Refinitive'!$B$14*'ISSUE SCORE from EIKON'!DM415)+('ISSUE SCORE from EIKON'!EB415*'WEIGHTED from Refinitive'!$B$15)+('WEIGHTED from Refinitive'!$B$16*'ISSUE SCORE from EIKON'!EQ415)</f>
        <v>73.869767608836071</v>
      </c>
      <c r="H412" s="1">
        <f>('WEIGHTED from Refinitive'!$B$3*'ISSUE SCORE from EIKON'!M415)+('WEIGHTED from Refinitive'!$B$4*'ISSUE SCORE from EIKON'!AB415)+('ISSUE SCORE from EIKON'!AQ415*'WEIGHTED from Refinitive'!$B$5)+('WEIGHTED from Refinitive'!$B$8*'ISSUE SCORE from EIKON'!BF415)+('ISSUE SCORE from EIKON'!BU415*'WEIGHTED from Refinitive'!$B$9)+('WEIGHTED from Refinitive'!$B$10*'ISSUE SCORE from EIKON'!CJ415)+('ISSUE SCORE from EIKON'!CY415*'WEIGHTED from Refinitive'!$B$11)+('WEIGHTED from Refinitive'!$B$14*'ISSUE SCORE from EIKON'!DN415)+('ISSUE SCORE from EIKON'!EC415*'WEIGHTED from Refinitive'!$B$15)+('WEIGHTED from Refinitive'!$B$16*'ISSUE SCORE from EIKON'!ER415)</f>
        <v>78.336225137537014</v>
      </c>
      <c r="I412" s="1">
        <f>('WEIGHTED from Refinitive'!$B$3*'ISSUE SCORE from EIKON'!N415)+('WEIGHTED from Refinitive'!$B$4*'ISSUE SCORE from EIKON'!AC415)+('ISSUE SCORE from EIKON'!AR415*'WEIGHTED from Refinitive'!$B$5)+('WEIGHTED from Refinitive'!$B$8*'ISSUE SCORE from EIKON'!BG415)+('ISSUE SCORE from EIKON'!BV415*'WEIGHTED from Refinitive'!$B$9)+('WEIGHTED from Refinitive'!$B$10*'ISSUE SCORE from EIKON'!CK415)+('ISSUE SCORE from EIKON'!CZ415*'WEIGHTED from Refinitive'!$B$11)+('WEIGHTED from Refinitive'!$B$14*'ISSUE SCORE from EIKON'!DO415)+('ISSUE SCORE from EIKON'!ED415*'WEIGHTED from Refinitive'!$B$15)+('WEIGHTED from Refinitive'!$B$16*'ISSUE SCORE from EIKON'!ES415)</f>
        <v>79.121761253125825</v>
      </c>
      <c r="J412" s="1">
        <f>('WEIGHTED from Refinitive'!$B$3*'ISSUE SCORE from EIKON'!O415)+('WEIGHTED from Refinitive'!$B$4*'ISSUE SCORE from EIKON'!AD415)+('ISSUE SCORE from EIKON'!AS415*'WEIGHTED from Refinitive'!$B$5)+('WEIGHTED from Refinitive'!$B$8*'ISSUE SCORE from EIKON'!BH415)+('ISSUE SCORE from EIKON'!BW415*'WEIGHTED from Refinitive'!$B$9)+('WEIGHTED from Refinitive'!$B$10*'ISSUE SCORE from EIKON'!CL415)+('ISSUE SCORE from EIKON'!DA415*'WEIGHTED from Refinitive'!$B$11)+('WEIGHTED from Refinitive'!$B$14*'ISSUE SCORE from EIKON'!DP415)+('ISSUE SCORE from EIKON'!EE415*'WEIGHTED from Refinitive'!$B$15)+('WEIGHTED from Refinitive'!$B$16*'ISSUE SCORE from EIKON'!ET415)</f>
        <v>74.294787449392672</v>
      </c>
      <c r="K412" s="1">
        <f>('WEIGHTED from Refinitive'!$B$3*'ISSUE SCORE from EIKON'!P415)+('WEIGHTED from Refinitive'!$B$4*'ISSUE SCORE from EIKON'!AE415)+('ISSUE SCORE from EIKON'!AT415*'WEIGHTED from Refinitive'!$B$5)+('WEIGHTED from Refinitive'!$B$8*'ISSUE SCORE from EIKON'!BI415)+('ISSUE SCORE from EIKON'!BX415*'WEIGHTED from Refinitive'!$B$9)+('WEIGHTED from Refinitive'!$B$10*'ISSUE SCORE from EIKON'!CM415)+('ISSUE SCORE from EIKON'!DB415*'WEIGHTED from Refinitive'!$B$11)+('WEIGHTED from Refinitive'!$B$14*'ISSUE SCORE from EIKON'!DQ415)+('ISSUE SCORE from EIKON'!EF415*'WEIGHTED from Refinitive'!$B$15)+('WEIGHTED from Refinitive'!$B$16*'ISSUE SCORE from EIKON'!EU415)</f>
        <v>80.805880264910954</v>
      </c>
      <c r="L412" s="1">
        <f>('WEIGHTED from Refinitive'!$B$3*'ISSUE SCORE from EIKON'!Q415)+('WEIGHTED from Refinitive'!$B$4*'ISSUE SCORE from EIKON'!AF415)+('ISSUE SCORE from EIKON'!AU415*'WEIGHTED from Refinitive'!$B$5)+('WEIGHTED from Refinitive'!$B$8*'ISSUE SCORE from EIKON'!BJ415)+('ISSUE SCORE from EIKON'!BY415*'WEIGHTED from Refinitive'!$B$9)+('WEIGHTED from Refinitive'!$B$10*'ISSUE SCORE from EIKON'!CN415)+('ISSUE SCORE from EIKON'!DC415*'WEIGHTED from Refinitive'!$B$11)+('WEIGHTED from Refinitive'!$B$14*'ISSUE SCORE from EIKON'!DR415)+('ISSUE SCORE from EIKON'!EG415*'WEIGHTED from Refinitive'!$B$15)+('WEIGHTED from Refinitive'!$B$16*'ISSUE SCORE from EIKON'!EV415)</f>
        <v>74.943128826364429</v>
      </c>
      <c r="M412" s="1">
        <f>('WEIGHTED from Refinitive'!$B$3*'ISSUE SCORE from EIKON'!R415)+('WEIGHTED from Refinitive'!$B$4*'ISSUE SCORE from EIKON'!AG415)+('ISSUE SCORE from EIKON'!AV415*'WEIGHTED from Refinitive'!$B$5)+('WEIGHTED from Refinitive'!$B$8*'ISSUE SCORE from EIKON'!BK415)+('ISSUE SCORE from EIKON'!BZ415*'WEIGHTED from Refinitive'!$B$9)+('WEIGHTED from Refinitive'!$B$10*'ISSUE SCORE from EIKON'!CO415)+('ISSUE SCORE from EIKON'!DD415*'WEIGHTED from Refinitive'!$B$11)+('WEIGHTED from Refinitive'!$B$14*'ISSUE SCORE from EIKON'!DS415)+('ISSUE SCORE from EIKON'!EH415*'WEIGHTED from Refinitive'!$B$15)+('WEIGHTED from Refinitive'!$B$16*'ISSUE SCORE from EIKON'!EW415)</f>
        <v>77.751472457437444</v>
      </c>
      <c r="N412" s="1">
        <f>('WEIGHTED from Refinitive'!$B$3*'ISSUE SCORE from EIKON'!S415)+('WEIGHTED from Refinitive'!$B$4*'ISSUE SCORE from EIKON'!AH415)+('ISSUE SCORE from EIKON'!AW415*'WEIGHTED from Refinitive'!$B$5)+('WEIGHTED from Refinitive'!$B$8*'ISSUE SCORE from EIKON'!BL415)+('ISSUE SCORE from EIKON'!CA415*'WEIGHTED from Refinitive'!$B$9)+('WEIGHTED from Refinitive'!$B$10*'ISSUE SCORE from EIKON'!CP415)+('ISSUE SCORE from EIKON'!DE415*'WEIGHTED from Refinitive'!$B$11)+('WEIGHTED from Refinitive'!$B$14*'ISSUE SCORE from EIKON'!DT415)+('ISSUE SCORE from EIKON'!EI415*'WEIGHTED from Refinitive'!$B$15)+('WEIGHTED from Refinitive'!$B$16*'ISSUE SCORE from EIKON'!EX415)</f>
        <v>66.711480186480131</v>
      </c>
      <c r="O412" s="1">
        <f>('WEIGHTED from Refinitive'!$B$3*'ISSUE SCORE from EIKON'!T415)+('WEIGHTED from Refinitive'!$B$4*'ISSUE SCORE from EIKON'!AI415)+('ISSUE SCORE from EIKON'!AX415*'WEIGHTED from Refinitive'!$B$5)+('WEIGHTED from Refinitive'!$B$8*'ISSUE SCORE from EIKON'!BM415)+('ISSUE SCORE from EIKON'!CB415*'WEIGHTED from Refinitive'!$B$9)+('WEIGHTED from Refinitive'!$B$10*'ISSUE SCORE from EIKON'!CQ415)+('ISSUE SCORE from EIKON'!DF415*'WEIGHTED from Refinitive'!$B$11)+('WEIGHTED from Refinitive'!$B$14*'ISSUE SCORE from EIKON'!DU415)+('ISSUE SCORE from EIKON'!EJ415*'WEIGHTED from Refinitive'!$B$15)+('WEIGHTED from Refinitive'!$B$16*'ISSUE SCORE from EIKON'!EY415)</f>
        <v>65.670383755291084</v>
      </c>
      <c r="P412" s="1">
        <f>('WEIGHTED from Refinitive'!$B$3*'ISSUE SCORE from EIKON'!U415)+('WEIGHTED from Refinitive'!$B$4*'ISSUE SCORE from EIKON'!AJ415)+('ISSUE SCORE from EIKON'!AY415*'WEIGHTED from Refinitive'!$B$5)+('WEIGHTED from Refinitive'!$B$8*'ISSUE SCORE from EIKON'!BN415)+('ISSUE SCORE from EIKON'!CC415*'WEIGHTED from Refinitive'!$B$9)+('WEIGHTED from Refinitive'!$B$10*'ISSUE SCORE from EIKON'!CR415)+('ISSUE SCORE from EIKON'!DG415*'WEIGHTED from Refinitive'!$B$11)+('WEIGHTED from Refinitive'!$B$14*'ISSUE SCORE from EIKON'!DV415)+('ISSUE SCORE from EIKON'!EK415*'WEIGHTED from Refinitive'!$B$15)+('WEIGHTED from Refinitive'!$B$16*'ISSUE SCORE from EIKON'!EZ415)</f>
        <v>0</v>
      </c>
    </row>
    <row r="413" spans="1:16" ht="15">
      <c r="A413" s="11" t="s">
        <v>485</v>
      </c>
      <c r="B413" s="1">
        <f>('WEIGHTED from Refinitive'!$B$3*'ISSUE SCORE from EIKON'!G416)+('WEIGHTED from Refinitive'!$B$4*'ISSUE SCORE from EIKON'!V416)+('ISSUE SCORE from EIKON'!AK416*'WEIGHTED from Refinitive'!$B$5)+('WEIGHTED from Refinitive'!$B$8*'ISSUE SCORE from EIKON'!AZ416)+('ISSUE SCORE from EIKON'!BO416*'WEIGHTED from Refinitive'!$B$9)+('WEIGHTED from Refinitive'!$B$10*'ISSUE SCORE from EIKON'!CD416)+('ISSUE SCORE from EIKON'!CS416*'WEIGHTED from Refinitive'!$B$11)+('WEIGHTED from Refinitive'!$B$14*'ISSUE SCORE from EIKON'!DH416)+('ISSUE SCORE from EIKON'!DW416*'WEIGHTED from Refinitive'!$B$15)+('WEIGHTED from Refinitive'!$B$16*'ISSUE SCORE from EIKON'!EL416)</f>
        <v>70.323289898225397</v>
      </c>
      <c r="C413" s="1">
        <f>('WEIGHTED from Refinitive'!$B$3*'ISSUE SCORE from EIKON'!H416)+('WEIGHTED from Refinitive'!$B$4*'ISSUE SCORE from EIKON'!W416)+('ISSUE SCORE from EIKON'!AL416*'WEIGHTED from Refinitive'!$B$5)+('WEIGHTED from Refinitive'!$B$8*'ISSUE SCORE from EIKON'!BA416)+('ISSUE SCORE from EIKON'!BP416*'WEIGHTED from Refinitive'!$B$9)+('WEIGHTED from Refinitive'!$B$10*'ISSUE SCORE from EIKON'!CE416)+('ISSUE SCORE from EIKON'!CT416*'WEIGHTED from Refinitive'!$B$11)+('WEIGHTED from Refinitive'!$B$14*'ISSUE SCORE from EIKON'!DI416)+('ISSUE SCORE from EIKON'!DX416*'WEIGHTED from Refinitive'!$B$15)+('WEIGHTED from Refinitive'!$B$16*'ISSUE SCORE from EIKON'!EM416)</f>
        <v>61.433639357349513</v>
      </c>
      <c r="D413" s="1">
        <f>('WEIGHTED from Refinitive'!$B$3*'ISSUE SCORE from EIKON'!I416)+('WEIGHTED from Refinitive'!$B$4*'ISSUE SCORE from EIKON'!X416)+('ISSUE SCORE from EIKON'!AM416*'WEIGHTED from Refinitive'!$B$5)+('WEIGHTED from Refinitive'!$B$8*'ISSUE SCORE from EIKON'!BB416)+('ISSUE SCORE from EIKON'!BQ416*'WEIGHTED from Refinitive'!$B$9)+('WEIGHTED from Refinitive'!$B$10*'ISSUE SCORE from EIKON'!CF416)+('ISSUE SCORE from EIKON'!CU416*'WEIGHTED from Refinitive'!$B$11)+('WEIGHTED from Refinitive'!$B$14*'ISSUE SCORE from EIKON'!DJ416)+('ISSUE SCORE from EIKON'!DY416*'WEIGHTED from Refinitive'!$B$15)+('WEIGHTED from Refinitive'!$B$16*'ISSUE SCORE from EIKON'!EN416)</f>
        <v>64.139812982135595</v>
      </c>
      <c r="E413" s="1">
        <f>('WEIGHTED from Refinitive'!$B$3*'ISSUE SCORE from EIKON'!J416)+('WEIGHTED from Refinitive'!$B$4*'ISSUE SCORE from EIKON'!Y416)+('ISSUE SCORE from EIKON'!AN416*'WEIGHTED from Refinitive'!$B$5)+('WEIGHTED from Refinitive'!$B$8*'ISSUE SCORE from EIKON'!BC416)+('ISSUE SCORE from EIKON'!BR416*'WEIGHTED from Refinitive'!$B$9)+('WEIGHTED from Refinitive'!$B$10*'ISSUE SCORE from EIKON'!CG416)+('ISSUE SCORE from EIKON'!CV416*'WEIGHTED from Refinitive'!$B$11)+('WEIGHTED from Refinitive'!$B$14*'ISSUE SCORE from EIKON'!DK416)+('ISSUE SCORE from EIKON'!DZ416*'WEIGHTED from Refinitive'!$B$15)+('WEIGHTED from Refinitive'!$B$16*'ISSUE SCORE from EIKON'!EO416)</f>
        <v>65.230094786729836</v>
      </c>
      <c r="F413" s="1">
        <f>('WEIGHTED from Refinitive'!$B$3*'ISSUE SCORE from EIKON'!K416)+('WEIGHTED from Refinitive'!$B$4*'ISSUE SCORE from EIKON'!Z416)+('ISSUE SCORE from EIKON'!AO416*'WEIGHTED from Refinitive'!$B$5)+('WEIGHTED from Refinitive'!$B$8*'ISSUE SCORE from EIKON'!BD416)+('ISSUE SCORE from EIKON'!BS416*'WEIGHTED from Refinitive'!$B$9)+('WEIGHTED from Refinitive'!$B$10*'ISSUE SCORE from EIKON'!CH416)+('ISSUE SCORE from EIKON'!CW416*'WEIGHTED from Refinitive'!$B$11)+('WEIGHTED from Refinitive'!$B$14*'ISSUE SCORE from EIKON'!DL416)+('ISSUE SCORE from EIKON'!EA416*'WEIGHTED from Refinitive'!$B$15)+('WEIGHTED from Refinitive'!$B$16*'ISSUE SCORE from EIKON'!EP416)</f>
        <v>66.845590683825947</v>
      </c>
      <c r="G413" s="1">
        <f>('WEIGHTED from Refinitive'!$B$3*'ISSUE SCORE from EIKON'!L416)+('WEIGHTED from Refinitive'!$B$4*'ISSUE SCORE from EIKON'!AA416)+('ISSUE SCORE from EIKON'!AP416*'WEIGHTED from Refinitive'!$B$5)+('WEIGHTED from Refinitive'!$B$8*'ISSUE SCORE from EIKON'!BE416)+('ISSUE SCORE from EIKON'!BT416*'WEIGHTED from Refinitive'!$B$9)+('WEIGHTED from Refinitive'!$B$10*'ISSUE SCORE from EIKON'!CI416)+('ISSUE SCORE from EIKON'!CX416*'WEIGHTED from Refinitive'!$B$11)+('WEIGHTED from Refinitive'!$B$14*'ISSUE SCORE from EIKON'!DM416)+('ISSUE SCORE from EIKON'!EB416*'WEIGHTED from Refinitive'!$B$15)+('WEIGHTED from Refinitive'!$B$16*'ISSUE SCORE from EIKON'!EQ416)</f>
        <v>64.028658271819324</v>
      </c>
      <c r="H413" s="1">
        <f>('WEIGHTED from Refinitive'!$B$3*'ISSUE SCORE from EIKON'!M416)+('WEIGHTED from Refinitive'!$B$4*'ISSUE SCORE from EIKON'!AB416)+('ISSUE SCORE from EIKON'!AQ416*'WEIGHTED from Refinitive'!$B$5)+('WEIGHTED from Refinitive'!$B$8*'ISSUE SCORE from EIKON'!BF416)+('ISSUE SCORE from EIKON'!BU416*'WEIGHTED from Refinitive'!$B$9)+('WEIGHTED from Refinitive'!$B$10*'ISSUE SCORE from EIKON'!CJ416)+('ISSUE SCORE from EIKON'!CY416*'WEIGHTED from Refinitive'!$B$11)+('WEIGHTED from Refinitive'!$B$14*'ISSUE SCORE from EIKON'!DN416)+('ISSUE SCORE from EIKON'!EC416*'WEIGHTED from Refinitive'!$B$15)+('WEIGHTED from Refinitive'!$B$16*'ISSUE SCORE from EIKON'!ER416)</f>
        <v>60.607873100016192</v>
      </c>
      <c r="I413" s="1">
        <f>('WEIGHTED from Refinitive'!$B$3*'ISSUE SCORE from EIKON'!N416)+('WEIGHTED from Refinitive'!$B$4*'ISSUE SCORE from EIKON'!AC416)+('ISSUE SCORE from EIKON'!AR416*'WEIGHTED from Refinitive'!$B$5)+('WEIGHTED from Refinitive'!$B$8*'ISSUE SCORE from EIKON'!BG416)+('ISSUE SCORE from EIKON'!BV416*'WEIGHTED from Refinitive'!$B$9)+('WEIGHTED from Refinitive'!$B$10*'ISSUE SCORE from EIKON'!CK416)+('ISSUE SCORE from EIKON'!CZ416*'WEIGHTED from Refinitive'!$B$11)+('WEIGHTED from Refinitive'!$B$14*'ISSUE SCORE from EIKON'!DO416)+('ISSUE SCORE from EIKON'!ED416*'WEIGHTED from Refinitive'!$B$15)+('WEIGHTED from Refinitive'!$B$16*'ISSUE SCORE from EIKON'!ES416)</f>
        <v>52.862320696721284</v>
      </c>
      <c r="J413" s="1">
        <f>('WEIGHTED from Refinitive'!$B$3*'ISSUE SCORE from EIKON'!O416)+('WEIGHTED from Refinitive'!$B$4*'ISSUE SCORE from EIKON'!AD416)+('ISSUE SCORE from EIKON'!AS416*'WEIGHTED from Refinitive'!$B$5)+('WEIGHTED from Refinitive'!$B$8*'ISSUE SCORE from EIKON'!BH416)+('ISSUE SCORE from EIKON'!BW416*'WEIGHTED from Refinitive'!$B$9)+('WEIGHTED from Refinitive'!$B$10*'ISSUE SCORE from EIKON'!CL416)+('ISSUE SCORE from EIKON'!DA416*'WEIGHTED from Refinitive'!$B$11)+('WEIGHTED from Refinitive'!$B$14*'ISSUE SCORE from EIKON'!DP416)+('ISSUE SCORE from EIKON'!EE416*'WEIGHTED from Refinitive'!$B$15)+('WEIGHTED from Refinitive'!$B$16*'ISSUE SCORE from EIKON'!ET416)</f>
        <v>55.127412280701719</v>
      </c>
      <c r="K413" s="1">
        <f>('WEIGHTED from Refinitive'!$B$3*'ISSUE SCORE from EIKON'!P416)+('WEIGHTED from Refinitive'!$B$4*'ISSUE SCORE from EIKON'!AE416)+('ISSUE SCORE from EIKON'!AT416*'WEIGHTED from Refinitive'!$B$5)+('WEIGHTED from Refinitive'!$B$8*'ISSUE SCORE from EIKON'!BI416)+('ISSUE SCORE from EIKON'!BX416*'WEIGHTED from Refinitive'!$B$9)+('WEIGHTED from Refinitive'!$B$10*'ISSUE SCORE from EIKON'!CM416)+('ISSUE SCORE from EIKON'!DB416*'WEIGHTED from Refinitive'!$B$11)+('WEIGHTED from Refinitive'!$B$14*'ISSUE SCORE from EIKON'!DQ416)+('ISSUE SCORE from EIKON'!EF416*'WEIGHTED from Refinitive'!$B$15)+('WEIGHTED from Refinitive'!$B$16*'ISSUE SCORE from EIKON'!EU416)</f>
        <v>69.377426009728211</v>
      </c>
      <c r="L413" s="1">
        <f>('WEIGHTED from Refinitive'!$B$3*'ISSUE SCORE from EIKON'!Q416)+('WEIGHTED from Refinitive'!$B$4*'ISSUE SCORE from EIKON'!AF416)+('ISSUE SCORE from EIKON'!AU416*'WEIGHTED from Refinitive'!$B$5)+('WEIGHTED from Refinitive'!$B$8*'ISSUE SCORE from EIKON'!BJ416)+('ISSUE SCORE from EIKON'!BY416*'WEIGHTED from Refinitive'!$B$9)+('WEIGHTED from Refinitive'!$B$10*'ISSUE SCORE from EIKON'!CN416)+('ISSUE SCORE from EIKON'!DC416*'WEIGHTED from Refinitive'!$B$11)+('WEIGHTED from Refinitive'!$B$14*'ISSUE SCORE from EIKON'!DR416)+('ISSUE SCORE from EIKON'!EG416*'WEIGHTED from Refinitive'!$B$15)+('WEIGHTED from Refinitive'!$B$16*'ISSUE SCORE from EIKON'!EV416)</f>
        <v>60.686824280317794</v>
      </c>
      <c r="M413" s="1">
        <f>('WEIGHTED from Refinitive'!$B$3*'ISSUE SCORE from EIKON'!R416)+('WEIGHTED from Refinitive'!$B$4*'ISSUE SCORE from EIKON'!AG416)+('ISSUE SCORE from EIKON'!AV416*'WEIGHTED from Refinitive'!$B$5)+('WEIGHTED from Refinitive'!$B$8*'ISSUE SCORE from EIKON'!BK416)+('ISSUE SCORE from EIKON'!BZ416*'WEIGHTED from Refinitive'!$B$9)+('WEIGHTED from Refinitive'!$B$10*'ISSUE SCORE from EIKON'!CO416)+('ISSUE SCORE from EIKON'!DD416*'WEIGHTED from Refinitive'!$B$11)+('WEIGHTED from Refinitive'!$B$14*'ISSUE SCORE from EIKON'!DS416)+('ISSUE SCORE from EIKON'!EH416*'WEIGHTED from Refinitive'!$B$15)+('WEIGHTED from Refinitive'!$B$16*'ISSUE SCORE from EIKON'!EW416)</f>
        <v>49.513145281119641</v>
      </c>
      <c r="N413" s="1">
        <f>('WEIGHTED from Refinitive'!$B$3*'ISSUE SCORE from EIKON'!S416)+('WEIGHTED from Refinitive'!$B$4*'ISSUE SCORE from EIKON'!AH416)+('ISSUE SCORE from EIKON'!AW416*'WEIGHTED from Refinitive'!$B$5)+('WEIGHTED from Refinitive'!$B$8*'ISSUE SCORE from EIKON'!BL416)+('ISSUE SCORE from EIKON'!CA416*'WEIGHTED from Refinitive'!$B$9)+('WEIGHTED from Refinitive'!$B$10*'ISSUE SCORE from EIKON'!CP416)+('ISSUE SCORE from EIKON'!DE416*'WEIGHTED from Refinitive'!$B$11)+('WEIGHTED from Refinitive'!$B$14*'ISSUE SCORE from EIKON'!DT416)+('ISSUE SCORE from EIKON'!EI416*'WEIGHTED from Refinitive'!$B$15)+('WEIGHTED from Refinitive'!$B$16*'ISSUE SCORE from EIKON'!EX416)</f>
        <v>53.458080808080773</v>
      </c>
      <c r="O413" s="1">
        <f>('WEIGHTED from Refinitive'!$B$3*'ISSUE SCORE from EIKON'!T416)+('WEIGHTED from Refinitive'!$B$4*'ISSUE SCORE from EIKON'!AI416)+('ISSUE SCORE from EIKON'!AX416*'WEIGHTED from Refinitive'!$B$5)+('WEIGHTED from Refinitive'!$B$8*'ISSUE SCORE from EIKON'!BM416)+('ISSUE SCORE from EIKON'!CB416*'WEIGHTED from Refinitive'!$B$9)+('WEIGHTED from Refinitive'!$B$10*'ISSUE SCORE from EIKON'!CQ416)+('ISSUE SCORE from EIKON'!DF416*'WEIGHTED from Refinitive'!$B$11)+('WEIGHTED from Refinitive'!$B$14*'ISSUE SCORE from EIKON'!DU416)+('ISSUE SCORE from EIKON'!EJ416*'WEIGHTED from Refinitive'!$B$15)+('WEIGHTED from Refinitive'!$B$16*'ISSUE SCORE from EIKON'!EY416)</f>
        <v>38.093084359017553</v>
      </c>
      <c r="P413" s="1">
        <f>('WEIGHTED from Refinitive'!$B$3*'ISSUE SCORE from EIKON'!U416)+('WEIGHTED from Refinitive'!$B$4*'ISSUE SCORE from EIKON'!AJ416)+('ISSUE SCORE from EIKON'!AY416*'WEIGHTED from Refinitive'!$B$5)+('WEIGHTED from Refinitive'!$B$8*'ISSUE SCORE from EIKON'!BN416)+('ISSUE SCORE from EIKON'!CC416*'WEIGHTED from Refinitive'!$B$9)+('WEIGHTED from Refinitive'!$B$10*'ISSUE SCORE from EIKON'!CR416)+('ISSUE SCORE from EIKON'!DG416*'WEIGHTED from Refinitive'!$B$11)+('WEIGHTED from Refinitive'!$B$14*'ISSUE SCORE from EIKON'!DV416)+('ISSUE SCORE from EIKON'!EK416*'WEIGHTED from Refinitive'!$B$15)+('WEIGHTED from Refinitive'!$B$16*'ISSUE SCORE from EIKON'!EZ416)</f>
        <v>40.886199734130912</v>
      </c>
    </row>
    <row r="414" spans="1:16" ht="15">
      <c r="A414" s="11" t="s">
        <v>486</v>
      </c>
      <c r="B414" s="1">
        <f>('WEIGHTED from Refinitive'!$B$3*'ISSUE SCORE from EIKON'!G417)+('WEIGHTED from Refinitive'!$B$4*'ISSUE SCORE from EIKON'!V417)+('ISSUE SCORE from EIKON'!AK417*'WEIGHTED from Refinitive'!$B$5)+('WEIGHTED from Refinitive'!$B$8*'ISSUE SCORE from EIKON'!AZ417)+('ISSUE SCORE from EIKON'!BO417*'WEIGHTED from Refinitive'!$B$9)+('WEIGHTED from Refinitive'!$B$10*'ISSUE SCORE from EIKON'!CD417)+('ISSUE SCORE from EIKON'!CS417*'WEIGHTED from Refinitive'!$B$11)+('WEIGHTED from Refinitive'!$B$14*'ISSUE SCORE from EIKON'!DH417)+('ISSUE SCORE from EIKON'!DW417*'WEIGHTED from Refinitive'!$B$15)+('WEIGHTED from Refinitive'!$B$16*'ISSUE SCORE from EIKON'!EL417)</f>
        <v>89.382741477272688</v>
      </c>
      <c r="C414" s="1">
        <f>('WEIGHTED from Refinitive'!$B$3*'ISSUE SCORE from EIKON'!H417)+('WEIGHTED from Refinitive'!$B$4*'ISSUE SCORE from EIKON'!W417)+('ISSUE SCORE from EIKON'!AL417*'WEIGHTED from Refinitive'!$B$5)+('WEIGHTED from Refinitive'!$B$8*'ISSUE SCORE from EIKON'!BA417)+('ISSUE SCORE from EIKON'!BP417*'WEIGHTED from Refinitive'!$B$9)+('WEIGHTED from Refinitive'!$B$10*'ISSUE SCORE from EIKON'!CE417)+('ISSUE SCORE from EIKON'!CT417*'WEIGHTED from Refinitive'!$B$11)+('WEIGHTED from Refinitive'!$B$14*'ISSUE SCORE from EIKON'!DI417)+('ISSUE SCORE from EIKON'!DX417*'WEIGHTED from Refinitive'!$B$15)+('WEIGHTED from Refinitive'!$B$16*'ISSUE SCORE from EIKON'!EM417)</f>
        <v>83.316139370763494</v>
      </c>
      <c r="D414" s="1">
        <f>('WEIGHTED from Refinitive'!$B$3*'ISSUE SCORE from EIKON'!I417)+('WEIGHTED from Refinitive'!$B$4*'ISSUE SCORE from EIKON'!X417)+('ISSUE SCORE from EIKON'!AM417*'WEIGHTED from Refinitive'!$B$5)+('WEIGHTED from Refinitive'!$B$8*'ISSUE SCORE from EIKON'!BB417)+('ISSUE SCORE from EIKON'!BQ417*'WEIGHTED from Refinitive'!$B$9)+('WEIGHTED from Refinitive'!$B$10*'ISSUE SCORE from EIKON'!CF417)+('ISSUE SCORE from EIKON'!CU417*'WEIGHTED from Refinitive'!$B$11)+('WEIGHTED from Refinitive'!$B$14*'ISSUE SCORE from EIKON'!DJ417)+('ISSUE SCORE from EIKON'!DY417*'WEIGHTED from Refinitive'!$B$15)+('WEIGHTED from Refinitive'!$B$16*'ISSUE SCORE from EIKON'!EN417)</f>
        <v>86.521049912830065</v>
      </c>
      <c r="E414" s="1">
        <f>('WEIGHTED from Refinitive'!$B$3*'ISSUE SCORE from EIKON'!J417)+('WEIGHTED from Refinitive'!$B$4*'ISSUE SCORE from EIKON'!Y417)+('ISSUE SCORE from EIKON'!AN417*'WEIGHTED from Refinitive'!$B$5)+('WEIGHTED from Refinitive'!$B$8*'ISSUE SCORE from EIKON'!BC417)+('ISSUE SCORE from EIKON'!BR417*'WEIGHTED from Refinitive'!$B$9)+('WEIGHTED from Refinitive'!$B$10*'ISSUE SCORE from EIKON'!CG417)+('ISSUE SCORE from EIKON'!CV417*'WEIGHTED from Refinitive'!$B$11)+('WEIGHTED from Refinitive'!$B$14*'ISSUE SCORE from EIKON'!DK417)+('ISSUE SCORE from EIKON'!DZ417*'WEIGHTED from Refinitive'!$B$15)+('WEIGHTED from Refinitive'!$B$16*'ISSUE SCORE from EIKON'!EO417)</f>
        <v>80.608010645464944</v>
      </c>
      <c r="F414" s="1">
        <f>('WEIGHTED from Refinitive'!$B$3*'ISSUE SCORE from EIKON'!K417)+('WEIGHTED from Refinitive'!$B$4*'ISSUE SCORE from EIKON'!Z417)+('ISSUE SCORE from EIKON'!AO417*'WEIGHTED from Refinitive'!$B$5)+('WEIGHTED from Refinitive'!$B$8*'ISSUE SCORE from EIKON'!BD417)+('ISSUE SCORE from EIKON'!BS417*'WEIGHTED from Refinitive'!$B$9)+('WEIGHTED from Refinitive'!$B$10*'ISSUE SCORE from EIKON'!CH417)+('ISSUE SCORE from EIKON'!CW417*'WEIGHTED from Refinitive'!$B$11)+('WEIGHTED from Refinitive'!$B$14*'ISSUE SCORE from EIKON'!DL417)+('ISSUE SCORE from EIKON'!EA417*'WEIGHTED from Refinitive'!$B$15)+('WEIGHTED from Refinitive'!$B$16*'ISSUE SCORE from EIKON'!EP417)</f>
        <v>83.461528153915552</v>
      </c>
      <c r="G414" s="1">
        <f>('WEIGHTED from Refinitive'!$B$3*'ISSUE SCORE from EIKON'!L417)+('WEIGHTED from Refinitive'!$B$4*'ISSUE SCORE from EIKON'!AA417)+('ISSUE SCORE from EIKON'!AP417*'WEIGHTED from Refinitive'!$B$5)+('WEIGHTED from Refinitive'!$B$8*'ISSUE SCORE from EIKON'!BE417)+('ISSUE SCORE from EIKON'!BT417*'WEIGHTED from Refinitive'!$B$9)+('WEIGHTED from Refinitive'!$B$10*'ISSUE SCORE from EIKON'!CI417)+('ISSUE SCORE from EIKON'!CX417*'WEIGHTED from Refinitive'!$B$11)+('WEIGHTED from Refinitive'!$B$14*'ISSUE SCORE from EIKON'!DM417)+('ISSUE SCORE from EIKON'!EB417*'WEIGHTED from Refinitive'!$B$15)+('WEIGHTED from Refinitive'!$B$16*'ISSUE SCORE from EIKON'!EQ417)</f>
        <v>79.537736568986546</v>
      </c>
      <c r="H414" s="1">
        <f>('WEIGHTED from Refinitive'!$B$3*'ISSUE SCORE from EIKON'!M417)+('WEIGHTED from Refinitive'!$B$4*'ISSUE SCORE from EIKON'!AB417)+('ISSUE SCORE from EIKON'!AQ417*'WEIGHTED from Refinitive'!$B$5)+('WEIGHTED from Refinitive'!$B$8*'ISSUE SCORE from EIKON'!BF417)+('ISSUE SCORE from EIKON'!BU417*'WEIGHTED from Refinitive'!$B$9)+('WEIGHTED from Refinitive'!$B$10*'ISSUE SCORE from EIKON'!CJ417)+('ISSUE SCORE from EIKON'!CY417*'WEIGHTED from Refinitive'!$B$11)+('WEIGHTED from Refinitive'!$B$14*'ISSUE SCORE from EIKON'!DN417)+('ISSUE SCORE from EIKON'!EC417*'WEIGHTED from Refinitive'!$B$15)+('WEIGHTED from Refinitive'!$B$16*'ISSUE SCORE from EIKON'!ER417)</f>
        <v>76.736944866599089</v>
      </c>
      <c r="I414" s="1">
        <f>('WEIGHTED from Refinitive'!$B$3*'ISSUE SCORE from EIKON'!N417)+('WEIGHTED from Refinitive'!$B$4*'ISSUE SCORE from EIKON'!AC417)+('ISSUE SCORE from EIKON'!AR417*'WEIGHTED from Refinitive'!$B$5)+('WEIGHTED from Refinitive'!$B$8*'ISSUE SCORE from EIKON'!BG417)+('ISSUE SCORE from EIKON'!BV417*'WEIGHTED from Refinitive'!$B$9)+('WEIGHTED from Refinitive'!$B$10*'ISSUE SCORE from EIKON'!CK417)+('ISSUE SCORE from EIKON'!CZ417*'WEIGHTED from Refinitive'!$B$11)+('WEIGHTED from Refinitive'!$B$14*'ISSUE SCORE from EIKON'!DO417)+('ISSUE SCORE from EIKON'!ED417*'WEIGHTED from Refinitive'!$B$15)+('WEIGHTED from Refinitive'!$B$16*'ISSUE SCORE from EIKON'!ES417)</f>
        <v>73.799473464706438</v>
      </c>
      <c r="J414" s="1">
        <f>('WEIGHTED from Refinitive'!$B$3*'ISSUE SCORE from EIKON'!O417)+('WEIGHTED from Refinitive'!$B$4*'ISSUE SCORE from EIKON'!AD417)+('ISSUE SCORE from EIKON'!AS417*'WEIGHTED from Refinitive'!$B$5)+('WEIGHTED from Refinitive'!$B$8*'ISSUE SCORE from EIKON'!BH417)+('ISSUE SCORE from EIKON'!BW417*'WEIGHTED from Refinitive'!$B$9)+('WEIGHTED from Refinitive'!$B$10*'ISSUE SCORE from EIKON'!CL417)+('ISSUE SCORE from EIKON'!DA417*'WEIGHTED from Refinitive'!$B$11)+('WEIGHTED from Refinitive'!$B$14*'ISSUE SCORE from EIKON'!DP417)+('ISSUE SCORE from EIKON'!EE417*'WEIGHTED from Refinitive'!$B$15)+('WEIGHTED from Refinitive'!$B$16*'ISSUE SCORE from EIKON'!ET417)</f>
        <v>74.146184908389543</v>
      </c>
      <c r="K414" s="1">
        <f>('WEIGHTED from Refinitive'!$B$3*'ISSUE SCORE from EIKON'!P417)+('WEIGHTED from Refinitive'!$B$4*'ISSUE SCORE from EIKON'!AE417)+('ISSUE SCORE from EIKON'!AT417*'WEIGHTED from Refinitive'!$B$5)+('WEIGHTED from Refinitive'!$B$8*'ISSUE SCORE from EIKON'!BI417)+('ISSUE SCORE from EIKON'!BX417*'WEIGHTED from Refinitive'!$B$9)+('WEIGHTED from Refinitive'!$B$10*'ISSUE SCORE from EIKON'!CM417)+('ISSUE SCORE from EIKON'!DB417*'WEIGHTED from Refinitive'!$B$11)+('WEIGHTED from Refinitive'!$B$14*'ISSUE SCORE from EIKON'!DQ417)+('ISSUE SCORE from EIKON'!EF417*'WEIGHTED from Refinitive'!$B$15)+('WEIGHTED from Refinitive'!$B$16*'ISSUE SCORE from EIKON'!EU417)</f>
        <v>74.394451674056896</v>
      </c>
      <c r="L414" s="1">
        <f>('WEIGHTED from Refinitive'!$B$3*'ISSUE SCORE from EIKON'!Q417)+('WEIGHTED from Refinitive'!$B$4*'ISSUE SCORE from EIKON'!AF417)+('ISSUE SCORE from EIKON'!AU417*'WEIGHTED from Refinitive'!$B$5)+('WEIGHTED from Refinitive'!$B$8*'ISSUE SCORE from EIKON'!BJ417)+('ISSUE SCORE from EIKON'!BY417*'WEIGHTED from Refinitive'!$B$9)+('WEIGHTED from Refinitive'!$B$10*'ISSUE SCORE from EIKON'!CN417)+('ISSUE SCORE from EIKON'!DC417*'WEIGHTED from Refinitive'!$B$11)+('WEIGHTED from Refinitive'!$B$14*'ISSUE SCORE from EIKON'!DR417)+('ISSUE SCORE from EIKON'!EG417*'WEIGHTED from Refinitive'!$B$15)+('WEIGHTED from Refinitive'!$B$16*'ISSUE SCORE from EIKON'!EV417)</f>
        <v>81.947366954065657</v>
      </c>
      <c r="M414" s="1">
        <f>('WEIGHTED from Refinitive'!$B$3*'ISSUE SCORE from EIKON'!R417)+('WEIGHTED from Refinitive'!$B$4*'ISSUE SCORE from EIKON'!AG417)+('ISSUE SCORE from EIKON'!AV417*'WEIGHTED from Refinitive'!$B$5)+('WEIGHTED from Refinitive'!$B$8*'ISSUE SCORE from EIKON'!BK417)+('ISSUE SCORE from EIKON'!BZ417*'WEIGHTED from Refinitive'!$B$9)+('WEIGHTED from Refinitive'!$B$10*'ISSUE SCORE from EIKON'!CO417)+('ISSUE SCORE from EIKON'!DD417*'WEIGHTED from Refinitive'!$B$11)+('WEIGHTED from Refinitive'!$B$14*'ISSUE SCORE from EIKON'!DS417)+('ISSUE SCORE from EIKON'!EH417*'WEIGHTED from Refinitive'!$B$15)+('WEIGHTED from Refinitive'!$B$16*'ISSUE SCORE from EIKON'!EW417)</f>
        <v>86.098392229107318</v>
      </c>
      <c r="N414" s="1">
        <f>('WEIGHTED from Refinitive'!$B$3*'ISSUE SCORE from EIKON'!S417)+('WEIGHTED from Refinitive'!$B$4*'ISSUE SCORE from EIKON'!AH417)+('ISSUE SCORE from EIKON'!AW417*'WEIGHTED from Refinitive'!$B$5)+('WEIGHTED from Refinitive'!$B$8*'ISSUE SCORE from EIKON'!BL417)+('ISSUE SCORE from EIKON'!CA417*'WEIGHTED from Refinitive'!$B$9)+('WEIGHTED from Refinitive'!$B$10*'ISSUE SCORE from EIKON'!CP417)+('ISSUE SCORE from EIKON'!DE417*'WEIGHTED from Refinitive'!$B$11)+('WEIGHTED from Refinitive'!$B$14*'ISSUE SCORE from EIKON'!DT417)+('ISSUE SCORE from EIKON'!EI417*'WEIGHTED from Refinitive'!$B$15)+('WEIGHTED from Refinitive'!$B$16*'ISSUE SCORE from EIKON'!EX417)</f>
        <v>78.780955918771653</v>
      </c>
      <c r="O414" s="1">
        <f>('WEIGHTED from Refinitive'!$B$3*'ISSUE SCORE from EIKON'!T417)+('WEIGHTED from Refinitive'!$B$4*'ISSUE SCORE from EIKON'!AI417)+('ISSUE SCORE from EIKON'!AX417*'WEIGHTED from Refinitive'!$B$5)+('WEIGHTED from Refinitive'!$B$8*'ISSUE SCORE from EIKON'!BM417)+('ISSUE SCORE from EIKON'!CB417*'WEIGHTED from Refinitive'!$B$9)+('WEIGHTED from Refinitive'!$B$10*'ISSUE SCORE from EIKON'!CQ417)+('ISSUE SCORE from EIKON'!DF417*'WEIGHTED from Refinitive'!$B$11)+('WEIGHTED from Refinitive'!$B$14*'ISSUE SCORE from EIKON'!DU417)+('ISSUE SCORE from EIKON'!EJ417*'WEIGHTED from Refinitive'!$B$15)+('WEIGHTED from Refinitive'!$B$16*'ISSUE SCORE from EIKON'!EY417)</f>
        <v>87.852922077922031</v>
      </c>
      <c r="P414" s="1">
        <f>('WEIGHTED from Refinitive'!$B$3*'ISSUE SCORE from EIKON'!U417)+('WEIGHTED from Refinitive'!$B$4*'ISSUE SCORE from EIKON'!AJ417)+('ISSUE SCORE from EIKON'!AY417*'WEIGHTED from Refinitive'!$B$5)+('WEIGHTED from Refinitive'!$B$8*'ISSUE SCORE from EIKON'!BN417)+('ISSUE SCORE from EIKON'!CC417*'WEIGHTED from Refinitive'!$B$9)+('WEIGHTED from Refinitive'!$B$10*'ISSUE SCORE from EIKON'!CR417)+('ISSUE SCORE from EIKON'!DG417*'WEIGHTED from Refinitive'!$B$11)+('WEIGHTED from Refinitive'!$B$14*'ISSUE SCORE from EIKON'!DV417)+('ISSUE SCORE from EIKON'!EK417*'WEIGHTED from Refinitive'!$B$15)+('WEIGHTED from Refinitive'!$B$16*'ISSUE SCORE from EIKON'!EZ417)</f>
        <v>63.153466791175397</v>
      </c>
    </row>
    <row r="415" spans="1:16" ht="15">
      <c r="A415" s="11" t="s">
        <v>487</v>
      </c>
      <c r="B415" s="1">
        <f>('WEIGHTED from Refinitive'!$B$3*'ISSUE SCORE from EIKON'!G418)+('WEIGHTED from Refinitive'!$B$4*'ISSUE SCORE from EIKON'!V418)+('ISSUE SCORE from EIKON'!AK418*'WEIGHTED from Refinitive'!$B$5)+('WEIGHTED from Refinitive'!$B$8*'ISSUE SCORE from EIKON'!AZ418)+('ISSUE SCORE from EIKON'!BO418*'WEIGHTED from Refinitive'!$B$9)+('WEIGHTED from Refinitive'!$B$10*'ISSUE SCORE from EIKON'!CD418)+('ISSUE SCORE from EIKON'!CS418*'WEIGHTED from Refinitive'!$B$11)+('WEIGHTED from Refinitive'!$B$14*'ISSUE SCORE from EIKON'!DH418)+('ISSUE SCORE from EIKON'!DW418*'WEIGHTED from Refinitive'!$B$15)+('WEIGHTED from Refinitive'!$B$16*'ISSUE SCORE from EIKON'!EL418)</f>
        <v>58.964422066824454</v>
      </c>
      <c r="C415" s="1">
        <f>('WEIGHTED from Refinitive'!$B$3*'ISSUE SCORE from EIKON'!H418)+('WEIGHTED from Refinitive'!$B$4*'ISSUE SCORE from EIKON'!W418)+('ISSUE SCORE from EIKON'!AL418*'WEIGHTED from Refinitive'!$B$5)+('WEIGHTED from Refinitive'!$B$8*'ISSUE SCORE from EIKON'!BA418)+('ISSUE SCORE from EIKON'!BP418*'WEIGHTED from Refinitive'!$B$9)+('WEIGHTED from Refinitive'!$B$10*'ISSUE SCORE from EIKON'!CE418)+('ISSUE SCORE from EIKON'!CT418*'WEIGHTED from Refinitive'!$B$11)+('WEIGHTED from Refinitive'!$B$14*'ISSUE SCORE from EIKON'!DI418)+('ISSUE SCORE from EIKON'!DX418*'WEIGHTED from Refinitive'!$B$15)+('WEIGHTED from Refinitive'!$B$16*'ISSUE SCORE from EIKON'!EM418)</f>
        <v>59.239384695240716</v>
      </c>
      <c r="D415" s="1">
        <f>('WEIGHTED from Refinitive'!$B$3*'ISSUE SCORE from EIKON'!I418)+('WEIGHTED from Refinitive'!$B$4*'ISSUE SCORE from EIKON'!X418)+('ISSUE SCORE from EIKON'!AM418*'WEIGHTED from Refinitive'!$B$5)+('WEIGHTED from Refinitive'!$B$8*'ISSUE SCORE from EIKON'!BB418)+('ISSUE SCORE from EIKON'!BQ418*'WEIGHTED from Refinitive'!$B$9)+('WEIGHTED from Refinitive'!$B$10*'ISSUE SCORE from EIKON'!CF418)+('ISSUE SCORE from EIKON'!CU418*'WEIGHTED from Refinitive'!$B$11)+('WEIGHTED from Refinitive'!$B$14*'ISSUE SCORE from EIKON'!DJ418)+('ISSUE SCORE from EIKON'!DY418*'WEIGHTED from Refinitive'!$B$15)+('WEIGHTED from Refinitive'!$B$16*'ISSUE SCORE from EIKON'!EN418)</f>
        <v>48.860524397445801</v>
      </c>
      <c r="E415" s="1">
        <f>('WEIGHTED from Refinitive'!$B$3*'ISSUE SCORE from EIKON'!J418)+('WEIGHTED from Refinitive'!$B$4*'ISSUE SCORE from EIKON'!Y418)+('ISSUE SCORE from EIKON'!AN418*'WEIGHTED from Refinitive'!$B$5)+('WEIGHTED from Refinitive'!$B$8*'ISSUE SCORE from EIKON'!BC418)+('ISSUE SCORE from EIKON'!BR418*'WEIGHTED from Refinitive'!$B$9)+('WEIGHTED from Refinitive'!$B$10*'ISSUE SCORE from EIKON'!CG418)+('ISSUE SCORE from EIKON'!CV418*'WEIGHTED from Refinitive'!$B$11)+('WEIGHTED from Refinitive'!$B$14*'ISSUE SCORE from EIKON'!DK418)+('ISSUE SCORE from EIKON'!DZ418*'WEIGHTED from Refinitive'!$B$15)+('WEIGHTED from Refinitive'!$B$16*'ISSUE SCORE from EIKON'!EO418)</f>
        <v>34.854926705610012</v>
      </c>
      <c r="F415" s="1">
        <f>('WEIGHTED from Refinitive'!$B$3*'ISSUE SCORE from EIKON'!K418)+('WEIGHTED from Refinitive'!$B$4*'ISSUE SCORE from EIKON'!Z418)+('ISSUE SCORE from EIKON'!AO418*'WEIGHTED from Refinitive'!$B$5)+('WEIGHTED from Refinitive'!$B$8*'ISSUE SCORE from EIKON'!BD418)+('ISSUE SCORE from EIKON'!BS418*'WEIGHTED from Refinitive'!$B$9)+('WEIGHTED from Refinitive'!$B$10*'ISSUE SCORE from EIKON'!CH418)+('ISSUE SCORE from EIKON'!CW418*'WEIGHTED from Refinitive'!$B$11)+('WEIGHTED from Refinitive'!$B$14*'ISSUE SCORE from EIKON'!DL418)+('ISSUE SCORE from EIKON'!EA418*'WEIGHTED from Refinitive'!$B$15)+('WEIGHTED from Refinitive'!$B$16*'ISSUE SCORE from EIKON'!EP418)</f>
        <v>21.811519730269726</v>
      </c>
      <c r="G415" s="1">
        <f>('WEIGHTED from Refinitive'!$B$3*'ISSUE SCORE from EIKON'!L418)+('WEIGHTED from Refinitive'!$B$4*'ISSUE SCORE from EIKON'!AA418)+('ISSUE SCORE from EIKON'!AP418*'WEIGHTED from Refinitive'!$B$5)+('WEIGHTED from Refinitive'!$B$8*'ISSUE SCORE from EIKON'!BE418)+('ISSUE SCORE from EIKON'!BT418*'WEIGHTED from Refinitive'!$B$9)+('WEIGHTED from Refinitive'!$B$10*'ISSUE SCORE from EIKON'!CI418)+('ISSUE SCORE from EIKON'!CX418*'WEIGHTED from Refinitive'!$B$11)+('WEIGHTED from Refinitive'!$B$14*'ISSUE SCORE from EIKON'!DM418)+('ISSUE SCORE from EIKON'!EB418*'WEIGHTED from Refinitive'!$B$15)+('WEIGHTED from Refinitive'!$B$16*'ISSUE SCORE from EIKON'!EQ418)</f>
        <v>0</v>
      </c>
      <c r="H415" s="1">
        <f>('WEIGHTED from Refinitive'!$B$3*'ISSUE SCORE from EIKON'!M418)+('WEIGHTED from Refinitive'!$B$4*'ISSUE SCORE from EIKON'!AB418)+('ISSUE SCORE from EIKON'!AQ418*'WEIGHTED from Refinitive'!$B$5)+('WEIGHTED from Refinitive'!$B$8*'ISSUE SCORE from EIKON'!BF418)+('ISSUE SCORE from EIKON'!BU418*'WEIGHTED from Refinitive'!$B$9)+('WEIGHTED from Refinitive'!$B$10*'ISSUE SCORE from EIKON'!CJ418)+('ISSUE SCORE from EIKON'!CY418*'WEIGHTED from Refinitive'!$B$11)+('WEIGHTED from Refinitive'!$B$14*'ISSUE SCORE from EIKON'!DN418)+('ISSUE SCORE from EIKON'!EC418*'WEIGHTED from Refinitive'!$B$15)+('WEIGHTED from Refinitive'!$B$16*'ISSUE SCORE from EIKON'!ER418)</f>
        <v>0</v>
      </c>
      <c r="I415" s="1">
        <f>('WEIGHTED from Refinitive'!$B$3*'ISSUE SCORE from EIKON'!N418)+('WEIGHTED from Refinitive'!$B$4*'ISSUE SCORE from EIKON'!AC418)+('ISSUE SCORE from EIKON'!AR418*'WEIGHTED from Refinitive'!$B$5)+('WEIGHTED from Refinitive'!$B$8*'ISSUE SCORE from EIKON'!BG418)+('ISSUE SCORE from EIKON'!BV418*'WEIGHTED from Refinitive'!$B$9)+('WEIGHTED from Refinitive'!$B$10*'ISSUE SCORE from EIKON'!CK418)+('ISSUE SCORE from EIKON'!CZ418*'WEIGHTED from Refinitive'!$B$11)+('WEIGHTED from Refinitive'!$B$14*'ISSUE SCORE from EIKON'!DO418)+('ISSUE SCORE from EIKON'!ED418*'WEIGHTED from Refinitive'!$B$15)+('WEIGHTED from Refinitive'!$B$16*'ISSUE SCORE from EIKON'!ES418)</f>
        <v>0</v>
      </c>
      <c r="J415" s="1">
        <f>('WEIGHTED from Refinitive'!$B$3*'ISSUE SCORE from EIKON'!O418)+('WEIGHTED from Refinitive'!$B$4*'ISSUE SCORE from EIKON'!AD418)+('ISSUE SCORE from EIKON'!AS418*'WEIGHTED from Refinitive'!$B$5)+('WEIGHTED from Refinitive'!$B$8*'ISSUE SCORE from EIKON'!BH418)+('ISSUE SCORE from EIKON'!BW418*'WEIGHTED from Refinitive'!$B$9)+('WEIGHTED from Refinitive'!$B$10*'ISSUE SCORE from EIKON'!CL418)+('ISSUE SCORE from EIKON'!DA418*'WEIGHTED from Refinitive'!$B$11)+('WEIGHTED from Refinitive'!$B$14*'ISSUE SCORE from EIKON'!DP418)+('ISSUE SCORE from EIKON'!EE418*'WEIGHTED from Refinitive'!$B$15)+('WEIGHTED from Refinitive'!$B$16*'ISSUE SCORE from EIKON'!ET418)</f>
        <v>0</v>
      </c>
      <c r="K415" s="1">
        <f>('WEIGHTED from Refinitive'!$B$3*'ISSUE SCORE from EIKON'!P418)+('WEIGHTED from Refinitive'!$B$4*'ISSUE SCORE from EIKON'!AE418)+('ISSUE SCORE from EIKON'!AT418*'WEIGHTED from Refinitive'!$B$5)+('WEIGHTED from Refinitive'!$B$8*'ISSUE SCORE from EIKON'!BI418)+('ISSUE SCORE from EIKON'!BX418*'WEIGHTED from Refinitive'!$B$9)+('WEIGHTED from Refinitive'!$B$10*'ISSUE SCORE from EIKON'!CM418)+('ISSUE SCORE from EIKON'!DB418*'WEIGHTED from Refinitive'!$B$11)+('WEIGHTED from Refinitive'!$B$14*'ISSUE SCORE from EIKON'!DQ418)+('ISSUE SCORE from EIKON'!EF418*'WEIGHTED from Refinitive'!$B$15)+('WEIGHTED from Refinitive'!$B$16*'ISSUE SCORE from EIKON'!EU418)</f>
        <v>0</v>
      </c>
      <c r="L415" s="1">
        <f>('WEIGHTED from Refinitive'!$B$3*'ISSUE SCORE from EIKON'!Q418)+('WEIGHTED from Refinitive'!$B$4*'ISSUE SCORE from EIKON'!AF418)+('ISSUE SCORE from EIKON'!AU418*'WEIGHTED from Refinitive'!$B$5)+('WEIGHTED from Refinitive'!$B$8*'ISSUE SCORE from EIKON'!BJ418)+('ISSUE SCORE from EIKON'!BY418*'WEIGHTED from Refinitive'!$B$9)+('WEIGHTED from Refinitive'!$B$10*'ISSUE SCORE from EIKON'!CN418)+('ISSUE SCORE from EIKON'!DC418*'WEIGHTED from Refinitive'!$B$11)+('WEIGHTED from Refinitive'!$B$14*'ISSUE SCORE from EIKON'!DR418)+('ISSUE SCORE from EIKON'!EG418*'WEIGHTED from Refinitive'!$B$15)+('WEIGHTED from Refinitive'!$B$16*'ISSUE SCORE from EIKON'!EV418)</f>
        <v>0</v>
      </c>
      <c r="M415" s="1">
        <f>('WEIGHTED from Refinitive'!$B$3*'ISSUE SCORE from EIKON'!R418)+('WEIGHTED from Refinitive'!$B$4*'ISSUE SCORE from EIKON'!AG418)+('ISSUE SCORE from EIKON'!AV418*'WEIGHTED from Refinitive'!$B$5)+('WEIGHTED from Refinitive'!$B$8*'ISSUE SCORE from EIKON'!BK418)+('ISSUE SCORE from EIKON'!BZ418*'WEIGHTED from Refinitive'!$B$9)+('WEIGHTED from Refinitive'!$B$10*'ISSUE SCORE from EIKON'!CO418)+('ISSUE SCORE from EIKON'!DD418*'WEIGHTED from Refinitive'!$B$11)+('WEIGHTED from Refinitive'!$B$14*'ISSUE SCORE from EIKON'!DS418)+('ISSUE SCORE from EIKON'!EH418*'WEIGHTED from Refinitive'!$B$15)+('WEIGHTED from Refinitive'!$B$16*'ISSUE SCORE from EIKON'!EW418)</f>
        <v>0</v>
      </c>
      <c r="N415" s="1">
        <f>('WEIGHTED from Refinitive'!$B$3*'ISSUE SCORE from EIKON'!S418)+('WEIGHTED from Refinitive'!$B$4*'ISSUE SCORE from EIKON'!AH418)+('ISSUE SCORE from EIKON'!AW418*'WEIGHTED from Refinitive'!$B$5)+('WEIGHTED from Refinitive'!$B$8*'ISSUE SCORE from EIKON'!BL418)+('ISSUE SCORE from EIKON'!CA418*'WEIGHTED from Refinitive'!$B$9)+('WEIGHTED from Refinitive'!$B$10*'ISSUE SCORE from EIKON'!CP418)+('ISSUE SCORE from EIKON'!DE418*'WEIGHTED from Refinitive'!$B$11)+('WEIGHTED from Refinitive'!$B$14*'ISSUE SCORE from EIKON'!DT418)+('ISSUE SCORE from EIKON'!EI418*'WEIGHTED from Refinitive'!$B$15)+('WEIGHTED from Refinitive'!$B$16*'ISSUE SCORE from EIKON'!EX418)</f>
        <v>0</v>
      </c>
      <c r="O415" s="1">
        <f>('WEIGHTED from Refinitive'!$B$3*'ISSUE SCORE from EIKON'!T418)+('WEIGHTED from Refinitive'!$B$4*'ISSUE SCORE from EIKON'!AI418)+('ISSUE SCORE from EIKON'!AX418*'WEIGHTED from Refinitive'!$B$5)+('WEIGHTED from Refinitive'!$B$8*'ISSUE SCORE from EIKON'!BM418)+('ISSUE SCORE from EIKON'!CB418*'WEIGHTED from Refinitive'!$B$9)+('WEIGHTED from Refinitive'!$B$10*'ISSUE SCORE from EIKON'!CQ418)+('ISSUE SCORE from EIKON'!DF418*'WEIGHTED from Refinitive'!$B$11)+('WEIGHTED from Refinitive'!$B$14*'ISSUE SCORE from EIKON'!DU418)+('ISSUE SCORE from EIKON'!EJ418*'WEIGHTED from Refinitive'!$B$15)+('WEIGHTED from Refinitive'!$B$16*'ISSUE SCORE from EIKON'!EY418)</f>
        <v>0</v>
      </c>
      <c r="P415" s="1">
        <f>('WEIGHTED from Refinitive'!$B$3*'ISSUE SCORE from EIKON'!U418)+('WEIGHTED from Refinitive'!$B$4*'ISSUE SCORE from EIKON'!AJ418)+('ISSUE SCORE from EIKON'!AY418*'WEIGHTED from Refinitive'!$B$5)+('WEIGHTED from Refinitive'!$B$8*'ISSUE SCORE from EIKON'!BN418)+('ISSUE SCORE from EIKON'!CC418*'WEIGHTED from Refinitive'!$B$9)+('WEIGHTED from Refinitive'!$B$10*'ISSUE SCORE from EIKON'!CR418)+('ISSUE SCORE from EIKON'!DG418*'WEIGHTED from Refinitive'!$B$11)+('WEIGHTED from Refinitive'!$B$14*'ISSUE SCORE from EIKON'!DV418)+('ISSUE SCORE from EIKON'!EK418*'WEIGHTED from Refinitive'!$B$15)+('WEIGHTED from Refinitive'!$B$16*'ISSUE SCORE from EIKON'!EZ418)</f>
        <v>0</v>
      </c>
    </row>
    <row r="416" spans="1:16" ht="15">
      <c r="A416" s="11" t="s">
        <v>490</v>
      </c>
      <c r="B416" s="1">
        <f>('WEIGHTED from Refinitive'!$B$3*'ISSUE SCORE from EIKON'!G419)+('WEIGHTED from Refinitive'!$B$4*'ISSUE SCORE from EIKON'!V419)+('ISSUE SCORE from EIKON'!AK419*'WEIGHTED from Refinitive'!$B$5)+('WEIGHTED from Refinitive'!$B$8*'ISSUE SCORE from EIKON'!AZ419)+('ISSUE SCORE from EIKON'!BO419*'WEIGHTED from Refinitive'!$B$9)+('WEIGHTED from Refinitive'!$B$10*'ISSUE SCORE from EIKON'!CD419)+('ISSUE SCORE from EIKON'!CS419*'WEIGHTED from Refinitive'!$B$11)+('WEIGHTED from Refinitive'!$B$14*'ISSUE SCORE from EIKON'!DH419)+('ISSUE SCORE from EIKON'!DW419*'WEIGHTED from Refinitive'!$B$15)+('WEIGHTED from Refinitive'!$B$16*'ISSUE SCORE from EIKON'!EL419)</f>
        <v>78.849429628406085</v>
      </c>
      <c r="C416" s="1">
        <f>('WEIGHTED from Refinitive'!$B$3*'ISSUE SCORE from EIKON'!H419)+('WEIGHTED from Refinitive'!$B$4*'ISSUE SCORE from EIKON'!W419)+('ISSUE SCORE from EIKON'!AL419*'WEIGHTED from Refinitive'!$B$5)+('WEIGHTED from Refinitive'!$B$8*'ISSUE SCORE from EIKON'!BA419)+('ISSUE SCORE from EIKON'!BP419*'WEIGHTED from Refinitive'!$B$9)+('WEIGHTED from Refinitive'!$B$10*'ISSUE SCORE from EIKON'!CE419)+('ISSUE SCORE from EIKON'!CT419*'WEIGHTED from Refinitive'!$B$11)+('WEIGHTED from Refinitive'!$B$14*'ISSUE SCORE from EIKON'!DI419)+('ISSUE SCORE from EIKON'!DX419*'WEIGHTED from Refinitive'!$B$15)+('WEIGHTED from Refinitive'!$B$16*'ISSUE SCORE from EIKON'!EM419)</f>
        <v>81.550950243294977</v>
      </c>
      <c r="D416" s="1">
        <f>('WEIGHTED from Refinitive'!$B$3*'ISSUE SCORE from EIKON'!I419)+('WEIGHTED from Refinitive'!$B$4*'ISSUE SCORE from EIKON'!X419)+('ISSUE SCORE from EIKON'!AM419*'WEIGHTED from Refinitive'!$B$5)+('WEIGHTED from Refinitive'!$B$8*'ISSUE SCORE from EIKON'!BB419)+('ISSUE SCORE from EIKON'!BQ419*'WEIGHTED from Refinitive'!$B$9)+('WEIGHTED from Refinitive'!$B$10*'ISSUE SCORE from EIKON'!CF419)+('ISSUE SCORE from EIKON'!CU419*'WEIGHTED from Refinitive'!$B$11)+('WEIGHTED from Refinitive'!$B$14*'ISSUE SCORE from EIKON'!DJ419)+('ISSUE SCORE from EIKON'!DY419*'WEIGHTED from Refinitive'!$B$15)+('WEIGHTED from Refinitive'!$B$16*'ISSUE SCORE from EIKON'!EN419)</f>
        <v>82.097932254509558</v>
      </c>
      <c r="E416" s="1">
        <f>('WEIGHTED from Refinitive'!$B$3*'ISSUE SCORE from EIKON'!J419)+('WEIGHTED from Refinitive'!$B$4*'ISSUE SCORE from EIKON'!Y419)+('ISSUE SCORE from EIKON'!AN419*'WEIGHTED from Refinitive'!$B$5)+('WEIGHTED from Refinitive'!$B$8*'ISSUE SCORE from EIKON'!BC419)+('ISSUE SCORE from EIKON'!BR419*'WEIGHTED from Refinitive'!$B$9)+('WEIGHTED from Refinitive'!$B$10*'ISSUE SCORE from EIKON'!CG419)+('ISSUE SCORE from EIKON'!CV419*'WEIGHTED from Refinitive'!$B$11)+('WEIGHTED from Refinitive'!$B$14*'ISSUE SCORE from EIKON'!DK419)+('ISSUE SCORE from EIKON'!DZ419*'WEIGHTED from Refinitive'!$B$15)+('WEIGHTED from Refinitive'!$B$16*'ISSUE SCORE from EIKON'!EO419)</f>
        <v>87.274609140927126</v>
      </c>
      <c r="F416" s="1">
        <f>('WEIGHTED from Refinitive'!$B$3*'ISSUE SCORE from EIKON'!K419)+('WEIGHTED from Refinitive'!$B$4*'ISSUE SCORE from EIKON'!Z419)+('ISSUE SCORE from EIKON'!AO419*'WEIGHTED from Refinitive'!$B$5)+('WEIGHTED from Refinitive'!$B$8*'ISSUE SCORE from EIKON'!BD419)+('ISSUE SCORE from EIKON'!BS419*'WEIGHTED from Refinitive'!$B$9)+('WEIGHTED from Refinitive'!$B$10*'ISSUE SCORE from EIKON'!CH419)+('ISSUE SCORE from EIKON'!CW419*'WEIGHTED from Refinitive'!$B$11)+('WEIGHTED from Refinitive'!$B$14*'ISSUE SCORE from EIKON'!DL419)+('ISSUE SCORE from EIKON'!EA419*'WEIGHTED from Refinitive'!$B$15)+('WEIGHTED from Refinitive'!$B$16*'ISSUE SCORE from EIKON'!EP419)</f>
        <v>84.57165318957766</v>
      </c>
      <c r="G416" s="1">
        <f>('WEIGHTED from Refinitive'!$B$3*'ISSUE SCORE from EIKON'!L419)+('WEIGHTED from Refinitive'!$B$4*'ISSUE SCORE from EIKON'!AA419)+('ISSUE SCORE from EIKON'!AP419*'WEIGHTED from Refinitive'!$B$5)+('WEIGHTED from Refinitive'!$B$8*'ISSUE SCORE from EIKON'!BE419)+('ISSUE SCORE from EIKON'!BT419*'WEIGHTED from Refinitive'!$B$9)+('WEIGHTED from Refinitive'!$B$10*'ISSUE SCORE from EIKON'!CI419)+('ISSUE SCORE from EIKON'!CX419*'WEIGHTED from Refinitive'!$B$11)+('WEIGHTED from Refinitive'!$B$14*'ISSUE SCORE from EIKON'!DM419)+('ISSUE SCORE from EIKON'!EB419*'WEIGHTED from Refinitive'!$B$15)+('WEIGHTED from Refinitive'!$B$16*'ISSUE SCORE from EIKON'!EQ419)</f>
        <v>88.127659574468055</v>
      </c>
      <c r="H416" s="1">
        <f>('WEIGHTED from Refinitive'!$B$3*'ISSUE SCORE from EIKON'!M419)+('WEIGHTED from Refinitive'!$B$4*'ISSUE SCORE from EIKON'!AB419)+('ISSUE SCORE from EIKON'!AQ419*'WEIGHTED from Refinitive'!$B$5)+('WEIGHTED from Refinitive'!$B$8*'ISSUE SCORE from EIKON'!BF419)+('ISSUE SCORE from EIKON'!BU419*'WEIGHTED from Refinitive'!$B$9)+('WEIGHTED from Refinitive'!$B$10*'ISSUE SCORE from EIKON'!CJ419)+('ISSUE SCORE from EIKON'!CY419*'WEIGHTED from Refinitive'!$B$11)+('WEIGHTED from Refinitive'!$B$14*'ISSUE SCORE from EIKON'!DN419)+('ISSUE SCORE from EIKON'!EC419*'WEIGHTED from Refinitive'!$B$15)+('WEIGHTED from Refinitive'!$B$16*'ISSUE SCORE from EIKON'!ER419)</f>
        <v>84.253643668915771</v>
      </c>
      <c r="I416" s="1">
        <f>('WEIGHTED from Refinitive'!$B$3*'ISSUE SCORE from EIKON'!N419)+('WEIGHTED from Refinitive'!$B$4*'ISSUE SCORE from EIKON'!AC419)+('ISSUE SCORE from EIKON'!AR419*'WEIGHTED from Refinitive'!$B$5)+('WEIGHTED from Refinitive'!$B$8*'ISSUE SCORE from EIKON'!BG419)+('ISSUE SCORE from EIKON'!BV419*'WEIGHTED from Refinitive'!$B$9)+('WEIGHTED from Refinitive'!$B$10*'ISSUE SCORE from EIKON'!CK419)+('ISSUE SCORE from EIKON'!CZ419*'WEIGHTED from Refinitive'!$B$11)+('WEIGHTED from Refinitive'!$B$14*'ISSUE SCORE from EIKON'!DO419)+('ISSUE SCORE from EIKON'!ED419*'WEIGHTED from Refinitive'!$B$15)+('WEIGHTED from Refinitive'!$B$16*'ISSUE SCORE from EIKON'!ES419)</f>
        <v>90.307488502690475</v>
      </c>
      <c r="J416" s="1">
        <f>('WEIGHTED from Refinitive'!$B$3*'ISSUE SCORE from EIKON'!O419)+('WEIGHTED from Refinitive'!$B$4*'ISSUE SCORE from EIKON'!AD419)+('ISSUE SCORE from EIKON'!AS419*'WEIGHTED from Refinitive'!$B$5)+('WEIGHTED from Refinitive'!$B$8*'ISSUE SCORE from EIKON'!BH419)+('ISSUE SCORE from EIKON'!BW419*'WEIGHTED from Refinitive'!$B$9)+('WEIGHTED from Refinitive'!$B$10*'ISSUE SCORE from EIKON'!CL419)+('ISSUE SCORE from EIKON'!DA419*'WEIGHTED from Refinitive'!$B$11)+('WEIGHTED from Refinitive'!$B$14*'ISSUE SCORE from EIKON'!DP419)+('ISSUE SCORE from EIKON'!EE419*'WEIGHTED from Refinitive'!$B$15)+('WEIGHTED from Refinitive'!$B$16*'ISSUE SCORE from EIKON'!ET419)</f>
        <v>88.864364307169879</v>
      </c>
      <c r="K416" s="1">
        <f>('WEIGHTED from Refinitive'!$B$3*'ISSUE SCORE from EIKON'!P419)+('WEIGHTED from Refinitive'!$B$4*'ISSUE SCORE from EIKON'!AE419)+('ISSUE SCORE from EIKON'!AT419*'WEIGHTED from Refinitive'!$B$5)+('WEIGHTED from Refinitive'!$B$8*'ISSUE SCORE from EIKON'!BI419)+('ISSUE SCORE from EIKON'!BX419*'WEIGHTED from Refinitive'!$B$9)+('WEIGHTED from Refinitive'!$B$10*'ISSUE SCORE from EIKON'!CM419)+('ISSUE SCORE from EIKON'!DB419*'WEIGHTED from Refinitive'!$B$11)+('WEIGHTED from Refinitive'!$B$14*'ISSUE SCORE from EIKON'!DQ419)+('ISSUE SCORE from EIKON'!EF419*'WEIGHTED from Refinitive'!$B$15)+('WEIGHTED from Refinitive'!$B$16*'ISSUE SCORE from EIKON'!EU419)</f>
        <v>93.858449620676424</v>
      </c>
      <c r="L416" s="1">
        <f>('WEIGHTED from Refinitive'!$B$3*'ISSUE SCORE from EIKON'!Q419)+('WEIGHTED from Refinitive'!$B$4*'ISSUE SCORE from EIKON'!AF419)+('ISSUE SCORE from EIKON'!AU419*'WEIGHTED from Refinitive'!$B$5)+('WEIGHTED from Refinitive'!$B$8*'ISSUE SCORE from EIKON'!BJ419)+('ISSUE SCORE from EIKON'!BY419*'WEIGHTED from Refinitive'!$B$9)+('WEIGHTED from Refinitive'!$B$10*'ISSUE SCORE from EIKON'!CN419)+('ISSUE SCORE from EIKON'!DC419*'WEIGHTED from Refinitive'!$B$11)+('WEIGHTED from Refinitive'!$B$14*'ISSUE SCORE from EIKON'!DR419)+('ISSUE SCORE from EIKON'!EG419*'WEIGHTED from Refinitive'!$B$15)+('WEIGHTED from Refinitive'!$B$16*'ISSUE SCORE from EIKON'!EV419)</f>
        <v>84.036174438589086</v>
      </c>
      <c r="M416" s="1">
        <f>('WEIGHTED from Refinitive'!$B$3*'ISSUE SCORE from EIKON'!R419)+('WEIGHTED from Refinitive'!$B$4*'ISSUE SCORE from EIKON'!AG419)+('ISSUE SCORE from EIKON'!AV419*'WEIGHTED from Refinitive'!$B$5)+('WEIGHTED from Refinitive'!$B$8*'ISSUE SCORE from EIKON'!BK419)+('ISSUE SCORE from EIKON'!BZ419*'WEIGHTED from Refinitive'!$B$9)+('WEIGHTED from Refinitive'!$B$10*'ISSUE SCORE from EIKON'!CO419)+('ISSUE SCORE from EIKON'!DD419*'WEIGHTED from Refinitive'!$B$11)+('WEIGHTED from Refinitive'!$B$14*'ISSUE SCORE from EIKON'!DS419)+('ISSUE SCORE from EIKON'!EH419*'WEIGHTED from Refinitive'!$B$15)+('WEIGHTED from Refinitive'!$B$16*'ISSUE SCORE from EIKON'!EW419)</f>
        <v>79.170773733865573</v>
      </c>
      <c r="N416" s="1">
        <f>('WEIGHTED from Refinitive'!$B$3*'ISSUE SCORE from EIKON'!S419)+('WEIGHTED from Refinitive'!$B$4*'ISSUE SCORE from EIKON'!AH419)+('ISSUE SCORE from EIKON'!AW419*'WEIGHTED from Refinitive'!$B$5)+('WEIGHTED from Refinitive'!$B$8*'ISSUE SCORE from EIKON'!BL419)+('ISSUE SCORE from EIKON'!CA419*'WEIGHTED from Refinitive'!$B$9)+('WEIGHTED from Refinitive'!$B$10*'ISSUE SCORE from EIKON'!CP419)+('ISSUE SCORE from EIKON'!DE419*'WEIGHTED from Refinitive'!$B$11)+('WEIGHTED from Refinitive'!$B$14*'ISSUE SCORE from EIKON'!DT419)+('ISSUE SCORE from EIKON'!EI419*'WEIGHTED from Refinitive'!$B$15)+('WEIGHTED from Refinitive'!$B$16*'ISSUE SCORE from EIKON'!EX419)</f>
        <v>84.746113532586136</v>
      </c>
      <c r="O416" s="1">
        <f>('WEIGHTED from Refinitive'!$B$3*'ISSUE SCORE from EIKON'!T419)+('WEIGHTED from Refinitive'!$B$4*'ISSUE SCORE from EIKON'!AI419)+('ISSUE SCORE from EIKON'!AX419*'WEIGHTED from Refinitive'!$B$5)+('WEIGHTED from Refinitive'!$B$8*'ISSUE SCORE from EIKON'!BM419)+('ISSUE SCORE from EIKON'!CB419*'WEIGHTED from Refinitive'!$B$9)+('WEIGHTED from Refinitive'!$B$10*'ISSUE SCORE from EIKON'!CQ419)+('ISSUE SCORE from EIKON'!DF419*'WEIGHTED from Refinitive'!$B$11)+('WEIGHTED from Refinitive'!$B$14*'ISSUE SCORE from EIKON'!DU419)+('ISSUE SCORE from EIKON'!EJ419*'WEIGHTED from Refinitive'!$B$15)+('WEIGHTED from Refinitive'!$B$16*'ISSUE SCORE from EIKON'!EY419)</f>
        <v>80.188595214833555</v>
      </c>
      <c r="P416" s="1">
        <f>('WEIGHTED from Refinitive'!$B$3*'ISSUE SCORE from EIKON'!U419)+('WEIGHTED from Refinitive'!$B$4*'ISSUE SCORE from EIKON'!AJ419)+('ISSUE SCORE from EIKON'!AY419*'WEIGHTED from Refinitive'!$B$5)+('WEIGHTED from Refinitive'!$B$8*'ISSUE SCORE from EIKON'!BN419)+('ISSUE SCORE from EIKON'!CC419*'WEIGHTED from Refinitive'!$B$9)+('WEIGHTED from Refinitive'!$B$10*'ISSUE SCORE from EIKON'!CR419)+('ISSUE SCORE from EIKON'!DG419*'WEIGHTED from Refinitive'!$B$11)+('WEIGHTED from Refinitive'!$B$14*'ISSUE SCORE from EIKON'!DV419)+('ISSUE SCORE from EIKON'!EK419*'WEIGHTED from Refinitive'!$B$15)+('WEIGHTED from Refinitive'!$B$16*'ISSUE SCORE from EIKON'!EZ419)</f>
        <v>0</v>
      </c>
    </row>
    <row r="417" spans="1:16" ht="15">
      <c r="A417" s="11" t="s">
        <v>489</v>
      </c>
      <c r="B417" s="1">
        <f>('WEIGHTED from Refinitive'!$B$3*'ISSUE SCORE from EIKON'!G420)+('WEIGHTED from Refinitive'!$B$4*'ISSUE SCORE from EIKON'!V420)+('ISSUE SCORE from EIKON'!AK420*'WEIGHTED from Refinitive'!$B$5)+('WEIGHTED from Refinitive'!$B$8*'ISSUE SCORE from EIKON'!AZ420)+('ISSUE SCORE from EIKON'!BO420*'WEIGHTED from Refinitive'!$B$9)+('WEIGHTED from Refinitive'!$B$10*'ISSUE SCORE from EIKON'!CD420)+('ISSUE SCORE from EIKON'!CS420*'WEIGHTED from Refinitive'!$B$11)+('WEIGHTED from Refinitive'!$B$14*'ISSUE SCORE from EIKON'!DH420)+('ISSUE SCORE from EIKON'!DW420*'WEIGHTED from Refinitive'!$B$15)+('WEIGHTED from Refinitive'!$B$16*'ISSUE SCORE from EIKON'!EL420)</f>
        <v>58.102356000754</v>
      </c>
      <c r="C417" s="1">
        <f>('WEIGHTED from Refinitive'!$B$3*'ISSUE SCORE from EIKON'!H420)+('WEIGHTED from Refinitive'!$B$4*'ISSUE SCORE from EIKON'!W420)+('ISSUE SCORE from EIKON'!AL420*'WEIGHTED from Refinitive'!$B$5)+('WEIGHTED from Refinitive'!$B$8*'ISSUE SCORE from EIKON'!BA420)+('ISSUE SCORE from EIKON'!BP420*'WEIGHTED from Refinitive'!$B$9)+('WEIGHTED from Refinitive'!$B$10*'ISSUE SCORE from EIKON'!CE420)+('ISSUE SCORE from EIKON'!CT420*'WEIGHTED from Refinitive'!$B$11)+('WEIGHTED from Refinitive'!$B$14*'ISSUE SCORE from EIKON'!DI420)+('ISSUE SCORE from EIKON'!DX420*'WEIGHTED from Refinitive'!$B$15)+('WEIGHTED from Refinitive'!$B$16*'ISSUE SCORE from EIKON'!EM420)</f>
        <v>57.022486712611375</v>
      </c>
      <c r="D417" s="1">
        <f>('WEIGHTED from Refinitive'!$B$3*'ISSUE SCORE from EIKON'!I420)+('WEIGHTED from Refinitive'!$B$4*'ISSUE SCORE from EIKON'!X420)+('ISSUE SCORE from EIKON'!AM420*'WEIGHTED from Refinitive'!$B$5)+('WEIGHTED from Refinitive'!$B$8*'ISSUE SCORE from EIKON'!BB420)+('ISSUE SCORE from EIKON'!BQ420*'WEIGHTED from Refinitive'!$B$9)+('WEIGHTED from Refinitive'!$B$10*'ISSUE SCORE from EIKON'!CF420)+('ISSUE SCORE from EIKON'!CU420*'WEIGHTED from Refinitive'!$B$11)+('WEIGHTED from Refinitive'!$B$14*'ISSUE SCORE from EIKON'!DJ420)+('ISSUE SCORE from EIKON'!DY420*'WEIGHTED from Refinitive'!$B$15)+('WEIGHTED from Refinitive'!$B$16*'ISSUE SCORE from EIKON'!EN420)</f>
        <v>51.396339189570853</v>
      </c>
      <c r="E417" s="1">
        <f>('WEIGHTED from Refinitive'!$B$3*'ISSUE SCORE from EIKON'!J420)+('WEIGHTED from Refinitive'!$B$4*'ISSUE SCORE from EIKON'!Y420)+('ISSUE SCORE from EIKON'!AN420*'WEIGHTED from Refinitive'!$B$5)+('WEIGHTED from Refinitive'!$B$8*'ISSUE SCORE from EIKON'!BC420)+('ISSUE SCORE from EIKON'!BR420*'WEIGHTED from Refinitive'!$B$9)+('WEIGHTED from Refinitive'!$B$10*'ISSUE SCORE from EIKON'!CG420)+('ISSUE SCORE from EIKON'!CV420*'WEIGHTED from Refinitive'!$B$11)+('WEIGHTED from Refinitive'!$B$14*'ISSUE SCORE from EIKON'!DK420)+('ISSUE SCORE from EIKON'!DZ420*'WEIGHTED from Refinitive'!$B$15)+('WEIGHTED from Refinitive'!$B$16*'ISSUE SCORE from EIKON'!EO420)</f>
        <v>44.537217730694124</v>
      </c>
      <c r="F417" s="1">
        <f>('WEIGHTED from Refinitive'!$B$3*'ISSUE SCORE from EIKON'!K420)+('WEIGHTED from Refinitive'!$B$4*'ISSUE SCORE from EIKON'!Z420)+('ISSUE SCORE from EIKON'!AO420*'WEIGHTED from Refinitive'!$B$5)+('WEIGHTED from Refinitive'!$B$8*'ISSUE SCORE from EIKON'!BD420)+('ISSUE SCORE from EIKON'!BS420*'WEIGHTED from Refinitive'!$B$9)+('WEIGHTED from Refinitive'!$B$10*'ISSUE SCORE from EIKON'!CH420)+('ISSUE SCORE from EIKON'!CW420*'WEIGHTED from Refinitive'!$B$11)+('WEIGHTED from Refinitive'!$B$14*'ISSUE SCORE from EIKON'!DL420)+('ISSUE SCORE from EIKON'!EA420*'WEIGHTED from Refinitive'!$B$15)+('WEIGHTED from Refinitive'!$B$16*'ISSUE SCORE from EIKON'!EP420)</f>
        <v>31.644664545980312</v>
      </c>
      <c r="G417" s="1">
        <f>('WEIGHTED from Refinitive'!$B$3*'ISSUE SCORE from EIKON'!L420)+('WEIGHTED from Refinitive'!$B$4*'ISSUE SCORE from EIKON'!AA420)+('ISSUE SCORE from EIKON'!AP420*'WEIGHTED from Refinitive'!$B$5)+('WEIGHTED from Refinitive'!$B$8*'ISSUE SCORE from EIKON'!BE420)+('ISSUE SCORE from EIKON'!BT420*'WEIGHTED from Refinitive'!$B$9)+('WEIGHTED from Refinitive'!$B$10*'ISSUE SCORE from EIKON'!CI420)+('ISSUE SCORE from EIKON'!CX420*'WEIGHTED from Refinitive'!$B$11)+('WEIGHTED from Refinitive'!$B$14*'ISSUE SCORE from EIKON'!DM420)+('ISSUE SCORE from EIKON'!EB420*'WEIGHTED from Refinitive'!$B$15)+('WEIGHTED from Refinitive'!$B$16*'ISSUE SCORE from EIKON'!EQ420)</f>
        <v>26.53567877737688</v>
      </c>
      <c r="H417" s="1">
        <f>('WEIGHTED from Refinitive'!$B$3*'ISSUE SCORE from EIKON'!M420)+('WEIGHTED from Refinitive'!$B$4*'ISSUE SCORE from EIKON'!AB420)+('ISSUE SCORE from EIKON'!AQ420*'WEIGHTED from Refinitive'!$B$5)+('WEIGHTED from Refinitive'!$B$8*'ISSUE SCORE from EIKON'!BF420)+('ISSUE SCORE from EIKON'!BU420*'WEIGHTED from Refinitive'!$B$9)+('WEIGHTED from Refinitive'!$B$10*'ISSUE SCORE from EIKON'!CJ420)+('ISSUE SCORE from EIKON'!CY420*'WEIGHTED from Refinitive'!$B$11)+('WEIGHTED from Refinitive'!$B$14*'ISSUE SCORE from EIKON'!DN420)+('ISSUE SCORE from EIKON'!EC420*'WEIGHTED from Refinitive'!$B$15)+('WEIGHTED from Refinitive'!$B$16*'ISSUE SCORE from EIKON'!ER420)</f>
        <v>23.271832187509322</v>
      </c>
      <c r="I417" s="1">
        <f>('WEIGHTED from Refinitive'!$B$3*'ISSUE SCORE from EIKON'!N420)+('WEIGHTED from Refinitive'!$B$4*'ISSUE SCORE from EIKON'!AC420)+('ISSUE SCORE from EIKON'!AR420*'WEIGHTED from Refinitive'!$B$5)+('WEIGHTED from Refinitive'!$B$8*'ISSUE SCORE from EIKON'!BG420)+('ISSUE SCORE from EIKON'!BV420*'WEIGHTED from Refinitive'!$B$9)+('WEIGHTED from Refinitive'!$B$10*'ISSUE SCORE from EIKON'!CK420)+('ISSUE SCORE from EIKON'!CZ420*'WEIGHTED from Refinitive'!$B$11)+('WEIGHTED from Refinitive'!$B$14*'ISSUE SCORE from EIKON'!DO420)+('ISSUE SCORE from EIKON'!ED420*'WEIGHTED from Refinitive'!$B$15)+('WEIGHTED from Refinitive'!$B$16*'ISSUE SCORE from EIKON'!ES420)</f>
        <v>30.482667349726761</v>
      </c>
      <c r="J417" s="1">
        <f>('WEIGHTED from Refinitive'!$B$3*'ISSUE SCORE from EIKON'!O420)+('WEIGHTED from Refinitive'!$B$4*'ISSUE SCORE from EIKON'!AD420)+('ISSUE SCORE from EIKON'!AS420*'WEIGHTED from Refinitive'!$B$5)+('WEIGHTED from Refinitive'!$B$8*'ISSUE SCORE from EIKON'!BH420)+('ISSUE SCORE from EIKON'!BW420*'WEIGHTED from Refinitive'!$B$9)+('WEIGHTED from Refinitive'!$B$10*'ISSUE SCORE from EIKON'!CL420)+('ISSUE SCORE from EIKON'!DA420*'WEIGHTED from Refinitive'!$B$11)+('WEIGHTED from Refinitive'!$B$14*'ISSUE SCORE from EIKON'!DP420)+('ISSUE SCORE from EIKON'!EE420*'WEIGHTED from Refinitive'!$B$15)+('WEIGHTED from Refinitive'!$B$16*'ISSUE SCORE from EIKON'!ET420)</f>
        <v>32.282424812030044</v>
      </c>
      <c r="K417" s="1">
        <f>('WEIGHTED from Refinitive'!$B$3*'ISSUE SCORE from EIKON'!P420)+('WEIGHTED from Refinitive'!$B$4*'ISSUE SCORE from EIKON'!AE420)+('ISSUE SCORE from EIKON'!AT420*'WEIGHTED from Refinitive'!$B$5)+('WEIGHTED from Refinitive'!$B$8*'ISSUE SCORE from EIKON'!BI420)+('ISSUE SCORE from EIKON'!BX420*'WEIGHTED from Refinitive'!$B$9)+('WEIGHTED from Refinitive'!$B$10*'ISSUE SCORE from EIKON'!CM420)+('ISSUE SCORE from EIKON'!DB420*'WEIGHTED from Refinitive'!$B$11)+('WEIGHTED from Refinitive'!$B$14*'ISSUE SCORE from EIKON'!DQ420)+('ISSUE SCORE from EIKON'!EF420*'WEIGHTED from Refinitive'!$B$15)+('WEIGHTED from Refinitive'!$B$16*'ISSUE SCORE from EIKON'!EU420)</f>
        <v>26.498321743102942</v>
      </c>
      <c r="L417" s="1">
        <f>('WEIGHTED from Refinitive'!$B$3*'ISSUE SCORE from EIKON'!Q420)+('WEIGHTED from Refinitive'!$B$4*'ISSUE SCORE from EIKON'!AF420)+('ISSUE SCORE from EIKON'!AU420*'WEIGHTED from Refinitive'!$B$5)+('WEIGHTED from Refinitive'!$B$8*'ISSUE SCORE from EIKON'!BJ420)+('ISSUE SCORE from EIKON'!BY420*'WEIGHTED from Refinitive'!$B$9)+('WEIGHTED from Refinitive'!$B$10*'ISSUE SCORE from EIKON'!CN420)+('ISSUE SCORE from EIKON'!DC420*'WEIGHTED from Refinitive'!$B$11)+('WEIGHTED from Refinitive'!$B$14*'ISSUE SCORE from EIKON'!DR420)+('ISSUE SCORE from EIKON'!EG420*'WEIGHTED from Refinitive'!$B$15)+('WEIGHTED from Refinitive'!$B$16*'ISSUE SCORE from EIKON'!EV420)</f>
        <v>27.008227265114691</v>
      </c>
      <c r="M417" s="1">
        <f>('WEIGHTED from Refinitive'!$B$3*'ISSUE SCORE from EIKON'!R420)+('WEIGHTED from Refinitive'!$B$4*'ISSUE SCORE from EIKON'!AG420)+('ISSUE SCORE from EIKON'!AV420*'WEIGHTED from Refinitive'!$B$5)+('WEIGHTED from Refinitive'!$B$8*'ISSUE SCORE from EIKON'!BK420)+('ISSUE SCORE from EIKON'!BZ420*'WEIGHTED from Refinitive'!$B$9)+('WEIGHTED from Refinitive'!$B$10*'ISSUE SCORE from EIKON'!CO420)+('ISSUE SCORE from EIKON'!DD420*'WEIGHTED from Refinitive'!$B$11)+('WEIGHTED from Refinitive'!$B$14*'ISSUE SCORE from EIKON'!DS420)+('ISSUE SCORE from EIKON'!EH420*'WEIGHTED from Refinitive'!$B$15)+('WEIGHTED from Refinitive'!$B$16*'ISSUE SCORE from EIKON'!EW420)</f>
        <v>24.805500289621435</v>
      </c>
      <c r="N417" s="1">
        <f>('WEIGHTED from Refinitive'!$B$3*'ISSUE SCORE from EIKON'!S420)+('WEIGHTED from Refinitive'!$B$4*'ISSUE SCORE from EIKON'!AH420)+('ISSUE SCORE from EIKON'!AW420*'WEIGHTED from Refinitive'!$B$5)+('WEIGHTED from Refinitive'!$B$8*'ISSUE SCORE from EIKON'!BL420)+('ISSUE SCORE from EIKON'!CA420*'WEIGHTED from Refinitive'!$B$9)+('WEIGHTED from Refinitive'!$B$10*'ISSUE SCORE from EIKON'!CP420)+('ISSUE SCORE from EIKON'!DE420*'WEIGHTED from Refinitive'!$B$11)+('WEIGHTED from Refinitive'!$B$14*'ISSUE SCORE from EIKON'!DT420)+('ISSUE SCORE from EIKON'!EI420*'WEIGHTED from Refinitive'!$B$15)+('WEIGHTED from Refinitive'!$B$16*'ISSUE SCORE from EIKON'!EX420)</f>
        <v>40.423890692640654</v>
      </c>
      <c r="O417" s="1">
        <f>('WEIGHTED from Refinitive'!$B$3*'ISSUE SCORE from EIKON'!T420)+('WEIGHTED from Refinitive'!$B$4*'ISSUE SCORE from EIKON'!AI420)+('ISSUE SCORE from EIKON'!AX420*'WEIGHTED from Refinitive'!$B$5)+('WEIGHTED from Refinitive'!$B$8*'ISSUE SCORE from EIKON'!BM420)+('ISSUE SCORE from EIKON'!CB420*'WEIGHTED from Refinitive'!$B$9)+('WEIGHTED from Refinitive'!$B$10*'ISSUE SCORE from EIKON'!CQ420)+('ISSUE SCORE from EIKON'!DF420*'WEIGHTED from Refinitive'!$B$11)+('WEIGHTED from Refinitive'!$B$14*'ISSUE SCORE from EIKON'!DU420)+('ISSUE SCORE from EIKON'!EJ420*'WEIGHTED from Refinitive'!$B$15)+('WEIGHTED from Refinitive'!$B$16*'ISSUE SCORE from EIKON'!EY420)</f>
        <v>40.616766424998559</v>
      </c>
      <c r="P417" s="1">
        <f>('WEIGHTED from Refinitive'!$B$3*'ISSUE SCORE from EIKON'!U420)+('WEIGHTED from Refinitive'!$B$4*'ISSUE SCORE from EIKON'!AJ420)+('ISSUE SCORE from EIKON'!AY420*'WEIGHTED from Refinitive'!$B$5)+('WEIGHTED from Refinitive'!$B$8*'ISSUE SCORE from EIKON'!BN420)+('ISSUE SCORE from EIKON'!CC420*'WEIGHTED from Refinitive'!$B$9)+('WEIGHTED from Refinitive'!$B$10*'ISSUE SCORE from EIKON'!CR420)+('ISSUE SCORE from EIKON'!DG420*'WEIGHTED from Refinitive'!$B$11)+('WEIGHTED from Refinitive'!$B$14*'ISSUE SCORE from EIKON'!DV420)+('ISSUE SCORE from EIKON'!EK420*'WEIGHTED from Refinitive'!$B$15)+('WEIGHTED from Refinitive'!$B$16*'ISSUE SCORE from EIKON'!EZ420)</f>
        <v>39.189926810477616</v>
      </c>
    </row>
    <row r="418" spans="1:16" ht="15">
      <c r="A418" s="11" t="s">
        <v>492</v>
      </c>
      <c r="B418" s="1">
        <f>('WEIGHTED from Refinitive'!$B$3*'ISSUE SCORE from EIKON'!G421)+('WEIGHTED from Refinitive'!$B$4*'ISSUE SCORE from EIKON'!V421)+('ISSUE SCORE from EIKON'!AK421*'WEIGHTED from Refinitive'!$B$5)+('WEIGHTED from Refinitive'!$B$8*'ISSUE SCORE from EIKON'!AZ421)+('ISSUE SCORE from EIKON'!BO421*'WEIGHTED from Refinitive'!$B$9)+('WEIGHTED from Refinitive'!$B$10*'ISSUE SCORE from EIKON'!CD421)+('ISSUE SCORE from EIKON'!CS421*'WEIGHTED from Refinitive'!$B$11)+('WEIGHTED from Refinitive'!$B$14*'ISSUE SCORE from EIKON'!DH421)+('ISSUE SCORE from EIKON'!DW421*'WEIGHTED from Refinitive'!$B$15)+('WEIGHTED from Refinitive'!$B$16*'ISSUE SCORE from EIKON'!EL421)</f>
        <v>44.032048415898657</v>
      </c>
      <c r="C418" s="1">
        <f>('WEIGHTED from Refinitive'!$B$3*'ISSUE SCORE from EIKON'!H421)+('WEIGHTED from Refinitive'!$B$4*'ISSUE SCORE from EIKON'!W421)+('ISSUE SCORE from EIKON'!AL421*'WEIGHTED from Refinitive'!$B$5)+('WEIGHTED from Refinitive'!$B$8*'ISSUE SCORE from EIKON'!BA421)+('ISSUE SCORE from EIKON'!BP421*'WEIGHTED from Refinitive'!$B$9)+('WEIGHTED from Refinitive'!$B$10*'ISSUE SCORE from EIKON'!CE421)+('ISSUE SCORE from EIKON'!CT421*'WEIGHTED from Refinitive'!$B$11)+('WEIGHTED from Refinitive'!$B$14*'ISSUE SCORE from EIKON'!DI421)+('ISSUE SCORE from EIKON'!DX421*'WEIGHTED from Refinitive'!$B$15)+('WEIGHTED from Refinitive'!$B$16*'ISSUE SCORE from EIKON'!EM421)</f>
        <v>48.88952302256277</v>
      </c>
      <c r="D418" s="1">
        <f>('WEIGHTED from Refinitive'!$B$3*'ISSUE SCORE from EIKON'!I421)+('WEIGHTED from Refinitive'!$B$4*'ISSUE SCORE from EIKON'!X421)+('ISSUE SCORE from EIKON'!AM421*'WEIGHTED from Refinitive'!$B$5)+('WEIGHTED from Refinitive'!$B$8*'ISSUE SCORE from EIKON'!BB421)+('ISSUE SCORE from EIKON'!BQ421*'WEIGHTED from Refinitive'!$B$9)+('WEIGHTED from Refinitive'!$B$10*'ISSUE SCORE from EIKON'!CF421)+('ISSUE SCORE from EIKON'!CU421*'WEIGHTED from Refinitive'!$B$11)+('WEIGHTED from Refinitive'!$B$14*'ISSUE SCORE from EIKON'!DJ421)+('ISSUE SCORE from EIKON'!DY421*'WEIGHTED from Refinitive'!$B$15)+('WEIGHTED from Refinitive'!$B$16*'ISSUE SCORE from EIKON'!EN421)</f>
        <v>39.215700053093435</v>
      </c>
      <c r="E418" s="1">
        <f>('WEIGHTED from Refinitive'!$B$3*'ISSUE SCORE from EIKON'!J421)+('WEIGHTED from Refinitive'!$B$4*'ISSUE SCORE from EIKON'!Y421)+('ISSUE SCORE from EIKON'!AN421*'WEIGHTED from Refinitive'!$B$5)+('WEIGHTED from Refinitive'!$B$8*'ISSUE SCORE from EIKON'!BC421)+('ISSUE SCORE from EIKON'!BR421*'WEIGHTED from Refinitive'!$B$9)+('WEIGHTED from Refinitive'!$B$10*'ISSUE SCORE from EIKON'!CG421)+('ISSUE SCORE from EIKON'!CV421*'WEIGHTED from Refinitive'!$B$11)+('WEIGHTED from Refinitive'!$B$14*'ISSUE SCORE from EIKON'!DK421)+('ISSUE SCORE from EIKON'!DZ421*'WEIGHTED from Refinitive'!$B$15)+('WEIGHTED from Refinitive'!$B$16*'ISSUE SCORE from EIKON'!EO421)</f>
        <v>33.59583390690446</v>
      </c>
      <c r="F418" s="1">
        <f>('WEIGHTED from Refinitive'!$B$3*'ISSUE SCORE from EIKON'!K421)+('WEIGHTED from Refinitive'!$B$4*'ISSUE SCORE from EIKON'!Z421)+('ISSUE SCORE from EIKON'!AO421*'WEIGHTED from Refinitive'!$B$5)+('WEIGHTED from Refinitive'!$B$8*'ISSUE SCORE from EIKON'!BD421)+('ISSUE SCORE from EIKON'!BS421*'WEIGHTED from Refinitive'!$B$9)+('WEIGHTED from Refinitive'!$B$10*'ISSUE SCORE from EIKON'!CH421)+('ISSUE SCORE from EIKON'!CW421*'WEIGHTED from Refinitive'!$B$11)+('WEIGHTED from Refinitive'!$B$14*'ISSUE SCORE from EIKON'!DL421)+('ISSUE SCORE from EIKON'!EA421*'WEIGHTED from Refinitive'!$B$15)+('WEIGHTED from Refinitive'!$B$16*'ISSUE SCORE from EIKON'!EP421)</f>
        <v>34.763492241703219</v>
      </c>
      <c r="G418" s="1">
        <f>('WEIGHTED from Refinitive'!$B$3*'ISSUE SCORE from EIKON'!L421)+('WEIGHTED from Refinitive'!$B$4*'ISSUE SCORE from EIKON'!AA421)+('ISSUE SCORE from EIKON'!AP421*'WEIGHTED from Refinitive'!$B$5)+('WEIGHTED from Refinitive'!$B$8*'ISSUE SCORE from EIKON'!BE421)+('ISSUE SCORE from EIKON'!BT421*'WEIGHTED from Refinitive'!$B$9)+('WEIGHTED from Refinitive'!$B$10*'ISSUE SCORE from EIKON'!CI421)+('ISSUE SCORE from EIKON'!CX421*'WEIGHTED from Refinitive'!$B$11)+('WEIGHTED from Refinitive'!$B$14*'ISSUE SCORE from EIKON'!DM421)+('ISSUE SCORE from EIKON'!EB421*'WEIGHTED from Refinitive'!$B$15)+('WEIGHTED from Refinitive'!$B$16*'ISSUE SCORE from EIKON'!EQ421)</f>
        <v>26.831393037719991</v>
      </c>
      <c r="H418" s="1">
        <f>('WEIGHTED from Refinitive'!$B$3*'ISSUE SCORE from EIKON'!M421)+('WEIGHTED from Refinitive'!$B$4*'ISSUE SCORE from EIKON'!AB421)+('ISSUE SCORE from EIKON'!AQ421*'WEIGHTED from Refinitive'!$B$5)+('WEIGHTED from Refinitive'!$B$8*'ISSUE SCORE from EIKON'!BF421)+('ISSUE SCORE from EIKON'!BU421*'WEIGHTED from Refinitive'!$B$9)+('WEIGHTED from Refinitive'!$B$10*'ISSUE SCORE from EIKON'!CJ421)+('ISSUE SCORE from EIKON'!CY421*'WEIGHTED from Refinitive'!$B$11)+('WEIGHTED from Refinitive'!$B$14*'ISSUE SCORE from EIKON'!DN421)+('ISSUE SCORE from EIKON'!EC421*'WEIGHTED from Refinitive'!$B$15)+('WEIGHTED from Refinitive'!$B$16*'ISSUE SCORE from EIKON'!ER421)</f>
        <v>23.946271409268505</v>
      </c>
      <c r="I418" s="1">
        <f>('WEIGHTED from Refinitive'!$B$3*'ISSUE SCORE from EIKON'!N421)+('WEIGHTED from Refinitive'!$B$4*'ISSUE SCORE from EIKON'!AC421)+('ISSUE SCORE from EIKON'!AR421*'WEIGHTED from Refinitive'!$B$5)+('WEIGHTED from Refinitive'!$B$8*'ISSUE SCORE from EIKON'!BG421)+('ISSUE SCORE from EIKON'!BV421*'WEIGHTED from Refinitive'!$B$9)+('WEIGHTED from Refinitive'!$B$10*'ISSUE SCORE from EIKON'!CK421)+('ISSUE SCORE from EIKON'!CZ421*'WEIGHTED from Refinitive'!$B$11)+('WEIGHTED from Refinitive'!$B$14*'ISSUE SCORE from EIKON'!DO421)+('ISSUE SCORE from EIKON'!ED421*'WEIGHTED from Refinitive'!$B$15)+('WEIGHTED from Refinitive'!$B$16*'ISSUE SCORE from EIKON'!ES421)</f>
        <v>24.301028815277942</v>
      </c>
      <c r="J418" s="1">
        <f>('WEIGHTED from Refinitive'!$B$3*'ISSUE SCORE from EIKON'!O421)+('WEIGHTED from Refinitive'!$B$4*'ISSUE SCORE from EIKON'!AD421)+('ISSUE SCORE from EIKON'!AS421*'WEIGHTED from Refinitive'!$B$5)+('WEIGHTED from Refinitive'!$B$8*'ISSUE SCORE from EIKON'!BH421)+('ISSUE SCORE from EIKON'!BW421*'WEIGHTED from Refinitive'!$B$9)+('WEIGHTED from Refinitive'!$B$10*'ISSUE SCORE from EIKON'!CL421)+('ISSUE SCORE from EIKON'!DA421*'WEIGHTED from Refinitive'!$B$11)+('WEIGHTED from Refinitive'!$B$14*'ISSUE SCORE from EIKON'!DP421)+('ISSUE SCORE from EIKON'!EE421*'WEIGHTED from Refinitive'!$B$15)+('WEIGHTED from Refinitive'!$B$16*'ISSUE SCORE from EIKON'!ET421)</f>
        <v>23.393384758516302</v>
      </c>
      <c r="K418" s="1">
        <f>('WEIGHTED from Refinitive'!$B$3*'ISSUE SCORE from EIKON'!P421)+('WEIGHTED from Refinitive'!$B$4*'ISSUE SCORE from EIKON'!AE421)+('ISSUE SCORE from EIKON'!AT421*'WEIGHTED from Refinitive'!$B$5)+('WEIGHTED from Refinitive'!$B$8*'ISSUE SCORE from EIKON'!BI421)+('ISSUE SCORE from EIKON'!BX421*'WEIGHTED from Refinitive'!$B$9)+('WEIGHTED from Refinitive'!$B$10*'ISSUE SCORE from EIKON'!CM421)+('ISSUE SCORE from EIKON'!DB421*'WEIGHTED from Refinitive'!$B$11)+('WEIGHTED from Refinitive'!$B$14*'ISSUE SCORE from EIKON'!DQ421)+('ISSUE SCORE from EIKON'!EF421*'WEIGHTED from Refinitive'!$B$15)+('WEIGHTED from Refinitive'!$B$16*'ISSUE SCORE from EIKON'!EU421)</f>
        <v>24.957525167582197</v>
      </c>
      <c r="L418" s="1">
        <f>('WEIGHTED from Refinitive'!$B$3*'ISSUE SCORE from EIKON'!Q421)+('WEIGHTED from Refinitive'!$B$4*'ISSUE SCORE from EIKON'!AF421)+('ISSUE SCORE from EIKON'!AU421*'WEIGHTED from Refinitive'!$B$5)+('WEIGHTED from Refinitive'!$B$8*'ISSUE SCORE from EIKON'!BJ421)+('ISSUE SCORE from EIKON'!BY421*'WEIGHTED from Refinitive'!$B$9)+('WEIGHTED from Refinitive'!$B$10*'ISSUE SCORE from EIKON'!CN421)+('ISSUE SCORE from EIKON'!DC421*'WEIGHTED from Refinitive'!$B$11)+('WEIGHTED from Refinitive'!$B$14*'ISSUE SCORE from EIKON'!DR421)+('ISSUE SCORE from EIKON'!EG421*'WEIGHTED from Refinitive'!$B$15)+('WEIGHTED from Refinitive'!$B$16*'ISSUE SCORE from EIKON'!EV421)</f>
        <v>30.826918277048705</v>
      </c>
      <c r="M418" s="1">
        <f>('WEIGHTED from Refinitive'!$B$3*'ISSUE SCORE from EIKON'!R421)+('WEIGHTED from Refinitive'!$B$4*'ISSUE SCORE from EIKON'!AG421)+('ISSUE SCORE from EIKON'!AV421*'WEIGHTED from Refinitive'!$B$5)+('WEIGHTED from Refinitive'!$B$8*'ISSUE SCORE from EIKON'!BK421)+('ISSUE SCORE from EIKON'!BZ421*'WEIGHTED from Refinitive'!$B$9)+('WEIGHTED from Refinitive'!$B$10*'ISSUE SCORE from EIKON'!CO421)+('ISSUE SCORE from EIKON'!DD421*'WEIGHTED from Refinitive'!$B$11)+('WEIGHTED from Refinitive'!$B$14*'ISSUE SCORE from EIKON'!DS421)+('ISSUE SCORE from EIKON'!EH421*'WEIGHTED from Refinitive'!$B$15)+('WEIGHTED from Refinitive'!$B$16*'ISSUE SCORE from EIKON'!EW421)</f>
        <v>27.229141238590486</v>
      </c>
      <c r="N418" s="1">
        <f>('WEIGHTED from Refinitive'!$B$3*'ISSUE SCORE from EIKON'!S421)+('WEIGHTED from Refinitive'!$B$4*'ISSUE SCORE from EIKON'!AH421)+('ISSUE SCORE from EIKON'!AW421*'WEIGHTED from Refinitive'!$B$5)+('WEIGHTED from Refinitive'!$B$8*'ISSUE SCORE from EIKON'!BL421)+('ISSUE SCORE from EIKON'!CA421*'WEIGHTED from Refinitive'!$B$9)+('WEIGHTED from Refinitive'!$B$10*'ISSUE SCORE from EIKON'!CP421)+('ISSUE SCORE from EIKON'!DE421*'WEIGHTED from Refinitive'!$B$11)+('WEIGHTED from Refinitive'!$B$14*'ISSUE SCORE from EIKON'!DT421)+('ISSUE SCORE from EIKON'!EI421*'WEIGHTED from Refinitive'!$B$15)+('WEIGHTED from Refinitive'!$B$16*'ISSUE SCORE from EIKON'!EX421)</f>
        <v>25.822387669801433</v>
      </c>
      <c r="O418" s="1">
        <f>('WEIGHTED from Refinitive'!$B$3*'ISSUE SCORE from EIKON'!T421)+('WEIGHTED from Refinitive'!$B$4*'ISSUE SCORE from EIKON'!AI421)+('ISSUE SCORE from EIKON'!AX421*'WEIGHTED from Refinitive'!$B$5)+('WEIGHTED from Refinitive'!$B$8*'ISSUE SCORE from EIKON'!BM421)+('ISSUE SCORE from EIKON'!CB421*'WEIGHTED from Refinitive'!$B$9)+('WEIGHTED from Refinitive'!$B$10*'ISSUE SCORE from EIKON'!CQ421)+('ISSUE SCORE from EIKON'!DF421*'WEIGHTED from Refinitive'!$B$11)+('WEIGHTED from Refinitive'!$B$14*'ISSUE SCORE from EIKON'!DU421)+('ISSUE SCORE from EIKON'!EJ421*'WEIGHTED from Refinitive'!$B$15)+('WEIGHTED from Refinitive'!$B$16*'ISSUE SCORE from EIKON'!EY421)</f>
        <v>32.392538583959393</v>
      </c>
      <c r="P418" s="1">
        <f>('WEIGHTED from Refinitive'!$B$3*'ISSUE SCORE from EIKON'!U421)+('WEIGHTED from Refinitive'!$B$4*'ISSUE SCORE from EIKON'!AJ421)+('ISSUE SCORE from EIKON'!AY421*'WEIGHTED from Refinitive'!$B$5)+('WEIGHTED from Refinitive'!$B$8*'ISSUE SCORE from EIKON'!BN421)+('ISSUE SCORE from EIKON'!CC421*'WEIGHTED from Refinitive'!$B$9)+('WEIGHTED from Refinitive'!$B$10*'ISSUE SCORE from EIKON'!CR421)+('ISSUE SCORE from EIKON'!DG421*'WEIGHTED from Refinitive'!$B$11)+('WEIGHTED from Refinitive'!$B$14*'ISSUE SCORE from EIKON'!DV421)+('ISSUE SCORE from EIKON'!EK421*'WEIGHTED from Refinitive'!$B$15)+('WEIGHTED from Refinitive'!$B$16*'ISSUE SCORE from EIKON'!EZ421)</f>
        <v>38.274905838041398</v>
      </c>
    </row>
    <row r="419" spans="1:16" ht="15">
      <c r="A419" s="11" t="s">
        <v>491</v>
      </c>
      <c r="B419" s="1">
        <f>('WEIGHTED from Refinitive'!$B$3*'ISSUE SCORE from EIKON'!G422)+('WEIGHTED from Refinitive'!$B$4*'ISSUE SCORE from EIKON'!V422)+('ISSUE SCORE from EIKON'!AK422*'WEIGHTED from Refinitive'!$B$5)+('WEIGHTED from Refinitive'!$B$8*'ISSUE SCORE from EIKON'!AZ422)+('ISSUE SCORE from EIKON'!BO422*'WEIGHTED from Refinitive'!$B$9)+('WEIGHTED from Refinitive'!$B$10*'ISSUE SCORE from EIKON'!CD422)+('ISSUE SCORE from EIKON'!CS422*'WEIGHTED from Refinitive'!$B$11)+('WEIGHTED from Refinitive'!$B$14*'ISSUE SCORE from EIKON'!DH422)+('ISSUE SCORE from EIKON'!DW422*'WEIGHTED from Refinitive'!$B$15)+('WEIGHTED from Refinitive'!$B$16*'ISSUE SCORE from EIKON'!EL422)</f>
        <v>72.998080061832681</v>
      </c>
      <c r="C419" s="1">
        <f>('WEIGHTED from Refinitive'!$B$3*'ISSUE SCORE from EIKON'!H422)+('WEIGHTED from Refinitive'!$B$4*'ISSUE SCORE from EIKON'!W422)+('ISSUE SCORE from EIKON'!AL422*'WEIGHTED from Refinitive'!$B$5)+('WEIGHTED from Refinitive'!$B$8*'ISSUE SCORE from EIKON'!BA422)+('ISSUE SCORE from EIKON'!BP422*'WEIGHTED from Refinitive'!$B$9)+('WEIGHTED from Refinitive'!$B$10*'ISSUE SCORE from EIKON'!CE422)+('ISSUE SCORE from EIKON'!CT422*'WEIGHTED from Refinitive'!$B$11)+('WEIGHTED from Refinitive'!$B$14*'ISSUE SCORE from EIKON'!DI422)+('ISSUE SCORE from EIKON'!DX422*'WEIGHTED from Refinitive'!$B$15)+('WEIGHTED from Refinitive'!$B$16*'ISSUE SCORE from EIKON'!EM422)</f>
        <v>72.260967646613608</v>
      </c>
      <c r="D419" s="1">
        <f>('WEIGHTED from Refinitive'!$B$3*'ISSUE SCORE from EIKON'!I422)+('WEIGHTED from Refinitive'!$B$4*'ISSUE SCORE from EIKON'!X422)+('ISSUE SCORE from EIKON'!AM422*'WEIGHTED from Refinitive'!$B$5)+('WEIGHTED from Refinitive'!$B$8*'ISSUE SCORE from EIKON'!BB422)+('ISSUE SCORE from EIKON'!BQ422*'WEIGHTED from Refinitive'!$B$9)+('WEIGHTED from Refinitive'!$B$10*'ISSUE SCORE from EIKON'!CF422)+('ISSUE SCORE from EIKON'!CU422*'WEIGHTED from Refinitive'!$B$11)+('WEIGHTED from Refinitive'!$B$14*'ISSUE SCORE from EIKON'!DJ422)+('ISSUE SCORE from EIKON'!DY422*'WEIGHTED from Refinitive'!$B$15)+('WEIGHTED from Refinitive'!$B$16*'ISSUE SCORE from EIKON'!EN422)</f>
        <v>74.073814972276395</v>
      </c>
      <c r="E419" s="1">
        <f>('WEIGHTED from Refinitive'!$B$3*'ISSUE SCORE from EIKON'!J422)+('WEIGHTED from Refinitive'!$B$4*'ISSUE SCORE from EIKON'!Y422)+('ISSUE SCORE from EIKON'!AN422*'WEIGHTED from Refinitive'!$B$5)+('WEIGHTED from Refinitive'!$B$8*'ISSUE SCORE from EIKON'!BC422)+('ISSUE SCORE from EIKON'!BR422*'WEIGHTED from Refinitive'!$B$9)+('WEIGHTED from Refinitive'!$B$10*'ISSUE SCORE from EIKON'!CG422)+('ISSUE SCORE from EIKON'!CV422*'WEIGHTED from Refinitive'!$B$11)+('WEIGHTED from Refinitive'!$B$14*'ISSUE SCORE from EIKON'!DK422)+('ISSUE SCORE from EIKON'!DZ422*'WEIGHTED from Refinitive'!$B$15)+('WEIGHTED from Refinitive'!$B$16*'ISSUE SCORE from EIKON'!EO422)</f>
        <v>72.369980019979991</v>
      </c>
      <c r="F419" s="1">
        <f>('WEIGHTED from Refinitive'!$B$3*'ISSUE SCORE from EIKON'!K422)+('WEIGHTED from Refinitive'!$B$4*'ISSUE SCORE from EIKON'!Z422)+('ISSUE SCORE from EIKON'!AO422*'WEIGHTED from Refinitive'!$B$5)+('WEIGHTED from Refinitive'!$B$8*'ISSUE SCORE from EIKON'!BD422)+('ISSUE SCORE from EIKON'!BS422*'WEIGHTED from Refinitive'!$B$9)+('WEIGHTED from Refinitive'!$B$10*'ISSUE SCORE from EIKON'!CH422)+('ISSUE SCORE from EIKON'!CW422*'WEIGHTED from Refinitive'!$B$11)+('WEIGHTED from Refinitive'!$B$14*'ISSUE SCORE from EIKON'!DL422)+('ISSUE SCORE from EIKON'!EA422*'WEIGHTED from Refinitive'!$B$15)+('WEIGHTED from Refinitive'!$B$16*'ISSUE SCORE from EIKON'!EP422)</f>
        <v>69.812171127888305</v>
      </c>
      <c r="G419" s="1">
        <f>('WEIGHTED from Refinitive'!$B$3*'ISSUE SCORE from EIKON'!L422)+('WEIGHTED from Refinitive'!$B$4*'ISSUE SCORE from EIKON'!AA422)+('ISSUE SCORE from EIKON'!AP422*'WEIGHTED from Refinitive'!$B$5)+('WEIGHTED from Refinitive'!$B$8*'ISSUE SCORE from EIKON'!BE422)+('ISSUE SCORE from EIKON'!BT422*'WEIGHTED from Refinitive'!$B$9)+('WEIGHTED from Refinitive'!$B$10*'ISSUE SCORE from EIKON'!CI422)+('ISSUE SCORE from EIKON'!CX422*'WEIGHTED from Refinitive'!$B$11)+('WEIGHTED from Refinitive'!$B$14*'ISSUE SCORE from EIKON'!DM422)+('ISSUE SCORE from EIKON'!EB422*'WEIGHTED from Refinitive'!$B$15)+('WEIGHTED from Refinitive'!$B$16*'ISSUE SCORE from EIKON'!EQ422)</f>
        <v>67.811059009934894</v>
      </c>
      <c r="H419" s="1">
        <f>('WEIGHTED from Refinitive'!$B$3*'ISSUE SCORE from EIKON'!M422)+('WEIGHTED from Refinitive'!$B$4*'ISSUE SCORE from EIKON'!AB422)+('ISSUE SCORE from EIKON'!AQ422*'WEIGHTED from Refinitive'!$B$5)+('WEIGHTED from Refinitive'!$B$8*'ISSUE SCORE from EIKON'!BF422)+('ISSUE SCORE from EIKON'!BU422*'WEIGHTED from Refinitive'!$B$9)+('WEIGHTED from Refinitive'!$B$10*'ISSUE SCORE from EIKON'!CJ422)+('ISSUE SCORE from EIKON'!CY422*'WEIGHTED from Refinitive'!$B$11)+('WEIGHTED from Refinitive'!$B$14*'ISSUE SCORE from EIKON'!DN422)+('ISSUE SCORE from EIKON'!EC422*'WEIGHTED from Refinitive'!$B$15)+('WEIGHTED from Refinitive'!$B$16*'ISSUE SCORE from EIKON'!ER422)</f>
        <v>70.365522540983534</v>
      </c>
      <c r="I419" s="1">
        <f>('WEIGHTED from Refinitive'!$B$3*'ISSUE SCORE from EIKON'!N422)+('WEIGHTED from Refinitive'!$B$4*'ISSUE SCORE from EIKON'!AC422)+('ISSUE SCORE from EIKON'!AR422*'WEIGHTED from Refinitive'!$B$5)+('WEIGHTED from Refinitive'!$B$8*'ISSUE SCORE from EIKON'!BG422)+('ISSUE SCORE from EIKON'!BV422*'WEIGHTED from Refinitive'!$B$9)+('WEIGHTED from Refinitive'!$B$10*'ISSUE SCORE from EIKON'!CK422)+('ISSUE SCORE from EIKON'!CZ422*'WEIGHTED from Refinitive'!$B$11)+('WEIGHTED from Refinitive'!$B$14*'ISSUE SCORE from EIKON'!DO422)+('ISSUE SCORE from EIKON'!ED422*'WEIGHTED from Refinitive'!$B$15)+('WEIGHTED from Refinitive'!$B$16*'ISSUE SCORE from EIKON'!ES422)</f>
        <v>74.246186521725235</v>
      </c>
      <c r="J419" s="1">
        <f>('WEIGHTED from Refinitive'!$B$3*'ISSUE SCORE from EIKON'!O422)+('WEIGHTED from Refinitive'!$B$4*'ISSUE SCORE from EIKON'!AD422)+('ISSUE SCORE from EIKON'!AS422*'WEIGHTED from Refinitive'!$B$5)+('WEIGHTED from Refinitive'!$B$8*'ISSUE SCORE from EIKON'!BH422)+('ISSUE SCORE from EIKON'!BW422*'WEIGHTED from Refinitive'!$B$9)+('WEIGHTED from Refinitive'!$B$10*'ISSUE SCORE from EIKON'!CL422)+('ISSUE SCORE from EIKON'!DA422*'WEIGHTED from Refinitive'!$B$11)+('WEIGHTED from Refinitive'!$B$14*'ISSUE SCORE from EIKON'!DP422)+('ISSUE SCORE from EIKON'!EE422*'WEIGHTED from Refinitive'!$B$15)+('WEIGHTED from Refinitive'!$B$16*'ISSUE SCORE from EIKON'!ET422)</f>
        <v>68.51891283417774</v>
      </c>
      <c r="K419" s="1">
        <f>('WEIGHTED from Refinitive'!$B$3*'ISSUE SCORE from EIKON'!P422)+('WEIGHTED from Refinitive'!$B$4*'ISSUE SCORE from EIKON'!AE422)+('ISSUE SCORE from EIKON'!AT422*'WEIGHTED from Refinitive'!$B$5)+('WEIGHTED from Refinitive'!$B$8*'ISSUE SCORE from EIKON'!BI422)+('ISSUE SCORE from EIKON'!BX422*'WEIGHTED from Refinitive'!$B$9)+('WEIGHTED from Refinitive'!$B$10*'ISSUE SCORE from EIKON'!CM422)+('ISSUE SCORE from EIKON'!DB422*'WEIGHTED from Refinitive'!$B$11)+('WEIGHTED from Refinitive'!$B$14*'ISSUE SCORE from EIKON'!DQ422)+('ISSUE SCORE from EIKON'!EF422*'WEIGHTED from Refinitive'!$B$15)+('WEIGHTED from Refinitive'!$B$16*'ISSUE SCORE from EIKON'!EU422)</f>
        <v>77.314855578558721</v>
      </c>
      <c r="L419" s="1">
        <f>('WEIGHTED from Refinitive'!$B$3*'ISSUE SCORE from EIKON'!Q422)+('WEIGHTED from Refinitive'!$B$4*'ISSUE SCORE from EIKON'!AF422)+('ISSUE SCORE from EIKON'!AU422*'WEIGHTED from Refinitive'!$B$5)+('WEIGHTED from Refinitive'!$B$8*'ISSUE SCORE from EIKON'!BJ422)+('ISSUE SCORE from EIKON'!BY422*'WEIGHTED from Refinitive'!$B$9)+('WEIGHTED from Refinitive'!$B$10*'ISSUE SCORE from EIKON'!CN422)+('ISSUE SCORE from EIKON'!DC422*'WEIGHTED from Refinitive'!$B$11)+('WEIGHTED from Refinitive'!$B$14*'ISSUE SCORE from EIKON'!DR422)+('ISSUE SCORE from EIKON'!EG422*'WEIGHTED from Refinitive'!$B$15)+('WEIGHTED from Refinitive'!$B$16*'ISSUE SCORE from EIKON'!EV422)</f>
        <v>65.941769102616021</v>
      </c>
      <c r="M419" s="1">
        <f>('WEIGHTED from Refinitive'!$B$3*'ISSUE SCORE from EIKON'!R422)+('WEIGHTED from Refinitive'!$B$4*'ISSUE SCORE from EIKON'!AG422)+('ISSUE SCORE from EIKON'!AV422*'WEIGHTED from Refinitive'!$B$5)+('WEIGHTED from Refinitive'!$B$8*'ISSUE SCORE from EIKON'!BK422)+('ISSUE SCORE from EIKON'!BZ422*'WEIGHTED from Refinitive'!$B$9)+('WEIGHTED from Refinitive'!$B$10*'ISSUE SCORE from EIKON'!CO422)+('ISSUE SCORE from EIKON'!DD422*'WEIGHTED from Refinitive'!$B$11)+('WEIGHTED from Refinitive'!$B$14*'ISSUE SCORE from EIKON'!DS422)+('ISSUE SCORE from EIKON'!EH422*'WEIGHTED from Refinitive'!$B$15)+('WEIGHTED from Refinitive'!$B$16*'ISSUE SCORE from EIKON'!EW422)</f>
        <v>63.643939393939363</v>
      </c>
      <c r="N419" s="1">
        <f>('WEIGHTED from Refinitive'!$B$3*'ISSUE SCORE from EIKON'!S422)+('WEIGHTED from Refinitive'!$B$4*'ISSUE SCORE from EIKON'!AH422)+('ISSUE SCORE from EIKON'!AW422*'WEIGHTED from Refinitive'!$B$5)+('WEIGHTED from Refinitive'!$B$8*'ISSUE SCORE from EIKON'!BL422)+('ISSUE SCORE from EIKON'!CA422*'WEIGHTED from Refinitive'!$B$9)+('WEIGHTED from Refinitive'!$B$10*'ISSUE SCORE from EIKON'!CP422)+('ISSUE SCORE from EIKON'!DE422*'WEIGHTED from Refinitive'!$B$11)+('WEIGHTED from Refinitive'!$B$14*'ISSUE SCORE from EIKON'!DT422)+('ISSUE SCORE from EIKON'!EI422*'WEIGHTED from Refinitive'!$B$15)+('WEIGHTED from Refinitive'!$B$16*'ISSUE SCORE from EIKON'!EX422)</f>
        <v>57.478241300378023</v>
      </c>
      <c r="O419" s="1">
        <f>('WEIGHTED from Refinitive'!$B$3*'ISSUE SCORE from EIKON'!T422)+('WEIGHTED from Refinitive'!$B$4*'ISSUE SCORE from EIKON'!AI422)+('ISSUE SCORE from EIKON'!AX422*'WEIGHTED from Refinitive'!$B$5)+('WEIGHTED from Refinitive'!$B$8*'ISSUE SCORE from EIKON'!BM422)+('ISSUE SCORE from EIKON'!CB422*'WEIGHTED from Refinitive'!$B$9)+('WEIGHTED from Refinitive'!$B$10*'ISSUE SCORE from EIKON'!CQ422)+('ISSUE SCORE from EIKON'!DF422*'WEIGHTED from Refinitive'!$B$11)+('WEIGHTED from Refinitive'!$B$14*'ISSUE SCORE from EIKON'!DU422)+('ISSUE SCORE from EIKON'!EJ422*'WEIGHTED from Refinitive'!$B$15)+('WEIGHTED from Refinitive'!$B$16*'ISSUE SCORE from EIKON'!EY422)</f>
        <v>47.393502824858736</v>
      </c>
      <c r="P419" s="1">
        <f>('WEIGHTED from Refinitive'!$B$3*'ISSUE SCORE from EIKON'!U422)+('WEIGHTED from Refinitive'!$B$4*'ISSUE SCORE from EIKON'!AJ422)+('ISSUE SCORE from EIKON'!AY422*'WEIGHTED from Refinitive'!$B$5)+('WEIGHTED from Refinitive'!$B$8*'ISSUE SCORE from EIKON'!BN422)+('ISSUE SCORE from EIKON'!CC422*'WEIGHTED from Refinitive'!$B$9)+('WEIGHTED from Refinitive'!$B$10*'ISSUE SCORE from EIKON'!CR422)+('ISSUE SCORE from EIKON'!DG422*'WEIGHTED from Refinitive'!$B$11)+('WEIGHTED from Refinitive'!$B$14*'ISSUE SCORE from EIKON'!DV422)+('ISSUE SCORE from EIKON'!EK422*'WEIGHTED from Refinitive'!$B$15)+('WEIGHTED from Refinitive'!$B$16*'ISSUE SCORE from EIKON'!EZ422)</f>
        <v>45.447411783618634</v>
      </c>
    </row>
    <row r="420" spans="1:16" ht="15">
      <c r="A420" s="11" t="s">
        <v>493</v>
      </c>
      <c r="B420" s="1">
        <f>('WEIGHTED from Refinitive'!$B$3*'ISSUE SCORE from EIKON'!G423)+('WEIGHTED from Refinitive'!$B$4*'ISSUE SCORE from EIKON'!V423)+('ISSUE SCORE from EIKON'!AK423*'WEIGHTED from Refinitive'!$B$5)+('WEIGHTED from Refinitive'!$B$8*'ISSUE SCORE from EIKON'!AZ423)+('ISSUE SCORE from EIKON'!BO423*'WEIGHTED from Refinitive'!$B$9)+('WEIGHTED from Refinitive'!$B$10*'ISSUE SCORE from EIKON'!CD423)+('ISSUE SCORE from EIKON'!CS423*'WEIGHTED from Refinitive'!$B$11)+('WEIGHTED from Refinitive'!$B$14*'ISSUE SCORE from EIKON'!DH423)+('ISSUE SCORE from EIKON'!DW423*'WEIGHTED from Refinitive'!$B$15)+('WEIGHTED from Refinitive'!$B$16*'ISSUE SCORE from EIKON'!EL423)</f>
        <v>66.343307674632314</v>
      </c>
      <c r="C420" s="1">
        <f>('WEIGHTED from Refinitive'!$B$3*'ISSUE SCORE from EIKON'!H423)+('WEIGHTED from Refinitive'!$B$4*'ISSUE SCORE from EIKON'!W423)+('ISSUE SCORE from EIKON'!AL423*'WEIGHTED from Refinitive'!$B$5)+('WEIGHTED from Refinitive'!$B$8*'ISSUE SCORE from EIKON'!BA423)+('ISSUE SCORE from EIKON'!BP423*'WEIGHTED from Refinitive'!$B$9)+('WEIGHTED from Refinitive'!$B$10*'ISSUE SCORE from EIKON'!CE423)+('ISSUE SCORE from EIKON'!CT423*'WEIGHTED from Refinitive'!$B$11)+('WEIGHTED from Refinitive'!$B$14*'ISSUE SCORE from EIKON'!DI423)+('ISSUE SCORE from EIKON'!DX423*'WEIGHTED from Refinitive'!$B$15)+('WEIGHTED from Refinitive'!$B$16*'ISSUE SCORE from EIKON'!EM423)</f>
        <v>0</v>
      </c>
      <c r="D420" s="1">
        <f>('WEIGHTED from Refinitive'!$B$3*'ISSUE SCORE from EIKON'!I423)+('WEIGHTED from Refinitive'!$B$4*'ISSUE SCORE from EIKON'!X423)+('ISSUE SCORE from EIKON'!AM423*'WEIGHTED from Refinitive'!$B$5)+('WEIGHTED from Refinitive'!$B$8*'ISSUE SCORE from EIKON'!BB423)+('ISSUE SCORE from EIKON'!BQ423*'WEIGHTED from Refinitive'!$B$9)+('WEIGHTED from Refinitive'!$B$10*'ISSUE SCORE from EIKON'!CF423)+('ISSUE SCORE from EIKON'!CU423*'WEIGHTED from Refinitive'!$B$11)+('WEIGHTED from Refinitive'!$B$14*'ISSUE SCORE from EIKON'!DJ423)+('ISSUE SCORE from EIKON'!DY423*'WEIGHTED from Refinitive'!$B$15)+('WEIGHTED from Refinitive'!$B$16*'ISSUE SCORE from EIKON'!EN423)</f>
        <v>58.713731586043693</v>
      </c>
      <c r="E420" s="1">
        <f>('WEIGHTED from Refinitive'!$B$3*'ISSUE SCORE from EIKON'!J423)+('WEIGHTED from Refinitive'!$B$4*'ISSUE SCORE from EIKON'!Y423)+('ISSUE SCORE from EIKON'!AN423*'WEIGHTED from Refinitive'!$B$5)+('WEIGHTED from Refinitive'!$B$8*'ISSUE SCORE from EIKON'!BC423)+('ISSUE SCORE from EIKON'!BR423*'WEIGHTED from Refinitive'!$B$9)+('WEIGHTED from Refinitive'!$B$10*'ISSUE SCORE from EIKON'!CG423)+('ISSUE SCORE from EIKON'!CV423*'WEIGHTED from Refinitive'!$B$11)+('WEIGHTED from Refinitive'!$B$14*'ISSUE SCORE from EIKON'!DK423)+('ISSUE SCORE from EIKON'!DZ423*'WEIGHTED from Refinitive'!$B$15)+('WEIGHTED from Refinitive'!$B$16*'ISSUE SCORE from EIKON'!EO423)</f>
        <v>58.489164836429516</v>
      </c>
      <c r="F420" s="1">
        <f>('WEIGHTED from Refinitive'!$B$3*'ISSUE SCORE from EIKON'!K423)+('WEIGHTED from Refinitive'!$B$4*'ISSUE SCORE from EIKON'!Z423)+('ISSUE SCORE from EIKON'!AO423*'WEIGHTED from Refinitive'!$B$5)+('WEIGHTED from Refinitive'!$B$8*'ISSUE SCORE from EIKON'!BD423)+('ISSUE SCORE from EIKON'!BS423*'WEIGHTED from Refinitive'!$B$9)+('WEIGHTED from Refinitive'!$B$10*'ISSUE SCORE from EIKON'!CH423)+('ISSUE SCORE from EIKON'!CW423*'WEIGHTED from Refinitive'!$B$11)+('WEIGHTED from Refinitive'!$B$14*'ISSUE SCORE from EIKON'!DL423)+('ISSUE SCORE from EIKON'!EA423*'WEIGHTED from Refinitive'!$B$15)+('WEIGHTED from Refinitive'!$B$16*'ISSUE SCORE from EIKON'!EP423)</f>
        <v>51.512610020311399</v>
      </c>
      <c r="G420" s="1">
        <f>('WEIGHTED from Refinitive'!$B$3*'ISSUE SCORE from EIKON'!L423)+('WEIGHTED from Refinitive'!$B$4*'ISSUE SCORE from EIKON'!AA423)+('ISSUE SCORE from EIKON'!AP423*'WEIGHTED from Refinitive'!$B$5)+('WEIGHTED from Refinitive'!$B$8*'ISSUE SCORE from EIKON'!BE423)+('ISSUE SCORE from EIKON'!BT423*'WEIGHTED from Refinitive'!$B$9)+('WEIGHTED from Refinitive'!$B$10*'ISSUE SCORE from EIKON'!CI423)+('ISSUE SCORE from EIKON'!CX423*'WEIGHTED from Refinitive'!$B$11)+('WEIGHTED from Refinitive'!$B$14*'ISSUE SCORE from EIKON'!DM423)+('ISSUE SCORE from EIKON'!EB423*'WEIGHTED from Refinitive'!$B$15)+('WEIGHTED from Refinitive'!$B$16*'ISSUE SCORE from EIKON'!EQ423)</f>
        <v>48.420655660129306</v>
      </c>
      <c r="H420" s="1">
        <f>('WEIGHTED from Refinitive'!$B$3*'ISSUE SCORE from EIKON'!M423)+('WEIGHTED from Refinitive'!$B$4*'ISSUE SCORE from EIKON'!AB423)+('ISSUE SCORE from EIKON'!AQ423*'WEIGHTED from Refinitive'!$B$5)+('WEIGHTED from Refinitive'!$B$8*'ISSUE SCORE from EIKON'!BF423)+('ISSUE SCORE from EIKON'!BU423*'WEIGHTED from Refinitive'!$B$9)+('WEIGHTED from Refinitive'!$B$10*'ISSUE SCORE from EIKON'!CJ423)+('ISSUE SCORE from EIKON'!CY423*'WEIGHTED from Refinitive'!$B$11)+('WEIGHTED from Refinitive'!$B$14*'ISSUE SCORE from EIKON'!DN423)+('ISSUE SCORE from EIKON'!EC423*'WEIGHTED from Refinitive'!$B$15)+('WEIGHTED from Refinitive'!$B$16*'ISSUE SCORE from EIKON'!ER423)</f>
        <v>59.011659639833937</v>
      </c>
      <c r="I420" s="1">
        <f>('WEIGHTED from Refinitive'!$B$3*'ISSUE SCORE from EIKON'!N423)+('WEIGHTED from Refinitive'!$B$4*'ISSUE SCORE from EIKON'!AC423)+('ISSUE SCORE from EIKON'!AR423*'WEIGHTED from Refinitive'!$B$5)+('WEIGHTED from Refinitive'!$B$8*'ISSUE SCORE from EIKON'!BG423)+('ISSUE SCORE from EIKON'!BV423*'WEIGHTED from Refinitive'!$B$9)+('WEIGHTED from Refinitive'!$B$10*'ISSUE SCORE from EIKON'!CK423)+('ISSUE SCORE from EIKON'!CZ423*'WEIGHTED from Refinitive'!$B$11)+('WEIGHTED from Refinitive'!$B$14*'ISSUE SCORE from EIKON'!DO423)+('ISSUE SCORE from EIKON'!ED423*'WEIGHTED from Refinitive'!$B$15)+('WEIGHTED from Refinitive'!$B$16*'ISSUE SCORE from EIKON'!ES423)</f>
        <v>60.401944903704333</v>
      </c>
      <c r="J420" s="1">
        <f>('WEIGHTED from Refinitive'!$B$3*'ISSUE SCORE from EIKON'!O423)+('WEIGHTED from Refinitive'!$B$4*'ISSUE SCORE from EIKON'!AD423)+('ISSUE SCORE from EIKON'!AS423*'WEIGHTED from Refinitive'!$B$5)+('WEIGHTED from Refinitive'!$B$8*'ISSUE SCORE from EIKON'!BH423)+('ISSUE SCORE from EIKON'!BW423*'WEIGHTED from Refinitive'!$B$9)+('WEIGHTED from Refinitive'!$B$10*'ISSUE SCORE from EIKON'!CL423)+('ISSUE SCORE from EIKON'!DA423*'WEIGHTED from Refinitive'!$B$11)+('WEIGHTED from Refinitive'!$B$14*'ISSUE SCORE from EIKON'!DP423)+('ISSUE SCORE from EIKON'!EE423*'WEIGHTED from Refinitive'!$B$15)+('WEIGHTED from Refinitive'!$B$16*'ISSUE SCORE from EIKON'!ET423)</f>
        <v>66.415226423166928</v>
      </c>
      <c r="K420" s="1">
        <f>('WEIGHTED from Refinitive'!$B$3*'ISSUE SCORE from EIKON'!P423)+('WEIGHTED from Refinitive'!$B$4*'ISSUE SCORE from EIKON'!AE423)+('ISSUE SCORE from EIKON'!AT423*'WEIGHTED from Refinitive'!$B$5)+('WEIGHTED from Refinitive'!$B$8*'ISSUE SCORE from EIKON'!BI423)+('ISSUE SCORE from EIKON'!BX423*'WEIGHTED from Refinitive'!$B$9)+('WEIGHTED from Refinitive'!$B$10*'ISSUE SCORE from EIKON'!CM423)+('ISSUE SCORE from EIKON'!DB423*'WEIGHTED from Refinitive'!$B$11)+('WEIGHTED from Refinitive'!$B$14*'ISSUE SCORE from EIKON'!DQ423)+('ISSUE SCORE from EIKON'!EF423*'WEIGHTED from Refinitive'!$B$15)+('WEIGHTED from Refinitive'!$B$16*'ISSUE SCORE from EIKON'!EU423)</f>
        <v>68.231706003962387</v>
      </c>
      <c r="L420" s="1">
        <f>('WEIGHTED from Refinitive'!$B$3*'ISSUE SCORE from EIKON'!Q423)+('WEIGHTED from Refinitive'!$B$4*'ISSUE SCORE from EIKON'!AF423)+('ISSUE SCORE from EIKON'!AU423*'WEIGHTED from Refinitive'!$B$5)+('WEIGHTED from Refinitive'!$B$8*'ISSUE SCORE from EIKON'!BJ423)+('ISSUE SCORE from EIKON'!BY423*'WEIGHTED from Refinitive'!$B$9)+('WEIGHTED from Refinitive'!$B$10*'ISSUE SCORE from EIKON'!CN423)+('ISSUE SCORE from EIKON'!DC423*'WEIGHTED from Refinitive'!$B$11)+('WEIGHTED from Refinitive'!$B$14*'ISSUE SCORE from EIKON'!DR423)+('ISSUE SCORE from EIKON'!EG423*'WEIGHTED from Refinitive'!$B$15)+('WEIGHTED from Refinitive'!$B$16*'ISSUE SCORE from EIKON'!EV423)</f>
        <v>68.42751690946929</v>
      </c>
      <c r="M420" s="1">
        <f>('WEIGHTED from Refinitive'!$B$3*'ISSUE SCORE from EIKON'!R423)+('WEIGHTED from Refinitive'!$B$4*'ISSUE SCORE from EIKON'!AG423)+('ISSUE SCORE from EIKON'!AV423*'WEIGHTED from Refinitive'!$B$5)+('WEIGHTED from Refinitive'!$B$8*'ISSUE SCORE from EIKON'!BK423)+('ISSUE SCORE from EIKON'!BZ423*'WEIGHTED from Refinitive'!$B$9)+('WEIGHTED from Refinitive'!$B$10*'ISSUE SCORE from EIKON'!CO423)+('ISSUE SCORE from EIKON'!DD423*'WEIGHTED from Refinitive'!$B$11)+('WEIGHTED from Refinitive'!$B$14*'ISSUE SCORE from EIKON'!DS423)+('ISSUE SCORE from EIKON'!EH423*'WEIGHTED from Refinitive'!$B$15)+('WEIGHTED from Refinitive'!$B$16*'ISSUE SCORE from EIKON'!EW423)</f>
        <v>63.063363548819254</v>
      </c>
      <c r="N420" s="1">
        <f>('WEIGHTED from Refinitive'!$B$3*'ISSUE SCORE from EIKON'!S423)+('WEIGHTED from Refinitive'!$B$4*'ISSUE SCORE from EIKON'!AH423)+('ISSUE SCORE from EIKON'!AW423*'WEIGHTED from Refinitive'!$B$5)+('WEIGHTED from Refinitive'!$B$8*'ISSUE SCORE from EIKON'!BL423)+('ISSUE SCORE from EIKON'!CA423*'WEIGHTED from Refinitive'!$B$9)+('WEIGHTED from Refinitive'!$B$10*'ISSUE SCORE from EIKON'!CP423)+('ISSUE SCORE from EIKON'!DE423*'WEIGHTED from Refinitive'!$B$11)+('WEIGHTED from Refinitive'!$B$14*'ISSUE SCORE from EIKON'!DT423)+('ISSUE SCORE from EIKON'!EI423*'WEIGHTED from Refinitive'!$B$15)+('WEIGHTED from Refinitive'!$B$16*'ISSUE SCORE from EIKON'!EX423)</f>
        <v>65.634714774856221</v>
      </c>
      <c r="O420" s="1">
        <f>('WEIGHTED from Refinitive'!$B$3*'ISSUE SCORE from EIKON'!T423)+('WEIGHTED from Refinitive'!$B$4*'ISSUE SCORE from EIKON'!AI423)+('ISSUE SCORE from EIKON'!AX423*'WEIGHTED from Refinitive'!$B$5)+('WEIGHTED from Refinitive'!$B$8*'ISSUE SCORE from EIKON'!BM423)+('ISSUE SCORE from EIKON'!CB423*'WEIGHTED from Refinitive'!$B$9)+('WEIGHTED from Refinitive'!$B$10*'ISSUE SCORE from EIKON'!CQ423)+('ISSUE SCORE from EIKON'!DF423*'WEIGHTED from Refinitive'!$B$11)+('WEIGHTED from Refinitive'!$B$14*'ISSUE SCORE from EIKON'!DU423)+('ISSUE SCORE from EIKON'!EJ423*'WEIGHTED from Refinitive'!$B$15)+('WEIGHTED from Refinitive'!$B$16*'ISSUE SCORE from EIKON'!EY423)</f>
        <v>64.462973484848447</v>
      </c>
      <c r="P420" s="1">
        <f>('WEIGHTED from Refinitive'!$B$3*'ISSUE SCORE from EIKON'!U423)+('WEIGHTED from Refinitive'!$B$4*'ISSUE SCORE from EIKON'!AJ423)+('ISSUE SCORE from EIKON'!AY423*'WEIGHTED from Refinitive'!$B$5)+('WEIGHTED from Refinitive'!$B$8*'ISSUE SCORE from EIKON'!BN423)+('ISSUE SCORE from EIKON'!CC423*'WEIGHTED from Refinitive'!$B$9)+('WEIGHTED from Refinitive'!$B$10*'ISSUE SCORE from EIKON'!CR423)+('ISSUE SCORE from EIKON'!DG423*'WEIGHTED from Refinitive'!$B$11)+('WEIGHTED from Refinitive'!$B$14*'ISSUE SCORE from EIKON'!DV423)+('ISSUE SCORE from EIKON'!EK423*'WEIGHTED from Refinitive'!$B$15)+('WEIGHTED from Refinitive'!$B$16*'ISSUE SCORE from EIKON'!EZ423)</f>
        <v>33.936783650276013</v>
      </c>
    </row>
    <row r="421" spans="1:16" ht="15">
      <c r="A421" s="11" t="s">
        <v>494</v>
      </c>
      <c r="B421" s="1">
        <f>('WEIGHTED from Refinitive'!$B$3*'ISSUE SCORE from EIKON'!G424)+('WEIGHTED from Refinitive'!$B$4*'ISSUE SCORE from EIKON'!V424)+('ISSUE SCORE from EIKON'!AK424*'WEIGHTED from Refinitive'!$B$5)+('WEIGHTED from Refinitive'!$B$8*'ISSUE SCORE from EIKON'!AZ424)+('ISSUE SCORE from EIKON'!BO424*'WEIGHTED from Refinitive'!$B$9)+('WEIGHTED from Refinitive'!$B$10*'ISSUE SCORE from EIKON'!CD424)+('ISSUE SCORE from EIKON'!CS424*'WEIGHTED from Refinitive'!$B$11)+('WEIGHTED from Refinitive'!$B$14*'ISSUE SCORE from EIKON'!DH424)+('ISSUE SCORE from EIKON'!DW424*'WEIGHTED from Refinitive'!$B$15)+('WEIGHTED from Refinitive'!$B$16*'ISSUE SCORE from EIKON'!EL424)</f>
        <v>85.872280021196758</v>
      </c>
      <c r="C421" s="1">
        <f>('WEIGHTED from Refinitive'!$B$3*'ISSUE SCORE from EIKON'!H424)+('WEIGHTED from Refinitive'!$B$4*'ISSUE SCORE from EIKON'!W424)+('ISSUE SCORE from EIKON'!AL424*'WEIGHTED from Refinitive'!$B$5)+('WEIGHTED from Refinitive'!$B$8*'ISSUE SCORE from EIKON'!BA424)+('ISSUE SCORE from EIKON'!BP424*'WEIGHTED from Refinitive'!$B$9)+('WEIGHTED from Refinitive'!$B$10*'ISSUE SCORE from EIKON'!CE424)+('ISSUE SCORE from EIKON'!CT424*'WEIGHTED from Refinitive'!$B$11)+('WEIGHTED from Refinitive'!$B$14*'ISSUE SCORE from EIKON'!DI424)+('ISSUE SCORE from EIKON'!DX424*'WEIGHTED from Refinitive'!$B$15)+('WEIGHTED from Refinitive'!$B$16*'ISSUE SCORE from EIKON'!EM424)</f>
        <v>87.970284266508941</v>
      </c>
      <c r="D421" s="1">
        <f>('WEIGHTED from Refinitive'!$B$3*'ISSUE SCORE from EIKON'!I424)+('WEIGHTED from Refinitive'!$B$4*'ISSUE SCORE from EIKON'!X424)+('ISSUE SCORE from EIKON'!AM424*'WEIGHTED from Refinitive'!$B$5)+('WEIGHTED from Refinitive'!$B$8*'ISSUE SCORE from EIKON'!BB424)+('ISSUE SCORE from EIKON'!BQ424*'WEIGHTED from Refinitive'!$B$9)+('WEIGHTED from Refinitive'!$B$10*'ISSUE SCORE from EIKON'!CF424)+('ISSUE SCORE from EIKON'!CU424*'WEIGHTED from Refinitive'!$B$11)+('WEIGHTED from Refinitive'!$B$14*'ISSUE SCORE from EIKON'!DJ424)+('ISSUE SCORE from EIKON'!DY424*'WEIGHTED from Refinitive'!$B$15)+('WEIGHTED from Refinitive'!$B$16*'ISSUE SCORE from EIKON'!EN424)</f>
        <v>80.882283175614447</v>
      </c>
      <c r="E421" s="1">
        <f>('WEIGHTED from Refinitive'!$B$3*'ISSUE SCORE from EIKON'!J424)+('WEIGHTED from Refinitive'!$B$4*'ISSUE SCORE from EIKON'!Y424)+('ISSUE SCORE from EIKON'!AN424*'WEIGHTED from Refinitive'!$B$5)+('WEIGHTED from Refinitive'!$B$8*'ISSUE SCORE from EIKON'!BC424)+('ISSUE SCORE from EIKON'!BR424*'WEIGHTED from Refinitive'!$B$9)+('WEIGHTED from Refinitive'!$B$10*'ISSUE SCORE from EIKON'!CG424)+('ISSUE SCORE from EIKON'!CV424*'WEIGHTED from Refinitive'!$B$11)+('WEIGHTED from Refinitive'!$B$14*'ISSUE SCORE from EIKON'!DK424)+('ISSUE SCORE from EIKON'!DZ424*'WEIGHTED from Refinitive'!$B$15)+('WEIGHTED from Refinitive'!$B$16*'ISSUE SCORE from EIKON'!EO424)</f>
        <v>85.324039841890979</v>
      </c>
      <c r="F421" s="1">
        <f>('WEIGHTED from Refinitive'!$B$3*'ISSUE SCORE from EIKON'!K424)+('WEIGHTED from Refinitive'!$B$4*'ISSUE SCORE from EIKON'!Z424)+('ISSUE SCORE from EIKON'!AO424*'WEIGHTED from Refinitive'!$B$5)+('WEIGHTED from Refinitive'!$B$8*'ISSUE SCORE from EIKON'!BD424)+('ISSUE SCORE from EIKON'!BS424*'WEIGHTED from Refinitive'!$B$9)+('WEIGHTED from Refinitive'!$B$10*'ISSUE SCORE from EIKON'!CH424)+('ISSUE SCORE from EIKON'!CW424*'WEIGHTED from Refinitive'!$B$11)+('WEIGHTED from Refinitive'!$B$14*'ISSUE SCORE from EIKON'!DL424)+('ISSUE SCORE from EIKON'!EA424*'WEIGHTED from Refinitive'!$B$15)+('WEIGHTED from Refinitive'!$B$16*'ISSUE SCORE from EIKON'!EP424)</f>
        <v>77.19449014288459</v>
      </c>
      <c r="G421" s="1">
        <f>('WEIGHTED from Refinitive'!$B$3*'ISSUE SCORE from EIKON'!L424)+('WEIGHTED from Refinitive'!$B$4*'ISSUE SCORE from EIKON'!AA424)+('ISSUE SCORE from EIKON'!AP424*'WEIGHTED from Refinitive'!$B$5)+('WEIGHTED from Refinitive'!$B$8*'ISSUE SCORE from EIKON'!BE424)+('ISSUE SCORE from EIKON'!BT424*'WEIGHTED from Refinitive'!$B$9)+('WEIGHTED from Refinitive'!$B$10*'ISSUE SCORE from EIKON'!CI424)+('ISSUE SCORE from EIKON'!CX424*'WEIGHTED from Refinitive'!$B$11)+('WEIGHTED from Refinitive'!$B$14*'ISSUE SCORE from EIKON'!DM424)+('ISSUE SCORE from EIKON'!EB424*'WEIGHTED from Refinitive'!$B$15)+('WEIGHTED from Refinitive'!$B$16*'ISSUE SCORE from EIKON'!EQ424)</f>
        <v>79.025896462626548</v>
      </c>
      <c r="H421" s="1">
        <f>('WEIGHTED from Refinitive'!$B$3*'ISSUE SCORE from EIKON'!M424)+('WEIGHTED from Refinitive'!$B$4*'ISSUE SCORE from EIKON'!AB424)+('ISSUE SCORE from EIKON'!AQ424*'WEIGHTED from Refinitive'!$B$5)+('WEIGHTED from Refinitive'!$B$8*'ISSUE SCORE from EIKON'!BF424)+('ISSUE SCORE from EIKON'!BU424*'WEIGHTED from Refinitive'!$B$9)+('WEIGHTED from Refinitive'!$B$10*'ISSUE SCORE from EIKON'!CJ424)+('ISSUE SCORE from EIKON'!CY424*'WEIGHTED from Refinitive'!$B$11)+('WEIGHTED from Refinitive'!$B$14*'ISSUE SCORE from EIKON'!DN424)+('ISSUE SCORE from EIKON'!EC424*'WEIGHTED from Refinitive'!$B$15)+('WEIGHTED from Refinitive'!$B$16*'ISSUE SCORE from EIKON'!ER424)</f>
        <v>79.287181567291455</v>
      </c>
      <c r="I421" s="1">
        <f>('WEIGHTED from Refinitive'!$B$3*'ISSUE SCORE from EIKON'!N424)+('WEIGHTED from Refinitive'!$B$4*'ISSUE SCORE from EIKON'!AC424)+('ISSUE SCORE from EIKON'!AR424*'WEIGHTED from Refinitive'!$B$5)+('WEIGHTED from Refinitive'!$B$8*'ISSUE SCORE from EIKON'!BG424)+('ISSUE SCORE from EIKON'!BV424*'WEIGHTED from Refinitive'!$B$9)+('WEIGHTED from Refinitive'!$B$10*'ISSUE SCORE from EIKON'!CK424)+('ISSUE SCORE from EIKON'!CZ424*'WEIGHTED from Refinitive'!$B$11)+('WEIGHTED from Refinitive'!$B$14*'ISSUE SCORE from EIKON'!DO424)+('ISSUE SCORE from EIKON'!ED424*'WEIGHTED from Refinitive'!$B$15)+('WEIGHTED from Refinitive'!$B$16*'ISSUE SCORE from EIKON'!ES424)</f>
        <v>81.657287793645366</v>
      </c>
      <c r="J421" s="1">
        <f>('WEIGHTED from Refinitive'!$B$3*'ISSUE SCORE from EIKON'!O424)+('WEIGHTED from Refinitive'!$B$4*'ISSUE SCORE from EIKON'!AD424)+('ISSUE SCORE from EIKON'!AS424*'WEIGHTED from Refinitive'!$B$5)+('WEIGHTED from Refinitive'!$B$8*'ISSUE SCORE from EIKON'!BH424)+('ISSUE SCORE from EIKON'!BW424*'WEIGHTED from Refinitive'!$B$9)+('WEIGHTED from Refinitive'!$B$10*'ISSUE SCORE from EIKON'!CL424)+('ISSUE SCORE from EIKON'!DA424*'WEIGHTED from Refinitive'!$B$11)+('WEIGHTED from Refinitive'!$B$14*'ISSUE SCORE from EIKON'!DP424)+('ISSUE SCORE from EIKON'!EE424*'WEIGHTED from Refinitive'!$B$15)+('WEIGHTED from Refinitive'!$B$16*'ISSUE SCORE from EIKON'!ET424)</f>
        <v>82.229143663354137</v>
      </c>
      <c r="K421" s="1">
        <f>('WEIGHTED from Refinitive'!$B$3*'ISSUE SCORE from EIKON'!P424)+('WEIGHTED from Refinitive'!$B$4*'ISSUE SCORE from EIKON'!AE424)+('ISSUE SCORE from EIKON'!AT424*'WEIGHTED from Refinitive'!$B$5)+('WEIGHTED from Refinitive'!$B$8*'ISSUE SCORE from EIKON'!BI424)+('ISSUE SCORE from EIKON'!BX424*'WEIGHTED from Refinitive'!$B$9)+('WEIGHTED from Refinitive'!$B$10*'ISSUE SCORE from EIKON'!CM424)+('ISSUE SCORE from EIKON'!DB424*'WEIGHTED from Refinitive'!$B$11)+('WEIGHTED from Refinitive'!$B$14*'ISSUE SCORE from EIKON'!DQ424)+('ISSUE SCORE from EIKON'!EF424*'WEIGHTED from Refinitive'!$B$15)+('WEIGHTED from Refinitive'!$B$16*'ISSUE SCORE from EIKON'!EU424)</f>
        <v>83.376270478910001</v>
      </c>
      <c r="L421" s="1">
        <f>('WEIGHTED from Refinitive'!$B$3*'ISSUE SCORE from EIKON'!Q424)+('WEIGHTED from Refinitive'!$B$4*'ISSUE SCORE from EIKON'!AF424)+('ISSUE SCORE from EIKON'!AU424*'WEIGHTED from Refinitive'!$B$5)+('WEIGHTED from Refinitive'!$B$8*'ISSUE SCORE from EIKON'!BJ424)+('ISSUE SCORE from EIKON'!BY424*'WEIGHTED from Refinitive'!$B$9)+('WEIGHTED from Refinitive'!$B$10*'ISSUE SCORE from EIKON'!CN424)+('ISSUE SCORE from EIKON'!DC424*'WEIGHTED from Refinitive'!$B$11)+('WEIGHTED from Refinitive'!$B$14*'ISSUE SCORE from EIKON'!DR424)+('ISSUE SCORE from EIKON'!EG424*'WEIGHTED from Refinitive'!$B$15)+('WEIGHTED from Refinitive'!$B$16*'ISSUE SCORE from EIKON'!EV424)</f>
        <v>76.365359452407034</v>
      </c>
      <c r="M421" s="1">
        <f>('WEIGHTED from Refinitive'!$B$3*'ISSUE SCORE from EIKON'!R424)+('WEIGHTED from Refinitive'!$B$4*'ISSUE SCORE from EIKON'!AG424)+('ISSUE SCORE from EIKON'!AV424*'WEIGHTED from Refinitive'!$B$5)+('WEIGHTED from Refinitive'!$B$8*'ISSUE SCORE from EIKON'!BK424)+('ISSUE SCORE from EIKON'!BZ424*'WEIGHTED from Refinitive'!$B$9)+('WEIGHTED from Refinitive'!$B$10*'ISSUE SCORE from EIKON'!CO424)+('ISSUE SCORE from EIKON'!DD424*'WEIGHTED from Refinitive'!$B$11)+('WEIGHTED from Refinitive'!$B$14*'ISSUE SCORE from EIKON'!DS424)+('ISSUE SCORE from EIKON'!EH424*'WEIGHTED from Refinitive'!$B$15)+('WEIGHTED from Refinitive'!$B$16*'ISSUE SCORE from EIKON'!EW424)</f>
        <v>75.076781734238992</v>
      </c>
      <c r="N421" s="1">
        <f>('WEIGHTED from Refinitive'!$B$3*'ISSUE SCORE from EIKON'!S424)+('WEIGHTED from Refinitive'!$B$4*'ISSUE SCORE from EIKON'!AH424)+('ISSUE SCORE from EIKON'!AW424*'WEIGHTED from Refinitive'!$B$5)+('WEIGHTED from Refinitive'!$B$8*'ISSUE SCORE from EIKON'!BL424)+('ISSUE SCORE from EIKON'!CA424*'WEIGHTED from Refinitive'!$B$9)+('WEIGHTED from Refinitive'!$B$10*'ISSUE SCORE from EIKON'!CP424)+('ISSUE SCORE from EIKON'!DE424*'WEIGHTED from Refinitive'!$B$11)+('WEIGHTED from Refinitive'!$B$14*'ISSUE SCORE from EIKON'!DT424)+('ISSUE SCORE from EIKON'!EI424*'WEIGHTED from Refinitive'!$B$15)+('WEIGHTED from Refinitive'!$B$16*'ISSUE SCORE from EIKON'!EX424)</f>
        <v>86.675222048066814</v>
      </c>
      <c r="O421" s="1">
        <f>('WEIGHTED from Refinitive'!$B$3*'ISSUE SCORE from EIKON'!T424)+('WEIGHTED from Refinitive'!$B$4*'ISSUE SCORE from EIKON'!AI424)+('ISSUE SCORE from EIKON'!AX424*'WEIGHTED from Refinitive'!$B$5)+('WEIGHTED from Refinitive'!$B$8*'ISSUE SCORE from EIKON'!BM424)+('ISSUE SCORE from EIKON'!CB424*'WEIGHTED from Refinitive'!$B$9)+('WEIGHTED from Refinitive'!$B$10*'ISSUE SCORE from EIKON'!CQ424)+('ISSUE SCORE from EIKON'!DF424*'WEIGHTED from Refinitive'!$B$11)+('WEIGHTED from Refinitive'!$B$14*'ISSUE SCORE from EIKON'!DU424)+('ISSUE SCORE from EIKON'!EJ424*'WEIGHTED from Refinitive'!$B$15)+('WEIGHTED from Refinitive'!$B$16*'ISSUE SCORE from EIKON'!EY424)</f>
        <v>83.124976868129778</v>
      </c>
      <c r="P421" s="1">
        <f>('WEIGHTED from Refinitive'!$B$3*'ISSUE SCORE from EIKON'!U424)+('WEIGHTED from Refinitive'!$B$4*'ISSUE SCORE from EIKON'!AJ424)+('ISSUE SCORE from EIKON'!AY424*'WEIGHTED from Refinitive'!$B$5)+('WEIGHTED from Refinitive'!$B$8*'ISSUE SCORE from EIKON'!BN424)+('ISSUE SCORE from EIKON'!CC424*'WEIGHTED from Refinitive'!$B$9)+('WEIGHTED from Refinitive'!$B$10*'ISSUE SCORE from EIKON'!CR424)+('ISSUE SCORE from EIKON'!DG424*'WEIGHTED from Refinitive'!$B$11)+('WEIGHTED from Refinitive'!$B$14*'ISSUE SCORE from EIKON'!DV424)+('ISSUE SCORE from EIKON'!EK424*'WEIGHTED from Refinitive'!$B$15)+('WEIGHTED from Refinitive'!$B$16*'ISSUE SCORE from EIKON'!EZ424)</f>
        <v>75.818691148775869</v>
      </c>
    </row>
    <row r="422" spans="1:16" ht="15">
      <c r="A422" s="11" t="s">
        <v>495</v>
      </c>
      <c r="B422" s="1">
        <f>('WEIGHTED from Refinitive'!$B$3*'ISSUE SCORE from EIKON'!G425)+('WEIGHTED from Refinitive'!$B$4*'ISSUE SCORE from EIKON'!V425)+('ISSUE SCORE from EIKON'!AK425*'WEIGHTED from Refinitive'!$B$5)+('WEIGHTED from Refinitive'!$B$8*'ISSUE SCORE from EIKON'!AZ425)+('ISSUE SCORE from EIKON'!BO425*'WEIGHTED from Refinitive'!$B$9)+('WEIGHTED from Refinitive'!$B$10*'ISSUE SCORE from EIKON'!CD425)+('ISSUE SCORE from EIKON'!CS425*'WEIGHTED from Refinitive'!$B$11)+('WEIGHTED from Refinitive'!$B$14*'ISSUE SCORE from EIKON'!DH425)+('ISSUE SCORE from EIKON'!DW425*'WEIGHTED from Refinitive'!$B$15)+('WEIGHTED from Refinitive'!$B$16*'ISSUE SCORE from EIKON'!EL425)</f>
        <v>52.894967211214393</v>
      </c>
      <c r="C422" s="1">
        <f>('WEIGHTED from Refinitive'!$B$3*'ISSUE SCORE from EIKON'!H425)+('WEIGHTED from Refinitive'!$B$4*'ISSUE SCORE from EIKON'!W425)+('ISSUE SCORE from EIKON'!AL425*'WEIGHTED from Refinitive'!$B$5)+('WEIGHTED from Refinitive'!$B$8*'ISSUE SCORE from EIKON'!BA425)+('ISSUE SCORE from EIKON'!BP425*'WEIGHTED from Refinitive'!$B$9)+('WEIGHTED from Refinitive'!$B$10*'ISSUE SCORE from EIKON'!CE425)+('ISSUE SCORE from EIKON'!CT425*'WEIGHTED from Refinitive'!$B$11)+('WEIGHTED from Refinitive'!$B$14*'ISSUE SCORE from EIKON'!DI425)+('ISSUE SCORE from EIKON'!DX425*'WEIGHTED from Refinitive'!$B$15)+('WEIGHTED from Refinitive'!$B$16*'ISSUE SCORE from EIKON'!EM425)</f>
        <v>53.12676777361915</v>
      </c>
      <c r="D422" s="1">
        <f>('WEIGHTED from Refinitive'!$B$3*'ISSUE SCORE from EIKON'!I425)+('WEIGHTED from Refinitive'!$B$4*'ISSUE SCORE from EIKON'!X425)+('ISSUE SCORE from EIKON'!AM425*'WEIGHTED from Refinitive'!$B$5)+('WEIGHTED from Refinitive'!$B$8*'ISSUE SCORE from EIKON'!BB425)+('ISSUE SCORE from EIKON'!BQ425*'WEIGHTED from Refinitive'!$B$9)+('WEIGHTED from Refinitive'!$B$10*'ISSUE SCORE from EIKON'!CF425)+('ISSUE SCORE from EIKON'!CU425*'WEIGHTED from Refinitive'!$B$11)+('WEIGHTED from Refinitive'!$B$14*'ISSUE SCORE from EIKON'!DJ425)+('ISSUE SCORE from EIKON'!DY425*'WEIGHTED from Refinitive'!$B$15)+('WEIGHTED from Refinitive'!$B$16*'ISSUE SCORE from EIKON'!EN425)</f>
        <v>52.882562611582912</v>
      </c>
      <c r="E422" s="1">
        <f>('WEIGHTED from Refinitive'!$B$3*'ISSUE SCORE from EIKON'!J425)+('WEIGHTED from Refinitive'!$B$4*'ISSUE SCORE from EIKON'!Y425)+('ISSUE SCORE from EIKON'!AN425*'WEIGHTED from Refinitive'!$B$5)+('WEIGHTED from Refinitive'!$B$8*'ISSUE SCORE from EIKON'!BC425)+('ISSUE SCORE from EIKON'!BR425*'WEIGHTED from Refinitive'!$B$9)+('WEIGHTED from Refinitive'!$B$10*'ISSUE SCORE from EIKON'!CG425)+('ISSUE SCORE from EIKON'!CV425*'WEIGHTED from Refinitive'!$B$11)+('WEIGHTED from Refinitive'!$B$14*'ISSUE SCORE from EIKON'!DK425)+('ISSUE SCORE from EIKON'!DZ425*'WEIGHTED from Refinitive'!$B$15)+('WEIGHTED from Refinitive'!$B$16*'ISSUE SCORE from EIKON'!EO425)</f>
        <v>45.24417755756614</v>
      </c>
      <c r="F422" s="1">
        <f>('WEIGHTED from Refinitive'!$B$3*'ISSUE SCORE from EIKON'!K425)+('WEIGHTED from Refinitive'!$B$4*'ISSUE SCORE from EIKON'!Z425)+('ISSUE SCORE from EIKON'!AO425*'WEIGHTED from Refinitive'!$B$5)+('WEIGHTED from Refinitive'!$B$8*'ISSUE SCORE from EIKON'!BD425)+('ISSUE SCORE from EIKON'!BS425*'WEIGHTED from Refinitive'!$B$9)+('WEIGHTED from Refinitive'!$B$10*'ISSUE SCORE from EIKON'!CH425)+('ISSUE SCORE from EIKON'!CW425*'WEIGHTED from Refinitive'!$B$11)+('WEIGHTED from Refinitive'!$B$14*'ISSUE SCORE from EIKON'!DL425)+('ISSUE SCORE from EIKON'!EA425*'WEIGHTED from Refinitive'!$B$15)+('WEIGHTED from Refinitive'!$B$16*'ISSUE SCORE from EIKON'!EP425)</f>
        <v>42.951015402507913</v>
      </c>
      <c r="G422" s="1">
        <f>('WEIGHTED from Refinitive'!$B$3*'ISSUE SCORE from EIKON'!L425)+('WEIGHTED from Refinitive'!$B$4*'ISSUE SCORE from EIKON'!AA425)+('ISSUE SCORE from EIKON'!AP425*'WEIGHTED from Refinitive'!$B$5)+('WEIGHTED from Refinitive'!$B$8*'ISSUE SCORE from EIKON'!BE425)+('ISSUE SCORE from EIKON'!BT425*'WEIGHTED from Refinitive'!$B$9)+('WEIGHTED from Refinitive'!$B$10*'ISSUE SCORE from EIKON'!CI425)+('ISSUE SCORE from EIKON'!CX425*'WEIGHTED from Refinitive'!$B$11)+('WEIGHTED from Refinitive'!$B$14*'ISSUE SCORE from EIKON'!DM425)+('ISSUE SCORE from EIKON'!EB425*'WEIGHTED from Refinitive'!$B$15)+('WEIGHTED from Refinitive'!$B$16*'ISSUE SCORE from EIKON'!EQ425)</f>
        <v>40.054489614994907</v>
      </c>
      <c r="H422" s="1">
        <f>('WEIGHTED from Refinitive'!$B$3*'ISSUE SCORE from EIKON'!M425)+('WEIGHTED from Refinitive'!$B$4*'ISSUE SCORE from EIKON'!AB425)+('ISSUE SCORE from EIKON'!AQ425*'WEIGHTED from Refinitive'!$B$5)+('WEIGHTED from Refinitive'!$B$8*'ISSUE SCORE from EIKON'!BF425)+('ISSUE SCORE from EIKON'!BU425*'WEIGHTED from Refinitive'!$B$9)+('WEIGHTED from Refinitive'!$B$10*'ISSUE SCORE from EIKON'!CJ425)+('ISSUE SCORE from EIKON'!CY425*'WEIGHTED from Refinitive'!$B$11)+('WEIGHTED from Refinitive'!$B$14*'ISSUE SCORE from EIKON'!DN425)+('ISSUE SCORE from EIKON'!EC425*'WEIGHTED from Refinitive'!$B$15)+('WEIGHTED from Refinitive'!$B$16*'ISSUE SCORE from EIKON'!ER425)</f>
        <v>38.648485675745121</v>
      </c>
      <c r="I422" s="1">
        <f>('WEIGHTED from Refinitive'!$B$3*'ISSUE SCORE from EIKON'!N425)+('WEIGHTED from Refinitive'!$B$4*'ISSUE SCORE from EIKON'!AC425)+('ISSUE SCORE from EIKON'!AR425*'WEIGHTED from Refinitive'!$B$5)+('WEIGHTED from Refinitive'!$B$8*'ISSUE SCORE from EIKON'!BG425)+('ISSUE SCORE from EIKON'!BV425*'WEIGHTED from Refinitive'!$B$9)+('WEIGHTED from Refinitive'!$B$10*'ISSUE SCORE from EIKON'!CK425)+('ISSUE SCORE from EIKON'!CZ425*'WEIGHTED from Refinitive'!$B$11)+('WEIGHTED from Refinitive'!$B$14*'ISSUE SCORE from EIKON'!DO425)+('ISSUE SCORE from EIKON'!ED425*'WEIGHTED from Refinitive'!$B$15)+('WEIGHTED from Refinitive'!$B$16*'ISSUE SCORE from EIKON'!ES425)</f>
        <v>43.607550441361909</v>
      </c>
      <c r="J422" s="1">
        <f>('WEIGHTED from Refinitive'!$B$3*'ISSUE SCORE from EIKON'!O425)+('WEIGHTED from Refinitive'!$B$4*'ISSUE SCORE from EIKON'!AD425)+('ISSUE SCORE from EIKON'!AS425*'WEIGHTED from Refinitive'!$B$5)+('WEIGHTED from Refinitive'!$B$8*'ISSUE SCORE from EIKON'!BH425)+('ISSUE SCORE from EIKON'!BW425*'WEIGHTED from Refinitive'!$B$9)+('WEIGHTED from Refinitive'!$B$10*'ISSUE SCORE from EIKON'!CL425)+('ISSUE SCORE from EIKON'!DA425*'WEIGHTED from Refinitive'!$B$11)+('WEIGHTED from Refinitive'!$B$14*'ISSUE SCORE from EIKON'!DP425)+('ISSUE SCORE from EIKON'!EE425*'WEIGHTED from Refinitive'!$B$15)+('WEIGHTED from Refinitive'!$B$16*'ISSUE SCORE from EIKON'!ET425)</f>
        <v>44.306155205752567</v>
      </c>
      <c r="K422" s="1">
        <f>('WEIGHTED from Refinitive'!$B$3*'ISSUE SCORE from EIKON'!P425)+('WEIGHTED from Refinitive'!$B$4*'ISSUE SCORE from EIKON'!AE425)+('ISSUE SCORE from EIKON'!AT425*'WEIGHTED from Refinitive'!$B$5)+('WEIGHTED from Refinitive'!$B$8*'ISSUE SCORE from EIKON'!BI425)+('ISSUE SCORE from EIKON'!BX425*'WEIGHTED from Refinitive'!$B$9)+('WEIGHTED from Refinitive'!$B$10*'ISSUE SCORE from EIKON'!CM425)+('ISSUE SCORE from EIKON'!DB425*'WEIGHTED from Refinitive'!$B$11)+('WEIGHTED from Refinitive'!$B$14*'ISSUE SCORE from EIKON'!DQ425)+('ISSUE SCORE from EIKON'!EF425*'WEIGHTED from Refinitive'!$B$15)+('WEIGHTED from Refinitive'!$B$16*'ISSUE SCORE from EIKON'!EU425)</f>
        <v>54.454014247978819</v>
      </c>
      <c r="L422" s="1">
        <f>('WEIGHTED from Refinitive'!$B$3*'ISSUE SCORE from EIKON'!Q425)+('WEIGHTED from Refinitive'!$B$4*'ISSUE SCORE from EIKON'!AF425)+('ISSUE SCORE from EIKON'!AU425*'WEIGHTED from Refinitive'!$B$5)+('WEIGHTED from Refinitive'!$B$8*'ISSUE SCORE from EIKON'!BJ425)+('ISSUE SCORE from EIKON'!BY425*'WEIGHTED from Refinitive'!$B$9)+('WEIGHTED from Refinitive'!$B$10*'ISSUE SCORE from EIKON'!CN425)+('ISSUE SCORE from EIKON'!DC425*'WEIGHTED from Refinitive'!$B$11)+('WEIGHTED from Refinitive'!$B$14*'ISSUE SCORE from EIKON'!DR425)+('ISSUE SCORE from EIKON'!EG425*'WEIGHTED from Refinitive'!$B$15)+('WEIGHTED from Refinitive'!$B$16*'ISSUE SCORE from EIKON'!EV425)</f>
        <v>39.042954690360084</v>
      </c>
      <c r="M422" s="1">
        <f>('WEIGHTED from Refinitive'!$B$3*'ISSUE SCORE from EIKON'!R425)+('WEIGHTED from Refinitive'!$B$4*'ISSUE SCORE from EIKON'!AG425)+('ISSUE SCORE from EIKON'!AV425*'WEIGHTED from Refinitive'!$B$5)+('WEIGHTED from Refinitive'!$B$8*'ISSUE SCORE from EIKON'!BK425)+('ISSUE SCORE from EIKON'!BZ425*'WEIGHTED from Refinitive'!$B$9)+('WEIGHTED from Refinitive'!$B$10*'ISSUE SCORE from EIKON'!CO425)+('ISSUE SCORE from EIKON'!DD425*'WEIGHTED from Refinitive'!$B$11)+('WEIGHTED from Refinitive'!$B$14*'ISSUE SCORE from EIKON'!DS425)+('ISSUE SCORE from EIKON'!EH425*'WEIGHTED from Refinitive'!$B$15)+('WEIGHTED from Refinitive'!$B$16*'ISSUE SCORE from EIKON'!EW425)</f>
        <v>33.087615156017826</v>
      </c>
      <c r="N422" s="1">
        <f>('WEIGHTED from Refinitive'!$B$3*'ISSUE SCORE from EIKON'!S425)+('WEIGHTED from Refinitive'!$B$4*'ISSUE SCORE from EIKON'!AH425)+('ISSUE SCORE from EIKON'!AW425*'WEIGHTED from Refinitive'!$B$5)+('WEIGHTED from Refinitive'!$B$8*'ISSUE SCORE from EIKON'!BL425)+('ISSUE SCORE from EIKON'!CA425*'WEIGHTED from Refinitive'!$B$9)+('WEIGHTED from Refinitive'!$B$10*'ISSUE SCORE from EIKON'!CP425)+('ISSUE SCORE from EIKON'!DE425*'WEIGHTED from Refinitive'!$B$11)+('WEIGHTED from Refinitive'!$B$14*'ISSUE SCORE from EIKON'!DT425)+('ISSUE SCORE from EIKON'!EI425*'WEIGHTED from Refinitive'!$B$15)+('WEIGHTED from Refinitive'!$B$16*'ISSUE SCORE from EIKON'!EX425)</f>
        <v>29.53352272727269</v>
      </c>
      <c r="O422" s="1">
        <f>('WEIGHTED from Refinitive'!$B$3*'ISSUE SCORE from EIKON'!T425)+('WEIGHTED from Refinitive'!$B$4*'ISSUE SCORE from EIKON'!AI425)+('ISSUE SCORE from EIKON'!AX425*'WEIGHTED from Refinitive'!$B$5)+('WEIGHTED from Refinitive'!$B$8*'ISSUE SCORE from EIKON'!BM425)+('ISSUE SCORE from EIKON'!CB425*'WEIGHTED from Refinitive'!$B$9)+('WEIGHTED from Refinitive'!$B$10*'ISSUE SCORE from EIKON'!CQ425)+('ISSUE SCORE from EIKON'!DF425*'WEIGHTED from Refinitive'!$B$11)+('WEIGHTED from Refinitive'!$B$14*'ISSUE SCORE from EIKON'!DU425)+('ISSUE SCORE from EIKON'!EJ425*'WEIGHTED from Refinitive'!$B$15)+('WEIGHTED from Refinitive'!$B$16*'ISSUE SCORE from EIKON'!EY425)</f>
        <v>33.080677794638298</v>
      </c>
      <c r="P422" s="1">
        <f>('WEIGHTED from Refinitive'!$B$3*'ISSUE SCORE from EIKON'!U425)+('WEIGHTED from Refinitive'!$B$4*'ISSUE SCORE from EIKON'!AJ425)+('ISSUE SCORE from EIKON'!AY425*'WEIGHTED from Refinitive'!$B$5)+('WEIGHTED from Refinitive'!$B$8*'ISSUE SCORE from EIKON'!BN425)+('ISSUE SCORE from EIKON'!CC425*'WEIGHTED from Refinitive'!$B$9)+('WEIGHTED from Refinitive'!$B$10*'ISSUE SCORE from EIKON'!CR425)+('ISSUE SCORE from EIKON'!DG425*'WEIGHTED from Refinitive'!$B$11)+('WEIGHTED from Refinitive'!$B$14*'ISSUE SCORE from EIKON'!DV425)+('ISSUE SCORE from EIKON'!EK425*'WEIGHTED from Refinitive'!$B$15)+('WEIGHTED from Refinitive'!$B$16*'ISSUE SCORE from EIKON'!EZ425)</f>
        <v>36.645003941663333</v>
      </c>
    </row>
    <row r="423" spans="1:16" ht="15">
      <c r="A423" s="11" t="s">
        <v>496</v>
      </c>
      <c r="B423" s="1">
        <f>('WEIGHTED from Refinitive'!$B$3*'ISSUE SCORE from EIKON'!G426)+('WEIGHTED from Refinitive'!$B$4*'ISSUE SCORE from EIKON'!V426)+('ISSUE SCORE from EIKON'!AK426*'WEIGHTED from Refinitive'!$B$5)+('WEIGHTED from Refinitive'!$B$8*'ISSUE SCORE from EIKON'!AZ426)+('ISSUE SCORE from EIKON'!BO426*'WEIGHTED from Refinitive'!$B$9)+('WEIGHTED from Refinitive'!$B$10*'ISSUE SCORE from EIKON'!CD426)+('ISSUE SCORE from EIKON'!CS426*'WEIGHTED from Refinitive'!$B$11)+('WEIGHTED from Refinitive'!$B$14*'ISSUE SCORE from EIKON'!DH426)+('ISSUE SCORE from EIKON'!DW426*'WEIGHTED from Refinitive'!$B$15)+('WEIGHTED from Refinitive'!$B$16*'ISSUE SCORE from EIKON'!EL426)</f>
        <v>79.098201469222289</v>
      </c>
      <c r="C423" s="1">
        <f>('WEIGHTED from Refinitive'!$B$3*'ISSUE SCORE from EIKON'!H426)+('WEIGHTED from Refinitive'!$B$4*'ISSUE SCORE from EIKON'!W426)+('ISSUE SCORE from EIKON'!AL426*'WEIGHTED from Refinitive'!$B$5)+('WEIGHTED from Refinitive'!$B$8*'ISSUE SCORE from EIKON'!BA426)+('ISSUE SCORE from EIKON'!BP426*'WEIGHTED from Refinitive'!$B$9)+('WEIGHTED from Refinitive'!$B$10*'ISSUE SCORE from EIKON'!CE426)+('ISSUE SCORE from EIKON'!CT426*'WEIGHTED from Refinitive'!$B$11)+('WEIGHTED from Refinitive'!$B$14*'ISSUE SCORE from EIKON'!DI426)+('ISSUE SCORE from EIKON'!DX426*'WEIGHTED from Refinitive'!$B$15)+('WEIGHTED from Refinitive'!$B$16*'ISSUE SCORE from EIKON'!EM426)</f>
        <v>79.350715590742993</v>
      </c>
      <c r="D423" s="1">
        <f>('WEIGHTED from Refinitive'!$B$3*'ISSUE SCORE from EIKON'!I426)+('WEIGHTED from Refinitive'!$B$4*'ISSUE SCORE from EIKON'!X426)+('ISSUE SCORE from EIKON'!AM426*'WEIGHTED from Refinitive'!$B$5)+('WEIGHTED from Refinitive'!$B$8*'ISSUE SCORE from EIKON'!BB426)+('ISSUE SCORE from EIKON'!BQ426*'WEIGHTED from Refinitive'!$B$9)+('WEIGHTED from Refinitive'!$B$10*'ISSUE SCORE from EIKON'!CF426)+('ISSUE SCORE from EIKON'!CU426*'WEIGHTED from Refinitive'!$B$11)+('WEIGHTED from Refinitive'!$B$14*'ISSUE SCORE from EIKON'!DJ426)+('ISSUE SCORE from EIKON'!DY426*'WEIGHTED from Refinitive'!$B$15)+('WEIGHTED from Refinitive'!$B$16*'ISSUE SCORE from EIKON'!EN426)</f>
        <v>78.075483807266949</v>
      </c>
      <c r="E423" s="1">
        <f>('WEIGHTED from Refinitive'!$B$3*'ISSUE SCORE from EIKON'!J426)+('WEIGHTED from Refinitive'!$B$4*'ISSUE SCORE from EIKON'!Y426)+('ISSUE SCORE from EIKON'!AN426*'WEIGHTED from Refinitive'!$B$5)+('WEIGHTED from Refinitive'!$B$8*'ISSUE SCORE from EIKON'!BC426)+('ISSUE SCORE from EIKON'!BR426*'WEIGHTED from Refinitive'!$B$9)+('WEIGHTED from Refinitive'!$B$10*'ISSUE SCORE from EIKON'!CG426)+('ISSUE SCORE from EIKON'!CV426*'WEIGHTED from Refinitive'!$B$11)+('WEIGHTED from Refinitive'!$B$14*'ISSUE SCORE from EIKON'!DK426)+('ISSUE SCORE from EIKON'!DZ426*'WEIGHTED from Refinitive'!$B$15)+('WEIGHTED from Refinitive'!$B$16*'ISSUE SCORE from EIKON'!EO426)</f>
        <v>68.889589577089552</v>
      </c>
      <c r="F423" s="1">
        <f>('WEIGHTED from Refinitive'!$B$3*'ISSUE SCORE from EIKON'!K426)+('WEIGHTED from Refinitive'!$B$4*'ISSUE SCORE from EIKON'!Z426)+('ISSUE SCORE from EIKON'!AO426*'WEIGHTED from Refinitive'!$B$5)+('WEIGHTED from Refinitive'!$B$8*'ISSUE SCORE from EIKON'!BD426)+('ISSUE SCORE from EIKON'!BS426*'WEIGHTED from Refinitive'!$B$9)+('WEIGHTED from Refinitive'!$B$10*'ISSUE SCORE from EIKON'!CH426)+('ISSUE SCORE from EIKON'!CW426*'WEIGHTED from Refinitive'!$B$11)+('WEIGHTED from Refinitive'!$B$14*'ISSUE SCORE from EIKON'!DL426)+('ISSUE SCORE from EIKON'!EA426*'WEIGHTED from Refinitive'!$B$15)+('WEIGHTED from Refinitive'!$B$16*'ISSUE SCORE from EIKON'!EP426)</f>
        <v>74.449974670719328</v>
      </c>
      <c r="G423" s="1">
        <f>('WEIGHTED from Refinitive'!$B$3*'ISSUE SCORE from EIKON'!L426)+('WEIGHTED from Refinitive'!$B$4*'ISSUE SCORE from EIKON'!AA426)+('ISSUE SCORE from EIKON'!AP426*'WEIGHTED from Refinitive'!$B$5)+('WEIGHTED from Refinitive'!$B$8*'ISSUE SCORE from EIKON'!BE426)+('ISSUE SCORE from EIKON'!BT426*'WEIGHTED from Refinitive'!$B$9)+('WEIGHTED from Refinitive'!$B$10*'ISSUE SCORE from EIKON'!CI426)+('ISSUE SCORE from EIKON'!CX426*'WEIGHTED from Refinitive'!$B$11)+('WEIGHTED from Refinitive'!$B$14*'ISSUE SCORE from EIKON'!DM426)+('ISSUE SCORE from EIKON'!EB426*'WEIGHTED from Refinitive'!$B$15)+('WEIGHTED from Refinitive'!$B$16*'ISSUE SCORE from EIKON'!EQ426)</f>
        <v>72.655960945529259</v>
      </c>
      <c r="H423" s="1">
        <f>('WEIGHTED from Refinitive'!$B$3*'ISSUE SCORE from EIKON'!M426)+('WEIGHTED from Refinitive'!$B$4*'ISSUE SCORE from EIKON'!AB426)+('ISSUE SCORE from EIKON'!AQ426*'WEIGHTED from Refinitive'!$B$5)+('WEIGHTED from Refinitive'!$B$8*'ISSUE SCORE from EIKON'!BF426)+('ISSUE SCORE from EIKON'!BU426*'WEIGHTED from Refinitive'!$B$9)+('WEIGHTED from Refinitive'!$B$10*'ISSUE SCORE from EIKON'!CJ426)+('ISSUE SCORE from EIKON'!CY426*'WEIGHTED from Refinitive'!$B$11)+('WEIGHTED from Refinitive'!$B$14*'ISSUE SCORE from EIKON'!DN426)+('ISSUE SCORE from EIKON'!EC426*'WEIGHTED from Refinitive'!$B$15)+('WEIGHTED from Refinitive'!$B$16*'ISSUE SCORE from EIKON'!ER426)</f>
        <v>76.080771857923452</v>
      </c>
      <c r="I423" s="1">
        <f>('WEIGHTED from Refinitive'!$B$3*'ISSUE SCORE from EIKON'!N426)+('WEIGHTED from Refinitive'!$B$4*'ISSUE SCORE from EIKON'!AC426)+('ISSUE SCORE from EIKON'!AR426*'WEIGHTED from Refinitive'!$B$5)+('WEIGHTED from Refinitive'!$B$8*'ISSUE SCORE from EIKON'!BG426)+('ISSUE SCORE from EIKON'!BV426*'WEIGHTED from Refinitive'!$B$9)+('WEIGHTED from Refinitive'!$B$10*'ISSUE SCORE from EIKON'!CK426)+('ISSUE SCORE from EIKON'!CZ426*'WEIGHTED from Refinitive'!$B$11)+('WEIGHTED from Refinitive'!$B$14*'ISSUE SCORE from EIKON'!DO426)+('ISSUE SCORE from EIKON'!ED426*'WEIGHTED from Refinitive'!$B$15)+('WEIGHTED from Refinitive'!$B$16*'ISSUE SCORE from EIKON'!ES426)</f>
        <v>77.527166912035256</v>
      </c>
      <c r="J423" s="1">
        <f>('WEIGHTED from Refinitive'!$B$3*'ISSUE SCORE from EIKON'!O426)+('WEIGHTED from Refinitive'!$B$4*'ISSUE SCORE from EIKON'!AD426)+('ISSUE SCORE from EIKON'!AS426*'WEIGHTED from Refinitive'!$B$5)+('WEIGHTED from Refinitive'!$B$8*'ISSUE SCORE from EIKON'!BH426)+('ISSUE SCORE from EIKON'!BW426*'WEIGHTED from Refinitive'!$B$9)+('WEIGHTED from Refinitive'!$B$10*'ISSUE SCORE from EIKON'!CL426)+('ISSUE SCORE from EIKON'!DA426*'WEIGHTED from Refinitive'!$B$11)+('WEIGHTED from Refinitive'!$B$14*'ISSUE SCORE from EIKON'!DP426)+('ISSUE SCORE from EIKON'!EE426*'WEIGHTED from Refinitive'!$B$15)+('WEIGHTED from Refinitive'!$B$16*'ISSUE SCORE from EIKON'!ET426)</f>
        <v>79.121251537224452</v>
      </c>
      <c r="K423" s="1">
        <f>('WEIGHTED from Refinitive'!$B$3*'ISSUE SCORE from EIKON'!P426)+('WEIGHTED from Refinitive'!$B$4*'ISSUE SCORE from EIKON'!AE426)+('ISSUE SCORE from EIKON'!AT426*'WEIGHTED from Refinitive'!$B$5)+('WEIGHTED from Refinitive'!$B$8*'ISSUE SCORE from EIKON'!BI426)+('ISSUE SCORE from EIKON'!BX426*'WEIGHTED from Refinitive'!$B$9)+('WEIGHTED from Refinitive'!$B$10*'ISSUE SCORE from EIKON'!CM426)+('ISSUE SCORE from EIKON'!DB426*'WEIGHTED from Refinitive'!$B$11)+('WEIGHTED from Refinitive'!$B$14*'ISSUE SCORE from EIKON'!DQ426)+('ISSUE SCORE from EIKON'!EF426*'WEIGHTED from Refinitive'!$B$15)+('WEIGHTED from Refinitive'!$B$16*'ISSUE SCORE from EIKON'!EU426)</f>
        <v>81.214163913460467</v>
      </c>
      <c r="L423" s="1">
        <f>('WEIGHTED from Refinitive'!$B$3*'ISSUE SCORE from EIKON'!Q426)+('WEIGHTED from Refinitive'!$B$4*'ISSUE SCORE from EIKON'!AF426)+('ISSUE SCORE from EIKON'!AU426*'WEIGHTED from Refinitive'!$B$5)+('WEIGHTED from Refinitive'!$B$8*'ISSUE SCORE from EIKON'!BJ426)+('ISSUE SCORE from EIKON'!BY426*'WEIGHTED from Refinitive'!$B$9)+('WEIGHTED from Refinitive'!$B$10*'ISSUE SCORE from EIKON'!CN426)+('ISSUE SCORE from EIKON'!DC426*'WEIGHTED from Refinitive'!$B$11)+('WEIGHTED from Refinitive'!$B$14*'ISSUE SCORE from EIKON'!DR426)+('ISSUE SCORE from EIKON'!EG426*'WEIGHTED from Refinitive'!$B$15)+('WEIGHTED from Refinitive'!$B$16*'ISSUE SCORE from EIKON'!EV426)</f>
        <v>91.00702417938669</v>
      </c>
      <c r="M423" s="1">
        <f>('WEIGHTED from Refinitive'!$B$3*'ISSUE SCORE from EIKON'!R426)+('WEIGHTED from Refinitive'!$B$4*'ISSUE SCORE from EIKON'!AG426)+('ISSUE SCORE from EIKON'!AV426*'WEIGHTED from Refinitive'!$B$5)+('WEIGHTED from Refinitive'!$B$8*'ISSUE SCORE from EIKON'!BK426)+('ISSUE SCORE from EIKON'!BZ426*'WEIGHTED from Refinitive'!$B$9)+('WEIGHTED from Refinitive'!$B$10*'ISSUE SCORE from EIKON'!CO426)+('ISSUE SCORE from EIKON'!DD426*'WEIGHTED from Refinitive'!$B$11)+('WEIGHTED from Refinitive'!$B$14*'ISSUE SCORE from EIKON'!DS426)+('ISSUE SCORE from EIKON'!EH426*'WEIGHTED from Refinitive'!$B$15)+('WEIGHTED from Refinitive'!$B$16*'ISSUE SCORE from EIKON'!EW426)</f>
        <v>81.032954545454515</v>
      </c>
      <c r="N423" s="1">
        <f>('WEIGHTED from Refinitive'!$B$3*'ISSUE SCORE from EIKON'!S426)+('WEIGHTED from Refinitive'!$B$4*'ISSUE SCORE from EIKON'!AH426)+('ISSUE SCORE from EIKON'!AW426*'WEIGHTED from Refinitive'!$B$5)+('WEIGHTED from Refinitive'!$B$8*'ISSUE SCORE from EIKON'!BL426)+('ISSUE SCORE from EIKON'!CA426*'WEIGHTED from Refinitive'!$B$9)+('WEIGHTED from Refinitive'!$B$10*'ISSUE SCORE from EIKON'!CP426)+('ISSUE SCORE from EIKON'!DE426*'WEIGHTED from Refinitive'!$B$11)+('WEIGHTED from Refinitive'!$B$14*'ISSUE SCORE from EIKON'!DT426)+('ISSUE SCORE from EIKON'!EI426*'WEIGHTED from Refinitive'!$B$15)+('WEIGHTED from Refinitive'!$B$16*'ISSUE SCORE from EIKON'!EX426)</f>
        <v>64.370732169954451</v>
      </c>
      <c r="O423" s="1">
        <f>('WEIGHTED from Refinitive'!$B$3*'ISSUE SCORE from EIKON'!T426)+('WEIGHTED from Refinitive'!$B$4*'ISSUE SCORE from EIKON'!AI426)+('ISSUE SCORE from EIKON'!AX426*'WEIGHTED from Refinitive'!$B$5)+('WEIGHTED from Refinitive'!$B$8*'ISSUE SCORE from EIKON'!BM426)+('ISSUE SCORE from EIKON'!CB426*'WEIGHTED from Refinitive'!$B$9)+('WEIGHTED from Refinitive'!$B$10*'ISSUE SCORE from EIKON'!CQ426)+('ISSUE SCORE from EIKON'!DF426*'WEIGHTED from Refinitive'!$B$11)+('WEIGHTED from Refinitive'!$B$14*'ISSUE SCORE from EIKON'!DU426)+('ISSUE SCORE from EIKON'!EJ426*'WEIGHTED from Refinitive'!$B$15)+('WEIGHTED from Refinitive'!$B$16*'ISSUE SCORE from EIKON'!EY426)</f>
        <v>0</v>
      </c>
      <c r="P423" s="1">
        <f>('WEIGHTED from Refinitive'!$B$3*'ISSUE SCORE from EIKON'!U426)+('WEIGHTED from Refinitive'!$B$4*'ISSUE SCORE from EIKON'!AJ426)+('ISSUE SCORE from EIKON'!AY426*'WEIGHTED from Refinitive'!$B$5)+('WEIGHTED from Refinitive'!$B$8*'ISSUE SCORE from EIKON'!BN426)+('ISSUE SCORE from EIKON'!CC426*'WEIGHTED from Refinitive'!$B$9)+('WEIGHTED from Refinitive'!$B$10*'ISSUE SCORE from EIKON'!CR426)+('ISSUE SCORE from EIKON'!DG426*'WEIGHTED from Refinitive'!$B$11)+('WEIGHTED from Refinitive'!$B$14*'ISSUE SCORE from EIKON'!DV426)+('ISSUE SCORE from EIKON'!EK426*'WEIGHTED from Refinitive'!$B$15)+('WEIGHTED from Refinitive'!$B$16*'ISSUE SCORE from EIKON'!EZ426)</f>
        <v>0</v>
      </c>
    </row>
    <row r="424" spans="1:16" ht="15">
      <c r="A424" s="11" t="s">
        <v>497</v>
      </c>
      <c r="B424" s="1">
        <f>('WEIGHTED from Refinitive'!$B$3*'ISSUE SCORE from EIKON'!G427)+('WEIGHTED from Refinitive'!$B$4*'ISSUE SCORE from EIKON'!V427)+('ISSUE SCORE from EIKON'!AK427*'WEIGHTED from Refinitive'!$B$5)+('WEIGHTED from Refinitive'!$B$8*'ISSUE SCORE from EIKON'!AZ427)+('ISSUE SCORE from EIKON'!BO427*'WEIGHTED from Refinitive'!$B$9)+('WEIGHTED from Refinitive'!$B$10*'ISSUE SCORE from EIKON'!CD427)+('ISSUE SCORE from EIKON'!CS427*'WEIGHTED from Refinitive'!$B$11)+('WEIGHTED from Refinitive'!$B$14*'ISSUE SCORE from EIKON'!DH427)+('ISSUE SCORE from EIKON'!DW427*'WEIGHTED from Refinitive'!$B$15)+('WEIGHTED from Refinitive'!$B$16*'ISSUE SCORE from EIKON'!EL427)</f>
        <v>78.127237957316112</v>
      </c>
      <c r="C424" s="1">
        <f>('WEIGHTED from Refinitive'!$B$3*'ISSUE SCORE from EIKON'!H427)+('WEIGHTED from Refinitive'!$B$4*'ISSUE SCORE from EIKON'!W427)+('ISSUE SCORE from EIKON'!AL427*'WEIGHTED from Refinitive'!$B$5)+('WEIGHTED from Refinitive'!$B$8*'ISSUE SCORE from EIKON'!BA427)+('ISSUE SCORE from EIKON'!BP427*'WEIGHTED from Refinitive'!$B$9)+('WEIGHTED from Refinitive'!$B$10*'ISSUE SCORE from EIKON'!CE427)+('ISSUE SCORE from EIKON'!CT427*'WEIGHTED from Refinitive'!$B$11)+('WEIGHTED from Refinitive'!$B$14*'ISSUE SCORE from EIKON'!DI427)+('ISSUE SCORE from EIKON'!DX427*'WEIGHTED from Refinitive'!$B$15)+('WEIGHTED from Refinitive'!$B$16*'ISSUE SCORE from EIKON'!EM427)</f>
        <v>79.983496807242375</v>
      </c>
      <c r="D424" s="1">
        <f>('WEIGHTED from Refinitive'!$B$3*'ISSUE SCORE from EIKON'!I427)+('WEIGHTED from Refinitive'!$B$4*'ISSUE SCORE from EIKON'!X427)+('ISSUE SCORE from EIKON'!AM427*'WEIGHTED from Refinitive'!$B$5)+('WEIGHTED from Refinitive'!$B$8*'ISSUE SCORE from EIKON'!BB427)+('ISSUE SCORE from EIKON'!BQ427*'WEIGHTED from Refinitive'!$B$9)+('WEIGHTED from Refinitive'!$B$10*'ISSUE SCORE from EIKON'!CF427)+('ISSUE SCORE from EIKON'!CU427*'WEIGHTED from Refinitive'!$B$11)+('WEIGHTED from Refinitive'!$B$14*'ISSUE SCORE from EIKON'!DJ427)+('ISSUE SCORE from EIKON'!DY427*'WEIGHTED from Refinitive'!$B$15)+('WEIGHTED from Refinitive'!$B$16*'ISSUE SCORE from EIKON'!EN427)</f>
        <v>77.954823198281133</v>
      </c>
      <c r="E424" s="1">
        <f>('WEIGHTED from Refinitive'!$B$3*'ISSUE SCORE from EIKON'!J427)+('WEIGHTED from Refinitive'!$B$4*'ISSUE SCORE from EIKON'!Y427)+('ISSUE SCORE from EIKON'!AN427*'WEIGHTED from Refinitive'!$B$5)+('WEIGHTED from Refinitive'!$B$8*'ISSUE SCORE from EIKON'!BC427)+('ISSUE SCORE from EIKON'!BR427*'WEIGHTED from Refinitive'!$B$9)+('WEIGHTED from Refinitive'!$B$10*'ISSUE SCORE from EIKON'!CG427)+('ISSUE SCORE from EIKON'!CV427*'WEIGHTED from Refinitive'!$B$11)+('WEIGHTED from Refinitive'!$B$14*'ISSUE SCORE from EIKON'!DK427)+('ISSUE SCORE from EIKON'!DZ427*'WEIGHTED from Refinitive'!$B$15)+('WEIGHTED from Refinitive'!$B$16*'ISSUE SCORE from EIKON'!EO427)</f>
        <v>66.726590458458205</v>
      </c>
      <c r="F424" s="1">
        <f>('WEIGHTED from Refinitive'!$B$3*'ISSUE SCORE from EIKON'!K427)+('WEIGHTED from Refinitive'!$B$4*'ISSUE SCORE from EIKON'!Z427)+('ISSUE SCORE from EIKON'!AO427*'WEIGHTED from Refinitive'!$B$5)+('WEIGHTED from Refinitive'!$B$8*'ISSUE SCORE from EIKON'!BD427)+('ISSUE SCORE from EIKON'!BS427*'WEIGHTED from Refinitive'!$B$9)+('WEIGHTED from Refinitive'!$B$10*'ISSUE SCORE from EIKON'!CH427)+('ISSUE SCORE from EIKON'!CW427*'WEIGHTED from Refinitive'!$B$11)+('WEIGHTED from Refinitive'!$B$14*'ISSUE SCORE from EIKON'!DL427)+('ISSUE SCORE from EIKON'!EA427*'WEIGHTED from Refinitive'!$B$15)+('WEIGHTED from Refinitive'!$B$16*'ISSUE SCORE from EIKON'!EP427)</f>
        <v>61.158450460430629</v>
      </c>
      <c r="G424" s="1">
        <f>('WEIGHTED from Refinitive'!$B$3*'ISSUE SCORE from EIKON'!L427)+('WEIGHTED from Refinitive'!$B$4*'ISSUE SCORE from EIKON'!AA427)+('ISSUE SCORE from EIKON'!AP427*'WEIGHTED from Refinitive'!$B$5)+('WEIGHTED from Refinitive'!$B$8*'ISSUE SCORE from EIKON'!BE427)+('ISSUE SCORE from EIKON'!BT427*'WEIGHTED from Refinitive'!$B$9)+('WEIGHTED from Refinitive'!$B$10*'ISSUE SCORE from EIKON'!CI427)+('ISSUE SCORE from EIKON'!CX427*'WEIGHTED from Refinitive'!$B$11)+('WEIGHTED from Refinitive'!$B$14*'ISSUE SCORE from EIKON'!DM427)+('ISSUE SCORE from EIKON'!EB427*'WEIGHTED from Refinitive'!$B$15)+('WEIGHTED from Refinitive'!$B$16*'ISSUE SCORE from EIKON'!EQ427)</f>
        <v>54.54041484015822</v>
      </c>
      <c r="H424" s="1">
        <f>('WEIGHTED from Refinitive'!$B$3*'ISSUE SCORE from EIKON'!M427)+('WEIGHTED from Refinitive'!$B$4*'ISSUE SCORE from EIKON'!AB427)+('ISSUE SCORE from EIKON'!AQ427*'WEIGHTED from Refinitive'!$B$5)+('WEIGHTED from Refinitive'!$B$8*'ISSUE SCORE from EIKON'!BF427)+('ISSUE SCORE from EIKON'!BU427*'WEIGHTED from Refinitive'!$B$9)+('WEIGHTED from Refinitive'!$B$10*'ISSUE SCORE from EIKON'!CJ427)+('ISSUE SCORE from EIKON'!CY427*'WEIGHTED from Refinitive'!$B$11)+('WEIGHTED from Refinitive'!$B$14*'ISSUE SCORE from EIKON'!DN427)+('ISSUE SCORE from EIKON'!EC427*'WEIGHTED from Refinitive'!$B$15)+('WEIGHTED from Refinitive'!$B$16*'ISSUE SCORE from EIKON'!ER427)</f>
        <v>56.88300524415628</v>
      </c>
      <c r="I424" s="1">
        <f>('WEIGHTED from Refinitive'!$B$3*'ISSUE SCORE from EIKON'!N427)+('WEIGHTED from Refinitive'!$B$4*'ISSUE SCORE from EIKON'!AC427)+('ISSUE SCORE from EIKON'!AR427*'WEIGHTED from Refinitive'!$B$5)+('WEIGHTED from Refinitive'!$B$8*'ISSUE SCORE from EIKON'!BG427)+('ISSUE SCORE from EIKON'!BV427*'WEIGHTED from Refinitive'!$B$9)+('WEIGHTED from Refinitive'!$B$10*'ISSUE SCORE from EIKON'!CK427)+('ISSUE SCORE from EIKON'!CZ427*'WEIGHTED from Refinitive'!$B$11)+('WEIGHTED from Refinitive'!$B$14*'ISSUE SCORE from EIKON'!DO427)+('ISSUE SCORE from EIKON'!ED427*'WEIGHTED from Refinitive'!$B$15)+('WEIGHTED from Refinitive'!$B$16*'ISSUE SCORE from EIKON'!ES427)</f>
        <v>59.361495848551726</v>
      </c>
      <c r="J424" s="1">
        <f>('WEIGHTED from Refinitive'!$B$3*'ISSUE SCORE from EIKON'!O427)+('WEIGHTED from Refinitive'!$B$4*'ISSUE SCORE from EIKON'!AD427)+('ISSUE SCORE from EIKON'!AS427*'WEIGHTED from Refinitive'!$B$5)+('WEIGHTED from Refinitive'!$B$8*'ISSUE SCORE from EIKON'!BH427)+('ISSUE SCORE from EIKON'!BW427*'WEIGHTED from Refinitive'!$B$9)+('WEIGHTED from Refinitive'!$B$10*'ISSUE SCORE from EIKON'!CL427)+('ISSUE SCORE from EIKON'!DA427*'WEIGHTED from Refinitive'!$B$11)+('WEIGHTED from Refinitive'!$B$14*'ISSUE SCORE from EIKON'!DP427)+('ISSUE SCORE from EIKON'!EE427*'WEIGHTED from Refinitive'!$B$15)+('WEIGHTED from Refinitive'!$B$16*'ISSUE SCORE from EIKON'!ET427)</f>
        <v>0</v>
      </c>
      <c r="K424" s="1">
        <f>('WEIGHTED from Refinitive'!$B$3*'ISSUE SCORE from EIKON'!P427)+('WEIGHTED from Refinitive'!$B$4*'ISSUE SCORE from EIKON'!AE427)+('ISSUE SCORE from EIKON'!AT427*'WEIGHTED from Refinitive'!$B$5)+('WEIGHTED from Refinitive'!$B$8*'ISSUE SCORE from EIKON'!BI427)+('ISSUE SCORE from EIKON'!BX427*'WEIGHTED from Refinitive'!$B$9)+('WEIGHTED from Refinitive'!$B$10*'ISSUE SCORE from EIKON'!CM427)+('ISSUE SCORE from EIKON'!DB427*'WEIGHTED from Refinitive'!$B$11)+('WEIGHTED from Refinitive'!$B$14*'ISSUE SCORE from EIKON'!DQ427)+('ISSUE SCORE from EIKON'!EF427*'WEIGHTED from Refinitive'!$B$15)+('WEIGHTED from Refinitive'!$B$16*'ISSUE SCORE from EIKON'!EU427)</f>
        <v>0</v>
      </c>
      <c r="L424" s="1">
        <f>('WEIGHTED from Refinitive'!$B$3*'ISSUE SCORE from EIKON'!Q427)+('WEIGHTED from Refinitive'!$B$4*'ISSUE SCORE from EIKON'!AF427)+('ISSUE SCORE from EIKON'!AU427*'WEIGHTED from Refinitive'!$B$5)+('WEIGHTED from Refinitive'!$B$8*'ISSUE SCORE from EIKON'!BJ427)+('ISSUE SCORE from EIKON'!BY427*'WEIGHTED from Refinitive'!$B$9)+('WEIGHTED from Refinitive'!$B$10*'ISSUE SCORE from EIKON'!CN427)+('ISSUE SCORE from EIKON'!DC427*'WEIGHTED from Refinitive'!$B$11)+('WEIGHTED from Refinitive'!$B$14*'ISSUE SCORE from EIKON'!DR427)+('ISSUE SCORE from EIKON'!EG427*'WEIGHTED from Refinitive'!$B$15)+('WEIGHTED from Refinitive'!$B$16*'ISSUE SCORE from EIKON'!EV427)</f>
        <v>0</v>
      </c>
      <c r="M424" s="1">
        <f>('WEIGHTED from Refinitive'!$B$3*'ISSUE SCORE from EIKON'!R427)+('WEIGHTED from Refinitive'!$B$4*'ISSUE SCORE from EIKON'!AG427)+('ISSUE SCORE from EIKON'!AV427*'WEIGHTED from Refinitive'!$B$5)+('WEIGHTED from Refinitive'!$B$8*'ISSUE SCORE from EIKON'!BK427)+('ISSUE SCORE from EIKON'!BZ427*'WEIGHTED from Refinitive'!$B$9)+('WEIGHTED from Refinitive'!$B$10*'ISSUE SCORE from EIKON'!CO427)+('ISSUE SCORE from EIKON'!DD427*'WEIGHTED from Refinitive'!$B$11)+('WEIGHTED from Refinitive'!$B$14*'ISSUE SCORE from EIKON'!DS427)+('ISSUE SCORE from EIKON'!EH427*'WEIGHTED from Refinitive'!$B$15)+('WEIGHTED from Refinitive'!$B$16*'ISSUE SCORE from EIKON'!EW427)</f>
        <v>0</v>
      </c>
      <c r="N424" s="1">
        <f>('WEIGHTED from Refinitive'!$B$3*'ISSUE SCORE from EIKON'!S427)+('WEIGHTED from Refinitive'!$B$4*'ISSUE SCORE from EIKON'!AH427)+('ISSUE SCORE from EIKON'!AW427*'WEIGHTED from Refinitive'!$B$5)+('WEIGHTED from Refinitive'!$B$8*'ISSUE SCORE from EIKON'!BL427)+('ISSUE SCORE from EIKON'!CA427*'WEIGHTED from Refinitive'!$B$9)+('WEIGHTED from Refinitive'!$B$10*'ISSUE SCORE from EIKON'!CP427)+('ISSUE SCORE from EIKON'!DE427*'WEIGHTED from Refinitive'!$B$11)+('WEIGHTED from Refinitive'!$B$14*'ISSUE SCORE from EIKON'!DT427)+('ISSUE SCORE from EIKON'!EI427*'WEIGHTED from Refinitive'!$B$15)+('WEIGHTED from Refinitive'!$B$16*'ISSUE SCORE from EIKON'!EX427)</f>
        <v>0</v>
      </c>
      <c r="O424" s="1">
        <f>('WEIGHTED from Refinitive'!$B$3*'ISSUE SCORE from EIKON'!T427)+('WEIGHTED from Refinitive'!$B$4*'ISSUE SCORE from EIKON'!AI427)+('ISSUE SCORE from EIKON'!AX427*'WEIGHTED from Refinitive'!$B$5)+('WEIGHTED from Refinitive'!$B$8*'ISSUE SCORE from EIKON'!BM427)+('ISSUE SCORE from EIKON'!CB427*'WEIGHTED from Refinitive'!$B$9)+('WEIGHTED from Refinitive'!$B$10*'ISSUE SCORE from EIKON'!CQ427)+('ISSUE SCORE from EIKON'!DF427*'WEIGHTED from Refinitive'!$B$11)+('WEIGHTED from Refinitive'!$B$14*'ISSUE SCORE from EIKON'!DU427)+('ISSUE SCORE from EIKON'!EJ427*'WEIGHTED from Refinitive'!$B$15)+('WEIGHTED from Refinitive'!$B$16*'ISSUE SCORE from EIKON'!EY427)</f>
        <v>0</v>
      </c>
      <c r="P424" s="1">
        <f>('WEIGHTED from Refinitive'!$B$3*'ISSUE SCORE from EIKON'!U427)+('WEIGHTED from Refinitive'!$B$4*'ISSUE SCORE from EIKON'!AJ427)+('ISSUE SCORE from EIKON'!AY427*'WEIGHTED from Refinitive'!$B$5)+('WEIGHTED from Refinitive'!$B$8*'ISSUE SCORE from EIKON'!BN427)+('ISSUE SCORE from EIKON'!CC427*'WEIGHTED from Refinitive'!$B$9)+('WEIGHTED from Refinitive'!$B$10*'ISSUE SCORE from EIKON'!CR427)+('ISSUE SCORE from EIKON'!DG427*'WEIGHTED from Refinitive'!$B$11)+('WEIGHTED from Refinitive'!$B$14*'ISSUE SCORE from EIKON'!DV427)+('ISSUE SCORE from EIKON'!EK427*'WEIGHTED from Refinitive'!$B$15)+('WEIGHTED from Refinitive'!$B$16*'ISSUE SCORE from EIKON'!EZ427)</f>
        <v>0</v>
      </c>
    </row>
    <row r="425" spans="1:16" ht="15">
      <c r="A425" s="11" t="s">
        <v>498</v>
      </c>
      <c r="B425" s="1">
        <f>('WEIGHTED from Refinitive'!$B$3*'ISSUE SCORE from EIKON'!G428)+('WEIGHTED from Refinitive'!$B$4*'ISSUE SCORE from EIKON'!V428)+('ISSUE SCORE from EIKON'!AK428*'WEIGHTED from Refinitive'!$B$5)+('WEIGHTED from Refinitive'!$B$8*'ISSUE SCORE from EIKON'!AZ428)+('ISSUE SCORE from EIKON'!BO428*'WEIGHTED from Refinitive'!$B$9)+('WEIGHTED from Refinitive'!$B$10*'ISSUE SCORE from EIKON'!CD428)+('ISSUE SCORE from EIKON'!CS428*'WEIGHTED from Refinitive'!$B$11)+('WEIGHTED from Refinitive'!$B$14*'ISSUE SCORE from EIKON'!DH428)+('ISSUE SCORE from EIKON'!DW428*'WEIGHTED from Refinitive'!$B$15)+('WEIGHTED from Refinitive'!$B$16*'ISSUE SCORE from EIKON'!EL428)</f>
        <v>79.771257561995455</v>
      </c>
      <c r="C425" s="1">
        <f>('WEIGHTED from Refinitive'!$B$3*'ISSUE SCORE from EIKON'!H428)+('WEIGHTED from Refinitive'!$B$4*'ISSUE SCORE from EIKON'!W428)+('ISSUE SCORE from EIKON'!AL428*'WEIGHTED from Refinitive'!$B$5)+('WEIGHTED from Refinitive'!$B$8*'ISSUE SCORE from EIKON'!BA428)+('ISSUE SCORE from EIKON'!BP428*'WEIGHTED from Refinitive'!$B$9)+('WEIGHTED from Refinitive'!$B$10*'ISSUE SCORE from EIKON'!CE428)+('ISSUE SCORE from EIKON'!CT428*'WEIGHTED from Refinitive'!$B$11)+('WEIGHTED from Refinitive'!$B$14*'ISSUE SCORE from EIKON'!DI428)+('ISSUE SCORE from EIKON'!DX428*'WEIGHTED from Refinitive'!$B$15)+('WEIGHTED from Refinitive'!$B$16*'ISSUE SCORE from EIKON'!EM428)</f>
        <v>72.984101342507145</v>
      </c>
      <c r="D425" s="1">
        <f>('WEIGHTED from Refinitive'!$B$3*'ISSUE SCORE from EIKON'!I428)+('WEIGHTED from Refinitive'!$B$4*'ISSUE SCORE from EIKON'!X428)+('ISSUE SCORE from EIKON'!AM428*'WEIGHTED from Refinitive'!$B$5)+('WEIGHTED from Refinitive'!$B$8*'ISSUE SCORE from EIKON'!BB428)+('ISSUE SCORE from EIKON'!BQ428*'WEIGHTED from Refinitive'!$B$9)+('WEIGHTED from Refinitive'!$B$10*'ISSUE SCORE from EIKON'!CF428)+('ISSUE SCORE from EIKON'!CU428*'WEIGHTED from Refinitive'!$B$11)+('WEIGHTED from Refinitive'!$B$14*'ISSUE SCORE from EIKON'!DJ428)+('ISSUE SCORE from EIKON'!DY428*'WEIGHTED from Refinitive'!$B$15)+('WEIGHTED from Refinitive'!$B$16*'ISSUE SCORE from EIKON'!EN428)</f>
        <v>65.385784060618846</v>
      </c>
      <c r="E425" s="1">
        <f>('WEIGHTED from Refinitive'!$B$3*'ISSUE SCORE from EIKON'!J428)+('WEIGHTED from Refinitive'!$B$4*'ISSUE SCORE from EIKON'!Y428)+('ISSUE SCORE from EIKON'!AN428*'WEIGHTED from Refinitive'!$B$5)+('WEIGHTED from Refinitive'!$B$8*'ISSUE SCORE from EIKON'!BC428)+('ISSUE SCORE from EIKON'!BR428*'WEIGHTED from Refinitive'!$B$9)+('WEIGHTED from Refinitive'!$B$10*'ISSUE SCORE from EIKON'!CG428)+('ISSUE SCORE from EIKON'!CV428*'WEIGHTED from Refinitive'!$B$11)+('WEIGHTED from Refinitive'!$B$14*'ISSUE SCORE from EIKON'!DK428)+('ISSUE SCORE from EIKON'!DZ428*'WEIGHTED from Refinitive'!$B$15)+('WEIGHTED from Refinitive'!$B$16*'ISSUE SCORE from EIKON'!EO428)</f>
        <v>64.138730136604366</v>
      </c>
      <c r="F425" s="1">
        <f>('WEIGHTED from Refinitive'!$B$3*'ISSUE SCORE from EIKON'!K428)+('WEIGHTED from Refinitive'!$B$4*'ISSUE SCORE from EIKON'!Z428)+('ISSUE SCORE from EIKON'!AO428*'WEIGHTED from Refinitive'!$B$5)+('WEIGHTED from Refinitive'!$B$8*'ISSUE SCORE from EIKON'!BD428)+('ISSUE SCORE from EIKON'!BS428*'WEIGHTED from Refinitive'!$B$9)+('WEIGHTED from Refinitive'!$B$10*'ISSUE SCORE from EIKON'!CH428)+('ISSUE SCORE from EIKON'!CW428*'WEIGHTED from Refinitive'!$B$11)+('WEIGHTED from Refinitive'!$B$14*'ISSUE SCORE from EIKON'!DL428)+('ISSUE SCORE from EIKON'!EA428*'WEIGHTED from Refinitive'!$B$15)+('WEIGHTED from Refinitive'!$B$16*'ISSUE SCORE from EIKON'!EP428)</f>
        <v>59.689983262351653</v>
      </c>
      <c r="G425" s="1">
        <f>('WEIGHTED from Refinitive'!$B$3*'ISSUE SCORE from EIKON'!L428)+('WEIGHTED from Refinitive'!$B$4*'ISSUE SCORE from EIKON'!AA428)+('ISSUE SCORE from EIKON'!AP428*'WEIGHTED from Refinitive'!$B$5)+('WEIGHTED from Refinitive'!$B$8*'ISSUE SCORE from EIKON'!BE428)+('ISSUE SCORE from EIKON'!BT428*'WEIGHTED from Refinitive'!$B$9)+('WEIGHTED from Refinitive'!$B$10*'ISSUE SCORE from EIKON'!CI428)+('ISSUE SCORE from EIKON'!CX428*'WEIGHTED from Refinitive'!$B$11)+('WEIGHTED from Refinitive'!$B$14*'ISSUE SCORE from EIKON'!DM428)+('ISSUE SCORE from EIKON'!EB428*'WEIGHTED from Refinitive'!$B$15)+('WEIGHTED from Refinitive'!$B$16*'ISSUE SCORE from EIKON'!EQ428)</f>
        <v>60.206246626707916</v>
      </c>
      <c r="H425" s="1">
        <f>('WEIGHTED from Refinitive'!$B$3*'ISSUE SCORE from EIKON'!M428)+('WEIGHTED from Refinitive'!$B$4*'ISSUE SCORE from EIKON'!AB428)+('ISSUE SCORE from EIKON'!AQ428*'WEIGHTED from Refinitive'!$B$5)+('WEIGHTED from Refinitive'!$B$8*'ISSUE SCORE from EIKON'!BF428)+('ISSUE SCORE from EIKON'!BU428*'WEIGHTED from Refinitive'!$B$9)+('WEIGHTED from Refinitive'!$B$10*'ISSUE SCORE from EIKON'!CJ428)+('ISSUE SCORE from EIKON'!CY428*'WEIGHTED from Refinitive'!$B$11)+('WEIGHTED from Refinitive'!$B$14*'ISSUE SCORE from EIKON'!DN428)+('ISSUE SCORE from EIKON'!EC428*'WEIGHTED from Refinitive'!$B$15)+('WEIGHTED from Refinitive'!$B$16*'ISSUE SCORE from EIKON'!ER428)</f>
        <v>60.800075335016274</v>
      </c>
      <c r="I425" s="1">
        <f>('WEIGHTED from Refinitive'!$B$3*'ISSUE SCORE from EIKON'!N428)+('WEIGHTED from Refinitive'!$B$4*'ISSUE SCORE from EIKON'!AC428)+('ISSUE SCORE from EIKON'!AR428*'WEIGHTED from Refinitive'!$B$5)+('WEIGHTED from Refinitive'!$B$8*'ISSUE SCORE from EIKON'!BG428)+('ISSUE SCORE from EIKON'!BV428*'WEIGHTED from Refinitive'!$B$9)+('WEIGHTED from Refinitive'!$B$10*'ISSUE SCORE from EIKON'!CK428)+('ISSUE SCORE from EIKON'!CZ428*'WEIGHTED from Refinitive'!$B$11)+('WEIGHTED from Refinitive'!$B$14*'ISSUE SCORE from EIKON'!DO428)+('ISSUE SCORE from EIKON'!ED428*'WEIGHTED from Refinitive'!$B$15)+('WEIGHTED from Refinitive'!$B$16*'ISSUE SCORE from EIKON'!ES428)</f>
        <v>58.908427254098328</v>
      </c>
      <c r="J425" s="1">
        <f>('WEIGHTED from Refinitive'!$B$3*'ISSUE SCORE from EIKON'!O428)+('WEIGHTED from Refinitive'!$B$4*'ISSUE SCORE from EIKON'!AD428)+('ISSUE SCORE from EIKON'!AS428*'WEIGHTED from Refinitive'!$B$5)+('WEIGHTED from Refinitive'!$B$8*'ISSUE SCORE from EIKON'!BH428)+('ISSUE SCORE from EIKON'!BW428*'WEIGHTED from Refinitive'!$B$9)+('WEIGHTED from Refinitive'!$B$10*'ISSUE SCORE from EIKON'!CL428)+('ISSUE SCORE from EIKON'!DA428*'WEIGHTED from Refinitive'!$B$11)+('WEIGHTED from Refinitive'!$B$14*'ISSUE SCORE from EIKON'!DP428)+('ISSUE SCORE from EIKON'!EE428*'WEIGHTED from Refinitive'!$B$15)+('WEIGHTED from Refinitive'!$B$16*'ISSUE SCORE from EIKON'!ET428)</f>
        <v>67.486408328513548</v>
      </c>
      <c r="K425" s="1">
        <f>('WEIGHTED from Refinitive'!$B$3*'ISSUE SCORE from EIKON'!P428)+('WEIGHTED from Refinitive'!$B$4*'ISSUE SCORE from EIKON'!AE428)+('ISSUE SCORE from EIKON'!AT428*'WEIGHTED from Refinitive'!$B$5)+('WEIGHTED from Refinitive'!$B$8*'ISSUE SCORE from EIKON'!BI428)+('ISSUE SCORE from EIKON'!BX428*'WEIGHTED from Refinitive'!$B$9)+('WEIGHTED from Refinitive'!$B$10*'ISSUE SCORE from EIKON'!CM428)+('ISSUE SCORE from EIKON'!DB428*'WEIGHTED from Refinitive'!$B$11)+('WEIGHTED from Refinitive'!$B$14*'ISSUE SCORE from EIKON'!DQ428)+('ISSUE SCORE from EIKON'!EF428*'WEIGHTED from Refinitive'!$B$15)+('WEIGHTED from Refinitive'!$B$16*'ISSUE SCORE from EIKON'!EU428)</f>
        <v>70.196841450724563</v>
      </c>
      <c r="L425" s="1">
        <f>('WEIGHTED from Refinitive'!$B$3*'ISSUE SCORE from EIKON'!Q428)+('WEIGHTED from Refinitive'!$B$4*'ISSUE SCORE from EIKON'!AF428)+('ISSUE SCORE from EIKON'!AU428*'WEIGHTED from Refinitive'!$B$5)+('WEIGHTED from Refinitive'!$B$8*'ISSUE SCORE from EIKON'!BJ428)+('ISSUE SCORE from EIKON'!BY428*'WEIGHTED from Refinitive'!$B$9)+('WEIGHTED from Refinitive'!$B$10*'ISSUE SCORE from EIKON'!CN428)+('ISSUE SCORE from EIKON'!DC428*'WEIGHTED from Refinitive'!$B$11)+('WEIGHTED from Refinitive'!$B$14*'ISSUE SCORE from EIKON'!DR428)+('ISSUE SCORE from EIKON'!EG428*'WEIGHTED from Refinitive'!$B$15)+('WEIGHTED from Refinitive'!$B$16*'ISSUE SCORE from EIKON'!EV428)</f>
        <v>62.307017250041845</v>
      </c>
      <c r="M425" s="1">
        <f>('WEIGHTED from Refinitive'!$B$3*'ISSUE SCORE from EIKON'!R428)+('WEIGHTED from Refinitive'!$B$4*'ISSUE SCORE from EIKON'!AG428)+('ISSUE SCORE from EIKON'!AV428*'WEIGHTED from Refinitive'!$B$5)+('WEIGHTED from Refinitive'!$B$8*'ISSUE SCORE from EIKON'!BK428)+('ISSUE SCORE from EIKON'!BZ428*'WEIGHTED from Refinitive'!$B$9)+('WEIGHTED from Refinitive'!$B$10*'ISSUE SCORE from EIKON'!CO428)+('ISSUE SCORE from EIKON'!DD428*'WEIGHTED from Refinitive'!$B$11)+('WEIGHTED from Refinitive'!$B$14*'ISSUE SCORE from EIKON'!DS428)+('ISSUE SCORE from EIKON'!EH428*'WEIGHTED from Refinitive'!$B$15)+('WEIGHTED from Refinitive'!$B$16*'ISSUE SCORE from EIKON'!EW428)</f>
        <v>67.625827939657938</v>
      </c>
      <c r="N425" s="1">
        <f>('WEIGHTED from Refinitive'!$B$3*'ISSUE SCORE from EIKON'!S428)+('WEIGHTED from Refinitive'!$B$4*'ISSUE SCORE from EIKON'!AH428)+('ISSUE SCORE from EIKON'!AW428*'WEIGHTED from Refinitive'!$B$5)+('WEIGHTED from Refinitive'!$B$8*'ISSUE SCORE from EIKON'!BL428)+('ISSUE SCORE from EIKON'!CA428*'WEIGHTED from Refinitive'!$B$9)+('WEIGHTED from Refinitive'!$B$10*'ISSUE SCORE from EIKON'!CP428)+('ISSUE SCORE from EIKON'!DE428*'WEIGHTED from Refinitive'!$B$11)+('WEIGHTED from Refinitive'!$B$14*'ISSUE SCORE from EIKON'!DT428)+('ISSUE SCORE from EIKON'!EI428*'WEIGHTED from Refinitive'!$B$15)+('WEIGHTED from Refinitive'!$B$16*'ISSUE SCORE from EIKON'!EX428)</f>
        <v>46.482494588744544</v>
      </c>
      <c r="O425" s="1">
        <f>('WEIGHTED from Refinitive'!$B$3*'ISSUE SCORE from EIKON'!T428)+('WEIGHTED from Refinitive'!$B$4*'ISSUE SCORE from EIKON'!AI428)+('ISSUE SCORE from EIKON'!AX428*'WEIGHTED from Refinitive'!$B$5)+('WEIGHTED from Refinitive'!$B$8*'ISSUE SCORE from EIKON'!BM428)+('ISSUE SCORE from EIKON'!CB428*'WEIGHTED from Refinitive'!$B$9)+('WEIGHTED from Refinitive'!$B$10*'ISSUE SCORE from EIKON'!CQ428)+('ISSUE SCORE from EIKON'!DF428*'WEIGHTED from Refinitive'!$B$11)+('WEIGHTED from Refinitive'!$B$14*'ISSUE SCORE from EIKON'!DU428)+('ISSUE SCORE from EIKON'!EJ428*'WEIGHTED from Refinitive'!$B$15)+('WEIGHTED from Refinitive'!$B$16*'ISSUE SCORE from EIKON'!EY428)</f>
        <v>53.495075310515347</v>
      </c>
      <c r="P425" s="1">
        <f>('WEIGHTED from Refinitive'!$B$3*'ISSUE SCORE from EIKON'!U428)+('WEIGHTED from Refinitive'!$B$4*'ISSUE SCORE from EIKON'!AJ428)+('ISSUE SCORE from EIKON'!AY428*'WEIGHTED from Refinitive'!$B$5)+('WEIGHTED from Refinitive'!$B$8*'ISSUE SCORE from EIKON'!BN428)+('ISSUE SCORE from EIKON'!CC428*'WEIGHTED from Refinitive'!$B$9)+('WEIGHTED from Refinitive'!$B$10*'ISSUE SCORE from EIKON'!CR428)+('ISSUE SCORE from EIKON'!DG428*'WEIGHTED from Refinitive'!$B$11)+('WEIGHTED from Refinitive'!$B$14*'ISSUE SCORE from EIKON'!DV428)+('ISSUE SCORE from EIKON'!EK428*'WEIGHTED from Refinitive'!$B$15)+('WEIGHTED from Refinitive'!$B$16*'ISSUE SCORE from EIKON'!EZ428)</f>
        <v>0</v>
      </c>
    </row>
    <row r="426" spans="1:16" ht="15">
      <c r="A426" s="11" t="s">
        <v>499</v>
      </c>
      <c r="B426" s="1">
        <f>('WEIGHTED from Refinitive'!$B$3*'ISSUE SCORE from EIKON'!G429)+('WEIGHTED from Refinitive'!$B$4*'ISSUE SCORE from EIKON'!V429)+('ISSUE SCORE from EIKON'!AK429*'WEIGHTED from Refinitive'!$B$5)+('WEIGHTED from Refinitive'!$B$8*'ISSUE SCORE from EIKON'!AZ429)+('ISSUE SCORE from EIKON'!BO429*'WEIGHTED from Refinitive'!$B$9)+('WEIGHTED from Refinitive'!$B$10*'ISSUE SCORE from EIKON'!CD429)+('ISSUE SCORE from EIKON'!CS429*'WEIGHTED from Refinitive'!$B$11)+('WEIGHTED from Refinitive'!$B$14*'ISSUE SCORE from EIKON'!DH429)+('ISSUE SCORE from EIKON'!DW429*'WEIGHTED from Refinitive'!$B$15)+('WEIGHTED from Refinitive'!$B$16*'ISSUE SCORE from EIKON'!EL429)</f>
        <v>59.934158503970252</v>
      </c>
      <c r="C426" s="1">
        <f>('WEIGHTED from Refinitive'!$B$3*'ISSUE SCORE from EIKON'!H429)+('WEIGHTED from Refinitive'!$B$4*'ISSUE SCORE from EIKON'!W429)+('ISSUE SCORE from EIKON'!AL429*'WEIGHTED from Refinitive'!$B$5)+('WEIGHTED from Refinitive'!$B$8*'ISSUE SCORE from EIKON'!BA429)+('ISSUE SCORE from EIKON'!BP429*'WEIGHTED from Refinitive'!$B$9)+('WEIGHTED from Refinitive'!$B$10*'ISSUE SCORE from EIKON'!CE429)+('ISSUE SCORE from EIKON'!CT429*'WEIGHTED from Refinitive'!$B$11)+('WEIGHTED from Refinitive'!$B$14*'ISSUE SCORE from EIKON'!DI429)+('ISSUE SCORE from EIKON'!DX429*'WEIGHTED from Refinitive'!$B$15)+('WEIGHTED from Refinitive'!$B$16*'ISSUE SCORE from EIKON'!EM429)</f>
        <v>59.221089076393348</v>
      </c>
      <c r="D426" s="1">
        <f>('WEIGHTED from Refinitive'!$B$3*'ISSUE SCORE from EIKON'!I429)+('WEIGHTED from Refinitive'!$B$4*'ISSUE SCORE from EIKON'!X429)+('ISSUE SCORE from EIKON'!AM429*'WEIGHTED from Refinitive'!$B$5)+('WEIGHTED from Refinitive'!$B$8*'ISSUE SCORE from EIKON'!BB429)+('ISSUE SCORE from EIKON'!BQ429*'WEIGHTED from Refinitive'!$B$9)+('WEIGHTED from Refinitive'!$B$10*'ISSUE SCORE from EIKON'!CF429)+('ISSUE SCORE from EIKON'!CU429*'WEIGHTED from Refinitive'!$B$11)+('WEIGHTED from Refinitive'!$B$14*'ISSUE SCORE from EIKON'!DJ429)+('ISSUE SCORE from EIKON'!DY429*'WEIGHTED from Refinitive'!$B$15)+('WEIGHTED from Refinitive'!$B$16*'ISSUE SCORE from EIKON'!EN429)</f>
        <v>64.650811461687724</v>
      </c>
      <c r="E426" s="1">
        <f>('WEIGHTED from Refinitive'!$B$3*'ISSUE SCORE from EIKON'!J429)+('WEIGHTED from Refinitive'!$B$4*'ISSUE SCORE from EIKON'!Y429)+('ISSUE SCORE from EIKON'!AN429*'WEIGHTED from Refinitive'!$B$5)+('WEIGHTED from Refinitive'!$B$8*'ISSUE SCORE from EIKON'!BC429)+('ISSUE SCORE from EIKON'!BR429*'WEIGHTED from Refinitive'!$B$9)+('WEIGHTED from Refinitive'!$B$10*'ISSUE SCORE from EIKON'!CG429)+('ISSUE SCORE from EIKON'!CV429*'WEIGHTED from Refinitive'!$B$11)+('WEIGHTED from Refinitive'!$B$14*'ISSUE SCORE from EIKON'!DK429)+('ISSUE SCORE from EIKON'!DZ429*'WEIGHTED from Refinitive'!$B$15)+('WEIGHTED from Refinitive'!$B$16*'ISSUE SCORE from EIKON'!EO429)</f>
        <v>68.643753889606899</v>
      </c>
      <c r="F426" s="1">
        <f>('WEIGHTED from Refinitive'!$B$3*'ISSUE SCORE from EIKON'!K429)+('WEIGHTED from Refinitive'!$B$4*'ISSUE SCORE from EIKON'!Z429)+('ISSUE SCORE from EIKON'!AO429*'WEIGHTED from Refinitive'!$B$5)+('WEIGHTED from Refinitive'!$B$8*'ISSUE SCORE from EIKON'!BD429)+('ISSUE SCORE from EIKON'!BS429*'WEIGHTED from Refinitive'!$B$9)+('WEIGHTED from Refinitive'!$B$10*'ISSUE SCORE from EIKON'!CH429)+('ISSUE SCORE from EIKON'!CW429*'WEIGHTED from Refinitive'!$B$11)+('WEIGHTED from Refinitive'!$B$14*'ISSUE SCORE from EIKON'!DL429)+('ISSUE SCORE from EIKON'!EA429*'WEIGHTED from Refinitive'!$B$15)+('WEIGHTED from Refinitive'!$B$16*'ISSUE SCORE from EIKON'!EP429)</f>
        <v>66.035140232901384</v>
      </c>
      <c r="G426" s="1">
        <f>('WEIGHTED from Refinitive'!$B$3*'ISSUE SCORE from EIKON'!L429)+('WEIGHTED from Refinitive'!$B$4*'ISSUE SCORE from EIKON'!AA429)+('ISSUE SCORE from EIKON'!AP429*'WEIGHTED from Refinitive'!$B$5)+('WEIGHTED from Refinitive'!$B$8*'ISSUE SCORE from EIKON'!BE429)+('ISSUE SCORE from EIKON'!BT429*'WEIGHTED from Refinitive'!$B$9)+('WEIGHTED from Refinitive'!$B$10*'ISSUE SCORE from EIKON'!CI429)+('ISSUE SCORE from EIKON'!CX429*'WEIGHTED from Refinitive'!$B$11)+('WEIGHTED from Refinitive'!$B$14*'ISSUE SCORE from EIKON'!DM429)+('ISSUE SCORE from EIKON'!EB429*'WEIGHTED from Refinitive'!$B$15)+('WEIGHTED from Refinitive'!$B$16*'ISSUE SCORE from EIKON'!EQ429)</f>
        <v>73.298046479229967</v>
      </c>
      <c r="H426" s="1">
        <f>('WEIGHTED from Refinitive'!$B$3*'ISSUE SCORE from EIKON'!M429)+('WEIGHTED from Refinitive'!$B$4*'ISSUE SCORE from EIKON'!AB429)+('ISSUE SCORE from EIKON'!AQ429*'WEIGHTED from Refinitive'!$B$5)+('WEIGHTED from Refinitive'!$B$8*'ISSUE SCORE from EIKON'!BF429)+('ISSUE SCORE from EIKON'!BU429*'WEIGHTED from Refinitive'!$B$9)+('WEIGHTED from Refinitive'!$B$10*'ISSUE SCORE from EIKON'!CJ429)+('ISSUE SCORE from EIKON'!CY429*'WEIGHTED from Refinitive'!$B$11)+('WEIGHTED from Refinitive'!$B$14*'ISSUE SCORE from EIKON'!DN429)+('ISSUE SCORE from EIKON'!EC429*'WEIGHTED from Refinitive'!$B$15)+('WEIGHTED from Refinitive'!$B$16*'ISSUE SCORE from EIKON'!ER429)</f>
        <v>76.077707476875631</v>
      </c>
      <c r="I426" s="1">
        <f>('WEIGHTED from Refinitive'!$B$3*'ISSUE SCORE from EIKON'!N429)+('WEIGHTED from Refinitive'!$B$4*'ISSUE SCORE from EIKON'!AC429)+('ISSUE SCORE from EIKON'!AR429*'WEIGHTED from Refinitive'!$B$5)+('WEIGHTED from Refinitive'!$B$8*'ISSUE SCORE from EIKON'!BG429)+('ISSUE SCORE from EIKON'!BV429*'WEIGHTED from Refinitive'!$B$9)+('WEIGHTED from Refinitive'!$B$10*'ISSUE SCORE from EIKON'!CK429)+('ISSUE SCORE from EIKON'!CZ429*'WEIGHTED from Refinitive'!$B$11)+('WEIGHTED from Refinitive'!$B$14*'ISSUE SCORE from EIKON'!DO429)+('ISSUE SCORE from EIKON'!ED429*'WEIGHTED from Refinitive'!$B$15)+('WEIGHTED from Refinitive'!$B$16*'ISSUE SCORE from EIKON'!ES429)</f>
        <v>79.08325977301385</v>
      </c>
      <c r="J426" s="1">
        <f>('WEIGHTED from Refinitive'!$B$3*'ISSUE SCORE from EIKON'!O429)+('WEIGHTED from Refinitive'!$B$4*'ISSUE SCORE from EIKON'!AD429)+('ISSUE SCORE from EIKON'!AS429*'WEIGHTED from Refinitive'!$B$5)+('WEIGHTED from Refinitive'!$B$8*'ISSUE SCORE from EIKON'!BH429)+('ISSUE SCORE from EIKON'!BW429*'WEIGHTED from Refinitive'!$B$9)+('WEIGHTED from Refinitive'!$B$10*'ISSUE SCORE from EIKON'!CL429)+('ISSUE SCORE from EIKON'!DA429*'WEIGHTED from Refinitive'!$B$11)+('WEIGHTED from Refinitive'!$B$14*'ISSUE SCORE from EIKON'!DP429)+('ISSUE SCORE from EIKON'!EE429*'WEIGHTED from Refinitive'!$B$15)+('WEIGHTED from Refinitive'!$B$16*'ISSUE SCORE from EIKON'!ET429)</f>
        <v>77.529801649646458</v>
      </c>
      <c r="K426" s="1">
        <f>('WEIGHTED from Refinitive'!$B$3*'ISSUE SCORE from EIKON'!P429)+('WEIGHTED from Refinitive'!$B$4*'ISSUE SCORE from EIKON'!AE429)+('ISSUE SCORE from EIKON'!AT429*'WEIGHTED from Refinitive'!$B$5)+('WEIGHTED from Refinitive'!$B$8*'ISSUE SCORE from EIKON'!BI429)+('ISSUE SCORE from EIKON'!BX429*'WEIGHTED from Refinitive'!$B$9)+('WEIGHTED from Refinitive'!$B$10*'ISSUE SCORE from EIKON'!CM429)+('ISSUE SCORE from EIKON'!DB429*'WEIGHTED from Refinitive'!$B$11)+('WEIGHTED from Refinitive'!$B$14*'ISSUE SCORE from EIKON'!DQ429)+('ISSUE SCORE from EIKON'!EF429*'WEIGHTED from Refinitive'!$B$15)+('WEIGHTED from Refinitive'!$B$16*'ISSUE SCORE from EIKON'!EU429)</f>
        <v>68.53933002481385</v>
      </c>
      <c r="L426" s="1">
        <f>('WEIGHTED from Refinitive'!$B$3*'ISSUE SCORE from EIKON'!Q429)+('WEIGHTED from Refinitive'!$B$4*'ISSUE SCORE from EIKON'!AF429)+('ISSUE SCORE from EIKON'!AU429*'WEIGHTED from Refinitive'!$B$5)+('WEIGHTED from Refinitive'!$B$8*'ISSUE SCORE from EIKON'!BJ429)+('ISSUE SCORE from EIKON'!BY429*'WEIGHTED from Refinitive'!$B$9)+('WEIGHTED from Refinitive'!$B$10*'ISSUE SCORE from EIKON'!CN429)+('ISSUE SCORE from EIKON'!DC429*'WEIGHTED from Refinitive'!$B$11)+('WEIGHTED from Refinitive'!$B$14*'ISSUE SCORE from EIKON'!DR429)+('ISSUE SCORE from EIKON'!EG429*'WEIGHTED from Refinitive'!$B$15)+('WEIGHTED from Refinitive'!$B$16*'ISSUE SCORE from EIKON'!EV429)</f>
        <v>67.095390880483706</v>
      </c>
      <c r="M426" s="1">
        <f>('WEIGHTED from Refinitive'!$B$3*'ISSUE SCORE from EIKON'!R429)+('WEIGHTED from Refinitive'!$B$4*'ISSUE SCORE from EIKON'!AG429)+('ISSUE SCORE from EIKON'!AV429*'WEIGHTED from Refinitive'!$B$5)+('WEIGHTED from Refinitive'!$B$8*'ISSUE SCORE from EIKON'!BK429)+('ISSUE SCORE from EIKON'!BZ429*'WEIGHTED from Refinitive'!$B$9)+('WEIGHTED from Refinitive'!$B$10*'ISSUE SCORE from EIKON'!CO429)+('ISSUE SCORE from EIKON'!DD429*'WEIGHTED from Refinitive'!$B$11)+('WEIGHTED from Refinitive'!$B$14*'ISSUE SCORE from EIKON'!DS429)+('ISSUE SCORE from EIKON'!EH429*'WEIGHTED from Refinitive'!$B$15)+('WEIGHTED from Refinitive'!$B$16*'ISSUE SCORE from EIKON'!EW429)</f>
        <v>57.72849182763742</v>
      </c>
      <c r="N426" s="1">
        <f>('WEIGHTED from Refinitive'!$B$3*'ISSUE SCORE from EIKON'!S429)+('WEIGHTED from Refinitive'!$B$4*'ISSUE SCORE from EIKON'!AH429)+('ISSUE SCORE from EIKON'!AW429*'WEIGHTED from Refinitive'!$B$5)+('WEIGHTED from Refinitive'!$B$8*'ISSUE SCORE from EIKON'!BL429)+('ISSUE SCORE from EIKON'!CA429*'WEIGHTED from Refinitive'!$B$9)+('WEIGHTED from Refinitive'!$B$10*'ISSUE SCORE from EIKON'!CP429)+('ISSUE SCORE from EIKON'!DE429*'WEIGHTED from Refinitive'!$B$11)+('WEIGHTED from Refinitive'!$B$14*'ISSUE SCORE from EIKON'!DT429)+('ISSUE SCORE from EIKON'!EI429*'WEIGHTED from Refinitive'!$B$15)+('WEIGHTED from Refinitive'!$B$16*'ISSUE SCORE from EIKON'!EX429)</f>
        <v>64.310037878787824</v>
      </c>
      <c r="O426" s="1">
        <f>('WEIGHTED from Refinitive'!$B$3*'ISSUE SCORE from EIKON'!T429)+('WEIGHTED from Refinitive'!$B$4*'ISSUE SCORE from EIKON'!AI429)+('ISSUE SCORE from EIKON'!AX429*'WEIGHTED from Refinitive'!$B$5)+('WEIGHTED from Refinitive'!$B$8*'ISSUE SCORE from EIKON'!BM429)+('ISSUE SCORE from EIKON'!CB429*'WEIGHTED from Refinitive'!$B$9)+('WEIGHTED from Refinitive'!$B$10*'ISSUE SCORE from EIKON'!CQ429)+('ISSUE SCORE from EIKON'!DF429*'WEIGHTED from Refinitive'!$B$11)+('WEIGHTED from Refinitive'!$B$14*'ISSUE SCORE from EIKON'!DU429)+('ISSUE SCORE from EIKON'!EJ429*'WEIGHTED from Refinitive'!$B$15)+('WEIGHTED from Refinitive'!$B$16*'ISSUE SCORE from EIKON'!EY429)</f>
        <v>55.63087268291229</v>
      </c>
      <c r="P426" s="1">
        <f>('WEIGHTED from Refinitive'!$B$3*'ISSUE SCORE from EIKON'!U429)+('WEIGHTED from Refinitive'!$B$4*'ISSUE SCORE from EIKON'!AJ429)+('ISSUE SCORE from EIKON'!AY429*'WEIGHTED from Refinitive'!$B$5)+('WEIGHTED from Refinitive'!$B$8*'ISSUE SCORE from EIKON'!BN429)+('ISSUE SCORE from EIKON'!CC429*'WEIGHTED from Refinitive'!$B$9)+('WEIGHTED from Refinitive'!$B$10*'ISSUE SCORE from EIKON'!CR429)+('ISSUE SCORE from EIKON'!DG429*'WEIGHTED from Refinitive'!$B$11)+('WEIGHTED from Refinitive'!$B$14*'ISSUE SCORE from EIKON'!DV429)+('ISSUE SCORE from EIKON'!EK429*'WEIGHTED from Refinitive'!$B$15)+('WEIGHTED from Refinitive'!$B$16*'ISSUE SCORE from EIKON'!EZ429)</f>
        <v>61.992934568387831</v>
      </c>
    </row>
    <row r="427" spans="1:16" ht="15">
      <c r="A427" s="11" t="s">
        <v>500</v>
      </c>
      <c r="B427" s="1">
        <f>('WEIGHTED from Refinitive'!$B$3*'ISSUE SCORE from EIKON'!G430)+('WEIGHTED from Refinitive'!$B$4*'ISSUE SCORE from EIKON'!V430)+('ISSUE SCORE from EIKON'!AK430*'WEIGHTED from Refinitive'!$B$5)+('WEIGHTED from Refinitive'!$B$8*'ISSUE SCORE from EIKON'!AZ430)+('ISSUE SCORE from EIKON'!BO430*'WEIGHTED from Refinitive'!$B$9)+('WEIGHTED from Refinitive'!$B$10*'ISSUE SCORE from EIKON'!CD430)+('ISSUE SCORE from EIKON'!CS430*'WEIGHTED from Refinitive'!$B$11)+('WEIGHTED from Refinitive'!$B$14*'ISSUE SCORE from EIKON'!DH430)+('ISSUE SCORE from EIKON'!DW430*'WEIGHTED from Refinitive'!$B$15)+('WEIGHTED from Refinitive'!$B$16*'ISSUE SCORE from EIKON'!EL430)</f>
        <v>35.968674970879746</v>
      </c>
      <c r="C427" s="1">
        <f>('WEIGHTED from Refinitive'!$B$3*'ISSUE SCORE from EIKON'!H430)+('WEIGHTED from Refinitive'!$B$4*'ISSUE SCORE from EIKON'!W430)+('ISSUE SCORE from EIKON'!AL430*'WEIGHTED from Refinitive'!$B$5)+('WEIGHTED from Refinitive'!$B$8*'ISSUE SCORE from EIKON'!BA430)+('ISSUE SCORE from EIKON'!BP430*'WEIGHTED from Refinitive'!$B$9)+('WEIGHTED from Refinitive'!$B$10*'ISSUE SCORE from EIKON'!CE430)+('ISSUE SCORE from EIKON'!CT430*'WEIGHTED from Refinitive'!$B$11)+('WEIGHTED from Refinitive'!$B$14*'ISSUE SCORE from EIKON'!DI430)+('ISSUE SCORE from EIKON'!DX430*'WEIGHTED from Refinitive'!$B$15)+('WEIGHTED from Refinitive'!$B$16*'ISSUE SCORE from EIKON'!EM430)</f>
        <v>38.758151037582955</v>
      </c>
      <c r="D427" s="1">
        <f>('WEIGHTED from Refinitive'!$B$3*'ISSUE SCORE from EIKON'!I430)+('WEIGHTED from Refinitive'!$B$4*'ISSUE SCORE from EIKON'!X430)+('ISSUE SCORE from EIKON'!AM430*'WEIGHTED from Refinitive'!$B$5)+('WEIGHTED from Refinitive'!$B$8*'ISSUE SCORE from EIKON'!BB430)+('ISSUE SCORE from EIKON'!BQ430*'WEIGHTED from Refinitive'!$B$9)+('WEIGHTED from Refinitive'!$B$10*'ISSUE SCORE from EIKON'!CF430)+('ISSUE SCORE from EIKON'!CU430*'WEIGHTED from Refinitive'!$B$11)+('WEIGHTED from Refinitive'!$B$14*'ISSUE SCORE from EIKON'!DJ430)+('ISSUE SCORE from EIKON'!DY430*'WEIGHTED from Refinitive'!$B$15)+('WEIGHTED from Refinitive'!$B$16*'ISSUE SCORE from EIKON'!EN430)</f>
        <v>36.466768168899691</v>
      </c>
      <c r="E427" s="1">
        <f>('WEIGHTED from Refinitive'!$B$3*'ISSUE SCORE from EIKON'!J430)+('WEIGHTED from Refinitive'!$B$4*'ISSUE SCORE from EIKON'!Y430)+('ISSUE SCORE from EIKON'!AN430*'WEIGHTED from Refinitive'!$B$5)+('WEIGHTED from Refinitive'!$B$8*'ISSUE SCORE from EIKON'!BC430)+('ISSUE SCORE from EIKON'!BR430*'WEIGHTED from Refinitive'!$B$9)+('WEIGHTED from Refinitive'!$B$10*'ISSUE SCORE from EIKON'!CG430)+('ISSUE SCORE from EIKON'!CV430*'WEIGHTED from Refinitive'!$B$11)+('WEIGHTED from Refinitive'!$B$14*'ISSUE SCORE from EIKON'!DK430)+('ISSUE SCORE from EIKON'!DZ430*'WEIGHTED from Refinitive'!$B$15)+('WEIGHTED from Refinitive'!$B$16*'ISSUE SCORE from EIKON'!EO430)</f>
        <v>33.299466824644512</v>
      </c>
      <c r="F427" s="1">
        <f>('WEIGHTED from Refinitive'!$B$3*'ISSUE SCORE from EIKON'!K430)+('WEIGHTED from Refinitive'!$B$4*'ISSUE SCORE from EIKON'!Z430)+('ISSUE SCORE from EIKON'!AO430*'WEIGHTED from Refinitive'!$B$5)+('WEIGHTED from Refinitive'!$B$8*'ISSUE SCORE from EIKON'!BD430)+('ISSUE SCORE from EIKON'!BS430*'WEIGHTED from Refinitive'!$B$9)+('WEIGHTED from Refinitive'!$B$10*'ISSUE SCORE from EIKON'!CH430)+('ISSUE SCORE from EIKON'!CW430*'WEIGHTED from Refinitive'!$B$11)+('WEIGHTED from Refinitive'!$B$14*'ISSUE SCORE from EIKON'!DL430)+('ISSUE SCORE from EIKON'!EA430*'WEIGHTED from Refinitive'!$B$15)+('WEIGHTED from Refinitive'!$B$16*'ISSUE SCORE from EIKON'!EP430)</f>
        <v>30.132344218281713</v>
      </c>
      <c r="G427" s="1">
        <f>('WEIGHTED from Refinitive'!$B$3*'ISSUE SCORE from EIKON'!L430)+('WEIGHTED from Refinitive'!$B$4*'ISSUE SCORE from EIKON'!AA430)+('ISSUE SCORE from EIKON'!AP430*'WEIGHTED from Refinitive'!$B$5)+('WEIGHTED from Refinitive'!$B$8*'ISSUE SCORE from EIKON'!BE430)+('ISSUE SCORE from EIKON'!BT430*'WEIGHTED from Refinitive'!$B$9)+('WEIGHTED from Refinitive'!$B$10*'ISSUE SCORE from EIKON'!CI430)+('ISSUE SCORE from EIKON'!CX430*'WEIGHTED from Refinitive'!$B$11)+('WEIGHTED from Refinitive'!$B$14*'ISSUE SCORE from EIKON'!DM430)+('ISSUE SCORE from EIKON'!EB430*'WEIGHTED from Refinitive'!$B$15)+('WEIGHTED from Refinitive'!$B$16*'ISSUE SCORE from EIKON'!EQ430)</f>
        <v>30.402792757459849</v>
      </c>
      <c r="H427" s="1">
        <f>('WEIGHTED from Refinitive'!$B$3*'ISSUE SCORE from EIKON'!M430)+('WEIGHTED from Refinitive'!$B$4*'ISSUE SCORE from EIKON'!AB430)+('ISSUE SCORE from EIKON'!AQ430*'WEIGHTED from Refinitive'!$B$5)+('WEIGHTED from Refinitive'!$B$8*'ISSUE SCORE from EIKON'!BF430)+('ISSUE SCORE from EIKON'!BU430*'WEIGHTED from Refinitive'!$B$9)+('WEIGHTED from Refinitive'!$B$10*'ISSUE SCORE from EIKON'!CJ430)+('ISSUE SCORE from EIKON'!CY430*'WEIGHTED from Refinitive'!$B$11)+('WEIGHTED from Refinitive'!$B$14*'ISSUE SCORE from EIKON'!DN430)+('ISSUE SCORE from EIKON'!EC430*'WEIGHTED from Refinitive'!$B$15)+('WEIGHTED from Refinitive'!$B$16*'ISSUE SCORE from EIKON'!ER430)</f>
        <v>26.91220718006873</v>
      </c>
      <c r="I427" s="1">
        <f>('WEIGHTED from Refinitive'!$B$3*'ISSUE SCORE from EIKON'!N430)+('WEIGHTED from Refinitive'!$B$4*'ISSUE SCORE from EIKON'!AC430)+('ISSUE SCORE from EIKON'!AR430*'WEIGHTED from Refinitive'!$B$5)+('WEIGHTED from Refinitive'!$B$8*'ISSUE SCORE from EIKON'!BG430)+('ISSUE SCORE from EIKON'!BV430*'WEIGHTED from Refinitive'!$B$9)+('WEIGHTED from Refinitive'!$B$10*'ISSUE SCORE from EIKON'!CK430)+('ISSUE SCORE from EIKON'!CZ430*'WEIGHTED from Refinitive'!$B$11)+('WEIGHTED from Refinitive'!$B$14*'ISSUE SCORE from EIKON'!DO430)+('ISSUE SCORE from EIKON'!ED430*'WEIGHTED from Refinitive'!$B$15)+('WEIGHTED from Refinitive'!$B$16*'ISSUE SCORE from EIKON'!ES430)</f>
        <v>31.875635952515498</v>
      </c>
      <c r="J427" s="1">
        <f>('WEIGHTED from Refinitive'!$B$3*'ISSUE SCORE from EIKON'!O430)+('WEIGHTED from Refinitive'!$B$4*'ISSUE SCORE from EIKON'!AD430)+('ISSUE SCORE from EIKON'!AS430*'WEIGHTED from Refinitive'!$B$5)+('WEIGHTED from Refinitive'!$B$8*'ISSUE SCORE from EIKON'!BH430)+('ISSUE SCORE from EIKON'!BW430*'WEIGHTED from Refinitive'!$B$9)+('WEIGHTED from Refinitive'!$B$10*'ISSUE SCORE from EIKON'!CL430)+('ISSUE SCORE from EIKON'!DA430*'WEIGHTED from Refinitive'!$B$11)+('WEIGHTED from Refinitive'!$B$14*'ISSUE SCORE from EIKON'!DP430)+('ISSUE SCORE from EIKON'!EE430*'WEIGHTED from Refinitive'!$B$15)+('WEIGHTED from Refinitive'!$B$16*'ISSUE SCORE from EIKON'!ET430)</f>
        <v>28.591852226720615</v>
      </c>
      <c r="K427" s="1">
        <f>('WEIGHTED from Refinitive'!$B$3*'ISSUE SCORE from EIKON'!P430)+('WEIGHTED from Refinitive'!$B$4*'ISSUE SCORE from EIKON'!AE430)+('ISSUE SCORE from EIKON'!AT430*'WEIGHTED from Refinitive'!$B$5)+('WEIGHTED from Refinitive'!$B$8*'ISSUE SCORE from EIKON'!BI430)+('ISSUE SCORE from EIKON'!BX430*'WEIGHTED from Refinitive'!$B$9)+('WEIGHTED from Refinitive'!$B$10*'ISSUE SCORE from EIKON'!CM430)+('ISSUE SCORE from EIKON'!DB430*'WEIGHTED from Refinitive'!$B$11)+('WEIGHTED from Refinitive'!$B$14*'ISSUE SCORE from EIKON'!DQ430)+('ISSUE SCORE from EIKON'!EF430*'WEIGHTED from Refinitive'!$B$15)+('WEIGHTED from Refinitive'!$B$16*'ISSUE SCORE from EIKON'!EU430)</f>
        <v>31.067459882797493</v>
      </c>
      <c r="L427" s="1">
        <f>('WEIGHTED from Refinitive'!$B$3*'ISSUE SCORE from EIKON'!Q430)+('WEIGHTED from Refinitive'!$B$4*'ISSUE SCORE from EIKON'!AF430)+('ISSUE SCORE from EIKON'!AU430*'WEIGHTED from Refinitive'!$B$5)+('WEIGHTED from Refinitive'!$B$8*'ISSUE SCORE from EIKON'!BJ430)+('ISSUE SCORE from EIKON'!BY430*'WEIGHTED from Refinitive'!$B$9)+('WEIGHTED from Refinitive'!$B$10*'ISSUE SCORE from EIKON'!CN430)+('ISSUE SCORE from EIKON'!DC430*'WEIGHTED from Refinitive'!$B$11)+('WEIGHTED from Refinitive'!$B$14*'ISSUE SCORE from EIKON'!DR430)+('ISSUE SCORE from EIKON'!EG430*'WEIGHTED from Refinitive'!$B$15)+('WEIGHTED from Refinitive'!$B$16*'ISSUE SCORE from EIKON'!EV430)</f>
        <v>0</v>
      </c>
      <c r="M427" s="1">
        <f>('WEIGHTED from Refinitive'!$B$3*'ISSUE SCORE from EIKON'!R430)+('WEIGHTED from Refinitive'!$B$4*'ISSUE SCORE from EIKON'!AG430)+('ISSUE SCORE from EIKON'!AV430*'WEIGHTED from Refinitive'!$B$5)+('WEIGHTED from Refinitive'!$B$8*'ISSUE SCORE from EIKON'!BK430)+('ISSUE SCORE from EIKON'!BZ430*'WEIGHTED from Refinitive'!$B$9)+('WEIGHTED from Refinitive'!$B$10*'ISSUE SCORE from EIKON'!CO430)+('ISSUE SCORE from EIKON'!DD430*'WEIGHTED from Refinitive'!$B$11)+('WEIGHTED from Refinitive'!$B$14*'ISSUE SCORE from EIKON'!DS430)+('ISSUE SCORE from EIKON'!EH430*'WEIGHTED from Refinitive'!$B$15)+('WEIGHTED from Refinitive'!$B$16*'ISSUE SCORE from EIKON'!EW430)</f>
        <v>0</v>
      </c>
      <c r="N427" s="1">
        <f>('WEIGHTED from Refinitive'!$B$3*'ISSUE SCORE from EIKON'!S430)+('WEIGHTED from Refinitive'!$B$4*'ISSUE SCORE from EIKON'!AH430)+('ISSUE SCORE from EIKON'!AW430*'WEIGHTED from Refinitive'!$B$5)+('WEIGHTED from Refinitive'!$B$8*'ISSUE SCORE from EIKON'!BL430)+('ISSUE SCORE from EIKON'!CA430*'WEIGHTED from Refinitive'!$B$9)+('WEIGHTED from Refinitive'!$B$10*'ISSUE SCORE from EIKON'!CP430)+('ISSUE SCORE from EIKON'!DE430*'WEIGHTED from Refinitive'!$B$11)+('WEIGHTED from Refinitive'!$B$14*'ISSUE SCORE from EIKON'!DT430)+('ISSUE SCORE from EIKON'!EI430*'WEIGHTED from Refinitive'!$B$15)+('WEIGHTED from Refinitive'!$B$16*'ISSUE SCORE from EIKON'!EX430)</f>
        <v>0</v>
      </c>
      <c r="O427" s="1">
        <f>('WEIGHTED from Refinitive'!$B$3*'ISSUE SCORE from EIKON'!T430)+('WEIGHTED from Refinitive'!$B$4*'ISSUE SCORE from EIKON'!AI430)+('ISSUE SCORE from EIKON'!AX430*'WEIGHTED from Refinitive'!$B$5)+('WEIGHTED from Refinitive'!$B$8*'ISSUE SCORE from EIKON'!BM430)+('ISSUE SCORE from EIKON'!CB430*'WEIGHTED from Refinitive'!$B$9)+('WEIGHTED from Refinitive'!$B$10*'ISSUE SCORE from EIKON'!CQ430)+('ISSUE SCORE from EIKON'!DF430*'WEIGHTED from Refinitive'!$B$11)+('WEIGHTED from Refinitive'!$B$14*'ISSUE SCORE from EIKON'!DU430)+('ISSUE SCORE from EIKON'!EJ430*'WEIGHTED from Refinitive'!$B$15)+('WEIGHTED from Refinitive'!$B$16*'ISSUE SCORE from EIKON'!EY430)</f>
        <v>0</v>
      </c>
      <c r="P427" s="1">
        <f>('WEIGHTED from Refinitive'!$B$3*'ISSUE SCORE from EIKON'!U430)+('WEIGHTED from Refinitive'!$B$4*'ISSUE SCORE from EIKON'!AJ430)+('ISSUE SCORE from EIKON'!AY430*'WEIGHTED from Refinitive'!$B$5)+('WEIGHTED from Refinitive'!$B$8*'ISSUE SCORE from EIKON'!BN430)+('ISSUE SCORE from EIKON'!CC430*'WEIGHTED from Refinitive'!$B$9)+('WEIGHTED from Refinitive'!$B$10*'ISSUE SCORE from EIKON'!CR430)+('ISSUE SCORE from EIKON'!DG430*'WEIGHTED from Refinitive'!$B$11)+('WEIGHTED from Refinitive'!$B$14*'ISSUE SCORE from EIKON'!DV430)+('ISSUE SCORE from EIKON'!EK430*'WEIGHTED from Refinitive'!$B$15)+('WEIGHTED from Refinitive'!$B$16*'ISSUE SCORE from EIKON'!EZ430)</f>
        <v>0</v>
      </c>
    </row>
    <row r="428" spans="1:16" ht="15">
      <c r="A428" s="11" t="s">
        <v>501</v>
      </c>
      <c r="B428" s="1">
        <f>('WEIGHTED from Refinitive'!$B$3*'ISSUE SCORE from EIKON'!G431)+('WEIGHTED from Refinitive'!$B$4*'ISSUE SCORE from EIKON'!V431)+('ISSUE SCORE from EIKON'!AK431*'WEIGHTED from Refinitive'!$B$5)+('WEIGHTED from Refinitive'!$B$8*'ISSUE SCORE from EIKON'!AZ431)+('ISSUE SCORE from EIKON'!BO431*'WEIGHTED from Refinitive'!$B$9)+('WEIGHTED from Refinitive'!$B$10*'ISSUE SCORE from EIKON'!CD431)+('ISSUE SCORE from EIKON'!CS431*'WEIGHTED from Refinitive'!$B$11)+('WEIGHTED from Refinitive'!$B$14*'ISSUE SCORE from EIKON'!DH431)+('ISSUE SCORE from EIKON'!DW431*'WEIGHTED from Refinitive'!$B$15)+('WEIGHTED from Refinitive'!$B$16*'ISSUE SCORE from EIKON'!EL431)</f>
        <v>63.559075434475531</v>
      </c>
      <c r="C428" s="1">
        <f>('WEIGHTED from Refinitive'!$B$3*'ISSUE SCORE from EIKON'!H431)+('WEIGHTED from Refinitive'!$B$4*'ISSUE SCORE from EIKON'!W431)+('ISSUE SCORE from EIKON'!AL431*'WEIGHTED from Refinitive'!$B$5)+('WEIGHTED from Refinitive'!$B$8*'ISSUE SCORE from EIKON'!BA431)+('ISSUE SCORE from EIKON'!BP431*'WEIGHTED from Refinitive'!$B$9)+('WEIGHTED from Refinitive'!$B$10*'ISSUE SCORE from EIKON'!CE431)+('ISSUE SCORE from EIKON'!CT431*'WEIGHTED from Refinitive'!$B$11)+('WEIGHTED from Refinitive'!$B$14*'ISSUE SCORE from EIKON'!DI431)+('ISSUE SCORE from EIKON'!DX431*'WEIGHTED from Refinitive'!$B$15)+('WEIGHTED from Refinitive'!$B$16*'ISSUE SCORE from EIKON'!EM431)</f>
        <v>62.276186229156821</v>
      </c>
      <c r="D428" s="1">
        <f>('WEIGHTED from Refinitive'!$B$3*'ISSUE SCORE from EIKON'!I431)+('WEIGHTED from Refinitive'!$B$4*'ISSUE SCORE from EIKON'!X431)+('ISSUE SCORE from EIKON'!AM431*'WEIGHTED from Refinitive'!$B$5)+('WEIGHTED from Refinitive'!$B$8*'ISSUE SCORE from EIKON'!BB431)+('ISSUE SCORE from EIKON'!BQ431*'WEIGHTED from Refinitive'!$B$9)+('WEIGHTED from Refinitive'!$B$10*'ISSUE SCORE from EIKON'!CF431)+('ISSUE SCORE from EIKON'!CU431*'WEIGHTED from Refinitive'!$B$11)+('WEIGHTED from Refinitive'!$B$14*'ISSUE SCORE from EIKON'!DJ431)+('ISSUE SCORE from EIKON'!DY431*'WEIGHTED from Refinitive'!$B$15)+('WEIGHTED from Refinitive'!$B$16*'ISSUE SCORE from EIKON'!EN431)</f>
        <v>57.160261341538948</v>
      </c>
      <c r="E428" s="1">
        <f>('WEIGHTED from Refinitive'!$B$3*'ISSUE SCORE from EIKON'!J431)+('WEIGHTED from Refinitive'!$B$4*'ISSUE SCORE from EIKON'!Y431)+('ISSUE SCORE from EIKON'!AN431*'WEIGHTED from Refinitive'!$B$5)+('WEIGHTED from Refinitive'!$B$8*'ISSUE SCORE from EIKON'!BC431)+('ISSUE SCORE from EIKON'!BR431*'WEIGHTED from Refinitive'!$B$9)+('WEIGHTED from Refinitive'!$B$10*'ISSUE SCORE from EIKON'!CG431)+('ISSUE SCORE from EIKON'!CV431*'WEIGHTED from Refinitive'!$B$11)+('WEIGHTED from Refinitive'!$B$14*'ISSUE SCORE from EIKON'!DK431)+('ISSUE SCORE from EIKON'!DZ431*'WEIGHTED from Refinitive'!$B$15)+('WEIGHTED from Refinitive'!$B$16*'ISSUE SCORE from EIKON'!EO431)</f>
        <v>49.178096634267767</v>
      </c>
      <c r="F428" s="1">
        <f>('WEIGHTED from Refinitive'!$B$3*'ISSUE SCORE from EIKON'!K431)+('WEIGHTED from Refinitive'!$B$4*'ISSUE SCORE from EIKON'!Z431)+('ISSUE SCORE from EIKON'!AO431*'WEIGHTED from Refinitive'!$B$5)+('WEIGHTED from Refinitive'!$B$8*'ISSUE SCORE from EIKON'!BD431)+('ISSUE SCORE from EIKON'!BS431*'WEIGHTED from Refinitive'!$B$9)+('WEIGHTED from Refinitive'!$B$10*'ISSUE SCORE from EIKON'!CH431)+('ISSUE SCORE from EIKON'!CW431*'WEIGHTED from Refinitive'!$B$11)+('WEIGHTED from Refinitive'!$B$14*'ISSUE SCORE from EIKON'!DL431)+('ISSUE SCORE from EIKON'!EA431*'WEIGHTED from Refinitive'!$B$15)+('WEIGHTED from Refinitive'!$B$16*'ISSUE SCORE from EIKON'!EP431)</f>
        <v>44.706931956931911</v>
      </c>
      <c r="G428" s="1">
        <f>('WEIGHTED from Refinitive'!$B$3*'ISSUE SCORE from EIKON'!L431)+('WEIGHTED from Refinitive'!$B$4*'ISSUE SCORE from EIKON'!AA431)+('ISSUE SCORE from EIKON'!AP431*'WEIGHTED from Refinitive'!$B$5)+('WEIGHTED from Refinitive'!$B$8*'ISSUE SCORE from EIKON'!BE431)+('ISSUE SCORE from EIKON'!BT431*'WEIGHTED from Refinitive'!$B$9)+('WEIGHTED from Refinitive'!$B$10*'ISSUE SCORE from EIKON'!CI431)+('ISSUE SCORE from EIKON'!CX431*'WEIGHTED from Refinitive'!$B$11)+('WEIGHTED from Refinitive'!$B$14*'ISSUE SCORE from EIKON'!DM431)+('ISSUE SCORE from EIKON'!EB431*'WEIGHTED from Refinitive'!$B$15)+('WEIGHTED from Refinitive'!$B$16*'ISSUE SCORE from EIKON'!EQ431)</f>
        <v>54.030384124047352</v>
      </c>
      <c r="H428" s="1">
        <f>('WEIGHTED from Refinitive'!$B$3*'ISSUE SCORE from EIKON'!M431)+('WEIGHTED from Refinitive'!$B$4*'ISSUE SCORE from EIKON'!AB431)+('ISSUE SCORE from EIKON'!AQ431*'WEIGHTED from Refinitive'!$B$5)+('WEIGHTED from Refinitive'!$B$8*'ISSUE SCORE from EIKON'!BF431)+('ISSUE SCORE from EIKON'!BU431*'WEIGHTED from Refinitive'!$B$9)+('WEIGHTED from Refinitive'!$B$10*'ISSUE SCORE from EIKON'!CJ431)+('ISSUE SCORE from EIKON'!CY431*'WEIGHTED from Refinitive'!$B$11)+('WEIGHTED from Refinitive'!$B$14*'ISSUE SCORE from EIKON'!DN431)+('ISSUE SCORE from EIKON'!EC431*'WEIGHTED from Refinitive'!$B$15)+('WEIGHTED from Refinitive'!$B$16*'ISSUE SCORE from EIKON'!ER431)</f>
        <v>0</v>
      </c>
      <c r="I428" s="1">
        <f>('WEIGHTED from Refinitive'!$B$3*'ISSUE SCORE from EIKON'!N431)+('WEIGHTED from Refinitive'!$B$4*'ISSUE SCORE from EIKON'!AC431)+('ISSUE SCORE from EIKON'!AR431*'WEIGHTED from Refinitive'!$B$5)+('WEIGHTED from Refinitive'!$B$8*'ISSUE SCORE from EIKON'!BG431)+('ISSUE SCORE from EIKON'!BV431*'WEIGHTED from Refinitive'!$B$9)+('WEIGHTED from Refinitive'!$B$10*'ISSUE SCORE from EIKON'!CK431)+('ISSUE SCORE from EIKON'!CZ431*'WEIGHTED from Refinitive'!$B$11)+('WEIGHTED from Refinitive'!$B$14*'ISSUE SCORE from EIKON'!DO431)+('ISSUE SCORE from EIKON'!ED431*'WEIGHTED from Refinitive'!$B$15)+('WEIGHTED from Refinitive'!$B$16*'ISSUE SCORE from EIKON'!ES431)</f>
        <v>0</v>
      </c>
      <c r="J428" s="1">
        <f>('WEIGHTED from Refinitive'!$B$3*'ISSUE SCORE from EIKON'!O431)+('WEIGHTED from Refinitive'!$B$4*'ISSUE SCORE from EIKON'!AD431)+('ISSUE SCORE from EIKON'!AS431*'WEIGHTED from Refinitive'!$B$5)+('WEIGHTED from Refinitive'!$B$8*'ISSUE SCORE from EIKON'!BH431)+('ISSUE SCORE from EIKON'!BW431*'WEIGHTED from Refinitive'!$B$9)+('WEIGHTED from Refinitive'!$B$10*'ISSUE SCORE from EIKON'!CL431)+('ISSUE SCORE from EIKON'!DA431*'WEIGHTED from Refinitive'!$B$11)+('WEIGHTED from Refinitive'!$B$14*'ISSUE SCORE from EIKON'!DP431)+('ISSUE SCORE from EIKON'!EE431*'WEIGHTED from Refinitive'!$B$15)+('WEIGHTED from Refinitive'!$B$16*'ISSUE SCORE from EIKON'!ET431)</f>
        <v>0</v>
      </c>
      <c r="K428" s="1">
        <f>('WEIGHTED from Refinitive'!$B$3*'ISSUE SCORE from EIKON'!P431)+('WEIGHTED from Refinitive'!$B$4*'ISSUE SCORE from EIKON'!AE431)+('ISSUE SCORE from EIKON'!AT431*'WEIGHTED from Refinitive'!$B$5)+('WEIGHTED from Refinitive'!$B$8*'ISSUE SCORE from EIKON'!BI431)+('ISSUE SCORE from EIKON'!BX431*'WEIGHTED from Refinitive'!$B$9)+('WEIGHTED from Refinitive'!$B$10*'ISSUE SCORE from EIKON'!CM431)+('ISSUE SCORE from EIKON'!DB431*'WEIGHTED from Refinitive'!$B$11)+('WEIGHTED from Refinitive'!$B$14*'ISSUE SCORE from EIKON'!DQ431)+('ISSUE SCORE from EIKON'!EF431*'WEIGHTED from Refinitive'!$B$15)+('WEIGHTED from Refinitive'!$B$16*'ISSUE SCORE from EIKON'!EU431)</f>
        <v>0</v>
      </c>
      <c r="L428" s="1">
        <f>('WEIGHTED from Refinitive'!$B$3*'ISSUE SCORE from EIKON'!Q431)+('WEIGHTED from Refinitive'!$B$4*'ISSUE SCORE from EIKON'!AF431)+('ISSUE SCORE from EIKON'!AU431*'WEIGHTED from Refinitive'!$B$5)+('WEIGHTED from Refinitive'!$B$8*'ISSUE SCORE from EIKON'!BJ431)+('ISSUE SCORE from EIKON'!BY431*'WEIGHTED from Refinitive'!$B$9)+('WEIGHTED from Refinitive'!$B$10*'ISSUE SCORE from EIKON'!CN431)+('ISSUE SCORE from EIKON'!DC431*'WEIGHTED from Refinitive'!$B$11)+('WEIGHTED from Refinitive'!$B$14*'ISSUE SCORE from EIKON'!DR431)+('ISSUE SCORE from EIKON'!EG431*'WEIGHTED from Refinitive'!$B$15)+('WEIGHTED from Refinitive'!$B$16*'ISSUE SCORE from EIKON'!EV431)</f>
        <v>0</v>
      </c>
      <c r="M428" s="1">
        <f>('WEIGHTED from Refinitive'!$B$3*'ISSUE SCORE from EIKON'!R431)+('WEIGHTED from Refinitive'!$B$4*'ISSUE SCORE from EIKON'!AG431)+('ISSUE SCORE from EIKON'!AV431*'WEIGHTED from Refinitive'!$B$5)+('WEIGHTED from Refinitive'!$B$8*'ISSUE SCORE from EIKON'!BK431)+('ISSUE SCORE from EIKON'!BZ431*'WEIGHTED from Refinitive'!$B$9)+('WEIGHTED from Refinitive'!$B$10*'ISSUE SCORE from EIKON'!CO431)+('ISSUE SCORE from EIKON'!DD431*'WEIGHTED from Refinitive'!$B$11)+('WEIGHTED from Refinitive'!$B$14*'ISSUE SCORE from EIKON'!DS431)+('ISSUE SCORE from EIKON'!EH431*'WEIGHTED from Refinitive'!$B$15)+('WEIGHTED from Refinitive'!$B$16*'ISSUE SCORE from EIKON'!EW431)</f>
        <v>0</v>
      </c>
      <c r="N428" s="1">
        <f>('WEIGHTED from Refinitive'!$B$3*'ISSUE SCORE from EIKON'!S431)+('WEIGHTED from Refinitive'!$B$4*'ISSUE SCORE from EIKON'!AH431)+('ISSUE SCORE from EIKON'!AW431*'WEIGHTED from Refinitive'!$B$5)+('WEIGHTED from Refinitive'!$B$8*'ISSUE SCORE from EIKON'!BL431)+('ISSUE SCORE from EIKON'!CA431*'WEIGHTED from Refinitive'!$B$9)+('WEIGHTED from Refinitive'!$B$10*'ISSUE SCORE from EIKON'!CP431)+('ISSUE SCORE from EIKON'!DE431*'WEIGHTED from Refinitive'!$B$11)+('WEIGHTED from Refinitive'!$B$14*'ISSUE SCORE from EIKON'!DT431)+('ISSUE SCORE from EIKON'!EI431*'WEIGHTED from Refinitive'!$B$15)+('WEIGHTED from Refinitive'!$B$16*'ISSUE SCORE from EIKON'!EX431)</f>
        <v>0</v>
      </c>
      <c r="O428" s="1">
        <f>('WEIGHTED from Refinitive'!$B$3*'ISSUE SCORE from EIKON'!T431)+('WEIGHTED from Refinitive'!$B$4*'ISSUE SCORE from EIKON'!AI431)+('ISSUE SCORE from EIKON'!AX431*'WEIGHTED from Refinitive'!$B$5)+('WEIGHTED from Refinitive'!$B$8*'ISSUE SCORE from EIKON'!BM431)+('ISSUE SCORE from EIKON'!CB431*'WEIGHTED from Refinitive'!$B$9)+('WEIGHTED from Refinitive'!$B$10*'ISSUE SCORE from EIKON'!CQ431)+('ISSUE SCORE from EIKON'!DF431*'WEIGHTED from Refinitive'!$B$11)+('WEIGHTED from Refinitive'!$B$14*'ISSUE SCORE from EIKON'!DU431)+('ISSUE SCORE from EIKON'!EJ431*'WEIGHTED from Refinitive'!$B$15)+('WEIGHTED from Refinitive'!$B$16*'ISSUE SCORE from EIKON'!EY431)</f>
        <v>0</v>
      </c>
      <c r="P428" s="1">
        <f>('WEIGHTED from Refinitive'!$B$3*'ISSUE SCORE from EIKON'!U431)+('WEIGHTED from Refinitive'!$B$4*'ISSUE SCORE from EIKON'!AJ431)+('ISSUE SCORE from EIKON'!AY431*'WEIGHTED from Refinitive'!$B$5)+('WEIGHTED from Refinitive'!$B$8*'ISSUE SCORE from EIKON'!BN431)+('ISSUE SCORE from EIKON'!CC431*'WEIGHTED from Refinitive'!$B$9)+('WEIGHTED from Refinitive'!$B$10*'ISSUE SCORE from EIKON'!CR431)+('ISSUE SCORE from EIKON'!DG431*'WEIGHTED from Refinitive'!$B$11)+('WEIGHTED from Refinitive'!$B$14*'ISSUE SCORE from EIKON'!DV431)+('ISSUE SCORE from EIKON'!EK431*'WEIGHTED from Refinitive'!$B$15)+('WEIGHTED from Refinitive'!$B$16*'ISSUE SCORE from EIKON'!EZ431)</f>
        <v>0</v>
      </c>
    </row>
    <row r="429" spans="1:16" ht="15">
      <c r="A429" s="11" t="s">
        <v>56</v>
      </c>
      <c r="B429" s="1">
        <f>('WEIGHTED from Refinitive'!$B$3*'ISSUE SCORE from EIKON'!G432)+('WEIGHTED from Refinitive'!$B$4*'ISSUE SCORE from EIKON'!V432)+('ISSUE SCORE from EIKON'!AK432*'WEIGHTED from Refinitive'!$B$5)+('WEIGHTED from Refinitive'!$B$8*'ISSUE SCORE from EIKON'!AZ432)+('ISSUE SCORE from EIKON'!BO432*'WEIGHTED from Refinitive'!$B$9)+('WEIGHTED from Refinitive'!$B$10*'ISSUE SCORE from EIKON'!CD432)+('ISSUE SCORE from EIKON'!CS432*'WEIGHTED from Refinitive'!$B$11)+('WEIGHTED from Refinitive'!$B$14*'ISSUE SCORE from EIKON'!DH432)+('ISSUE SCORE from EIKON'!DW432*'WEIGHTED from Refinitive'!$B$15)+('WEIGHTED from Refinitive'!$B$16*'ISSUE SCORE from EIKON'!EL432)</f>
        <v>69.936303576631033</v>
      </c>
      <c r="C429" s="1">
        <f>('WEIGHTED from Refinitive'!$B$3*'ISSUE SCORE from EIKON'!H432)+('WEIGHTED from Refinitive'!$B$4*'ISSUE SCORE from EIKON'!W432)+('ISSUE SCORE from EIKON'!AL432*'WEIGHTED from Refinitive'!$B$5)+('WEIGHTED from Refinitive'!$B$8*'ISSUE SCORE from EIKON'!BA432)+('ISSUE SCORE from EIKON'!BP432*'WEIGHTED from Refinitive'!$B$9)+('WEIGHTED from Refinitive'!$B$10*'ISSUE SCORE from EIKON'!CE432)+('ISSUE SCORE from EIKON'!CT432*'WEIGHTED from Refinitive'!$B$11)+('WEIGHTED from Refinitive'!$B$14*'ISSUE SCORE from EIKON'!DI432)+('ISSUE SCORE from EIKON'!DX432*'WEIGHTED from Refinitive'!$B$15)+('WEIGHTED from Refinitive'!$B$16*'ISSUE SCORE from EIKON'!EM432)</f>
        <v>71.222801933013812</v>
      </c>
      <c r="D429" s="1">
        <f>('WEIGHTED from Refinitive'!$B$3*'ISSUE SCORE from EIKON'!I432)+('WEIGHTED from Refinitive'!$B$4*'ISSUE SCORE from EIKON'!X432)+('ISSUE SCORE from EIKON'!AM432*'WEIGHTED from Refinitive'!$B$5)+('WEIGHTED from Refinitive'!$B$8*'ISSUE SCORE from EIKON'!BB432)+('ISSUE SCORE from EIKON'!BQ432*'WEIGHTED from Refinitive'!$B$9)+('WEIGHTED from Refinitive'!$B$10*'ISSUE SCORE from EIKON'!CF432)+('ISSUE SCORE from EIKON'!CU432*'WEIGHTED from Refinitive'!$B$11)+('WEIGHTED from Refinitive'!$B$14*'ISSUE SCORE from EIKON'!DJ432)+('ISSUE SCORE from EIKON'!DY432*'WEIGHTED from Refinitive'!$B$15)+('WEIGHTED from Refinitive'!$B$16*'ISSUE SCORE from EIKON'!EN432)</f>
        <v>71.883029649625215</v>
      </c>
      <c r="E429" s="1">
        <f>('WEIGHTED from Refinitive'!$B$3*'ISSUE SCORE from EIKON'!J432)+('WEIGHTED from Refinitive'!$B$4*'ISSUE SCORE from EIKON'!Y432)+('ISSUE SCORE from EIKON'!AN432*'WEIGHTED from Refinitive'!$B$5)+('WEIGHTED from Refinitive'!$B$8*'ISSUE SCORE from EIKON'!BC432)+('ISSUE SCORE from EIKON'!BR432*'WEIGHTED from Refinitive'!$B$9)+('WEIGHTED from Refinitive'!$B$10*'ISSUE SCORE from EIKON'!CG432)+('ISSUE SCORE from EIKON'!CV432*'WEIGHTED from Refinitive'!$B$11)+('WEIGHTED from Refinitive'!$B$14*'ISSUE SCORE from EIKON'!DK432)+('ISSUE SCORE from EIKON'!DZ432*'WEIGHTED from Refinitive'!$B$15)+('WEIGHTED from Refinitive'!$B$16*'ISSUE SCORE from EIKON'!EO432)</f>
        <v>71.8574013496806</v>
      </c>
      <c r="F429" s="1">
        <f>('WEIGHTED from Refinitive'!$B$3*'ISSUE SCORE from EIKON'!K432)+('WEIGHTED from Refinitive'!$B$4*'ISSUE SCORE from EIKON'!Z432)+('ISSUE SCORE from EIKON'!AO432*'WEIGHTED from Refinitive'!$B$5)+('WEIGHTED from Refinitive'!$B$8*'ISSUE SCORE from EIKON'!BD432)+('ISSUE SCORE from EIKON'!BS432*'WEIGHTED from Refinitive'!$B$9)+('WEIGHTED from Refinitive'!$B$10*'ISSUE SCORE from EIKON'!CH432)+('ISSUE SCORE from EIKON'!CW432*'WEIGHTED from Refinitive'!$B$11)+('WEIGHTED from Refinitive'!$B$14*'ISSUE SCORE from EIKON'!DL432)+('ISSUE SCORE from EIKON'!EA432*'WEIGHTED from Refinitive'!$B$15)+('WEIGHTED from Refinitive'!$B$16*'ISSUE SCORE from EIKON'!EP432)</f>
        <v>64.09586466165409</v>
      </c>
      <c r="G429" s="1">
        <f>('WEIGHTED from Refinitive'!$B$3*'ISSUE SCORE from EIKON'!L432)+('WEIGHTED from Refinitive'!$B$4*'ISSUE SCORE from EIKON'!AA432)+('ISSUE SCORE from EIKON'!AP432*'WEIGHTED from Refinitive'!$B$5)+('WEIGHTED from Refinitive'!$B$8*'ISSUE SCORE from EIKON'!BE432)+('ISSUE SCORE from EIKON'!BT432*'WEIGHTED from Refinitive'!$B$9)+('WEIGHTED from Refinitive'!$B$10*'ISSUE SCORE from EIKON'!CI432)+('ISSUE SCORE from EIKON'!CX432*'WEIGHTED from Refinitive'!$B$11)+('WEIGHTED from Refinitive'!$B$14*'ISSUE SCORE from EIKON'!DM432)+('ISSUE SCORE from EIKON'!EB432*'WEIGHTED from Refinitive'!$B$15)+('WEIGHTED from Refinitive'!$B$16*'ISSUE SCORE from EIKON'!EQ432)</f>
        <v>74.242211246200526</v>
      </c>
      <c r="H429" s="1">
        <f>('WEIGHTED from Refinitive'!$B$3*'ISSUE SCORE from EIKON'!M432)+('WEIGHTED from Refinitive'!$B$4*'ISSUE SCORE from EIKON'!AB432)+('ISSUE SCORE from EIKON'!AQ432*'WEIGHTED from Refinitive'!$B$5)+('WEIGHTED from Refinitive'!$B$8*'ISSUE SCORE from EIKON'!BF432)+('ISSUE SCORE from EIKON'!BU432*'WEIGHTED from Refinitive'!$B$9)+('WEIGHTED from Refinitive'!$B$10*'ISSUE SCORE from EIKON'!CJ432)+('ISSUE SCORE from EIKON'!CY432*'WEIGHTED from Refinitive'!$B$11)+('WEIGHTED from Refinitive'!$B$14*'ISSUE SCORE from EIKON'!DN432)+('ISSUE SCORE from EIKON'!EC432*'WEIGHTED from Refinitive'!$B$15)+('WEIGHTED from Refinitive'!$B$16*'ISSUE SCORE from EIKON'!ER432)</f>
        <v>59.273357504472557</v>
      </c>
      <c r="I429" s="1">
        <f>('WEIGHTED from Refinitive'!$B$3*'ISSUE SCORE from EIKON'!N432)+('WEIGHTED from Refinitive'!$B$4*'ISSUE SCORE from EIKON'!AC432)+('ISSUE SCORE from EIKON'!AR432*'WEIGHTED from Refinitive'!$B$5)+('WEIGHTED from Refinitive'!$B$8*'ISSUE SCORE from EIKON'!BG432)+('ISSUE SCORE from EIKON'!BV432*'WEIGHTED from Refinitive'!$B$9)+('WEIGHTED from Refinitive'!$B$10*'ISSUE SCORE from EIKON'!CK432)+('ISSUE SCORE from EIKON'!CZ432*'WEIGHTED from Refinitive'!$B$11)+('WEIGHTED from Refinitive'!$B$14*'ISSUE SCORE from EIKON'!DO432)+('ISSUE SCORE from EIKON'!ED432*'WEIGHTED from Refinitive'!$B$15)+('WEIGHTED from Refinitive'!$B$16*'ISSUE SCORE from EIKON'!ES432)</f>
        <v>69.703191408621677</v>
      </c>
      <c r="J429" s="1">
        <f>('WEIGHTED from Refinitive'!$B$3*'ISSUE SCORE from EIKON'!O432)+('WEIGHTED from Refinitive'!$B$4*'ISSUE SCORE from EIKON'!AD432)+('ISSUE SCORE from EIKON'!AS432*'WEIGHTED from Refinitive'!$B$5)+('WEIGHTED from Refinitive'!$B$8*'ISSUE SCORE from EIKON'!BH432)+('ISSUE SCORE from EIKON'!BW432*'WEIGHTED from Refinitive'!$B$9)+('WEIGHTED from Refinitive'!$B$10*'ISSUE SCORE from EIKON'!CL432)+('ISSUE SCORE from EIKON'!DA432*'WEIGHTED from Refinitive'!$B$11)+('WEIGHTED from Refinitive'!$B$14*'ISSUE SCORE from EIKON'!DP432)+('ISSUE SCORE from EIKON'!EE432*'WEIGHTED from Refinitive'!$B$15)+('WEIGHTED from Refinitive'!$B$16*'ISSUE SCORE from EIKON'!ET432)</f>
        <v>78.697745588572275</v>
      </c>
      <c r="K429" s="1">
        <f>('WEIGHTED from Refinitive'!$B$3*'ISSUE SCORE from EIKON'!P432)+('WEIGHTED from Refinitive'!$B$4*'ISSUE SCORE from EIKON'!AE432)+('ISSUE SCORE from EIKON'!AT432*'WEIGHTED from Refinitive'!$B$5)+('WEIGHTED from Refinitive'!$B$8*'ISSUE SCORE from EIKON'!BI432)+('ISSUE SCORE from EIKON'!BX432*'WEIGHTED from Refinitive'!$B$9)+('WEIGHTED from Refinitive'!$B$10*'ISSUE SCORE from EIKON'!CM432)+('ISSUE SCORE from EIKON'!DB432*'WEIGHTED from Refinitive'!$B$11)+('WEIGHTED from Refinitive'!$B$14*'ISSUE SCORE from EIKON'!DQ432)+('ISSUE SCORE from EIKON'!EF432*'WEIGHTED from Refinitive'!$B$15)+('WEIGHTED from Refinitive'!$B$16*'ISSUE SCORE from EIKON'!EU432)</f>
        <v>61.423627731529649</v>
      </c>
      <c r="L429" s="1">
        <f>('WEIGHTED from Refinitive'!$B$3*'ISSUE SCORE from EIKON'!Q432)+('WEIGHTED from Refinitive'!$B$4*'ISSUE SCORE from EIKON'!AF432)+('ISSUE SCORE from EIKON'!AU432*'WEIGHTED from Refinitive'!$B$5)+('WEIGHTED from Refinitive'!$B$8*'ISSUE SCORE from EIKON'!BJ432)+('ISSUE SCORE from EIKON'!BY432*'WEIGHTED from Refinitive'!$B$9)+('WEIGHTED from Refinitive'!$B$10*'ISSUE SCORE from EIKON'!CN432)+('ISSUE SCORE from EIKON'!DC432*'WEIGHTED from Refinitive'!$B$11)+('WEIGHTED from Refinitive'!$B$14*'ISSUE SCORE from EIKON'!DR432)+('ISSUE SCORE from EIKON'!EG432*'WEIGHTED from Refinitive'!$B$15)+('WEIGHTED from Refinitive'!$B$16*'ISSUE SCORE from EIKON'!EV432)</f>
        <v>64.575159567539373</v>
      </c>
      <c r="M429" s="1">
        <f>('WEIGHTED from Refinitive'!$B$3*'ISSUE SCORE from EIKON'!R432)+('WEIGHTED from Refinitive'!$B$4*'ISSUE SCORE from EIKON'!AG432)+('ISSUE SCORE from EIKON'!AV432*'WEIGHTED from Refinitive'!$B$5)+('WEIGHTED from Refinitive'!$B$8*'ISSUE SCORE from EIKON'!BK432)+('ISSUE SCORE from EIKON'!BZ432*'WEIGHTED from Refinitive'!$B$9)+('WEIGHTED from Refinitive'!$B$10*'ISSUE SCORE from EIKON'!CO432)+('ISSUE SCORE from EIKON'!DD432*'WEIGHTED from Refinitive'!$B$11)+('WEIGHTED from Refinitive'!$B$14*'ISSUE SCORE from EIKON'!DS432)+('ISSUE SCORE from EIKON'!EH432*'WEIGHTED from Refinitive'!$B$15)+('WEIGHTED from Refinitive'!$B$16*'ISSUE SCORE from EIKON'!EW432)</f>
        <v>0</v>
      </c>
      <c r="N429" s="1">
        <f>('WEIGHTED from Refinitive'!$B$3*'ISSUE SCORE from EIKON'!S432)+('WEIGHTED from Refinitive'!$B$4*'ISSUE SCORE from EIKON'!AH432)+('ISSUE SCORE from EIKON'!AW432*'WEIGHTED from Refinitive'!$B$5)+('WEIGHTED from Refinitive'!$B$8*'ISSUE SCORE from EIKON'!BL432)+('ISSUE SCORE from EIKON'!CA432*'WEIGHTED from Refinitive'!$B$9)+('WEIGHTED from Refinitive'!$B$10*'ISSUE SCORE from EIKON'!CP432)+('ISSUE SCORE from EIKON'!DE432*'WEIGHTED from Refinitive'!$B$11)+('WEIGHTED from Refinitive'!$B$14*'ISSUE SCORE from EIKON'!DT432)+('ISSUE SCORE from EIKON'!EI432*'WEIGHTED from Refinitive'!$B$15)+('WEIGHTED from Refinitive'!$B$16*'ISSUE SCORE from EIKON'!EX432)</f>
        <v>0</v>
      </c>
      <c r="O429" s="1">
        <f>('WEIGHTED from Refinitive'!$B$3*'ISSUE SCORE from EIKON'!T432)+('WEIGHTED from Refinitive'!$B$4*'ISSUE SCORE from EIKON'!AI432)+('ISSUE SCORE from EIKON'!AX432*'WEIGHTED from Refinitive'!$B$5)+('WEIGHTED from Refinitive'!$B$8*'ISSUE SCORE from EIKON'!BM432)+('ISSUE SCORE from EIKON'!CB432*'WEIGHTED from Refinitive'!$B$9)+('WEIGHTED from Refinitive'!$B$10*'ISSUE SCORE from EIKON'!CQ432)+('ISSUE SCORE from EIKON'!DF432*'WEIGHTED from Refinitive'!$B$11)+('WEIGHTED from Refinitive'!$B$14*'ISSUE SCORE from EIKON'!DU432)+('ISSUE SCORE from EIKON'!EJ432*'WEIGHTED from Refinitive'!$B$15)+('WEIGHTED from Refinitive'!$B$16*'ISSUE SCORE from EIKON'!EY432)</f>
        <v>0</v>
      </c>
      <c r="P429" s="1">
        <f>('WEIGHTED from Refinitive'!$B$3*'ISSUE SCORE from EIKON'!U432)+('WEIGHTED from Refinitive'!$B$4*'ISSUE SCORE from EIKON'!AJ432)+('ISSUE SCORE from EIKON'!AY432*'WEIGHTED from Refinitive'!$B$5)+('WEIGHTED from Refinitive'!$B$8*'ISSUE SCORE from EIKON'!BN432)+('ISSUE SCORE from EIKON'!CC432*'WEIGHTED from Refinitive'!$B$9)+('WEIGHTED from Refinitive'!$B$10*'ISSUE SCORE from EIKON'!CR432)+('ISSUE SCORE from EIKON'!DG432*'WEIGHTED from Refinitive'!$B$11)+('WEIGHTED from Refinitive'!$B$14*'ISSUE SCORE from EIKON'!DV432)+('ISSUE SCORE from EIKON'!EK432*'WEIGHTED from Refinitive'!$B$15)+('WEIGHTED from Refinitive'!$B$16*'ISSUE SCORE from EIKON'!EZ432)</f>
        <v>0</v>
      </c>
    </row>
    <row r="430" spans="1:16" ht="15">
      <c r="A430" s="11" t="s">
        <v>58</v>
      </c>
      <c r="B430" s="1">
        <f>('WEIGHTED from Refinitive'!$B$3*'ISSUE SCORE from EIKON'!G433)+('WEIGHTED from Refinitive'!$B$4*'ISSUE SCORE from EIKON'!V433)+('ISSUE SCORE from EIKON'!AK433*'WEIGHTED from Refinitive'!$B$5)+('WEIGHTED from Refinitive'!$B$8*'ISSUE SCORE from EIKON'!AZ433)+('ISSUE SCORE from EIKON'!BO433*'WEIGHTED from Refinitive'!$B$9)+('WEIGHTED from Refinitive'!$B$10*'ISSUE SCORE from EIKON'!CD433)+('ISSUE SCORE from EIKON'!CS433*'WEIGHTED from Refinitive'!$B$11)+('WEIGHTED from Refinitive'!$B$14*'ISSUE SCORE from EIKON'!DH433)+('ISSUE SCORE from EIKON'!DW433*'WEIGHTED from Refinitive'!$B$15)+('WEIGHTED from Refinitive'!$B$16*'ISSUE SCORE from EIKON'!EL433)</f>
        <v>63.057634600486068</v>
      </c>
      <c r="C430" s="1">
        <f>('WEIGHTED from Refinitive'!$B$3*'ISSUE SCORE from EIKON'!H433)+('WEIGHTED from Refinitive'!$B$4*'ISSUE SCORE from EIKON'!W433)+('ISSUE SCORE from EIKON'!AL433*'WEIGHTED from Refinitive'!$B$5)+('WEIGHTED from Refinitive'!$B$8*'ISSUE SCORE from EIKON'!BA433)+('ISSUE SCORE from EIKON'!BP433*'WEIGHTED from Refinitive'!$B$9)+('WEIGHTED from Refinitive'!$B$10*'ISSUE SCORE from EIKON'!CE433)+('ISSUE SCORE from EIKON'!CT433*'WEIGHTED from Refinitive'!$B$11)+('WEIGHTED from Refinitive'!$B$14*'ISSUE SCORE from EIKON'!DI433)+('ISSUE SCORE from EIKON'!DX433*'WEIGHTED from Refinitive'!$B$15)+('WEIGHTED from Refinitive'!$B$16*'ISSUE SCORE from EIKON'!EM433)</f>
        <v>45.424389345547581</v>
      </c>
      <c r="D430" s="1">
        <f>('WEIGHTED from Refinitive'!$B$3*'ISSUE SCORE from EIKON'!I433)+('WEIGHTED from Refinitive'!$B$4*'ISSUE SCORE from EIKON'!X433)+('ISSUE SCORE from EIKON'!AM433*'WEIGHTED from Refinitive'!$B$5)+('WEIGHTED from Refinitive'!$B$8*'ISSUE SCORE from EIKON'!BB433)+('ISSUE SCORE from EIKON'!BQ433*'WEIGHTED from Refinitive'!$B$9)+('WEIGHTED from Refinitive'!$B$10*'ISSUE SCORE from EIKON'!CF433)+('ISSUE SCORE from EIKON'!CU433*'WEIGHTED from Refinitive'!$B$11)+('WEIGHTED from Refinitive'!$B$14*'ISSUE SCORE from EIKON'!DJ433)+('ISSUE SCORE from EIKON'!DY433*'WEIGHTED from Refinitive'!$B$15)+('WEIGHTED from Refinitive'!$B$16*'ISSUE SCORE from EIKON'!EN433)</f>
        <v>41.815412356868535</v>
      </c>
      <c r="E430" s="1">
        <f>('WEIGHTED from Refinitive'!$B$3*'ISSUE SCORE from EIKON'!J433)+('WEIGHTED from Refinitive'!$B$4*'ISSUE SCORE from EIKON'!Y433)+('ISSUE SCORE from EIKON'!AN433*'WEIGHTED from Refinitive'!$B$5)+('WEIGHTED from Refinitive'!$B$8*'ISSUE SCORE from EIKON'!BC433)+('ISSUE SCORE from EIKON'!BR433*'WEIGHTED from Refinitive'!$B$9)+('WEIGHTED from Refinitive'!$B$10*'ISSUE SCORE from EIKON'!CG433)+('ISSUE SCORE from EIKON'!CV433*'WEIGHTED from Refinitive'!$B$11)+('WEIGHTED from Refinitive'!$B$14*'ISSUE SCORE from EIKON'!DK433)+('ISSUE SCORE from EIKON'!DZ433*'WEIGHTED from Refinitive'!$B$15)+('WEIGHTED from Refinitive'!$B$16*'ISSUE SCORE from EIKON'!EO433)</f>
        <v>39.338388883843393</v>
      </c>
      <c r="F430" s="1">
        <f>('WEIGHTED from Refinitive'!$B$3*'ISSUE SCORE from EIKON'!K433)+('WEIGHTED from Refinitive'!$B$4*'ISSUE SCORE from EIKON'!Z433)+('ISSUE SCORE from EIKON'!AO433*'WEIGHTED from Refinitive'!$B$5)+('WEIGHTED from Refinitive'!$B$8*'ISSUE SCORE from EIKON'!BD433)+('ISSUE SCORE from EIKON'!BS433*'WEIGHTED from Refinitive'!$B$9)+('WEIGHTED from Refinitive'!$B$10*'ISSUE SCORE from EIKON'!CH433)+('ISSUE SCORE from EIKON'!CW433*'WEIGHTED from Refinitive'!$B$11)+('WEIGHTED from Refinitive'!$B$14*'ISSUE SCORE from EIKON'!DL433)+('ISSUE SCORE from EIKON'!EA433*'WEIGHTED from Refinitive'!$B$15)+('WEIGHTED from Refinitive'!$B$16*'ISSUE SCORE from EIKON'!EP433)</f>
        <v>45.540230625246821</v>
      </c>
      <c r="G430" s="1">
        <f>('WEIGHTED from Refinitive'!$B$3*'ISSUE SCORE from EIKON'!L433)+('WEIGHTED from Refinitive'!$B$4*'ISSUE SCORE from EIKON'!AA433)+('ISSUE SCORE from EIKON'!AP433*'WEIGHTED from Refinitive'!$B$5)+('WEIGHTED from Refinitive'!$B$8*'ISSUE SCORE from EIKON'!BE433)+('ISSUE SCORE from EIKON'!BT433*'WEIGHTED from Refinitive'!$B$9)+('WEIGHTED from Refinitive'!$B$10*'ISSUE SCORE from EIKON'!CI433)+('ISSUE SCORE from EIKON'!CX433*'WEIGHTED from Refinitive'!$B$11)+('WEIGHTED from Refinitive'!$B$14*'ISSUE SCORE from EIKON'!DM433)+('ISSUE SCORE from EIKON'!EB433*'WEIGHTED from Refinitive'!$B$15)+('WEIGHTED from Refinitive'!$B$16*'ISSUE SCORE from EIKON'!EQ433)</f>
        <v>46.745211416202032</v>
      </c>
      <c r="H430" s="1">
        <f>('WEIGHTED from Refinitive'!$B$3*'ISSUE SCORE from EIKON'!M433)+('WEIGHTED from Refinitive'!$B$4*'ISSUE SCORE from EIKON'!AB433)+('ISSUE SCORE from EIKON'!AQ433*'WEIGHTED from Refinitive'!$B$5)+('WEIGHTED from Refinitive'!$B$8*'ISSUE SCORE from EIKON'!BF433)+('ISSUE SCORE from EIKON'!BU433*'WEIGHTED from Refinitive'!$B$9)+('WEIGHTED from Refinitive'!$B$10*'ISSUE SCORE from EIKON'!CJ433)+('ISSUE SCORE from EIKON'!CY433*'WEIGHTED from Refinitive'!$B$11)+('WEIGHTED from Refinitive'!$B$14*'ISSUE SCORE from EIKON'!DN433)+('ISSUE SCORE from EIKON'!EC433*'WEIGHTED from Refinitive'!$B$15)+('WEIGHTED from Refinitive'!$B$16*'ISSUE SCORE from EIKON'!ER433)</f>
        <v>51.733424620805849</v>
      </c>
      <c r="I430" s="1">
        <f>('WEIGHTED from Refinitive'!$B$3*'ISSUE SCORE from EIKON'!N433)+('WEIGHTED from Refinitive'!$B$4*'ISSUE SCORE from EIKON'!AC433)+('ISSUE SCORE from EIKON'!AR433*'WEIGHTED from Refinitive'!$B$5)+('WEIGHTED from Refinitive'!$B$8*'ISSUE SCORE from EIKON'!BG433)+('ISSUE SCORE from EIKON'!BV433*'WEIGHTED from Refinitive'!$B$9)+('WEIGHTED from Refinitive'!$B$10*'ISSUE SCORE from EIKON'!CK433)+('ISSUE SCORE from EIKON'!CZ433*'WEIGHTED from Refinitive'!$B$11)+('WEIGHTED from Refinitive'!$B$14*'ISSUE SCORE from EIKON'!DO433)+('ISSUE SCORE from EIKON'!ED433*'WEIGHTED from Refinitive'!$B$15)+('WEIGHTED from Refinitive'!$B$16*'ISSUE SCORE from EIKON'!ES433)</f>
        <v>50.435008942258513</v>
      </c>
      <c r="J430" s="1">
        <f>('WEIGHTED from Refinitive'!$B$3*'ISSUE SCORE from EIKON'!O433)+('WEIGHTED from Refinitive'!$B$4*'ISSUE SCORE from EIKON'!AD433)+('ISSUE SCORE from EIKON'!AS433*'WEIGHTED from Refinitive'!$B$5)+('WEIGHTED from Refinitive'!$B$8*'ISSUE SCORE from EIKON'!BH433)+('ISSUE SCORE from EIKON'!BW433*'WEIGHTED from Refinitive'!$B$9)+('WEIGHTED from Refinitive'!$B$10*'ISSUE SCORE from EIKON'!CL433)+('ISSUE SCORE from EIKON'!DA433*'WEIGHTED from Refinitive'!$B$11)+('WEIGHTED from Refinitive'!$B$14*'ISSUE SCORE from EIKON'!DP433)+('ISSUE SCORE from EIKON'!EE433*'WEIGHTED from Refinitive'!$B$15)+('WEIGHTED from Refinitive'!$B$16*'ISSUE SCORE from EIKON'!ET433)</f>
        <v>47.418214874486971</v>
      </c>
      <c r="K430" s="1">
        <f>('WEIGHTED from Refinitive'!$B$3*'ISSUE SCORE from EIKON'!P433)+('WEIGHTED from Refinitive'!$B$4*'ISSUE SCORE from EIKON'!AE433)+('ISSUE SCORE from EIKON'!AT433*'WEIGHTED from Refinitive'!$B$5)+('WEIGHTED from Refinitive'!$B$8*'ISSUE SCORE from EIKON'!BI433)+('ISSUE SCORE from EIKON'!BX433*'WEIGHTED from Refinitive'!$B$9)+('WEIGHTED from Refinitive'!$B$10*'ISSUE SCORE from EIKON'!CM433)+('ISSUE SCORE from EIKON'!DB433*'WEIGHTED from Refinitive'!$B$11)+('WEIGHTED from Refinitive'!$B$14*'ISSUE SCORE from EIKON'!DQ433)+('ISSUE SCORE from EIKON'!EF433*'WEIGHTED from Refinitive'!$B$15)+('WEIGHTED from Refinitive'!$B$16*'ISSUE SCORE from EIKON'!EU433)</f>
        <v>47.590429162894885</v>
      </c>
      <c r="L430" s="1">
        <f>('WEIGHTED from Refinitive'!$B$3*'ISSUE SCORE from EIKON'!Q433)+('WEIGHTED from Refinitive'!$B$4*'ISSUE SCORE from EIKON'!AF433)+('ISSUE SCORE from EIKON'!AU433*'WEIGHTED from Refinitive'!$B$5)+('WEIGHTED from Refinitive'!$B$8*'ISSUE SCORE from EIKON'!BJ433)+('ISSUE SCORE from EIKON'!BY433*'WEIGHTED from Refinitive'!$B$9)+('WEIGHTED from Refinitive'!$B$10*'ISSUE SCORE from EIKON'!CN433)+('ISSUE SCORE from EIKON'!DC433*'WEIGHTED from Refinitive'!$B$11)+('WEIGHTED from Refinitive'!$B$14*'ISSUE SCORE from EIKON'!DR433)+('ISSUE SCORE from EIKON'!EG433*'WEIGHTED from Refinitive'!$B$15)+('WEIGHTED from Refinitive'!$B$16*'ISSUE SCORE from EIKON'!EV433)</f>
        <v>36.890405434090404</v>
      </c>
      <c r="M430" s="1">
        <f>('WEIGHTED from Refinitive'!$B$3*'ISSUE SCORE from EIKON'!R433)+('WEIGHTED from Refinitive'!$B$4*'ISSUE SCORE from EIKON'!AG433)+('ISSUE SCORE from EIKON'!AV433*'WEIGHTED from Refinitive'!$B$5)+('WEIGHTED from Refinitive'!$B$8*'ISSUE SCORE from EIKON'!BK433)+('ISSUE SCORE from EIKON'!BZ433*'WEIGHTED from Refinitive'!$B$9)+('WEIGHTED from Refinitive'!$B$10*'ISSUE SCORE from EIKON'!CO433)+('ISSUE SCORE from EIKON'!DD433*'WEIGHTED from Refinitive'!$B$11)+('WEIGHTED from Refinitive'!$B$14*'ISSUE SCORE from EIKON'!DS433)+('ISSUE SCORE from EIKON'!EH433*'WEIGHTED from Refinitive'!$B$15)+('WEIGHTED from Refinitive'!$B$16*'ISSUE SCORE from EIKON'!EW433)</f>
        <v>38.162777023971039</v>
      </c>
      <c r="N430" s="1">
        <f>('WEIGHTED from Refinitive'!$B$3*'ISSUE SCORE from EIKON'!S433)+('WEIGHTED from Refinitive'!$B$4*'ISSUE SCORE from EIKON'!AH433)+('ISSUE SCORE from EIKON'!AW433*'WEIGHTED from Refinitive'!$B$5)+('WEIGHTED from Refinitive'!$B$8*'ISSUE SCORE from EIKON'!BL433)+('ISSUE SCORE from EIKON'!CA433*'WEIGHTED from Refinitive'!$B$9)+('WEIGHTED from Refinitive'!$B$10*'ISSUE SCORE from EIKON'!CP433)+('ISSUE SCORE from EIKON'!DE433*'WEIGHTED from Refinitive'!$B$11)+('WEIGHTED from Refinitive'!$B$14*'ISSUE SCORE from EIKON'!DT433)+('ISSUE SCORE from EIKON'!EI433*'WEIGHTED from Refinitive'!$B$15)+('WEIGHTED from Refinitive'!$B$16*'ISSUE SCORE from EIKON'!EX433)</f>
        <v>41.218892261001471</v>
      </c>
      <c r="O430" s="1">
        <f>('WEIGHTED from Refinitive'!$B$3*'ISSUE SCORE from EIKON'!T433)+('WEIGHTED from Refinitive'!$B$4*'ISSUE SCORE from EIKON'!AI433)+('ISSUE SCORE from EIKON'!AX433*'WEIGHTED from Refinitive'!$B$5)+('WEIGHTED from Refinitive'!$B$8*'ISSUE SCORE from EIKON'!BM433)+('ISSUE SCORE from EIKON'!CB433*'WEIGHTED from Refinitive'!$B$9)+('WEIGHTED from Refinitive'!$B$10*'ISSUE SCORE from EIKON'!CQ433)+('ISSUE SCORE from EIKON'!DF433*'WEIGHTED from Refinitive'!$B$11)+('WEIGHTED from Refinitive'!$B$14*'ISSUE SCORE from EIKON'!DU433)+('ISSUE SCORE from EIKON'!EJ433*'WEIGHTED from Refinitive'!$B$15)+('WEIGHTED from Refinitive'!$B$16*'ISSUE SCORE from EIKON'!EY433)</f>
        <v>36.365418540297455</v>
      </c>
      <c r="P430" s="1">
        <f>('WEIGHTED from Refinitive'!$B$3*'ISSUE SCORE from EIKON'!U433)+('WEIGHTED from Refinitive'!$B$4*'ISSUE SCORE from EIKON'!AJ433)+('ISSUE SCORE from EIKON'!AY433*'WEIGHTED from Refinitive'!$B$5)+('WEIGHTED from Refinitive'!$B$8*'ISSUE SCORE from EIKON'!BN433)+('ISSUE SCORE from EIKON'!CC433*'WEIGHTED from Refinitive'!$B$9)+('WEIGHTED from Refinitive'!$B$10*'ISSUE SCORE from EIKON'!CR433)+('ISSUE SCORE from EIKON'!DG433*'WEIGHTED from Refinitive'!$B$11)+('WEIGHTED from Refinitive'!$B$14*'ISSUE SCORE from EIKON'!DV433)+('ISSUE SCORE from EIKON'!EK433*'WEIGHTED from Refinitive'!$B$15)+('WEIGHTED from Refinitive'!$B$16*'ISSUE SCORE from EIKON'!EZ433)</f>
        <v>0</v>
      </c>
    </row>
    <row r="431" spans="1:16" ht="15">
      <c r="A431" s="11" t="s">
        <v>59</v>
      </c>
      <c r="B431" s="1">
        <f>('WEIGHTED from Refinitive'!$B$3*'ISSUE SCORE from EIKON'!G434)+('WEIGHTED from Refinitive'!$B$4*'ISSUE SCORE from EIKON'!V434)+('ISSUE SCORE from EIKON'!AK434*'WEIGHTED from Refinitive'!$B$5)+('WEIGHTED from Refinitive'!$B$8*'ISSUE SCORE from EIKON'!AZ434)+('ISSUE SCORE from EIKON'!BO434*'WEIGHTED from Refinitive'!$B$9)+('WEIGHTED from Refinitive'!$B$10*'ISSUE SCORE from EIKON'!CD434)+('ISSUE SCORE from EIKON'!CS434*'WEIGHTED from Refinitive'!$B$11)+('WEIGHTED from Refinitive'!$B$14*'ISSUE SCORE from EIKON'!DH434)+('ISSUE SCORE from EIKON'!DW434*'WEIGHTED from Refinitive'!$B$15)+('WEIGHTED from Refinitive'!$B$16*'ISSUE SCORE from EIKON'!EL434)</f>
        <v>83.091858804171153</v>
      </c>
      <c r="C431" s="1">
        <f>('WEIGHTED from Refinitive'!$B$3*'ISSUE SCORE from EIKON'!H434)+('WEIGHTED from Refinitive'!$B$4*'ISSUE SCORE from EIKON'!W434)+('ISSUE SCORE from EIKON'!AL434*'WEIGHTED from Refinitive'!$B$5)+('WEIGHTED from Refinitive'!$B$8*'ISSUE SCORE from EIKON'!BA434)+('ISSUE SCORE from EIKON'!BP434*'WEIGHTED from Refinitive'!$B$9)+('WEIGHTED from Refinitive'!$B$10*'ISSUE SCORE from EIKON'!CE434)+('ISSUE SCORE from EIKON'!CT434*'WEIGHTED from Refinitive'!$B$11)+('WEIGHTED from Refinitive'!$B$14*'ISSUE SCORE from EIKON'!DI434)+('ISSUE SCORE from EIKON'!DX434*'WEIGHTED from Refinitive'!$B$15)+('WEIGHTED from Refinitive'!$B$16*'ISSUE SCORE from EIKON'!EM434)</f>
        <v>84.554060125696822</v>
      </c>
      <c r="D431" s="1">
        <f>('WEIGHTED from Refinitive'!$B$3*'ISSUE SCORE from EIKON'!I434)+('WEIGHTED from Refinitive'!$B$4*'ISSUE SCORE from EIKON'!X434)+('ISSUE SCORE from EIKON'!AM434*'WEIGHTED from Refinitive'!$B$5)+('WEIGHTED from Refinitive'!$B$8*'ISSUE SCORE from EIKON'!BB434)+('ISSUE SCORE from EIKON'!BQ434*'WEIGHTED from Refinitive'!$B$9)+('WEIGHTED from Refinitive'!$B$10*'ISSUE SCORE from EIKON'!CF434)+('ISSUE SCORE from EIKON'!CU434*'WEIGHTED from Refinitive'!$B$11)+('WEIGHTED from Refinitive'!$B$14*'ISSUE SCORE from EIKON'!DJ434)+('ISSUE SCORE from EIKON'!DY434*'WEIGHTED from Refinitive'!$B$15)+('WEIGHTED from Refinitive'!$B$16*'ISSUE SCORE from EIKON'!EN434)</f>
        <v>78.939719321365999</v>
      </c>
      <c r="E431" s="1">
        <f>('WEIGHTED from Refinitive'!$B$3*'ISSUE SCORE from EIKON'!J434)+('WEIGHTED from Refinitive'!$B$4*'ISSUE SCORE from EIKON'!Y434)+('ISSUE SCORE from EIKON'!AN434*'WEIGHTED from Refinitive'!$B$5)+('WEIGHTED from Refinitive'!$B$8*'ISSUE SCORE from EIKON'!BC434)+('ISSUE SCORE from EIKON'!BR434*'WEIGHTED from Refinitive'!$B$9)+('WEIGHTED from Refinitive'!$B$10*'ISSUE SCORE from EIKON'!CG434)+('ISSUE SCORE from EIKON'!CV434*'WEIGHTED from Refinitive'!$B$11)+('WEIGHTED from Refinitive'!$B$14*'ISSUE SCORE from EIKON'!DK434)+('ISSUE SCORE from EIKON'!DZ434*'WEIGHTED from Refinitive'!$B$15)+('WEIGHTED from Refinitive'!$B$16*'ISSUE SCORE from EIKON'!EO434)</f>
        <v>73.689657675866485</v>
      </c>
      <c r="F431" s="1">
        <f>('WEIGHTED from Refinitive'!$B$3*'ISSUE SCORE from EIKON'!K434)+('WEIGHTED from Refinitive'!$B$4*'ISSUE SCORE from EIKON'!Z434)+('ISSUE SCORE from EIKON'!AO434*'WEIGHTED from Refinitive'!$B$5)+('WEIGHTED from Refinitive'!$B$8*'ISSUE SCORE from EIKON'!BD434)+('ISSUE SCORE from EIKON'!BS434*'WEIGHTED from Refinitive'!$B$9)+('WEIGHTED from Refinitive'!$B$10*'ISSUE SCORE from EIKON'!CH434)+('ISSUE SCORE from EIKON'!CW434*'WEIGHTED from Refinitive'!$B$11)+('WEIGHTED from Refinitive'!$B$14*'ISSUE SCORE from EIKON'!DL434)+('ISSUE SCORE from EIKON'!EA434*'WEIGHTED from Refinitive'!$B$15)+('WEIGHTED from Refinitive'!$B$16*'ISSUE SCORE from EIKON'!EP434)</f>
        <v>71.324300699300665</v>
      </c>
      <c r="G431" s="1">
        <f>('WEIGHTED from Refinitive'!$B$3*'ISSUE SCORE from EIKON'!L434)+('WEIGHTED from Refinitive'!$B$4*'ISSUE SCORE from EIKON'!AA434)+('ISSUE SCORE from EIKON'!AP434*'WEIGHTED from Refinitive'!$B$5)+('WEIGHTED from Refinitive'!$B$8*'ISSUE SCORE from EIKON'!BE434)+('ISSUE SCORE from EIKON'!BT434*'WEIGHTED from Refinitive'!$B$9)+('WEIGHTED from Refinitive'!$B$10*'ISSUE SCORE from EIKON'!CI434)+('ISSUE SCORE from EIKON'!CX434*'WEIGHTED from Refinitive'!$B$11)+('WEIGHTED from Refinitive'!$B$14*'ISSUE SCORE from EIKON'!DM434)+('ISSUE SCORE from EIKON'!EB434*'WEIGHTED from Refinitive'!$B$15)+('WEIGHTED from Refinitive'!$B$16*'ISSUE SCORE from EIKON'!EQ434)</f>
        <v>66.658206686930043</v>
      </c>
      <c r="H431" s="1">
        <f>('WEIGHTED from Refinitive'!$B$3*'ISSUE SCORE from EIKON'!M434)+('WEIGHTED from Refinitive'!$B$4*'ISSUE SCORE from EIKON'!AB434)+('ISSUE SCORE from EIKON'!AQ434*'WEIGHTED from Refinitive'!$B$5)+('WEIGHTED from Refinitive'!$B$8*'ISSUE SCORE from EIKON'!BF434)+('ISSUE SCORE from EIKON'!BU434*'WEIGHTED from Refinitive'!$B$9)+('WEIGHTED from Refinitive'!$B$10*'ISSUE SCORE from EIKON'!CJ434)+('ISSUE SCORE from EIKON'!CY434*'WEIGHTED from Refinitive'!$B$11)+('WEIGHTED from Refinitive'!$B$14*'ISSUE SCORE from EIKON'!DN434)+('ISSUE SCORE from EIKON'!EC434*'WEIGHTED from Refinitive'!$B$15)+('WEIGHTED from Refinitive'!$B$16*'ISSUE SCORE from EIKON'!ER434)</f>
        <v>63.653403251424805</v>
      </c>
      <c r="I431" s="1">
        <f>('WEIGHTED from Refinitive'!$B$3*'ISSUE SCORE from EIKON'!N434)+('WEIGHTED from Refinitive'!$B$4*'ISSUE SCORE from EIKON'!AC434)+('ISSUE SCORE from EIKON'!AR434*'WEIGHTED from Refinitive'!$B$5)+('WEIGHTED from Refinitive'!$B$8*'ISSUE SCORE from EIKON'!BG434)+('ISSUE SCORE from EIKON'!BV434*'WEIGHTED from Refinitive'!$B$9)+('WEIGHTED from Refinitive'!$B$10*'ISSUE SCORE from EIKON'!CK434)+('ISSUE SCORE from EIKON'!CZ434*'WEIGHTED from Refinitive'!$B$11)+('WEIGHTED from Refinitive'!$B$14*'ISSUE SCORE from EIKON'!DO434)+('ISSUE SCORE from EIKON'!ED434*'WEIGHTED from Refinitive'!$B$15)+('WEIGHTED from Refinitive'!$B$16*'ISSUE SCORE from EIKON'!ES434)</f>
        <v>62.687919150521573</v>
      </c>
      <c r="J431" s="1">
        <f>('WEIGHTED from Refinitive'!$B$3*'ISSUE SCORE from EIKON'!O434)+('WEIGHTED from Refinitive'!$B$4*'ISSUE SCORE from EIKON'!AD434)+('ISSUE SCORE from EIKON'!AS434*'WEIGHTED from Refinitive'!$B$5)+('WEIGHTED from Refinitive'!$B$8*'ISSUE SCORE from EIKON'!BH434)+('ISSUE SCORE from EIKON'!BW434*'WEIGHTED from Refinitive'!$B$9)+('WEIGHTED from Refinitive'!$B$10*'ISSUE SCORE from EIKON'!CL434)+('ISSUE SCORE from EIKON'!DA434*'WEIGHTED from Refinitive'!$B$11)+('WEIGHTED from Refinitive'!$B$14*'ISSUE SCORE from EIKON'!DP434)+('ISSUE SCORE from EIKON'!EE434*'WEIGHTED from Refinitive'!$B$15)+('WEIGHTED from Refinitive'!$B$16*'ISSUE SCORE from EIKON'!ET434)</f>
        <v>65.968888567572733</v>
      </c>
      <c r="K431" s="1">
        <f>('WEIGHTED from Refinitive'!$B$3*'ISSUE SCORE from EIKON'!P434)+('WEIGHTED from Refinitive'!$B$4*'ISSUE SCORE from EIKON'!AE434)+('ISSUE SCORE from EIKON'!AT434*'WEIGHTED from Refinitive'!$B$5)+('WEIGHTED from Refinitive'!$B$8*'ISSUE SCORE from EIKON'!BI434)+('ISSUE SCORE from EIKON'!BX434*'WEIGHTED from Refinitive'!$B$9)+('WEIGHTED from Refinitive'!$B$10*'ISSUE SCORE from EIKON'!CM434)+('ISSUE SCORE from EIKON'!DB434*'WEIGHTED from Refinitive'!$B$11)+('WEIGHTED from Refinitive'!$B$14*'ISSUE SCORE from EIKON'!DQ434)+('ISSUE SCORE from EIKON'!EF434*'WEIGHTED from Refinitive'!$B$15)+('WEIGHTED from Refinitive'!$B$16*'ISSUE SCORE from EIKON'!EU434)</f>
        <v>63.481464620187282</v>
      </c>
      <c r="L431" s="1">
        <f>('WEIGHTED from Refinitive'!$B$3*'ISSUE SCORE from EIKON'!Q434)+('WEIGHTED from Refinitive'!$B$4*'ISSUE SCORE from EIKON'!AF434)+('ISSUE SCORE from EIKON'!AU434*'WEIGHTED from Refinitive'!$B$5)+('WEIGHTED from Refinitive'!$B$8*'ISSUE SCORE from EIKON'!BJ434)+('ISSUE SCORE from EIKON'!BY434*'WEIGHTED from Refinitive'!$B$9)+('WEIGHTED from Refinitive'!$B$10*'ISSUE SCORE from EIKON'!CN434)+('ISSUE SCORE from EIKON'!DC434*'WEIGHTED from Refinitive'!$B$11)+('WEIGHTED from Refinitive'!$B$14*'ISSUE SCORE from EIKON'!DR434)+('ISSUE SCORE from EIKON'!EG434*'WEIGHTED from Refinitive'!$B$15)+('WEIGHTED from Refinitive'!$B$16*'ISSUE SCORE from EIKON'!EV434)</f>
        <v>61.517245017584969</v>
      </c>
      <c r="M431" s="1">
        <f>('WEIGHTED from Refinitive'!$B$3*'ISSUE SCORE from EIKON'!R434)+('WEIGHTED from Refinitive'!$B$4*'ISSUE SCORE from EIKON'!AG434)+('ISSUE SCORE from EIKON'!AV434*'WEIGHTED from Refinitive'!$B$5)+('WEIGHTED from Refinitive'!$B$8*'ISSUE SCORE from EIKON'!BK434)+('ISSUE SCORE from EIKON'!BZ434*'WEIGHTED from Refinitive'!$B$9)+('WEIGHTED from Refinitive'!$B$10*'ISSUE SCORE from EIKON'!CO434)+('ISSUE SCORE from EIKON'!DD434*'WEIGHTED from Refinitive'!$B$11)+('WEIGHTED from Refinitive'!$B$14*'ISSUE SCORE from EIKON'!DS434)+('ISSUE SCORE from EIKON'!EH434*'WEIGHTED from Refinitive'!$B$15)+('WEIGHTED from Refinitive'!$B$16*'ISSUE SCORE from EIKON'!EW434)</f>
        <v>49.983244701650079</v>
      </c>
      <c r="N431" s="1">
        <f>('WEIGHTED from Refinitive'!$B$3*'ISSUE SCORE from EIKON'!S434)+('WEIGHTED from Refinitive'!$B$4*'ISSUE SCORE from EIKON'!AH434)+('ISSUE SCORE from EIKON'!AW434*'WEIGHTED from Refinitive'!$B$5)+('WEIGHTED from Refinitive'!$B$8*'ISSUE SCORE from EIKON'!BL434)+('ISSUE SCORE from EIKON'!CA434*'WEIGHTED from Refinitive'!$B$9)+('WEIGHTED from Refinitive'!$B$10*'ISSUE SCORE from EIKON'!CP434)+('ISSUE SCORE from EIKON'!DE434*'WEIGHTED from Refinitive'!$B$11)+('WEIGHTED from Refinitive'!$B$14*'ISSUE SCORE from EIKON'!DT434)+('ISSUE SCORE from EIKON'!EI434*'WEIGHTED from Refinitive'!$B$15)+('WEIGHTED from Refinitive'!$B$16*'ISSUE SCORE from EIKON'!EX434)</f>
        <v>60.446451355661829</v>
      </c>
      <c r="O431" s="1">
        <f>('WEIGHTED from Refinitive'!$B$3*'ISSUE SCORE from EIKON'!T434)+('WEIGHTED from Refinitive'!$B$4*'ISSUE SCORE from EIKON'!AI434)+('ISSUE SCORE from EIKON'!AX434*'WEIGHTED from Refinitive'!$B$5)+('WEIGHTED from Refinitive'!$B$8*'ISSUE SCORE from EIKON'!BM434)+('ISSUE SCORE from EIKON'!CB434*'WEIGHTED from Refinitive'!$B$9)+('WEIGHTED from Refinitive'!$B$10*'ISSUE SCORE from EIKON'!CQ434)+('ISSUE SCORE from EIKON'!DF434*'WEIGHTED from Refinitive'!$B$11)+('WEIGHTED from Refinitive'!$B$14*'ISSUE SCORE from EIKON'!DU434)+('ISSUE SCORE from EIKON'!EJ434*'WEIGHTED from Refinitive'!$B$15)+('WEIGHTED from Refinitive'!$B$16*'ISSUE SCORE from EIKON'!EY434)</f>
        <v>65.800853566009096</v>
      </c>
      <c r="P431" s="1">
        <f>('WEIGHTED from Refinitive'!$B$3*'ISSUE SCORE from EIKON'!U434)+('WEIGHTED from Refinitive'!$B$4*'ISSUE SCORE from EIKON'!AJ434)+('ISSUE SCORE from EIKON'!AY434*'WEIGHTED from Refinitive'!$B$5)+('WEIGHTED from Refinitive'!$B$8*'ISSUE SCORE from EIKON'!BN434)+('ISSUE SCORE from EIKON'!CC434*'WEIGHTED from Refinitive'!$B$9)+('WEIGHTED from Refinitive'!$B$10*'ISSUE SCORE from EIKON'!CR434)+('ISSUE SCORE from EIKON'!DG434*'WEIGHTED from Refinitive'!$B$11)+('WEIGHTED from Refinitive'!$B$14*'ISSUE SCORE from EIKON'!DV434)+('ISSUE SCORE from EIKON'!EK434*'WEIGHTED from Refinitive'!$B$15)+('WEIGHTED from Refinitive'!$B$16*'ISSUE SCORE from EIKON'!EZ434)</f>
        <v>0</v>
      </c>
    </row>
  </sheetData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bde1a8ed-8ee2-4917-bf9f-f2f8620cec4c}">
  <sheetPr codeName="Sheet5"/>
  <dimension ref="A3:P52"/>
  <sheetViews>
    <sheetView workbookViewId="0" topLeftCell="A1">
      <selection pane="topLeft" activeCell="AG28" sqref="AG28"/>
    </sheetView>
  </sheetViews>
  <sheetFormatPr defaultColWidth="8.83428571428571" defaultRowHeight="15"/>
  <cols>
    <col min="1" max="1" width="27.7142857142857" style="1" bestFit="1" customWidth="1"/>
    <col min="2" max="16384" width="8.85714285714286" style="1" customWidth="1"/>
  </cols>
  <sheetData>
    <row r="3" spans="1:16" ht="15">
      <c r="A3" s="20" t="s">
        <v>1000</v>
      </c>
      <c r="B3" s="20">
        <v>0</v>
      </c>
      <c r="C3" s="20">
        <f t="shared" si="0" ref="C3:P3">B3-1</f>
        <v>-1</v>
      </c>
      <c r="D3" s="20">
        <f t="shared" si="0"/>
        <v>-2</v>
      </c>
      <c r="E3" s="20">
        <f t="shared" si="0"/>
        <v>-3</v>
      </c>
      <c r="F3" s="20">
        <f t="shared" si="0"/>
        <v>-4</v>
      </c>
      <c r="G3" s="20">
        <f t="shared" si="0"/>
        <v>-5</v>
      </c>
      <c r="H3" s="20">
        <f t="shared" si="0"/>
        <v>-6</v>
      </c>
      <c r="I3" s="20">
        <f t="shared" si="0"/>
        <v>-7</v>
      </c>
      <c r="J3" s="20">
        <f t="shared" si="0"/>
        <v>-8</v>
      </c>
      <c r="K3" s="20">
        <f t="shared" si="0"/>
        <v>-9</v>
      </c>
      <c r="L3" s="20">
        <f t="shared" si="0"/>
        <v>-10</v>
      </c>
      <c r="M3" s="20">
        <f t="shared" si="0"/>
        <v>-11</v>
      </c>
      <c r="N3" s="20">
        <f t="shared" si="0"/>
        <v>-12</v>
      </c>
      <c r="O3" s="20">
        <f t="shared" si="0"/>
        <v>-13</v>
      </c>
      <c r="P3" s="20">
        <f t="shared" si="0"/>
        <v>-14</v>
      </c>
    </row>
    <row r="4" spans="1:16" ht="15">
      <c r="A4" s="1" t="s">
        <v>719</v>
      </c>
      <c r="B4" s="1">
        <f>('WEIGHTED from Refinitive'!$B$3*'ISSUE SCORE from EIKON'!G7)+('WEIGHTED from Refinitive'!$B$4*'ISSUE SCORE from EIKON'!V7)+('WEIGHTED from Refinitive'!$B$8*(2/3)*'ISSUE SCORE from EIKON'!AZ7)+('WEIGHTED from Refinitive'!$B$9*'ISSUE SCORE from EIKON'!BO7)+(0.5*'WEIGHTED from Refinitive'!$B$10*'ISSUE SCORE from EIKON'!CD7)+((1/3)*'WEIGHTED from Refinitive'!$B$16*'ISSUE SCORE from EIKON'!EL7)</f>
        <v>32.264739428514631</v>
      </c>
      <c r="C4" s="1">
        <f>('WEIGHTED from Refinitive'!$B$3*'ISSUE SCORE from EIKON'!H7)+('WEIGHTED from Refinitive'!$B$4*'ISSUE SCORE from EIKON'!W7)+('WEIGHTED from Refinitive'!$B$8*(2/3)*'ISSUE SCORE from EIKON'!BA7)+('WEIGHTED from Refinitive'!$B$9*'ISSUE SCORE from EIKON'!BP7)+(0.5*'WEIGHTED from Refinitive'!$B$10*'ISSUE SCORE from EIKON'!CE7)+((1/3)*'WEIGHTED from Refinitive'!$B$16*'ISSUE SCORE from EIKON'!EM7)</f>
        <v>30.209508175401915</v>
      </c>
      <c r="D4" s="1">
        <f>('WEIGHTED from Refinitive'!$B$3*'ISSUE SCORE from EIKON'!I7)+('WEIGHTED from Refinitive'!$B$4*'ISSUE SCORE from EIKON'!X7)+('WEIGHTED from Refinitive'!$B$8*(2/3)*'ISSUE SCORE from EIKON'!BB7)+('WEIGHTED from Refinitive'!$B$9*'ISSUE SCORE from EIKON'!BQ7)+(0.5*'WEIGHTED from Refinitive'!$B$10*'ISSUE SCORE from EIKON'!CF7)+((1/3)*'WEIGHTED from Refinitive'!$B$16*'ISSUE SCORE from EIKON'!EN7)</f>
        <v>29.41879195657371</v>
      </c>
      <c r="E4" s="1">
        <f>('WEIGHTED from Refinitive'!$B$3*'ISSUE SCORE from EIKON'!J7)+('WEIGHTED from Refinitive'!$B$4*'ISSUE SCORE from EIKON'!Y7)+('WEIGHTED from Refinitive'!$B$8*(2/3)*'ISSUE SCORE from EIKON'!BC7)+('WEIGHTED from Refinitive'!$B$9*'ISSUE SCORE from EIKON'!BR7)+(0.5*'WEIGHTED from Refinitive'!$B$10*'ISSUE SCORE from EIKON'!CG7)+((1/3)*'WEIGHTED from Refinitive'!$B$16*'ISSUE SCORE from EIKON'!EO7)</f>
        <v>19.345175690554818</v>
      </c>
      <c r="F4" s="1">
        <f>('WEIGHTED from Refinitive'!$B$3*'ISSUE SCORE from EIKON'!K7)+('WEIGHTED from Refinitive'!$B$4*'ISSUE SCORE from EIKON'!Z7)+('WEIGHTED from Refinitive'!$B$8*(2/3)*'ISSUE SCORE from EIKON'!BD7)+('WEIGHTED from Refinitive'!$B$9*'ISSUE SCORE from EIKON'!BS7)+(0.5*'WEIGHTED from Refinitive'!$B$10*'ISSUE SCORE from EIKON'!CH7)+((1/3)*'WEIGHTED from Refinitive'!$B$16*'ISSUE SCORE from EIKON'!EP7)</f>
        <v>15.597337985397665</v>
      </c>
      <c r="G4" s="1">
        <f>('WEIGHTED from Refinitive'!$B$3*'ISSUE SCORE from EIKON'!L7)+('WEIGHTED from Refinitive'!$B$4*'ISSUE SCORE from EIKON'!AA7)+('WEIGHTED from Refinitive'!$B$8*(2/3)*'ISSUE SCORE from EIKON'!BE7)+('WEIGHTED from Refinitive'!$B$9*'ISSUE SCORE from EIKON'!BT7)+(0.5*'WEIGHTED from Refinitive'!$B$10*'ISSUE SCORE from EIKON'!CI7)+((1/3)*'WEIGHTED from Refinitive'!$B$16*'ISSUE SCORE from EIKON'!EQ7)</f>
        <v>12.528352963525835</v>
      </c>
      <c r="H4" s="1">
        <f>('WEIGHTED from Refinitive'!$B$3*'ISSUE SCORE from EIKON'!M7)+('WEIGHTED from Refinitive'!$B$4*'ISSUE SCORE from EIKON'!AB7)+('WEIGHTED from Refinitive'!$B$8*(2/3)*'ISSUE SCORE from EIKON'!BF7)+('WEIGHTED from Refinitive'!$B$9*'ISSUE SCORE from EIKON'!BU7)+(0.5*'WEIGHTED from Refinitive'!$B$10*'ISSUE SCORE from EIKON'!CJ7)+((1/3)*'WEIGHTED from Refinitive'!$B$16*'ISSUE SCORE from EIKON'!ER7)</f>
        <v>14.057532545392258</v>
      </c>
      <c r="I4" s="1">
        <f>('WEIGHTED from Refinitive'!$B$3*'ISSUE SCORE from EIKON'!N7)+('WEIGHTED from Refinitive'!$B$4*'ISSUE SCORE from EIKON'!AC7)+('WEIGHTED from Refinitive'!$B$8*(2/3)*'ISSUE SCORE from EIKON'!BG7)+('WEIGHTED from Refinitive'!$B$9*'ISSUE SCORE from EIKON'!BV7)+(0.5*'WEIGHTED from Refinitive'!$B$10*'ISSUE SCORE from EIKON'!CK7)+((1/3)*'WEIGHTED from Refinitive'!$B$16*'ISSUE SCORE from EIKON'!ES7)</f>
        <v>17.662936107608221</v>
      </c>
      <c r="J4" s="1">
        <f>('WEIGHTED from Refinitive'!$B$3*'ISSUE SCORE from EIKON'!O7)+('WEIGHTED from Refinitive'!$B$4*'ISSUE SCORE from EIKON'!AD7)+('WEIGHTED from Refinitive'!$B$8*(2/3)*'ISSUE SCORE from EIKON'!BH7)+('WEIGHTED from Refinitive'!$B$9*'ISSUE SCORE from EIKON'!BW7)+(0.5*'WEIGHTED from Refinitive'!$B$10*'ISSUE SCORE from EIKON'!CL7)+((1/3)*'WEIGHTED from Refinitive'!$B$16*'ISSUE SCORE from EIKON'!ET7)</f>
        <v>17.593536618526787</v>
      </c>
      <c r="K4" s="1">
        <f>('WEIGHTED from Refinitive'!$B$3*'ISSUE SCORE from EIKON'!P7)+('WEIGHTED from Refinitive'!$B$4*'ISSUE SCORE from EIKON'!AE7)+('WEIGHTED from Refinitive'!$B$8*(2/3)*'ISSUE SCORE from EIKON'!BI7)+('WEIGHTED from Refinitive'!$B$9*'ISSUE SCORE from EIKON'!BX7)+(0.5*'WEIGHTED from Refinitive'!$B$10*'ISSUE SCORE from EIKON'!CM7)+((1/3)*'WEIGHTED from Refinitive'!$B$16*'ISSUE SCORE from EIKON'!EU7)</f>
        <v>17.799809226500152</v>
      </c>
      <c r="L4" s="1">
        <f>('WEIGHTED from Refinitive'!$B$3*'ISSUE SCORE from EIKON'!Q7)+('WEIGHTED from Refinitive'!$B$4*'ISSUE SCORE from EIKON'!AF7)+('WEIGHTED from Refinitive'!$B$8*(2/3)*'ISSUE SCORE from EIKON'!BJ7)+('WEIGHTED from Refinitive'!$B$9*'ISSUE SCORE from EIKON'!BY7)+(0.5*'WEIGHTED from Refinitive'!$B$10*'ISSUE SCORE from EIKON'!CN7)+((1/3)*'WEIGHTED from Refinitive'!$B$16*'ISSUE SCORE from EIKON'!EV7)</f>
        <v>13.661730527961163</v>
      </c>
      <c r="M4" s="1">
        <f>('WEIGHTED from Refinitive'!$B$3*'ISSUE SCORE from EIKON'!R7)+('WEIGHTED from Refinitive'!$B$4*'ISSUE SCORE from EIKON'!AG7)+('WEIGHTED from Refinitive'!$B$8*(2/3)*'ISSUE SCORE from EIKON'!BK7)+('WEIGHTED from Refinitive'!$B$9*'ISSUE SCORE from EIKON'!BZ7)+(0.5*'WEIGHTED from Refinitive'!$B$10*'ISSUE SCORE from EIKON'!CO7)+((1/3)*'WEIGHTED from Refinitive'!$B$16*'ISSUE SCORE from EIKON'!EW7)</f>
        <v>13.649155522535905</v>
      </c>
      <c r="N4" s="1">
        <f>('WEIGHTED from Refinitive'!$B$3*'ISSUE SCORE from EIKON'!S7)+('WEIGHTED from Refinitive'!$B$4*'ISSUE SCORE from EIKON'!AH7)+('WEIGHTED from Refinitive'!$B$8*(2/3)*'ISSUE SCORE from EIKON'!BL7)+('WEIGHTED from Refinitive'!$B$9*'ISSUE SCORE from EIKON'!CA7)+(0.5*'WEIGHTED from Refinitive'!$B$10*'ISSUE SCORE from EIKON'!CP7)+((1/3)*'WEIGHTED from Refinitive'!$B$16*'ISSUE SCORE from EIKON'!EX7)</f>
        <v>17.306313131313114</v>
      </c>
      <c r="O4" s="1">
        <f>('WEIGHTED from Refinitive'!$B$3*'ISSUE SCORE from EIKON'!T7)+('WEIGHTED from Refinitive'!$B$4*'ISSUE SCORE from EIKON'!AI7)+('WEIGHTED from Refinitive'!$B$8*(2/3)*'ISSUE SCORE from EIKON'!BM7)+('WEIGHTED from Refinitive'!$B$9*'ISSUE SCORE from EIKON'!CB7)+(0.5*'WEIGHTED from Refinitive'!$B$10*'ISSUE SCORE from EIKON'!CQ7)+((1/3)*'WEIGHTED from Refinitive'!$B$16*'ISSUE SCORE from EIKON'!EY7)</f>
        <v>11.158042984518023</v>
      </c>
      <c r="P4" s="1">
        <f>('WEIGHTED from Refinitive'!$B$3*'ISSUE SCORE from EIKON'!U7)+('WEIGHTED from Refinitive'!$B$4*'ISSUE SCORE from EIKON'!AJ7)+('WEIGHTED from Refinitive'!$B$8*(2/3)*'ISSUE SCORE from EIKON'!BN7)+('WEIGHTED from Refinitive'!$B$9*'ISSUE SCORE from EIKON'!CC7)+(0.5*'WEIGHTED from Refinitive'!$B$10*'ISSUE SCORE from EIKON'!CR7)+((1/3)*'WEIGHTED from Refinitive'!$B$16*'ISSUE SCORE from EIKON'!EZ7)</f>
        <v>12.777253317566659</v>
      </c>
    </row>
    <row r="5" spans="1:16" ht="15">
      <c r="A5" s="1" t="s">
        <v>567</v>
      </c>
      <c r="B5" s="1">
        <f>('WEIGHTED from Refinitive'!$B$3*'ISSUE SCORE from EIKON'!G8)+('WEIGHTED from Refinitive'!$B$4*'ISSUE SCORE from EIKON'!V8)+('WEIGHTED from Refinitive'!$B$8*(2/3)*'ISSUE SCORE from EIKON'!AZ8)+('WEIGHTED from Refinitive'!$B$9*'ISSUE SCORE from EIKON'!BO8)+(0.5*'WEIGHTED from Refinitive'!$B$10*'ISSUE SCORE from EIKON'!CD8)+((1/3)*'WEIGHTED from Refinitive'!$B$16*'ISSUE SCORE from EIKON'!EL8)</f>
        <v>18.638626802884591</v>
      </c>
      <c r="C5" s="1">
        <f>('WEIGHTED from Refinitive'!$B$3*'ISSUE SCORE from EIKON'!H8)+('WEIGHTED from Refinitive'!$B$4*'ISSUE SCORE from EIKON'!W8)+('WEIGHTED from Refinitive'!$B$8*(2/3)*'ISSUE SCORE from EIKON'!BA8)+('WEIGHTED from Refinitive'!$B$9*'ISSUE SCORE from EIKON'!BP8)+(0.5*'WEIGHTED from Refinitive'!$B$10*'ISSUE SCORE from EIKON'!CE8)+((1/3)*'WEIGHTED from Refinitive'!$B$16*'ISSUE SCORE from EIKON'!EM8)</f>
        <v>19.220995172762112</v>
      </c>
      <c r="D5" s="1">
        <f>('WEIGHTED from Refinitive'!$B$3*'ISSUE SCORE from EIKON'!I8)+('WEIGHTED from Refinitive'!$B$4*'ISSUE SCORE from EIKON'!X8)+('WEIGHTED from Refinitive'!$B$8*(2/3)*'ISSUE SCORE from EIKON'!BB8)+('WEIGHTED from Refinitive'!$B$9*'ISSUE SCORE from EIKON'!BQ8)+(0.5*'WEIGHTED from Refinitive'!$B$10*'ISSUE SCORE from EIKON'!CF8)+((1/3)*'WEIGHTED from Refinitive'!$B$16*'ISSUE SCORE from EIKON'!EN8)</f>
        <v>21.372903799611159</v>
      </c>
      <c r="E5" s="1">
        <f>('WEIGHTED from Refinitive'!$B$3*'ISSUE SCORE from EIKON'!J8)+('WEIGHTED from Refinitive'!$B$4*'ISSUE SCORE from EIKON'!Y8)+('WEIGHTED from Refinitive'!$B$8*(2/3)*'ISSUE SCORE from EIKON'!BC8)+('WEIGHTED from Refinitive'!$B$9*'ISSUE SCORE from EIKON'!BR8)+(0.5*'WEIGHTED from Refinitive'!$B$10*'ISSUE SCORE from EIKON'!CG8)+((1/3)*'WEIGHTED from Refinitive'!$B$16*'ISSUE SCORE from EIKON'!EO8)</f>
        <v>21.410094744687104</v>
      </c>
      <c r="F5" s="1">
        <f>('WEIGHTED from Refinitive'!$B$3*'ISSUE SCORE from EIKON'!K8)+('WEIGHTED from Refinitive'!$B$4*'ISSUE SCORE from EIKON'!Z8)+('WEIGHTED from Refinitive'!$B$8*(2/3)*'ISSUE SCORE from EIKON'!BD8)+('WEIGHTED from Refinitive'!$B$9*'ISSUE SCORE from EIKON'!BS8)+(0.5*'WEIGHTED from Refinitive'!$B$10*'ISSUE SCORE from EIKON'!CH8)+((1/3)*'WEIGHTED from Refinitive'!$B$16*'ISSUE SCORE from EIKON'!EP8)</f>
        <v>0</v>
      </c>
      <c r="G5" s="1">
        <f>('WEIGHTED from Refinitive'!$B$3*'ISSUE SCORE from EIKON'!L8)+('WEIGHTED from Refinitive'!$B$4*'ISSUE SCORE from EIKON'!AA8)+('WEIGHTED from Refinitive'!$B$8*(2/3)*'ISSUE SCORE from EIKON'!BE8)+('WEIGHTED from Refinitive'!$B$9*'ISSUE SCORE from EIKON'!BT8)+(0.5*'WEIGHTED from Refinitive'!$B$10*'ISSUE SCORE from EIKON'!CI8)+((1/3)*'WEIGHTED from Refinitive'!$B$16*'ISSUE SCORE from EIKON'!EQ8)</f>
        <v>0</v>
      </c>
      <c r="H5" s="1">
        <f>('WEIGHTED from Refinitive'!$B$3*'ISSUE SCORE from EIKON'!M8)+('WEIGHTED from Refinitive'!$B$4*'ISSUE SCORE from EIKON'!AB8)+('WEIGHTED from Refinitive'!$B$8*(2/3)*'ISSUE SCORE from EIKON'!BF8)+('WEIGHTED from Refinitive'!$B$9*'ISSUE SCORE from EIKON'!BU8)+(0.5*'WEIGHTED from Refinitive'!$B$10*'ISSUE SCORE from EIKON'!CJ8)+((1/3)*'WEIGHTED from Refinitive'!$B$16*'ISSUE SCORE from EIKON'!ER8)</f>
        <v>0</v>
      </c>
      <c r="I5" s="1">
        <f>('WEIGHTED from Refinitive'!$B$3*'ISSUE SCORE from EIKON'!N8)+('WEIGHTED from Refinitive'!$B$4*'ISSUE SCORE from EIKON'!AC8)+('WEIGHTED from Refinitive'!$B$8*(2/3)*'ISSUE SCORE from EIKON'!BG8)+('WEIGHTED from Refinitive'!$B$9*'ISSUE SCORE from EIKON'!BV8)+(0.5*'WEIGHTED from Refinitive'!$B$10*'ISSUE SCORE from EIKON'!CK8)+((1/3)*'WEIGHTED from Refinitive'!$B$16*'ISSUE SCORE from EIKON'!ES8)</f>
        <v>0</v>
      </c>
      <c r="J5" s="1">
        <f>('WEIGHTED from Refinitive'!$B$3*'ISSUE SCORE from EIKON'!O8)+('WEIGHTED from Refinitive'!$B$4*'ISSUE SCORE from EIKON'!AD8)+('WEIGHTED from Refinitive'!$B$8*(2/3)*'ISSUE SCORE from EIKON'!BH8)+('WEIGHTED from Refinitive'!$B$9*'ISSUE SCORE from EIKON'!BW8)+(0.5*'WEIGHTED from Refinitive'!$B$10*'ISSUE SCORE from EIKON'!CL8)+((1/3)*'WEIGHTED from Refinitive'!$B$16*'ISSUE SCORE from EIKON'!ET8)</f>
        <v>0</v>
      </c>
      <c r="K5" s="1">
        <f>('WEIGHTED from Refinitive'!$B$3*'ISSUE SCORE from EIKON'!P8)+('WEIGHTED from Refinitive'!$B$4*'ISSUE SCORE from EIKON'!AE8)+('WEIGHTED from Refinitive'!$B$8*(2/3)*'ISSUE SCORE from EIKON'!BI8)+('WEIGHTED from Refinitive'!$B$9*'ISSUE SCORE from EIKON'!BX8)+(0.5*'WEIGHTED from Refinitive'!$B$10*'ISSUE SCORE from EIKON'!CM8)+((1/3)*'WEIGHTED from Refinitive'!$B$16*'ISSUE SCORE from EIKON'!EU8)</f>
        <v>0</v>
      </c>
      <c r="L5" s="1">
        <f>('WEIGHTED from Refinitive'!$B$3*'ISSUE SCORE from EIKON'!Q8)+('WEIGHTED from Refinitive'!$B$4*'ISSUE SCORE from EIKON'!AF8)+('WEIGHTED from Refinitive'!$B$8*(2/3)*'ISSUE SCORE from EIKON'!BJ8)+('WEIGHTED from Refinitive'!$B$9*'ISSUE SCORE from EIKON'!BY8)+(0.5*'WEIGHTED from Refinitive'!$B$10*'ISSUE SCORE from EIKON'!CN8)+((1/3)*'WEIGHTED from Refinitive'!$B$16*'ISSUE SCORE from EIKON'!EV8)</f>
        <v>0</v>
      </c>
      <c r="M5" s="1">
        <f>('WEIGHTED from Refinitive'!$B$3*'ISSUE SCORE from EIKON'!R8)+('WEIGHTED from Refinitive'!$B$4*'ISSUE SCORE from EIKON'!AG8)+('WEIGHTED from Refinitive'!$B$8*(2/3)*'ISSUE SCORE from EIKON'!BK8)+('WEIGHTED from Refinitive'!$B$9*'ISSUE SCORE from EIKON'!BZ8)+(0.5*'WEIGHTED from Refinitive'!$B$10*'ISSUE SCORE from EIKON'!CO8)+((1/3)*'WEIGHTED from Refinitive'!$B$16*'ISSUE SCORE from EIKON'!EW8)</f>
        <v>0</v>
      </c>
      <c r="N5" s="1">
        <f>('WEIGHTED from Refinitive'!$B$3*'ISSUE SCORE from EIKON'!S8)+('WEIGHTED from Refinitive'!$B$4*'ISSUE SCORE from EIKON'!AH8)+('WEIGHTED from Refinitive'!$B$8*(2/3)*'ISSUE SCORE from EIKON'!BL8)+('WEIGHTED from Refinitive'!$B$9*'ISSUE SCORE from EIKON'!CA8)+(0.5*'WEIGHTED from Refinitive'!$B$10*'ISSUE SCORE from EIKON'!CP8)+((1/3)*'WEIGHTED from Refinitive'!$B$16*'ISSUE SCORE from EIKON'!EX8)</f>
        <v>0</v>
      </c>
      <c r="O5" s="1">
        <f>('WEIGHTED from Refinitive'!$B$3*'ISSUE SCORE from EIKON'!T8)+('WEIGHTED from Refinitive'!$B$4*'ISSUE SCORE from EIKON'!AI8)+('WEIGHTED from Refinitive'!$B$8*(2/3)*'ISSUE SCORE from EIKON'!BM8)+('WEIGHTED from Refinitive'!$B$9*'ISSUE SCORE from EIKON'!CB8)+(0.5*'WEIGHTED from Refinitive'!$B$10*'ISSUE SCORE from EIKON'!CQ8)+((1/3)*'WEIGHTED from Refinitive'!$B$16*'ISSUE SCORE from EIKON'!EY8)</f>
        <v>0</v>
      </c>
      <c r="P5" s="1">
        <f>('WEIGHTED from Refinitive'!$B$3*'ISSUE SCORE from EIKON'!U8)+('WEIGHTED from Refinitive'!$B$4*'ISSUE SCORE from EIKON'!AJ8)+('WEIGHTED from Refinitive'!$B$8*(2/3)*'ISSUE SCORE from EIKON'!BN8)+('WEIGHTED from Refinitive'!$B$9*'ISSUE SCORE from EIKON'!CC8)+(0.5*'WEIGHTED from Refinitive'!$B$10*'ISSUE SCORE from EIKON'!CR8)+((1/3)*'WEIGHTED from Refinitive'!$B$16*'ISSUE SCORE from EIKON'!EZ8)</f>
        <v>0</v>
      </c>
    </row>
    <row r="6" spans="1:16" ht="15">
      <c r="A6" s="1" t="s">
        <v>589</v>
      </c>
      <c r="B6" s="1">
        <f>('WEIGHTED from Refinitive'!$B$3*'ISSUE SCORE from EIKON'!G9)+('WEIGHTED from Refinitive'!$B$4*'ISSUE SCORE from EIKON'!V9)+('WEIGHTED from Refinitive'!$B$8*(2/3)*'ISSUE SCORE from EIKON'!AZ9)+('WEIGHTED from Refinitive'!$B$9*'ISSUE SCORE from EIKON'!BO9)+(0.5*'WEIGHTED from Refinitive'!$B$10*'ISSUE SCORE from EIKON'!CD9)+((1/3)*'WEIGHTED from Refinitive'!$B$16*'ISSUE SCORE from EIKON'!EL9)</f>
        <v>39.207394588746361</v>
      </c>
      <c r="C6" s="1">
        <f>('WEIGHTED from Refinitive'!$B$3*'ISSUE SCORE from EIKON'!H9)+('WEIGHTED from Refinitive'!$B$4*'ISSUE SCORE from EIKON'!W9)+('WEIGHTED from Refinitive'!$B$8*(2/3)*'ISSUE SCORE from EIKON'!BA9)+('WEIGHTED from Refinitive'!$B$9*'ISSUE SCORE from EIKON'!BP9)+(0.5*'WEIGHTED from Refinitive'!$B$10*'ISSUE SCORE from EIKON'!CE9)+((1/3)*'WEIGHTED from Refinitive'!$B$16*'ISSUE SCORE from EIKON'!EM9)</f>
        <v>39.820417234249824</v>
      </c>
      <c r="D6" s="1">
        <f>('WEIGHTED from Refinitive'!$B$3*'ISSUE SCORE from EIKON'!I9)+('WEIGHTED from Refinitive'!$B$4*'ISSUE SCORE from EIKON'!X9)+('WEIGHTED from Refinitive'!$B$8*(2/3)*'ISSUE SCORE from EIKON'!BB9)+('WEIGHTED from Refinitive'!$B$9*'ISSUE SCORE from EIKON'!BQ9)+(0.5*'WEIGHTED from Refinitive'!$B$10*'ISSUE SCORE from EIKON'!CF9)+((1/3)*'WEIGHTED from Refinitive'!$B$16*'ISSUE SCORE from EIKON'!EN9)</f>
        <v>39.933842791116739</v>
      </c>
      <c r="E6" s="1">
        <f>('WEIGHTED from Refinitive'!$B$3*'ISSUE SCORE from EIKON'!J9)+('WEIGHTED from Refinitive'!$B$4*'ISSUE SCORE from EIKON'!Y9)+('WEIGHTED from Refinitive'!$B$8*(2/3)*'ISSUE SCORE from EIKON'!BC9)+('WEIGHTED from Refinitive'!$B$9*'ISSUE SCORE from EIKON'!BR9)+(0.5*'WEIGHTED from Refinitive'!$B$10*'ISSUE SCORE from EIKON'!CG9)+((1/3)*'WEIGHTED from Refinitive'!$B$16*'ISSUE SCORE from EIKON'!EO9)</f>
        <v>37.248865032632786</v>
      </c>
      <c r="F6" s="1">
        <f>('WEIGHTED from Refinitive'!$B$3*'ISSUE SCORE from EIKON'!K9)+('WEIGHTED from Refinitive'!$B$4*'ISSUE SCORE from EIKON'!Z9)+('WEIGHTED from Refinitive'!$B$8*(2/3)*'ISSUE SCORE from EIKON'!BD9)+('WEIGHTED from Refinitive'!$B$9*'ISSUE SCORE from EIKON'!BS9)+(0.5*'WEIGHTED from Refinitive'!$B$10*'ISSUE SCORE from EIKON'!CH9)+((1/3)*'WEIGHTED from Refinitive'!$B$16*'ISSUE SCORE from EIKON'!EP9)</f>
        <v>35.81388511985525</v>
      </c>
      <c r="G6" s="1">
        <f>('WEIGHTED from Refinitive'!$B$3*'ISSUE SCORE from EIKON'!L9)+('WEIGHTED from Refinitive'!$B$4*'ISSUE SCORE from EIKON'!AA9)+('WEIGHTED from Refinitive'!$B$8*(2/3)*'ISSUE SCORE from EIKON'!BE9)+('WEIGHTED from Refinitive'!$B$9*'ISSUE SCORE from EIKON'!BT9)+(0.5*'WEIGHTED from Refinitive'!$B$10*'ISSUE SCORE from EIKON'!CI9)+((1/3)*'WEIGHTED from Refinitive'!$B$16*'ISSUE SCORE from EIKON'!EQ9)</f>
        <v>35.164541381712255</v>
      </c>
      <c r="H6" s="1">
        <f>('WEIGHTED from Refinitive'!$B$3*'ISSUE SCORE from EIKON'!M9)+('WEIGHTED from Refinitive'!$B$4*'ISSUE SCORE from EIKON'!AB9)+('WEIGHTED from Refinitive'!$B$8*(2/3)*'ISSUE SCORE from EIKON'!BF9)+('WEIGHTED from Refinitive'!$B$9*'ISSUE SCORE from EIKON'!BU9)+(0.5*'WEIGHTED from Refinitive'!$B$10*'ISSUE SCORE from EIKON'!CJ9)+((1/3)*'WEIGHTED from Refinitive'!$B$16*'ISSUE SCORE from EIKON'!ER9)</f>
        <v>34.803004025351143</v>
      </c>
      <c r="I6" s="1">
        <f>('WEIGHTED from Refinitive'!$B$3*'ISSUE SCORE from EIKON'!N9)+('WEIGHTED from Refinitive'!$B$4*'ISSUE SCORE from EIKON'!AC9)+('WEIGHTED from Refinitive'!$B$8*(2/3)*'ISSUE SCORE from EIKON'!BG9)+('WEIGHTED from Refinitive'!$B$9*'ISSUE SCORE from EIKON'!BV9)+(0.5*'WEIGHTED from Refinitive'!$B$10*'ISSUE SCORE from EIKON'!CK9)+((1/3)*'WEIGHTED from Refinitive'!$B$16*'ISSUE SCORE from EIKON'!ES9)</f>
        <v>36.680851986128623</v>
      </c>
      <c r="J6" s="1">
        <f>('WEIGHTED from Refinitive'!$B$3*'ISSUE SCORE from EIKON'!O9)+('WEIGHTED from Refinitive'!$B$4*'ISSUE SCORE from EIKON'!AD9)+('WEIGHTED from Refinitive'!$B$8*(2/3)*'ISSUE SCORE from EIKON'!BH9)+('WEIGHTED from Refinitive'!$B$9*'ISSUE SCORE from EIKON'!BW9)+(0.5*'WEIGHTED from Refinitive'!$B$10*'ISSUE SCORE from EIKON'!CL9)+((1/3)*'WEIGHTED from Refinitive'!$B$16*'ISSUE SCORE from EIKON'!ET9)</f>
        <v>37.747454528974558</v>
      </c>
      <c r="K6" s="1">
        <f>('WEIGHTED from Refinitive'!$B$3*'ISSUE SCORE from EIKON'!P9)+('WEIGHTED from Refinitive'!$B$4*'ISSUE SCORE from EIKON'!AE9)+('WEIGHTED from Refinitive'!$B$8*(2/3)*'ISSUE SCORE from EIKON'!BI9)+('WEIGHTED from Refinitive'!$B$9*'ISSUE SCORE from EIKON'!BX9)+(0.5*'WEIGHTED from Refinitive'!$B$10*'ISSUE SCORE from EIKON'!CM9)+((1/3)*'WEIGHTED from Refinitive'!$B$16*'ISSUE SCORE from EIKON'!EU9)</f>
        <v>39.261422396542052</v>
      </c>
      <c r="L6" s="1">
        <f>('WEIGHTED from Refinitive'!$B$3*'ISSUE SCORE from EIKON'!Q9)+('WEIGHTED from Refinitive'!$B$4*'ISSUE SCORE from EIKON'!AF9)+('WEIGHTED from Refinitive'!$B$8*(2/3)*'ISSUE SCORE from EIKON'!BJ9)+('WEIGHTED from Refinitive'!$B$9*'ISSUE SCORE from EIKON'!BY9)+(0.5*'WEIGHTED from Refinitive'!$B$10*'ISSUE SCORE from EIKON'!CN9)+((1/3)*'WEIGHTED from Refinitive'!$B$16*'ISSUE SCORE from EIKON'!EV9)</f>
        <v>39.379818734017526</v>
      </c>
      <c r="M6" s="1">
        <f>('WEIGHTED from Refinitive'!$B$3*'ISSUE SCORE from EIKON'!R9)+('WEIGHTED from Refinitive'!$B$4*'ISSUE SCORE from EIKON'!AG9)+('WEIGHTED from Refinitive'!$B$8*(2/3)*'ISSUE SCORE from EIKON'!BK9)+('WEIGHTED from Refinitive'!$B$9*'ISSUE SCORE from EIKON'!BZ9)+(0.5*'WEIGHTED from Refinitive'!$B$10*'ISSUE SCORE from EIKON'!CO9)+((1/3)*'WEIGHTED from Refinitive'!$B$16*'ISSUE SCORE from EIKON'!EW9)</f>
        <v>36.622206537890044</v>
      </c>
      <c r="N6" s="1">
        <f>('WEIGHTED from Refinitive'!$B$3*'ISSUE SCORE from EIKON'!S9)+('WEIGHTED from Refinitive'!$B$4*'ISSUE SCORE from EIKON'!AH9)+('WEIGHTED from Refinitive'!$B$8*(2/3)*'ISSUE SCORE from EIKON'!BL9)+('WEIGHTED from Refinitive'!$B$9*'ISSUE SCORE from EIKON'!CA9)+(0.5*'WEIGHTED from Refinitive'!$B$10*'ISSUE SCORE from EIKON'!CP9)+((1/3)*'WEIGHTED from Refinitive'!$B$16*'ISSUE SCORE from EIKON'!EX9)</f>
        <v>26.037121212121207</v>
      </c>
      <c r="O6" s="1">
        <f>('WEIGHTED from Refinitive'!$B$3*'ISSUE SCORE from EIKON'!T9)+('WEIGHTED from Refinitive'!$B$4*'ISSUE SCORE from EIKON'!AI9)+('WEIGHTED from Refinitive'!$B$8*(2/3)*'ISSUE SCORE from EIKON'!BM9)+('WEIGHTED from Refinitive'!$B$9*'ISSUE SCORE from EIKON'!CB9)+(0.5*'WEIGHTED from Refinitive'!$B$10*'ISSUE SCORE from EIKON'!CQ9)+((1/3)*'WEIGHTED from Refinitive'!$B$16*'ISSUE SCORE from EIKON'!EY9)</f>
        <v>31.939713568786111</v>
      </c>
      <c r="P6" s="1">
        <f>('WEIGHTED from Refinitive'!$B$3*'ISSUE SCORE from EIKON'!U9)+('WEIGHTED from Refinitive'!$B$4*'ISSUE SCORE from EIKON'!AJ9)+('WEIGHTED from Refinitive'!$B$8*(2/3)*'ISSUE SCORE from EIKON'!BN9)+('WEIGHTED from Refinitive'!$B$9*'ISSUE SCORE from EIKON'!CC9)+(0.5*'WEIGHTED from Refinitive'!$B$10*'ISSUE SCORE from EIKON'!CR9)+((1/3)*'WEIGHTED from Refinitive'!$B$16*'ISSUE SCORE from EIKON'!EZ9)</f>
        <v>33.759414006043883</v>
      </c>
    </row>
    <row r="7" spans="1:16" ht="15">
      <c r="A7" s="1" t="s">
        <v>620</v>
      </c>
      <c r="B7" s="1">
        <f>('WEIGHTED from Refinitive'!$B$3*'ISSUE SCORE from EIKON'!G10)+('WEIGHTED from Refinitive'!$B$4*'ISSUE SCORE from EIKON'!V10)+('WEIGHTED from Refinitive'!$B$8*(2/3)*'ISSUE SCORE from EIKON'!AZ10)+('WEIGHTED from Refinitive'!$B$9*'ISSUE SCORE from EIKON'!BO10)+(0.5*'WEIGHTED from Refinitive'!$B$10*'ISSUE SCORE from EIKON'!CD10)+((1/3)*'WEIGHTED from Refinitive'!$B$16*'ISSUE SCORE from EIKON'!EL10)</f>
        <v>42.075196450571028</v>
      </c>
      <c r="C7" s="1">
        <f>('WEIGHTED from Refinitive'!$B$3*'ISSUE SCORE from EIKON'!H10)+('WEIGHTED from Refinitive'!$B$4*'ISSUE SCORE from EIKON'!W10)+('WEIGHTED from Refinitive'!$B$8*(2/3)*'ISSUE SCORE from EIKON'!BA10)+('WEIGHTED from Refinitive'!$B$9*'ISSUE SCORE from EIKON'!BP10)+(0.5*'WEIGHTED from Refinitive'!$B$10*'ISSUE SCORE from EIKON'!CE10)+((1/3)*'WEIGHTED from Refinitive'!$B$16*'ISSUE SCORE from EIKON'!EM10)</f>
        <v>42.317239858906525</v>
      </c>
      <c r="D7" s="1">
        <f>('WEIGHTED from Refinitive'!$B$3*'ISSUE SCORE from EIKON'!I10)+('WEIGHTED from Refinitive'!$B$4*'ISSUE SCORE from EIKON'!X10)+('WEIGHTED from Refinitive'!$B$8*(2/3)*'ISSUE SCORE from EIKON'!BB10)+('WEIGHTED from Refinitive'!$B$9*'ISSUE SCORE from EIKON'!BQ10)+(0.5*'WEIGHTED from Refinitive'!$B$10*'ISSUE SCORE from EIKON'!CF10)+((1/3)*'WEIGHTED from Refinitive'!$B$16*'ISSUE SCORE from EIKON'!EN10)</f>
        <v>42.19614067627333</v>
      </c>
      <c r="E7" s="1">
        <f>('WEIGHTED from Refinitive'!$B$3*'ISSUE SCORE from EIKON'!J10)+('WEIGHTED from Refinitive'!$B$4*'ISSUE SCORE from EIKON'!Y10)+('WEIGHTED from Refinitive'!$B$8*(2/3)*'ISSUE SCORE from EIKON'!BC10)+('WEIGHTED from Refinitive'!$B$9*'ISSUE SCORE from EIKON'!BR10)+(0.5*'WEIGHTED from Refinitive'!$B$10*'ISSUE SCORE from EIKON'!CG10)+((1/3)*'WEIGHTED from Refinitive'!$B$16*'ISSUE SCORE from EIKON'!EO10)</f>
        <v>42.713413900913892</v>
      </c>
      <c r="F7" s="1">
        <f>('WEIGHTED from Refinitive'!$B$3*'ISSUE SCORE from EIKON'!K10)+('WEIGHTED from Refinitive'!$B$4*'ISSUE SCORE from EIKON'!Z10)+('WEIGHTED from Refinitive'!$B$8*(2/3)*'ISSUE SCORE from EIKON'!BD10)+('WEIGHTED from Refinitive'!$B$9*'ISSUE SCORE from EIKON'!BS10)+(0.5*'WEIGHTED from Refinitive'!$B$10*'ISSUE SCORE from EIKON'!CH10)+((1/3)*'WEIGHTED from Refinitive'!$B$16*'ISSUE SCORE from EIKON'!EP10)</f>
        <v>41.641000986193276</v>
      </c>
      <c r="G7" s="1">
        <f>('WEIGHTED from Refinitive'!$B$3*'ISSUE SCORE from EIKON'!L10)+('WEIGHTED from Refinitive'!$B$4*'ISSUE SCORE from EIKON'!AA10)+('WEIGHTED from Refinitive'!$B$8*(2/3)*'ISSUE SCORE from EIKON'!BE10)+('WEIGHTED from Refinitive'!$B$9*'ISSUE SCORE from EIKON'!BT10)+(0.5*'WEIGHTED from Refinitive'!$B$10*'ISSUE SCORE from EIKON'!CI10)+((1/3)*'WEIGHTED from Refinitive'!$B$16*'ISSUE SCORE from EIKON'!EQ10)</f>
        <v>41.346345029239764</v>
      </c>
      <c r="H7" s="1">
        <f>('WEIGHTED from Refinitive'!$B$3*'ISSUE SCORE from EIKON'!M10)+('WEIGHTED from Refinitive'!$B$4*'ISSUE SCORE from EIKON'!AB10)+('WEIGHTED from Refinitive'!$B$8*(2/3)*'ISSUE SCORE from EIKON'!BF10)+('WEIGHTED from Refinitive'!$B$9*'ISSUE SCORE from EIKON'!BU10)+(0.5*'WEIGHTED from Refinitive'!$B$10*'ISSUE SCORE from EIKON'!CJ10)+((1/3)*'WEIGHTED from Refinitive'!$B$16*'ISSUE SCORE from EIKON'!ER10)</f>
        <v>41.288096571238462</v>
      </c>
      <c r="I7" s="1">
        <f>('WEIGHTED from Refinitive'!$B$3*'ISSUE SCORE from EIKON'!N10)+('WEIGHTED from Refinitive'!$B$4*'ISSUE SCORE from EIKON'!AC10)+('WEIGHTED from Refinitive'!$B$8*(2/3)*'ISSUE SCORE from EIKON'!BG10)+('WEIGHTED from Refinitive'!$B$9*'ISSUE SCORE from EIKON'!BV10)+(0.5*'WEIGHTED from Refinitive'!$B$10*'ISSUE SCORE from EIKON'!CK10)+((1/3)*'WEIGHTED from Refinitive'!$B$16*'ISSUE SCORE from EIKON'!ES10)</f>
        <v>41.299816849816843</v>
      </c>
      <c r="J7" s="1">
        <f>('WEIGHTED from Refinitive'!$B$3*'ISSUE SCORE from EIKON'!O10)+('WEIGHTED from Refinitive'!$B$4*'ISSUE SCORE from EIKON'!AD10)+('WEIGHTED from Refinitive'!$B$8*(2/3)*'ISSUE SCORE from EIKON'!BH10)+('WEIGHTED from Refinitive'!$B$9*'ISSUE SCORE from EIKON'!BW10)+(0.5*'WEIGHTED from Refinitive'!$B$10*'ISSUE SCORE from EIKON'!CL10)+((1/3)*'WEIGHTED from Refinitive'!$B$16*'ISSUE SCORE from EIKON'!ET10)</f>
        <v>42.036810776942339</v>
      </c>
      <c r="K7" s="1">
        <f>('WEIGHTED from Refinitive'!$B$3*'ISSUE SCORE from EIKON'!P10)+('WEIGHTED from Refinitive'!$B$4*'ISSUE SCORE from EIKON'!AE10)+('WEIGHTED from Refinitive'!$B$8*(2/3)*'ISSUE SCORE from EIKON'!BI10)+('WEIGHTED from Refinitive'!$B$9*'ISSUE SCORE from EIKON'!BX10)+(0.5*'WEIGHTED from Refinitive'!$B$10*'ISSUE SCORE from EIKON'!CM10)+((1/3)*'WEIGHTED from Refinitive'!$B$16*'ISSUE SCORE from EIKON'!EU10)</f>
        <v>41.151553672316375</v>
      </c>
      <c r="L7" s="1">
        <f>('WEIGHTED from Refinitive'!$B$3*'ISSUE SCORE from EIKON'!Q10)+('WEIGHTED from Refinitive'!$B$4*'ISSUE SCORE from EIKON'!AF10)+('WEIGHTED from Refinitive'!$B$8*(2/3)*'ISSUE SCORE from EIKON'!BJ10)+('WEIGHTED from Refinitive'!$B$9*'ISSUE SCORE from EIKON'!BY10)+(0.5*'WEIGHTED from Refinitive'!$B$10*'ISSUE SCORE from EIKON'!CN10)+((1/3)*'WEIGHTED from Refinitive'!$B$16*'ISSUE SCORE from EIKON'!EV10)</f>
        <v>38.318084192439834</v>
      </c>
      <c r="M7" s="1">
        <f>('WEIGHTED from Refinitive'!$B$3*'ISSUE SCORE from EIKON'!R10)+('WEIGHTED from Refinitive'!$B$4*'ISSUE SCORE from EIKON'!AG10)+('WEIGHTED from Refinitive'!$B$8*(2/3)*'ISSUE SCORE from EIKON'!BK10)+('WEIGHTED from Refinitive'!$B$9*'ISSUE SCORE from EIKON'!BZ10)+(0.5*'WEIGHTED from Refinitive'!$B$10*'ISSUE SCORE from EIKON'!CO10)+((1/3)*'WEIGHTED from Refinitive'!$B$16*'ISSUE SCORE from EIKON'!EW10)</f>
        <v>36.16816348973606</v>
      </c>
      <c r="N7" s="1">
        <f>('WEIGHTED from Refinitive'!$B$3*'ISSUE SCORE from EIKON'!S10)+('WEIGHTED from Refinitive'!$B$4*'ISSUE SCORE from EIKON'!AH10)+('WEIGHTED from Refinitive'!$B$8*(2/3)*'ISSUE SCORE from EIKON'!BL10)+('WEIGHTED from Refinitive'!$B$9*'ISSUE SCORE from EIKON'!CA10)+(0.5*'WEIGHTED from Refinitive'!$B$10*'ISSUE SCORE from EIKON'!CP10)+((1/3)*'WEIGHTED from Refinitive'!$B$16*'ISSUE SCORE from EIKON'!EX10)</f>
        <v>29.93422965116277</v>
      </c>
      <c r="O7" s="1">
        <f>('WEIGHTED from Refinitive'!$B$3*'ISSUE SCORE from EIKON'!T10)+('WEIGHTED from Refinitive'!$B$4*'ISSUE SCORE from EIKON'!AI10)+('WEIGHTED from Refinitive'!$B$8*(2/3)*'ISSUE SCORE from EIKON'!BM10)+('WEIGHTED from Refinitive'!$B$9*'ISSUE SCORE from EIKON'!CB10)+(0.5*'WEIGHTED from Refinitive'!$B$10*'ISSUE SCORE from EIKON'!CQ10)+((1/3)*'WEIGHTED from Refinitive'!$B$16*'ISSUE SCORE from EIKON'!EY10)</f>
        <v>27.811349321705411</v>
      </c>
      <c r="P7" s="1">
        <f>('WEIGHTED from Refinitive'!$B$3*'ISSUE SCORE from EIKON'!U10)+('WEIGHTED from Refinitive'!$B$4*'ISSUE SCORE from EIKON'!AJ10)+('WEIGHTED from Refinitive'!$B$8*(2/3)*'ISSUE SCORE from EIKON'!BN10)+('WEIGHTED from Refinitive'!$B$9*'ISSUE SCORE from EIKON'!CC10)+(0.5*'WEIGHTED from Refinitive'!$B$10*'ISSUE SCORE from EIKON'!CR10)+((1/3)*'WEIGHTED from Refinitive'!$B$16*'ISSUE SCORE from EIKON'!EZ10)</f>
        <v>24.185064935064908</v>
      </c>
    </row>
    <row r="8" spans="1:16" ht="15">
      <c r="A8" s="1" t="s">
        <v>672</v>
      </c>
      <c r="B8" s="1">
        <f>('WEIGHTED from Refinitive'!$B$3*'ISSUE SCORE from EIKON'!G11)+('WEIGHTED from Refinitive'!$B$4*'ISSUE SCORE from EIKON'!V11)+('WEIGHTED from Refinitive'!$B$8*(2/3)*'ISSUE SCORE from EIKON'!AZ11)+('WEIGHTED from Refinitive'!$B$9*'ISSUE SCORE from EIKON'!BO11)+(0.5*'WEIGHTED from Refinitive'!$B$10*'ISSUE SCORE from EIKON'!CD11)+((1/3)*'WEIGHTED from Refinitive'!$B$16*'ISSUE SCORE from EIKON'!EL11)</f>
        <v>40.399661005416746</v>
      </c>
      <c r="C8" s="1">
        <f>('WEIGHTED from Refinitive'!$B$3*'ISSUE SCORE from EIKON'!H11)+('WEIGHTED from Refinitive'!$B$4*'ISSUE SCORE from EIKON'!W11)+('WEIGHTED from Refinitive'!$B$8*(2/3)*'ISSUE SCORE from EIKON'!BA11)+('WEIGHTED from Refinitive'!$B$9*'ISSUE SCORE from EIKON'!BP11)+(0.5*'WEIGHTED from Refinitive'!$B$10*'ISSUE SCORE from EIKON'!CE11)+((1/3)*'WEIGHTED from Refinitive'!$B$16*'ISSUE SCORE from EIKON'!EM11)</f>
        <v>40.953628926872597</v>
      </c>
      <c r="D8" s="1">
        <f>('WEIGHTED from Refinitive'!$B$3*'ISSUE SCORE from EIKON'!I11)+('WEIGHTED from Refinitive'!$B$4*'ISSUE SCORE from EIKON'!X11)+('WEIGHTED from Refinitive'!$B$8*(2/3)*'ISSUE SCORE from EIKON'!BB11)+('WEIGHTED from Refinitive'!$B$9*'ISSUE SCORE from EIKON'!BQ11)+(0.5*'WEIGHTED from Refinitive'!$B$10*'ISSUE SCORE from EIKON'!CF11)+((1/3)*'WEIGHTED from Refinitive'!$B$16*'ISSUE SCORE from EIKON'!EN11)</f>
        <v>40.654581051089849</v>
      </c>
      <c r="E8" s="1">
        <f>('WEIGHTED from Refinitive'!$B$3*'ISSUE SCORE from EIKON'!J11)+('WEIGHTED from Refinitive'!$B$4*'ISSUE SCORE from EIKON'!Y11)+('WEIGHTED from Refinitive'!$B$8*(2/3)*'ISSUE SCORE from EIKON'!BC11)+('WEIGHTED from Refinitive'!$B$9*'ISSUE SCORE from EIKON'!BR11)+(0.5*'WEIGHTED from Refinitive'!$B$10*'ISSUE SCORE from EIKON'!CG11)+((1/3)*'WEIGHTED from Refinitive'!$B$16*'ISSUE SCORE from EIKON'!EO11)</f>
        <v>40.96126172296195</v>
      </c>
      <c r="F8" s="1">
        <f>('WEIGHTED from Refinitive'!$B$3*'ISSUE SCORE from EIKON'!K11)+('WEIGHTED from Refinitive'!$B$4*'ISSUE SCORE from EIKON'!Z11)+('WEIGHTED from Refinitive'!$B$8*(2/3)*'ISSUE SCORE from EIKON'!BD11)+('WEIGHTED from Refinitive'!$B$9*'ISSUE SCORE from EIKON'!BS11)+(0.5*'WEIGHTED from Refinitive'!$B$10*'ISSUE SCORE from EIKON'!CH11)+((1/3)*'WEIGHTED from Refinitive'!$B$16*'ISSUE SCORE from EIKON'!EP11)</f>
        <v>38.763230359384174</v>
      </c>
      <c r="G8" s="1">
        <f>('WEIGHTED from Refinitive'!$B$3*'ISSUE SCORE from EIKON'!L11)+('WEIGHTED from Refinitive'!$B$4*'ISSUE SCORE from EIKON'!AA11)+('WEIGHTED from Refinitive'!$B$8*(2/3)*'ISSUE SCORE from EIKON'!BE11)+('WEIGHTED from Refinitive'!$B$9*'ISSUE SCORE from EIKON'!BT11)+(0.5*'WEIGHTED from Refinitive'!$B$10*'ISSUE SCORE from EIKON'!CI11)+((1/3)*'WEIGHTED from Refinitive'!$B$16*'ISSUE SCORE from EIKON'!EQ11)</f>
        <v>40.856241134751762</v>
      </c>
      <c r="H8" s="1">
        <f>('WEIGHTED from Refinitive'!$B$3*'ISSUE SCORE from EIKON'!M11)+('WEIGHTED from Refinitive'!$B$4*'ISSUE SCORE from EIKON'!AB11)+('WEIGHTED from Refinitive'!$B$8*(2/3)*'ISSUE SCORE from EIKON'!BF11)+('WEIGHTED from Refinitive'!$B$9*'ISSUE SCORE from EIKON'!BU11)+(0.5*'WEIGHTED from Refinitive'!$B$10*'ISSUE SCORE from EIKON'!CJ11)+((1/3)*'WEIGHTED from Refinitive'!$B$16*'ISSUE SCORE from EIKON'!ER11)</f>
        <v>37.289677112508585</v>
      </c>
      <c r="I8" s="1">
        <f>('WEIGHTED from Refinitive'!$B$3*'ISSUE SCORE from EIKON'!N11)+('WEIGHTED from Refinitive'!$B$4*'ISSUE SCORE from EIKON'!AC11)+('WEIGHTED from Refinitive'!$B$8*(2/3)*'ISSUE SCORE from EIKON'!BG11)+('WEIGHTED from Refinitive'!$B$9*'ISSUE SCORE from EIKON'!BV11)+(0.5*'WEIGHTED from Refinitive'!$B$10*'ISSUE SCORE from EIKON'!CK11)+((1/3)*'WEIGHTED from Refinitive'!$B$16*'ISSUE SCORE from EIKON'!ES11)</f>
        <v>36.872898276586781</v>
      </c>
      <c r="J8" s="1">
        <f>('WEIGHTED from Refinitive'!$B$3*'ISSUE SCORE from EIKON'!O11)+('WEIGHTED from Refinitive'!$B$4*'ISSUE SCORE from EIKON'!AD11)+('WEIGHTED from Refinitive'!$B$8*(2/3)*'ISSUE SCORE from EIKON'!BH11)+('WEIGHTED from Refinitive'!$B$9*'ISSUE SCORE from EIKON'!BW11)+(0.5*'WEIGHTED from Refinitive'!$B$10*'ISSUE SCORE from EIKON'!CL11)+((1/3)*'WEIGHTED from Refinitive'!$B$16*'ISSUE SCORE from EIKON'!ET11)</f>
        <v>32.347479275110828</v>
      </c>
      <c r="K8" s="1">
        <f>('WEIGHTED from Refinitive'!$B$3*'ISSUE SCORE from EIKON'!P11)+('WEIGHTED from Refinitive'!$B$4*'ISSUE SCORE from EIKON'!AE11)+('WEIGHTED from Refinitive'!$B$8*(2/3)*'ISSUE SCORE from EIKON'!BI11)+('WEIGHTED from Refinitive'!$B$9*'ISSUE SCORE from EIKON'!BX11)+(0.5*'WEIGHTED from Refinitive'!$B$10*'ISSUE SCORE from EIKON'!CM11)+((1/3)*'WEIGHTED from Refinitive'!$B$16*'ISSUE SCORE from EIKON'!EU11)</f>
        <v>31.353245501096417</v>
      </c>
      <c r="L8" s="1">
        <f>('WEIGHTED from Refinitive'!$B$3*'ISSUE SCORE from EIKON'!Q11)+('WEIGHTED from Refinitive'!$B$4*'ISSUE SCORE from EIKON'!AF11)+('WEIGHTED from Refinitive'!$B$8*(2/3)*'ISSUE SCORE from EIKON'!BJ11)+('WEIGHTED from Refinitive'!$B$9*'ISSUE SCORE from EIKON'!BY11)+(0.5*'WEIGHTED from Refinitive'!$B$10*'ISSUE SCORE from EIKON'!CN11)+((1/3)*'WEIGHTED from Refinitive'!$B$16*'ISSUE SCORE from EIKON'!EV11)</f>
        <v>33.189838371142059</v>
      </c>
      <c r="M8" s="1">
        <f>('WEIGHTED from Refinitive'!$B$3*'ISSUE SCORE from EIKON'!R11)+('WEIGHTED from Refinitive'!$B$4*'ISSUE SCORE from EIKON'!AG11)+('WEIGHTED from Refinitive'!$B$8*(2/3)*'ISSUE SCORE from EIKON'!BK11)+('WEIGHTED from Refinitive'!$B$9*'ISSUE SCORE from EIKON'!BZ11)+(0.5*'WEIGHTED from Refinitive'!$B$10*'ISSUE SCORE from EIKON'!CO11)+((1/3)*'WEIGHTED from Refinitive'!$B$16*'ISSUE SCORE from EIKON'!EW11)</f>
        <v>33.33260305506775</v>
      </c>
      <c r="N8" s="1">
        <f>('WEIGHTED from Refinitive'!$B$3*'ISSUE SCORE from EIKON'!S11)+('WEIGHTED from Refinitive'!$B$4*'ISSUE SCORE from EIKON'!AH11)+('WEIGHTED from Refinitive'!$B$8*(2/3)*'ISSUE SCORE from EIKON'!BL11)+('WEIGHTED from Refinitive'!$B$9*'ISSUE SCORE from EIKON'!CA11)+(0.5*'WEIGHTED from Refinitive'!$B$10*'ISSUE SCORE from EIKON'!CP11)+((1/3)*'WEIGHTED from Refinitive'!$B$16*'ISSUE SCORE from EIKON'!EX11)</f>
        <v>30.243252290345307</v>
      </c>
      <c r="O8" s="1">
        <f>('WEIGHTED from Refinitive'!$B$3*'ISSUE SCORE from EIKON'!T11)+('WEIGHTED from Refinitive'!$B$4*'ISSUE SCORE from EIKON'!AI11)+('WEIGHTED from Refinitive'!$B$8*(2/3)*'ISSUE SCORE from EIKON'!BM11)+('WEIGHTED from Refinitive'!$B$9*'ISSUE SCORE from EIKON'!CB11)+(0.5*'WEIGHTED from Refinitive'!$B$10*'ISSUE SCORE from EIKON'!CQ11)+((1/3)*'WEIGHTED from Refinitive'!$B$16*'ISSUE SCORE from EIKON'!EY11)</f>
        <v>30.87930532519319</v>
      </c>
      <c r="P8" s="1">
        <f>('WEIGHTED from Refinitive'!$B$3*'ISSUE SCORE from EIKON'!U11)+('WEIGHTED from Refinitive'!$B$4*'ISSUE SCORE from EIKON'!AJ11)+('WEIGHTED from Refinitive'!$B$8*(2/3)*'ISSUE SCORE from EIKON'!BN11)+('WEIGHTED from Refinitive'!$B$9*'ISSUE SCORE from EIKON'!CC11)+(0.5*'WEIGHTED from Refinitive'!$B$10*'ISSUE SCORE from EIKON'!CR11)+((1/3)*'WEIGHTED from Refinitive'!$B$16*'ISSUE SCORE from EIKON'!EZ11)</f>
        <v>30.375475293695605</v>
      </c>
    </row>
    <row r="9" spans="1:16" ht="15">
      <c r="A9" s="1" t="s">
        <v>690</v>
      </c>
      <c r="B9" s="1">
        <f>('WEIGHTED from Refinitive'!$B$3*'ISSUE SCORE from EIKON'!G12)+('WEIGHTED from Refinitive'!$B$4*'ISSUE SCORE from EIKON'!V12)+('WEIGHTED from Refinitive'!$B$8*(2/3)*'ISSUE SCORE from EIKON'!AZ12)+('WEIGHTED from Refinitive'!$B$9*'ISSUE SCORE from EIKON'!BO12)+(0.5*'WEIGHTED from Refinitive'!$B$10*'ISSUE SCORE from EIKON'!CD12)+((1/3)*'WEIGHTED from Refinitive'!$B$16*'ISSUE SCORE from EIKON'!EL12)</f>
        <v>35.324710700140976</v>
      </c>
      <c r="C9" s="1">
        <f>('WEIGHTED from Refinitive'!$B$3*'ISSUE SCORE from EIKON'!H12)+('WEIGHTED from Refinitive'!$B$4*'ISSUE SCORE from EIKON'!W12)+('WEIGHTED from Refinitive'!$B$8*(2/3)*'ISSUE SCORE from EIKON'!BA12)+('WEIGHTED from Refinitive'!$B$9*'ISSUE SCORE from EIKON'!BP12)+(0.5*'WEIGHTED from Refinitive'!$B$10*'ISSUE SCORE from EIKON'!CE12)+((1/3)*'WEIGHTED from Refinitive'!$B$16*'ISSUE SCORE from EIKON'!EM12)</f>
        <v>35.334046960287495</v>
      </c>
      <c r="D9" s="1">
        <f>('WEIGHTED from Refinitive'!$B$3*'ISSUE SCORE from EIKON'!I12)+('WEIGHTED from Refinitive'!$B$4*'ISSUE SCORE from EIKON'!X12)+('WEIGHTED from Refinitive'!$B$8*(2/3)*'ISSUE SCORE from EIKON'!BB12)+('WEIGHTED from Refinitive'!$B$9*'ISSUE SCORE from EIKON'!BQ12)+(0.5*'WEIGHTED from Refinitive'!$B$10*'ISSUE SCORE from EIKON'!CF12)+((1/3)*'WEIGHTED from Refinitive'!$B$16*'ISSUE SCORE from EIKON'!EN12)</f>
        <v>33.626100140344796</v>
      </c>
      <c r="E9" s="1">
        <f>('WEIGHTED from Refinitive'!$B$3*'ISSUE SCORE from EIKON'!J12)+('WEIGHTED from Refinitive'!$B$4*'ISSUE SCORE from EIKON'!Y12)+('WEIGHTED from Refinitive'!$B$8*(2/3)*'ISSUE SCORE from EIKON'!BC12)+('WEIGHTED from Refinitive'!$B$9*'ISSUE SCORE from EIKON'!BR12)+(0.5*'WEIGHTED from Refinitive'!$B$10*'ISSUE SCORE from EIKON'!CG12)+((1/3)*'WEIGHTED from Refinitive'!$B$16*'ISSUE SCORE from EIKON'!EO12)</f>
        <v>35.068321908147126</v>
      </c>
      <c r="F9" s="1">
        <f>('WEIGHTED from Refinitive'!$B$3*'ISSUE SCORE from EIKON'!K12)+('WEIGHTED from Refinitive'!$B$4*'ISSUE SCORE from EIKON'!Z12)+('WEIGHTED from Refinitive'!$B$8*(2/3)*'ISSUE SCORE from EIKON'!BD12)+('WEIGHTED from Refinitive'!$B$9*'ISSUE SCORE from EIKON'!BS12)+(0.5*'WEIGHTED from Refinitive'!$B$10*'ISSUE SCORE from EIKON'!CH12)+((1/3)*'WEIGHTED from Refinitive'!$B$16*'ISSUE SCORE from EIKON'!EP12)</f>
        <v>35.946407977986894</v>
      </c>
      <c r="G9" s="1">
        <f>('WEIGHTED from Refinitive'!$B$3*'ISSUE SCORE from EIKON'!L12)+('WEIGHTED from Refinitive'!$B$4*'ISSUE SCORE from EIKON'!AA12)+('WEIGHTED from Refinitive'!$B$8*(2/3)*'ISSUE SCORE from EIKON'!BE12)+('WEIGHTED from Refinitive'!$B$9*'ISSUE SCORE from EIKON'!BT12)+(0.5*'WEIGHTED from Refinitive'!$B$10*'ISSUE SCORE from EIKON'!CI12)+((1/3)*'WEIGHTED from Refinitive'!$B$16*'ISSUE SCORE from EIKON'!EQ12)</f>
        <v>33.547567299626316</v>
      </c>
      <c r="H9" s="1">
        <f>('WEIGHTED from Refinitive'!$B$3*'ISSUE SCORE from EIKON'!M12)+('WEIGHTED from Refinitive'!$B$4*'ISSUE SCORE from EIKON'!AB12)+('WEIGHTED from Refinitive'!$B$8*(2/3)*'ISSUE SCORE from EIKON'!BF12)+('WEIGHTED from Refinitive'!$B$9*'ISSUE SCORE from EIKON'!BU12)+(0.5*'WEIGHTED from Refinitive'!$B$10*'ISSUE SCORE from EIKON'!CJ12)+((1/3)*'WEIGHTED from Refinitive'!$B$16*'ISSUE SCORE from EIKON'!ER12)</f>
        <v>31.758882024814909</v>
      </c>
      <c r="I9" s="1">
        <f>('WEIGHTED from Refinitive'!$B$3*'ISSUE SCORE from EIKON'!N12)+('WEIGHTED from Refinitive'!$B$4*'ISSUE SCORE from EIKON'!AC12)+('WEIGHTED from Refinitive'!$B$8*(2/3)*'ISSUE SCORE from EIKON'!BG12)+('WEIGHTED from Refinitive'!$B$9*'ISSUE SCORE from EIKON'!BV12)+(0.5*'WEIGHTED from Refinitive'!$B$10*'ISSUE SCORE from EIKON'!CK12)+((1/3)*'WEIGHTED from Refinitive'!$B$16*'ISSUE SCORE from EIKON'!ES12)</f>
        <v>35.359132926499711</v>
      </c>
      <c r="J9" s="1">
        <f>('WEIGHTED from Refinitive'!$B$3*'ISSUE SCORE from EIKON'!O12)+('WEIGHTED from Refinitive'!$B$4*'ISSUE SCORE from EIKON'!AD12)+('WEIGHTED from Refinitive'!$B$8*(2/3)*'ISSUE SCORE from EIKON'!BH12)+('WEIGHTED from Refinitive'!$B$9*'ISSUE SCORE from EIKON'!BW12)+(0.5*'WEIGHTED from Refinitive'!$B$10*'ISSUE SCORE from EIKON'!CL12)+((1/3)*'WEIGHTED from Refinitive'!$B$16*'ISSUE SCORE from EIKON'!ET12)</f>
        <v>35.704604186407082</v>
      </c>
      <c r="K9" s="1">
        <f>('WEIGHTED from Refinitive'!$B$3*'ISSUE SCORE from EIKON'!P12)+('WEIGHTED from Refinitive'!$B$4*'ISSUE SCORE from EIKON'!AE12)+('WEIGHTED from Refinitive'!$B$8*(2/3)*'ISSUE SCORE from EIKON'!BI12)+('WEIGHTED from Refinitive'!$B$9*'ISSUE SCORE from EIKON'!BX12)+(0.5*'WEIGHTED from Refinitive'!$B$10*'ISSUE SCORE from EIKON'!CM12)+((1/3)*'WEIGHTED from Refinitive'!$B$16*'ISSUE SCORE from EIKON'!EU12)</f>
        <v>39.71754276144641</v>
      </c>
      <c r="L9" s="1">
        <f>('WEIGHTED from Refinitive'!$B$3*'ISSUE SCORE from EIKON'!Q12)+('WEIGHTED from Refinitive'!$B$4*'ISSUE SCORE from EIKON'!AF12)+('WEIGHTED from Refinitive'!$B$8*(2/3)*'ISSUE SCORE from EIKON'!BJ12)+('WEIGHTED from Refinitive'!$B$9*'ISSUE SCORE from EIKON'!BY12)+(0.5*'WEIGHTED from Refinitive'!$B$10*'ISSUE SCORE from EIKON'!CN12)+((1/3)*'WEIGHTED from Refinitive'!$B$16*'ISSUE SCORE from EIKON'!EV12)</f>
        <v>29.536909297716722</v>
      </c>
      <c r="M9" s="1">
        <f>('WEIGHTED from Refinitive'!$B$3*'ISSUE SCORE from EIKON'!R12)+('WEIGHTED from Refinitive'!$B$4*'ISSUE SCORE from EIKON'!AG12)+('WEIGHTED from Refinitive'!$B$8*(2/3)*'ISSUE SCORE from EIKON'!BK12)+('WEIGHTED from Refinitive'!$B$9*'ISSUE SCORE from EIKON'!BZ12)+(0.5*'WEIGHTED from Refinitive'!$B$10*'ISSUE SCORE from EIKON'!CO12)+((1/3)*'WEIGHTED from Refinitive'!$B$16*'ISSUE SCORE from EIKON'!EW12)</f>
        <v>28.725684798759598</v>
      </c>
      <c r="N9" s="1">
        <f>('WEIGHTED from Refinitive'!$B$3*'ISSUE SCORE from EIKON'!S12)+('WEIGHTED from Refinitive'!$B$4*'ISSUE SCORE from EIKON'!AH12)+('WEIGHTED from Refinitive'!$B$8*(2/3)*'ISSUE SCORE from EIKON'!BL12)+('WEIGHTED from Refinitive'!$B$9*'ISSUE SCORE from EIKON'!CA12)+(0.5*'WEIGHTED from Refinitive'!$B$10*'ISSUE SCORE from EIKON'!CP12)+((1/3)*'WEIGHTED from Refinitive'!$B$16*'ISSUE SCORE from EIKON'!EX12)</f>
        <v>28.738604797979782</v>
      </c>
      <c r="O9" s="1">
        <f>('WEIGHTED from Refinitive'!$B$3*'ISSUE SCORE from EIKON'!T12)+('WEIGHTED from Refinitive'!$B$4*'ISSUE SCORE from EIKON'!AI12)+('WEIGHTED from Refinitive'!$B$8*(2/3)*'ISSUE SCORE from EIKON'!BM12)+('WEIGHTED from Refinitive'!$B$9*'ISSUE SCORE from EIKON'!CB12)+(0.5*'WEIGHTED from Refinitive'!$B$10*'ISSUE SCORE from EIKON'!CQ12)+((1/3)*'WEIGHTED from Refinitive'!$B$16*'ISSUE SCORE from EIKON'!EY12)</f>
        <v>26.023638868261571</v>
      </c>
      <c r="P9" s="1">
        <f>('WEIGHTED from Refinitive'!$B$3*'ISSUE SCORE from EIKON'!U12)+('WEIGHTED from Refinitive'!$B$4*'ISSUE SCORE from EIKON'!AJ12)+('WEIGHTED from Refinitive'!$B$8*(2/3)*'ISSUE SCORE from EIKON'!BN12)+('WEIGHTED from Refinitive'!$B$9*'ISSUE SCORE from EIKON'!CC12)+(0.5*'WEIGHTED from Refinitive'!$B$10*'ISSUE SCORE from EIKON'!CR12)+((1/3)*'WEIGHTED from Refinitive'!$B$16*'ISSUE SCORE from EIKON'!EZ12)</f>
        <v>0</v>
      </c>
    </row>
    <row r="10" spans="1:16" ht="15">
      <c r="A10" s="1" t="s">
        <v>714</v>
      </c>
      <c r="B10" s="1">
        <f>('WEIGHTED from Refinitive'!$B$3*'ISSUE SCORE from EIKON'!G13)+('WEIGHTED from Refinitive'!$B$4*'ISSUE SCORE from EIKON'!V13)+('WEIGHTED from Refinitive'!$B$8*(2/3)*'ISSUE SCORE from EIKON'!AZ13)+('WEIGHTED from Refinitive'!$B$9*'ISSUE SCORE from EIKON'!BO13)+(0.5*'WEIGHTED from Refinitive'!$B$10*'ISSUE SCORE from EIKON'!CD13)+((1/3)*'WEIGHTED from Refinitive'!$B$16*'ISSUE SCORE from EIKON'!EL13)</f>
        <v>27.819836047904779</v>
      </c>
      <c r="C10" s="1">
        <f>('WEIGHTED from Refinitive'!$B$3*'ISSUE SCORE from EIKON'!H13)+('WEIGHTED from Refinitive'!$B$4*'ISSUE SCORE from EIKON'!W13)+('WEIGHTED from Refinitive'!$B$8*(2/3)*'ISSUE SCORE from EIKON'!BA13)+('WEIGHTED from Refinitive'!$B$9*'ISSUE SCORE from EIKON'!BP13)+(0.5*'WEIGHTED from Refinitive'!$B$10*'ISSUE SCORE from EIKON'!CE13)+((1/3)*'WEIGHTED from Refinitive'!$B$16*'ISSUE SCORE from EIKON'!EM13)</f>
        <v>29.099902255342013</v>
      </c>
      <c r="D10" s="1">
        <f>('WEIGHTED from Refinitive'!$B$3*'ISSUE SCORE from EIKON'!I13)+('WEIGHTED from Refinitive'!$B$4*'ISSUE SCORE from EIKON'!X13)+('WEIGHTED from Refinitive'!$B$8*(2/3)*'ISSUE SCORE from EIKON'!BB13)+('WEIGHTED from Refinitive'!$B$9*'ISSUE SCORE from EIKON'!BQ13)+(0.5*'WEIGHTED from Refinitive'!$B$10*'ISSUE SCORE from EIKON'!CF13)+((1/3)*'WEIGHTED from Refinitive'!$B$16*'ISSUE SCORE from EIKON'!EN13)</f>
        <v>25.265408660419084</v>
      </c>
      <c r="E10" s="1">
        <f>('WEIGHTED from Refinitive'!$B$3*'ISSUE SCORE from EIKON'!J13)+('WEIGHTED from Refinitive'!$B$4*'ISSUE SCORE from EIKON'!Y13)+('WEIGHTED from Refinitive'!$B$8*(2/3)*'ISSUE SCORE from EIKON'!BC13)+('WEIGHTED from Refinitive'!$B$9*'ISSUE SCORE from EIKON'!BR13)+(0.5*'WEIGHTED from Refinitive'!$B$10*'ISSUE SCORE from EIKON'!CG13)+((1/3)*'WEIGHTED from Refinitive'!$B$16*'ISSUE SCORE from EIKON'!EO13)</f>
        <v>28.867771593372257</v>
      </c>
      <c r="F10" s="1">
        <f>('WEIGHTED from Refinitive'!$B$3*'ISSUE SCORE from EIKON'!K13)+('WEIGHTED from Refinitive'!$B$4*'ISSUE SCORE from EIKON'!Z13)+('WEIGHTED from Refinitive'!$B$8*(2/3)*'ISSUE SCORE from EIKON'!BD13)+('WEIGHTED from Refinitive'!$B$9*'ISSUE SCORE from EIKON'!BS13)+(0.5*'WEIGHTED from Refinitive'!$B$10*'ISSUE SCORE from EIKON'!CH13)+((1/3)*'WEIGHTED from Refinitive'!$B$16*'ISSUE SCORE from EIKON'!EP13)</f>
        <v>29.727106227106205</v>
      </c>
      <c r="G10" s="1">
        <f>('WEIGHTED from Refinitive'!$B$3*'ISSUE SCORE from EIKON'!L13)+('WEIGHTED from Refinitive'!$B$4*'ISSUE SCORE from EIKON'!AA13)+('WEIGHTED from Refinitive'!$B$8*(2/3)*'ISSUE SCORE from EIKON'!BE13)+('WEIGHTED from Refinitive'!$B$9*'ISSUE SCORE from EIKON'!BT13)+(0.5*'WEIGHTED from Refinitive'!$B$10*'ISSUE SCORE from EIKON'!CI13)+((1/3)*'WEIGHTED from Refinitive'!$B$16*'ISSUE SCORE from EIKON'!EQ13)</f>
        <v>29.025769707692518</v>
      </c>
      <c r="H10" s="1">
        <f>('WEIGHTED from Refinitive'!$B$3*'ISSUE SCORE from EIKON'!M13)+('WEIGHTED from Refinitive'!$B$4*'ISSUE SCORE from EIKON'!AB13)+('WEIGHTED from Refinitive'!$B$8*(2/3)*'ISSUE SCORE from EIKON'!BF13)+('WEIGHTED from Refinitive'!$B$9*'ISSUE SCORE from EIKON'!BU13)+(0.5*'WEIGHTED from Refinitive'!$B$10*'ISSUE SCORE from EIKON'!CJ13)+((1/3)*'WEIGHTED from Refinitive'!$B$16*'ISSUE SCORE from EIKON'!ER13)</f>
        <v>30.140517057669943</v>
      </c>
      <c r="I10" s="1">
        <f>('WEIGHTED from Refinitive'!$B$3*'ISSUE SCORE from EIKON'!N13)+('WEIGHTED from Refinitive'!$B$4*'ISSUE SCORE from EIKON'!AC13)+('WEIGHTED from Refinitive'!$B$8*(2/3)*'ISSUE SCORE from EIKON'!BG13)+('WEIGHTED from Refinitive'!$B$9*'ISSUE SCORE from EIKON'!BV13)+(0.5*'WEIGHTED from Refinitive'!$B$10*'ISSUE SCORE from EIKON'!CK13)+((1/3)*'WEIGHTED from Refinitive'!$B$16*'ISSUE SCORE from EIKON'!ES13)</f>
        <v>29.887960776141519</v>
      </c>
      <c r="J10" s="1">
        <f>('WEIGHTED from Refinitive'!$B$3*'ISSUE SCORE from EIKON'!O13)+('WEIGHTED from Refinitive'!$B$4*'ISSUE SCORE from EIKON'!AD13)+('WEIGHTED from Refinitive'!$B$8*(2/3)*'ISSUE SCORE from EIKON'!BH13)+('WEIGHTED from Refinitive'!$B$9*'ISSUE SCORE from EIKON'!BW13)+(0.5*'WEIGHTED from Refinitive'!$B$10*'ISSUE SCORE from EIKON'!CL13)+((1/3)*'WEIGHTED from Refinitive'!$B$16*'ISSUE SCORE from EIKON'!ET13)</f>
        <v>30.005761328129733</v>
      </c>
      <c r="K10" s="1">
        <f>('WEIGHTED from Refinitive'!$B$3*'ISSUE SCORE from EIKON'!P13)+('WEIGHTED from Refinitive'!$B$4*'ISSUE SCORE from EIKON'!AE13)+('WEIGHTED from Refinitive'!$B$8*(2/3)*'ISSUE SCORE from EIKON'!BI13)+('WEIGHTED from Refinitive'!$B$9*'ISSUE SCORE from EIKON'!BX13)+(0.5*'WEIGHTED from Refinitive'!$B$10*'ISSUE SCORE from EIKON'!CM13)+((1/3)*'WEIGHTED from Refinitive'!$B$16*'ISSUE SCORE from EIKON'!EU13)</f>
        <v>31.944360041623305</v>
      </c>
      <c r="L10" s="1">
        <f>('WEIGHTED from Refinitive'!$B$3*'ISSUE SCORE from EIKON'!Q13)+('WEIGHTED from Refinitive'!$B$4*'ISSUE SCORE from EIKON'!AF13)+('WEIGHTED from Refinitive'!$B$8*(2/3)*'ISSUE SCORE from EIKON'!BJ13)+('WEIGHTED from Refinitive'!$B$9*'ISSUE SCORE from EIKON'!BY13)+(0.5*'WEIGHTED from Refinitive'!$B$10*'ISSUE SCORE from EIKON'!CN13)+((1/3)*'WEIGHTED from Refinitive'!$B$16*'ISSUE SCORE from EIKON'!EV13)</f>
        <v>28.119623792086973</v>
      </c>
      <c r="M10" s="1">
        <f>('WEIGHTED from Refinitive'!$B$3*'ISSUE SCORE from EIKON'!R13)+('WEIGHTED from Refinitive'!$B$4*'ISSUE SCORE from EIKON'!AG13)+('WEIGHTED from Refinitive'!$B$8*(2/3)*'ISSUE SCORE from EIKON'!BK13)+('WEIGHTED from Refinitive'!$B$9*'ISSUE SCORE from EIKON'!BZ13)+(0.5*'WEIGHTED from Refinitive'!$B$10*'ISSUE SCORE from EIKON'!CO13)+((1/3)*'WEIGHTED from Refinitive'!$B$16*'ISSUE SCORE from EIKON'!EW13)</f>
        <v>27.886184508043129</v>
      </c>
      <c r="N10" s="1">
        <f>('WEIGHTED from Refinitive'!$B$3*'ISSUE SCORE from EIKON'!S13)+('WEIGHTED from Refinitive'!$B$4*'ISSUE SCORE from EIKON'!AH13)+('WEIGHTED from Refinitive'!$B$8*(2/3)*'ISSUE SCORE from EIKON'!BL13)+('WEIGHTED from Refinitive'!$B$9*'ISSUE SCORE from EIKON'!CA13)+(0.5*'WEIGHTED from Refinitive'!$B$10*'ISSUE SCORE from EIKON'!CP13)+((1/3)*'WEIGHTED from Refinitive'!$B$16*'ISSUE SCORE from EIKON'!EX13)</f>
        <v>28.873708395429684</v>
      </c>
      <c r="O10" s="1">
        <f>('WEIGHTED from Refinitive'!$B$3*'ISSUE SCORE from EIKON'!T13)+('WEIGHTED from Refinitive'!$B$4*'ISSUE SCORE from EIKON'!AI13)+('WEIGHTED from Refinitive'!$B$8*(2/3)*'ISSUE SCORE from EIKON'!BM13)+('WEIGHTED from Refinitive'!$B$9*'ISSUE SCORE from EIKON'!CB13)+(0.5*'WEIGHTED from Refinitive'!$B$10*'ISSUE SCORE from EIKON'!CQ13)+((1/3)*'WEIGHTED from Refinitive'!$B$16*'ISSUE SCORE from EIKON'!EY13)</f>
        <v>17.244805011733277</v>
      </c>
      <c r="P10" s="1">
        <f>('WEIGHTED from Refinitive'!$B$3*'ISSUE SCORE from EIKON'!U13)+('WEIGHTED from Refinitive'!$B$4*'ISSUE SCORE from EIKON'!AJ13)+('WEIGHTED from Refinitive'!$B$8*(2/3)*'ISSUE SCORE from EIKON'!BN13)+('WEIGHTED from Refinitive'!$B$9*'ISSUE SCORE from EIKON'!CC13)+(0.5*'WEIGHTED from Refinitive'!$B$10*'ISSUE SCORE from EIKON'!CR13)+((1/3)*'WEIGHTED from Refinitive'!$B$16*'ISSUE SCORE from EIKON'!EZ13)</f>
        <v>0</v>
      </c>
    </row>
    <row r="11" spans="1:16" ht="15">
      <c r="A11" s="1" t="s">
        <v>726</v>
      </c>
      <c r="B11" s="1">
        <f>('WEIGHTED from Refinitive'!$B$3*'ISSUE SCORE from EIKON'!G14)+('WEIGHTED from Refinitive'!$B$4*'ISSUE SCORE from EIKON'!V14)+('WEIGHTED from Refinitive'!$B$8*(2/3)*'ISSUE SCORE from EIKON'!AZ14)+('WEIGHTED from Refinitive'!$B$9*'ISSUE SCORE from EIKON'!BO14)+(0.5*'WEIGHTED from Refinitive'!$B$10*'ISSUE SCORE from EIKON'!CD14)+((1/3)*'WEIGHTED from Refinitive'!$B$16*'ISSUE SCORE from EIKON'!EL14)</f>
        <v>41.299521521168252</v>
      </c>
      <c r="C11" s="1">
        <f>('WEIGHTED from Refinitive'!$B$3*'ISSUE SCORE from EIKON'!H14)+('WEIGHTED from Refinitive'!$B$4*'ISSUE SCORE from EIKON'!W14)+('WEIGHTED from Refinitive'!$B$8*(2/3)*'ISSUE SCORE from EIKON'!BA14)+('WEIGHTED from Refinitive'!$B$9*'ISSUE SCORE from EIKON'!BP14)+(0.5*'WEIGHTED from Refinitive'!$B$10*'ISSUE SCORE from EIKON'!CE14)+((1/3)*'WEIGHTED from Refinitive'!$B$16*'ISSUE SCORE from EIKON'!EM14)</f>
        <v>38.802797766665293</v>
      </c>
      <c r="D11" s="1">
        <f>('WEIGHTED from Refinitive'!$B$3*'ISSUE SCORE from EIKON'!I14)+('WEIGHTED from Refinitive'!$B$4*'ISSUE SCORE from EIKON'!X14)+('WEIGHTED from Refinitive'!$B$8*(2/3)*'ISSUE SCORE from EIKON'!BB14)+('WEIGHTED from Refinitive'!$B$9*'ISSUE SCORE from EIKON'!BQ14)+(0.5*'WEIGHTED from Refinitive'!$B$10*'ISSUE SCORE from EIKON'!CF14)+((1/3)*'WEIGHTED from Refinitive'!$B$16*'ISSUE SCORE from EIKON'!EN14)</f>
        <v>33.766570395223525</v>
      </c>
      <c r="E11" s="1">
        <f>('WEIGHTED from Refinitive'!$B$3*'ISSUE SCORE from EIKON'!J14)+('WEIGHTED from Refinitive'!$B$4*'ISSUE SCORE from EIKON'!Y14)+('WEIGHTED from Refinitive'!$B$8*(2/3)*'ISSUE SCORE from EIKON'!BC14)+('WEIGHTED from Refinitive'!$B$9*'ISSUE SCORE from EIKON'!BR14)+(0.5*'WEIGHTED from Refinitive'!$B$10*'ISSUE SCORE from EIKON'!CG14)+((1/3)*'WEIGHTED from Refinitive'!$B$16*'ISSUE SCORE from EIKON'!EO14)</f>
        <v>32.277147746934453</v>
      </c>
      <c r="F11" s="1">
        <f>('WEIGHTED from Refinitive'!$B$3*'ISSUE SCORE from EIKON'!K14)+('WEIGHTED from Refinitive'!$B$4*'ISSUE SCORE from EIKON'!Z14)+('WEIGHTED from Refinitive'!$B$8*(2/3)*'ISSUE SCORE from EIKON'!BD14)+('WEIGHTED from Refinitive'!$B$9*'ISSUE SCORE from EIKON'!BS14)+(0.5*'WEIGHTED from Refinitive'!$B$10*'ISSUE SCORE from EIKON'!CH14)+((1/3)*'WEIGHTED from Refinitive'!$B$16*'ISSUE SCORE from EIKON'!EP14)</f>
        <v>30.103774430697477</v>
      </c>
      <c r="G11" s="1">
        <f>('WEIGHTED from Refinitive'!$B$3*'ISSUE SCORE from EIKON'!L14)+('WEIGHTED from Refinitive'!$B$4*'ISSUE SCORE from EIKON'!AA14)+('WEIGHTED from Refinitive'!$B$8*(2/3)*'ISSUE SCORE from EIKON'!BE14)+('WEIGHTED from Refinitive'!$B$9*'ISSUE SCORE from EIKON'!BT14)+(0.5*'WEIGHTED from Refinitive'!$B$10*'ISSUE SCORE from EIKON'!CI14)+((1/3)*'WEIGHTED from Refinitive'!$B$16*'ISSUE SCORE from EIKON'!EQ14)</f>
        <v>28.449206349206328</v>
      </c>
      <c r="H11" s="1">
        <f>('WEIGHTED from Refinitive'!$B$3*'ISSUE SCORE from EIKON'!M14)+('WEIGHTED from Refinitive'!$B$4*'ISSUE SCORE from EIKON'!AB14)+('WEIGHTED from Refinitive'!$B$8*(2/3)*'ISSUE SCORE from EIKON'!BF14)+('WEIGHTED from Refinitive'!$B$9*'ISSUE SCORE from EIKON'!BU14)+(0.5*'WEIGHTED from Refinitive'!$B$10*'ISSUE SCORE from EIKON'!CJ14)+((1/3)*'WEIGHTED from Refinitive'!$B$16*'ISSUE SCORE from EIKON'!ER14)</f>
        <v>26.626047115138626</v>
      </c>
      <c r="I11" s="1">
        <f>('WEIGHTED from Refinitive'!$B$3*'ISSUE SCORE from EIKON'!N14)+('WEIGHTED from Refinitive'!$B$4*'ISSUE SCORE from EIKON'!AC14)+('WEIGHTED from Refinitive'!$B$8*(2/3)*'ISSUE SCORE from EIKON'!BG14)+('WEIGHTED from Refinitive'!$B$9*'ISSUE SCORE from EIKON'!BV14)+(0.5*'WEIGHTED from Refinitive'!$B$10*'ISSUE SCORE from EIKON'!CK14)+((1/3)*'WEIGHTED from Refinitive'!$B$16*'ISSUE SCORE from EIKON'!ES14)</f>
        <v>26.171054014291688</v>
      </c>
      <c r="J11" s="1">
        <f>('WEIGHTED from Refinitive'!$B$3*'ISSUE SCORE from EIKON'!O14)+('WEIGHTED from Refinitive'!$B$4*'ISSUE SCORE from EIKON'!AD14)+('WEIGHTED from Refinitive'!$B$8*(2/3)*'ISSUE SCORE from EIKON'!BH14)+('WEIGHTED from Refinitive'!$B$9*'ISSUE SCORE from EIKON'!BW14)+(0.5*'WEIGHTED from Refinitive'!$B$10*'ISSUE SCORE from EIKON'!CL14)+((1/3)*'WEIGHTED from Refinitive'!$B$16*'ISSUE SCORE from EIKON'!ET14)</f>
        <v>26.747084056294568</v>
      </c>
      <c r="K11" s="1">
        <f>('WEIGHTED from Refinitive'!$B$3*'ISSUE SCORE from EIKON'!P14)+('WEIGHTED from Refinitive'!$B$4*'ISSUE SCORE from EIKON'!AE14)+('WEIGHTED from Refinitive'!$B$8*(2/3)*'ISSUE SCORE from EIKON'!BI14)+('WEIGHTED from Refinitive'!$B$9*'ISSUE SCORE from EIKON'!BX14)+(0.5*'WEIGHTED from Refinitive'!$B$10*'ISSUE SCORE from EIKON'!CM14)+((1/3)*'WEIGHTED from Refinitive'!$B$16*'ISSUE SCORE from EIKON'!EU14)</f>
        <v>18.633707531584903</v>
      </c>
      <c r="L11" s="1">
        <f>('WEIGHTED from Refinitive'!$B$3*'ISSUE SCORE from EIKON'!Q14)+('WEIGHTED from Refinitive'!$B$4*'ISSUE SCORE from EIKON'!AF14)+('WEIGHTED from Refinitive'!$B$8*(2/3)*'ISSUE SCORE from EIKON'!BJ14)+('WEIGHTED from Refinitive'!$B$9*'ISSUE SCORE from EIKON'!BY14)+(0.5*'WEIGHTED from Refinitive'!$B$10*'ISSUE SCORE from EIKON'!CN14)+((1/3)*'WEIGHTED from Refinitive'!$B$16*'ISSUE SCORE from EIKON'!EV14)</f>
        <v>17.385267481256747</v>
      </c>
      <c r="M11" s="1">
        <f>('WEIGHTED from Refinitive'!$B$3*'ISSUE SCORE from EIKON'!R14)+('WEIGHTED from Refinitive'!$B$4*'ISSUE SCORE from EIKON'!AG14)+('WEIGHTED from Refinitive'!$B$8*(2/3)*'ISSUE SCORE from EIKON'!BK14)+('WEIGHTED from Refinitive'!$B$9*'ISSUE SCORE from EIKON'!BZ14)+(0.5*'WEIGHTED from Refinitive'!$B$10*'ISSUE SCORE from EIKON'!CO14)+((1/3)*'WEIGHTED from Refinitive'!$B$16*'ISSUE SCORE from EIKON'!EW14)</f>
        <v>14.325784310414685</v>
      </c>
      <c r="N11" s="1">
        <f>('WEIGHTED from Refinitive'!$B$3*'ISSUE SCORE from EIKON'!S14)+('WEIGHTED from Refinitive'!$B$4*'ISSUE SCORE from EIKON'!AH14)+('WEIGHTED from Refinitive'!$B$8*(2/3)*'ISSUE SCORE from EIKON'!BL14)+('WEIGHTED from Refinitive'!$B$9*'ISSUE SCORE from EIKON'!CA14)+(0.5*'WEIGHTED from Refinitive'!$B$10*'ISSUE SCORE from EIKON'!CP14)+((1/3)*'WEIGHTED from Refinitive'!$B$16*'ISSUE SCORE from EIKON'!EX14)</f>
        <v>21.793393234672283</v>
      </c>
      <c r="O11" s="1">
        <f>('WEIGHTED from Refinitive'!$B$3*'ISSUE SCORE from EIKON'!T14)+('WEIGHTED from Refinitive'!$B$4*'ISSUE SCORE from EIKON'!AI14)+('WEIGHTED from Refinitive'!$B$8*(2/3)*'ISSUE SCORE from EIKON'!BM14)+('WEIGHTED from Refinitive'!$B$9*'ISSUE SCORE from EIKON'!CB14)+(0.5*'WEIGHTED from Refinitive'!$B$10*'ISSUE SCORE from EIKON'!CQ14)+((1/3)*'WEIGHTED from Refinitive'!$B$16*'ISSUE SCORE from EIKON'!EY14)</f>
        <v>22.464035536577597</v>
      </c>
      <c r="P11" s="1">
        <f>('WEIGHTED from Refinitive'!$B$3*'ISSUE SCORE from EIKON'!U14)+('WEIGHTED from Refinitive'!$B$4*'ISSUE SCORE from EIKON'!AJ14)+('WEIGHTED from Refinitive'!$B$8*(2/3)*'ISSUE SCORE from EIKON'!BN14)+('WEIGHTED from Refinitive'!$B$9*'ISSUE SCORE from EIKON'!CC14)+(0.5*'WEIGHTED from Refinitive'!$B$10*'ISSUE SCORE from EIKON'!CR14)+((1/3)*'WEIGHTED from Refinitive'!$B$16*'ISSUE SCORE from EIKON'!EZ14)</f>
        <v>19.740554658774979</v>
      </c>
    </row>
    <row r="12" spans="1:16" ht="15">
      <c r="A12" s="1" t="s">
        <v>803</v>
      </c>
      <c r="B12" s="1">
        <f>('WEIGHTED from Refinitive'!$B$3*'ISSUE SCORE from EIKON'!G15)+('WEIGHTED from Refinitive'!$B$4*'ISSUE SCORE from EIKON'!V15)+('WEIGHTED from Refinitive'!$B$8*(2/3)*'ISSUE SCORE from EIKON'!AZ15)+('WEIGHTED from Refinitive'!$B$9*'ISSUE SCORE from EIKON'!BO15)+(0.5*'WEIGHTED from Refinitive'!$B$10*'ISSUE SCORE from EIKON'!CD15)+((1/3)*'WEIGHTED from Refinitive'!$B$16*'ISSUE SCORE from EIKON'!EL15)</f>
        <v>36.292387152687652</v>
      </c>
      <c r="C12" s="1">
        <f>('WEIGHTED from Refinitive'!$B$3*'ISSUE SCORE from EIKON'!H15)+('WEIGHTED from Refinitive'!$B$4*'ISSUE SCORE from EIKON'!W15)+('WEIGHTED from Refinitive'!$B$8*(2/3)*'ISSUE SCORE from EIKON'!BA15)+('WEIGHTED from Refinitive'!$B$9*'ISSUE SCORE from EIKON'!BP15)+(0.5*'WEIGHTED from Refinitive'!$B$10*'ISSUE SCORE from EIKON'!CE15)+((1/3)*'WEIGHTED from Refinitive'!$B$16*'ISSUE SCORE from EIKON'!EM15)</f>
        <v>38.479783394025965</v>
      </c>
      <c r="D12" s="1">
        <f>('WEIGHTED from Refinitive'!$B$3*'ISSUE SCORE from EIKON'!I15)+('WEIGHTED from Refinitive'!$B$4*'ISSUE SCORE from EIKON'!X15)+('WEIGHTED from Refinitive'!$B$8*(2/3)*'ISSUE SCORE from EIKON'!BB15)+('WEIGHTED from Refinitive'!$B$9*'ISSUE SCORE from EIKON'!BQ15)+(0.5*'WEIGHTED from Refinitive'!$B$10*'ISSUE SCORE from EIKON'!CF15)+((1/3)*'WEIGHTED from Refinitive'!$B$16*'ISSUE SCORE from EIKON'!EN15)</f>
        <v>40.207659246417506</v>
      </c>
      <c r="E12" s="1">
        <f>('WEIGHTED from Refinitive'!$B$3*'ISSUE SCORE from EIKON'!J15)+('WEIGHTED from Refinitive'!$B$4*'ISSUE SCORE from EIKON'!Y15)+('WEIGHTED from Refinitive'!$B$8*(2/3)*'ISSUE SCORE from EIKON'!BC15)+('WEIGHTED from Refinitive'!$B$9*'ISSUE SCORE from EIKON'!BR15)+(0.5*'WEIGHTED from Refinitive'!$B$10*'ISSUE SCORE from EIKON'!CG15)+((1/3)*'WEIGHTED from Refinitive'!$B$16*'ISSUE SCORE from EIKON'!EO15)</f>
        <v>40.33967203916847</v>
      </c>
      <c r="F12" s="1">
        <f>('WEIGHTED from Refinitive'!$B$3*'ISSUE SCORE from EIKON'!K15)+('WEIGHTED from Refinitive'!$B$4*'ISSUE SCORE from EIKON'!Z15)+('WEIGHTED from Refinitive'!$B$8*(2/3)*'ISSUE SCORE from EIKON'!BD15)+('WEIGHTED from Refinitive'!$B$9*'ISSUE SCORE from EIKON'!BS15)+(0.5*'WEIGHTED from Refinitive'!$B$10*'ISSUE SCORE from EIKON'!CH15)+((1/3)*'WEIGHTED from Refinitive'!$B$16*'ISSUE SCORE from EIKON'!EP15)</f>
        <v>40.009202336125398</v>
      </c>
      <c r="G12" s="1">
        <f>('WEIGHTED from Refinitive'!$B$3*'ISSUE SCORE from EIKON'!L15)+('WEIGHTED from Refinitive'!$B$4*'ISSUE SCORE from EIKON'!AA15)+('WEIGHTED from Refinitive'!$B$8*(2/3)*'ISSUE SCORE from EIKON'!BE15)+('WEIGHTED from Refinitive'!$B$9*'ISSUE SCORE from EIKON'!BT15)+(0.5*'WEIGHTED from Refinitive'!$B$10*'ISSUE SCORE from EIKON'!CI15)+((1/3)*'WEIGHTED from Refinitive'!$B$16*'ISSUE SCORE from EIKON'!EQ15)</f>
        <v>35.595565687267801</v>
      </c>
      <c r="H12" s="1">
        <f>('WEIGHTED from Refinitive'!$B$3*'ISSUE SCORE from EIKON'!M15)+('WEIGHTED from Refinitive'!$B$4*'ISSUE SCORE from EIKON'!AB15)+('WEIGHTED from Refinitive'!$B$8*(2/3)*'ISSUE SCORE from EIKON'!BF15)+('WEIGHTED from Refinitive'!$B$9*'ISSUE SCORE from EIKON'!BU15)+(0.5*'WEIGHTED from Refinitive'!$B$10*'ISSUE SCORE from EIKON'!CJ15)+((1/3)*'WEIGHTED from Refinitive'!$B$16*'ISSUE SCORE from EIKON'!ER15)</f>
        <v>35.970587573368867</v>
      </c>
      <c r="I12" s="1">
        <f>('WEIGHTED from Refinitive'!$B$3*'ISSUE SCORE from EIKON'!N15)+('WEIGHTED from Refinitive'!$B$4*'ISSUE SCORE from EIKON'!AC15)+('WEIGHTED from Refinitive'!$B$8*(2/3)*'ISSUE SCORE from EIKON'!BG15)+('WEIGHTED from Refinitive'!$B$9*'ISSUE SCORE from EIKON'!BV15)+(0.5*'WEIGHTED from Refinitive'!$B$10*'ISSUE SCORE from EIKON'!CK15)+((1/3)*'WEIGHTED from Refinitive'!$B$16*'ISSUE SCORE from EIKON'!ES15)</f>
        <v>30.811665878520376</v>
      </c>
      <c r="J12" s="1">
        <f>('WEIGHTED from Refinitive'!$B$3*'ISSUE SCORE from EIKON'!O15)+('WEIGHTED from Refinitive'!$B$4*'ISSUE SCORE from EIKON'!AD15)+('WEIGHTED from Refinitive'!$B$8*(2/3)*'ISSUE SCORE from EIKON'!BH15)+('WEIGHTED from Refinitive'!$B$9*'ISSUE SCORE from EIKON'!BW15)+(0.5*'WEIGHTED from Refinitive'!$B$10*'ISSUE SCORE from EIKON'!CL15)+((1/3)*'WEIGHTED from Refinitive'!$B$16*'ISSUE SCORE from EIKON'!ET15)</f>
        <v>33.046317717370329</v>
      </c>
      <c r="K12" s="1">
        <f>('WEIGHTED from Refinitive'!$B$3*'ISSUE SCORE from EIKON'!P15)+('WEIGHTED from Refinitive'!$B$4*'ISSUE SCORE from EIKON'!AE15)+('WEIGHTED from Refinitive'!$B$8*(2/3)*'ISSUE SCORE from EIKON'!BI15)+('WEIGHTED from Refinitive'!$B$9*'ISSUE SCORE from EIKON'!BX15)+(0.5*'WEIGHTED from Refinitive'!$B$10*'ISSUE SCORE from EIKON'!CM15)+((1/3)*'WEIGHTED from Refinitive'!$B$16*'ISSUE SCORE from EIKON'!EU15)</f>
        <v>34.570759625390203</v>
      </c>
      <c r="L12" s="1">
        <f>('WEIGHTED from Refinitive'!$B$3*'ISSUE SCORE from EIKON'!Q15)+('WEIGHTED from Refinitive'!$B$4*'ISSUE SCORE from EIKON'!AF15)+('WEIGHTED from Refinitive'!$B$8*(2/3)*'ISSUE SCORE from EIKON'!BJ15)+('WEIGHTED from Refinitive'!$B$9*'ISSUE SCORE from EIKON'!BY15)+(0.5*'WEIGHTED from Refinitive'!$B$10*'ISSUE SCORE from EIKON'!CN15)+((1/3)*'WEIGHTED from Refinitive'!$B$16*'ISSUE SCORE from EIKON'!EV15)</f>
        <v>32.555798616566541</v>
      </c>
      <c r="M12" s="1">
        <f>('WEIGHTED from Refinitive'!$B$3*'ISSUE SCORE from EIKON'!R15)+('WEIGHTED from Refinitive'!$B$4*'ISSUE SCORE from EIKON'!AG15)+('WEIGHTED from Refinitive'!$B$8*(2/3)*'ISSUE SCORE from EIKON'!BK15)+('WEIGHTED from Refinitive'!$B$9*'ISSUE SCORE from EIKON'!BZ15)+(0.5*'WEIGHTED from Refinitive'!$B$10*'ISSUE SCORE from EIKON'!CO15)+((1/3)*'WEIGHTED from Refinitive'!$B$16*'ISSUE SCORE from EIKON'!EW15)</f>
        <v>34.015569420054909</v>
      </c>
      <c r="N12" s="1">
        <f>('WEIGHTED from Refinitive'!$B$3*'ISSUE SCORE from EIKON'!S15)+('WEIGHTED from Refinitive'!$B$4*'ISSUE SCORE from EIKON'!AH15)+('WEIGHTED from Refinitive'!$B$8*(2/3)*'ISSUE SCORE from EIKON'!BL15)+('WEIGHTED from Refinitive'!$B$9*'ISSUE SCORE from EIKON'!CA15)+(0.5*'WEIGHTED from Refinitive'!$B$10*'ISSUE SCORE from EIKON'!CP15)+((1/3)*'WEIGHTED from Refinitive'!$B$16*'ISSUE SCORE from EIKON'!EX15)</f>
        <v>18.056959126145149</v>
      </c>
      <c r="O12" s="1">
        <f>('WEIGHTED from Refinitive'!$B$3*'ISSUE SCORE from EIKON'!T15)+('WEIGHTED from Refinitive'!$B$4*'ISSUE SCORE from EIKON'!AI15)+('WEIGHTED from Refinitive'!$B$8*(2/3)*'ISSUE SCORE from EIKON'!BM15)+('WEIGHTED from Refinitive'!$B$9*'ISSUE SCORE from EIKON'!CB15)+(0.5*'WEIGHTED from Refinitive'!$B$10*'ISSUE SCORE from EIKON'!CQ15)+((1/3)*'WEIGHTED from Refinitive'!$B$16*'ISSUE SCORE from EIKON'!EY15)</f>
        <v>13.967911505569855</v>
      </c>
      <c r="P12" s="1">
        <f>('WEIGHTED from Refinitive'!$B$3*'ISSUE SCORE from EIKON'!U15)+('WEIGHTED from Refinitive'!$B$4*'ISSUE SCORE from EIKON'!AJ15)+('WEIGHTED from Refinitive'!$B$8*(2/3)*'ISSUE SCORE from EIKON'!BN15)+('WEIGHTED from Refinitive'!$B$9*'ISSUE SCORE from EIKON'!CC15)+(0.5*'WEIGHTED from Refinitive'!$B$10*'ISSUE SCORE from EIKON'!CR15)+((1/3)*'WEIGHTED from Refinitive'!$B$16*'ISSUE SCORE from EIKON'!EZ15)</f>
        <v>14.692935611155931</v>
      </c>
    </row>
    <row r="13" spans="1:16" ht="15">
      <c r="A13" s="1" t="s">
        <v>822</v>
      </c>
      <c r="B13" s="1">
        <f>('WEIGHTED from Refinitive'!$B$3*'ISSUE SCORE from EIKON'!G16)+('WEIGHTED from Refinitive'!$B$4*'ISSUE SCORE from EIKON'!V16)+('WEIGHTED from Refinitive'!$B$8*(2/3)*'ISSUE SCORE from EIKON'!AZ16)+('WEIGHTED from Refinitive'!$B$9*'ISSUE SCORE from EIKON'!BO16)+(0.5*'WEIGHTED from Refinitive'!$B$10*'ISSUE SCORE from EIKON'!CD16)+((1/3)*'WEIGHTED from Refinitive'!$B$16*'ISSUE SCORE from EIKON'!EL16)</f>
        <v>22.334875561063825</v>
      </c>
      <c r="C13" s="1">
        <f>('WEIGHTED from Refinitive'!$B$3*'ISSUE SCORE from EIKON'!H16)+('WEIGHTED from Refinitive'!$B$4*'ISSUE SCORE from EIKON'!W16)+('WEIGHTED from Refinitive'!$B$8*(2/3)*'ISSUE SCORE from EIKON'!BA16)+('WEIGHTED from Refinitive'!$B$9*'ISSUE SCORE from EIKON'!BP16)+(0.5*'WEIGHTED from Refinitive'!$B$10*'ISSUE SCORE from EIKON'!CE16)+((1/3)*'WEIGHTED from Refinitive'!$B$16*'ISSUE SCORE from EIKON'!EM16)</f>
        <v>27.153854261124092</v>
      </c>
      <c r="D13" s="1">
        <f>('WEIGHTED from Refinitive'!$B$3*'ISSUE SCORE from EIKON'!I16)+('WEIGHTED from Refinitive'!$B$4*'ISSUE SCORE from EIKON'!X16)+('WEIGHTED from Refinitive'!$B$8*(2/3)*'ISSUE SCORE from EIKON'!BB16)+('WEIGHTED from Refinitive'!$B$9*'ISSUE SCORE from EIKON'!BQ16)+(0.5*'WEIGHTED from Refinitive'!$B$10*'ISSUE SCORE from EIKON'!CF16)+((1/3)*'WEIGHTED from Refinitive'!$B$16*'ISSUE SCORE from EIKON'!EN16)</f>
        <v>25.801057930092632</v>
      </c>
      <c r="E13" s="1">
        <f>('WEIGHTED from Refinitive'!$B$3*'ISSUE SCORE from EIKON'!J16)+('WEIGHTED from Refinitive'!$B$4*'ISSUE SCORE from EIKON'!Y16)+('WEIGHTED from Refinitive'!$B$8*(2/3)*'ISSUE SCORE from EIKON'!BC16)+('WEIGHTED from Refinitive'!$B$9*'ISSUE SCORE from EIKON'!BR16)+(0.5*'WEIGHTED from Refinitive'!$B$10*'ISSUE SCORE from EIKON'!CG16)+((1/3)*'WEIGHTED from Refinitive'!$B$16*'ISSUE SCORE from EIKON'!EO16)</f>
        <v>28.705455879034051</v>
      </c>
      <c r="F13" s="1">
        <f>('WEIGHTED from Refinitive'!$B$3*'ISSUE SCORE from EIKON'!K16)+('WEIGHTED from Refinitive'!$B$4*'ISSUE SCORE from EIKON'!Z16)+('WEIGHTED from Refinitive'!$B$8*(2/3)*'ISSUE SCORE from EIKON'!BD16)+('WEIGHTED from Refinitive'!$B$9*'ISSUE SCORE from EIKON'!BS16)+(0.5*'WEIGHTED from Refinitive'!$B$10*'ISSUE SCORE from EIKON'!CH16)+((1/3)*'WEIGHTED from Refinitive'!$B$16*'ISSUE SCORE from EIKON'!EP16)</f>
        <v>27.500382950382928</v>
      </c>
      <c r="G13" s="1">
        <f>('WEIGHTED from Refinitive'!$B$3*'ISSUE SCORE from EIKON'!L16)+('WEIGHTED from Refinitive'!$B$4*'ISSUE SCORE from EIKON'!AA16)+('WEIGHTED from Refinitive'!$B$8*(2/3)*'ISSUE SCORE from EIKON'!BE16)+('WEIGHTED from Refinitive'!$B$9*'ISSUE SCORE from EIKON'!BT16)+(0.5*'WEIGHTED from Refinitive'!$B$10*'ISSUE SCORE from EIKON'!CI16)+((1/3)*'WEIGHTED from Refinitive'!$B$16*'ISSUE SCORE from EIKON'!EQ16)</f>
        <v>27.911764705882327</v>
      </c>
      <c r="H13" s="1">
        <f>('WEIGHTED from Refinitive'!$B$3*'ISSUE SCORE from EIKON'!M16)+('WEIGHTED from Refinitive'!$B$4*'ISSUE SCORE from EIKON'!AB16)+('WEIGHTED from Refinitive'!$B$8*(2/3)*'ISSUE SCORE from EIKON'!BF16)+('WEIGHTED from Refinitive'!$B$9*'ISSUE SCORE from EIKON'!BU16)+(0.5*'WEIGHTED from Refinitive'!$B$10*'ISSUE SCORE from EIKON'!CJ16)+((1/3)*'WEIGHTED from Refinitive'!$B$16*'ISSUE SCORE from EIKON'!ER16)</f>
        <v>27.089384742206231</v>
      </c>
      <c r="I13" s="1">
        <f>('WEIGHTED from Refinitive'!$B$3*'ISSUE SCORE from EIKON'!N16)+('WEIGHTED from Refinitive'!$B$4*'ISSUE SCORE from EIKON'!AC16)+('WEIGHTED from Refinitive'!$B$8*(2/3)*'ISSUE SCORE from EIKON'!BG16)+('WEIGHTED from Refinitive'!$B$9*'ISSUE SCORE from EIKON'!BV16)+(0.5*'WEIGHTED from Refinitive'!$B$10*'ISSUE SCORE from EIKON'!CK16)+((1/3)*'WEIGHTED from Refinitive'!$B$16*'ISSUE SCORE from EIKON'!ES16)</f>
        <v>24.600671492155804</v>
      </c>
      <c r="J13" s="1">
        <f>('WEIGHTED from Refinitive'!$B$3*'ISSUE SCORE from EIKON'!O16)+('WEIGHTED from Refinitive'!$B$4*'ISSUE SCORE from EIKON'!AD16)+('WEIGHTED from Refinitive'!$B$8*(2/3)*'ISSUE SCORE from EIKON'!BH16)+('WEIGHTED from Refinitive'!$B$9*'ISSUE SCORE from EIKON'!BW16)+(0.5*'WEIGHTED from Refinitive'!$B$10*'ISSUE SCORE from EIKON'!CL16)+((1/3)*'WEIGHTED from Refinitive'!$B$16*'ISSUE SCORE from EIKON'!ET16)</f>
        <v>22.107798963910994</v>
      </c>
      <c r="K13" s="1">
        <f>('WEIGHTED from Refinitive'!$B$3*'ISSUE SCORE from EIKON'!P16)+('WEIGHTED from Refinitive'!$B$4*'ISSUE SCORE from EIKON'!AE16)+('WEIGHTED from Refinitive'!$B$8*(2/3)*'ISSUE SCORE from EIKON'!BI16)+('WEIGHTED from Refinitive'!$B$9*'ISSUE SCORE from EIKON'!BX16)+(0.5*'WEIGHTED from Refinitive'!$B$10*'ISSUE SCORE from EIKON'!CM16)+((1/3)*'WEIGHTED from Refinitive'!$B$16*'ISSUE SCORE from EIKON'!EU16)</f>
        <v>18.247293886875475</v>
      </c>
      <c r="L13" s="1">
        <f>('WEIGHTED from Refinitive'!$B$3*'ISSUE SCORE from EIKON'!Q16)+('WEIGHTED from Refinitive'!$B$4*'ISSUE SCORE from EIKON'!AF16)+('WEIGHTED from Refinitive'!$B$8*(2/3)*'ISSUE SCORE from EIKON'!BJ16)+('WEIGHTED from Refinitive'!$B$9*'ISSUE SCORE from EIKON'!BY16)+(0.5*'WEIGHTED from Refinitive'!$B$10*'ISSUE SCORE from EIKON'!CN16)+((1/3)*'WEIGHTED from Refinitive'!$B$16*'ISSUE SCORE from EIKON'!EV16)</f>
        <v>21.026928766817381</v>
      </c>
      <c r="M13" s="1">
        <f>('WEIGHTED from Refinitive'!$B$3*'ISSUE SCORE from EIKON'!R16)+('WEIGHTED from Refinitive'!$B$4*'ISSUE SCORE from EIKON'!AG16)+('WEIGHTED from Refinitive'!$B$8*(2/3)*'ISSUE SCORE from EIKON'!BK16)+('WEIGHTED from Refinitive'!$B$9*'ISSUE SCORE from EIKON'!BZ16)+(0.5*'WEIGHTED from Refinitive'!$B$10*'ISSUE SCORE from EIKON'!CO16)+((1/3)*'WEIGHTED from Refinitive'!$B$16*'ISSUE SCORE from EIKON'!EW16)</f>
        <v>19.720539490227445</v>
      </c>
      <c r="N13" s="1">
        <f>('WEIGHTED from Refinitive'!$B$3*'ISSUE SCORE from EIKON'!S16)+('WEIGHTED from Refinitive'!$B$4*'ISSUE SCORE from EIKON'!AH16)+('WEIGHTED from Refinitive'!$B$8*(2/3)*'ISSUE SCORE from EIKON'!BL16)+('WEIGHTED from Refinitive'!$B$9*'ISSUE SCORE from EIKON'!CA16)+(0.5*'WEIGHTED from Refinitive'!$B$10*'ISSUE SCORE from EIKON'!CP16)+((1/3)*'WEIGHTED from Refinitive'!$B$16*'ISSUE SCORE from EIKON'!EX16)</f>
        <v>17.351515151515134</v>
      </c>
      <c r="O13" s="1">
        <f>('WEIGHTED from Refinitive'!$B$3*'ISSUE SCORE from EIKON'!T16)+('WEIGHTED from Refinitive'!$B$4*'ISSUE SCORE from EIKON'!AI16)+('WEIGHTED from Refinitive'!$B$8*(2/3)*'ISSUE SCORE from EIKON'!BM16)+('WEIGHTED from Refinitive'!$B$9*'ISSUE SCORE from EIKON'!CB16)+(0.5*'WEIGHTED from Refinitive'!$B$10*'ISSUE SCORE from EIKON'!CQ16)+((1/3)*'WEIGHTED from Refinitive'!$B$16*'ISSUE SCORE from EIKON'!EY16)</f>
        <v>17.481180312726785</v>
      </c>
      <c r="P13" s="1">
        <f>('WEIGHTED from Refinitive'!$B$3*'ISSUE SCORE from EIKON'!U16)+('WEIGHTED from Refinitive'!$B$4*'ISSUE SCORE from EIKON'!AJ16)+('WEIGHTED from Refinitive'!$B$8*(2/3)*'ISSUE SCORE from EIKON'!BN16)+('WEIGHTED from Refinitive'!$B$9*'ISSUE SCORE from EIKON'!CC16)+(0.5*'WEIGHTED from Refinitive'!$B$10*'ISSUE SCORE from EIKON'!CR16)+((1/3)*'WEIGHTED from Refinitive'!$B$16*'ISSUE SCORE from EIKON'!EZ16)</f>
        <v>22.06165254237288</v>
      </c>
    </row>
    <row r="14" spans="1:16" ht="15">
      <c r="A14" s="1" t="s">
        <v>819</v>
      </c>
      <c r="B14" s="1">
        <f>('WEIGHTED from Refinitive'!$B$3*'ISSUE SCORE from EIKON'!G17)+('WEIGHTED from Refinitive'!$B$4*'ISSUE SCORE from EIKON'!V17)+('WEIGHTED from Refinitive'!$B$8*(2/3)*'ISSUE SCORE from EIKON'!AZ17)+('WEIGHTED from Refinitive'!$B$9*'ISSUE SCORE from EIKON'!BO17)+(0.5*'WEIGHTED from Refinitive'!$B$10*'ISSUE SCORE from EIKON'!CD17)+((1/3)*'WEIGHTED from Refinitive'!$B$16*'ISSUE SCORE from EIKON'!EL17)</f>
        <v>33.205158446288976</v>
      </c>
      <c r="C14" s="1">
        <f>('WEIGHTED from Refinitive'!$B$3*'ISSUE SCORE from EIKON'!H17)+('WEIGHTED from Refinitive'!$B$4*'ISSUE SCORE from EIKON'!W17)+('WEIGHTED from Refinitive'!$B$8*(2/3)*'ISSUE SCORE from EIKON'!BA17)+('WEIGHTED from Refinitive'!$B$9*'ISSUE SCORE from EIKON'!BP17)+(0.5*'WEIGHTED from Refinitive'!$B$10*'ISSUE SCORE from EIKON'!CE17)+((1/3)*'WEIGHTED from Refinitive'!$B$16*'ISSUE SCORE from EIKON'!EM17)</f>
        <v>34.747040218908467</v>
      </c>
      <c r="D14" s="1">
        <f>('WEIGHTED from Refinitive'!$B$3*'ISSUE SCORE from EIKON'!I17)+('WEIGHTED from Refinitive'!$B$4*'ISSUE SCORE from EIKON'!X17)+('WEIGHTED from Refinitive'!$B$8*(2/3)*'ISSUE SCORE from EIKON'!BB17)+('WEIGHTED from Refinitive'!$B$9*'ISSUE SCORE from EIKON'!BQ17)+(0.5*'WEIGHTED from Refinitive'!$B$10*'ISSUE SCORE from EIKON'!CF17)+((1/3)*'WEIGHTED from Refinitive'!$B$16*'ISSUE SCORE from EIKON'!EN17)</f>
        <v>33.729306704250924</v>
      </c>
      <c r="E14" s="1">
        <f>('WEIGHTED from Refinitive'!$B$3*'ISSUE SCORE from EIKON'!J17)+('WEIGHTED from Refinitive'!$B$4*'ISSUE SCORE from EIKON'!Y17)+('WEIGHTED from Refinitive'!$B$8*(2/3)*'ISSUE SCORE from EIKON'!BC17)+('WEIGHTED from Refinitive'!$B$9*'ISSUE SCORE from EIKON'!BR17)+(0.5*'WEIGHTED from Refinitive'!$B$10*'ISSUE SCORE from EIKON'!CG17)+((1/3)*'WEIGHTED from Refinitive'!$B$16*'ISSUE SCORE from EIKON'!EO17)</f>
        <v>32.989918414918392</v>
      </c>
      <c r="F14" s="1">
        <f>('WEIGHTED from Refinitive'!$B$3*'ISSUE SCORE from EIKON'!K17)+('WEIGHTED from Refinitive'!$B$4*'ISSUE SCORE from EIKON'!Z17)+('WEIGHTED from Refinitive'!$B$8*(2/3)*'ISSUE SCORE from EIKON'!BD17)+('WEIGHTED from Refinitive'!$B$9*'ISSUE SCORE from EIKON'!BS17)+(0.5*'WEIGHTED from Refinitive'!$B$10*'ISSUE SCORE from EIKON'!CH17)+((1/3)*'WEIGHTED from Refinitive'!$B$16*'ISSUE SCORE from EIKON'!EP17)</f>
        <v>32.903074647841272</v>
      </c>
      <c r="G14" s="1">
        <f>('WEIGHTED from Refinitive'!$B$3*'ISSUE SCORE from EIKON'!L17)+('WEIGHTED from Refinitive'!$B$4*'ISSUE SCORE from EIKON'!AA17)+('WEIGHTED from Refinitive'!$B$8*(2/3)*'ISSUE SCORE from EIKON'!BE17)+('WEIGHTED from Refinitive'!$B$9*'ISSUE SCORE from EIKON'!BT17)+(0.5*'WEIGHTED from Refinitive'!$B$10*'ISSUE SCORE from EIKON'!CI17)+((1/3)*'WEIGHTED from Refinitive'!$B$16*'ISSUE SCORE from EIKON'!EQ17)</f>
        <v>30.580781803128904</v>
      </c>
      <c r="H14" s="1">
        <f>('WEIGHTED from Refinitive'!$B$3*'ISSUE SCORE from EIKON'!M17)+('WEIGHTED from Refinitive'!$B$4*'ISSUE SCORE from EIKON'!AB17)+('WEIGHTED from Refinitive'!$B$8*(2/3)*'ISSUE SCORE from EIKON'!BF17)+('WEIGHTED from Refinitive'!$B$9*'ISSUE SCORE from EIKON'!BU17)+(0.5*'WEIGHTED from Refinitive'!$B$10*'ISSUE SCORE from EIKON'!CJ17)+((1/3)*'WEIGHTED from Refinitive'!$B$16*'ISSUE SCORE from EIKON'!ER17)</f>
        <v>31.417264344262275</v>
      </c>
      <c r="I14" s="1">
        <f>('WEIGHTED from Refinitive'!$B$3*'ISSUE SCORE from EIKON'!N17)+('WEIGHTED from Refinitive'!$B$4*'ISSUE SCORE from EIKON'!AC17)+('WEIGHTED from Refinitive'!$B$8*(2/3)*'ISSUE SCORE from EIKON'!BG17)+('WEIGHTED from Refinitive'!$B$9*'ISSUE SCORE from EIKON'!BV17)+(0.5*'WEIGHTED from Refinitive'!$B$10*'ISSUE SCORE from EIKON'!CK17)+((1/3)*'WEIGHTED from Refinitive'!$B$16*'ISSUE SCORE from EIKON'!ES17)</f>
        <v>31.798645424888665</v>
      </c>
      <c r="J14" s="1">
        <f>('WEIGHTED from Refinitive'!$B$3*'ISSUE SCORE from EIKON'!O17)+('WEIGHTED from Refinitive'!$B$4*'ISSUE SCORE from EIKON'!AD17)+('WEIGHTED from Refinitive'!$B$8*(2/3)*'ISSUE SCORE from EIKON'!BH17)+('WEIGHTED from Refinitive'!$B$9*'ISSUE SCORE from EIKON'!BW17)+(0.5*'WEIGHTED from Refinitive'!$B$10*'ISSUE SCORE from EIKON'!CL17)+((1/3)*'WEIGHTED from Refinitive'!$B$16*'ISSUE SCORE from EIKON'!ET17)</f>
        <v>35.288812763184737</v>
      </c>
      <c r="K14" s="1">
        <f>('WEIGHTED from Refinitive'!$B$3*'ISSUE SCORE from EIKON'!P17)+('WEIGHTED from Refinitive'!$B$4*'ISSUE SCORE from EIKON'!AE17)+('WEIGHTED from Refinitive'!$B$8*(2/3)*'ISSUE SCORE from EIKON'!BI17)+('WEIGHTED from Refinitive'!$B$9*'ISSUE SCORE from EIKON'!BX17)+(0.5*'WEIGHTED from Refinitive'!$B$10*'ISSUE SCORE from EIKON'!CM17)+((1/3)*'WEIGHTED from Refinitive'!$B$16*'ISSUE SCORE from EIKON'!EU17)</f>
        <v>36.460274749943849</v>
      </c>
      <c r="L14" s="1">
        <f>('WEIGHTED from Refinitive'!$B$3*'ISSUE SCORE from EIKON'!Q17)+('WEIGHTED from Refinitive'!$B$4*'ISSUE SCORE from EIKON'!AF17)+('WEIGHTED from Refinitive'!$B$8*(2/3)*'ISSUE SCORE from EIKON'!BJ17)+('WEIGHTED from Refinitive'!$B$9*'ISSUE SCORE from EIKON'!BY17)+(0.5*'WEIGHTED from Refinitive'!$B$10*'ISSUE SCORE from EIKON'!CN17)+((1/3)*'WEIGHTED from Refinitive'!$B$16*'ISSUE SCORE from EIKON'!EV17)</f>
        <v>31.940699716331206</v>
      </c>
      <c r="M14" s="1">
        <f>('WEIGHTED from Refinitive'!$B$3*'ISSUE SCORE from EIKON'!R17)+('WEIGHTED from Refinitive'!$B$4*'ISSUE SCORE from EIKON'!AG17)+('WEIGHTED from Refinitive'!$B$8*(2/3)*'ISSUE SCORE from EIKON'!BK17)+('WEIGHTED from Refinitive'!$B$9*'ISSUE SCORE from EIKON'!BZ17)+(0.5*'WEIGHTED from Refinitive'!$B$10*'ISSUE SCORE from EIKON'!CO17)+((1/3)*'WEIGHTED from Refinitive'!$B$16*'ISSUE SCORE from EIKON'!EW17)</f>
        <v>30.167803030303013</v>
      </c>
      <c r="N14" s="1">
        <f>('WEIGHTED from Refinitive'!$B$3*'ISSUE SCORE from EIKON'!S17)+('WEIGHTED from Refinitive'!$B$4*'ISSUE SCORE from EIKON'!AH17)+('WEIGHTED from Refinitive'!$B$8*(2/3)*'ISSUE SCORE from EIKON'!BL17)+('WEIGHTED from Refinitive'!$B$9*'ISSUE SCORE from EIKON'!CA17)+(0.5*'WEIGHTED from Refinitive'!$B$10*'ISSUE SCORE from EIKON'!CP17)+((1/3)*'WEIGHTED from Refinitive'!$B$16*'ISSUE SCORE from EIKON'!EX17)</f>
        <v>29.815681181039565</v>
      </c>
      <c r="O14" s="1">
        <f>('WEIGHTED from Refinitive'!$B$3*'ISSUE SCORE from EIKON'!T17)+('WEIGHTED from Refinitive'!$B$4*'ISSUE SCORE from EIKON'!AI17)+('WEIGHTED from Refinitive'!$B$8*(2/3)*'ISSUE SCORE from EIKON'!BM17)+('WEIGHTED from Refinitive'!$B$9*'ISSUE SCORE from EIKON'!CB17)+(0.5*'WEIGHTED from Refinitive'!$B$10*'ISSUE SCORE from EIKON'!CQ17)+((1/3)*'WEIGHTED from Refinitive'!$B$16*'ISSUE SCORE from EIKON'!EY17)</f>
        <v>27.00262476459508</v>
      </c>
      <c r="P14" s="1">
        <f>('WEIGHTED from Refinitive'!$B$3*'ISSUE SCORE from EIKON'!U17)+('WEIGHTED from Refinitive'!$B$4*'ISSUE SCORE from EIKON'!AJ17)+('WEIGHTED from Refinitive'!$B$8*(2/3)*'ISSUE SCORE from EIKON'!BN17)+('WEIGHTED from Refinitive'!$B$9*'ISSUE SCORE from EIKON'!CC17)+(0.5*'WEIGHTED from Refinitive'!$B$10*'ISSUE SCORE from EIKON'!CR17)+((1/3)*'WEIGHTED from Refinitive'!$B$16*'ISSUE SCORE from EIKON'!EZ17)</f>
        <v>25.45496744634675</v>
      </c>
    </row>
    <row r="15" spans="1:16" ht="15">
      <c r="A15" s="1" t="s">
        <v>845</v>
      </c>
      <c r="B15" s="1">
        <f>('WEIGHTED from Refinitive'!$B$3*'ISSUE SCORE from EIKON'!G18)+('WEIGHTED from Refinitive'!$B$4*'ISSUE SCORE from EIKON'!V18)+('WEIGHTED from Refinitive'!$B$8*(2/3)*'ISSUE SCORE from EIKON'!AZ18)+('WEIGHTED from Refinitive'!$B$9*'ISSUE SCORE from EIKON'!BO18)+(0.5*'WEIGHTED from Refinitive'!$B$10*'ISSUE SCORE from EIKON'!CD18)+((1/3)*'WEIGHTED from Refinitive'!$B$16*'ISSUE SCORE from EIKON'!EL18)</f>
        <v>24.526550289841914</v>
      </c>
      <c r="C15" s="1">
        <f>('WEIGHTED from Refinitive'!$B$3*'ISSUE SCORE from EIKON'!H18)+('WEIGHTED from Refinitive'!$B$4*'ISSUE SCORE from EIKON'!W18)+('WEIGHTED from Refinitive'!$B$8*(2/3)*'ISSUE SCORE from EIKON'!BA18)+('WEIGHTED from Refinitive'!$B$9*'ISSUE SCORE from EIKON'!BP18)+(0.5*'WEIGHTED from Refinitive'!$B$10*'ISSUE SCORE from EIKON'!CE18)+((1/3)*'WEIGHTED from Refinitive'!$B$16*'ISSUE SCORE from EIKON'!EM18)</f>
        <v>21.46639440134517</v>
      </c>
      <c r="D15" s="1">
        <f>('WEIGHTED from Refinitive'!$B$3*'ISSUE SCORE from EIKON'!I18)+('WEIGHTED from Refinitive'!$B$4*'ISSUE SCORE from EIKON'!X18)+('WEIGHTED from Refinitive'!$B$8*(2/3)*'ISSUE SCORE from EIKON'!BB18)+('WEIGHTED from Refinitive'!$B$9*'ISSUE SCORE from EIKON'!BQ18)+(0.5*'WEIGHTED from Refinitive'!$B$10*'ISSUE SCORE from EIKON'!CF18)+((1/3)*'WEIGHTED from Refinitive'!$B$16*'ISSUE SCORE from EIKON'!EN18)</f>
        <v>23.681493199950978</v>
      </c>
      <c r="E15" s="1">
        <f>('WEIGHTED from Refinitive'!$B$3*'ISSUE SCORE from EIKON'!J18)+('WEIGHTED from Refinitive'!$B$4*'ISSUE SCORE from EIKON'!Y18)+('WEIGHTED from Refinitive'!$B$8*(2/3)*'ISSUE SCORE from EIKON'!BC18)+('WEIGHTED from Refinitive'!$B$9*'ISSUE SCORE from EIKON'!BR18)+(0.5*'WEIGHTED from Refinitive'!$B$10*'ISSUE SCORE from EIKON'!CG18)+((1/3)*'WEIGHTED from Refinitive'!$B$16*'ISSUE SCORE from EIKON'!EO18)</f>
        <v>22.144536856343358</v>
      </c>
      <c r="F15" s="1">
        <f>('WEIGHTED from Refinitive'!$B$3*'ISSUE SCORE from EIKON'!K18)+('WEIGHTED from Refinitive'!$B$4*'ISSUE SCORE from EIKON'!Z18)+('WEIGHTED from Refinitive'!$B$8*(2/3)*'ISSUE SCORE from EIKON'!BD18)+('WEIGHTED from Refinitive'!$B$9*'ISSUE SCORE from EIKON'!BS18)+(0.5*'WEIGHTED from Refinitive'!$B$10*'ISSUE SCORE from EIKON'!CH18)+((1/3)*'WEIGHTED from Refinitive'!$B$16*'ISSUE SCORE from EIKON'!EP18)</f>
        <v>18.33186813186812</v>
      </c>
      <c r="G15" s="1">
        <f>('WEIGHTED from Refinitive'!$B$3*'ISSUE SCORE from EIKON'!L18)+('WEIGHTED from Refinitive'!$B$4*'ISSUE SCORE from EIKON'!AA18)+('WEIGHTED from Refinitive'!$B$8*(2/3)*'ISSUE SCORE from EIKON'!BE18)+('WEIGHTED from Refinitive'!$B$9*'ISSUE SCORE from EIKON'!BT18)+(0.5*'WEIGHTED from Refinitive'!$B$10*'ISSUE SCORE from EIKON'!CI18)+((1/3)*'WEIGHTED from Refinitive'!$B$16*'ISSUE SCORE from EIKON'!EQ18)</f>
        <v>16.121674510572912</v>
      </c>
      <c r="H15" s="1">
        <f>('WEIGHTED from Refinitive'!$B$3*'ISSUE SCORE from EIKON'!M18)+('WEIGHTED from Refinitive'!$B$4*'ISSUE SCORE from EIKON'!AB18)+('WEIGHTED from Refinitive'!$B$8*(2/3)*'ISSUE SCORE from EIKON'!BF18)+('WEIGHTED from Refinitive'!$B$9*'ISSUE SCORE from EIKON'!BU18)+(0.5*'WEIGHTED from Refinitive'!$B$10*'ISSUE SCORE from EIKON'!CJ18)+((1/3)*'WEIGHTED from Refinitive'!$B$16*'ISSUE SCORE from EIKON'!ER18)</f>
        <v>16.712193816375457</v>
      </c>
      <c r="I15" s="1">
        <f>('WEIGHTED from Refinitive'!$B$3*'ISSUE SCORE from EIKON'!N18)+('WEIGHTED from Refinitive'!$B$4*'ISSUE SCORE from EIKON'!AC18)+('WEIGHTED from Refinitive'!$B$8*(2/3)*'ISSUE SCORE from EIKON'!BG18)+('WEIGHTED from Refinitive'!$B$9*'ISSUE SCORE from EIKON'!BV18)+(0.5*'WEIGHTED from Refinitive'!$B$10*'ISSUE SCORE from EIKON'!CK18)+((1/3)*'WEIGHTED from Refinitive'!$B$16*'ISSUE SCORE from EIKON'!ES18)</f>
        <v>9.3703039617486183</v>
      </c>
      <c r="J15" s="1">
        <f>('WEIGHTED from Refinitive'!$B$3*'ISSUE SCORE from EIKON'!O18)+('WEIGHTED from Refinitive'!$B$4*'ISSUE SCORE from EIKON'!AD18)+('WEIGHTED from Refinitive'!$B$8*(2/3)*'ISSUE SCORE from EIKON'!BH18)+('WEIGHTED from Refinitive'!$B$9*'ISSUE SCORE from EIKON'!BW18)+(0.5*'WEIGHTED from Refinitive'!$B$10*'ISSUE SCORE from EIKON'!CL18)+((1/3)*'WEIGHTED from Refinitive'!$B$16*'ISSUE SCORE from EIKON'!ET18)</f>
        <v>12.196979900538732</v>
      </c>
      <c r="K15" s="1">
        <f>('WEIGHTED from Refinitive'!$B$3*'ISSUE SCORE from EIKON'!P18)+('WEIGHTED from Refinitive'!$B$4*'ISSUE SCORE from EIKON'!AE18)+('WEIGHTED from Refinitive'!$B$8*(2/3)*'ISSUE SCORE from EIKON'!BI18)+('WEIGHTED from Refinitive'!$B$9*'ISSUE SCORE from EIKON'!BX18)+(0.5*'WEIGHTED from Refinitive'!$B$10*'ISSUE SCORE from EIKON'!CM18)+((1/3)*'WEIGHTED from Refinitive'!$B$16*'ISSUE SCORE from EIKON'!EU18)</f>
        <v>14.012897066594036</v>
      </c>
      <c r="L15" s="1">
        <f>('WEIGHTED from Refinitive'!$B$3*'ISSUE SCORE from EIKON'!Q18)+('WEIGHTED from Refinitive'!$B$4*'ISSUE SCORE from EIKON'!AF18)+('WEIGHTED from Refinitive'!$B$8*(2/3)*'ISSUE SCORE from EIKON'!BJ18)+('WEIGHTED from Refinitive'!$B$9*'ISSUE SCORE from EIKON'!BY18)+(0.5*'WEIGHTED from Refinitive'!$B$10*'ISSUE SCORE from EIKON'!CN18)+((1/3)*'WEIGHTED from Refinitive'!$B$16*'ISSUE SCORE from EIKON'!EV18)</f>
        <v>13.131391708862322</v>
      </c>
      <c r="M15" s="1">
        <f>('WEIGHTED from Refinitive'!$B$3*'ISSUE SCORE from EIKON'!R18)+('WEIGHTED from Refinitive'!$B$4*'ISSUE SCORE from EIKON'!AG18)+('WEIGHTED from Refinitive'!$B$8*(2/3)*'ISSUE SCORE from EIKON'!BK18)+('WEIGHTED from Refinitive'!$B$9*'ISSUE SCORE from EIKON'!BZ18)+(0.5*'WEIGHTED from Refinitive'!$B$10*'ISSUE SCORE from EIKON'!CO18)+((1/3)*'WEIGHTED from Refinitive'!$B$16*'ISSUE SCORE from EIKON'!EW18)</f>
        <v>15.45539345910816</v>
      </c>
      <c r="N15" s="1">
        <f>('WEIGHTED from Refinitive'!$B$3*'ISSUE SCORE from EIKON'!S18)+('WEIGHTED from Refinitive'!$B$4*'ISSUE SCORE from EIKON'!AH18)+('WEIGHTED from Refinitive'!$B$8*(2/3)*'ISSUE SCORE from EIKON'!BL18)+('WEIGHTED from Refinitive'!$B$9*'ISSUE SCORE from EIKON'!CA18)+(0.5*'WEIGHTED from Refinitive'!$B$10*'ISSUE SCORE from EIKON'!CP18)+((1/3)*'WEIGHTED from Refinitive'!$B$16*'ISSUE SCORE from EIKON'!EX18)</f>
        <v>13.956565656565632</v>
      </c>
      <c r="O15" s="1">
        <f>('WEIGHTED from Refinitive'!$B$3*'ISSUE SCORE from EIKON'!T18)+('WEIGHTED from Refinitive'!$B$4*'ISSUE SCORE from EIKON'!AI18)+('WEIGHTED from Refinitive'!$B$8*(2/3)*'ISSUE SCORE from EIKON'!BM18)+('WEIGHTED from Refinitive'!$B$9*'ISSUE SCORE from EIKON'!CB18)+(0.5*'WEIGHTED from Refinitive'!$B$10*'ISSUE SCORE from EIKON'!CQ18)+((1/3)*'WEIGHTED from Refinitive'!$B$16*'ISSUE SCORE from EIKON'!EY18)</f>
        <v>14.333980607494636</v>
      </c>
      <c r="P15" s="1">
        <f>('WEIGHTED from Refinitive'!$B$3*'ISSUE SCORE from EIKON'!U18)+('WEIGHTED from Refinitive'!$B$4*'ISSUE SCORE from EIKON'!AJ18)+('WEIGHTED from Refinitive'!$B$8*(2/3)*'ISSUE SCORE from EIKON'!BN18)+('WEIGHTED from Refinitive'!$B$9*'ISSUE SCORE from EIKON'!CC18)+(0.5*'WEIGHTED from Refinitive'!$B$10*'ISSUE SCORE from EIKON'!CR18)+((1/3)*'WEIGHTED from Refinitive'!$B$16*'ISSUE SCORE from EIKON'!EZ18)</f>
        <v>0</v>
      </c>
    </row>
    <row r="16" spans="1:16" ht="15">
      <c r="A16" s="1" t="s">
        <v>841</v>
      </c>
      <c r="B16" s="1">
        <f>('WEIGHTED from Refinitive'!$B$3*'ISSUE SCORE from EIKON'!G19)+('WEIGHTED from Refinitive'!$B$4*'ISSUE SCORE from EIKON'!V19)+('WEIGHTED from Refinitive'!$B$8*(2/3)*'ISSUE SCORE from EIKON'!AZ19)+('WEIGHTED from Refinitive'!$B$9*'ISSUE SCORE from EIKON'!BO19)+(0.5*'WEIGHTED from Refinitive'!$B$10*'ISSUE SCORE from EIKON'!CD19)+((1/3)*'WEIGHTED from Refinitive'!$B$16*'ISSUE SCORE from EIKON'!EL19)</f>
        <v>35.133726728723389</v>
      </c>
      <c r="C16" s="1">
        <f>('WEIGHTED from Refinitive'!$B$3*'ISSUE SCORE from EIKON'!H19)+('WEIGHTED from Refinitive'!$B$4*'ISSUE SCORE from EIKON'!W19)+('WEIGHTED from Refinitive'!$B$8*(2/3)*'ISSUE SCORE from EIKON'!BA19)+('WEIGHTED from Refinitive'!$B$9*'ISSUE SCORE from EIKON'!BP19)+(0.5*'WEIGHTED from Refinitive'!$B$10*'ISSUE SCORE from EIKON'!CE19)+((1/3)*'WEIGHTED from Refinitive'!$B$16*'ISSUE SCORE from EIKON'!EM19)</f>
        <v>36.360615079365061</v>
      </c>
      <c r="D16" s="1">
        <f>('WEIGHTED from Refinitive'!$B$3*'ISSUE SCORE from EIKON'!I19)+('WEIGHTED from Refinitive'!$B$4*'ISSUE SCORE from EIKON'!X19)+('WEIGHTED from Refinitive'!$B$8*(2/3)*'ISSUE SCORE from EIKON'!BB19)+('WEIGHTED from Refinitive'!$B$9*'ISSUE SCORE from EIKON'!BQ19)+(0.5*'WEIGHTED from Refinitive'!$B$10*'ISSUE SCORE from EIKON'!CF19)+((1/3)*'WEIGHTED from Refinitive'!$B$16*'ISSUE SCORE from EIKON'!EN19)</f>
        <v>34.336830448213533</v>
      </c>
      <c r="E16" s="1">
        <f>('WEIGHTED from Refinitive'!$B$3*'ISSUE SCORE from EIKON'!J19)+('WEIGHTED from Refinitive'!$B$4*'ISSUE SCORE from EIKON'!Y19)+('WEIGHTED from Refinitive'!$B$8*(2/3)*'ISSUE SCORE from EIKON'!BC19)+('WEIGHTED from Refinitive'!$B$9*'ISSUE SCORE from EIKON'!BR19)+(0.5*'WEIGHTED from Refinitive'!$B$10*'ISSUE SCORE from EIKON'!CG19)+((1/3)*'WEIGHTED from Refinitive'!$B$16*'ISSUE SCORE from EIKON'!EO19)</f>
        <v>26.16920261941447</v>
      </c>
      <c r="F16" s="1">
        <f>('WEIGHTED from Refinitive'!$B$3*'ISSUE SCORE from EIKON'!K19)+('WEIGHTED from Refinitive'!$B$4*'ISSUE SCORE from EIKON'!Z19)+('WEIGHTED from Refinitive'!$B$8*(2/3)*'ISSUE SCORE from EIKON'!BD19)+('WEIGHTED from Refinitive'!$B$9*'ISSUE SCORE from EIKON'!BS19)+(0.5*'WEIGHTED from Refinitive'!$B$10*'ISSUE SCORE from EIKON'!CH19)+((1/3)*'WEIGHTED from Refinitive'!$B$16*'ISSUE SCORE from EIKON'!EP19)</f>
        <v>22.763341750841736</v>
      </c>
      <c r="G16" s="1">
        <f>('WEIGHTED from Refinitive'!$B$3*'ISSUE SCORE from EIKON'!L19)+('WEIGHTED from Refinitive'!$B$4*'ISSUE SCORE from EIKON'!AA19)+('WEIGHTED from Refinitive'!$B$8*(2/3)*'ISSUE SCORE from EIKON'!BE19)+('WEIGHTED from Refinitive'!$B$9*'ISSUE SCORE from EIKON'!BT19)+(0.5*'WEIGHTED from Refinitive'!$B$10*'ISSUE SCORE from EIKON'!CI19)+((1/3)*'WEIGHTED from Refinitive'!$B$16*'ISSUE SCORE from EIKON'!EQ19)</f>
        <v>13.258581235697925</v>
      </c>
      <c r="H16" s="1">
        <f>('WEIGHTED from Refinitive'!$B$3*'ISSUE SCORE from EIKON'!M19)+('WEIGHTED from Refinitive'!$B$4*'ISSUE SCORE from EIKON'!AB19)+('WEIGHTED from Refinitive'!$B$8*(2/3)*'ISSUE SCORE from EIKON'!BF19)+('WEIGHTED from Refinitive'!$B$9*'ISSUE SCORE from EIKON'!BU19)+(0.5*'WEIGHTED from Refinitive'!$B$10*'ISSUE SCORE from EIKON'!CJ19)+((1/3)*'WEIGHTED from Refinitive'!$B$16*'ISSUE SCORE from EIKON'!ER19)</f>
        <v>15.114445841189996</v>
      </c>
      <c r="I16" s="1">
        <f>('WEIGHTED from Refinitive'!$B$3*'ISSUE SCORE from EIKON'!N19)+('WEIGHTED from Refinitive'!$B$4*'ISSUE SCORE from EIKON'!AC19)+('WEIGHTED from Refinitive'!$B$8*(2/3)*'ISSUE SCORE from EIKON'!BG19)+('WEIGHTED from Refinitive'!$B$9*'ISSUE SCORE from EIKON'!BV19)+(0.5*'WEIGHTED from Refinitive'!$B$10*'ISSUE SCORE from EIKON'!CK19)+((1/3)*'WEIGHTED from Refinitive'!$B$16*'ISSUE SCORE from EIKON'!ES19)</f>
        <v>15.148015873015847</v>
      </c>
      <c r="J16" s="1">
        <f>('WEIGHTED from Refinitive'!$B$3*'ISSUE SCORE from EIKON'!O19)+('WEIGHTED from Refinitive'!$B$4*'ISSUE SCORE from EIKON'!AD19)+('WEIGHTED from Refinitive'!$B$8*(2/3)*'ISSUE SCORE from EIKON'!BH19)+('WEIGHTED from Refinitive'!$B$9*'ISSUE SCORE from EIKON'!BW19)+(0.5*'WEIGHTED from Refinitive'!$B$10*'ISSUE SCORE from EIKON'!CL19)+((1/3)*'WEIGHTED from Refinitive'!$B$16*'ISSUE SCORE from EIKON'!ET19)</f>
        <v>13.233440170940145</v>
      </c>
      <c r="K16" s="1">
        <f>('WEIGHTED from Refinitive'!$B$3*'ISSUE SCORE from EIKON'!P19)+('WEIGHTED from Refinitive'!$B$4*'ISSUE SCORE from EIKON'!AE19)+('WEIGHTED from Refinitive'!$B$8*(2/3)*'ISSUE SCORE from EIKON'!BI19)+('WEIGHTED from Refinitive'!$B$9*'ISSUE SCORE from EIKON'!BX19)+(0.5*'WEIGHTED from Refinitive'!$B$10*'ISSUE SCORE from EIKON'!CM19)+((1/3)*'WEIGHTED from Refinitive'!$B$16*'ISSUE SCORE from EIKON'!EU19)</f>
        <v>13.276190476190472</v>
      </c>
      <c r="L16" s="1">
        <f>('WEIGHTED from Refinitive'!$B$3*'ISSUE SCORE from EIKON'!Q19)+('WEIGHTED from Refinitive'!$B$4*'ISSUE SCORE from EIKON'!AF19)+('WEIGHTED from Refinitive'!$B$8*(2/3)*'ISSUE SCORE from EIKON'!BJ19)+('WEIGHTED from Refinitive'!$B$9*'ISSUE SCORE from EIKON'!BY19)+(0.5*'WEIGHTED from Refinitive'!$B$10*'ISSUE SCORE from EIKON'!CN19)+((1/3)*'WEIGHTED from Refinitive'!$B$16*'ISSUE SCORE from EIKON'!EV19)</f>
        <v>9.4079301075268607</v>
      </c>
      <c r="M16" s="1">
        <f>('WEIGHTED from Refinitive'!$B$3*'ISSUE SCORE from EIKON'!R19)+('WEIGHTED from Refinitive'!$B$4*'ISSUE SCORE from EIKON'!AG19)+('WEIGHTED from Refinitive'!$B$8*(2/3)*'ISSUE SCORE from EIKON'!BK19)+('WEIGHTED from Refinitive'!$B$9*'ISSUE SCORE from EIKON'!BZ19)+(0.5*'WEIGHTED from Refinitive'!$B$10*'ISSUE SCORE from EIKON'!CO19)+((1/3)*'WEIGHTED from Refinitive'!$B$16*'ISSUE SCORE from EIKON'!EW19)</f>
        <v>11.918520578420438</v>
      </c>
      <c r="N16" s="1">
        <f>('WEIGHTED from Refinitive'!$B$3*'ISSUE SCORE from EIKON'!S19)+('WEIGHTED from Refinitive'!$B$4*'ISSUE SCORE from EIKON'!AH19)+('WEIGHTED from Refinitive'!$B$8*(2/3)*'ISSUE SCORE from EIKON'!BL19)+('WEIGHTED from Refinitive'!$B$9*'ISSUE SCORE from EIKON'!CA19)+(0.5*'WEIGHTED from Refinitive'!$B$10*'ISSUE SCORE from EIKON'!CP19)+((1/3)*'WEIGHTED from Refinitive'!$B$16*'ISSUE SCORE from EIKON'!EX19)</f>
        <v>14.541382575757561</v>
      </c>
      <c r="O16" s="1">
        <f>('WEIGHTED from Refinitive'!$B$3*'ISSUE SCORE from EIKON'!T19)+('WEIGHTED from Refinitive'!$B$4*'ISSUE SCORE from EIKON'!AI19)+('WEIGHTED from Refinitive'!$B$8*(2/3)*'ISSUE SCORE from EIKON'!BM19)+('WEIGHTED from Refinitive'!$B$9*'ISSUE SCORE from EIKON'!CB19)+(0.5*'WEIGHTED from Refinitive'!$B$10*'ISSUE SCORE from EIKON'!CQ19)+((1/3)*'WEIGHTED from Refinitive'!$B$16*'ISSUE SCORE from EIKON'!EY19)</f>
        <v>12.152270047169791</v>
      </c>
      <c r="P16" s="1">
        <f>('WEIGHTED from Refinitive'!$B$3*'ISSUE SCORE from EIKON'!U19)+('WEIGHTED from Refinitive'!$B$4*'ISSUE SCORE from EIKON'!AJ19)+('WEIGHTED from Refinitive'!$B$8*(2/3)*'ISSUE SCORE from EIKON'!BN19)+('WEIGHTED from Refinitive'!$B$9*'ISSUE SCORE from EIKON'!CC19)+(0.5*'WEIGHTED from Refinitive'!$B$10*'ISSUE SCORE from EIKON'!CR19)+((1/3)*'WEIGHTED from Refinitive'!$B$16*'ISSUE SCORE from EIKON'!EZ19)</f>
        <v>10.805125725338494</v>
      </c>
    </row>
    <row r="17" spans="1:16" ht="15">
      <c r="A17" s="1" t="s">
        <v>622</v>
      </c>
      <c r="B17" s="1">
        <f>('WEIGHTED from Refinitive'!$B$3*'ISSUE SCORE from EIKON'!G20)+('WEIGHTED from Refinitive'!$B$4*'ISSUE SCORE from EIKON'!V20)+('WEIGHTED from Refinitive'!$B$8*(2/3)*'ISSUE SCORE from EIKON'!AZ20)+('WEIGHTED from Refinitive'!$B$9*'ISSUE SCORE from EIKON'!BO20)+(0.5*'WEIGHTED from Refinitive'!$B$10*'ISSUE SCORE from EIKON'!CD20)+((1/3)*'WEIGHTED from Refinitive'!$B$16*'ISSUE SCORE from EIKON'!EL20)</f>
        <v>21.343031873893551</v>
      </c>
      <c r="C17" s="1">
        <f>('WEIGHTED from Refinitive'!$B$3*'ISSUE SCORE from EIKON'!H20)+('WEIGHTED from Refinitive'!$B$4*'ISSUE SCORE from EIKON'!W20)+('WEIGHTED from Refinitive'!$B$8*(2/3)*'ISSUE SCORE from EIKON'!BA20)+('WEIGHTED from Refinitive'!$B$9*'ISSUE SCORE from EIKON'!BP20)+(0.5*'WEIGHTED from Refinitive'!$B$10*'ISSUE SCORE from EIKON'!CE20)+((1/3)*'WEIGHTED from Refinitive'!$B$16*'ISSUE SCORE from EIKON'!EM20)</f>
        <v>23.052272938272406</v>
      </c>
      <c r="D17" s="1">
        <f>('WEIGHTED from Refinitive'!$B$3*'ISSUE SCORE from EIKON'!I20)+('WEIGHTED from Refinitive'!$B$4*'ISSUE SCORE from EIKON'!X20)+('WEIGHTED from Refinitive'!$B$8*(2/3)*'ISSUE SCORE from EIKON'!BB20)+('WEIGHTED from Refinitive'!$B$9*'ISSUE SCORE from EIKON'!BQ20)+(0.5*'WEIGHTED from Refinitive'!$B$10*'ISSUE SCORE from EIKON'!CF20)+((1/3)*'WEIGHTED from Refinitive'!$B$16*'ISSUE SCORE from EIKON'!EN20)</f>
        <v>20.335089160850412</v>
      </c>
      <c r="E17" s="1">
        <f>('WEIGHTED from Refinitive'!$B$3*'ISSUE SCORE from EIKON'!J20)+('WEIGHTED from Refinitive'!$B$4*'ISSUE SCORE from EIKON'!Y20)+('WEIGHTED from Refinitive'!$B$8*(2/3)*'ISSUE SCORE from EIKON'!BC20)+('WEIGHTED from Refinitive'!$B$9*'ISSUE SCORE from EIKON'!BR20)+(0.5*'WEIGHTED from Refinitive'!$B$10*'ISSUE SCORE from EIKON'!CG20)+((1/3)*'WEIGHTED from Refinitive'!$B$16*'ISSUE SCORE from EIKON'!EO20)</f>
        <v>21.208427151616384</v>
      </c>
      <c r="F17" s="1">
        <f>('WEIGHTED from Refinitive'!$B$3*'ISSUE SCORE from EIKON'!K20)+('WEIGHTED from Refinitive'!$B$4*'ISSUE SCORE from EIKON'!Z20)+('WEIGHTED from Refinitive'!$B$8*(2/3)*'ISSUE SCORE from EIKON'!BD20)+('WEIGHTED from Refinitive'!$B$9*'ISSUE SCORE from EIKON'!BS20)+(0.5*'WEIGHTED from Refinitive'!$B$10*'ISSUE SCORE from EIKON'!CH20)+((1/3)*'WEIGHTED from Refinitive'!$B$16*'ISSUE SCORE from EIKON'!EP20)</f>
        <v>18.975683645494954</v>
      </c>
      <c r="G17" s="1">
        <f>('WEIGHTED from Refinitive'!$B$3*'ISSUE SCORE from EIKON'!L20)+('WEIGHTED from Refinitive'!$B$4*'ISSUE SCORE from EIKON'!AA20)+('WEIGHTED from Refinitive'!$B$8*(2/3)*'ISSUE SCORE from EIKON'!BE20)+('WEIGHTED from Refinitive'!$B$9*'ISSUE SCORE from EIKON'!BT20)+(0.5*'WEIGHTED from Refinitive'!$B$10*'ISSUE SCORE from EIKON'!CI20)+((1/3)*'WEIGHTED from Refinitive'!$B$16*'ISSUE SCORE from EIKON'!EQ20)</f>
        <v>20.850364259178836</v>
      </c>
      <c r="H17" s="1">
        <f>('WEIGHTED from Refinitive'!$B$3*'ISSUE SCORE from EIKON'!M20)+('WEIGHTED from Refinitive'!$B$4*'ISSUE SCORE from EIKON'!AB20)+('WEIGHTED from Refinitive'!$B$8*(2/3)*'ISSUE SCORE from EIKON'!BF20)+('WEIGHTED from Refinitive'!$B$9*'ISSUE SCORE from EIKON'!BU20)+(0.5*'WEIGHTED from Refinitive'!$B$10*'ISSUE SCORE from EIKON'!CJ20)+((1/3)*'WEIGHTED from Refinitive'!$B$16*'ISSUE SCORE from EIKON'!ER20)</f>
        <v>19.079027461260786</v>
      </c>
      <c r="I17" s="1">
        <f>('WEIGHTED from Refinitive'!$B$3*'ISSUE SCORE from EIKON'!N20)+('WEIGHTED from Refinitive'!$B$4*'ISSUE SCORE from EIKON'!AC20)+('WEIGHTED from Refinitive'!$B$8*(2/3)*'ISSUE SCORE from EIKON'!BG20)+('WEIGHTED from Refinitive'!$B$9*'ISSUE SCORE from EIKON'!BV20)+(0.5*'WEIGHTED from Refinitive'!$B$10*'ISSUE SCORE from EIKON'!CK20)+((1/3)*'WEIGHTED from Refinitive'!$B$16*'ISSUE SCORE from EIKON'!ES20)</f>
        <v>17.87648343970298</v>
      </c>
      <c r="J17" s="1">
        <f>('WEIGHTED from Refinitive'!$B$3*'ISSUE SCORE from EIKON'!O20)+('WEIGHTED from Refinitive'!$B$4*'ISSUE SCORE from EIKON'!AD20)+('WEIGHTED from Refinitive'!$B$8*(2/3)*'ISSUE SCORE from EIKON'!BH20)+('WEIGHTED from Refinitive'!$B$9*'ISSUE SCORE from EIKON'!BW20)+(0.5*'WEIGHTED from Refinitive'!$B$10*'ISSUE SCORE from EIKON'!CL20)+((1/3)*'WEIGHTED from Refinitive'!$B$16*'ISSUE SCORE from EIKON'!ET20)</f>
        <v>20.089729985634047</v>
      </c>
      <c r="K17" s="1">
        <f>('WEIGHTED from Refinitive'!$B$3*'ISSUE SCORE from EIKON'!P20)+('WEIGHTED from Refinitive'!$B$4*'ISSUE SCORE from EIKON'!AE20)+('WEIGHTED from Refinitive'!$B$8*(2/3)*'ISSUE SCORE from EIKON'!BI20)+('WEIGHTED from Refinitive'!$B$9*'ISSUE SCORE from EIKON'!BX20)+(0.5*'WEIGHTED from Refinitive'!$B$10*'ISSUE SCORE from EIKON'!CM20)+((1/3)*'WEIGHTED from Refinitive'!$B$16*'ISSUE SCORE from EIKON'!EU20)</f>
        <v>24.394121448752021</v>
      </c>
      <c r="L17" s="1">
        <f>('WEIGHTED from Refinitive'!$B$3*'ISSUE SCORE from EIKON'!Q20)+('WEIGHTED from Refinitive'!$B$4*'ISSUE SCORE from EIKON'!AF20)+('WEIGHTED from Refinitive'!$B$8*(2/3)*'ISSUE SCORE from EIKON'!BJ20)+('WEIGHTED from Refinitive'!$B$9*'ISSUE SCORE from EIKON'!BY20)+(0.5*'WEIGHTED from Refinitive'!$B$10*'ISSUE SCORE from EIKON'!CN20)+((1/3)*'WEIGHTED from Refinitive'!$B$16*'ISSUE SCORE from EIKON'!EV20)</f>
        <v>26.910687389263842</v>
      </c>
      <c r="M17" s="1">
        <f>('WEIGHTED from Refinitive'!$B$3*'ISSUE SCORE from EIKON'!R20)+('WEIGHTED from Refinitive'!$B$4*'ISSUE SCORE from EIKON'!AG20)+('WEIGHTED from Refinitive'!$B$8*(2/3)*'ISSUE SCORE from EIKON'!BK20)+('WEIGHTED from Refinitive'!$B$9*'ISSUE SCORE from EIKON'!BZ20)+(0.5*'WEIGHTED from Refinitive'!$B$10*'ISSUE SCORE from EIKON'!CO20)+((1/3)*'WEIGHTED from Refinitive'!$B$16*'ISSUE SCORE from EIKON'!EW20)</f>
        <v>18.436123394021834</v>
      </c>
      <c r="N17" s="1">
        <f>('WEIGHTED from Refinitive'!$B$3*'ISSUE SCORE from EIKON'!S20)+('WEIGHTED from Refinitive'!$B$4*'ISSUE SCORE from EIKON'!AH20)+('WEIGHTED from Refinitive'!$B$8*(2/3)*'ISSUE SCORE from EIKON'!BL20)+('WEIGHTED from Refinitive'!$B$9*'ISSUE SCORE from EIKON'!CA20)+(0.5*'WEIGHTED from Refinitive'!$B$10*'ISSUE SCORE from EIKON'!CP20)+((1/3)*'WEIGHTED from Refinitive'!$B$16*'ISSUE SCORE from EIKON'!EX20)</f>
        <v>18.024730178497276</v>
      </c>
      <c r="O17" s="1">
        <f>('WEIGHTED from Refinitive'!$B$3*'ISSUE SCORE from EIKON'!T20)+('WEIGHTED from Refinitive'!$B$4*'ISSUE SCORE from EIKON'!AI20)+('WEIGHTED from Refinitive'!$B$8*(2/3)*'ISSUE SCORE from EIKON'!BM20)+('WEIGHTED from Refinitive'!$B$9*'ISSUE SCORE from EIKON'!CB20)+(0.5*'WEIGHTED from Refinitive'!$B$10*'ISSUE SCORE from EIKON'!CQ20)+((1/3)*'WEIGHTED from Refinitive'!$B$16*'ISSUE SCORE from EIKON'!EY20)</f>
        <v>18.326903222677203</v>
      </c>
      <c r="P17" s="1">
        <f>('WEIGHTED from Refinitive'!$B$3*'ISSUE SCORE from EIKON'!U20)+('WEIGHTED from Refinitive'!$B$4*'ISSUE SCORE from EIKON'!AJ20)+('WEIGHTED from Refinitive'!$B$8*(2/3)*'ISSUE SCORE from EIKON'!BN20)+('WEIGHTED from Refinitive'!$B$9*'ISSUE SCORE from EIKON'!CC20)+(0.5*'WEIGHTED from Refinitive'!$B$10*'ISSUE SCORE from EIKON'!CR20)+((1/3)*'WEIGHTED from Refinitive'!$B$16*'ISSUE SCORE from EIKON'!EZ20)</f>
        <v>15.66304143126176</v>
      </c>
    </row>
    <row r="18" spans="1:16" ht="15">
      <c r="A18" s="1" t="s">
        <v>869</v>
      </c>
      <c r="B18" s="1">
        <f>('WEIGHTED from Refinitive'!$B$3*'ISSUE SCORE from EIKON'!G21)+('WEIGHTED from Refinitive'!$B$4*'ISSUE SCORE from EIKON'!V21)+('WEIGHTED from Refinitive'!$B$8*(2/3)*'ISSUE SCORE from EIKON'!AZ21)+('WEIGHTED from Refinitive'!$B$9*'ISSUE SCORE from EIKON'!BO21)+(0.5*'WEIGHTED from Refinitive'!$B$10*'ISSUE SCORE from EIKON'!CD21)+((1/3)*'WEIGHTED from Refinitive'!$B$16*'ISSUE SCORE from EIKON'!EL21)</f>
        <v>33.404845393456796</v>
      </c>
      <c r="C18" s="1">
        <f>('WEIGHTED from Refinitive'!$B$3*'ISSUE SCORE from EIKON'!H21)+('WEIGHTED from Refinitive'!$B$4*'ISSUE SCORE from EIKON'!W21)+('WEIGHTED from Refinitive'!$B$8*(2/3)*'ISSUE SCORE from EIKON'!BA21)+('WEIGHTED from Refinitive'!$B$9*'ISSUE SCORE from EIKON'!BP21)+(0.5*'WEIGHTED from Refinitive'!$B$10*'ISSUE SCORE from EIKON'!CE21)+((1/3)*'WEIGHTED from Refinitive'!$B$16*'ISSUE SCORE from EIKON'!EM21)</f>
        <v>31.726948718331908</v>
      </c>
      <c r="D18" s="1">
        <f>('WEIGHTED from Refinitive'!$B$3*'ISSUE SCORE from EIKON'!I21)+('WEIGHTED from Refinitive'!$B$4*'ISSUE SCORE from EIKON'!X21)+('WEIGHTED from Refinitive'!$B$8*(2/3)*'ISSUE SCORE from EIKON'!BB21)+('WEIGHTED from Refinitive'!$B$9*'ISSUE SCORE from EIKON'!BQ21)+(0.5*'WEIGHTED from Refinitive'!$B$10*'ISSUE SCORE from EIKON'!CF21)+((1/3)*'WEIGHTED from Refinitive'!$B$16*'ISSUE SCORE from EIKON'!EN21)</f>
        <v>32.064846159632872</v>
      </c>
      <c r="E18" s="1">
        <f>('WEIGHTED from Refinitive'!$B$3*'ISSUE SCORE from EIKON'!J21)+('WEIGHTED from Refinitive'!$B$4*'ISSUE SCORE from EIKON'!Y21)+('WEIGHTED from Refinitive'!$B$8*(2/3)*'ISSUE SCORE from EIKON'!BC21)+('WEIGHTED from Refinitive'!$B$9*'ISSUE SCORE from EIKON'!BR21)+(0.5*'WEIGHTED from Refinitive'!$B$10*'ISSUE SCORE from EIKON'!CG21)+((1/3)*'WEIGHTED from Refinitive'!$B$16*'ISSUE SCORE from EIKON'!EO21)</f>
        <v>30.290164963241864</v>
      </c>
      <c r="F18" s="1">
        <f>('WEIGHTED from Refinitive'!$B$3*'ISSUE SCORE from EIKON'!K21)+('WEIGHTED from Refinitive'!$B$4*'ISSUE SCORE from EIKON'!Z21)+('WEIGHTED from Refinitive'!$B$8*(2/3)*'ISSUE SCORE from EIKON'!BD21)+('WEIGHTED from Refinitive'!$B$9*'ISSUE SCORE from EIKON'!BS21)+(0.5*'WEIGHTED from Refinitive'!$B$10*'ISSUE SCORE from EIKON'!CH21)+((1/3)*'WEIGHTED from Refinitive'!$B$16*'ISSUE SCORE from EIKON'!EP21)</f>
        <v>26.189642012833488</v>
      </c>
      <c r="G18" s="1">
        <f>('WEIGHTED from Refinitive'!$B$3*'ISSUE SCORE from EIKON'!L21)+('WEIGHTED from Refinitive'!$B$4*'ISSUE SCORE from EIKON'!AA21)+('WEIGHTED from Refinitive'!$B$8*(2/3)*'ISSUE SCORE from EIKON'!BE21)+('WEIGHTED from Refinitive'!$B$9*'ISSUE SCORE from EIKON'!BT21)+(0.5*'WEIGHTED from Refinitive'!$B$10*'ISSUE SCORE from EIKON'!CI21)+((1/3)*'WEIGHTED from Refinitive'!$B$16*'ISSUE SCORE from EIKON'!EQ21)</f>
        <v>26.024877305724559</v>
      </c>
      <c r="H18" s="1">
        <f>('WEIGHTED from Refinitive'!$B$3*'ISSUE SCORE from EIKON'!M21)+('WEIGHTED from Refinitive'!$B$4*'ISSUE SCORE from EIKON'!AB21)+('WEIGHTED from Refinitive'!$B$8*(2/3)*'ISSUE SCORE from EIKON'!BF21)+('WEIGHTED from Refinitive'!$B$9*'ISSUE SCORE from EIKON'!BU21)+(0.5*'WEIGHTED from Refinitive'!$B$10*'ISSUE SCORE from EIKON'!CJ21)+((1/3)*'WEIGHTED from Refinitive'!$B$16*'ISSUE SCORE from EIKON'!ER21)</f>
        <v>15.702355243799898</v>
      </c>
      <c r="I18" s="1">
        <f>('WEIGHTED from Refinitive'!$B$3*'ISSUE SCORE from EIKON'!N21)+('WEIGHTED from Refinitive'!$B$4*'ISSUE SCORE from EIKON'!AC21)+('WEIGHTED from Refinitive'!$B$8*(2/3)*'ISSUE SCORE from EIKON'!BG21)+('WEIGHTED from Refinitive'!$B$9*'ISSUE SCORE from EIKON'!BV21)+(0.5*'WEIGHTED from Refinitive'!$B$10*'ISSUE SCORE from EIKON'!CK21)+((1/3)*'WEIGHTED from Refinitive'!$B$16*'ISSUE SCORE from EIKON'!ES21)</f>
        <v>18.727286967418536</v>
      </c>
      <c r="J18" s="1">
        <f>('WEIGHTED from Refinitive'!$B$3*'ISSUE SCORE from EIKON'!O21)+('WEIGHTED from Refinitive'!$B$4*'ISSUE SCORE from EIKON'!AD21)+('WEIGHTED from Refinitive'!$B$8*(2/3)*'ISSUE SCORE from EIKON'!BH21)+('WEIGHTED from Refinitive'!$B$9*'ISSUE SCORE from EIKON'!BW21)+(0.5*'WEIGHTED from Refinitive'!$B$10*'ISSUE SCORE from EIKON'!CL21)+((1/3)*'WEIGHTED from Refinitive'!$B$16*'ISSUE SCORE from EIKON'!ET21)</f>
        <v>16.787621180855623</v>
      </c>
      <c r="K18" s="1">
        <f>('WEIGHTED from Refinitive'!$B$3*'ISSUE SCORE from EIKON'!P21)+('WEIGHTED from Refinitive'!$B$4*'ISSUE SCORE from EIKON'!AE21)+('WEIGHTED from Refinitive'!$B$8*(2/3)*'ISSUE SCORE from EIKON'!BI21)+('WEIGHTED from Refinitive'!$B$9*'ISSUE SCORE from EIKON'!BX21)+(0.5*'WEIGHTED from Refinitive'!$B$10*'ISSUE SCORE from EIKON'!CM21)+((1/3)*'WEIGHTED from Refinitive'!$B$16*'ISSUE SCORE from EIKON'!EU21)</f>
        <v>15.625817309435456</v>
      </c>
      <c r="L18" s="1">
        <f>('WEIGHTED from Refinitive'!$B$3*'ISSUE SCORE from EIKON'!Q21)+('WEIGHTED from Refinitive'!$B$4*'ISSUE SCORE from EIKON'!AF21)+('WEIGHTED from Refinitive'!$B$8*(2/3)*'ISSUE SCORE from EIKON'!BJ21)+('WEIGHTED from Refinitive'!$B$9*'ISSUE SCORE from EIKON'!BY21)+(0.5*'WEIGHTED from Refinitive'!$B$10*'ISSUE SCORE from EIKON'!CN21)+((1/3)*'WEIGHTED from Refinitive'!$B$16*'ISSUE SCORE from EIKON'!EV21)</f>
        <v>18.13496077040838</v>
      </c>
      <c r="M18" s="1">
        <f>('WEIGHTED from Refinitive'!$B$3*'ISSUE SCORE from EIKON'!R21)+('WEIGHTED from Refinitive'!$B$4*'ISSUE SCORE from EIKON'!AG21)+('WEIGHTED from Refinitive'!$B$8*(2/3)*'ISSUE SCORE from EIKON'!BK21)+('WEIGHTED from Refinitive'!$B$9*'ISSUE SCORE from EIKON'!BZ21)+(0.5*'WEIGHTED from Refinitive'!$B$10*'ISSUE SCORE from EIKON'!CO21)+((1/3)*'WEIGHTED from Refinitive'!$B$16*'ISSUE SCORE from EIKON'!EW21)</f>
        <v>20.870912614517248</v>
      </c>
      <c r="N18" s="1">
        <f>('WEIGHTED from Refinitive'!$B$3*'ISSUE SCORE from EIKON'!S21)+('WEIGHTED from Refinitive'!$B$4*'ISSUE SCORE from EIKON'!AH21)+('WEIGHTED from Refinitive'!$B$8*(2/3)*'ISSUE SCORE from EIKON'!BL21)+('WEIGHTED from Refinitive'!$B$9*'ISSUE SCORE from EIKON'!CA21)+(0.5*'WEIGHTED from Refinitive'!$B$10*'ISSUE SCORE from EIKON'!CP21)+((1/3)*'WEIGHTED from Refinitive'!$B$16*'ISSUE SCORE from EIKON'!EX21)</f>
        <v>17.014423133476836</v>
      </c>
      <c r="O18" s="1">
        <f>('WEIGHTED from Refinitive'!$B$3*'ISSUE SCORE from EIKON'!T21)+('WEIGHTED from Refinitive'!$B$4*'ISSUE SCORE from EIKON'!AI21)+('WEIGHTED from Refinitive'!$B$8*(2/3)*'ISSUE SCORE from EIKON'!BM21)+('WEIGHTED from Refinitive'!$B$9*'ISSUE SCORE from EIKON'!CB21)+(0.5*'WEIGHTED from Refinitive'!$B$10*'ISSUE SCORE from EIKON'!CQ21)+((1/3)*'WEIGHTED from Refinitive'!$B$16*'ISSUE SCORE from EIKON'!EY21)</f>
        <v>22.449549367769688</v>
      </c>
      <c r="P18" s="1">
        <f>('WEIGHTED from Refinitive'!$B$3*'ISSUE SCORE from EIKON'!U21)+('WEIGHTED from Refinitive'!$B$4*'ISSUE SCORE from EIKON'!AJ21)+('WEIGHTED from Refinitive'!$B$8*(2/3)*'ISSUE SCORE from EIKON'!BN21)+('WEIGHTED from Refinitive'!$B$9*'ISSUE SCORE from EIKON'!CC21)+(0.5*'WEIGHTED from Refinitive'!$B$10*'ISSUE SCORE from EIKON'!CR21)+((1/3)*'WEIGHTED from Refinitive'!$B$16*'ISSUE SCORE from EIKON'!EZ21)</f>
        <v>0</v>
      </c>
    </row>
    <row r="19" spans="1:16" ht="15">
      <c r="A19" s="1" t="s">
        <v>889</v>
      </c>
      <c r="B19" s="1">
        <f>('WEIGHTED from Refinitive'!$B$3*'ISSUE SCORE from EIKON'!G22)+('WEIGHTED from Refinitive'!$B$4*'ISSUE SCORE from EIKON'!V22)+('WEIGHTED from Refinitive'!$B$8*(2/3)*'ISSUE SCORE from EIKON'!AZ22)+('WEIGHTED from Refinitive'!$B$9*'ISSUE SCORE from EIKON'!BO22)+(0.5*'WEIGHTED from Refinitive'!$B$10*'ISSUE SCORE from EIKON'!CD22)+((1/3)*'WEIGHTED from Refinitive'!$B$16*'ISSUE SCORE from EIKON'!EL22)</f>
        <v>25.038821820701404</v>
      </c>
      <c r="C19" s="1">
        <f>('WEIGHTED from Refinitive'!$B$3*'ISSUE SCORE from EIKON'!H22)+('WEIGHTED from Refinitive'!$B$4*'ISSUE SCORE from EIKON'!W22)+('WEIGHTED from Refinitive'!$B$8*(2/3)*'ISSUE SCORE from EIKON'!BA22)+('WEIGHTED from Refinitive'!$B$9*'ISSUE SCORE from EIKON'!BP22)+(0.5*'WEIGHTED from Refinitive'!$B$10*'ISSUE SCORE from EIKON'!CE22)+((1/3)*'WEIGHTED from Refinitive'!$B$16*'ISSUE SCORE from EIKON'!EM22)</f>
        <v>25.135021229723115</v>
      </c>
      <c r="D19" s="1">
        <f>('WEIGHTED from Refinitive'!$B$3*'ISSUE SCORE from EIKON'!I22)+('WEIGHTED from Refinitive'!$B$4*'ISSUE SCORE from EIKON'!X22)+('WEIGHTED from Refinitive'!$B$8*(2/3)*'ISSUE SCORE from EIKON'!BB22)+('WEIGHTED from Refinitive'!$B$9*'ISSUE SCORE from EIKON'!BQ22)+(0.5*'WEIGHTED from Refinitive'!$B$10*'ISSUE SCORE from EIKON'!CF22)+((1/3)*'WEIGHTED from Refinitive'!$B$16*'ISSUE SCORE from EIKON'!EN22)</f>
        <v>23.529166638933798</v>
      </c>
      <c r="E19" s="1">
        <f>('WEIGHTED from Refinitive'!$B$3*'ISSUE SCORE from EIKON'!J22)+('WEIGHTED from Refinitive'!$B$4*'ISSUE SCORE from EIKON'!Y22)+('WEIGHTED from Refinitive'!$B$8*(2/3)*'ISSUE SCORE from EIKON'!BC22)+('WEIGHTED from Refinitive'!$B$9*'ISSUE SCORE from EIKON'!BR22)+(0.5*'WEIGHTED from Refinitive'!$B$10*'ISSUE SCORE from EIKON'!CG22)+((1/3)*'WEIGHTED from Refinitive'!$B$16*'ISSUE SCORE from EIKON'!EO22)</f>
        <v>26.862211912373677</v>
      </c>
      <c r="F19" s="1">
        <f>('WEIGHTED from Refinitive'!$B$3*'ISSUE SCORE from EIKON'!K22)+('WEIGHTED from Refinitive'!$B$4*'ISSUE SCORE from EIKON'!Z22)+('WEIGHTED from Refinitive'!$B$8*(2/3)*'ISSUE SCORE from EIKON'!BD22)+('WEIGHTED from Refinitive'!$B$9*'ISSUE SCORE from EIKON'!BS22)+(0.5*'WEIGHTED from Refinitive'!$B$10*'ISSUE SCORE from EIKON'!CH22)+((1/3)*'WEIGHTED from Refinitive'!$B$16*'ISSUE SCORE from EIKON'!EP22)</f>
        <v>22.924629393594891</v>
      </c>
      <c r="G19" s="1">
        <f>('WEIGHTED from Refinitive'!$B$3*'ISSUE SCORE from EIKON'!L22)+('WEIGHTED from Refinitive'!$B$4*'ISSUE SCORE from EIKON'!AA22)+('WEIGHTED from Refinitive'!$B$8*(2/3)*'ISSUE SCORE from EIKON'!BE22)+('WEIGHTED from Refinitive'!$B$9*'ISSUE SCORE from EIKON'!BT22)+(0.5*'WEIGHTED from Refinitive'!$B$10*'ISSUE SCORE from EIKON'!CI22)+((1/3)*'WEIGHTED from Refinitive'!$B$16*'ISSUE SCORE from EIKON'!EQ22)</f>
        <v>21.76168714414143</v>
      </c>
      <c r="H19" s="1">
        <f>('WEIGHTED from Refinitive'!$B$3*'ISSUE SCORE from EIKON'!M22)+('WEIGHTED from Refinitive'!$B$4*'ISSUE SCORE from EIKON'!AB22)+('WEIGHTED from Refinitive'!$B$8*(2/3)*'ISSUE SCORE from EIKON'!BF22)+('WEIGHTED from Refinitive'!$B$9*'ISSUE SCORE from EIKON'!BU22)+(0.5*'WEIGHTED from Refinitive'!$B$10*'ISSUE SCORE from EIKON'!CJ22)+((1/3)*'WEIGHTED from Refinitive'!$B$16*'ISSUE SCORE from EIKON'!ER22)</f>
        <v>22.998314391964669</v>
      </c>
      <c r="I19" s="1">
        <f>('WEIGHTED from Refinitive'!$B$3*'ISSUE SCORE from EIKON'!N22)+('WEIGHTED from Refinitive'!$B$4*'ISSUE SCORE from EIKON'!AC22)+('WEIGHTED from Refinitive'!$B$8*(2/3)*'ISSUE SCORE from EIKON'!BG22)+('WEIGHTED from Refinitive'!$B$9*'ISSUE SCORE from EIKON'!BV22)+(0.5*'WEIGHTED from Refinitive'!$B$10*'ISSUE SCORE from EIKON'!CK22)+((1/3)*'WEIGHTED from Refinitive'!$B$16*'ISSUE SCORE from EIKON'!ES22)</f>
        <v>23.321424719585824</v>
      </c>
      <c r="J19" s="1">
        <f>('WEIGHTED from Refinitive'!$B$3*'ISSUE SCORE from EIKON'!O22)+('WEIGHTED from Refinitive'!$B$4*'ISSUE SCORE from EIKON'!AD22)+('WEIGHTED from Refinitive'!$B$8*(2/3)*'ISSUE SCORE from EIKON'!BH22)+('WEIGHTED from Refinitive'!$B$9*'ISSUE SCORE from EIKON'!BW22)+(0.5*'WEIGHTED from Refinitive'!$B$10*'ISSUE SCORE from EIKON'!CL22)+((1/3)*'WEIGHTED from Refinitive'!$B$16*'ISSUE SCORE from EIKON'!ET22)</f>
        <v>21.098742198043183</v>
      </c>
      <c r="K19" s="1">
        <f>('WEIGHTED from Refinitive'!$B$3*'ISSUE SCORE from EIKON'!P22)+('WEIGHTED from Refinitive'!$B$4*'ISSUE SCORE from EIKON'!AE22)+('WEIGHTED from Refinitive'!$B$8*(2/3)*'ISSUE SCORE from EIKON'!BI22)+('WEIGHTED from Refinitive'!$B$9*'ISSUE SCORE from EIKON'!BX22)+(0.5*'WEIGHTED from Refinitive'!$B$10*'ISSUE SCORE from EIKON'!CM22)+((1/3)*'WEIGHTED from Refinitive'!$B$16*'ISSUE SCORE from EIKON'!EU22)</f>
        <v>15.719037661090191</v>
      </c>
      <c r="L19" s="1">
        <f>('WEIGHTED from Refinitive'!$B$3*'ISSUE SCORE from EIKON'!Q22)+('WEIGHTED from Refinitive'!$B$4*'ISSUE SCORE from EIKON'!AF22)+('WEIGHTED from Refinitive'!$B$8*(2/3)*'ISSUE SCORE from EIKON'!BJ22)+('WEIGHTED from Refinitive'!$B$9*'ISSUE SCORE from EIKON'!BY22)+(0.5*'WEIGHTED from Refinitive'!$B$10*'ISSUE SCORE from EIKON'!CN22)+((1/3)*'WEIGHTED from Refinitive'!$B$16*'ISSUE SCORE from EIKON'!EV22)</f>
        <v>15.906023285250665</v>
      </c>
      <c r="M19" s="1">
        <f>('WEIGHTED from Refinitive'!$B$3*'ISSUE SCORE from EIKON'!R22)+('WEIGHTED from Refinitive'!$B$4*'ISSUE SCORE from EIKON'!AG22)+('WEIGHTED from Refinitive'!$B$8*(2/3)*'ISSUE SCORE from EIKON'!BK22)+('WEIGHTED from Refinitive'!$B$9*'ISSUE SCORE from EIKON'!BZ22)+(0.5*'WEIGHTED from Refinitive'!$B$10*'ISSUE SCORE from EIKON'!CO22)+((1/3)*'WEIGHTED from Refinitive'!$B$16*'ISSUE SCORE from EIKON'!EW22)</f>
        <v>21.732549500673819</v>
      </c>
      <c r="N19" s="1">
        <f>('WEIGHTED from Refinitive'!$B$3*'ISSUE SCORE from EIKON'!S22)+('WEIGHTED from Refinitive'!$B$4*'ISSUE SCORE from EIKON'!AH22)+('WEIGHTED from Refinitive'!$B$8*(2/3)*'ISSUE SCORE from EIKON'!BL22)+('WEIGHTED from Refinitive'!$B$9*'ISSUE SCORE from EIKON'!CA22)+(0.5*'WEIGHTED from Refinitive'!$B$10*'ISSUE SCORE from EIKON'!CP22)+((1/3)*'WEIGHTED from Refinitive'!$B$16*'ISSUE SCORE from EIKON'!EX22)</f>
        <v>22.007649667405754</v>
      </c>
      <c r="O19" s="1">
        <f>('WEIGHTED from Refinitive'!$B$3*'ISSUE SCORE from EIKON'!T22)+('WEIGHTED from Refinitive'!$B$4*'ISSUE SCORE from EIKON'!AI22)+('WEIGHTED from Refinitive'!$B$8*(2/3)*'ISSUE SCORE from EIKON'!BM22)+('WEIGHTED from Refinitive'!$B$9*'ISSUE SCORE from EIKON'!CB22)+(0.5*'WEIGHTED from Refinitive'!$B$10*'ISSUE SCORE from EIKON'!CQ22)+((1/3)*'WEIGHTED from Refinitive'!$B$16*'ISSUE SCORE from EIKON'!EY22)</f>
        <v>16.89054396645761</v>
      </c>
      <c r="P19" s="1">
        <f>('WEIGHTED from Refinitive'!$B$3*'ISSUE SCORE from EIKON'!U22)+('WEIGHTED from Refinitive'!$B$4*'ISSUE SCORE from EIKON'!AJ22)+('WEIGHTED from Refinitive'!$B$8*(2/3)*'ISSUE SCORE from EIKON'!BN22)+('WEIGHTED from Refinitive'!$B$9*'ISSUE SCORE from EIKON'!CC22)+(0.5*'WEIGHTED from Refinitive'!$B$10*'ISSUE SCORE from EIKON'!CR22)+((1/3)*'WEIGHTED from Refinitive'!$B$16*'ISSUE SCORE from EIKON'!EZ22)</f>
        <v>18.267534895314039</v>
      </c>
    </row>
    <row r="20" spans="1:16" ht="15">
      <c r="A20" s="1" t="s">
        <v>810</v>
      </c>
      <c r="B20" s="1">
        <f>('WEIGHTED from Refinitive'!$B$3*'ISSUE SCORE from EIKON'!G23)+('WEIGHTED from Refinitive'!$B$4*'ISSUE SCORE from EIKON'!V23)+('WEIGHTED from Refinitive'!$B$8*(2/3)*'ISSUE SCORE from EIKON'!AZ23)+('WEIGHTED from Refinitive'!$B$9*'ISSUE SCORE from EIKON'!BO23)+(0.5*'WEIGHTED from Refinitive'!$B$10*'ISSUE SCORE from EIKON'!CD23)+((1/3)*'WEIGHTED from Refinitive'!$B$16*'ISSUE SCORE from EIKON'!EL23)</f>
        <v>13.086631876881974</v>
      </c>
      <c r="C20" s="1">
        <f>('WEIGHTED from Refinitive'!$B$3*'ISSUE SCORE from EIKON'!H23)+('WEIGHTED from Refinitive'!$B$4*'ISSUE SCORE from EIKON'!W23)+('WEIGHTED from Refinitive'!$B$8*(2/3)*'ISSUE SCORE from EIKON'!BA23)+('WEIGHTED from Refinitive'!$B$9*'ISSUE SCORE from EIKON'!BP23)+(0.5*'WEIGHTED from Refinitive'!$B$10*'ISSUE SCORE from EIKON'!CE23)+((1/3)*'WEIGHTED from Refinitive'!$B$16*'ISSUE SCORE from EIKON'!EM23)</f>
        <v>14.597803398004748</v>
      </c>
      <c r="D20" s="1">
        <f>('WEIGHTED from Refinitive'!$B$3*'ISSUE SCORE from EIKON'!I23)+('WEIGHTED from Refinitive'!$B$4*'ISSUE SCORE from EIKON'!X23)+('WEIGHTED from Refinitive'!$B$8*(2/3)*'ISSUE SCORE from EIKON'!BB23)+('WEIGHTED from Refinitive'!$B$9*'ISSUE SCORE from EIKON'!BQ23)+(0.5*'WEIGHTED from Refinitive'!$B$10*'ISSUE SCORE from EIKON'!CF23)+((1/3)*'WEIGHTED from Refinitive'!$B$16*'ISSUE SCORE from EIKON'!EN23)</f>
        <v>16.011122141947379</v>
      </c>
      <c r="E20" s="1">
        <f>('WEIGHTED from Refinitive'!$B$3*'ISSUE SCORE from EIKON'!J23)+('WEIGHTED from Refinitive'!$B$4*'ISSUE SCORE from EIKON'!Y23)+('WEIGHTED from Refinitive'!$B$8*(2/3)*'ISSUE SCORE from EIKON'!BC23)+('WEIGHTED from Refinitive'!$B$9*'ISSUE SCORE from EIKON'!BR23)+(0.5*'WEIGHTED from Refinitive'!$B$10*'ISSUE SCORE from EIKON'!CG23)+((1/3)*'WEIGHTED from Refinitive'!$B$16*'ISSUE SCORE from EIKON'!EO23)</f>
        <v>13.102751448130574</v>
      </c>
      <c r="F20" s="1">
        <f>('WEIGHTED from Refinitive'!$B$3*'ISSUE SCORE from EIKON'!K23)+('WEIGHTED from Refinitive'!$B$4*'ISSUE SCORE from EIKON'!Z23)+('WEIGHTED from Refinitive'!$B$8*(2/3)*'ISSUE SCORE from EIKON'!BD23)+('WEIGHTED from Refinitive'!$B$9*'ISSUE SCORE from EIKON'!BS23)+(0.5*'WEIGHTED from Refinitive'!$B$10*'ISSUE SCORE from EIKON'!CH23)+((1/3)*'WEIGHTED from Refinitive'!$B$16*'ISSUE SCORE from EIKON'!EP23)</f>
        <v>0</v>
      </c>
      <c r="G20" s="1">
        <f>('WEIGHTED from Refinitive'!$B$3*'ISSUE SCORE from EIKON'!L23)+('WEIGHTED from Refinitive'!$B$4*'ISSUE SCORE from EIKON'!AA23)+('WEIGHTED from Refinitive'!$B$8*(2/3)*'ISSUE SCORE from EIKON'!BE23)+('WEIGHTED from Refinitive'!$B$9*'ISSUE SCORE from EIKON'!BT23)+(0.5*'WEIGHTED from Refinitive'!$B$10*'ISSUE SCORE from EIKON'!CI23)+((1/3)*'WEIGHTED from Refinitive'!$B$16*'ISSUE SCORE from EIKON'!EQ23)</f>
        <v>0</v>
      </c>
      <c r="H20" s="1">
        <f>('WEIGHTED from Refinitive'!$B$3*'ISSUE SCORE from EIKON'!M23)+('WEIGHTED from Refinitive'!$B$4*'ISSUE SCORE from EIKON'!AB23)+('WEIGHTED from Refinitive'!$B$8*(2/3)*'ISSUE SCORE from EIKON'!BF23)+('WEIGHTED from Refinitive'!$B$9*'ISSUE SCORE from EIKON'!BU23)+(0.5*'WEIGHTED from Refinitive'!$B$10*'ISSUE SCORE from EIKON'!CJ23)+((1/3)*'WEIGHTED from Refinitive'!$B$16*'ISSUE SCORE from EIKON'!ER23)</f>
        <v>0</v>
      </c>
      <c r="I20" s="1">
        <f>('WEIGHTED from Refinitive'!$B$3*'ISSUE SCORE from EIKON'!N23)+('WEIGHTED from Refinitive'!$B$4*'ISSUE SCORE from EIKON'!AC23)+('WEIGHTED from Refinitive'!$B$8*(2/3)*'ISSUE SCORE from EIKON'!BG23)+('WEIGHTED from Refinitive'!$B$9*'ISSUE SCORE from EIKON'!BV23)+(0.5*'WEIGHTED from Refinitive'!$B$10*'ISSUE SCORE from EIKON'!CK23)+((1/3)*'WEIGHTED from Refinitive'!$B$16*'ISSUE SCORE from EIKON'!ES23)</f>
        <v>0</v>
      </c>
      <c r="J20" s="1">
        <f>('WEIGHTED from Refinitive'!$B$3*'ISSUE SCORE from EIKON'!O23)+('WEIGHTED from Refinitive'!$B$4*'ISSUE SCORE from EIKON'!AD23)+('WEIGHTED from Refinitive'!$B$8*(2/3)*'ISSUE SCORE from EIKON'!BH23)+('WEIGHTED from Refinitive'!$B$9*'ISSUE SCORE from EIKON'!BW23)+(0.5*'WEIGHTED from Refinitive'!$B$10*'ISSUE SCORE from EIKON'!CL23)+((1/3)*'WEIGHTED from Refinitive'!$B$16*'ISSUE SCORE from EIKON'!ET23)</f>
        <v>0</v>
      </c>
      <c r="K20" s="1">
        <f>('WEIGHTED from Refinitive'!$B$3*'ISSUE SCORE from EIKON'!P23)+('WEIGHTED from Refinitive'!$B$4*'ISSUE SCORE from EIKON'!AE23)+('WEIGHTED from Refinitive'!$B$8*(2/3)*'ISSUE SCORE from EIKON'!BI23)+('WEIGHTED from Refinitive'!$B$9*'ISSUE SCORE from EIKON'!BX23)+(0.5*'WEIGHTED from Refinitive'!$B$10*'ISSUE SCORE from EIKON'!CM23)+((1/3)*'WEIGHTED from Refinitive'!$B$16*'ISSUE SCORE from EIKON'!EU23)</f>
        <v>0</v>
      </c>
      <c r="L20" s="1">
        <f>('WEIGHTED from Refinitive'!$B$3*'ISSUE SCORE from EIKON'!Q23)+('WEIGHTED from Refinitive'!$B$4*'ISSUE SCORE from EIKON'!AF23)+('WEIGHTED from Refinitive'!$B$8*(2/3)*'ISSUE SCORE from EIKON'!BJ23)+('WEIGHTED from Refinitive'!$B$9*'ISSUE SCORE from EIKON'!BY23)+(0.5*'WEIGHTED from Refinitive'!$B$10*'ISSUE SCORE from EIKON'!CN23)+((1/3)*'WEIGHTED from Refinitive'!$B$16*'ISSUE SCORE from EIKON'!EV23)</f>
        <v>0</v>
      </c>
      <c r="M20" s="1">
        <f>('WEIGHTED from Refinitive'!$B$3*'ISSUE SCORE from EIKON'!R23)+('WEIGHTED from Refinitive'!$B$4*'ISSUE SCORE from EIKON'!AG23)+('WEIGHTED from Refinitive'!$B$8*(2/3)*'ISSUE SCORE from EIKON'!BK23)+('WEIGHTED from Refinitive'!$B$9*'ISSUE SCORE from EIKON'!BZ23)+(0.5*'WEIGHTED from Refinitive'!$B$10*'ISSUE SCORE from EIKON'!CO23)+((1/3)*'WEIGHTED from Refinitive'!$B$16*'ISSUE SCORE from EIKON'!EW23)</f>
        <v>0</v>
      </c>
      <c r="N20" s="1">
        <f>('WEIGHTED from Refinitive'!$B$3*'ISSUE SCORE from EIKON'!S23)+('WEIGHTED from Refinitive'!$B$4*'ISSUE SCORE from EIKON'!AH23)+('WEIGHTED from Refinitive'!$B$8*(2/3)*'ISSUE SCORE from EIKON'!BL23)+('WEIGHTED from Refinitive'!$B$9*'ISSUE SCORE from EIKON'!CA23)+(0.5*'WEIGHTED from Refinitive'!$B$10*'ISSUE SCORE from EIKON'!CP23)+((1/3)*'WEIGHTED from Refinitive'!$B$16*'ISSUE SCORE from EIKON'!EX23)</f>
        <v>0</v>
      </c>
      <c r="O20" s="1">
        <f>('WEIGHTED from Refinitive'!$B$3*'ISSUE SCORE from EIKON'!T23)+('WEIGHTED from Refinitive'!$B$4*'ISSUE SCORE from EIKON'!AI23)+('WEIGHTED from Refinitive'!$B$8*(2/3)*'ISSUE SCORE from EIKON'!BM23)+('WEIGHTED from Refinitive'!$B$9*'ISSUE SCORE from EIKON'!CB23)+(0.5*'WEIGHTED from Refinitive'!$B$10*'ISSUE SCORE from EIKON'!CQ23)+((1/3)*'WEIGHTED from Refinitive'!$B$16*'ISSUE SCORE from EIKON'!EY23)</f>
        <v>0</v>
      </c>
      <c r="P20" s="1">
        <f>('WEIGHTED from Refinitive'!$B$3*'ISSUE SCORE from EIKON'!U23)+('WEIGHTED from Refinitive'!$B$4*'ISSUE SCORE from EIKON'!AJ23)+('WEIGHTED from Refinitive'!$B$8*(2/3)*'ISSUE SCORE from EIKON'!BN23)+('WEIGHTED from Refinitive'!$B$9*'ISSUE SCORE from EIKON'!CC23)+(0.5*'WEIGHTED from Refinitive'!$B$10*'ISSUE SCORE from EIKON'!CR23)+((1/3)*'WEIGHTED from Refinitive'!$B$16*'ISSUE SCORE from EIKON'!EZ23)</f>
        <v>0</v>
      </c>
    </row>
    <row r="21" spans="1:16" ht="15">
      <c r="A21" s="1" t="s">
        <v>934</v>
      </c>
      <c r="B21" s="1">
        <f>('WEIGHTED from Refinitive'!$B$3*'ISSUE SCORE from EIKON'!G24)+('WEIGHTED from Refinitive'!$B$4*'ISSUE SCORE from EIKON'!V24)+('WEIGHTED from Refinitive'!$B$8*(2/3)*'ISSUE SCORE from EIKON'!AZ24)+('WEIGHTED from Refinitive'!$B$9*'ISSUE SCORE from EIKON'!BO24)+(0.5*'WEIGHTED from Refinitive'!$B$10*'ISSUE SCORE from EIKON'!CD24)+((1/3)*'WEIGHTED from Refinitive'!$B$16*'ISSUE SCORE from EIKON'!EL24)</f>
        <v>24.036604330093787</v>
      </c>
      <c r="C21" s="1">
        <f>('WEIGHTED from Refinitive'!$B$3*'ISSUE SCORE from EIKON'!H24)+('WEIGHTED from Refinitive'!$B$4*'ISSUE SCORE from EIKON'!W24)+('WEIGHTED from Refinitive'!$B$8*(2/3)*'ISSUE SCORE from EIKON'!BA24)+('WEIGHTED from Refinitive'!$B$9*'ISSUE SCORE from EIKON'!BP24)+(0.5*'WEIGHTED from Refinitive'!$B$10*'ISSUE SCORE from EIKON'!CE24)+((1/3)*'WEIGHTED from Refinitive'!$B$16*'ISSUE SCORE from EIKON'!EM24)</f>
        <v>26.422286324082883</v>
      </c>
      <c r="D21" s="1">
        <f>('WEIGHTED from Refinitive'!$B$3*'ISSUE SCORE from EIKON'!I24)+('WEIGHTED from Refinitive'!$B$4*'ISSUE SCORE from EIKON'!X24)+('WEIGHTED from Refinitive'!$B$8*(2/3)*'ISSUE SCORE from EIKON'!BB24)+('WEIGHTED from Refinitive'!$B$9*'ISSUE SCORE from EIKON'!BQ24)+(0.5*'WEIGHTED from Refinitive'!$B$10*'ISSUE SCORE from EIKON'!CF24)+((1/3)*'WEIGHTED from Refinitive'!$B$16*'ISSUE SCORE from EIKON'!EN24)</f>
        <v>23.239972554204702</v>
      </c>
      <c r="E21" s="1">
        <f>('WEIGHTED from Refinitive'!$B$3*'ISSUE SCORE from EIKON'!J24)+('WEIGHTED from Refinitive'!$B$4*'ISSUE SCORE from EIKON'!Y24)+('WEIGHTED from Refinitive'!$B$8*(2/3)*'ISSUE SCORE from EIKON'!BC24)+('WEIGHTED from Refinitive'!$B$9*'ISSUE SCORE from EIKON'!BR24)+(0.5*'WEIGHTED from Refinitive'!$B$10*'ISSUE SCORE from EIKON'!CG24)+((1/3)*'WEIGHTED from Refinitive'!$B$16*'ISSUE SCORE from EIKON'!EO24)</f>
        <v>0</v>
      </c>
      <c r="F21" s="1">
        <f>('WEIGHTED from Refinitive'!$B$3*'ISSUE SCORE from EIKON'!K24)+('WEIGHTED from Refinitive'!$B$4*'ISSUE SCORE from EIKON'!Z24)+('WEIGHTED from Refinitive'!$B$8*(2/3)*'ISSUE SCORE from EIKON'!BD24)+('WEIGHTED from Refinitive'!$B$9*'ISSUE SCORE from EIKON'!BS24)+(0.5*'WEIGHTED from Refinitive'!$B$10*'ISSUE SCORE from EIKON'!CH24)+((1/3)*'WEIGHTED from Refinitive'!$B$16*'ISSUE SCORE from EIKON'!EP24)</f>
        <v>0</v>
      </c>
      <c r="G21" s="1">
        <f>('WEIGHTED from Refinitive'!$B$3*'ISSUE SCORE from EIKON'!L24)+('WEIGHTED from Refinitive'!$B$4*'ISSUE SCORE from EIKON'!AA24)+('WEIGHTED from Refinitive'!$B$8*(2/3)*'ISSUE SCORE from EIKON'!BE24)+('WEIGHTED from Refinitive'!$B$9*'ISSUE SCORE from EIKON'!BT24)+(0.5*'WEIGHTED from Refinitive'!$B$10*'ISSUE SCORE from EIKON'!CI24)+((1/3)*'WEIGHTED from Refinitive'!$B$16*'ISSUE SCORE from EIKON'!EQ24)</f>
        <v>0</v>
      </c>
      <c r="H21" s="1">
        <f>('WEIGHTED from Refinitive'!$B$3*'ISSUE SCORE from EIKON'!M24)+('WEIGHTED from Refinitive'!$B$4*'ISSUE SCORE from EIKON'!AB24)+('WEIGHTED from Refinitive'!$B$8*(2/3)*'ISSUE SCORE from EIKON'!BF24)+('WEIGHTED from Refinitive'!$B$9*'ISSUE SCORE from EIKON'!BU24)+(0.5*'WEIGHTED from Refinitive'!$B$10*'ISSUE SCORE from EIKON'!CJ24)+((1/3)*'WEIGHTED from Refinitive'!$B$16*'ISSUE SCORE from EIKON'!ER24)</f>
        <v>0</v>
      </c>
      <c r="I21" s="1">
        <f>('WEIGHTED from Refinitive'!$B$3*'ISSUE SCORE from EIKON'!N24)+('WEIGHTED from Refinitive'!$B$4*'ISSUE SCORE from EIKON'!AC24)+('WEIGHTED from Refinitive'!$B$8*(2/3)*'ISSUE SCORE from EIKON'!BG24)+('WEIGHTED from Refinitive'!$B$9*'ISSUE SCORE from EIKON'!BV24)+(0.5*'WEIGHTED from Refinitive'!$B$10*'ISSUE SCORE from EIKON'!CK24)+((1/3)*'WEIGHTED from Refinitive'!$B$16*'ISSUE SCORE from EIKON'!ES24)</f>
        <v>0</v>
      </c>
      <c r="J21" s="1">
        <f>('WEIGHTED from Refinitive'!$B$3*'ISSUE SCORE from EIKON'!O24)+('WEIGHTED from Refinitive'!$B$4*'ISSUE SCORE from EIKON'!AD24)+('WEIGHTED from Refinitive'!$B$8*(2/3)*'ISSUE SCORE from EIKON'!BH24)+('WEIGHTED from Refinitive'!$B$9*'ISSUE SCORE from EIKON'!BW24)+(0.5*'WEIGHTED from Refinitive'!$B$10*'ISSUE SCORE from EIKON'!CL24)+((1/3)*'WEIGHTED from Refinitive'!$B$16*'ISSUE SCORE from EIKON'!ET24)</f>
        <v>0</v>
      </c>
      <c r="K21" s="1">
        <f>('WEIGHTED from Refinitive'!$B$3*'ISSUE SCORE from EIKON'!P24)+('WEIGHTED from Refinitive'!$B$4*'ISSUE SCORE from EIKON'!AE24)+('WEIGHTED from Refinitive'!$B$8*(2/3)*'ISSUE SCORE from EIKON'!BI24)+('WEIGHTED from Refinitive'!$B$9*'ISSUE SCORE from EIKON'!BX24)+(0.5*'WEIGHTED from Refinitive'!$B$10*'ISSUE SCORE from EIKON'!CM24)+((1/3)*'WEIGHTED from Refinitive'!$B$16*'ISSUE SCORE from EIKON'!EU24)</f>
        <v>0</v>
      </c>
      <c r="L21" s="1">
        <f>('WEIGHTED from Refinitive'!$B$3*'ISSUE SCORE from EIKON'!Q24)+('WEIGHTED from Refinitive'!$B$4*'ISSUE SCORE from EIKON'!AF24)+('WEIGHTED from Refinitive'!$B$8*(2/3)*'ISSUE SCORE from EIKON'!BJ24)+('WEIGHTED from Refinitive'!$B$9*'ISSUE SCORE from EIKON'!BY24)+(0.5*'WEIGHTED from Refinitive'!$B$10*'ISSUE SCORE from EIKON'!CN24)+((1/3)*'WEIGHTED from Refinitive'!$B$16*'ISSUE SCORE from EIKON'!EV24)</f>
        <v>0</v>
      </c>
      <c r="M21" s="1">
        <f>('WEIGHTED from Refinitive'!$B$3*'ISSUE SCORE from EIKON'!R24)+('WEIGHTED from Refinitive'!$B$4*'ISSUE SCORE from EIKON'!AG24)+('WEIGHTED from Refinitive'!$B$8*(2/3)*'ISSUE SCORE from EIKON'!BK24)+('WEIGHTED from Refinitive'!$B$9*'ISSUE SCORE from EIKON'!BZ24)+(0.5*'WEIGHTED from Refinitive'!$B$10*'ISSUE SCORE from EIKON'!CO24)+((1/3)*'WEIGHTED from Refinitive'!$B$16*'ISSUE SCORE from EIKON'!EW24)</f>
        <v>0</v>
      </c>
      <c r="N21" s="1">
        <f>('WEIGHTED from Refinitive'!$B$3*'ISSUE SCORE from EIKON'!S24)+('WEIGHTED from Refinitive'!$B$4*'ISSUE SCORE from EIKON'!AH24)+('WEIGHTED from Refinitive'!$B$8*(2/3)*'ISSUE SCORE from EIKON'!BL24)+('WEIGHTED from Refinitive'!$B$9*'ISSUE SCORE from EIKON'!CA24)+(0.5*'WEIGHTED from Refinitive'!$B$10*'ISSUE SCORE from EIKON'!CP24)+((1/3)*'WEIGHTED from Refinitive'!$B$16*'ISSUE SCORE from EIKON'!EX24)</f>
        <v>0</v>
      </c>
      <c r="O21" s="1">
        <f>('WEIGHTED from Refinitive'!$B$3*'ISSUE SCORE from EIKON'!T24)+('WEIGHTED from Refinitive'!$B$4*'ISSUE SCORE from EIKON'!AI24)+('WEIGHTED from Refinitive'!$B$8*(2/3)*'ISSUE SCORE from EIKON'!BM24)+('WEIGHTED from Refinitive'!$B$9*'ISSUE SCORE from EIKON'!CB24)+(0.5*'WEIGHTED from Refinitive'!$B$10*'ISSUE SCORE from EIKON'!CQ24)+((1/3)*'WEIGHTED from Refinitive'!$B$16*'ISSUE SCORE from EIKON'!EY24)</f>
        <v>0</v>
      </c>
      <c r="P21" s="1">
        <f>('WEIGHTED from Refinitive'!$B$3*'ISSUE SCORE from EIKON'!U24)+('WEIGHTED from Refinitive'!$B$4*'ISSUE SCORE from EIKON'!AJ24)+('WEIGHTED from Refinitive'!$B$8*(2/3)*'ISSUE SCORE from EIKON'!BN24)+('WEIGHTED from Refinitive'!$B$9*'ISSUE SCORE from EIKON'!CC24)+(0.5*'WEIGHTED from Refinitive'!$B$10*'ISSUE SCORE from EIKON'!CR24)+((1/3)*'WEIGHTED from Refinitive'!$B$16*'ISSUE SCORE from EIKON'!EZ24)</f>
        <v>0</v>
      </c>
    </row>
    <row r="22" spans="1:16" ht="15">
      <c r="A22" s="1" t="s">
        <v>661</v>
      </c>
      <c r="B22" s="1">
        <f>('WEIGHTED from Refinitive'!$B$3*'ISSUE SCORE from EIKON'!G25)+('WEIGHTED from Refinitive'!$B$4*'ISSUE SCORE from EIKON'!V25)+('WEIGHTED from Refinitive'!$B$8*(2/3)*'ISSUE SCORE from EIKON'!AZ25)+('WEIGHTED from Refinitive'!$B$9*'ISSUE SCORE from EIKON'!BO25)+(0.5*'WEIGHTED from Refinitive'!$B$10*'ISSUE SCORE from EIKON'!CD25)+((1/3)*'WEIGHTED from Refinitive'!$B$16*'ISSUE SCORE from EIKON'!EL25)</f>
        <v>24.480660120021813</v>
      </c>
      <c r="C22" s="1">
        <f>('WEIGHTED from Refinitive'!$B$3*'ISSUE SCORE from EIKON'!H25)+('WEIGHTED from Refinitive'!$B$4*'ISSUE SCORE from EIKON'!W25)+('WEIGHTED from Refinitive'!$B$8*(2/3)*'ISSUE SCORE from EIKON'!BA25)+('WEIGHTED from Refinitive'!$B$9*'ISSUE SCORE from EIKON'!BP25)+(0.5*'WEIGHTED from Refinitive'!$B$10*'ISSUE SCORE from EIKON'!CE25)+((1/3)*'WEIGHTED from Refinitive'!$B$16*'ISSUE SCORE from EIKON'!EM25)</f>
        <v>22.58352534562211</v>
      </c>
      <c r="D22" s="1">
        <f>('WEIGHTED from Refinitive'!$B$3*'ISSUE SCORE from EIKON'!I25)+('WEIGHTED from Refinitive'!$B$4*'ISSUE SCORE from EIKON'!X25)+('WEIGHTED from Refinitive'!$B$8*(2/3)*'ISSUE SCORE from EIKON'!BB25)+('WEIGHTED from Refinitive'!$B$9*'ISSUE SCORE from EIKON'!BQ25)+(0.5*'WEIGHTED from Refinitive'!$B$10*'ISSUE SCORE from EIKON'!CF25)+((1/3)*'WEIGHTED from Refinitive'!$B$16*'ISSUE SCORE from EIKON'!EN25)</f>
        <v>20.159309503301735</v>
      </c>
      <c r="E22" s="1">
        <f>('WEIGHTED from Refinitive'!$B$3*'ISSUE SCORE from EIKON'!J25)+('WEIGHTED from Refinitive'!$B$4*'ISSUE SCORE from EIKON'!Y25)+('WEIGHTED from Refinitive'!$B$8*(2/3)*'ISSUE SCORE from EIKON'!BC25)+('WEIGHTED from Refinitive'!$B$9*'ISSUE SCORE from EIKON'!BR25)+(0.5*'WEIGHTED from Refinitive'!$B$10*'ISSUE SCORE from EIKON'!CG25)+((1/3)*'WEIGHTED from Refinitive'!$B$16*'ISSUE SCORE from EIKON'!EO25)</f>
        <v>17.290133477633457</v>
      </c>
      <c r="F22" s="1">
        <f>('WEIGHTED from Refinitive'!$B$3*'ISSUE SCORE from EIKON'!K25)+('WEIGHTED from Refinitive'!$B$4*'ISSUE SCORE from EIKON'!Z25)+('WEIGHTED from Refinitive'!$B$8*(2/3)*'ISSUE SCORE from EIKON'!BD25)+('WEIGHTED from Refinitive'!$B$9*'ISSUE SCORE from EIKON'!BS25)+(0.5*'WEIGHTED from Refinitive'!$B$10*'ISSUE SCORE from EIKON'!CH25)+((1/3)*'WEIGHTED from Refinitive'!$B$16*'ISSUE SCORE from EIKON'!EP25)</f>
        <v>11.061350574712629</v>
      </c>
      <c r="G22" s="1">
        <f>('WEIGHTED from Refinitive'!$B$3*'ISSUE SCORE from EIKON'!L25)+('WEIGHTED from Refinitive'!$B$4*'ISSUE SCORE from EIKON'!AA25)+('WEIGHTED from Refinitive'!$B$8*(2/3)*'ISSUE SCORE from EIKON'!BE25)+('WEIGHTED from Refinitive'!$B$9*'ISSUE SCORE from EIKON'!BT25)+(0.5*'WEIGHTED from Refinitive'!$B$10*'ISSUE SCORE from EIKON'!CI25)+((1/3)*'WEIGHTED from Refinitive'!$B$16*'ISSUE SCORE from EIKON'!EQ25)</f>
        <v>11.834543254688423</v>
      </c>
      <c r="H22" s="1">
        <f>('WEIGHTED from Refinitive'!$B$3*'ISSUE SCORE from EIKON'!M25)+('WEIGHTED from Refinitive'!$B$4*'ISSUE SCORE from EIKON'!AB25)+('WEIGHTED from Refinitive'!$B$8*(2/3)*'ISSUE SCORE from EIKON'!BF25)+('WEIGHTED from Refinitive'!$B$9*'ISSUE SCORE from EIKON'!BU25)+(0.5*'WEIGHTED from Refinitive'!$B$10*'ISSUE SCORE from EIKON'!CJ25)+((1/3)*'WEIGHTED from Refinitive'!$B$16*'ISSUE SCORE from EIKON'!ER25)</f>
        <v>0</v>
      </c>
      <c r="I22" s="1">
        <f>('WEIGHTED from Refinitive'!$B$3*'ISSUE SCORE from EIKON'!N25)+('WEIGHTED from Refinitive'!$B$4*'ISSUE SCORE from EIKON'!AC25)+('WEIGHTED from Refinitive'!$B$8*(2/3)*'ISSUE SCORE from EIKON'!BG25)+('WEIGHTED from Refinitive'!$B$9*'ISSUE SCORE from EIKON'!BV25)+(0.5*'WEIGHTED from Refinitive'!$B$10*'ISSUE SCORE from EIKON'!CK25)+((1/3)*'WEIGHTED from Refinitive'!$B$16*'ISSUE SCORE from EIKON'!ES25)</f>
        <v>0</v>
      </c>
      <c r="J22" s="1">
        <f>('WEIGHTED from Refinitive'!$B$3*'ISSUE SCORE from EIKON'!O25)+('WEIGHTED from Refinitive'!$B$4*'ISSUE SCORE from EIKON'!AD25)+('WEIGHTED from Refinitive'!$B$8*(2/3)*'ISSUE SCORE from EIKON'!BH25)+('WEIGHTED from Refinitive'!$B$9*'ISSUE SCORE from EIKON'!BW25)+(0.5*'WEIGHTED from Refinitive'!$B$10*'ISSUE SCORE from EIKON'!CL25)+((1/3)*'WEIGHTED from Refinitive'!$B$16*'ISSUE SCORE from EIKON'!ET25)</f>
        <v>0</v>
      </c>
      <c r="K22" s="1">
        <f>('WEIGHTED from Refinitive'!$B$3*'ISSUE SCORE from EIKON'!P25)+('WEIGHTED from Refinitive'!$B$4*'ISSUE SCORE from EIKON'!AE25)+('WEIGHTED from Refinitive'!$B$8*(2/3)*'ISSUE SCORE from EIKON'!BI25)+('WEIGHTED from Refinitive'!$B$9*'ISSUE SCORE from EIKON'!BX25)+(0.5*'WEIGHTED from Refinitive'!$B$10*'ISSUE SCORE from EIKON'!CM25)+((1/3)*'WEIGHTED from Refinitive'!$B$16*'ISSUE SCORE from EIKON'!EU25)</f>
        <v>0</v>
      </c>
      <c r="L22" s="1">
        <f>('WEIGHTED from Refinitive'!$B$3*'ISSUE SCORE from EIKON'!Q25)+('WEIGHTED from Refinitive'!$B$4*'ISSUE SCORE from EIKON'!AF25)+('WEIGHTED from Refinitive'!$B$8*(2/3)*'ISSUE SCORE from EIKON'!BJ25)+('WEIGHTED from Refinitive'!$B$9*'ISSUE SCORE from EIKON'!BY25)+(0.5*'WEIGHTED from Refinitive'!$B$10*'ISSUE SCORE from EIKON'!CN25)+((1/3)*'WEIGHTED from Refinitive'!$B$16*'ISSUE SCORE from EIKON'!EV25)</f>
        <v>0</v>
      </c>
      <c r="M22" s="1">
        <f>('WEIGHTED from Refinitive'!$B$3*'ISSUE SCORE from EIKON'!R25)+('WEIGHTED from Refinitive'!$B$4*'ISSUE SCORE from EIKON'!AG25)+('WEIGHTED from Refinitive'!$B$8*(2/3)*'ISSUE SCORE from EIKON'!BK25)+('WEIGHTED from Refinitive'!$B$9*'ISSUE SCORE from EIKON'!BZ25)+(0.5*'WEIGHTED from Refinitive'!$B$10*'ISSUE SCORE from EIKON'!CO25)+((1/3)*'WEIGHTED from Refinitive'!$B$16*'ISSUE SCORE from EIKON'!EW25)</f>
        <v>0</v>
      </c>
      <c r="N22" s="1">
        <f>('WEIGHTED from Refinitive'!$B$3*'ISSUE SCORE from EIKON'!S25)+('WEIGHTED from Refinitive'!$B$4*'ISSUE SCORE from EIKON'!AH25)+('WEIGHTED from Refinitive'!$B$8*(2/3)*'ISSUE SCORE from EIKON'!BL25)+('WEIGHTED from Refinitive'!$B$9*'ISSUE SCORE from EIKON'!CA25)+(0.5*'WEIGHTED from Refinitive'!$B$10*'ISSUE SCORE from EIKON'!CP25)+((1/3)*'WEIGHTED from Refinitive'!$B$16*'ISSUE SCORE from EIKON'!EX25)</f>
        <v>0</v>
      </c>
      <c r="O22" s="1">
        <f>('WEIGHTED from Refinitive'!$B$3*'ISSUE SCORE from EIKON'!T25)+('WEIGHTED from Refinitive'!$B$4*'ISSUE SCORE from EIKON'!AI25)+('WEIGHTED from Refinitive'!$B$8*(2/3)*'ISSUE SCORE from EIKON'!BM25)+('WEIGHTED from Refinitive'!$B$9*'ISSUE SCORE from EIKON'!CB25)+(0.5*'WEIGHTED from Refinitive'!$B$10*'ISSUE SCORE from EIKON'!CQ25)+((1/3)*'WEIGHTED from Refinitive'!$B$16*'ISSUE SCORE from EIKON'!EY25)</f>
        <v>0</v>
      </c>
      <c r="P22" s="1">
        <f>('WEIGHTED from Refinitive'!$B$3*'ISSUE SCORE from EIKON'!U25)+('WEIGHTED from Refinitive'!$B$4*'ISSUE SCORE from EIKON'!AJ25)+('WEIGHTED from Refinitive'!$B$8*(2/3)*'ISSUE SCORE from EIKON'!BN25)+('WEIGHTED from Refinitive'!$B$9*'ISSUE SCORE from EIKON'!CC25)+(0.5*'WEIGHTED from Refinitive'!$B$10*'ISSUE SCORE from EIKON'!CR25)+((1/3)*'WEIGHTED from Refinitive'!$B$16*'ISSUE SCORE from EIKON'!EZ25)</f>
        <v>0</v>
      </c>
    </row>
    <row r="23" spans="1:16" ht="15">
      <c r="A23" s="1" t="s">
        <v>953</v>
      </c>
      <c r="B23" s="1">
        <f>('WEIGHTED from Refinitive'!$B$3*'ISSUE SCORE from EIKON'!G26)+('WEIGHTED from Refinitive'!$B$4*'ISSUE SCORE from EIKON'!V26)+('WEIGHTED from Refinitive'!$B$8*(2/3)*'ISSUE SCORE from EIKON'!AZ26)+('WEIGHTED from Refinitive'!$B$9*'ISSUE SCORE from EIKON'!BO26)+(0.5*'WEIGHTED from Refinitive'!$B$10*'ISSUE SCORE from EIKON'!CD26)+((1/3)*'WEIGHTED from Refinitive'!$B$16*'ISSUE SCORE from EIKON'!EL26)</f>
        <v>18.408006900945701</v>
      </c>
      <c r="C23" s="1">
        <f>('WEIGHTED from Refinitive'!$B$3*'ISSUE SCORE from EIKON'!H26)+('WEIGHTED from Refinitive'!$B$4*'ISSUE SCORE from EIKON'!W26)+('WEIGHTED from Refinitive'!$B$8*(2/3)*'ISSUE SCORE from EIKON'!BA26)+('WEIGHTED from Refinitive'!$B$9*'ISSUE SCORE from EIKON'!BP26)+(0.5*'WEIGHTED from Refinitive'!$B$10*'ISSUE SCORE from EIKON'!CE26)+((1/3)*'WEIGHTED from Refinitive'!$B$16*'ISSUE SCORE from EIKON'!EM26)</f>
        <v>18.587580911435175</v>
      </c>
      <c r="D23" s="1">
        <f>('WEIGHTED from Refinitive'!$B$3*'ISSUE SCORE from EIKON'!I26)+('WEIGHTED from Refinitive'!$B$4*'ISSUE SCORE from EIKON'!X26)+('WEIGHTED from Refinitive'!$B$8*(2/3)*'ISSUE SCORE from EIKON'!BB26)+('WEIGHTED from Refinitive'!$B$9*'ISSUE SCORE from EIKON'!BQ26)+(0.5*'WEIGHTED from Refinitive'!$B$10*'ISSUE SCORE from EIKON'!CF26)+((1/3)*'WEIGHTED from Refinitive'!$B$16*'ISSUE SCORE from EIKON'!EN26)</f>
        <v>16.362677399955416</v>
      </c>
      <c r="E23" s="1">
        <f>('WEIGHTED from Refinitive'!$B$3*'ISSUE SCORE from EIKON'!J26)+('WEIGHTED from Refinitive'!$B$4*'ISSUE SCORE from EIKON'!Y26)+('WEIGHTED from Refinitive'!$B$8*(2/3)*'ISSUE SCORE from EIKON'!BC26)+('WEIGHTED from Refinitive'!$B$9*'ISSUE SCORE from EIKON'!BR26)+(0.5*'WEIGHTED from Refinitive'!$B$10*'ISSUE SCORE from EIKON'!CG26)+((1/3)*'WEIGHTED from Refinitive'!$B$16*'ISSUE SCORE from EIKON'!EO26)</f>
        <v>17.220218491445085</v>
      </c>
      <c r="F23" s="1">
        <f>('WEIGHTED from Refinitive'!$B$3*'ISSUE SCORE from EIKON'!K26)+('WEIGHTED from Refinitive'!$B$4*'ISSUE SCORE from EIKON'!Z26)+('WEIGHTED from Refinitive'!$B$8*(2/3)*'ISSUE SCORE from EIKON'!BD26)+('WEIGHTED from Refinitive'!$B$9*'ISSUE SCORE from EIKON'!BS26)+(0.5*'WEIGHTED from Refinitive'!$B$10*'ISSUE SCORE from EIKON'!CH26)+((1/3)*'WEIGHTED from Refinitive'!$B$16*'ISSUE SCORE from EIKON'!EP26)</f>
        <v>15.544131794131767</v>
      </c>
      <c r="G23" s="1">
        <f>('WEIGHTED from Refinitive'!$B$3*'ISSUE SCORE from EIKON'!L26)+('WEIGHTED from Refinitive'!$B$4*'ISSUE SCORE from EIKON'!AA26)+('WEIGHTED from Refinitive'!$B$8*(2/3)*'ISSUE SCORE from EIKON'!BE26)+('WEIGHTED from Refinitive'!$B$9*'ISSUE SCORE from EIKON'!BT26)+(0.5*'WEIGHTED from Refinitive'!$B$10*'ISSUE SCORE from EIKON'!CI26)+((1/3)*'WEIGHTED from Refinitive'!$B$16*'ISSUE SCORE from EIKON'!EQ26)</f>
        <v>19.073416369322928</v>
      </c>
      <c r="H23" s="1">
        <f>('WEIGHTED from Refinitive'!$B$3*'ISSUE SCORE from EIKON'!M26)+('WEIGHTED from Refinitive'!$B$4*'ISSUE SCORE from EIKON'!AB26)+('WEIGHTED from Refinitive'!$B$8*(2/3)*'ISSUE SCORE from EIKON'!BF26)+('WEIGHTED from Refinitive'!$B$9*'ISSUE SCORE from EIKON'!BU26)+(0.5*'WEIGHTED from Refinitive'!$B$10*'ISSUE SCORE from EIKON'!CJ26)+((1/3)*'WEIGHTED from Refinitive'!$B$16*'ISSUE SCORE from EIKON'!ER26)</f>
        <v>17.880691460120929</v>
      </c>
      <c r="I23" s="1">
        <f>('WEIGHTED from Refinitive'!$B$3*'ISSUE SCORE from EIKON'!N26)+('WEIGHTED from Refinitive'!$B$4*'ISSUE SCORE from EIKON'!AC26)+('WEIGHTED from Refinitive'!$B$8*(2/3)*'ISSUE SCORE from EIKON'!BG26)+('WEIGHTED from Refinitive'!$B$9*'ISSUE SCORE from EIKON'!BV26)+(0.5*'WEIGHTED from Refinitive'!$B$10*'ISSUE SCORE from EIKON'!CK26)+((1/3)*'WEIGHTED from Refinitive'!$B$16*'ISSUE SCORE from EIKON'!ES26)</f>
        <v>19.544821753838125</v>
      </c>
      <c r="J23" s="1">
        <f>('WEIGHTED from Refinitive'!$B$3*'ISSUE SCORE from EIKON'!O26)+('WEIGHTED from Refinitive'!$B$4*'ISSUE SCORE from EIKON'!AD26)+('WEIGHTED from Refinitive'!$B$8*(2/3)*'ISSUE SCORE from EIKON'!BH26)+('WEIGHTED from Refinitive'!$B$9*'ISSUE SCORE from EIKON'!BW26)+(0.5*'WEIGHTED from Refinitive'!$B$10*'ISSUE SCORE from EIKON'!CL26)+((1/3)*'WEIGHTED from Refinitive'!$B$16*'ISSUE SCORE from EIKON'!ET26)</f>
        <v>20.418494152046776</v>
      </c>
      <c r="K23" s="1">
        <f>('WEIGHTED from Refinitive'!$B$3*'ISSUE SCORE from EIKON'!P26)+('WEIGHTED from Refinitive'!$B$4*'ISSUE SCORE from EIKON'!AE26)+('WEIGHTED from Refinitive'!$B$8*(2/3)*'ISSUE SCORE from EIKON'!BI26)+('WEIGHTED from Refinitive'!$B$9*'ISSUE SCORE from EIKON'!BX26)+(0.5*'WEIGHTED from Refinitive'!$B$10*'ISSUE SCORE from EIKON'!CM26)+((1/3)*'WEIGHTED from Refinitive'!$B$16*'ISSUE SCORE from EIKON'!EU26)</f>
        <v>20.385523512214441</v>
      </c>
      <c r="L23" s="1">
        <f>('WEIGHTED from Refinitive'!$B$3*'ISSUE SCORE from EIKON'!Q26)+('WEIGHTED from Refinitive'!$B$4*'ISSUE SCORE from EIKON'!AF26)+('WEIGHTED from Refinitive'!$B$8*(2/3)*'ISSUE SCORE from EIKON'!BJ26)+('WEIGHTED from Refinitive'!$B$9*'ISSUE SCORE from EIKON'!BY26)+(0.5*'WEIGHTED from Refinitive'!$B$10*'ISSUE SCORE from EIKON'!CN26)+((1/3)*'WEIGHTED from Refinitive'!$B$16*'ISSUE SCORE from EIKON'!EV26)</f>
        <v>0</v>
      </c>
      <c r="M23" s="1">
        <f>('WEIGHTED from Refinitive'!$B$3*'ISSUE SCORE from EIKON'!R26)+('WEIGHTED from Refinitive'!$B$4*'ISSUE SCORE from EIKON'!AG26)+('WEIGHTED from Refinitive'!$B$8*(2/3)*'ISSUE SCORE from EIKON'!BK26)+('WEIGHTED from Refinitive'!$B$9*'ISSUE SCORE from EIKON'!BZ26)+(0.5*'WEIGHTED from Refinitive'!$B$10*'ISSUE SCORE from EIKON'!CO26)+((1/3)*'WEIGHTED from Refinitive'!$B$16*'ISSUE SCORE from EIKON'!EW26)</f>
        <v>0</v>
      </c>
      <c r="N23" s="1">
        <f>('WEIGHTED from Refinitive'!$B$3*'ISSUE SCORE from EIKON'!S26)+('WEIGHTED from Refinitive'!$B$4*'ISSUE SCORE from EIKON'!AH26)+('WEIGHTED from Refinitive'!$B$8*(2/3)*'ISSUE SCORE from EIKON'!BL26)+('WEIGHTED from Refinitive'!$B$9*'ISSUE SCORE from EIKON'!CA26)+(0.5*'WEIGHTED from Refinitive'!$B$10*'ISSUE SCORE from EIKON'!CP26)+((1/3)*'WEIGHTED from Refinitive'!$B$16*'ISSUE SCORE from EIKON'!EX26)</f>
        <v>0</v>
      </c>
      <c r="O23" s="1">
        <f>('WEIGHTED from Refinitive'!$B$3*'ISSUE SCORE from EIKON'!T26)+('WEIGHTED from Refinitive'!$B$4*'ISSUE SCORE from EIKON'!AI26)+('WEIGHTED from Refinitive'!$B$8*(2/3)*'ISSUE SCORE from EIKON'!BM26)+('WEIGHTED from Refinitive'!$B$9*'ISSUE SCORE from EIKON'!CB26)+(0.5*'WEIGHTED from Refinitive'!$B$10*'ISSUE SCORE from EIKON'!CQ26)+((1/3)*'WEIGHTED from Refinitive'!$B$16*'ISSUE SCORE from EIKON'!EY26)</f>
        <v>0</v>
      </c>
      <c r="P23" s="1">
        <f>('WEIGHTED from Refinitive'!$B$3*'ISSUE SCORE from EIKON'!U26)+('WEIGHTED from Refinitive'!$B$4*'ISSUE SCORE from EIKON'!AJ26)+('WEIGHTED from Refinitive'!$B$8*(2/3)*'ISSUE SCORE from EIKON'!BN26)+('WEIGHTED from Refinitive'!$B$9*'ISSUE SCORE from EIKON'!CC26)+(0.5*'WEIGHTED from Refinitive'!$B$10*'ISSUE SCORE from EIKON'!CR26)+((1/3)*'WEIGHTED from Refinitive'!$B$16*'ISSUE SCORE from EIKON'!EZ26)</f>
        <v>0</v>
      </c>
    </row>
    <row r="24" spans="1:16" ht="15">
      <c r="A24" s="1" t="s">
        <v>639</v>
      </c>
      <c r="B24" s="1">
        <f>('WEIGHTED from Refinitive'!$B$3*'ISSUE SCORE from EIKON'!G27)+('WEIGHTED from Refinitive'!$B$4*'ISSUE SCORE from EIKON'!V27)+('WEIGHTED from Refinitive'!$B$8*(2/3)*'ISSUE SCORE from EIKON'!AZ27)+('WEIGHTED from Refinitive'!$B$9*'ISSUE SCORE from EIKON'!BO27)+(0.5*'WEIGHTED from Refinitive'!$B$10*'ISSUE SCORE from EIKON'!CD27)+((1/3)*'WEIGHTED from Refinitive'!$B$16*'ISSUE SCORE from EIKON'!EL27)</f>
        <v>34.546265684780074</v>
      </c>
      <c r="C24" s="1">
        <f>('WEIGHTED from Refinitive'!$B$3*'ISSUE SCORE from EIKON'!H27)+('WEIGHTED from Refinitive'!$B$4*'ISSUE SCORE from EIKON'!W27)+('WEIGHTED from Refinitive'!$B$8*(2/3)*'ISSUE SCORE from EIKON'!BA27)+('WEIGHTED from Refinitive'!$B$9*'ISSUE SCORE from EIKON'!BP27)+(0.5*'WEIGHTED from Refinitive'!$B$10*'ISSUE SCORE from EIKON'!CE27)+((1/3)*'WEIGHTED from Refinitive'!$B$16*'ISSUE SCORE from EIKON'!EM27)</f>
        <v>31.92194650366649</v>
      </c>
      <c r="D24" s="1">
        <f>('WEIGHTED from Refinitive'!$B$3*'ISSUE SCORE from EIKON'!I27)+('WEIGHTED from Refinitive'!$B$4*'ISSUE SCORE from EIKON'!X27)+('WEIGHTED from Refinitive'!$B$8*(2/3)*'ISSUE SCORE from EIKON'!BB27)+('WEIGHTED from Refinitive'!$B$9*'ISSUE SCORE from EIKON'!BQ27)+(0.5*'WEIGHTED from Refinitive'!$B$10*'ISSUE SCORE from EIKON'!CF27)+((1/3)*'WEIGHTED from Refinitive'!$B$16*'ISSUE SCORE from EIKON'!EN27)</f>
        <v>31.326887541919607</v>
      </c>
      <c r="E24" s="1">
        <f>('WEIGHTED from Refinitive'!$B$3*'ISSUE SCORE from EIKON'!J27)+('WEIGHTED from Refinitive'!$B$4*'ISSUE SCORE from EIKON'!Y27)+('WEIGHTED from Refinitive'!$B$8*(2/3)*'ISSUE SCORE from EIKON'!BC27)+('WEIGHTED from Refinitive'!$B$9*'ISSUE SCORE from EIKON'!BR27)+(0.5*'WEIGHTED from Refinitive'!$B$10*'ISSUE SCORE from EIKON'!CG27)+((1/3)*'WEIGHTED from Refinitive'!$B$16*'ISSUE SCORE from EIKON'!EO27)</f>
        <v>30.698759450462624</v>
      </c>
      <c r="F24" s="1">
        <f>('WEIGHTED from Refinitive'!$B$3*'ISSUE SCORE from EIKON'!K27)+('WEIGHTED from Refinitive'!$B$4*'ISSUE SCORE from EIKON'!Z27)+('WEIGHTED from Refinitive'!$B$8*(2/3)*'ISSUE SCORE from EIKON'!BD27)+('WEIGHTED from Refinitive'!$B$9*'ISSUE SCORE from EIKON'!BS27)+(0.5*'WEIGHTED from Refinitive'!$B$10*'ISSUE SCORE from EIKON'!CH27)+((1/3)*'WEIGHTED from Refinitive'!$B$16*'ISSUE SCORE from EIKON'!EP27)</f>
        <v>28.476942355889705</v>
      </c>
      <c r="G24" s="1">
        <f>('WEIGHTED from Refinitive'!$B$3*'ISSUE SCORE from EIKON'!L27)+('WEIGHTED from Refinitive'!$B$4*'ISSUE SCORE from EIKON'!AA27)+('WEIGHTED from Refinitive'!$B$8*(2/3)*'ISSUE SCORE from EIKON'!BE27)+('WEIGHTED from Refinitive'!$B$9*'ISSUE SCORE from EIKON'!BT27)+(0.5*'WEIGHTED from Refinitive'!$B$10*'ISSUE SCORE from EIKON'!CI27)+((1/3)*'WEIGHTED from Refinitive'!$B$16*'ISSUE SCORE from EIKON'!EQ27)</f>
        <v>31.650796374372202</v>
      </c>
      <c r="H24" s="1">
        <f>('WEIGHTED from Refinitive'!$B$3*'ISSUE SCORE from EIKON'!M27)+('WEIGHTED from Refinitive'!$B$4*'ISSUE SCORE from EIKON'!AB27)+('WEIGHTED from Refinitive'!$B$8*(2/3)*'ISSUE SCORE from EIKON'!BF27)+('WEIGHTED from Refinitive'!$B$9*'ISSUE SCORE from EIKON'!BU27)+(0.5*'WEIGHTED from Refinitive'!$B$10*'ISSUE SCORE from EIKON'!CJ27)+((1/3)*'WEIGHTED from Refinitive'!$B$16*'ISSUE SCORE from EIKON'!ER27)</f>
        <v>33.566088743911699</v>
      </c>
      <c r="I24" s="1">
        <f>('WEIGHTED from Refinitive'!$B$3*'ISSUE SCORE from EIKON'!N27)+('WEIGHTED from Refinitive'!$B$4*'ISSUE SCORE from EIKON'!AC27)+('WEIGHTED from Refinitive'!$B$8*(2/3)*'ISSUE SCORE from EIKON'!BG27)+('WEIGHTED from Refinitive'!$B$9*'ISSUE SCORE from EIKON'!BV27)+(0.5*'WEIGHTED from Refinitive'!$B$10*'ISSUE SCORE from EIKON'!CK27)+((1/3)*'WEIGHTED from Refinitive'!$B$16*'ISSUE SCORE from EIKON'!ES27)</f>
        <v>34.039503017474303</v>
      </c>
      <c r="J24" s="1">
        <f>('WEIGHTED from Refinitive'!$B$3*'ISSUE SCORE from EIKON'!O27)+('WEIGHTED from Refinitive'!$B$4*'ISSUE SCORE from EIKON'!AD27)+('WEIGHTED from Refinitive'!$B$8*(2/3)*'ISSUE SCORE from EIKON'!BH27)+('WEIGHTED from Refinitive'!$B$9*'ISSUE SCORE from EIKON'!BW27)+(0.5*'WEIGHTED from Refinitive'!$B$10*'ISSUE SCORE from EIKON'!CL27)+((1/3)*'WEIGHTED from Refinitive'!$B$16*'ISSUE SCORE from EIKON'!ET27)</f>
        <v>35.689526086082608</v>
      </c>
      <c r="K24" s="1">
        <f>('WEIGHTED from Refinitive'!$B$3*'ISSUE SCORE from EIKON'!P27)+('WEIGHTED from Refinitive'!$B$4*'ISSUE SCORE from EIKON'!AE27)+('WEIGHTED from Refinitive'!$B$8*(2/3)*'ISSUE SCORE from EIKON'!BI27)+('WEIGHTED from Refinitive'!$B$9*'ISSUE SCORE from EIKON'!BX27)+(0.5*'WEIGHTED from Refinitive'!$B$10*'ISSUE SCORE from EIKON'!CM27)+((1/3)*'WEIGHTED from Refinitive'!$B$16*'ISSUE SCORE from EIKON'!EU27)</f>
        <v>33.192094552115847</v>
      </c>
      <c r="L24" s="1">
        <f>('WEIGHTED from Refinitive'!$B$3*'ISSUE SCORE from EIKON'!Q27)+('WEIGHTED from Refinitive'!$B$4*'ISSUE SCORE from EIKON'!AF27)+('WEIGHTED from Refinitive'!$B$8*(2/3)*'ISSUE SCORE from EIKON'!BJ27)+('WEIGHTED from Refinitive'!$B$9*'ISSUE SCORE from EIKON'!BY27)+(0.5*'WEIGHTED from Refinitive'!$B$10*'ISSUE SCORE from EIKON'!CN27)+((1/3)*'WEIGHTED from Refinitive'!$B$16*'ISSUE SCORE from EIKON'!EV27)</f>
        <v>35.29054143638696</v>
      </c>
      <c r="M24" s="1">
        <f>('WEIGHTED from Refinitive'!$B$3*'ISSUE SCORE from EIKON'!R27)+('WEIGHTED from Refinitive'!$B$4*'ISSUE SCORE from EIKON'!AG27)+('WEIGHTED from Refinitive'!$B$8*(2/3)*'ISSUE SCORE from EIKON'!BK27)+('WEIGHTED from Refinitive'!$B$9*'ISSUE SCORE from EIKON'!BZ27)+(0.5*'WEIGHTED from Refinitive'!$B$10*'ISSUE SCORE from EIKON'!CO27)+((1/3)*'WEIGHTED from Refinitive'!$B$16*'ISSUE SCORE from EIKON'!EW27)</f>
        <v>37.833034541421689</v>
      </c>
      <c r="N24" s="1">
        <f>('WEIGHTED from Refinitive'!$B$3*'ISSUE SCORE from EIKON'!S27)+('WEIGHTED from Refinitive'!$B$4*'ISSUE SCORE from EIKON'!AH27)+('WEIGHTED from Refinitive'!$B$8*(2/3)*'ISSUE SCORE from EIKON'!BL27)+('WEIGHTED from Refinitive'!$B$9*'ISSUE SCORE from EIKON'!CA27)+(0.5*'WEIGHTED from Refinitive'!$B$10*'ISSUE SCORE from EIKON'!CP27)+((1/3)*'WEIGHTED from Refinitive'!$B$16*'ISSUE SCORE from EIKON'!EX27)</f>
        <v>35.089204545454528</v>
      </c>
      <c r="O24" s="1">
        <f>('WEIGHTED from Refinitive'!$B$3*'ISSUE SCORE from EIKON'!T27)+('WEIGHTED from Refinitive'!$B$4*'ISSUE SCORE from EIKON'!AI27)+('WEIGHTED from Refinitive'!$B$8*(2/3)*'ISSUE SCORE from EIKON'!BM27)+('WEIGHTED from Refinitive'!$B$9*'ISSUE SCORE from EIKON'!CB27)+(0.5*'WEIGHTED from Refinitive'!$B$10*'ISSUE SCORE from EIKON'!CQ27)+((1/3)*'WEIGHTED from Refinitive'!$B$16*'ISSUE SCORE from EIKON'!EY27)</f>
        <v>38.6789031306837</v>
      </c>
      <c r="P24" s="1">
        <f>('WEIGHTED from Refinitive'!$B$3*'ISSUE SCORE from EIKON'!U27)+('WEIGHTED from Refinitive'!$B$4*'ISSUE SCORE from EIKON'!AJ27)+('WEIGHTED from Refinitive'!$B$8*(2/3)*'ISSUE SCORE from EIKON'!BN27)+('WEIGHTED from Refinitive'!$B$9*'ISSUE SCORE from EIKON'!CC27)+(0.5*'WEIGHTED from Refinitive'!$B$10*'ISSUE SCORE from EIKON'!CR27)+((1/3)*'WEIGHTED from Refinitive'!$B$16*'ISSUE SCORE from EIKON'!EZ27)</f>
        <v>32.095581113801437</v>
      </c>
    </row>
    <row r="25" spans="1:16" ht="15">
      <c r="A25" s="1" t="s">
        <v>686</v>
      </c>
      <c r="B25" s="1">
        <f>('WEIGHTED from Refinitive'!$B$3*'ISSUE SCORE from EIKON'!G28)+('WEIGHTED from Refinitive'!$B$4*'ISSUE SCORE from EIKON'!V28)+('WEIGHTED from Refinitive'!$B$8*(2/3)*'ISSUE SCORE from EIKON'!AZ28)+('WEIGHTED from Refinitive'!$B$9*'ISSUE SCORE from EIKON'!BO28)+(0.5*'WEIGHTED from Refinitive'!$B$10*'ISSUE SCORE from EIKON'!CD28)+((1/3)*'WEIGHTED from Refinitive'!$B$16*'ISSUE SCORE from EIKON'!EL28)</f>
        <v>33.341607565011799</v>
      </c>
      <c r="C25" s="1">
        <f>('WEIGHTED from Refinitive'!$B$3*'ISSUE SCORE from EIKON'!H28)+('WEIGHTED from Refinitive'!$B$4*'ISSUE SCORE from EIKON'!W28)+('WEIGHTED from Refinitive'!$B$8*(2/3)*'ISSUE SCORE from EIKON'!BA28)+('WEIGHTED from Refinitive'!$B$9*'ISSUE SCORE from EIKON'!BP28)+(0.5*'WEIGHTED from Refinitive'!$B$10*'ISSUE SCORE from EIKON'!CE28)+((1/3)*'WEIGHTED from Refinitive'!$B$16*'ISSUE SCORE from EIKON'!EM28)</f>
        <v>31.816413237924849</v>
      </c>
      <c r="D25" s="1">
        <f>('WEIGHTED from Refinitive'!$B$3*'ISSUE SCORE from EIKON'!I28)+('WEIGHTED from Refinitive'!$B$4*'ISSUE SCORE from EIKON'!X28)+('WEIGHTED from Refinitive'!$B$8*(2/3)*'ISSUE SCORE from EIKON'!BB28)+('WEIGHTED from Refinitive'!$B$9*'ISSUE SCORE from EIKON'!BQ28)+(0.5*'WEIGHTED from Refinitive'!$B$10*'ISSUE SCORE from EIKON'!CF28)+((1/3)*'WEIGHTED from Refinitive'!$B$16*'ISSUE SCORE from EIKON'!EN28)</f>
        <v>37.458333333333307</v>
      </c>
      <c r="E25" s="1">
        <f>('WEIGHTED from Refinitive'!$B$3*'ISSUE SCORE from EIKON'!J28)+('WEIGHTED from Refinitive'!$B$4*'ISSUE SCORE from EIKON'!Y28)+('WEIGHTED from Refinitive'!$B$8*(2/3)*'ISSUE SCORE from EIKON'!BC28)+('WEIGHTED from Refinitive'!$B$9*'ISSUE SCORE from EIKON'!BR28)+(0.5*'WEIGHTED from Refinitive'!$B$10*'ISSUE SCORE from EIKON'!CG28)+((1/3)*'WEIGHTED from Refinitive'!$B$16*'ISSUE SCORE from EIKON'!EO28)</f>
        <v>36.981395348837196</v>
      </c>
      <c r="F25" s="1">
        <f>('WEIGHTED from Refinitive'!$B$3*'ISSUE SCORE from EIKON'!K28)+('WEIGHTED from Refinitive'!$B$4*'ISSUE SCORE from EIKON'!Z28)+('WEIGHTED from Refinitive'!$B$8*(2/3)*'ISSUE SCORE from EIKON'!BD28)+('WEIGHTED from Refinitive'!$B$9*'ISSUE SCORE from EIKON'!BS28)+(0.5*'WEIGHTED from Refinitive'!$B$10*'ISSUE SCORE from EIKON'!CH28)+((1/3)*'WEIGHTED from Refinitive'!$B$16*'ISSUE SCORE from EIKON'!EP28)</f>
        <v>33.966369047619047</v>
      </c>
      <c r="G25" s="1">
        <f>('WEIGHTED from Refinitive'!$B$3*'ISSUE SCORE from EIKON'!L28)+('WEIGHTED from Refinitive'!$B$4*'ISSUE SCORE from EIKON'!AA28)+('WEIGHTED from Refinitive'!$B$8*(2/3)*'ISSUE SCORE from EIKON'!BE28)+('WEIGHTED from Refinitive'!$B$9*'ISSUE SCORE from EIKON'!BT28)+(0.5*'WEIGHTED from Refinitive'!$B$10*'ISSUE SCORE from EIKON'!CI28)+((1/3)*'WEIGHTED from Refinitive'!$B$16*'ISSUE SCORE from EIKON'!EQ28)</f>
        <v>31.533462033462026</v>
      </c>
      <c r="H25" s="1">
        <f>('WEIGHTED from Refinitive'!$B$3*'ISSUE SCORE from EIKON'!M28)+('WEIGHTED from Refinitive'!$B$4*'ISSUE SCORE from EIKON'!AB28)+('WEIGHTED from Refinitive'!$B$8*(2/3)*'ISSUE SCORE from EIKON'!BF28)+('WEIGHTED from Refinitive'!$B$9*'ISSUE SCORE from EIKON'!BU28)+(0.5*'WEIGHTED from Refinitive'!$B$10*'ISSUE SCORE from EIKON'!CJ28)+((1/3)*'WEIGHTED from Refinitive'!$B$16*'ISSUE SCORE from EIKON'!ER28)</f>
        <v>29.464880952380938</v>
      </c>
      <c r="I25" s="1">
        <f>('WEIGHTED from Refinitive'!$B$3*'ISSUE SCORE from EIKON'!N28)+('WEIGHTED from Refinitive'!$B$4*'ISSUE SCORE from EIKON'!AC28)+('WEIGHTED from Refinitive'!$B$8*(2/3)*'ISSUE SCORE from EIKON'!BG28)+('WEIGHTED from Refinitive'!$B$9*'ISSUE SCORE from EIKON'!BV28)+(0.5*'WEIGHTED from Refinitive'!$B$10*'ISSUE SCORE from EIKON'!CK28)+((1/3)*'WEIGHTED from Refinitive'!$B$16*'ISSUE SCORE from EIKON'!ES28)</f>
        <v>33.949835526315788</v>
      </c>
      <c r="J25" s="1">
        <f>('WEIGHTED from Refinitive'!$B$3*'ISSUE SCORE from EIKON'!O28)+('WEIGHTED from Refinitive'!$B$4*'ISSUE SCORE from EIKON'!AD28)+('WEIGHTED from Refinitive'!$B$8*(2/3)*'ISSUE SCORE from EIKON'!BH28)+('WEIGHTED from Refinitive'!$B$9*'ISSUE SCORE from EIKON'!BW28)+(0.5*'WEIGHTED from Refinitive'!$B$10*'ISSUE SCORE from EIKON'!CL28)+((1/3)*'WEIGHTED from Refinitive'!$B$16*'ISSUE SCORE from EIKON'!ET28)</f>
        <v>35.638110632183889</v>
      </c>
      <c r="K25" s="1">
        <f>('WEIGHTED from Refinitive'!$B$3*'ISSUE SCORE from EIKON'!P28)+('WEIGHTED from Refinitive'!$B$4*'ISSUE SCORE from EIKON'!AE28)+('WEIGHTED from Refinitive'!$B$8*(2/3)*'ISSUE SCORE from EIKON'!BI28)+('WEIGHTED from Refinitive'!$B$9*'ISSUE SCORE from EIKON'!BX28)+(0.5*'WEIGHTED from Refinitive'!$B$10*'ISSUE SCORE from EIKON'!CM28)+((1/3)*'WEIGHTED from Refinitive'!$B$16*'ISSUE SCORE from EIKON'!EU28)</f>
        <v>33.36984126984126</v>
      </c>
      <c r="L25" s="1">
        <f>('WEIGHTED from Refinitive'!$B$3*'ISSUE SCORE from EIKON'!Q28)+('WEIGHTED from Refinitive'!$B$4*'ISSUE SCORE from EIKON'!AF28)+('WEIGHTED from Refinitive'!$B$8*(2/3)*'ISSUE SCORE from EIKON'!BJ28)+('WEIGHTED from Refinitive'!$B$9*'ISSUE SCORE from EIKON'!BY28)+(0.5*'WEIGHTED from Refinitive'!$B$10*'ISSUE SCORE from EIKON'!CN28)+((1/3)*'WEIGHTED from Refinitive'!$B$16*'ISSUE SCORE from EIKON'!EV28)</f>
        <v>29.980769230769219</v>
      </c>
      <c r="M25" s="1">
        <f>('WEIGHTED from Refinitive'!$B$3*'ISSUE SCORE from EIKON'!R28)+('WEIGHTED from Refinitive'!$B$4*'ISSUE SCORE from EIKON'!AG28)+('WEIGHTED from Refinitive'!$B$8*(2/3)*'ISSUE SCORE from EIKON'!BK28)+('WEIGHTED from Refinitive'!$B$9*'ISSUE SCORE from EIKON'!BZ28)+(0.5*'WEIGHTED from Refinitive'!$B$10*'ISSUE SCORE from EIKON'!CO28)+((1/3)*'WEIGHTED from Refinitive'!$B$16*'ISSUE SCORE from EIKON'!EW28)</f>
        <v>31.281468531468523</v>
      </c>
      <c r="N25" s="1">
        <f>('WEIGHTED from Refinitive'!$B$3*'ISSUE SCORE from EIKON'!S28)+('WEIGHTED from Refinitive'!$B$4*'ISSUE SCORE from EIKON'!AH28)+('WEIGHTED from Refinitive'!$B$8*(2/3)*'ISSUE SCORE from EIKON'!BL28)+('WEIGHTED from Refinitive'!$B$9*'ISSUE SCORE from EIKON'!CA28)+(0.5*'WEIGHTED from Refinitive'!$B$10*'ISSUE SCORE from EIKON'!CP28)+((1/3)*'WEIGHTED from Refinitive'!$B$16*'ISSUE SCORE from EIKON'!EX28)</f>
        <v>23.273279352226712</v>
      </c>
      <c r="O25" s="1">
        <f>('WEIGHTED from Refinitive'!$B$3*'ISSUE SCORE from EIKON'!T28)+('WEIGHTED from Refinitive'!$B$4*'ISSUE SCORE from EIKON'!AI28)+('WEIGHTED from Refinitive'!$B$8*(2/3)*'ISSUE SCORE from EIKON'!BM28)+('WEIGHTED from Refinitive'!$B$9*'ISSUE SCORE from EIKON'!CB28)+(0.5*'WEIGHTED from Refinitive'!$B$10*'ISSUE SCORE from EIKON'!CQ28)+((1/3)*'WEIGHTED from Refinitive'!$B$16*'ISSUE SCORE from EIKON'!EY28)</f>
        <v>25.656207827260442</v>
      </c>
      <c r="P25" s="1">
        <f>('WEIGHTED from Refinitive'!$B$3*'ISSUE SCORE from EIKON'!U28)+('WEIGHTED from Refinitive'!$B$4*'ISSUE SCORE from EIKON'!AJ28)+('WEIGHTED from Refinitive'!$B$8*(2/3)*'ISSUE SCORE from EIKON'!BN28)+('WEIGHTED from Refinitive'!$B$9*'ISSUE SCORE from EIKON'!CC28)+(0.5*'WEIGHTED from Refinitive'!$B$10*'ISSUE SCORE from EIKON'!CR28)+((1/3)*'WEIGHTED from Refinitive'!$B$16*'ISSUE SCORE from EIKON'!EZ28)</f>
        <v>26.316666666666666</v>
      </c>
    </row>
    <row r="26" spans="1:16" ht="15">
      <c r="A26" s="1" t="s">
        <v>700</v>
      </c>
      <c r="B26" s="1">
        <f>('WEIGHTED from Refinitive'!$B$3*'ISSUE SCORE from EIKON'!G29)+('WEIGHTED from Refinitive'!$B$4*'ISSUE SCORE from EIKON'!V29)+('WEIGHTED from Refinitive'!$B$8*(2/3)*'ISSUE SCORE from EIKON'!AZ29)+('WEIGHTED from Refinitive'!$B$9*'ISSUE SCORE from EIKON'!BO29)+(0.5*'WEIGHTED from Refinitive'!$B$10*'ISSUE SCORE from EIKON'!CD29)+((1/3)*'WEIGHTED from Refinitive'!$B$16*'ISSUE SCORE from EIKON'!EL29)</f>
        <v>37.527656780502241</v>
      </c>
      <c r="C26" s="1">
        <f>('WEIGHTED from Refinitive'!$B$3*'ISSUE SCORE from EIKON'!H29)+('WEIGHTED from Refinitive'!$B$4*'ISSUE SCORE from EIKON'!W29)+('WEIGHTED from Refinitive'!$B$8*(2/3)*'ISSUE SCORE from EIKON'!BA29)+('WEIGHTED from Refinitive'!$B$9*'ISSUE SCORE from EIKON'!BP29)+(0.5*'WEIGHTED from Refinitive'!$B$10*'ISSUE SCORE from EIKON'!CE29)+((1/3)*'WEIGHTED from Refinitive'!$B$16*'ISSUE SCORE from EIKON'!EM29)</f>
        <v>36.985873444305753</v>
      </c>
      <c r="D26" s="1">
        <f>('WEIGHTED from Refinitive'!$B$3*'ISSUE SCORE from EIKON'!I29)+('WEIGHTED from Refinitive'!$B$4*'ISSUE SCORE from EIKON'!X29)+('WEIGHTED from Refinitive'!$B$8*(2/3)*'ISSUE SCORE from EIKON'!BB29)+('WEIGHTED from Refinitive'!$B$9*'ISSUE SCORE from EIKON'!BQ29)+(0.5*'WEIGHTED from Refinitive'!$B$10*'ISSUE SCORE from EIKON'!CF29)+((1/3)*'WEIGHTED from Refinitive'!$B$16*'ISSUE SCORE from EIKON'!EN29)</f>
        <v>37.384630324071829</v>
      </c>
      <c r="E26" s="1">
        <f>('WEIGHTED from Refinitive'!$B$3*'ISSUE SCORE from EIKON'!J29)+('WEIGHTED from Refinitive'!$B$4*'ISSUE SCORE from EIKON'!Y29)+('WEIGHTED from Refinitive'!$B$8*(2/3)*'ISSUE SCORE from EIKON'!BC29)+('WEIGHTED from Refinitive'!$B$9*'ISSUE SCORE from EIKON'!BR29)+(0.5*'WEIGHTED from Refinitive'!$B$10*'ISSUE SCORE from EIKON'!CG29)+((1/3)*'WEIGHTED from Refinitive'!$B$16*'ISSUE SCORE from EIKON'!EO29)</f>
        <v>37.142955879034055</v>
      </c>
      <c r="F26" s="1">
        <f>('WEIGHTED from Refinitive'!$B$3*'ISSUE SCORE from EIKON'!K29)+('WEIGHTED from Refinitive'!$B$4*'ISSUE SCORE from EIKON'!Z29)+('WEIGHTED from Refinitive'!$B$8*(2/3)*'ISSUE SCORE from EIKON'!BD29)+('WEIGHTED from Refinitive'!$B$9*'ISSUE SCORE from EIKON'!BS29)+(0.5*'WEIGHTED from Refinitive'!$B$10*'ISSUE SCORE from EIKON'!CH29)+((1/3)*'WEIGHTED from Refinitive'!$B$16*'ISSUE SCORE from EIKON'!EP29)</f>
        <v>35.002387962914263</v>
      </c>
      <c r="G26" s="1">
        <f>('WEIGHTED from Refinitive'!$B$3*'ISSUE SCORE from EIKON'!L29)+('WEIGHTED from Refinitive'!$B$4*'ISSUE SCORE from EIKON'!AA29)+('WEIGHTED from Refinitive'!$B$8*(2/3)*'ISSUE SCORE from EIKON'!BE29)+('WEIGHTED from Refinitive'!$B$9*'ISSUE SCORE from EIKON'!BT29)+(0.5*'WEIGHTED from Refinitive'!$B$10*'ISSUE SCORE from EIKON'!CI29)+((1/3)*'WEIGHTED from Refinitive'!$B$16*'ISSUE SCORE from EIKON'!EQ29)</f>
        <v>35.75735366212372</v>
      </c>
      <c r="H26" s="1">
        <f>('WEIGHTED from Refinitive'!$B$3*'ISSUE SCORE from EIKON'!M29)+('WEIGHTED from Refinitive'!$B$4*'ISSUE SCORE from EIKON'!AB29)+('WEIGHTED from Refinitive'!$B$8*(2/3)*'ISSUE SCORE from EIKON'!BF29)+('WEIGHTED from Refinitive'!$B$9*'ISSUE SCORE from EIKON'!BU29)+(0.5*'WEIGHTED from Refinitive'!$B$10*'ISSUE SCORE from EIKON'!CJ29)+((1/3)*'WEIGHTED from Refinitive'!$B$16*'ISSUE SCORE from EIKON'!ER29)</f>
        <v>33.343121155249705</v>
      </c>
      <c r="I26" s="1">
        <f>('WEIGHTED from Refinitive'!$B$3*'ISSUE SCORE from EIKON'!N29)+('WEIGHTED from Refinitive'!$B$4*'ISSUE SCORE from EIKON'!AC29)+('WEIGHTED from Refinitive'!$B$8*(2/3)*'ISSUE SCORE from EIKON'!BG29)+('WEIGHTED from Refinitive'!$B$9*'ISSUE SCORE from EIKON'!BV29)+(0.5*'WEIGHTED from Refinitive'!$B$10*'ISSUE SCORE from EIKON'!CK29)+((1/3)*'WEIGHTED from Refinitive'!$B$16*'ISSUE SCORE from EIKON'!ES29)</f>
        <v>37.429627919894294</v>
      </c>
      <c r="J26" s="1">
        <f>('WEIGHTED from Refinitive'!$B$3*'ISSUE SCORE from EIKON'!O29)+('WEIGHTED from Refinitive'!$B$4*'ISSUE SCORE from EIKON'!AD29)+('WEIGHTED from Refinitive'!$B$8*(2/3)*'ISSUE SCORE from EIKON'!BH29)+('WEIGHTED from Refinitive'!$B$9*'ISSUE SCORE from EIKON'!BW29)+(0.5*'WEIGHTED from Refinitive'!$B$10*'ISSUE SCORE from EIKON'!CL29)+((1/3)*'WEIGHTED from Refinitive'!$B$16*'ISSUE SCORE from EIKON'!ET29)</f>
        <v>38.928003057972255</v>
      </c>
      <c r="K26" s="1">
        <f>('WEIGHTED from Refinitive'!$B$3*'ISSUE SCORE from EIKON'!P29)+('WEIGHTED from Refinitive'!$B$4*'ISSUE SCORE from EIKON'!AE29)+('WEIGHTED from Refinitive'!$B$8*(2/3)*'ISSUE SCORE from EIKON'!BI29)+('WEIGHTED from Refinitive'!$B$9*'ISSUE SCORE from EIKON'!BX29)+(0.5*'WEIGHTED from Refinitive'!$B$10*'ISSUE SCORE from EIKON'!CM29)+((1/3)*'WEIGHTED from Refinitive'!$B$16*'ISSUE SCORE from EIKON'!EU29)</f>
        <v>38.154334135449183</v>
      </c>
      <c r="L26" s="1">
        <f>('WEIGHTED from Refinitive'!$B$3*'ISSUE SCORE from EIKON'!Q29)+('WEIGHTED from Refinitive'!$B$4*'ISSUE SCORE from EIKON'!AF29)+('WEIGHTED from Refinitive'!$B$8*(2/3)*'ISSUE SCORE from EIKON'!BJ29)+('WEIGHTED from Refinitive'!$B$9*'ISSUE SCORE from EIKON'!BY29)+(0.5*'WEIGHTED from Refinitive'!$B$10*'ISSUE SCORE from EIKON'!CN29)+((1/3)*'WEIGHTED from Refinitive'!$B$16*'ISSUE SCORE from EIKON'!EV29)</f>
        <v>37.742922388767923</v>
      </c>
      <c r="M26" s="1">
        <f>('WEIGHTED from Refinitive'!$B$3*'ISSUE SCORE from EIKON'!R29)+('WEIGHTED from Refinitive'!$B$4*'ISSUE SCORE from EIKON'!AG29)+('WEIGHTED from Refinitive'!$B$8*(2/3)*'ISSUE SCORE from EIKON'!BK29)+('WEIGHTED from Refinitive'!$B$9*'ISSUE SCORE from EIKON'!BZ29)+(0.5*'WEIGHTED from Refinitive'!$B$10*'ISSUE SCORE from EIKON'!CO29)+((1/3)*'WEIGHTED from Refinitive'!$B$16*'ISSUE SCORE from EIKON'!EW29)</f>
        <v>37.048223937808196</v>
      </c>
      <c r="N26" s="1">
        <f>('WEIGHTED from Refinitive'!$B$3*'ISSUE SCORE from EIKON'!S29)+('WEIGHTED from Refinitive'!$B$4*'ISSUE SCORE from EIKON'!AH29)+('WEIGHTED from Refinitive'!$B$8*(2/3)*'ISSUE SCORE from EIKON'!BL29)+('WEIGHTED from Refinitive'!$B$9*'ISSUE SCORE from EIKON'!CA29)+(0.5*'WEIGHTED from Refinitive'!$B$10*'ISSUE SCORE from EIKON'!CP29)+((1/3)*'WEIGHTED from Refinitive'!$B$16*'ISSUE SCORE from EIKON'!EX29)</f>
        <v>35.316635101010078</v>
      </c>
      <c r="O26" s="1">
        <f>('WEIGHTED from Refinitive'!$B$3*'ISSUE SCORE from EIKON'!T29)+('WEIGHTED from Refinitive'!$B$4*'ISSUE SCORE from EIKON'!AI29)+('WEIGHTED from Refinitive'!$B$8*(2/3)*'ISSUE SCORE from EIKON'!BM29)+('WEIGHTED from Refinitive'!$B$9*'ISSUE SCORE from EIKON'!CB29)+(0.5*'WEIGHTED from Refinitive'!$B$10*'ISSUE SCORE from EIKON'!CQ29)+((1/3)*'WEIGHTED from Refinitive'!$B$16*'ISSUE SCORE from EIKON'!EY29)</f>
        <v>31.56514813977763</v>
      </c>
      <c r="P26" s="1">
        <f>('WEIGHTED from Refinitive'!$B$3*'ISSUE SCORE from EIKON'!U29)+('WEIGHTED from Refinitive'!$B$4*'ISSUE SCORE from EIKON'!AJ29)+('WEIGHTED from Refinitive'!$B$8*(2/3)*'ISSUE SCORE from EIKON'!BN29)+('WEIGHTED from Refinitive'!$B$9*'ISSUE SCORE from EIKON'!CC29)+(0.5*'WEIGHTED from Refinitive'!$B$10*'ISSUE SCORE from EIKON'!CR29)+((1/3)*'WEIGHTED from Refinitive'!$B$16*'ISSUE SCORE from EIKON'!EZ29)</f>
        <v>32.688175948345425</v>
      </c>
    </row>
    <row r="29" spans="1:16" ht="15">
      <c r="A29" s="21" t="s">
        <v>1001</v>
      </c>
      <c r="B29" s="21">
        <v>0</v>
      </c>
      <c r="C29" s="21">
        <f t="shared" si="1" ref="C29:P29">B29-1</f>
        <v>-1</v>
      </c>
      <c r="D29" s="21">
        <f t="shared" si="1"/>
        <v>-2</v>
      </c>
      <c r="E29" s="21">
        <f t="shared" si="1"/>
        <v>-3</v>
      </c>
      <c r="F29" s="21">
        <f t="shared" si="1"/>
        <v>-4</v>
      </c>
      <c r="G29" s="21">
        <f t="shared" si="1"/>
        <v>-5</v>
      </c>
      <c r="H29" s="21">
        <f t="shared" si="1"/>
        <v>-6</v>
      </c>
      <c r="I29" s="21">
        <f t="shared" si="1"/>
        <v>-7</v>
      </c>
      <c r="J29" s="21">
        <f t="shared" si="1"/>
        <v>-8</v>
      </c>
      <c r="K29" s="21">
        <f t="shared" si="1"/>
        <v>-9</v>
      </c>
      <c r="L29" s="21">
        <f t="shared" si="1"/>
        <v>-10</v>
      </c>
      <c r="M29" s="21">
        <f t="shared" si="1"/>
        <v>-11</v>
      </c>
      <c r="N29" s="21">
        <f t="shared" si="1"/>
        <v>-12</v>
      </c>
      <c r="O29" s="21">
        <f t="shared" si="1"/>
        <v>-13</v>
      </c>
      <c r="P29" s="21">
        <f t="shared" si="1"/>
        <v>-14</v>
      </c>
    </row>
    <row r="30" spans="1:16" ht="15">
      <c r="A30" s="1" t="s">
        <v>719</v>
      </c>
      <c r="B30" s="1">
        <f>('WEIGHTED from Refinitive'!$B$5*'ISSUE SCORE from EIKON'!AK7)+('WEIGHTED from Refinitive'!$B$8*(1/3)*'ISSUE SCORE from EIKON'!AZ7)+('WEIGHTED from Refinitive'!$B$10*0.5*'ISSUE SCORE from EIKON'!CD7)+('WEIGHTED from Refinitive'!$B$11*'ISSUE SCORE from EIKON'!CS7)+('WEIGHTED from Refinitive'!$B$14*'ISSUE SCORE from EIKON'!DH7)+('WEIGHTED from Refinitive'!$B$15*'ISSUE SCORE from EIKON'!DW7)+('WEIGHTED from Refinitive'!$B$16*(2/3)*'ISSUE SCORE from EIKON'!EL7)</f>
        <v>37.591094449918408</v>
      </c>
      <c r="C30" s="1">
        <f>('WEIGHTED from Refinitive'!$B$5*'ISSUE SCORE from EIKON'!AL7)+('WEIGHTED from Refinitive'!$B$8*(1/3)*'ISSUE SCORE from EIKON'!BA7)+('WEIGHTED from Refinitive'!$B$10*0.5*'ISSUE SCORE from EIKON'!CE7)+('WEIGHTED from Refinitive'!$B$11*'ISSUE SCORE from EIKON'!CT7)+('WEIGHTED from Refinitive'!$B$14*'ISSUE SCORE from EIKON'!DI7)+('WEIGHTED from Refinitive'!$B$15*'ISSUE SCORE from EIKON'!DX7)+('WEIGHTED from Refinitive'!$B$16*(2/3)*'ISSUE SCORE from EIKON'!EM7)</f>
        <v>35.102635569721237</v>
      </c>
      <c r="D30" s="1">
        <f>('WEIGHTED from Refinitive'!$B$5*'ISSUE SCORE from EIKON'!AM7)+('WEIGHTED from Refinitive'!$B$8*(1/3)*'ISSUE SCORE from EIKON'!BB7)+('WEIGHTED from Refinitive'!$B$10*0.5*'ISSUE SCORE from EIKON'!CF7)+('WEIGHTED from Refinitive'!$B$11*'ISSUE SCORE from EIKON'!CU7)+('WEIGHTED from Refinitive'!$B$14*'ISSUE SCORE from EIKON'!DJ7)+('WEIGHTED from Refinitive'!$B$15*'ISSUE SCORE from EIKON'!DY7)+('WEIGHTED from Refinitive'!$B$16*(2/3)*'ISSUE SCORE from EIKON'!EN7)</f>
        <v>36.489796939916211</v>
      </c>
      <c r="E30" s="1">
        <f>('WEIGHTED from Refinitive'!$B$5*'ISSUE SCORE from EIKON'!AN7)+('WEIGHTED from Refinitive'!$B$8*(1/3)*'ISSUE SCORE from EIKON'!BC7)+('WEIGHTED from Refinitive'!$B$10*0.5*'ISSUE SCORE from EIKON'!CG7)+('WEIGHTED from Refinitive'!$B$11*'ISSUE SCORE from EIKON'!CV7)+('WEIGHTED from Refinitive'!$B$14*'ISSUE SCORE from EIKON'!DK7)+('WEIGHTED from Refinitive'!$B$15*'ISSUE SCORE from EIKON'!DZ7)+('WEIGHTED from Refinitive'!$B$16*(2/3)*'ISSUE SCORE from EIKON'!EO7)</f>
        <v>30.248156924697192</v>
      </c>
      <c r="F30" s="1">
        <f>('WEIGHTED from Refinitive'!$B$5*'ISSUE SCORE from EIKON'!AO7)+('WEIGHTED from Refinitive'!$B$8*(1/3)*'ISSUE SCORE from EIKON'!BD7)+('WEIGHTED from Refinitive'!$B$10*0.5*'ISSUE SCORE from EIKON'!CH7)+('WEIGHTED from Refinitive'!$B$11*'ISSUE SCORE from EIKON'!CW7)+('WEIGHTED from Refinitive'!$B$14*'ISSUE SCORE from EIKON'!DL7)+('WEIGHTED from Refinitive'!$B$15*'ISSUE SCORE from EIKON'!EA7)+('WEIGHTED from Refinitive'!$B$16*(2/3)*'ISSUE SCORE from EIKON'!EP7)</f>
        <v>26.315398531816431</v>
      </c>
      <c r="G30" s="1">
        <f>('WEIGHTED from Refinitive'!$B$5*'ISSUE SCORE from EIKON'!AP7)+('WEIGHTED from Refinitive'!$B$8*(1/3)*'ISSUE SCORE from EIKON'!BE7)+('WEIGHTED from Refinitive'!$B$10*0.5*'ISSUE SCORE from EIKON'!CI7)+('WEIGHTED from Refinitive'!$B$11*'ISSUE SCORE from EIKON'!CX7)+('WEIGHTED from Refinitive'!$B$14*'ISSUE SCORE from EIKON'!DM7)+('WEIGHTED from Refinitive'!$B$15*'ISSUE SCORE from EIKON'!EB7)+('WEIGHTED from Refinitive'!$B$16*(2/3)*'ISSUE SCORE from EIKON'!EQ7)</f>
        <v>29.999343021783172</v>
      </c>
      <c r="H30" s="1">
        <f>('WEIGHTED from Refinitive'!$B$5*'ISSUE SCORE from EIKON'!AQ7)+('WEIGHTED from Refinitive'!$B$8*(1/3)*'ISSUE SCORE from EIKON'!BF7)+('WEIGHTED from Refinitive'!$B$10*0.5*'ISSUE SCORE from EIKON'!CJ7)+('WEIGHTED from Refinitive'!$B$11*'ISSUE SCORE from EIKON'!CY7)+('WEIGHTED from Refinitive'!$B$14*'ISSUE SCORE from EIKON'!DN7)+('WEIGHTED from Refinitive'!$B$15*'ISSUE SCORE from EIKON'!EC7)+('WEIGHTED from Refinitive'!$B$16*(2/3)*'ISSUE SCORE from EIKON'!ER7)</f>
        <v>28.734669407331282</v>
      </c>
      <c r="I30" s="1">
        <f>('WEIGHTED from Refinitive'!$B$5*'ISSUE SCORE from EIKON'!AR7)+('WEIGHTED from Refinitive'!$B$8*(1/3)*'ISSUE SCORE from EIKON'!BG7)+('WEIGHTED from Refinitive'!$B$10*0.5*'ISSUE SCORE from EIKON'!CK7)+('WEIGHTED from Refinitive'!$B$11*'ISSUE SCORE from EIKON'!CZ7)+('WEIGHTED from Refinitive'!$B$14*'ISSUE SCORE from EIKON'!DO7)+('WEIGHTED from Refinitive'!$B$15*'ISSUE SCORE from EIKON'!ED7)+('WEIGHTED from Refinitive'!$B$16*(2/3)*'ISSUE SCORE from EIKON'!ES7)</f>
        <v>28.8095891130727</v>
      </c>
      <c r="J30" s="1">
        <f>('WEIGHTED from Refinitive'!$B$5*'ISSUE SCORE from EIKON'!AS7)+('WEIGHTED from Refinitive'!$B$8*(1/3)*'ISSUE SCORE from EIKON'!BH7)+('WEIGHTED from Refinitive'!$B$10*0.5*'ISSUE SCORE from EIKON'!CL7)+('WEIGHTED from Refinitive'!$B$11*'ISSUE SCORE from EIKON'!DA7)+('WEIGHTED from Refinitive'!$B$14*'ISSUE SCORE from EIKON'!DP7)+('WEIGHTED from Refinitive'!$B$15*'ISSUE SCORE from EIKON'!EE7)+('WEIGHTED from Refinitive'!$B$16*(2/3)*'ISSUE SCORE from EIKON'!ET7)</f>
        <v>31.688357302556021</v>
      </c>
      <c r="K30" s="1">
        <f>('WEIGHTED from Refinitive'!$B$5*'ISSUE SCORE from EIKON'!AT7)+('WEIGHTED from Refinitive'!$B$8*(1/3)*'ISSUE SCORE from EIKON'!BI7)+('WEIGHTED from Refinitive'!$B$10*0.5*'ISSUE SCORE from EIKON'!CM7)+('WEIGHTED from Refinitive'!$B$11*'ISSUE SCORE from EIKON'!DB7)+('WEIGHTED from Refinitive'!$B$14*'ISSUE SCORE from EIKON'!DQ7)+('WEIGHTED from Refinitive'!$B$15*'ISSUE SCORE from EIKON'!EF7)+('WEIGHTED from Refinitive'!$B$16*(2/3)*'ISSUE SCORE from EIKON'!EU7)</f>
        <v>29.718308919661652</v>
      </c>
      <c r="L30" s="1">
        <f>('WEIGHTED from Refinitive'!$B$5*'ISSUE SCORE from EIKON'!AU7)+('WEIGHTED from Refinitive'!$B$8*(1/3)*'ISSUE SCORE from EIKON'!BJ7)+('WEIGHTED from Refinitive'!$B$10*0.5*'ISSUE SCORE from EIKON'!CN7)+('WEIGHTED from Refinitive'!$B$11*'ISSUE SCORE from EIKON'!DC7)+('WEIGHTED from Refinitive'!$B$14*'ISSUE SCORE from EIKON'!DR7)+('WEIGHTED from Refinitive'!$B$15*'ISSUE SCORE from EIKON'!EG7)+('WEIGHTED from Refinitive'!$B$16*(2/3)*'ISSUE SCORE from EIKON'!EV7)</f>
        <v>21.867228152444401</v>
      </c>
      <c r="M30" s="1">
        <f>('WEIGHTED from Refinitive'!$B$5*'ISSUE SCORE from EIKON'!AV7)+('WEIGHTED from Refinitive'!$B$8*(1/3)*'ISSUE SCORE from EIKON'!BK7)+('WEIGHTED from Refinitive'!$B$10*0.5*'ISSUE SCORE from EIKON'!CO7)+('WEIGHTED from Refinitive'!$B$11*'ISSUE SCORE from EIKON'!DD7)+('WEIGHTED from Refinitive'!$B$14*'ISSUE SCORE from EIKON'!DS7)+('WEIGHTED from Refinitive'!$B$15*'ISSUE SCORE from EIKON'!EH7)+('WEIGHTED from Refinitive'!$B$16*(2/3)*'ISSUE SCORE from EIKON'!EW7)</f>
        <v>18.790896483407611</v>
      </c>
      <c r="N30" s="1">
        <f>('WEIGHTED from Refinitive'!$B$5*'ISSUE SCORE from EIKON'!AW7)+('WEIGHTED from Refinitive'!$B$8*(1/3)*'ISSUE SCORE from EIKON'!BL7)+('WEIGHTED from Refinitive'!$B$10*0.5*'ISSUE SCORE from EIKON'!CP7)+('WEIGHTED from Refinitive'!$B$11*'ISSUE SCORE from EIKON'!DE7)+('WEIGHTED from Refinitive'!$B$14*'ISSUE SCORE from EIKON'!DT7)+('WEIGHTED from Refinitive'!$B$15*'ISSUE SCORE from EIKON'!EI7)+('WEIGHTED from Refinitive'!$B$16*(2/3)*'ISSUE SCORE from EIKON'!EX7)</f>
        <v>18.715088383838356</v>
      </c>
      <c r="O30" s="1">
        <f>('WEIGHTED from Refinitive'!$B$5*'ISSUE SCORE from EIKON'!AX7)+('WEIGHTED from Refinitive'!$B$8*(1/3)*'ISSUE SCORE from EIKON'!BM7)+('WEIGHTED from Refinitive'!$B$10*0.5*'ISSUE SCORE from EIKON'!CQ7)+('WEIGHTED from Refinitive'!$B$11*'ISSUE SCORE from EIKON'!DF7)+('WEIGHTED from Refinitive'!$B$14*'ISSUE SCORE from EIKON'!DU7)+('WEIGHTED from Refinitive'!$B$15*'ISSUE SCORE from EIKON'!EJ7)+('WEIGHTED from Refinitive'!$B$16*(2/3)*'ISSUE SCORE from EIKON'!EY7)</f>
        <v>22.350079839725439</v>
      </c>
      <c r="P30" s="1">
        <f>('WEIGHTED from Refinitive'!$B$5*'ISSUE SCORE from EIKON'!AY7)+('WEIGHTED from Refinitive'!$B$8*(1/3)*'ISSUE SCORE from EIKON'!BN7)+('WEIGHTED from Refinitive'!$B$10*0.5*'ISSUE SCORE from EIKON'!CR7)+('WEIGHTED from Refinitive'!$B$11*'ISSUE SCORE from EIKON'!DG7)+('WEIGHTED from Refinitive'!$B$14*'ISSUE SCORE from EIKON'!DV7)+('WEIGHTED from Refinitive'!$B$15*'ISSUE SCORE from EIKON'!EK7)+('WEIGHTED from Refinitive'!$B$16*(2/3)*'ISSUE SCORE from EIKON'!EZ7)</f>
        <v>24.13696623308368</v>
      </c>
    </row>
    <row r="31" spans="1:16" ht="15">
      <c r="A31" s="1" t="s">
        <v>567</v>
      </c>
      <c r="B31" s="1">
        <f>('WEIGHTED from Refinitive'!$B$5*'ISSUE SCORE from EIKON'!AK8)+('WEIGHTED from Refinitive'!$B$8*(1/3)*'ISSUE SCORE from EIKON'!AZ8)+('WEIGHTED from Refinitive'!$B$10*0.5*'ISSUE SCORE from EIKON'!CD8)+('WEIGHTED from Refinitive'!$B$11*'ISSUE SCORE from EIKON'!CS8)+('WEIGHTED from Refinitive'!$B$14*'ISSUE SCORE from EIKON'!DH8)+('WEIGHTED from Refinitive'!$B$15*'ISSUE SCORE from EIKON'!DW8)+('WEIGHTED from Refinitive'!$B$16*(2/3)*'ISSUE SCORE from EIKON'!EL8)</f>
        <v>26.151442307692292</v>
      </c>
      <c r="C31" s="1">
        <f>('WEIGHTED from Refinitive'!$B$5*'ISSUE SCORE from EIKON'!AL8)+('WEIGHTED from Refinitive'!$B$8*(1/3)*'ISSUE SCORE from EIKON'!BA8)+('WEIGHTED from Refinitive'!$B$10*0.5*'ISSUE SCORE from EIKON'!CE8)+('WEIGHTED from Refinitive'!$B$11*'ISSUE SCORE from EIKON'!CT8)+('WEIGHTED from Refinitive'!$B$14*'ISSUE SCORE from EIKON'!DI8)+('WEIGHTED from Refinitive'!$B$15*'ISSUE SCORE from EIKON'!DX8)+('WEIGHTED from Refinitive'!$B$16*(2/3)*'ISSUE SCORE from EIKON'!EM8)</f>
        <v>23.411561358912973</v>
      </c>
      <c r="D31" s="1">
        <f>('WEIGHTED from Refinitive'!$B$5*'ISSUE SCORE from EIKON'!AM8)+('WEIGHTED from Refinitive'!$B$8*(1/3)*'ISSUE SCORE from EIKON'!BB8)+('WEIGHTED from Refinitive'!$B$10*0.5*'ISSUE SCORE from EIKON'!CF8)+('WEIGHTED from Refinitive'!$B$11*'ISSUE SCORE from EIKON'!CU8)+('WEIGHTED from Refinitive'!$B$14*'ISSUE SCORE from EIKON'!DJ8)+('WEIGHTED from Refinitive'!$B$15*'ISSUE SCORE from EIKON'!DY8)+('WEIGHTED from Refinitive'!$B$16*(2/3)*'ISSUE SCORE from EIKON'!EN8)</f>
        <v>27.252420218745424</v>
      </c>
      <c r="E31" s="1">
        <f>('WEIGHTED from Refinitive'!$B$5*'ISSUE SCORE from EIKON'!AN8)+('WEIGHTED from Refinitive'!$B$8*(1/3)*'ISSUE SCORE from EIKON'!BC8)+('WEIGHTED from Refinitive'!$B$10*0.5*'ISSUE SCORE from EIKON'!CG8)+('WEIGHTED from Refinitive'!$B$11*'ISSUE SCORE from EIKON'!CV8)+('WEIGHTED from Refinitive'!$B$14*'ISSUE SCORE from EIKON'!DK8)+('WEIGHTED from Refinitive'!$B$15*'ISSUE SCORE from EIKON'!DZ8)+('WEIGHTED from Refinitive'!$B$16*(2/3)*'ISSUE SCORE from EIKON'!EO8)</f>
        <v>25.73421709798162</v>
      </c>
      <c r="F31" s="1">
        <f>('WEIGHTED from Refinitive'!$B$5*'ISSUE SCORE from EIKON'!AO8)+('WEIGHTED from Refinitive'!$B$8*(1/3)*'ISSUE SCORE from EIKON'!BD8)+('WEIGHTED from Refinitive'!$B$10*0.5*'ISSUE SCORE from EIKON'!CH8)+('WEIGHTED from Refinitive'!$B$11*'ISSUE SCORE from EIKON'!CW8)+('WEIGHTED from Refinitive'!$B$14*'ISSUE SCORE from EIKON'!DL8)+('WEIGHTED from Refinitive'!$B$15*'ISSUE SCORE from EIKON'!EA8)+('WEIGHTED from Refinitive'!$B$16*(2/3)*'ISSUE SCORE from EIKON'!EP8)</f>
        <v>0</v>
      </c>
      <c r="G31" s="1">
        <f>('WEIGHTED from Refinitive'!$B$5*'ISSUE SCORE from EIKON'!AP8)+('WEIGHTED from Refinitive'!$B$8*(1/3)*'ISSUE SCORE from EIKON'!BE8)+('WEIGHTED from Refinitive'!$B$10*0.5*'ISSUE SCORE from EIKON'!CI8)+('WEIGHTED from Refinitive'!$B$11*'ISSUE SCORE from EIKON'!CX8)+('WEIGHTED from Refinitive'!$B$14*'ISSUE SCORE from EIKON'!DM8)+('WEIGHTED from Refinitive'!$B$15*'ISSUE SCORE from EIKON'!EB8)+('WEIGHTED from Refinitive'!$B$16*(2/3)*'ISSUE SCORE from EIKON'!EQ8)</f>
        <v>0</v>
      </c>
      <c r="H31" s="1">
        <f>('WEIGHTED from Refinitive'!$B$5*'ISSUE SCORE from EIKON'!AQ8)+('WEIGHTED from Refinitive'!$B$8*(1/3)*'ISSUE SCORE from EIKON'!BF8)+('WEIGHTED from Refinitive'!$B$10*0.5*'ISSUE SCORE from EIKON'!CJ8)+('WEIGHTED from Refinitive'!$B$11*'ISSUE SCORE from EIKON'!CY8)+('WEIGHTED from Refinitive'!$B$14*'ISSUE SCORE from EIKON'!DN8)+('WEIGHTED from Refinitive'!$B$15*'ISSUE SCORE from EIKON'!EC8)+('WEIGHTED from Refinitive'!$B$16*(2/3)*'ISSUE SCORE from EIKON'!ER8)</f>
        <v>0</v>
      </c>
      <c r="I31" s="1">
        <f>('WEIGHTED from Refinitive'!$B$5*'ISSUE SCORE from EIKON'!AR8)+('WEIGHTED from Refinitive'!$B$8*(1/3)*'ISSUE SCORE from EIKON'!BG8)+('WEIGHTED from Refinitive'!$B$10*0.5*'ISSUE SCORE from EIKON'!CK8)+('WEIGHTED from Refinitive'!$B$11*'ISSUE SCORE from EIKON'!CZ8)+('WEIGHTED from Refinitive'!$B$14*'ISSUE SCORE from EIKON'!DO8)+('WEIGHTED from Refinitive'!$B$15*'ISSUE SCORE from EIKON'!ED8)+('WEIGHTED from Refinitive'!$B$16*(2/3)*'ISSUE SCORE from EIKON'!ES8)</f>
        <v>0</v>
      </c>
      <c r="J31" s="1">
        <f>('WEIGHTED from Refinitive'!$B$5*'ISSUE SCORE from EIKON'!AS8)+('WEIGHTED from Refinitive'!$B$8*(1/3)*'ISSUE SCORE from EIKON'!BH8)+('WEIGHTED from Refinitive'!$B$10*0.5*'ISSUE SCORE from EIKON'!CL8)+('WEIGHTED from Refinitive'!$B$11*'ISSUE SCORE from EIKON'!DA8)+('WEIGHTED from Refinitive'!$B$14*'ISSUE SCORE from EIKON'!DP8)+('WEIGHTED from Refinitive'!$B$15*'ISSUE SCORE from EIKON'!EE8)+('WEIGHTED from Refinitive'!$B$16*(2/3)*'ISSUE SCORE from EIKON'!ET8)</f>
        <v>0</v>
      </c>
      <c r="K31" s="1">
        <f>('WEIGHTED from Refinitive'!$B$5*'ISSUE SCORE from EIKON'!AT8)+('WEIGHTED from Refinitive'!$B$8*(1/3)*'ISSUE SCORE from EIKON'!BI8)+('WEIGHTED from Refinitive'!$B$10*0.5*'ISSUE SCORE from EIKON'!CM8)+('WEIGHTED from Refinitive'!$B$11*'ISSUE SCORE from EIKON'!DB8)+('WEIGHTED from Refinitive'!$B$14*'ISSUE SCORE from EIKON'!DQ8)+('WEIGHTED from Refinitive'!$B$15*'ISSUE SCORE from EIKON'!EF8)+('WEIGHTED from Refinitive'!$B$16*(2/3)*'ISSUE SCORE from EIKON'!EU8)</f>
        <v>0</v>
      </c>
      <c r="L31" s="1">
        <f>('WEIGHTED from Refinitive'!$B$5*'ISSUE SCORE from EIKON'!AU8)+('WEIGHTED from Refinitive'!$B$8*(1/3)*'ISSUE SCORE from EIKON'!BJ8)+('WEIGHTED from Refinitive'!$B$10*0.5*'ISSUE SCORE from EIKON'!CN8)+('WEIGHTED from Refinitive'!$B$11*'ISSUE SCORE from EIKON'!DC8)+('WEIGHTED from Refinitive'!$B$14*'ISSUE SCORE from EIKON'!DR8)+('WEIGHTED from Refinitive'!$B$15*'ISSUE SCORE from EIKON'!EG8)+('WEIGHTED from Refinitive'!$B$16*(2/3)*'ISSUE SCORE from EIKON'!EV8)</f>
        <v>0</v>
      </c>
      <c r="M31" s="1">
        <f>('WEIGHTED from Refinitive'!$B$5*'ISSUE SCORE from EIKON'!AV8)+('WEIGHTED from Refinitive'!$B$8*(1/3)*'ISSUE SCORE from EIKON'!BK8)+('WEIGHTED from Refinitive'!$B$10*0.5*'ISSUE SCORE from EIKON'!CO8)+('WEIGHTED from Refinitive'!$B$11*'ISSUE SCORE from EIKON'!DD8)+('WEIGHTED from Refinitive'!$B$14*'ISSUE SCORE from EIKON'!DS8)+('WEIGHTED from Refinitive'!$B$15*'ISSUE SCORE from EIKON'!EH8)+('WEIGHTED from Refinitive'!$B$16*(2/3)*'ISSUE SCORE from EIKON'!EW8)</f>
        <v>0</v>
      </c>
      <c r="N31" s="1">
        <f>('WEIGHTED from Refinitive'!$B$5*'ISSUE SCORE from EIKON'!AW8)+('WEIGHTED from Refinitive'!$B$8*(1/3)*'ISSUE SCORE from EIKON'!BL8)+('WEIGHTED from Refinitive'!$B$10*0.5*'ISSUE SCORE from EIKON'!CP8)+('WEIGHTED from Refinitive'!$B$11*'ISSUE SCORE from EIKON'!DE8)+('WEIGHTED from Refinitive'!$B$14*'ISSUE SCORE from EIKON'!DT8)+('WEIGHTED from Refinitive'!$B$15*'ISSUE SCORE from EIKON'!EI8)+('WEIGHTED from Refinitive'!$B$16*(2/3)*'ISSUE SCORE from EIKON'!EX8)</f>
        <v>0</v>
      </c>
      <c r="O31" s="1">
        <f>('WEIGHTED from Refinitive'!$B$5*'ISSUE SCORE from EIKON'!AX8)+('WEIGHTED from Refinitive'!$B$8*(1/3)*'ISSUE SCORE from EIKON'!BM8)+('WEIGHTED from Refinitive'!$B$10*0.5*'ISSUE SCORE from EIKON'!CQ8)+('WEIGHTED from Refinitive'!$B$11*'ISSUE SCORE from EIKON'!DF8)+('WEIGHTED from Refinitive'!$B$14*'ISSUE SCORE from EIKON'!DU8)+('WEIGHTED from Refinitive'!$B$15*'ISSUE SCORE from EIKON'!EJ8)+('WEIGHTED from Refinitive'!$B$16*(2/3)*'ISSUE SCORE from EIKON'!EY8)</f>
        <v>0</v>
      </c>
      <c r="P31" s="1">
        <f>('WEIGHTED from Refinitive'!$B$5*'ISSUE SCORE from EIKON'!AY8)+('WEIGHTED from Refinitive'!$B$8*(1/3)*'ISSUE SCORE from EIKON'!BN8)+('WEIGHTED from Refinitive'!$B$10*0.5*'ISSUE SCORE from EIKON'!CR8)+('WEIGHTED from Refinitive'!$B$11*'ISSUE SCORE from EIKON'!DG8)+('WEIGHTED from Refinitive'!$B$14*'ISSUE SCORE from EIKON'!DV8)+('WEIGHTED from Refinitive'!$B$15*'ISSUE SCORE from EIKON'!EK8)+('WEIGHTED from Refinitive'!$B$16*(2/3)*'ISSUE SCORE from EIKON'!EZ8)</f>
        <v>0</v>
      </c>
    </row>
    <row r="32" spans="1:16" ht="15">
      <c r="A32" s="1" t="s">
        <v>589</v>
      </c>
      <c r="B32" s="1">
        <f>('WEIGHTED from Refinitive'!$B$5*'ISSUE SCORE from EIKON'!AK9)+('WEIGHTED from Refinitive'!$B$8*(1/3)*'ISSUE SCORE from EIKON'!AZ9)+('WEIGHTED from Refinitive'!$B$10*0.5*'ISSUE SCORE from EIKON'!CD9)+('WEIGHTED from Refinitive'!$B$11*'ISSUE SCORE from EIKON'!CS9)+('WEIGHTED from Refinitive'!$B$14*'ISSUE SCORE from EIKON'!DH9)+('WEIGHTED from Refinitive'!$B$15*'ISSUE SCORE from EIKON'!DW9)+('WEIGHTED from Refinitive'!$B$16*(2/3)*'ISSUE SCORE from EIKON'!EL9)</f>
        <v>43.03232579577665</v>
      </c>
      <c r="C32" s="1">
        <f>('WEIGHTED from Refinitive'!$B$5*'ISSUE SCORE from EIKON'!AL9)+('WEIGHTED from Refinitive'!$B$8*(1/3)*'ISSUE SCORE from EIKON'!BA9)+('WEIGHTED from Refinitive'!$B$10*0.5*'ISSUE SCORE from EIKON'!CE9)+('WEIGHTED from Refinitive'!$B$11*'ISSUE SCORE from EIKON'!CT9)+('WEIGHTED from Refinitive'!$B$14*'ISSUE SCORE from EIKON'!DI9)+('WEIGHTED from Refinitive'!$B$15*'ISSUE SCORE from EIKON'!DX9)+('WEIGHTED from Refinitive'!$B$16*(2/3)*'ISSUE SCORE from EIKON'!EM9)</f>
        <v>44.758077314747425</v>
      </c>
      <c r="D32" s="1">
        <f>('WEIGHTED from Refinitive'!$B$5*'ISSUE SCORE from EIKON'!AM9)+('WEIGHTED from Refinitive'!$B$8*(1/3)*'ISSUE SCORE from EIKON'!BB9)+('WEIGHTED from Refinitive'!$B$10*0.5*'ISSUE SCORE from EIKON'!CF9)+('WEIGHTED from Refinitive'!$B$11*'ISSUE SCORE from EIKON'!CU9)+('WEIGHTED from Refinitive'!$B$14*'ISSUE SCORE from EIKON'!DJ9)+('WEIGHTED from Refinitive'!$B$15*'ISSUE SCORE from EIKON'!DY9)+('WEIGHTED from Refinitive'!$B$16*(2/3)*'ISSUE SCORE from EIKON'!EN9)</f>
        <v>43.759915238683178</v>
      </c>
      <c r="E32" s="1">
        <f>('WEIGHTED from Refinitive'!$B$5*'ISSUE SCORE from EIKON'!AN9)+('WEIGHTED from Refinitive'!$B$8*(1/3)*'ISSUE SCORE from EIKON'!BC9)+('WEIGHTED from Refinitive'!$B$10*0.5*'ISSUE SCORE from EIKON'!CG9)+('WEIGHTED from Refinitive'!$B$11*'ISSUE SCORE from EIKON'!CV9)+('WEIGHTED from Refinitive'!$B$14*'ISSUE SCORE from EIKON'!DK9)+('WEIGHTED from Refinitive'!$B$15*'ISSUE SCORE from EIKON'!DZ9)+('WEIGHTED from Refinitive'!$B$16*(2/3)*'ISSUE SCORE from EIKON'!EO9)</f>
        <v>43.761487305918564</v>
      </c>
      <c r="F32" s="1">
        <f>('WEIGHTED from Refinitive'!$B$5*'ISSUE SCORE from EIKON'!AO9)+('WEIGHTED from Refinitive'!$B$8*(1/3)*'ISSUE SCORE from EIKON'!BD9)+('WEIGHTED from Refinitive'!$B$10*0.5*'ISSUE SCORE from EIKON'!CH9)+('WEIGHTED from Refinitive'!$B$11*'ISSUE SCORE from EIKON'!CW9)+('WEIGHTED from Refinitive'!$B$14*'ISSUE SCORE from EIKON'!DL9)+('WEIGHTED from Refinitive'!$B$15*'ISSUE SCORE from EIKON'!EA9)+('WEIGHTED from Refinitive'!$B$16*(2/3)*'ISSUE SCORE from EIKON'!EP9)</f>
        <v>40.902197305182348</v>
      </c>
      <c r="G32" s="1">
        <f>('WEIGHTED from Refinitive'!$B$5*'ISSUE SCORE from EIKON'!AP9)+('WEIGHTED from Refinitive'!$B$8*(1/3)*'ISSUE SCORE from EIKON'!BE9)+('WEIGHTED from Refinitive'!$B$10*0.5*'ISSUE SCORE from EIKON'!CI9)+('WEIGHTED from Refinitive'!$B$11*'ISSUE SCORE from EIKON'!CX9)+('WEIGHTED from Refinitive'!$B$14*'ISSUE SCORE from EIKON'!DM9)+('WEIGHTED from Refinitive'!$B$15*'ISSUE SCORE from EIKON'!EB9)+('WEIGHTED from Refinitive'!$B$16*(2/3)*'ISSUE SCORE from EIKON'!EQ9)</f>
        <v>44.355718085106368</v>
      </c>
      <c r="H32" s="1">
        <f>('WEIGHTED from Refinitive'!$B$5*'ISSUE SCORE from EIKON'!AQ9)+('WEIGHTED from Refinitive'!$B$8*(1/3)*'ISSUE SCORE from EIKON'!BF9)+('WEIGHTED from Refinitive'!$B$10*0.5*'ISSUE SCORE from EIKON'!CJ9)+('WEIGHTED from Refinitive'!$B$11*'ISSUE SCORE from EIKON'!CY9)+('WEIGHTED from Refinitive'!$B$14*'ISSUE SCORE from EIKON'!DN9)+('WEIGHTED from Refinitive'!$B$15*'ISSUE SCORE from EIKON'!EC9)+('WEIGHTED from Refinitive'!$B$16*(2/3)*'ISSUE SCORE from EIKON'!ER9)</f>
        <v>43.743822798903729</v>
      </c>
      <c r="I32" s="1">
        <f>('WEIGHTED from Refinitive'!$B$5*'ISSUE SCORE from EIKON'!AR9)+('WEIGHTED from Refinitive'!$B$8*(1/3)*'ISSUE SCORE from EIKON'!BG9)+('WEIGHTED from Refinitive'!$B$10*0.5*'ISSUE SCORE from EIKON'!CK9)+('WEIGHTED from Refinitive'!$B$11*'ISSUE SCORE from EIKON'!CZ9)+('WEIGHTED from Refinitive'!$B$14*'ISSUE SCORE from EIKON'!DO9)+('WEIGHTED from Refinitive'!$B$15*'ISSUE SCORE from EIKON'!ED9)+('WEIGHTED from Refinitive'!$B$16*(2/3)*'ISSUE SCORE from EIKON'!ES9)</f>
        <v>43.760080390920542</v>
      </c>
      <c r="J32" s="1">
        <f>('WEIGHTED from Refinitive'!$B$5*'ISSUE SCORE from EIKON'!AS9)+('WEIGHTED from Refinitive'!$B$8*(1/3)*'ISSUE SCORE from EIKON'!BH9)+('WEIGHTED from Refinitive'!$B$10*0.5*'ISSUE SCORE from EIKON'!CL9)+('WEIGHTED from Refinitive'!$B$11*'ISSUE SCORE from EIKON'!DA9)+('WEIGHTED from Refinitive'!$B$14*'ISSUE SCORE from EIKON'!DP9)+('WEIGHTED from Refinitive'!$B$15*'ISSUE SCORE from EIKON'!EE9)+('WEIGHTED from Refinitive'!$B$16*(2/3)*'ISSUE SCORE from EIKON'!ET9)</f>
        <v>41.730799444075153</v>
      </c>
      <c r="K32" s="1">
        <f>('WEIGHTED from Refinitive'!$B$5*'ISSUE SCORE from EIKON'!AT9)+('WEIGHTED from Refinitive'!$B$8*(1/3)*'ISSUE SCORE from EIKON'!BI9)+('WEIGHTED from Refinitive'!$B$10*0.5*'ISSUE SCORE from EIKON'!CM9)+('WEIGHTED from Refinitive'!$B$11*'ISSUE SCORE from EIKON'!DB9)+('WEIGHTED from Refinitive'!$B$14*'ISSUE SCORE from EIKON'!DQ9)+('WEIGHTED from Refinitive'!$B$15*'ISSUE SCORE from EIKON'!EF9)+('WEIGHTED from Refinitive'!$B$16*(2/3)*'ISSUE SCORE from EIKON'!EU9)</f>
        <v>40.547426558872949</v>
      </c>
      <c r="L32" s="1">
        <f>('WEIGHTED from Refinitive'!$B$5*'ISSUE SCORE from EIKON'!AU9)+('WEIGHTED from Refinitive'!$B$8*(1/3)*'ISSUE SCORE from EIKON'!BJ9)+('WEIGHTED from Refinitive'!$B$10*0.5*'ISSUE SCORE from EIKON'!CN9)+('WEIGHTED from Refinitive'!$B$11*'ISSUE SCORE from EIKON'!DC9)+('WEIGHTED from Refinitive'!$B$14*'ISSUE SCORE from EIKON'!DR9)+('WEIGHTED from Refinitive'!$B$15*'ISSUE SCORE from EIKON'!EG9)+('WEIGHTED from Refinitive'!$B$16*(2/3)*'ISSUE SCORE from EIKON'!EV9)</f>
        <v>41.469557050108634</v>
      </c>
      <c r="M32" s="1">
        <f>('WEIGHTED from Refinitive'!$B$5*'ISSUE SCORE from EIKON'!AV9)+('WEIGHTED from Refinitive'!$B$8*(1/3)*'ISSUE SCORE from EIKON'!BK9)+('WEIGHTED from Refinitive'!$B$10*0.5*'ISSUE SCORE from EIKON'!CO9)+('WEIGHTED from Refinitive'!$B$11*'ISSUE SCORE from EIKON'!DD9)+('WEIGHTED from Refinitive'!$B$14*'ISSUE SCORE from EIKON'!DS9)+('WEIGHTED from Refinitive'!$B$15*'ISSUE SCORE from EIKON'!EH9)+('WEIGHTED from Refinitive'!$B$16*(2/3)*'ISSUE SCORE from EIKON'!EW9)</f>
        <v>39.374368499257038</v>
      </c>
      <c r="N32" s="1">
        <f>('WEIGHTED from Refinitive'!$B$5*'ISSUE SCORE from EIKON'!AW9)+('WEIGHTED from Refinitive'!$B$8*(1/3)*'ISSUE SCORE from EIKON'!BL9)+('WEIGHTED from Refinitive'!$B$10*0.5*'ISSUE SCORE from EIKON'!CP9)+('WEIGHTED from Refinitive'!$B$11*'ISSUE SCORE from EIKON'!DE9)+('WEIGHTED from Refinitive'!$B$14*'ISSUE SCORE from EIKON'!DT9)+('WEIGHTED from Refinitive'!$B$15*'ISSUE SCORE from EIKON'!EI9)+('WEIGHTED from Refinitive'!$B$16*(2/3)*'ISSUE SCORE from EIKON'!EX9)</f>
        <v>42.826515151515132</v>
      </c>
      <c r="O32" s="1">
        <f>('WEIGHTED from Refinitive'!$B$5*'ISSUE SCORE from EIKON'!AX9)+('WEIGHTED from Refinitive'!$B$8*(1/3)*'ISSUE SCORE from EIKON'!BM9)+('WEIGHTED from Refinitive'!$B$10*0.5*'ISSUE SCORE from EIKON'!CQ9)+('WEIGHTED from Refinitive'!$B$11*'ISSUE SCORE from EIKON'!DF9)+('WEIGHTED from Refinitive'!$B$14*'ISSUE SCORE from EIKON'!DU9)+('WEIGHTED from Refinitive'!$B$15*'ISSUE SCORE from EIKON'!EJ9)+('WEIGHTED from Refinitive'!$B$16*(2/3)*'ISSUE SCORE from EIKON'!EY9)</f>
        <v>41.013379352752708</v>
      </c>
      <c r="P32" s="1">
        <f>('WEIGHTED from Refinitive'!$B$5*'ISSUE SCORE from EIKON'!AY9)+('WEIGHTED from Refinitive'!$B$8*(1/3)*'ISSUE SCORE from EIKON'!BN9)+('WEIGHTED from Refinitive'!$B$10*0.5*'ISSUE SCORE from EIKON'!CR9)+('WEIGHTED from Refinitive'!$B$11*'ISSUE SCORE from EIKON'!DG9)+('WEIGHTED from Refinitive'!$B$14*'ISSUE SCORE from EIKON'!DV9)+('WEIGHTED from Refinitive'!$B$15*'ISSUE SCORE from EIKON'!EK9)+('WEIGHTED from Refinitive'!$B$16*(2/3)*'ISSUE SCORE from EIKON'!EZ9)</f>
        <v>28.883865457889875</v>
      </c>
    </row>
    <row r="33" spans="1:16" ht="15">
      <c r="A33" s="1" t="s">
        <v>620</v>
      </c>
      <c r="B33" s="1">
        <f>('WEIGHTED from Refinitive'!$B$5*'ISSUE SCORE from EIKON'!AK10)+('WEIGHTED from Refinitive'!$B$8*(1/3)*'ISSUE SCORE from EIKON'!AZ10)+('WEIGHTED from Refinitive'!$B$10*0.5*'ISSUE SCORE from EIKON'!CD10)+('WEIGHTED from Refinitive'!$B$11*'ISSUE SCORE from EIKON'!CS10)+('WEIGHTED from Refinitive'!$B$14*'ISSUE SCORE from EIKON'!DH10)+('WEIGHTED from Refinitive'!$B$15*'ISSUE SCORE from EIKON'!DW10)+('WEIGHTED from Refinitive'!$B$16*(2/3)*'ISSUE SCORE from EIKON'!EL10)</f>
        <v>42.108638830619633</v>
      </c>
      <c r="C33" s="1">
        <f>('WEIGHTED from Refinitive'!$B$5*'ISSUE SCORE from EIKON'!AL10)+('WEIGHTED from Refinitive'!$B$8*(1/3)*'ISSUE SCORE from EIKON'!BA10)+('WEIGHTED from Refinitive'!$B$10*0.5*'ISSUE SCORE from EIKON'!CE10)+('WEIGHTED from Refinitive'!$B$11*'ISSUE SCORE from EIKON'!CT10)+('WEIGHTED from Refinitive'!$B$14*'ISSUE SCORE from EIKON'!DI10)+('WEIGHTED from Refinitive'!$B$15*'ISSUE SCORE from EIKON'!DX10)+('WEIGHTED from Refinitive'!$B$16*(2/3)*'ISSUE SCORE from EIKON'!EM10)</f>
        <v>46.871252204585524</v>
      </c>
      <c r="D33" s="1">
        <f>('WEIGHTED from Refinitive'!$B$5*'ISSUE SCORE from EIKON'!AM10)+('WEIGHTED from Refinitive'!$B$8*(1/3)*'ISSUE SCORE from EIKON'!BB10)+('WEIGHTED from Refinitive'!$B$10*0.5*'ISSUE SCORE from EIKON'!CF10)+('WEIGHTED from Refinitive'!$B$11*'ISSUE SCORE from EIKON'!CU10)+('WEIGHTED from Refinitive'!$B$14*'ISSUE SCORE from EIKON'!DJ10)+('WEIGHTED from Refinitive'!$B$15*'ISSUE SCORE from EIKON'!DY10)+('WEIGHTED from Refinitive'!$B$16*(2/3)*'ISSUE SCORE from EIKON'!EN10)</f>
        <v>49.092095876729893</v>
      </c>
      <c r="E33" s="1">
        <f>('WEIGHTED from Refinitive'!$B$5*'ISSUE SCORE from EIKON'!AN10)+('WEIGHTED from Refinitive'!$B$8*(1/3)*'ISSUE SCORE from EIKON'!BC10)+('WEIGHTED from Refinitive'!$B$10*0.5*'ISSUE SCORE from EIKON'!CG10)+('WEIGHTED from Refinitive'!$B$11*'ISSUE SCORE from EIKON'!CV10)+('WEIGHTED from Refinitive'!$B$14*'ISSUE SCORE from EIKON'!DK10)+('WEIGHTED from Refinitive'!$B$15*'ISSUE SCORE from EIKON'!DZ10)+('WEIGHTED from Refinitive'!$B$16*(2/3)*'ISSUE SCORE from EIKON'!EO10)</f>
        <v>50.82834295334294</v>
      </c>
      <c r="F33" s="1">
        <f>('WEIGHTED from Refinitive'!$B$5*'ISSUE SCORE from EIKON'!AO10)+('WEIGHTED from Refinitive'!$B$8*(1/3)*'ISSUE SCORE from EIKON'!BD10)+('WEIGHTED from Refinitive'!$B$10*0.5*'ISSUE SCORE from EIKON'!CH10)+('WEIGHTED from Refinitive'!$B$11*'ISSUE SCORE from EIKON'!CW10)+('WEIGHTED from Refinitive'!$B$14*'ISSUE SCORE from EIKON'!DL10)+('WEIGHTED from Refinitive'!$B$15*'ISSUE SCORE from EIKON'!EA10)+('WEIGHTED from Refinitive'!$B$16*(2/3)*'ISSUE SCORE from EIKON'!EP10)</f>
        <v>46.403451676528583</v>
      </c>
      <c r="G33" s="1">
        <f>('WEIGHTED from Refinitive'!$B$5*'ISSUE SCORE from EIKON'!AP10)+('WEIGHTED from Refinitive'!$B$8*(1/3)*'ISSUE SCORE from EIKON'!BE10)+('WEIGHTED from Refinitive'!$B$10*0.5*'ISSUE SCORE from EIKON'!CI10)+('WEIGHTED from Refinitive'!$B$11*'ISSUE SCORE from EIKON'!CX10)+('WEIGHTED from Refinitive'!$B$14*'ISSUE SCORE from EIKON'!DM10)+('WEIGHTED from Refinitive'!$B$15*'ISSUE SCORE from EIKON'!EB10)+('WEIGHTED from Refinitive'!$B$16*(2/3)*'ISSUE SCORE from EIKON'!EQ10)</f>
        <v>47.61005847953215</v>
      </c>
      <c r="H33" s="1">
        <f>('WEIGHTED from Refinitive'!$B$5*'ISSUE SCORE from EIKON'!AQ10)+('WEIGHTED from Refinitive'!$B$8*(1/3)*'ISSUE SCORE from EIKON'!BF10)+('WEIGHTED from Refinitive'!$B$10*0.5*'ISSUE SCORE from EIKON'!CJ10)+('WEIGHTED from Refinitive'!$B$11*'ISSUE SCORE from EIKON'!CY10)+('WEIGHTED from Refinitive'!$B$14*'ISSUE SCORE from EIKON'!DN10)+('WEIGHTED from Refinitive'!$B$15*'ISSUE SCORE from EIKON'!EC10)+('WEIGHTED from Refinitive'!$B$16*(2/3)*'ISSUE SCORE from EIKON'!ER10)</f>
        <v>43.029630559069133</v>
      </c>
      <c r="I33" s="1">
        <f>('WEIGHTED from Refinitive'!$B$5*'ISSUE SCORE from EIKON'!AR10)+('WEIGHTED from Refinitive'!$B$8*(1/3)*'ISSUE SCORE from EIKON'!BG10)+('WEIGHTED from Refinitive'!$B$10*0.5*'ISSUE SCORE from EIKON'!CK10)+('WEIGHTED from Refinitive'!$B$11*'ISSUE SCORE from EIKON'!CZ10)+('WEIGHTED from Refinitive'!$B$14*'ISSUE SCORE from EIKON'!DO10)+('WEIGHTED from Refinitive'!$B$15*'ISSUE SCORE from EIKON'!ED10)+('WEIGHTED from Refinitive'!$B$16*(2/3)*'ISSUE SCORE from EIKON'!ES10)</f>
        <v>45.026007326007296</v>
      </c>
      <c r="J33" s="1">
        <f>('WEIGHTED from Refinitive'!$B$5*'ISSUE SCORE from EIKON'!AS10)+('WEIGHTED from Refinitive'!$B$8*(1/3)*'ISSUE SCORE from EIKON'!BH10)+('WEIGHTED from Refinitive'!$B$10*0.5*'ISSUE SCORE from EIKON'!CL10)+('WEIGHTED from Refinitive'!$B$11*'ISSUE SCORE from EIKON'!DA10)+('WEIGHTED from Refinitive'!$B$14*'ISSUE SCORE from EIKON'!DP10)+('WEIGHTED from Refinitive'!$B$15*'ISSUE SCORE from EIKON'!EE10)+('WEIGHTED from Refinitive'!$B$16*(2/3)*'ISSUE SCORE from EIKON'!ET10)</f>
        <v>43.198099415204659</v>
      </c>
      <c r="K33" s="1">
        <f>('WEIGHTED from Refinitive'!$B$5*'ISSUE SCORE from EIKON'!AT10)+('WEIGHTED from Refinitive'!$B$8*(1/3)*'ISSUE SCORE from EIKON'!BI10)+('WEIGHTED from Refinitive'!$B$10*0.5*'ISSUE SCORE from EIKON'!CM10)+('WEIGHTED from Refinitive'!$B$11*'ISSUE SCORE from EIKON'!DB10)+('WEIGHTED from Refinitive'!$B$14*'ISSUE SCORE from EIKON'!DQ10)+('WEIGHTED from Refinitive'!$B$15*'ISSUE SCORE from EIKON'!EF10)+('WEIGHTED from Refinitive'!$B$16*(2/3)*'ISSUE SCORE from EIKON'!EU10)</f>
        <v>43.411945117029845</v>
      </c>
      <c r="L33" s="1">
        <f>('WEIGHTED from Refinitive'!$B$5*'ISSUE SCORE from EIKON'!AU10)+('WEIGHTED from Refinitive'!$B$8*(1/3)*'ISSUE SCORE from EIKON'!BJ10)+('WEIGHTED from Refinitive'!$B$10*0.5*'ISSUE SCORE from EIKON'!CN10)+('WEIGHTED from Refinitive'!$B$11*'ISSUE SCORE from EIKON'!DC10)+('WEIGHTED from Refinitive'!$B$14*'ISSUE SCORE from EIKON'!DR10)+('WEIGHTED from Refinitive'!$B$15*'ISSUE SCORE from EIKON'!EG10)+('WEIGHTED from Refinitive'!$B$16*(2/3)*'ISSUE SCORE from EIKON'!EV10)</f>
        <v>43.079753722794933</v>
      </c>
      <c r="M33" s="1">
        <f>('WEIGHTED from Refinitive'!$B$5*'ISSUE SCORE from EIKON'!AV10)+('WEIGHTED from Refinitive'!$B$8*(1/3)*'ISSUE SCORE from EIKON'!BK10)+('WEIGHTED from Refinitive'!$B$10*0.5*'ISSUE SCORE from EIKON'!CO10)+('WEIGHTED from Refinitive'!$B$11*'ISSUE SCORE from EIKON'!DD10)+('WEIGHTED from Refinitive'!$B$14*'ISSUE SCORE from EIKON'!DS10)+('WEIGHTED from Refinitive'!$B$15*'ISSUE SCORE from EIKON'!EH10)+('WEIGHTED from Refinitive'!$B$16*(2/3)*'ISSUE SCORE from EIKON'!EW10)</f>
        <v>39.984970674486782</v>
      </c>
      <c r="N33" s="1">
        <f>('WEIGHTED from Refinitive'!$B$5*'ISSUE SCORE from EIKON'!AW10)+('WEIGHTED from Refinitive'!$B$8*(1/3)*'ISSUE SCORE from EIKON'!BL10)+('WEIGHTED from Refinitive'!$B$10*0.5*'ISSUE SCORE from EIKON'!CP10)+('WEIGHTED from Refinitive'!$B$11*'ISSUE SCORE from EIKON'!DE10)+('WEIGHTED from Refinitive'!$B$14*'ISSUE SCORE from EIKON'!DT10)+('WEIGHTED from Refinitive'!$B$15*'ISSUE SCORE from EIKON'!EI10)+('WEIGHTED from Refinitive'!$B$16*(2/3)*'ISSUE SCORE from EIKON'!EX10)</f>
        <v>30.309593023255808</v>
      </c>
      <c r="O33" s="1">
        <f>('WEIGHTED from Refinitive'!$B$5*'ISSUE SCORE from EIKON'!AX10)+('WEIGHTED from Refinitive'!$B$8*(1/3)*'ISSUE SCORE from EIKON'!BM10)+('WEIGHTED from Refinitive'!$B$10*0.5*'ISSUE SCORE from EIKON'!CQ10)+('WEIGHTED from Refinitive'!$B$11*'ISSUE SCORE from EIKON'!DF10)+('WEIGHTED from Refinitive'!$B$14*'ISSUE SCORE from EIKON'!DU10)+('WEIGHTED from Refinitive'!$B$15*'ISSUE SCORE from EIKON'!EJ10)+('WEIGHTED from Refinitive'!$B$16*(2/3)*'ISSUE SCORE from EIKON'!EY10)</f>
        <v>29.725169573643399</v>
      </c>
      <c r="P33" s="1">
        <f>('WEIGHTED from Refinitive'!$B$5*'ISSUE SCORE from EIKON'!AY10)+('WEIGHTED from Refinitive'!$B$8*(1/3)*'ISSUE SCORE from EIKON'!BN10)+('WEIGHTED from Refinitive'!$B$10*0.5*'ISSUE SCORE from EIKON'!CR10)+('WEIGHTED from Refinitive'!$B$11*'ISSUE SCORE from EIKON'!DG10)+('WEIGHTED from Refinitive'!$B$14*'ISSUE SCORE from EIKON'!DV10)+('WEIGHTED from Refinitive'!$B$15*'ISSUE SCORE from EIKON'!EK10)+('WEIGHTED from Refinitive'!$B$16*(2/3)*'ISSUE SCORE from EIKON'!EZ10)</f>
        <v>27.81890331890331</v>
      </c>
    </row>
    <row r="34" spans="1:16" ht="15">
      <c r="A34" s="1" t="s">
        <v>672</v>
      </c>
      <c r="B34" s="1">
        <f>('WEIGHTED from Refinitive'!$B$5*'ISSUE SCORE from EIKON'!AK11)+('WEIGHTED from Refinitive'!$B$8*(1/3)*'ISSUE SCORE from EIKON'!AZ11)+('WEIGHTED from Refinitive'!$B$10*0.5*'ISSUE SCORE from EIKON'!CD11)+('WEIGHTED from Refinitive'!$B$11*'ISSUE SCORE from EIKON'!CS11)+('WEIGHTED from Refinitive'!$B$14*'ISSUE SCORE from EIKON'!DH11)+('WEIGHTED from Refinitive'!$B$15*'ISSUE SCORE from EIKON'!DW11)+('WEIGHTED from Refinitive'!$B$16*(2/3)*'ISSUE SCORE from EIKON'!EL11)</f>
        <v>44.200430331106411</v>
      </c>
      <c r="C34" s="1">
        <f>('WEIGHTED from Refinitive'!$B$5*'ISSUE SCORE from EIKON'!AL11)+('WEIGHTED from Refinitive'!$B$8*(1/3)*'ISSUE SCORE from EIKON'!BA11)+('WEIGHTED from Refinitive'!$B$10*0.5*'ISSUE SCORE from EIKON'!CE11)+('WEIGHTED from Refinitive'!$B$11*'ISSUE SCORE from EIKON'!CT11)+('WEIGHTED from Refinitive'!$B$14*'ISSUE SCORE from EIKON'!DI11)+('WEIGHTED from Refinitive'!$B$15*'ISSUE SCORE from EIKON'!DX11)+('WEIGHTED from Refinitive'!$B$16*(2/3)*'ISSUE SCORE from EIKON'!EM11)</f>
        <v>42.453276822376687</v>
      </c>
      <c r="D34" s="1">
        <f>('WEIGHTED from Refinitive'!$B$5*'ISSUE SCORE from EIKON'!AM11)+('WEIGHTED from Refinitive'!$B$8*(1/3)*'ISSUE SCORE from EIKON'!BB11)+('WEIGHTED from Refinitive'!$B$10*0.5*'ISSUE SCORE from EIKON'!CF11)+('WEIGHTED from Refinitive'!$B$11*'ISSUE SCORE from EIKON'!CU11)+('WEIGHTED from Refinitive'!$B$14*'ISSUE SCORE from EIKON'!DJ11)+('WEIGHTED from Refinitive'!$B$15*'ISSUE SCORE from EIKON'!DY11)+('WEIGHTED from Refinitive'!$B$16*(2/3)*'ISSUE SCORE from EIKON'!EN11)</f>
        <v>45.006786327213298</v>
      </c>
      <c r="E34" s="1">
        <f>('WEIGHTED from Refinitive'!$B$5*'ISSUE SCORE from EIKON'!AN11)+('WEIGHTED from Refinitive'!$B$8*(1/3)*'ISSUE SCORE from EIKON'!BC11)+('WEIGHTED from Refinitive'!$B$10*0.5*'ISSUE SCORE from EIKON'!CG11)+('WEIGHTED from Refinitive'!$B$11*'ISSUE SCORE from EIKON'!CV11)+('WEIGHTED from Refinitive'!$B$14*'ISSUE SCORE from EIKON'!DK11)+('WEIGHTED from Refinitive'!$B$15*'ISSUE SCORE from EIKON'!DZ11)+('WEIGHTED from Refinitive'!$B$16*(2/3)*'ISSUE SCORE from EIKON'!EO11)</f>
        <v>41.607686689736447</v>
      </c>
      <c r="F34" s="1">
        <f>('WEIGHTED from Refinitive'!$B$5*'ISSUE SCORE from EIKON'!AO11)+('WEIGHTED from Refinitive'!$B$8*(1/3)*'ISSUE SCORE from EIKON'!BD11)+('WEIGHTED from Refinitive'!$B$10*0.5*'ISSUE SCORE from EIKON'!CH11)+('WEIGHTED from Refinitive'!$B$11*'ISSUE SCORE from EIKON'!CW11)+('WEIGHTED from Refinitive'!$B$14*'ISSUE SCORE from EIKON'!DL11)+('WEIGHTED from Refinitive'!$B$15*'ISSUE SCORE from EIKON'!EA11)+('WEIGHTED from Refinitive'!$B$16*(2/3)*'ISSUE SCORE from EIKON'!EP11)</f>
        <v>37.662670662670621</v>
      </c>
      <c r="G34" s="1">
        <f>('WEIGHTED from Refinitive'!$B$5*'ISSUE SCORE from EIKON'!AP11)+('WEIGHTED from Refinitive'!$B$8*(1/3)*'ISSUE SCORE from EIKON'!BE11)+('WEIGHTED from Refinitive'!$B$10*0.5*'ISSUE SCORE from EIKON'!CI11)+('WEIGHTED from Refinitive'!$B$11*'ISSUE SCORE from EIKON'!CX11)+('WEIGHTED from Refinitive'!$B$14*'ISSUE SCORE from EIKON'!DM11)+('WEIGHTED from Refinitive'!$B$15*'ISSUE SCORE from EIKON'!EB11)+('WEIGHTED from Refinitive'!$B$16*(2/3)*'ISSUE SCORE from EIKON'!EQ11)</f>
        <v>41.156464032421475</v>
      </c>
      <c r="H34" s="1">
        <f>('WEIGHTED from Refinitive'!$B$5*'ISSUE SCORE from EIKON'!AQ11)+('WEIGHTED from Refinitive'!$B$8*(1/3)*'ISSUE SCORE from EIKON'!BF11)+('WEIGHTED from Refinitive'!$B$10*0.5*'ISSUE SCORE from EIKON'!CJ11)+('WEIGHTED from Refinitive'!$B$11*'ISSUE SCORE from EIKON'!CY11)+('WEIGHTED from Refinitive'!$B$14*'ISSUE SCORE from EIKON'!DN11)+('WEIGHTED from Refinitive'!$B$15*'ISSUE SCORE from EIKON'!EC11)+('WEIGHTED from Refinitive'!$B$16*(2/3)*'ISSUE SCORE from EIKON'!ER11)</f>
        <v>37.954011595973761</v>
      </c>
      <c r="I34" s="1">
        <f>('WEIGHTED from Refinitive'!$B$5*'ISSUE SCORE from EIKON'!AR11)+('WEIGHTED from Refinitive'!$B$8*(1/3)*'ISSUE SCORE from EIKON'!BG11)+('WEIGHTED from Refinitive'!$B$10*0.5*'ISSUE SCORE from EIKON'!CK11)+('WEIGHTED from Refinitive'!$B$11*'ISSUE SCORE from EIKON'!CZ11)+('WEIGHTED from Refinitive'!$B$14*'ISSUE SCORE from EIKON'!DO11)+('WEIGHTED from Refinitive'!$B$15*'ISSUE SCORE from EIKON'!ED11)+('WEIGHTED from Refinitive'!$B$16*(2/3)*'ISSUE SCORE from EIKON'!ES11)</f>
        <v>39.700698823034855</v>
      </c>
      <c r="J34" s="1">
        <f>('WEIGHTED from Refinitive'!$B$5*'ISSUE SCORE from EIKON'!AS11)+('WEIGHTED from Refinitive'!$B$8*(1/3)*'ISSUE SCORE from EIKON'!BH11)+('WEIGHTED from Refinitive'!$B$10*0.5*'ISSUE SCORE from EIKON'!CL11)+('WEIGHTED from Refinitive'!$B$11*'ISSUE SCORE from EIKON'!DA11)+('WEIGHTED from Refinitive'!$B$14*'ISSUE SCORE from EIKON'!DP11)+('WEIGHTED from Refinitive'!$B$15*'ISSUE SCORE from EIKON'!EE11)+('WEIGHTED from Refinitive'!$B$16*(2/3)*'ISSUE SCORE from EIKON'!ET11)</f>
        <v>32.699151725467502</v>
      </c>
      <c r="K34" s="1">
        <f>('WEIGHTED from Refinitive'!$B$5*'ISSUE SCORE from EIKON'!AT11)+('WEIGHTED from Refinitive'!$B$8*(1/3)*'ISSUE SCORE from EIKON'!BI11)+('WEIGHTED from Refinitive'!$B$10*0.5*'ISSUE SCORE from EIKON'!CM11)+('WEIGHTED from Refinitive'!$B$11*'ISSUE SCORE from EIKON'!DB11)+('WEIGHTED from Refinitive'!$B$14*'ISSUE SCORE from EIKON'!DQ11)+('WEIGHTED from Refinitive'!$B$15*'ISSUE SCORE from EIKON'!EF11)+('WEIGHTED from Refinitive'!$B$16*(2/3)*'ISSUE SCORE from EIKON'!EU11)</f>
        <v>31.149858610087175</v>
      </c>
      <c r="L34" s="1">
        <f>('WEIGHTED from Refinitive'!$B$5*'ISSUE SCORE from EIKON'!AU11)+('WEIGHTED from Refinitive'!$B$8*(1/3)*'ISSUE SCORE from EIKON'!BJ11)+('WEIGHTED from Refinitive'!$B$10*0.5*'ISSUE SCORE from EIKON'!CN11)+('WEIGHTED from Refinitive'!$B$11*'ISSUE SCORE from EIKON'!DC11)+('WEIGHTED from Refinitive'!$B$14*'ISSUE SCORE from EIKON'!DR11)+('WEIGHTED from Refinitive'!$B$15*'ISSUE SCORE from EIKON'!EG11)+('WEIGHTED from Refinitive'!$B$16*(2/3)*'ISSUE SCORE from EIKON'!EV11)</f>
        <v>32.845793903062955</v>
      </c>
      <c r="M34" s="1">
        <f>('WEIGHTED from Refinitive'!$B$5*'ISSUE SCORE from EIKON'!AV11)+('WEIGHTED from Refinitive'!$B$8*(1/3)*'ISSUE SCORE from EIKON'!BK11)+('WEIGHTED from Refinitive'!$B$10*0.5*'ISSUE SCORE from EIKON'!CO11)+('WEIGHTED from Refinitive'!$B$11*'ISSUE SCORE from EIKON'!DD11)+('WEIGHTED from Refinitive'!$B$14*'ISSUE SCORE from EIKON'!DS11)+('WEIGHTED from Refinitive'!$B$15*'ISSUE SCORE from EIKON'!EH11)+('WEIGHTED from Refinitive'!$B$16*(2/3)*'ISSUE SCORE from EIKON'!EW11)</f>
        <v>35.711732856049323</v>
      </c>
      <c r="N34" s="1">
        <f>('WEIGHTED from Refinitive'!$B$5*'ISSUE SCORE from EIKON'!AW11)+('WEIGHTED from Refinitive'!$B$8*(1/3)*'ISSUE SCORE from EIKON'!BL11)+('WEIGHTED from Refinitive'!$B$10*0.5*'ISSUE SCORE from EIKON'!CP11)+('WEIGHTED from Refinitive'!$B$11*'ISSUE SCORE from EIKON'!DE11)+('WEIGHTED from Refinitive'!$B$14*'ISSUE SCORE from EIKON'!DT11)+('WEIGHTED from Refinitive'!$B$15*'ISSUE SCORE from EIKON'!EI11)+('WEIGHTED from Refinitive'!$B$16*(2/3)*'ISSUE SCORE from EIKON'!EX11)</f>
        <v>28.41479915433403</v>
      </c>
      <c r="O34" s="1">
        <f>('WEIGHTED from Refinitive'!$B$5*'ISSUE SCORE from EIKON'!AX11)+('WEIGHTED from Refinitive'!$B$8*(1/3)*'ISSUE SCORE from EIKON'!BM11)+('WEIGHTED from Refinitive'!$B$10*0.5*'ISSUE SCORE from EIKON'!CQ11)+('WEIGHTED from Refinitive'!$B$11*'ISSUE SCORE from EIKON'!DF11)+('WEIGHTED from Refinitive'!$B$14*'ISSUE SCORE from EIKON'!DU11)+('WEIGHTED from Refinitive'!$B$15*'ISSUE SCORE from EIKON'!EJ11)+('WEIGHTED from Refinitive'!$B$16*(2/3)*'ISSUE SCORE from EIKON'!EY11)</f>
        <v>28.760401595087679</v>
      </c>
      <c r="P34" s="1">
        <f>('WEIGHTED from Refinitive'!$B$5*'ISSUE SCORE from EIKON'!AY11)+('WEIGHTED from Refinitive'!$B$8*(1/3)*'ISSUE SCORE from EIKON'!BN11)+('WEIGHTED from Refinitive'!$B$10*0.5*'ISSUE SCORE from EIKON'!CR11)+('WEIGHTED from Refinitive'!$B$11*'ISSUE SCORE from EIKON'!DG11)+('WEIGHTED from Refinitive'!$B$14*'ISSUE SCORE from EIKON'!DV11)+('WEIGHTED from Refinitive'!$B$15*'ISSUE SCORE from EIKON'!EK11)+('WEIGHTED from Refinitive'!$B$16*(2/3)*'ISSUE SCORE from EIKON'!EZ11)</f>
        <v>35.883261590888679</v>
      </c>
    </row>
    <row r="35" spans="1:16" ht="15">
      <c r="A35" s="1" t="s">
        <v>690</v>
      </c>
      <c r="B35" s="1">
        <f>('WEIGHTED from Refinitive'!$B$5*'ISSUE SCORE from EIKON'!AK12)+('WEIGHTED from Refinitive'!$B$8*(1/3)*'ISSUE SCORE from EIKON'!AZ12)+('WEIGHTED from Refinitive'!$B$10*0.5*'ISSUE SCORE from EIKON'!CD12)+('WEIGHTED from Refinitive'!$B$11*'ISSUE SCORE from EIKON'!CS12)+('WEIGHTED from Refinitive'!$B$14*'ISSUE SCORE from EIKON'!DH12)+('WEIGHTED from Refinitive'!$B$15*'ISSUE SCORE from EIKON'!DW12)+('WEIGHTED from Refinitive'!$B$16*(2/3)*'ISSUE SCORE from EIKON'!EL12)</f>
        <v>45.90916034901052</v>
      </c>
      <c r="C35" s="1">
        <f>('WEIGHTED from Refinitive'!$B$5*'ISSUE SCORE from EIKON'!AL12)+('WEIGHTED from Refinitive'!$B$8*(1/3)*'ISSUE SCORE from EIKON'!BA12)+('WEIGHTED from Refinitive'!$B$10*0.5*'ISSUE SCORE from EIKON'!CE12)+('WEIGHTED from Refinitive'!$B$11*'ISSUE SCORE from EIKON'!CT12)+('WEIGHTED from Refinitive'!$B$14*'ISSUE SCORE from EIKON'!DI12)+('WEIGHTED from Refinitive'!$B$15*'ISSUE SCORE from EIKON'!DX12)+('WEIGHTED from Refinitive'!$B$16*(2/3)*'ISSUE SCORE from EIKON'!EM12)</f>
        <v>45.84086557498658</v>
      </c>
      <c r="D35" s="1">
        <f>('WEIGHTED from Refinitive'!$B$5*'ISSUE SCORE from EIKON'!AM12)+('WEIGHTED from Refinitive'!$B$8*(1/3)*'ISSUE SCORE from EIKON'!BB12)+('WEIGHTED from Refinitive'!$B$10*0.5*'ISSUE SCORE from EIKON'!CF12)+('WEIGHTED from Refinitive'!$B$11*'ISSUE SCORE from EIKON'!CU12)+('WEIGHTED from Refinitive'!$B$14*'ISSUE SCORE from EIKON'!DJ12)+('WEIGHTED from Refinitive'!$B$15*'ISSUE SCORE from EIKON'!DY12)+('WEIGHTED from Refinitive'!$B$16*(2/3)*'ISSUE SCORE from EIKON'!EN12)</f>
        <v>45.154177895850687</v>
      </c>
      <c r="E35" s="1">
        <f>('WEIGHTED from Refinitive'!$B$5*'ISSUE SCORE from EIKON'!AN12)+('WEIGHTED from Refinitive'!$B$8*(1/3)*'ISSUE SCORE from EIKON'!BC12)+('WEIGHTED from Refinitive'!$B$10*0.5*'ISSUE SCORE from EIKON'!CG12)+('WEIGHTED from Refinitive'!$B$11*'ISSUE SCORE from EIKON'!CV12)+('WEIGHTED from Refinitive'!$B$14*'ISSUE SCORE from EIKON'!DK12)+('WEIGHTED from Refinitive'!$B$15*'ISSUE SCORE from EIKON'!DZ12)+('WEIGHTED from Refinitive'!$B$16*(2/3)*'ISSUE SCORE from EIKON'!EO12)</f>
        <v>44.628561554953713</v>
      </c>
      <c r="F35" s="1">
        <f>('WEIGHTED from Refinitive'!$B$5*'ISSUE SCORE from EIKON'!AO12)+('WEIGHTED from Refinitive'!$B$8*(1/3)*'ISSUE SCORE from EIKON'!BD12)+('WEIGHTED from Refinitive'!$B$10*0.5*'ISSUE SCORE from EIKON'!CH12)+('WEIGHTED from Refinitive'!$B$11*'ISSUE SCORE from EIKON'!CW12)+('WEIGHTED from Refinitive'!$B$14*'ISSUE SCORE from EIKON'!DL12)+('WEIGHTED from Refinitive'!$B$15*'ISSUE SCORE from EIKON'!EA12)+('WEIGHTED from Refinitive'!$B$16*(2/3)*'ISSUE SCORE from EIKON'!EP12)</f>
        <v>45.01078745815586</v>
      </c>
      <c r="G35" s="1">
        <f>('WEIGHTED from Refinitive'!$B$5*'ISSUE SCORE from EIKON'!AP12)+('WEIGHTED from Refinitive'!$B$8*(1/3)*'ISSUE SCORE from EIKON'!BE12)+('WEIGHTED from Refinitive'!$B$10*0.5*'ISSUE SCORE from EIKON'!CI12)+('WEIGHTED from Refinitive'!$B$11*'ISSUE SCORE from EIKON'!CX12)+('WEIGHTED from Refinitive'!$B$14*'ISSUE SCORE from EIKON'!DM12)+('WEIGHTED from Refinitive'!$B$15*'ISSUE SCORE from EIKON'!EB12)+('WEIGHTED from Refinitive'!$B$16*(2/3)*'ISSUE SCORE from EIKON'!EQ12)</f>
        <v>47.956869409854988</v>
      </c>
      <c r="H35" s="1">
        <f>('WEIGHTED from Refinitive'!$B$5*'ISSUE SCORE from EIKON'!AQ12)+('WEIGHTED from Refinitive'!$B$8*(1/3)*'ISSUE SCORE from EIKON'!BF12)+('WEIGHTED from Refinitive'!$B$10*0.5*'ISSUE SCORE from EIKON'!CJ12)+('WEIGHTED from Refinitive'!$B$11*'ISSUE SCORE from EIKON'!CY12)+('WEIGHTED from Refinitive'!$B$14*'ISSUE SCORE from EIKON'!DN12)+('WEIGHTED from Refinitive'!$B$15*'ISSUE SCORE from EIKON'!EC12)+('WEIGHTED from Refinitive'!$B$16*(2/3)*'ISSUE SCORE from EIKON'!ER12)</f>
        <v>38.548819950250959</v>
      </c>
      <c r="I35" s="1">
        <f>('WEIGHTED from Refinitive'!$B$5*'ISSUE SCORE from EIKON'!AR12)+('WEIGHTED from Refinitive'!$B$8*(1/3)*'ISSUE SCORE from EIKON'!BG12)+('WEIGHTED from Refinitive'!$B$10*0.5*'ISSUE SCORE from EIKON'!CK12)+('WEIGHTED from Refinitive'!$B$11*'ISSUE SCORE from EIKON'!CZ12)+('WEIGHTED from Refinitive'!$B$14*'ISSUE SCORE from EIKON'!DO12)+('WEIGHTED from Refinitive'!$B$15*'ISSUE SCORE from EIKON'!ED12)+('WEIGHTED from Refinitive'!$B$16*(2/3)*'ISSUE SCORE from EIKON'!ES12)</f>
        <v>38.089392676995104</v>
      </c>
      <c r="J35" s="1">
        <f>('WEIGHTED from Refinitive'!$B$5*'ISSUE SCORE from EIKON'!AS12)+('WEIGHTED from Refinitive'!$B$8*(1/3)*'ISSUE SCORE from EIKON'!BH12)+('WEIGHTED from Refinitive'!$B$10*0.5*'ISSUE SCORE from EIKON'!CL12)+('WEIGHTED from Refinitive'!$B$11*'ISSUE SCORE from EIKON'!DA12)+('WEIGHTED from Refinitive'!$B$14*'ISSUE SCORE from EIKON'!DP12)+('WEIGHTED from Refinitive'!$B$15*'ISSUE SCORE from EIKON'!EE12)+('WEIGHTED from Refinitive'!$B$16*(2/3)*'ISSUE SCORE from EIKON'!ET12)</f>
        <v>37.158799207511372</v>
      </c>
      <c r="K35" s="1">
        <f>('WEIGHTED from Refinitive'!$B$5*'ISSUE SCORE from EIKON'!AT12)+('WEIGHTED from Refinitive'!$B$8*(1/3)*'ISSUE SCORE from EIKON'!BI12)+('WEIGHTED from Refinitive'!$B$10*0.5*'ISSUE SCORE from EIKON'!CM12)+('WEIGHTED from Refinitive'!$B$11*'ISSUE SCORE from EIKON'!DB12)+('WEIGHTED from Refinitive'!$B$14*'ISSUE SCORE from EIKON'!DQ12)+('WEIGHTED from Refinitive'!$B$15*'ISSUE SCORE from EIKON'!EF12)+('WEIGHTED from Refinitive'!$B$16*(2/3)*'ISSUE SCORE from EIKON'!EU12)</f>
        <v>40.187012226847038</v>
      </c>
      <c r="L35" s="1">
        <f>('WEIGHTED from Refinitive'!$B$5*'ISSUE SCORE from EIKON'!AU12)+('WEIGHTED from Refinitive'!$B$8*(1/3)*'ISSUE SCORE from EIKON'!BJ12)+('WEIGHTED from Refinitive'!$B$10*0.5*'ISSUE SCORE from EIKON'!CN12)+('WEIGHTED from Refinitive'!$B$11*'ISSUE SCORE from EIKON'!DC12)+('WEIGHTED from Refinitive'!$B$14*'ISSUE SCORE from EIKON'!DR12)+('WEIGHTED from Refinitive'!$B$15*'ISSUE SCORE from EIKON'!EG12)+('WEIGHTED from Refinitive'!$B$16*(2/3)*'ISSUE SCORE from EIKON'!EV12)</f>
        <v>30.751688717691032</v>
      </c>
      <c r="M35" s="1">
        <f>('WEIGHTED from Refinitive'!$B$5*'ISSUE SCORE from EIKON'!AV12)+('WEIGHTED from Refinitive'!$B$8*(1/3)*'ISSUE SCORE from EIKON'!BK12)+('WEIGHTED from Refinitive'!$B$10*0.5*'ISSUE SCORE from EIKON'!CO12)+('WEIGHTED from Refinitive'!$B$11*'ISSUE SCORE from EIKON'!DD12)+('WEIGHTED from Refinitive'!$B$14*'ISSUE SCORE from EIKON'!DS12)+('WEIGHTED from Refinitive'!$B$15*'ISSUE SCORE from EIKON'!EH12)+('WEIGHTED from Refinitive'!$B$16*(2/3)*'ISSUE SCORE from EIKON'!EW12)</f>
        <v>25.08280573680468</v>
      </c>
      <c r="N35" s="1">
        <f>('WEIGHTED from Refinitive'!$B$5*'ISSUE SCORE from EIKON'!AW12)+('WEIGHTED from Refinitive'!$B$8*(1/3)*'ISSUE SCORE from EIKON'!BL12)+('WEIGHTED from Refinitive'!$B$10*0.5*'ISSUE SCORE from EIKON'!CP12)+('WEIGHTED from Refinitive'!$B$11*'ISSUE SCORE from EIKON'!DE12)+('WEIGHTED from Refinitive'!$B$14*'ISSUE SCORE from EIKON'!DT12)+('WEIGHTED from Refinitive'!$B$15*'ISSUE SCORE from EIKON'!EI12)+('WEIGHTED from Refinitive'!$B$16*(2/3)*'ISSUE SCORE from EIKON'!EX12)</f>
        <v>29.495770202020186</v>
      </c>
      <c r="O35" s="1">
        <f>('WEIGHTED from Refinitive'!$B$5*'ISSUE SCORE from EIKON'!AX12)+('WEIGHTED from Refinitive'!$B$8*(1/3)*'ISSUE SCORE from EIKON'!BM12)+('WEIGHTED from Refinitive'!$B$10*0.5*'ISSUE SCORE from EIKON'!CQ12)+('WEIGHTED from Refinitive'!$B$11*'ISSUE SCORE from EIKON'!DF12)+('WEIGHTED from Refinitive'!$B$14*'ISSUE SCORE from EIKON'!DU12)+('WEIGHTED from Refinitive'!$B$15*'ISSUE SCORE from EIKON'!EJ12)+('WEIGHTED from Refinitive'!$B$16*(2/3)*'ISSUE SCORE from EIKON'!EY12)</f>
        <v>19.353576771166278</v>
      </c>
      <c r="P35" s="1">
        <f>('WEIGHTED from Refinitive'!$B$5*'ISSUE SCORE from EIKON'!AY12)+('WEIGHTED from Refinitive'!$B$8*(1/3)*'ISSUE SCORE from EIKON'!BN12)+('WEIGHTED from Refinitive'!$B$10*0.5*'ISSUE SCORE from EIKON'!CR12)+('WEIGHTED from Refinitive'!$B$11*'ISSUE SCORE from EIKON'!DG12)+('WEIGHTED from Refinitive'!$B$14*'ISSUE SCORE from EIKON'!DV12)+('WEIGHTED from Refinitive'!$B$15*'ISSUE SCORE from EIKON'!EK12)+('WEIGHTED from Refinitive'!$B$16*(2/3)*'ISSUE SCORE from EIKON'!EZ12)</f>
        <v>0</v>
      </c>
    </row>
    <row r="36" spans="1:16" ht="15">
      <c r="A36" s="1" t="s">
        <v>714</v>
      </c>
      <c r="B36" s="1">
        <f>('WEIGHTED from Refinitive'!$B$5*'ISSUE SCORE from EIKON'!AK13)+('WEIGHTED from Refinitive'!$B$8*(1/3)*'ISSUE SCORE from EIKON'!AZ13)+('WEIGHTED from Refinitive'!$B$10*0.5*'ISSUE SCORE from EIKON'!CD13)+('WEIGHTED from Refinitive'!$B$11*'ISSUE SCORE from EIKON'!CS13)+('WEIGHTED from Refinitive'!$B$14*'ISSUE SCORE from EIKON'!DH13)+('WEIGHTED from Refinitive'!$B$15*'ISSUE SCORE from EIKON'!DW13)+('WEIGHTED from Refinitive'!$B$16*(2/3)*'ISSUE SCORE from EIKON'!EL13)</f>
        <v>41.750423603487057</v>
      </c>
      <c r="C36" s="1">
        <f>('WEIGHTED from Refinitive'!$B$5*'ISSUE SCORE from EIKON'!AL13)+('WEIGHTED from Refinitive'!$B$8*(1/3)*'ISSUE SCORE from EIKON'!BA13)+('WEIGHTED from Refinitive'!$B$10*0.5*'ISSUE SCORE from EIKON'!CE13)+('WEIGHTED from Refinitive'!$B$11*'ISSUE SCORE from EIKON'!CT13)+('WEIGHTED from Refinitive'!$B$14*'ISSUE SCORE from EIKON'!DI13)+('WEIGHTED from Refinitive'!$B$15*'ISSUE SCORE from EIKON'!DX13)+('WEIGHTED from Refinitive'!$B$16*(2/3)*'ISSUE SCORE from EIKON'!EM13)</f>
        <v>43.441660697199389</v>
      </c>
      <c r="D36" s="1">
        <f>('WEIGHTED from Refinitive'!$B$5*'ISSUE SCORE from EIKON'!AM13)+('WEIGHTED from Refinitive'!$B$8*(1/3)*'ISSUE SCORE from EIKON'!BB13)+('WEIGHTED from Refinitive'!$B$10*0.5*'ISSUE SCORE from EIKON'!CF13)+('WEIGHTED from Refinitive'!$B$11*'ISSUE SCORE from EIKON'!CU13)+('WEIGHTED from Refinitive'!$B$14*'ISSUE SCORE from EIKON'!DJ13)+('WEIGHTED from Refinitive'!$B$15*'ISSUE SCORE from EIKON'!DY13)+('WEIGHTED from Refinitive'!$B$16*(2/3)*'ISSUE SCORE from EIKON'!EN13)</f>
        <v>35.104188935013703</v>
      </c>
      <c r="E36" s="1">
        <f>('WEIGHTED from Refinitive'!$B$5*'ISSUE SCORE from EIKON'!AN13)+('WEIGHTED from Refinitive'!$B$8*(1/3)*'ISSUE SCORE from EIKON'!BC13)+('WEIGHTED from Refinitive'!$B$10*0.5*'ISSUE SCORE from EIKON'!CG13)+('WEIGHTED from Refinitive'!$B$11*'ISSUE SCORE from EIKON'!CV13)+('WEIGHTED from Refinitive'!$B$14*'ISSUE SCORE from EIKON'!DK13)+('WEIGHTED from Refinitive'!$B$15*'ISSUE SCORE from EIKON'!DZ13)+('WEIGHTED from Refinitive'!$B$16*(2/3)*'ISSUE SCORE from EIKON'!EO13)</f>
        <v>34.946374774973343</v>
      </c>
      <c r="F36" s="1">
        <f>('WEIGHTED from Refinitive'!$B$5*'ISSUE SCORE from EIKON'!AO13)+('WEIGHTED from Refinitive'!$B$8*(1/3)*'ISSUE SCORE from EIKON'!BD13)+('WEIGHTED from Refinitive'!$B$10*0.5*'ISSUE SCORE from EIKON'!CH13)+('WEIGHTED from Refinitive'!$B$11*'ISSUE SCORE from EIKON'!CW13)+('WEIGHTED from Refinitive'!$B$14*'ISSUE SCORE from EIKON'!DL13)+('WEIGHTED from Refinitive'!$B$15*'ISSUE SCORE from EIKON'!EA13)+('WEIGHTED from Refinitive'!$B$16*(2/3)*'ISSUE SCORE from EIKON'!EP13)</f>
        <v>40.729537129537086</v>
      </c>
      <c r="G36" s="1">
        <f>('WEIGHTED from Refinitive'!$B$5*'ISSUE SCORE from EIKON'!AP13)+('WEIGHTED from Refinitive'!$B$8*(1/3)*'ISSUE SCORE from EIKON'!BE13)+('WEIGHTED from Refinitive'!$B$10*0.5*'ISSUE SCORE from EIKON'!CI13)+('WEIGHTED from Refinitive'!$B$11*'ISSUE SCORE from EIKON'!CX13)+('WEIGHTED from Refinitive'!$B$14*'ISSUE SCORE from EIKON'!DM13)+('WEIGHTED from Refinitive'!$B$15*'ISSUE SCORE from EIKON'!EB13)+('WEIGHTED from Refinitive'!$B$16*(2/3)*'ISSUE SCORE from EIKON'!EQ13)</f>
        <v>40.843003825855497</v>
      </c>
      <c r="H36" s="1">
        <f>('WEIGHTED from Refinitive'!$B$5*'ISSUE SCORE from EIKON'!AQ13)+('WEIGHTED from Refinitive'!$B$8*(1/3)*'ISSUE SCORE from EIKON'!BF13)+('WEIGHTED from Refinitive'!$B$10*0.5*'ISSUE SCORE from EIKON'!CJ13)+('WEIGHTED from Refinitive'!$B$11*'ISSUE SCORE from EIKON'!CY13)+('WEIGHTED from Refinitive'!$B$14*'ISSUE SCORE from EIKON'!DN13)+('WEIGHTED from Refinitive'!$B$15*'ISSUE SCORE from EIKON'!EC13)+('WEIGHTED from Refinitive'!$B$16*(2/3)*'ISSUE SCORE from EIKON'!ER13)</f>
        <v>37.334452797716821</v>
      </c>
      <c r="I36" s="1">
        <f>('WEIGHTED from Refinitive'!$B$5*'ISSUE SCORE from EIKON'!AR13)+('WEIGHTED from Refinitive'!$B$8*(1/3)*'ISSUE SCORE from EIKON'!BG13)+('WEIGHTED from Refinitive'!$B$10*0.5*'ISSUE SCORE from EIKON'!CK13)+('WEIGHTED from Refinitive'!$B$11*'ISSUE SCORE from EIKON'!CZ13)+('WEIGHTED from Refinitive'!$B$14*'ISSUE SCORE from EIKON'!DO13)+('WEIGHTED from Refinitive'!$B$15*'ISSUE SCORE from EIKON'!ED13)+('WEIGHTED from Refinitive'!$B$16*(2/3)*'ISSUE SCORE from EIKON'!ES13)</f>
        <v>35.212831110493632</v>
      </c>
      <c r="J36" s="1">
        <f>('WEIGHTED from Refinitive'!$B$5*'ISSUE SCORE from EIKON'!AS13)+('WEIGHTED from Refinitive'!$B$8*(1/3)*'ISSUE SCORE from EIKON'!BH13)+('WEIGHTED from Refinitive'!$B$10*0.5*'ISSUE SCORE from EIKON'!CL13)+('WEIGHTED from Refinitive'!$B$11*'ISSUE SCORE from EIKON'!DA13)+('WEIGHTED from Refinitive'!$B$14*'ISSUE SCORE from EIKON'!DP13)+('WEIGHTED from Refinitive'!$B$15*'ISSUE SCORE from EIKON'!EE13)+('WEIGHTED from Refinitive'!$B$16*(2/3)*'ISSUE SCORE from EIKON'!ET13)</f>
        <v>39.188867004656444</v>
      </c>
      <c r="K36" s="1">
        <f>('WEIGHTED from Refinitive'!$B$5*'ISSUE SCORE from EIKON'!AT13)+('WEIGHTED from Refinitive'!$B$8*(1/3)*'ISSUE SCORE from EIKON'!BI13)+('WEIGHTED from Refinitive'!$B$10*0.5*'ISSUE SCORE from EIKON'!CM13)+('WEIGHTED from Refinitive'!$B$11*'ISSUE SCORE from EIKON'!DB13)+('WEIGHTED from Refinitive'!$B$14*'ISSUE SCORE from EIKON'!DQ13)+('WEIGHTED from Refinitive'!$B$15*'ISSUE SCORE from EIKON'!EF13)+('WEIGHTED from Refinitive'!$B$16*(2/3)*'ISSUE SCORE from EIKON'!EU13)</f>
        <v>41.951612903225801</v>
      </c>
      <c r="L36" s="1">
        <f>('WEIGHTED from Refinitive'!$B$5*'ISSUE SCORE from EIKON'!AU13)+('WEIGHTED from Refinitive'!$B$8*(1/3)*'ISSUE SCORE from EIKON'!BJ13)+('WEIGHTED from Refinitive'!$B$10*0.5*'ISSUE SCORE from EIKON'!CN13)+('WEIGHTED from Refinitive'!$B$11*'ISSUE SCORE from EIKON'!DC13)+('WEIGHTED from Refinitive'!$B$14*'ISSUE SCORE from EIKON'!DR13)+('WEIGHTED from Refinitive'!$B$15*'ISSUE SCORE from EIKON'!EG13)+('WEIGHTED from Refinitive'!$B$16*(2/3)*'ISSUE SCORE from EIKON'!EV13)</f>
        <v>41.490191963488797</v>
      </c>
      <c r="M36" s="1">
        <f>('WEIGHTED from Refinitive'!$B$5*'ISSUE SCORE from EIKON'!AV13)+('WEIGHTED from Refinitive'!$B$8*(1/3)*'ISSUE SCORE from EIKON'!BK13)+('WEIGHTED from Refinitive'!$B$10*0.5*'ISSUE SCORE from EIKON'!CO13)+('WEIGHTED from Refinitive'!$B$11*'ISSUE SCORE from EIKON'!DD13)+('WEIGHTED from Refinitive'!$B$14*'ISSUE SCORE from EIKON'!DS13)+('WEIGHTED from Refinitive'!$B$15*'ISSUE SCORE from EIKON'!EH13)+('WEIGHTED from Refinitive'!$B$16*(2/3)*'ISSUE SCORE from EIKON'!EW13)</f>
        <v>24.269924844412838</v>
      </c>
      <c r="N36" s="1">
        <f>('WEIGHTED from Refinitive'!$B$5*'ISSUE SCORE from EIKON'!AW13)+('WEIGHTED from Refinitive'!$B$8*(1/3)*'ISSUE SCORE from EIKON'!BL13)+('WEIGHTED from Refinitive'!$B$10*0.5*'ISSUE SCORE from EIKON'!CP13)+('WEIGHTED from Refinitive'!$B$11*'ISSUE SCORE from EIKON'!DE13)+('WEIGHTED from Refinitive'!$B$14*'ISSUE SCORE from EIKON'!DT13)+('WEIGHTED from Refinitive'!$B$15*'ISSUE SCORE from EIKON'!EI13)+('WEIGHTED from Refinitive'!$B$16*(2/3)*'ISSUE SCORE from EIKON'!EX13)</f>
        <v>25.204669647292569</v>
      </c>
      <c r="O36" s="1">
        <f>('WEIGHTED from Refinitive'!$B$5*'ISSUE SCORE from EIKON'!AX13)+('WEIGHTED from Refinitive'!$B$8*(1/3)*'ISSUE SCORE from EIKON'!BM13)+('WEIGHTED from Refinitive'!$B$10*0.5*'ISSUE SCORE from EIKON'!CQ13)+('WEIGHTED from Refinitive'!$B$11*'ISSUE SCORE from EIKON'!DF13)+('WEIGHTED from Refinitive'!$B$14*'ISSUE SCORE from EIKON'!DU13)+('WEIGHTED from Refinitive'!$B$15*'ISSUE SCORE from EIKON'!EJ13)+('WEIGHTED from Refinitive'!$B$16*(2/3)*'ISSUE SCORE from EIKON'!EY13)</f>
        <v>22.901523255138986</v>
      </c>
      <c r="P36" s="1">
        <f>('WEIGHTED from Refinitive'!$B$5*'ISSUE SCORE from EIKON'!AY13)+('WEIGHTED from Refinitive'!$B$8*(1/3)*'ISSUE SCORE from EIKON'!BN13)+('WEIGHTED from Refinitive'!$B$10*0.5*'ISSUE SCORE from EIKON'!CR13)+('WEIGHTED from Refinitive'!$B$11*'ISSUE SCORE from EIKON'!DG13)+('WEIGHTED from Refinitive'!$B$14*'ISSUE SCORE from EIKON'!DV13)+('WEIGHTED from Refinitive'!$B$15*'ISSUE SCORE from EIKON'!EK13)+('WEIGHTED from Refinitive'!$B$16*(2/3)*'ISSUE SCORE from EIKON'!EZ13)</f>
        <v>0</v>
      </c>
    </row>
    <row r="37" spans="1:16" ht="15">
      <c r="A37" s="1" t="s">
        <v>726</v>
      </c>
      <c r="B37" s="1">
        <f>('WEIGHTED from Refinitive'!$B$5*'ISSUE SCORE from EIKON'!AK14)+('WEIGHTED from Refinitive'!$B$8*(1/3)*'ISSUE SCORE from EIKON'!AZ14)+('WEIGHTED from Refinitive'!$B$10*0.5*'ISSUE SCORE from EIKON'!CD14)+('WEIGHTED from Refinitive'!$B$11*'ISSUE SCORE from EIKON'!CS14)+('WEIGHTED from Refinitive'!$B$14*'ISSUE SCORE from EIKON'!DH14)+('WEIGHTED from Refinitive'!$B$15*'ISSUE SCORE from EIKON'!DW14)+('WEIGHTED from Refinitive'!$B$16*(2/3)*'ISSUE SCORE from EIKON'!EL14)</f>
        <v>45.083546105915744</v>
      </c>
      <c r="C37" s="1">
        <f>('WEIGHTED from Refinitive'!$B$5*'ISSUE SCORE from EIKON'!AL14)+('WEIGHTED from Refinitive'!$B$8*(1/3)*'ISSUE SCORE from EIKON'!BA14)+('WEIGHTED from Refinitive'!$B$10*0.5*'ISSUE SCORE from EIKON'!CE14)+('WEIGHTED from Refinitive'!$B$11*'ISSUE SCORE from EIKON'!CT14)+('WEIGHTED from Refinitive'!$B$14*'ISSUE SCORE from EIKON'!DI14)+('WEIGHTED from Refinitive'!$B$15*'ISSUE SCORE from EIKON'!DX14)+('WEIGHTED from Refinitive'!$B$16*(2/3)*'ISSUE SCORE from EIKON'!EM14)</f>
        <v>48.147188875143506</v>
      </c>
      <c r="D37" s="1">
        <f>('WEIGHTED from Refinitive'!$B$5*'ISSUE SCORE from EIKON'!AM14)+('WEIGHTED from Refinitive'!$B$8*(1/3)*'ISSUE SCORE from EIKON'!BB14)+('WEIGHTED from Refinitive'!$B$10*0.5*'ISSUE SCORE from EIKON'!CF14)+('WEIGHTED from Refinitive'!$B$11*'ISSUE SCORE from EIKON'!CU14)+('WEIGHTED from Refinitive'!$B$14*'ISSUE SCORE from EIKON'!DJ14)+('WEIGHTED from Refinitive'!$B$15*'ISSUE SCORE from EIKON'!DY14)+('WEIGHTED from Refinitive'!$B$16*(2/3)*'ISSUE SCORE from EIKON'!EN14)</f>
        <v>45.367431856506983</v>
      </c>
      <c r="E37" s="1">
        <f>('WEIGHTED from Refinitive'!$B$5*'ISSUE SCORE from EIKON'!AN14)+('WEIGHTED from Refinitive'!$B$8*(1/3)*'ISSUE SCORE from EIKON'!BC14)+('WEIGHTED from Refinitive'!$B$10*0.5*'ISSUE SCORE from EIKON'!CG14)+('WEIGHTED from Refinitive'!$B$11*'ISSUE SCORE from EIKON'!CV14)+('WEIGHTED from Refinitive'!$B$14*'ISSUE SCORE from EIKON'!DK14)+('WEIGHTED from Refinitive'!$B$15*'ISSUE SCORE from EIKON'!DZ14)+('WEIGHTED from Refinitive'!$B$16*(2/3)*'ISSUE SCORE from EIKON'!EO14)</f>
        <v>36.401245016173895</v>
      </c>
      <c r="F37" s="1">
        <f>('WEIGHTED from Refinitive'!$B$5*'ISSUE SCORE from EIKON'!AO14)+('WEIGHTED from Refinitive'!$B$8*(1/3)*'ISSUE SCORE from EIKON'!BD14)+('WEIGHTED from Refinitive'!$B$10*0.5*'ISSUE SCORE from EIKON'!CH14)+('WEIGHTED from Refinitive'!$B$11*'ISSUE SCORE from EIKON'!CW14)+('WEIGHTED from Refinitive'!$B$14*'ISSUE SCORE from EIKON'!DL14)+('WEIGHTED from Refinitive'!$B$15*'ISSUE SCORE from EIKON'!EA14)+('WEIGHTED from Refinitive'!$B$16*(2/3)*'ISSUE SCORE from EIKON'!EP14)</f>
        <v>34.462678347293703</v>
      </c>
      <c r="G37" s="1">
        <f>('WEIGHTED from Refinitive'!$B$5*'ISSUE SCORE from EIKON'!AP14)+('WEIGHTED from Refinitive'!$B$8*(1/3)*'ISSUE SCORE from EIKON'!BE14)+('WEIGHTED from Refinitive'!$B$10*0.5*'ISSUE SCORE from EIKON'!CI14)+('WEIGHTED from Refinitive'!$B$11*'ISSUE SCORE from EIKON'!CX14)+('WEIGHTED from Refinitive'!$B$14*'ISSUE SCORE from EIKON'!DM14)+('WEIGHTED from Refinitive'!$B$15*'ISSUE SCORE from EIKON'!EB14)+('WEIGHTED from Refinitive'!$B$16*(2/3)*'ISSUE SCORE from EIKON'!EQ14)</f>
        <v>31.732779466396476</v>
      </c>
      <c r="H37" s="1">
        <f>('WEIGHTED from Refinitive'!$B$5*'ISSUE SCORE from EIKON'!AQ14)+('WEIGHTED from Refinitive'!$B$8*(1/3)*'ISSUE SCORE from EIKON'!BF14)+('WEIGHTED from Refinitive'!$B$10*0.5*'ISSUE SCORE from EIKON'!CJ14)+('WEIGHTED from Refinitive'!$B$11*'ISSUE SCORE from EIKON'!CY14)+('WEIGHTED from Refinitive'!$B$14*'ISSUE SCORE from EIKON'!DN14)+('WEIGHTED from Refinitive'!$B$15*'ISSUE SCORE from EIKON'!EC14)+('WEIGHTED from Refinitive'!$B$16*(2/3)*'ISSUE SCORE from EIKON'!ER14)</f>
        <v>29.351024774243022</v>
      </c>
      <c r="I37" s="1">
        <f>('WEIGHTED from Refinitive'!$B$5*'ISSUE SCORE from EIKON'!AR14)+('WEIGHTED from Refinitive'!$B$8*(1/3)*'ISSUE SCORE from EIKON'!BG14)+('WEIGHTED from Refinitive'!$B$10*0.5*'ISSUE SCORE from EIKON'!CK14)+('WEIGHTED from Refinitive'!$B$11*'ISSUE SCORE from EIKON'!CZ14)+('WEIGHTED from Refinitive'!$B$14*'ISSUE SCORE from EIKON'!DO14)+('WEIGHTED from Refinitive'!$B$15*'ISSUE SCORE from EIKON'!ED14)+('WEIGHTED from Refinitive'!$B$16*(2/3)*'ISSUE SCORE from EIKON'!ES14)</f>
        <v>30.491587852038649</v>
      </c>
      <c r="J37" s="1">
        <f>('WEIGHTED from Refinitive'!$B$5*'ISSUE SCORE from EIKON'!AS14)+('WEIGHTED from Refinitive'!$B$8*(1/3)*'ISSUE SCORE from EIKON'!BH14)+('WEIGHTED from Refinitive'!$B$10*0.5*'ISSUE SCORE from EIKON'!CL14)+('WEIGHTED from Refinitive'!$B$11*'ISSUE SCORE from EIKON'!DA14)+('WEIGHTED from Refinitive'!$B$14*'ISSUE SCORE from EIKON'!DP14)+('WEIGHTED from Refinitive'!$B$15*'ISSUE SCORE from EIKON'!EE14)+('WEIGHTED from Refinitive'!$B$16*(2/3)*'ISSUE SCORE from EIKON'!ET14)</f>
        <v>35.417678812415645</v>
      </c>
      <c r="K37" s="1">
        <f>('WEIGHTED from Refinitive'!$B$5*'ISSUE SCORE from EIKON'!AT14)+('WEIGHTED from Refinitive'!$B$8*(1/3)*'ISSUE SCORE from EIKON'!BI14)+('WEIGHTED from Refinitive'!$B$10*0.5*'ISSUE SCORE from EIKON'!CM14)+('WEIGHTED from Refinitive'!$B$11*'ISSUE SCORE from EIKON'!DB14)+('WEIGHTED from Refinitive'!$B$14*'ISSUE SCORE from EIKON'!DQ14)+('WEIGHTED from Refinitive'!$B$15*'ISSUE SCORE from EIKON'!EF14)+('WEIGHTED from Refinitive'!$B$16*(2/3)*'ISSUE SCORE from EIKON'!EU14)</f>
        <v>27.543447268323341</v>
      </c>
      <c r="L37" s="1">
        <f>('WEIGHTED from Refinitive'!$B$5*'ISSUE SCORE from EIKON'!AU14)+('WEIGHTED from Refinitive'!$B$8*(1/3)*'ISSUE SCORE from EIKON'!BJ14)+('WEIGHTED from Refinitive'!$B$10*0.5*'ISSUE SCORE from EIKON'!CN14)+('WEIGHTED from Refinitive'!$B$11*'ISSUE SCORE from EIKON'!DC14)+('WEIGHTED from Refinitive'!$B$14*'ISSUE SCORE from EIKON'!DR14)+('WEIGHTED from Refinitive'!$B$15*'ISSUE SCORE from EIKON'!EG14)+('WEIGHTED from Refinitive'!$B$16*(2/3)*'ISSUE SCORE from EIKON'!EV14)</f>
        <v>21.456313476188718</v>
      </c>
      <c r="M37" s="1">
        <f>('WEIGHTED from Refinitive'!$B$5*'ISSUE SCORE from EIKON'!AV14)+('WEIGHTED from Refinitive'!$B$8*(1/3)*'ISSUE SCORE from EIKON'!BK14)+('WEIGHTED from Refinitive'!$B$10*0.5*'ISSUE SCORE from EIKON'!CO14)+('WEIGHTED from Refinitive'!$B$11*'ISSUE SCORE from EIKON'!DD14)+('WEIGHTED from Refinitive'!$B$14*'ISSUE SCORE from EIKON'!DS14)+('WEIGHTED from Refinitive'!$B$15*'ISSUE SCORE from EIKON'!EH14)+('WEIGHTED from Refinitive'!$B$16*(2/3)*'ISSUE SCORE from EIKON'!EW14)</f>
        <v>23.855708834256362</v>
      </c>
      <c r="N37" s="1">
        <f>('WEIGHTED from Refinitive'!$B$5*'ISSUE SCORE from EIKON'!AW14)+('WEIGHTED from Refinitive'!$B$8*(1/3)*'ISSUE SCORE from EIKON'!BL14)+('WEIGHTED from Refinitive'!$B$10*0.5*'ISSUE SCORE from EIKON'!CP14)+('WEIGHTED from Refinitive'!$B$11*'ISSUE SCORE from EIKON'!DE14)+('WEIGHTED from Refinitive'!$B$14*'ISSUE SCORE from EIKON'!DT14)+('WEIGHTED from Refinitive'!$B$15*'ISSUE SCORE from EIKON'!EI14)+('WEIGHTED from Refinitive'!$B$16*(2/3)*'ISSUE SCORE from EIKON'!EX14)</f>
        <v>29.979245947850579</v>
      </c>
      <c r="O37" s="1">
        <f>('WEIGHTED from Refinitive'!$B$5*'ISSUE SCORE from EIKON'!AX14)+('WEIGHTED from Refinitive'!$B$8*(1/3)*'ISSUE SCORE from EIKON'!BM14)+('WEIGHTED from Refinitive'!$B$10*0.5*'ISSUE SCORE from EIKON'!CQ14)+('WEIGHTED from Refinitive'!$B$11*'ISSUE SCORE from EIKON'!DF14)+('WEIGHTED from Refinitive'!$B$14*'ISSUE SCORE from EIKON'!DU14)+('WEIGHTED from Refinitive'!$B$15*'ISSUE SCORE from EIKON'!EJ14)+('WEIGHTED from Refinitive'!$B$16*(2/3)*'ISSUE SCORE from EIKON'!EY14)</f>
        <v>36.304672336521136</v>
      </c>
      <c r="P37" s="1">
        <f>('WEIGHTED from Refinitive'!$B$5*'ISSUE SCORE from EIKON'!AY14)+('WEIGHTED from Refinitive'!$B$8*(1/3)*'ISSUE SCORE from EIKON'!BN14)+('WEIGHTED from Refinitive'!$B$10*0.5*'ISSUE SCORE from EIKON'!CR14)+('WEIGHTED from Refinitive'!$B$11*'ISSUE SCORE from EIKON'!DG14)+('WEIGHTED from Refinitive'!$B$14*'ISSUE SCORE from EIKON'!DV14)+('WEIGHTED from Refinitive'!$B$15*'ISSUE SCORE from EIKON'!EK14)+('WEIGHTED from Refinitive'!$B$16*(2/3)*'ISSUE SCORE from EIKON'!EZ14)</f>
        <v>20.955470361402551</v>
      </c>
    </row>
    <row r="38" spans="1:16" ht="15">
      <c r="A38" s="1" t="s">
        <v>803</v>
      </c>
      <c r="B38" s="1">
        <f>('WEIGHTED from Refinitive'!$B$5*'ISSUE SCORE from EIKON'!AK15)+('WEIGHTED from Refinitive'!$B$8*(1/3)*'ISSUE SCORE from EIKON'!AZ15)+('WEIGHTED from Refinitive'!$B$10*0.5*'ISSUE SCORE from EIKON'!CD15)+('WEIGHTED from Refinitive'!$B$11*'ISSUE SCORE from EIKON'!CS15)+('WEIGHTED from Refinitive'!$B$14*'ISSUE SCORE from EIKON'!DH15)+('WEIGHTED from Refinitive'!$B$15*'ISSUE SCORE from EIKON'!DW15)+('WEIGHTED from Refinitive'!$B$16*(2/3)*'ISSUE SCORE from EIKON'!EL15)</f>
        <v>46.356802322161883</v>
      </c>
      <c r="C38" s="1">
        <f>('WEIGHTED from Refinitive'!$B$5*'ISSUE SCORE from EIKON'!AL15)+('WEIGHTED from Refinitive'!$B$8*(1/3)*'ISSUE SCORE from EIKON'!BA15)+('WEIGHTED from Refinitive'!$B$10*0.5*'ISSUE SCORE from EIKON'!CE15)+('WEIGHTED from Refinitive'!$B$11*'ISSUE SCORE from EIKON'!CT15)+('WEIGHTED from Refinitive'!$B$14*'ISSUE SCORE from EIKON'!DI15)+('WEIGHTED from Refinitive'!$B$15*'ISSUE SCORE from EIKON'!DX15)+('WEIGHTED from Refinitive'!$B$16*(2/3)*'ISSUE SCORE from EIKON'!EM15)</f>
        <v>47.180843773050107</v>
      </c>
      <c r="D38" s="1">
        <f>('WEIGHTED from Refinitive'!$B$5*'ISSUE SCORE from EIKON'!AM15)+('WEIGHTED from Refinitive'!$B$8*(1/3)*'ISSUE SCORE from EIKON'!BB15)+('WEIGHTED from Refinitive'!$B$10*0.5*'ISSUE SCORE from EIKON'!CF15)+('WEIGHTED from Refinitive'!$B$11*'ISSUE SCORE from EIKON'!CU15)+('WEIGHTED from Refinitive'!$B$14*'ISSUE SCORE from EIKON'!DJ15)+('WEIGHTED from Refinitive'!$B$15*'ISSUE SCORE from EIKON'!DY15)+('WEIGHTED from Refinitive'!$B$16*(2/3)*'ISSUE SCORE from EIKON'!EN15)</f>
        <v>50.920003786095549</v>
      </c>
      <c r="E38" s="1">
        <f>('WEIGHTED from Refinitive'!$B$5*'ISSUE SCORE from EIKON'!AN15)+('WEIGHTED from Refinitive'!$B$8*(1/3)*'ISSUE SCORE from EIKON'!BC15)+('WEIGHTED from Refinitive'!$B$10*0.5*'ISSUE SCORE from EIKON'!CG15)+('WEIGHTED from Refinitive'!$B$11*'ISSUE SCORE from EIKON'!CV15)+('WEIGHTED from Refinitive'!$B$14*'ISSUE SCORE from EIKON'!DK15)+('WEIGHTED from Refinitive'!$B$15*'ISSUE SCORE from EIKON'!DZ15)+('WEIGHTED from Refinitive'!$B$16*(2/3)*'ISSUE SCORE from EIKON'!EO15)</f>
        <v>50.46515239850546</v>
      </c>
      <c r="F38" s="1">
        <f>('WEIGHTED from Refinitive'!$B$5*'ISSUE SCORE from EIKON'!AO15)+('WEIGHTED from Refinitive'!$B$8*(1/3)*'ISSUE SCORE from EIKON'!BD15)+('WEIGHTED from Refinitive'!$B$10*0.5*'ISSUE SCORE from EIKON'!CH15)+('WEIGHTED from Refinitive'!$B$11*'ISSUE SCORE from EIKON'!CW15)+('WEIGHTED from Refinitive'!$B$14*'ISSUE SCORE from EIKON'!DL15)+('WEIGHTED from Refinitive'!$B$15*'ISSUE SCORE from EIKON'!EA15)+('WEIGHTED from Refinitive'!$B$16*(2/3)*'ISSUE SCORE from EIKON'!EP15)</f>
        <v>50.412395297010661</v>
      </c>
      <c r="G38" s="1">
        <f>('WEIGHTED from Refinitive'!$B$5*'ISSUE SCORE from EIKON'!AP15)+('WEIGHTED from Refinitive'!$B$8*(1/3)*'ISSUE SCORE from EIKON'!BE15)+('WEIGHTED from Refinitive'!$B$10*0.5*'ISSUE SCORE from EIKON'!CI15)+('WEIGHTED from Refinitive'!$B$11*'ISSUE SCORE from EIKON'!CX15)+('WEIGHTED from Refinitive'!$B$14*'ISSUE SCORE from EIKON'!DM15)+('WEIGHTED from Refinitive'!$B$15*'ISSUE SCORE from EIKON'!EB15)+('WEIGHTED from Refinitive'!$B$16*(2/3)*'ISSUE SCORE from EIKON'!EQ15)</f>
        <v>45.152661263086777</v>
      </c>
      <c r="H38" s="1">
        <f>('WEIGHTED from Refinitive'!$B$5*'ISSUE SCORE from EIKON'!AQ15)+('WEIGHTED from Refinitive'!$B$8*(1/3)*'ISSUE SCORE from EIKON'!BF15)+('WEIGHTED from Refinitive'!$B$10*0.5*'ISSUE SCORE from EIKON'!CJ15)+('WEIGHTED from Refinitive'!$B$11*'ISSUE SCORE from EIKON'!CY15)+('WEIGHTED from Refinitive'!$B$14*'ISSUE SCORE from EIKON'!DN15)+('WEIGHTED from Refinitive'!$B$15*'ISSUE SCORE from EIKON'!EC15)+('WEIGHTED from Refinitive'!$B$16*(2/3)*'ISSUE SCORE from EIKON'!ER15)</f>
        <v>45.039314855543637</v>
      </c>
      <c r="I38" s="1">
        <f>('WEIGHTED from Refinitive'!$B$5*'ISSUE SCORE from EIKON'!AR15)+('WEIGHTED from Refinitive'!$B$8*(1/3)*'ISSUE SCORE from EIKON'!BG15)+('WEIGHTED from Refinitive'!$B$10*0.5*'ISSUE SCORE from EIKON'!CK15)+('WEIGHTED from Refinitive'!$B$11*'ISSUE SCORE from EIKON'!CZ15)+('WEIGHTED from Refinitive'!$B$14*'ISSUE SCORE from EIKON'!DO15)+('WEIGHTED from Refinitive'!$B$15*'ISSUE SCORE from EIKON'!ED15)+('WEIGHTED from Refinitive'!$B$16*(2/3)*'ISSUE SCORE from EIKON'!ES15)</f>
        <v>40.824372110130291</v>
      </c>
      <c r="J38" s="1">
        <f>('WEIGHTED from Refinitive'!$B$5*'ISSUE SCORE from EIKON'!AS15)+('WEIGHTED from Refinitive'!$B$8*(1/3)*'ISSUE SCORE from EIKON'!BH15)+('WEIGHTED from Refinitive'!$B$10*0.5*'ISSUE SCORE from EIKON'!CL15)+('WEIGHTED from Refinitive'!$B$11*'ISSUE SCORE from EIKON'!DA15)+('WEIGHTED from Refinitive'!$B$14*'ISSUE SCORE from EIKON'!DP15)+('WEIGHTED from Refinitive'!$B$15*'ISSUE SCORE from EIKON'!EE15)+('WEIGHTED from Refinitive'!$B$16*(2/3)*'ISSUE SCORE from EIKON'!ET15)</f>
        <v>42.341912473491391</v>
      </c>
      <c r="K38" s="1">
        <f>('WEIGHTED from Refinitive'!$B$5*'ISSUE SCORE from EIKON'!AT15)+('WEIGHTED from Refinitive'!$B$8*(1/3)*'ISSUE SCORE from EIKON'!BI15)+('WEIGHTED from Refinitive'!$B$10*0.5*'ISSUE SCORE from EIKON'!CM15)+('WEIGHTED from Refinitive'!$B$11*'ISSUE SCORE from EIKON'!DB15)+('WEIGHTED from Refinitive'!$B$14*'ISSUE SCORE from EIKON'!DQ15)+('WEIGHTED from Refinitive'!$B$15*'ISSUE SCORE from EIKON'!EF15)+('WEIGHTED from Refinitive'!$B$16*(2/3)*'ISSUE SCORE from EIKON'!EU15)</f>
        <v>42.120535635549103</v>
      </c>
      <c r="L38" s="1">
        <f>('WEIGHTED from Refinitive'!$B$5*'ISSUE SCORE from EIKON'!AU15)+('WEIGHTED from Refinitive'!$B$8*(1/3)*'ISSUE SCORE from EIKON'!BJ15)+('WEIGHTED from Refinitive'!$B$10*0.5*'ISSUE SCORE from EIKON'!CN15)+('WEIGHTED from Refinitive'!$B$11*'ISSUE SCORE from EIKON'!DC15)+('WEIGHTED from Refinitive'!$B$14*'ISSUE SCORE from EIKON'!DR15)+('WEIGHTED from Refinitive'!$B$15*'ISSUE SCORE from EIKON'!EG15)+('WEIGHTED from Refinitive'!$B$16*(2/3)*'ISSUE SCORE from EIKON'!EV15)</f>
        <v>38.666026113615551</v>
      </c>
      <c r="M38" s="1">
        <f>('WEIGHTED from Refinitive'!$B$5*'ISSUE SCORE from EIKON'!AV15)+('WEIGHTED from Refinitive'!$B$8*(1/3)*'ISSUE SCORE from EIKON'!BK15)+('WEIGHTED from Refinitive'!$B$10*0.5*'ISSUE SCORE from EIKON'!CO15)+('WEIGHTED from Refinitive'!$B$11*'ISSUE SCORE from EIKON'!DD15)+('WEIGHTED from Refinitive'!$B$14*'ISSUE SCORE from EIKON'!DS15)+('WEIGHTED from Refinitive'!$B$15*'ISSUE SCORE from EIKON'!EH15)+('WEIGHTED from Refinitive'!$B$16*(2/3)*'ISSUE SCORE from EIKON'!EW15)</f>
        <v>34.977072920887913</v>
      </c>
      <c r="N38" s="1">
        <f>('WEIGHTED from Refinitive'!$B$5*'ISSUE SCORE from EIKON'!AW15)+('WEIGHTED from Refinitive'!$B$8*(1/3)*'ISSUE SCORE from EIKON'!BL15)+('WEIGHTED from Refinitive'!$B$10*0.5*'ISSUE SCORE from EIKON'!CP15)+('WEIGHTED from Refinitive'!$B$11*'ISSUE SCORE from EIKON'!DE15)+('WEIGHTED from Refinitive'!$B$14*'ISSUE SCORE from EIKON'!DT15)+('WEIGHTED from Refinitive'!$B$15*'ISSUE SCORE from EIKON'!EI15)+('WEIGHTED from Refinitive'!$B$16*(2/3)*'ISSUE SCORE from EIKON'!EX15)</f>
        <v>30.637068357998576</v>
      </c>
      <c r="O38" s="1">
        <f>('WEIGHTED from Refinitive'!$B$5*'ISSUE SCORE from EIKON'!AX15)+('WEIGHTED from Refinitive'!$B$8*(1/3)*'ISSUE SCORE from EIKON'!BM15)+('WEIGHTED from Refinitive'!$B$10*0.5*'ISSUE SCORE from EIKON'!CQ15)+('WEIGHTED from Refinitive'!$B$11*'ISSUE SCORE from EIKON'!DF15)+('WEIGHTED from Refinitive'!$B$14*'ISSUE SCORE from EIKON'!DU15)+('WEIGHTED from Refinitive'!$B$15*'ISSUE SCORE from EIKON'!EJ15)+('WEIGHTED from Refinitive'!$B$16*(2/3)*'ISSUE SCORE from EIKON'!EY15)</f>
        <v>29.073399324793222</v>
      </c>
      <c r="P38" s="1">
        <f>('WEIGHTED from Refinitive'!$B$5*'ISSUE SCORE from EIKON'!AY15)+('WEIGHTED from Refinitive'!$B$8*(1/3)*'ISSUE SCORE from EIKON'!BN15)+('WEIGHTED from Refinitive'!$B$10*0.5*'ISSUE SCORE from EIKON'!CR15)+('WEIGHTED from Refinitive'!$B$11*'ISSUE SCORE from EIKON'!DG15)+('WEIGHTED from Refinitive'!$B$14*'ISSUE SCORE from EIKON'!DV15)+('WEIGHTED from Refinitive'!$B$15*'ISSUE SCORE from EIKON'!EK15)+('WEIGHTED from Refinitive'!$B$16*(2/3)*'ISSUE SCORE from EIKON'!EZ15)</f>
        <v>29.981970226885466</v>
      </c>
    </row>
    <row r="39" spans="1:16" ht="15">
      <c r="A39" s="1" t="s">
        <v>822</v>
      </c>
      <c r="B39" s="1">
        <f>('WEIGHTED from Refinitive'!$B$5*'ISSUE SCORE from EIKON'!AK16)+('WEIGHTED from Refinitive'!$B$8*(1/3)*'ISSUE SCORE from EIKON'!AZ16)+('WEIGHTED from Refinitive'!$B$10*0.5*'ISSUE SCORE from EIKON'!CD16)+('WEIGHTED from Refinitive'!$B$11*'ISSUE SCORE from EIKON'!CS16)+('WEIGHTED from Refinitive'!$B$14*'ISSUE SCORE from EIKON'!DH16)+('WEIGHTED from Refinitive'!$B$15*'ISSUE SCORE from EIKON'!DW16)+('WEIGHTED from Refinitive'!$B$16*(2/3)*'ISSUE SCORE from EIKON'!EL16)</f>
        <v>29.775733570040842</v>
      </c>
      <c r="C39" s="1">
        <f>('WEIGHTED from Refinitive'!$B$5*'ISSUE SCORE from EIKON'!AL16)+('WEIGHTED from Refinitive'!$B$8*(1/3)*'ISSUE SCORE from EIKON'!BA16)+('WEIGHTED from Refinitive'!$B$10*0.5*'ISSUE SCORE from EIKON'!CE16)+('WEIGHTED from Refinitive'!$B$11*'ISSUE SCORE from EIKON'!CT16)+('WEIGHTED from Refinitive'!$B$14*'ISSUE SCORE from EIKON'!DI16)+('WEIGHTED from Refinitive'!$B$15*'ISSUE SCORE from EIKON'!DX16)+('WEIGHTED from Refinitive'!$B$16*(2/3)*'ISSUE SCORE from EIKON'!EM16)</f>
        <v>33.899008097488007</v>
      </c>
      <c r="D39" s="1">
        <f>('WEIGHTED from Refinitive'!$B$5*'ISSUE SCORE from EIKON'!AM16)+('WEIGHTED from Refinitive'!$B$8*(1/3)*'ISSUE SCORE from EIKON'!BB16)+('WEIGHTED from Refinitive'!$B$10*0.5*'ISSUE SCORE from EIKON'!CF16)+('WEIGHTED from Refinitive'!$B$11*'ISSUE SCORE from EIKON'!CU16)+('WEIGHTED from Refinitive'!$B$14*'ISSUE SCORE from EIKON'!DJ16)+('WEIGHTED from Refinitive'!$B$15*'ISSUE SCORE from EIKON'!DY16)+('WEIGHTED from Refinitive'!$B$16*(2/3)*'ISSUE SCORE from EIKON'!EN16)</f>
        <v>34.368379286162451</v>
      </c>
      <c r="E39" s="1">
        <f>('WEIGHTED from Refinitive'!$B$5*'ISSUE SCORE from EIKON'!AN16)+('WEIGHTED from Refinitive'!$B$8*(1/3)*'ISSUE SCORE from EIKON'!BC16)+('WEIGHTED from Refinitive'!$B$10*0.5*'ISSUE SCORE from EIKON'!CG16)+('WEIGHTED from Refinitive'!$B$11*'ISSUE SCORE from EIKON'!CV16)+('WEIGHTED from Refinitive'!$B$14*'ISSUE SCORE from EIKON'!DK16)+('WEIGHTED from Refinitive'!$B$15*'ISSUE SCORE from EIKON'!DZ16)+('WEIGHTED from Refinitive'!$B$16*(2/3)*'ISSUE SCORE from EIKON'!EO16)</f>
        <v>29.226472579553118</v>
      </c>
      <c r="F39" s="1">
        <f>('WEIGHTED from Refinitive'!$B$5*'ISSUE SCORE from EIKON'!AO16)+('WEIGHTED from Refinitive'!$B$8*(1/3)*'ISSUE SCORE from EIKON'!BD16)+('WEIGHTED from Refinitive'!$B$10*0.5*'ISSUE SCORE from EIKON'!CH16)+('WEIGHTED from Refinitive'!$B$11*'ISSUE SCORE from EIKON'!CW16)+('WEIGHTED from Refinitive'!$B$14*'ISSUE SCORE from EIKON'!DL16)+('WEIGHTED from Refinitive'!$B$15*'ISSUE SCORE from EIKON'!EA16)+('WEIGHTED from Refinitive'!$B$16*(2/3)*'ISSUE SCORE from EIKON'!EP16)</f>
        <v>21.971095571095553</v>
      </c>
      <c r="G39" s="1">
        <f>('WEIGHTED from Refinitive'!$B$5*'ISSUE SCORE from EIKON'!AP16)+('WEIGHTED from Refinitive'!$B$8*(1/3)*'ISSUE SCORE from EIKON'!BE16)+('WEIGHTED from Refinitive'!$B$10*0.5*'ISSUE SCORE from EIKON'!CI16)+('WEIGHTED from Refinitive'!$B$11*'ISSUE SCORE from EIKON'!CX16)+('WEIGHTED from Refinitive'!$B$14*'ISSUE SCORE from EIKON'!DM16)+('WEIGHTED from Refinitive'!$B$15*'ISSUE SCORE from EIKON'!EB16)+('WEIGHTED from Refinitive'!$B$16*(2/3)*'ISSUE SCORE from EIKON'!EQ16)</f>
        <v>27.920033971035185</v>
      </c>
      <c r="H39" s="1">
        <f>('WEIGHTED from Refinitive'!$B$5*'ISSUE SCORE from EIKON'!AQ16)+('WEIGHTED from Refinitive'!$B$8*(1/3)*'ISSUE SCORE from EIKON'!BF16)+('WEIGHTED from Refinitive'!$B$10*0.5*'ISSUE SCORE from EIKON'!CJ16)+('WEIGHTED from Refinitive'!$B$11*'ISSUE SCORE from EIKON'!CY16)+('WEIGHTED from Refinitive'!$B$14*'ISSUE SCORE from EIKON'!DN16)+('WEIGHTED from Refinitive'!$B$15*'ISSUE SCORE from EIKON'!EC16)+('WEIGHTED from Refinitive'!$B$16*(2/3)*'ISSUE SCORE from EIKON'!ER16)</f>
        <v>24.412935722850271</v>
      </c>
      <c r="I39" s="1">
        <f>('WEIGHTED from Refinitive'!$B$5*'ISSUE SCORE from EIKON'!AR16)+('WEIGHTED from Refinitive'!$B$8*(1/3)*'ISSUE SCORE from EIKON'!BG16)+('WEIGHTED from Refinitive'!$B$10*0.5*'ISSUE SCORE from EIKON'!CK16)+('WEIGHTED from Refinitive'!$B$11*'ISSUE SCORE from EIKON'!CZ16)+('WEIGHTED from Refinitive'!$B$14*'ISSUE SCORE from EIKON'!DO16)+('WEIGHTED from Refinitive'!$B$15*'ISSUE SCORE from EIKON'!ED16)+('WEIGHTED from Refinitive'!$B$16*(2/3)*'ISSUE SCORE from EIKON'!ES16)</f>
        <v>28.430884232328555</v>
      </c>
      <c r="J39" s="1">
        <f>('WEIGHTED from Refinitive'!$B$5*'ISSUE SCORE from EIKON'!AS16)+('WEIGHTED from Refinitive'!$B$8*(1/3)*'ISSUE SCORE from EIKON'!BH16)+('WEIGHTED from Refinitive'!$B$10*0.5*'ISSUE SCORE from EIKON'!CL16)+('WEIGHTED from Refinitive'!$B$11*'ISSUE SCORE from EIKON'!DA16)+('WEIGHTED from Refinitive'!$B$14*'ISSUE SCORE from EIKON'!DP16)+('WEIGHTED from Refinitive'!$B$15*'ISSUE SCORE from EIKON'!EE16)+('WEIGHTED from Refinitive'!$B$16*(2/3)*'ISSUE SCORE from EIKON'!ET16)</f>
        <v>26.342214096034105</v>
      </c>
      <c r="K39" s="1">
        <f>('WEIGHTED from Refinitive'!$B$5*'ISSUE SCORE from EIKON'!AT16)+('WEIGHTED from Refinitive'!$B$8*(1/3)*'ISSUE SCORE from EIKON'!BI16)+('WEIGHTED from Refinitive'!$B$10*0.5*'ISSUE SCORE from EIKON'!CM16)+('WEIGHTED from Refinitive'!$B$11*'ISSUE SCORE from EIKON'!DB16)+('WEIGHTED from Refinitive'!$B$14*'ISSUE SCORE from EIKON'!DQ16)+('WEIGHTED from Refinitive'!$B$15*'ISSUE SCORE from EIKON'!EF16)+('WEIGHTED from Refinitive'!$B$16*(2/3)*'ISSUE SCORE from EIKON'!EU16)</f>
        <v>25.331610989510427</v>
      </c>
      <c r="L39" s="1">
        <f>('WEIGHTED from Refinitive'!$B$5*'ISSUE SCORE from EIKON'!AU16)+('WEIGHTED from Refinitive'!$B$8*(1/3)*'ISSUE SCORE from EIKON'!BJ16)+('WEIGHTED from Refinitive'!$B$10*0.5*'ISSUE SCORE from EIKON'!CN16)+('WEIGHTED from Refinitive'!$B$11*'ISSUE SCORE from EIKON'!DC16)+('WEIGHTED from Refinitive'!$B$14*'ISSUE SCORE from EIKON'!DR16)+('WEIGHTED from Refinitive'!$B$15*'ISSUE SCORE from EIKON'!EG16)+('WEIGHTED from Refinitive'!$B$16*(2/3)*'ISSUE SCORE from EIKON'!EV16)</f>
        <v>34.676491933232825</v>
      </c>
      <c r="M39" s="1">
        <f>('WEIGHTED from Refinitive'!$B$5*'ISSUE SCORE from EIKON'!AV16)+('WEIGHTED from Refinitive'!$B$8*(1/3)*'ISSUE SCORE from EIKON'!BK16)+('WEIGHTED from Refinitive'!$B$10*0.5*'ISSUE SCORE from EIKON'!CO16)+('WEIGHTED from Refinitive'!$B$11*'ISSUE SCORE from EIKON'!DD16)+('WEIGHTED from Refinitive'!$B$14*'ISSUE SCORE from EIKON'!DS16)+('WEIGHTED from Refinitive'!$B$15*'ISSUE SCORE from EIKON'!EH16)+('WEIGHTED from Refinitive'!$B$16*(2/3)*'ISSUE SCORE from EIKON'!EW16)</f>
        <v>25.532260829809097</v>
      </c>
      <c r="N39" s="1">
        <f>('WEIGHTED from Refinitive'!$B$5*'ISSUE SCORE from EIKON'!AW16)+('WEIGHTED from Refinitive'!$B$8*(1/3)*'ISSUE SCORE from EIKON'!BL16)+('WEIGHTED from Refinitive'!$B$10*0.5*'ISSUE SCORE from EIKON'!CP16)+('WEIGHTED from Refinitive'!$B$11*'ISSUE SCORE from EIKON'!DE16)+('WEIGHTED from Refinitive'!$B$14*'ISSUE SCORE from EIKON'!DT16)+('WEIGHTED from Refinitive'!$B$15*'ISSUE SCORE from EIKON'!EI16)+('WEIGHTED from Refinitive'!$B$16*(2/3)*'ISSUE SCORE from EIKON'!EX16)</f>
        <v>25.660606060606032</v>
      </c>
      <c r="O39" s="1">
        <f>('WEIGHTED from Refinitive'!$B$5*'ISSUE SCORE from EIKON'!AX16)+('WEIGHTED from Refinitive'!$B$8*(1/3)*'ISSUE SCORE from EIKON'!BM16)+('WEIGHTED from Refinitive'!$B$10*0.5*'ISSUE SCORE from EIKON'!CQ16)+('WEIGHTED from Refinitive'!$B$11*'ISSUE SCORE from EIKON'!DF16)+('WEIGHTED from Refinitive'!$B$14*'ISSUE SCORE from EIKON'!DU16)+('WEIGHTED from Refinitive'!$B$15*'ISSUE SCORE from EIKON'!EJ16)+('WEIGHTED from Refinitive'!$B$16*(2/3)*'ISSUE SCORE from EIKON'!EY16)</f>
        <v>31.829352774295696</v>
      </c>
      <c r="P39" s="1">
        <f>('WEIGHTED from Refinitive'!$B$5*'ISSUE SCORE from EIKON'!AY16)+('WEIGHTED from Refinitive'!$B$8*(1/3)*'ISSUE SCORE from EIKON'!BN16)+('WEIGHTED from Refinitive'!$B$10*0.5*'ISSUE SCORE from EIKON'!CR16)+('WEIGHTED from Refinitive'!$B$11*'ISSUE SCORE from EIKON'!DG16)+('WEIGHTED from Refinitive'!$B$14*'ISSUE SCORE from EIKON'!DV16)+('WEIGHTED from Refinitive'!$B$15*'ISSUE SCORE from EIKON'!EK16)+('WEIGHTED from Refinitive'!$B$16*(2/3)*'ISSUE SCORE from EIKON'!EZ16)</f>
        <v>34.731779661016944</v>
      </c>
    </row>
    <row r="40" spans="1:16" ht="15">
      <c r="A40" s="1" t="s">
        <v>819</v>
      </c>
      <c r="B40" s="1">
        <f>('WEIGHTED from Refinitive'!$B$5*'ISSUE SCORE from EIKON'!AK17)+('WEIGHTED from Refinitive'!$B$8*(1/3)*'ISSUE SCORE from EIKON'!AZ17)+('WEIGHTED from Refinitive'!$B$10*0.5*'ISSUE SCORE from EIKON'!CD17)+('WEIGHTED from Refinitive'!$B$11*'ISSUE SCORE from EIKON'!CS17)+('WEIGHTED from Refinitive'!$B$14*'ISSUE SCORE from EIKON'!DH17)+('WEIGHTED from Refinitive'!$B$15*'ISSUE SCORE from EIKON'!DW17)+('WEIGHTED from Refinitive'!$B$16*(2/3)*'ISSUE SCORE from EIKON'!EL17)</f>
        <v>40.487703351052659</v>
      </c>
      <c r="C40" s="1">
        <f>('WEIGHTED from Refinitive'!$B$5*'ISSUE SCORE from EIKON'!AL17)+('WEIGHTED from Refinitive'!$B$8*(1/3)*'ISSUE SCORE from EIKON'!BA17)+('WEIGHTED from Refinitive'!$B$10*0.5*'ISSUE SCORE from EIKON'!CE17)+('WEIGHTED from Refinitive'!$B$11*'ISSUE SCORE from EIKON'!CT17)+('WEIGHTED from Refinitive'!$B$14*'ISSUE SCORE from EIKON'!DI17)+('WEIGHTED from Refinitive'!$B$15*'ISSUE SCORE from EIKON'!DX17)+('WEIGHTED from Refinitive'!$B$16*(2/3)*'ISSUE SCORE from EIKON'!EM17)</f>
        <v>42.391561981227468</v>
      </c>
      <c r="D40" s="1">
        <f>('WEIGHTED from Refinitive'!$B$5*'ISSUE SCORE from EIKON'!AM17)+('WEIGHTED from Refinitive'!$B$8*(1/3)*'ISSUE SCORE from EIKON'!BB17)+('WEIGHTED from Refinitive'!$B$10*0.5*'ISSUE SCORE from EIKON'!CF17)+('WEIGHTED from Refinitive'!$B$11*'ISSUE SCORE from EIKON'!CU17)+('WEIGHTED from Refinitive'!$B$14*'ISSUE SCORE from EIKON'!DJ17)+('WEIGHTED from Refinitive'!$B$15*'ISSUE SCORE from EIKON'!DY17)+('WEIGHTED from Refinitive'!$B$16*(2/3)*'ISSUE SCORE from EIKON'!EN17)</f>
        <v>39.533943303493039</v>
      </c>
      <c r="E40" s="1">
        <f>('WEIGHTED from Refinitive'!$B$5*'ISSUE SCORE from EIKON'!AN17)+('WEIGHTED from Refinitive'!$B$8*(1/3)*'ISSUE SCORE from EIKON'!BC17)+('WEIGHTED from Refinitive'!$B$10*0.5*'ISSUE SCORE from EIKON'!CG17)+('WEIGHTED from Refinitive'!$B$11*'ISSUE SCORE from EIKON'!CV17)+('WEIGHTED from Refinitive'!$B$14*'ISSUE SCORE from EIKON'!DK17)+('WEIGHTED from Refinitive'!$B$15*'ISSUE SCORE from EIKON'!DZ17)+('WEIGHTED from Refinitive'!$B$16*(2/3)*'ISSUE SCORE from EIKON'!EO17)</f>
        <v>39.505710955710931</v>
      </c>
      <c r="F40" s="1">
        <f>('WEIGHTED from Refinitive'!$B$5*'ISSUE SCORE from EIKON'!AO17)+('WEIGHTED from Refinitive'!$B$8*(1/3)*'ISSUE SCORE from EIKON'!BD17)+('WEIGHTED from Refinitive'!$B$10*0.5*'ISSUE SCORE from EIKON'!CH17)+('WEIGHTED from Refinitive'!$B$11*'ISSUE SCORE from EIKON'!CW17)+('WEIGHTED from Refinitive'!$B$14*'ISSUE SCORE from EIKON'!DL17)+('WEIGHTED from Refinitive'!$B$15*'ISSUE SCORE from EIKON'!EA17)+('WEIGHTED from Refinitive'!$B$16*(2/3)*'ISSUE SCORE from EIKON'!EP17)</f>
        <v>34.888481713893505</v>
      </c>
      <c r="G40" s="1">
        <f>('WEIGHTED from Refinitive'!$B$5*'ISSUE SCORE from EIKON'!AP17)+('WEIGHTED from Refinitive'!$B$8*(1/3)*'ISSUE SCORE from EIKON'!BE17)+('WEIGHTED from Refinitive'!$B$10*0.5*'ISSUE SCORE from EIKON'!CI17)+('WEIGHTED from Refinitive'!$B$11*'ISSUE SCORE from EIKON'!CX17)+('WEIGHTED from Refinitive'!$B$14*'ISSUE SCORE from EIKON'!DM17)+('WEIGHTED from Refinitive'!$B$15*'ISSUE SCORE from EIKON'!EB17)+('WEIGHTED from Refinitive'!$B$16*(2/3)*'ISSUE SCORE from EIKON'!EQ17)</f>
        <v>37.403033287655575</v>
      </c>
      <c r="H40" s="1">
        <f>('WEIGHTED from Refinitive'!$B$5*'ISSUE SCORE from EIKON'!AQ17)+('WEIGHTED from Refinitive'!$B$8*(1/3)*'ISSUE SCORE from EIKON'!BF17)+('WEIGHTED from Refinitive'!$B$10*0.5*'ISSUE SCORE from EIKON'!CJ17)+('WEIGHTED from Refinitive'!$B$11*'ISSUE SCORE from EIKON'!CY17)+('WEIGHTED from Refinitive'!$B$14*'ISSUE SCORE from EIKON'!DN17)+('WEIGHTED from Refinitive'!$B$15*'ISSUE SCORE from EIKON'!EC17)+('WEIGHTED from Refinitive'!$B$16*(2/3)*'ISSUE SCORE from EIKON'!ER17)</f>
        <v>40.88780737704915</v>
      </c>
      <c r="I40" s="1">
        <f>('WEIGHTED from Refinitive'!$B$5*'ISSUE SCORE from EIKON'!AR17)+('WEIGHTED from Refinitive'!$B$8*(1/3)*'ISSUE SCORE from EIKON'!BG17)+('WEIGHTED from Refinitive'!$B$10*0.5*'ISSUE SCORE from EIKON'!CK17)+('WEIGHTED from Refinitive'!$B$11*'ISSUE SCORE from EIKON'!CZ17)+('WEIGHTED from Refinitive'!$B$14*'ISSUE SCORE from EIKON'!DO17)+('WEIGHTED from Refinitive'!$B$15*'ISSUE SCORE from EIKON'!ED17)+('WEIGHTED from Refinitive'!$B$16*(2/3)*'ISSUE SCORE from EIKON'!ES17)</f>
        <v>41.515052015259194</v>
      </c>
      <c r="J40" s="1">
        <f>('WEIGHTED from Refinitive'!$B$5*'ISSUE SCORE from EIKON'!AS17)+('WEIGHTED from Refinitive'!$B$8*(1/3)*'ISSUE SCORE from EIKON'!BH17)+('WEIGHTED from Refinitive'!$B$10*0.5*'ISSUE SCORE from EIKON'!CL17)+('WEIGHTED from Refinitive'!$B$11*'ISSUE SCORE from EIKON'!DA17)+('WEIGHTED from Refinitive'!$B$14*'ISSUE SCORE from EIKON'!DP17)+('WEIGHTED from Refinitive'!$B$15*'ISSUE SCORE from EIKON'!EE17)+('WEIGHTED from Refinitive'!$B$16*(2/3)*'ISSUE SCORE from EIKON'!ET17)</f>
        <v>43.830953932332946</v>
      </c>
      <c r="K40" s="1">
        <f>('WEIGHTED from Refinitive'!$B$5*'ISSUE SCORE from EIKON'!AT17)+('WEIGHTED from Refinitive'!$B$8*(1/3)*'ISSUE SCORE from EIKON'!BI17)+('WEIGHTED from Refinitive'!$B$10*0.5*'ISSUE SCORE from EIKON'!CM17)+('WEIGHTED from Refinitive'!$B$11*'ISSUE SCORE from EIKON'!DB17)+('WEIGHTED from Refinitive'!$B$14*'ISSUE SCORE from EIKON'!DQ17)+('WEIGHTED from Refinitive'!$B$15*'ISSUE SCORE from EIKON'!EF17)+('WEIGHTED from Refinitive'!$B$16*(2/3)*'ISSUE SCORE from EIKON'!EU17)</f>
        <v>42.990746052730017</v>
      </c>
      <c r="L40" s="1">
        <f>('WEIGHTED from Refinitive'!$B$5*'ISSUE SCORE from EIKON'!AU17)+('WEIGHTED from Refinitive'!$B$8*(1/3)*'ISSUE SCORE from EIKON'!BJ17)+('WEIGHTED from Refinitive'!$B$10*0.5*'ISSUE SCORE from EIKON'!CN17)+('WEIGHTED from Refinitive'!$B$11*'ISSUE SCORE from EIKON'!DC17)+('WEIGHTED from Refinitive'!$B$14*'ISSUE SCORE from EIKON'!DR17)+('WEIGHTED from Refinitive'!$B$15*'ISSUE SCORE from EIKON'!EG17)+('WEIGHTED from Refinitive'!$B$16*(2/3)*'ISSUE SCORE from EIKON'!EV17)</f>
        <v>29.738799585753505</v>
      </c>
      <c r="M40" s="1">
        <f>('WEIGHTED from Refinitive'!$B$5*'ISSUE SCORE from EIKON'!AV17)+('WEIGHTED from Refinitive'!$B$8*(1/3)*'ISSUE SCORE from EIKON'!BK17)+('WEIGHTED from Refinitive'!$B$10*0.5*'ISSUE SCORE from EIKON'!CO17)+('WEIGHTED from Refinitive'!$B$11*'ISSUE SCORE from EIKON'!DD17)+('WEIGHTED from Refinitive'!$B$14*'ISSUE SCORE from EIKON'!DS17)+('WEIGHTED from Refinitive'!$B$15*'ISSUE SCORE from EIKON'!EH17)+('WEIGHTED from Refinitive'!$B$16*(2/3)*'ISSUE SCORE from EIKON'!EW17)</f>
        <v>33.137878787878762</v>
      </c>
      <c r="N40" s="1">
        <f>('WEIGHTED from Refinitive'!$B$5*'ISSUE SCORE from EIKON'!AW17)+('WEIGHTED from Refinitive'!$B$8*(1/3)*'ISSUE SCORE from EIKON'!BL17)+('WEIGHTED from Refinitive'!$B$10*0.5*'ISSUE SCORE from EIKON'!CP17)+('WEIGHTED from Refinitive'!$B$11*'ISSUE SCORE from EIKON'!DE17)+('WEIGHTED from Refinitive'!$B$14*'ISSUE SCORE from EIKON'!DT17)+('WEIGHTED from Refinitive'!$B$15*'ISSUE SCORE from EIKON'!EI17)+('WEIGHTED from Refinitive'!$B$16*(2/3)*'ISSUE SCORE from EIKON'!EX17)</f>
        <v>31.883644967979201</v>
      </c>
      <c r="O40" s="1">
        <f>('WEIGHTED from Refinitive'!$B$5*'ISSUE SCORE from EIKON'!AX17)+('WEIGHTED from Refinitive'!$B$8*(1/3)*'ISSUE SCORE from EIKON'!BM17)+('WEIGHTED from Refinitive'!$B$10*0.5*'ISSUE SCORE from EIKON'!CQ17)+('WEIGHTED from Refinitive'!$B$11*'ISSUE SCORE from EIKON'!DF17)+('WEIGHTED from Refinitive'!$B$14*'ISSUE SCORE from EIKON'!DU17)+('WEIGHTED from Refinitive'!$B$15*'ISSUE SCORE from EIKON'!EJ17)+('WEIGHTED from Refinitive'!$B$16*(2/3)*'ISSUE SCORE from EIKON'!EY17)</f>
        <v>32.609875235404871</v>
      </c>
      <c r="P40" s="1">
        <f>('WEIGHTED from Refinitive'!$B$5*'ISSUE SCORE from EIKON'!AY17)+('WEIGHTED from Refinitive'!$B$8*(1/3)*'ISSUE SCORE from EIKON'!BN17)+('WEIGHTED from Refinitive'!$B$10*0.5*'ISSUE SCORE from EIKON'!CR17)+('WEIGHTED from Refinitive'!$B$11*'ISSUE SCORE from EIKON'!DG17)+('WEIGHTED from Refinitive'!$B$14*'ISSUE SCORE from EIKON'!DV17)+('WEIGHTED from Refinitive'!$B$15*'ISSUE SCORE from EIKON'!EK17)+('WEIGHTED from Refinitive'!$B$16*(2/3)*'ISSUE SCORE from EIKON'!EZ17)</f>
        <v>31.299131902580147</v>
      </c>
    </row>
    <row r="41" spans="1:16" ht="15">
      <c r="A41" s="1" t="s">
        <v>845</v>
      </c>
      <c r="B41" s="1">
        <f>('WEIGHTED from Refinitive'!$B$5*'ISSUE SCORE from EIKON'!AK18)+('WEIGHTED from Refinitive'!$B$8*(1/3)*'ISSUE SCORE from EIKON'!AZ18)+('WEIGHTED from Refinitive'!$B$10*0.5*'ISSUE SCORE from EIKON'!CD18)+('WEIGHTED from Refinitive'!$B$11*'ISSUE SCORE from EIKON'!CS18)+('WEIGHTED from Refinitive'!$B$14*'ISSUE SCORE from EIKON'!DH18)+('WEIGHTED from Refinitive'!$B$15*'ISSUE SCORE from EIKON'!DW18)+('WEIGHTED from Refinitive'!$B$16*(2/3)*'ISSUE SCORE from EIKON'!EL18)</f>
        <v>44.796697851110672</v>
      </c>
      <c r="C41" s="1">
        <f>('WEIGHTED from Refinitive'!$B$5*'ISSUE SCORE from EIKON'!AL18)+('WEIGHTED from Refinitive'!$B$8*(1/3)*'ISSUE SCORE from EIKON'!BA18)+('WEIGHTED from Refinitive'!$B$10*0.5*'ISSUE SCORE from EIKON'!CE18)+('WEIGHTED from Refinitive'!$B$11*'ISSUE SCORE from EIKON'!CT18)+('WEIGHTED from Refinitive'!$B$14*'ISSUE SCORE from EIKON'!DI18)+('WEIGHTED from Refinitive'!$B$15*'ISSUE SCORE from EIKON'!DX18)+('WEIGHTED from Refinitive'!$B$16*(2/3)*'ISSUE SCORE from EIKON'!EM18)</f>
        <v>41.954839313097899</v>
      </c>
      <c r="D41" s="1">
        <f>('WEIGHTED from Refinitive'!$B$5*'ISSUE SCORE from EIKON'!AM18)+('WEIGHTED from Refinitive'!$B$8*(1/3)*'ISSUE SCORE from EIKON'!BB18)+('WEIGHTED from Refinitive'!$B$10*0.5*'ISSUE SCORE from EIKON'!CF18)+('WEIGHTED from Refinitive'!$B$11*'ISSUE SCORE from EIKON'!CU18)+('WEIGHTED from Refinitive'!$B$14*'ISSUE SCORE from EIKON'!DJ18)+('WEIGHTED from Refinitive'!$B$15*'ISSUE SCORE from EIKON'!DY18)+('WEIGHTED from Refinitive'!$B$16*(2/3)*'ISSUE SCORE from EIKON'!EN18)</f>
        <v>43.229709763673938</v>
      </c>
      <c r="E41" s="1">
        <f>('WEIGHTED from Refinitive'!$B$5*'ISSUE SCORE from EIKON'!AN18)+('WEIGHTED from Refinitive'!$B$8*(1/3)*'ISSUE SCORE from EIKON'!BC18)+('WEIGHTED from Refinitive'!$B$10*0.5*'ISSUE SCORE from EIKON'!CG18)+('WEIGHTED from Refinitive'!$B$11*'ISSUE SCORE from EIKON'!CV18)+('WEIGHTED from Refinitive'!$B$14*'ISSUE SCORE from EIKON'!DK18)+('WEIGHTED from Refinitive'!$B$15*'ISSUE SCORE from EIKON'!DZ18)+('WEIGHTED from Refinitive'!$B$16*(2/3)*'ISSUE SCORE from EIKON'!EO18)</f>
        <v>44.818156356802831</v>
      </c>
      <c r="F41" s="1">
        <f>('WEIGHTED from Refinitive'!$B$5*'ISSUE SCORE from EIKON'!AO18)+('WEIGHTED from Refinitive'!$B$8*(1/3)*'ISSUE SCORE from EIKON'!BD18)+('WEIGHTED from Refinitive'!$B$10*0.5*'ISSUE SCORE from EIKON'!CH18)+('WEIGHTED from Refinitive'!$B$11*'ISSUE SCORE from EIKON'!CW18)+('WEIGHTED from Refinitive'!$B$14*'ISSUE SCORE from EIKON'!DL18)+('WEIGHTED from Refinitive'!$B$15*'ISSUE SCORE from EIKON'!EA18)+('WEIGHTED from Refinitive'!$B$16*(2/3)*'ISSUE SCORE from EIKON'!EP18)</f>
        <v>40.158791208791172</v>
      </c>
      <c r="G41" s="1">
        <f>('WEIGHTED from Refinitive'!$B$5*'ISSUE SCORE from EIKON'!AP18)+('WEIGHTED from Refinitive'!$B$8*(1/3)*'ISSUE SCORE from EIKON'!BE18)+('WEIGHTED from Refinitive'!$B$10*0.5*'ISSUE SCORE from EIKON'!CI18)+('WEIGHTED from Refinitive'!$B$11*'ISSUE SCORE from EIKON'!CX18)+('WEIGHTED from Refinitive'!$B$14*'ISSUE SCORE from EIKON'!DM18)+('WEIGHTED from Refinitive'!$B$15*'ISSUE SCORE from EIKON'!EB18)+('WEIGHTED from Refinitive'!$B$16*(2/3)*'ISSUE SCORE from EIKON'!EQ18)</f>
        <v>33.21235742066213</v>
      </c>
      <c r="H41" s="1">
        <f>('WEIGHTED from Refinitive'!$B$5*'ISSUE SCORE from EIKON'!AQ18)+('WEIGHTED from Refinitive'!$B$8*(1/3)*'ISSUE SCORE from EIKON'!BF18)+('WEIGHTED from Refinitive'!$B$10*0.5*'ISSUE SCORE from EIKON'!CJ18)+('WEIGHTED from Refinitive'!$B$11*'ISSUE SCORE from EIKON'!CY18)+('WEIGHTED from Refinitive'!$B$14*'ISSUE SCORE from EIKON'!DN18)+('WEIGHTED from Refinitive'!$B$15*'ISSUE SCORE from EIKON'!EC18)+('WEIGHTED from Refinitive'!$B$16*(2/3)*'ISSUE SCORE from EIKON'!ER18)</f>
        <v>38.074002226789965</v>
      </c>
      <c r="I41" s="1">
        <f>('WEIGHTED from Refinitive'!$B$5*'ISSUE SCORE from EIKON'!AR18)+('WEIGHTED from Refinitive'!$B$8*(1/3)*'ISSUE SCORE from EIKON'!BG18)+('WEIGHTED from Refinitive'!$B$10*0.5*'ISSUE SCORE from EIKON'!CK18)+('WEIGHTED from Refinitive'!$B$11*'ISSUE SCORE from EIKON'!CZ18)+('WEIGHTED from Refinitive'!$B$14*'ISSUE SCORE from EIKON'!DO18)+('WEIGHTED from Refinitive'!$B$15*'ISSUE SCORE from EIKON'!ED18)+('WEIGHTED from Refinitive'!$B$16*(2/3)*'ISSUE SCORE from EIKON'!ES18)</f>
        <v>26.192452185792312</v>
      </c>
      <c r="J41" s="1">
        <f>('WEIGHTED from Refinitive'!$B$5*'ISSUE SCORE from EIKON'!AS18)+('WEIGHTED from Refinitive'!$B$8*(1/3)*'ISSUE SCORE from EIKON'!BH18)+('WEIGHTED from Refinitive'!$B$10*0.5*'ISSUE SCORE from EIKON'!CL18)+('WEIGHTED from Refinitive'!$B$11*'ISSUE SCORE from EIKON'!DA18)+('WEIGHTED from Refinitive'!$B$14*'ISSUE SCORE from EIKON'!DP18)+('WEIGHTED from Refinitive'!$B$15*'ISSUE SCORE from EIKON'!EE18)+('WEIGHTED from Refinitive'!$B$16*(2/3)*'ISSUE SCORE from EIKON'!ET18)</f>
        <v>33.132451624214958</v>
      </c>
      <c r="K41" s="1">
        <f>('WEIGHTED from Refinitive'!$B$5*'ISSUE SCORE from EIKON'!AT18)+('WEIGHTED from Refinitive'!$B$8*(1/3)*'ISSUE SCORE from EIKON'!BI18)+('WEIGHTED from Refinitive'!$B$10*0.5*'ISSUE SCORE from EIKON'!CM18)+('WEIGHTED from Refinitive'!$B$11*'ISSUE SCORE from EIKON'!DB18)+('WEIGHTED from Refinitive'!$B$14*'ISSUE SCORE from EIKON'!DQ18)+('WEIGHTED from Refinitive'!$B$15*'ISSUE SCORE from EIKON'!EF18)+('WEIGHTED from Refinitive'!$B$16*(2/3)*'ISSUE SCORE from EIKON'!EU18)</f>
        <v>42.871345398906229</v>
      </c>
      <c r="L41" s="1">
        <f>('WEIGHTED from Refinitive'!$B$5*'ISSUE SCORE from EIKON'!AU18)+('WEIGHTED from Refinitive'!$B$8*(1/3)*'ISSUE SCORE from EIKON'!BJ18)+('WEIGHTED from Refinitive'!$B$10*0.5*'ISSUE SCORE from EIKON'!CN18)+('WEIGHTED from Refinitive'!$B$11*'ISSUE SCORE from EIKON'!DC18)+('WEIGHTED from Refinitive'!$B$14*'ISSUE SCORE from EIKON'!DR18)+('WEIGHTED from Refinitive'!$B$15*'ISSUE SCORE from EIKON'!EG18)+('WEIGHTED from Refinitive'!$B$16*(2/3)*'ISSUE SCORE from EIKON'!EV18)</f>
        <v>43.582655708263694</v>
      </c>
      <c r="M41" s="1">
        <f>('WEIGHTED from Refinitive'!$B$5*'ISSUE SCORE from EIKON'!AV18)+('WEIGHTED from Refinitive'!$B$8*(1/3)*'ISSUE SCORE from EIKON'!BK18)+('WEIGHTED from Refinitive'!$B$10*0.5*'ISSUE SCORE from EIKON'!CO18)+('WEIGHTED from Refinitive'!$B$11*'ISSUE SCORE from EIKON'!DD18)+('WEIGHTED from Refinitive'!$B$14*'ISSUE SCORE from EIKON'!DS18)+('WEIGHTED from Refinitive'!$B$15*'ISSUE SCORE from EIKON'!EH18)+('WEIGHTED from Refinitive'!$B$16*(2/3)*'ISSUE SCORE from EIKON'!EW18)</f>
        <v>42.004690290722969</v>
      </c>
      <c r="N41" s="1">
        <f>('WEIGHTED from Refinitive'!$B$5*'ISSUE SCORE from EIKON'!AW18)+('WEIGHTED from Refinitive'!$B$8*(1/3)*'ISSUE SCORE from EIKON'!BL18)+('WEIGHTED from Refinitive'!$B$10*0.5*'ISSUE SCORE from EIKON'!CP18)+('WEIGHTED from Refinitive'!$B$11*'ISSUE SCORE from EIKON'!DE18)+('WEIGHTED from Refinitive'!$B$14*'ISSUE SCORE from EIKON'!DT18)+('WEIGHTED from Refinitive'!$B$15*'ISSUE SCORE from EIKON'!EI18)+('WEIGHTED from Refinitive'!$B$16*(2/3)*'ISSUE SCORE from EIKON'!EX18)</f>
        <v>36.580555555555534</v>
      </c>
      <c r="O41" s="1">
        <f>('WEIGHTED from Refinitive'!$B$5*'ISSUE SCORE from EIKON'!AX18)+('WEIGHTED from Refinitive'!$B$8*(1/3)*'ISSUE SCORE from EIKON'!BM18)+('WEIGHTED from Refinitive'!$B$10*0.5*'ISSUE SCORE from EIKON'!CQ18)+('WEIGHTED from Refinitive'!$B$11*'ISSUE SCORE from EIKON'!DF18)+('WEIGHTED from Refinitive'!$B$14*'ISSUE SCORE from EIKON'!DU18)+('WEIGHTED from Refinitive'!$B$15*'ISSUE SCORE from EIKON'!EJ18)+('WEIGHTED from Refinitive'!$B$16*(2/3)*'ISSUE SCORE from EIKON'!EY18)</f>
        <v>36.486021450065557</v>
      </c>
      <c r="P41" s="1">
        <f>('WEIGHTED from Refinitive'!$B$5*'ISSUE SCORE from EIKON'!AY18)+('WEIGHTED from Refinitive'!$B$8*(1/3)*'ISSUE SCORE from EIKON'!BN18)+('WEIGHTED from Refinitive'!$B$10*0.5*'ISSUE SCORE from EIKON'!CR18)+('WEIGHTED from Refinitive'!$B$11*'ISSUE SCORE from EIKON'!DG18)+('WEIGHTED from Refinitive'!$B$14*'ISSUE SCORE from EIKON'!DV18)+('WEIGHTED from Refinitive'!$B$15*'ISSUE SCORE from EIKON'!EK18)+('WEIGHTED from Refinitive'!$B$16*(2/3)*'ISSUE SCORE from EIKON'!EZ18)</f>
        <v>0</v>
      </c>
    </row>
    <row r="42" spans="1:16" ht="15">
      <c r="A42" s="1" t="s">
        <v>841</v>
      </c>
      <c r="B42" s="1">
        <f>('WEIGHTED from Refinitive'!$B$5*'ISSUE SCORE from EIKON'!AK19)+('WEIGHTED from Refinitive'!$B$8*(1/3)*'ISSUE SCORE from EIKON'!AZ19)+('WEIGHTED from Refinitive'!$B$10*0.5*'ISSUE SCORE from EIKON'!CD19)+('WEIGHTED from Refinitive'!$B$11*'ISSUE SCORE from EIKON'!CS19)+('WEIGHTED from Refinitive'!$B$14*'ISSUE SCORE from EIKON'!DH19)+('WEIGHTED from Refinitive'!$B$15*'ISSUE SCORE from EIKON'!DW19)+('WEIGHTED from Refinitive'!$B$16*(2/3)*'ISSUE SCORE from EIKON'!EL19)</f>
        <v>28.003601507092181</v>
      </c>
      <c r="C42" s="1">
        <f>('WEIGHTED from Refinitive'!$B$5*'ISSUE SCORE from EIKON'!AL19)+('WEIGHTED from Refinitive'!$B$8*(1/3)*'ISSUE SCORE from EIKON'!BA19)+('WEIGHTED from Refinitive'!$B$10*0.5*'ISSUE SCORE from EIKON'!CE19)+('WEIGHTED from Refinitive'!$B$11*'ISSUE SCORE from EIKON'!CT19)+('WEIGHTED from Refinitive'!$B$14*'ISSUE SCORE from EIKON'!DI19)+('WEIGHTED from Refinitive'!$B$15*'ISSUE SCORE from EIKON'!DX19)+('WEIGHTED from Refinitive'!$B$16*(2/3)*'ISSUE SCORE from EIKON'!EM19)</f>
        <v>22.423611111111093</v>
      </c>
      <c r="D42" s="1">
        <f>('WEIGHTED from Refinitive'!$B$5*'ISSUE SCORE from EIKON'!AM19)+('WEIGHTED from Refinitive'!$B$8*(1/3)*'ISSUE SCORE from EIKON'!BB19)+('WEIGHTED from Refinitive'!$B$10*0.5*'ISSUE SCORE from EIKON'!CF19)+('WEIGHTED from Refinitive'!$B$11*'ISSUE SCORE from EIKON'!CU19)+('WEIGHTED from Refinitive'!$B$14*'ISSUE SCORE from EIKON'!DJ19)+('WEIGHTED from Refinitive'!$B$15*'ISSUE SCORE from EIKON'!DY19)+('WEIGHTED from Refinitive'!$B$16*(2/3)*'ISSUE SCORE from EIKON'!EN19)</f>
        <v>22.981844145246825</v>
      </c>
      <c r="E42" s="1">
        <f>('WEIGHTED from Refinitive'!$B$5*'ISSUE SCORE from EIKON'!AN19)+('WEIGHTED from Refinitive'!$B$8*(1/3)*'ISSUE SCORE from EIKON'!BC19)+('WEIGHTED from Refinitive'!$B$10*0.5*'ISSUE SCORE from EIKON'!CG19)+('WEIGHTED from Refinitive'!$B$11*'ISSUE SCORE from EIKON'!CV19)+('WEIGHTED from Refinitive'!$B$14*'ISSUE SCORE from EIKON'!DK19)+('WEIGHTED from Refinitive'!$B$15*'ISSUE SCORE from EIKON'!DZ19)+('WEIGHTED from Refinitive'!$B$16*(2/3)*'ISSUE SCORE from EIKON'!EO19)</f>
        <v>19.688944530046204</v>
      </c>
      <c r="F42" s="1">
        <f>('WEIGHTED from Refinitive'!$B$5*'ISSUE SCORE from EIKON'!AO19)+('WEIGHTED from Refinitive'!$B$8*(1/3)*'ISSUE SCORE from EIKON'!BD19)+('WEIGHTED from Refinitive'!$B$10*0.5*'ISSUE SCORE from EIKON'!CH19)+('WEIGHTED from Refinitive'!$B$11*'ISSUE SCORE from EIKON'!CW19)+('WEIGHTED from Refinitive'!$B$14*'ISSUE SCORE from EIKON'!DL19)+('WEIGHTED from Refinitive'!$B$15*'ISSUE SCORE from EIKON'!EA19)+('WEIGHTED from Refinitive'!$B$16*(2/3)*'ISSUE SCORE from EIKON'!EP19)</f>
        <v>18.577188552188542</v>
      </c>
      <c r="G42" s="1">
        <f>('WEIGHTED from Refinitive'!$B$5*'ISSUE SCORE from EIKON'!AP19)+('WEIGHTED from Refinitive'!$B$8*(1/3)*'ISSUE SCORE from EIKON'!BE19)+('WEIGHTED from Refinitive'!$B$10*0.5*'ISSUE SCORE from EIKON'!CI19)+('WEIGHTED from Refinitive'!$B$11*'ISSUE SCORE from EIKON'!CX19)+('WEIGHTED from Refinitive'!$B$14*'ISSUE SCORE from EIKON'!DM19)+('WEIGHTED from Refinitive'!$B$15*'ISSUE SCORE from EIKON'!EB19)+('WEIGHTED from Refinitive'!$B$16*(2/3)*'ISSUE SCORE from EIKON'!EQ19)</f>
        <v>16.545480549199059</v>
      </c>
      <c r="H42" s="1">
        <f>('WEIGHTED from Refinitive'!$B$5*'ISSUE SCORE from EIKON'!AQ19)+('WEIGHTED from Refinitive'!$B$8*(1/3)*'ISSUE SCORE from EIKON'!BF19)+('WEIGHTED from Refinitive'!$B$10*0.5*'ISSUE SCORE from EIKON'!CJ19)+('WEIGHTED from Refinitive'!$B$11*'ISSUE SCORE from EIKON'!CY19)+('WEIGHTED from Refinitive'!$B$14*'ISSUE SCORE from EIKON'!DN19)+('WEIGHTED from Refinitive'!$B$15*'ISSUE SCORE from EIKON'!EC19)+('WEIGHTED from Refinitive'!$B$16*(2/3)*'ISSUE SCORE from EIKON'!ER19)</f>
        <v>23.005133040016744</v>
      </c>
      <c r="I42" s="1">
        <f>('WEIGHTED from Refinitive'!$B$5*'ISSUE SCORE from EIKON'!AR19)+('WEIGHTED from Refinitive'!$B$8*(1/3)*'ISSUE SCORE from EIKON'!BG19)+('WEIGHTED from Refinitive'!$B$10*0.5*'ISSUE SCORE from EIKON'!CK19)+('WEIGHTED from Refinitive'!$B$11*'ISSUE SCORE from EIKON'!CZ19)+('WEIGHTED from Refinitive'!$B$14*'ISSUE SCORE from EIKON'!DO19)+('WEIGHTED from Refinitive'!$B$15*'ISSUE SCORE from EIKON'!ED19)+('WEIGHTED from Refinitive'!$B$16*(2/3)*'ISSUE SCORE from EIKON'!ES19)</f>
        <v>16.594841269841247</v>
      </c>
      <c r="J42" s="1">
        <f>('WEIGHTED from Refinitive'!$B$5*'ISSUE SCORE from EIKON'!AS19)+('WEIGHTED from Refinitive'!$B$8*(1/3)*'ISSUE SCORE from EIKON'!BH19)+('WEIGHTED from Refinitive'!$B$10*0.5*'ISSUE SCORE from EIKON'!CL19)+('WEIGHTED from Refinitive'!$B$11*'ISSUE SCORE from EIKON'!DA19)+('WEIGHTED from Refinitive'!$B$14*'ISSUE SCORE from EIKON'!DP19)+('WEIGHTED from Refinitive'!$B$15*'ISSUE SCORE from EIKON'!EE19)+('WEIGHTED from Refinitive'!$B$16*(2/3)*'ISSUE SCORE from EIKON'!ET19)</f>
        <v>17.575854700854673</v>
      </c>
      <c r="K42" s="1">
        <f>('WEIGHTED from Refinitive'!$B$5*'ISSUE SCORE from EIKON'!AT19)+('WEIGHTED from Refinitive'!$B$8*(1/3)*'ISSUE SCORE from EIKON'!BI19)+('WEIGHTED from Refinitive'!$B$10*0.5*'ISSUE SCORE from EIKON'!CM19)+('WEIGHTED from Refinitive'!$B$11*'ISSUE SCORE from EIKON'!DB19)+('WEIGHTED from Refinitive'!$B$14*'ISSUE SCORE from EIKON'!DQ19)+('WEIGHTED from Refinitive'!$B$15*'ISSUE SCORE from EIKON'!EF19)+('WEIGHTED from Refinitive'!$B$16*(2/3)*'ISSUE SCORE from EIKON'!EU19)</f>
        <v>26.323809523809505</v>
      </c>
      <c r="L42" s="1">
        <f>('WEIGHTED from Refinitive'!$B$5*'ISSUE SCORE from EIKON'!AU19)+('WEIGHTED from Refinitive'!$B$8*(1/3)*'ISSUE SCORE from EIKON'!BJ19)+('WEIGHTED from Refinitive'!$B$10*0.5*'ISSUE SCORE from EIKON'!CN19)+('WEIGHTED from Refinitive'!$B$11*'ISSUE SCORE from EIKON'!DC19)+('WEIGHTED from Refinitive'!$B$14*'ISSUE SCORE from EIKON'!DR19)+('WEIGHTED from Refinitive'!$B$15*'ISSUE SCORE from EIKON'!EG19)+('WEIGHTED from Refinitive'!$B$16*(2/3)*'ISSUE SCORE from EIKON'!EV19)</f>
        <v>29.488799283154105</v>
      </c>
      <c r="M42" s="1">
        <f>('WEIGHTED from Refinitive'!$B$5*'ISSUE SCORE from EIKON'!AV19)+('WEIGHTED from Refinitive'!$B$8*(1/3)*'ISSUE SCORE from EIKON'!BK19)+('WEIGHTED from Refinitive'!$B$10*0.5*'ISSUE SCORE from EIKON'!CO19)+('WEIGHTED from Refinitive'!$B$11*'ISSUE SCORE from EIKON'!DD19)+('WEIGHTED from Refinitive'!$B$14*'ISSUE SCORE from EIKON'!DS19)+('WEIGHTED from Refinitive'!$B$15*'ISSUE SCORE from EIKON'!EH19)+('WEIGHTED from Refinitive'!$B$16*(2/3)*'ISSUE SCORE from EIKON'!EW19)</f>
        <v>23.442436040044452</v>
      </c>
      <c r="N42" s="1">
        <f>('WEIGHTED from Refinitive'!$B$5*'ISSUE SCORE from EIKON'!AW19)+('WEIGHTED from Refinitive'!$B$8*(1/3)*'ISSUE SCORE from EIKON'!BL19)+('WEIGHTED from Refinitive'!$B$10*0.5*'ISSUE SCORE from EIKON'!CP19)+('WEIGHTED from Refinitive'!$B$11*'ISSUE SCORE from EIKON'!DE19)+('WEIGHTED from Refinitive'!$B$14*'ISSUE SCORE from EIKON'!DT19)+('WEIGHTED from Refinitive'!$B$15*'ISSUE SCORE from EIKON'!EI19)+('WEIGHTED from Refinitive'!$B$16*(2/3)*'ISSUE SCORE from EIKON'!EX19)</f>
        <v>30.062310606060592</v>
      </c>
      <c r="O42" s="1">
        <f>('WEIGHTED from Refinitive'!$B$5*'ISSUE SCORE from EIKON'!AX19)+('WEIGHTED from Refinitive'!$B$8*(1/3)*'ISSUE SCORE from EIKON'!BM19)+('WEIGHTED from Refinitive'!$B$10*0.5*'ISSUE SCORE from EIKON'!CQ19)+('WEIGHTED from Refinitive'!$B$11*'ISSUE SCORE from EIKON'!DF19)+('WEIGHTED from Refinitive'!$B$14*'ISSUE SCORE from EIKON'!DU19)+('WEIGHTED from Refinitive'!$B$15*'ISSUE SCORE from EIKON'!EJ19)+('WEIGHTED from Refinitive'!$B$16*(2/3)*'ISSUE SCORE from EIKON'!EY19)</f>
        <v>29.081662735849044</v>
      </c>
      <c r="P42" s="1">
        <f>('WEIGHTED from Refinitive'!$B$5*'ISSUE SCORE from EIKON'!AY19)+('WEIGHTED from Refinitive'!$B$8*(1/3)*'ISSUE SCORE from EIKON'!BN19)+('WEIGHTED from Refinitive'!$B$10*0.5*'ISSUE SCORE from EIKON'!CR19)+('WEIGHTED from Refinitive'!$B$11*'ISSUE SCORE from EIKON'!DG19)+('WEIGHTED from Refinitive'!$B$14*'ISSUE SCORE from EIKON'!DV19)+('WEIGHTED from Refinitive'!$B$15*'ISSUE SCORE from EIKON'!EK19)+('WEIGHTED from Refinitive'!$B$16*(2/3)*'ISSUE SCORE from EIKON'!EZ19)</f>
        <v>27.384912959381037</v>
      </c>
    </row>
    <row r="43" spans="1:16" ht="15">
      <c r="A43" s="1" t="s">
        <v>622</v>
      </c>
      <c r="B43" s="1">
        <f>('WEIGHTED from Refinitive'!$B$5*'ISSUE SCORE from EIKON'!AK20)+('WEIGHTED from Refinitive'!$B$8*(1/3)*'ISSUE SCORE from EIKON'!AZ20)+('WEIGHTED from Refinitive'!$B$10*0.5*'ISSUE SCORE from EIKON'!CD20)+('WEIGHTED from Refinitive'!$B$11*'ISSUE SCORE from EIKON'!CS20)+('WEIGHTED from Refinitive'!$B$14*'ISSUE SCORE from EIKON'!DH20)+('WEIGHTED from Refinitive'!$B$15*'ISSUE SCORE from EIKON'!DW20)+('WEIGHTED from Refinitive'!$B$16*(2/3)*'ISSUE SCORE from EIKON'!EL20)</f>
        <v>43.842509889123221</v>
      </c>
      <c r="C43" s="1">
        <f>('WEIGHTED from Refinitive'!$B$5*'ISSUE SCORE from EIKON'!AL20)+('WEIGHTED from Refinitive'!$B$8*(1/3)*'ISSUE SCORE from EIKON'!BA20)+('WEIGHTED from Refinitive'!$B$10*0.5*'ISSUE SCORE from EIKON'!CE20)+('WEIGHTED from Refinitive'!$B$11*'ISSUE SCORE from EIKON'!CT20)+('WEIGHTED from Refinitive'!$B$14*'ISSUE SCORE from EIKON'!DI20)+('WEIGHTED from Refinitive'!$B$15*'ISSUE SCORE from EIKON'!DX20)+('WEIGHTED from Refinitive'!$B$16*(2/3)*'ISSUE SCORE from EIKON'!EM20)</f>
        <v>44.795742473144692</v>
      </c>
      <c r="D43" s="1">
        <f>('WEIGHTED from Refinitive'!$B$5*'ISSUE SCORE from EIKON'!AM20)+('WEIGHTED from Refinitive'!$B$8*(1/3)*'ISSUE SCORE from EIKON'!BB20)+('WEIGHTED from Refinitive'!$B$10*0.5*'ISSUE SCORE from EIKON'!CF20)+('WEIGHTED from Refinitive'!$B$11*'ISSUE SCORE from EIKON'!CU20)+('WEIGHTED from Refinitive'!$B$14*'ISSUE SCORE from EIKON'!DJ20)+('WEIGHTED from Refinitive'!$B$15*'ISSUE SCORE from EIKON'!DY20)+('WEIGHTED from Refinitive'!$B$16*(2/3)*'ISSUE SCORE from EIKON'!EN20)</f>
        <v>37.703600590324065</v>
      </c>
      <c r="E43" s="1">
        <f>('WEIGHTED from Refinitive'!$B$5*'ISSUE SCORE from EIKON'!AN20)+('WEIGHTED from Refinitive'!$B$8*(1/3)*'ISSUE SCORE from EIKON'!BC20)+('WEIGHTED from Refinitive'!$B$10*0.5*'ISSUE SCORE from EIKON'!CG20)+('WEIGHTED from Refinitive'!$B$11*'ISSUE SCORE from EIKON'!CV20)+('WEIGHTED from Refinitive'!$B$14*'ISSUE SCORE from EIKON'!DK20)+('WEIGHTED from Refinitive'!$B$15*'ISSUE SCORE from EIKON'!DZ20)+('WEIGHTED from Refinitive'!$B$16*(2/3)*'ISSUE SCORE from EIKON'!EO20)</f>
        <v>34.378590062525319</v>
      </c>
      <c r="F43" s="1">
        <f>('WEIGHTED from Refinitive'!$B$5*'ISSUE SCORE from EIKON'!AO20)+('WEIGHTED from Refinitive'!$B$8*(1/3)*'ISSUE SCORE from EIKON'!BD20)+('WEIGHTED from Refinitive'!$B$10*0.5*'ISSUE SCORE from EIKON'!CH20)+('WEIGHTED from Refinitive'!$B$11*'ISSUE SCORE from EIKON'!CW20)+('WEIGHTED from Refinitive'!$B$14*'ISSUE SCORE from EIKON'!DL20)+('WEIGHTED from Refinitive'!$B$15*'ISSUE SCORE from EIKON'!EA20)+('WEIGHTED from Refinitive'!$B$16*(2/3)*'ISSUE SCORE from EIKON'!EP20)</f>
        <v>35.371604286698606</v>
      </c>
      <c r="G43" s="1">
        <f>('WEIGHTED from Refinitive'!$B$5*'ISSUE SCORE from EIKON'!AP20)+('WEIGHTED from Refinitive'!$B$8*(1/3)*'ISSUE SCORE from EIKON'!BE20)+('WEIGHTED from Refinitive'!$B$10*0.5*'ISSUE SCORE from EIKON'!CI20)+('WEIGHTED from Refinitive'!$B$11*'ISSUE SCORE from EIKON'!CX20)+('WEIGHTED from Refinitive'!$B$14*'ISSUE SCORE from EIKON'!DM20)+('WEIGHTED from Refinitive'!$B$15*'ISSUE SCORE from EIKON'!EB20)+('WEIGHTED from Refinitive'!$B$16*(2/3)*'ISSUE SCORE from EIKON'!EQ20)</f>
        <v>32.691031022337988</v>
      </c>
      <c r="H43" s="1">
        <f>('WEIGHTED from Refinitive'!$B$5*'ISSUE SCORE from EIKON'!AQ20)+('WEIGHTED from Refinitive'!$B$8*(1/3)*'ISSUE SCORE from EIKON'!BF20)+('WEIGHTED from Refinitive'!$B$10*0.5*'ISSUE SCORE from EIKON'!CJ20)+('WEIGHTED from Refinitive'!$B$11*'ISSUE SCORE from EIKON'!CY20)+('WEIGHTED from Refinitive'!$B$14*'ISSUE SCORE from EIKON'!DN20)+('WEIGHTED from Refinitive'!$B$15*'ISSUE SCORE from EIKON'!EC20)+('WEIGHTED from Refinitive'!$B$16*(2/3)*'ISSUE SCORE from EIKON'!ER20)</f>
        <v>31.06747148864758</v>
      </c>
      <c r="I43" s="1">
        <f>('WEIGHTED from Refinitive'!$B$5*'ISSUE SCORE from EIKON'!AR20)+('WEIGHTED from Refinitive'!$B$8*(1/3)*'ISSUE SCORE from EIKON'!BG20)+('WEIGHTED from Refinitive'!$B$10*0.5*'ISSUE SCORE from EIKON'!CK20)+('WEIGHTED from Refinitive'!$B$11*'ISSUE SCORE from EIKON'!CZ20)+('WEIGHTED from Refinitive'!$B$14*'ISSUE SCORE from EIKON'!DO20)+('WEIGHTED from Refinitive'!$B$15*'ISSUE SCORE from EIKON'!ED20)+('WEIGHTED from Refinitive'!$B$16*(2/3)*'ISSUE SCORE from EIKON'!ES20)</f>
        <v>31.290657719100647</v>
      </c>
      <c r="J43" s="1">
        <f>('WEIGHTED from Refinitive'!$B$5*'ISSUE SCORE from EIKON'!AS20)+('WEIGHTED from Refinitive'!$B$8*(1/3)*'ISSUE SCORE from EIKON'!BH20)+('WEIGHTED from Refinitive'!$B$10*0.5*'ISSUE SCORE from EIKON'!CL20)+('WEIGHTED from Refinitive'!$B$11*'ISSUE SCORE from EIKON'!DA20)+('WEIGHTED from Refinitive'!$B$14*'ISSUE SCORE from EIKON'!DP20)+('WEIGHTED from Refinitive'!$B$15*'ISSUE SCORE from EIKON'!EE20)+('WEIGHTED from Refinitive'!$B$16*(2/3)*'ISSUE SCORE from EIKON'!ET20)</f>
        <v>36.46302403029906</v>
      </c>
      <c r="K43" s="1">
        <f>('WEIGHTED from Refinitive'!$B$5*'ISSUE SCORE from EIKON'!AT20)+('WEIGHTED from Refinitive'!$B$8*(1/3)*'ISSUE SCORE from EIKON'!BI20)+('WEIGHTED from Refinitive'!$B$10*0.5*'ISSUE SCORE from EIKON'!CM20)+('WEIGHTED from Refinitive'!$B$11*'ISSUE SCORE from EIKON'!DB20)+('WEIGHTED from Refinitive'!$B$14*'ISSUE SCORE from EIKON'!DQ20)+('WEIGHTED from Refinitive'!$B$15*'ISSUE SCORE from EIKON'!EF20)+('WEIGHTED from Refinitive'!$B$16*(2/3)*'ISSUE SCORE from EIKON'!EU20)</f>
        <v>33.292729854644506</v>
      </c>
      <c r="L43" s="1">
        <f>('WEIGHTED from Refinitive'!$B$5*'ISSUE SCORE from EIKON'!AU20)+('WEIGHTED from Refinitive'!$B$8*(1/3)*'ISSUE SCORE from EIKON'!BJ20)+('WEIGHTED from Refinitive'!$B$10*0.5*'ISSUE SCORE from EIKON'!CN20)+('WEIGHTED from Refinitive'!$B$11*'ISSUE SCORE from EIKON'!DC20)+('WEIGHTED from Refinitive'!$B$14*'ISSUE SCORE from EIKON'!DR20)+('WEIGHTED from Refinitive'!$B$15*'ISSUE SCORE from EIKON'!EG20)+('WEIGHTED from Refinitive'!$B$16*(2/3)*'ISSUE SCORE from EIKON'!EV20)</f>
        <v>30.524541215659923</v>
      </c>
      <c r="M43" s="1">
        <f>('WEIGHTED from Refinitive'!$B$5*'ISSUE SCORE from EIKON'!AV20)+('WEIGHTED from Refinitive'!$B$8*(1/3)*'ISSUE SCORE from EIKON'!BK20)+('WEIGHTED from Refinitive'!$B$10*0.5*'ISSUE SCORE from EIKON'!CO20)+('WEIGHTED from Refinitive'!$B$11*'ISSUE SCORE from EIKON'!DD20)+('WEIGHTED from Refinitive'!$B$14*'ISSUE SCORE from EIKON'!DS20)+('WEIGHTED from Refinitive'!$B$15*'ISSUE SCORE from EIKON'!EH20)+('WEIGHTED from Refinitive'!$B$16*(2/3)*'ISSUE SCORE from EIKON'!EW20)</f>
        <v>26.68672610203069</v>
      </c>
      <c r="N43" s="1">
        <f>('WEIGHTED from Refinitive'!$B$5*'ISSUE SCORE from EIKON'!AW20)+('WEIGHTED from Refinitive'!$B$8*(1/3)*'ISSUE SCORE from EIKON'!BL20)+('WEIGHTED from Refinitive'!$B$10*0.5*'ISSUE SCORE from EIKON'!CP20)+('WEIGHTED from Refinitive'!$B$11*'ISSUE SCORE from EIKON'!DE20)+('WEIGHTED from Refinitive'!$B$14*'ISSUE SCORE from EIKON'!DT20)+('WEIGHTED from Refinitive'!$B$15*'ISSUE SCORE from EIKON'!EI20)+('WEIGHTED from Refinitive'!$B$16*(2/3)*'ISSUE SCORE from EIKON'!EX20)</f>
        <v>24.201556662515546</v>
      </c>
      <c r="O43" s="1">
        <f>('WEIGHTED from Refinitive'!$B$5*'ISSUE SCORE from EIKON'!AX20)+('WEIGHTED from Refinitive'!$B$8*(1/3)*'ISSUE SCORE from EIKON'!BM20)+('WEIGHTED from Refinitive'!$B$10*0.5*'ISSUE SCORE from EIKON'!CQ20)+('WEIGHTED from Refinitive'!$B$11*'ISSUE SCORE from EIKON'!DF20)+('WEIGHTED from Refinitive'!$B$14*'ISSUE SCORE from EIKON'!DU20)+('WEIGHTED from Refinitive'!$B$15*'ISSUE SCORE from EIKON'!EJ20)+('WEIGHTED from Refinitive'!$B$16*(2/3)*'ISSUE SCORE from EIKON'!EY20)</f>
        <v>28.756068070481756</v>
      </c>
      <c r="P43" s="1">
        <f>('WEIGHTED from Refinitive'!$B$5*'ISSUE SCORE from EIKON'!AY20)+('WEIGHTED from Refinitive'!$B$8*(1/3)*'ISSUE SCORE from EIKON'!BN20)+('WEIGHTED from Refinitive'!$B$10*0.5*'ISSUE SCORE from EIKON'!CR20)+('WEIGHTED from Refinitive'!$B$11*'ISSUE SCORE from EIKON'!DG20)+('WEIGHTED from Refinitive'!$B$14*'ISSUE SCORE from EIKON'!DV20)+('WEIGHTED from Refinitive'!$B$15*'ISSUE SCORE from EIKON'!EK20)+('WEIGHTED from Refinitive'!$B$16*(2/3)*'ISSUE SCORE from EIKON'!EZ20)</f>
        <v>30.883145009416175</v>
      </c>
    </row>
    <row r="44" spans="1:16" ht="15">
      <c r="A44" s="1" t="s">
        <v>869</v>
      </c>
      <c r="B44" s="1">
        <f>('WEIGHTED from Refinitive'!$B$5*'ISSUE SCORE from EIKON'!AK21)+('WEIGHTED from Refinitive'!$B$8*(1/3)*'ISSUE SCORE from EIKON'!AZ21)+('WEIGHTED from Refinitive'!$B$10*0.5*'ISSUE SCORE from EIKON'!CD21)+('WEIGHTED from Refinitive'!$B$11*'ISSUE SCORE from EIKON'!CS21)+('WEIGHTED from Refinitive'!$B$14*'ISSUE SCORE from EIKON'!DH21)+('WEIGHTED from Refinitive'!$B$15*'ISSUE SCORE from EIKON'!DW21)+('WEIGHTED from Refinitive'!$B$16*(2/3)*'ISSUE SCORE from EIKON'!EL21)</f>
        <v>38.390998611909673</v>
      </c>
      <c r="C44" s="1">
        <f>('WEIGHTED from Refinitive'!$B$5*'ISSUE SCORE from EIKON'!AL21)+('WEIGHTED from Refinitive'!$B$8*(1/3)*'ISSUE SCORE from EIKON'!BA21)+('WEIGHTED from Refinitive'!$B$10*0.5*'ISSUE SCORE from EIKON'!CE21)+('WEIGHTED from Refinitive'!$B$11*'ISSUE SCORE from EIKON'!CT21)+('WEIGHTED from Refinitive'!$B$14*'ISSUE SCORE from EIKON'!DI21)+('WEIGHTED from Refinitive'!$B$15*'ISSUE SCORE from EIKON'!DX21)+('WEIGHTED from Refinitive'!$B$16*(2/3)*'ISSUE SCORE from EIKON'!EM21)</f>
        <v>39.216991847440276</v>
      </c>
      <c r="D44" s="1">
        <f>('WEIGHTED from Refinitive'!$B$5*'ISSUE SCORE from EIKON'!AM21)+('WEIGHTED from Refinitive'!$B$8*(1/3)*'ISSUE SCORE from EIKON'!BB21)+('WEIGHTED from Refinitive'!$B$10*0.5*'ISSUE SCORE from EIKON'!CF21)+('WEIGHTED from Refinitive'!$B$11*'ISSUE SCORE from EIKON'!CU21)+('WEIGHTED from Refinitive'!$B$14*'ISSUE SCORE from EIKON'!DJ21)+('WEIGHTED from Refinitive'!$B$15*'ISSUE SCORE from EIKON'!DY21)+('WEIGHTED from Refinitive'!$B$16*(2/3)*'ISSUE SCORE from EIKON'!EN21)</f>
        <v>36.901028736929213</v>
      </c>
      <c r="E44" s="1">
        <f>('WEIGHTED from Refinitive'!$B$5*'ISSUE SCORE from EIKON'!AN21)+('WEIGHTED from Refinitive'!$B$8*(1/3)*'ISSUE SCORE from EIKON'!BC21)+('WEIGHTED from Refinitive'!$B$10*0.5*'ISSUE SCORE from EIKON'!CG21)+('WEIGHTED from Refinitive'!$B$11*'ISSUE SCORE from EIKON'!CV21)+('WEIGHTED from Refinitive'!$B$14*'ISSUE SCORE from EIKON'!DK21)+('WEIGHTED from Refinitive'!$B$15*'ISSUE SCORE from EIKON'!DZ21)+('WEIGHTED from Refinitive'!$B$16*(2/3)*'ISSUE SCORE from EIKON'!EO21)</f>
        <v>32.684226030379854</v>
      </c>
      <c r="F44" s="1">
        <f>('WEIGHTED from Refinitive'!$B$5*'ISSUE SCORE from EIKON'!AO21)+('WEIGHTED from Refinitive'!$B$8*(1/3)*'ISSUE SCORE from EIKON'!BD21)+('WEIGHTED from Refinitive'!$B$10*0.5*'ISSUE SCORE from EIKON'!CH21)+('WEIGHTED from Refinitive'!$B$11*'ISSUE SCORE from EIKON'!CW21)+('WEIGHTED from Refinitive'!$B$14*'ISSUE SCORE from EIKON'!DL21)+('WEIGHTED from Refinitive'!$B$15*'ISSUE SCORE from EIKON'!EA21)+('WEIGHTED from Refinitive'!$B$16*(2/3)*'ISSUE SCORE from EIKON'!EP21)</f>
        <v>30.462607227288057</v>
      </c>
      <c r="G44" s="1">
        <f>('WEIGHTED from Refinitive'!$B$5*'ISSUE SCORE from EIKON'!AP21)+('WEIGHTED from Refinitive'!$B$8*(1/3)*'ISSUE SCORE from EIKON'!BE21)+('WEIGHTED from Refinitive'!$B$10*0.5*'ISSUE SCORE from EIKON'!CI21)+('WEIGHTED from Refinitive'!$B$11*'ISSUE SCORE from EIKON'!CX21)+('WEIGHTED from Refinitive'!$B$14*'ISSUE SCORE from EIKON'!DM21)+('WEIGHTED from Refinitive'!$B$15*'ISSUE SCORE from EIKON'!EB21)+('WEIGHTED from Refinitive'!$B$16*(2/3)*'ISSUE SCORE from EIKON'!EQ21)</f>
        <v>33.332077164741847</v>
      </c>
      <c r="H44" s="1">
        <f>('WEIGHTED from Refinitive'!$B$5*'ISSUE SCORE from EIKON'!AQ21)+('WEIGHTED from Refinitive'!$B$8*(1/3)*'ISSUE SCORE from EIKON'!BF21)+('WEIGHTED from Refinitive'!$B$10*0.5*'ISSUE SCORE from EIKON'!CJ21)+('WEIGHTED from Refinitive'!$B$11*'ISSUE SCORE from EIKON'!CY21)+('WEIGHTED from Refinitive'!$B$14*'ISSUE SCORE from EIKON'!DN21)+('WEIGHTED from Refinitive'!$B$15*'ISSUE SCORE from EIKON'!EC21)+('WEIGHTED from Refinitive'!$B$16*(2/3)*'ISSUE SCORE from EIKON'!ER21)</f>
        <v>20.945914775115575</v>
      </c>
      <c r="I44" s="1">
        <f>('WEIGHTED from Refinitive'!$B$5*'ISSUE SCORE from EIKON'!AR21)+('WEIGHTED from Refinitive'!$B$8*(1/3)*'ISSUE SCORE from EIKON'!BG21)+('WEIGHTED from Refinitive'!$B$10*0.5*'ISSUE SCORE from EIKON'!CK21)+('WEIGHTED from Refinitive'!$B$11*'ISSUE SCORE from EIKON'!CZ21)+('WEIGHTED from Refinitive'!$B$14*'ISSUE SCORE from EIKON'!DO21)+('WEIGHTED from Refinitive'!$B$15*'ISSUE SCORE from EIKON'!ED21)+('WEIGHTED from Refinitive'!$B$16*(2/3)*'ISSUE SCORE from EIKON'!ES21)</f>
        <v>24.493613842298046</v>
      </c>
      <c r="J44" s="1">
        <f>('WEIGHTED from Refinitive'!$B$5*'ISSUE SCORE from EIKON'!AS21)+('WEIGHTED from Refinitive'!$B$8*(1/3)*'ISSUE SCORE from EIKON'!BH21)+('WEIGHTED from Refinitive'!$B$10*0.5*'ISSUE SCORE from EIKON'!CL21)+('WEIGHTED from Refinitive'!$B$11*'ISSUE SCORE from EIKON'!DA21)+('WEIGHTED from Refinitive'!$B$14*'ISSUE SCORE from EIKON'!DP21)+('WEIGHTED from Refinitive'!$B$15*'ISSUE SCORE from EIKON'!EE21)+('WEIGHTED from Refinitive'!$B$16*(2/3)*'ISSUE SCORE from EIKON'!ET21)</f>
        <v>22.979085463000501</v>
      </c>
      <c r="K44" s="1">
        <f>('WEIGHTED from Refinitive'!$B$5*'ISSUE SCORE from EIKON'!AT21)+('WEIGHTED from Refinitive'!$B$8*(1/3)*'ISSUE SCORE from EIKON'!BI21)+('WEIGHTED from Refinitive'!$B$10*0.5*'ISSUE SCORE from EIKON'!CM21)+('WEIGHTED from Refinitive'!$B$11*'ISSUE SCORE from EIKON'!DB21)+('WEIGHTED from Refinitive'!$B$14*'ISSUE SCORE from EIKON'!DQ21)+('WEIGHTED from Refinitive'!$B$15*'ISSUE SCORE from EIKON'!EF21)+('WEIGHTED from Refinitive'!$B$16*(2/3)*'ISSUE SCORE from EIKON'!EU21)</f>
        <v>18.484554211334128</v>
      </c>
      <c r="L44" s="1">
        <f>('WEIGHTED from Refinitive'!$B$5*'ISSUE SCORE from EIKON'!AU21)+('WEIGHTED from Refinitive'!$B$8*(1/3)*'ISSUE SCORE from EIKON'!BJ21)+('WEIGHTED from Refinitive'!$B$10*0.5*'ISSUE SCORE from EIKON'!CN21)+('WEIGHTED from Refinitive'!$B$11*'ISSUE SCORE from EIKON'!DC21)+('WEIGHTED from Refinitive'!$B$14*'ISSUE SCORE from EIKON'!DR21)+('WEIGHTED from Refinitive'!$B$15*'ISSUE SCORE from EIKON'!EG21)+('WEIGHTED from Refinitive'!$B$16*(2/3)*'ISSUE SCORE from EIKON'!EV21)</f>
        <v>19.331729253906051</v>
      </c>
      <c r="M44" s="1">
        <f>('WEIGHTED from Refinitive'!$B$5*'ISSUE SCORE from EIKON'!AV21)+('WEIGHTED from Refinitive'!$B$8*(1/3)*'ISSUE SCORE from EIKON'!BK21)+('WEIGHTED from Refinitive'!$B$10*0.5*'ISSUE SCORE from EIKON'!CO21)+('WEIGHTED from Refinitive'!$B$11*'ISSUE SCORE from EIKON'!DD21)+('WEIGHTED from Refinitive'!$B$14*'ISSUE SCORE from EIKON'!DS21)+('WEIGHTED from Refinitive'!$B$15*'ISSUE SCORE from EIKON'!EH21)+('WEIGHTED from Refinitive'!$B$16*(2/3)*'ISSUE SCORE from EIKON'!EW21)</f>
        <v>25.008879492600411</v>
      </c>
      <c r="N44" s="1">
        <f>('WEIGHTED from Refinitive'!$B$5*'ISSUE SCORE from EIKON'!AW21)+('WEIGHTED from Refinitive'!$B$8*(1/3)*'ISSUE SCORE from EIKON'!BL21)+('WEIGHTED from Refinitive'!$B$10*0.5*'ISSUE SCORE from EIKON'!CP21)+('WEIGHTED from Refinitive'!$B$11*'ISSUE SCORE from EIKON'!DE21)+('WEIGHTED from Refinitive'!$B$14*'ISSUE SCORE from EIKON'!DT21)+('WEIGHTED from Refinitive'!$B$15*'ISSUE SCORE from EIKON'!EI21)+('WEIGHTED from Refinitive'!$B$16*(2/3)*'ISSUE SCORE from EIKON'!EX21)</f>
        <v>29.405156391525789</v>
      </c>
      <c r="O44" s="1">
        <f>('WEIGHTED from Refinitive'!$B$5*'ISSUE SCORE from EIKON'!AX21)+('WEIGHTED from Refinitive'!$B$8*(1/3)*'ISSUE SCORE from EIKON'!BM21)+('WEIGHTED from Refinitive'!$B$10*0.5*'ISSUE SCORE from EIKON'!CQ21)+('WEIGHTED from Refinitive'!$B$11*'ISSUE SCORE from EIKON'!DF21)+('WEIGHTED from Refinitive'!$B$14*'ISSUE SCORE from EIKON'!DU21)+('WEIGHTED from Refinitive'!$B$15*'ISSUE SCORE from EIKON'!EJ21)+('WEIGHTED from Refinitive'!$B$16*(2/3)*'ISSUE SCORE from EIKON'!EY21)</f>
        <v>34.806577885391434</v>
      </c>
      <c r="P44" s="1">
        <f>('WEIGHTED from Refinitive'!$B$5*'ISSUE SCORE from EIKON'!AY21)+('WEIGHTED from Refinitive'!$B$8*(1/3)*'ISSUE SCORE from EIKON'!BN21)+('WEIGHTED from Refinitive'!$B$10*0.5*'ISSUE SCORE from EIKON'!CR21)+('WEIGHTED from Refinitive'!$B$11*'ISSUE SCORE from EIKON'!DG21)+('WEIGHTED from Refinitive'!$B$14*'ISSUE SCORE from EIKON'!DV21)+('WEIGHTED from Refinitive'!$B$15*'ISSUE SCORE from EIKON'!EK21)+('WEIGHTED from Refinitive'!$B$16*(2/3)*'ISSUE SCORE from EIKON'!EZ21)</f>
        <v>0</v>
      </c>
    </row>
    <row r="45" spans="1:16" ht="15">
      <c r="A45" s="1" t="s">
        <v>889</v>
      </c>
      <c r="B45" s="1">
        <f>('WEIGHTED from Refinitive'!$B$5*'ISSUE SCORE from EIKON'!AK22)+('WEIGHTED from Refinitive'!$B$8*(1/3)*'ISSUE SCORE from EIKON'!AZ22)+('WEIGHTED from Refinitive'!$B$10*0.5*'ISSUE SCORE from EIKON'!CD22)+('WEIGHTED from Refinitive'!$B$11*'ISSUE SCORE from EIKON'!CS22)+('WEIGHTED from Refinitive'!$B$14*'ISSUE SCORE from EIKON'!DH22)+('WEIGHTED from Refinitive'!$B$15*'ISSUE SCORE from EIKON'!DW22)+('WEIGHTED from Refinitive'!$B$16*(2/3)*'ISSUE SCORE from EIKON'!EL22)</f>
        <v>36.090508451402677</v>
      </c>
      <c r="C45" s="1">
        <f>('WEIGHTED from Refinitive'!$B$5*'ISSUE SCORE from EIKON'!AL22)+('WEIGHTED from Refinitive'!$B$8*(1/3)*'ISSUE SCORE from EIKON'!BA22)+('WEIGHTED from Refinitive'!$B$10*0.5*'ISSUE SCORE from EIKON'!CE22)+('WEIGHTED from Refinitive'!$B$11*'ISSUE SCORE from EIKON'!CT22)+('WEIGHTED from Refinitive'!$B$14*'ISSUE SCORE from EIKON'!DI22)+('WEIGHTED from Refinitive'!$B$15*'ISSUE SCORE from EIKON'!DX22)+('WEIGHTED from Refinitive'!$B$16*(2/3)*'ISSUE SCORE from EIKON'!EM22)</f>
        <v>33.940962693621145</v>
      </c>
      <c r="D45" s="1">
        <f>('WEIGHTED from Refinitive'!$B$5*'ISSUE SCORE from EIKON'!AM22)+('WEIGHTED from Refinitive'!$B$8*(1/3)*'ISSUE SCORE from EIKON'!BB22)+('WEIGHTED from Refinitive'!$B$10*0.5*'ISSUE SCORE from EIKON'!CF22)+('WEIGHTED from Refinitive'!$B$11*'ISSUE SCORE from EIKON'!CU22)+('WEIGHTED from Refinitive'!$B$14*'ISSUE SCORE from EIKON'!DJ22)+('WEIGHTED from Refinitive'!$B$15*'ISSUE SCORE from EIKON'!DY22)+('WEIGHTED from Refinitive'!$B$16*(2/3)*'ISSUE SCORE from EIKON'!EN22)</f>
        <v>32.776553095097029</v>
      </c>
      <c r="E45" s="1">
        <f>('WEIGHTED from Refinitive'!$B$5*'ISSUE SCORE from EIKON'!AN22)+('WEIGHTED from Refinitive'!$B$8*(1/3)*'ISSUE SCORE from EIKON'!BC22)+('WEIGHTED from Refinitive'!$B$10*0.5*'ISSUE SCORE from EIKON'!CG22)+('WEIGHTED from Refinitive'!$B$11*'ISSUE SCORE from EIKON'!CV22)+('WEIGHTED from Refinitive'!$B$14*'ISSUE SCORE from EIKON'!DK22)+('WEIGHTED from Refinitive'!$B$15*'ISSUE SCORE from EIKON'!DZ22)+('WEIGHTED from Refinitive'!$B$16*(2/3)*'ISSUE SCORE from EIKON'!EO22)</f>
        <v>39.132946217411195</v>
      </c>
      <c r="F45" s="1">
        <f>('WEIGHTED from Refinitive'!$B$5*'ISSUE SCORE from EIKON'!AO22)+('WEIGHTED from Refinitive'!$B$8*(1/3)*'ISSUE SCORE from EIKON'!BD22)+('WEIGHTED from Refinitive'!$B$10*0.5*'ISSUE SCORE from EIKON'!CH22)+('WEIGHTED from Refinitive'!$B$11*'ISSUE SCORE from EIKON'!CW22)+('WEIGHTED from Refinitive'!$B$14*'ISSUE SCORE from EIKON'!DL22)+('WEIGHTED from Refinitive'!$B$15*'ISSUE SCORE from EIKON'!EA22)+('WEIGHTED from Refinitive'!$B$16*(2/3)*'ISSUE SCORE from EIKON'!EP22)</f>
        <v>42.43033633033631</v>
      </c>
      <c r="G45" s="1">
        <f>('WEIGHTED from Refinitive'!$B$5*'ISSUE SCORE from EIKON'!AP22)+('WEIGHTED from Refinitive'!$B$8*(1/3)*'ISSUE SCORE from EIKON'!BE22)+('WEIGHTED from Refinitive'!$B$10*0.5*'ISSUE SCORE from EIKON'!CI22)+('WEIGHTED from Refinitive'!$B$11*'ISSUE SCORE from EIKON'!CX22)+('WEIGHTED from Refinitive'!$B$14*'ISSUE SCORE from EIKON'!DM22)+('WEIGHTED from Refinitive'!$B$15*'ISSUE SCORE from EIKON'!EB22)+('WEIGHTED from Refinitive'!$B$16*(2/3)*'ISSUE SCORE from EIKON'!EQ22)</f>
        <v>38.450415257502442</v>
      </c>
      <c r="H45" s="1">
        <f>('WEIGHTED from Refinitive'!$B$5*'ISSUE SCORE from EIKON'!AQ22)+('WEIGHTED from Refinitive'!$B$8*(1/3)*'ISSUE SCORE from EIKON'!BF22)+('WEIGHTED from Refinitive'!$B$10*0.5*'ISSUE SCORE from EIKON'!CJ22)+('WEIGHTED from Refinitive'!$B$11*'ISSUE SCORE from EIKON'!CY22)+('WEIGHTED from Refinitive'!$B$14*'ISSUE SCORE from EIKON'!DN22)+('WEIGHTED from Refinitive'!$B$15*'ISSUE SCORE from EIKON'!EC22)+('WEIGHTED from Refinitive'!$B$16*(2/3)*'ISSUE SCORE from EIKON'!ER22)</f>
        <v>41.370885899975654</v>
      </c>
      <c r="I45" s="1">
        <f>('WEIGHTED from Refinitive'!$B$5*'ISSUE SCORE from EIKON'!AR22)+('WEIGHTED from Refinitive'!$B$8*(1/3)*'ISSUE SCORE from EIKON'!BG22)+('WEIGHTED from Refinitive'!$B$10*0.5*'ISSUE SCORE from EIKON'!CK22)+('WEIGHTED from Refinitive'!$B$11*'ISSUE SCORE from EIKON'!CZ22)+('WEIGHTED from Refinitive'!$B$14*'ISSUE SCORE from EIKON'!DO22)+('WEIGHTED from Refinitive'!$B$15*'ISSUE SCORE from EIKON'!ED22)+('WEIGHTED from Refinitive'!$B$16*(2/3)*'ISSUE SCORE from EIKON'!ES22)</f>
        <v>34.682300012325875</v>
      </c>
      <c r="J45" s="1">
        <f>('WEIGHTED from Refinitive'!$B$5*'ISSUE SCORE from EIKON'!AS22)+('WEIGHTED from Refinitive'!$B$8*(1/3)*'ISSUE SCORE from EIKON'!BH22)+('WEIGHTED from Refinitive'!$B$10*0.5*'ISSUE SCORE from EIKON'!CL22)+('WEIGHTED from Refinitive'!$B$11*'ISSUE SCORE from EIKON'!DA22)+('WEIGHTED from Refinitive'!$B$14*'ISSUE SCORE from EIKON'!DP22)+('WEIGHTED from Refinitive'!$B$15*'ISSUE SCORE from EIKON'!EE22)+('WEIGHTED from Refinitive'!$B$16*(2/3)*'ISSUE SCORE from EIKON'!ET22)</f>
        <v>40.664731992240206</v>
      </c>
      <c r="K45" s="1">
        <f>('WEIGHTED from Refinitive'!$B$5*'ISSUE SCORE from EIKON'!AT22)+('WEIGHTED from Refinitive'!$B$8*(1/3)*'ISSUE SCORE from EIKON'!BI22)+('WEIGHTED from Refinitive'!$B$10*0.5*'ISSUE SCORE from EIKON'!CM22)+('WEIGHTED from Refinitive'!$B$11*'ISSUE SCORE from EIKON'!DB22)+('WEIGHTED from Refinitive'!$B$14*'ISSUE SCORE from EIKON'!DQ22)+('WEIGHTED from Refinitive'!$B$15*'ISSUE SCORE from EIKON'!EF22)+('WEIGHTED from Refinitive'!$B$16*(2/3)*'ISSUE SCORE from EIKON'!EU22)</f>
        <v>33.516614304010218</v>
      </c>
      <c r="L45" s="1">
        <f>('WEIGHTED from Refinitive'!$B$5*'ISSUE SCORE from EIKON'!AU22)+('WEIGHTED from Refinitive'!$B$8*(1/3)*'ISSUE SCORE from EIKON'!BJ22)+('WEIGHTED from Refinitive'!$B$10*0.5*'ISSUE SCORE from EIKON'!CN22)+('WEIGHTED from Refinitive'!$B$11*'ISSUE SCORE from EIKON'!DC22)+('WEIGHTED from Refinitive'!$B$14*'ISSUE SCORE from EIKON'!DR22)+('WEIGHTED from Refinitive'!$B$15*'ISSUE SCORE from EIKON'!EG22)+('WEIGHTED from Refinitive'!$B$16*(2/3)*'ISSUE SCORE from EIKON'!EV22)</f>
        <v>33.981512394447563</v>
      </c>
      <c r="M45" s="1">
        <f>('WEIGHTED from Refinitive'!$B$5*'ISSUE SCORE from EIKON'!AV22)+('WEIGHTED from Refinitive'!$B$8*(1/3)*'ISSUE SCORE from EIKON'!BK22)+('WEIGHTED from Refinitive'!$B$10*0.5*'ISSUE SCORE from EIKON'!CO22)+('WEIGHTED from Refinitive'!$B$11*'ISSUE SCORE from EIKON'!DD22)+('WEIGHTED from Refinitive'!$B$14*'ISSUE SCORE from EIKON'!DS22)+('WEIGHTED from Refinitive'!$B$15*'ISSUE SCORE from EIKON'!EH22)+('WEIGHTED from Refinitive'!$B$16*(2/3)*'ISSUE SCORE from EIKON'!EW22)</f>
        <v>21.904411002453422</v>
      </c>
      <c r="N45" s="1">
        <f>('WEIGHTED from Refinitive'!$B$5*'ISSUE SCORE from EIKON'!AW22)+('WEIGHTED from Refinitive'!$B$8*(1/3)*'ISSUE SCORE from EIKON'!BL22)+('WEIGHTED from Refinitive'!$B$10*0.5*'ISSUE SCORE from EIKON'!CP22)+('WEIGHTED from Refinitive'!$B$11*'ISSUE SCORE from EIKON'!DE22)+('WEIGHTED from Refinitive'!$B$14*'ISSUE SCORE from EIKON'!DT22)+('WEIGHTED from Refinitive'!$B$15*'ISSUE SCORE from EIKON'!EI22)+('WEIGHTED from Refinitive'!$B$16*(2/3)*'ISSUE SCORE from EIKON'!EX22)</f>
        <v>22.864671101256434</v>
      </c>
      <c r="O45" s="1">
        <f>('WEIGHTED from Refinitive'!$B$5*'ISSUE SCORE from EIKON'!AX22)+('WEIGHTED from Refinitive'!$B$8*(1/3)*'ISSUE SCORE from EIKON'!BM22)+('WEIGHTED from Refinitive'!$B$10*0.5*'ISSUE SCORE from EIKON'!CQ22)+('WEIGHTED from Refinitive'!$B$11*'ISSUE SCORE from EIKON'!DF22)+('WEIGHTED from Refinitive'!$B$14*'ISSUE SCORE from EIKON'!DU22)+('WEIGHTED from Refinitive'!$B$15*'ISSUE SCORE from EIKON'!EJ22)+('WEIGHTED from Refinitive'!$B$16*(2/3)*'ISSUE SCORE from EIKON'!EY22)</f>
        <v>35.322086525159797</v>
      </c>
      <c r="P45" s="1">
        <f>('WEIGHTED from Refinitive'!$B$5*'ISSUE SCORE from EIKON'!AY22)+('WEIGHTED from Refinitive'!$B$8*(1/3)*'ISSUE SCORE from EIKON'!BN22)+('WEIGHTED from Refinitive'!$B$10*0.5*'ISSUE SCORE from EIKON'!CR22)+('WEIGHTED from Refinitive'!$B$11*'ISSUE SCORE from EIKON'!DG22)+('WEIGHTED from Refinitive'!$B$14*'ISSUE SCORE from EIKON'!DV22)+('WEIGHTED from Refinitive'!$B$15*'ISSUE SCORE from EIKON'!EK22)+('WEIGHTED from Refinitive'!$B$16*(2/3)*'ISSUE SCORE from EIKON'!EZ22)</f>
        <v>24.316699900299088</v>
      </c>
    </row>
    <row r="46" spans="1:16" ht="15">
      <c r="A46" s="1" t="s">
        <v>810</v>
      </c>
      <c r="B46" s="1">
        <f>('WEIGHTED from Refinitive'!$B$5*'ISSUE SCORE from EIKON'!AK23)+('WEIGHTED from Refinitive'!$B$8*(1/3)*'ISSUE SCORE from EIKON'!AZ23)+('WEIGHTED from Refinitive'!$B$10*0.5*'ISSUE SCORE from EIKON'!CD23)+('WEIGHTED from Refinitive'!$B$11*'ISSUE SCORE from EIKON'!CS23)+('WEIGHTED from Refinitive'!$B$14*'ISSUE SCORE from EIKON'!DH23)+('WEIGHTED from Refinitive'!$B$15*'ISSUE SCORE from EIKON'!DW23)+('WEIGHTED from Refinitive'!$B$16*(2/3)*'ISSUE SCORE from EIKON'!EL23)</f>
        <v>25.634871480656532</v>
      </c>
      <c r="C46" s="1">
        <f>('WEIGHTED from Refinitive'!$B$5*'ISSUE SCORE from EIKON'!AL23)+('WEIGHTED from Refinitive'!$B$8*(1/3)*'ISSUE SCORE from EIKON'!BA23)+('WEIGHTED from Refinitive'!$B$10*0.5*'ISSUE SCORE from EIKON'!CE23)+('WEIGHTED from Refinitive'!$B$11*'ISSUE SCORE from EIKON'!CT23)+('WEIGHTED from Refinitive'!$B$14*'ISSUE SCORE from EIKON'!DI23)+('WEIGHTED from Refinitive'!$B$15*'ISSUE SCORE from EIKON'!DX23)+('WEIGHTED from Refinitive'!$B$16*(2/3)*'ISSUE SCORE from EIKON'!EM23)</f>
        <v>17.069962616657612</v>
      </c>
      <c r="D46" s="1">
        <f>('WEIGHTED from Refinitive'!$B$5*'ISSUE SCORE from EIKON'!AM23)+('WEIGHTED from Refinitive'!$B$8*(1/3)*'ISSUE SCORE from EIKON'!BB23)+('WEIGHTED from Refinitive'!$B$10*0.5*'ISSUE SCORE from EIKON'!CF23)+('WEIGHTED from Refinitive'!$B$11*'ISSUE SCORE from EIKON'!CU23)+('WEIGHTED from Refinitive'!$B$14*'ISSUE SCORE from EIKON'!DJ23)+('WEIGHTED from Refinitive'!$B$15*'ISSUE SCORE from EIKON'!DY23)+('WEIGHTED from Refinitive'!$B$16*(2/3)*'ISSUE SCORE from EIKON'!EN23)</f>
        <v>16.142206018943366</v>
      </c>
      <c r="E46" s="1">
        <f>('WEIGHTED from Refinitive'!$B$5*'ISSUE SCORE from EIKON'!AN23)+('WEIGHTED from Refinitive'!$B$8*(1/3)*'ISSUE SCORE from EIKON'!BC23)+('WEIGHTED from Refinitive'!$B$10*0.5*'ISSUE SCORE from EIKON'!CG23)+('WEIGHTED from Refinitive'!$B$11*'ISSUE SCORE from EIKON'!CV23)+('WEIGHTED from Refinitive'!$B$14*'ISSUE SCORE from EIKON'!DK23)+('WEIGHTED from Refinitive'!$B$15*'ISSUE SCORE from EIKON'!DZ23)+('WEIGHTED from Refinitive'!$B$16*(2/3)*'ISSUE SCORE from EIKON'!EO23)</f>
        <v>13.884915505768564</v>
      </c>
      <c r="F46" s="1">
        <f>('WEIGHTED from Refinitive'!$B$5*'ISSUE SCORE from EIKON'!AO23)+('WEIGHTED from Refinitive'!$B$8*(1/3)*'ISSUE SCORE from EIKON'!BD23)+('WEIGHTED from Refinitive'!$B$10*0.5*'ISSUE SCORE from EIKON'!CH23)+('WEIGHTED from Refinitive'!$B$11*'ISSUE SCORE from EIKON'!CW23)+('WEIGHTED from Refinitive'!$B$14*'ISSUE SCORE from EIKON'!DL23)+('WEIGHTED from Refinitive'!$B$15*'ISSUE SCORE from EIKON'!EA23)+('WEIGHTED from Refinitive'!$B$16*(2/3)*'ISSUE SCORE from EIKON'!EP23)</f>
        <v>0</v>
      </c>
      <c r="G46" s="1">
        <f>('WEIGHTED from Refinitive'!$B$5*'ISSUE SCORE from EIKON'!AP23)+('WEIGHTED from Refinitive'!$B$8*(1/3)*'ISSUE SCORE from EIKON'!BE23)+('WEIGHTED from Refinitive'!$B$10*0.5*'ISSUE SCORE from EIKON'!CI23)+('WEIGHTED from Refinitive'!$B$11*'ISSUE SCORE from EIKON'!CX23)+('WEIGHTED from Refinitive'!$B$14*'ISSUE SCORE from EIKON'!DM23)+('WEIGHTED from Refinitive'!$B$15*'ISSUE SCORE from EIKON'!EB23)+('WEIGHTED from Refinitive'!$B$16*(2/3)*'ISSUE SCORE from EIKON'!EQ23)</f>
        <v>0</v>
      </c>
      <c r="H46" s="1">
        <f>('WEIGHTED from Refinitive'!$B$5*'ISSUE SCORE from EIKON'!AQ23)+('WEIGHTED from Refinitive'!$B$8*(1/3)*'ISSUE SCORE from EIKON'!BF23)+('WEIGHTED from Refinitive'!$B$10*0.5*'ISSUE SCORE from EIKON'!CJ23)+('WEIGHTED from Refinitive'!$B$11*'ISSUE SCORE from EIKON'!CY23)+('WEIGHTED from Refinitive'!$B$14*'ISSUE SCORE from EIKON'!DN23)+('WEIGHTED from Refinitive'!$B$15*'ISSUE SCORE from EIKON'!EC23)+('WEIGHTED from Refinitive'!$B$16*(2/3)*'ISSUE SCORE from EIKON'!ER23)</f>
        <v>0</v>
      </c>
      <c r="I46" s="1">
        <f>('WEIGHTED from Refinitive'!$B$5*'ISSUE SCORE from EIKON'!AR23)+('WEIGHTED from Refinitive'!$B$8*(1/3)*'ISSUE SCORE from EIKON'!BG23)+('WEIGHTED from Refinitive'!$B$10*0.5*'ISSUE SCORE from EIKON'!CK23)+('WEIGHTED from Refinitive'!$B$11*'ISSUE SCORE from EIKON'!CZ23)+('WEIGHTED from Refinitive'!$B$14*'ISSUE SCORE from EIKON'!DO23)+('WEIGHTED from Refinitive'!$B$15*'ISSUE SCORE from EIKON'!ED23)+('WEIGHTED from Refinitive'!$B$16*(2/3)*'ISSUE SCORE from EIKON'!ES23)</f>
        <v>0</v>
      </c>
      <c r="J46" s="1">
        <f>('WEIGHTED from Refinitive'!$B$5*'ISSUE SCORE from EIKON'!AS23)+('WEIGHTED from Refinitive'!$B$8*(1/3)*'ISSUE SCORE from EIKON'!BH23)+('WEIGHTED from Refinitive'!$B$10*0.5*'ISSUE SCORE from EIKON'!CL23)+('WEIGHTED from Refinitive'!$B$11*'ISSUE SCORE from EIKON'!DA23)+('WEIGHTED from Refinitive'!$B$14*'ISSUE SCORE from EIKON'!DP23)+('WEIGHTED from Refinitive'!$B$15*'ISSUE SCORE from EIKON'!EE23)+('WEIGHTED from Refinitive'!$B$16*(2/3)*'ISSUE SCORE from EIKON'!ET23)</f>
        <v>0</v>
      </c>
      <c r="K46" s="1">
        <f>('WEIGHTED from Refinitive'!$B$5*'ISSUE SCORE from EIKON'!AT23)+('WEIGHTED from Refinitive'!$B$8*(1/3)*'ISSUE SCORE from EIKON'!BI23)+('WEIGHTED from Refinitive'!$B$10*0.5*'ISSUE SCORE from EIKON'!CM23)+('WEIGHTED from Refinitive'!$B$11*'ISSUE SCORE from EIKON'!DB23)+('WEIGHTED from Refinitive'!$B$14*'ISSUE SCORE from EIKON'!DQ23)+('WEIGHTED from Refinitive'!$B$15*'ISSUE SCORE from EIKON'!EF23)+('WEIGHTED from Refinitive'!$B$16*(2/3)*'ISSUE SCORE from EIKON'!EU23)</f>
        <v>0</v>
      </c>
      <c r="L46" s="1">
        <f>('WEIGHTED from Refinitive'!$B$5*'ISSUE SCORE from EIKON'!AU23)+('WEIGHTED from Refinitive'!$B$8*(1/3)*'ISSUE SCORE from EIKON'!BJ23)+('WEIGHTED from Refinitive'!$B$10*0.5*'ISSUE SCORE from EIKON'!CN23)+('WEIGHTED from Refinitive'!$B$11*'ISSUE SCORE from EIKON'!DC23)+('WEIGHTED from Refinitive'!$B$14*'ISSUE SCORE from EIKON'!DR23)+('WEIGHTED from Refinitive'!$B$15*'ISSUE SCORE from EIKON'!EG23)+('WEIGHTED from Refinitive'!$B$16*(2/3)*'ISSUE SCORE from EIKON'!EV23)</f>
        <v>0</v>
      </c>
      <c r="M46" s="1">
        <f>('WEIGHTED from Refinitive'!$B$5*'ISSUE SCORE from EIKON'!AV23)+('WEIGHTED from Refinitive'!$B$8*(1/3)*'ISSUE SCORE from EIKON'!BK23)+('WEIGHTED from Refinitive'!$B$10*0.5*'ISSUE SCORE from EIKON'!CO23)+('WEIGHTED from Refinitive'!$B$11*'ISSUE SCORE from EIKON'!DD23)+('WEIGHTED from Refinitive'!$B$14*'ISSUE SCORE from EIKON'!DS23)+('WEIGHTED from Refinitive'!$B$15*'ISSUE SCORE from EIKON'!EH23)+('WEIGHTED from Refinitive'!$B$16*(2/3)*'ISSUE SCORE from EIKON'!EW23)</f>
        <v>0</v>
      </c>
      <c r="N46" s="1">
        <f>('WEIGHTED from Refinitive'!$B$5*'ISSUE SCORE from EIKON'!AW23)+('WEIGHTED from Refinitive'!$B$8*(1/3)*'ISSUE SCORE from EIKON'!BL23)+('WEIGHTED from Refinitive'!$B$10*0.5*'ISSUE SCORE from EIKON'!CP23)+('WEIGHTED from Refinitive'!$B$11*'ISSUE SCORE from EIKON'!DE23)+('WEIGHTED from Refinitive'!$B$14*'ISSUE SCORE from EIKON'!DT23)+('WEIGHTED from Refinitive'!$B$15*'ISSUE SCORE from EIKON'!EI23)+('WEIGHTED from Refinitive'!$B$16*(2/3)*'ISSUE SCORE from EIKON'!EX23)</f>
        <v>0</v>
      </c>
      <c r="O46" s="1">
        <f>('WEIGHTED from Refinitive'!$B$5*'ISSUE SCORE from EIKON'!AX23)+('WEIGHTED from Refinitive'!$B$8*(1/3)*'ISSUE SCORE from EIKON'!BM23)+('WEIGHTED from Refinitive'!$B$10*0.5*'ISSUE SCORE from EIKON'!CQ23)+('WEIGHTED from Refinitive'!$B$11*'ISSUE SCORE from EIKON'!DF23)+('WEIGHTED from Refinitive'!$B$14*'ISSUE SCORE from EIKON'!DU23)+('WEIGHTED from Refinitive'!$B$15*'ISSUE SCORE from EIKON'!EJ23)+('WEIGHTED from Refinitive'!$B$16*(2/3)*'ISSUE SCORE from EIKON'!EY23)</f>
        <v>0</v>
      </c>
      <c r="P46" s="1">
        <f>('WEIGHTED from Refinitive'!$B$5*'ISSUE SCORE from EIKON'!AY23)+('WEIGHTED from Refinitive'!$B$8*(1/3)*'ISSUE SCORE from EIKON'!BN23)+('WEIGHTED from Refinitive'!$B$10*0.5*'ISSUE SCORE from EIKON'!CR23)+('WEIGHTED from Refinitive'!$B$11*'ISSUE SCORE from EIKON'!DG23)+('WEIGHTED from Refinitive'!$B$14*'ISSUE SCORE from EIKON'!DV23)+('WEIGHTED from Refinitive'!$B$15*'ISSUE SCORE from EIKON'!EK23)+('WEIGHTED from Refinitive'!$B$16*(2/3)*'ISSUE SCORE from EIKON'!EZ23)</f>
        <v>0</v>
      </c>
    </row>
    <row r="47" spans="1:16" ht="15">
      <c r="A47" s="1" t="s">
        <v>934</v>
      </c>
      <c r="B47" s="1">
        <f>('WEIGHTED from Refinitive'!$B$5*'ISSUE SCORE from EIKON'!AK24)+('WEIGHTED from Refinitive'!$B$8*(1/3)*'ISSUE SCORE from EIKON'!AZ24)+('WEIGHTED from Refinitive'!$B$10*0.5*'ISSUE SCORE from EIKON'!CD24)+('WEIGHTED from Refinitive'!$B$11*'ISSUE SCORE from EIKON'!CS24)+('WEIGHTED from Refinitive'!$B$14*'ISSUE SCORE from EIKON'!DH24)+('WEIGHTED from Refinitive'!$B$15*'ISSUE SCORE from EIKON'!DW24)+('WEIGHTED from Refinitive'!$B$16*(2/3)*'ISSUE SCORE from EIKON'!EL24)</f>
        <v>35.579600724657077</v>
      </c>
      <c r="C47" s="1">
        <f>('WEIGHTED from Refinitive'!$B$5*'ISSUE SCORE from EIKON'!AL24)+('WEIGHTED from Refinitive'!$B$8*(1/3)*'ISSUE SCORE from EIKON'!BA24)+('WEIGHTED from Refinitive'!$B$10*0.5*'ISSUE SCORE from EIKON'!CE24)+('WEIGHTED from Refinitive'!$B$11*'ISSUE SCORE from EIKON'!CT24)+('WEIGHTED from Refinitive'!$B$14*'ISSUE SCORE from EIKON'!DI24)+('WEIGHTED from Refinitive'!$B$15*'ISSUE SCORE from EIKON'!DX24)+('WEIGHTED from Refinitive'!$B$16*(2/3)*'ISSUE SCORE from EIKON'!EM24)</f>
        <v>38.593373824494392</v>
      </c>
      <c r="D47" s="1">
        <f>('WEIGHTED from Refinitive'!$B$5*'ISSUE SCORE from EIKON'!AM24)+('WEIGHTED from Refinitive'!$B$8*(1/3)*'ISSUE SCORE from EIKON'!BB24)+('WEIGHTED from Refinitive'!$B$10*0.5*'ISSUE SCORE from EIKON'!CF24)+('WEIGHTED from Refinitive'!$B$11*'ISSUE SCORE from EIKON'!CU24)+('WEIGHTED from Refinitive'!$B$14*'ISSUE SCORE from EIKON'!DJ24)+('WEIGHTED from Refinitive'!$B$15*'ISSUE SCORE from EIKON'!DY24)+('WEIGHTED from Refinitive'!$B$16*(2/3)*'ISSUE SCORE from EIKON'!EN24)</f>
        <v>37.262528046798067</v>
      </c>
      <c r="E47" s="1">
        <f>('WEIGHTED from Refinitive'!$B$5*'ISSUE SCORE from EIKON'!AN24)+('WEIGHTED from Refinitive'!$B$8*(1/3)*'ISSUE SCORE from EIKON'!BC24)+('WEIGHTED from Refinitive'!$B$10*0.5*'ISSUE SCORE from EIKON'!CG24)+('WEIGHTED from Refinitive'!$B$11*'ISSUE SCORE from EIKON'!CV24)+('WEIGHTED from Refinitive'!$B$14*'ISSUE SCORE from EIKON'!DK24)+('WEIGHTED from Refinitive'!$B$15*'ISSUE SCORE from EIKON'!DZ24)+('WEIGHTED from Refinitive'!$B$16*(2/3)*'ISSUE SCORE from EIKON'!EO24)</f>
        <v>0</v>
      </c>
      <c r="F47" s="1">
        <f>('WEIGHTED from Refinitive'!$B$5*'ISSUE SCORE from EIKON'!AO24)+('WEIGHTED from Refinitive'!$B$8*(1/3)*'ISSUE SCORE from EIKON'!BD24)+('WEIGHTED from Refinitive'!$B$10*0.5*'ISSUE SCORE from EIKON'!CH24)+('WEIGHTED from Refinitive'!$B$11*'ISSUE SCORE from EIKON'!CW24)+('WEIGHTED from Refinitive'!$B$14*'ISSUE SCORE from EIKON'!DL24)+('WEIGHTED from Refinitive'!$B$15*'ISSUE SCORE from EIKON'!EA24)+('WEIGHTED from Refinitive'!$B$16*(2/3)*'ISSUE SCORE from EIKON'!EP24)</f>
        <v>0</v>
      </c>
      <c r="G47" s="1">
        <f>('WEIGHTED from Refinitive'!$B$5*'ISSUE SCORE from EIKON'!AP24)+('WEIGHTED from Refinitive'!$B$8*(1/3)*'ISSUE SCORE from EIKON'!BE24)+('WEIGHTED from Refinitive'!$B$10*0.5*'ISSUE SCORE from EIKON'!CI24)+('WEIGHTED from Refinitive'!$B$11*'ISSUE SCORE from EIKON'!CX24)+('WEIGHTED from Refinitive'!$B$14*'ISSUE SCORE from EIKON'!DM24)+('WEIGHTED from Refinitive'!$B$15*'ISSUE SCORE from EIKON'!EB24)+('WEIGHTED from Refinitive'!$B$16*(2/3)*'ISSUE SCORE from EIKON'!EQ24)</f>
        <v>0</v>
      </c>
      <c r="H47" s="1">
        <f>('WEIGHTED from Refinitive'!$B$5*'ISSUE SCORE from EIKON'!AQ24)+('WEIGHTED from Refinitive'!$B$8*(1/3)*'ISSUE SCORE from EIKON'!BF24)+('WEIGHTED from Refinitive'!$B$10*0.5*'ISSUE SCORE from EIKON'!CJ24)+('WEIGHTED from Refinitive'!$B$11*'ISSUE SCORE from EIKON'!CY24)+('WEIGHTED from Refinitive'!$B$14*'ISSUE SCORE from EIKON'!DN24)+('WEIGHTED from Refinitive'!$B$15*'ISSUE SCORE from EIKON'!EC24)+('WEIGHTED from Refinitive'!$B$16*(2/3)*'ISSUE SCORE from EIKON'!ER24)</f>
        <v>0</v>
      </c>
      <c r="I47" s="1">
        <f>('WEIGHTED from Refinitive'!$B$5*'ISSUE SCORE from EIKON'!AR24)+('WEIGHTED from Refinitive'!$B$8*(1/3)*'ISSUE SCORE from EIKON'!BG24)+('WEIGHTED from Refinitive'!$B$10*0.5*'ISSUE SCORE from EIKON'!CK24)+('WEIGHTED from Refinitive'!$B$11*'ISSUE SCORE from EIKON'!CZ24)+('WEIGHTED from Refinitive'!$B$14*'ISSUE SCORE from EIKON'!DO24)+('WEIGHTED from Refinitive'!$B$15*'ISSUE SCORE from EIKON'!ED24)+('WEIGHTED from Refinitive'!$B$16*(2/3)*'ISSUE SCORE from EIKON'!ES24)</f>
        <v>0</v>
      </c>
      <c r="J47" s="1">
        <f>('WEIGHTED from Refinitive'!$B$5*'ISSUE SCORE from EIKON'!AS24)+('WEIGHTED from Refinitive'!$B$8*(1/3)*'ISSUE SCORE from EIKON'!BH24)+('WEIGHTED from Refinitive'!$B$10*0.5*'ISSUE SCORE from EIKON'!CL24)+('WEIGHTED from Refinitive'!$B$11*'ISSUE SCORE from EIKON'!DA24)+('WEIGHTED from Refinitive'!$B$14*'ISSUE SCORE from EIKON'!DP24)+('WEIGHTED from Refinitive'!$B$15*'ISSUE SCORE from EIKON'!EE24)+('WEIGHTED from Refinitive'!$B$16*(2/3)*'ISSUE SCORE from EIKON'!ET24)</f>
        <v>0</v>
      </c>
      <c r="K47" s="1">
        <f>('WEIGHTED from Refinitive'!$B$5*'ISSUE SCORE from EIKON'!AT24)+('WEIGHTED from Refinitive'!$B$8*(1/3)*'ISSUE SCORE from EIKON'!BI24)+('WEIGHTED from Refinitive'!$B$10*0.5*'ISSUE SCORE from EIKON'!CM24)+('WEIGHTED from Refinitive'!$B$11*'ISSUE SCORE from EIKON'!DB24)+('WEIGHTED from Refinitive'!$B$14*'ISSUE SCORE from EIKON'!DQ24)+('WEIGHTED from Refinitive'!$B$15*'ISSUE SCORE from EIKON'!EF24)+('WEIGHTED from Refinitive'!$B$16*(2/3)*'ISSUE SCORE from EIKON'!EU24)</f>
        <v>0</v>
      </c>
      <c r="L47" s="1">
        <f>('WEIGHTED from Refinitive'!$B$5*'ISSUE SCORE from EIKON'!AU24)+('WEIGHTED from Refinitive'!$B$8*(1/3)*'ISSUE SCORE from EIKON'!BJ24)+('WEIGHTED from Refinitive'!$B$10*0.5*'ISSUE SCORE from EIKON'!CN24)+('WEIGHTED from Refinitive'!$B$11*'ISSUE SCORE from EIKON'!DC24)+('WEIGHTED from Refinitive'!$B$14*'ISSUE SCORE from EIKON'!DR24)+('WEIGHTED from Refinitive'!$B$15*'ISSUE SCORE from EIKON'!EG24)+('WEIGHTED from Refinitive'!$B$16*(2/3)*'ISSUE SCORE from EIKON'!EV24)</f>
        <v>0</v>
      </c>
      <c r="M47" s="1">
        <f>('WEIGHTED from Refinitive'!$B$5*'ISSUE SCORE from EIKON'!AV24)+('WEIGHTED from Refinitive'!$B$8*(1/3)*'ISSUE SCORE from EIKON'!BK24)+('WEIGHTED from Refinitive'!$B$10*0.5*'ISSUE SCORE from EIKON'!CO24)+('WEIGHTED from Refinitive'!$B$11*'ISSUE SCORE from EIKON'!DD24)+('WEIGHTED from Refinitive'!$B$14*'ISSUE SCORE from EIKON'!DS24)+('WEIGHTED from Refinitive'!$B$15*'ISSUE SCORE from EIKON'!EH24)+('WEIGHTED from Refinitive'!$B$16*(2/3)*'ISSUE SCORE from EIKON'!EW24)</f>
        <v>0</v>
      </c>
      <c r="N47" s="1">
        <f>('WEIGHTED from Refinitive'!$B$5*'ISSUE SCORE from EIKON'!AW24)+('WEIGHTED from Refinitive'!$B$8*(1/3)*'ISSUE SCORE from EIKON'!BL24)+('WEIGHTED from Refinitive'!$B$10*0.5*'ISSUE SCORE from EIKON'!CP24)+('WEIGHTED from Refinitive'!$B$11*'ISSUE SCORE from EIKON'!DE24)+('WEIGHTED from Refinitive'!$B$14*'ISSUE SCORE from EIKON'!DT24)+('WEIGHTED from Refinitive'!$B$15*'ISSUE SCORE from EIKON'!EI24)+('WEIGHTED from Refinitive'!$B$16*(2/3)*'ISSUE SCORE from EIKON'!EX24)</f>
        <v>0</v>
      </c>
      <c r="O47" s="1">
        <f>('WEIGHTED from Refinitive'!$B$5*'ISSUE SCORE from EIKON'!AX24)+('WEIGHTED from Refinitive'!$B$8*(1/3)*'ISSUE SCORE from EIKON'!BM24)+('WEIGHTED from Refinitive'!$B$10*0.5*'ISSUE SCORE from EIKON'!CQ24)+('WEIGHTED from Refinitive'!$B$11*'ISSUE SCORE from EIKON'!DF24)+('WEIGHTED from Refinitive'!$B$14*'ISSUE SCORE from EIKON'!DU24)+('WEIGHTED from Refinitive'!$B$15*'ISSUE SCORE from EIKON'!EJ24)+('WEIGHTED from Refinitive'!$B$16*(2/3)*'ISSUE SCORE from EIKON'!EY24)</f>
        <v>0</v>
      </c>
      <c r="P47" s="1">
        <f>('WEIGHTED from Refinitive'!$B$5*'ISSUE SCORE from EIKON'!AY24)+('WEIGHTED from Refinitive'!$B$8*(1/3)*'ISSUE SCORE from EIKON'!BN24)+('WEIGHTED from Refinitive'!$B$10*0.5*'ISSUE SCORE from EIKON'!CR24)+('WEIGHTED from Refinitive'!$B$11*'ISSUE SCORE from EIKON'!DG24)+('WEIGHTED from Refinitive'!$B$14*'ISSUE SCORE from EIKON'!DV24)+('WEIGHTED from Refinitive'!$B$15*'ISSUE SCORE from EIKON'!EK24)+('WEIGHTED from Refinitive'!$B$16*(2/3)*'ISSUE SCORE from EIKON'!EZ24)</f>
        <v>0</v>
      </c>
    </row>
    <row r="48" spans="1:16" ht="15">
      <c r="A48" s="1" t="s">
        <v>661</v>
      </c>
      <c r="B48" s="1">
        <f>('WEIGHTED from Refinitive'!$B$5*'ISSUE SCORE from EIKON'!AK25)+('WEIGHTED from Refinitive'!$B$8*(1/3)*'ISSUE SCORE from EIKON'!AZ25)+('WEIGHTED from Refinitive'!$B$10*0.5*'ISSUE SCORE from EIKON'!CD25)+('WEIGHTED from Refinitive'!$B$11*'ISSUE SCORE from EIKON'!CS25)+('WEIGHTED from Refinitive'!$B$14*'ISSUE SCORE from EIKON'!DH25)+('WEIGHTED from Refinitive'!$B$15*'ISSUE SCORE from EIKON'!DW25)+('WEIGHTED from Refinitive'!$B$16*(2/3)*'ISSUE SCORE from EIKON'!EL25)</f>
        <v>34.339716312056709</v>
      </c>
      <c r="C48" s="1">
        <f>('WEIGHTED from Refinitive'!$B$5*'ISSUE SCORE from EIKON'!AL25)+('WEIGHTED from Refinitive'!$B$8*(1/3)*'ISSUE SCORE from EIKON'!BA25)+('WEIGHTED from Refinitive'!$B$10*0.5*'ISSUE SCORE from EIKON'!CE25)+('WEIGHTED from Refinitive'!$B$11*'ISSUE SCORE from EIKON'!CT25)+('WEIGHTED from Refinitive'!$B$14*'ISSUE SCORE from EIKON'!DI25)+('WEIGHTED from Refinitive'!$B$15*'ISSUE SCORE from EIKON'!DX25)+('WEIGHTED from Refinitive'!$B$16*(2/3)*'ISSUE SCORE from EIKON'!EM25)</f>
        <v>26.982718894009199</v>
      </c>
      <c r="D48" s="1">
        <f>('WEIGHTED from Refinitive'!$B$5*'ISSUE SCORE from EIKON'!AM25)+('WEIGHTED from Refinitive'!$B$8*(1/3)*'ISSUE SCORE from EIKON'!BB25)+('WEIGHTED from Refinitive'!$B$10*0.5*'ISSUE SCORE from EIKON'!CF25)+('WEIGHTED from Refinitive'!$B$11*'ISSUE SCORE from EIKON'!CU25)+('WEIGHTED from Refinitive'!$B$14*'ISSUE SCORE from EIKON'!DJ25)+('WEIGHTED from Refinitive'!$B$15*'ISSUE SCORE from EIKON'!DY25)+('WEIGHTED from Refinitive'!$B$16*(2/3)*'ISSUE SCORE from EIKON'!EN25)</f>
        <v>20.097688774045334</v>
      </c>
      <c r="E48" s="1">
        <f>('WEIGHTED from Refinitive'!$B$5*'ISSUE SCORE from EIKON'!AN25)+('WEIGHTED from Refinitive'!$B$8*(1/3)*'ISSUE SCORE from EIKON'!BC25)+('WEIGHTED from Refinitive'!$B$10*0.5*'ISSUE SCORE from EIKON'!CG25)+('WEIGHTED from Refinitive'!$B$11*'ISSUE SCORE from EIKON'!CV25)+('WEIGHTED from Refinitive'!$B$14*'ISSUE SCORE from EIKON'!DK25)+('WEIGHTED from Refinitive'!$B$15*'ISSUE SCORE from EIKON'!DZ25)+('WEIGHTED from Refinitive'!$B$16*(2/3)*'ISSUE SCORE from EIKON'!EO25)</f>
        <v>19.066197691197672</v>
      </c>
      <c r="F48" s="1">
        <f>('WEIGHTED from Refinitive'!$B$5*'ISSUE SCORE from EIKON'!AO25)+('WEIGHTED from Refinitive'!$B$8*(1/3)*'ISSUE SCORE from EIKON'!BD25)+('WEIGHTED from Refinitive'!$B$10*0.5*'ISSUE SCORE from EIKON'!CH25)+('WEIGHTED from Refinitive'!$B$11*'ISSUE SCORE from EIKON'!CW25)+('WEIGHTED from Refinitive'!$B$14*'ISSUE SCORE from EIKON'!DL25)+('WEIGHTED from Refinitive'!$B$15*'ISSUE SCORE from EIKON'!EA25)+('WEIGHTED from Refinitive'!$B$16*(2/3)*'ISSUE SCORE from EIKON'!EP25)</f>
        <v>14.196839080459757</v>
      </c>
      <c r="G48" s="1">
        <f>('WEIGHTED from Refinitive'!$B$5*'ISSUE SCORE from EIKON'!AP25)+('WEIGHTED from Refinitive'!$B$8*(1/3)*'ISSUE SCORE from EIKON'!BE25)+('WEIGHTED from Refinitive'!$B$10*0.5*'ISSUE SCORE from EIKON'!CI25)+('WEIGHTED from Refinitive'!$B$11*'ISSUE SCORE from EIKON'!CX25)+('WEIGHTED from Refinitive'!$B$14*'ISSUE SCORE from EIKON'!DM25)+('WEIGHTED from Refinitive'!$B$15*'ISSUE SCORE from EIKON'!EB25)+('WEIGHTED from Refinitive'!$B$16*(2/3)*'ISSUE SCORE from EIKON'!EQ25)</f>
        <v>25.410465819721693</v>
      </c>
      <c r="H48" s="1">
        <f>('WEIGHTED from Refinitive'!$B$5*'ISSUE SCORE from EIKON'!AQ25)+('WEIGHTED from Refinitive'!$B$8*(1/3)*'ISSUE SCORE from EIKON'!BF25)+('WEIGHTED from Refinitive'!$B$10*0.5*'ISSUE SCORE from EIKON'!CJ25)+('WEIGHTED from Refinitive'!$B$11*'ISSUE SCORE from EIKON'!CY25)+('WEIGHTED from Refinitive'!$B$14*'ISSUE SCORE from EIKON'!DN25)+('WEIGHTED from Refinitive'!$B$15*'ISSUE SCORE from EIKON'!EC25)+('WEIGHTED from Refinitive'!$B$16*(2/3)*'ISSUE SCORE from EIKON'!ER25)</f>
        <v>0</v>
      </c>
      <c r="I48" s="1">
        <f>('WEIGHTED from Refinitive'!$B$5*'ISSUE SCORE from EIKON'!AR25)+('WEIGHTED from Refinitive'!$B$8*(1/3)*'ISSUE SCORE from EIKON'!BG25)+('WEIGHTED from Refinitive'!$B$10*0.5*'ISSUE SCORE from EIKON'!CK25)+('WEIGHTED from Refinitive'!$B$11*'ISSUE SCORE from EIKON'!CZ25)+('WEIGHTED from Refinitive'!$B$14*'ISSUE SCORE from EIKON'!DO25)+('WEIGHTED from Refinitive'!$B$15*'ISSUE SCORE from EIKON'!ED25)+('WEIGHTED from Refinitive'!$B$16*(2/3)*'ISSUE SCORE from EIKON'!ES25)</f>
        <v>0</v>
      </c>
      <c r="J48" s="1">
        <f>('WEIGHTED from Refinitive'!$B$5*'ISSUE SCORE from EIKON'!AS25)+('WEIGHTED from Refinitive'!$B$8*(1/3)*'ISSUE SCORE from EIKON'!BH25)+('WEIGHTED from Refinitive'!$B$10*0.5*'ISSUE SCORE from EIKON'!CL25)+('WEIGHTED from Refinitive'!$B$11*'ISSUE SCORE from EIKON'!DA25)+('WEIGHTED from Refinitive'!$B$14*'ISSUE SCORE from EIKON'!DP25)+('WEIGHTED from Refinitive'!$B$15*'ISSUE SCORE from EIKON'!EE25)+('WEIGHTED from Refinitive'!$B$16*(2/3)*'ISSUE SCORE from EIKON'!ET25)</f>
        <v>0</v>
      </c>
      <c r="K48" s="1">
        <f>('WEIGHTED from Refinitive'!$B$5*'ISSUE SCORE from EIKON'!AT25)+('WEIGHTED from Refinitive'!$B$8*(1/3)*'ISSUE SCORE from EIKON'!BI25)+('WEIGHTED from Refinitive'!$B$10*0.5*'ISSUE SCORE from EIKON'!CM25)+('WEIGHTED from Refinitive'!$B$11*'ISSUE SCORE from EIKON'!DB25)+('WEIGHTED from Refinitive'!$B$14*'ISSUE SCORE from EIKON'!DQ25)+('WEIGHTED from Refinitive'!$B$15*'ISSUE SCORE from EIKON'!EF25)+('WEIGHTED from Refinitive'!$B$16*(2/3)*'ISSUE SCORE from EIKON'!EU25)</f>
        <v>0</v>
      </c>
      <c r="L48" s="1">
        <f>('WEIGHTED from Refinitive'!$B$5*'ISSUE SCORE from EIKON'!AU25)+('WEIGHTED from Refinitive'!$B$8*(1/3)*'ISSUE SCORE from EIKON'!BJ25)+('WEIGHTED from Refinitive'!$B$10*0.5*'ISSUE SCORE from EIKON'!CN25)+('WEIGHTED from Refinitive'!$B$11*'ISSUE SCORE from EIKON'!DC25)+('WEIGHTED from Refinitive'!$B$14*'ISSUE SCORE from EIKON'!DR25)+('WEIGHTED from Refinitive'!$B$15*'ISSUE SCORE from EIKON'!EG25)+('WEIGHTED from Refinitive'!$B$16*(2/3)*'ISSUE SCORE from EIKON'!EV25)</f>
        <v>0</v>
      </c>
      <c r="M48" s="1">
        <f>('WEIGHTED from Refinitive'!$B$5*'ISSUE SCORE from EIKON'!AV25)+('WEIGHTED from Refinitive'!$B$8*(1/3)*'ISSUE SCORE from EIKON'!BK25)+('WEIGHTED from Refinitive'!$B$10*0.5*'ISSUE SCORE from EIKON'!CO25)+('WEIGHTED from Refinitive'!$B$11*'ISSUE SCORE from EIKON'!DD25)+('WEIGHTED from Refinitive'!$B$14*'ISSUE SCORE from EIKON'!DS25)+('WEIGHTED from Refinitive'!$B$15*'ISSUE SCORE from EIKON'!EH25)+('WEIGHTED from Refinitive'!$B$16*(2/3)*'ISSUE SCORE from EIKON'!EW25)</f>
        <v>0</v>
      </c>
      <c r="N48" s="1">
        <f>('WEIGHTED from Refinitive'!$B$5*'ISSUE SCORE from EIKON'!AW25)+('WEIGHTED from Refinitive'!$B$8*(1/3)*'ISSUE SCORE from EIKON'!BL25)+('WEIGHTED from Refinitive'!$B$10*0.5*'ISSUE SCORE from EIKON'!CP25)+('WEIGHTED from Refinitive'!$B$11*'ISSUE SCORE from EIKON'!DE25)+('WEIGHTED from Refinitive'!$B$14*'ISSUE SCORE from EIKON'!DT25)+('WEIGHTED from Refinitive'!$B$15*'ISSUE SCORE from EIKON'!EI25)+('WEIGHTED from Refinitive'!$B$16*(2/3)*'ISSUE SCORE from EIKON'!EX25)</f>
        <v>0</v>
      </c>
      <c r="O48" s="1">
        <f>('WEIGHTED from Refinitive'!$B$5*'ISSUE SCORE from EIKON'!AX25)+('WEIGHTED from Refinitive'!$B$8*(1/3)*'ISSUE SCORE from EIKON'!BM25)+('WEIGHTED from Refinitive'!$B$10*0.5*'ISSUE SCORE from EIKON'!CQ25)+('WEIGHTED from Refinitive'!$B$11*'ISSUE SCORE from EIKON'!DF25)+('WEIGHTED from Refinitive'!$B$14*'ISSUE SCORE from EIKON'!DU25)+('WEIGHTED from Refinitive'!$B$15*'ISSUE SCORE from EIKON'!EJ25)+('WEIGHTED from Refinitive'!$B$16*(2/3)*'ISSUE SCORE from EIKON'!EY25)</f>
        <v>0</v>
      </c>
      <c r="P48" s="1">
        <f>('WEIGHTED from Refinitive'!$B$5*'ISSUE SCORE from EIKON'!AY25)+('WEIGHTED from Refinitive'!$B$8*(1/3)*'ISSUE SCORE from EIKON'!BN25)+('WEIGHTED from Refinitive'!$B$10*0.5*'ISSUE SCORE from EIKON'!CR25)+('WEIGHTED from Refinitive'!$B$11*'ISSUE SCORE from EIKON'!DG25)+('WEIGHTED from Refinitive'!$B$14*'ISSUE SCORE from EIKON'!DV25)+('WEIGHTED from Refinitive'!$B$15*'ISSUE SCORE from EIKON'!EK25)+('WEIGHTED from Refinitive'!$B$16*(2/3)*'ISSUE SCORE from EIKON'!EZ25)</f>
        <v>0</v>
      </c>
    </row>
    <row r="49" spans="1:16" ht="15">
      <c r="A49" s="1" t="s">
        <v>953</v>
      </c>
      <c r="B49" s="1">
        <f>('WEIGHTED from Refinitive'!$B$5*'ISSUE SCORE from EIKON'!AK26)+('WEIGHTED from Refinitive'!$B$8*(1/3)*'ISSUE SCORE from EIKON'!AZ26)+('WEIGHTED from Refinitive'!$B$10*0.5*'ISSUE SCORE from EIKON'!CD26)+('WEIGHTED from Refinitive'!$B$11*'ISSUE SCORE from EIKON'!CS26)+('WEIGHTED from Refinitive'!$B$14*'ISSUE SCORE from EIKON'!DH26)+('WEIGHTED from Refinitive'!$B$15*'ISSUE SCORE from EIKON'!DW26)+('WEIGHTED from Refinitive'!$B$16*(2/3)*'ISSUE SCORE from EIKON'!EL26)</f>
        <v>35.573390674895577</v>
      </c>
      <c r="C49" s="1">
        <f>('WEIGHTED from Refinitive'!$B$5*'ISSUE SCORE from EIKON'!AL26)+('WEIGHTED from Refinitive'!$B$8*(1/3)*'ISSUE SCORE from EIKON'!BA26)+('WEIGHTED from Refinitive'!$B$10*0.5*'ISSUE SCORE from EIKON'!CE26)+('WEIGHTED from Refinitive'!$B$11*'ISSUE SCORE from EIKON'!CT26)+('WEIGHTED from Refinitive'!$B$14*'ISSUE SCORE from EIKON'!DI26)+('WEIGHTED from Refinitive'!$B$15*'ISSUE SCORE from EIKON'!DX26)+('WEIGHTED from Refinitive'!$B$16*(2/3)*'ISSUE SCORE from EIKON'!EM26)</f>
        <v>31.855396128447701</v>
      </c>
      <c r="D49" s="1">
        <f>('WEIGHTED from Refinitive'!$B$5*'ISSUE SCORE from EIKON'!AM26)+('WEIGHTED from Refinitive'!$B$8*(1/3)*'ISSUE SCORE from EIKON'!BB26)+('WEIGHTED from Refinitive'!$B$10*0.5*'ISSUE SCORE from EIKON'!CF26)+('WEIGHTED from Refinitive'!$B$11*'ISSUE SCORE from EIKON'!CU26)+('WEIGHTED from Refinitive'!$B$14*'ISSUE SCORE from EIKON'!DJ26)+('WEIGHTED from Refinitive'!$B$15*'ISSUE SCORE from EIKON'!DY26)+('WEIGHTED from Refinitive'!$B$16*(2/3)*'ISSUE SCORE from EIKON'!EN26)</f>
        <v>26.975187664654911</v>
      </c>
      <c r="E49" s="1">
        <f>('WEIGHTED from Refinitive'!$B$5*'ISSUE SCORE from EIKON'!AN26)+('WEIGHTED from Refinitive'!$B$8*(1/3)*'ISSUE SCORE from EIKON'!BC26)+('WEIGHTED from Refinitive'!$B$10*0.5*'ISSUE SCORE from EIKON'!CG26)+('WEIGHTED from Refinitive'!$B$11*'ISSUE SCORE from EIKON'!CV26)+('WEIGHTED from Refinitive'!$B$14*'ISSUE SCORE from EIKON'!DK26)+('WEIGHTED from Refinitive'!$B$15*'ISSUE SCORE from EIKON'!DZ26)+('WEIGHTED from Refinitive'!$B$16*(2/3)*'ISSUE SCORE from EIKON'!EO26)</f>
        <v>27.844907221463554</v>
      </c>
      <c r="F49" s="1">
        <f>('WEIGHTED from Refinitive'!$B$5*'ISSUE SCORE from EIKON'!AO26)+('WEIGHTED from Refinitive'!$B$8*(1/3)*'ISSUE SCORE from EIKON'!BD26)+('WEIGHTED from Refinitive'!$B$10*0.5*'ISSUE SCORE from EIKON'!CH26)+('WEIGHTED from Refinitive'!$B$11*'ISSUE SCORE from EIKON'!CW26)+('WEIGHTED from Refinitive'!$B$14*'ISSUE SCORE from EIKON'!DL26)+('WEIGHTED from Refinitive'!$B$15*'ISSUE SCORE from EIKON'!EA26)+('WEIGHTED from Refinitive'!$B$16*(2/3)*'ISSUE SCORE from EIKON'!EP26)</f>
        <v>24.369038369038361</v>
      </c>
      <c r="G49" s="1">
        <f>('WEIGHTED from Refinitive'!$B$5*'ISSUE SCORE from EIKON'!AP26)+('WEIGHTED from Refinitive'!$B$8*(1/3)*'ISSUE SCORE from EIKON'!BE26)+('WEIGHTED from Refinitive'!$B$10*0.5*'ISSUE SCORE from EIKON'!CI26)+('WEIGHTED from Refinitive'!$B$11*'ISSUE SCORE from EIKON'!CX26)+('WEIGHTED from Refinitive'!$B$14*'ISSUE SCORE from EIKON'!DM26)+('WEIGHTED from Refinitive'!$B$15*'ISSUE SCORE from EIKON'!EB26)+('WEIGHTED from Refinitive'!$B$16*(2/3)*'ISSUE SCORE from EIKON'!EQ26)</f>
        <v>30.753959076692631</v>
      </c>
      <c r="H49" s="1">
        <f>('WEIGHTED from Refinitive'!$B$5*'ISSUE SCORE from EIKON'!AQ26)+('WEIGHTED from Refinitive'!$B$8*(1/3)*'ISSUE SCORE from EIKON'!BF26)+('WEIGHTED from Refinitive'!$B$10*0.5*'ISSUE SCORE from EIKON'!CJ26)+('WEIGHTED from Refinitive'!$B$11*'ISSUE SCORE from EIKON'!CY26)+('WEIGHTED from Refinitive'!$B$14*'ISSUE SCORE from EIKON'!DN26)+('WEIGHTED from Refinitive'!$B$15*'ISSUE SCORE from EIKON'!EC26)+('WEIGHTED from Refinitive'!$B$16*(2/3)*'ISSUE SCORE from EIKON'!ER26)</f>
        <v>28.624023040703619</v>
      </c>
      <c r="I49" s="1">
        <f>('WEIGHTED from Refinitive'!$B$5*'ISSUE SCORE from EIKON'!AR26)+('WEIGHTED from Refinitive'!$B$8*(1/3)*'ISSUE SCORE from EIKON'!BG26)+('WEIGHTED from Refinitive'!$B$10*0.5*'ISSUE SCORE from EIKON'!CK26)+('WEIGHTED from Refinitive'!$B$11*'ISSUE SCORE from EIKON'!CZ26)+('WEIGHTED from Refinitive'!$B$14*'ISSUE SCORE from EIKON'!DO26)+('WEIGHTED from Refinitive'!$B$15*'ISSUE SCORE from EIKON'!ED26)+('WEIGHTED from Refinitive'!$B$16*(2/3)*'ISSUE SCORE from EIKON'!ES26)</f>
        <v>31.782851938589612</v>
      </c>
      <c r="J49" s="1">
        <f>('WEIGHTED from Refinitive'!$B$5*'ISSUE SCORE from EIKON'!AS26)+('WEIGHTED from Refinitive'!$B$8*(1/3)*'ISSUE SCORE from EIKON'!BH26)+('WEIGHTED from Refinitive'!$B$10*0.5*'ISSUE SCORE from EIKON'!CL26)+('WEIGHTED from Refinitive'!$B$11*'ISSUE SCORE from EIKON'!DA26)+('WEIGHTED from Refinitive'!$B$14*'ISSUE SCORE from EIKON'!DP26)+('WEIGHTED from Refinitive'!$B$15*'ISSUE SCORE from EIKON'!EE26)+('WEIGHTED from Refinitive'!$B$16*(2/3)*'ISSUE SCORE from EIKON'!ET26)</f>
        <v>26.952035537561834</v>
      </c>
      <c r="K49" s="1">
        <f>('WEIGHTED from Refinitive'!$B$5*'ISSUE SCORE from EIKON'!AT26)+('WEIGHTED from Refinitive'!$B$8*(1/3)*'ISSUE SCORE from EIKON'!BI26)+('WEIGHTED from Refinitive'!$B$10*0.5*'ISSUE SCORE from EIKON'!CM26)+('WEIGHTED from Refinitive'!$B$11*'ISSUE SCORE from EIKON'!DB26)+('WEIGHTED from Refinitive'!$B$14*'ISSUE SCORE from EIKON'!DQ26)+('WEIGHTED from Refinitive'!$B$15*'ISSUE SCORE from EIKON'!EF26)+('WEIGHTED from Refinitive'!$B$16*(2/3)*'ISSUE SCORE from EIKON'!EU26)</f>
        <v>28.535027996630472</v>
      </c>
      <c r="L49" s="1">
        <f>('WEIGHTED from Refinitive'!$B$5*'ISSUE SCORE from EIKON'!AU26)+('WEIGHTED from Refinitive'!$B$8*(1/3)*'ISSUE SCORE from EIKON'!BJ26)+('WEIGHTED from Refinitive'!$B$10*0.5*'ISSUE SCORE from EIKON'!CN26)+('WEIGHTED from Refinitive'!$B$11*'ISSUE SCORE from EIKON'!DC26)+('WEIGHTED from Refinitive'!$B$14*'ISSUE SCORE from EIKON'!DR26)+('WEIGHTED from Refinitive'!$B$15*'ISSUE SCORE from EIKON'!EG26)+('WEIGHTED from Refinitive'!$B$16*(2/3)*'ISSUE SCORE from EIKON'!EV26)</f>
        <v>0</v>
      </c>
      <c r="M49" s="1">
        <f>('WEIGHTED from Refinitive'!$B$5*'ISSUE SCORE from EIKON'!AV26)+('WEIGHTED from Refinitive'!$B$8*(1/3)*'ISSUE SCORE from EIKON'!BK26)+('WEIGHTED from Refinitive'!$B$10*0.5*'ISSUE SCORE from EIKON'!CO26)+('WEIGHTED from Refinitive'!$B$11*'ISSUE SCORE from EIKON'!DD26)+('WEIGHTED from Refinitive'!$B$14*'ISSUE SCORE from EIKON'!DS26)+('WEIGHTED from Refinitive'!$B$15*'ISSUE SCORE from EIKON'!EH26)+('WEIGHTED from Refinitive'!$B$16*(2/3)*'ISSUE SCORE from EIKON'!EW26)</f>
        <v>0</v>
      </c>
      <c r="N49" s="1">
        <f>('WEIGHTED from Refinitive'!$B$5*'ISSUE SCORE from EIKON'!AW26)+('WEIGHTED from Refinitive'!$B$8*(1/3)*'ISSUE SCORE from EIKON'!BL26)+('WEIGHTED from Refinitive'!$B$10*0.5*'ISSUE SCORE from EIKON'!CP26)+('WEIGHTED from Refinitive'!$B$11*'ISSUE SCORE from EIKON'!DE26)+('WEIGHTED from Refinitive'!$B$14*'ISSUE SCORE from EIKON'!DT26)+('WEIGHTED from Refinitive'!$B$15*'ISSUE SCORE from EIKON'!EI26)+('WEIGHTED from Refinitive'!$B$16*(2/3)*'ISSUE SCORE from EIKON'!EX26)</f>
        <v>0</v>
      </c>
      <c r="O49" s="1">
        <f>('WEIGHTED from Refinitive'!$B$5*'ISSUE SCORE from EIKON'!AX26)+('WEIGHTED from Refinitive'!$B$8*(1/3)*'ISSUE SCORE from EIKON'!BM26)+('WEIGHTED from Refinitive'!$B$10*0.5*'ISSUE SCORE from EIKON'!CQ26)+('WEIGHTED from Refinitive'!$B$11*'ISSUE SCORE from EIKON'!DF26)+('WEIGHTED from Refinitive'!$B$14*'ISSUE SCORE from EIKON'!DU26)+('WEIGHTED from Refinitive'!$B$15*'ISSUE SCORE from EIKON'!EJ26)+('WEIGHTED from Refinitive'!$B$16*(2/3)*'ISSUE SCORE from EIKON'!EY26)</f>
        <v>0</v>
      </c>
      <c r="P49" s="1">
        <f>('WEIGHTED from Refinitive'!$B$5*'ISSUE SCORE from EIKON'!AY26)+('WEIGHTED from Refinitive'!$B$8*(1/3)*'ISSUE SCORE from EIKON'!BN26)+('WEIGHTED from Refinitive'!$B$10*0.5*'ISSUE SCORE from EIKON'!CR26)+('WEIGHTED from Refinitive'!$B$11*'ISSUE SCORE from EIKON'!DG26)+('WEIGHTED from Refinitive'!$B$14*'ISSUE SCORE from EIKON'!DV26)+('WEIGHTED from Refinitive'!$B$15*'ISSUE SCORE from EIKON'!EK26)+('WEIGHTED from Refinitive'!$B$16*(2/3)*'ISSUE SCORE from EIKON'!EZ26)</f>
        <v>0</v>
      </c>
    </row>
    <row r="50" spans="1:16" ht="15">
      <c r="A50" s="1" t="s">
        <v>639</v>
      </c>
      <c r="B50" s="1">
        <f>('WEIGHTED from Refinitive'!$B$5*'ISSUE SCORE from EIKON'!AK27)+('WEIGHTED from Refinitive'!$B$8*(1/3)*'ISSUE SCORE from EIKON'!AZ27)+('WEIGHTED from Refinitive'!$B$10*0.5*'ISSUE SCORE from EIKON'!CD27)+('WEIGHTED from Refinitive'!$B$11*'ISSUE SCORE from EIKON'!CS27)+('WEIGHTED from Refinitive'!$B$14*'ISSUE SCORE from EIKON'!DH27)+('WEIGHTED from Refinitive'!$B$15*'ISSUE SCORE from EIKON'!DW27)+('WEIGHTED from Refinitive'!$B$16*(2/3)*'ISSUE SCORE from EIKON'!EL27)</f>
        <v>45.139181918211982</v>
      </c>
      <c r="C50" s="1">
        <f>('WEIGHTED from Refinitive'!$B$5*'ISSUE SCORE from EIKON'!AL27)+('WEIGHTED from Refinitive'!$B$8*(1/3)*'ISSUE SCORE from EIKON'!BA27)+('WEIGHTED from Refinitive'!$B$10*0.5*'ISSUE SCORE from EIKON'!CE27)+('WEIGHTED from Refinitive'!$B$11*'ISSUE SCORE from EIKON'!CT27)+('WEIGHTED from Refinitive'!$B$14*'ISSUE SCORE from EIKON'!DI27)+('WEIGHTED from Refinitive'!$B$15*'ISSUE SCORE from EIKON'!DX27)+('WEIGHTED from Refinitive'!$B$16*(2/3)*'ISSUE SCORE from EIKON'!EM27)</f>
        <v>42.224133998967446</v>
      </c>
      <c r="D50" s="1">
        <f>('WEIGHTED from Refinitive'!$B$5*'ISSUE SCORE from EIKON'!AM27)+('WEIGHTED from Refinitive'!$B$8*(1/3)*'ISSUE SCORE from EIKON'!BB27)+('WEIGHTED from Refinitive'!$B$10*0.5*'ISSUE SCORE from EIKON'!CF27)+('WEIGHTED from Refinitive'!$B$11*'ISSUE SCORE from EIKON'!CU27)+('WEIGHTED from Refinitive'!$B$14*'ISSUE SCORE from EIKON'!DJ27)+('WEIGHTED from Refinitive'!$B$15*'ISSUE SCORE from EIKON'!DY27)+('WEIGHTED from Refinitive'!$B$16*(2/3)*'ISSUE SCORE from EIKON'!EN27)</f>
        <v>39.267911547597322</v>
      </c>
      <c r="E50" s="1">
        <f>('WEIGHTED from Refinitive'!$B$5*'ISSUE SCORE from EIKON'!AN27)+('WEIGHTED from Refinitive'!$B$8*(1/3)*'ISSUE SCORE from EIKON'!BC27)+('WEIGHTED from Refinitive'!$B$10*0.5*'ISSUE SCORE from EIKON'!CG27)+('WEIGHTED from Refinitive'!$B$11*'ISSUE SCORE from EIKON'!CV27)+('WEIGHTED from Refinitive'!$B$14*'ISSUE SCORE from EIKON'!DK27)+('WEIGHTED from Refinitive'!$B$15*'ISSUE SCORE from EIKON'!DZ27)+('WEIGHTED from Refinitive'!$B$16*(2/3)*'ISSUE SCORE from EIKON'!EO27)</f>
        <v>39.304890261791897</v>
      </c>
      <c r="F50" s="1">
        <f>('WEIGHTED from Refinitive'!$B$5*'ISSUE SCORE from EIKON'!AO27)+('WEIGHTED from Refinitive'!$B$8*(1/3)*'ISSUE SCORE from EIKON'!BD27)+('WEIGHTED from Refinitive'!$B$10*0.5*'ISSUE SCORE from EIKON'!CH27)+('WEIGHTED from Refinitive'!$B$11*'ISSUE SCORE from EIKON'!CW27)+('WEIGHTED from Refinitive'!$B$14*'ISSUE SCORE from EIKON'!DL27)+('WEIGHTED from Refinitive'!$B$15*'ISSUE SCORE from EIKON'!EA27)+('WEIGHTED from Refinitive'!$B$16*(2/3)*'ISSUE SCORE from EIKON'!EP27)</f>
        <v>39.996999491736325</v>
      </c>
      <c r="G50" s="1">
        <f>('WEIGHTED from Refinitive'!$B$5*'ISSUE SCORE from EIKON'!AP27)+('WEIGHTED from Refinitive'!$B$8*(1/3)*'ISSUE SCORE from EIKON'!BE27)+('WEIGHTED from Refinitive'!$B$10*0.5*'ISSUE SCORE from EIKON'!CI27)+('WEIGHTED from Refinitive'!$B$11*'ISSUE SCORE from EIKON'!CX27)+('WEIGHTED from Refinitive'!$B$14*'ISSUE SCORE from EIKON'!DM27)+('WEIGHTED from Refinitive'!$B$15*'ISSUE SCORE from EIKON'!EB27)+('WEIGHTED from Refinitive'!$B$16*(2/3)*'ISSUE SCORE from EIKON'!EQ27)</f>
        <v>38.777407371093013</v>
      </c>
      <c r="H50" s="1">
        <f>('WEIGHTED from Refinitive'!$B$5*'ISSUE SCORE from EIKON'!AQ27)+('WEIGHTED from Refinitive'!$B$8*(1/3)*'ISSUE SCORE from EIKON'!BF27)+('WEIGHTED from Refinitive'!$B$10*0.5*'ISSUE SCORE from EIKON'!CJ27)+('WEIGHTED from Refinitive'!$B$11*'ISSUE SCORE from EIKON'!CY27)+('WEIGHTED from Refinitive'!$B$14*'ISSUE SCORE from EIKON'!DN27)+('WEIGHTED from Refinitive'!$B$15*'ISSUE SCORE from EIKON'!EC27)+('WEIGHTED from Refinitive'!$B$16*(2/3)*'ISSUE SCORE from EIKON'!ER27)</f>
        <v>42.118029179141132</v>
      </c>
      <c r="I50" s="1">
        <f>('WEIGHTED from Refinitive'!$B$5*'ISSUE SCORE from EIKON'!AR27)+('WEIGHTED from Refinitive'!$B$8*(1/3)*'ISSUE SCORE from EIKON'!BG27)+('WEIGHTED from Refinitive'!$B$10*0.5*'ISSUE SCORE from EIKON'!CK27)+('WEIGHTED from Refinitive'!$B$11*'ISSUE SCORE from EIKON'!CZ27)+('WEIGHTED from Refinitive'!$B$14*'ISSUE SCORE from EIKON'!DO27)+('WEIGHTED from Refinitive'!$B$15*'ISSUE SCORE from EIKON'!ED27)+('WEIGHTED from Refinitive'!$B$16*(2/3)*'ISSUE SCORE from EIKON'!ES27)</f>
        <v>42.887531525851173</v>
      </c>
      <c r="J50" s="1">
        <f>('WEIGHTED from Refinitive'!$B$5*'ISSUE SCORE from EIKON'!AS27)+('WEIGHTED from Refinitive'!$B$8*(1/3)*'ISSUE SCORE from EIKON'!BH27)+('WEIGHTED from Refinitive'!$B$10*0.5*'ISSUE SCORE from EIKON'!CL27)+('WEIGHTED from Refinitive'!$B$11*'ISSUE SCORE from EIKON'!DA27)+('WEIGHTED from Refinitive'!$B$14*'ISSUE SCORE from EIKON'!DP27)+('WEIGHTED from Refinitive'!$B$15*'ISSUE SCORE from EIKON'!EE27)+('WEIGHTED from Refinitive'!$B$16*(2/3)*'ISSUE SCORE from EIKON'!ET27)</f>
        <v>47.785805553162746</v>
      </c>
      <c r="K50" s="1">
        <f>('WEIGHTED from Refinitive'!$B$5*'ISSUE SCORE from EIKON'!AT27)+('WEIGHTED from Refinitive'!$B$8*(1/3)*'ISSUE SCORE from EIKON'!BI27)+('WEIGHTED from Refinitive'!$B$10*0.5*'ISSUE SCORE from EIKON'!CM27)+('WEIGHTED from Refinitive'!$B$11*'ISSUE SCORE from EIKON'!DB27)+('WEIGHTED from Refinitive'!$B$14*'ISSUE SCORE from EIKON'!DQ27)+('WEIGHTED from Refinitive'!$B$15*'ISSUE SCORE from EIKON'!EF27)+('WEIGHTED from Refinitive'!$B$16*(2/3)*'ISSUE SCORE from EIKON'!EU27)</f>
        <v>43.789845646895593</v>
      </c>
      <c r="L50" s="1">
        <f>('WEIGHTED from Refinitive'!$B$5*'ISSUE SCORE from EIKON'!AU27)+('WEIGHTED from Refinitive'!$B$8*(1/3)*'ISSUE SCORE from EIKON'!BJ27)+('WEIGHTED from Refinitive'!$B$10*0.5*'ISSUE SCORE from EIKON'!CN27)+('WEIGHTED from Refinitive'!$B$11*'ISSUE SCORE from EIKON'!DC27)+('WEIGHTED from Refinitive'!$B$14*'ISSUE SCORE from EIKON'!DR27)+('WEIGHTED from Refinitive'!$B$15*'ISSUE SCORE from EIKON'!EG27)+('WEIGHTED from Refinitive'!$B$16*(2/3)*'ISSUE SCORE from EIKON'!EV27)</f>
        <v>37.46898900240047</v>
      </c>
      <c r="M50" s="1">
        <f>('WEIGHTED from Refinitive'!$B$5*'ISSUE SCORE from EIKON'!AV27)+('WEIGHTED from Refinitive'!$B$8*(1/3)*'ISSUE SCORE from EIKON'!BK27)+('WEIGHTED from Refinitive'!$B$10*0.5*'ISSUE SCORE from EIKON'!CO27)+('WEIGHTED from Refinitive'!$B$11*'ISSUE SCORE from EIKON'!DD27)+('WEIGHTED from Refinitive'!$B$14*'ISSUE SCORE from EIKON'!DS27)+('WEIGHTED from Refinitive'!$B$15*'ISSUE SCORE from EIKON'!EH27)+('WEIGHTED from Refinitive'!$B$16*(2/3)*'ISSUE SCORE from EIKON'!EW27)</f>
        <v>39.123172254882924</v>
      </c>
      <c r="N50" s="1">
        <f>('WEIGHTED from Refinitive'!$B$5*'ISSUE SCORE from EIKON'!AW27)+('WEIGHTED from Refinitive'!$B$8*(1/3)*'ISSUE SCORE from EIKON'!BL27)+('WEIGHTED from Refinitive'!$B$10*0.5*'ISSUE SCORE from EIKON'!CP27)+('WEIGHTED from Refinitive'!$B$11*'ISSUE SCORE from EIKON'!DE27)+('WEIGHTED from Refinitive'!$B$14*'ISSUE SCORE from EIKON'!DT27)+('WEIGHTED from Refinitive'!$B$15*'ISSUE SCORE from EIKON'!EI27)+('WEIGHTED from Refinitive'!$B$16*(2/3)*'ISSUE SCORE from EIKON'!EX27)</f>
        <v>35.926325757575746</v>
      </c>
      <c r="O50" s="1">
        <f>('WEIGHTED from Refinitive'!$B$5*'ISSUE SCORE from EIKON'!AX27)+('WEIGHTED from Refinitive'!$B$8*(1/3)*'ISSUE SCORE from EIKON'!BM27)+('WEIGHTED from Refinitive'!$B$10*0.5*'ISSUE SCORE from EIKON'!CQ27)+('WEIGHTED from Refinitive'!$B$11*'ISSUE SCORE from EIKON'!DF27)+('WEIGHTED from Refinitive'!$B$14*'ISSUE SCORE from EIKON'!DU27)+('WEIGHTED from Refinitive'!$B$15*'ISSUE SCORE from EIKON'!EJ27)+('WEIGHTED from Refinitive'!$B$16*(2/3)*'ISSUE SCORE from EIKON'!EY27)</f>
        <v>38.188868799707258</v>
      </c>
      <c r="P50" s="1">
        <f>('WEIGHTED from Refinitive'!$B$5*'ISSUE SCORE from EIKON'!AY27)+('WEIGHTED from Refinitive'!$B$8*(1/3)*'ISSUE SCORE from EIKON'!BN27)+('WEIGHTED from Refinitive'!$B$10*0.5*'ISSUE SCORE from EIKON'!CR27)+('WEIGHTED from Refinitive'!$B$11*'ISSUE SCORE from EIKON'!DG27)+('WEIGHTED from Refinitive'!$B$14*'ISSUE SCORE from EIKON'!DV27)+('WEIGHTED from Refinitive'!$B$15*'ISSUE SCORE from EIKON'!EK27)+('WEIGHTED from Refinitive'!$B$16*(2/3)*'ISSUE SCORE from EIKON'!EZ27)</f>
        <v>37.192130750605308</v>
      </c>
    </row>
    <row r="51" spans="1:16" ht="15">
      <c r="A51" s="1" t="s">
        <v>686</v>
      </c>
      <c r="B51" s="1">
        <f>('WEIGHTED from Refinitive'!$B$5*'ISSUE SCORE from EIKON'!AK28)+('WEIGHTED from Refinitive'!$B$8*(1/3)*'ISSUE SCORE from EIKON'!AZ28)+('WEIGHTED from Refinitive'!$B$10*0.5*'ISSUE SCORE from EIKON'!CD28)+('WEIGHTED from Refinitive'!$B$11*'ISSUE SCORE from EIKON'!CS28)+('WEIGHTED from Refinitive'!$B$14*'ISSUE SCORE from EIKON'!DH28)+('WEIGHTED from Refinitive'!$B$15*'ISSUE SCORE from EIKON'!DW28)+('WEIGHTED from Refinitive'!$B$16*(2/3)*'ISSUE SCORE from EIKON'!EL28)</f>
        <v>42.489755713159937</v>
      </c>
      <c r="C51" s="1">
        <f>('WEIGHTED from Refinitive'!$B$5*'ISSUE SCORE from EIKON'!AL28)+('WEIGHTED from Refinitive'!$B$8*(1/3)*'ISSUE SCORE from EIKON'!BA28)+('WEIGHTED from Refinitive'!$B$10*0.5*'ISSUE SCORE from EIKON'!CE28)+('WEIGHTED from Refinitive'!$B$11*'ISSUE SCORE from EIKON'!CT28)+('WEIGHTED from Refinitive'!$B$14*'ISSUE SCORE from EIKON'!DI28)+('WEIGHTED from Refinitive'!$B$15*'ISSUE SCORE from EIKON'!DX28)+('WEIGHTED from Refinitive'!$B$16*(2/3)*'ISSUE SCORE from EIKON'!EM28)</f>
        <v>40.391323792486546</v>
      </c>
      <c r="D51" s="1">
        <f>('WEIGHTED from Refinitive'!$B$5*'ISSUE SCORE from EIKON'!AM28)+('WEIGHTED from Refinitive'!$B$8*(1/3)*'ISSUE SCORE from EIKON'!BB28)+('WEIGHTED from Refinitive'!$B$10*0.5*'ISSUE SCORE from EIKON'!CF28)+('WEIGHTED from Refinitive'!$B$11*'ISSUE SCORE from EIKON'!CU28)+('WEIGHTED from Refinitive'!$B$14*'ISSUE SCORE from EIKON'!DJ28)+('WEIGHTED from Refinitive'!$B$15*'ISSUE SCORE from EIKON'!DY28)+('WEIGHTED from Refinitive'!$B$16*(2/3)*'ISSUE SCORE from EIKON'!EN28)</f>
        <v>43.443764568764543</v>
      </c>
      <c r="E51" s="1">
        <f>('WEIGHTED from Refinitive'!$B$5*'ISSUE SCORE from EIKON'!AN28)+('WEIGHTED from Refinitive'!$B$8*(1/3)*'ISSUE SCORE from EIKON'!BC28)+('WEIGHTED from Refinitive'!$B$10*0.5*'ISSUE SCORE from EIKON'!CG28)+('WEIGHTED from Refinitive'!$B$11*'ISSUE SCORE from EIKON'!CV28)+('WEIGHTED from Refinitive'!$B$14*'ISSUE SCORE from EIKON'!DK28)+('WEIGHTED from Refinitive'!$B$15*'ISSUE SCORE from EIKON'!DZ28)+('WEIGHTED from Refinitive'!$B$16*(2/3)*'ISSUE SCORE from EIKON'!EO28)</f>
        <v>39.989767441860451</v>
      </c>
      <c r="F51" s="1">
        <f>('WEIGHTED from Refinitive'!$B$5*'ISSUE SCORE from EIKON'!AO28)+('WEIGHTED from Refinitive'!$B$8*(1/3)*'ISSUE SCORE from EIKON'!BD28)+('WEIGHTED from Refinitive'!$B$10*0.5*'ISSUE SCORE from EIKON'!CH28)+('WEIGHTED from Refinitive'!$B$11*'ISSUE SCORE from EIKON'!CW28)+('WEIGHTED from Refinitive'!$B$14*'ISSUE SCORE from EIKON'!DL28)+('WEIGHTED from Refinitive'!$B$15*'ISSUE SCORE from EIKON'!EA28)+('WEIGHTED from Refinitive'!$B$16*(2/3)*'ISSUE SCORE from EIKON'!EP28)</f>
        <v>37.144642857142841</v>
      </c>
      <c r="G51" s="1">
        <f>('WEIGHTED from Refinitive'!$B$5*'ISSUE SCORE from EIKON'!AP28)+('WEIGHTED from Refinitive'!$B$8*(1/3)*'ISSUE SCORE from EIKON'!BE28)+('WEIGHTED from Refinitive'!$B$10*0.5*'ISSUE SCORE from EIKON'!CI28)+('WEIGHTED from Refinitive'!$B$11*'ISSUE SCORE from EIKON'!CX28)+('WEIGHTED from Refinitive'!$B$14*'ISSUE SCORE from EIKON'!DM28)+('WEIGHTED from Refinitive'!$B$15*'ISSUE SCORE from EIKON'!EB28)+('WEIGHTED from Refinitive'!$B$16*(2/3)*'ISSUE SCORE from EIKON'!EQ28)</f>
        <v>39.746460746460734</v>
      </c>
      <c r="H51" s="1">
        <f>('WEIGHTED from Refinitive'!$B$5*'ISSUE SCORE from EIKON'!AQ28)+('WEIGHTED from Refinitive'!$B$8*(1/3)*'ISSUE SCORE from EIKON'!BF28)+('WEIGHTED from Refinitive'!$B$10*0.5*'ISSUE SCORE from EIKON'!CJ28)+('WEIGHTED from Refinitive'!$B$11*'ISSUE SCORE from EIKON'!CY28)+('WEIGHTED from Refinitive'!$B$14*'ISSUE SCORE from EIKON'!DN28)+('WEIGHTED from Refinitive'!$B$15*'ISSUE SCORE from EIKON'!EC28)+('WEIGHTED from Refinitive'!$B$16*(2/3)*'ISSUE SCORE from EIKON'!ER28)</f>
        <v>35.394047619047605</v>
      </c>
      <c r="I51" s="1">
        <f>('WEIGHTED from Refinitive'!$B$5*'ISSUE SCORE from EIKON'!AR28)+('WEIGHTED from Refinitive'!$B$8*(1/3)*'ISSUE SCORE from EIKON'!BG28)+('WEIGHTED from Refinitive'!$B$10*0.5*'ISSUE SCORE from EIKON'!CK28)+('WEIGHTED from Refinitive'!$B$11*'ISSUE SCORE from EIKON'!CZ28)+('WEIGHTED from Refinitive'!$B$14*'ISSUE SCORE from EIKON'!DO28)+('WEIGHTED from Refinitive'!$B$15*'ISSUE SCORE from EIKON'!ED28)+('WEIGHTED from Refinitive'!$B$16*(2/3)*'ISSUE SCORE from EIKON'!ES28)</f>
        <v>37.532894736842088</v>
      </c>
      <c r="J51" s="1">
        <f>('WEIGHTED from Refinitive'!$B$5*'ISSUE SCORE from EIKON'!AS28)+('WEIGHTED from Refinitive'!$B$8*(1/3)*'ISSUE SCORE from EIKON'!BH28)+('WEIGHTED from Refinitive'!$B$10*0.5*'ISSUE SCORE from EIKON'!CL28)+('WEIGHTED from Refinitive'!$B$11*'ISSUE SCORE from EIKON'!DA28)+('WEIGHTED from Refinitive'!$B$14*'ISSUE SCORE from EIKON'!DP28)+('WEIGHTED from Refinitive'!$B$15*'ISSUE SCORE from EIKON'!EE28)+('WEIGHTED from Refinitive'!$B$16*(2/3)*'ISSUE SCORE from EIKON'!ET28)</f>
        <v>37.909841954022973</v>
      </c>
      <c r="K51" s="1">
        <f>('WEIGHTED from Refinitive'!$B$5*'ISSUE SCORE from EIKON'!AT28)+('WEIGHTED from Refinitive'!$B$8*(1/3)*'ISSUE SCORE from EIKON'!BI28)+('WEIGHTED from Refinitive'!$B$10*0.5*'ISSUE SCORE from EIKON'!CM28)+('WEIGHTED from Refinitive'!$B$11*'ISSUE SCORE from EIKON'!DB28)+('WEIGHTED from Refinitive'!$B$14*'ISSUE SCORE from EIKON'!DQ28)+('WEIGHTED from Refinitive'!$B$15*'ISSUE SCORE from EIKON'!EF28)+('WEIGHTED from Refinitive'!$B$16*(2/3)*'ISSUE SCORE from EIKON'!EU28)</f>
        <v>39.423015873015856</v>
      </c>
      <c r="L51" s="1">
        <f>('WEIGHTED from Refinitive'!$B$5*'ISSUE SCORE from EIKON'!AU28)+('WEIGHTED from Refinitive'!$B$8*(1/3)*'ISSUE SCORE from EIKON'!BJ28)+('WEIGHTED from Refinitive'!$B$10*0.5*'ISSUE SCORE from EIKON'!CN28)+('WEIGHTED from Refinitive'!$B$11*'ISSUE SCORE from EIKON'!DC28)+('WEIGHTED from Refinitive'!$B$14*'ISSUE SCORE from EIKON'!DR28)+('WEIGHTED from Refinitive'!$B$15*'ISSUE SCORE from EIKON'!EG28)+('WEIGHTED from Refinitive'!$B$16*(2/3)*'ISSUE SCORE from EIKON'!EV28)</f>
        <v>30.769230769230738</v>
      </c>
      <c r="M51" s="1">
        <f>('WEIGHTED from Refinitive'!$B$5*'ISSUE SCORE from EIKON'!AV28)+('WEIGHTED from Refinitive'!$B$8*(1/3)*'ISSUE SCORE from EIKON'!BK28)+('WEIGHTED from Refinitive'!$B$10*0.5*'ISSUE SCORE from EIKON'!CO28)+('WEIGHTED from Refinitive'!$B$11*'ISSUE SCORE from EIKON'!DD28)+('WEIGHTED from Refinitive'!$B$14*'ISSUE SCORE from EIKON'!DS28)+('WEIGHTED from Refinitive'!$B$15*'ISSUE SCORE from EIKON'!EH28)+('WEIGHTED from Refinitive'!$B$16*(2/3)*'ISSUE SCORE from EIKON'!EW28)</f>
        <v>29.244755244755218</v>
      </c>
      <c r="N51" s="1">
        <f>('WEIGHTED from Refinitive'!$B$5*'ISSUE SCORE from EIKON'!AW28)+('WEIGHTED from Refinitive'!$B$8*(1/3)*'ISSUE SCORE from EIKON'!BL28)+('WEIGHTED from Refinitive'!$B$10*0.5*'ISSUE SCORE from EIKON'!CP28)+('WEIGHTED from Refinitive'!$B$11*'ISSUE SCORE from EIKON'!DE28)+('WEIGHTED from Refinitive'!$B$14*'ISSUE SCORE from EIKON'!DT28)+('WEIGHTED from Refinitive'!$B$15*'ISSUE SCORE from EIKON'!EI28)+('WEIGHTED from Refinitive'!$B$16*(2/3)*'ISSUE SCORE from EIKON'!EX28)</f>
        <v>26.228744939271238</v>
      </c>
      <c r="O51" s="1">
        <f>('WEIGHTED from Refinitive'!$B$5*'ISSUE SCORE from EIKON'!AX28)+('WEIGHTED from Refinitive'!$B$8*(1/3)*'ISSUE SCORE from EIKON'!BM28)+('WEIGHTED from Refinitive'!$B$10*0.5*'ISSUE SCORE from EIKON'!CQ28)+('WEIGHTED from Refinitive'!$B$11*'ISSUE SCORE from EIKON'!DF28)+('WEIGHTED from Refinitive'!$B$14*'ISSUE SCORE from EIKON'!DU28)+('WEIGHTED from Refinitive'!$B$15*'ISSUE SCORE from EIKON'!EJ28)+('WEIGHTED from Refinitive'!$B$16*(2/3)*'ISSUE SCORE from EIKON'!EY28)</f>
        <v>29.259784075573521</v>
      </c>
      <c r="P51" s="1">
        <f>('WEIGHTED from Refinitive'!$B$5*'ISSUE SCORE from EIKON'!AY28)+('WEIGHTED from Refinitive'!$B$8*(1/3)*'ISSUE SCORE from EIKON'!BN28)+('WEIGHTED from Refinitive'!$B$10*0.5*'ISSUE SCORE from EIKON'!CR28)+('WEIGHTED from Refinitive'!$B$11*'ISSUE SCORE from EIKON'!DG28)+('WEIGHTED from Refinitive'!$B$14*'ISSUE SCORE from EIKON'!DV28)+('WEIGHTED from Refinitive'!$B$15*'ISSUE SCORE from EIKON'!EK28)+('WEIGHTED from Refinitive'!$B$16*(2/3)*'ISSUE SCORE from EIKON'!EZ28)</f>
        <v>37.77708333333333</v>
      </c>
    </row>
    <row r="52" spans="1:16" ht="15">
      <c r="A52" s="1" t="s">
        <v>700</v>
      </c>
      <c r="B52" s="1">
        <f>('WEIGHTED from Refinitive'!$B$5*'ISSUE SCORE from EIKON'!AK29)+('WEIGHTED from Refinitive'!$B$8*(1/3)*'ISSUE SCORE from EIKON'!AZ29)+('WEIGHTED from Refinitive'!$B$10*0.5*'ISSUE SCORE from EIKON'!CD29)+('WEIGHTED from Refinitive'!$B$11*'ISSUE SCORE from EIKON'!CS29)+('WEIGHTED from Refinitive'!$B$14*'ISSUE SCORE from EIKON'!DH29)+('WEIGHTED from Refinitive'!$B$15*'ISSUE SCORE from EIKON'!DW29)+('WEIGHTED from Refinitive'!$B$16*(2/3)*'ISSUE SCORE from EIKON'!EL29)</f>
        <v>39.956942355383696</v>
      </c>
      <c r="C52" s="1">
        <f>('WEIGHTED from Refinitive'!$B$5*'ISSUE SCORE from EIKON'!AL29)+('WEIGHTED from Refinitive'!$B$8*(1/3)*'ISSUE SCORE from EIKON'!BA29)+('WEIGHTED from Refinitive'!$B$10*0.5*'ISSUE SCORE from EIKON'!CE29)+('WEIGHTED from Refinitive'!$B$11*'ISSUE SCORE from EIKON'!CT29)+('WEIGHTED from Refinitive'!$B$14*'ISSUE SCORE from EIKON'!DI29)+('WEIGHTED from Refinitive'!$B$15*'ISSUE SCORE from EIKON'!DX29)+('WEIGHTED from Refinitive'!$B$16*(2/3)*'ISSUE SCORE from EIKON'!EM29)</f>
        <v>38.817829020244673</v>
      </c>
      <c r="D52" s="1">
        <f>('WEIGHTED from Refinitive'!$B$5*'ISSUE SCORE from EIKON'!AM29)+('WEIGHTED from Refinitive'!$B$8*(1/3)*'ISSUE SCORE from EIKON'!BB29)+('WEIGHTED from Refinitive'!$B$10*0.5*'ISSUE SCORE from EIKON'!CF29)+('WEIGHTED from Refinitive'!$B$11*'ISSUE SCORE from EIKON'!CU29)+('WEIGHTED from Refinitive'!$B$14*'ISSUE SCORE from EIKON'!DJ29)+('WEIGHTED from Refinitive'!$B$15*'ISSUE SCORE from EIKON'!DY29)+('WEIGHTED from Refinitive'!$B$16*(2/3)*'ISSUE SCORE from EIKON'!EN29)</f>
        <v>43.352842542063449</v>
      </c>
      <c r="E52" s="1">
        <f>('WEIGHTED from Refinitive'!$B$5*'ISSUE SCORE from EIKON'!AN29)+('WEIGHTED from Refinitive'!$B$8*(1/3)*'ISSUE SCORE from EIKON'!BC29)+('WEIGHTED from Refinitive'!$B$10*0.5*'ISSUE SCORE from EIKON'!CG29)+('WEIGHTED from Refinitive'!$B$11*'ISSUE SCORE from EIKON'!CV29)+('WEIGHTED from Refinitive'!$B$14*'ISSUE SCORE from EIKON'!DK29)+('WEIGHTED from Refinitive'!$B$15*'ISSUE SCORE from EIKON'!DZ29)+('WEIGHTED from Refinitive'!$B$16*(2/3)*'ISSUE SCORE from EIKON'!EO29)</f>
        <v>44.774592360640909</v>
      </c>
      <c r="F52" s="1">
        <f>('WEIGHTED from Refinitive'!$B$5*'ISSUE SCORE from EIKON'!AO29)+('WEIGHTED from Refinitive'!$B$8*(1/3)*'ISSUE SCORE from EIKON'!BD29)+('WEIGHTED from Refinitive'!$B$10*0.5*'ISSUE SCORE from EIKON'!CH29)+('WEIGHTED from Refinitive'!$B$11*'ISSUE SCORE from EIKON'!CW29)+('WEIGHTED from Refinitive'!$B$14*'ISSUE SCORE from EIKON'!DL29)+('WEIGHTED from Refinitive'!$B$15*'ISSUE SCORE from EIKON'!EA29)+('WEIGHTED from Refinitive'!$B$16*(2/3)*'ISSUE SCORE from EIKON'!EP29)</f>
        <v>36.727873880505449</v>
      </c>
      <c r="G52" s="1">
        <f>('WEIGHTED from Refinitive'!$B$5*'ISSUE SCORE from EIKON'!AP29)+('WEIGHTED from Refinitive'!$B$8*(1/3)*'ISSUE SCORE from EIKON'!BE29)+('WEIGHTED from Refinitive'!$B$10*0.5*'ISSUE SCORE from EIKON'!CI29)+('WEIGHTED from Refinitive'!$B$11*'ISSUE SCORE from EIKON'!CX29)+('WEIGHTED from Refinitive'!$B$14*'ISSUE SCORE from EIKON'!DM29)+('WEIGHTED from Refinitive'!$B$15*'ISSUE SCORE from EIKON'!EB29)+('WEIGHTED from Refinitive'!$B$16*(2/3)*'ISSUE SCORE from EIKON'!EQ29)</f>
        <v>41.856047978559971</v>
      </c>
      <c r="H52" s="1">
        <f>('WEIGHTED from Refinitive'!$B$5*'ISSUE SCORE from EIKON'!AQ29)+('WEIGHTED from Refinitive'!$B$8*(1/3)*'ISSUE SCORE from EIKON'!BF29)+('WEIGHTED from Refinitive'!$B$10*0.5*'ISSUE SCORE from EIKON'!CJ29)+('WEIGHTED from Refinitive'!$B$11*'ISSUE SCORE from EIKON'!CY29)+('WEIGHTED from Refinitive'!$B$14*'ISSUE SCORE from EIKON'!DN29)+('WEIGHTED from Refinitive'!$B$15*'ISSUE SCORE from EIKON'!EC29)+('WEIGHTED from Refinitive'!$B$16*(2/3)*'ISSUE SCORE from EIKON'!ER29)</f>
        <v>38.348872454831131</v>
      </c>
      <c r="I52" s="1">
        <f>('WEIGHTED from Refinitive'!$B$5*'ISSUE SCORE from EIKON'!AR29)+('WEIGHTED from Refinitive'!$B$8*(1/3)*'ISSUE SCORE from EIKON'!BG29)+('WEIGHTED from Refinitive'!$B$10*0.5*'ISSUE SCORE from EIKON'!CK29)+('WEIGHTED from Refinitive'!$B$11*'ISSUE SCORE from EIKON'!CZ29)+('WEIGHTED from Refinitive'!$B$14*'ISSUE SCORE from EIKON'!DO29)+('WEIGHTED from Refinitive'!$B$15*'ISSUE SCORE from EIKON'!ED29)+('WEIGHTED from Refinitive'!$B$16*(2/3)*'ISSUE SCORE from EIKON'!ES29)</f>
        <v>37.072066594607556</v>
      </c>
      <c r="J52" s="1">
        <f>('WEIGHTED from Refinitive'!$B$5*'ISSUE SCORE from EIKON'!AS29)+('WEIGHTED from Refinitive'!$B$8*(1/3)*'ISSUE SCORE from EIKON'!BH29)+('WEIGHTED from Refinitive'!$B$10*0.5*'ISSUE SCORE from EIKON'!CL29)+('WEIGHTED from Refinitive'!$B$11*'ISSUE SCORE from EIKON'!DA29)+('WEIGHTED from Refinitive'!$B$14*'ISSUE SCORE from EIKON'!DP29)+('WEIGHTED from Refinitive'!$B$15*'ISSUE SCORE from EIKON'!EE29)+('WEIGHTED from Refinitive'!$B$16*(2/3)*'ISSUE SCORE from EIKON'!ET29)</f>
        <v>42.836969161857148</v>
      </c>
      <c r="K52" s="1">
        <f>('WEIGHTED from Refinitive'!$B$5*'ISSUE SCORE from EIKON'!AT29)+('WEIGHTED from Refinitive'!$B$8*(1/3)*'ISSUE SCORE from EIKON'!BI29)+('WEIGHTED from Refinitive'!$B$10*0.5*'ISSUE SCORE from EIKON'!CM29)+('WEIGHTED from Refinitive'!$B$11*'ISSUE SCORE from EIKON'!DB29)+('WEIGHTED from Refinitive'!$B$14*'ISSUE SCORE from EIKON'!DQ29)+('WEIGHTED from Refinitive'!$B$15*'ISSUE SCORE from EIKON'!EF29)+('WEIGHTED from Refinitive'!$B$16*(2/3)*'ISSUE SCORE from EIKON'!EU29)</f>
        <v>31.053140175164746</v>
      </c>
      <c r="L52" s="1">
        <f>('WEIGHTED from Refinitive'!$B$5*'ISSUE SCORE from EIKON'!AU29)+('WEIGHTED from Refinitive'!$B$8*(1/3)*'ISSUE SCORE from EIKON'!BJ29)+('WEIGHTED from Refinitive'!$B$10*0.5*'ISSUE SCORE from EIKON'!CN29)+('WEIGHTED from Refinitive'!$B$11*'ISSUE SCORE from EIKON'!DC29)+('WEIGHTED from Refinitive'!$B$14*'ISSUE SCORE from EIKON'!DR29)+('WEIGHTED from Refinitive'!$B$15*'ISSUE SCORE from EIKON'!EG29)+('WEIGHTED from Refinitive'!$B$16*(2/3)*'ISSUE SCORE from EIKON'!EV29)</f>
        <v>29.909590799977636</v>
      </c>
      <c r="M52" s="1">
        <f>('WEIGHTED from Refinitive'!$B$5*'ISSUE SCORE from EIKON'!AV29)+('WEIGHTED from Refinitive'!$B$8*(1/3)*'ISSUE SCORE from EIKON'!BK29)+('WEIGHTED from Refinitive'!$B$10*0.5*'ISSUE SCORE from EIKON'!CO29)+('WEIGHTED from Refinitive'!$B$11*'ISSUE SCORE from EIKON'!DD29)+('WEIGHTED from Refinitive'!$B$14*'ISSUE SCORE from EIKON'!DS29)+('WEIGHTED from Refinitive'!$B$15*'ISSUE SCORE from EIKON'!EH29)+('WEIGHTED from Refinitive'!$B$16*(2/3)*'ISSUE SCORE from EIKON'!EW29)</f>
        <v>30.231469517841376</v>
      </c>
      <c r="N52" s="1">
        <f>('WEIGHTED from Refinitive'!$B$5*'ISSUE SCORE from EIKON'!AW29)+('WEIGHTED from Refinitive'!$B$8*(1/3)*'ISSUE SCORE from EIKON'!BL29)+('WEIGHTED from Refinitive'!$B$10*0.5*'ISSUE SCORE from EIKON'!CP29)+('WEIGHTED from Refinitive'!$B$11*'ISSUE SCORE from EIKON'!DE29)+('WEIGHTED from Refinitive'!$B$14*'ISSUE SCORE from EIKON'!DT29)+('WEIGHTED from Refinitive'!$B$15*'ISSUE SCORE from EIKON'!EI29)+('WEIGHTED from Refinitive'!$B$16*(2/3)*'ISSUE SCORE from EIKON'!EX29)</f>
        <v>26.31622474747472</v>
      </c>
      <c r="O52" s="1">
        <f>('WEIGHTED from Refinitive'!$B$5*'ISSUE SCORE from EIKON'!AX29)+('WEIGHTED from Refinitive'!$B$8*(1/3)*'ISSUE SCORE from EIKON'!BM29)+('WEIGHTED from Refinitive'!$B$10*0.5*'ISSUE SCORE from EIKON'!CQ29)+('WEIGHTED from Refinitive'!$B$11*'ISSUE SCORE from EIKON'!DF29)+('WEIGHTED from Refinitive'!$B$14*'ISSUE SCORE from EIKON'!DU29)+('WEIGHTED from Refinitive'!$B$15*'ISSUE SCORE from EIKON'!EJ29)+('WEIGHTED from Refinitive'!$B$16*(2/3)*'ISSUE SCORE from EIKON'!EY29)</f>
        <v>32.678047546788029</v>
      </c>
      <c r="P52" s="1">
        <f>('WEIGHTED from Refinitive'!$B$5*'ISSUE SCORE from EIKON'!AY29)+('WEIGHTED from Refinitive'!$B$8*(1/3)*'ISSUE SCORE from EIKON'!BN29)+('WEIGHTED from Refinitive'!$B$10*0.5*'ISSUE SCORE from EIKON'!CR29)+('WEIGHTED from Refinitive'!$B$11*'ISSUE SCORE from EIKON'!DG29)+('WEIGHTED from Refinitive'!$B$14*'ISSUE SCORE from EIKON'!DV29)+('WEIGHTED from Refinitive'!$B$15*'ISSUE SCORE from EIKON'!EK29)+('WEIGHTED from Refinitive'!$B$16*(2/3)*'ISSUE SCORE from EIKON'!EZ29)</f>
        <v>32.971025020177542</v>
      </c>
    </row>
  </sheetData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2a851168-45e8-4495-a8d1-e4e4f127d5cf}">
  <sheetPr codeName="Sheet6"/>
  <dimension ref="A2:P60"/>
  <sheetViews>
    <sheetView workbookViewId="0" topLeftCell="A2">
      <selection pane="topLeft" activeCell="B17" sqref="B17"/>
    </sheetView>
  </sheetViews>
  <sheetFormatPr defaultColWidth="11.5042857142857" defaultRowHeight="15"/>
  <cols>
    <col min="1" max="1" width="30.1428571428571" style="1" bestFit="1" customWidth="1"/>
    <col min="2" max="16384" width="11.5714285714286" style="1" customWidth="1"/>
  </cols>
  <sheetData>
    <row r="2" spans="1:16" ht="15">
      <c r="A2" s="20" t="s">
        <v>1000</v>
      </c>
      <c r="B2" s="20">
        <v>0</v>
      </c>
      <c r="C2" s="20">
        <f t="shared" si="0" ref="C2:P2">B2-1</f>
        <v>-1</v>
      </c>
      <c r="D2" s="20">
        <f t="shared" si="0"/>
        <v>-2</v>
      </c>
      <c r="E2" s="20">
        <f t="shared" si="0"/>
        <v>-3</v>
      </c>
      <c r="F2" s="20">
        <f t="shared" si="0"/>
        <v>-4</v>
      </c>
      <c r="G2" s="20">
        <f t="shared" si="0"/>
        <v>-5</v>
      </c>
      <c r="H2" s="20">
        <f t="shared" si="0"/>
        <v>-6</v>
      </c>
      <c r="I2" s="20">
        <f t="shared" si="0"/>
        <v>-7</v>
      </c>
      <c r="J2" s="20">
        <f t="shared" si="0"/>
        <v>-8</v>
      </c>
      <c r="K2" s="20">
        <f t="shared" si="0"/>
        <v>-9</v>
      </c>
      <c r="L2" s="20">
        <f t="shared" si="0"/>
        <v>-10</v>
      </c>
      <c r="M2" s="20">
        <f t="shared" si="0"/>
        <v>-11</v>
      </c>
      <c r="N2" s="20">
        <f t="shared" si="0"/>
        <v>-12</v>
      </c>
      <c r="O2" s="20">
        <f t="shared" si="0"/>
        <v>-13</v>
      </c>
      <c r="P2" s="20">
        <f t="shared" si="0"/>
        <v>-14</v>
      </c>
    </row>
    <row r="3" spans="1:16" ht="15">
      <c r="A3" s="1" t="s">
        <v>545</v>
      </c>
      <c r="B3" s="1">
        <f>('WEIGHTED from Refinitive'!$B$3*'ISSUE SCORE from EIKON'!G30)+((1/3)*'WEIGHTED from Refinitive'!$B$4*'ISSUE SCORE from EIKON'!V30)+('WEIGHTED from Refinitive'!$B$5*(1/3)*'ISSUE SCORE from EIKON'!AK30)+((1/3)*'WEIGHTED from Refinitive'!$B$8*'ISSUE SCORE from EIKON'!AZ30)+(0.5*'WEIGHTED from Refinitive'!$B$10*'ISSUE SCORE from EIKON'!CD30)+((3/5)*'WEIGHTED from Refinitive'!$B$14*'ISSUE SCORE from EIKON'!DH30)</f>
        <v>19.019634461839935</v>
      </c>
      <c r="C3" s="1">
        <f>('WEIGHTED from Refinitive'!$B$3*'ISSUE SCORE from EIKON'!H30)+((1/3)*'WEIGHTED from Refinitive'!$B$4*'ISSUE SCORE from EIKON'!W30)+('WEIGHTED from Refinitive'!$B$5*(1/3)*'ISSUE SCORE from EIKON'!AL30)+((1/3)*'WEIGHTED from Refinitive'!$B$8*'ISSUE SCORE from EIKON'!BA30)+(0.5*'WEIGHTED from Refinitive'!$B$10*'ISSUE SCORE from EIKON'!CE30)+((3/5)*'WEIGHTED from Refinitive'!$B$14*'ISSUE SCORE from EIKON'!DI30)</f>
        <v>13.440379826021257</v>
      </c>
      <c r="D3" s="1">
        <f>('WEIGHTED from Refinitive'!$B$3*'ISSUE SCORE from EIKON'!I30)+((1/3)*'WEIGHTED from Refinitive'!$B$4*'ISSUE SCORE from EIKON'!X30)+('WEIGHTED from Refinitive'!$B$5*(1/3)*'ISSUE SCORE from EIKON'!AM30)+((1/3)*'WEIGHTED from Refinitive'!$B$8*'ISSUE SCORE from EIKON'!BB30)+(0.5*'WEIGHTED from Refinitive'!$B$10*'ISSUE SCORE from EIKON'!CF30)+((3/5)*'WEIGHTED from Refinitive'!$B$14*'ISSUE SCORE from EIKON'!DJ30)</f>
        <v>15.330386084152192</v>
      </c>
      <c r="E3" s="1">
        <f>('WEIGHTED from Refinitive'!$B$3*'ISSUE SCORE from EIKON'!J30)+((1/3)*'WEIGHTED from Refinitive'!$B$4*'ISSUE SCORE from EIKON'!Y30)+('WEIGHTED from Refinitive'!$B$5*(1/3)*'ISSUE SCORE from EIKON'!AN30)+((1/3)*'WEIGHTED from Refinitive'!$B$8*'ISSUE SCORE from EIKON'!BC30)+(0.5*'WEIGHTED from Refinitive'!$B$10*'ISSUE SCORE from EIKON'!CG30)+((3/5)*'WEIGHTED from Refinitive'!$B$14*'ISSUE SCORE from EIKON'!DK30)</f>
        <v>16.29521592997386</v>
      </c>
      <c r="F3" s="1">
        <f>('WEIGHTED from Refinitive'!$B$3*'ISSUE SCORE from EIKON'!K30)+((1/3)*'WEIGHTED from Refinitive'!$B$4*'ISSUE SCORE from EIKON'!Z30)+('WEIGHTED from Refinitive'!$B$5*(1/3)*'ISSUE SCORE from EIKON'!AO30)+((1/3)*'WEIGHTED from Refinitive'!$B$8*'ISSUE SCORE from EIKON'!BD30)+(0.5*'WEIGHTED from Refinitive'!$B$10*'ISSUE SCORE from EIKON'!CH30)+((3/5)*'WEIGHTED from Refinitive'!$B$14*'ISSUE SCORE from EIKON'!DL30)</f>
        <v>14.681560188985927</v>
      </c>
      <c r="G3" s="1">
        <f>('WEIGHTED from Refinitive'!$B$3*'ISSUE SCORE from EIKON'!L30)+((1/3)*'WEIGHTED from Refinitive'!$B$4*'ISSUE SCORE from EIKON'!AA30)+('WEIGHTED from Refinitive'!$B$5*(1/3)*'ISSUE SCORE from EIKON'!AP30)+((1/3)*'WEIGHTED from Refinitive'!$B$8*'ISSUE SCORE from EIKON'!BE30)+(0.5*'WEIGHTED from Refinitive'!$B$10*'ISSUE SCORE from EIKON'!CI30)+((3/5)*'WEIGHTED from Refinitive'!$B$14*'ISSUE SCORE from EIKON'!DM30)</f>
        <v>12.827413664064988</v>
      </c>
      <c r="H3" s="1">
        <f>('WEIGHTED from Refinitive'!$B$3*'ISSUE SCORE from EIKON'!M30)+((1/3)*'WEIGHTED from Refinitive'!$B$4*'ISSUE SCORE from EIKON'!AB30)+('WEIGHTED from Refinitive'!$B$5*(1/3)*'ISSUE SCORE from EIKON'!AQ30)+((1/3)*'WEIGHTED from Refinitive'!$B$8*'ISSUE SCORE from EIKON'!BF30)+(0.5*'WEIGHTED from Refinitive'!$B$10*'ISSUE SCORE from EIKON'!CJ30)+((3/5)*'WEIGHTED from Refinitive'!$B$14*'ISSUE SCORE from EIKON'!DN30)</f>
        <v>11.292970019588711</v>
      </c>
      <c r="I3" s="1">
        <f>('WEIGHTED from Refinitive'!$B$3*'ISSUE SCORE from EIKON'!N30)+((1/3)*'WEIGHTED from Refinitive'!$B$4*'ISSUE SCORE from EIKON'!AC30)+('WEIGHTED from Refinitive'!$B$5*(1/3)*'ISSUE SCORE from EIKON'!AR30)+((1/3)*'WEIGHTED from Refinitive'!$B$8*'ISSUE SCORE from EIKON'!BG30)+(0.5*'WEIGHTED from Refinitive'!$B$10*'ISSUE SCORE from EIKON'!CK30)+((3/5)*'WEIGHTED from Refinitive'!$B$14*'ISSUE SCORE from EIKON'!DO30)</f>
        <v>8.1365332752909119</v>
      </c>
      <c r="J3" s="1">
        <f>('WEIGHTED from Refinitive'!$B$3*'ISSUE SCORE from EIKON'!O30)+((1/3)*'WEIGHTED from Refinitive'!$B$4*'ISSUE SCORE from EIKON'!AD30)+('WEIGHTED from Refinitive'!$B$5*(1/3)*'ISSUE SCORE from EIKON'!AS30)+((1/3)*'WEIGHTED from Refinitive'!$B$8*'ISSUE SCORE from EIKON'!BH30)+(0.5*'WEIGHTED from Refinitive'!$B$10*'ISSUE SCORE from EIKON'!CL30)+((3/5)*'WEIGHTED from Refinitive'!$B$14*'ISSUE SCORE from EIKON'!DP30)</f>
        <v>10.420815065763236</v>
      </c>
      <c r="K3" s="1">
        <f>('WEIGHTED from Refinitive'!$B$3*'ISSUE SCORE from EIKON'!P30)+((1/3)*'WEIGHTED from Refinitive'!$B$4*'ISSUE SCORE from EIKON'!AE30)+('WEIGHTED from Refinitive'!$B$5*(1/3)*'ISSUE SCORE from EIKON'!AT30)+((1/3)*'WEIGHTED from Refinitive'!$B$8*'ISSUE SCORE from EIKON'!BI30)+(0.5*'WEIGHTED from Refinitive'!$B$10*'ISSUE SCORE from EIKON'!CM30)+((3/5)*'WEIGHTED from Refinitive'!$B$14*'ISSUE SCORE from EIKON'!DQ30)</f>
        <v>9.904611482642574</v>
      </c>
      <c r="L3" s="1">
        <f>('WEIGHTED from Refinitive'!$B$3*'ISSUE SCORE from EIKON'!Q30)+((1/3)*'WEIGHTED from Refinitive'!$B$4*'ISSUE SCORE from EIKON'!AF30)+('WEIGHTED from Refinitive'!$B$5*(1/3)*'ISSUE SCORE from EIKON'!AU30)+((1/3)*'WEIGHTED from Refinitive'!$B$8*'ISSUE SCORE from EIKON'!BJ30)+(0.5*'WEIGHTED from Refinitive'!$B$10*'ISSUE SCORE from EIKON'!CN30)+((3/5)*'WEIGHTED from Refinitive'!$B$14*'ISSUE SCORE from EIKON'!DR30)</f>
        <v>9.9778662415905401</v>
      </c>
      <c r="M3" s="1">
        <f>('WEIGHTED from Refinitive'!$B$3*'ISSUE SCORE from EIKON'!R30)+((1/3)*'WEIGHTED from Refinitive'!$B$4*'ISSUE SCORE from EIKON'!AG30)+('WEIGHTED from Refinitive'!$B$5*(1/3)*'ISSUE SCORE from EIKON'!AV30)+((1/3)*'WEIGHTED from Refinitive'!$B$8*'ISSUE SCORE from EIKON'!BK30)+(0.5*'WEIGHTED from Refinitive'!$B$10*'ISSUE SCORE from EIKON'!CO30)+((3/5)*'WEIGHTED from Refinitive'!$B$14*'ISSUE SCORE from EIKON'!DS30)</f>
        <v>0</v>
      </c>
      <c r="N3" s="1">
        <f>('WEIGHTED from Refinitive'!$B$3*'ISSUE SCORE from EIKON'!S30)+((1/3)*'WEIGHTED from Refinitive'!$B$4*'ISSUE SCORE from EIKON'!AH30)+('WEIGHTED from Refinitive'!$B$5*(1/3)*'ISSUE SCORE from EIKON'!AW30)+((1/3)*'WEIGHTED from Refinitive'!$B$8*'ISSUE SCORE from EIKON'!BL30)+(0.5*'WEIGHTED from Refinitive'!$B$10*'ISSUE SCORE from EIKON'!CP30)+((3/5)*'WEIGHTED from Refinitive'!$B$14*'ISSUE SCORE from EIKON'!DT30)</f>
        <v>0</v>
      </c>
      <c r="O3" s="1">
        <f>('WEIGHTED from Refinitive'!$B$3*'ISSUE SCORE from EIKON'!T30)+((1/3)*'WEIGHTED from Refinitive'!$B$4*'ISSUE SCORE from EIKON'!AI30)+('WEIGHTED from Refinitive'!$B$5*(1/3)*'ISSUE SCORE from EIKON'!AX30)+((1/3)*'WEIGHTED from Refinitive'!$B$8*'ISSUE SCORE from EIKON'!BM30)+(0.5*'WEIGHTED from Refinitive'!$B$10*'ISSUE SCORE from EIKON'!CQ30)+((3/5)*'WEIGHTED from Refinitive'!$B$14*'ISSUE SCORE from EIKON'!DU30)</f>
        <v>0</v>
      </c>
      <c r="P3" s="1">
        <f>('WEIGHTED from Refinitive'!$B$3*'ISSUE SCORE from EIKON'!U30)+((1/3)*'WEIGHTED from Refinitive'!$B$4*'ISSUE SCORE from EIKON'!AJ30)+('WEIGHTED from Refinitive'!$B$5*(1/3)*'ISSUE SCORE from EIKON'!AY30)+((1/3)*'WEIGHTED from Refinitive'!$B$8*'ISSUE SCORE from EIKON'!BN30)+(0.5*'WEIGHTED from Refinitive'!$B$10*'ISSUE SCORE from EIKON'!CR30)+((3/5)*'WEIGHTED from Refinitive'!$B$14*'ISSUE SCORE from EIKON'!DV30)</f>
        <v>0</v>
      </c>
    </row>
    <row r="4" spans="1:16" ht="15">
      <c r="A4" s="1" t="s">
        <v>542</v>
      </c>
      <c r="B4" s="1">
        <f>('WEIGHTED from Refinitive'!$B$3*'ISSUE SCORE from EIKON'!G31)+((1/3)*'WEIGHTED from Refinitive'!$B$4*'ISSUE SCORE from EIKON'!V31)+('WEIGHTED from Refinitive'!$B$5*(1/3)*'ISSUE SCORE from EIKON'!AK31)+((1/3)*'WEIGHTED from Refinitive'!$B$8*'ISSUE SCORE from EIKON'!AZ31)+(0.5*'WEIGHTED from Refinitive'!$B$10*'ISSUE SCORE from EIKON'!CD31)+((3/5)*'WEIGHTED from Refinitive'!$B$14*'ISSUE SCORE from EIKON'!DH31)</f>
        <v>30.470574643822136</v>
      </c>
      <c r="C4" s="1">
        <f>('WEIGHTED from Refinitive'!$B$3*'ISSUE SCORE from EIKON'!H31)+((1/3)*'WEIGHTED from Refinitive'!$B$4*'ISSUE SCORE from EIKON'!W31)+('WEIGHTED from Refinitive'!$B$5*(1/3)*'ISSUE SCORE from EIKON'!AL31)+((1/3)*'WEIGHTED from Refinitive'!$B$8*'ISSUE SCORE from EIKON'!BA31)+(0.5*'WEIGHTED from Refinitive'!$B$10*'ISSUE SCORE from EIKON'!CE31)+((3/5)*'WEIGHTED from Refinitive'!$B$14*'ISSUE SCORE from EIKON'!DI31)</f>
        <v>31.428820587876551</v>
      </c>
      <c r="D4" s="1">
        <f>('WEIGHTED from Refinitive'!$B$3*'ISSUE SCORE from EIKON'!I31)+((1/3)*'WEIGHTED from Refinitive'!$B$4*'ISSUE SCORE from EIKON'!X31)+('WEIGHTED from Refinitive'!$B$5*(1/3)*'ISSUE SCORE from EIKON'!AM31)+((1/3)*'WEIGHTED from Refinitive'!$B$8*'ISSUE SCORE from EIKON'!BB31)+(0.5*'WEIGHTED from Refinitive'!$B$10*'ISSUE SCORE from EIKON'!CF31)+((3/5)*'WEIGHTED from Refinitive'!$B$14*'ISSUE SCORE from EIKON'!DJ31)</f>
        <v>28.634716205861775</v>
      </c>
      <c r="E4" s="1">
        <f>('WEIGHTED from Refinitive'!$B$3*'ISSUE SCORE from EIKON'!J31)+((1/3)*'WEIGHTED from Refinitive'!$B$4*'ISSUE SCORE from EIKON'!Y31)+('WEIGHTED from Refinitive'!$B$5*(1/3)*'ISSUE SCORE from EIKON'!AN31)+((1/3)*'WEIGHTED from Refinitive'!$B$8*'ISSUE SCORE from EIKON'!BC31)+(0.5*'WEIGHTED from Refinitive'!$B$10*'ISSUE SCORE from EIKON'!CG31)+((3/5)*'WEIGHTED from Refinitive'!$B$14*'ISSUE SCORE from EIKON'!DK31)</f>
        <v>29.300289514552688</v>
      </c>
      <c r="F4" s="1">
        <f>('WEIGHTED from Refinitive'!$B$3*'ISSUE SCORE from EIKON'!K31)+((1/3)*'WEIGHTED from Refinitive'!$B$4*'ISSUE SCORE from EIKON'!Z31)+('WEIGHTED from Refinitive'!$B$5*(1/3)*'ISSUE SCORE from EIKON'!AO31)+((1/3)*'WEIGHTED from Refinitive'!$B$8*'ISSUE SCORE from EIKON'!BD31)+(0.5*'WEIGHTED from Refinitive'!$B$10*'ISSUE SCORE from EIKON'!CH31)+((3/5)*'WEIGHTED from Refinitive'!$B$14*'ISSUE SCORE from EIKON'!DL31)</f>
        <v>26.920671920671893</v>
      </c>
      <c r="G4" s="1">
        <f>('WEIGHTED from Refinitive'!$B$3*'ISSUE SCORE from EIKON'!L31)+((1/3)*'WEIGHTED from Refinitive'!$B$4*'ISSUE SCORE from EIKON'!AA31)+('WEIGHTED from Refinitive'!$B$5*(1/3)*'ISSUE SCORE from EIKON'!AP31)+((1/3)*'WEIGHTED from Refinitive'!$B$8*'ISSUE SCORE from EIKON'!BE31)+(0.5*'WEIGHTED from Refinitive'!$B$10*'ISSUE SCORE from EIKON'!CI31)+((3/5)*'WEIGHTED from Refinitive'!$B$14*'ISSUE SCORE from EIKON'!DM31)</f>
        <v>27.75484780406148</v>
      </c>
      <c r="H4" s="1">
        <f>('WEIGHTED from Refinitive'!$B$3*'ISSUE SCORE from EIKON'!M31)+((1/3)*'WEIGHTED from Refinitive'!$B$4*'ISSUE SCORE from EIKON'!AB31)+('WEIGHTED from Refinitive'!$B$5*(1/3)*'ISSUE SCORE from EIKON'!AQ31)+((1/3)*'WEIGHTED from Refinitive'!$B$8*'ISSUE SCORE from EIKON'!BF31)+(0.5*'WEIGHTED from Refinitive'!$B$10*'ISSUE SCORE from EIKON'!CJ31)+((3/5)*'WEIGHTED from Refinitive'!$B$14*'ISSUE SCORE from EIKON'!DN31)</f>
        <v>22.864268983484283</v>
      </c>
      <c r="I4" s="1">
        <f>('WEIGHTED from Refinitive'!$B$3*'ISSUE SCORE from EIKON'!N31)+((1/3)*'WEIGHTED from Refinitive'!$B$4*'ISSUE SCORE from EIKON'!AC31)+('WEIGHTED from Refinitive'!$B$5*(1/3)*'ISSUE SCORE from EIKON'!AR31)+((1/3)*'WEIGHTED from Refinitive'!$B$8*'ISSUE SCORE from EIKON'!BG31)+(0.5*'WEIGHTED from Refinitive'!$B$10*'ISSUE SCORE from EIKON'!CK31)+((3/5)*'WEIGHTED from Refinitive'!$B$14*'ISSUE SCORE from EIKON'!DO31)</f>
        <v>22.797061215196447</v>
      </c>
      <c r="J4" s="1">
        <f>('WEIGHTED from Refinitive'!$B$3*'ISSUE SCORE from EIKON'!O31)+((1/3)*'WEIGHTED from Refinitive'!$B$4*'ISSUE SCORE from EIKON'!AD31)+('WEIGHTED from Refinitive'!$B$5*(1/3)*'ISSUE SCORE from EIKON'!AS31)+((1/3)*'WEIGHTED from Refinitive'!$B$8*'ISSUE SCORE from EIKON'!BH31)+(0.5*'WEIGHTED from Refinitive'!$B$10*'ISSUE SCORE from EIKON'!CL31)+((3/5)*'WEIGHTED from Refinitive'!$B$14*'ISSUE SCORE from EIKON'!DP31)</f>
        <v>23.069444444444425</v>
      </c>
      <c r="K4" s="1">
        <f>('WEIGHTED from Refinitive'!$B$3*'ISSUE SCORE from EIKON'!P31)+((1/3)*'WEIGHTED from Refinitive'!$B$4*'ISSUE SCORE from EIKON'!AE31)+('WEIGHTED from Refinitive'!$B$5*(1/3)*'ISSUE SCORE from EIKON'!AT31)+((1/3)*'WEIGHTED from Refinitive'!$B$8*'ISSUE SCORE from EIKON'!BI31)+(0.5*'WEIGHTED from Refinitive'!$B$10*'ISSUE SCORE from EIKON'!CM31)+((3/5)*'WEIGHTED from Refinitive'!$B$14*'ISSUE SCORE from EIKON'!DQ31)</f>
        <v>25.02404241613397</v>
      </c>
      <c r="L4" s="1">
        <f>('WEIGHTED from Refinitive'!$B$3*'ISSUE SCORE from EIKON'!Q31)+((1/3)*'WEIGHTED from Refinitive'!$B$4*'ISSUE SCORE from EIKON'!AF31)+('WEIGHTED from Refinitive'!$B$5*(1/3)*'ISSUE SCORE from EIKON'!AU31)+((1/3)*'WEIGHTED from Refinitive'!$B$8*'ISSUE SCORE from EIKON'!BJ31)+(0.5*'WEIGHTED from Refinitive'!$B$10*'ISSUE SCORE from EIKON'!CN31)+((3/5)*'WEIGHTED from Refinitive'!$B$14*'ISSUE SCORE from EIKON'!DR31)</f>
        <v>22.810729997857006</v>
      </c>
      <c r="M4" s="1">
        <f>('WEIGHTED from Refinitive'!$B$3*'ISSUE SCORE from EIKON'!R31)+((1/3)*'WEIGHTED from Refinitive'!$B$4*'ISSUE SCORE from EIKON'!AG31)+('WEIGHTED from Refinitive'!$B$5*(1/3)*'ISSUE SCORE from EIKON'!AV31)+((1/3)*'WEIGHTED from Refinitive'!$B$8*'ISSUE SCORE from EIKON'!BK31)+(0.5*'WEIGHTED from Refinitive'!$B$10*'ISSUE SCORE from EIKON'!CO31)+((3/5)*'WEIGHTED from Refinitive'!$B$14*'ISSUE SCORE from EIKON'!DS31)</f>
        <v>16.946661030554544</v>
      </c>
      <c r="N4" s="1">
        <f>('WEIGHTED from Refinitive'!$B$3*'ISSUE SCORE from EIKON'!S31)+((1/3)*'WEIGHTED from Refinitive'!$B$4*'ISSUE SCORE from EIKON'!AH31)+('WEIGHTED from Refinitive'!$B$5*(1/3)*'ISSUE SCORE from EIKON'!AW31)+((1/3)*'WEIGHTED from Refinitive'!$B$8*'ISSUE SCORE from EIKON'!BL31)+(0.5*'WEIGHTED from Refinitive'!$B$10*'ISSUE SCORE from EIKON'!CP31)+((3/5)*'WEIGHTED from Refinitive'!$B$14*'ISSUE SCORE from EIKON'!DT31)</f>
        <v>20.018333333333313</v>
      </c>
      <c r="O4" s="1">
        <f>('WEIGHTED from Refinitive'!$B$3*'ISSUE SCORE from EIKON'!T31)+((1/3)*'WEIGHTED from Refinitive'!$B$4*'ISSUE SCORE from EIKON'!AI31)+('WEIGHTED from Refinitive'!$B$5*(1/3)*'ISSUE SCORE from EIKON'!AX31)+((1/3)*'WEIGHTED from Refinitive'!$B$8*'ISSUE SCORE from EIKON'!BM31)+(0.5*'WEIGHTED from Refinitive'!$B$10*'ISSUE SCORE from EIKON'!CQ31)+((3/5)*'WEIGHTED from Refinitive'!$B$14*'ISSUE SCORE from EIKON'!DU31)</f>
        <v>24.396778041820546</v>
      </c>
      <c r="P4" s="1">
        <f>('WEIGHTED from Refinitive'!$B$3*'ISSUE SCORE from EIKON'!U31)+((1/3)*'WEIGHTED from Refinitive'!$B$4*'ISSUE SCORE from EIKON'!AJ31)+('WEIGHTED from Refinitive'!$B$5*(1/3)*'ISSUE SCORE from EIKON'!AY31)+((1/3)*'WEIGHTED from Refinitive'!$B$8*'ISSUE SCORE from EIKON'!BN31)+(0.5*'WEIGHTED from Refinitive'!$B$10*'ISSUE SCORE from EIKON'!CR31)+((3/5)*'WEIGHTED from Refinitive'!$B$14*'ISSUE SCORE from EIKON'!DV31)</f>
        <v>16.725634090635893</v>
      </c>
    </row>
    <row r="5" spans="1:16" ht="15">
      <c r="A5" s="1" t="s">
        <v>544</v>
      </c>
      <c r="B5" s="1">
        <f>('WEIGHTED from Refinitive'!$B$3*'ISSUE SCORE from EIKON'!G32)+((1/3)*'WEIGHTED from Refinitive'!$B$4*'ISSUE SCORE from EIKON'!V32)+('WEIGHTED from Refinitive'!$B$5*(1/3)*'ISSUE SCORE from EIKON'!AK32)+((1/3)*'WEIGHTED from Refinitive'!$B$8*'ISSUE SCORE from EIKON'!AZ32)+(0.5*'WEIGHTED from Refinitive'!$B$10*'ISSUE SCORE from EIKON'!CD32)+((3/5)*'WEIGHTED from Refinitive'!$B$14*'ISSUE SCORE from EIKON'!DH32)</f>
        <v>33.223981159137914</v>
      </c>
      <c r="C5" s="1">
        <f>('WEIGHTED from Refinitive'!$B$3*'ISSUE SCORE from EIKON'!H32)+((1/3)*'WEIGHTED from Refinitive'!$B$4*'ISSUE SCORE from EIKON'!W32)+('WEIGHTED from Refinitive'!$B$5*(1/3)*'ISSUE SCORE from EIKON'!AL32)+((1/3)*'WEIGHTED from Refinitive'!$B$8*'ISSUE SCORE from EIKON'!BA32)+(0.5*'WEIGHTED from Refinitive'!$B$10*'ISSUE SCORE from EIKON'!CE32)+((3/5)*'WEIGHTED from Refinitive'!$B$14*'ISSUE SCORE from EIKON'!DI32)</f>
        <v>30.956104767053848</v>
      </c>
      <c r="D5" s="1">
        <f>('WEIGHTED from Refinitive'!$B$3*'ISSUE SCORE from EIKON'!I32)+((1/3)*'WEIGHTED from Refinitive'!$B$4*'ISSUE SCORE from EIKON'!X32)+('WEIGHTED from Refinitive'!$B$5*(1/3)*'ISSUE SCORE from EIKON'!AM32)+((1/3)*'WEIGHTED from Refinitive'!$B$8*'ISSUE SCORE from EIKON'!BB32)+(0.5*'WEIGHTED from Refinitive'!$B$10*'ISSUE SCORE from EIKON'!CF32)+((3/5)*'WEIGHTED from Refinitive'!$B$14*'ISSUE SCORE from EIKON'!DJ32)</f>
        <v>31.113019353092412</v>
      </c>
      <c r="E5" s="1">
        <f>('WEIGHTED from Refinitive'!$B$3*'ISSUE SCORE from EIKON'!J32)+((1/3)*'WEIGHTED from Refinitive'!$B$4*'ISSUE SCORE from EIKON'!Y32)+('WEIGHTED from Refinitive'!$B$5*(1/3)*'ISSUE SCORE from EIKON'!AN32)+((1/3)*'WEIGHTED from Refinitive'!$B$8*'ISSUE SCORE from EIKON'!BC32)+(0.5*'WEIGHTED from Refinitive'!$B$10*'ISSUE SCORE from EIKON'!CG32)+((3/5)*'WEIGHTED from Refinitive'!$B$14*'ISSUE SCORE from EIKON'!DK32)</f>
        <v>30.761633391440128</v>
      </c>
      <c r="F5" s="1">
        <f>('WEIGHTED from Refinitive'!$B$3*'ISSUE SCORE from EIKON'!K32)+((1/3)*'WEIGHTED from Refinitive'!$B$4*'ISSUE SCORE from EIKON'!Z32)+('WEIGHTED from Refinitive'!$B$5*(1/3)*'ISSUE SCORE from EIKON'!AO32)+((1/3)*'WEIGHTED from Refinitive'!$B$8*'ISSUE SCORE from EIKON'!BD32)+(0.5*'WEIGHTED from Refinitive'!$B$10*'ISSUE SCORE from EIKON'!CH32)+((3/5)*'WEIGHTED from Refinitive'!$B$14*'ISSUE SCORE from EIKON'!DL32)</f>
        <v>23.169221972995551</v>
      </c>
      <c r="G5" s="1">
        <f>('WEIGHTED from Refinitive'!$B$3*'ISSUE SCORE from EIKON'!L32)+((1/3)*'WEIGHTED from Refinitive'!$B$4*'ISSUE SCORE from EIKON'!AA32)+('WEIGHTED from Refinitive'!$B$5*(1/3)*'ISSUE SCORE from EIKON'!AP32)+((1/3)*'WEIGHTED from Refinitive'!$B$8*'ISSUE SCORE from EIKON'!BE32)+(0.5*'WEIGHTED from Refinitive'!$B$10*'ISSUE SCORE from EIKON'!CI32)+((3/5)*'WEIGHTED from Refinitive'!$B$14*'ISSUE SCORE from EIKON'!DM32)</f>
        <v>25.679953683601081</v>
      </c>
      <c r="H5" s="1">
        <f>('WEIGHTED from Refinitive'!$B$3*'ISSUE SCORE from EIKON'!M32)+((1/3)*'WEIGHTED from Refinitive'!$B$4*'ISSUE SCORE from EIKON'!AB32)+('WEIGHTED from Refinitive'!$B$5*(1/3)*'ISSUE SCORE from EIKON'!AQ32)+((1/3)*'WEIGHTED from Refinitive'!$B$8*'ISSUE SCORE from EIKON'!BF32)+(0.5*'WEIGHTED from Refinitive'!$B$10*'ISSUE SCORE from EIKON'!CJ32)+((3/5)*'WEIGHTED from Refinitive'!$B$14*'ISSUE SCORE from EIKON'!DN32)</f>
        <v>25.810024278713648</v>
      </c>
      <c r="I5" s="1">
        <f>('WEIGHTED from Refinitive'!$B$3*'ISSUE SCORE from EIKON'!N32)+((1/3)*'WEIGHTED from Refinitive'!$B$4*'ISSUE SCORE from EIKON'!AC32)+('WEIGHTED from Refinitive'!$B$5*(1/3)*'ISSUE SCORE from EIKON'!AR32)+((1/3)*'WEIGHTED from Refinitive'!$B$8*'ISSUE SCORE from EIKON'!BG32)+(0.5*'WEIGHTED from Refinitive'!$B$10*'ISSUE SCORE from EIKON'!CK32)+((3/5)*'WEIGHTED from Refinitive'!$B$14*'ISSUE SCORE from EIKON'!DO32)</f>
        <v>28.292467828390251</v>
      </c>
      <c r="J5" s="1">
        <f>('WEIGHTED from Refinitive'!$B$3*'ISSUE SCORE from EIKON'!O32)+((1/3)*'WEIGHTED from Refinitive'!$B$4*'ISSUE SCORE from EIKON'!AD32)+('WEIGHTED from Refinitive'!$B$5*(1/3)*'ISSUE SCORE from EIKON'!AS32)+((1/3)*'WEIGHTED from Refinitive'!$B$8*'ISSUE SCORE from EIKON'!BH32)+(0.5*'WEIGHTED from Refinitive'!$B$10*'ISSUE SCORE from EIKON'!CL32)+((3/5)*'WEIGHTED from Refinitive'!$B$14*'ISSUE SCORE from EIKON'!DP32)</f>
        <v>24.713916459884178</v>
      </c>
      <c r="K5" s="1">
        <f>('WEIGHTED from Refinitive'!$B$3*'ISSUE SCORE from EIKON'!P32)+((1/3)*'WEIGHTED from Refinitive'!$B$4*'ISSUE SCORE from EIKON'!AE32)+('WEIGHTED from Refinitive'!$B$5*(1/3)*'ISSUE SCORE from EIKON'!AT32)+((1/3)*'WEIGHTED from Refinitive'!$B$8*'ISSUE SCORE from EIKON'!BI32)+(0.5*'WEIGHTED from Refinitive'!$B$10*'ISSUE SCORE from EIKON'!CM32)+((3/5)*'WEIGHTED from Refinitive'!$B$14*'ISSUE SCORE from EIKON'!DQ32)</f>
        <v>27.5977504439523</v>
      </c>
      <c r="L5" s="1">
        <f>('WEIGHTED from Refinitive'!$B$3*'ISSUE SCORE from EIKON'!Q32)+((1/3)*'WEIGHTED from Refinitive'!$B$4*'ISSUE SCORE from EIKON'!AF32)+('WEIGHTED from Refinitive'!$B$5*(1/3)*'ISSUE SCORE from EIKON'!AU32)+((1/3)*'WEIGHTED from Refinitive'!$B$8*'ISSUE SCORE from EIKON'!BJ32)+(0.5*'WEIGHTED from Refinitive'!$B$10*'ISSUE SCORE from EIKON'!CN32)+((3/5)*'WEIGHTED from Refinitive'!$B$14*'ISSUE SCORE from EIKON'!DR32)</f>
        <v>17.869069000709452</v>
      </c>
      <c r="M5" s="1">
        <f>('WEIGHTED from Refinitive'!$B$3*'ISSUE SCORE from EIKON'!R32)+((1/3)*'WEIGHTED from Refinitive'!$B$4*'ISSUE SCORE from EIKON'!AG32)+('WEIGHTED from Refinitive'!$B$5*(1/3)*'ISSUE SCORE from EIKON'!AV32)+((1/3)*'WEIGHTED from Refinitive'!$B$8*'ISSUE SCORE from EIKON'!BK32)+(0.5*'WEIGHTED from Refinitive'!$B$10*'ISSUE SCORE from EIKON'!CO32)+((3/5)*'WEIGHTED from Refinitive'!$B$14*'ISSUE SCORE from EIKON'!DS32)</f>
        <v>21.200047739248205</v>
      </c>
      <c r="N5" s="1">
        <f>('WEIGHTED from Refinitive'!$B$3*'ISSUE SCORE from EIKON'!S32)+((1/3)*'WEIGHTED from Refinitive'!$B$4*'ISSUE SCORE from EIKON'!AH32)+('WEIGHTED from Refinitive'!$B$5*(1/3)*'ISSUE SCORE from EIKON'!AW32)+((1/3)*'WEIGHTED from Refinitive'!$B$8*'ISSUE SCORE from EIKON'!BL32)+(0.5*'WEIGHTED from Refinitive'!$B$10*'ISSUE SCORE from EIKON'!CP32)+((3/5)*'WEIGHTED from Refinitive'!$B$14*'ISSUE SCORE from EIKON'!DT32)</f>
        <v>23.56045454545453</v>
      </c>
      <c r="O5" s="1">
        <f>('WEIGHTED from Refinitive'!$B$3*'ISSUE SCORE from EIKON'!T32)+((1/3)*'WEIGHTED from Refinitive'!$B$4*'ISSUE SCORE from EIKON'!AI32)+('WEIGHTED from Refinitive'!$B$5*(1/3)*'ISSUE SCORE from EIKON'!AX32)+((1/3)*'WEIGHTED from Refinitive'!$B$8*'ISSUE SCORE from EIKON'!BM32)+(0.5*'WEIGHTED from Refinitive'!$B$10*'ISSUE SCORE from EIKON'!CQ32)+((3/5)*'WEIGHTED from Refinitive'!$B$14*'ISSUE SCORE from EIKON'!DU32)</f>
        <v>18.913645969747968</v>
      </c>
      <c r="P5" s="1">
        <f>('WEIGHTED from Refinitive'!$B$3*'ISSUE SCORE from EIKON'!U32)+((1/3)*'WEIGHTED from Refinitive'!$B$4*'ISSUE SCORE from EIKON'!AJ32)+('WEIGHTED from Refinitive'!$B$5*(1/3)*'ISSUE SCORE from EIKON'!AY32)+((1/3)*'WEIGHTED from Refinitive'!$B$8*'ISSUE SCORE from EIKON'!BN32)+(0.5*'WEIGHTED from Refinitive'!$B$10*'ISSUE SCORE from EIKON'!CR32)+((3/5)*'WEIGHTED from Refinitive'!$B$14*'ISSUE SCORE from EIKON'!DV32)</f>
        <v>14.958173258003752</v>
      </c>
    </row>
    <row r="6" spans="1:16" ht="15">
      <c r="A6" s="1" t="s">
        <v>574</v>
      </c>
      <c r="B6" s="1">
        <f>('WEIGHTED from Refinitive'!$B$3*'ISSUE SCORE from EIKON'!G33)+((1/3)*'WEIGHTED from Refinitive'!$B$4*'ISSUE SCORE from EIKON'!V33)+('WEIGHTED from Refinitive'!$B$5*(1/3)*'ISSUE SCORE from EIKON'!AK33)+((1/3)*'WEIGHTED from Refinitive'!$B$8*'ISSUE SCORE from EIKON'!AZ33)+(0.5*'WEIGHTED from Refinitive'!$B$10*'ISSUE SCORE from EIKON'!CD33)+((3/5)*'WEIGHTED from Refinitive'!$B$14*'ISSUE SCORE from EIKON'!DH33)</f>
        <v>36.764803267640382</v>
      </c>
      <c r="C6" s="1">
        <f>('WEIGHTED from Refinitive'!$B$3*'ISSUE SCORE from EIKON'!H33)+((1/3)*'WEIGHTED from Refinitive'!$B$4*'ISSUE SCORE from EIKON'!W33)+('WEIGHTED from Refinitive'!$B$5*(1/3)*'ISSUE SCORE from EIKON'!AL33)+((1/3)*'WEIGHTED from Refinitive'!$B$8*'ISSUE SCORE from EIKON'!BA33)+(0.5*'WEIGHTED from Refinitive'!$B$10*'ISSUE SCORE from EIKON'!CE33)+((3/5)*'WEIGHTED from Refinitive'!$B$14*'ISSUE SCORE from EIKON'!DI33)</f>
        <v>33.046500157887607</v>
      </c>
      <c r="D6" s="1">
        <f>('WEIGHTED from Refinitive'!$B$3*'ISSUE SCORE from EIKON'!I33)+((1/3)*'WEIGHTED from Refinitive'!$B$4*'ISSUE SCORE from EIKON'!X33)+('WEIGHTED from Refinitive'!$B$5*(1/3)*'ISSUE SCORE from EIKON'!AM33)+((1/3)*'WEIGHTED from Refinitive'!$B$8*'ISSUE SCORE from EIKON'!BB33)+(0.5*'WEIGHTED from Refinitive'!$B$10*'ISSUE SCORE from EIKON'!CF33)+((3/5)*'WEIGHTED from Refinitive'!$B$14*'ISSUE SCORE from EIKON'!DJ33)</f>
        <v>32.065499832300631</v>
      </c>
      <c r="E6" s="1">
        <f>('WEIGHTED from Refinitive'!$B$3*'ISSUE SCORE from EIKON'!J33)+((1/3)*'WEIGHTED from Refinitive'!$B$4*'ISSUE SCORE from EIKON'!Y33)+('WEIGHTED from Refinitive'!$B$5*(1/3)*'ISSUE SCORE from EIKON'!AN33)+((1/3)*'WEIGHTED from Refinitive'!$B$8*'ISSUE SCORE from EIKON'!BC33)+(0.5*'WEIGHTED from Refinitive'!$B$10*'ISSUE SCORE from EIKON'!CG33)+((3/5)*'WEIGHTED from Refinitive'!$B$14*'ISSUE SCORE from EIKON'!DK33)</f>
        <v>26.027768905831429</v>
      </c>
      <c r="F6" s="1">
        <f>('WEIGHTED from Refinitive'!$B$3*'ISSUE SCORE from EIKON'!K33)+((1/3)*'WEIGHTED from Refinitive'!$B$4*'ISSUE SCORE from EIKON'!Z33)+('WEIGHTED from Refinitive'!$B$5*(1/3)*'ISSUE SCORE from EIKON'!AO33)+((1/3)*'WEIGHTED from Refinitive'!$B$8*'ISSUE SCORE from EIKON'!BD33)+(0.5*'WEIGHTED from Refinitive'!$B$10*'ISSUE SCORE from EIKON'!CH33)+((3/5)*'WEIGHTED from Refinitive'!$B$14*'ISSUE SCORE from EIKON'!DL33)</f>
        <v>26.949950049950022</v>
      </c>
      <c r="G6" s="1">
        <f>('WEIGHTED from Refinitive'!$B$3*'ISSUE SCORE from EIKON'!L33)+((1/3)*'WEIGHTED from Refinitive'!$B$4*'ISSUE SCORE from EIKON'!AA33)+('WEIGHTED from Refinitive'!$B$5*(1/3)*'ISSUE SCORE from EIKON'!AP33)+((1/3)*'WEIGHTED from Refinitive'!$B$8*'ISSUE SCORE from EIKON'!BE33)+(0.5*'WEIGHTED from Refinitive'!$B$10*'ISSUE SCORE from EIKON'!CI33)+((3/5)*'WEIGHTED from Refinitive'!$B$14*'ISSUE SCORE from EIKON'!DM33)</f>
        <v>22.127956415862329</v>
      </c>
      <c r="H6" s="1">
        <f>('WEIGHTED from Refinitive'!$B$3*'ISSUE SCORE from EIKON'!M33)+((1/3)*'WEIGHTED from Refinitive'!$B$4*'ISSUE SCORE from EIKON'!AB33)+('WEIGHTED from Refinitive'!$B$5*(1/3)*'ISSUE SCORE from EIKON'!AQ33)+((1/3)*'WEIGHTED from Refinitive'!$B$8*'ISSUE SCORE from EIKON'!BF33)+(0.5*'WEIGHTED from Refinitive'!$B$10*'ISSUE SCORE from EIKON'!CJ33)+((3/5)*'WEIGHTED from Refinitive'!$B$14*'ISSUE SCORE from EIKON'!DN33)</f>
        <v>22.810618782601942</v>
      </c>
      <c r="I6" s="1">
        <f>('WEIGHTED from Refinitive'!$B$3*'ISSUE SCORE from EIKON'!N33)+((1/3)*'WEIGHTED from Refinitive'!$B$4*'ISSUE SCORE from EIKON'!AC33)+('WEIGHTED from Refinitive'!$B$5*(1/3)*'ISSUE SCORE from EIKON'!AR33)+((1/3)*'WEIGHTED from Refinitive'!$B$8*'ISSUE SCORE from EIKON'!BG33)+(0.5*'WEIGHTED from Refinitive'!$B$10*'ISSUE SCORE from EIKON'!CK33)+((3/5)*'WEIGHTED from Refinitive'!$B$14*'ISSUE SCORE from EIKON'!DO33)</f>
        <v>21.727162147961309</v>
      </c>
      <c r="J6" s="1">
        <f>('WEIGHTED from Refinitive'!$B$3*'ISSUE SCORE from EIKON'!O33)+((1/3)*'WEIGHTED from Refinitive'!$B$4*'ISSUE SCORE from EIKON'!AD33)+('WEIGHTED from Refinitive'!$B$5*(1/3)*'ISSUE SCORE from EIKON'!AS33)+((1/3)*'WEIGHTED from Refinitive'!$B$8*'ISSUE SCORE from EIKON'!BH33)+(0.5*'WEIGHTED from Refinitive'!$B$10*'ISSUE SCORE from EIKON'!CL33)+((3/5)*'WEIGHTED from Refinitive'!$B$14*'ISSUE SCORE from EIKON'!DP33)</f>
        <v>15.102969649398208</v>
      </c>
      <c r="K6" s="1">
        <f>('WEIGHTED from Refinitive'!$B$3*'ISSUE SCORE from EIKON'!P33)+((1/3)*'WEIGHTED from Refinitive'!$B$4*'ISSUE SCORE from EIKON'!AE33)+('WEIGHTED from Refinitive'!$B$5*(1/3)*'ISSUE SCORE from EIKON'!AT33)+((1/3)*'WEIGHTED from Refinitive'!$B$8*'ISSUE SCORE from EIKON'!BI33)+(0.5*'WEIGHTED from Refinitive'!$B$10*'ISSUE SCORE from EIKON'!CM33)+((3/5)*'WEIGHTED from Refinitive'!$B$14*'ISSUE SCORE from EIKON'!DQ33)</f>
        <v>11.737617534287645</v>
      </c>
      <c r="L6" s="1">
        <f>('WEIGHTED from Refinitive'!$B$3*'ISSUE SCORE from EIKON'!Q33)+((1/3)*'WEIGHTED from Refinitive'!$B$4*'ISSUE SCORE from EIKON'!AF33)+('WEIGHTED from Refinitive'!$B$5*(1/3)*'ISSUE SCORE from EIKON'!AU33)+((1/3)*'WEIGHTED from Refinitive'!$B$8*'ISSUE SCORE from EIKON'!BJ33)+(0.5*'WEIGHTED from Refinitive'!$B$10*'ISSUE SCORE from EIKON'!CN33)+((3/5)*'WEIGHTED from Refinitive'!$B$14*'ISSUE SCORE from EIKON'!DR33)</f>
        <v>11.729202255345248</v>
      </c>
      <c r="M6" s="1">
        <f>('WEIGHTED from Refinitive'!$B$3*'ISSUE SCORE from EIKON'!R33)+((1/3)*'WEIGHTED from Refinitive'!$B$4*'ISSUE SCORE from EIKON'!AG33)+('WEIGHTED from Refinitive'!$B$5*(1/3)*'ISSUE SCORE from EIKON'!AV33)+((1/3)*'WEIGHTED from Refinitive'!$B$8*'ISSUE SCORE from EIKON'!BK33)+(0.5*'WEIGHTED from Refinitive'!$B$10*'ISSUE SCORE from EIKON'!CO33)+((3/5)*'WEIGHTED from Refinitive'!$B$14*'ISSUE SCORE from EIKON'!DS33)</f>
        <v>19.529505184617079</v>
      </c>
      <c r="N6" s="1">
        <f>('WEIGHTED from Refinitive'!$B$3*'ISSUE SCORE from EIKON'!S33)+((1/3)*'WEIGHTED from Refinitive'!$B$4*'ISSUE SCORE from EIKON'!AH33)+('WEIGHTED from Refinitive'!$B$5*(1/3)*'ISSUE SCORE from EIKON'!AW33)+((1/3)*'WEIGHTED from Refinitive'!$B$8*'ISSUE SCORE from EIKON'!BL33)+(0.5*'WEIGHTED from Refinitive'!$B$10*'ISSUE SCORE from EIKON'!CP33)+((3/5)*'WEIGHTED from Refinitive'!$B$14*'ISSUE SCORE from EIKON'!DT33)</f>
        <v>16.083636363636341</v>
      </c>
      <c r="O6" s="1">
        <f>('WEIGHTED from Refinitive'!$B$3*'ISSUE SCORE from EIKON'!T33)+((1/3)*'WEIGHTED from Refinitive'!$B$4*'ISSUE SCORE from EIKON'!AI33)+('WEIGHTED from Refinitive'!$B$5*(1/3)*'ISSUE SCORE from EIKON'!AX33)+((1/3)*'WEIGHTED from Refinitive'!$B$8*'ISSUE SCORE from EIKON'!BM33)+(0.5*'WEIGHTED from Refinitive'!$B$10*'ISSUE SCORE from EIKON'!CQ33)+((3/5)*'WEIGHTED from Refinitive'!$B$14*'ISSUE SCORE from EIKON'!DU33)</f>
        <v>20.221291144457531</v>
      </c>
      <c r="P6" s="1">
        <f>('WEIGHTED from Refinitive'!$B$3*'ISSUE SCORE from EIKON'!U33)+((1/3)*'WEIGHTED from Refinitive'!$B$4*'ISSUE SCORE from EIKON'!AJ33)+('WEIGHTED from Refinitive'!$B$5*(1/3)*'ISSUE SCORE from EIKON'!AY33)+((1/3)*'WEIGHTED from Refinitive'!$B$8*'ISSUE SCORE from EIKON'!BN33)+(0.5*'WEIGHTED from Refinitive'!$B$10*'ISSUE SCORE from EIKON'!CR33)+((3/5)*'WEIGHTED from Refinitive'!$B$14*'ISSUE SCORE from EIKON'!DV33)</f>
        <v>21.96494093477142</v>
      </c>
    </row>
    <row r="7" spans="1:16" ht="15">
      <c r="A7" s="1" t="s">
        <v>616</v>
      </c>
      <c r="B7" s="1">
        <f>('WEIGHTED from Refinitive'!$B$3*'ISSUE SCORE from EIKON'!G34)+((1/3)*'WEIGHTED from Refinitive'!$B$4*'ISSUE SCORE from EIKON'!V34)+('WEIGHTED from Refinitive'!$B$5*(1/3)*'ISSUE SCORE from EIKON'!AK34)+((1/3)*'WEIGHTED from Refinitive'!$B$8*'ISSUE SCORE from EIKON'!AZ34)+(0.5*'WEIGHTED from Refinitive'!$B$10*'ISSUE SCORE from EIKON'!CD34)+((3/5)*'WEIGHTED from Refinitive'!$B$14*'ISSUE SCORE from EIKON'!DH34)</f>
        <v>27.39347259225665</v>
      </c>
      <c r="C7" s="1">
        <f>('WEIGHTED from Refinitive'!$B$3*'ISSUE SCORE from EIKON'!H34)+((1/3)*'WEIGHTED from Refinitive'!$B$4*'ISSUE SCORE from EIKON'!W34)+('WEIGHTED from Refinitive'!$B$5*(1/3)*'ISSUE SCORE from EIKON'!AL34)+((1/3)*'WEIGHTED from Refinitive'!$B$8*'ISSUE SCORE from EIKON'!BA34)+(0.5*'WEIGHTED from Refinitive'!$B$10*'ISSUE SCORE from EIKON'!CE34)+((3/5)*'WEIGHTED from Refinitive'!$B$14*'ISSUE SCORE from EIKON'!DI34)</f>
        <v>25.685874555905702</v>
      </c>
      <c r="D7" s="1">
        <f>('WEIGHTED from Refinitive'!$B$3*'ISSUE SCORE from EIKON'!I34)+((1/3)*'WEIGHTED from Refinitive'!$B$4*'ISSUE SCORE from EIKON'!X34)+('WEIGHTED from Refinitive'!$B$5*(1/3)*'ISSUE SCORE from EIKON'!AM34)+((1/3)*'WEIGHTED from Refinitive'!$B$8*'ISSUE SCORE from EIKON'!BB34)+(0.5*'WEIGHTED from Refinitive'!$B$10*'ISSUE SCORE from EIKON'!CF34)+((3/5)*'WEIGHTED from Refinitive'!$B$14*'ISSUE SCORE from EIKON'!DJ34)</f>
        <v>21.352122524473295</v>
      </c>
      <c r="E7" s="1">
        <f>('WEIGHTED from Refinitive'!$B$3*'ISSUE SCORE from EIKON'!J34)+((1/3)*'WEIGHTED from Refinitive'!$B$4*'ISSUE SCORE from EIKON'!Y34)+('WEIGHTED from Refinitive'!$B$5*(1/3)*'ISSUE SCORE from EIKON'!AN34)+((1/3)*'WEIGHTED from Refinitive'!$B$8*'ISSUE SCORE from EIKON'!BC34)+(0.5*'WEIGHTED from Refinitive'!$B$10*'ISSUE SCORE from EIKON'!CG34)+((3/5)*'WEIGHTED from Refinitive'!$B$14*'ISSUE SCORE from EIKON'!DK34)</f>
        <v>17.270363161062193</v>
      </c>
      <c r="F7" s="1">
        <f>('WEIGHTED from Refinitive'!$B$3*'ISSUE SCORE from EIKON'!K34)+((1/3)*'WEIGHTED from Refinitive'!$B$4*'ISSUE SCORE from EIKON'!Z34)+('WEIGHTED from Refinitive'!$B$5*(1/3)*'ISSUE SCORE from EIKON'!AO34)+((1/3)*'WEIGHTED from Refinitive'!$B$8*'ISSUE SCORE from EIKON'!BD34)+(0.5*'WEIGHTED from Refinitive'!$B$10*'ISSUE SCORE from EIKON'!CH34)+((3/5)*'WEIGHTED from Refinitive'!$B$14*'ISSUE SCORE from EIKON'!DL34)</f>
        <v>0</v>
      </c>
      <c r="G7" s="1">
        <f>('WEIGHTED from Refinitive'!$B$3*'ISSUE SCORE from EIKON'!L34)+((1/3)*'WEIGHTED from Refinitive'!$B$4*'ISSUE SCORE from EIKON'!AA34)+('WEIGHTED from Refinitive'!$B$5*(1/3)*'ISSUE SCORE from EIKON'!AP34)+((1/3)*'WEIGHTED from Refinitive'!$B$8*'ISSUE SCORE from EIKON'!BE34)+(0.5*'WEIGHTED from Refinitive'!$B$10*'ISSUE SCORE from EIKON'!CI34)+((3/5)*'WEIGHTED from Refinitive'!$B$14*'ISSUE SCORE from EIKON'!DM34)</f>
        <v>0</v>
      </c>
      <c r="H7" s="1">
        <f>('WEIGHTED from Refinitive'!$B$3*'ISSUE SCORE from EIKON'!M34)+((1/3)*'WEIGHTED from Refinitive'!$B$4*'ISSUE SCORE from EIKON'!AB34)+('WEIGHTED from Refinitive'!$B$5*(1/3)*'ISSUE SCORE from EIKON'!AQ34)+((1/3)*'WEIGHTED from Refinitive'!$B$8*'ISSUE SCORE from EIKON'!BF34)+(0.5*'WEIGHTED from Refinitive'!$B$10*'ISSUE SCORE from EIKON'!CJ34)+((3/5)*'WEIGHTED from Refinitive'!$B$14*'ISSUE SCORE from EIKON'!DN34)</f>
        <v>0</v>
      </c>
      <c r="I7" s="1">
        <f>('WEIGHTED from Refinitive'!$B$3*'ISSUE SCORE from EIKON'!N34)+((1/3)*'WEIGHTED from Refinitive'!$B$4*'ISSUE SCORE from EIKON'!AC34)+('WEIGHTED from Refinitive'!$B$5*(1/3)*'ISSUE SCORE from EIKON'!AR34)+((1/3)*'WEIGHTED from Refinitive'!$B$8*'ISSUE SCORE from EIKON'!BG34)+(0.5*'WEIGHTED from Refinitive'!$B$10*'ISSUE SCORE from EIKON'!CK34)+((3/5)*'WEIGHTED from Refinitive'!$B$14*'ISSUE SCORE from EIKON'!DO34)</f>
        <v>0</v>
      </c>
      <c r="J7" s="1">
        <f>('WEIGHTED from Refinitive'!$B$3*'ISSUE SCORE from EIKON'!O34)+((1/3)*'WEIGHTED from Refinitive'!$B$4*'ISSUE SCORE from EIKON'!AD34)+('WEIGHTED from Refinitive'!$B$5*(1/3)*'ISSUE SCORE from EIKON'!AS34)+((1/3)*'WEIGHTED from Refinitive'!$B$8*'ISSUE SCORE from EIKON'!BH34)+(0.5*'WEIGHTED from Refinitive'!$B$10*'ISSUE SCORE from EIKON'!CL34)+((3/5)*'WEIGHTED from Refinitive'!$B$14*'ISSUE SCORE from EIKON'!DP34)</f>
        <v>0</v>
      </c>
      <c r="K7" s="1">
        <f>('WEIGHTED from Refinitive'!$B$3*'ISSUE SCORE from EIKON'!P34)+((1/3)*'WEIGHTED from Refinitive'!$B$4*'ISSUE SCORE from EIKON'!AE34)+('WEIGHTED from Refinitive'!$B$5*(1/3)*'ISSUE SCORE from EIKON'!AT34)+((1/3)*'WEIGHTED from Refinitive'!$B$8*'ISSUE SCORE from EIKON'!BI34)+(0.5*'WEIGHTED from Refinitive'!$B$10*'ISSUE SCORE from EIKON'!CM34)+((3/5)*'WEIGHTED from Refinitive'!$B$14*'ISSUE SCORE from EIKON'!DQ34)</f>
        <v>0</v>
      </c>
      <c r="L7" s="1">
        <f>('WEIGHTED from Refinitive'!$B$3*'ISSUE SCORE from EIKON'!Q34)+((1/3)*'WEIGHTED from Refinitive'!$B$4*'ISSUE SCORE from EIKON'!AF34)+('WEIGHTED from Refinitive'!$B$5*(1/3)*'ISSUE SCORE from EIKON'!AU34)+((1/3)*'WEIGHTED from Refinitive'!$B$8*'ISSUE SCORE from EIKON'!BJ34)+(0.5*'WEIGHTED from Refinitive'!$B$10*'ISSUE SCORE from EIKON'!CN34)+((3/5)*'WEIGHTED from Refinitive'!$B$14*'ISSUE SCORE from EIKON'!DR34)</f>
        <v>0</v>
      </c>
      <c r="M7" s="1">
        <f>('WEIGHTED from Refinitive'!$B$3*'ISSUE SCORE from EIKON'!R34)+((1/3)*'WEIGHTED from Refinitive'!$B$4*'ISSUE SCORE from EIKON'!AG34)+('WEIGHTED from Refinitive'!$B$5*(1/3)*'ISSUE SCORE from EIKON'!AV34)+((1/3)*'WEIGHTED from Refinitive'!$B$8*'ISSUE SCORE from EIKON'!BK34)+(0.5*'WEIGHTED from Refinitive'!$B$10*'ISSUE SCORE from EIKON'!CO34)+((3/5)*'WEIGHTED from Refinitive'!$B$14*'ISSUE SCORE from EIKON'!DS34)</f>
        <v>0</v>
      </c>
      <c r="N7" s="1">
        <f>('WEIGHTED from Refinitive'!$B$3*'ISSUE SCORE from EIKON'!S34)+((1/3)*'WEIGHTED from Refinitive'!$B$4*'ISSUE SCORE from EIKON'!AH34)+('WEIGHTED from Refinitive'!$B$5*(1/3)*'ISSUE SCORE from EIKON'!AW34)+((1/3)*'WEIGHTED from Refinitive'!$B$8*'ISSUE SCORE from EIKON'!BL34)+(0.5*'WEIGHTED from Refinitive'!$B$10*'ISSUE SCORE from EIKON'!CP34)+((3/5)*'WEIGHTED from Refinitive'!$B$14*'ISSUE SCORE from EIKON'!DT34)</f>
        <v>0</v>
      </c>
      <c r="O7" s="1">
        <f>('WEIGHTED from Refinitive'!$B$3*'ISSUE SCORE from EIKON'!T34)+((1/3)*'WEIGHTED from Refinitive'!$B$4*'ISSUE SCORE from EIKON'!AI34)+('WEIGHTED from Refinitive'!$B$5*(1/3)*'ISSUE SCORE from EIKON'!AX34)+((1/3)*'WEIGHTED from Refinitive'!$B$8*'ISSUE SCORE from EIKON'!BM34)+(0.5*'WEIGHTED from Refinitive'!$B$10*'ISSUE SCORE from EIKON'!CQ34)+((3/5)*'WEIGHTED from Refinitive'!$B$14*'ISSUE SCORE from EIKON'!DU34)</f>
        <v>0</v>
      </c>
      <c r="P7" s="1">
        <f>('WEIGHTED from Refinitive'!$B$3*'ISSUE SCORE from EIKON'!U34)+((1/3)*'WEIGHTED from Refinitive'!$B$4*'ISSUE SCORE from EIKON'!AJ34)+('WEIGHTED from Refinitive'!$B$5*(1/3)*'ISSUE SCORE from EIKON'!AY34)+((1/3)*'WEIGHTED from Refinitive'!$B$8*'ISSUE SCORE from EIKON'!BN34)+(0.5*'WEIGHTED from Refinitive'!$B$10*'ISSUE SCORE from EIKON'!CR34)+((3/5)*'WEIGHTED from Refinitive'!$B$14*'ISSUE SCORE from EIKON'!DV34)</f>
        <v>0</v>
      </c>
    </row>
    <row r="8" spans="1:16" ht="15">
      <c r="A8" s="1" t="s">
        <v>666</v>
      </c>
      <c r="B8" s="1">
        <f>('WEIGHTED from Refinitive'!$B$3*'ISSUE SCORE from EIKON'!G35)+((1/3)*'WEIGHTED from Refinitive'!$B$4*'ISSUE SCORE from EIKON'!V35)+('WEIGHTED from Refinitive'!$B$5*(1/3)*'ISSUE SCORE from EIKON'!AK35)+((1/3)*'WEIGHTED from Refinitive'!$B$8*'ISSUE SCORE from EIKON'!AZ35)+(0.5*'WEIGHTED from Refinitive'!$B$10*'ISSUE SCORE from EIKON'!CD35)+((3/5)*'WEIGHTED from Refinitive'!$B$14*'ISSUE SCORE from EIKON'!DH35)</f>
        <v>20.477862367853227</v>
      </c>
      <c r="C8" s="1">
        <f>('WEIGHTED from Refinitive'!$B$3*'ISSUE SCORE from EIKON'!H35)+((1/3)*'WEIGHTED from Refinitive'!$B$4*'ISSUE SCORE from EIKON'!W35)+('WEIGHTED from Refinitive'!$B$5*(1/3)*'ISSUE SCORE from EIKON'!AL35)+((1/3)*'WEIGHTED from Refinitive'!$B$8*'ISSUE SCORE from EIKON'!BA35)+(0.5*'WEIGHTED from Refinitive'!$B$10*'ISSUE SCORE from EIKON'!CE35)+((3/5)*'WEIGHTED from Refinitive'!$B$14*'ISSUE SCORE from EIKON'!DI35)</f>
        <v>19.023260579590595</v>
      </c>
      <c r="D8" s="1">
        <f>('WEIGHTED from Refinitive'!$B$3*'ISSUE SCORE from EIKON'!I35)+((1/3)*'WEIGHTED from Refinitive'!$B$4*'ISSUE SCORE from EIKON'!X35)+('WEIGHTED from Refinitive'!$B$5*(1/3)*'ISSUE SCORE from EIKON'!AM35)+((1/3)*'WEIGHTED from Refinitive'!$B$8*'ISSUE SCORE from EIKON'!BB35)+(0.5*'WEIGHTED from Refinitive'!$B$10*'ISSUE SCORE from EIKON'!CF35)+((3/5)*'WEIGHTED from Refinitive'!$B$14*'ISSUE SCORE from EIKON'!DJ35)</f>
        <v>21.626088440203333</v>
      </c>
      <c r="E8" s="1">
        <f>('WEIGHTED from Refinitive'!$B$3*'ISSUE SCORE from EIKON'!J35)+((1/3)*'WEIGHTED from Refinitive'!$B$4*'ISSUE SCORE from EIKON'!Y35)+('WEIGHTED from Refinitive'!$B$5*(1/3)*'ISSUE SCORE from EIKON'!AN35)+((1/3)*'WEIGHTED from Refinitive'!$B$8*'ISSUE SCORE from EIKON'!BC35)+(0.5*'WEIGHTED from Refinitive'!$B$10*'ISSUE SCORE from EIKON'!CG35)+((3/5)*'WEIGHTED from Refinitive'!$B$14*'ISSUE SCORE from EIKON'!DK35)</f>
        <v>22.014865279971907</v>
      </c>
      <c r="F8" s="1">
        <f>('WEIGHTED from Refinitive'!$B$3*'ISSUE SCORE from EIKON'!K35)+((1/3)*'WEIGHTED from Refinitive'!$B$4*'ISSUE SCORE from EIKON'!Z35)+('WEIGHTED from Refinitive'!$B$5*(1/3)*'ISSUE SCORE from EIKON'!AO35)+((1/3)*'WEIGHTED from Refinitive'!$B$8*'ISSUE SCORE from EIKON'!BD35)+(0.5*'WEIGHTED from Refinitive'!$B$10*'ISSUE SCORE from EIKON'!CH35)+((3/5)*'WEIGHTED from Refinitive'!$B$14*'ISSUE SCORE from EIKON'!DL35)</f>
        <v>20.642552319475381</v>
      </c>
      <c r="G8" s="1">
        <f>('WEIGHTED from Refinitive'!$B$3*'ISSUE SCORE from EIKON'!L35)+((1/3)*'WEIGHTED from Refinitive'!$B$4*'ISSUE SCORE from EIKON'!AA35)+('WEIGHTED from Refinitive'!$B$5*(1/3)*'ISSUE SCORE from EIKON'!AP35)+((1/3)*'WEIGHTED from Refinitive'!$B$8*'ISSUE SCORE from EIKON'!BE35)+(0.5*'WEIGHTED from Refinitive'!$B$10*'ISSUE SCORE from EIKON'!CI35)+((3/5)*'WEIGHTED from Refinitive'!$B$14*'ISSUE SCORE from EIKON'!DM35)</f>
        <v>21.115785207700085</v>
      </c>
      <c r="H8" s="1">
        <f>('WEIGHTED from Refinitive'!$B$3*'ISSUE SCORE from EIKON'!M35)+((1/3)*'WEIGHTED from Refinitive'!$B$4*'ISSUE SCORE from EIKON'!AB35)+('WEIGHTED from Refinitive'!$B$5*(1/3)*'ISSUE SCORE from EIKON'!AQ35)+((1/3)*'WEIGHTED from Refinitive'!$B$8*'ISSUE SCORE from EIKON'!BF35)+(0.5*'WEIGHTED from Refinitive'!$B$10*'ISSUE SCORE from EIKON'!CJ35)+((3/5)*'WEIGHTED from Refinitive'!$B$14*'ISSUE SCORE from EIKON'!DN35)</f>
        <v>19.648710518183002</v>
      </c>
      <c r="I8" s="1">
        <f>('WEIGHTED from Refinitive'!$B$3*'ISSUE SCORE from EIKON'!N35)+((1/3)*'WEIGHTED from Refinitive'!$B$4*'ISSUE SCORE from EIKON'!AC35)+('WEIGHTED from Refinitive'!$B$5*(1/3)*'ISSUE SCORE from EIKON'!AR35)+((1/3)*'WEIGHTED from Refinitive'!$B$8*'ISSUE SCORE from EIKON'!BG35)+(0.5*'WEIGHTED from Refinitive'!$B$10*'ISSUE SCORE from EIKON'!CK35)+((3/5)*'WEIGHTED from Refinitive'!$B$14*'ISSUE SCORE from EIKON'!DO35)</f>
        <v>21.678927595628402</v>
      </c>
      <c r="J8" s="1">
        <f>('WEIGHTED from Refinitive'!$B$3*'ISSUE SCORE from EIKON'!O35)+((1/3)*'WEIGHTED from Refinitive'!$B$4*'ISSUE SCORE from EIKON'!AD35)+('WEIGHTED from Refinitive'!$B$5*(1/3)*'ISSUE SCORE from EIKON'!AS35)+((1/3)*'WEIGHTED from Refinitive'!$B$8*'ISSUE SCORE from EIKON'!BH35)+(0.5*'WEIGHTED from Refinitive'!$B$10*'ISSUE SCORE from EIKON'!CL35)+((3/5)*'WEIGHTED from Refinitive'!$B$14*'ISSUE SCORE from EIKON'!DP35)</f>
        <v>17.169418739155567</v>
      </c>
      <c r="K8" s="1">
        <f>('WEIGHTED from Refinitive'!$B$3*'ISSUE SCORE from EIKON'!P35)+((1/3)*'WEIGHTED from Refinitive'!$B$4*'ISSUE SCORE from EIKON'!AE35)+('WEIGHTED from Refinitive'!$B$5*(1/3)*'ISSUE SCORE from EIKON'!AT35)+((1/3)*'WEIGHTED from Refinitive'!$B$8*'ISSUE SCORE from EIKON'!BI35)+(0.5*'WEIGHTED from Refinitive'!$B$10*'ISSUE SCORE from EIKON'!CM35)+((3/5)*'WEIGHTED from Refinitive'!$B$14*'ISSUE SCORE from EIKON'!DQ35)</f>
        <v>16.081241291733527</v>
      </c>
      <c r="L8" s="1">
        <f>('WEIGHTED from Refinitive'!$B$3*'ISSUE SCORE from EIKON'!Q35)+((1/3)*'WEIGHTED from Refinitive'!$B$4*'ISSUE SCORE from EIKON'!AF35)+('WEIGHTED from Refinitive'!$B$5*(1/3)*'ISSUE SCORE from EIKON'!AU35)+((1/3)*'WEIGHTED from Refinitive'!$B$8*'ISSUE SCORE from EIKON'!BJ35)+(0.5*'WEIGHTED from Refinitive'!$B$10*'ISSUE SCORE from EIKON'!CN35)+((3/5)*'WEIGHTED from Refinitive'!$B$14*'ISSUE SCORE from EIKON'!DR35)</f>
        <v>0</v>
      </c>
      <c r="M8" s="1">
        <f>('WEIGHTED from Refinitive'!$B$3*'ISSUE SCORE from EIKON'!R35)+((1/3)*'WEIGHTED from Refinitive'!$B$4*'ISSUE SCORE from EIKON'!AG35)+('WEIGHTED from Refinitive'!$B$5*(1/3)*'ISSUE SCORE from EIKON'!AV35)+((1/3)*'WEIGHTED from Refinitive'!$B$8*'ISSUE SCORE from EIKON'!BK35)+(0.5*'WEIGHTED from Refinitive'!$B$10*'ISSUE SCORE from EIKON'!CO35)+((3/5)*'WEIGHTED from Refinitive'!$B$14*'ISSUE SCORE from EIKON'!DS35)</f>
        <v>0</v>
      </c>
      <c r="N8" s="1">
        <f>('WEIGHTED from Refinitive'!$B$3*'ISSUE SCORE from EIKON'!S35)+((1/3)*'WEIGHTED from Refinitive'!$B$4*'ISSUE SCORE from EIKON'!AH35)+('WEIGHTED from Refinitive'!$B$5*(1/3)*'ISSUE SCORE from EIKON'!AW35)+((1/3)*'WEIGHTED from Refinitive'!$B$8*'ISSUE SCORE from EIKON'!BL35)+(0.5*'WEIGHTED from Refinitive'!$B$10*'ISSUE SCORE from EIKON'!CP35)+((3/5)*'WEIGHTED from Refinitive'!$B$14*'ISSUE SCORE from EIKON'!DT35)</f>
        <v>0</v>
      </c>
      <c r="O8" s="1">
        <f>('WEIGHTED from Refinitive'!$B$3*'ISSUE SCORE from EIKON'!T35)+((1/3)*'WEIGHTED from Refinitive'!$B$4*'ISSUE SCORE from EIKON'!AI35)+('WEIGHTED from Refinitive'!$B$5*(1/3)*'ISSUE SCORE from EIKON'!AX35)+((1/3)*'WEIGHTED from Refinitive'!$B$8*'ISSUE SCORE from EIKON'!BM35)+(0.5*'WEIGHTED from Refinitive'!$B$10*'ISSUE SCORE from EIKON'!CQ35)+((3/5)*'WEIGHTED from Refinitive'!$B$14*'ISSUE SCORE from EIKON'!DU35)</f>
        <v>0</v>
      </c>
      <c r="P8" s="1">
        <f>('WEIGHTED from Refinitive'!$B$3*'ISSUE SCORE from EIKON'!U35)+((1/3)*'WEIGHTED from Refinitive'!$B$4*'ISSUE SCORE from EIKON'!AJ35)+('WEIGHTED from Refinitive'!$B$5*(1/3)*'ISSUE SCORE from EIKON'!AY35)+((1/3)*'WEIGHTED from Refinitive'!$B$8*'ISSUE SCORE from EIKON'!BN35)+(0.5*'WEIGHTED from Refinitive'!$B$10*'ISSUE SCORE from EIKON'!CR35)+((3/5)*'WEIGHTED from Refinitive'!$B$14*'ISSUE SCORE from EIKON'!DV35)</f>
        <v>0</v>
      </c>
    </row>
    <row r="9" spans="1:16" ht="15">
      <c r="A9" s="1" t="s">
        <v>658</v>
      </c>
      <c r="B9" s="1">
        <f>('WEIGHTED from Refinitive'!$B$3*'ISSUE SCORE from EIKON'!G36)+((1/3)*'WEIGHTED from Refinitive'!$B$4*'ISSUE SCORE from EIKON'!V36)+('WEIGHTED from Refinitive'!$B$5*(1/3)*'ISSUE SCORE from EIKON'!AK36)+((1/3)*'WEIGHTED from Refinitive'!$B$8*'ISSUE SCORE from EIKON'!AZ36)+(0.5*'WEIGHTED from Refinitive'!$B$10*'ISSUE SCORE from EIKON'!CD36)+((3/5)*'WEIGHTED from Refinitive'!$B$14*'ISSUE SCORE from EIKON'!DH36)</f>
        <v>16.468697992280713</v>
      </c>
      <c r="C9" s="1">
        <f>('WEIGHTED from Refinitive'!$B$3*'ISSUE SCORE from EIKON'!H36)+((1/3)*'WEIGHTED from Refinitive'!$B$4*'ISSUE SCORE from EIKON'!W36)+('WEIGHTED from Refinitive'!$B$5*(1/3)*'ISSUE SCORE from EIKON'!AL36)+((1/3)*'WEIGHTED from Refinitive'!$B$8*'ISSUE SCORE from EIKON'!BA36)+(0.5*'WEIGHTED from Refinitive'!$B$10*'ISSUE SCORE from EIKON'!CE36)+((3/5)*'WEIGHTED from Refinitive'!$B$14*'ISSUE SCORE from EIKON'!DI36)</f>
        <v>18.492727961011582</v>
      </c>
      <c r="D9" s="1">
        <f>('WEIGHTED from Refinitive'!$B$3*'ISSUE SCORE from EIKON'!I36)+((1/3)*'WEIGHTED from Refinitive'!$B$4*'ISSUE SCORE from EIKON'!X36)+('WEIGHTED from Refinitive'!$B$5*(1/3)*'ISSUE SCORE from EIKON'!AM36)+((1/3)*'WEIGHTED from Refinitive'!$B$8*'ISSUE SCORE from EIKON'!BB36)+(0.5*'WEIGHTED from Refinitive'!$B$10*'ISSUE SCORE from EIKON'!CF36)+((3/5)*'WEIGHTED from Refinitive'!$B$14*'ISSUE SCORE from EIKON'!DJ36)</f>
        <v>14.335660686075361</v>
      </c>
      <c r="E9" s="1">
        <f>('WEIGHTED from Refinitive'!$B$3*'ISSUE SCORE from EIKON'!J36)+((1/3)*'WEIGHTED from Refinitive'!$B$4*'ISSUE SCORE from EIKON'!Y36)+('WEIGHTED from Refinitive'!$B$5*(1/3)*'ISSUE SCORE from EIKON'!AN36)+((1/3)*'WEIGHTED from Refinitive'!$B$8*'ISSUE SCORE from EIKON'!BC36)+(0.5*'WEIGHTED from Refinitive'!$B$10*'ISSUE SCORE from EIKON'!CG36)+((3/5)*'WEIGHTED from Refinitive'!$B$14*'ISSUE SCORE from EIKON'!DK36)</f>
        <v>0</v>
      </c>
      <c r="F9" s="1">
        <f>('WEIGHTED from Refinitive'!$B$3*'ISSUE SCORE from EIKON'!K36)+((1/3)*'WEIGHTED from Refinitive'!$B$4*'ISSUE SCORE from EIKON'!Z36)+('WEIGHTED from Refinitive'!$B$5*(1/3)*'ISSUE SCORE from EIKON'!AO36)+((1/3)*'WEIGHTED from Refinitive'!$B$8*'ISSUE SCORE from EIKON'!BD36)+(0.5*'WEIGHTED from Refinitive'!$B$10*'ISSUE SCORE from EIKON'!CH36)+((3/5)*'WEIGHTED from Refinitive'!$B$14*'ISSUE SCORE from EIKON'!DL36)</f>
        <v>0</v>
      </c>
      <c r="G9" s="1">
        <f>('WEIGHTED from Refinitive'!$B$3*'ISSUE SCORE from EIKON'!L36)+((1/3)*'WEIGHTED from Refinitive'!$B$4*'ISSUE SCORE from EIKON'!AA36)+('WEIGHTED from Refinitive'!$B$5*(1/3)*'ISSUE SCORE from EIKON'!AP36)+((1/3)*'WEIGHTED from Refinitive'!$B$8*'ISSUE SCORE from EIKON'!BE36)+(0.5*'WEIGHTED from Refinitive'!$B$10*'ISSUE SCORE from EIKON'!CI36)+((3/5)*'WEIGHTED from Refinitive'!$B$14*'ISSUE SCORE from EIKON'!DM36)</f>
        <v>0</v>
      </c>
      <c r="H9" s="1">
        <f>('WEIGHTED from Refinitive'!$B$3*'ISSUE SCORE from EIKON'!M36)+((1/3)*'WEIGHTED from Refinitive'!$B$4*'ISSUE SCORE from EIKON'!AB36)+('WEIGHTED from Refinitive'!$B$5*(1/3)*'ISSUE SCORE from EIKON'!AQ36)+((1/3)*'WEIGHTED from Refinitive'!$B$8*'ISSUE SCORE from EIKON'!BF36)+(0.5*'WEIGHTED from Refinitive'!$B$10*'ISSUE SCORE from EIKON'!CJ36)+((3/5)*'WEIGHTED from Refinitive'!$B$14*'ISSUE SCORE from EIKON'!DN36)</f>
        <v>0</v>
      </c>
      <c r="I9" s="1">
        <f>('WEIGHTED from Refinitive'!$B$3*'ISSUE SCORE from EIKON'!N36)+((1/3)*'WEIGHTED from Refinitive'!$B$4*'ISSUE SCORE from EIKON'!AC36)+('WEIGHTED from Refinitive'!$B$5*(1/3)*'ISSUE SCORE from EIKON'!AR36)+((1/3)*'WEIGHTED from Refinitive'!$B$8*'ISSUE SCORE from EIKON'!BG36)+(0.5*'WEIGHTED from Refinitive'!$B$10*'ISSUE SCORE from EIKON'!CK36)+((3/5)*'WEIGHTED from Refinitive'!$B$14*'ISSUE SCORE from EIKON'!DO36)</f>
        <v>0</v>
      </c>
      <c r="J9" s="1">
        <f>('WEIGHTED from Refinitive'!$B$3*'ISSUE SCORE from EIKON'!O36)+((1/3)*'WEIGHTED from Refinitive'!$B$4*'ISSUE SCORE from EIKON'!AD36)+('WEIGHTED from Refinitive'!$B$5*(1/3)*'ISSUE SCORE from EIKON'!AS36)+((1/3)*'WEIGHTED from Refinitive'!$B$8*'ISSUE SCORE from EIKON'!BH36)+(0.5*'WEIGHTED from Refinitive'!$B$10*'ISSUE SCORE from EIKON'!CL36)+((3/5)*'WEIGHTED from Refinitive'!$B$14*'ISSUE SCORE from EIKON'!DP36)</f>
        <v>0</v>
      </c>
      <c r="K9" s="1">
        <f>('WEIGHTED from Refinitive'!$B$3*'ISSUE SCORE from EIKON'!P36)+((1/3)*'WEIGHTED from Refinitive'!$B$4*'ISSUE SCORE from EIKON'!AE36)+('WEIGHTED from Refinitive'!$B$5*(1/3)*'ISSUE SCORE from EIKON'!AT36)+((1/3)*'WEIGHTED from Refinitive'!$B$8*'ISSUE SCORE from EIKON'!BI36)+(0.5*'WEIGHTED from Refinitive'!$B$10*'ISSUE SCORE from EIKON'!CM36)+((3/5)*'WEIGHTED from Refinitive'!$B$14*'ISSUE SCORE from EIKON'!DQ36)</f>
        <v>0</v>
      </c>
      <c r="L9" s="1">
        <f>('WEIGHTED from Refinitive'!$B$3*'ISSUE SCORE from EIKON'!Q36)+((1/3)*'WEIGHTED from Refinitive'!$B$4*'ISSUE SCORE from EIKON'!AF36)+('WEIGHTED from Refinitive'!$B$5*(1/3)*'ISSUE SCORE from EIKON'!AU36)+((1/3)*'WEIGHTED from Refinitive'!$B$8*'ISSUE SCORE from EIKON'!BJ36)+(0.5*'WEIGHTED from Refinitive'!$B$10*'ISSUE SCORE from EIKON'!CN36)+((3/5)*'WEIGHTED from Refinitive'!$B$14*'ISSUE SCORE from EIKON'!DR36)</f>
        <v>0</v>
      </c>
      <c r="M9" s="1">
        <f>('WEIGHTED from Refinitive'!$B$3*'ISSUE SCORE from EIKON'!R36)+((1/3)*'WEIGHTED from Refinitive'!$B$4*'ISSUE SCORE from EIKON'!AG36)+('WEIGHTED from Refinitive'!$B$5*(1/3)*'ISSUE SCORE from EIKON'!AV36)+((1/3)*'WEIGHTED from Refinitive'!$B$8*'ISSUE SCORE from EIKON'!BK36)+(0.5*'WEIGHTED from Refinitive'!$B$10*'ISSUE SCORE from EIKON'!CO36)+((3/5)*'WEIGHTED from Refinitive'!$B$14*'ISSUE SCORE from EIKON'!DS36)</f>
        <v>0</v>
      </c>
      <c r="N9" s="1">
        <f>('WEIGHTED from Refinitive'!$B$3*'ISSUE SCORE from EIKON'!S36)+((1/3)*'WEIGHTED from Refinitive'!$B$4*'ISSUE SCORE from EIKON'!AH36)+('WEIGHTED from Refinitive'!$B$5*(1/3)*'ISSUE SCORE from EIKON'!AW36)+((1/3)*'WEIGHTED from Refinitive'!$B$8*'ISSUE SCORE from EIKON'!BL36)+(0.5*'WEIGHTED from Refinitive'!$B$10*'ISSUE SCORE from EIKON'!CP36)+((3/5)*'WEIGHTED from Refinitive'!$B$14*'ISSUE SCORE from EIKON'!DT36)</f>
        <v>0</v>
      </c>
      <c r="O9" s="1">
        <f>('WEIGHTED from Refinitive'!$B$3*'ISSUE SCORE from EIKON'!T36)+((1/3)*'WEIGHTED from Refinitive'!$B$4*'ISSUE SCORE from EIKON'!AI36)+('WEIGHTED from Refinitive'!$B$5*(1/3)*'ISSUE SCORE from EIKON'!AX36)+((1/3)*'WEIGHTED from Refinitive'!$B$8*'ISSUE SCORE from EIKON'!BM36)+(0.5*'WEIGHTED from Refinitive'!$B$10*'ISSUE SCORE from EIKON'!CQ36)+((3/5)*'WEIGHTED from Refinitive'!$B$14*'ISSUE SCORE from EIKON'!DU36)</f>
        <v>0</v>
      </c>
      <c r="P9" s="1">
        <f>('WEIGHTED from Refinitive'!$B$3*'ISSUE SCORE from EIKON'!U36)+((1/3)*'WEIGHTED from Refinitive'!$B$4*'ISSUE SCORE from EIKON'!AJ36)+('WEIGHTED from Refinitive'!$B$5*(1/3)*'ISSUE SCORE from EIKON'!AY36)+((1/3)*'WEIGHTED from Refinitive'!$B$8*'ISSUE SCORE from EIKON'!BN36)+(0.5*'WEIGHTED from Refinitive'!$B$10*'ISSUE SCORE from EIKON'!CR36)+((3/5)*'WEIGHTED from Refinitive'!$B$14*'ISSUE SCORE from EIKON'!DV36)</f>
        <v>0</v>
      </c>
    </row>
    <row r="10" spans="1:16" ht="15">
      <c r="A10" s="1" t="s">
        <v>640</v>
      </c>
      <c r="B10" s="1">
        <f>('WEIGHTED from Refinitive'!$B$3*'ISSUE SCORE from EIKON'!G37)+((1/3)*'WEIGHTED from Refinitive'!$B$4*'ISSUE SCORE from EIKON'!V37)+('WEIGHTED from Refinitive'!$B$5*(1/3)*'ISSUE SCORE from EIKON'!AK37)+((1/3)*'WEIGHTED from Refinitive'!$B$8*'ISSUE SCORE from EIKON'!AZ37)+(0.5*'WEIGHTED from Refinitive'!$B$10*'ISSUE SCORE from EIKON'!CD37)+((3/5)*'WEIGHTED from Refinitive'!$B$14*'ISSUE SCORE from EIKON'!DH37)</f>
        <v>34.344869806257265</v>
      </c>
      <c r="C10" s="1">
        <f>('WEIGHTED from Refinitive'!$B$3*'ISSUE SCORE from EIKON'!H37)+((1/3)*'WEIGHTED from Refinitive'!$B$4*'ISSUE SCORE from EIKON'!W37)+('WEIGHTED from Refinitive'!$B$5*(1/3)*'ISSUE SCORE from EIKON'!AL37)+((1/3)*'WEIGHTED from Refinitive'!$B$8*'ISSUE SCORE from EIKON'!BA37)+(0.5*'WEIGHTED from Refinitive'!$B$10*'ISSUE SCORE from EIKON'!CE37)+((3/5)*'WEIGHTED from Refinitive'!$B$14*'ISSUE SCORE from EIKON'!DI37)</f>
        <v>32.881434240247984</v>
      </c>
      <c r="D10" s="1">
        <f>('WEIGHTED from Refinitive'!$B$3*'ISSUE SCORE from EIKON'!I37)+((1/3)*'WEIGHTED from Refinitive'!$B$4*'ISSUE SCORE from EIKON'!X37)+('WEIGHTED from Refinitive'!$B$5*(1/3)*'ISSUE SCORE from EIKON'!AM37)+((1/3)*'WEIGHTED from Refinitive'!$B$8*'ISSUE SCORE from EIKON'!BB37)+(0.5*'WEIGHTED from Refinitive'!$B$10*'ISSUE SCORE from EIKON'!CF37)+((3/5)*'WEIGHTED from Refinitive'!$B$14*'ISSUE SCORE from EIKON'!DJ37)</f>
        <v>30.473475124145022</v>
      </c>
      <c r="E10" s="1">
        <f>('WEIGHTED from Refinitive'!$B$3*'ISSUE SCORE from EIKON'!J37)+((1/3)*'WEIGHTED from Refinitive'!$B$4*'ISSUE SCORE from EIKON'!Y37)+('WEIGHTED from Refinitive'!$B$5*(1/3)*'ISSUE SCORE from EIKON'!AN37)+((1/3)*'WEIGHTED from Refinitive'!$B$8*'ISSUE SCORE from EIKON'!BC37)+(0.5*'WEIGHTED from Refinitive'!$B$10*'ISSUE SCORE from EIKON'!CG37)+((3/5)*'WEIGHTED from Refinitive'!$B$14*'ISSUE SCORE from EIKON'!DK37)</f>
        <v>27.666867990141128</v>
      </c>
      <c r="F10" s="1">
        <f>('WEIGHTED from Refinitive'!$B$3*'ISSUE SCORE from EIKON'!K37)+((1/3)*'WEIGHTED from Refinitive'!$B$4*'ISSUE SCORE from EIKON'!Z37)+('WEIGHTED from Refinitive'!$B$5*(1/3)*'ISSUE SCORE from EIKON'!AO37)+((1/3)*'WEIGHTED from Refinitive'!$B$8*'ISSUE SCORE from EIKON'!BD37)+(0.5*'WEIGHTED from Refinitive'!$B$10*'ISSUE SCORE from EIKON'!CH37)+((3/5)*'WEIGHTED from Refinitive'!$B$14*'ISSUE SCORE from EIKON'!DL37)</f>
        <v>27.299349885588402</v>
      </c>
      <c r="G10" s="1">
        <f>('WEIGHTED from Refinitive'!$B$3*'ISSUE SCORE from EIKON'!L37)+((1/3)*'WEIGHTED from Refinitive'!$B$4*'ISSUE SCORE from EIKON'!AA37)+('WEIGHTED from Refinitive'!$B$5*(1/3)*'ISSUE SCORE from EIKON'!AP37)+((1/3)*'WEIGHTED from Refinitive'!$B$8*'ISSUE SCORE from EIKON'!BE37)+(0.5*'WEIGHTED from Refinitive'!$B$10*'ISSUE SCORE from EIKON'!CI37)+((3/5)*'WEIGHTED from Refinitive'!$B$14*'ISSUE SCORE from EIKON'!DM37)</f>
        <v>26.583578385034134</v>
      </c>
      <c r="H10" s="1">
        <f>('WEIGHTED from Refinitive'!$B$3*'ISSUE SCORE from EIKON'!M37)+((1/3)*'WEIGHTED from Refinitive'!$B$4*'ISSUE SCORE from EIKON'!AB37)+('WEIGHTED from Refinitive'!$B$5*(1/3)*'ISSUE SCORE from EIKON'!AQ37)+((1/3)*'WEIGHTED from Refinitive'!$B$8*'ISSUE SCORE from EIKON'!BF37)+(0.5*'WEIGHTED from Refinitive'!$B$10*'ISSUE SCORE from EIKON'!CJ37)+((3/5)*'WEIGHTED from Refinitive'!$B$14*'ISSUE SCORE from EIKON'!DN37)</f>
        <v>26.212323252348064</v>
      </c>
      <c r="I10" s="1">
        <f>('WEIGHTED from Refinitive'!$B$3*'ISSUE SCORE from EIKON'!N37)+((1/3)*'WEIGHTED from Refinitive'!$B$4*'ISSUE SCORE from EIKON'!AC37)+('WEIGHTED from Refinitive'!$B$5*(1/3)*'ISSUE SCORE from EIKON'!AR37)+((1/3)*'WEIGHTED from Refinitive'!$B$8*'ISSUE SCORE from EIKON'!BG37)+(0.5*'WEIGHTED from Refinitive'!$B$10*'ISSUE SCORE from EIKON'!CK37)+((3/5)*'WEIGHTED from Refinitive'!$B$14*'ISSUE SCORE from EIKON'!DO37)</f>
        <v>26.550667920117149</v>
      </c>
      <c r="J10" s="1">
        <f>('WEIGHTED from Refinitive'!$B$3*'ISSUE SCORE from EIKON'!O37)+((1/3)*'WEIGHTED from Refinitive'!$B$4*'ISSUE SCORE from EIKON'!AD37)+('WEIGHTED from Refinitive'!$B$5*(1/3)*'ISSUE SCORE from EIKON'!AS37)+((1/3)*'WEIGHTED from Refinitive'!$B$8*'ISSUE SCORE from EIKON'!BH37)+(0.5*'WEIGHTED from Refinitive'!$B$10*'ISSUE SCORE from EIKON'!CL37)+((3/5)*'WEIGHTED from Refinitive'!$B$14*'ISSUE SCORE from EIKON'!DP37)</f>
        <v>21.724637399637391</v>
      </c>
      <c r="K10" s="1">
        <f>('WEIGHTED from Refinitive'!$B$3*'ISSUE SCORE from EIKON'!P37)+((1/3)*'WEIGHTED from Refinitive'!$B$4*'ISSUE SCORE from EIKON'!AE37)+('WEIGHTED from Refinitive'!$B$5*(1/3)*'ISSUE SCORE from EIKON'!AT37)+((1/3)*'WEIGHTED from Refinitive'!$B$8*'ISSUE SCORE from EIKON'!BI37)+(0.5*'WEIGHTED from Refinitive'!$B$10*'ISSUE SCORE from EIKON'!CM37)+((3/5)*'WEIGHTED from Refinitive'!$B$14*'ISSUE SCORE from EIKON'!DQ37)</f>
        <v>19.357938274891286</v>
      </c>
      <c r="L10" s="1">
        <f>('WEIGHTED from Refinitive'!$B$3*'ISSUE SCORE from EIKON'!Q37)+((1/3)*'WEIGHTED from Refinitive'!$B$4*'ISSUE SCORE from EIKON'!AF37)+('WEIGHTED from Refinitive'!$B$5*(1/3)*'ISSUE SCORE from EIKON'!AU37)+((1/3)*'WEIGHTED from Refinitive'!$B$8*'ISSUE SCORE from EIKON'!BJ37)+(0.5*'WEIGHTED from Refinitive'!$B$10*'ISSUE SCORE from EIKON'!CN37)+((3/5)*'WEIGHTED from Refinitive'!$B$14*'ISSUE SCORE from EIKON'!DR37)</f>
        <v>16.679441314021336</v>
      </c>
      <c r="M10" s="1">
        <f>('WEIGHTED from Refinitive'!$B$3*'ISSUE SCORE from EIKON'!R37)+((1/3)*'WEIGHTED from Refinitive'!$B$4*'ISSUE SCORE from EIKON'!AG37)+('WEIGHTED from Refinitive'!$B$5*(1/3)*'ISSUE SCORE from EIKON'!AV37)+((1/3)*'WEIGHTED from Refinitive'!$B$8*'ISSUE SCORE from EIKON'!BK37)+(0.5*'WEIGHTED from Refinitive'!$B$10*'ISSUE SCORE from EIKON'!CO37)+((3/5)*'WEIGHTED from Refinitive'!$B$14*'ISSUE SCORE from EIKON'!DS37)</f>
        <v>17.258978100898577</v>
      </c>
      <c r="N10" s="1">
        <f>('WEIGHTED from Refinitive'!$B$3*'ISSUE SCORE from EIKON'!S37)+((1/3)*'WEIGHTED from Refinitive'!$B$4*'ISSUE SCORE from EIKON'!AH37)+('WEIGHTED from Refinitive'!$B$5*(1/3)*'ISSUE SCORE from EIKON'!AW37)+((1/3)*'WEIGHTED from Refinitive'!$B$8*'ISSUE SCORE from EIKON'!BL37)+(0.5*'WEIGHTED from Refinitive'!$B$10*'ISSUE SCORE from EIKON'!CP37)+((3/5)*'WEIGHTED from Refinitive'!$B$14*'ISSUE SCORE from EIKON'!DT37)</f>
        <v>16.035128874956449</v>
      </c>
      <c r="O10" s="1">
        <f>('WEIGHTED from Refinitive'!$B$3*'ISSUE SCORE from EIKON'!T37)+((1/3)*'WEIGHTED from Refinitive'!$B$4*'ISSUE SCORE from EIKON'!AI37)+('WEIGHTED from Refinitive'!$B$5*(1/3)*'ISSUE SCORE from EIKON'!AX37)+((1/3)*'WEIGHTED from Refinitive'!$B$8*'ISSUE SCORE from EIKON'!BM37)+(0.5*'WEIGHTED from Refinitive'!$B$10*'ISSUE SCORE from EIKON'!CQ37)+((3/5)*'WEIGHTED from Refinitive'!$B$14*'ISSUE SCORE from EIKON'!DU37)</f>
        <v>21.368702271241208</v>
      </c>
      <c r="P10" s="1">
        <f>('WEIGHTED from Refinitive'!$B$3*'ISSUE SCORE from EIKON'!U37)+((1/3)*'WEIGHTED from Refinitive'!$B$4*'ISSUE SCORE from EIKON'!AJ37)+('WEIGHTED from Refinitive'!$B$5*(1/3)*'ISSUE SCORE from EIKON'!AY37)+((1/3)*'WEIGHTED from Refinitive'!$B$8*'ISSUE SCORE from EIKON'!BN37)+(0.5*'WEIGHTED from Refinitive'!$B$10*'ISSUE SCORE from EIKON'!CR37)+((3/5)*'WEIGHTED from Refinitive'!$B$14*'ISSUE SCORE from EIKON'!DV37)</f>
        <v>0</v>
      </c>
    </row>
    <row r="11" spans="1:16" ht="15">
      <c r="A11" s="1" t="s">
        <v>659</v>
      </c>
      <c r="B11" s="1">
        <f>('WEIGHTED from Refinitive'!$B$3*'ISSUE SCORE from EIKON'!G38)+((1/3)*'WEIGHTED from Refinitive'!$B$4*'ISSUE SCORE from EIKON'!V38)+('WEIGHTED from Refinitive'!$B$5*(1/3)*'ISSUE SCORE from EIKON'!AK38)+((1/3)*'WEIGHTED from Refinitive'!$B$8*'ISSUE SCORE from EIKON'!AZ38)+(0.5*'WEIGHTED from Refinitive'!$B$10*'ISSUE SCORE from EIKON'!CD38)+((3/5)*'WEIGHTED from Refinitive'!$B$14*'ISSUE SCORE from EIKON'!DH38)</f>
        <v>35.951806843620062</v>
      </c>
      <c r="C11" s="1">
        <f>('WEIGHTED from Refinitive'!$B$3*'ISSUE SCORE from EIKON'!H38)+((1/3)*'WEIGHTED from Refinitive'!$B$4*'ISSUE SCORE from EIKON'!W38)+('WEIGHTED from Refinitive'!$B$5*(1/3)*'ISSUE SCORE from EIKON'!AL38)+((1/3)*'WEIGHTED from Refinitive'!$B$8*'ISSUE SCORE from EIKON'!BA38)+(0.5*'WEIGHTED from Refinitive'!$B$10*'ISSUE SCORE from EIKON'!CE38)+((3/5)*'WEIGHTED from Refinitive'!$B$14*'ISSUE SCORE from EIKON'!DI38)</f>
        <v>33.173413297353321</v>
      </c>
      <c r="D11" s="1">
        <f>('WEIGHTED from Refinitive'!$B$3*'ISSUE SCORE from EIKON'!I38)+((1/3)*'WEIGHTED from Refinitive'!$B$4*'ISSUE SCORE from EIKON'!X38)+('WEIGHTED from Refinitive'!$B$5*(1/3)*'ISSUE SCORE from EIKON'!AM38)+((1/3)*'WEIGHTED from Refinitive'!$B$8*'ISSUE SCORE from EIKON'!BB38)+(0.5*'WEIGHTED from Refinitive'!$B$10*'ISSUE SCORE from EIKON'!CF38)+((3/5)*'WEIGHTED from Refinitive'!$B$14*'ISSUE SCORE from EIKON'!DJ38)</f>
        <v>31.703351015798837</v>
      </c>
      <c r="E11" s="1">
        <f>('WEIGHTED from Refinitive'!$B$3*'ISSUE SCORE from EIKON'!J38)+((1/3)*'WEIGHTED from Refinitive'!$B$4*'ISSUE SCORE from EIKON'!Y38)+('WEIGHTED from Refinitive'!$B$5*(1/3)*'ISSUE SCORE from EIKON'!AN38)+((1/3)*'WEIGHTED from Refinitive'!$B$8*'ISSUE SCORE from EIKON'!BC38)+(0.5*'WEIGHTED from Refinitive'!$B$10*'ISSUE SCORE from EIKON'!CG38)+((3/5)*'WEIGHTED from Refinitive'!$B$14*'ISSUE SCORE from EIKON'!DK38)</f>
        <v>35.711980262112405</v>
      </c>
      <c r="F11" s="1">
        <f>('WEIGHTED from Refinitive'!$B$3*'ISSUE SCORE from EIKON'!K38)+((1/3)*'WEIGHTED from Refinitive'!$B$4*'ISSUE SCORE from EIKON'!Z38)+('WEIGHTED from Refinitive'!$B$5*(1/3)*'ISSUE SCORE from EIKON'!AO38)+((1/3)*'WEIGHTED from Refinitive'!$B$8*'ISSUE SCORE from EIKON'!BD38)+(0.5*'WEIGHTED from Refinitive'!$B$10*'ISSUE SCORE from EIKON'!CH38)+((3/5)*'WEIGHTED from Refinitive'!$B$14*'ISSUE SCORE from EIKON'!DL38)</f>
        <v>34.59044289044288</v>
      </c>
      <c r="G11" s="1">
        <f>('WEIGHTED from Refinitive'!$B$3*'ISSUE SCORE from EIKON'!L38)+((1/3)*'WEIGHTED from Refinitive'!$B$4*'ISSUE SCORE from EIKON'!AA38)+('WEIGHTED from Refinitive'!$B$5*(1/3)*'ISSUE SCORE from EIKON'!AP38)+((1/3)*'WEIGHTED from Refinitive'!$B$8*'ISSUE SCORE from EIKON'!BE38)+(0.5*'WEIGHTED from Refinitive'!$B$10*'ISSUE SCORE from EIKON'!CI38)+((3/5)*'WEIGHTED from Refinitive'!$B$14*'ISSUE SCORE from EIKON'!DM38)</f>
        <v>31.768369079726575</v>
      </c>
      <c r="H11" s="1">
        <f>('WEIGHTED from Refinitive'!$B$3*'ISSUE SCORE from EIKON'!M38)+((1/3)*'WEIGHTED from Refinitive'!$B$4*'ISSUE SCORE from EIKON'!AB38)+('WEIGHTED from Refinitive'!$B$5*(1/3)*'ISSUE SCORE from EIKON'!AQ38)+((1/3)*'WEIGHTED from Refinitive'!$B$8*'ISSUE SCORE from EIKON'!BF38)+(0.5*'WEIGHTED from Refinitive'!$B$10*'ISSUE SCORE from EIKON'!CJ38)+((3/5)*'WEIGHTED from Refinitive'!$B$14*'ISSUE SCORE from EIKON'!DN38)</f>
        <v>33.267322539483921</v>
      </c>
      <c r="I11" s="1">
        <f>('WEIGHTED from Refinitive'!$B$3*'ISSUE SCORE from EIKON'!N38)+((1/3)*'WEIGHTED from Refinitive'!$B$4*'ISSUE SCORE from EIKON'!AC38)+('WEIGHTED from Refinitive'!$B$5*(1/3)*'ISSUE SCORE from EIKON'!AR38)+((1/3)*'WEIGHTED from Refinitive'!$B$8*'ISSUE SCORE from EIKON'!BG38)+(0.5*'WEIGHTED from Refinitive'!$B$10*'ISSUE SCORE from EIKON'!CK38)+((3/5)*'WEIGHTED from Refinitive'!$B$14*'ISSUE SCORE from EIKON'!DO38)</f>
        <v>33.315780999630192</v>
      </c>
      <c r="J11" s="1">
        <f>('WEIGHTED from Refinitive'!$B$3*'ISSUE SCORE from EIKON'!O38)+((1/3)*'WEIGHTED from Refinitive'!$B$4*'ISSUE SCORE from EIKON'!AD38)+('WEIGHTED from Refinitive'!$B$5*(1/3)*'ISSUE SCORE from EIKON'!AS38)+((1/3)*'WEIGHTED from Refinitive'!$B$8*'ISSUE SCORE from EIKON'!BH38)+(0.5*'WEIGHTED from Refinitive'!$B$10*'ISSUE SCORE from EIKON'!CL38)+((3/5)*'WEIGHTED from Refinitive'!$B$14*'ISSUE SCORE from EIKON'!DP38)</f>
        <v>29.321374198717944</v>
      </c>
      <c r="K11" s="1">
        <f>('WEIGHTED from Refinitive'!$B$3*'ISSUE SCORE from EIKON'!P38)+((1/3)*'WEIGHTED from Refinitive'!$B$4*'ISSUE SCORE from EIKON'!AE38)+('WEIGHTED from Refinitive'!$B$5*(1/3)*'ISSUE SCORE from EIKON'!AT38)+((1/3)*'WEIGHTED from Refinitive'!$B$8*'ISSUE SCORE from EIKON'!BI38)+(0.5*'WEIGHTED from Refinitive'!$B$10*'ISSUE SCORE from EIKON'!CM38)+((3/5)*'WEIGHTED from Refinitive'!$B$14*'ISSUE SCORE from EIKON'!DQ38)</f>
        <v>32.3464360041623</v>
      </c>
      <c r="L11" s="1">
        <f>('WEIGHTED from Refinitive'!$B$3*'ISSUE SCORE from EIKON'!Q38)+((1/3)*'WEIGHTED from Refinitive'!$B$4*'ISSUE SCORE from EIKON'!AF38)+('WEIGHTED from Refinitive'!$B$5*(1/3)*'ISSUE SCORE from EIKON'!AU38)+((1/3)*'WEIGHTED from Refinitive'!$B$8*'ISSUE SCORE from EIKON'!BJ38)+(0.5*'WEIGHTED from Refinitive'!$B$10*'ISSUE SCORE from EIKON'!CN38)+((3/5)*'WEIGHTED from Refinitive'!$B$14*'ISSUE SCORE from EIKON'!DR38)</f>
        <v>28.861601423789857</v>
      </c>
      <c r="M11" s="1">
        <f>('WEIGHTED from Refinitive'!$B$3*'ISSUE SCORE from EIKON'!R38)+((1/3)*'WEIGHTED from Refinitive'!$B$4*'ISSUE SCORE from EIKON'!AG38)+('WEIGHTED from Refinitive'!$B$5*(1/3)*'ISSUE SCORE from EIKON'!AV38)+((1/3)*'WEIGHTED from Refinitive'!$B$8*'ISSUE SCORE from EIKON'!BK38)+(0.5*'WEIGHTED from Refinitive'!$B$10*'ISSUE SCORE from EIKON'!CO38)+((3/5)*'WEIGHTED from Refinitive'!$B$14*'ISSUE SCORE from EIKON'!DS38)</f>
        <v>34.013157561307096</v>
      </c>
      <c r="N11" s="1">
        <f>('WEIGHTED from Refinitive'!$B$3*'ISSUE SCORE from EIKON'!S38)+((1/3)*'WEIGHTED from Refinitive'!$B$4*'ISSUE SCORE from EIKON'!AH38)+('WEIGHTED from Refinitive'!$B$5*(1/3)*'ISSUE SCORE from EIKON'!AW38)+((1/3)*'WEIGHTED from Refinitive'!$B$8*'ISSUE SCORE from EIKON'!BL38)+(0.5*'WEIGHTED from Refinitive'!$B$10*'ISSUE SCORE from EIKON'!CP38)+((3/5)*'WEIGHTED from Refinitive'!$B$14*'ISSUE SCORE from EIKON'!DT38)</f>
        <v>32.882331855136719</v>
      </c>
      <c r="O11" s="1">
        <f>('WEIGHTED from Refinitive'!$B$3*'ISSUE SCORE from EIKON'!T38)+((1/3)*'WEIGHTED from Refinitive'!$B$4*'ISSUE SCORE from EIKON'!AI38)+('WEIGHTED from Refinitive'!$B$5*(1/3)*'ISSUE SCORE from EIKON'!AX38)+((1/3)*'WEIGHTED from Refinitive'!$B$8*'ISSUE SCORE from EIKON'!BM38)+(0.5*'WEIGHTED from Refinitive'!$B$10*'ISSUE SCORE from EIKON'!CQ38)+((3/5)*'WEIGHTED from Refinitive'!$B$14*'ISSUE SCORE from EIKON'!DU38)</f>
        <v>29.266578910482583</v>
      </c>
      <c r="P11" s="1">
        <f>('WEIGHTED from Refinitive'!$B$3*'ISSUE SCORE from EIKON'!U38)+((1/3)*'WEIGHTED from Refinitive'!$B$4*'ISSUE SCORE from EIKON'!AJ38)+('WEIGHTED from Refinitive'!$B$5*(1/3)*'ISSUE SCORE from EIKON'!AY38)+((1/3)*'WEIGHTED from Refinitive'!$B$8*'ISSUE SCORE from EIKON'!BN38)+(0.5*'WEIGHTED from Refinitive'!$B$10*'ISSUE SCORE from EIKON'!CR38)+((3/5)*'WEIGHTED from Refinitive'!$B$14*'ISSUE SCORE from EIKON'!DV38)</f>
        <v>0</v>
      </c>
    </row>
    <row r="12" spans="1:16" ht="15">
      <c r="A12" s="1" t="s">
        <v>668</v>
      </c>
      <c r="B12" s="1">
        <f>('WEIGHTED from Refinitive'!$B$3*'ISSUE SCORE from EIKON'!G39)+((1/3)*'WEIGHTED from Refinitive'!$B$4*'ISSUE SCORE from EIKON'!V39)+('WEIGHTED from Refinitive'!$B$5*(1/3)*'ISSUE SCORE from EIKON'!AK39)+((1/3)*'WEIGHTED from Refinitive'!$B$8*'ISSUE SCORE from EIKON'!AZ39)+(0.5*'WEIGHTED from Refinitive'!$B$10*'ISSUE SCORE from EIKON'!CD39)+((3/5)*'WEIGHTED from Refinitive'!$B$14*'ISSUE SCORE from EIKON'!DH39)</f>
        <v>23.990248888677577</v>
      </c>
      <c r="C12" s="1">
        <f>('WEIGHTED from Refinitive'!$B$3*'ISSUE SCORE from EIKON'!H39)+((1/3)*'WEIGHTED from Refinitive'!$B$4*'ISSUE SCORE from EIKON'!W39)+('WEIGHTED from Refinitive'!$B$5*(1/3)*'ISSUE SCORE from EIKON'!AL39)+((1/3)*'WEIGHTED from Refinitive'!$B$8*'ISSUE SCORE from EIKON'!BA39)+(0.5*'WEIGHTED from Refinitive'!$B$10*'ISSUE SCORE from EIKON'!CE39)+((3/5)*'WEIGHTED from Refinitive'!$B$14*'ISSUE SCORE from EIKON'!DI39)</f>
        <v>22.277872954889954</v>
      </c>
      <c r="D12" s="1">
        <f>('WEIGHTED from Refinitive'!$B$3*'ISSUE SCORE from EIKON'!I39)+((1/3)*'WEIGHTED from Refinitive'!$B$4*'ISSUE SCORE from EIKON'!X39)+('WEIGHTED from Refinitive'!$B$5*(1/3)*'ISSUE SCORE from EIKON'!AM39)+((1/3)*'WEIGHTED from Refinitive'!$B$8*'ISSUE SCORE from EIKON'!BB39)+(0.5*'WEIGHTED from Refinitive'!$B$10*'ISSUE SCORE from EIKON'!CF39)+((3/5)*'WEIGHTED from Refinitive'!$B$14*'ISSUE SCORE from EIKON'!DJ39)</f>
        <v>24.238841521180113</v>
      </c>
      <c r="E12" s="1">
        <f>('WEIGHTED from Refinitive'!$B$3*'ISSUE SCORE from EIKON'!J39)+((1/3)*'WEIGHTED from Refinitive'!$B$4*'ISSUE SCORE from EIKON'!Y39)+('WEIGHTED from Refinitive'!$B$5*(1/3)*'ISSUE SCORE from EIKON'!AN39)+((1/3)*'WEIGHTED from Refinitive'!$B$8*'ISSUE SCORE from EIKON'!BC39)+(0.5*'WEIGHTED from Refinitive'!$B$10*'ISSUE SCORE from EIKON'!CG39)+((3/5)*'WEIGHTED from Refinitive'!$B$14*'ISSUE SCORE from EIKON'!DK39)</f>
        <v>7.2576816745655464</v>
      </c>
      <c r="F12" s="1">
        <f>('WEIGHTED from Refinitive'!$B$3*'ISSUE SCORE from EIKON'!K39)+((1/3)*'WEIGHTED from Refinitive'!$B$4*'ISSUE SCORE from EIKON'!Z39)+('WEIGHTED from Refinitive'!$B$5*(1/3)*'ISSUE SCORE from EIKON'!AO39)+((1/3)*'WEIGHTED from Refinitive'!$B$8*'ISSUE SCORE from EIKON'!BD39)+(0.5*'WEIGHTED from Refinitive'!$B$10*'ISSUE SCORE from EIKON'!CH39)+((3/5)*'WEIGHTED from Refinitive'!$B$14*'ISSUE SCORE from EIKON'!DL39)</f>
        <v>8.3904574592074574</v>
      </c>
      <c r="G12" s="1">
        <f>('WEIGHTED from Refinitive'!$B$3*'ISSUE SCORE from EIKON'!L39)+((1/3)*'WEIGHTED from Refinitive'!$B$4*'ISSUE SCORE from EIKON'!AA39)+('WEIGHTED from Refinitive'!$B$5*(1/3)*'ISSUE SCORE from EIKON'!AP39)+((1/3)*'WEIGHTED from Refinitive'!$B$8*'ISSUE SCORE from EIKON'!BE39)+(0.5*'WEIGHTED from Refinitive'!$B$10*'ISSUE SCORE from EIKON'!CI39)+((3/5)*'WEIGHTED from Refinitive'!$B$14*'ISSUE SCORE from EIKON'!DM39)</f>
        <v>6.1432983625845505</v>
      </c>
      <c r="H12" s="1">
        <f>('WEIGHTED from Refinitive'!$B$3*'ISSUE SCORE from EIKON'!M39)+((1/3)*'WEIGHTED from Refinitive'!$B$4*'ISSUE SCORE from EIKON'!AB39)+('WEIGHTED from Refinitive'!$B$5*(1/3)*'ISSUE SCORE from EIKON'!AQ39)+((1/3)*'WEIGHTED from Refinitive'!$B$8*'ISSUE SCORE from EIKON'!BF39)+(0.5*'WEIGHTED from Refinitive'!$B$10*'ISSUE SCORE from EIKON'!CJ39)+((3/5)*'WEIGHTED from Refinitive'!$B$14*'ISSUE SCORE from EIKON'!DN39)</f>
        <v>6.6828495824030298</v>
      </c>
      <c r="I12" s="1">
        <f>('WEIGHTED from Refinitive'!$B$3*'ISSUE SCORE from EIKON'!N39)+((1/3)*'WEIGHTED from Refinitive'!$B$4*'ISSUE SCORE from EIKON'!AC39)+('WEIGHTED from Refinitive'!$B$5*(1/3)*'ISSUE SCORE from EIKON'!AR39)+((1/3)*'WEIGHTED from Refinitive'!$B$8*'ISSUE SCORE from EIKON'!BG39)+(0.5*'WEIGHTED from Refinitive'!$B$10*'ISSUE SCORE from EIKON'!CK39)+((3/5)*'WEIGHTED from Refinitive'!$B$14*'ISSUE SCORE from EIKON'!DO39)</f>
        <v>8.4749187394007848</v>
      </c>
      <c r="J12" s="1">
        <f>('WEIGHTED from Refinitive'!$B$3*'ISSUE SCORE from EIKON'!O39)+((1/3)*'WEIGHTED from Refinitive'!$B$4*'ISSUE SCORE from EIKON'!AD39)+('WEIGHTED from Refinitive'!$B$5*(1/3)*'ISSUE SCORE from EIKON'!AS39)+((1/3)*'WEIGHTED from Refinitive'!$B$8*'ISSUE SCORE from EIKON'!BH39)+(0.5*'WEIGHTED from Refinitive'!$B$10*'ISSUE SCORE from EIKON'!CL39)+((3/5)*'WEIGHTED from Refinitive'!$B$14*'ISSUE SCORE from EIKON'!DP39)</f>
        <v>10.159615384615378</v>
      </c>
      <c r="K12" s="1">
        <f>('WEIGHTED from Refinitive'!$B$3*'ISSUE SCORE from EIKON'!P39)+((1/3)*'WEIGHTED from Refinitive'!$B$4*'ISSUE SCORE from EIKON'!AE39)+('WEIGHTED from Refinitive'!$B$5*(1/3)*'ISSUE SCORE from EIKON'!AT39)+((1/3)*'WEIGHTED from Refinitive'!$B$8*'ISSUE SCORE from EIKON'!BI39)+(0.5*'WEIGHTED from Refinitive'!$B$10*'ISSUE SCORE from EIKON'!CM39)+((3/5)*'WEIGHTED from Refinitive'!$B$14*'ISSUE SCORE from EIKON'!DQ39)</f>
        <v>12.089145079139042</v>
      </c>
      <c r="L12" s="1">
        <f>('WEIGHTED from Refinitive'!$B$3*'ISSUE SCORE from EIKON'!Q39)+((1/3)*'WEIGHTED from Refinitive'!$B$4*'ISSUE SCORE from EIKON'!AF39)+('WEIGHTED from Refinitive'!$B$5*(1/3)*'ISSUE SCORE from EIKON'!AU39)+((1/3)*'WEIGHTED from Refinitive'!$B$8*'ISSUE SCORE from EIKON'!BJ39)+(0.5*'WEIGHTED from Refinitive'!$B$10*'ISSUE SCORE from EIKON'!CN39)+((3/5)*'WEIGHTED from Refinitive'!$B$14*'ISSUE SCORE from EIKON'!DR39)</f>
        <v>13.878963136641893</v>
      </c>
      <c r="M12" s="1">
        <f>('WEIGHTED from Refinitive'!$B$3*'ISSUE SCORE from EIKON'!R39)+((1/3)*'WEIGHTED from Refinitive'!$B$4*'ISSUE SCORE from EIKON'!AG39)+('WEIGHTED from Refinitive'!$B$5*(1/3)*'ISSUE SCORE from EIKON'!AV39)+((1/3)*'WEIGHTED from Refinitive'!$B$8*'ISSUE SCORE from EIKON'!BK39)+(0.5*'WEIGHTED from Refinitive'!$B$10*'ISSUE SCORE from EIKON'!CO39)+((3/5)*'WEIGHTED from Refinitive'!$B$14*'ISSUE SCORE from EIKON'!DS39)</f>
        <v>10.171875515931982</v>
      </c>
      <c r="N12" s="1">
        <f>('WEIGHTED from Refinitive'!$B$3*'ISSUE SCORE from EIKON'!S39)+((1/3)*'WEIGHTED from Refinitive'!$B$4*'ISSUE SCORE from EIKON'!AH39)+('WEIGHTED from Refinitive'!$B$5*(1/3)*'ISSUE SCORE from EIKON'!AW39)+((1/3)*'WEIGHTED from Refinitive'!$B$8*'ISSUE SCORE from EIKON'!BL39)+(0.5*'WEIGHTED from Refinitive'!$B$10*'ISSUE SCORE from EIKON'!CP39)+((3/5)*'WEIGHTED from Refinitive'!$B$14*'ISSUE SCORE from EIKON'!DT39)</f>
        <v>16.293787878787853</v>
      </c>
      <c r="O12" s="1">
        <f>('WEIGHTED from Refinitive'!$B$3*'ISSUE SCORE from EIKON'!T39)+((1/3)*'WEIGHTED from Refinitive'!$B$4*'ISSUE SCORE from EIKON'!AI39)+('WEIGHTED from Refinitive'!$B$5*(1/3)*'ISSUE SCORE from EIKON'!AX39)+((1/3)*'WEIGHTED from Refinitive'!$B$8*'ISSUE SCORE from EIKON'!BM39)+(0.5*'WEIGHTED from Refinitive'!$B$10*'ISSUE SCORE from EIKON'!CQ39)+((3/5)*'WEIGHTED from Refinitive'!$B$14*'ISSUE SCORE from EIKON'!DU39)</f>
        <v>17.563387287135384</v>
      </c>
      <c r="P12" s="1">
        <f>('WEIGHTED from Refinitive'!$B$3*'ISSUE SCORE from EIKON'!U39)+((1/3)*'WEIGHTED from Refinitive'!$B$4*'ISSUE SCORE from EIKON'!AJ39)+('WEIGHTED from Refinitive'!$B$5*(1/3)*'ISSUE SCORE from EIKON'!AY39)+((1/3)*'WEIGHTED from Refinitive'!$B$8*'ISSUE SCORE from EIKON'!BN39)+(0.5*'WEIGHTED from Refinitive'!$B$10*'ISSUE SCORE from EIKON'!CR39)+((3/5)*'WEIGHTED from Refinitive'!$B$14*'ISSUE SCORE from EIKON'!DV39)</f>
        <v>15.678700564971731</v>
      </c>
    </row>
    <row r="13" spans="1:16" ht="15">
      <c r="A13" s="1" t="s">
        <v>678</v>
      </c>
      <c r="B13" s="1">
        <f>('WEIGHTED from Refinitive'!$B$3*'ISSUE SCORE from EIKON'!G40)+((1/3)*'WEIGHTED from Refinitive'!$B$4*'ISSUE SCORE from EIKON'!V40)+('WEIGHTED from Refinitive'!$B$5*(1/3)*'ISSUE SCORE from EIKON'!AK40)+((1/3)*'WEIGHTED from Refinitive'!$B$8*'ISSUE SCORE from EIKON'!AZ40)+(0.5*'WEIGHTED from Refinitive'!$B$10*'ISSUE SCORE from EIKON'!CD40)+((3/5)*'WEIGHTED from Refinitive'!$B$14*'ISSUE SCORE from EIKON'!DH40)</f>
        <v>25.277112441783082</v>
      </c>
      <c r="C13" s="1">
        <f>('WEIGHTED from Refinitive'!$B$3*'ISSUE SCORE from EIKON'!H40)+((1/3)*'WEIGHTED from Refinitive'!$B$4*'ISSUE SCORE from EIKON'!W40)+('WEIGHTED from Refinitive'!$B$5*(1/3)*'ISSUE SCORE from EIKON'!AL40)+((1/3)*'WEIGHTED from Refinitive'!$B$8*'ISSUE SCORE from EIKON'!BA40)+(0.5*'WEIGHTED from Refinitive'!$B$10*'ISSUE SCORE from EIKON'!CE40)+((3/5)*'WEIGHTED from Refinitive'!$B$14*'ISSUE SCORE from EIKON'!DI40)</f>
        <v>24.529743589743585</v>
      </c>
      <c r="D13" s="1">
        <f>('WEIGHTED from Refinitive'!$B$3*'ISSUE SCORE from EIKON'!I40)+((1/3)*'WEIGHTED from Refinitive'!$B$4*'ISSUE SCORE from EIKON'!X40)+('WEIGHTED from Refinitive'!$B$5*(1/3)*'ISSUE SCORE from EIKON'!AM40)+((1/3)*'WEIGHTED from Refinitive'!$B$8*'ISSUE SCORE from EIKON'!BB40)+(0.5*'WEIGHTED from Refinitive'!$B$10*'ISSUE SCORE from EIKON'!CF40)+((3/5)*'WEIGHTED from Refinitive'!$B$14*'ISSUE SCORE from EIKON'!DJ40)</f>
        <v>23.177401454267098</v>
      </c>
      <c r="E13" s="1">
        <f>('WEIGHTED from Refinitive'!$B$3*'ISSUE SCORE from EIKON'!J40)+((1/3)*'WEIGHTED from Refinitive'!$B$4*'ISSUE SCORE from EIKON'!Y40)+('WEIGHTED from Refinitive'!$B$5*(1/3)*'ISSUE SCORE from EIKON'!AN40)+((1/3)*'WEIGHTED from Refinitive'!$B$8*'ISSUE SCORE from EIKON'!BC40)+(0.5*'WEIGHTED from Refinitive'!$B$10*'ISSUE SCORE from EIKON'!CG40)+((3/5)*'WEIGHTED from Refinitive'!$B$14*'ISSUE SCORE from EIKON'!DK40)</f>
        <v>19.73270056497174</v>
      </c>
      <c r="F13" s="1">
        <f>('WEIGHTED from Refinitive'!$B$3*'ISSUE SCORE from EIKON'!K40)+((1/3)*'WEIGHTED from Refinitive'!$B$4*'ISSUE SCORE from EIKON'!Z40)+('WEIGHTED from Refinitive'!$B$5*(1/3)*'ISSUE SCORE from EIKON'!AO40)+((1/3)*'WEIGHTED from Refinitive'!$B$8*'ISSUE SCORE from EIKON'!BD40)+(0.5*'WEIGHTED from Refinitive'!$B$10*'ISSUE SCORE from EIKON'!CH40)+((3/5)*'WEIGHTED from Refinitive'!$B$14*'ISSUE SCORE from EIKON'!DL40)</f>
        <v>20.28412698412696</v>
      </c>
      <c r="G13" s="1">
        <f>('WEIGHTED from Refinitive'!$B$3*'ISSUE SCORE from EIKON'!L40)+((1/3)*'WEIGHTED from Refinitive'!$B$4*'ISSUE SCORE from EIKON'!AA40)+('WEIGHTED from Refinitive'!$B$5*(1/3)*'ISSUE SCORE from EIKON'!AP40)+((1/3)*'WEIGHTED from Refinitive'!$B$8*'ISSUE SCORE from EIKON'!BE40)+(0.5*'WEIGHTED from Refinitive'!$B$10*'ISSUE SCORE from EIKON'!CI40)+((3/5)*'WEIGHTED from Refinitive'!$B$14*'ISSUE SCORE from EIKON'!DM40)</f>
        <v>16.682036775106056</v>
      </c>
      <c r="H13" s="1">
        <f>('WEIGHTED from Refinitive'!$B$3*'ISSUE SCORE from EIKON'!M40)+((1/3)*'WEIGHTED from Refinitive'!$B$4*'ISSUE SCORE from EIKON'!AB40)+('WEIGHTED from Refinitive'!$B$5*(1/3)*'ISSUE SCORE from EIKON'!AQ40)+((1/3)*'WEIGHTED from Refinitive'!$B$8*'ISSUE SCORE from EIKON'!BF40)+(0.5*'WEIGHTED from Refinitive'!$B$10*'ISSUE SCORE from EIKON'!CJ40)+((3/5)*'WEIGHTED from Refinitive'!$B$14*'ISSUE SCORE from EIKON'!DN40)</f>
        <v>14.557828282828272</v>
      </c>
      <c r="I13" s="1">
        <f>('WEIGHTED from Refinitive'!$B$3*'ISSUE SCORE from EIKON'!N40)+((1/3)*'WEIGHTED from Refinitive'!$B$4*'ISSUE SCORE from EIKON'!AC40)+('WEIGHTED from Refinitive'!$B$5*(1/3)*'ISSUE SCORE from EIKON'!AR40)+((1/3)*'WEIGHTED from Refinitive'!$B$8*'ISSUE SCORE from EIKON'!BG40)+(0.5*'WEIGHTED from Refinitive'!$B$10*'ISSUE SCORE from EIKON'!CK40)+((3/5)*'WEIGHTED from Refinitive'!$B$14*'ISSUE SCORE from EIKON'!DO40)</f>
        <v>13.431986531986507</v>
      </c>
      <c r="J13" s="1">
        <f>('WEIGHTED from Refinitive'!$B$3*'ISSUE SCORE from EIKON'!O40)+((1/3)*'WEIGHTED from Refinitive'!$B$4*'ISSUE SCORE from EIKON'!AD40)+('WEIGHTED from Refinitive'!$B$5*(1/3)*'ISSUE SCORE from EIKON'!AS40)+((1/3)*'WEIGHTED from Refinitive'!$B$8*'ISSUE SCORE from EIKON'!BH40)+(0.5*'WEIGHTED from Refinitive'!$B$10*'ISSUE SCORE from EIKON'!CL40)+((3/5)*'WEIGHTED from Refinitive'!$B$14*'ISSUE SCORE from EIKON'!DP40)</f>
        <v>0</v>
      </c>
      <c r="K13" s="1">
        <f>('WEIGHTED from Refinitive'!$B$3*'ISSUE SCORE from EIKON'!P40)+((1/3)*'WEIGHTED from Refinitive'!$B$4*'ISSUE SCORE from EIKON'!AE40)+('WEIGHTED from Refinitive'!$B$5*(1/3)*'ISSUE SCORE from EIKON'!AT40)+((1/3)*'WEIGHTED from Refinitive'!$B$8*'ISSUE SCORE from EIKON'!BI40)+(0.5*'WEIGHTED from Refinitive'!$B$10*'ISSUE SCORE from EIKON'!CM40)+((3/5)*'WEIGHTED from Refinitive'!$B$14*'ISSUE SCORE from EIKON'!DQ40)</f>
        <v>0</v>
      </c>
      <c r="L13" s="1">
        <f>('WEIGHTED from Refinitive'!$B$3*'ISSUE SCORE from EIKON'!Q40)+((1/3)*'WEIGHTED from Refinitive'!$B$4*'ISSUE SCORE from EIKON'!AF40)+('WEIGHTED from Refinitive'!$B$5*(1/3)*'ISSUE SCORE from EIKON'!AU40)+((1/3)*'WEIGHTED from Refinitive'!$B$8*'ISSUE SCORE from EIKON'!BJ40)+(0.5*'WEIGHTED from Refinitive'!$B$10*'ISSUE SCORE from EIKON'!CN40)+((3/5)*'WEIGHTED from Refinitive'!$B$14*'ISSUE SCORE from EIKON'!DR40)</f>
        <v>0</v>
      </c>
      <c r="M13" s="1">
        <f>('WEIGHTED from Refinitive'!$B$3*'ISSUE SCORE from EIKON'!R40)+((1/3)*'WEIGHTED from Refinitive'!$B$4*'ISSUE SCORE from EIKON'!AG40)+('WEIGHTED from Refinitive'!$B$5*(1/3)*'ISSUE SCORE from EIKON'!AV40)+((1/3)*'WEIGHTED from Refinitive'!$B$8*'ISSUE SCORE from EIKON'!BK40)+(0.5*'WEIGHTED from Refinitive'!$B$10*'ISSUE SCORE from EIKON'!CO40)+((3/5)*'WEIGHTED from Refinitive'!$B$14*'ISSUE SCORE from EIKON'!DS40)</f>
        <v>0</v>
      </c>
      <c r="N13" s="1">
        <f>('WEIGHTED from Refinitive'!$B$3*'ISSUE SCORE from EIKON'!S40)+((1/3)*'WEIGHTED from Refinitive'!$B$4*'ISSUE SCORE from EIKON'!AH40)+('WEIGHTED from Refinitive'!$B$5*(1/3)*'ISSUE SCORE from EIKON'!AW40)+((1/3)*'WEIGHTED from Refinitive'!$B$8*'ISSUE SCORE from EIKON'!BL40)+(0.5*'WEIGHTED from Refinitive'!$B$10*'ISSUE SCORE from EIKON'!CP40)+((3/5)*'WEIGHTED from Refinitive'!$B$14*'ISSUE SCORE from EIKON'!DT40)</f>
        <v>0</v>
      </c>
      <c r="O13" s="1">
        <f>('WEIGHTED from Refinitive'!$B$3*'ISSUE SCORE from EIKON'!T40)+((1/3)*'WEIGHTED from Refinitive'!$B$4*'ISSUE SCORE from EIKON'!AI40)+('WEIGHTED from Refinitive'!$B$5*(1/3)*'ISSUE SCORE from EIKON'!AX40)+((1/3)*'WEIGHTED from Refinitive'!$B$8*'ISSUE SCORE from EIKON'!BM40)+(0.5*'WEIGHTED from Refinitive'!$B$10*'ISSUE SCORE from EIKON'!CQ40)+((3/5)*'WEIGHTED from Refinitive'!$B$14*'ISSUE SCORE from EIKON'!DU40)</f>
        <v>0</v>
      </c>
      <c r="P13" s="1">
        <f>('WEIGHTED from Refinitive'!$B$3*'ISSUE SCORE from EIKON'!U40)+((1/3)*'WEIGHTED from Refinitive'!$B$4*'ISSUE SCORE from EIKON'!AJ40)+('WEIGHTED from Refinitive'!$B$5*(1/3)*'ISSUE SCORE from EIKON'!AY40)+((1/3)*'WEIGHTED from Refinitive'!$B$8*'ISSUE SCORE from EIKON'!BN40)+(0.5*'WEIGHTED from Refinitive'!$B$10*'ISSUE SCORE from EIKON'!CR40)+((3/5)*'WEIGHTED from Refinitive'!$B$14*'ISSUE SCORE from EIKON'!DV40)</f>
        <v>0</v>
      </c>
    </row>
    <row r="14" spans="1:16" ht="15">
      <c r="A14" s="1" t="s">
        <v>821</v>
      </c>
      <c r="B14" s="1">
        <f>('WEIGHTED from Refinitive'!$B$3*'ISSUE SCORE from EIKON'!G41)+((1/3)*'WEIGHTED from Refinitive'!$B$4*'ISSUE SCORE from EIKON'!V41)+('WEIGHTED from Refinitive'!$B$5*(1/3)*'ISSUE SCORE from EIKON'!AK41)+((1/3)*'WEIGHTED from Refinitive'!$B$8*'ISSUE SCORE from EIKON'!AZ41)+(0.5*'WEIGHTED from Refinitive'!$B$10*'ISSUE SCORE from EIKON'!CD41)+((3/5)*'WEIGHTED from Refinitive'!$B$14*'ISSUE SCORE from EIKON'!DH41)</f>
        <v>32.335520163646976</v>
      </c>
      <c r="C14" s="1">
        <f>('WEIGHTED from Refinitive'!$B$3*'ISSUE SCORE from EIKON'!H41)+((1/3)*'WEIGHTED from Refinitive'!$B$4*'ISSUE SCORE from EIKON'!W41)+('WEIGHTED from Refinitive'!$B$5*(1/3)*'ISSUE SCORE from EIKON'!AL41)+((1/3)*'WEIGHTED from Refinitive'!$B$8*'ISSUE SCORE from EIKON'!BA41)+(0.5*'WEIGHTED from Refinitive'!$B$10*'ISSUE SCORE from EIKON'!CE41)+((3/5)*'WEIGHTED from Refinitive'!$B$14*'ISSUE SCORE from EIKON'!DI41)</f>
        <v>31.044281337549346</v>
      </c>
      <c r="D14" s="1">
        <f>('WEIGHTED from Refinitive'!$B$3*'ISSUE SCORE from EIKON'!I41)+((1/3)*'WEIGHTED from Refinitive'!$B$4*'ISSUE SCORE from EIKON'!X41)+('WEIGHTED from Refinitive'!$B$5*(1/3)*'ISSUE SCORE from EIKON'!AM41)+((1/3)*'WEIGHTED from Refinitive'!$B$8*'ISSUE SCORE from EIKON'!BB41)+(0.5*'WEIGHTED from Refinitive'!$B$10*'ISSUE SCORE from EIKON'!CF41)+((3/5)*'WEIGHTED from Refinitive'!$B$14*'ISSUE SCORE from EIKON'!DJ41)</f>
        <v>20.374831312955536</v>
      </c>
      <c r="E14" s="1">
        <f>('WEIGHTED from Refinitive'!$B$3*'ISSUE SCORE from EIKON'!J41)+((1/3)*'WEIGHTED from Refinitive'!$B$4*'ISSUE SCORE from EIKON'!Y41)+('WEIGHTED from Refinitive'!$B$5*(1/3)*'ISSUE SCORE from EIKON'!AN41)+((1/3)*'WEIGHTED from Refinitive'!$B$8*'ISSUE SCORE from EIKON'!BC41)+(0.5*'WEIGHTED from Refinitive'!$B$10*'ISSUE SCORE from EIKON'!CG41)+((3/5)*'WEIGHTED from Refinitive'!$B$14*'ISSUE SCORE from EIKON'!DK41)</f>
        <v>26.563891839625189</v>
      </c>
      <c r="F14" s="1">
        <f>('WEIGHTED from Refinitive'!$B$3*'ISSUE SCORE from EIKON'!K41)+((1/3)*'WEIGHTED from Refinitive'!$B$4*'ISSUE SCORE from EIKON'!Z41)+('WEIGHTED from Refinitive'!$B$5*(1/3)*'ISSUE SCORE from EIKON'!AO41)+((1/3)*'WEIGHTED from Refinitive'!$B$8*'ISSUE SCORE from EIKON'!BD41)+(0.5*'WEIGHTED from Refinitive'!$B$10*'ISSUE SCORE from EIKON'!CH41)+((3/5)*'WEIGHTED from Refinitive'!$B$14*'ISSUE SCORE from EIKON'!DL41)</f>
        <v>20.980588384361944</v>
      </c>
      <c r="G14" s="1">
        <f>('WEIGHTED from Refinitive'!$B$3*'ISSUE SCORE from EIKON'!L41)+((1/3)*'WEIGHTED from Refinitive'!$B$4*'ISSUE SCORE from EIKON'!AA41)+('WEIGHTED from Refinitive'!$B$5*(1/3)*'ISSUE SCORE from EIKON'!AP41)+((1/3)*'WEIGHTED from Refinitive'!$B$8*'ISSUE SCORE from EIKON'!BE41)+(0.5*'WEIGHTED from Refinitive'!$B$10*'ISSUE SCORE from EIKON'!CI41)+((3/5)*'WEIGHTED from Refinitive'!$B$14*'ISSUE SCORE from EIKON'!DM41)</f>
        <v>18.625160418777423</v>
      </c>
      <c r="H14" s="1">
        <f>('WEIGHTED from Refinitive'!$B$3*'ISSUE SCORE from EIKON'!M41)+((1/3)*'WEIGHTED from Refinitive'!$B$4*'ISSUE SCORE from EIKON'!AB41)+('WEIGHTED from Refinitive'!$B$5*(1/3)*'ISSUE SCORE from EIKON'!AQ41)+((1/3)*'WEIGHTED from Refinitive'!$B$8*'ISSUE SCORE from EIKON'!BF41)+(0.5*'WEIGHTED from Refinitive'!$B$10*'ISSUE SCORE from EIKON'!CJ41)+((3/5)*'WEIGHTED from Refinitive'!$B$14*'ISSUE SCORE from EIKON'!DN41)</f>
        <v>17.966061436565013</v>
      </c>
      <c r="I14" s="1">
        <f>('WEIGHTED from Refinitive'!$B$3*'ISSUE SCORE from EIKON'!N41)+((1/3)*'WEIGHTED from Refinitive'!$B$4*'ISSUE SCORE from EIKON'!AC41)+('WEIGHTED from Refinitive'!$B$5*(1/3)*'ISSUE SCORE from EIKON'!AR41)+((1/3)*'WEIGHTED from Refinitive'!$B$8*'ISSUE SCORE from EIKON'!BG41)+(0.5*'WEIGHTED from Refinitive'!$B$10*'ISSUE SCORE from EIKON'!CK41)+((3/5)*'WEIGHTED from Refinitive'!$B$14*'ISSUE SCORE from EIKON'!DO41)</f>
        <v>16.978346733825543</v>
      </c>
      <c r="J14" s="1">
        <f>('WEIGHTED from Refinitive'!$B$3*'ISSUE SCORE from EIKON'!O41)+((1/3)*'WEIGHTED from Refinitive'!$B$4*'ISSUE SCORE from EIKON'!AD41)+('WEIGHTED from Refinitive'!$B$5*(1/3)*'ISSUE SCORE from EIKON'!AS41)+((1/3)*'WEIGHTED from Refinitive'!$B$8*'ISSUE SCORE from EIKON'!BH41)+(0.5*'WEIGHTED from Refinitive'!$B$10*'ISSUE SCORE from EIKON'!CL41)+((3/5)*'WEIGHTED from Refinitive'!$B$14*'ISSUE SCORE from EIKON'!DP41)</f>
        <v>12.130169561621143</v>
      </c>
      <c r="K14" s="1">
        <f>('WEIGHTED from Refinitive'!$B$3*'ISSUE SCORE from EIKON'!P41)+((1/3)*'WEIGHTED from Refinitive'!$B$4*'ISSUE SCORE from EIKON'!AE41)+('WEIGHTED from Refinitive'!$B$5*(1/3)*'ISSUE SCORE from EIKON'!AT41)+((1/3)*'WEIGHTED from Refinitive'!$B$8*'ISSUE SCORE from EIKON'!BI41)+(0.5*'WEIGHTED from Refinitive'!$B$10*'ISSUE SCORE from EIKON'!CM41)+((3/5)*'WEIGHTED from Refinitive'!$B$14*'ISSUE SCORE from EIKON'!DQ41)</f>
        <v>12.599574873040002</v>
      </c>
      <c r="L14" s="1">
        <f>('WEIGHTED from Refinitive'!$B$3*'ISSUE SCORE from EIKON'!Q41)+((1/3)*'WEIGHTED from Refinitive'!$B$4*'ISSUE SCORE from EIKON'!AF41)+('WEIGHTED from Refinitive'!$B$5*(1/3)*'ISSUE SCORE from EIKON'!AU41)+((1/3)*'WEIGHTED from Refinitive'!$B$8*'ISSUE SCORE from EIKON'!BJ41)+(0.5*'WEIGHTED from Refinitive'!$B$10*'ISSUE SCORE from EIKON'!CN41)+((3/5)*'WEIGHTED from Refinitive'!$B$14*'ISSUE SCORE from EIKON'!DR41)</f>
        <v>0</v>
      </c>
      <c r="M14" s="1">
        <f>('WEIGHTED from Refinitive'!$B$3*'ISSUE SCORE from EIKON'!R41)+((1/3)*'WEIGHTED from Refinitive'!$B$4*'ISSUE SCORE from EIKON'!AG41)+('WEIGHTED from Refinitive'!$B$5*(1/3)*'ISSUE SCORE from EIKON'!AV41)+((1/3)*'WEIGHTED from Refinitive'!$B$8*'ISSUE SCORE from EIKON'!BK41)+(0.5*'WEIGHTED from Refinitive'!$B$10*'ISSUE SCORE from EIKON'!CO41)+((3/5)*'WEIGHTED from Refinitive'!$B$14*'ISSUE SCORE from EIKON'!DS41)</f>
        <v>0</v>
      </c>
      <c r="N14" s="1">
        <f>('WEIGHTED from Refinitive'!$B$3*'ISSUE SCORE from EIKON'!S41)+((1/3)*'WEIGHTED from Refinitive'!$B$4*'ISSUE SCORE from EIKON'!AH41)+('WEIGHTED from Refinitive'!$B$5*(1/3)*'ISSUE SCORE from EIKON'!AW41)+((1/3)*'WEIGHTED from Refinitive'!$B$8*'ISSUE SCORE from EIKON'!BL41)+(0.5*'WEIGHTED from Refinitive'!$B$10*'ISSUE SCORE from EIKON'!CP41)+((3/5)*'WEIGHTED from Refinitive'!$B$14*'ISSUE SCORE from EIKON'!DT41)</f>
        <v>0</v>
      </c>
      <c r="O14" s="1">
        <f>('WEIGHTED from Refinitive'!$B$3*'ISSUE SCORE from EIKON'!T41)+((1/3)*'WEIGHTED from Refinitive'!$B$4*'ISSUE SCORE from EIKON'!AI41)+('WEIGHTED from Refinitive'!$B$5*(1/3)*'ISSUE SCORE from EIKON'!AX41)+((1/3)*'WEIGHTED from Refinitive'!$B$8*'ISSUE SCORE from EIKON'!BM41)+(0.5*'WEIGHTED from Refinitive'!$B$10*'ISSUE SCORE from EIKON'!CQ41)+((3/5)*'WEIGHTED from Refinitive'!$B$14*'ISSUE SCORE from EIKON'!DU41)</f>
        <v>0</v>
      </c>
      <c r="P14" s="1">
        <f>('WEIGHTED from Refinitive'!$B$3*'ISSUE SCORE from EIKON'!U41)+((1/3)*'WEIGHTED from Refinitive'!$B$4*'ISSUE SCORE from EIKON'!AJ41)+('WEIGHTED from Refinitive'!$B$5*(1/3)*'ISSUE SCORE from EIKON'!AY41)+((1/3)*'WEIGHTED from Refinitive'!$B$8*'ISSUE SCORE from EIKON'!BN41)+(0.5*'WEIGHTED from Refinitive'!$B$10*'ISSUE SCORE from EIKON'!CR41)+((3/5)*'WEIGHTED from Refinitive'!$B$14*'ISSUE SCORE from EIKON'!DV41)</f>
        <v>0</v>
      </c>
    </row>
    <row r="15" spans="1:16" ht="15">
      <c r="A15" s="1" t="s">
        <v>692</v>
      </c>
      <c r="B15" s="1">
        <f>('WEIGHTED from Refinitive'!$B$3*'ISSUE SCORE from EIKON'!G42)+((1/3)*'WEIGHTED from Refinitive'!$B$4*'ISSUE SCORE from EIKON'!V42)+('WEIGHTED from Refinitive'!$B$5*(1/3)*'ISSUE SCORE from EIKON'!AK42)+((1/3)*'WEIGHTED from Refinitive'!$B$8*'ISSUE SCORE from EIKON'!AZ42)+(0.5*'WEIGHTED from Refinitive'!$B$10*'ISSUE SCORE from EIKON'!CD42)+((3/5)*'WEIGHTED from Refinitive'!$B$14*'ISSUE SCORE from EIKON'!DH42)</f>
        <v>23.144194590142611</v>
      </c>
      <c r="C15" s="1">
        <f>('WEIGHTED from Refinitive'!$B$3*'ISSUE SCORE from EIKON'!H42)+((1/3)*'WEIGHTED from Refinitive'!$B$4*'ISSUE SCORE from EIKON'!W42)+('WEIGHTED from Refinitive'!$B$5*(1/3)*'ISSUE SCORE from EIKON'!AL42)+((1/3)*'WEIGHTED from Refinitive'!$B$8*'ISSUE SCORE from EIKON'!BA42)+(0.5*'WEIGHTED from Refinitive'!$B$10*'ISSUE SCORE from EIKON'!CE42)+((3/5)*'WEIGHTED from Refinitive'!$B$14*'ISSUE SCORE from EIKON'!DI42)</f>
        <v>24.487657827563083</v>
      </c>
      <c r="D15" s="1">
        <f>('WEIGHTED from Refinitive'!$B$3*'ISSUE SCORE from EIKON'!I42)+((1/3)*'WEIGHTED from Refinitive'!$B$4*'ISSUE SCORE from EIKON'!X42)+('WEIGHTED from Refinitive'!$B$5*(1/3)*'ISSUE SCORE from EIKON'!AM42)+((1/3)*'WEIGHTED from Refinitive'!$B$8*'ISSUE SCORE from EIKON'!BB42)+(0.5*'WEIGHTED from Refinitive'!$B$10*'ISSUE SCORE from EIKON'!CF42)+((3/5)*'WEIGHTED from Refinitive'!$B$14*'ISSUE SCORE from EIKON'!DJ42)</f>
        <v>32.164872800372322</v>
      </c>
      <c r="E15" s="1">
        <f>('WEIGHTED from Refinitive'!$B$3*'ISSUE SCORE from EIKON'!J42)+((1/3)*'WEIGHTED from Refinitive'!$B$4*'ISSUE SCORE from EIKON'!Y42)+('WEIGHTED from Refinitive'!$B$5*(1/3)*'ISSUE SCORE from EIKON'!AN42)+((1/3)*'WEIGHTED from Refinitive'!$B$8*'ISSUE SCORE from EIKON'!BC42)+(0.5*'WEIGHTED from Refinitive'!$B$10*'ISSUE SCORE from EIKON'!CG42)+((3/5)*'WEIGHTED from Refinitive'!$B$14*'ISSUE SCORE from EIKON'!DK42)</f>
        <v>33.829569587456426</v>
      </c>
      <c r="F15" s="1">
        <f>('WEIGHTED from Refinitive'!$B$3*'ISSUE SCORE from EIKON'!K42)+((1/3)*'WEIGHTED from Refinitive'!$B$4*'ISSUE SCORE from EIKON'!Z42)+('WEIGHTED from Refinitive'!$B$5*(1/3)*'ISSUE SCORE from EIKON'!AO42)+((1/3)*'WEIGHTED from Refinitive'!$B$8*'ISSUE SCORE from EIKON'!BD42)+(0.5*'WEIGHTED from Refinitive'!$B$10*'ISSUE SCORE from EIKON'!CH42)+((3/5)*'WEIGHTED from Refinitive'!$B$14*'ISSUE SCORE from EIKON'!DL42)</f>
        <v>29.202395135728459</v>
      </c>
      <c r="G15" s="1">
        <f>('WEIGHTED from Refinitive'!$B$3*'ISSUE SCORE from EIKON'!L42)+((1/3)*'WEIGHTED from Refinitive'!$B$4*'ISSUE SCORE from EIKON'!AA42)+('WEIGHTED from Refinitive'!$B$5*(1/3)*'ISSUE SCORE from EIKON'!AP42)+((1/3)*'WEIGHTED from Refinitive'!$B$8*'ISSUE SCORE from EIKON'!BE42)+(0.5*'WEIGHTED from Refinitive'!$B$10*'ISSUE SCORE from EIKON'!CI42)+((3/5)*'WEIGHTED from Refinitive'!$B$14*'ISSUE SCORE from EIKON'!DM42)</f>
        <v>30.395024203534835</v>
      </c>
      <c r="H15" s="1">
        <f>('WEIGHTED from Refinitive'!$B$3*'ISSUE SCORE from EIKON'!M42)+((1/3)*'WEIGHTED from Refinitive'!$B$4*'ISSUE SCORE from EIKON'!AB42)+('WEIGHTED from Refinitive'!$B$5*(1/3)*'ISSUE SCORE from EIKON'!AQ42)+((1/3)*'WEIGHTED from Refinitive'!$B$8*'ISSUE SCORE from EIKON'!BF42)+(0.5*'WEIGHTED from Refinitive'!$B$10*'ISSUE SCORE from EIKON'!CJ42)+((3/5)*'WEIGHTED from Refinitive'!$B$14*'ISSUE SCORE from EIKON'!DN42)</f>
        <v>33.084973273827103</v>
      </c>
      <c r="I15" s="1">
        <f>('WEIGHTED from Refinitive'!$B$3*'ISSUE SCORE from EIKON'!N42)+((1/3)*'WEIGHTED from Refinitive'!$B$4*'ISSUE SCORE from EIKON'!AC42)+('WEIGHTED from Refinitive'!$B$5*(1/3)*'ISSUE SCORE from EIKON'!AR42)+((1/3)*'WEIGHTED from Refinitive'!$B$8*'ISSUE SCORE from EIKON'!BG42)+(0.5*'WEIGHTED from Refinitive'!$B$10*'ISSUE SCORE from EIKON'!CK42)+((3/5)*'WEIGHTED from Refinitive'!$B$14*'ISSUE SCORE from EIKON'!DO42)</f>
        <v>33.171582165131568</v>
      </c>
      <c r="J15" s="1">
        <f>('WEIGHTED from Refinitive'!$B$3*'ISSUE SCORE from EIKON'!O42)+((1/3)*'WEIGHTED from Refinitive'!$B$4*'ISSUE SCORE from EIKON'!AD42)+('WEIGHTED from Refinitive'!$B$5*(1/3)*'ISSUE SCORE from EIKON'!AS42)+((1/3)*'WEIGHTED from Refinitive'!$B$8*'ISSUE SCORE from EIKON'!BH42)+(0.5*'WEIGHTED from Refinitive'!$B$10*'ISSUE SCORE from EIKON'!CL42)+((3/5)*'WEIGHTED from Refinitive'!$B$14*'ISSUE SCORE from EIKON'!DP42)</f>
        <v>30.568222096530906</v>
      </c>
      <c r="K15" s="1">
        <f>('WEIGHTED from Refinitive'!$B$3*'ISSUE SCORE from EIKON'!P42)+((1/3)*'WEIGHTED from Refinitive'!$B$4*'ISSUE SCORE from EIKON'!AE42)+('WEIGHTED from Refinitive'!$B$5*(1/3)*'ISSUE SCORE from EIKON'!AT42)+((1/3)*'WEIGHTED from Refinitive'!$B$8*'ISSUE SCORE from EIKON'!BI42)+(0.5*'WEIGHTED from Refinitive'!$B$10*'ISSUE SCORE from EIKON'!CM42)+((3/5)*'WEIGHTED from Refinitive'!$B$14*'ISSUE SCORE from EIKON'!DQ42)</f>
        <v>31.694569174225776</v>
      </c>
      <c r="L15" s="1">
        <f>('WEIGHTED from Refinitive'!$B$3*'ISSUE SCORE from EIKON'!Q42)+((1/3)*'WEIGHTED from Refinitive'!$B$4*'ISSUE SCORE from EIKON'!AF42)+('WEIGHTED from Refinitive'!$B$5*(1/3)*'ISSUE SCORE from EIKON'!AU42)+((1/3)*'WEIGHTED from Refinitive'!$B$8*'ISSUE SCORE from EIKON'!BJ42)+(0.5*'WEIGHTED from Refinitive'!$B$10*'ISSUE SCORE from EIKON'!CN42)+((3/5)*'WEIGHTED from Refinitive'!$B$14*'ISSUE SCORE from EIKON'!DR42)</f>
        <v>32.681919191164923</v>
      </c>
      <c r="M15" s="1">
        <f>('WEIGHTED from Refinitive'!$B$3*'ISSUE SCORE from EIKON'!R42)+((1/3)*'WEIGHTED from Refinitive'!$B$4*'ISSUE SCORE from EIKON'!AG42)+('WEIGHTED from Refinitive'!$B$5*(1/3)*'ISSUE SCORE from EIKON'!AV42)+((1/3)*'WEIGHTED from Refinitive'!$B$8*'ISSUE SCORE from EIKON'!BK42)+(0.5*'WEIGHTED from Refinitive'!$B$10*'ISSUE SCORE from EIKON'!CO42)+((3/5)*'WEIGHTED from Refinitive'!$B$14*'ISSUE SCORE from EIKON'!DS42)</f>
        <v>32.274114334871335</v>
      </c>
      <c r="N15" s="1">
        <f>('WEIGHTED from Refinitive'!$B$3*'ISSUE SCORE from EIKON'!S42)+((1/3)*'WEIGHTED from Refinitive'!$B$4*'ISSUE SCORE from EIKON'!AH42)+('WEIGHTED from Refinitive'!$B$5*(1/3)*'ISSUE SCORE from EIKON'!AW42)+((1/3)*'WEIGHTED from Refinitive'!$B$8*'ISSUE SCORE from EIKON'!BL42)+(0.5*'WEIGHTED from Refinitive'!$B$10*'ISSUE SCORE from EIKON'!CP42)+((3/5)*'WEIGHTED from Refinitive'!$B$14*'ISSUE SCORE from EIKON'!DT42)</f>
        <v>34.747727272727253</v>
      </c>
      <c r="O15" s="1">
        <f>('WEIGHTED from Refinitive'!$B$3*'ISSUE SCORE from EIKON'!T42)+((1/3)*'WEIGHTED from Refinitive'!$B$4*'ISSUE SCORE from EIKON'!AI42)+('WEIGHTED from Refinitive'!$B$5*(1/3)*'ISSUE SCORE from EIKON'!AX42)+((1/3)*'WEIGHTED from Refinitive'!$B$8*'ISSUE SCORE from EIKON'!BM42)+(0.5*'WEIGHTED from Refinitive'!$B$10*'ISSUE SCORE from EIKON'!CQ42)+((3/5)*'WEIGHTED from Refinitive'!$B$14*'ISSUE SCORE from EIKON'!DU42)</f>
        <v>37.170588798206381</v>
      </c>
      <c r="P15" s="1">
        <f>('WEIGHTED from Refinitive'!$B$3*'ISSUE SCORE from EIKON'!U42)+((1/3)*'WEIGHTED from Refinitive'!$B$4*'ISSUE SCORE from EIKON'!AJ42)+('WEIGHTED from Refinitive'!$B$5*(1/3)*'ISSUE SCORE from EIKON'!AY42)+((1/3)*'WEIGHTED from Refinitive'!$B$8*'ISSUE SCORE from EIKON'!BN42)+(0.5*'WEIGHTED from Refinitive'!$B$10*'ISSUE SCORE from EIKON'!CR42)+((3/5)*'WEIGHTED from Refinitive'!$B$14*'ISSUE SCORE from EIKON'!DV42)</f>
        <v>0</v>
      </c>
    </row>
    <row r="16" spans="1:16" ht="15">
      <c r="A16" s="1" t="s">
        <v>675</v>
      </c>
      <c r="B16" s="1">
        <f>('WEIGHTED from Refinitive'!$B$3*'ISSUE SCORE from EIKON'!G43)+((1/3)*'WEIGHTED from Refinitive'!$B$4*'ISSUE SCORE from EIKON'!V43)+('WEIGHTED from Refinitive'!$B$5*(1/3)*'ISSUE SCORE from EIKON'!AK43)+((1/3)*'WEIGHTED from Refinitive'!$B$8*'ISSUE SCORE from EIKON'!AZ43)+(0.5*'WEIGHTED from Refinitive'!$B$10*'ISSUE SCORE from EIKON'!CD43)+((3/5)*'WEIGHTED from Refinitive'!$B$14*'ISSUE SCORE from EIKON'!DH43)</f>
        <v>22.466897615131565</v>
      </c>
      <c r="C16" s="1">
        <f>('WEIGHTED from Refinitive'!$B$3*'ISSUE SCORE from EIKON'!H43)+((1/3)*'WEIGHTED from Refinitive'!$B$4*'ISSUE SCORE from EIKON'!W43)+('WEIGHTED from Refinitive'!$B$5*(1/3)*'ISSUE SCORE from EIKON'!AL43)+((1/3)*'WEIGHTED from Refinitive'!$B$8*'ISSUE SCORE from EIKON'!BA43)+(0.5*'WEIGHTED from Refinitive'!$B$10*'ISSUE SCORE from EIKON'!CE43)+((3/5)*'WEIGHTED from Refinitive'!$B$14*'ISSUE SCORE from EIKON'!DI43)</f>
        <v>13.908297274656874</v>
      </c>
      <c r="D16" s="1">
        <f>('WEIGHTED from Refinitive'!$B$3*'ISSUE SCORE from EIKON'!I43)+((1/3)*'WEIGHTED from Refinitive'!$B$4*'ISSUE SCORE from EIKON'!X43)+('WEIGHTED from Refinitive'!$B$5*(1/3)*'ISSUE SCORE from EIKON'!AM43)+((1/3)*'WEIGHTED from Refinitive'!$B$8*'ISSUE SCORE from EIKON'!BB43)+(0.5*'WEIGHTED from Refinitive'!$B$10*'ISSUE SCORE from EIKON'!CF43)+((3/5)*'WEIGHTED from Refinitive'!$B$14*'ISSUE SCORE from EIKON'!DJ43)</f>
        <v>8.5258781558726611</v>
      </c>
      <c r="E16" s="1">
        <f>('WEIGHTED from Refinitive'!$B$3*'ISSUE SCORE from EIKON'!J43)+((1/3)*'WEIGHTED from Refinitive'!$B$4*'ISSUE SCORE from EIKON'!Y43)+('WEIGHTED from Refinitive'!$B$5*(1/3)*'ISSUE SCORE from EIKON'!AN43)+((1/3)*'WEIGHTED from Refinitive'!$B$8*'ISSUE SCORE from EIKON'!BC43)+(0.5*'WEIGHTED from Refinitive'!$B$10*'ISSUE SCORE from EIKON'!CG43)+((3/5)*'WEIGHTED from Refinitive'!$B$14*'ISSUE SCORE from EIKON'!DK43)</f>
        <v>9.5166025599931476</v>
      </c>
      <c r="F16" s="1">
        <f>('WEIGHTED from Refinitive'!$B$3*'ISSUE SCORE from EIKON'!K43)+((1/3)*'WEIGHTED from Refinitive'!$B$4*'ISSUE SCORE from EIKON'!Z43)+('WEIGHTED from Refinitive'!$B$5*(1/3)*'ISSUE SCORE from EIKON'!AO43)+((1/3)*'WEIGHTED from Refinitive'!$B$8*'ISSUE SCORE from EIKON'!BD43)+(0.5*'WEIGHTED from Refinitive'!$B$10*'ISSUE SCORE from EIKON'!CH43)+((3/5)*'WEIGHTED from Refinitive'!$B$14*'ISSUE SCORE from EIKON'!DL43)</f>
        <v>10.106165596493893</v>
      </c>
      <c r="G16" s="1">
        <f>('WEIGHTED from Refinitive'!$B$3*'ISSUE SCORE from EIKON'!L43)+((1/3)*'WEIGHTED from Refinitive'!$B$4*'ISSUE SCORE from EIKON'!AA43)+('WEIGHTED from Refinitive'!$B$5*(1/3)*'ISSUE SCORE from EIKON'!AP43)+((1/3)*'WEIGHTED from Refinitive'!$B$8*'ISSUE SCORE from EIKON'!BE43)+(0.5*'WEIGHTED from Refinitive'!$B$10*'ISSUE SCORE from EIKON'!CI43)+((3/5)*'WEIGHTED from Refinitive'!$B$14*'ISSUE SCORE from EIKON'!DM43)</f>
        <v>9.1496952323039178</v>
      </c>
      <c r="H16" s="1">
        <f>('WEIGHTED from Refinitive'!$B$3*'ISSUE SCORE from EIKON'!M43)+((1/3)*'WEIGHTED from Refinitive'!$B$4*'ISSUE SCORE from EIKON'!AB43)+('WEIGHTED from Refinitive'!$B$5*(1/3)*'ISSUE SCORE from EIKON'!AQ43)+((1/3)*'WEIGHTED from Refinitive'!$B$8*'ISSUE SCORE from EIKON'!BF43)+(0.5*'WEIGHTED from Refinitive'!$B$10*'ISSUE SCORE from EIKON'!CJ43)+((3/5)*'WEIGHTED from Refinitive'!$B$14*'ISSUE SCORE from EIKON'!DN43)</f>
        <v>17.092705167173243</v>
      </c>
      <c r="I16" s="1">
        <f>('WEIGHTED from Refinitive'!$B$3*'ISSUE SCORE from EIKON'!N43)+((1/3)*'WEIGHTED from Refinitive'!$B$4*'ISSUE SCORE from EIKON'!AC43)+('WEIGHTED from Refinitive'!$B$5*(1/3)*'ISSUE SCORE from EIKON'!AR43)+((1/3)*'WEIGHTED from Refinitive'!$B$8*'ISSUE SCORE from EIKON'!BG43)+(0.5*'WEIGHTED from Refinitive'!$B$10*'ISSUE SCORE from EIKON'!CK43)+((3/5)*'WEIGHTED from Refinitive'!$B$14*'ISSUE SCORE from EIKON'!DO43)</f>
        <v>14.608604793184057</v>
      </c>
      <c r="J16" s="1">
        <f>('WEIGHTED from Refinitive'!$B$3*'ISSUE SCORE from EIKON'!O43)+((1/3)*'WEIGHTED from Refinitive'!$B$4*'ISSUE SCORE from EIKON'!AD43)+('WEIGHTED from Refinitive'!$B$5*(1/3)*'ISSUE SCORE from EIKON'!AS43)+((1/3)*'WEIGHTED from Refinitive'!$B$8*'ISSUE SCORE from EIKON'!BH43)+(0.5*'WEIGHTED from Refinitive'!$B$10*'ISSUE SCORE from EIKON'!CL43)+((3/5)*'WEIGHTED from Refinitive'!$B$14*'ISSUE SCORE from EIKON'!DP43)</f>
        <v>16.072290033262036</v>
      </c>
      <c r="K16" s="1">
        <f>('WEIGHTED from Refinitive'!$B$3*'ISSUE SCORE from EIKON'!P43)+((1/3)*'WEIGHTED from Refinitive'!$B$4*'ISSUE SCORE from EIKON'!AE43)+('WEIGHTED from Refinitive'!$B$5*(1/3)*'ISSUE SCORE from EIKON'!AT43)+((1/3)*'WEIGHTED from Refinitive'!$B$8*'ISSUE SCORE from EIKON'!BI43)+(0.5*'WEIGHTED from Refinitive'!$B$10*'ISSUE SCORE from EIKON'!CM43)+((3/5)*'WEIGHTED from Refinitive'!$B$14*'ISSUE SCORE from EIKON'!DQ43)</f>
        <v>14.216137123745806</v>
      </c>
      <c r="L16" s="1">
        <f>('WEIGHTED from Refinitive'!$B$3*'ISSUE SCORE from EIKON'!Q43)+((1/3)*'WEIGHTED from Refinitive'!$B$4*'ISSUE SCORE from EIKON'!AF43)+('WEIGHTED from Refinitive'!$B$5*(1/3)*'ISSUE SCORE from EIKON'!AU43)+((1/3)*'WEIGHTED from Refinitive'!$B$8*'ISSUE SCORE from EIKON'!BJ43)+(0.5*'WEIGHTED from Refinitive'!$B$10*'ISSUE SCORE from EIKON'!CN43)+((3/5)*'WEIGHTED from Refinitive'!$B$14*'ISSUE SCORE from EIKON'!DR43)</f>
        <v>12.947932874155541</v>
      </c>
      <c r="M16" s="1">
        <f>('WEIGHTED from Refinitive'!$B$3*'ISSUE SCORE from EIKON'!R43)+((1/3)*'WEIGHTED from Refinitive'!$B$4*'ISSUE SCORE from EIKON'!AG43)+('WEIGHTED from Refinitive'!$B$5*(1/3)*'ISSUE SCORE from EIKON'!AV43)+((1/3)*'WEIGHTED from Refinitive'!$B$8*'ISSUE SCORE from EIKON'!BK43)+(0.5*'WEIGHTED from Refinitive'!$B$10*'ISSUE SCORE from EIKON'!CO43)+((3/5)*'WEIGHTED from Refinitive'!$B$14*'ISSUE SCORE from EIKON'!DS43)</f>
        <v>0</v>
      </c>
      <c r="N16" s="1">
        <f>('WEIGHTED from Refinitive'!$B$3*'ISSUE SCORE from EIKON'!S43)+((1/3)*'WEIGHTED from Refinitive'!$B$4*'ISSUE SCORE from EIKON'!AH43)+('WEIGHTED from Refinitive'!$B$5*(1/3)*'ISSUE SCORE from EIKON'!AW43)+((1/3)*'WEIGHTED from Refinitive'!$B$8*'ISSUE SCORE from EIKON'!BL43)+(0.5*'WEIGHTED from Refinitive'!$B$10*'ISSUE SCORE from EIKON'!CP43)+((3/5)*'WEIGHTED from Refinitive'!$B$14*'ISSUE SCORE from EIKON'!DT43)</f>
        <v>0</v>
      </c>
      <c r="O16" s="1">
        <f>('WEIGHTED from Refinitive'!$B$3*'ISSUE SCORE from EIKON'!T43)+((1/3)*'WEIGHTED from Refinitive'!$B$4*'ISSUE SCORE from EIKON'!AI43)+('WEIGHTED from Refinitive'!$B$5*(1/3)*'ISSUE SCORE from EIKON'!AX43)+((1/3)*'WEIGHTED from Refinitive'!$B$8*'ISSUE SCORE from EIKON'!BM43)+(0.5*'WEIGHTED from Refinitive'!$B$10*'ISSUE SCORE from EIKON'!CQ43)+((3/5)*'WEIGHTED from Refinitive'!$B$14*'ISSUE SCORE from EIKON'!DU43)</f>
        <v>0</v>
      </c>
      <c r="P16" s="1">
        <f>('WEIGHTED from Refinitive'!$B$3*'ISSUE SCORE from EIKON'!U43)+((1/3)*'WEIGHTED from Refinitive'!$B$4*'ISSUE SCORE from EIKON'!AJ43)+('WEIGHTED from Refinitive'!$B$5*(1/3)*'ISSUE SCORE from EIKON'!AY43)+((1/3)*'WEIGHTED from Refinitive'!$B$8*'ISSUE SCORE from EIKON'!BN43)+(0.5*'WEIGHTED from Refinitive'!$B$10*'ISSUE SCORE from EIKON'!CR43)+((3/5)*'WEIGHTED from Refinitive'!$B$14*'ISSUE SCORE from EIKON'!DV43)</f>
        <v>0</v>
      </c>
    </row>
    <row r="17" spans="1:16" ht="15">
      <c r="A17" s="1" t="s">
        <v>954</v>
      </c>
      <c r="B17" s="1">
        <f>('WEIGHTED from Refinitive'!$B$3*'ISSUE SCORE from EIKON'!G44)+((1/3)*'WEIGHTED from Refinitive'!$B$4*'ISSUE SCORE from EIKON'!V44)+('WEIGHTED from Refinitive'!$B$5*(1/3)*'ISSUE SCORE from EIKON'!AK44)+((1/3)*'WEIGHTED from Refinitive'!$B$8*'ISSUE SCORE from EIKON'!AZ44)+(0.5*'WEIGHTED from Refinitive'!$B$10*'ISSUE SCORE from EIKON'!CD44)+((3/5)*'WEIGHTED from Refinitive'!$B$14*'ISSUE SCORE from EIKON'!DH44)</f>
        <v>23.333874548362786</v>
      </c>
      <c r="C17" s="1">
        <f>('WEIGHTED from Refinitive'!$B$3*'ISSUE SCORE from EIKON'!H44)+((1/3)*'WEIGHTED from Refinitive'!$B$4*'ISSUE SCORE from EIKON'!W44)+('WEIGHTED from Refinitive'!$B$5*(1/3)*'ISSUE SCORE from EIKON'!AL44)+((1/3)*'WEIGHTED from Refinitive'!$B$8*'ISSUE SCORE from EIKON'!BA44)+(0.5*'WEIGHTED from Refinitive'!$B$10*'ISSUE SCORE from EIKON'!CE44)+((3/5)*'WEIGHTED from Refinitive'!$B$14*'ISSUE SCORE from EIKON'!DI44)</f>
        <v>21.473841370511671</v>
      </c>
      <c r="D17" s="1">
        <f>('WEIGHTED from Refinitive'!$B$3*'ISSUE SCORE from EIKON'!I44)+((1/3)*'WEIGHTED from Refinitive'!$B$4*'ISSUE SCORE from EIKON'!X44)+('WEIGHTED from Refinitive'!$B$5*(1/3)*'ISSUE SCORE from EIKON'!AM44)+((1/3)*'WEIGHTED from Refinitive'!$B$8*'ISSUE SCORE from EIKON'!BB44)+(0.5*'WEIGHTED from Refinitive'!$B$10*'ISSUE SCORE from EIKON'!CF44)+((3/5)*'WEIGHTED from Refinitive'!$B$14*'ISSUE SCORE from EIKON'!DJ44)</f>
        <v>24.429034371271484</v>
      </c>
      <c r="E17" s="1">
        <f>('WEIGHTED from Refinitive'!$B$3*'ISSUE SCORE from EIKON'!J44)+((1/3)*'WEIGHTED from Refinitive'!$B$4*'ISSUE SCORE from EIKON'!Y44)+('WEIGHTED from Refinitive'!$B$5*(1/3)*'ISSUE SCORE from EIKON'!AN44)+((1/3)*'WEIGHTED from Refinitive'!$B$8*'ISSUE SCORE from EIKON'!BC44)+(0.5*'WEIGHTED from Refinitive'!$B$10*'ISSUE SCORE from EIKON'!CG44)+((3/5)*'WEIGHTED from Refinitive'!$B$14*'ISSUE SCORE from EIKON'!DK44)</f>
        <v>24.793713796735108</v>
      </c>
      <c r="F17" s="1">
        <f>('WEIGHTED from Refinitive'!$B$3*'ISSUE SCORE from EIKON'!K44)+((1/3)*'WEIGHTED from Refinitive'!$B$4*'ISSUE SCORE from EIKON'!Z44)+('WEIGHTED from Refinitive'!$B$5*(1/3)*'ISSUE SCORE from EIKON'!AO44)+((1/3)*'WEIGHTED from Refinitive'!$B$8*'ISSUE SCORE from EIKON'!BD44)+(0.5*'WEIGHTED from Refinitive'!$B$10*'ISSUE SCORE from EIKON'!CH44)+((3/5)*'WEIGHTED from Refinitive'!$B$14*'ISSUE SCORE from EIKON'!DL44)</f>
        <v>18.541409872179077</v>
      </c>
      <c r="G17" s="1">
        <f>('WEIGHTED from Refinitive'!$B$3*'ISSUE SCORE from EIKON'!L44)+((1/3)*'WEIGHTED from Refinitive'!$B$4*'ISSUE SCORE from EIKON'!AA44)+('WEIGHTED from Refinitive'!$B$5*(1/3)*'ISSUE SCORE from EIKON'!AP44)+((1/3)*'WEIGHTED from Refinitive'!$B$8*'ISSUE SCORE from EIKON'!BE44)+(0.5*'WEIGHTED from Refinitive'!$B$10*'ISSUE SCORE from EIKON'!CI44)+((3/5)*'WEIGHTED from Refinitive'!$B$14*'ISSUE SCORE from EIKON'!DM44)</f>
        <v>19.730685579196205</v>
      </c>
      <c r="H17" s="1">
        <f>('WEIGHTED from Refinitive'!$B$3*'ISSUE SCORE from EIKON'!M44)+((1/3)*'WEIGHTED from Refinitive'!$B$4*'ISSUE SCORE from EIKON'!AB44)+('WEIGHTED from Refinitive'!$B$5*(1/3)*'ISSUE SCORE from EIKON'!AQ44)+((1/3)*'WEIGHTED from Refinitive'!$B$8*'ISSUE SCORE from EIKON'!BF44)+(0.5*'WEIGHTED from Refinitive'!$B$10*'ISSUE SCORE from EIKON'!CJ44)+((3/5)*'WEIGHTED from Refinitive'!$B$14*'ISSUE SCORE from EIKON'!DN44)</f>
        <v>12.742948499569945</v>
      </c>
      <c r="I17" s="1">
        <f>('WEIGHTED from Refinitive'!$B$3*'ISSUE SCORE from EIKON'!N44)+((1/3)*'WEIGHTED from Refinitive'!$B$4*'ISSUE SCORE from EIKON'!AC44)+('WEIGHTED from Refinitive'!$B$5*(1/3)*'ISSUE SCORE from EIKON'!AR44)+((1/3)*'WEIGHTED from Refinitive'!$B$8*'ISSUE SCORE from EIKON'!BG44)+(0.5*'WEIGHTED from Refinitive'!$B$10*'ISSUE SCORE from EIKON'!CK44)+((3/5)*'WEIGHTED from Refinitive'!$B$14*'ISSUE SCORE from EIKON'!DO44)</f>
        <v>13.150065678856649</v>
      </c>
      <c r="J17" s="1">
        <f>('WEIGHTED from Refinitive'!$B$3*'ISSUE SCORE from EIKON'!O44)+((1/3)*'WEIGHTED from Refinitive'!$B$4*'ISSUE SCORE from EIKON'!AD44)+('WEIGHTED from Refinitive'!$B$5*(1/3)*'ISSUE SCORE from EIKON'!AS44)+((1/3)*'WEIGHTED from Refinitive'!$B$8*'ISSUE SCORE from EIKON'!BH44)+(0.5*'WEIGHTED from Refinitive'!$B$10*'ISSUE SCORE from EIKON'!CL44)+((3/5)*'WEIGHTED from Refinitive'!$B$14*'ISSUE SCORE from EIKON'!DP44)</f>
        <v>17.979347406978967</v>
      </c>
      <c r="K17" s="1">
        <f>('WEIGHTED from Refinitive'!$B$3*'ISSUE SCORE from EIKON'!P44)+((1/3)*'WEIGHTED from Refinitive'!$B$4*'ISSUE SCORE from EIKON'!AE44)+('WEIGHTED from Refinitive'!$B$5*(1/3)*'ISSUE SCORE from EIKON'!AT44)+((1/3)*'WEIGHTED from Refinitive'!$B$8*'ISSUE SCORE from EIKON'!BI44)+(0.5*'WEIGHTED from Refinitive'!$B$10*'ISSUE SCORE from EIKON'!CM44)+((3/5)*'WEIGHTED from Refinitive'!$B$14*'ISSUE SCORE from EIKON'!DQ44)</f>
        <v>16.959275883760426</v>
      </c>
      <c r="L17" s="1">
        <f>('WEIGHTED from Refinitive'!$B$3*'ISSUE SCORE from EIKON'!Q44)+((1/3)*'WEIGHTED from Refinitive'!$B$4*'ISSUE SCORE from EIKON'!AF44)+('WEIGHTED from Refinitive'!$B$5*(1/3)*'ISSUE SCORE from EIKON'!AU44)+((1/3)*'WEIGHTED from Refinitive'!$B$8*'ISSUE SCORE from EIKON'!BJ44)+(0.5*'WEIGHTED from Refinitive'!$B$10*'ISSUE SCORE from EIKON'!CN44)+((3/5)*'WEIGHTED from Refinitive'!$B$14*'ISSUE SCORE from EIKON'!DR44)</f>
        <v>13.904835974103916</v>
      </c>
      <c r="M17" s="1">
        <f>('WEIGHTED from Refinitive'!$B$3*'ISSUE SCORE from EIKON'!R44)+((1/3)*'WEIGHTED from Refinitive'!$B$4*'ISSUE SCORE from EIKON'!AG44)+('WEIGHTED from Refinitive'!$B$5*(1/3)*'ISSUE SCORE from EIKON'!AV44)+((1/3)*'WEIGHTED from Refinitive'!$B$8*'ISSUE SCORE from EIKON'!BK44)+(0.5*'WEIGHTED from Refinitive'!$B$10*'ISSUE SCORE from EIKON'!CO44)+((3/5)*'WEIGHTED from Refinitive'!$B$14*'ISSUE SCORE from EIKON'!DS44)</f>
        <v>17.666077941375104</v>
      </c>
      <c r="N17" s="1">
        <f>('WEIGHTED from Refinitive'!$B$3*'ISSUE SCORE from EIKON'!S44)+((1/3)*'WEIGHTED from Refinitive'!$B$4*'ISSUE SCORE from EIKON'!AH44)+('WEIGHTED from Refinitive'!$B$5*(1/3)*'ISSUE SCORE from EIKON'!AW44)+((1/3)*'WEIGHTED from Refinitive'!$B$8*'ISSUE SCORE from EIKON'!BL44)+(0.5*'WEIGHTED from Refinitive'!$B$10*'ISSUE SCORE from EIKON'!CP44)+((3/5)*'WEIGHTED from Refinitive'!$B$14*'ISSUE SCORE from EIKON'!DT44)</f>
        <v>12.692441860465106</v>
      </c>
      <c r="O17" s="1">
        <f>('WEIGHTED from Refinitive'!$B$3*'ISSUE SCORE from EIKON'!T44)+((1/3)*'WEIGHTED from Refinitive'!$B$4*'ISSUE SCORE from EIKON'!AI44)+('WEIGHTED from Refinitive'!$B$5*(1/3)*'ISSUE SCORE from EIKON'!AX44)+((1/3)*'WEIGHTED from Refinitive'!$B$8*'ISSUE SCORE from EIKON'!BM44)+(0.5*'WEIGHTED from Refinitive'!$B$10*'ISSUE SCORE from EIKON'!CQ44)+((3/5)*'WEIGHTED from Refinitive'!$B$14*'ISSUE SCORE from EIKON'!DU44)</f>
        <v>17.182855748079643</v>
      </c>
      <c r="P17" s="1">
        <f>('WEIGHTED from Refinitive'!$B$3*'ISSUE SCORE from EIKON'!U44)+((1/3)*'WEIGHTED from Refinitive'!$B$4*'ISSUE SCORE from EIKON'!AJ44)+('WEIGHTED from Refinitive'!$B$5*(1/3)*'ISSUE SCORE from EIKON'!AY44)+((1/3)*'WEIGHTED from Refinitive'!$B$8*'ISSUE SCORE from EIKON'!BN44)+(0.5*'WEIGHTED from Refinitive'!$B$10*'ISSUE SCORE from EIKON'!CR44)+((3/5)*'WEIGHTED from Refinitive'!$B$14*'ISSUE SCORE from EIKON'!DV44)</f>
        <v>0</v>
      </c>
    </row>
    <row r="18" spans="1:16" ht="15">
      <c r="A18" s="1" t="s">
        <v>681</v>
      </c>
      <c r="B18" s="1">
        <f>('WEIGHTED from Refinitive'!$B$3*'ISSUE SCORE from EIKON'!G45)+((1/3)*'WEIGHTED from Refinitive'!$B$4*'ISSUE SCORE from EIKON'!V45)+('WEIGHTED from Refinitive'!$B$5*(1/3)*'ISSUE SCORE from EIKON'!AK45)+((1/3)*'WEIGHTED from Refinitive'!$B$8*'ISSUE SCORE from EIKON'!AZ45)+(0.5*'WEIGHTED from Refinitive'!$B$10*'ISSUE SCORE from EIKON'!CD45)+((3/5)*'WEIGHTED from Refinitive'!$B$14*'ISSUE SCORE from EIKON'!DH45)</f>
        <v>33.613697318007652</v>
      </c>
      <c r="C18" s="1">
        <f>('WEIGHTED from Refinitive'!$B$3*'ISSUE SCORE from EIKON'!H45)+((1/3)*'WEIGHTED from Refinitive'!$B$4*'ISSUE SCORE from EIKON'!W45)+('WEIGHTED from Refinitive'!$B$5*(1/3)*'ISSUE SCORE from EIKON'!AL45)+((1/3)*'WEIGHTED from Refinitive'!$B$8*'ISSUE SCORE from EIKON'!BA45)+(0.5*'WEIGHTED from Refinitive'!$B$10*'ISSUE SCORE from EIKON'!CE45)+((3/5)*'WEIGHTED from Refinitive'!$B$14*'ISSUE SCORE from EIKON'!DI45)</f>
        <v>31.890164435779369</v>
      </c>
      <c r="D18" s="1">
        <f>('WEIGHTED from Refinitive'!$B$3*'ISSUE SCORE from EIKON'!I45)+((1/3)*'WEIGHTED from Refinitive'!$B$4*'ISSUE SCORE from EIKON'!X45)+('WEIGHTED from Refinitive'!$B$5*(1/3)*'ISSUE SCORE from EIKON'!AM45)+((1/3)*'WEIGHTED from Refinitive'!$B$8*'ISSUE SCORE from EIKON'!BB45)+(0.5*'WEIGHTED from Refinitive'!$B$10*'ISSUE SCORE from EIKON'!CF45)+((3/5)*'WEIGHTED from Refinitive'!$B$14*'ISSUE SCORE from EIKON'!DJ45)</f>
        <v>31.732085661440092</v>
      </c>
      <c r="E18" s="1">
        <f>('WEIGHTED from Refinitive'!$B$3*'ISSUE SCORE from EIKON'!J45)+((1/3)*'WEIGHTED from Refinitive'!$B$4*'ISSUE SCORE from EIKON'!Y45)+('WEIGHTED from Refinitive'!$B$5*(1/3)*'ISSUE SCORE from EIKON'!AN45)+((1/3)*'WEIGHTED from Refinitive'!$B$8*'ISSUE SCORE from EIKON'!BC45)+(0.5*'WEIGHTED from Refinitive'!$B$10*'ISSUE SCORE from EIKON'!CG45)+((3/5)*'WEIGHTED from Refinitive'!$B$14*'ISSUE SCORE from EIKON'!DK45)</f>
        <v>34.527839289281104</v>
      </c>
      <c r="F18" s="1">
        <f>('WEIGHTED from Refinitive'!$B$3*'ISSUE SCORE from EIKON'!K45)+((1/3)*'WEIGHTED from Refinitive'!$B$4*'ISSUE SCORE from EIKON'!Z45)+('WEIGHTED from Refinitive'!$B$5*(1/3)*'ISSUE SCORE from EIKON'!AO45)+((1/3)*'WEIGHTED from Refinitive'!$B$8*'ISSUE SCORE from EIKON'!BD45)+(0.5*'WEIGHTED from Refinitive'!$B$10*'ISSUE SCORE from EIKON'!CH45)+((3/5)*'WEIGHTED from Refinitive'!$B$14*'ISSUE SCORE from EIKON'!DL45)</f>
        <v>34.32055554508382</v>
      </c>
      <c r="G18" s="1">
        <f>('WEIGHTED from Refinitive'!$B$3*'ISSUE SCORE from EIKON'!L45)+((1/3)*'WEIGHTED from Refinitive'!$B$4*'ISSUE SCORE from EIKON'!AA45)+('WEIGHTED from Refinitive'!$B$5*(1/3)*'ISSUE SCORE from EIKON'!AP45)+((1/3)*'WEIGHTED from Refinitive'!$B$8*'ISSUE SCORE from EIKON'!BE45)+(0.5*'WEIGHTED from Refinitive'!$B$10*'ISSUE SCORE from EIKON'!CI45)+((3/5)*'WEIGHTED from Refinitive'!$B$14*'ISSUE SCORE from EIKON'!DM45)</f>
        <v>35.2284411636995</v>
      </c>
      <c r="H18" s="1">
        <f>('WEIGHTED from Refinitive'!$B$3*'ISSUE SCORE from EIKON'!M45)+((1/3)*'WEIGHTED from Refinitive'!$B$4*'ISSUE SCORE from EIKON'!AB45)+('WEIGHTED from Refinitive'!$B$5*(1/3)*'ISSUE SCORE from EIKON'!AQ45)+((1/3)*'WEIGHTED from Refinitive'!$B$8*'ISSUE SCORE from EIKON'!BF45)+(0.5*'WEIGHTED from Refinitive'!$B$10*'ISSUE SCORE from EIKON'!CJ45)+((3/5)*'WEIGHTED from Refinitive'!$B$14*'ISSUE SCORE from EIKON'!DN45)</f>
        <v>31.528235051710176</v>
      </c>
      <c r="I18" s="1">
        <f>('WEIGHTED from Refinitive'!$B$3*'ISSUE SCORE from EIKON'!N45)+((1/3)*'WEIGHTED from Refinitive'!$B$4*'ISSUE SCORE from EIKON'!AC45)+('WEIGHTED from Refinitive'!$B$5*(1/3)*'ISSUE SCORE from EIKON'!AR45)+((1/3)*'WEIGHTED from Refinitive'!$B$8*'ISSUE SCORE from EIKON'!BG45)+(0.5*'WEIGHTED from Refinitive'!$B$10*'ISSUE SCORE from EIKON'!CK45)+((3/5)*'WEIGHTED from Refinitive'!$B$14*'ISSUE SCORE from EIKON'!DO45)</f>
        <v>19.155310922704693</v>
      </c>
      <c r="J18" s="1">
        <f>('WEIGHTED from Refinitive'!$B$3*'ISSUE SCORE from EIKON'!O45)+((1/3)*'WEIGHTED from Refinitive'!$B$4*'ISSUE SCORE from EIKON'!AD45)+('WEIGHTED from Refinitive'!$B$5*(1/3)*'ISSUE SCORE from EIKON'!AS45)+((1/3)*'WEIGHTED from Refinitive'!$B$8*'ISSUE SCORE from EIKON'!BH45)+(0.5*'WEIGHTED from Refinitive'!$B$10*'ISSUE SCORE from EIKON'!CL45)+((3/5)*'WEIGHTED from Refinitive'!$B$14*'ISSUE SCORE from EIKON'!DP45)</f>
        <v>12.154652605459045</v>
      </c>
      <c r="K18" s="1">
        <f>('WEIGHTED from Refinitive'!$B$3*'ISSUE SCORE from EIKON'!P45)+((1/3)*'WEIGHTED from Refinitive'!$B$4*'ISSUE SCORE from EIKON'!AE45)+('WEIGHTED from Refinitive'!$B$5*(1/3)*'ISSUE SCORE from EIKON'!AT45)+((1/3)*'WEIGHTED from Refinitive'!$B$8*'ISSUE SCORE from EIKON'!BI45)+(0.5*'WEIGHTED from Refinitive'!$B$10*'ISSUE SCORE from EIKON'!CM45)+((3/5)*'WEIGHTED from Refinitive'!$B$14*'ISSUE SCORE from EIKON'!DQ45)</f>
        <v>16.762039186388797</v>
      </c>
      <c r="L18" s="1">
        <f>('WEIGHTED from Refinitive'!$B$3*'ISSUE SCORE from EIKON'!Q45)+((1/3)*'WEIGHTED from Refinitive'!$B$4*'ISSUE SCORE from EIKON'!AF45)+('WEIGHTED from Refinitive'!$B$5*(1/3)*'ISSUE SCORE from EIKON'!AU45)+((1/3)*'WEIGHTED from Refinitive'!$B$8*'ISSUE SCORE from EIKON'!BJ45)+(0.5*'WEIGHTED from Refinitive'!$B$10*'ISSUE SCORE from EIKON'!CN45)+((3/5)*'WEIGHTED from Refinitive'!$B$14*'ISSUE SCORE from EIKON'!DR45)</f>
        <v>14.427727760768189</v>
      </c>
      <c r="M18" s="1">
        <f>('WEIGHTED from Refinitive'!$B$3*'ISSUE SCORE from EIKON'!R45)+((1/3)*'WEIGHTED from Refinitive'!$B$4*'ISSUE SCORE from EIKON'!AG45)+('WEIGHTED from Refinitive'!$B$5*(1/3)*'ISSUE SCORE from EIKON'!AV45)+((1/3)*'WEIGHTED from Refinitive'!$B$8*'ISSUE SCORE from EIKON'!BK45)+(0.5*'WEIGHTED from Refinitive'!$B$10*'ISSUE SCORE from EIKON'!CO45)+((3/5)*'WEIGHTED from Refinitive'!$B$14*'ISSUE SCORE from EIKON'!DS45)</f>
        <v>18.716924160236758</v>
      </c>
      <c r="N18" s="1">
        <f>('WEIGHTED from Refinitive'!$B$3*'ISSUE SCORE from EIKON'!S45)+((1/3)*'WEIGHTED from Refinitive'!$B$4*'ISSUE SCORE from EIKON'!AH45)+('WEIGHTED from Refinitive'!$B$5*(1/3)*'ISSUE SCORE from EIKON'!AW45)+((1/3)*'WEIGHTED from Refinitive'!$B$8*'ISSUE SCORE from EIKON'!BL45)+(0.5*'WEIGHTED from Refinitive'!$B$10*'ISSUE SCORE from EIKON'!CP45)+((3/5)*'WEIGHTED from Refinitive'!$B$14*'ISSUE SCORE from EIKON'!DT45)</f>
        <v>15.947706517227044</v>
      </c>
      <c r="O18" s="1">
        <f>('WEIGHTED from Refinitive'!$B$3*'ISSUE SCORE from EIKON'!T45)+((1/3)*'WEIGHTED from Refinitive'!$B$4*'ISSUE SCORE from EIKON'!AI45)+('WEIGHTED from Refinitive'!$B$5*(1/3)*'ISSUE SCORE from EIKON'!AX45)+((1/3)*'WEIGHTED from Refinitive'!$B$8*'ISSUE SCORE from EIKON'!BM45)+(0.5*'WEIGHTED from Refinitive'!$B$10*'ISSUE SCORE from EIKON'!CQ45)+((3/5)*'WEIGHTED from Refinitive'!$B$14*'ISSUE SCORE from EIKON'!DU45)</f>
        <v>15.02218180306398</v>
      </c>
      <c r="P18" s="1">
        <f>('WEIGHTED from Refinitive'!$B$3*'ISSUE SCORE from EIKON'!U45)+((1/3)*'WEIGHTED from Refinitive'!$B$4*'ISSUE SCORE from EIKON'!AJ45)+('WEIGHTED from Refinitive'!$B$5*(1/3)*'ISSUE SCORE from EIKON'!AY45)+((1/3)*'WEIGHTED from Refinitive'!$B$8*'ISSUE SCORE from EIKON'!BN45)+(0.5*'WEIGHTED from Refinitive'!$B$10*'ISSUE SCORE from EIKON'!CR45)+((3/5)*'WEIGHTED from Refinitive'!$B$14*'ISSUE SCORE from EIKON'!DV45)</f>
        <v>21.172146892655356</v>
      </c>
    </row>
    <row r="19" spans="1:16" ht="15">
      <c r="A19" s="1" t="s">
        <v>863</v>
      </c>
      <c r="B19" s="1">
        <f>('WEIGHTED from Refinitive'!$B$3*'ISSUE SCORE from EIKON'!G46)+((1/3)*'WEIGHTED from Refinitive'!$B$4*'ISSUE SCORE from EIKON'!V46)+('WEIGHTED from Refinitive'!$B$5*(1/3)*'ISSUE SCORE from EIKON'!AK46)+((1/3)*'WEIGHTED from Refinitive'!$B$8*'ISSUE SCORE from EIKON'!AZ46)+(0.5*'WEIGHTED from Refinitive'!$B$10*'ISSUE SCORE from EIKON'!CD46)+((3/5)*'WEIGHTED from Refinitive'!$B$14*'ISSUE SCORE from EIKON'!DH46)</f>
        <v>14.217324005747269</v>
      </c>
      <c r="C19" s="1">
        <f>('WEIGHTED from Refinitive'!$B$3*'ISSUE SCORE from EIKON'!H46)+((1/3)*'WEIGHTED from Refinitive'!$B$4*'ISSUE SCORE from EIKON'!W46)+('WEIGHTED from Refinitive'!$B$5*(1/3)*'ISSUE SCORE from EIKON'!AL46)+((1/3)*'WEIGHTED from Refinitive'!$B$8*'ISSUE SCORE from EIKON'!BA46)+(0.5*'WEIGHTED from Refinitive'!$B$10*'ISSUE SCORE from EIKON'!CE46)+((3/5)*'WEIGHTED from Refinitive'!$B$14*'ISSUE SCORE from EIKON'!DI46)</f>
        <v>11.432902024470053</v>
      </c>
      <c r="D19" s="1">
        <f>('WEIGHTED from Refinitive'!$B$3*'ISSUE SCORE from EIKON'!I46)+((1/3)*'WEIGHTED from Refinitive'!$B$4*'ISSUE SCORE from EIKON'!X46)+('WEIGHTED from Refinitive'!$B$5*(1/3)*'ISSUE SCORE from EIKON'!AM46)+((1/3)*'WEIGHTED from Refinitive'!$B$8*'ISSUE SCORE from EIKON'!BB46)+(0.5*'WEIGHTED from Refinitive'!$B$10*'ISSUE SCORE from EIKON'!CF46)+((3/5)*'WEIGHTED from Refinitive'!$B$14*'ISSUE SCORE from EIKON'!DJ46)</f>
        <v>13.696336648540115</v>
      </c>
      <c r="E19" s="1">
        <f>('WEIGHTED from Refinitive'!$B$3*'ISSUE SCORE from EIKON'!J46)+((1/3)*'WEIGHTED from Refinitive'!$B$4*'ISSUE SCORE from EIKON'!Y46)+('WEIGHTED from Refinitive'!$B$5*(1/3)*'ISSUE SCORE from EIKON'!AN46)+((1/3)*'WEIGHTED from Refinitive'!$B$8*'ISSUE SCORE from EIKON'!BC46)+(0.5*'WEIGHTED from Refinitive'!$B$10*'ISSUE SCORE from EIKON'!CG46)+((3/5)*'WEIGHTED from Refinitive'!$B$14*'ISSUE SCORE from EIKON'!DK46)</f>
        <v>11.385312288422464</v>
      </c>
      <c r="F19" s="1">
        <f>('WEIGHTED from Refinitive'!$B$3*'ISSUE SCORE from EIKON'!K46)+((1/3)*'WEIGHTED from Refinitive'!$B$4*'ISSUE SCORE from EIKON'!Z46)+('WEIGHTED from Refinitive'!$B$5*(1/3)*'ISSUE SCORE from EIKON'!AO46)+((1/3)*'WEIGHTED from Refinitive'!$B$8*'ISSUE SCORE from EIKON'!BD46)+(0.5*'WEIGHTED from Refinitive'!$B$10*'ISSUE SCORE from EIKON'!CH46)+((3/5)*'WEIGHTED from Refinitive'!$B$14*'ISSUE SCORE from EIKON'!DL46)</f>
        <v>10.685468917047846</v>
      </c>
      <c r="G19" s="1">
        <f>('WEIGHTED from Refinitive'!$B$3*'ISSUE SCORE from EIKON'!L46)+((1/3)*'WEIGHTED from Refinitive'!$B$4*'ISSUE SCORE from EIKON'!AA46)+('WEIGHTED from Refinitive'!$B$5*(1/3)*'ISSUE SCORE from EIKON'!AP46)+((1/3)*'WEIGHTED from Refinitive'!$B$8*'ISSUE SCORE from EIKON'!BE46)+(0.5*'WEIGHTED from Refinitive'!$B$10*'ISSUE SCORE from EIKON'!CI46)+((3/5)*'WEIGHTED from Refinitive'!$B$14*'ISSUE SCORE from EIKON'!DM46)</f>
        <v>12.374817792594019</v>
      </c>
      <c r="H19" s="1">
        <f>('WEIGHTED from Refinitive'!$B$3*'ISSUE SCORE from EIKON'!M46)+((1/3)*'WEIGHTED from Refinitive'!$B$4*'ISSUE SCORE from EIKON'!AB46)+('WEIGHTED from Refinitive'!$B$5*(1/3)*'ISSUE SCORE from EIKON'!AQ46)+((1/3)*'WEIGHTED from Refinitive'!$B$8*'ISSUE SCORE from EIKON'!BF46)+(0.5*'WEIGHTED from Refinitive'!$B$10*'ISSUE SCORE from EIKON'!CJ46)+((3/5)*'WEIGHTED from Refinitive'!$B$14*'ISSUE SCORE from EIKON'!DN46)</f>
        <v>10.535305047887128</v>
      </c>
      <c r="I19" s="1">
        <f>('WEIGHTED from Refinitive'!$B$3*'ISSUE SCORE from EIKON'!N46)+((1/3)*'WEIGHTED from Refinitive'!$B$4*'ISSUE SCORE from EIKON'!AC46)+('WEIGHTED from Refinitive'!$B$5*(1/3)*'ISSUE SCORE from EIKON'!AR46)+((1/3)*'WEIGHTED from Refinitive'!$B$8*'ISSUE SCORE from EIKON'!BG46)+(0.5*'WEIGHTED from Refinitive'!$B$10*'ISSUE SCORE from EIKON'!CK46)+((3/5)*'WEIGHTED from Refinitive'!$B$14*'ISSUE SCORE from EIKON'!DO46)</f>
        <v>10.563596273944624</v>
      </c>
      <c r="J19" s="1">
        <f>('WEIGHTED from Refinitive'!$B$3*'ISSUE SCORE from EIKON'!O46)+((1/3)*'WEIGHTED from Refinitive'!$B$4*'ISSUE SCORE from EIKON'!AD46)+('WEIGHTED from Refinitive'!$B$5*(1/3)*'ISSUE SCORE from EIKON'!AS46)+((1/3)*'WEIGHTED from Refinitive'!$B$8*'ISSUE SCORE from EIKON'!BH46)+(0.5*'WEIGHTED from Refinitive'!$B$10*'ISSUE SCORE from EIKON'!CL46)+((3/5)*'WEIGHTED from Refinitive'!$B$14*'ISSUE SCORE from EIKON'!DP46)</f>
        <v>8.4529323513365942</v>
      </c>
      <c r="K19" s="1">
        <f>('WEIGHTED from Refinitive'!$B$3*'ISSUE SCORE from EIKON'!P46)+((1/3)*'WEIGHTED from Refinitive'!$B$4*'ISSUE SCORE from EIKON'!AE46)+('WEIGHTED from Refinitive'!$B$5*(1/3)*'ISSUE SCORE from EIKON'!AT46)+((1/3)*'WEIGHTED from Refinitive'!$B$8*'ISSUE SCORE from EIKON'!BI46)+(0.5*'WEIGHTED from Refinitive'!$B$10*'ISSUE SCORE from EIKON'!CM46)+((3/5)*'WEIGHTED from Refinitive'!$B$14*'ISSUE SCORE from EIKON'!DQ46)</f>
        <v>0</v>
      </c>
      <c r="L19" s="1">
        <f>('WEIGHTED from Refinitive'!$B$3*'ISSUE SCORE from EIKON'!Q46)+((1/3)*'WEIGHTED from Refinitive'!$B$4*'ISSUE SCORE from EIKON'!AF46)+('WEIGHTED from Refinitive'!$B$5*(1/3)*'ISSUE SCORE from EIKON'!AU46)+((1/3)*'WEIGHTED from Refinitive'!$B$8*'ISSUE SCORE from EIKON'!BJ46)+(0.5*'WEIGHTED from Refinitive'!$B$10*'ISSUE SCORE from EIKON'!CN46)+((3/5)*'WEIGHTED from Refinitive'!$B$14*'ISSUE SCORE from EIKON'!DR46)</f>
        <v>0</v>
      </c>
      <c r="M19" s="1">
        <f>('WEIGHTED from Refinitive'!$B$3*'ISSUE SCORE from EIKON'!R46)+((1/3)*'WEIGHTED from Refinitive'!$B$4*'ISSUE SCORE from EIKON'!AG46)+('WEIGHTED from Refinitive'!$B$5*(1/3)*'ISSUE SCORE from EIKON'!AV46)+((1/3)*'WEIGHTED from Refinitive'!$B$8*'ISSUE SCORE from EIKON'!BK46)+(0.5*'WEIGHTED from Refinitive'!$B$10*'ISSUE SCORE from EIKON'!CO46)+((3/5)*'WEIGHTED from Refinitive'!$B$14*'ISSUE SCORE from EIKON'!DS46)</f>
        <v>0</v>
      </c>
      <c r="N19" s="1">
        <f>('WEIGHTED from Refinitive'!$B$3*'ISSUE SCORE from EIKON'!S46)+((1/3)*'WEIGHTED from Refinitive'!$B$4*'ISSUE SCORE from EIKON'!AH46)+('WEIGHTED from Refinitive'!$B$5*(1/3)*'ISSUE SCORE from EIKON'!AW46)+((1/3)*'WEIGHTED from Refinitive'!$B$8*'ISSUE SCORE from EIKON'!BL46)+(0.5*'WEIGHTED from Refinitive'!$B$10*'ISSUE SCORE from EIKON'!CP46)+((3/5)*'WEIGHTED from Refinitive'!$B$14*'ISSUE SCORE from EIKON'!DT46)</f>
        <v>0</v>
      </c>
      <c r="O19" s="1">
        <f>('WEIGHTED from Refinitive'!$B$3*'ISSUE SCORE from EIKON'!T46)+((1/3)*'WEIGHTED from Refinitive'!$B$4*'ISSUE SCORE from EIKON'!AI46)+('WEIGHTED from Refinitive'!$B$5*(1/3)*'ISSUE SCORE from EIKON'!AX46)+((1/3)*'WEIGHTED from Refinitive'!$B$8*'ISSUE SCORE from EIKON'!BM46)+(0.5*'WEIGHTED from Refinitive'!$B$10*'ISSUE SCORE from EIKON'!CQ46)+((3/5)*'WEIGHTED from Refinitive'!$B$14*'ISSUE SCORE from EIKON'!DU46)</f>
        <v>0</v>
      </c>
      <c r="P19" s="1">
        <f>('WEIGHTED from Refinitive'!$B$3*'ISSUE SCORE from EIKON'!U46)+((1/3)*'WEIGHTED from Refinitive'!$B$4*'ISSUE SCORE from EIKON'!AJ46)+('WEIGHTED from Refinitive'!$B$5*(1/3)*'ISSUE SCORE from EIKON'!AY46)+((1/3)*'WEIGHTED from Refinitive'!$B$8*'ISSUE SCORE from EIKON'!BN46)+(0.5*'WEIGHTED from Refinitive'!$B$10*'ISSUE SCORE from EIKON'!CR46)+((3/5)*'WEIGHTED from Refinitive'!$B$14*'ISSUE SCORE from EIKON'!DV46)</f>
        <v>0</v>
      </c>
    </row>
    <row r="20" spans="1:16" ht="15">
      <c r="A20" s="1" t="s">
        <v>861</v>
      </c>
      <c r="B20" s="1">
        <f>('WEIGHTED from Refinitive'!$B$3*'ISSUE SCORE from EIKON'!G47)+((1/3)*'WEIGHTED from Refinitive'!$B$4*'ISSUE SCORE from EIKON'!V47)+('WEIGHTED from Refinitive'!$B$5*(1/3)*'ISSUE SCORE from EIKON'!AK47)+((1/3)*'WEIGHTED from Refinitive'!$B$8*'ISSUE SCORE from EIKON'!AZ47)+(0.5*'WEIGHTED from Refinitive'!$B$10*'ISSUE SCORE from EIKON'!CD47)+((3/5)*'WEIGHTED from Refinitive'!$B$14*'ISSUE SCORE from EIKON'!DH47)</f>
        <v>30.767794994851879</v>
      </c>
      <c r="C20" s="1">
        <f>('WEIGHTED from Refinitive'!$B$3*'ISSUE SCORE from EIKON'!H47)+((1/3)*'WEIGHTED from Refinitive'!$B$4*'ISSUE SCORE from EIKON'!W47)+('WEIGHTED from Refinitive'!$B$5*(1/3)*'ISSUE SCORE from EIKON'!AL47)+((1/3)*'WEIGHTED from Refinitive'!$B$8*'ISSUE SCORE from EIKON'!BA47)+(0.5*'WEIGHTED from Refinitive'!$B$10*'ISSUE SCORE from EIKON'!CE47)+((3/5)*'WEIGHTED from Refinitive'!$B$14*'ISSUE SCORE from EIKON'!DI47)</f>
        <v>32.86659284686079</v>
      </c>
      <c r="D20" s="1">
        <f>('WEIGHTED from Refinitive'!$B$3*'ISSUE SCORE from EIKON'!I47)+((1/3)*'WEIGHTED from Refinitive'!$B$4*'ISSUE SCORE from EIKON'!X47)+('WEIGHTED from Refinitive'!$B$5*(1/3)*'ISSUE SCORE from EIKON'!AM47)+((1/3)*'WEIGHTED from Refinitive'!$B$8*'ISSUE SCORE from EIKON'!BB47)+(0.5*'WEIGHTED from Refinitive'!$B$10*'ISSUE SCORE from EIKON'!CF47)+((3/5)*'WEIGHTED from Refinitive'!$B$14*'ISSUE SCORE from EIKON'!DJ47)</f>
        <v>32.108864671736626</v>
      </c>
      <c r="E20" s="1">
        <f>('WEIGHTED from Refinitive'!$B$3*'ISSUE SCORE from EIKON'!J47)+((1/3)*'WEIGHTED from Refinitive'!$B$4*'ISSUE SCORE from EIKON'!Y47)+('WEIGHTED from Refinitive'!$B$5*(1/3)*'ISSUE SCORE from EIKON'!AN47)+((1/3)*'WEIGHTED from Refinitive'!$B$8*'ISSUE SCORE from EIKON'!BC47)+(0.5*'WEIGHTED from Refinitive'!$B$10*'ISSUE SCORE from EIKON'!CG47)+((3/5)*'WEIGHTED from Refinitive'!$B$14*'ISSUE SCORE from EIKON'!DK47)</f>
        <v>35.445417082917075</v>
      </c>
      <c r="F20" s="1">
        <f>('WEIGHTED from Refinitive'!$B$3*'ISSUE SCORE from EIKON'!K47)+((1/3)*'WEIGHTED from Refinitive'!$B$4*'ISSUE SCORE from EIKON'!Z47)+('WEIGHTED from Refinitive'!$B$5*(1/3)*'ISSUE SCORE from EIKON'!AO47)+((1/3)*'WEIGHTED from Refinitive'!$B$8*'ISSUE SCORE from EIKON'!BD47)+(0.5*'WEIGHTED from Refinitive'!$B$10*'ISSUE SCORE from EIKON'!CH47)+((3/5)*'WEIGHTED from Refinitive'!$B$14*'ISSUE SCORE from EIKON'!DL47)</f>
        <v>34.53708480516989</v>
      </c>
      <c r="G20" s="1">
        <f>('WEIGHTED from Refinitive'!$B$3*'ISSUE SCORE from EIKON'!L47)+((1/3)*'WEIGHTED from Refinitive'!$B$4*'ISSUE SCORE from EIKON'!AA47)+('WEIGHTED from Refinitive'!$B$5*(1/3)*'ISSUE SCORE from EIKON'!AP47)+((1/3)*'WEIGHTED from Refinitive'!$B$8*'ISSUE SCORE from EIKON'!BE47)+(0.5*'WEIGHTED from Refinitive'!$B$10*'ISSUE SCORE from EIKON'!CI47)+((3/5)*'WEIGHTED from Refinitive'!$B$14*'ISSUE SCORE from EIKON'!DM47)</f>
        <v>33.993114080164418</v>
      </c>
      <c r="H20" s="1">
        <f>('WEIGHTED from Refinitive'!$B$3*'ISSUE SCORE from EIKON'!M47)+((1/3)*'WEIGHTED from Refinitive'!$B$4*'ISSUE SCORE from EIKON'!AB47)+('WEIGHTED from Refinitive'!$B$5*(1/3)*'ISSUE SCORE from EIKON'!AQ47)+((1/3)*'WEIGHTED from Refinitive'!$B$8*'ISSUE SCORE from EIKON'!BF47)+(0.5*'WEIGHTED from Refinitive'!$B$10*'ISSUE SCORE from EIKON'!CJ47)+((3/5)*'WEIGHTED from Refinitive'!$B$14*'ISSUE SCORE from EIKON'!DN47)</f>
        <v>35.995765027322392</v>
      </c>
      <c r="I20" s="1">
        <f>('WEIGHTED from Refinitive'!$B$3*'ISSUE SCORE from EIKON'!N47)+((1/3)*'WEIGHTED from Refinitive'!$B$4*'ISSUE SCORE from EIKON'!AC47)+('WEIGHTED from Refinitive'!$B$5*(1/3)*'ISSUE SCORE from EIKON'!AR47)+((1/3)*'WEIGHTED from Refinitive'!$B$8*'ISSUE SCORE from EIKON'!BG47)+(0.5*'WEIGHTED from Refinitive'!$B$10*'ISSUE SCORE from EIKON'!CK47)+((3/5)*'WEIGHTED from Refinitive'!$B$14*'ISSUE SCORE from EIKON'!DO47)</f>
        <v>36.610632183908024</v>
      </c>
      <c r="J20" s="1">
        <f>('WEIGHTED from Refinitive'!$B$3*'ISSUE SCORE from EIKON'!O47)+((1/3)*'WEIGHTED from Refinitive'!$B$4*'ISSUE SCORE from EIKON'!AD47)+('WEIGHTED from Refinitive'!$B$5*(1/3)*'ISSUE SCORE from EIKON'!AS47)+((1/3)*'WEIGHTED from Refinitive'!$B$8*'ISSUE SCORE from EIKON'!BH47)+(0.5*'WEIGHTED from Refinitive'!$B$10*'ISSUE SCORE from EIKON'!CL47)+((3/5)*'WEIGHTED from Refinitive'!$B$14*'ISSUE SCORE from EIKON'!DP47)</f>
        <v>29.419482021042885</v>
      </c>
      <c r="K20" s="1">
        <f>('WEIGHTED from Refinitive'!$B$3*'ISSUE SCORE from EIKON'!P47)+((1/3)*'WEIGHTED from Refinitive'!$B$4*'ISSUE SCORE from EIKON'!AE47)+('WEIGHTED from Refinitive'!$B$5*(1/3)*'ISSUE SCORE from EIKON'!AT47)+((1/3)*'WEIGHTED from Refinitive'!$B$8*'ISSUE SCORE from EIKON'!BI47)+(0.5*'WEIGHTED from Refinitive'!$B$10*'ISSUE SCORE from EIKON'!CM47)+((3/5)*'WEIGHTED from Refinitive'!$B$14*'ISSUE SCORE from EIKON'!DQ47)</f>
        <v>32.657759942285125</v>
      </c>
      <c r="L20" s="1">
        <f>('WEIGHTED from Refinitive'!$B$3*'ISSUE SCORE from EIKON'!Q47)+((1/3)*'WEIGHTED from Refinitive'!$B$4*'ISSUE SCORE from EIKON'!AF47)+('WEIGHTED from Refinitive'!$B$5*(1/3)*'ISSUE SCORE from EIKON'!AU47)+((1/3)*'WEIGHTED from Refinitive'!$B$8*'ISSUE SCORE from EIKON'!BJ47)+(0.5*'WEIGHTED from Refinitive'!$B$10*'ISSUE SCORE from EIKON'!CN47)+((3/5)*'WEIGHTED from Refinitive'!$B$14*'ISSUE SCORE from EIKON'!DR47)</f>
        <v>15.867348822549401</v>
      </c>
      <c r="M20" s="1">
        <f>('WEIGHTED from Refinitive'!$B$3*'ISSUE SCORE from EIKON'!R47)+((1/3)*'WEIGHTED from Refinitive'!$B$4*'ISSUE SCORE from EIKON'!AG47)+('WEIGHTED from Refinitive'!$B$5*(1/3)*'ISSUE SCORE from EIKON'!AV47)+((1/3)*'WEIGHTED from Refinitive'!$B$8*'ISSUE SCORE from EIKON'!BK47)+(0.5*'WEIGHTED from Refinitive'!$B$10*'ISSUE SCORE from EIKON'!CO47)+((3/5)*'WEIGHTED from Refinitive'!$B$14*'ISSUE SCORE from EIKON'!DS47)</f>
        <v>12.113213716108431</v>
      </c>
      <c r="N20" s="1">
        <f>('WEIGHTED from Refinitive'!$B$3*'ISSUE SCORE from EIKON'!S47)+((1/3)*'WEIGHTED from Refinitive'!$B$4*'ISSUE SCORE from EIKON'!AH47)+('WEIGHTED from Refinitive'!$B$5*(1/3)*'ISSUE SCORE from EIKON'!AW47)+((1/3)*'WEIGHTED from Refinitive'!$B$8*'ISSUE SCORE from EIKON'!BL47)+(0.5*'WEIGHTED from Refinitive'!$B$10*'ISSUE SCORE from EIKON'!CP47)+((3/5)*'WEIGHTED from Refinitive'!$B$14*'ISSUE SCORE from EIKON'!DT47)</f>
        <v>12.513321619678923</v>
      </c>
      <c r="O20" s="1">
        <f>('WEIGHTED from Refinitive'!$B$3*'ISSUE SCORE from EIKON'!T47)+((1/3)*'WEIGHTED from Refinitive'!$B$4*'ISSUE SCORE from EIKON'!AI47)+('WEIGHTED from Refinitive'!$B$5*(1/3)*'ISSUE SCORE from EIKON'!AX47)+((1/3)*'WEIGHTED from Refinitive'!$B$8*'ISSUE SCORE from EIKON'!BM47)+(0.5*'WEIGHTED from Refinitive'!$B$10*'ISSUE SCORE from EIKON'!CQ47)+((3/5)*'WEIGHTED from Refinitive'!$B$14*'ISSUE SCORE from EIKON'!DU47)</f>
        <v>12.302125706214685</v>
      </c>
      <c r="P20" s="1">
        <f>('WEIGHTED from Refinitive'!$B$3*'ISSUE SCORE from EIKON'!U47)+((1/3)*'WEIGHTED from Refinitive'!$B$4*'ISSUE SCORE from EIKON'!AJ47)+('WEIGHTED from Refinitive'!$B$5*(1/3)*'ISSUE SCORE from EIKON'!AY47)+((1/3)*'WEIGHTED from Refinitive'!$B$8*'ISSUE SCORE from EIKON'!BN47)+(0.5*'WEIGHTED from Refinitive'!$B$10*'ISSUE SCORE from EIKON'!CR47)+((3/5)*'WEIGHTED from Refinitive'!$B$14*'ISSUE SCORE from EIKON'!DV47)</f>
        <v>11.014918414918414</v>
      </c>
    </row>
    <row r="21" spans="1:16" ht="15">
      <c r="A21" s="1" t="s">
        <v>850</v>
      </c>
      <c r="B21" s="1">
        <f>('WEIGHTED from Refinitive'!$B$3*'ISSUE SCORE from EIKON'!G48)+((1/3)*'WEIGHTED from Refinitive'!$B$4*'ISSUE SCORE from EIKON'!V48)+('WEIGHTED from Refinitive'!$B$5*(1/3)*'ISSUE SCORE from EIKON'!AK48)+((1/3)*'WEIGHTED from Refinitive'!$B$8*'ISSUE SCORE from EIKON'!AZ48)+(0.5*'WEIGHTED from Refinitive'!$B$10*'ISSUE SCORE from EIKON'!CD48)+((3/5)*'WEIGHTED from Refinitive'!$B$14*'ISSUE SCORE from EIKON'!DH48)</f>
        <v>24.036416113976891</v>
      </c>
      <c r="C21" s="1">
        <f>('WEIGHTED from Refinitive'!$B$3*'ISSUE SCORE from EIKON'!H48)+((1/3)*'WEIGHTED from Refinitive'!$B$4*'ISSUE SCORE from EIKON'!W48)+('WEIGHTED from Refinitive'!$B$5*(1/3)*'ISSUE SCORE from EIKON'!AL48)+((1/3)*'WEIGHTED from Refinitive'!$B$8*'ISSUE SCORE from EIKON'!BA48)+(0.5*'WEIGHTED from Refinitive'!$B$10*'ISSUE SCORE from EIKON'!CE48)+((3/5)*'WEIGHTED from Refinitive'!$B$14*'ISSUE SCORE from EIKON'!DI48)</f>
        <v>26.987669227954612</v>
      </c>
      <c r="D21" s="1">
        <f>('WEIGHTED from Refinitive'!$B$3*'ISSUE SCORE from EIKON'!I48)+((1/3)*'WEIGHTED from Refinitive'!$B$4*'ISSUE SCORE from EIKON'!X48)+('WEIGHTED from Refinitive'!$B$5*(1/3)*'ISSUE SCORE from EIKON'!AM48)+((1/3)*'WEIGHTED from Refinitive'!$B$8*'ISSUE SCORE from EIKON'!BB48)+(0.5*'WEIGHTED from Refinitive'!$B$10*'ISSUE SCORE from EIKON'!CF48)+((3/5)*'WEIGHTED from Refinitive'!$B$14*'ISSUE SCORE from EIKON'!DJ48)</f>
        <v>29.011398166549125</v>
      </c>
      <c r="E21" s="1">
        <f>('WEIGHTED from Refinitive'!$B$3*'ISSUE SCORE from EIKON'!J48)+((1/3)*'WEIGHTED from Refinitive'!$B$4*'ISSUE SCORE from EIKON'!Y48)+('WEIGHTED from Refinitive'!$B$5*(1/3)*'ISSUE SCORE from EIKON'!AN48)+((1/3)*'WEIGHTED from Refinitive'!$B$8*'ISSUE SCORE from EIKON'!BC48)+(0.5*'WEIGHTED from Refinitive'!$B$10*'ISSUE SCORE from EIKON'!CG48)+((3/5)*'WEIGHTED from Refinitive'!$B$14*'ISSUE SCORE from EIKON'!DK48)</f>
        <v>29.570319905213253</v>
      </c>
      <c r="F21" s="1">
        <f>('WEIGHTED from Refinitive'!$B$3*'ISSUE SCORE from EIKON'!K48)+((1/3)*'WEIGHTED from Refinitive'!$B$4*'ISSUE SCORE from EIKON'!Z48)+('WEIGHTED from Refinitive'!$B$5*(1/3)*'ISSUE SCORE from EIKON'!AO48)+((1/3)*'WEIGHTED from Refinitive'!$B$8*'ISSUE SCORE from EIKON'!BD48)+(0.5*'WEIGHTED from Refinitive'!$B$10*'ISSUE SCORE from EIKON'!CH48)+((3/5)*'WEIGHTED from Refinitive'!$B$14*'ISSUE SCORE from EIKON'!DL48)</f>
        <v>29.554745254745242</v>
      </c>
      <c r="G21" s="1">
        <f>('WEIGHTED from Refinitive'!$B$3*'ISSUE SCORE from EIKON'!L48)+((1/3)*'WEIGHTED from Refinitive'!$B$4*'ISSUE SCORE from EIKON'!AA48)+('WEIGHTED from Refinitive'!$B$5*(1/3)*'ISSUE SCORE from EIKON'!AP48)+((1/3)*'WEIGHTED from Refinitive'!$B$8*'ISSUE SCORE from EIKON'!BE48)+(0.5*'WEIGHTED from Refinitive'!$B$10*'ISSUE SCORE from EIKON'!CI48)+((3/5)*'WEIGHTED from Refinitive'!$B$14*'ISSUE SCORE from EIKON'!DM48)</f>
        <v>32.237604239731887</v>
      </c>
      <c r="H21" s="1">
        <f>('WEIGHTED from Refinitive'!$B$3*'ISSUE SCORE from EIKON'!M48)+((1/3)*'WEIGHTED from Refinitive'!$B$4*'ISSUE SCORE from EIKON'!AB48)+('WEIGHTED from Refinitive'!$B$5*(1/3)*'ISSUE SCORE from EIKON'!AQ48)+((1/3)*'WEIGHTED from Refinitive'!$B$8*'ISSUE SCORE from EIKON'!BF48)+(0.5*'WEIGHTED from Refinitive'!$B$10*'ISSUE SCORE from EIKON'!CJ48)+((3/5)*'WEIGHTED from Refinitive'!$B$14*'ISSUE SCORE from EIKON'!DN48)</f>
        <v>29.686816261276682</v>
      </c>
      <c r="I21" s="1">
        <f>('WEIGHTED from Refinitive'!$B$3*'ISSUE SCORE from EIKON'!N48)+((1/3)*'WEIGHTED from Refinitive'!$B$4*'ISSUE SCORE from EIKON'!AC48)+('WEIGHTED from Refinitive'!$B$5*(1/3)*'ISSUE SCORE from EIKON'!AR48)+((1/3)*'WEIGHTED from Refinitive'!$B$8*'ISSUE SCORE from EIKON'!BG48)+(0.5*'WEIGHTED from Refinitive'!$B$10*'ISSUE SCORE from EIKON'!CK48)+((3/5)*'WEIGHTED from Refinitive'!$B$14*'ISSUE SCORE from EIKON'!DO48)</f>
        <v>28.420617030965371</v>
      </c>
      <c r="J21" s="1">
        <f>('WEIGHTED from Refinitive'!$B$3*'ISSUE SCORE from EIKON'!O48)+((1/3)*'WEIGHTED from Refinitive'!$B$4*'ISSUE SCORE from EIKON'!AD48)+('WEIGHTED from Refinitive'!$B$5*(1/3)*'ISSUE SCORE from EIKON'!AS48)+((1/3)*'WEIGHTED from Refinitive'!$B$8*'ISSUE SCORE from EIKON'!BH48)+(0.5*'WEIGHTED from Refinitive'!$B$10*'ISSUE SCORE from EIKON'!CL48)+((3/5)*'WEIGHTED from Refinitive'!$B$14*'ISSUE SCORE from EIKON'!DP48)</f>
        <v>27.072902097902087</v>
      </c>
      <c r="K21" s="1">
        <f>('WEIGHTED from Refinitive'!$B$3*'ISSUE SCORE from EIKON'!P48)+((1/3)*'WEIGHTED from Refinitive'!$B$4*'ISSUE SCORE from EIKON'!AE48)+('WEIGHTED from Refinitive'!$B$5*(1/3)*'ISSUE SCORE from EIKON'!AT48)+((1/3)*'WEIGHTED from Refinitive'!$B$8*'ISSUE SCORE from EIKON'!BI48)+(0.5*'WEIGHTED from Refinitive'!$B$10*'ISSUE SCORE from EIKON'!CM48)+((3/5)*'WEIGHTED from Refinitive'!$B$14*'ISSUE SCORE from EIKON'!DQ48)</f>
        <v>21.303025397926525</v>
      </c>
      <c r="L21" s="1">
        <f>('WEIGHTED from Refinitive'!$B$3*'ISSUE SCORE from EIKON'!Q48)+((1/3)*'WEIGHTED from Refinitive'!$B$4*'ISSUE SCORE from EIKON'!AF48)+('WEIGHTED from Refinitive'!$B$5*(1/3)*'ISSUE SCORE from EIKON'!AU48)+((1/3)*'WEIGHTED from Refinitive'!$B$8*'ISSUE SCORE from EIKON'!BJ48)+(0.5*'WEIGHTED from Refinitive'!$B$10*'ISSUE SCORE from EIKON'!CN48)+((3/5)*'WEIGHTED from Refinitive'!$B$14*'ISSUE SCORE from EIKON'!DR48)</f>
        <v>15.52580807234968</v>
      </c>
      <c r="M21" s="1">
        <f>('WEIGHTED from Refinitive'!$B$3*'ISSUE SCORE from EIKON'!R48)+((1/3)*'WEIGHTED from Refinitive'!$B$4*'ISSUE SCORE from EIKON'!AG48)+('WEIGHTED from Refinitive'!$B$5*(1/3)*'ISSUE SCORE from EIKON'!AV48)+((1/3)*'WEIGHTED from Refinitive'!$B$8*'ISSUE SCORE from EIKON'!BK48)+(0.5*'WEIGHTED from Refinitive'!$B$10*'ISSUE SCORE from EIKON'!CO48)+((3/5)*'WEIGHTED from Refinitive'!$B$14*'ISSUE SCORE from EIKON'!DS48)</f>
        <v>0</v>
      </c>
      <c r="N21" s="1">
        <f>('WEIGHTED from Refinitive'!$B$3*'ISSUE SCORE from EIKON'!S48)+((1/3)*'WEIGHTED from Refinitive'!$B$4*'ISSUE SCORE from EIKON'!AH48)+('WEIGHTED from Refinitive'!$B$5*(1/3)*'ISSUE SCORE from EIKON'!AW48)+((1/3)*'WEIGHTED from Refinitive'!$B$8*'ISSUE SCORE from EIKON'!BL48)+(0.5*'WEIGHTED from Refinitive'!$B$10*'ISSUE SCORE from EIKON'!CP48)+((3/5)*'WEIGHTED from Refinitive'!$B$14*'ISSUE SCORE from EIKON'!DT48)</f>
        <v>0</v>
      </c>
      <c r="O21" s="1">
        <f>('WEIGHTED from Refinitive'!$B$3*'ISSUE SCORE from EIKON'!T48)+((1/3)*'WEIGHTED from Refinitive'!$B$4*'ISSUE SCORE from EIKON'!AI48)+('WEIGHTED from Refinitive'!$B$5*(1/3)*'ISSUE SCORE from EIKON'!AX48)+((1/3)*'WEIGHTED from Refinitive'!$B$8*'ISSUE SCORE from EIKON'!BM48)+(0.5*'WEIGHTED from Refinitive'!$B$10*'ISSUE SCORE from EIKON'!CQ48)+((3/5)*'WEIGHTED from Refinitive'!$B$14*'ISSUE SCORE from EIKON'!DU48)</f>
        <v>0</v>
      </c>
      <c r="P21" s="1">
        <f>('WEIGHTED from Refinitive'!$B$3*'ISSUE SCORE from EIKON'!U48)+((1/3)*'WEIGHTED from Refinitive'!$B$4*'ISSUE SCORE from EIKON'!AJ48)+('WEIGHTED from Refinitive'!$B$5*(1/3)*'ISSUE SCORE from EIKON'!AY48)+((1/3)*'WEIGHTED from Refinitive'!$B$8*'ISSUE SCORE from EIKON'!BN48)+(0.5*'WEIGHTED from Refinitive'!$B$10*'ISSUE SCORE from EIKON'!CR48)+((3/5)*'WEIGHTED from Refinitive'!$B$14*'ISSUE SCORE from EIKON'!DV48)</f>
        <v>0</v>
      </c>
    </row>
    <row r="22" spans="1:16" ht="15">
      <c r="A22" s="1" t="s">
        <v>896</v>
      </c>
      <c r="B22" s="1">
        <f>('WEIGHTED from Refinitive'!$B$3*'ISSUE SCORE from EIKON'!G49)+((1/3)*'WEIGHTED from Refinitive'!$B$4*'ISSUE SCORE from EIKON'!V49)+('WEIGHTED from Refinitive'!$B$5*(1/3)*'ISSUE SCORE from EIKON'!AK49)+((1/3)*'WEIGHTED from Refinitive'!$B$8*'ISSUE SCORE from EIKON'!AZ49)+(0.5*'WEIGHTED from Refinitive'!$B$10*'ISSUE SCORE from EIKON'!CD49)+((3/5)*'WEIGHTED from Refinitive'!$B$14*'ISSUE SCORE from EIKON'!DH49)</f>
        <v>28.465948386270476</v>
      </c>
      <c r="C22" s="1">
        <f>('WEIGHTED from Refinitive'!$B$3*'ISSUE SCORE from EIKON'!H49)+((1/3)*'WEIGHTED from Refinitive'!$B$4*'ISSUE SCORE from EIKON'!W49)+('WEIGHTED from Refinitive'!$B$5*(1/3)*'ISSUE SCORE from EIKON'!AL49)+((1/3)*'WEIGHTED from Refinitive'!$B$8*'ISSUE SCORE from EIKON'!BA49)+(0.5*'WEIGHTED from Refinitive'!$B$10*'ISSUE SCORE from EIKON'!CE49)+((3/5)*'WEIGHTED from Refinitive'!$B$14*'ISSUE SCORE from EIKON'!DI49)</f>
        <v>28.424912450598722</v>
      </c>
      <c r="D22" s="1">
        <f>('WEIGHTED from Refinitive'!$B$3*'ISSUE SCORE from EIKON'!I49)+((1/3)*'WEIGHTED from Refinitive'!$B$4*'ISSUE SCORE from EIKON'!X49)+('WEIGHTED from Refinitive'!$B$5*(1/3)*'ISSUE SCORE from EIKON'!AM49)+((1/3)*'WEIGHTED from Refinitive'!$B$8*'ISSUE SCORE from EIKON'!BB49)+(0.5*'WEIGHTED from Refinitive'!$B$10*'ISSUE SCORE from EIKON'!CF49)+((3/5)*'WEIGHTED from Refinitive'!$B$14*'ISSUE SCORE from EIKON'!DJ49)</f>
        <v>30.249305917535906</v>
      </c>
      <c r="E22" s="1">
        <f>('WEIGHTED from Refinitive'!$B$3*'ISSUE SCORE from EIKON'!J49)+((1/3)*'WEIGHTED from Refinitive'!$B$4*'ISSUE SCORE from EIKON'!Y49)+('WEIGHTED from Refinitive'!$B$5*(1/3)*'ISSUE SCORE from EIKON'!AN49)+((1/3)*'WEIGHTED from Refinitive'!$B$8*'ISSUE SCORE from EIKON'!BC49)+(0.5*'WEIGHTED from Refinitive'!$B$10*'ISSUE SCORE from EIKON'!CG49)+((3/5)*'WEIGHTED from Refinitive'!$B$14*'ISSUE SCORE from EIKON'!DK49)</f>
        <v>31.35040199746669</v>
      </c>
      <c r="F22" s="1">
        <f>('WEIGHTED from Refinitive'!$B$3*'ISSUE SCORE from EIKON'!K49)+((1/3)*'WEIGHTED from Refinitive'!$B$4*'ISSUE SCORE from EIKON'!Z49)+('WEIGHTED from Refinitive'!$B$5*(1/3)*'ISSUE SCORE from EIKON'!AO49)+((1/3)*'WEIGHTED from Refinitive'!$B$8*'ISSUE SCORE from EIKON'!BD49)+(0.5*'WEIGHTED from Refinitive'!$B$10*'ISSUE SCORE from EIKON'!CH49)+((3/5)*'WEIGHTED from Refinitive'!$B$14*'ISSUE SCORE from EIKON'!DL49)</f>
        <v>28.3377020848468</v>
      </c>
      <c r="G22" s="1">
        <f>('WEIGHTED from Refinitive'!$B$3*'ISSUE SCORE from EIKON'!L49)+((1/3)*'WEIGHTED from Refinitive'!$B$4*'ISSUE SCORE from EIKON'!AA49)+('WEIGHTED from Refinitive'!$B$5*(1/3)*'ISSUE SCORE from EIKON'!AP49)+((1/3)*'WEIGHTED from Refinitive'!$B$8*'ISSUE SCORE from EIKON'!BE49)+(0.5*'WEIGHTED from Refinitive'!$B$10*'ISSUE SCORE from EIKON'!CI49)+((3/5)*'WEIGHTED from Refinitive'!$B$14*'ISSUE SCORE from EIKON'!DM49)</f>
        <v>23.817591499409655</v>
      </c>
      <c r="H22" s="1">
        <f>('WEIGHTED from Refinitive'!$B$3*'ISSUE SCORE from EIKON'!M49)+((1/3)*'WEIGHTED from Refinitive'!$B$4*'ISSUE SCORE from EIKON'!AB49)+('WEIGHTED from Refinitive'!$B$5*(1/3)*'ISSUE SCORE from EIKON'!AQ49)+((1/3)*'WEIGHTED from Refinitive'!$B$8*'ISSUE SCORE from EIKON'!BF49)+(0.5*'WEIGHTED from Refinitive'!$B$10*'ISSUE SCORE from EIKON'!CJ49)+((3/5)*'WEIGHTED from Refinitive'!$B$14*'ISSUE SCORE from EIKON'!DN49)</f>
        <v>25.814638606975414</v>
      </c>
      <c r="I22" s="1">
        <f>('WEIGHTED from Refinitive'!$B$3*'ISSUE SCORE from EIKON'!N49)+((1/3)*'WEIGHTED from Refinitive'!$B$4*'ISSUE SCORE from EIKON'!AC49)+('WEIGHTED from Refinitive'!$B$5*(1/3)*'ISSUE SCORE from EIKON'!AR49)+((1/3)*'WEIGHTED from Refinitive'!$B$8*'ISSUE SCORE from EIKON'!BG49)+(0.5*'WEIGHTED from Refinitive'!$B$10*'ISSUE SCORE from EIKON'!CK49)+((3/5)*'WEIGHTED from Refinitive'!$B$14*'ISSUE SCORE from EIKON'!DO49)</f>
        <v>22.928408625817418</v>
      </c>
      <c r="J22" s="1">
        <f>('WEIGHTED from Refinitive'!$B$3*'ISSUE SCORE from EIKON'!O49)+((1/3)*'WEIGHTED from Refinitive'!$B$4*'ISSUE SCORE from EIKON'!AD49)+('WEIGHTED from Refinitive'!$B$5*(1/3)*'ISSUE SCORE from EIKON'!AS49)+((1/3)*'WEIGHTED from Refinitive'!$B$8*'ISSUE SCORE from EIKON'!BH49)+(0.5*'WEIGHTED from Refinitive'!$B$10*'ISSUE SCORE from EIKON'!CL49)+((3/5)*'WEIGHTED from Refinitive'!$B$14*'ISSUE SCORE from EIKON'!DP49)</f>
        <v>11.901524117767208</v>
      </c>
      <c r="K22" s="1">
        <f>('WEIGHTED from Refinitive'!$B$3*'ISSUE SCORE from EIKON'!P49)+((1/3)*'WEIGHTED from Refinitive'!$B$4*'ISSUE SCORE from EIKON'!AE49)+('WEIGHTED from Refinitive'!$B$5*(1/3)*'ISSUE SCORE from EIKON'!AT49)+((1/3)*'WEIGHTED from Refinitive'!$B$8*'ISSUE SCORE from EIKON'!BI49)+(0.5*'WEIGHTED from Refinitive'!$B$10*'ISSUE SCORE from EIKON'!CM49)+((3/5)*'WEIGHTED from Refinitive'!$B$14*'ISSUE SCORE from EIKON'!DQ49)</f>
        <v>14.0751991535972</v>
      </c>
      <c r="L22" s="1">
        <f>('WEIGHTED from Refinitive'!$B$3*'ISSUE SCORE from EIKON'!Q49)+((1/3)*'WEIGHTED from Refinitive'!$B$4*'ISSUE SCORE from EIKON'!AF49)+('WEIGHTED from Refinitive'!$B$5*(1/3)*'ISSUE SCORE from EIKON'!AU49)+((1/3)*'WEIGHTED from Refinitive'!$B$8*'ISSUE SCORE from EIKON'!BJ49)+(0.5*'WEIGHTED from Refinitive'!$B$10*'ISSUE SCORE from EIKON'!CN49)+((3/5)*'WEIGHTED from Refinitive'!$B$14*'ISSUE SCORE from EIKON'!DR49)</f>
        <v>9.7172039113438959</v>
      </c>
      <c r="M22" s="1">
        <f>('WEIGHTED from Refinitive'!$B$3*'ISSUE SCORE from EIKON'!R49)+((1/3)*'WEIGHTED from Refinitive'!$B$4*'ISSUE SCORE from EIKON'!AG49)+('WEIGHTED from Refinitive'!$B$5*(1/3)*'ISSUE SCORE from EIKON'!AV49)+((1/3)*'WEIGHTED from Refinitive'!$B$8*'ISSUE SCORE from EIKON'!BK49)+(0.5*'WEIGHTED from Refinitive'!$B$10*'ISSUE SCORE from EIKON'!CO49)+((3/5)*'WEIGHTED from Refinitive'!$B$14*'ISSUE SCORE from EIKON'!DS49)</f>
        <v>11.938567280533819</v>
      </c>
      <c r="N22" s="1">
        <f>('WEIGHTED from Refinitive'!$B$3*'ISSUE SCORE from EIKON'!S49)+((1/3)*'WEIGHTED from Refinitive'!$B$4*'ISSUE SCORE from EIKON'!AH49)+('WEIGHTED from Refinitive'!$B$5*(1/3)*'ISSUE SCORE from EIKON'!AW49)+((1/3)*'WEIGHTED from Refinitive'!$B$8*'ISSUE SCORE from EIKON'!BL49)+(0.5*'WEIGHTED from Refinitive'!$B$10*'ISSUE SCORE from EIKON'!CP49)+((3/5)*'WEIGHTED from Refinitive'!$B$14*'ISSUE SCORE from EIKON'!DT49)</f>
        <v>12.056919974527677</v>
      </c>
      <c r="O22" s="1">
        <f>('WEIGHTED from Refinitive'!$B$3*'ISSUE SCORE from EIKON'!T49)+((1/3)*'WEIGHTED from Refinitive'!$B$4*'ISSUE SCORE from EIKON'!AI49)+('WEIGHTED from Refinitive'!$B$5*(1/3)*'ISSUE SCORE from EIKON'!AX49)+((1/3)*'WEIGHTED from Refinitive'!$B$8*'ISSUE SCORE from EIKON'!BM49)+(0.5*'WEIGHTED from Refinitive'!$B$10*'ISSUE SCORE from EIKON'!CQ49)+((3/5)*'WEIGHTED from Refinitive'!$B$14*'ISSUE SCORE from EIKON'!DU49)</f>
        <v>18.669002713704195</v>
      </c>
      <c r="P22" s="1">
        <f>('WEIGHTED from Refinitive'!$B$3*'ISSUE SCORE from EIKON'!U49)+((1/3)*'WEIGHTED from Refinitive'!$B$4*'ISSUE SCORE from EIKON'!AJ49)+('WEIGHTED from Refinitive'!$B$5*(1/3)*'ISSUE SCORE from EIKON'!AY49)+((1/3)*'WEIGHTED from Refinitive'!$B$8*'ISSUE SCORE from EIKON'!BN49)+(0.5*'WEIGHTED from Refinitive'!$B$10*'ISSUE SCORE from EIKON'!CR49)+((3/5)*'WEIGHTED from Refinitive'!$B$14*'ISSUE SCORE from EIKON'!DV49)</f>
        <v>15.388233920859104</v>
      </c>
    </row>
    <row r="23" spans="1:16" ht="15">
      <c r="A23" s="1" t="s">
        <v>893</v>
      </c>
      <c r="B23" s="1">
        <f>('WEIGHTED from Refinitive'!$B$3*'ISSUE SCORE from EIKON'!G50)+((1/3)*'WEIGHTED from Refinitive'!$B$4*'ISSUE SCORE from EIKON'!V50)+('WEIGHTED from Refinitive'!$B$5*(1/3)*'ISSUE SCORE from EIKON'!AK50)+((1/3)*'WEIGHTED from Refinitive'!$B$8*'ISSUE SCORE from EIKON'!AZ50)+(0.5*'WEIGHTED from Refinitive'!$B$10*'ISSUE SCORE from EIKON'!CD50)+((3/5)*'WEIGHTED from Refinitive'!$B$14*'ISSUE SCORE from EIKON'!DH50)</f>
        <v>38.038012773274374</v>
      </c>
      <c r="C23" s="1">
        <f>('WEIGHTED from Refinitive'!$B$3*'ISSUE SCORE from EIKON'!H50)+((1/3)*'WEIGHTED from Refinitive'!$B$4*'ISSUE SCORE from EIKON'!W50)+('WEIGHTED from Refinitive'!$B$5*(1/3)*'ISSUE SCORE from EIKON'!AL50)+((1/3)*'WEIGHTED from Refinitive'!$B$8*'ISSUE SCORE from EIKON'!BA50)+(0.5*'WEIGHTED from Refinitive'!$B$10*'ISSUE SCORE from EIKON'!CE50)+((3/5)*'WEIGHTED from Refinitive'!$B$14*'ISSUE SCORE from EIKON'!DI50)</f>
        <v>38.428282412489295</v>
      </c>
      <c r="D23" s="1">
        <f>('WEIGHTED from Refinitive'!$B$3*'ISSUE SCORE from EIKON'!I50)+((1/3)*'WEIGHTED from Refinitive'!$B$4*'ISSUE SCORE from EIKON'!X50)+('WEIGHTED from Refinitive'!$B$5*(1/3)*'ISSUE SCORE from EIKON'!AM50)+((1/3)*'WEIGHTED from Refinitive'!$B$8*'ISSUE SCORE from EIKON'!BB50)+(0.5*'WEIGHTED from Refinitive'!$B$10*'ISSUE SCORE from EIKON'!CF50)+((3/5)*'WEIGHTED from Refinitive'!$B$14*'ISSUE SCORE from EIKON'!DJ50)</f>
        <v>37.406159282379207</v>
      </c>
      <c r="E23" s="1">
        <f>('WEIGHTED from Refinitive'!$B$3*'ISSUE SCORE from EIKON'!J50)+((1/3)*'WEIGHTED from Refinitive'!$B$4*'ISSUE SCORE from EIKON'!Y50)+('WEIGHTED from Refinitive'!$B$5*(1/3)*'ISSUE SCORE from EIKON'!AN50)+((1/3)*'WEIGHTED from Refinitive'!$B$8*'ISSUE SCORE from EIKON'!BC50)+(0.5*'WEIGHTED from Refinitive'!$B$10*'ISSUE SCORE from EIKON'!CG50)+((3/5)*'WEIGHTED from Refinitive'!$B$14*'ISSUE SCORE from EIKON'!DK50)</f>
        <v>35.16727524055721</v>
      </c>
      <c r="F23" s="1">
        <f>('WEIGHTED from Refinitive'!$B$3*'ISSUE SCORE from EIKON'!K50)+((1/3)*'WEIGHTED from Refinitive'!$B$4*'ISSUE SCORE from EIKON'!Z50)+('WEIGHTED from Refinitive'!$B$5*(1/3)*'ISSUE SCORE from EIKON'!AO50)+((1/3)*'WEIGHTED from Refinitive'!$B$8*'ISSUE SCORE from EIKON'!BD50)+(0.5*'WEIGHTED from Refinitive'!$B$10*'ISSUE SCORE from EIKON'!CH50)+((3/5)*'WEIGHTED from Refinitive'!$B$14*'ISSUE SCORE from EIKON'!DL50)</f>
        <v>37.356361524654183</v>
      </c>
      <c r="G23" s="1">
        <f>('WEIGHTED from Refinitive'!$B$3*'ISSUE SCORE from EIKON'!L50)+((1/3)*'WEIGHTED from Refinitive'!$B$4*'ISSUE SCORE from EIKON'!AA50)+('WEIGHTED from Refinitive'!$B$5*(1/3)*'ISSUE SCORE from EIKON'!AP50)+((1/3)*'WEIGHTED from Refinitive'!$B$8*'ISSUE SCORE from EIKON'!BE50)+(0.5*'WEIGHTED from Refinitive'!$B$10*'ISSUE SCORE from EIKON'!CI50)+((3/5)*'WEIGHTED from Refinitive'!$B$14*'ISSUE SCORE from EIKON'!DM50)</f>
        <v>34.535633973360994</v>
      </c>
      <c r="H23" s="1">
        <f>('WEIGHTED from Refinitive'!$B$3*'ISSUE SCORE from EIKON'!M50)+((1/3)*'WEIGHTED from Refinitive'!$B$4*'ISSUE SCORE from EIKON'!AB50)+('WEIGHTED from Refinitive'!$B$5*(1/3)*'ISSUE SCORE from EIKON'!AQ50)+((1/3)*'WEIGHTED from Refinitive'!$B$8*'ISSUE SCORE from EIKON'!BF50)+(0.5*'WEIGHTED from Refinitive'!$B$10*'ISSUE SCORE from EIKON'!CJ50)+((3/5)*'WEIGHTED from Refinitive'!$B$14*'ISSUE SCORE from EIKON'!DN50)</f>
        <v>36.79929227349826</v>
      </c>
      <c r="I23" s="1">
        <f>('WEIGHTED from Refinitive'!$B$3*'ISSUE SCORE from EIKON'!N50)+((1/3)*'WEIGHTED from Refinitive'!$B$4*'ISSUE SCORE from EIKON'!AC50)+('WEIGHTED from Refinitive'!$B$5*(1/3)*'ISSUE SCORE from EIKON'!AR50)+((1/3)*'WEIGHTED from Refinitive'!$B$8*'ISSUE SCORE from EIKON'!BG50)+(0.5*'WEIGHTED from Refinitive'!$B$10*'ISSUE SCORE from EIKON'!CK50)+((3/5)*'WEIGHTED from Refinitive'!$B$14*'ISSUE SCORE from EIKON'!DO50)</f>
        <v>37.848947920831648</v>
      </c>
      <c r="J23" s="1">
        <f>('WEIGHTED from Refinitive'!$B$3*'ISSUE SCORE from EIKON'!O50)+((1/3)*'WEIGHTED from Refinitive'!$B$4*'ISSUE SCORE from EIKON'!AD50)+('WEIGHTED from Refinitive'!$B$5*(1/3)*'ISSUE SCORE from EIKON'!AS50)+((1/3)*'WEIGHTED from Refinitive'!$B$8*'ISSUE SCORE from EIKON'!BH50)+(0.5*'WEIGHTED from Refinitive'!$B$10*'ISSUE SCORE from EIKON'!CL50)+((3/5)*'WEIGHTED from Refinitive'!$B$14*'ISSUE SCORE from EIKON'!DP50)</f>
        <v>33.769062078272576</v>
      </c>
      <c r="K23" s="1">
        <f>('WEIGHTED from Refinitive'!$B$3*'ISSUE SCORE from EIKON'!P50)+((1/3)*'WEIGHTED from Refinitive'!$B$4*'ISSUE SCORE from EIKON'!AE50)+('WEIGHTED from Refinitive'!$B$5*(1/3)*'ISSUE SCORE from EIKON'!AT50)+((1/3)*'WEIGHTED from Refinitive'!$B$8*'ISSUE SCORE from EIKON'!BI50)+(0.5*'WEIGHTED from Refinitive'!$B$10*'ISSUE SCORE from EIKON'!CM50)+((3/5)*'WEIGHTED from Refinitive'!$B$14*'ISSUE SCORE from EIKON'!DQ50)</f>
        <v>29.594797086368338</v>
      </c>
      <c r="L23" s="1">
        <f>('WEIGHTED from Refinitive'!$B$3*'ISSUE SCORE from EIKON'!Q50)+((1/3)*'WEIGHTED from Refinitive'!$B$4*'ISSUE SCORE from EIKON'!AF50)+('WEIGHTED from Refinitive'!$B$5*(1/3)*'ISSUE SCORE from EIKON'!AU50)+((1/3)*'WEIGHTED from Refinitive'!$B$8*'ISSUE SCORE from EIKON'!BJ50)+(0.5*'WEIGHTED from Refinitive'!$B$10*'ISSUE SCORE from EIKON'!CN50)+((3/5)*'WEIGHTED from Refinitive'!$B$14*'ISSUE SCORE from EIKON'!DR50)</f>
        <v>32.510777899633155</v>
      </c>
      <c r="M23" s="1">
        <f>('WEIGHTED from Refinitive'!$B$3*'ISSUE SCORE from EIKON'!R50)+((1/3)*'WEIGHTED from Refinitive'!$B$4*'ISSUE SCORE from EIKON'!AG50)+('WEIGHTED from Refinitive'!$B$5*(1/3)*'ISSUE SCORE from EIKON'!AV50)+((1/3)*'WEIGHTED from Refinitive'!$B$8*'ISSUE SCORE from EIKON'!BK50)+(0.5*'WEIGHTED from Refinitive'!$B$10*'ISSUE SCORE from EIKON'!CO50)+((3/5)*'WEIGHTED from Refinitive'!$B$14*'ISSUE SCORE from EIKON'!DS50)</f>
        <v>32.848848012843476</v>
      </c>
      <c r="N23" s="1">
        <f>('WEIGHTED from Refinitive'!$B$3*'ISSUE SCORE from EIKON'!S50)+((1/3)*'WEIGHTED from Refinitive'!$B$4*'ISSUE SCORE from EIKON'!AH50)+('WEIGHTED from Refinitive'!$B$5*(1/3)*'ISSUE SCORE from EIKON'!AW50)+((1/3)*'WEIGHTED from Refinitive'!$B$8*'ISSUE SCORE from EIKON'!BL50)+(0.5*'WEIGHTED from Refinitive'!$B$10*'ISSUE SCORE from EIKON'!CP50)+((3/5)*'WEIGHTED from Refinitive'!$B$14*'ISSUE SCORE from EIKON'!DT50)</f>
        <v>35.522042842215228</v>
      </c>
      <c r="O23" s="1">
        <f>('WEIGHTED from Refinitive'!$B$3*'ISSUE SCORE from EIKON'!T50)+((1/3)*'WEIGHTED from Refinitive'!$B$4*'ISSUE SCORE from EIKON'!AI50)+('WEIGHTED from Refinitive'!$B$5*(1/3)*'ISSUE SCORE from EIKON'!AX50)+((1/3)*'WEIGHTED from Refinitive'!$B$8*'ISSUE SCORE from EIKON'!BM50)+(0.5*'WEIGHTED from Refinitive'!$B$10*'ISSUE SCORE from EIKON'!CQ50)+((3/5)*'WEIGHTED from Refinitive'!$B$14*'ISSUE SCORE from EIKON'!DU50)</f>
        <v>35.463337307608917</v>
      </c>
      <c r="P23" s="1">
        <f>('WEIGHTED from Refinitive'!$B$3*'ISSUE SCORE from EIKON'!U50)+((1/3)*'WEIGHTED from Refinitive'!$B$4*'ISSUE SCORE from EIKON'!AJ50)+('WEIGHTED from Refinitive'!$B$5*(1/3)*'ISSUE SCORE from EIKON'!AY50)+((1/3)*'WEIGHTED from Refinitive'!$B$8*'ISSUE SCORE from EIKON'!BN50)+(0.5*'WEIGHTED from Refinitive'!$B$10*'ISSUE SCORE from EIKON'!CR50)+((3/5)*'WEIGHTED from Refinitive'!$B$14*'ISSUE SCORE from EIKON'!DV50)</f>
        <v>34.09474576271186</v>
      </c>
    </row>
    <row r="24" spans="1:16" ht="15">
      <c r="A24" s="1" t="s">
        <v>679</v>
      </c>
      <c r="B24" s="1">
        <f>('WEIGHTED from Refinitive'!$B$3*'ISSUE SCORE from EIKON'!G51)+((1/3)*'WEIGHTED from Refinitive'!$B$4*'ISSUE SCORE from EIKON'!V51)+('WEIGHTED from Refinitive'!$B$5*(1/3)*'ISSUE SCORE from EIKON'!AK51)+((1/3)*'WEIGHTED from Refinitive'!$B$8*'ISSUE SCORE from EIKON'!AZ51)+(0.5*'WEIGHTED from Refinitive'!$B$10*'ISSUE SCORE from EIKON'!CD51)+((3/5)*'WEIGHTED from Refinitive'!$B$14*'ISSUE SCORE from EIKON'!DH51)</f>
        <v>33.337072441688122</v>
      </c>
      <c r="C24" s="1">
        <f>('WEIGHTED from Refinitive'!$B$3*'ISSUE SCORE from EIKON'!H51)+((1/3)*'WEIGHTED from Refinitive'!$B$4*'ISSUE SCORE from EIKON'!W51)+('WEIGHTED from Refinitive'!$B$5*(1/3)*'ISSUE SCORE from EIKON'!AL51)+((1/3)*'WEIGHTED from Refinitive'!$B$8*'ISSUE SCORE from EIKON'!BA51)+(0.5*'WEIGHTED from Refinitive'!$B$10*'ISSUE SCORE from EIKON'!CE51)+((3/5)*'WEIGHTED from Refinitive'!$B$14*'ISSUE SCORE from EIKON'!DI51)</f>
        <v>31.872717433950935</v>
      </c>
      <c r="D24" s="1">
        <f>('WEIGHTED from Refinitive'!$B$3*'ISSUE SCORE from EIKON'!I51)+((1/3)*'WEIGHTED from Refinitive'!$B$4*'ISSUE SCORE from EIKON'!X51)+('WEIGHTED from Refinitive'!$B$5*(1/3)*'ISSUE SCORE from EIKON'!AM51)+((1/3)*'WEIGHTED from Refinitive'!$B$8*'ISSUE SCORE from EIKON'!BB51)+(0.5*'WEIGHTED from Refinitive'!$B$10*'ISSUE SCORE from EIKON'!CF51)+((3/5)*'WEIGHTED from Refinitive'!$B$14*'ISSUE SCORE from EIKON'!DJ51)</f>
        <v>28.723716483406456</v>
      </c>
      <c r="E24" s="1">
        <f>('WEIGHTED from Refinitive'!$B$3*'ISSUE SCORE from EIKON'!J51)+((1/3)*'WEIGHTED from Refinitive'!$B$4*'ISSUE SCORE from EIKON'!Y51)+('WEIGHTED from Refinitive'!$B$5*(1/3)*'ISSUE SCORE from EIKON'!AN51)+((1/3)*'WEIGHTED from Refinitive'!$B$8*'ISSUE SCORE from EIKON'!BC51)+(0.5*'WEIGHTED from Refinitive'!$B$10*'ISSUE SCORE from EIKON'!CG51)+((3/5)*'WEIGHTED from Refinitive'!$B$14*'ISSUE SCORE from EIKON'!DK51)</f>
        <v>28.770895168110787</v>
      </c>
      <c r="F24" s="1">
        <f>('WEIGHTED from Refinitive'!$B$3*'ISSUE SCORE from EIKON'!K51)+((1/3)*'WEIGHTED from Refinitive'!$B$4*'ISSUE SCORE from EIKON'!Z51)+('WEIGHTED from Refinitive'!$B$5*(1/3)*'ISSUE SCORE from EIKON'!AO51)+((1/3)*'WEIGHTED from Refinitive'!$B$8*'ISSUE SCORE from EIKON'!BD51)+(0.5*'WEIGHTED from Refinitive'!$B$10*'ISSUE SCORE from EIKON'!CH51)+((3/5)*'WEIGHTED from Refinitive'!$B$14*'ISSUE SCORE from EIKON'!DL51)</f>
        <v>30.161637367607508</v>
      </c>
      <c r="G24" s="1">
        <f>('WEIGHTED from Refinitive'!$B$3*'ISSUE SCORE from EIKON'!L51)+((1/3)*'WEIGHTED from Refinitive'!$B$4*'ISSUE SCORE from EIKON'!AA51)+('WEIGHTED from Refinitive'!$B$5*(1/3)*'ISSUE SCORE from EIKON'!AP51)+((1/3)*'WEIGHTED from Refinitive'!$B$8*'ISSUE SCORE from EIKON'!BE51)+(0.5*'WEIGHTED from Refinitive'!$B$10*'ISSUE SCORE from EIKON'!CI51)+((3/5)*'WEIGHTED from Refinitive'!$B$14*'ISSUE SCORE from EIKON'!DM51)</f>
        <v>30.992125759878409</v>
      </c>
      <c r="H24" s="1">
        <f>('WEIGHTED from Refinitive'!$B$3*'ISSUE SCORE from EIKON'!M51)+((1/3)*'WEIGHTED from Refinitive'!$B$4*'ISSUE SCORE from EIKON'!AB51)+('WEIGHTED from Refinitive'!$B$5*(1/3)*'ISSUE SCORE from EIKON'!AQ51)+((1/3)*'WEIGHTED from Refinitive'!$B$8*'ISSUE SCORE from EIKON'!BF51)+(0.5*'WEIGHTED from Refinitive'!$B$10*'ISSUE SCORE from EIKON'!CJ51)+((3/5)*'WEIGHTED from Refinitive'!$B$14*'ISSUE SCORE from EIKON'!DN51)</f>
        <v>30.627044792737234</v>
      </c>
      <c r="I24" s="1">
        <f>('WEIGHTED from Refinitive'!$B$3*'ISSUE SCORE from EIKON'!N51)+((1/3)*'WEIGHTED from Refinitive'!$B$4*'ISSUE SCORE from EIKON'!AC51)+('WEIGHTED from Refinitive'!$B$5*(1/3)*'ISSUE SCORE from EIKON'!AR51)+((1/3)*'WEIGHTED from Refinitive'!$B$8*'ISSUE SCORE from EIKON'!BG51)+(0.5*'WEIGHTED from Refinitive'!$B$10*'ISSUE SCORE from EIKON'!CK51)+((3/5)*'WEIGHTED from Refinitive'!$B$14*'ISSUE SCORE from EIKON'!DO51)</f>
        <v>29.559691572089097</v>
      </c>
      <c r="J24" s="1">
        <f>('WEIGHTED from Refinitive'!$B$3*'ISSUE SCORE from EIKON'!O51)+((1/3)*'WEIGHTED from Refinitive'!$B$4*'ISSUE SCORE from EIKON'!AD51)+('WEIGHTED from Refinitive'!$B$5*(1/3)*'ISSUE SCORE from EIKON'!AS51)+((1/3)*'WEIGHTED from Refinitive'!$B$8*'ISSUE SCORE from EIKON'!BH51)+(0.5*'WEIGHTED from Refinitive'!$B$10*'ISSUE SCORE from EIKON'!CL51)+((3/5)*'WEIGHTED from Refinitive'!$B$14*'ISSUE SCORE from EIKON'!DP51)</f>
        <v>29.604774205893591</v>
      </c>
      <c r="K24" s="1">
        <f>('WEIGHTED from Refinitive'!$B$3*'ISSUE SCORE from EIKON'!P51)+((1/3)*'WEIGHTED from Refinitive'!$B$4*'ISSUE SCORE from EIKON'!AE51)+('WEIGHTED from Refinitive'!$B$5*(1/3)*'ISSUE SCORE from EIKON'!AT51)+((1/3)*'WEIGHTED from Refinitive'!$B$8*'ISSUE SCORE from EIKON'!BI51)+(0.5*'WEIGHTED from Refinitive'!$B$10*'ISSUE SCORE from EIKON'!CM51)+((3/5)*'WEIGHTED from Refinitive'!$B$14*'ISSUE SCORE from EIKON'!DQ51)</f>
        <v>34.438071986979352</v>
      </c>
      <c r="L24" s="1">
        <f>('WEIGHTED from Refinitive'!$B$3*'ISSUE SCORE from EIKON'!Q51)+((1/3)*'WEIGHTED from Refinitive'!$B$4*'ISSUE SCORE from EIKON'!AF51)+('WEIGHTED from Refinitive'!$B$5*(1/3)*'ISSUE SCORE from EIKON'!AU51)+((1/3)*'WEIGHTED from Refinitive'!$B$8*'ISSUE SCORE from EIKON'!BJ51)+(0.5*'WEIGHTED from Refinitive'!$B$10*'ISSUE SCORE from EIKON'!CN51)+((3/5)*'WEIGHTED from Refinitive'!$B$14*'ISSUE SCORE from EIKON'!DR51)</f>
        <v>34.934419283848527</v>
      </c>
      <c r="M24" s="1">
        <f>('WEIGHTED from Refinitive'!$B$3*'ISSUE SCORE from EIKON'!R51)+((1/3)*'WEIGHTED from Refinitive'!$B$4*'ISSUE SCORE from EIKON'!AG51)+('WEIGHTED from Refinitive'!$B$5*(1/3)*'ISSUE SCORE from EIKON'!AV51)+((1/3)*'WEIGHTED from Refinitive'!$B$8*'ISSUE SCORE from EIKON'!BK51)+(0.5*'WEIGHTED from Refinitive'!$B$10*'ISSUE SCORE from EIKON'!CO51)+((3/5)*'WEIGHTED from Refinitive'!$B$14*'ISSUE SCORE from EIKON'!DS51)</f>
        <v>31.985780089153035</v>
      </c>
      <c r="N24" s="1">
        <f>('WEIGHTED from Refinitive'!$B$3*'ISSUE SCORE from EIKON'!S51)+((1/3)*'WEIGHTED from Refinitive'!$B$4*'ISSUE SCORE from EIKON'!AH51)+('WEIGHTED from Refinitive'!$B$5*(1/3)*'ISSUE SCORE from EIKON'!AW51)+((1/3)*'WEIGHTED from Refinitive'!$B$8*'ISSUE SCORE from EIKON'!BL51)+(0.5*'WEIGHTED from Refinitive'!$B$10*'ISSUE SCORE from EIKON'!CP51)+((3/5)*'WEIGHTED from Refinitive'!$B$14*'ISSUE SCORE from EIKON'!DT51)</f>
        <v>33.952929292929284</v>
      </c>
      <c r="O24" s="1">
        <f>('WEIGHTED from Refinitive'!$B$3*'ISSUE SCORE from EIKON'!T51)+((1/3)*'WEIGHTED from Refinitive'!$B$4*'ISSUE SCORE from EIKON'!AI51)+('WEIGHTED from Refinitive'!$B$5*(1/3)*'ISSUE SCORE from EIKON'!AX51)+((1/3)*'WEIGHTED from Refinitive'!$B$8*'ISSUE SCORE from EIKON'!BM51)+(0.5*'WEIGHTED from Refinitive'!$B$10*'ISSUE SCORE from EIKON'!CQ51)+((3/5)*'WEIGHTED from Refinitive'!$B$14*'ISSUE SCORE from EIKON'!DU51)</f>
        <v>33.006831503466316</v>
      </c>
      <c r="P24" s="1">
        <f>('WEIGHTED from Refinitive'!$B$3*'ISSUE SCORE from EIKON'!U51)+((1/3)*'WEIGHTED from Refinitive'!$B$4*'ISSUE SCORE from EIKON'!AJ51)+('WEIGHTED from Refinitive'!$B$5*(1/3)*'ISSUE SCORE from EIKON'!AY51)+((1/3)*'WEIGHTED from Refinitive'!$B$8*'ISSUE SCORE from EIKON'!BN51)+(0.5*'WEIGHTED from Refinitive'!$B$10*'ISSUE SCORE from EIKON'!CR51)+((3/5)*'WEIGHTED from Refinitive'!$B$14*'ISSUE SCORE from EIKON'!DV51)</f>
        <v>27.222040467744034</v>
      </c>
    </row>
    <row r="25" spans="1:16" ht="15">
      <c r="A25" s="1" t="s">
        <v>944</v>
      </c>
      <c r="B25" s="1">
        <f>('WEIGHTED from Refinitive'!$B$3*'ISSUE SCORE from EIKON'!G52)+((1/3)*'WEIGHTED from Refinitive'!$B$4*'ISSUE SCORE from EIKON'!V52)+('WEIGHTED from Refinitive'!$B$5*(1/3)*'ISSUE SCORE from EIKON'!AK52)+((1/3)*'WEIGHTED from Refinitive'!$B$8*'ISSUE SCORE from EIKON'!AZ52)+(0.5*'WEIGHTED from Refinitive'!$B$10*'ISSUE SCORE from EIKON'!CD52)+((3/5)*'WEIGHTED from Refinitive'!$B$14*'ISSUE SCORE from EIKON'!DH52)</f>
        <v>36.494190929530944</v>
      </c>
      <c r="C25" s="1">
        <f>('WEIGHTED from Refinitive'!$B$3*'ISSUE SCORE from EIKON'!H52)+((1/3)*'WEIGHTED from Refinitive'!$B$4*'ISSUE SCORE from EIKON'!W52)+('WEIGHTED from Refinitive'!$B$5*(1/3)*'ISSUE SCORE from EIKON'!AL52)+((1/3)*'WEIGHTED from Refinitive'!$B$8*'ISSUE SCORE from EIKON'!BA52)+(0.5*'WEIGHTED from Refinitive'!$B$10*'ISSUE SCORE from EIKON'!CE52)+((3/5)*'WEIGHTED from Refinitive'!$B$14*'ISSUE SCORE from EIKON'!DI52)</f>
        <v>36.11017328543997</v>
      </c>
      <c r="D25" s="1">
        <f>('WEIGHTED from Refinitive'!$B$3*'ISSUE SCORE from EIKON'!I52)+((1/3)*'WEIGHTED from Refinitive'!$B$4*'ISSUE SCORE from EIKON'!X52)+('WEIGHTED from Refinitive'!$B$5*(1/3)*'ISSUE SCORE from EIKON'!AM52)+((1/3)*'WEIGHTED from Refinitive'!$B$8*'ISSUE SCORE from EIKON'!BB52)+(0.5*'WEIGHTED from Refinitive'!$B$10*'ISSUE SCORE from EIKON'!CF52)+((3/5)*'WEIGHTED from Refinitive'!$B$14*'ISSUE SCORE from EIKON'!DJ52)</f>
        <v>34.598362451886402</v>
      </c>
      <c r="E25" s="1">
        <f>('WEIGHTED from Refinitive'!$B$3*'ISSUE SCORE from EIKON'!J52)+((1/3)*'WEIGHTED from Refinitive'!$B$4*'ISSUE SCORE from EIKON'!Y52)+('WEIGHTED from Refinitive'!$B$5*(1/3)*'ISSUE SCORE from EIKON'!AN52)+((1/3)*'WEIGHTED from Refinitive'!$B$8*'ISSUE SCORE from EIKON'!BC52)+(0.5*'WEIGHTED from Refinitive'!$B$10*'ISSUE SCORE from EIKON'!CG52)+((3/5)*'WEIGHTED from Refinitive'!$B$14*'ISSUE SCORE from EIKON'!DK52)</f>
        <v>34.454541343622125</v>
      </c>
      <c r="F25" s="1">
        <f>('WEIGHTED from Refinitive'!$B$3*'ISSUE SCORE from EIKON'!K52)+((1/3)*'WEIGHTED from Refinitive'!$B$4*'ISSUE SCORE from EIKON'!Z52)+('WEIGHTED from Refinitive'!$B$5*(1/3)*'ISSUE SCORE from EIKON'!AO52)+((1/3)*'WEIGHTED from Refinitive'!$B$8*'ISSUE SCORE from EIKON'!BD52)+(0.5*'WEIGHTED from Refinitive'!$B$10*'ISSUE SCORE from EIKON'!CH52)+((3/5)*'WEIGHTED from Refinitive'!$B$14*'ISSUE SCORE from EIKON'!DL52)</f>
        <v>34.419577870411999</v>
      </c>
      <c r="G25" s="1">
        <f>('WEIGHTED from Refinitive'!$B$3*'ISSUE SCORE from EIKON'!L52)+((1/3)*'WEIGHTED from Refinitive'!$B$4*'ISSUE SCORE from EIKON'!AA52)+('WEIGHTED from Refinitive'!$B$5*(1/3)*'ISSUE SCORE from EIKON'!AP52)+((1/3)*'WEIGHTED from Refinitive'!$B$8*'ISSUE SCORE from EIKON'!BE52)+(0.5*'WEIGHTED from Refinitive'!$B$10*'ISSUE SCORE from EIKON'!CI52)+((3/5)*'WEIGHTED from Refinitive'!$B$14*'ISSUE SCORE from EIKON'!DM52)</f>
        <v>31.872824145551398</v>
      </c>
      <c r="H25" s="1">
        <f>('WEIGHTED from Refinitive'!$B$3*'ISSUE SCORE from EIKON'!M52)+((1/3)*'WEIGHTED from Refinitive'!$B$4*'ISSUE SCORE from EIKON'!AB52)+('WEIGHTED from Refinitive'!$B$5*(1/3)*'ISSUE SCORE from EIKON'!AQ52)+((1/3)*'WEIGHTED from Refinitive'!$B$8*'ISSUE SCORE from EIKON'!BF52)+(0.5*'WEIGHTED from Refinitive'!$B$10*'ISSUE SCORE from EIKON'!CJ52)+((3/5)*'WEIGHTED from Refinitive'!$B$14*'ISSUE SCORE from EIKON'!DN52)</f>
        <v>28.404658870399935</v>
      </c>
      <c r="I25" s="1">
        <f>('WEIGHTED from Refinitive'!$B$3*'ISSUE SCORE from EIKON'!N52)+((1/3)*'WEIGHTED from Refinitive'!$B$4*'ISSUE SCORE from EIKON'!AC52)+('WEIGHTED from Refinitive'!$B$5*(1/3)*'ISSUE SCORE from EIKON'!AR52)+((1/3)*'WEIGHTED from Refinitive'!$B$8*'ISSUE SCORE from EIKON'!BG52)+(0.5*'WEIGHTED from Refinitive'!$B$10*'ISSUE SCORE from EIKON'!CK52)+((3/5)*'WEIGHTED from Refinitive'!$B$14*'ISSUE SCORE from EIKON'!DO52)</f>
        <v>22.125081628755126</v>
      </c>
      <c r="J25" s="1">
        <f>('WEIGHTED from Refinitive'!$B$3*'ISSUE SCORE from EIKON'!O52)+((1/3)*'WEIGHTED from Refinitive'!$B$4*'ISSUE SCORE from EIKON'!AD52)+('WEIGHTED from Refinitive'!$B$5*(1/3)*'ISSUE SCORE from EIKON'!AS52)+((1/3)*'WEIGHTED from Refinitive'!$B$8*'ISSUE SCORE from EIKON'!BH52)+(0.5*'WEIGHTED from Refinitive'!$B$10*'ISSUE SCORE from EIKON'!CL52)+((3/5)*'WEIGHTED from Refinitive'!$B$14*'ISSUE SCORE from EIKON'!DP52)</f>
        <v>25.906384696900037</v>
      </c>
      <c r="K25" s="1">
        <f>('WEIGHTED from Refinitive'!$B$3*'ISSUE SCORE from EIKON'!P52)+((1/3)*'WEIGHTED from Refinitive'!$B$4*'ISSUE SCORE from EIKON'!AE52)+('WEIGHTED from Refinitive'!$B$5*(1/3)*'ISSUE SCORE from EIKON'!AT52)+((1/3)*'WEIGHTED from Refinitive'!$B$8*'ISSUE SCORE from EIKON'!BI52)+(0.5*'WEIGHTED from Refinitive'!$B$10*'ISSUE SCORE from EIKON'!CM52)+((3/5)*'WEIGHTED from Refinitive'!$B$14*'ISSUE SCORE from EIKON'!DQ52)</f>
        <v>23.443459049041561</v>
      </c>
      <c r="L25" s="1">
        <f>('WEIGHTED from Refinitive'!$B$3*'ISSUE SCORE from EIKON'!Q52)+((1/3)*'WEIGHTED from Refinitive'!$B$4*'ISSUE SCORE from EIKON'!AF52)+('WEIGHTED from Refinitive'!$B$5*(1/3)*'ISSUE SCORE from EIKON'!AU52)+((1/3)*'WEIGHTED from Refinitive'!$B$8*'ISSUE SCORE from EIKON'!BJ52)+(0.5*'WEIGHTED from Refinitive'!$B$10*'ISSUE SCORE from EIKON'!CN52)+((3/5)*'WEIGHTED from Refinitive'!$B$14*'ISSUE SCORE from EIKON'!DR52)</f>
        <v>25.245419682213029</v>
      </c>
      <c r="M25" s="1">
        <f>('WEIGHTED from Refinitive'!$B$3*'ISSUE SCORE from EIKON'!R52)+((1/3)*'WEIGHTED from Refinitive'!$B$4*'ISSUE SCORE from EIKON'!AG52)+('WEIGHTED from Refinitive'!$B$5*(1/3)*'ISSUE SCORE from EIKON'!AV52)+((1/3)*'WEIGHTED from Refinitive'!$B$8*'ISSUE SCORE from EIKON'!BK52)+(0.5*'WEIGHTED from Refinitive'!$B$10*'ISSUE SCORE from EIKON'!CO52)+((3/5)*'WEIGHTED from Refinitive'!$B$14*'ISSUE SCORE from EIKON'!DS52)</f>
        <v>20.213065329118855</v>
      </c>
      <c r="N25" s="1">
        <f>('WEIGHTED from Refinitive'!$B$3*'ISSUE SCORE from EIKON'!S52)+((1/3)*'WEIGHTED from Refinitive'!$B$4*'ISSUE SCORE from EIKON'!AH52)+('WEIGHTED from Refinitive'!$B$5*(1/3)*'ISSUE SCORE from EIKON'!AW52)+((1/3)*'WEIGHTED from Refinitive'!$B$8*'ISSUE SCORE from EIKON'!BL52)+(0.5*'WEIGHTED from Refinitive'!$B$10*'ISSUE SCORE from EIKON'!CP52)+((3/5)*'WEIGHTED from Refinitive'!$B$14*'ISSUE SCORE from EIKON'!DT52)</f>
        <v>17.997463383570352</v>
      </c>
      <c r="O25" s="1">
        <f>('WEIGHTED from Refinitive'!$B$3*'ISSUE SCORE from EIKON'!T52)+((1/3)*'WEIGHTED from Refinitive'!$B$4*'ISSUE SCORE from EIKON'!AI52)+('WEIGHTED from Refinitive'!$B$5*(1/3)*'ISSUE SCORE from EIKON'!AX52)+((1/3)*'WEIGHTED from Refinitive'!$B$8*'ISSUE SCORE from EIKON'!BM52)+(0.5*'WEIGHTED from Refinitive'!$B$10*'ISSUE SCORE from EIKON'!CQ52)+((3/5)*'WEIGHTED from Refinitive'!$B$14*'ISSUE SCORE from EIKON'!DU52)</f>
        <v>23.627048846675699</v>
      </c>
      <c r="P25" s="1">
        <f>('WEIGHTED from Refinitive'!$B$3*'ISSUE SCORE from EIKON'!U52)+((1/3)*'WEIGHTED from Refinitive'!$B$4*'ISSUE SCORE from EIKON'!AJ52)+('WEIGHTED from Refinitive'!$B$5*(1/3)*'ISSUE SCORE from EIKON'!AY52)+((1/3)*'WEIGHTED from Refinitive'!$B$8*'ISSUE SCORE from EIKON'!BN52)+(0.5*'WEIGHTED from Refinitive'!$B$10*'ISSUE SCORE from EIKON'!CR52)+((3/5)*'WEIGHTED from Refinitive'!$B$14*'ISSUE SCORE from EIKON'!DV52)</f>
        <v>20.599875491226008</v>
      </c>
    </row>
    <row r="26" spans="1:16" ht="15">
      <c r="A26" s="1" t="s">
        <v>619</v>
      </c>
      <c r="B26" s="1">
        <f>('WEIGHTED from Refinitive'!$B$3*'ISSUE SCORE from EIKON'!G53)+((1/3)*'WEIGHTED from Refinitive'!$B$4*'ISSUE SCORE from EIKON'!V53)+('WEIGHTED from Refinitive'!$B$5*(1/3)*'ISSUE SCORE from EIKON'!AK53)+((1/3)*'WEIGHTED from Refinitive'!$B$8*'ISSUE SCORE from EIKON'!AZ53)+(0.5*'WEIGHTED from Refinitive'!$B$10*'ISSUE SCORE from EIKON'!CD53)+((3/5)*'WEIGHTED from Refinitive'!$B$14*'ISSUE SCORE from EIKON'!DH53)</f>
        <v>33.144758348306304</v>
      </c>
      <c r="C26" s="1">
        <f>('WEIGHTED from Refinitive'!$B$3*'ISSUE SCORE from EIKON'!H53)+((1/3)*'WEIGHTED from Refinitive'!$B$4*'ISSUE SCORE from EIKON'!W53)+('WEIGHTED from Refinitive'!$B$5*(1/3)*'ISSUE SCORE from EIKON'!AL53)+((1/3)*'WEIGHTED from Refinitive'!$B$8*'ISSUE SCORE from EIKON'!BA53)+(0.5*'WEIGHTED from Refinitive'!$B$10*'ISSUE SCORE from EIKON'!CE53)+((3/5)*'WEIGHTED from Refinitive'!$B$14*'ISSUE SCORE from EIKON'!DI53)</f>
        <v>34.332944070464052</v>
      </c>
      <c r="D26" s="1">
        <f>('WEIGHTED from Refinitive'!$B$3*'ISSUE SCORE from EIKON'!I53)+((1/3)*'WEIGHTED from Refinitive'!$B$4*'ISSUE SCORE from EIKON'!X53)+('WEIGHTED from Refinitive'!$B$5*(1/3)*'ISSUE SCORE from EIKON'!AM53)+((1/3)*'WEIGHTED from Refinitive'!$B$8*'ISSUE SCORE from EIKON'!BB53)+(0.5*'WEIGHTED from Refinitive'!$B$10*'ISSUE SCORE from EIKON'!CF53)+((3/5)*'WEIGHTED from Refinitive'!$B$14*'ISSUE SCORE from EIKON'!DJ53)</f>
        <v>35.387471287382006</v>
      </c>
      <c r="E26" s="1">
        <f>('WEIGHTED from Refinitive'!$B$3*'ISSUE SCORE from EIKON'!J53)+((1/3)*'WEIGHTED from Refinitive'!$B$4*'ISSUE SCORE from EIKON'!Y53)+('WEIGHTED from Refinitive'!$B$5*(1/3)*'ISSUE SCORE from EIKON'!AN53)+((1/3)*'WEIGHTED from Refinitive'!$B$8*'ISSUE SCORE from EIKON'!BC53)+(0.5*'WEIGHTED from Refinitive'!$B$10*'ISSUE SCORE from EIKON'!CG53)+((3/5)*'WEIGHTED from Refinitive'!$B$14*'ISSUE SCORE from EIKON'!DK53)</f>
        <v>34.413597467566639</v>
      </c>
      <c r="F26" s="1">
        <f>('WEIGHTED from Refinitive'!$B$3*'ISSUE SCORE from EIKON'!K53)+((1/3)*'WEIGHTED from Refinitive'!$B$4*'ISSUE SCORE from EIKON'!Z53)+('WEIGHTED from Refinitive'!$B$5*(1/3)*'ISSUE SCORE from EIKON'!AO53)+((1/3)*'WEIGHTED from Refinitive'!$B$8*'ISSUE SCORE from EIKON'!BD53)+(0.5*'WEIGHTED from Refinitive'!$B$10*'ISSUE SCORE from EIKON'!CH53)+((3/5)*'WEIGHTED from Refinitive'!$B$14*'ISSUE SCORE from EIKON'!DL53)</f>
        <v>30.943621552576762</v>
      </c>
      <c r="G26" s="1">
        <f>('WEIGHTED from Refinitive'!$B$3*'ISSUE SCORE from EIKON'!L53)+((1/3)*'WEIGHTED from Refinitive'!$B$4*'ISSUE SCORE from EIKON'!AA53)+('WEIGHTED from Refinitive'!$B$5*(1/3)*'ISSUE SCORE from EIKON'!AP53)+((1/3)*'WEIGHTED from Refinitive'!$B$8*'ISSUE SCORE from EIKON'!BE53)+(0.5*'WEIGHTED from Refinitive'!$B$10*'ISSUE SCORE from EIKON'!CI53)+((3/5)*'WEIGHTED from Refinitive'!$B$14*'ISSUE SCORE from EIKON'!DM53)</f>
        <v>30.372159954407294</v>
      </c>
      <c r="H26" s="1">
        <f>('WEIGHTED from Refinitive'!$B$3*'ISSUE SCORE from EIKON'!M53)+((1/3)*'WEIGHTED from Refinitive'!$B$4*'ISSUE SCORE from EIKON'!AB53)+('WEIGHTED from Refinitive'!$B$5*(1/3)*'ISSUE SCORE from EIKON'!AQ53)+((1/3)*'WEIGHTED from Refinitive'!$B$8*'ISSUE SCORE from EIKON'!BF53)+(0.5*'WEIGHTED from Refinitive'!$B$10*'ISSUE SCORE from EIKON'!CJ53)+((3/5)*'WEIGHTED from Refinitive'!$B$14*'ISSUE SCORE from EIKON'!DN53)</f>
        <v>29.391215955806778</v>
      </c>
      <c r="I26" s="1">
        <f>('WEIGHTED from Refinitive'!$B$3*'ISSUE SCORE from EIKON'!N53)+((1/3)*'WEIGHTED from Refinitive'!$B$4*'ISSUE SCORE from EIKON'!AC53)+('WEIGHTED from Refinitive'!$B$5*(1/3)*'ISSUE SCORE from EIKON'!AR53)+((1/3)*'WEIGHTED from Refinitive'!$B$8*'ISSUE SCORE from EIKON'!BG53)+(0.5*'WEIGHTED from Refinitive'!$B$10*'ISSUE SCORE from EIKON'!CK53)+((3/5)*'WEIGHTED from Refinitive'!$B$14*'ISSUE SCORE from EIKON'!DO53)</f>
        <v>33.924466687683889</v>
      </c>
      <c r="J26" s="1">
        <f>('WEIGHTED from Refinitive'!$B$3*'ISSUE SCORE from EIKON'!O53)+((1/3)*'WEIGHTED from Refinitive'!$B$4*'ISSUE SCORE from EIKON'!AD53)+('WEIGHTED from Refinitive'!$B$5*(1/3)*'ISSUE SCORE from EIKON'!AS53)+((1/3)*'WEIGHTED from Refinitive'!$B$8*'ISSUE SCORE from EIKON'!BH53)+(0.5*'WEIGHTED from Refinitive'!$B$10*'ISSUE SCORE from EIKON'!CL53)+((3/5)*'WEIGHTED from Refinitive'!$B$14*'ISSUE SCORE from EIKON'!DP53)</f>
        <v>26.086691542288545</v>
      </c>
      <c r="K26" s="1">
        <f>('WEIGHTED from Refinitive'!$B$3*'ISSUE SCORE from EIKON'!P53)+((1/3)*'WEIGHTED from Refinitive'!$B$4*'ISSUE SCORE from EIKON'!AE53)+('WEIGHTED from Refinitive'!$B$5*(1/3)*'ISSUE SCORE from EIKON'!AT53)+((1/3)*'WEIGHTED from Refinitive'!$B$8*'ISSUE SCORE from EIKON'!BI53)+(0.5*'WEIGHTED from Refinitive'!$B$10*'ISSUE SCORE from EIKON'!CM53)+((3/5)*'WEIGHTED from Refinitive'!$B$14*'ISSUE SCORE from EIKON'!DQ53)</f>
        <v>31.257496197870779</v>
      </c>
      <c r="L26" s="1">
        <f>('WEIGHTED from Refinitive'!$B$3*'ISSUE SCORE from EIKON'!Q53)+((1/3)*'WEIGHTED from Refinitive'!$B$4*'ISSUE SCORE from EIKON'!AF53)+('WEIGHTED from Refinitive'!$B$5*(1/3)*'ISSUE SCORE from EIKON'!AU53)+((1/3)*'WEIGHTED from Refinitive'!$B$8*'ISSUE SCORE from EIKON'!BJ53)+(0.5*'WEIGHTED from Refinitive'!$B$10*'ISSUE SCORE from EIKON'!CN53)+((3/5)*'WEIGHTED from Refinitive'!$B$14*'ISSUE SCORE from EIKON'!DR53)</f>
        <v>22.010010763524672</v>
      </c>
      <c r="M26" s="1">
        <f>('WEIGHTED from Refinitive'!$B$3*'ISSUE SCORE from EIKON'!R53)+((1/3)*'WEIGHTED from Refinitive'!$B$4*'ISSUE SCORE from EIKON'!AG53)+('WEIGHTED from Refinitive'!$B$5*(1/3)*'ISSUE SCORE from EIKON'!AV53)+((1/3)*'WEIGHTED from Refinitive'!$B$8*'ISSUE SCORE from EIKON'!BK53)+(0.5*'WEIGHTED from Refinitive'!$B$10*'ISSUE SCORE from EIKON'!CO53)+((3/5)*'WEIGHTED from Refinitive'!$B$14*'ISSUE SCORE from EIKON'!DS53)</f>
        <v>24.416557701832581</v>
      </c>
      <c r="N26" s="1">
        <f>('WEIGHTED from Refinitive'!$B$3*'ISSUE SCORE from EIKON'!S53)+((1/3)*'WEIGHTED from Refinitive'!$B$4*'ISSUE SCORE from EIKON'!AH53)+('WEIGHTED from Refinitive'!$B$5*(1/3)*'ISSUE SCORE from EIKON'!AW53)+((1/3)*'WEIGHTED from Refinitive'!$B$8*'ISSUE SCORE from EIKON'!BL53)+(0.5*'WEIGHTED from Refinitive'!$B$10*'ISSUE SCORE from EIKON'!CP53)+((3/5)*'WEIGHTED from Refinitive'!$B$14*'ISSUE SCORE from EIKON'!DT53)</f>
        <v>24.665176767676755</v>
      </c>
      <c r="O26" s="1">
        <f>('WEIGHTED from Refinitive'!$B$3*'ISSUE SCORE from EIKON'!T53)+((1/3)*'WEIGHTED from Refinitive'!$B$4*'ISSUE SCORE from EIKON'!AI53)+('WEIGHTED from Refinitive'!$B$5*(1/3)*'ISSUE SCORE from EIKON'!AX53)+((1/3)*'WEIGHTED from Refinitive'!$B$8*'ISSUE SCORE from EIKON'!BM53)+(0.5*'WEIGHTED from Refinitive'!$B$10*'ISSUE SCORE from EIKON'!CQ53)+((3/5)*'WEIGHTED from Refinitive'!$B$14*'ISSUE SCORE from EIKON'!DU53)</f>
        <v>22.402545945034557</v>
      </c>
      <c r="P26" s="1">
        <f>('WEIGHTED from Refinitive'!$B$3*'ISSUE SCORE from EIKON'!U53)+((1/3)*'WEIGHTED from Refinitive'!$B$4*'ISSUE SCORE from EIKON'!AJ53)+('WEIGHTED from Refinitive'!$B$5*(1/3)*'ISSUE SCORE from EIKON'!AY53)+((1/3)*'WEIGHTED from Refinitive'!$B$8*'ISSUE SCORE from EIKON'!BN53)+(0.5*'WEIGHTED from Refinitive'!$B$10*'ISSUE SCORE from EIKON'!CR53)+((3/5)*'WEIGHTED from Refinitive'!$B$14*'ISSUE SCORE from EIKON'!DV53)</f>
        <v>18.681830245697</v>
      </c>
    </row>
    <row r="27" spans="1:16" ht="15">
      <c r="A27" s="1" t="s">
        <v>824</v>
      </c>
      <c r="B27" s="1">
        <f>('WEIGHTED from Refinitive'!$B$3*'ISSUE SCORE from EIKON'!G54)+((1/3)*'WEIGHTED from Refinitive'!$B$4*'ISSUE SCORE from EIKON'!V54)+('WEIGHTED from Refinitive'!$B$5*(1/3)*'ISSUE SCORE from EIKON'!AK54)+((1/3)*'WEIGHTED from Refinitive'!$B$8*'ISSUE SCORE from EIKON'!AZ54)+(0.5*'WEIGHTED from Refinitive'!$B$10*'ISSUE SCORE from EIKON'!CD54)+((3/5)*'WEIGHTED from Refinitive'!$B$14*'ISSUE SCORE from EIKON'!DH54)</f>
        <v>26.086869752798489</v>
      </c>
      <c r="C27" s="1">
        <f>('WEIGHTED from Refinitive'!$B$3*'ISSUE SCORE from EIKON'!H54)+((1/3)*'WEIGHTED from Refinitive'!$B$4*'ISSUE SCORE from EIKON'!W54)+('WEIGHTED from Refinitive'!$B$5*(1/3)*'ISSUE SCORE from EIKON'!AL54)+((1/3)*'WEIGHTED from Refinitive'!$B$8*'ISSUE SCORE from EIKON'!BA54)+(0.5*'WEIGHTED from Refinitive'!$B$10*'ISSUE SCORE from EIKON'!CE54)+((3/5)*'WEIGHTED from Refinitive'!$B$14*'ISSUE SCORE from EIKON'!DI54)</f>
        <v>26.070077552023008</v>
      </c>
      <c r="D27" s="1">
        <f>('WEIGHTED from Refinitive'!$B$3*'ISSUE SCORE from EIKON'!I54)+((1/3)*'WEIGHTED from Refinitive'!$B$4*'ISSUE SCORE from EIKON'!X54)+('WEIGHTED from Refinitive'!$B$5*(1/3)*'ISSUE SCORE from EIKON'!AM54)+((1/3)*'WEIGHTED from Refinitive'!$B$8*'ISSUE SCORE from EIKON'!BB54)+(0.5*'WEIGHTED from Refinitive'!$B$10*'ISSUE SCORE from EIKON'!CF54)+((3/5)*'WEIGHTED from Refinitive'!$B$14*'ISSUE SCORE from EIKON'!DJ54)</f>
        <v>25.59988592583025</v>
      </c>
      <c r="E27" s="1">
        <f>('WEIGHTED from Refinitive'!$B$3*'ISSUE SCORE from EIKON'!J54)+((1/3)*'WEIGHTED from Refinitive'!$B$4*'ISSUE SCORE from EIKON'!Y54)+('WEIGHTED from Refinitive'!$B$5*(1/3)*'ISSUE SCORE from EIKON'!AN54)+((1/3)*'WEIGHTED from Refinitive'!$B$8*'ISSUE SCORE from EIKON'!BC54)+(0.5*'WEIGHTED from Refinitive'!$B$10*'ISSUE SCORE from EIKON'!CG54)+((3/5)*'WEIGHTED from Refinitive'!$B$14*'ISSUE SCORE from EIKON'!DK54)</f>
        <v>24.932751870541132</v>
      </c>
      <c r="F27" s="1">
        <f>('WEIGHTED from Refinitive'!$B$3*'ISSUE SCORE from EIKON'!K54)+((1/3)*'WEIGHTED from Refinitive'!$B$4*'ISSUE SCORE from EIKON'!Z54)+('WEIGHTED from Refinitive'!$B$5*(1/3)*'ISSUE SCORE from EIKON'!AO54)+((1/3)*'WEIGHTED from Refinitive'!$B$8*'ISSUE SCORE from EIKON'!BD54)+(0.5*'WEIGHTED from Refinitive'!$B$10*'ISSUE SCORE from EIKON'!CH54)+((3/5)*'WEIGHTED from Refinitive'!$B$14*'ISSUE SCORE from EIKON'!DL54)</f>
        <v>26.934616903633483</v>
      </c>
      <c r="G27" s="1">
        <f>('WEIGHTED from Refinitive'!$B$3*'ISSUE SCORE from EIKON'!L54)+((1/3)*'WEIGHTED from Refinitive'!$B$4*'ISSUE SCORE from EIKON'!AA54)+('WEIGHTED from Refinitive'!$B$5*(1/3)*'ISSUE SCORE from EIKON'!AP54)+((1/3)*'WEIGHTED from Refinitive'!$B$8*'ISSUE SCORE from EIKON'!BE54)+(0.5*'WEIGHTED from Refinitive'!$B$10*'ISSUE SCORE from EIKON'!CI54)+((3/5)*'WEIGHTED from Refinitive'!$B$14*'ISSUE SCORE from EIKON'!DM54)</f>
        <v>25.59139194139193</v>
      </c>
      <c r="H27" s="1">
        <f>('WEIGHTED from Refinitive'!$B$3*'ISSUE SCORE from EIKON'!M54)+((1/3)*'WEIGHTED from Refinitive'!$B$4*'ISSUE SCORE from EIKON'!AB54)+('WEIGHTED from Refinitive'!$B$5*(1/3)*'ISSUE SCORE from EIKON'!AQ54)+((1/3)*'WEIGHTED from Refinitive'!$B$8*'ISSUE SCORE from EIKON'!BF54)+(0.5*'WEIGHTED from Refinitive'!$B$10*'ISSUE SCORE from EIKON'!CJ54)+((3/5)*'WEIGHTED from Refinitive'!$B$14*'ISSUE SCORE from EIKON'!DN54)</f>
        <v>25.135074840855623</v>
      </c>
      <c r="I27" s="1">
        <f>('WEIGHTED from Refinitive'!$B$3*'ISSUE SCORE from EIKON'!N54)+((1/3)*'WEIGHTED from Refinitive'!$B$4*'ISSUE SCORE from EIKON'!AC54)+('WEIGHTED from Refinitive'!$B$5*(1/3)*'ISSUE SCORE from EIKON'!AR54)+((1/3)*'WEIGHTED from Refinitive'!$B$8*'ISSUE SCORE from EIKON'!BG54)+(0.5*'WEIGHTED from Refinitive'!$B$10*'ISSUE SCORE from EIKON'!CK54)+((3/5)*'WEIGHTED from Refinitive'!$B$14*'ISSUE SCORE from EIKON'!DO54)</f>
        <v>24.784343953408694</v>
      </c>
      <c r="J27" s="1">
        <f>('WEIGHTED from Refinitive'!$B$3*'ISSUE SCORE from EIKON'!O54)+((1/3)*'WEIGHTED from Refinitive'!$B$4*'ISSUE SCORE from EIKON'!AD54)+('WEIGHTED from Refinitive'!$B$5*(1/3)*'ISSUE SCORE from EIKON'!AS54)+((1/3)*'WEIGHTED from Refinitive'!$B$8*'ISSUE SCORE from EIKON'!BH54)+(0.5*'WEIGHTED from Refinitive'!$B$10*'ISSUE SCORE from EIKON'!CL54)+((3/5)*'WEIGHTED from Refinitive'!$B$14*'ISSUE SCORE from EIKON'!DP54)</f>
        <v>22.055305100182132</v>
      </c>
      <c r="K27" s="1">
        <f>('WEIGHTED from Refinitive'!$B$3*'ISSUE SCORE from EIKON'!P54)+((1/3)*'WEIGHTED from Refinitive'!$B$4*'ISSUE SCORE from EIKON'!AE54)+('WEIGHTED from Refinitive'!$B$5*(1/3)*'ISSUE SCORE from EIKON'!AT54)+((1/3)*'WEIGHTED from Refinitive'!$B$8*'ISSUE SCORE from EIKON'!BI54)+(0.5*'WEIGHTED from Refinitive'!$B$10*'ISSUE SCORE from EIKON'!CM54)+((3/5)*'WEIGHTED from Refinitive'!$B$14*'ISSUE SCORE from EIKON'!DQ54)</f>
        <v>24.361752136752123</v>
      </c>
      <c r="L27" s="1">
        <f>('WEIGHTED from Refinitive'!$B$3*'ISSUE SCORE from EIKON'!Q54)+((1/3)*'WEIGHTED from Refinitive'!$B$4*'ISSUE SCORE from EIKON'!AF54)+('WEIGHTED from Refinitive'!$B$5*(1/3)*'ISSUE SCORE from EIKON'!AU54)+((1/3)*'WEIGHTED from Refinitive'!$B$8*'ISSUE SCORE from EIKON'!BJ54)+(0.5*'WEIGHTED from Refinitive'!$B$10*'ISSUE SCORE from EIKON'!CN54)+((3/5)*'WEIGHTED from Refinitive'!$B$14*'ISSUE SCORE from EIKON'!DR54)</f>
        <v>20.875440468884783</v>
      </c>
      <c r="M27" s="1">
        <f>('WEIGHTED from Refinitive'!$B$3*'ISSUE SCORE from EIKON'!R54)+((1/3)*'WEIGHTED from Refinitive'!$B$4*'ISSUE SCORE from EIKON'!AG54)+('WEIGHTED from Refinitive'!$B$5*(1/3)*'ISSUE SCORE from EIKON'!AV54)+((1/3)*'WEIGHTED from Refinitive'!$B$8*'ISSUE SCORE from EIKON'!BK54)+(0.5*'WEIGHTED from Refinitive'!$B$10*'ISSUE SCORE from EIKON'!CO54)+((3/5)*'WEIGHTED from Refinitive'!$B$14*'ISSUE SCORE from EIKON'!DS54)</f>
        <v>24.620840389040843</v>
      </c>
      <c r="N27" s="1">
        <f>('WEIGHTED from Refinitive'!$B$3*'ISSUE SCORE from EIKON'!S54)+((1/3)*'WEIGHTED from Refinitive'!$B$4*'ISSUE SCORE from EIKON'!AH54)+('WEIGHTED from Refinitive'!$B$5*(1/3)*'ISSUE SCORE from EIKON'!AW54)+((1/3)*'WEIGHTED from Refinitive'!$B$8*'ISSUE SCORE from EIKON'!BL54)+(0.5*'WEIGHTED from Refinitive'!$B$10*'ISSUE SCORE from EIKON'!CP54)+((3/5)*'WEIGHTED from Refinitive'!$B$14*'ISSUE SCORE from EIKON'!DT54)</f>
        <v>23.595882663087764</v>
      </c>
      <c r="O27" s="1">
        <f>('WEIGHTED from Refinitive'!$B$3*'ISSUE SCORE from EIKON'!T54)+((1/3)*'WEIGHTED from Refinitive'!$B$4*'ISSUE SCORE from EIKON'!AI54)+('WEIGHTED from Refinitive'!$B$5*(1/3)*'ISSUE SCORE from EIKON'!AX54)+((1/3)*'WEIGHTED from Refinitive'!$B$8*'ISSUE SCORE from EIKON'!BM54)+(0.5*'WEIGHTED from Refinitive'!$B$10*'ISSUE SCORE from EIKON'!CQ54)+((3/5)*'WEIGHTED from Refinitive'!$B$14*'ISSUE SCORE from EIKON'!DU54)</f>
        <v>12.779273772204789</v>
      </c>
      <c r="P27" s="1">
        <f>('WEIGHTED from Refinitive'!$B$3*'ISSUE SCORE from EIKON'!U54)+((1/3)*'WEIGHTED from Refinitive'!$B$4*'ISSUE SCORE from EIKON'!AJ54)+('WEIGHTED from Refinitive'!$B$5*(1/3)*'ISSUE SCORE from EIKON'!AY54)+((1/3)*'WEIGHTED from Refinitive'!$B$8*'ISSUE SCORE from EIKON'!BN54)+(0.5*'WEIGHTED from Refinitive'!$B$10*'ISSUE SCORE from EIKON'!CR54)+((3/5)*'WEIGHTED from Refinitive'!$B$14*'ISSUE SCORE from EIKON'!DV54)</f>
        <v>10.79323650552783</v>
      </c>
    </row>
    <row r="28" spans="1:16" ht="15">
      <c r="A28" s="1" t="s">
        <v>782</v>
      </c>
      <c r="B28" s="1">
        <f>('WEIGHTED from Refinitive'!$B$3*'ISSUE SCORE from EIKON'!G55)+((1/3)*'WEIGHTED from Refinitive'!$B$4*'ISSUE SCORE from EIKON'!V55)+('WEIGHTED from Refinitive'!$B$5*(1/3)*'ISSUE SCORE from EIKON'!AK55)+((1/3)*'WEIGHTED from Refinitive'!$B$8*'ISSUE SCORE from EIKON'!AZ55)+(0.5*'WEIGHTED from Refinitive'!$B$10*'ISSUE SCORE from EIKON'!CD55)+((3/5)*'WEIGHTED from Refinitive'!$B$14*'ISSUE SCORE from EIKON'!DH55)</f>
        <v>33.713826839228673</v>
      </c>
      <c r="C28" s="1">
        <f>('WEIGHTED from Refinitive'!$B$3*'ISSUE SCORE from EIKON'!H55)+((1/3)*'WEIGHTED from Refinitive'!$B$4*'ISSUE SCORE from EIKON'!W55)+('WEIGHTED from Refinitive'!$B$5*(1/3)*'ISSUE SCORE from EIKON'!AL55)+((1/3)*'WEIGHTED from Refinitive'!$B$8*'ISSUE SCORE from EIKON'!BA55)+(0.5*'WEIGHTED from Refinitive'!$B$10*'ISSUE SCORE from EIKON'!CE55)+((3/5)*'WEIGHTED from Refinitive'!$B$14*'ISSUE SCORE from EIKON'!DI55)</f>
        <v>33.408924433293244</v>
      </c>
      <c r="D28" s="1">
        <f>('WEIGHTED from Refinitive'!$B$3*'ISSUE SCORE from EIKON'!I55)+((1/3)*'WEIGHTED from Refinitive'!$B$4*'ISSUE SCORE from EIKON'!X55)+('WEIGHTED from Refinitive'!$B$5*(1/3)*'ISSUE SCORE from EIKON'!AM55)+((1/3)*'WEIGHTED from Refinitive'!$B$8*'ISSUE SCORE from EIKON'!BB55)+(0.5*'WEIGHTED from Refinitive'!$B$10*'ISSUE SCORE from EIKON'!CF55)+((3/5)*'WEIGHTED from Refinitive'!$B$14*'ISSUE SCORE from EIKON'!DJ55)</f>
        <v>34.226512688542279</v>
      </c>
      <c r="E28" s="1">
        <f>('WEIGHTED from Refinitive'!$B$3*'ISSUE SCORE from EIKON'!J55)+((1/3)*'WEIGHTED from Refinitive'!$B$4*'ISSUE SCORE from EIKON'!Y55)+('WEIGHTED from Refinitive'!$B$5*(1/3)*'ISSUE SCORE from EIKON'!AN55)+((1/3)*'WEIGHTED from Refinitive'!$B$8*'ISSUE SCORE from EIKON'!BC55)+(0.5*'WEIGHTED from Refinitive'!$B$10*'ISSUE SCORE from EIKON'!CG55)+((3/5)*'WEIGHTED from Refinitive'!$B$14*'ISSUE SCORE from EIKON'!DK55)</f>
        <v>32.136224797172446</v>
      </c>
      <c r="F28" s="1">
        <f>('WEIGHTED from Refinitive'!$B$3*'ISSUE SCORE from EIKON'!K55)+((1/3)*'WEIGHTED from Refinitive'!$B$4*'ISSUE SCORE from EIKON'!Z55)+('WEIGHTED from Refinitive'!$B$5*(1/3)*'ISSUE SCORE from EIKON'!AO55)+((1/3)*'WEIGHTED from Refinitive'!$B$8*'ISSUE SCORE from EIKON'!BD55)+(0.5*'WEIGHTED from Refinitive'!$B$10*'ISSUE SCORE from EIKON'!CH55)+((3/5)*'WEIGHTED from Refinitive'!$B$14*'ISSUE SCORE from EIKON'!DL55)</f>
        <v>29.98833018833016</v>
      </c>
      <c r="G28" s="1">
        <f>('WEIGHTED from Refinitive'!$B$3*'ISSUE SCORE from EIKON'!L55)+((1/3)*'WEIGHTED from Refinitive'!$B$4*'ISSUE SCORE from EIKON'!AA55)+('WEIGHTED from Refinitive'!$B$5*(1/3)*'ISSUE SCORE from EIKON'!AP55)+((1/3)*'WEIGHTED from Refinitive'!$B$8*'ISSUE SCORE from EIKON'!BE55)+(0.5*'WEIGHTED from Refinitive'!$B$10*'ISSUE SCORE from EIKON'!CI55)+((3/5)*'WEIGHTED from Refinitive'!$B$14*'ISSUE SCORE from EIKON'!DM55)</f>
        <v>32.322082727633131</v>
      </c>
      <c r="H28" s="1">
        <f>('WEIGHTED from Refinitive'!$B$3*'ISSUE SCORE from EIKON'!M55)+((1/3)*'WEIGHTED from Refinitive'!$B$4*'ISSUE SCORE from EIKON'!AB55)+('WEIGHTED from Refinitive'!$B$5*(1/3)*'ISSUE SCORE from EIKON'!AQ55)+((1/3)*'WEIGHTED from Refinitive'!$B$8*'ISSUE SCORE from EIKON'!BF55)+(0.5*'WEIGHTED from Refinitive'!$B$10*'ISSUE SCORE from EIKON'!CJ55)+((3/5)*'WEIGHTED from Refinitive'!$B$14*'ISSUE SCORE from EIKON'!DN55)</f>
        <v>30.12921158090138</v>
      </c>
      <c r="I28" s="1">
        <f>('WEIGHTED from Refinitive'!$B$3*'ISSUE SCORE from EIKON'!N55)+((1/3)*'WEIGHTED from Refinitive'!$B$4*'ISSUE SCORE from EIKON'!AC55)+('WEIGHTED from Refinitive'!$B$5*(1/3)*'ISSUE SCORE from EIKON'!AR55)+((1/3)*'WEIGHTED from Refinitive'!$B$8*'ISSUE SCORE from EIKON'!BG55)+(0.5*'WEIGHTED from Refinitive'!$B$10*'ISSUE SCORE from EIKON'!CK55)+((3/5)*'WEIGHTED from Refinitive'!$B$14*'ISSUE SCORE from EIKON'!DO55)</f>
        <v>31.422754033307296</v>
      </c>
      <c r="J28" s="1">
        <f>('WEIGHTED from Refinitive'!$B$3*'ISSUE SCORE from EIKON'!O55)+((1/3)*'WEIGHTED from Refinitive'!$B$4*'ISSUE SCORE from EIKON'!AD55)+('WEIGHTED from Refinitive'!$B$5*(1/3)*'ISSUE SCORE from EIKON'!AS55)+((1/3)*'WEIGHTED from Refinitive'!$B$8*'ISSUE SCORE from EIKON'!BH55)+(0.5*'WEIGHTED from Refinitive'!$B$10*'ISSUE SCORE from EIKON'!CL55)+((3/5)*'WEIGHTED from Refinitive'!$B$14*'ISSUE SCORE from EIKON'!DP55)</f>
        <v>29.049786324786304</v>
      </c>
      <c r="K28" s="1">
        <f>('WEIGHTED from Refinitive'!$B$3*'ISSUE SCORE from EIKON'!P55)+((1/3)*'WEIGHTED from Refinitive'!$B$4*'ISSUE SCORE from EIKON'!AE55)+('WEIGHTED from Refinitive'!$B$5*(1/3)*'ISSUE SCORE from EIKON'!AT55)+((1/3)*'WEIGHTED from Refinitive'!$B$8*'ISSUE SCORE from EIKON'!BI55)+(0.5*'WEIGHTED from Refinitive'!$B$10*'ISSUE SCORE from EIKON'!CM55)+((3/5)*'WEIGHTED from Refinitive'!$B$14*'ISSUE SCORE from EIKON'!DQ55)</f>
        <v>29.171963728259229</v>
      </c>
      <c r="L28" s="1">
        <f>('WEIGHTED from Refinitive'!$B$3*'ISSUE SCORE from EIKON'!Q55)+((1/3)*'WEIGHTED from Refinitive'!$B$4*'ISSUE SCORE from EIKON'!AF55)+('WEIGHTED from Refinitive'!$B$5*(1/3)*'ISSUE SCORE from EIKON'!AU55)+((1/3)*'WEIGHTED from Refinitive'!$B$8*'ISSUE SCORE from EIKON'!BJ55)+(0.5*'WEIGHTED from Refinitive'!$B$10*'ISSUE SCORE from EIKON'!CN55)+((3/5)*'WEIGHTED from Refinitive'!$B$14*'ISSUE SCORE from EIKON'!DR55)</f>
        <v>19.484488648539614</v>
      </c>
      <c r="M28" s="1">
        <f>('WEIGHTED from Refinitive'!$B$3*'ISSUE SCORE from EIKON'!R55)+((1/3)*'WEIGHTED from Refinitive'!$B$4*'ISSUE SCORE from EIKON'!AG55)+('WEIGHTED from Refinitive'!$B$5*(1/3)*'ISSUE SCORE from EIKON'!AV55)+((1/3)*'WEIGHTED from Refinitive'!$B$8*'ISSUE SCORE from EIKON'!BK55)+(0.5*'WEIGHTED from Refinitive'!$B$10*'ISSUE SCORE from EIKON'!CO55)+((3/5)*'WEIGHTED from Refinitive'!$B$14*'ISSUE SCORE from EIKON'!DS55)</f>
        <v>13.296916363512135</v>
      </c>
      <c r="N28" s="1">
        <f>('WEIGHTED from Refinitive'!$B$3*'ISSUE SCORE from EIKON'!S55)+((1/3)*'WEIGHTED from Refinitive'!$B$4*'ISSUE SCORE from EIKON'!AH55)+('WEIGHTED from Refinitive'!$B$5*(1/3)*'ISSUE SCORE from EIKON'!AW55)+((1/3)*'WEIGHTED from Refinitive'!$B$8*'ISSUE SCORE from EIKON'!BL55)+(0.5*'WEIGHTED from Refinitive'!$B$10*'ISSUE SCORE from EIKON'!CP55)+((3/5)*'WEIGHTED from Refinitive'!$B$14*'ISSUE SCORE from EIKON'!DT55)</f>
        <v>14.611363636363622</v>
      </c>
      <c r="O28" s="1">
        <f>('WEIGHTED from Refinitive'!$B$3*'ISSUE SCORE from EIKON'!T55)+((1/3)*'WEIGHTED from Refinitive'!$B$4*'ISSUE SCORE from EIKON'!AI55)+('WEIGHTED from Refinitive'!$B$5*(1/3)*'ISSUE SCORE from EIKON'!AX55)+((1/3)*'WEIGHTED from Refinitive'!$B$8*'ISSUE SCORE from EIKON'!BM55)+(0.5*'WEIGHTED from Refinitive'!$B$10*'ISSUE SCORE from EIKON'!CQ55)+((3/5)*'WEIGHTED from Refinitive'!$B$14*'ISSUE SCORE from EIKON'!DU55)</f>
        <v>19.41644763840771</v>
      </c>
      <c r="P28" s="1">
        <f>('WEIGHTED from Refinitive'!$B$3*'ISSUE SCORE from EIKON'!U55)+((1/3)*'WEIGHTED from Refinitive'!$B$4*'ISSUE SCORE from EIKON'!AJ55)+('WEIGHTED from Refinitive'!$B$5*(1/3)*'ISSUE SCORE from EIKON'!AY55)+((1/3)*'WEIGHTED from Refinitive'!$B$8*'ISSUE SCORE from EIKON'!BN55)+(0.5*'WEIGHTED from Refinitive'!$B$10*'ISSUE SCORE from EIKON'!CR55)+((3/5)*'WEIGHTED from Refinitive'!$B$14*'ISSUE SCORE from EIKON'!DV55)</f>
        <v>13.047410746483953</v>
      </c>
    </row>
    <row r="29" spans="1:16" ht="15">
      <c r="A29" s="1" t="s">
        <v>831</v>
      </c>
      <c r="B29" s="1">
        <f>('WEIGHTED from Refinitive'!$B$3*'ISSUE SCORE from EIKON'!G56)+((1/3)*'WEIGHTED from Refinitive'!$B$4*'ISSUE SCORE from EIKON'!V56)+('WEIGHTED from Refinitive'!$B$5*(1/3)*'ISSUE SCORE from EIKON'!AK56)+((1/3)*'WEIGHTED from Refinitive'!$B$8*'ISSUE SCORE from EIKON'!AZ56)+(0.5*'WEIGHTED from Refinitive'!$B$10*'ISSUE SCORE from EIKON'!CD56)+((3/5)*'WEIGHTED from Refinitive'!$B$14*'ISSUE SCORE from EIKON'!DH56)</f>
        <v>11.986780289398048</v>
      </c>
      <c r="C29" s="1">
        <f>('WEIGHTED from Refinitive'!$B$3*'ISSUE SCORE from EIKON'!H56)+((1/3)*'WEIGHTED from Refinitive'!$B$4*'ISSUE SCORE from EIKON'!W56)+('WEIGHTED from Refinitive'!$B$5*(1/3)*'ISSUE SCORE from EIKON'!AL56)+((1/3)*'WEIGHTED from Refinitive'!$B$8*'ISSUE SCORE from EIKON'!BA56)+(0.5*'WEIGHTED from Refinitive'!$B$10*'ISSUE SCORE from EIKON'!CE56)+((3/5)*'WEIGHTED from Refinitive'!$B$14*'ISSUE SCORE from EIKON'!DI56)</f>
        <v>11.685909332669425</v>
      </c>
      <c r="D29" s="1">
        <f>('WEIGHTED from Refinitive'!$B$3*'ISSUE SCORE from EIKON'!I56)+((1/3)*'WEIGHTED from Refinitive'!$B$4*'ISSUE SCORE from EIKON'!X56)+('WEIGHTED from Refinitive'!$B$5*(1/3)*'ISSUE SCORE from EIKON'!AM56)+((1/3)*'WEIGHTED from Refinitive'!$B$8*'ISSUE SCORE from EIKON'!BB56)+(0.5*'WEIGHTED from Refinitive'!$B$10*'ISSUE SCORE from EIKON'!CF56)+((3/5)*'WEIGHTED from Refinitive'!$B$14*'ISSUE SCORE from EIKON'!DJ56)</f>
        <v>11.650396300022935</v>
      </c>
      <c r="E29" s="1">
        <f>('WEIGHTED from Refinitive'!$B$3*'ISSUE SCORE from EIKON'!J56)+((1/3)*'WEIGHTED from Refinitive'!$B$4*'ISSUE SCORE from EIKON'!Y56)+('WEIGHTED from Refinitive'!$B$5*(1/3)*'ISSUE SCORE from EIKON'!AN56)+((1/3)*'WEIGHTED from Refinitive'!$B$8*'ISSUE SCORE from EIKON'!BC56)+(0.5*'WEIGHTED from Refinitive'!$B$10*'ISSUE SCORE from EIKON'!CG56)+((3/5)*'WEIGHTED from Refinitive'!$B$14*'ISSUE SCORE from EIKON'!DK56)</f>
        <v>8.737312336730362</v>
      </c>
      <c r="F29" s="1">
        <f>('WEIGHTED from Refinitive'!$B$3*'ISSUE SCORE from EIKON'!K56)+((1/3)*'WEIGHTED from Refinitive'!$B$4*'ISSUE SCORE from EIKON'!Z56)+('WEIGHTED from Refinitive'!$B$5*(1/3)*'ISSUE SCORE from EIKON'!AO56)+((1/3)*'WEIGHTED from Refinitive'!$B$8*'ISSUE SCORE from EIKON'!BD56)+(0.5*'WEIGHTED from Refinitive'!$B$10*'ISSUE SCORE from EIKON'!CH56)+((3/5)*'WEIGHTED from Refinitive'!$B$14*'ISSUE SCORE from EIKON'!DL56)</f>
        <v>6.6963115831536726</v>
      </c>
      <c r="G29" s="1">
        <f>('WEIGHTED from Refinitive'!$B$3*'ISSUE SCORE from EIKON'!L56)+((1/3)*'WEIGHTED from Refinitive'!$B$4*'ISSUE SCORE from EIKON'!AA56)+('WEIGHTED from Refinitive'!$B$5*(1/3)*'ISSUE SCORE from EIKON'!AP56)+((1/3)*'WEIGHTED from Refinitive'!$B$8*'ISSUE SCORE from EIKON'!BE56)+(0.5*'WEIGHTED from Refinitive'!$B$10*'ISSUE SCORE from EIKON'!CI56)+((3/5)*'WEIGHTED from Refinitive'!$B$14*'ISSUE SCORE from EIKON'!DM56)</f>
        <v>9.474601596454832</v>
      </c>
      <c r="H29" s="1">
        <f>('WEIGHTED from Refinitive'!$B$3*'ISSUE SCORE from EIKON'!M56)+((1/3)*'WEIGHTED from Refinitive'!$B$4*'ISSUE SCORE from EIKON'!AB56)+('WEIGHTED from Refinitive'!$B$5*(1/3)*'ISSUE SCORE from EIKON'!AQ56)+((1/3)*'WEIGHTED from Refinitive'!$B$8*'ISSUE SCORE from EIKON'!BF56)+(0.5*'WEIGHTED from Refinitive'!$B$10*'ISSUE SCORE from EIKON'!CJ56)+((3/5)*'WEIGHTED from Refinitive'!$B$14*'ISSUE SCORE from EIKON'!DN56)</f>
        <v>9.6761039989090456</v>
      </c>
      <c r="I29" s="1">
        <f>('WEIGHTED from Refinitive'!$B$3*'ISSUE SCORE from EIKON'!N56)+((1/3)*'WEIGHTED from Refinitive'!$B$4*'ISSUE SCORE from EIKON'!AC56)+('WEIGHTED from Refinitive'!$B$5*(1/3)*'ISSUE SCORE from EIKON'!AR56)+((1/3)*'WEIGHTED from Refinitive'!$B$8*'ISSUE SCORE from EIKON'!BG56)+(0.5*'WEIGHTED from Refinitive'!$B$10*'ISSUE SCORE from EIKON'!CK56)+((3/5)*'WEIGHTED from Refinitive'!$B$14*'ISSUE SCORE from EIKON'!DO56)</f>
        <v>7.1949908925318642</v>
      </c>
      <c r="J29" s="1">
        <f>('WEIGHTED from Refinitive'!$B$3*'ISSUE SCORE from EIKON'!O56)+((1/3)*'WEIGHTED from Refinitive'!$B$4*'ISSUE SCORE from EIKON'!AD56)+('WEIGHTED from Refinitive'!$B$5*(1/3)*'ISSUE SCORE from EIKON'!AS56)+((1/3)*'WEIGHTED from Refinitive'!$B$8*'ISSUE SCORE from EIKON'!BH56)+(0.5*'WEIGHTED from Refinitive'!$B$10*'ISSUE SCORE from EIKON'!CL56)+((3/5)*'WEIGHTED from Refinitive'!$B$14*'ISSUE SCORE from EIKON'!DP56)</f>
        <v>8.1266483516483294</v>
      </c>
      <c r="K29" s="1">
        <f>('WEIGHTED from Refinitive'!$B$3*'ISSUE SCORE from EIKON'!P56)+((1/3)*'WEIGHTED from Refinitive'!$B$4*'ISSUE SCORE from EIKON'!AE56)+('WEIGHTED from Refinitive'!$B$5*(1/3)*'ISSUE SCORE from EIKON'!AT56)+((1/3)*'WEIGHTED from Refinitive'!$B$8*'ISSUE SCORE from EIKON'!BI56)+(0.5*'WEIGHTED from Refinitive'!$B$10*'ISSUE SCORE from EIKON'!CM56)+((3/5)*'WEIGHTED from Refinitive'!$B$14*'ISSUE SCORE from EIKON'!DQ56)</f>
        <v>8.5082024144903095</v>
      </c>
      <c r="L29" s="1">
        <f>('WEIGHTED from Refinitive'!$B$3*'ISSUE SCORE from EIKON'!Q56)+((1/3)*'WEIGHTED from Refinitive'!$B$4*'ISSUE SCORE from EIKON'!AF56)+('WEIGHTED from Refinitive'!$B$5*(1/3)*'ISSUE SCORE from EIKON'!AU56)+((1/3)*'WEIGHTED from Refinitive'!$B$8*'ISSUE SCORE from EIKON'!BJ56)+(0.5*'WEIGHTED from Refinitive'!$B$10*'ISSUE SCORE from EIKON'!CN56)+((3/5)*'WEIGHTED from Refinitive'!$B$14*'ISSUE SCORE from EIKON'!DR56)</f>
        <v>9.7501591023278955</v>
      </c>
      <c r="M29" s="1">
        <f>('WEIGHTED from Refinitive'!$B$3*'ISSUE SCORE from EIKON'!R56)+((1/3)*'WEIGHTED from Refinitive'!$B$4*'ISSUE SCORE from EIKON'!AG56)+('WEIGHTED from Refinitive'!$B$5*(1/3)*'ISSUE SCORE from EIKON'!AV56)+((1/3)*'WEIGHTED from Refinitive'!$B$8*'ISSUE SCORE from EIKON'!BK56)+(0.5*'WEIGHTED from Refinitive'!$B$10*'ISSUE SCORE from EIKON'!CO56)+((3/5)*'WEIGHTED from Refinitive'!$B$14*'ISSUE SCORE from EIKON'!DS56)</f>
        <v>8.9809101669730556</v>
      </c>
      <c r="N29" s="1">
        <f>('WEIGHTED from Refinitive'!$B$3*'ISSUE SCORE from EIKON'!S56)+((1/3)*'WEIGHTED from Refinitive'!$B$4*'ISSUE SCORE from EIKON'!AH56)+('WEIGHTED from Refinitive'!$B$5*(1/3)*'ISSUE SCORE from EIKON'!AW56)+((1/3)*'WEIGHTED from Refinitive'!$B$8*'ISSUE SCORE from EIKON'!BL56)+(0.5*'WEIGHTED from Refinitive'!$B$10*'ISSUE SCORE from EIKON'!CP56)+((3/5)*'WEIGHTED from Refinitive'!$B$14*'ISSUE SCORE from EIKON'!DT56)</f>
        <v>0</v>
      </c>
      <c r="O29" s="1">
        <f>('WEIGHTED from Refinitive'!$B$3*'ISSUE SCORE from EIKON'!T56)+((1/3)*'WEIGHTED from Refinitive'!$B$4*'ISSUE SCORE from EIKON'!AI56)+('WEIGHTED from Refinitive'!$B$5*(1/3)*'ISSUE SCORE from EIKON'!AX56)+((1/3)*'WEIGHTED from Refinitive'!$B$8*'ISSUE SCORE from EIKON'!BM56)+(0.5*'WEIGHTED from Refinitive'!$B$10*'ISSUE SCORE from EIKON'!CQ56)+((3/5)*'WEIGHTED from Refinitive'!$B$14*'ISSUE SCORE from EIKON'!DU56)</f>
        <v>0</v>
      </c>
      <c r="P29" s="1">
        <f>('WEIGHTED from Refinitive'!$B$3*'ISSUE SCORE from EIKON'!U56)+((1/3)*'WEIGHTED from Refinitive'!$B$4*'ISSUE SCORE from EIKON'!AJ56)+('WEIGHTED from Refinitive'!$B$5*(1/3)*'ISSUE SCORE from EIKON'!AY56)+((1/3)*'WEIGHTED from Refinitive'!$B$8*'ISSUE SCORE from EIKON'!BN56)+(0.5*'WEIGHTED from Refinitive'!$B$10*'ISSUE SCORE from EIKON'!CR56)+((3/5)*'WEIGHTED from Refinitive'!$B$14*'ISSUE SCORE from EIKON'!DV56)</f>
        <v>0</v>
      </c>
    </row>
    <row r="30" spans="1:16" ht="15">
      <c r="A30" s="1" t="s">
        <v>579</v>
      </c>
      <c r="B30" s="1">
        <f>('WEIGHTED from Refinitive'!$B$3*'ISSUE SCORE from EIKON'!G57)+((1/3)*'WEIGHTED from Refinitive'!$B$4*'ISSUE SCORE from EIKON'!V57)+('WEIGHTED from Refinitive'!$B$5*(1/3)*'ISSUE SCORE from EIKON'!AK57)+((1/3)*'WEIGHTED from Refinitive'!$B$8*'ISSUE SCORE from EIKON'!AZ57)+(0.5*'WEIGHTED from Refinitive'!$B$10*'ISSUE SCORE from EIKON'!CD57)+((3/5)*'WEIGHTED from Refinitive'!$B$14*'ISSUE SCORE from EIKON'!DH57)</f>
        <v>34.876048450808923</v>
      </c>
      <c r="C30" s="1">
        <f>('WEIGHTED from Refinitive'!$B$3*'ISSUE SCORE from EIKON'!H57)+((1/3)*'WEIGHTED from Refinitive'!$B$4*'ISSUE SCORE from EIKON'!W57)+('WEIGHTED from Refinitive'!$B$5*(1/3)*'ISSUE SCORE from EIKON'!AL57)+((1/3)*'WEIGHTED from Refinitive'!$B$8*'ISSUE SCORE from EIKON'!BA57)+(0.5*'WEIGHTED from Refinitive'!$B$10*'ISSUE SCORE from EIKON'!CE57)+((3/5)*'WEIGHTED from Refinitive'!$B$14*'ISSUE SCORE from EIKON'!DI57)</f>
        <v>33.190478200906277</v>
      </c>
      <c r="D30" s="1">
        <f>('WEIGHTED from Refinitive'!$B$3*'ISSUE SCORE from EIKON'!I57)+((1/3)*'WEIGHTED from Refinitive'!$B$4*'ISSUE SCORE from EIKON'!X57)+('WEIGHTED from Refinitive'!$B$5*(1/3)*'ISSUE SCORE from EIKON'!AM57)+((1/3)*'WEIGHTED from Refinitive'!$B$8*'ISSUE SCORE from EIKON'!BB57)+(0.5*'WEIGHTED from Refinitive'!$B$10*'ISSUE SCORE from EIKON'!CF57)+((3/5)*'WEIGHTED from Refinitive'!$B$14*'ISSUE SCORE from EIKON'!DJ57)</f>
        <v>28.535500406008925</v>
      </c>
      <c r="E30" s="1">
        <f>('WEIGHTED from Refinitive'!$B$3*'ISSUE SCORE from EIKON'!J57)+((1/3)*'WEIGHTED from Refinitive'!$B$4*'ISSUE SCORE from EIKON'!Y57)+('WEIGHTED from Refinitive'!$B$5*(1/3)*'ISSUE SCORE from EIKON'!AN57)+((1/3)*'WEIGHTED from Refinitive'!$B$8*'ISSUE SCORE from EIKON'!BC57)+(0.5*'WEIGHTED from Refinitive'!$B$10*'ISSUE SCORE from EIKON'!CG57)+((3/5)*'WEIGHTED from Refinitive'!$B$14*'ISSUE SCORE from EIKON'!DK57)</f>
        <v>30.035353561370961</v>
      </c>
      <c r="F30" s="1">
        <f>('WEIGHTED from Refinitive'!$B$3*'ISSUE SCORE from EIKON'!K57)+((1/3)*'WEIGHTED from Refinitive'!$B$4*'ISSUE SCORE from EIKON'!Z57)+('WEIGHTED from Refinitive'!$B$5*(1/3)*'ISSUE SCORE from EIKON'!AO57)+((1/3)*'WEIGHTED from Refinitive'!$B$8*'ISSUE SCORE from EIKON'!BD57)+(0.5*'WEIGHTED from Refinitive'!$B$10*'ISSUE SCORE from EIKON'!CH57)+((3/5)*'WEIGHTED from Refinitive'!$B$14*'ISSUE SCORE from EIKON'!DL57)</f>
        <v>31.031101578160388</v>
      </c>
      <c r="G30" s="1">
        <f>('WEIGHTED from Refinitive'!$B$3*'ISSUE SCORE from EIKON'!L57)+((1/3)*'WEIGHTED from Refinitive'!$B$4*'ISSUE SCORE from EIKON'!AA57)+('WEIGHTED from Refinitive'!$B$5*(1/3)*'ISSUE SCORE from EIKON'!AP57)+((1/3)*'WEIGHTED from Refinitive'!$B$8*'ISSUE SCORE from EIKON'!BE57)+(0.5*'WEIGHTED from Refinitive'!$B$10*'ISSUE SCORE from EIKON'!CI57)+((3/5)*'WEIGHTED from Refinitive'!$B$14*'ISSUE SCORE from EIKON'!DM57)</f>
        <v>32.724106238239969</v>
      </c>
      <c r="H30" s="1">
        <f>('WEIGHTED from Refinitive'!$B$3*'ISSUE SCORE from EIKON'!M57)+((1/3)*'WEIGHTED from Refinitive'!$B$4*'ISSUE SCORE from EIKON'!AB57)+('WEIGHTED from Refinitive'!$B$5*(1/3)*'ISSUE SCORE from EIKON'!AQ57)+((1/3)*'WEIGHTED from Refinitive'!$B$8*'ISSUE SCORE from EIKON'!BF57)+(0.5*'WEIGHTED from Refinitive'!$B$10*'ISSUE SCORE from EIKON'!CJ57)+((3/5)*'WEIGHTED from Refinitive'!$B$14*'ISSUE SCORE from EIKON'!DN57)</f>
        <v>29.141221759434544</v>
      </c>
      <c r="I30" s="1">
        <f>('WEIGHTED from Refinitive'!$B$3*'ISSUE SCORE from EIKON'!N57)+((1/3)*'WEIGHTED from Refinitive'!$B$4*'ISSUE SCORE from EIKON'!AC57)+('WEIGHTED from Refinitive'!$B$5*(1/3)*'ISSUE SCORE from EIKON'!AR57)+((1/3)*'WEIGHTED from Refinitive'!$B$8*'ISSUE SCORE from EIKON'!BG57)+(0.5*'WEIGHTED from Refinitive'!$B$10*'ISSUE SCORE from EIKON'!CK57)+((3/5)*'WEIGHTED from Refinitive'!$B$14*'ISSUE SCORE from EIKON'!DO57)</f>
        <v>30.092406648451714</v>
      </c>
      <c r="J30" s="1">
        <f>('WEIGHTED from Refinitive'!$B$3*'ISSUE SCORE from EIKON'!O57)+((1/3)*'WEIGHTED from Refinitive'!$B$4*'ISSUE SCORE from EIKON'!AD57)+('WEIGHTED from Refinitive'!$B$5*(1/3)*'ISSUE SCORE from EIKON'!AS57)+((1/3)*'WEIGHTED from Refinitive'!$B$8*'ISSUE SCORE from EIKON'!BH57)+(0.5*'WEIGHTED from Refinitive'!$B$10*'ISSUE SCORE from EIKON'!CL57)+((3/5)*'WEIGHTED from Refinitive'!$B$14*'ISSUE SCORE from EIKON'!DP57)</f>
        <v>32.821866096866074</v>
      </c>
      <c r="K30" s="1">
        <f>('WEIGHTED from Refinitive'!$B$3*'ISSUE SCORE from EIKON'!P57)+((1/3)*'WEIGHTED from Refinitive'!$B$4*'ISSUE SCORE from EIKON'!AE57)+('WEIGHTED from Refinitive'!$B$5*(1/3)*'ISSUE SCORE from EIKON'!AT57)+((1/3)*'WEIGHTED from Refinitive'!$B$8*'ISSUE SCORE from EIKON'!BI57)+(0.5*'WEIGHTED from Refinitive'!$B$10*'ISSUE SCORE from EIKON'!CM57)+((3/5)*'WEIGHTED from Refinitive'!$B$14*'ISSUE SCORE from EIKON'!DQ57)</f>
        <v>36.65892844178785</v>
      </c>
      <c r="L30" s="1">
        <f>('WEIGHTED from Refinitive'!$B$3*'ISSUE SCORE from EIKON'!Q57)+((1/3)*'WEIGHTED from Refinitive'!$B$4*'ISSUE SCORE from EIKON'!AF57)+('WEIGHTED from Refinitive'!$B$5*(1/3)*'ISSUE SCORE from EIKON'!AU57)+((1/3)*'WEIGHTED from Refinitive'!$B$8*'ISSUE SCORE from EIKON'!BJ57)+(0.5*'WEIGHTED from Refinitive'!$B$10*'ISSUE SCORE from EIKON'!CN57)+((3/5)*'WEIGHTED from Refinitive'!$B$14*'ISSUE SCORE from EIKON'!DR57)</f>
        <v>35.070509795975447</v>
      </c>
      <c r="M30" s="1">
        <f>('WEIGHTED from Refinitive'!$B$3*'ISSUE SCORE from EIKON'!R57)+((1/3)*'WEIGHTED from Refinitive'!$B$4*'ISSUE SCORE from EIKON'!AG57)+('WEIGHTED from Refinitive'!$B$5*(1/3)*'ISSUE SCORE from EIKON'!AV57)+((1/3)*'WEIGHTED from Refinitive'!$B$8*'ISSUE SCORE from EIKON'!BK57)+(0.5*'WEIGHTED from Refinitive'!$B$10*'ISSUE SCORE from EIKON'!CO57)+((3/5)*'WEIGHTED from Refinitive'!$B$14*'ISSUE SCORE from EIKON'!DS57)</f>
        <v>31.335343271181827</v>
      </c>
      <c r="N30" s="1">
        <f>('WEIGHTED from Refinitive'!$B$3*'ISSUE SCORE from EIKON'!S57)+((1/3)*'WEIGHTED from Refinitive'!$B$4*'ISSUE SCORE from EIKON'!AH57)+('WEIGHTED from Refinitive'!$B$5*(1/3)*'ISSUE SCORE from EIKON'!AW57)+((1/3)*'WEIGHTED from Refinitive'!$B$8*'ISSUE SCORE from EIKON'!BL57)+(0.5*'WEIGHTED from Refinitive'!$B$10*'ISSUE SCORE from EIKON'!CP57)+((3/5)*'WEIGHTED from Refinitive'!$B$14*'ISSUE SCORE from EIKON'!DT57)</f>
        <v>13.26946689113355</v>
      </c>
      <c r="O30" s="1">
        <f>('WEIGHTED from Refinitive'!$B$3*'ISSUE SCORE from EIKON'!T57)+((1/3)*'WEIGHTED from Refinitive'!$B$4*'ISSUE SCORE from EIKON'!AI57)+('WEIGHTED from Refinitive'!$B$5*(1/3)*'ISSUE SCORE from EIKON'!AX57)+((1/3)*'WEIGHTED from Refinitive'!$B$8*'ISSUE SCORE from EIKON'!BM57)+(0.5*'WEIGHTED from Refinitive'!$B$10*'ISSUE SCORE from EIKON'!CQ57)+((3/5)*'WEIGHTED from Refinitive'!$B$14*'ISSUE SCORE from EIKON'!DU57)</f>
        <v>17.981906742351839</v>
      </c>
      <c r="P30" s="1">
        <f>('WEIGHTED from Refinitive'!$B$3*'ISSUE SCORE from EIKON'!U57)+((1/3)*'WEIGHTED from Refinitive'!$B$4*'ISSUE SCORE from EIKON'!AJ57)+('WEIGHTED from Refinitive'!$B$5*(1/3)*'ISSUE SCORE from EIKON'!AY57)+((1/3)*'WEIGHTED from Refinitive'!$B$8*'ISSUE SCORE from EIKON'!BN57)+(0.5*'WEIGHTED from Refinitive'!$B$10*'ISSUE SCORE from EIKON'!CR57)+((3/5)*'WEIGHTED from Refinitive'!$B$14*'ISSUE SCORE from EIKON'!DV57)</f>
        <v>16.769718621912034</v>
      </c>
    </row>
    <row r="32" spans="1:16" ht="15">
      <c r="A32" s="21" t="s">
        <v>1001</v>
      </c>
      <c r="B32" s="21">
        <v>0</v>
      </c>
      <c r="C32" s="21">
        <f t="shared" si="1" ref="C32:P32">B32-1</f>
        <v>-1</v>
      </c>
      <c r="D32" s="21">
        <f t="shared" si="1"/>
        <v>-2</v>
      </c>
      <c r="E32" s="21">
        <f t="shared" si="1"/>
        <v>-3</v>
      </c>
      <c r="F32" s="21">
        <f t="shared" si="1"/>
        <v>-4</v>
      </c>
      <c r="G32" s="21">
        <f t="shared" si="1"/>
        <v>-5</v>
      </c>
      <c r="H32" s="21">
        <f t="shared" si="1"/>
        <v>-6</v>
      </c>
      <c r="I32" s="21">
        <f t="shared" si="1"/>
        <v>-7</v>
      </c>
      <c r="J32" s="21">
        <f t="shared" si="1"/>
        <v>-8</v>
      </c>
      <c r="K32" s="21">
        <f t="shared" si="1"/>
        <v>-9</v>
      </c>
      <c r="L32" s="21">
        <f t="shared" si="1"/>
        <v>-10</v>
      </c>
      <c r="M32" s="21">
        <f t="shared" si="1"/>
        <v>-11</v>
      </c>
      <c r="N32" s="21">
        <f t="shared" si="1"/>
        <v>-12</v>
      </c>
      <c r="O32" s="21">
        <f t="shared" si="1"/>
        <v>-13</v>
      </c>
      <c r="P32" s="21">
        <f t="shared" si="1"/>
        <v>-14</v>
      </c>
    </row>
    <row r="33" spans="1:16" ht="15">
      <c r="A33" s="1" t="s">
        <v>545</v>
      </c>
      <c r="B33" s="1">
        <f>('WEIGHTED from Refinitive'!$B$4*(2/3)*'ISSUE SCORE from EIKON'!V30)+('WEIGHTED from Refinitive'!$B$5*(2/3)*'ISSUE SCORE from EIKON'!AK30)+('WEIGHTED from Refinitive'!$B$8*(2/3)*'ISSUE SCORE from EIKON'!AZ30)+('WEIGHTED from Refinitive'!$B$9*'ISSUE SCORE from EIKON'!BO30)+(0.5*'WEIGHTED from Refinitive'!$B$10*'ISSUE SCORE from EIKON'!CD30)+('WEIGHTED from Refinitive'!$B$11*'ISSUE SCORE from EIKON'!CS30)+(2/5*'WEIGHTED from Refinitive'!$B$14*'ISSUE SCORE from EIKON'!DH30)+('WEIGHTED from Refinitive'!$B$15*'ISSUE SCORE from EIKON'!DW30)+('WEIGHTED from Refinitive'!$B$16*'ISSUE SCORE from EIKON'!EL30)</f>
        <v>25.217298556472187</v>
      </c>
      <c r="C33" s="1">
        <f>('WEIGHTED from Refinitive'!$B$4*(2/3)*'ISSUE SCORE from EIKON'!W30)+('WEIGHTED from Refinitive'!$B$5*(2/3)*'ISSUE SCORE from EIKON'!AL30)+('WEIGHTED from Refinitive'!$B$8*(2/3)*'ISSUE SCORE from EIKON'!BA30)+('WEIGHTED from Refinitive'!$B$9*'ISSUE SCORE from EIKON'!BP30)+(0.5*'WEIGHTED from Refinitive'!$B$10*'ISSUE SCORE from EIKON'!CE30)+('WEIGHTED from Refinitive'!$B$11*'ISSUE SCORE from EIKON'!CT30)+(2/5*'WEIGHTED from Refinitive'!$B$14*'ISSUE SCORE from EIKON'!DI30)+('WEIGHTED from Refinitive'!$B$15*'ISSUE SCORE from EIKON'!DX30)+('WEIGHTED from Refinitive'!$B$16*'ISSUE SCORE from EIKON'!EM30)</f>
        <v>19.635122693955577</v>
      </c>
      <c r="D33" s="1">
        <f>('WEIGHTED from Refinitive'!$B$4*(2/3)*'ISSUE SCORE from EIKON'!X30)+('WEIGHTED from Refinitive'!$B$5*(2/3)*'ISSUE SCORE from EIKON'!AM30)+('WEIGHTED from Refinitive'!$B$8*(2/3)*'ISSUE SCORE from EIKON'!BB30)+('WEIGHTED from Refinitive'!$B$9*'ISSUE SCORE from EIKON'!BQ30)+(0.5*'WEIGHTED from Refinitive'!$B$10*'ISSUE SCORE from EIKON'!CF30)+('WEIGHTED from Refinitive'!$B$11*'ISSUE SCORE from EIKON'!CU30)+(2/5*'WEIGHTED from Refinitive'!$B$14*'ISSUE SCORE from EIKON'!DJ30)+('WEIGHTED from Refinitive'!$B$15*'ISSUE SCORE from EIKON'!DY30)+('WEIGHTED from Refinitive'!$B$16*'ISSUE SCORE from EIKON'!EN30)</f>
        <v>20.412795205337908</v>
      </c>
      <c r="E33" s="1">
        <f>('WEIGHTED from Refinitive'!$B$4*(2/3)*'ISSUE SCORE from EIKON'!Y30)+('WEIGHTED from Refinitive'!$B$5*(2/3)*'ISSUE SCORE from EIKON'!AN30)+('WEIGHTED from Refinitive'!$B$8*(2/3)*'ISSUE SCORE from EIKON'!BC30)+('WEIGHTED from Refinitive'!$B$9*'ISSUE SCORE from EIKON'!BR30)+(0.5*'WEIGHTED from Refinitive'!$B$10*'ISSUE SCORE from EIKON'!CG30)+('WEIGHTED from Refinitive'!$B$11*'ISSUE SCORE from EIKON'!CV30)+(2/5*'WEIGHTED from Refinitive'!$B$14*'ISSUE SCORE from EIKON'!DK30)+('WEIGHTED from Refinitive'!$B$15*'ISSUE SCORE from EIKON'!DZ30)+('WEIGHTED from Refinitive'!$B$16*'ISSUE SCORE from EIKON'!EO30)</f>
        <v>20.447297852790374</v>
      </c>
      <c r="F33" s="1">
        <f>('WEIGHTED from Refinitive'!$B$4*(2/3)*'ISSUE SCORE from EIKON'!Z30)+('WEIGHTED from Refinitive'!$B$5*(2/3)*'ISSUE SCORE from EIKON'!AO30)+('WEIGHTED from Refinitive'!$B$8*(2/3)*'ISSUE SCORE from EIKON'!BD30)+('WEIGHTED from Refinitive'!$B$9*'ISSUE SCORE from EIKON'!BS30)+(0.5*'WEIGHTED from Refinitive'!$B$10*'ISSUE SCORE from EIKON'!CH30)+('WEIGHTED from Refinitive'!$B$11*'ISSUE SCORE from EIKON'!CW30)+(2/5*'WEIGHTED from Refinitive'!$B$14*'ISSUE SCORE from EIKON'!DL30)+('WEIGHTED from Refinitive'!$B$15*'ISSUE SCORE from EIKON'!EA30)+('WEIGHTED from Refinitive'!$B$16*'ISSUE SCORE from EIKON'!EP30)</f>
        <v>19.417347091852033</v>
      </c>
      <c r="G33" s="1">
        <f>('WEIGHTED from Refinitive'!$B$4*(2/3)*'ISSUE SCORE from EIKON'!AA30)+('WEIGHTED from Refinitive'!$B$5*(2/3)*'ISSUE SCORE from EIKON'!AP30)+('WEIGHTED from Refinitive'!$B$8*(2/3)*'ISSUE SCORE from EIKON'!BE30)+('WEIGHTED from Refinitive'!$B$9*'ISSUE SCORE from EIKON'!BT30)+(0.5*'WEIGHTED from Refinitive'!$B$10*'ISSUE SCORE from EIKON'!CI30)+('WEIGHTED from Refinitive'!$B$11*'ISSUE SCORE from EIKON'!CX30)+(2/5*'WEIGHTED from Refinitive'!$B$14*'ISSUE SCORE from EIKON'!DM30)+('WEIGHTED from Refinitive'!$B$15*'ISSUE SCORE from EIKON'!EB30)+('WEIGHTED from Refinitive'!$B$16*'ISSUE SCORE from EIKON'!EQ30)</f>
        <v>18.064500313115715</v>
      </c>
      <c r="H33" s="1">
        <f>('WEIGHTED from Refinitive'!$B$4*(2/3)*'ISSUE SCORE from EIKON'!AB30)+('WEIGHTED from Refinitive'!$B$5*(2/3)*'ISSUE SCORE from EIKON'!AQ30)+('WEIGHTED from Refinitive'!$B$8*(2/3)*'ISSUE SCORE from EIKON'!BF30)+('WEIGHTED from Refinitive'!$B$9*'ISSUE SCORE from EIKON'!BU30)+(0.5*'WEIGHTED from Refinitive'!$B$10*'ISSUE SCORE from EIKON'!CJ30)+('WEIGHTED from Refinitive'!$B$11*'ISSUE SCORE from EIKON'!CY30)+(2/5*'WEIGHTED from Refinitive'!$B$14*'ISSUE SCORE from EIKON'!DN30)+('WEIGHTED from Refinitive'!$B$15*'ISSUE SCORE from EIKON'!EC30)+('WEIGHTED from Refinitive'!$B$16*'ISSUE SCORE from EIKON'!ER30)</f>
        <v>16.779275480714315</v>
      </c>
      <c r="I33" s="1">
        <f>('WEIGHTED from Refinitive'!$B$4*(2/3)*'ISSUE SCORE from EIKON'!AC30)+('WEIGHTED from Refinitive'!$B$5*(2/3)*'ISSUE SCORE from EIKON'!AR30)+('WEIGHTED from Refinitive'!$B$8*(2/3)*'ISSUE SCORE from EIKON'!BG30)+('WEIGHTED from Refinitive'!$B$9*'ISSUE SCORE from EIKON'!BV30)+(0.5*'WEIGHTED from Refinitive'!$B$10*'ISSUE SCORE from EIKON'!CK30)+('WEIGHTED from Refinitive'!$B$11*'ISSUE SCORE from EIKON'!CZ30)+(2/5*'WEIGHTED from Refinitive'!$B$14*'ISSUE SCORE from EIKON'!DO30)+('WEIGHTED from Refinitive'!$B$15*'ISSUE SCORE from EIKON'!ED30)+('WEIGHTED from Refinitive'!$B$16*'ISSUE SCORE from EIKON'!ES30)</f>
        <v>9.2572968869446939</v>
      </c>
      <c r="J33" s="1">
        <f>('WEIGHTED from Refinitive'!$B$4*(2/3)*'ISSUE SCORE from EIKON'!AD30)+('WEIGHTED from Refinitive'!$B$5*(2/3)*'ISSUE SCORE from EIKON'!AS30)+('WEIGHTED from Refinitive'!$B$8*(2/3)*'ISSUE SCORE from EIKON'!BH30)+('WEIGHTED from Refinitive'!$B$9*'ISSUE SCORE from EIKON'!BW30)+(0.5*'WEIGHTED from Refinitive'!$B$10*'ISSUE SCORE from EIKON'!CL30)+('WEIGHTED from Refinitive'!$B$11*'ISSUE SCORE from EIKON'!DA30)+(2/5*'WEIGHTED from Refinitive'!$B$14*'ISSUE SCORE from EIKON'!DP30)+('WEIGHTED from Refinitive'!$B$15*'ISSUE SCORE from EIKON'!EE30)+('WEIGHTED from Refinitive'!$B$16*'ISSUE SCORE from EIKON'!ET30)</f>
        <v>13.196456178808898</v>
      </c>
      <c r="K33" s="1">
        <f>('WEIGHTED from Refinitive'!$B$4*(2/3)*'ISSUE SCORE from EIKON'!AE30)+('WEIGHTED from Refinitive'!$B$5*(2/3)*'ISSUE SCORE from EIKON'!AT30)+('WEIGHTED from Refinitive'!$B$8*(2/3)*'ISSUE SCORE from EIKON'!BI30)+('WEIGHTED from Refinitive'!$B$9*'ISSUE SCORE from EIKON'!BX30)+(0.5*'WEIGHTED from Refinitive'!$B$10*'ISSUE SCORE from EIKON'!CM30)+('WEIGHTED from Refinitive'!$B$11*'ISSUE SCORE from EIKON'!DB30)+(2/5*'WEIGHTED from Refinitive'!$B$14*'ISSUE SCORE from EIKON'!DQ30)+('WEIGHTED from Refinitive'!$B$15*'ISSUE SCORE from EIKON'!EF30)+('WEIGHTED from Refinitive'!$B$16*'ISSUE SCORE from EIKON'!EU30)</f>
        <v>13.351484542596495</v>
      </c>
      <c r="L33" s="1">
        <f>('WEIGHTED from Refinitive'!$B$4*(2/3)*'ISSUE SCORE from EIKON'!AF30)+('WEIGHTED from Refinitive'!$B$5*(2/3)*'ISSUE SCORE from EIKON'!AU30)+('WEIGHTED from Refinitive'!$B$8*(2/3)*'ISSUE SCORE from EIKON'!BJ30)+('WEIGHTED from Refinitive'!$B$9*'ISSUE SCORE from EIKON'!BY30)+(0.5*'WEIGHTED from Refinitive'!$B$10*'ISSUE SCORE from EIKON'!CN30)+('WEIGHTED from Refinitive'!$B$11*'ISSUE SCORE from EIKON'!DC30)+(2/5*'WEIGHTED from Refinitive'!$B$14*'ISSUE SCORE from EIKON'!DR30)+('WEIGHTED from Refinitive'!$B$15*'ISSUE SCORE from EIKON'!EG30)+('WEIGHTED from Refinitive'!$B$16*'ISSUE SCORE from EIKON'!EV30)</f>
        <v>15.253471314390433</v>
      </c>
      <c r="M33" s="1">
        <f>('WEIGHTED from Refinitive'!$B$4*(2/3)*'ISSUE SCORE from EIKON'!AG30)+('WEIGHTED from Refinitive'!$B$5*(2/3)*'ISSUE SCORE from EIKON'!AV30)+('WEIGHTED from Refinitive'!$B$8*(2/3)*'ISSUE SCORE from EIKON'!BK30)+('WEIGHTED from Refinitive'!$B$9*'ISSUE SCORE from EIKON'!BZ30)+(0.5*'WEIGHTED from Refinitive'!$B$10*'ISSUE SCORE from EIKON'!CO30)+('WEIGHTED from Refinitive'!$B$11*'ISSUE SCORE from EIKON'!DD30)+(2/5*'WEIGHTED from Refinitive'!$B$14*'ISSUE SCORE from EIKON'!DS30)+('WEIGHTED from Refinitive'!$B$15*'ISSUE SCORE from EIKON'!EH30)+('WEIGHTED from Refinitive'!$B$16*'ISSUE SCORE from EIKON'!EW30)</f>
        <v>0</v>
      </c>
      <c r="N33" s="1">
        <f>('WEIGHTED from Refinitive'!$B$4*(2/3)*'ISSUE SCORE from EIKON'!AH30)+('WEIGHTED from Refinitive'!$B$5*(2/3)*'ISSUE SCORE from EIKON'!AW30)+('WEIGHTED from Refinitive'!$B$8*(2/3)*'ISSUE SCORE from EIKON'!BL30)+('WEIGHTED from Refinitive'!$B$9*'ISSUE SCORE from EIKON'!CA30)+(0.5*'WEIGHTED from Refinitive'!$B$10*'ISSUE SCORE from EIKON'!CP30)+('WEIGHTED from Refinitive'!$B$11*'ISSUE SCORE from EIKON'!DE30)+(2/5*'WEIGHTED from Refinitive'!$B$14*'ISSUE SCORE from EIKON'!DT30)+('WEIGHTED from Refinitive'!$B$15*'ISSUE SCORE from EIKON'!EI30)+('WEIGHTED from Refinitive'!$B$16*'ISSUE SCORE from EIKON'!EX30)</f>
        <v>0</v>
      </c>
      <c r="O33" s="1">
        <f>('WEIGHTED from Refinitive'!$B$4*(2/3)*'ISSUE SCORE from EIKON'!AI30)+('WEIGHTED from Refinitive'!$B$5*(2/3)*'ISSUE SCORE from EIKON'!AX30)+('WEIGHTED from Refinitive'!$B$8*(2/3)*'ISSUE SCORE from EIKON'!BM30)+('WEIGHTED from Refinitive'!$B$9*'ISSUE SCORE from EIKON'!CB30)+(0.5*'WEIGHTED from Refinitive'!$B$10*'ISSUE SCORE from EIKON'!CQ30)+('WEIGHTED from Refinitive'!$B$11*'ISSUE SCORE from EIKON'!DF30)+(2/5*'WEIGHTED from Refinitive'!$B$14*'ISSUE SCORE from EIKON'!DU30)+('WEIGHTED from Refinitive'!$B$15*'ISSUE SCORE from EIKON'!EJ30)+('WEIGHTED from Refinitive'!$B$16*'ISSUE SCORE from EIKON'!EY30)</f>
        <v>0</v>
      </c>
      <c r="P33" s="1">
        <f>('WEIGHTED from Refinitive'!$B$4*(2/3)*'ISSUE SCORE from EIKON'!AJ30)+('WEIGHTED from Refinitive'!$B$5*(2/3)*'ISSUE SCORE from EIKON'!AY30)+('WEIGHTED from Refinitive'!$B$8*(2/3)*'ISSUE SCORE from EIKON'!BN30)+('WEIGHTED from Refinitive'!$B$9*'ISSUE SCORE from EIKON'!CC30)+(0.5*'WEIGHTED from Refinitive'!$B$10*'ISSUE SCORE from EIKON'!CR30)+('WEIGHTED from Refinitive'!$B$11*'ISSUE SCORE from EIKON'!DG30)+(2/5*'WEIGHTED from Refinitive'!$B$14*'ISSUE SCORE from EIKON'!DV30)+('WEIGHTED from Refinitive'!$B$15*'ISSUE SCORE from EIKON'!EK30)+('WEIGHTED from Refinitive'!$B$16*'ISSUE SCORE from EIKON'!EZ30)</f>
        <v>0</v>
      </c>
    </row>
    <row r="34" spans="1:16" ht="15">
      <c r="A34" s="1" t="s">
        <v>542</v>
      </c>
      <c r="B34" s="1">
        <f>('WEIGHTED from Refinitive'!$B$4*(2/3)*'ISSUE SCORE from EIKON'!V31)+('WEIGHTED from Refinitive'!$B$5*(2/3)*'ISSUE SCORE from EIKON'!AK31)+('WEIGHTED from Refinitive'!$B$8*(2/3)*'ISSUE SCORE from EIKON'!AZ31)+('WEIGHTED from Refinitive'!$B$9*'ISSUE SCORE from EIKON'!BO31)+(0.5*'WEIGHTED from Refinitive'!$B$10*'ISSUE SCORE from EIKON'!CD31)+('WEIGHTED from Refinitive'!$B$11*'ISSUE SCORE from EIKON'!CS31)+(2/5*'WEIGHTED from Refinitive'!$B$14*'ISSUE SCORE from EIKON'!DH31)+('WEIGHTED from Refinitive'!$B$15*'ISSUE SCORE from EIKON'!DW31)+('WEIGHTED from Refinitive'!$B$16*'ISSUE SCORE from EIKON'!EL31)</f>
        <v>48.329928342237757</v>
      </c>
      <c r="C34" s="1">
        <f>('WEIGHTED from Refinitive'!$B$4*(2/3)*'ISSUE SCORE from EIKON'!W31)+('WEIGHTED from Refinitive'!$B$5*(2/3)*'ISSUE SCORE from EIKON'!AL31)+('WEIGHTED from Refinitive'!$B$8*(2/3)*'ISSUE SCORE from EIKON'!BA31)+('WEIGHTED from Refinitive'!$B$9*'ISSUE SCORE from EIKON'!BP31)+(0.5*'WEIGHTED from Refinitive'!$B$10*'ISSUE SCORE from EIKON'!CE31)+('WEIGHTED from Refinitive'!$B$11*'ISSUE SCORE from EIKON'!CT31)+(2/5*'WEIGHTED from Refinitive'!$B$14*'ISSUE SCORE from EIKON'!DI31)+('WEIGHTED from Refinitive'!$B$15*'ISSUE SCORE from EIKON'!DX31)+('WEIGHTED from Refinitive'!$B$16*'ISSUE SCORE from EIKON'!EM31)</f>
        <v>48.86879845974245</v>
      </c>
      <c r="D34" s="1">
        <f>('WEIGHTED from Refinitive'!$B$4*(2/3)*'ISSUE SCORE from EIKON'!X31)+('WEIGHTED from Refinitive'!$B$5*(2/3)*'ISSUE SCORE from EIKON'!AM31)+('WEIGHTED from Refinitive'!$B$8*(2/3)*'ISSUE SCORE from EIKON'!BB31)+('WEIGHTED from Refinitive'!$B$9*'ISSUE SCORE from EIKON'!BQ31)+(0.5*'WEIGHTED from Refinitive'!$B$10*'ISSUE SCORE from EIKON'!CF31)+('WEIGHTED from Refinitive'!$B$11*'ISSUE SCORE from EIKON'!CU31)+(2/5*'WEIGHTED from Refinitive'!$B$14*'ISSUE SCORE from EIKON'!DJ31)+('WEIGHTED from Refinitive'!$B$15*'ISSUE SCORE from EIKON'!DY31)+('WEIGHTED from Refinitive'!$B$16*'ISSUE SCORE from EIKON'!EN31)</f>
        <v>39.819514681954558</v>
      </c>
      <c r="E34" s="1">
        <f>('WEIGHTED from Refinitive'!$B$4*(2/3)*'ISSUE SCORE from EIKON'!Y31)+('WEIGHTED from Refinitive'!$B$5*(2/3)*'ISSUE SCORE from EIKON'!AN31)+('WEIGHTED from Refinitive'!$B$8*(2/3)*'ISSUE SCORE from EIKON'!BC31)+('WEIGHTED from Refinitive'!$B$9*'ISSUE SCORE from EIKON'!BR31)+(0.5*'WEIGHTED from Refinitive'!$B$10*'ISSUE SCORE from EIKON'!CG31)+('WEIGHTED from Refinitive'!$B$11*'ISSUE SCORE from EIKON'!CV31)+(2/5*'WEIGHTED from Refinitive'!$B$14*'ISSUE SCORE from EIKON'!DK31)+('WEIGHTED from Refinitive'!$B$15*'ISSUE SCORE from EIKON'!DZ31)+('WEIGHTED from Refinitive'!$B$16*'ISSUE SCORE from EIKON'!EO31)</f>
        <v>39.527909537579966</v>
      </c>
      <c r="F34" s="1">
        <f>('WEIGHTED from Refinitive'!$B$4*(2/3)*'ISSUE SCORE from EIKON'!Z31)+('WEIGHTED from Refinitive'!$B$5*(2/3)*'ISSUE SCORE from EIKON'!AO31)+('WEIGHTED from Refinitive'!$B$8*(2/3)*'ISSUE SCORE from EIKON'!BD31)+('WEIGHTED from Refinitive'!$B$9*'ISSUE SCORE from EIKON'!BS31)+(0.5*'WEIGHTED from Refinitive'!$B$10*'ISSUE SCORE from EIKON'!CH31)+('WEIGHTED from Refinitive'!$B$11*'ISSUE SCORE from EIKON'!CW31)+(2/5*'WEIGHTED from Refinitive'!$B$14*'ISSUE SCORE from EIKON'!DL31)+('WEIGHTED from Refinitive'!$B$15*'ISSUE SCORE from EIKON'!EA31)+('WEIGHTED from Refinitive'!$B$16*'ISSUE SCORE from EIKON'!EP31)</f>
        <v>35.862517112517082</v>
      </c>
      <c r="G34" s="1">
        <f>('WEIGHTED from Refinitive'!$B$4*(2/3)*'ISSUE SCORE from EIKON'!AA31)+('WEIGHTED from Refinitive'!$B$5*(2/3)*'ISSUE SCORE from EIKON'!AP31)+('WEIGHTED from Refinitive'!$B$8*(2/3)*'ISSUE SCORE from EIKON'!BE31)+('WEIGHTED from Refinitive'!$B$9*'ISSUE SCORE from EIKON'!BT31)+(0.5*'WEIGHTED from Refinitive'!$B$10*'ISSUE SCORE from EIKON'!CI31)+('WEIGHTED from Refinitive'!$B$11*'ISSUE SCORE from EIKON'!CX31)+(2/5*'WEIGHTED from Refinitive'!$B$14*'ISSUE SCORE from EIKON'!DM31)+('WEIGHTED from Refinitive'!$B$15*'ISSUE SCORE from EIKON'!EB31)+('WEIGHTED from Refinitive'!$B$16*'ISSUE SCORE from EIKON'!EQ31)</f>
        <v>36.627255407250757</v>
      </c>
      <c r="H34" s="1">
        <f>('WEIGHTED from Refinitive'!$B$4*(2/3)*'ISSUE SCORE from EIKON'!AB31)+('WEIGHTED from Refinitive'!$B$5*(2/3)*'ISSUE SCORE from EIKON'!AQ31)+('WEIGHTED from Refinitive'!$B$8*(2/3)*'ISSUE SCORE from EIKON'!BF31)+('WEIGHTED from Refinitive'!$B$9*'ISSUE SCORE from EIKON'!BU31)+(0.5*'WEIGHTED from Refinitive'!$B$10*'ISSUE SCORE from EIKON'!CJ31)+('WEIGHTED from Refinitive'!$B$11*'ISSUE SCORE from EIKON'!CY31)+(2/5*'WEIGHTED from Refinitive'!$B$14*'ISSUE SCORE from EIKON'!DN31)+('WEIGHTED from Refinitive'!$B$15*'ISSUE SCORE from EIKON'!EC31)+('WEIGHTED from Refinitive'!$B$16*'ISSUE SCORE from EIKON'!ER31)</f>
        <v>31.164761944597121</v>
      </c>
      <c r="I34" s="1">
        <f>('WEIGHTED from Refinitive'!$B$4*(2/3)*'ISSUE SCORE from EIKON'!AC31)+('WEIGHTED from Refinitive'!$B$5*(2/3)*'ISSUE SCORE from EIKON'!AR31)+('WEIGHTED from Refinitive'!$B$8*(2/3)*'ISSUE SCORE from EIKON'!BG31)+('WEIGHTED from Refinitive'!$B$9*'ISSUE SCORE from EIKON'!BV31)+(0.5*'WEIGHTED from Refinitive'!$B$10*'ISSUE SCORE from EIKON'!CK31)+('WEIGHTED from Refinitive'!$B$11*'ISSUE SCORE from EIKON'!CZ31)+(2/5*'WEIGHTED from Refinitive'!$B$14*'ISSUE SCORE from EIKON'!DO31)+('WEIGHTED from Refinitive'!$B$15*'ISSUE SCORE from EIKON'!ED31)+('WEIGHTED from Refinitive'!$B$16*'ISSUE SCORE from EIKON'!ES31)</f>
        <v>30.119581056466277</v>
      </c>
      <c r="J34" s="1">
        <f>('WEIGHTED from Refinitive'!$B$4*(2/3)*'ISSUE SCORE from EIKON'!AD31)+('WEIGHTED from Refinitive'!$B$5*(2/3)*'ISSUE SCORE from EIKON'!AS31)+('WEIGHTED from Refinitive'!$B$8*(2/3)*'ISSUE SCORE from EIKON'!BH31)+('WEIGHTED from Refinitive'!$B$9*'ISSUE SCORE from EIKON'!BW31)+(0.5*'WEIGHTED from Refinitive'!$B$10*'ISSUE SCORE from EIKON'!CL31)+('WEIGHTED from Refinitive'!$B$11*'ISSUE SCORE from EIKON'!DA31)+(2/5*'WEIGHTED from Refinitive'!$B$14*'ISSUE SCORE from EIKON'!DP31)+('WEIGHTED from Refinitive'!$B$15*'ISSUE SCORE from EIKON'!EE31)+('WEIGHTED from Refinitive'!$B$16*'ISSUE SCORE from EIKON'!ET31)</f>
        <v>29.911324786324762</v>
      </c>
      <c r="K34" s="1">
        <f>('WEIGHTED from Refinitive'!$B$4*(2/3)*'ISSUE SCORE from EIKON'!AE31)+('WEIGHTED from Refinitive'!$B$5*(2/3)*'ISSUE SCORE from EIKON'!AT31)+('WEIGHTED from Refinitive'!$B$8*(2/3)*'ISSUE SCORE from EIKON'!BI31)+('WEIGHTED from Refinitive'!$B$9*'ISSUE SCORE from EIKON'!BX31)+(0.5*'WEIGHTED from Refinitive'!$B$10*'ISSUE SCORE from EIKON'!CM31)+('WEIGHTED from Refinitive'!$B$11*'ISSUE SCORE from EIKON'!DB31)+(2/5*'WEIGHTED from Refinitive'!$B$14*'ISSUE SCORE from EIKON'!DQ31)+('WEIGHTED from Refinitive'!$B$15*'ISSUE SCORE from EIKON'!EF31)+('WEIGHTED from Refinitive'!$B$16*'ISSUE SCORE from EIKON'!EU31)</f>
        <v>32.328224567662637</v>
      </c>
      <c r="L34" s="1">
        <f>('WEIGHTED from Refinitive'!$B$4*(2/3)*'ISSUE SCORE from EIKON'!AF31)+('WEIGHTED from Refinitive'!$B$5*(2/3)*'ISSUE SCORE from EIKON'!AU31)+('WEIGHTED from Refinitive'!$B$8*(2/3)*'ISSUE SCORE from EIKON'!BJ31)+('WEIGHTED from Refinitive'!$B$9*'ISSUE SCORE from EIKON'!BY31)+(0.5*'WEIGHTED from Refinitive'!$B$10*'ISSUE SCORE from EIKON'!CN31)+('WEIGHTED from Refinitive'!$B$11*'ISSUE SCORE from EIKON'!DC31)+(2/5*'WEIGHTED from Refinitive'!$B$14*'ISSUE SCORE from EIKON'!DR31)+('WEIGHTED from Refinitive'!$B$15*'ISSUE SCORE from EIKON'!EG31)+('WEIGHTED from Refinitive'!$B$16*'ISSUE SCORE from EIKON'!EV31)</f>
        <v>28.461733414009984</v>
      </c>
      <c r="M34" s="1">
        <f>('WEIGHTED from Refinitive'!$B$4*(2/3)*'ISSUE SCORE from EIKON'!AG31)+('WEIGHTED from Refinitive'!$B$5*(2/3)*'ISSUE SCORE from EIKON'!AV31)+('WEIGHTED from Refinitive'!$B$8*(2/3)*'ISSUE SCORE from EIKON'!BK31)+('WEIGHTED from Refinitive'!$B$9*'ISSUE SCORE from EIKON'!BZ31)+(0.5*'WEIGHTED from Refinitive'!$B$10*'ISSUE SCORE from EIKON'!CO31)+('WEIGHTED from Refinitive'!$B$11*'ISSUE SCORE from EIKON'!DD31)+(2/5*'WEIGHTED from Refinitive'!$B$14*'ISSUE SCORE from EIKON'!DS31)+('WEIGHTED from Refinitive'!$B$15*'ISSUE SCORE from EIKON'!EH31)+('WEIGHTED from Refinitive'!$B$16*'ISSUE SCORE from EIKON'!EW31)</f>
        <v>24.926616112448947</v>
      </c>
      <c r="N34" s="1">
        <f>('WEIGHTED from Refinitive'!$B$4*(2/3)*'ISSUE SCORE from EIKON'!AH31)+('WEIGHTED from Refinitive'!$B$5*(2/3)*'ISSUE SCORE from EIKON'!AW31)+('WEIGHTED from Refinitive'!$B$8*(2/3)*'ISSUE SCORE from EIKON'!BL31)+('WEIGHTED from Refinitive'!$B$9*'ISSUE SCORE from EIKON'!CA31)+(0.5*'WEIGHTED from Refinitive'!$B$10*'ISSUE SCORE from EIKON'!CP31)+('WEIGHTED from Refinitive'!$B$11*'ISSUE SCORE from EIKON'!DE31)+(2/5*'WEIGHTED from Refinitive'!$B$14*'ISSUE SCORE from EIKON'!DT31)+('WEIGHTED from Refinitive'!$B$15*'ISSUE SCORE from EIKON'!EI31)+('WEIGHTED from Refinitive'!$B$16*'ISSUE SCORE from EIKON'!EX31)</f>
        <v>33.672575757575736</v>
      </c>
      <c r="O34" s="1">
        <f>('WEIGHTED from Refinitive'!$B$4*(2/3)*'ISSUE SCORE from EIKON'!AI31)+('WEIGHTED from Refinitive'!$B$5*(2/3)*'ISSUE SCORE from EIKON'!AX31)+('WEIGHTED from Refinitive'!$B$8*(2/3)*'ISSUE SCORE from EIKON'!BM31)+('WEIGHTED from Refinitive'!$B$9*'ISSUE SCORE from EIKON'!CB31)+(0.5*'WEIGHTED from Refinitive'!$B$10*'ISSUE SCORE from EIKON'!CQ31)+('WEIGHTED from Refinitive'!$B$11*'ISSUE SCORE from EIKON'!DF31)+(2/5*'WEIGHTED from Refinitive'!$B$14*'ISSUE SCORE from EIKON'!DU31)+('WEIGHTED from Refinitive'!$B$15*'ISSUE SCORE from EIKON'!EJ31)+('WEIGHTED from Refinitive'!$B$16*'ISSUE SCORE from EIKON'!EY31)</f>
        <v>37.739864097498561</v>
      </c>
      <c r="P34" s="1">
        <f>('WEIGHTED from Refinitive'!$B$4*(2/3)*'ISSUE SCORE from EIKON'!AJ31)+('WEIGHTED from Refinitive'!$B$5*(2/3)*'ISSUE SCORE from EIKON'!AY31)+('WEIGHTED from Refinitive'!$B$8*(2/3)*'ISSUE SCORE from EIKON'!BN31)+('WEIGHTED from Refinitive'!$B$9*'ISSUE SCORE from EIKON'!CC31)+(0.5*'WEIGHTED from Refinitive'!$B$10*'ISSUE SCORE from EIKON'!CR31)+('WEIGHTED from Refinitive'!$B$11*'ISSUE SCORE from EIKON'!DG31)+(2/5*'WEIGHTED from Refinitive'!$B$14*'ISSUE SCORE from EIKON'!DV31)+('WEIGHTED from Refinitive'!$B$15*'ISSUE SCORE from EIKON'!EK31)+('WEIGHTED from Refinitive'!$B$16*'ISSUE SCORE from EIKON'!EZ31)</f>
        <v>30.875790359418183</v>
      </c>
    </row>
    <row r="35" spans="1:16" ht="15">
      <c r="A35" s="1" t="s">
        <v>544</v>
      </c>
      <c r="B35" s="1">
        <f>('WEIGHTED from Refinitive'!$B$4*(2/3)*'ISSUE SCORE from EIKON'!V32)+('WEIGHTED from Refinitive'!$B$5*(2/3)*'ISSUE SCORE from EIKON'!AK32)+('WEIGHTED from Refinitive'!$B$8*(2/3)*'ISSUE SCORE from EIKON'!AZ32)+('WEIGHTED from Refinitive'!$B$9*'ISSUE SCORE from EIKON'!BO32)+(0.5*'WEIGHTED from Refinitive'!$B$10*'ISSUE SCORE from EIKON'!CD32)+('WEIGHTED from Refinitive'!$B$11*'ISSUE SCORE from EIKON'!CS32)+(2/5*'WEIGHTED from Refinitive'!$B$14*'ISSUE SCORE from EIKON'!DH32)+('WEIGHTED from Refinitive'!$B$15*'ISSUE SCORE from EIKON'!DW32)+('WEIGHTED from Refinitive'!$B$16*'ISSUE SCORE from EIKON'!EL32)</f>
        <v>37.441470013580755</v>
      </c>
      <c r="C35" s="1">
        <f>('WEIGHTED from Refinitive'!$B$4*(2/3)*'ISSUE SCORE from EIKON'!W32)+('WEIGHTED from Refinitive'!$B$5*(2/3)*'ISSUE SCORE from EIKON'!AL32)+('WEIGHTED from Refinitive'!$B$8*(2/3)*'ISSUE SCORE from EIKON'!BA32)+('WEIGHTED from Refinitive'!$B$9*'ISSUE SCORE from EIKON'!BP32)+(0.5*'WEIGHTED from Refinitive'!$B$10*'ISSUE SCORE from EIKON'!CE32)+('WEIGHTED from Refinitive'!$B$11*'ISSUE SCORE from EIKON'!CT32)+(2/5*'WEIGHTED from Refinitive'!$B$14*'ISSUE SCORE from EIKON'!DI32)+('WEIGHTED from Refinitive'!$B$15*'ISSUE SCORE from EIKON'!DX32)+('WEIGHTED from Refinitive'!$B$16*'ISSUE SCORE from EIKON'!EM32)</f>
        <v>40.064193576573736</v>
      </c>
      <c r="D35" s="1">
        <f>('WEIGHTED from Refinitive'!$B$4*(2/3)*'ISSUE SCORE from EIKON'!X32)+('WEIGHTED from Refinitive'!$B$5*(2/3)*'ISSUE SCORE from EIKON'!AM32)+('WEIGHTED from Refinitive'!$B$8*(2/3)*'ISSUE SCORE from EIKON'!BB32)+('WEIGHTED from Refinitive'!$B$9*'ISSUE SCORE from EIKON'!BQ32)+(0.5*'WEIGHTED from Refinitive'!$B$10*'ISSUE SCORE from EIKON'!CF32)+('WEIGHTED from Refinitive'!$B$11*'ISSUE SCORE from EIKON'!CU32)+(2/5*'WEIGHTED from Refinitive'!$B$14*'ISSUE SCORE from EIKON'!DJ32)+('WEIGHTED from Refinitive'!$B$15*'ISSUE SCORE from EIKON'!DY32)+('WEIGHTED from Refinitive'!$B$16*'ISSUE SCORE from EIKON'!EN32)</f>
        <v>39.493064980762881</v>
      </c>
      <c r="E35" s="1">
        <f>('WEIGHTED from Refinitive'!$B$4*(2/3)*'ISSUE SCORE from EIKON'!Y32)+('WEIGHTED from Refinitive'!$B$5*(2/3)*'ISSUE SCORE from EIKON'!AN32)+('WEIGHTED from Refinitive'!$B$8*(2/3)*'ISSUE SCORE from EIKON'!BC32)+('WEIGHTED from Refinitive'!$B$9*'ISSUE SCORE from EIKON'!BR32)+(0.5*'WEIGHTED from Refinitive'!$B$10*'ISSUE SCORE from EIKON'!CG32)+('WEIGHTED from Refinitive'!$B$11*'ISSUE SCORE from EIKON'!CV32)+(2/5*'WEIGHTED from Refinitive'!$B$14*'ISSUE SCORE from EIKON'!DK32)+('WEIGHTED from Refinitive'!$B$15*'ISSUE SCORE from EIKON'!DZ32)+('WEIGHTED from Refinitive'!$B$16*'ISSUE SCORE from EIKON'!EO32)</f>
        <v>37.988375687748523</v>
      </c>
      <c r="F35" s="1">
        <f>('WEIGHTED from Refinitive'!$B$4*(2/3)*'ISSUE SCORE from EIKON'!Z32)+('WEIGHTED from Refinitive'!$B$5*(2/3)*'ISSUE SCORE from EIKON'!AO32)+('WEIGHTED from Refinitive'!$B$8*(2/3)*'ISSUE SCORE from EIKON'!BD32)+('WEIGHTED from Refinitive'!$B$9*'ISSUE SCORE from EIKON'!BS32)+(0.5*'WEIGHTED from Refinitive'!$B$10*'ISSUE SCORE from EIKON'!CH32)+('WEIGHTED from Refinitive'!$B$11*'ISSUE SCORE from EIKON'!CW32)+(2/5*'WEIGHTED from Refinitive'!$B$14*'ISSUE SCORE from EIKON'!DL32)+('WEIGHTED from Refinitive'!$B$15*'ISSUE SCORE from EIKON'!EA32)+('WEIGHTED from Refinitive'!$B$16*'ISSUE SCORE from EIKON'!EP32)</f>
        <v>33.139013816372284</v>
      </c>
      <c r="G35" s="1">
        <f>('WEIGHTED from Refinitive'!$B$4*(2/3)*'ISSUE SCORE from EIKON'!AA32)+('WEIGHTED from Refinitive'!$B$5*(2/3)*'ISSUE SCORE from EIKON'!AP32)+('WEIGHTED from Refinitive'!$B$8*(2/3)*'ISSUE SCORE from EIKON'!BE32)+('WEIGHTED from Refinitive'!$B$9*'ISSUE SCORE from EIKON'!BT32)+(0.5*'WEIGHTED from Refinitive'!$B$10*'ISSUE SCORE from EIKON'!CI32)+('WEIGHTED from Refinitive'!$B$11*'ISSUE SCORE from EIKON'!CX32)+(2/5*'WEIGHTED from Refinitive'!$B$14*'ISSUE SCORE from EIKON'!DM32)+('WEIGHTED from Refinitive'!$B$15*'ISSUE SCORE from EIKON'!EB32)+('WEIGHTED from Refinitive'!$B$16*'ISSUE SCORE from EIKON'!EQ32)</f>
        <v>36.211709364596871</v>
      </c>
      <c r="H35" s="1">
        <f>('WEIGHTED from Refinitive'!$B$4*(2/3)*'ISSUE SCORE from EIKON'!AB32)+('WEIGHTED from Refinitive'!$B$5*(2/3)*'ISSUE SCORE from EIKON'!AQ32)+('WEIGHTED from Refinitive'!$B$8*(2/3)*'ISSUE SCORE from EIKON'!BF32)+('WEIGHTED from Refinitive'!$B$9*'ISSUE SCORE from EIKON'!BU32)+(0.5*'WEIGHTED from Refinitive'!$B$10*'ISSUE SCORE from EIKON'!CJ32)+('WEIGHTED from Refinitive'!$B$11*'ISSUE SCORE from EIKON'!CY32)+(2/5*'WEIGHTED from Refinitive'!$B$14*'ISSUE SCORE from EIKON'!DN32)+('WEIGHTED from Refinitive'!$B$15*'ISSUE SCORE from EIKON'!EC32)+('WEIGHTED from Refinitive'!$B$16*'ISSUE SCORE from EIKON'!ER32)</f>
        <v>35.013917809851463</v>
      </c>
      <c r="I35" s="1">
        <f>('WEIGHTED from Refinitive'!$B$4*(2/3)*'ISSUE SCORE from EIKON'!AC32)+('WEIGHTED from Refinitive'!$B$5*(2/3)*'ISSUE SCORE from EIKON'!AR32)+('WEIGHTED from Refinitive'!$B$8*(2/3)*'ISSUE SCORE from EIKON'!BG32)+('WEIGHTED from Refinitive'!$B$9*'ISSUE SCORE from EIKON'!BV32)+(0.5*'WEIGHTED from Refinitive'!$B$10*'ISSUE SCORE from EIKON'!CK32)+('WEIGHTED from Refinitive'!$B$11*'ISSUE SCORE from EIKON'!CZ32)+(2/5*'WEIGHTED from Refinitive'!$B$14*'ISSUE SCORE from EIKON'!DO32)+('WEIGHTED from Refinitive'!$B$15*'ISSUE SCORE from EIKON'!ED32)+('WEIGHTED from Refinitive'!$B$16*'ISSUE SCORE from EIKON'!ES32)</f>
        <v>38.519328254703183</v>
      </c>
      <c r="J35" s="1">
        <f>('WEIGHTED from Refinitive'!$B$4*(2/3)*'ISSUE SCORE from EIKON'!AD32)+('WEIGHTED from Refinitive'!$B$5*(2/3)*'ISSUE SCORE from EIKON'!AS32)+('WEIGHTED from Refinitive'!$B$8*(2/3)*'ISSUE SCORE from EIKON'!BH32)+('WEIGHTED from Refinitive'!$B$9*'ISSUE SCORE from EIKON'!BW32)+(0.5*'WEIGHTED from Refinitive'!$B$10*'ISSUE SCORE from EIKON'!CL32)+('WEIGHTED from Refinitive'!$B$11*'ISSUE SCORE from EIKON'!DA32)+(2/5*'WEIGHTED from Refinitive'!$B$14*'ISSUE SCORE from EIKON'!DP32)+('WEIGHTED from Refinitive'!$B$15*'ISSUE SCORE from EIKON'!EE32)+('WEIGHTED from Refinitive'!$B$16*'ISSUE SCORE from EIKON'!ET32)</f>
        <v>33.52707217796349</v>
      </c>
      <c r="K35" s="1">
        <f>('WEIGHTED from Refinitive'!$B$4*(2/3)*'ISSUE SCORE from EIKON'!AE32)+('WEIGHTED from Refinitive'!$B$5*(2/3)*'ISSUE SCORE from EIKON'!AT32)+('WEIGHTED from Refinitive'!$B$8*(2/3)*'ISSUE SCORE from EIKON'!BI32)+('WEIGHTED from Refinitive'!$B$9*'ISSUE SCORE from EIKON'!BX32)+(0.5*'WEIGHTED from Refinitive'!$B$10*'ISSUE SCORE from EIKON'!CM32)+('WEIGHTED from Refinitive'!$B$11*'ISSUE SCORE from EIKON'!DB32)+(2/5*'WEIGHTED from Refinitive'!$B$14*'ISSUE SCORE from EIKON'!DQ32)+('WEIGHTED from Refinitive'!$B$15*'ISSUE SCORE from EIKON'!EF32)+('WEIGHTED from Refinitive'!$B$16*'ISSUE SCORE from EIKON'!EU32)</f>
        <v>38.326204748733339</v>
      </c>
      <c r="L35" s="1">
        <f>('WEIGHTED from Refinitive'!$B$4*(2/3)*'ISSUE SCORE from EIKON'!AF32)+('WEIGHTED from Refinitive'!$B$5*(2/3)*'ISSUE SCORE from EIKON'!AU32)+('WEIGHTED from Refinitive'!$B$8*(2/3)*'ISSUE SCORE from EIKON'!BJ32)+('WEIGHTED from Refinitive'!$B$9*'ISSUE SCORE from EIKON'!BY32)+(0.5*'WEIGHTED from Refinitive'!$B$10*'ISSUE SCORE from EIKON'!CN32)+('WEIGHTED from Refinitive'!$B$11*'ISSUE SCORE from EIKON'!DC32)+(2/5*'WEIGHTED from Refinitive'!$B$14*'ISSUE SCORE from EIKON'!DR32)+('WEIGHTED from Refinitive'!$B$15*'ISSUE SCORE from EIKON'!EG32)+('WEIGHTED from Refinitive'!$B$16*'ISSUE SCORE from EIKON'!EV32)</f>
        <v>32.276587676466434</v>
      </c>
      <c r="M35" s="1">
        <f>('WEIGHTED from Refinitive'!$B$4*(2/3)*'ISSUE SCORE from EIKON'!AG32)+('WEIGHTED from Refinitive'!$B$5*(2/3)*'ISSUE SCORE from EIKON'!AV32)+('WEIGHTED from Refinitive'!$B$8*(2/3)*'ISSUE SCORE from EIKON'!BK32)+('WEIGHTED from Refinitive'!$B$9*'ISSUE SCORE from EIKON'!BZ32)+(0.5*'WEIGHTED from Refinitive'!$B$10*'ISSUE SCORE from EIKON'!CO32)+('WEIGHTED from Refinitive'!$B$11*'ISSUE SCORE from EIKON'!DD32)+(2/5*'WEIGHTED from Refinitive'!$B$14*'ISSUE SCORE from EIKON'!DS32)+('WEIGHTED from Refinitive'!$B$15*'ISSUE SCORE from EIKON'!EH32)+('WEIGHTED from Refinitive'!$B$16*'ISSUE SCORE from EIKON'!EW32)</f>
        <v>32.745802526599689</v>
      </c>
      <c r="N35" s="1">
        <f>('WEIGHTED from Refinitive'!$B$4*(2/3)*'ISSUE SCORE from EIKON'!AH32)+('WEIGHTED from Refinitive'!$B$5*(2/3)*'ISSUE SCORE from EIKON'!AW32)+('WEIGHTED from Refinitive'!$B$8*(2/3)*'ISSUE SCORE from EIKON'!BL32)+('WEIGHTED from Refinitive'!$B$9*'ISSUE SCORE from EIKON'!CA32)+(0.5*'WEIGHTED from Refinitive'!$B$10*'ISSUE SCORE from EIKON'!CP32)+('WEIGHTED from Refinitive'!$B$11*'ISSUE SCORE from EIKON'!DE32)+(2/5*'WEIGHTED from Refinitive'!$B$14*'ISSUE SCORE from EIKON'!DT32)+('WEIGHTED from Refinitive'!$B$15*'ISSUE SCORE from EIKON'!EI32)+('WEIGHTED from Refinitive'!$B$16*'ISSUE SCORE from EIKON'!EX32)</f>
        <v>38.460539643005383</v>
      </c>
      <c r="O35" s="1">
        <f>('WEIGHTED from Refinitive'!$B$4*(2/3)*'ISSUE SCORE from EIKON'!AI32)+('WEIGHTED from Refinitive'!$B$5*(2/3)*'ISSUE SCORE from EIKON'!AX32)+('WEIGHTED from Refinitive'!$B$8*(2/3)*'ISSUE SCORE from EIKON'!BM32)+('WEIGHTED from Refinitive'!$B$9*'ISSUE SCORE from EIKON'!CB32)+(0.5*'WEIGHTED from Refinitive'!$B$10*'ISSUE SCORE from EIKON'!CQ32)+('WEIGHTED from Refinitive'!$B$11*'ISSUE SCORE from EIKON'!DF32)+(2/5*'WEIGHTED from Refinitive'!$B$14*'ISSUE SCORE from EIKON'!DU32)+('WEIGHTED from Refinitive'!$B$15*'ISSUE SCORE from EIKON'!EJ32)+('WEIGHTED from Refinitive'!$B$16*'ISSUE SCORE from EIKON'!EY32)</f>
        <v>32.074931576139264</v>
      </c>
      <c r="P35" s="1">
        <f>('WEIGHTED from Refinitive'!$B$4*(2/3)*'ISSUE SCORE from EIKON'!AJ32)+('WEIGHTED from Refinitive'!$B$5*(2/3)*'ISSUE SCORE from EIKON'!AY32)+('WEIGHTED from Refinitive'!$B$8*(2/3)*'ISSUE SCORE from EIKON'!BN32)+('WEIGHTED from Refinitive'!$B$9*'ISSUE SCORE from EIKON'!CC32)+(0.5*'WEIGHTED from Refinitive'!$B$10*'ISSUE SCORE from EIKON'!CR32)+('WEIGHTED from Refinitive'!$B$11*'ISSUE SCORE from EIKON'!DG32)+(2/5*'WEIGHTED from Refinitive'!$B$14*'ISSUE SCORE from EIKON'!DV32)+('WEIGHTED from Refinitive'!$B$15*'ISSUE SCORE from EIKON'!EK32)+('WEIGHTED from Refinitive'!$B$16*'ISSUE SCORE from EIKON'!EZ32)</f>
        <v>25.784199623352151</v>
      </c>
    </row>
    <row r="36" spans="1:16" ht="15">
      <c r="A36" s="1" t="s">
        <v>574</v>
      </c>
      <c r="B36" s="1">
        <f>('WEIGHTED from Refinitive'!$B$4*(2/3)*'ISSUE SCORE from EIKON'!V33)+('WEIGHTED from Refinitive'!$B$5*(2/3)*'ISSUE SCORE from EIKON'!AK33)+('WEIGHTED from Refinitive'!$B$8*(2/3)*'ISSUE SCORE from EIKON'!AZ33)+('WEIGHTED from Refinitive'!$B$9*'ISSUE SCORE from EIKON'!BO33)+(0.5*'WEIGHTED from Refinitive'!$B$10*'ISSUE SCORE from EIKON'!CD33)+('WEIGHTED from Refinitive'!$B$11*'ISSUE SCORE from EIKON'!CS33)+(2/5*'WEIGHTED from Refinitive'!$B$14*'ISSUE SCORE from EIKON'!DH33)+('WEIGHTED from Refinitive'!$B$15*'ISSUE SCORE from EIKON'!DW33)+('WEIGHTED from Refinitive'!$B$16*'ISSUE SCORE from EIKON'!EL33)</f>
        <v>51.6574091919707</v>
      </c>
      <c r="C36" s="1">
        <f>('WEIGHTED from Refinitive'!$B$4*(2/3)*'ISSUE SCORE from EIKON'!W33)+('WEIGHTED from Refinitive'!$B$5*(2/3)*'ISSUE SCORE from EIKON'!AL33)+('WEIGHTED from Refinitive'!$B$8*(2/3)*'ISSUE SCORE from EIKON'!BA33)+('WEIGHTED from Refinitive'!$B$9*'ISSUE SCORE from EIKON'!BP33)+(0.5*'WEIGHTED from Refinitive'!$B$10*'ISSUE SCORE from EIKON'!CE33)+('WEIGHTED from Refinitive'!$B$11*'ISSUE SCORE from EIKON'!CT33)+(2/5*'WEIGHTED from Refinitive'!$B$14*'ISSUE SCORE from EIKON'!DI33)+('WEIGHTED from Refinitive'!$B$15*'ISSUE SCORE from EIKON'!DX33)+('WEIGHTED from Refinitive'!$B$16*'ISSUE SCORE from EIKON'!EM33)</f>
        <v>46.377524572826275</v>
      </c>
      <c r="D36" s="1">
        <f>('WEIGHTED from Refinitive'!$B$4*(2/3)*'ISSUE SCORE from EIKON'!X33)+('WEIGHTED from Refinitive'!$B$5*(2/3)*'ISSUE SCORE from EIKON'!AM33)+('WEIGHTED from Refinitive'!$B$8*(2/3)*'ISSUE SCORE from EIKON'!BB33)+('WEIGHTED from Refinitive'!$B$9*'ISSUE SCORE from EIKON'!BQ33)+(0.5*'WEIGHTED from Refinitive'!$B$10*'ISSUE SCORE from EIKON'!CF33)+('WEIGHTED from Refinitive'!$B$11*'ISSUE SCORE from EIKON'!CU33)+(2/5*'WEIGHTED from Refinitive'!$B$14*'ISSUE SCORE from EIKON'!DJ33)+('WEIGHTED from Refinitive'!$B$15*'ISSUE SCORE from EIKON'!DY33)+('WEIGHTED from Refinitive'!$B$16*'ISSUE SCORE from EIKON'!EN33)</f>
        <v>45.299449240057164</v>
      </c>
      <c r="E36" s="1">
        <f>('WEIGHTED from Refinitive'!$B$4*(2/3)*'ISSUE SCORE from EIKON'!Y33)+('WEIGHTED from Refinitive'!$B$5*(2/3)*'ISSUE SCORE from EIKON'!AN33)+('WEIGHTED from Refinitive'!$B$8*(2/3)*'ISSUE SCORE from EIKON'!BC33)+('WEIGHTED from Refinitive'!$B$9*'ISSUE SCORE from EIKON'!BR33)+(0.5*'WEIGHTED from Refinitive'!$B$10*'ISSUE SCORE from EIKON'!CG33)+('WEIGHTED from Refinitive'!$B$11*'ISSUE SCORE from EIKON'!CV33)+(2/5*'WEIGHTED from Refinitive'!$B$14*'ISSUE SCORE from EIKON'!DK33)+('WEIGHTED from Refinitive'!$B$15*'ISSUE SCORE from EIKON'!DZ33)+('WEIGHTED from Refinitive'!$B$16*'ISSUE SCORE from EIKON'!EO33)</f>
        <v>38.260291743938438</v>
      </c>
      <c r="F36" s="1">
        <f>('WEIGHTED from Refinitive'!$B$4*(2/3)*'ISSUE SCORE from EIKON'!Z33)+('WEIGHTED from Refinitive'!$B$5*(2/3)*'ISSUE SCORE from EIKON'!AO33)+('WEIGHTED from Refinitive'!$B$8*(2/3)*'ISSUE SCORE from EIKON'!BD33)+('WEIGHTED from Refinitive'!$B$9*'ISSUE SCORE from EIKON'!BS33)+(0.5*'WEIGHTED from Refinitive'!$B$10*'ISSUE SCORE from EIKON'!CH33)+('WEIGHTED from Refinitive'!$B$11*'ISSUE SCORE from EIKON'!CW33)+(2/5*'WEIGHTED from Refinitive'!$B$14*'ISSUE SCORE from EIKON'!DL33)+('WEIGHTED from Refinitive'!$B$15*'ISSUE SCORE from EIKON'!EA33)+('WEIGHTED from Refinitive'!$B$16*'ISSUE SCORE from EIKON'!EP33)</f>
        <v>40.56765734265732</v>
      </c>
      <c r="G36" s="1">
        <f>('WEIGHTED from Refinitive'!$B$4*(2/3)*'ISSUE SCORE from EIKON'!AA33)+('WEIGHTED from Refinitive'!$B$5*(2/3)*'ISSUE SCORE from EIKON'!AP33)+('WEIGHTED from Refinitive'!$B$8*(2/3)*'ISSUE SCORE from EIKON'!BE33)+('WEIGHTED from Refinitive'!$B$9*'ISSUE SCORE from EIKON'!BT33)+(0.5*'WEIGHTED from Refinitive'!$B$10*'ISSUE SCORE from EIKON'!CI33)+('WEIGHTED from Refinitive'!$B$11*'ISSUE SCORE from EIKON'!CX33)+(2/5*'WEIGHTED from Refinitive'!$B$14*'ISSUE SCORE from EIKON'!DM33)+('WEIGHTED from Refinitive'!$B$15*'ISSUE SCORE from EIKON'!EB33)+('WEIGHTED from Refinitive'!$B$16*'ISSUE SCORE from EIKON'!EQ33)</f>
        <v>33.327744005403552</v>
      </c>
      <c r="H36" s="1">
        <f>('WEIGHTED from Refinitive'!$B$4*(2/3)*'ISSUE SCORE from EIKON'!AB33)+('WEIGHTED from Refinitive'!$B$5*(2/3)*'ISSUE SCORE from EIKON'!AQ33)+('WEIGHTED from Refinitive'!$B$8*(2/3)*'ISSUE SCORE from EIKON'!BF33)+('WEIGHTED from Refinitive'!$B$9*'ISSUE SCORE from EIKON'!BU33)+(0.5*'WEIGHTED from Refinitive'!$B$10*'ISSUE SCORE from EIKON'!CJ33)+('WEIGHTED from Refinitive'!$B$11*'ISSUE SCORE from EIKON'!CY33)+(2/5*'WEIGHTED from Refinitive'!$B$14*'ISSUE SCORE from EIKON'!DN33)+('WEIGHTED from Refinitive'!$B$15*'ISSUE SCORE from EIKON'!EC33)+('WEIGHTED from Refinitive'!$B$16*'ISSUE SCORE from EIKON'!ER33)</f>
        <v>34.911748337179304</v>
      </c>
      <c r="I36" s="1">
        <f>('WEIGHTED from Refinitive'!$B$4*(2/3)*'ISSUE SCORE from EIKON'!AC33)+('WEIGHTED from Refinitive'!$B$5*(2/3)*'ISSUE SCORE from EIKON'!AR33)+('WEIGHTED from Refinitive'!$B$8*(2/3)*'ISSUE SCORE from EIKON'!BG33)+('WEIGHTED from Refinitive'!$B$9*'ISSUE SCORE from EIKON'!BV33)+(0.5*'WEIGHTED from Refinitive'!$B$10*'ISSUE SCORE from EIKON'!CK33)+('WEIGHTED from Refinitive'!$B$11*'ISSUE SCORE from EIKON'!CZ33)+(2/5*'WEIGHTED from Refinitive'!$B$14*'ISSUE SCORE from EIKON'!DO33)+('WEIGHTED from Refinitive'!$B$15*'ISSUE SCORE from EIKON'!ED33)+('WEIGHTED from Refinitive'!$B$16*'ISSUE SCORE from EIKON'!ES33)</f>
        <v>34.262355506515327</v>
      </c>
      <c r="J36" s="1">
        <f>('WEIGHTED from Refinitive'!$B$4*(2/3)*'ISSUE SCORE from EIKON'!AD33)+('WEIGHTED from Refinitive'!$B$5*(2/3)*'ISSUE SCORE from EIKON'!AS33)+('WEIGHTED from Refinitive'!$B$8*(2/3)*'ISSUE SCORE from EIKON'!BH33)+('WEIGHTED from Refinitive'!$B$9*'ISSUE SCORE from EIKON'!BW33)+(0.5*'WEIGHTED from Refinitive'!$B$10*'ISSUE SCORE from EIKON'!CL33)+('WEIGHTED from Refinitive'!$B$11*'ISSUE SCORE from EIKON'!DA33)+(2/5*'WEIGHTED from Refinitive'!$B$14*'ISSUE SCORE from EIKON'!DP33)+('WEIGHTED from Refinitive'!$B$15*'ISSUE SCORE from EIKON'!EE33)+('WEIGHTED from Refinitive'!$B$16*'ISSUE SCORE from EIKON'!ET33)</f>
        <v>23.746607934671815</v>
      </c>
      <c r="K36" s="1">
        <f>('WEIGHTED from Refinitive'!$B$4*(2/3)*'ISSUE SCORE from EIKON'!AE33)+('WEIGHTED from Refinitive'!$B$5*(2/3)*'ISSUE SCORE from EIKON'!AT33)+('WEIGHTED from Refinitive'!$B$8*(2/3)*'ISSUE SCORE from EIKON'!BI33)+('WEIGHTED from Refinitive'!$B$9*'ISSUE SCORE from EIKON'!BX33)+(0.5*'WEIGHTED from Refinitive'!$B$10*'ISSUE SCORE from EIKON'!CM33)+('WEIGHTED from Refinitive'!$B$11*'ISSUE SCORE from EIKON'!DB33)+(2/5*'WEIGHTED from Refinitive'!$B$14*'ISSUE SCORE from EIKON'!DQ33)+('WEIGHTED from Refinitive'!$B$15*'ISSUE SCORE from EIKON'!EF33)+('WEIGHTED from Refinitive'!$B$16*'ISSUE SCORE from EIKON'!EU33)</f>
        <v>20.508866983528769</v>
      </c>
      <c r="L36" s="1">
        <f>('WEIGHTED from Refinitive'!$B$4*(2/3)*'ISSUE SCORE from EIKON'!AF33)+('WEIGHTED from Refinitive'!$B$5*(2/3)*'ISSUE SCORE from EIKON'!AU33)+('WEIGHTED from Refinitive'!$B$8*(2/3)*'ISSUE SCORE from EIKON'!BJ33)+('WEIGHTED from Refinitive'!$B$9*'ISSUE SCORE from EIKON'!BY33)+(0.5*'WEIGHTED from Refinitive'!$B$10*'ISSUE SCORE from EIKON'!CN33)+('WEIGHTED from Refinitive'!$B$11*'ISSUE SCORE from EIKON'!DC33)+(2/5*'WEIGHTED from Refinitive'!$B$14*'ISSUE SCORE from EIKON'!DR33)+('WEIGHTED from Refinitive'!$B$15*'ISSUE SCORE from EIKON'!EG33)+('WEIGHTED from Refinitive'!$B$16*'ISSUE SCORE from EIKON'!EV33)</f>
        <v>20.737168536816792</v>
      </c>
      <c r="M36" s="1">
        <f>('WEIGHTED from Refinitive'!$B$4*(2/3)*'ISSUE SCORE from EIKON'!AG33)+('WEIGHTED from Refinitive'!$B$5*(2/3)*'ISSUE SCORE from EIKON'!AV33)+('WEIGHTED from Refinitive'!$B$8*(2/3)*'ISSUE SCORE from EIKON'!BK33)+('WEIGHTED from Refinitive'!$B$9*'ISSUE SCORE from EIKON'!BZ33)+(0.5*'WEIGHTED from Refinitive'!$B$10*'ISSUE SCORE from EIKON'!CO33)+('WEIGHTED from Refinitive'!$B$11*'ISSUE SCORE from EIKON'!DD33)+(2/5*'WEIGHTED from Refinitive'!$B$14*'ISSUE SCORE from EIKON'!DS33)+('WEIGHTED from Refinitive'!$B$15*'ISSUE SCORE from EIKON'!EH33)+('WEIGHTED from Refinitive'!$B$16*'ISSUE SCORE from EIKON'!EW33)</f>
        <v>26.012554921791342</v>
      </c>
      <c r="N36" s="1">
        <f>('WEIGHTED from Refinitive'!$B$4*(2/3)*'ISSUE SCORE from EIKON'!AH33)+('WEIGHTED from Refinitive'!$B$5*(2/3)*'ISSUE SCORE from EIKON'!AW33)+('WEIGHTED from Refinitive'!$B$8*(2/3)*'ISSUE SCORE from EIKON'!BL33)+('WEIGHTED from Refinitive'!$B$9*'ISSUE SCORE from EIKON'!CA33)+(0.5*'WEIGHTED from Refinitive'!$B$10*'ISSUE SCORE from EIKON'!CP33)+('WEIGHTED from Refinitive'!$B$11*'ISSUE SCORE from EIKON'!DE33)+(2/5*'WEIGHTED from Refinitive'!$B$14*'ISSUE SCORE from EIKON'!DT33)+('WEIGHTED from Refinitive'!$B$15*'ISSUE SCORE from EIKON'!EI33)+('WEIGHTED from Refinitive'!$B$16*'ISSUE SCORE from EIKON'!EX33)</f>
        <v>23.348831168831147</v>
      </c>
      <c r="O36" s="1">
        <f>('WEIGHTED from Refinitive'!$B$4*(2/3)*'ISSUE SCORE from EIKON'!AI33)+('WEIGHTED from Refinitive'!$B$5*(2/3)*'ISSUE SCORE from EIKON'!AX33)+('WEIGHTED from Refinitive'!$B$8*(2/3)*'ISSUE SCORE from EIKON'!BM33)+('WEIGHTED from Refinitive'!$B$9*'ISSUE SCORE from EIKON'!CB33)+(0.5*'WEIGHTED from Refinitive'!$B$10*'ISSUE SCORE from EIKON'!CQ33)+('WEIGHTED from Refinitive'!$B$11*'ISSUE SCORE from EIKON'!DF33)+(2/5*'WEIGHTED from Refinitive'!$B$14*'ISSUE SCORE from EIKON'!DU33)+('WEIGHTED from Refinitive'!$B$15*'ISSUE SCORE from EIKON'!EJ33)+('WEIGHTED from Refinitive'!$B$16*'ISSUE SCORE from EIKON'!EY33)</f>
        <v>30.437493208939816</v>
      </c>
      <c r="P36" s="1">
        <f>('WEIGHTED from Refinitive'!$B$4*(2/3)*'ISSUE SCORE from EIKON'!AJ33)+('WEIGHTED from Refinitive'!$B$5*(2/3)*'ISSUE SCORE from EIKON'!AY33)+('WEIGHTED from Refinitive'!$B$8*(2/3)*'ISSUE SCORE from EIKON'!BN33)+('WEIGHTED from Refinitive'!$B$9*'ISSUE SCORE from EIKON'!CC33)+(0.5*'WEIGHTED from Refinitive'!$B$10*'ISSUE SCORE from EIKON'!CR33)+('WEIGHTED from Refinitive'!$B$11*'ISSUE SCORE from EIKON'!DG33)+(2/5*'WEIGHTED from Refinitive'!$B$14*'ISSUE SCORE from EIKON'!DV33)+('WEIGHTED from Refinitive'!$B$15*'ISSUE SCORE from EIKON'!EK33)+('WEIGHTED from Refinitive'!$B$16*'ISSUE SCORE from EIKON'!EZ33)</f>
        <v>36.084635336414969</v>
      </c>
    </row>
    <row r="37" spans="1:16" ht="15">
      <c r="A37" s="1" t="s">
        <v>616</v>
      </c>
      <c r="B37" s="1">
        <f>('WEIGHTED from Refinitive'!$B$4*(2/3)*'ISSUE SCORE from EIKON'!V34)+('WEIGHTED from Refinitive'!$B$5*(2/3)*'ISSUE SCORE from EIKON'!AK34)+('WEIGHTED from Refinitive'!$B$8*(2/3)*'ISSUE SCORE from EIKON'!AZ34)+('WEIGHTED from Refinitive'!$B$9*'ISSUE SCORE from EIKON'!BO34)+(0.5*'WEIGHTED from Refinitive'!$B$10*'ISSUE SCORE from EIKON'!CD34)+('WEIGHTED from Refinitive'!$B$11*'ISSUE SCORE from EIKON'!CS34)+(2/5*'WEIGHTED from Refinitive'!$B$14*'ISSUE SCORE from EIKON'!DH34)+('WEIGHTED from Refinitive'!$B$15*'ISSUE SCORE from EIKON'!DW34)+('WEIGHTED from Refinitive'!$B$16*'ISSUE SCORE from EIKON'!EL34)</f>
        <v>30.284791111614958</v>
      </c>
      <c r="C37" s="1">
        <f>('WEIGHTED from Refinitive'!$B$4*(2/3)*'ISSUE SCORE from EIKON'!W34)+('WEIGHTED from Refinitive'!$B$5*(2/3)*'ISSUE SCORE from EIKON'!AL34)+('WEIGHTED from Refinitive'!$B$8*(2/3)*'ISSUE SCORE from EIKON'!BA34)+('WEIGHTED from Refinitive'!$B$9*'ISSUE SCORE from EIKON'!BP34)+(0.5*'WEIGHTED from Refinitive'!$B$10*'ISSUE SCORE from EIKON'!CE34)+('WEIGHTED from Refinitive'!$B$11*'ISSUE SCORE from EIKON'!CT34)+(2/5*'WEIGHTED from Refinitive'!$B$14*'ISSUE SCORE from EIKON'!DI34)+('WEIGHTED from Refinitive'!$B$15*'ISSUE SCORE from EIKON'!DX34)+('WEIGHTED from Refinitive'!$B$16*'ISSUE SCORE from EIKON'!EM34)</f>
        <v>28.346354000684567</v>
      </c>
      <c r="D37" s="1">
        <f>('WEIGHTED from Refinitive'!$B$4*(2/3)*'ISSUE SCORE from EIKON'!X34)+('WEIGHTED from Refinitive'!$B$5*(2/3)*'ISSUE SCORE from EIKON'!AM34)+('WEIGHTED from Refinitive'!$B$8*(2/3)*'ISSUE SCORE from EIKON'!BB34)+('WEIGHTED from Refinitive'!$B$9*'ISSUE SCORE from EIKON'!BQ34)+(0.5*'WEIGHTED from Refinitive'!$B$10*'ISSUE SCORE from EIKON'!CF34)+('WEIGHTED from Refinitive'!$B$11*'ISSUE SCORE from EIKON'!CU34)+(2/5*'WEIGHTED from Refinitive'!$B$14*'ISSUE SCORE from EIKON'!DJ34)+('WEIGHTED from Refinitive'!$B$15*'ISSUE SCORE from EIKON'!DY34)+('WEIGHTED from Refinitive'!$B$16*'ISSUE SCORE from EIKON'!EN34)</f>
        <v>25.516505390896356</v>
      </c>
      <c r="E37" s="1">
        <f>('WEIGHTED from Refinitive'!$B$4*(2/3)*'ISSUE SCORE from EIKON'!Y34)+('WEIGHTED from Refinitive'!$B$5*(2/3)*'ISSUE SCORE from EIKON'!AN34)+('WEIGHTED from Refinitive'!$B$8*(2/3)*'ISSUE SCORE from EIKON'!BC34)+('WEIGHTED from Refinitive'!$B$9*'ISSUE SCORE from EIKON'!BR34)+(0.5*'WEIGHTED from Refinitive'!$B$10*'ISSUE SCORE from EIKON'!CG34)+('WEIGHTED from Refinitive'!$B$11*'ISSUE SCORE from EIKON'!CV34)+(2/5*'WEIGHTED from Refinitive'!$B$14*'ISSUE SCORE from EIKON'!DK34)+('WEIGHTED from Refinitive'!$B$15*'ISSUE SCORE from EIKON'!DZ34)+('WEIGHTED from Refinitive'!$B$16*'ISSUE SCORE from EIKON'!EO34)</f>
        <v>21.868826638080169</v>
      </c>
      <c r="F37" s="1">
        <f>('WEIGHTED from Refinitive'!$B$4*(2/3)*'ISSUE SCORE from EIKON'!Z34)+('WEIGHTED from Refinitive'!$B$5*(2/3)*'ISSUE SCORE from EIKON'!AO34)+('WEIGHTED from Refinitive'!$B$8*(2/3)*'ISSUE SCORE from EIKON'!BD34)+('WEIGHTED from Refinitive'!$B$9*'ISSUE SCORE from EIKON'!BS34)+(0.5*'WEIGHTED from Refinitive'!$B$10*'ISSUE SCORE from EIKON'!CH34)+('WEIGHTED from Refinitive'!$B$11*'ISSUE SCORE from EIKON'!CW34)+(2/5*'WEIGHTED from Refinitive'!$B$14*'ISSUE SCORE from EIKON'!DL34)+('WEIGHTED from Refinitive'!$B$15*'ISSUE SCORE from EIKON'!EA34)+('WEIGHTED from Refinitive'!$B$16*'ISSUE SCORE from EIKON'!EP34)</f>
        <v>0</v>
      </c>
      <c r="G37" s="1">
        <f>('WEIGHTED from Refinitive'!$B$4*(2/3)*'ISSUE SCORE from EIKON'!AA34)+('WEIGHTED from Refinitive'!$B$5*(2/3)*'ISSUE SCORE from EIKON'!AP34)+('WEIGHTED from Refinitive'!$B$8*(2/3)*'ISSUE SCORE from EIKON'!BE34)+('WEIGHTED from Refinitive'!$B$9*'ISSUE SCORE from EIKON'!BT34)+(0.5*'WEIGHTED from Refinitive'!$B$10*'ISSUE SCORE from EIKON'!CI34)+('WEIGHTED from Refinitive'!$B$11*'ISSUE SCORE from EIKON'!CX34)+(2/5*'WEIGHTED from Refinitive'!$B$14*'ISSUE SCORE from EIKON'!DM34)+('WEIGHTED from Refinitive'!$B$15*'ISSUE SCORE from EIKON'!EB34)+('WEIGHTED from Refinitive'!$B$16*'ISSUE SCORE from EIKON'!EQ34)</f>
        <v>0</v>
      </c>
      <c r="H37" s="1">
        <f>('WEIGHTED from Refinitive'!$B$4*(2/3)*'ISSUE SCORE from EIKON'!AB34)+('WEIGHTED from Refinitive'!$B$5*(2/3)*'ISSUE SCORE from EIKON'!AQ34)+('WEIGHTED from Refinitive'!$B$8*(2/3)*'ISSUE SCORE from EIKON'!BF34)+('WEIGHTED from Refinitive'!$B$9*'ISSUE SCORE from EIKON'!BU34)+(0.5*'WEIGHTED from Refinitive'!$B$10*'ISSUE SCORE from EIKON'!CJ34)+('WEIGHTED from Refinitive'!$B$11*'ISSUE SCORE from EIKON'!CY34)+(2/5*'WEIGHTED from Refinitive'!$B$14*'ISSUE SCORE from EIKON'!DN34)+('WEIGHTED from Refinitive'!$B$15*'ISSUE SCORE from EIKON'!EC34)+('WEIGHTED from Refinitive'!$B$16*'ISSUE SCORE from EIKON'!ER34)</f>
        <v>0</v>
      </c>
      <c r="I37" s="1">
        <f>('WEIGHTED from Refinitive'!$B$4*(2/3)*'ISSUE SCORE from EIKON'!AC34)+('WEIGHTED from Refinitive'!$B$5*(2/3)*'ISSUE SCORE from EIKON'!AR34)+('WEIGHTED from Refinitive'!$B$8*(2/3)*'ISSUE SCORE from EIKON'!BG34)+('WEIGHTED from Refinitive'!$B$9*'ISSUE SCORE from EIKON'!BV34)+(0.5*'WEIGHTED from Refinitive'!$B$10*'ISSUE SCORE from EIKON'!CK34)+('WEIGHTED from Refinitive'!$B$11*'ISSUE SCORE from EIKON'!CZ34)+(2/5*'WEIGHTED from Refinitive'!$B$14*'ISSUE SCORE from EIKON'!DO34)+('WEIGHTED from Refinitive'!$B$15*'ISSUE SCORE from EIKON'!ED34)+('WEIGHTED from Refinitive'!$B$16*'ISSUE SCORE from EIKON'!ES34)</f>
        <v>0</v>
      </c>
      <c r="J37" s="1">
        <f>('WEIGHTED from Refinitive'!$B$4*(2/3)*'ISSUE SCORE from EIKON'!AD34)+('WEIGHTED from Refinitive'!$B$5*(2/3)*'ISSUE SCORE from EIKON'!AS34)+('WEIGHTED from Refinitive'!$B$8*(2/3)*'ISSUE SCORE from EIKON'!BH34)+('WEIGHTED from Refinitive'!$B$9*'ISSUE SCORE from EIKON'!BW34)+(0.5*'WEIGHTED from Refinitive'!$B$10*'ISSUE SCORE from EIKON'!CL34)+('WEIGHTED from Refinitive'!$B$11*'ISSUE SCORE from EIKON'!DA34)+(2/5*'WEIGHTED from Refinitive'!$B$14*'ISSUE SCORE from EIKON'!DP34)+('WEIGHTED from Refinitive'!$B$15*'ISSUE SCORE from EIKON'!EE34)+('WEIGHTED from Refinitive'!$B$16*'ISSUE SCORE from EIKON'!ET34)</f>
        <v>0</v>
      </c>
      <c r="K37" s="1">
        <f>('WEIGHTED from Refinitive'!$B$4*(2/3)*'ISSUE SCORE from EIKON'!AE34)+('WEIGHTED from Refinitive'!$B$5*(2/3)*'ISSUE SCORE from EIKON'!AT34)+('WEIGHTED from Refinitive'!$B$8*(2/3)*'ISSUE SCORE from EIKON'!BI34)+('WEIGHTED from Refinitive'!$B$9*'ISSUE SCORE from EIKON'!BX34)+(0.5*'WEIGHTED from Refinitive'!$B$10*'ISSUE SCORE from EIKON'!CM34)+('WEIGHTED from Refinitive'!$B$11*'ISSUE SCORE from EIKON'!DB34)+(2/5*'WEIGHTED from Refinitive'!$B$14*'ISSUE SCORE from EIKON'!DQ34)+('WEIGHTED from Refinitive'!$B$15*'ISSUE SCORE from EIKON'!EF34)+('WEIGHTED from Refinitive'!$B$16*'ISSUE SCORE from EIKON'!EU34)</f>
        <v>0</v>
      </c>
      <c r="L37" s="1">
        <f>('WEIGHTED from Refinitive'!$B$4*(2/3)*'ISSUE SCORE from EIKON'!AF34)+('WEIGHTED from Refinitive'!$B$5*(2/3)*'ISSUE SCORE from EIKON'!AU34)+('WEIGHTED from Refinitive'!$B$8*(2/3)*'ISSUE SCORE from EIKON'!BJ34)+('WEIGHTED from Refinitive'!$B$9*'ISSUE SCORE from EIKON'!BY34)+(0.5*'WEIGHTED from Refinitive'!$B$10*'ISSUE SCORE from EIKON'!CN34)+('WEIGHTED from Refinitive'!$B$11*'ISSUE SCORE from EIKON'!DC34)+(2/5*'WEIGHTED from Refinitive'!$B$14*'ISSUE SCORE from EIKON'!DR34)+('WEIGHTED from Refinitive'!$B$15*'ISSUE SCORE from EIKON'!EG34)+('WEIGHTED from Refinitive'!$B$16*'ISSUE SCORE from EIKON'!EV34)</f>
        <v>0</v>
      </c>
      <c r="M37" s="1">
        <f>('WEIGHTED from Refinitive'!$B$4*(2/3)*'ISSUE SCORE from EIKON'!AG34)+('WEIGHTED from Refinitive'!$B$5*(2/3)*'ISSUE SCORE from EIKON'!AV34)+('WEIGHTED from Refinitive'!$B$8*(2/3)*'ISSUE SCORE from EIKON'!BK34)+('WEIGHTED from Refinitive'!$B$9*'ISSUE SCORE from EIKON'!BZ34)+(0.5*'WEIGHTED from Refinitive'!$B$10*'ISSUE SCORE from EIKON'!CO34)+('WEIGHTED from Refinitive'!$B$11*'ISSUE SCORE from EIKON'!DD34)+(2/5*'WEIGHTED from Refinitive'!$B$14*'ISSUE SCORE from EIKON'!DS34)+('WEIGHTED from Refinitive'!$B$15*'ISSUE SCORE from EIKON'!EH34)+('WEIGHTED from Refinitive'!$B$16*'ISSUE SCORE from EIKON'!EW34)</f>
        <v>0</v>
      </c>
      <c r="N37" s="1">
        <f>('WEIGHTED from Refinitive'!$B$4*(2/3)*'ISSUE SCORE from EIKON'!AH34)+('WEIGHTED from Refinitive'!$B$5*(2/3)*'ISSUE SCORE from EIKON'!AW34)+('WEIGHTED from Refinitive'!$B$8*(2/3)*'ISSUE SCORE from EIKON'!BL34)+('WEIGHTED from Refinitive'!$B$9*'ISSUE SCORE from EIKON'!CA34)+(0.5*'WEIGHTED from Refinitive'!$B$10*'ISSUE SCORE from EIKON'!CP34)+('WEIGHTED from Refinitive'!$B$11*'ISSUE SCORE from EIKON'!DE34)+(2/5*'WEIGHTED from Refinitive'!$B$14*'ISSUE SCORE from EIKON'!DT34)+('WEIGHTED from Refinitive'!$B$15*'ISSUE SCORE from EIKON'!EI34)+('WEIGHTED from Refinitive'!$B$16*'ISSUE SCORE from EIKON'!EX34)</f>
        <v>0</v>
      </c>
      <c r="O37" s="1">
        <f>('WEIGHTED from Refinitive'!$B$4*(2/3)*'ISSUE SCORE from EIKON'!AI34)+('WEIGHTED from Refinitive'!$B$5*(2/3)*'ISSUE SCORE from EIKON'!AX34)+('WEIGHTED from Refinitive'!$B$8*(2/3)*'ISSUE SCORE from EIKON'!BM34)+('WEIGHTED from Refinitive'!$B$9*'ISSUE SCORE from EIKON'!CB34)+(0.5*'WEIGHTED from Refinitive'!$B$10*'ISSUE SCORE from EIKON'!CQ34)+('WEIGHTED from Refinitive'!$B$11*'ISSUE SCORE from EIKON'!DF34)+(2/5*'WEIGHTED from Refinitive'!$B$14*'ISSUE SCORE from EIKON'!DU34)+('WEIGHTED from Refinitive'!$B$15*'ISSUE SCORE from EIKON'!EJ34)+('WEIGHTED from Refinitive'!$B$16*'ISSUE SCORE from EIKON'!EY34)</f>
        <v>0</v>
      </c>
      <c r="P37" s="1">
        <f>('WEIGHTED from Refinitive'!$B$4*(2/3)*'ISSUE SCORE from EIKON'!AJ34)+('WEIGHTED from Refinitive'!$B$5*(2/3)*'ISSUE SCORE from EIKON'!AY34)+('WEIGHTED from Refinitive'!$B$8*(2/3)*'ISSUE SCORE from EIKON'!BN34)+('WEIGHTED from Refinitive'!$B$9*'ISSUE SCORE from EIKON'!CC34)+(0.5*'WEIGHTED from Refinitive'!$B$10*'ISSUE SCORE from EIKON'!CR34)+('WEIGHTED from Refinitive'!$B$11*'ISSUE SCORE from EIKON'!DG34)+(2/5*'WEIGHTED from Refinitive'!$B$14*'ISSUE SCORE from EIKON'!DV34)+('WEIGHTED from Refinitive'!$B$15*'ISSUE SCORE from EIKON'!EK34)+('WEIGHTED from Refinitive'!$B$16*'ISSUE SCORE from EIKON'!EZ34)</f>
        <v>0</v>
      </c>
    </row>
    <row r="38" spans="1:16" ht="15">
      <c r="A38" s="1" t="s">
        <v>666</v>
      </c>
      <c r="B38" s="1">
        <f>('WEIGHTED from Refinitive'!$B$4*(2/3)*'ISSUE SCORE from EIKON'!V35)+('WEIGHTED from Refinitive'!$B$5*(2/3)*'ISSUE SCORE from EIKON'!AK35)+('WEIGHTED from Refinitive'!$B$8*(2/3)*'ISSUE SCORE from EIKON'!AZ35)+('WEIGHTED from Refinitive'!$B$9*'ISSUE SCORE from EIKON'!BO35)+(0.5*'WEIGHTED from Refinitive'!$B$10*'ISSUE SCORE from EIKON'!CD35)+('WEIGHTED from Refinitive'!$B$11*'ISSUE SCORE from EIKON'!CS35)+(2/5*'WEIGHTED from Refinitive'!$B$14*'ISSUE SCORE from EIKON'!DH35)+('WEIGHTED from Refinitive'!$B$15*'ISSUE SCORE from EIKON'!DW35)+('WEIGHTED from Refinitive'!$B$16*'ISSUE SCORE from EIKON'!EL35)</f>
        <v>33.52320581970492</v>
      </c>
      <c r="C38" s="1">
        <f>('WEIGHTED from Refinitive'!$B$4*(2/3)*'ISSUE SCORE from EIKON'!W35)+('WEIGHTED from Refinitive'!$B$5*(2/3)*'ISSUE SCORE from EIKON'!AL35)+('WEIGHTED from Refinitive'!$B$8*(2/3)*'ISSUE SCORE from EIKON'!BA35)+('WEIGHTED from Refinitive'!$B$9*'ISSUE SCORE from EIKON'!BP35)+(0.5*'WEIGHTED from Refinitive'!$B$10*'ISSUE SCORE from EIKON'!CE35)+('WEIGHTED from Refinitive'!$B$11*'ISSUE SCORE from EIKON'!CT35)+(2/5*'WEIGHTED from Refinitive'!$B$14*'ISSUE SCORE from EIKON'!DI35)+('WEIGHTED from Refinitive'!$B$15*'ISSUE SCORE from EIKON'!DX35)+('WEIGHTED from Refinitive'!$B$16*'ISSUE SCORE from EIKON'!EM35)</f>
        <v>32.876311232302776</v>
      </c>
      <c r="D38" s="1">
        <f>('WEIGHTED from Refinitive'!$B$4*(2/3)*'ISSUE SCORE from EIKON'!X35)+('WEIGHTED from Refinitive'!$B$5*(2/3)*'ISSUE SCORE from EIKON'!AM35)+('WEIGHTED from Refinitive'!$B$8*(2/3)*'ISSUE SCORE from EIKON'!BB35)+('WEIGHTED from Refinitive'!$B$9*'ISSUE SCORE from EIKON'!BQ35)+(0.5*'WEIGHTED from Refinitive'!$B$10*'ISSUE SCORE from EIKON'!CF35)+('WEIGHTED from Refinitive'!$B$11*'ISSUE SCORE from EIKON'!CU35)+(2/5*'WEIGHTED from Refinitive'!$B$14*'ISSUE SCORE from EIKON'!DJ35)+('WEIGHTED from Refinitive'!$B$15*'ISSUE SCORE from EIKON'!DY35)+('WEIGHTED from Refinitive'!$B$16*'ISSUE SCORE from EIKON'!EN35)</f>
        <v>30.36209433355997</v>
      </c>
      <c r="E38" s="1">
        <f>('WEIGHTED from Refinitive'!$B$4*(2/3)*'ISSUE SCORE from EIKON'!Y35)+('WEIGHTED from Refinitive'!$B$5*(2/3)*'ISSUE SCORE from EIKON'!AN35)+('WEIGHTED from Refinitive'!$B$8*(2/3)*'ISSUE SCORE from EIKON'!BC35)+('WEIGHTED from Refinitive'!$B$9*'ISSUE SCORE from EIKON'!BR35)+(0.5*'WEIGHTED from Refinitive'!$B$10*'ISSUE SCORE from EIKON'!CG35)+('WEIGHTED from Refinitive'!$B$11*'ISSUE SCORE from EIKON'!CV35)+(2/5*'WEIGHTED from Refinitive'!$B$14*'ISSUE SCORE from EIKON'!DK35)+('WEIGHTED from Refinitive'!$B$15*'ISSUE SCORE from EIKON'!DZ35)+('WEIGHTED from Refinitive'!$B$16*'ISSUE SCORE from EIKON'!EO35)</f>
        <v>32.605179104290464</v>
      </c>
      <c r="F38" s="1">
        <f>('WEIGHTED from Refinitive'!$B$4*(2/3)*'ISSUE SCORE from EIKON'!Z35)+('WEIGHTED from Refinitive'!$B$5*(2/3)*'ISSUE SCORE from EIKON'!AO35)+('WEIGHTED from Refinitive'!$B$8*(2/3)*'ISSUE SCORE from EIKON'!BD35)+('WEIGHTED from Refinitive'!$B$9*'ISSUE SCORE from EIKON'!BS35)+(0.5*'WEIGHTED from Refinitive'!$B$10*'ISSUE SCORE from EIKON'!CH35)+('WEIGHTED from Refinitive'!$B$11*'ISSUE SCORE from EIKON'!CW35)+(2/5*'WEIGHTED from Refinitive'!$B$14*'ISSUE SCORE from EIKON'!DL35)+('WEIGHTED from Refinitive'!$B$15*'ISSUE SCORE from EIKON'!EA35)+('WEIGHTED from Refinitive'!$B$16*'ISSUE SCORE from EIKON'!EP35)</f>
        <v>28.828246112861475</v>
      </c>
      <c r="G38" s="1">
        <f>('WEIGHTED from Refinitive'!$B$4*(2/3)*'ISSUE SCORE from EIKON'!AA35)+('WEIGHTED from Refinitive'!$B$5*(2/3)*'ISSUE SCORE from EIKON'!AP35)+('WEIGHTED from Refinitive'!$B$8*(2/3)*'ISSUE SCORE from EIKON'!BE35)+('WEIGHTED from Refinitive'!$B$9*'ISSUE SCORE from EIKON'!BT35)+(0.5*'WEIGHTED from Refinitive'!$B$10*'ISSUE SCORE from EIKON'!CI35)+('WEIGHTED from Refinitive'!$B$11*'ISSUE SCORE from EIKON'!CX35)+(2/5*'WEIGHTED from Refinitive'!$B$14*'ISSUE SCORE from EIKON'!DM35)+('WEIGHTED from Refinitive'!$B$15*'ISSUE SCORE from EIKON'!EB35)+('WEIGHTED from Refinitive'!$B$16*'ISSUE SCORE from EIKON'!EQ35)</f>
        <v>29.119564336372836</v>
      </c>
      <c r="H38" s="1">
        <f>('WEIGHTED from Refinitive'!$B$4*(2/3)*'ISSUE SCORE from EIKON'!AB35)+('WEIGHTED from Refinitive'!$B$5*(2/3)*'ISSUE SCORE from EIKON'!AQ35)+('WEIGHTED from Refinitive'!$B$8*(2/3)*'ISSUE SCORE from EIKON'!BF35)+('WEIGHTED from Refinitive'!$B$9*'ISSUE SCORE from EIKON'!BU35)+(0.5*'WEIGHTED from Refinitive'!$B$10*'ISSUE SCORE from EIKON'!CJ35)+('WEIGHTED from Refinitive'!$B$11*'ISSUE SCORE from EIKON'!CY35)+(2/5*'WEIGHTED from Refinitive'!$B$14*'ISSUE SCORE from EIKON'!DN35)+('WEIGHTED from Refinitive'!$B$15*'ISSUE SCORE from EIKON'!EC35)+('WEIGHTED from Refinitive'!$B$16*'ISSUE SCORE from EIKON'!ER35)</f>
        <v>28.180386470741201</v>
      </c>
      <c r="I38" s="1">
        <f>('WEIGHTED from Refinitive'!$B$4*(2/3)*'ISSUE SCORE from EIKON'!AC35)+('WEIGHTED from Refinitive'!$B$5*(2/3)*'ISSUE SCORE from EIKON'!AR35)+('WEIGHTED from Refinitive'!$B$8*(2/3)*'ISSUE SCORE from EIKON'!BG35)+('WEIGHTED from Refinitive'!$B$9*'ISSUE SCORE from EIKON'!BV35)+(0.5*'WEIGHTED from Refinitive'!$B$10*'ISSUE SCORE from EIKON'!CK35)+('WEIGHTED from Refinitive'!$B$11*'ISSUE SCORE from EIKON'!CZ35)+(2/5*'WEIGHTED from Refinitive'!$B$14*'ISSUE SCORE from EIKON'!DO35)+('WEIGHTED from Refinitive'!$B$15*'ISSUE SCORE from EIKON'!ED35)+('WEIGHTED from Refinitive'!$B$16*'ISSUE SCORE from EIKON'!ES35)</f>
        <v>32.65307114333752</v>
      </c>
      <c r="J38" s="1">
        <f>('WEIGHTED from Refinitive'!$B$4*(2/3)*'ISSUE SCORE from EIKON'!AD35)+('WEIGHTED from Refinitive'!$B$5*(2/3)*'ISSUE SCORE from EIKON'!AS35)+('WEIGHTED from Refinitive'!$B$8*(2/3)*'ISSUE SCORE from EIKON'!BH35)+('WEIGHTED from Refinitive'!$B$9*'ISSUE SCORE from EIKON'!BW35)+(0.5*'WEIGHTED from Refinitive'!$B$10*'ISSUE SCORE from EIKON'!CL35)+('WEIGHTED from Refinitive'!$B$11*'ISSUE SCORE from EIKON'!DA35)+(2/5*'WEIGHTED from Refinitive'!$B$14*'ISSUE SCORE from EIKON'!DP35)+('WEIGHTED from Refinitive'!$B$15*'ISSUE SCORE from EIKON'!EE35)+('WEIGHTED from Refinitive'!$B$16*'ISSUE SCORE from EIKON'!ET35)</f>
        <v>27.158986408328492</v>
      </c>
      <c r="K38" s="1">
        <f>('WEIGHTED from Refinitive'!$B$4*(2/3)*'ISSUE SCORE from EIKON'!AE35)+('WEIGHTED from Refinitive'!$B$5*(2/3)*'ISSUE SCORE from EIKON'!AT35)+('WEIGHTED from Refinitive'!$B$8*(2/3)*'ISSUE SCORE from EIKON'!BI35)+('WEIGHTED from Refinitive'!$B$9*'ISSUE SCORE from EIKON'!BX35)+(0.5*'WEIGHTED from Refinitive'!$B$10*'ISSUE SCORE from EIKON'!CM35)+('WEIGHTED from Refinitive'!$B$11*'ISSUE SCORE from EIKON'!DB35)+(2/5*'WEIGHTED from Refinitive'!$B$14*'ISSUE SCORE from EIKON'!DQ35)+('WEIGHTED from Refinitive'!$B$15*'ISSUE SCORE from EIKON'!EF35)+('WEIGHTED from Refinitive'!$B$16*'ISSUE SCORE from EIKON'!EU35)</f>
        <v>25.662859133318037</v>
      </c>
      <c r="L38" s="1">
        <f>('WEIGHTED from Refinitive'!$B$4*(2/3)*'ISSUE SCORE from EIKON'!AF35)+('WEIGHTED from Refinitive'!$B$5*(2/3)*'ISSUE SCORE from EIKON'!AU35)+('WEIGHTED from Refinitive'!$B$8*(2/3)*'ISSUE SCORE from EIKON'!BJ35)+('WEIGHTED from Refinitive'!$B$9*'ISSUE SCORE from EIKON'!BY35)+(0.5*'WEIGHTED from Refinitive'!$B$10*'ISSUE SCORE from EIKON'!CN35)+('WEIGHTED from Refinitive'!$B$11*'ISSUE SCORE from EIKON'!DC35)+(2/5*'WEIGHTED from Refinitive'!$B$14*'ISSUE SCORE from EIKON'!DR35)+('WEIGHTED from Refinitive'!$B$15*'ISSUE SCORE from EIKON'!EG35)+('WEIGHTED from Refinitive'!$B$16*'ISSUE SCORE from EIKON'!EV35)</f>
        <v>0</v>
      </c>
      <c r="M38" s="1">
        <f>('WEIGHTED from Refinitive'!$B$4*(2/3)*'ISSUE SCORE from EIKON'!AG35)+('WEIGHTED from Refinitive'!$B$5*(2/3)*'ISSUE SCORE from EIKON'!AV35)+('WEIGHTED from Refinitive'!$B$8*(2/3)*'ISSUE SCORE from EIKON'!BK35)+('WEIGHTED from Refinitive'!$B$9*'ISSUE SCORE from EIKON'!BZ35)+(0.5*'WEIGHTED from Refinitive'!$B$10*'ISSUE SCORE from EIKON'!CO35)+('WEIGHTED from Refinitive'!$B$11*'ISSUE SCORE from EIKON'!DD35)+(2/5*'WEIGHTED from Refinitive'!$B$14*'ISSUE SCORE from EIKON'!DS35)+('WEIGHTED from Refinitive'!$B$15*'ISSUE SCORE from EIKON'!EH35)+('WEIGHTED from Refinitive'!$B$16*'ISSUE SCORE from EIKON'!EW35)</f>
        <v>0</v>
      </c>
      <c r="N38" s="1">
        <f>('WEIGHTED from Refinitive'!$B$4*(2/3)*'ISSUE SCORE from EIKON'!AH35)+('WEIGHTED from Refinitive'!$B$5*(2/3)*'ISSUE SCORE from EIKON'!AW35)+('WEIGHTED from Refinitive'!$B$8*(2/3)*'ISSUE SCORE from EIKON'!BL35)+('WEIGHTED from Refinitive'!$B$9*'ISSUE SCORE from EIKON'!CA35)+(0.5*'WEIGHTED from Refinitive'!$B$10*'ISSUE SCORE from EIKON'!CP35)+('WEIGHTED from Refinitive'!$B$11*'ISSUE SCORE from EIKON'!DE35)+(2/5*'WEIGHTED from Refinitive'!$B$14*'ISSUE SCORE from EIKON'!DT35)+('WEIGHTED from Refinitive'!$B$15*'ISSUE SCORE from EIKON'!EI35)+('WEIGHTED from Refinitive'!$B$16*'ISSUE SCORE from EIKON'!EX35)</f>
        <v>0</v>
      </c>
      <c r="O38" s="1">
        <f>('WEIGHTED from Refinitive'!$B$4*(2/3)*'ISSUE SCORE from EIKON'!AI35)+('WEIGHTED from Refinitive'!$B$5*(2/3)*'ISSUE SCORE from EIKON'!AX35)+('WEIGHTED from Refinitive'!$B$8*(2/3)*'ISSUE SCORE from EIKON'!BM35)+('WEIGHTED from Refinitive'!$B$9*'ISSUE SCORE from EIKON'!CB35)+(0.5*'WEIGHTED from Refinitive'!$B$10*'ISSUE SCORE from EIKON'!CQ35)+('WEIGHTED from Refinitive'!$B$11*'ISSUE SCORE from EIKON'!DF35)+(2/5*'WEIGHTED from Refinitive'!$B$14*'ISSUE SCORE from EIKON'!DU35)+('WEIGHTED from Refinitive'!$B$15*'ISSUE SCORE from EIKON'!EJ35)+('WEIGHTED from Refinitive'!$B$16*'ISSUE SCORE from EIKON'!EY35)</f>
        <v>0</v>
      </c>
      <c r="P38" s="1">
        <f>('WEIGHTED from Refinitive'!$B$4*(2/3)*'ISSUE SCORE from EIKON'!AJ35)+('WEIGHTED from Refinitive'!$B$5*(2/3)*'ISSUE SCORE from EIKON'!AY35)+('WEIGHTED from Refinitive'!$B$8*(2/3)*'ISSUE SCORE from EIKON'!BN35)+('WEIGHTED from Refinitive'!$B$9*'ISSUE SCORE from EIKON'!CC35)+(0.5*'WEIGHTED from Refinitive'!$B$10*'ISSUE SCORE from EIKON'!CR35)+('WEIGHTED from Refinitive'!$B$11*'ISSUE SCORE from EIKON'!DG35)+(2/5*'WEIGHTED from Refinitive'!$B$14*'ISSUE SCORE from EIKON'!DV35)+('WEIGHTED from Refinitive'!$B$15*'ISSUE SCORE from EIKON'!EK35)+('WEIGHTED from Refinitive'!$B$16*'ISSUE SCORE from EIKON'!EZ35)</f>
        <v>0</v>
      </c>
    </row>
    <row r="39" spans="1:16" ht="15">
      <c r="A39" s="1" t="s">
        <v>658</v>
      </c>
      <c r="B39" s="1">
        <f>('WEIGHTED from Refinitive'!$B$4*(2/3)*'ISSUE SCORE from EIKON'!V36)+('WEIGHTED from Refinitive'!$B$5*(2/3)*'ISSUE SCORE from EIKON'!AK36)+('WEIGHTED from Refinitive'!$B$8*(2/3)*'ISSUE SCORE from EIKON'!AZ36)+('WEIGHTED from Refinitive'!$B$9*'ISSUE SCORE from EIKON'!BO36)+(0.5*'WEIGHTED from Refinitive'!$B$10*'ISSUE SCORE from EIKON'!CD36)+('WEIGHTED from Refinitive'!$B$11*'ISSUE SCORE from EIKON'!CS36)+(2/5*'WEIGHTED from Refinitive'!$B$14*'ISSUE SCORE from EIKON'!DH36)+('WEIGHTED from Refinitive'!$B$15*'ISSUE SCORE from EIKON'!DW36)+('WEIGHTED from Refinitive'!$B$16*'ISSUE SCORE from EIKON'!EL36)</f>
        <v>25.925779894479636</v>
      </c>
      <c r="C39" s="1">
        <f>('WEIGHTED from Refinitive'!$B$4*(2/3)*'ISSUE SCORE from EIKON'!W36)+('WEIGHTED from Refinitive'!$B$5*(2/3)*'ISSUE SCORE from EIKON'!AL36)+('WEIGHTED from Refinitive'!$B$8*(2/3)*'ISSUE SCORE from EIKON'!BA36)+('WEIGHTED from Refinitive'!$B$9*'ISSUE SCORE from EIKON'!BP36)+(0.5*'WEIGHTED from Refinitive'!$B$10*'ISSUE SCORE from EIKON'!CE36)+('WEIGHTED from Refinitive'!$B$11*'ISSUE SCORE from EIKON'!CT36)+(2/5*'WEIGHTED from Refinitive'!$B$14*'ISSUE SCORE from EIKON'!DI36)+('WEIGHTED from Refinitive'!$B$15*'ISSUE SCORE from EIKON'!DX36)+('WEIGHTED from Refinitive'!$B$16*'ISSUE SCORE from EIKON'!EM36)</f>
        <v>26.906515359708013</v>
      </c>
      <c r="D39" s="1">
        <f>('WEIGHTED from Refinitive'!$B$4*(2/3)*'ISSUE SCORE from EIKON'!X36)+('WEIGHTED from Refinitive'!$B$5*(2/3)*'ISSUE SCORE from EIKON'!AM36)+('WEIGHTED from Refinitive'!$B$8*(2/3)*'ISSUE SCORE from EIKON'!BB36)+('WEIGHTED from Refinitive'!$B$9*'ISSUE SCORE from EIKON'!BQ36)+(0.5*'WEIGHTED from Refinitive'!$B$10*'ISSUE SCORE from EIKON'!CF36)+('WEIGHTED from Refinitive'!$B$11*'ISSUE SCORE from EIKON'!CU36)+(2/5*'WEIGHTED from Refinitive'!$B$14*'ISSUE SCORE from EIKON'!DJ36)+('WEIGHTED from Refinitive'!$B$15*'ISSUE SCORE from EIKON'!DY36)+('WEIGHTED from Refinitive'!$B$16*'ISSUE SCORE from EIKON'!EN36)</f>
        <v>21.378982896476103</v>
      </c>
      <c r="E39" s="1">
        <f>('WEIGHTED from Refinitive'!$B$4*(2/3)*'ISSUE SCORE from EIKON'!Y36)+('WEIGHTED from Refinitive'!$B$5*(2/3)*'ISSUE SCORE from EIKON'!AN36)+('WEIGHTED from Refinitive'!$B$8*(2/3)*'ISSUE SCORE from EIKON'!BC36)+('WEIGHTED from Refinitive'!$B$9*'ISSUE SCORE from EIKON'!BR36)+(0.5*'WEIGHTED from Refinitive'!$B$10*'ISSUE SCORE from EIKON'!CG36)+('WEIGHTED from Refinitive'!$B$11*'ISSUE SCORE from EIKON'!CV36)+(2/5*'WEIGHTED from Refinitive'!$B$14*'ISSUE SCORE from EIKON'!DK36)+('WEIGHTED from Refinitive'!$B$15*'ISSUE SCORE from EIKON'!DZ36)+('WEIGHTED from Refinitive'!$B$16*'ISSUE SCORE from EIKON'!EO36)</f>
        <v>0</v>
      </c>
      <c r="F39" s="1">
        <f>('WEIGHTED from Refinitive'!$B$4*(2/3)*'ISSUE SCORE from EIKON'!Z36)+('WEIGHTED from Refinitive'!$B$5*(2/3)*'ISSUE SCORE from EIKON'!AO36)+('WEIGHTED from Refinitive'!$B$8*(2/3)*'ISSUE SCORE from EIKON'!BD36)+('WEIGHTED from Refinitive'!$B$9*'ISSUE SCORE from EIKON'!BS36)+(0.5*'WEIGHTED from Refinitive'!$B$10*'ISSUE SCORE from EIKON'!CH36)+('WEIGHTED from Refinitive'!$B$11*'ISSUE SCORE from EIKON'!CW36)+(2/5*'WEIGHTED from Refinitive'!$B$14*'ISSUE SCORE from EIKON'!DL36)+('WEIGHTED from Refinitive'!$B$15*'ISSUE SCORE from EIKON'!EA36)+('WEIGHTED from Refinitive'!$B$16*'ISSUE SCORE from EIKON'!EP36)</f>
        <v>0</v>
      </c>
      <c r="G39" s="1">
        <f>('WEIGHTED from Refinitive'!$B$4*(2/3)*'ISSUE SCORE from EIKON'!AA36)+('WEIGHTED from Refinitive'!$B$5*(2/3)*'ISSUE SCORE from EIKON'!AP36)+('WEIGHTED from Refinitive'!$B$8*(2/3)*'ISSUE SCORE from EIKON'!BE36)+('WEIGHTED from Refinitive'!$B$9*'ISSUE SCORE from EIKON'!BT36)+(0.5*'WEIGHTED from Refinitive'!$B$10*'ISSUE SCORE from EIKON'!CI36)+('WEIGHTED from Refinitive'!$B$11*'ISSUE SCORE from EIKON'!CX36)+(2/5*'WEIGHTED from Refinitive'!$B$14*'ISSUE SCORE from EIKON'!DM36)+('WEIGHTED from Refinitive'!$B$15*'ISSUE SCORE from EIKON'!EB36)+('WEIGHTED from Refinitive'!$B$16*'ISSUE SCORE from EIKON'!EQ36)</f>
        <v>0</v>
      </c>
      <c r="H39" s="1">
        <f>('WEIGHTED from Refinitive'!$B$4*(2/3)*'ISSUE SCORE from EIKON'!AB36)+('WEIGHTED from Refinitive'!$B$5*(2/3)*'ISSUE SCORE from EIKON'!AQ36)+('WEIGHTED from Refinitive'!$B$8*(2/3)*'ISSUE SCORE from EIKON'!BF36)+('WEIGHTED from Refinitive'!$B$9*'ISSUE SCORE from EIKON'!BU36)+(0.5*'WEIGHTED from Refinitive'!$B$10*'ISSUE SCORE from EIKON'!CJ36)+('WEIGHTED from Refinitive'!$B$11*'ISSUE SCORE from EIKON'!CY36)+(2/5*'WEIGHTED from Refinitive'!$B$14*'ISSUE SCORE from EIKON'!DN36)+('WEIGHTED from Refinitive'!$B$15*'ISSUE SCORE from EIKON'!EC36)+('WEIGHTED from Refinitive'!$B$16*'ISSUE SCORE from EIKON'!ER36)</f>
        <v>0</v>
      </c>
      <c r="I39" s="1">
        <f>('WEIGHTED from Refinitive'!$B$4*(2/3)*'ISSUE SCORE from EIKON'!AC36)+('WEIGHTED from Refinitive'!$B$5*(2/3)*'ISSUE SCORE from EIKON'!AR36)+('WEIGHTED from Refinitive'!$B$8*(2/3)*'ISSUE SCORE from EIKON'!BG36)+('WEIGHTED from Refinitive'!$B$9*'ISSUE SCORE from EIKON'!BV36)+(0.5*'WEIGHTED from Refinitive'!$B$10*'ISSUE SCORE from EIKON'!CK36)+('WEIGHTED from Refinitive'!$B$11*'ISSUE SCORE from EIKON'!CZ36)+(2/5*'WEIGHTED from Refinitive'!$B$14*'ISSUE SCORE from EIKON'!DO36)+('WEIGHTED from Refinitive'!$B$15*'ISSUE SCORE from EIKON'!ED36)+('WEIGHTED from Refinitive'!$B$16*'ISSUE SCORE from EIKON'!ES36)</f>
        <v>0</v>
      </c>
      <c r="J39" s="1">
        <f>('WEIGHTED from Refinitive'!$B$4*(2/3)*'ISSUE SCORE from EIKON'!AD36)+('WEIGHTED from Refinitive'!$B$5*(2/3)*'ISSUE SCORE from EIKON'!AS36)+('WEIGHTED from Refinitive'!$B$8*(2/3)*'ISSUE SCORE from EIKON'!BH36)+('WEIGHTED from Refinitive'!$B$9*'ISSUE SCORE from EIKON'!BW36)+(0.5*'WEIGHTED from Refinitive'!$B$10*'ISSUE SCORE from EIKON'!CL36)+('WEIGHTED from Refinitive'!$B$11*'ISSUE SCORE from EIKON'!DA36)+(2/5*'WEIGHTED from Refinitive'!$B$14*'ISSUE SCORE from EIKON'!DP36)+('WEIGHTED from Refinitive'!$B$15*'ISSUE SCORE from EIKON'!EE36)+('WEIGHTED from Refinitive'!$B$16*'ISSUE SCORE from EIKON'!ET36)</f>
        <v>0</v>
      </c>
      <c r="K39" s="1">
        <f>('WEIGHTED from Refinitive'!$B$4*(2/3)*'ISSUE SCORE from EIKON'!AE36)+('WEIGHTED from Refinitive'!$B$5*(2/3)*'ISSUE SCORE from EIKON'!AT36)+('WEIGHTED from Refinitive'!$B$8*(2/3)*'ISSUE SCORE from EIKON'!BI36)+('WEIGHTED from Refinitive'!$B$9*'ISSUE SCORE from EIKON'!BX36)+(0.5*'WEIGHTED from Refinitive'!$B$10*'ISSUE SCORE from EIKON'!CM36)+('WEIGHTED from Refinitive'!$B$11*'ISSUE SCORE from EIKON'!DB36)+(2/5*'WEIGHTED from Refinitive'!$B$14*'ISSUE SCORE from EIKON'!DQ36)+('WEIGHTED from Refinitive'!$B$15*'ISSUE SCORE from EIKON'!EF36)+('WEIGHTED from Refinitive'!$B$16*'ISSUE SCORE from EIKON'!EU36)</f>
        <v>0</v>
      </c>
      <c r="L39" s="1">
        <f>('WEIGHTED from Refinitive'!$B$4*(2/3)*'ISSUE SCORE from EIKON'!AF36)+('WEIGHTED from Refinitive'!$B$5*(2/3)*'ISSUE SCORE from EIKON'!AU36)+('WEIGHTED from Refinitive'!$B$8*(2/3)*'ISSUE SCORE from EIKON'!BJ36)+('WEIGHTED from Refinitive'!$B$9*'ISSUE SCORE from EIKON'!BY36)+(0.5*'WEIGHTED from Refinitive'!$B$10*'ISSUE SCORE from EIKON'!CN36)+('WEIGHTED from Refinitive'!$B$11*'ISSUE SCORE from EIKON'!DC36)+(2/5*'WEIGHTED from Refinitive'!$B$14*'ISSUE SCORE from EIKON'!DR36)+('WEIGHTED from Refinitive'!$B$15*'ISSUE SCORE from EIKON'!EG36)+('WEIGHTED from Refinitive'!$B$16*'ISSUE SCORE from EIKON'!EV36)</f>
        <v>0</v>
      </c>
      <c r="M39" s="1">
        <f>('WEIGHTED from Refinitive'!$B$4*(2/3)*'ISSUE SCORE from EIKON'!AG36)+('WEIGHTED from Refinitive'!$B$5*(2/3)*'ISSUE SCORE from EIKON'!AV36)+('WEIGHTED from Refinitive'!$B$8*(2/3)*'ISSUE SCORE from EIKON'!BK36)+('WEIGHTED from Refinitive'!$B$9*'ISSUE SCORE from EIKON'!BZ36)+(0.5*'WEIGHTED from Refinitive'!$B$10*'ISSUE SCORE from EIKON'!CO36)+('WEIGHTED from Refinitive'!$B$11*'ISSUE SCORE from EIKON'!DD36)+(2/5*'WEIGHTED from Refinitive'!$B$14*'ISSUE SCORE from EIKON'!DS36)+('WEIGHTED from Refinitive'!$B$15*'ISSUE SCORE from EIKON'!EH36)+('WEIGHTED from Refinitive'!$B$16*'ISSUE SCORE from EIKON'!EW36)</f>
        <v>0</v>
      </c>
      <c r="N39" s="1">
        <f>('WEIGHTED from Refinitive'!$B$4*(2/3)*'ISSUE SCORE from EIKON'!AH36)+('WEIGHTED from Refinitive'!$B$5*(2/3)*'ISSUE SCORE from EIKON'!AW36)+('WEIGHTED from Refinitive'!$B$8*(2/3)*'ISSUE SCORE from EIKON'!BL36)+('WEIGHTED from Refinitive'!$B$9*'ISSUE SCORE from EIKON'!CA36)+(0.5*'WEIGHTED from Refinitive'!$B$10*'ISSUE SCORE from EIKON'!CP36)+('WEIGHTED from Refinitive'!$B$11*'ISSUE SCORE from EIKON'!DE36)+(2/5*'WEIGHTED from Refinitive'!$B$14*'ISSUE SCORE from EIKON'!DT36)+('WEIGHTED from Refinitive'!$B$15*'ISSUE SCORE from EIKON'!EI36)+('WEIGHTED from Refinitive'!$B$16*'ISSUE SCORE from EIKON'!EX36)</f>
        <v>0</v>
      </c>
      <c r="O39" s="1">
        <f>('WEIGHTED from Refinitive'!$B$4*(2/3)*'ISSUE SCORE from EIKON'!AI36)+('WEIGHTED from Refinitive'!$B$5*(2/3)*'ISSUE SCORE from EIKON'!AX36)+('WEIGHTED from Refinitive'!$B$8*(2/3)*'ISSUE SCORE from EIKON'!BM36)+('WEIGHTED from Refinitive'!$B$9*'ISSUE SCORE from EIKON'!CB36)+(0.5*'WEIGHTED from Refinitive'!$B$10*'ISSUE SCORE from EIKON'!CQ36)+('WEIGHTED from Refinitive'!$B$11*'ISSUE SCORE from EIKON'!DF36)+(2/5*'WEIGHTED from Refinitive'!$B$14*'ISSUE SCORE from EIKON'!DU36)+('WEIGHTED from Refinitive'!$B$15*'ISSUE SCORE from EIKON'!EJ36)+('WEIGHTED from Refinitive'!$B$16*'ISSUE SCORE from EIKON'!EY36)</f>
        <v>0</v>
      </c>
      <c r="P39" s="1">
        <f>('WEIGHTED from Refinitive'!$B$4*(2/3)*'ISSUE SCORE from EIKON'!AJ36)+('WEIGHTED from Refinitive'!$B$5*(2/3)*'ISSUE SCORE from EIKON'!AY36)+('WEIGHTED from Refinitive'!$B$8*(2/3)*'ISSUE SCORE from EIKON'!BN36)+('WEIGHTED from Refinitive'!$B$9*'ISSUE SCORE from EIKON'!CC36)+(0.5*'WEIGHTED from Refinitive'!$B$10*'ISSUE SCORE from EIKON'!CR36)+('WEIGHTED from Refinitive'!$B$11*'ISSUE SCORE from EIKON'!DG36)+(2/5*'WEIGHTED from Refinitive'!$B$14*'ISSUE SCORE from EIKON'!DV36)+('WEIGHTED from Refinitive'!$B$15*'ISSUE SCORE from EIKON'!EK36)+('WEIGHTED from Refinitive'!$B$16*'ISSUE SCORE from EIKON'!EZ36)</f>
        <v>0</v>
      </c>
    </row>
    <row r="40" spans="1:16" ht="15">
      <c r="A40" s="1" t="s">
        <v>640</v>
      </c>
      <c r="B40" s="1">
        <f>('WEIGHTED from Refinitive'!$B$4*(2/3)*'ISSUE SCORE from EIKON'!V37)+('WEIGHTED from Refinitive'!$B$5*(2/3)*'ISSUE SCORE from EIKON'!AK37)+('WEIGHTED from Refinitive'!$B$8*(2/3)*'ISSUE SCORE from EIKON'!AZ37)+('WEIGHTED from Refinitive'!$B$9*'ISSUE SCORE from EIKON'!BO37)+(0.5*'WEIGHTED from Refinitive'!$B$10*'ISSUE SCORE from EIKON'!CD37)+('WEIGHTED from Refinitive'!$B$11*'ISSUE SCORE from EIKON'!CS37)+(2/5*'WEIGHTED from Refinitive'!$B$14*'ISSUE SCORE from EIKON'!DH37)+('WEIGHTED from Refinitive'!$B$15*'ISSUE SCORE from EIKON'!DW37)+('WEIGHTED from Refinitive'!$B$16*'ISSUE SCORE from EIKON'!EL37)</f>
        <v>41.454103957194235</v>
      </c>
      <c r="C40" s="1">
        <f>('WEIGHTED from Refinitive'!$B$4*(2/3)*'ISSUE SCORE from EIKON'!W37)+('WEIGHTED from Refinitive'!$B$5*(2/3)*'ISSUE SCORE from EIKON'!AL37)+('WEIGHTED from Refinitive'!$B$8*(2/3)*'ISSUE SCORE from EIKON'!BA37)+('WEIGHTED from Refinitive'!$B$9*'ISSUE SCORE from EIKON'!BP37)+(0.5*'WEIGHTED from Refinitive'!$B$10*'ISSUE SCORE from EIKON'!CE37)+('WEIGHTED from Refinitive'!$B$11*'ISSUE SCORE from EIKON'!CT37)+(2/5*'WEIGHTED from Refinitive'!$B$14*'ISSUE SCORE from EIKON'!DI37)+('WEIGHTED from Refinitive'!$B$15*'ISSUE SCORE from EIKON'!DX37)+('WEIGHTED from Refinitive'!$B$16*'ISSUE SCORE from EIKON'!EM37)</f>
        <v>41.058075078006524</v>
      </c>
      <c r="D40" s="1">
        <f>('WEIGHTED from Refinitive'!$B$4*(2/3)*'ISSUE SCORE from EIKON'!X37)+('WEIGHTED from Refinitive'!$B$5*(2/3)*'ISSUE SCORE from EIKON'!AM37)+('WEIGHTED from Refinitive'!$B$8*(2/3)*'ISSUE SCORE from EIKON'!BB37)+('WEIGHTED from Refinitive'!$B$9*'ISSUE SCORE from EIKON'!BQ37)+(0.5*'WEIGHTED from Refinitive'!$B$10*'ISSUE SCORE from EIKON'!CF37)+('WEIGHTED from Refinitive'!$B$11*'ISSUE SCORE from EIKON'!CU37)+(2/5*'WEIGHTED from Refinitive'!$B$14*'ISSUE SCORE from EIKON'!DJ37)+('WEIGHTED from Refinitive'!$B$15*'ISSUE SCORE from EIKON'!DY37)+('WEIGHTED from Refinitive'!$B$16*'ISSUE SCORE from EIKON'!EN37)</f>
        <v>38.740931946656652</v>
      </c>
      <c r="E40" s="1">
        <f>('WEIGHTED from Refinitive'!$B$4*(2/3)*'ISSUE SCORE from EIKON'!Y37)+('WEIGHTED from Refinitive'!$B$5*(2/3)*'ISSUE SCORE from EIKON'!AN37)+('WEIGHTED from Refinitive'!$B$8*(2/3)*'ISSUE SCORE from EIKON'!BC37)+('WEIGHTED from Refinitive'!$B$9*'ISSUE SCORE from EIKON'!BR37)+(0.5*'WEIGHTED from Refinitive'!$B$10*'ISSUE SCORE from EIKON'!CG37)+('WEIGHTED from Refinitive'!$B$11*'ISSUE SCORE from EIKON'!CV37)+(2/5*'WEIGHTED from Refinitive'!$B$14*'ISSUE SCORE from EIKON'!DK37)+('WEIGHTED from Refinitive'!$B$15*'ISSUE SCORE from EIKON'!DZ37)+('WEIGHTED from Refinitive'!$B$16*'ISSUE SCORE from EIKON'!EO37)</f>
        <v>34.290291161104641</v>
      </c>
      <c r="F40" s="1">
        <f>('WEIGHTED from Refinitive'!$B$4*(2/3)*'ISSUE SCORE from EIKON'!Z37)+('WEIGHTED from Refinitive'!$B$5*(2/3)*'ISSUE SCORE from EIKON'!AO37)+('WEIGHTED from Refinitive'!$B$8*(2/3)*'ISSUE SCORE from EIKON'!BD37)+('WEIGHTED from Refinitive'!$B$9*'ISSUE SCORE from EIKON'!BS37)+(0.5*'WEIGHTED from Refinitive'!$B$10*'ISSUE SCORE from EIKON'!CH37)+('WEIGHTED from Refinitive'!$B$11*'ISSUE SCORE from EIKON'!CW37)+(2/5*'WEIGHTED from Refinitive'!$B$14*'ISSUE SCORE from EIKON'!DL37)+('WEIGHTED from Refinitive'!$B$15*'ISSUE SCORE from EIKON'!EA37)+('WEIGHTED from Refinitive'!$B$16*'ISSUE SCORE from EIKON'!EP37)</f>
        <v>35.045491053289197</v>
      </c>
      <c r="G40" s="1">
        <f>('WEIGHTED from Refinitive'!$B$4*(2/3)*'ISSUE SCORE from EIKON'!AA37)+('WEIGHTED from Refinitive'!$B$5*(2/3)*'ISSUE SCORE from EIKON'!AP37)+('WEIGHTED from Refinitive'!$B$8*(2/3)*'ISSUE SCORE from EIKON'!BE37)+('WEIGHTED from Refinitive'!$B$9*'ISSUE SCORE from EIKON'!BT37)+(0.5*'WEIGHTED from Refinitive'!$B$10*'ISSUE SCORE from EIKON'!CI37)+('WEIGHTED from Refinitive'!$B$11*'ISSUE SCORE from EIKON'!CX37)+(2/5*'WEIGHTED from Refinitive'!$B$14*'ISSUE SCORE from EIKON'!DM37)+('WEIGHTED from Refinitive'!$B$15*'ISSUE SCORE from EIKON'!EB37)+('WEIGHTED from Refinitive'!$B$16*'ISSUE SCORE from EIKON'!EQ37)</f>
        <v>32.019218500797422</v>
      </c>
      <c r="H40" s="1">
        <f>('WEIGHTED from Refinitive'!$B$4*(2/3)*'ISSUE SCORE from EIKON'!AB37)+('WEIGHTED from Refinitive'!$B$5*(2/3)*'ISSUE SCORE from EIKON'!AQ37)+('WEIGHTED from Refinitive'!$B$8*(2/3)*'ISSUE SCORE from EIKON'!BF37)+('WEIGHTED from Refinitive'!$B$9*'ISSUE SCORE from EIKON'!BU37)+(0.5*'WEIGHTED from Refinitive'!$B$10*'ISSUE SCORE from EIKON'!CJ37)+('WEIGHTED from Refinitive'!$B$11*'ISSUE SCORE from EIKON'!CY37)+(2/5*'WEIGHTED from Refinitive'!$B$14*'ISSUE SCORE from EIKON'!DN37)+('WEIGHTED from Refinitive'!$B$15*'ISSUE SCORE from EIKON'!EC37)+('WEIGHTED from Refinitive'!$B$16*'ISSUE SCORE from EIKON'!ER37)</f>
        <v>30.799601508061116</v>
      </c>
      <c r="I40" s="1">
        <f>('WEIGHTED from Refinitive'!$B$4*(2/3)*'ISSUE SCORE from EIKON'!AC37)+('WEIGHTED from Refinitive'!$B$5*(2/3)*'ISSUE SCORE from EIKON'!AR37)+('WEIGHTED from Refinitive'!$B$8*(2/3)*'ISSUE SCORE from EIKON'!BG37)+('WEIGHTED from Refinitive'!$B$9*'ISSUE SCORE from EIKON'!BV37)+(0.5*'WEIGHTED from Refinitive'!$B$10*'ISSUE SCORE from EIKON'!CK37)+('WEIGHTED from Refinitive'!$B$11*'ISSUE SCORE from EIKON'!CZ37)+(2/5*'WEIGHTED from Refinitive'!$B$14*'ISSUE SCORE from EIKON'!DO37)+('WEIGHTED from Refinitive'!$B$15*'ISSUE SCORE from EIKON'!ED37)+('WEIGHTED from Refinitive'!$B$16*'ISSUE SCORE from EIKON'!ES37)</f>
        <v>29.98618035603625</v>
      </c>
      <c r="J40" s="1">
        <f>('WEIGHTED from Refinitive'!$B$4*(2/3)*'ISSUE SCORE from EIKON'!AD37)+('WEIGHTED from Refinitive'!$B$5*(2/3)*'ISSUE SCORE from EIKON'!AS37)+('WEIGHTED from Refinitive'!$B$8*(2/3)*'ISSUE SCORE from EIKON'!BH37)+('WEIGHTED from Refinitive'!$B$9*'ISSUE SCORE from EIKON'!BW37)+(0.5*'WEIGHTED from Refinitive'!$B$10*'ISSUE SCORE from EIKON'!CL37)+('WEIGHTED from Refinitive'!$B$11*'ISSUE SCORE from EIKON'!DA37)+(2/5*'WEIGHTED from Refinitive'!$B$14*'ISSUE SCORE from EIKON'!DP37)+('WEIGHTED from Refinitive'!$B$15*'ISSUE SCORE from EIKON'!EE37)+('WEIGHTED from Refinitive'!$B$16*'ISSUE SCORE from EIKON'!ET37)</f>
        <v>27.566814569446141</v>
      </c>
      <c r="K40" s="1">
        <f>('WEIGHTED from Refinitive'!$B$4*(2/3)*'ISSUE SCORE from EIKON'!AE37)+('WEIGHTED from Refinitive'!$B$5*(2/3)*'ISSUE SCORE from EIKON'!AT37)+('WEIGHTED from Refinitive'!$B$8*(2/3)*'ISSUE SCORE from EIKON'!BI37)+('WEIGHTED from Refinitive'!$B$9*'ISSUE SCORE from EIKON'!BX37)+(0.5*'WEIGHTED from Refinitive'!$B$10*'ISSUE SCORE from EIKON'!CM37)+('WEIGHTED from Refinitive'!$B$11*'ISSUE SCORE from EIKON'!DB37)+(2/5*'WEIGHTED from Refinitive'!$B$14*'ISSUE SCORE from EIKON'!DQ37)+('WEIGHTED from Refinitive'!$B$15*'ISSUE SCORE from EIKON'!EF37)+('WEIGHTED from Refinitive'!$B$16*'ISSUE SCORE from EIKON'!EU37)</f>
        <v>24.858111201187363</v>
      </c>
      <c r="L40" s="1">
        <f>('WEIGHTED from Refinitive'!$B$4*(2/3)*'ISSUE SCORE from EIKON'!AF37)+('WEIGHTED from Refinitive'!$B$5*(2/3)*'ISSUE SCORE from EIKON'!AU37)+('WEIGHTED from Refinitive'!$B$8*(2/3)*'ISSUE SCORE from EIKON'!BJ37)+('WEIGHTED from Refinitive'!$B$9*'ISSUE SCORE from EIKON'!BY37)+(0.5*'WEIGHTED from Refinitive'!$B$10*'ISSUE SCORE from EIKON'!CN37)+('WEIGHTED from Refinitive'!$B$11*'ISSUE SCORE from EIKON'!DC37)+(2/5*'WEIGHTED from Refinitive'!$B$14*'ISSUE SCORE from EIKON'!DR37)+('WEIGHTED from Refinitive'!$B$15*'ISSUE SCORE from EIKON'!EG37)+('WEIGHTED from Refinitive'!$B$16*'ISSUE SCORE from EIKON'!EV37)</f>
        <v>21.486061843714126</v>
      </c>
      <c r="M40" s="1">
        <f>('WEIGHTED from Refinitive'!$B$4*(2/3)*'ISSUE SCORE from EIKON'!AG37)+('WEIGHTED from Refinitive'!$B$5*(2/3)*'ISSUE SCORE from EIKON'!AV37)+('WEIGHTED from Refinitive'!$B$8*(2/3)*'ISSUE SCORE from EIKON'!BK37)+('WEIGHTED from Refinitive'!$B$9*'ISSUE SCORE from EIKON'!BZ37)+(0.5*'WEIGHTED from Refinitive'!$B$10*'ISSUE SCORE from EIKON'!CO37)+('WEIGHTED from Refinitive'!$B$11*'ISSUE SCORE from EIKON'!DD37)+(2/5*'WEIGHTED from Refinitive'!$B$14*'ISSUE SCORE from EIKON'!DS37)+('WEIGHTED from Refinitive'!$B$15*'ISSUE SCORE from EIKON'!EH37)+('WEIGHTED from Refinitive'!$B$16*'ISSUE SCORE from EIKON'!EW37)</f>
        <v>23.21869052041319</v>
      </c>
      <c r="N40" s="1">
        <f>('WEIGHTED from Refinitive'!$B$4*(2/3)*'ISSUE SCORE from EIKON'!AH37)+('WEIGHTED from Refinitive'!$B$5*(2/3)*'ISSUE SCORE from EIKON'!AW37)+('WEIGHTED from Refinitive'!$B$8*(2/3)*'ISSUE SCORE from EIKON'!BL37)+('WEIGHTED from Refinitive'!$B$9*'ISSUE SCORE from EIKON'!CA37)+(0.5*'WEIGHTED from Refinitive'!$B$10*'ISSUE SCORE from EIKON'!CP37)+('WEIGHTED from Refinitive'!$B$11*'ISSUE SCORE from EIKON'!DE37)+(2/5*'WEIGHTED from Refinitive'!$B$14*'ISSUE SCORE from EIKON'!DT37)+('WEIGHTED from Refinitive'!$B$15*'ISSUE SCORE from EIKON'!EI37)+('WEIGHTED from Refinitive'!$B$16*'ISSUE SCORE from EIKON'!EX37)</f>
        <v>23.349797979797955</v>
      </c>
      <c r="O40" s="1">
        <f>('WEIGHTED from Refinitive'!$B$4*(2/3)*'ISSUE SCORE from EIKON'!AI37)+('WEIGHTED from Refinitive'!$B$5*(2/3)*'ISSUE SCORE from EIKON'!AX37)+('WEIGHTED from Refinitive'!$B$8*(2/3)*'ISSUE SCORE from EIKON'!BM37)+('WEIGHTED from Refinitive'!$B$9*'ISSUE SCORE from EIKON'!CB37)+(0.5*'WEIGHTED from Refinitive'!$B$10*'ISSUE SCORE from EIKON'!CQ37)+('WEIGHTED from Refinitive'!$B$11*'ISSUE SCORE from EIKON'!DF37)+(2/5*'WEIGHTED from Refinitive'!$B$14*'ISSUE SCORE from EIKON'!DU37)+('WEIGHTED from Refinitive'!$B$15*'ISSUE SCORE from EIKON'!EJ37)+('WEIGHTED from Refinitive'!$B$16*'ISSUE SCORE from EIKON'!EY37)</f>
        <v>27.757745783831105</v>
      </c>
      <c r="P40" s="1">
        <f>('WEIGHTED from Refinitive'!$B$4*(2/3)*'ISSUE SCORE from EIKON'!AJ37)+('WEIGHTED from Refinitive'!$B$5*(2/3)*'ISSUE SCORE from EIKON'!AY37)+('WEIGHTED from Refinitive'!$B$8*(2/3)*'ISSUE SCORE from EIKON'!BN37)+('WEIGHTED from Refinitive'!$B$9*'ISSUE SCORE from EIKON'!CC37)+(0.5*'WEIGHTED from Refinitive'!$B$10*'ISSUE SCORE from EIKON'!CR37)+('WEIGHTED from Refinitive'!$B$11*'ISSUE SCORE from EIKON'!DG37)+(2/5*'WEIGHTED from Refinitive'!$B$14*'ISSUE SCORE from EIKON'!DV37)+('WEIGHTED from Refinitive'!$B$15*'ISSUE SCORE from EIKON'!EK37)+('WEIGHTED from Refinitive'!$B$16*'ISSUE SCORE from EIKON'!EZ37)</f>
        <v>0</v>
      </c>
    </row>
    <row r="41" spans="1:16" ht="15">
      <c r="A41" s="1" t="s">
        <v>659</v>
      </c>
      <c r="B41" s="1">
        <f>('WEIGHTED from Refinitive'!$B$4*(2/3)*'ISSUE SCORE from EIKON'!V38)+('WEIGHTED from Refinitive'!$B$5*(2/3)*'ISSUE SCORE from EIKON'!AK38)+('WEIGHTED from Refinitive'!$B$8*(2/3)*'ISSUE SCORE from EIKON'!AZ38)+('WEIGHTED from Refinitive'!$B$9*'ISSUE SCORE from EIKON'!BO38)+(0.5*'WEIGHTED from Refinitive'!$B$10*'ISSUE SCORE from EIKON'!CD38)+('WEIGHTED from Refinitive'!$B$11*'ISSUE SCORE from EIKON'!CS38)+(2/5*'WEIGHTED from Refinitive'!$B$14*'ISSUE SCORE from EIKON'!DH38)+('WEIGHTED from Refinitive'!$B$15*'ISSUE SCORE from EIKON'!DW38)+('WEIGHTED from Refinitive'!$B$16*'ISSUE SCORE from EIKON'!EL38)</f>
        <v>47.942268774071536</v>
      </c>
      <c r="C41" s="1">
        <f>('WEIGHTED from Refinitive'!$B$4*(2/3)*'ISSUE SCORE from EIKON'!W38)+('WEIGHTED from Refinitive'!$B$5*(2/3)*'ISSUE SCORE from EIKON'!AL38)+('WEIGHTED from Refinitive'!$B$8*(2/3)*'ISSUE SCORE from EIKON'!BA38)+('WEIGHTED from Refinitive'!$B$9*'ISSUE SCORE from EIKON'!BP38)+(0.5*'WEIGHTED from Refinitive'!$B$10*'ISSUE SCORE from EIKON'!CE38)+('WEIGHTED from Refinitive'!$B$11*'ISSUE SCORE from EIKON'!CT38)+(2/5*'WEIGHTED from Refinitive'!$B$14*'ISSUE SCORE from EIKON'!DI38)+('WEIGHTED from Refinitive'!$B$15*'ISSUE SCORE from EIKON'!DX38)+('WEIGHTED from Refinitive'!$B$16*'ISSUE SCORE from EIKON'!EM38)</f>
        <v>44.794646355500639</v>
      </c>
      <c r="D41" s="1">
        <f>('WEIGHTED from Refinitive'!$B$4*(2/3)*'ISSUE SCORE from EIKON'!X38)+('WEIGHTED from Refinitive'!$B$5*(2/3)*'ISSUE SCORE from EIKON'!AM38)+('WEIGHTED from Refinitive'!$B$8*(2/3)*'ISSUE SCORE from EIKON'!BB38)+('WEIGHTED from Refinitive'!$B$9*'ISSUE SCORE from EIKON'!BQ38)+(0.5*'WEIGHTED from Refinitive'!$B$10*'ISSUE SCORE from EIKON'!CF38)+('WEIGHTED from Refinitive'!$B$11*'ISSUE SCORE from EIKON'!CU38)+(2/5*'WEIGHTED from Refinitive'!$B$14*'ISSUE SCORE from EIKON'!DJ38)+('WEIGHTED from Refinitive'!$B$15*'ISSUE SCORE from EIKON'!DY38)+('WEIGHTED from Refinitive'!$B$16*'ISSUE SCORE from EIKON'!EN38)</f>
        <v>44.686141339918201</v>
      </c>
      <c r="E41" s="1">
        <f>('WEIGHTED from Refinitive'!$B$4*(2/3)*'ISSUE SCORE from EIKON'!Y38)+('WEIGHTED from Refinitive'!$B$5*(2/3)*'ISSUE SCORE from EIKON'!AN38)+('WEIGHTED from Refinitive'!$B$8*(2/3)*'ISSUE SCORE from EIKON'!BC38)+('WEIGHTED from Refinitive'!$B$9*'ISSUE SCORE from EIKON'!BR38)+(0.5*'WEIGHTED from Refinitive'!$B$10*'ISSUE SCORE from EIKON'!CG38)+('WEIGHTED from Refinitive'!$B$11*'ISSUE SCORE from EIKON'!CV38)+(2/5*'WEIGHTED from Refinitive'!$B$14*'ISSUE SCORE from EIKON'!DK38)+('WEIGHTED from Refinitive'!$B$15*'ISSUE SCORE from EIKON'!DZ38)+('WEIGHTED from Refinitive'!$B$16*'ISSUE SCORE from EIKON'!EO38)</f>
        <v>45.569673738280166</v>
      </c>
      <c r="F41" s="1">
        <f>('WEIGHTED from Refinitive'!$B$4*(2/3)*'ISSUE SCORE from EIKON'!Z38)+('WEIGHTED from Refinitive'!$B$5*(2/3)*'ISSUE SCORE from EIKON'!AO38)+('WEIGHTED from Refinitive'!$B$8*(2/3)*'ISSUE SCORE from EIKON'!BD38)+('WEIGHTED from Refinitive'!$B$9*'ISSUE SCORE from EIKON'!BS38)+(0.5*'WEIGHTED from Refinitive'!$B$10*'ISSUE SCORE from EIKON'!CH38)+('WEIGHTED from Refinitive'!$B$11*'ISSUE SCORE from EIKON'!CW38)+(2/5*'WEIGHTED from Refinitive'!$B$14*'ISSUE SCORE from EIKON'!DL38)+('WEIGHTED from Refinitive'!$B$15*'ISSUE SCORE from EIKON'!EA38)+('WEIGHTED from Refinitive'!$B$16*'ISSUE SCORE from EIKON'!EP38)</f>
        <v>46.464452214452201</v>
      </c>
      <c r="G41" s="1">
        <f>('WEIGHTED from Refinitive'!$B$4*(2/3)*'ISSUE SCORE from EIKON'!AA38)+('WEIGHTED from Refinitive'!$B$5*(2/3)*'ISSUE SCORE from EIKON'!AP38)+('WEIGHTED from Refinitive'!$B$8*(2/3)*'ISSUE SCORE from EIKON'!BE38)+('WEIGHTED from Refinitive'!$B$9*'ISSUE SCORE from EIKON'!BT38)+(0.5*'WEIGHTED from Refinitive'!$B$10*'ISSUE SCORE from EIKON'!CI38)+('WEIGHTED from Refinitive'!$B$11*'ISSUE SCORE from EIKON'!CX38)+(2/5*'WEIGHTED from Refinitive'!$B$14*'ISSUE SCORE from EIKON'!DM38)+('WEIGHTED from Refinitive'!$B$15*'ISSUE SCORE from EIKON'!EB38)+('WEIGHTED from Refinitive'!$B$16*'ISSUE SCORE from EIKON'!EQ38)</f>
        <v>45.266471167430083</v>
      </c>
      <c r="H41" s="1">
        <f>('WEIGHTED from Refinitive'!$B$4*(2/3)*'ISSUE SCORE from EIKON'!AB38)+('WEIGHTED from Refinitive'!$B$5*(2/3)*'ISSUE SCORE from EIKON'!AQ38)+('WEIGHTED from Refinitive'!$B$8*(2/3)*'ISSUE SCORE from EIKON'!BF38)+('WEIGHTED from Refinitive'!$B$9*'ISSUE SCORE from EIKON'!BU38)+(0.5*'WEIGHTED from Refinitive'!$B$10*'ISSUE SCORE from EIKON'!CJ38)+('WEIGHTED from Refinitive'!$B$11*'ISSUE SCORE from EIKON'!CY38)+(2/5*'WEIGHTED from Refinitive'!$B$14*'ISSUE SCORE from EIKON'!DN38)+('WEIGHTED from Refinitive'!$B$15*'ISSUE SCORE from EIKON'!EC38)+('WEIGHTED from Refinitive'!$B$16*'ISSUE SCORE from EIKON'!ER38)</f>
        <v>50.280843896311502</v>
      </c>
      <c r="I41" s="1">
        <f>('WEIGHTED from Refinitive'!$B$4*(2/3)*'ISSUE SCORE from EIKON'!AC38)+('WEIGHTED from Refinitive'!$B$5*(2/3)*'ISSUE SCORE from EIKON'!AR38)+('WEIGHTED from Refinitive'!$B$8*(2/3)*'ISSUE SCORE from EIKON'!BG38)+('WEIGHTED from Refinitive'!$B$9*'ISSUE SCORE from EIKON'!BV38)+(0.5*'WEIGHTED from Refinitive'!$B$10*'ISSUE SCORE from EIKON'!CK38)+('WEIGHTED from Refinitive'!$B$11*'ISSUE SCORE from EIKON'!CZ38)+(2/5*'WEIGHTED from Refinitive'!$B$14*'ISSUE SCORE from EIKON'!DO38)+('WEIGHTED from Refinitive'!$B$15*'ISSUE SCORE from EIKON'!ED38)+('WEIGHTED from Refinitive'!$B$16*'ISSUE SCORE from EIKON'!ES38)</f>
        <v>50.77827714778747</v>
      </c>
      <c r="J41" s="1">
        <f>('WEIGHTED from Refinitive'!$B$4*(2/3)*'ISSUE SCORE from EIKON'!AD38)+('WEIGHTED from Refinitive'!$B$5*(2/3)*'ISSUE SCORE from EIKON'!AS38)+('WEIGHTED from Refinitive'!$B$8*(2/3)*'ISSUE SCORE from EIKON'!BH38)+('WEIGHTED from Refinitive'!$B$9*'ISSUE SCORE from EIKON'!BW38)+(0.5*'WEIGHTED from Refinitive'!$B$10*'ISSUE SCORE from EIKON'!CL38)+('WEIGHTED from Refinitive'!$B$11*'ISSUE SCORE from EIKON'!DA38)+(2/5*'WEIGHTED from Refinitive'!$B$14*'ISSUE SCORE from EIKON'!DP38)+('WEIGHTED from Refinitive'!$B$15*'ISSUE SCORE from EIKON'!EE38)+('WEIGHTED from Refinitive'!$B$16*'ISSUE SCORE from EIKON'!ET38)</f>
        <v>45.517876497132249</v>
      </c>
      <c r="K41" s="1">
        <f>('WEIGHTED from Refinitive'!$B$4*(2/3)*'ISSUE SCORE from EIKON'!AE38)+('WEIGHTED from Refinitive'!$B$5*(2/3)*'ISSUE SCORE from EIKON'!AT38)+('WEIGHTED from Refinitive'!$B$8*(2/3)*'ISSUE SCORE from EIKON'!BI38)+('WEIGHTED from Refinitive'!$B$9*'ISSUE SCORE from EIKON'!BX38)+(0.5*'WEIGHTED from Refinitive'!$B$10*'ISSUE SCORE from EIKON'!CM38)+('WEIGHTED from Refinitive'!$B$11*'ISSUE SCORE from EIKON'!DB38)+(2/5*'WEIGHTED from Refinitive'!$B$14*'ISSUE SCORE from EIKON'!DQ38)+('WEIGHTED from Refinitive'!$B$15*'ISSUE SCORE from EIKON'!EF38)+('WEIGHTED from Refinitive'!$B$16*'ISSUE SCORE from EIKON'!EU38)</f>
        <v>46.829412470983712</v>
      </c>
      <c r="L41" s="1">
        <f>('WEIGHTED from Refinitive'!$B$4*(2/3)*'ISSUE SCORE from EIKON'!AF38)+('WEIGHTED from Refinitive'!$B$5*(2/3)*'ISSUE SCORE from EIKON'!AU38)+('WEIGHTED from Refinitive'!$B$8*(2/3)*'ISSUE SCORE from EIKON'!BJ38)+('WEIGHTED from Refinitive'!$B$9*'ISSUE SCORE from EIKON'!BY38)+(0.5*'WEIGHTED from Refinitive'!$B$10*'ISSUE SCORE from EIKON'!CN38)+('WEIGHTED from Refinitive'!$B$11*'ISSUE SCORE from EIKON'!DC38)+(2/5*'WEIGHTED from Refinitive'!$B$14*'ISSUE SCORE from EIKON'!DR38)+('WEIGHTED from Refinitive'!$B$15*'ISSUE SCORE from EIKON'!EG38)+('WEIGHTED from Refinitive'!$B$16*'ISSUE SCORE from EIKON'!EV38)</f>
        <v>44.338300457039942</v>
      </c>
      <c r="M41" s="1">
        <f>('WEIGHTED from Refinitive'!$B$4*(2/3)*'ISSUE SCORE from EIKON'!AG38)+('WEIGHTED from Refinitive'!$B$5*(2/3)*'ISSUE SCORE from EIKON'!AV38)+('WEIGHTED from Refinitive'!$B$8*(2/3)*'ISSUE SCORE from EIKON'!BK38)+('WEIGHTED from Refinitive'!$B$9*'ISSUE SCORE from EIKON'!BZ38)+(0.5*'WEIGHTED from Refinitive'!$B$10*'ISSUE SCORE from EIKON'!CO38)+('WEIGHTED from Refinitive'!$B$11*'ISSUE SCORE from EIKON'!DD38)+(2/5*'WEIGHTED from Refinitive'!$B$14*'ISSUE SCORE from EIKON'!DS38)+('WEIGHTED from Refinitive'!$B$15*'ISSUE SCORE from EIKON'!EH38)+('WEIGHTED from Refinitive'!$B$16*'ISSUE SCORE from EIKON'!EW38)</f>
        <v>46.53652452860613</v>
      </c>
      <c r="N41" s="1">
        <f>('WEIGHTED from Refinitive'!$B$4*(2/3)*'ISSUE SCORE from EIKON'!AH38)+('WEIGHTED from Refinitive'!$B$5*(2/3)*'ISSUE SCORE from EIKON'!AW38)+('WEIGHTED from Refinitive'!$B$8*(2/3)*'ISSUE SCORE from EIKON'!BL38)+('WEIGHTED from Refinitive'!$B$9*'ISSUE SCORE from EIKON'!CA38)+(0.5*'WEIGHTED from Refinitive'!$B$10*'ISSUE SCORE from EIKON'!CP38)+('WEIGHTED from Refinitive'!$B$11*'ISSUE SCORE from EIKON'!DE38)+(2/5*'WEIGHTED from Refinitive'!$B$14*'ISSUE SCORE from EIKON'!DT38)+('WEIGHTED from Refinitive'!$B$15*'ISSUE SCORE from EIKON'!EI38)+('WEIGHTED from Refinitive'!$B$16*'ISSUE SCORE from EIKON'!EX38)</f>
        <v>35.1562121212121</v>
      </c>
      <c r="O41" s="1">
        <f>('WEIGHTED from Refinitive'!$B$4*(2/3)*'ISSUE SCORE from EIKON'!AI38)+('WEIGHTED from Refinitive'!$B$5*(2/3)*'ISSUE SCORE from EIKON'!AX38)+('WEIGHTED from Refinitive'!$B$8*(2/3)*'ISSUE SCORE from EIKON'!BM38)+('WEIGHTED from Refinitive'!$B$9*'ISSUE SCORE from EIKON'!CB38)+(0.5*'WEIGHTED from Refinitive'!$B$10*'ISSUE SCORE from EIKON'!CQ38)+('WEIGHTED from Refinitive'!$B$11*'ISSUE SCORE from EIKON'!DF38)+(2/5*'WEIGHTED from Refinitive'!$B$14*'ISSUE SCORE from EIKON'!DU38)+('WEIGHTED from Refinitive'!$B$15*'ISSUE SCORE from EIKON'!EJ38)+('WEIGHTED from Refinitive'!$B$16*'ISSUE SCORE from EIKON'!EY38)</f>
        <v>35.737420394780933</v>
      </c>
      <c r="P41" s="1">
        <f>('WEIGHTED from Refinitive'!$B$4*(2/3)*'ISSUE SCORE from EIKON'!AJ38)+('WEIGHTED from Refinitive'!$B$5*(2/3)*'ISSUE SCORE from EIKON'!AY38)+('WEIGHTED from Refinitive'!$B$8*(2/3)*'ISSUE SCORE from EIKON'!BN38)+('WEIGHTED from Refinitive'!$B$9*'ISSUE SCORE from EIKON'!CC38)+(0.5*'WEIGHTED from Refinitive'!$B$10*'ISSUE SCORE from EIKON'!CR38)+('WEIGHTED from Refinitive'!$B$11*'ISSUE SCORE from EIKON'!DG38)+(2/5*'WEIGHTED from Refinitive'!$B$14*'ISSUE SCORE from EIKON'!DV38)+('WEIGHTED from Refinitive'!$B$15*'ISSUE SCORE from EIKON'!EK38)+('WEIGHTED from Refinitive'!$B$16*'ISSUE SCORE from EIKON'!EZ38)</f>
        <v>0</v>
      </c>
    </row>
    <row r="42" spans="1:16" ht="15">
      <c r="A42" s="1" t="s">
        <v>668</v>
      </c>
      <c r="B42" s="1">
        <f>('WEIGHTED from Refinitive'!$B$4*(2/3)*'ISSUE SCORE from EIKON'!V39)+('WEIGHTED from Refinitive'!$B$5*(2/3)*'ISSUE SCORE from EIKON'!AK39)+('WEIGHTED from Refinitive'!$B$8*(2/3)*'ISSUE SCORE from EIKON'!AZ39)+('WEIGHTED from Refinitive'!$B$9*'ISSUE SCORE from EIKON'!BO39)+(0.5*'WEIGHTED from Refinitive'!$B$10*'ISSUE SCORE from EIKON'!CD39)+('WEIGHTED from Refinitive'!$B$11*'ISSUE SCORE from EIKON'!CS39)+(2/5*'WEIGHTED from Refinitive'!$B$14*'ISSUE SCORE from EIKON'!DH39)+('WEIGHTED from Refinitive'!$B$15*'ISSUE SCORE from EIKON'!DW39)+('WEIGHTED from Refinitive'!$B$16*'ISSUE SCORE from EIKON'!EL39)</f>
        <v>45.079288991370881</v>
      </c>
      <c r="C42" s="1">
        <f>('WEIGHTED from Refinitive'!$B$4*(2/3)*'ISSUE SCORE from EIKON'!W39)+('WEIGHTED from Refinitive'!$B$5*(2/3)*'ISSUE SCORE from EIKON'!AL39)+('WEIGHTED from Refinitive'!$B$8*(2/3)*'ISSUE SCORE from EIKON'!BA39)+('WEIGHTED from Refinitive'!$B$9*'ISSUE SCORE from EIKON'!BP39)+(0.5*'WEIGHTED from Refinitive'!$B$10*'ISSUE SCORE from EIKON'!CE39)+('WEIGHTED from Refinitive'!$B$11*'ISSUE SCORE from EIKON'!CT39)+(2/5*'WEIGHTED from Refinitive'!$B$14*'ISSUE SCORE from EIKON'!DI39)+('WEIGHTED from Refinitive'!$B$15*'ISSUE SCORE from EIKON'!DX39)+('WEIGHTED from Refinitive'!$B$16*'ISSUE SCORE from EIKON'!EM39)</f>
        <v>43.237262819507578</v>
      </c>
      <c r="D42" s="1">
        <f>('WEIGHTED from Refinitive'!$B$4*(2/3)*'ISSUE SCORE from EIKON'!X39)+('WEIGHTED from Refinitive'!$B$5*(2/3)*'ISSUE SCORE from EIKON'!AM39)+('WEIGHTED from Refinitive'!$B$8*(2/3)*'ISSUE SCORE from EIKON'!BB39)+('WEIGHTED from Refinitive'!$B$9*'ISSUE SCORE from EIKON'!BQ39)+(0.5*'WEIGHTED from Refinitive'!$B$10*'ISSUE SCORE from EIKON'!CF39)+('WEIGHTED from Refinitive'!$B$11*'ISSUE SCORE from EIKON'!CU39)+(2/5*'WEIGHTED from Refinitive'!$B$14*'ISSUE SCORE from EIKON'!DJ39)+('WEIGHTED from Refinitive'!$B$15*'ISSUE SCORE from EIKON'!DY39)+('WEIGHTED from Refinitive'!$B$16*'ISSUE SCORE from EIKON'!EN39)</f>
        <v>47.311801326295821</v>
      </c>
      <c r="E42" s="1">
        <f>('WEIGHTED from Refinitive'!$B$4*(2/3)*'ISSUE SCORE from EIKON'!Y39)+('WEIGHTED from Refinitive'!$B$5*(2/3)*'ISSUE SCORE from EIKON'!AN39)+('WEIGHTED from Refinitive'!$B$8*(2/3)*'ISSUE SCORE from EIKON'!BC39)+('WEIGHTED from Refinitive'!$B$9*'ISSUE SCORE from EIKON'!BR39)+(0.5*'WEIGHTED from Refinitive'!$B$10*'ISSUE SCORE from EIKON'!CG39)+('WEIGHTED from Refinitive'!$B$11*'ISSUE SCORE from EIKON'!CV39)+(2/5*'WEIGHTED from Refinitive'!$B$14*'ISSUE SCORE from EIKON'!DK39)+('WEIGHTED from Refinitive'!$B$15*'ISSUE SCORE from EIKON'!DZ39)+('WEIGHTED from Refinitive'!$B$16*'ISSUE SCORE from EIKON'!EO39)</f>
        <v>17.965725381779858</v>
      </c>
      <c r="F42" s="1">
        <f>('WEIGHTED from Refinitive'!$B$4*(2/3)*'ISSUE SCORE from EIKON'!Z39)+('WEIGHTED from Refinitive'!$B$5*(2/3)*'ISSUE SCORE from EIKON'!AO39)+('WEIGHTED from Refinitive'!$B$8*(2/3)*'ISSUE SCORE from EIKON'!BD39)+('WEIGHTED from Refinitive'!$B$9*'ISSUE SCORE from EIKON'!BS39)+(0.5*'WEIGHTED from Refinitive'!$B$10*'ISSUE SCORE from EIKON'!CH39)+('WEIGHTED from Refinitive'!$B$11*'ISSUE SCORE from EIKON'!CW39)+(2/5*'WEIGHTED from Refinitive'!$B$14*'ISSUE SCORE from EIKON'!DL39)+('WEIGHTED from Refinitive'!$B$15*'ISSUE SCORE from EIKON'!EA39)+('WEIGHTED from Refinitive'!$B$16*'ISSUE SCORE from EIKON'!EP39)</f>
        <v>22.03388382450882</v>
      </c>
      <c r="G42" s="1">
        <f>('WEIGHTED from Refinitive'!$B$4*(2/3)*'ISSUE SCORE from EIKON'!AA39)+('WEIGHTED from Refinitive'!$B$5*(2/3)*'ISSUE SCORE from EIKON'!AP39)+('WEIGHTED from Refinitive'!$B$8*(2/3)*'ISSUE SCORE from EIKON'!BE39)+('WEIGHTED from Refinitive'!$B$9*'ISSUE SCORE from EIKON'!BT39)+(0.5*'WEIGHTED from Refinitive'!$B$10*'ISSUE SCORE from EIKON'!CI39)+('WEIGHTED from Refinitive'!$B$11*'ISSUE SCORE from EIKON'!CX39)+(2/5*'WEIGHTED from Refinitive'!$B$14*'ISSUE SCORE from EIKON'!DM39)+('WEIGHTED from Refinitive'!$B$15*'ISSUE SCORE from EIKON'!EB39)+('WEIGHTED from Refinitive'!$B$16*'ISSUE SCORE from EIKON'!EQ39)</f>
        <v>20.823618328594282</v>
      </c>
      <c r="H42" s="1">
        <f>('WEIGHTED from Refinitive'!$B$4*(2/3)*'ISSUE SCORE from EIKON'!AB39)+('WEIGHTED from Refinitive'!$B$5*(2/3)*'ISSUE SCORE from EIKON'!AQ39)+('WEIGHTED from Refinitive'!$B$8*(2/3)*'ISSUE SCORE from EIKON'!BF39)+('WEIGHTED from Refinitive'!$B$9*'ISSUE SCORE from EIKON'!BU39)+(0.5*'WEIGHTED from Refinitive'!$B$10*'ISSUE SCORE from EIKON'!CJ39)+('WEIGHTED from Refinitive'!$B$11*'ISSUE SCORE from EIKON'!CY39)+(2/5*'WEIGHTED from Refinitive'!$B$14*'ISSUE SCORE from EIKON'!DN39)+('WEIGHTED from Refinitive'!$B$15*'ISSUE SCORE from EIKON'!EC39)+('WEIGHTED from Refinitive'!$B$16*'ISSUE SCORE from EIKON'!ER39)</f>
        <v>21.609988068658357</v>
      </c>
      <c r="I42" s="1">
        <f>('WEIGHTED from Refinitive'!$B$4*(2/3)*'ISSUE SCORE from EIKON'!AC39)+('WEIGHTED from Refinitive'!$B$5*(2/3)*'ISSUE SCORE from EIKON'!AR39)+('WEIGHTED from Refinitive'!$B$8*(2/3)*'ISSUE SCORE from EIKON'!BG39)+('WEIGHTED from Refinitive'!$B$9*'ISSUE SCORE from EIKON'!BV39)+(0.5*'WEIGHTED from Refinitive'!$B$10*'ISSUE SCORE from EIKON'!CK39)+('WEIGHTED from Refinitive'!$B$11*'ISSUE SCORE from EIKON'!CZ39)+(2/5*'WEIGHTED from Refinitive'!$B$14*'ISSUE SCORE from EIKON'!DO39)+('WEIGHTED from Refinitive'!$B$15*'ISSUE SCORE from EIKON'!ED39)+('WEIGHTED from Refinitive'!$B$16*'ISSUE SCORE from EIKON'!ES39)</f>
        <v>18.599735019785172</v>
      </c>
      <c r="J42" s="1">
        <f>('WEIGHTED from Refinitive'!$B$4*(2/3)*'ISSUE SCORE from EIKON'!AD39)+('WEIGHTED from Refinitive'!$B$5*(2/3)*'ISSUE SCORE from EIKON'!AS39)+('WEIGHTED from Refinitive'!$B$8*(2/3)*'ISSUE SCORE from EIKON'!BH39)+('WEIGHTED from Refinitive'!$B$9*'ISSUE SCORE from EIKON'!BW39)+(0.5*'WEIGHTED from Refinitive'!$B$10*'ISSUE SCORE from EIKON'!CL39)+('WEIGHTED from Refinitive'!$B$11*'ISSUE SCORE from EIKON'!DA39)+(2/5*'WEIGHTED from Refinitive'!$B$14*'ISSUE SCORE from EIKON'!DP39)+('WEIGHTED from Refinitive'!$B$15*'ISSUE SCORE from EIKON'!EE39)+('WEIGHTED from Refinitive'!$B$16*'ISSUE SCORE from EIKON'!ET39)</f>
        <v>22.447925101214565</v>
      </c>
      <c r="K42" s="1">
        <f>('WEIGHTED from Refinitive'!$B$4*(2/3)*'ISSUE SCORE from EIKON'!AE39)+('WEIGHTED from Refinitive'!$B$5*(2/3)*'ISSUE SCORE from EIKON'!AT39)+('WEIGHTED from Refinitive'!$B$8*(2/3)*'ISSUE SCORE from EIKON'!BI39)+('WEIGHTED from Refinitive'!$B$9*'ISSUE SCORE from EIKON'!BX39)+(0.5*'WEIGHTED from Refinitive'!$B$10*'ISSUE SCORE from EIKON'!CM39)+('WEIGHTED from Refinitive'!$B$11*'ISSUE SCORE from EIKON'!DB39)+(2/5*'WEIGHTED from Refinitive'!$B$14*'ISSUE SCORE from EIKON'!DQ39)+('WEIGHTED from Refinitive'!$B$15*'ISSUE SCORE from EIKON'!EF39)+('WEIGHTED from Refinitive'!$B$16*'ISSUE SCORE from EIKON'!EU39)</f>
        <v>24.380116654800347</v>
      </c>
      <c r="L42" s="1">
        <f>('WEIGHTED from Refinitive'!$B$4*(2/3)*'ISSUE SCORE from EIKON'!AF39)+('WEIGHTED from Refinitive'!$B$5*(2/3)*'ISSUE SCORE from EIKON'!AU39)+('WEIGHTED from Refinitive'!$B$8*(2/3)*'ISSUE SCORE from EIKON'!BJ39)+('WEIGHTED from Refinitive'!$B$9*'ISSUE SCORE from EIKON'!BY39)+(0.5*'WEIGHTED from Refinitive'!$B$10*'ISSUE SCORE from EIKON'!CN39)+('WEIGHTED from Refinitive'!$B$11*'ISSUE SCORE from EIKON'!DC39)+(2/5*'WEIGHTED from Refinitive'!$B$14*'ISSUE SCORE from EIKON'!DR39)+('WEIGHTED from Refinitive'!$B$15*'ISSUE SCORE from EIKON'!EG39)+('WEIGHTED from Refinitive'!$B$16*'ISSUE SCORE from EIKON'!EV39)</f>
        <v>22.692646867265843</v>
      </c>
      <c r="M42" s="1">
        <f>('WEIGHTED from Refinitive'!$B$4*(2/3)*'ISSUE SCORE from EIKON'!AG39)+('WEIGHTED from Refinitive'!$B$5*(2/3)*'ISSUE SCORE from EIKON'!AV39)+('WEIGHTED from Refinitive'!$B$8*(2/3)*'ISSUE SCORE from EIKON'!BK39)+('WEIGHTED from Refinitive'!$B$9*'ISSUE SCORE from EIKON'!BZ39)+(0.5*'WEIGHTED from Refinitive'!$B$10*'ISSUE SCORE from EIKON'!CO39)+('WEIGHTED from Refinitive'!$B$11*'ISSUE SCORE from EIKON'!DD39)+(2/5*'WEIGHTED from Refinitive'!$B$14*'ISSUE SCORE from EIKON'!DS39)+('WEIGHTED from Refinitive'!$B$15*'ISSUE SCORE from EIKON'!EH39)+('WEIGHTED from Refinitive'!$B$16*'ISSUE SCORE from EIKON'!EW39)</f>
        <v>20.956591546970433</v>
      </c>
      <c r="N42" s="1">
        <f>('WEIGHTED from Refinitive'!$B$4*(2/3)*'ISSUE SCORE from EIKON'!AH39)+('WEIGHTED from Refinitive'!$B$5*(2/3)*'ISSUE SCORE from EIKON'!AW39)+('WEIGHTED from Refinitive'!$B$8*(2/3)*'ISSUE SCORE from EIKON'!BL39)+('WEIGHTED from Refinitive'!$B$9*'ISSUE SCORE from EIKON'!CA39)+(0.5*'WEIGHTED from Refinitive'!$B$10*'ISSUE SCORE from EIKON'!CP39)+('WEIGHTED from Refinitive'!$B$11*'ISSUE SCORE from EIKON'!DE39)+(2/5*'WEIGHTED from Refinitive'!$B$14*'ISSUE SCORE from EIKON'!DT39)+('WEIGHTED from Refinitive'!$B$15*'ISSUE SCORE from EIKON'!EI39)+('WEIGHTED from Refinitive'!$B$16*'ISSUE SCORE from EIKON'!EX39)</f>
        <v>35.319790209790177</v>
      </c>
      <c r="O42" s="1">
        <f>('WEIGHTED from Refinitive'!$B$4*(2/3)*'ISSUE SCORE from EIKON'!AI39)+('WEIGHTED from Refinitive'!$B$5*(2/3)*'ISSUE SCORE from EIKON'!AX39)+('WEIGHTED from Refinitive'!$B$8*(2/3)*'ISSUE SCORE from EIKON'!BM39)+('WEIGHTED from Refinitive'!$B$9*'ISSUE SCORE from EIKON'!CB39)+(0.5*'WEIGHTED from Refinitive'!$B$10*'ISSUE SCORE from EIKON'!CQ39)+('WEIGHTED from Refinitive'!$B$11*'ISSUE SCORE from EIKON'!DF39)+(2/5*'WEIGHTED from Refinitive'!$B$14*'ISSUE SCORE from EIKON'!DU39)+('WEIGHTED from Refinitive'!$B$15*'ISSUE SCORE from EIKON'!EJ39)+('WEIGHTED from Refinitive'!$B$16*'ISSUE SCORE from EIKON'!EY39)</f>
        <v>36.14314407351204</v>
      </c>
      <c r="P42" s="1">
        <f>('WEIGHTED from Refinitive'!$B$4*(2/3)*'ISSUE SCORE from EIKON'!AJ39)+('WEIGHTED from Refinitive'!$B$5*(2/3)*'ISSUE SCORE from EIKON'!AY39)+('WEIGHTED from Refinitive'!$B$8*(2/3)*'ISSUE SCORE from EIKON'!BN39)+('WEIGHTED from Refinitive'!$B$9*'ISSUE SCORE from EIKON'!CC39)+(0.5*'WEIGHTED from Refinitive'!$B$10*'ISSUE SCORE from EIKON'!CR39)+('WEIGHTED from Refinitive'!$B$11*'ISSUE SCORE from EIKON'!DG39)+(2/5*'WEIGHTED from Refinitive'!$B$14*'ISSUE SCORE from EIKON'!DV39)+('WEIGHTED from Refinitive'!$B$15*'ISSUE SCORE from EIKON'!EK39)+('WEIGHTED from Refinitive'!$B$16*'ISSUE SCORE from EIKON'!EZ39)</f>
        <v>34.257881355932177</v>
      </c>
    </row>
    <row r="43" spans="1:16" ht="15">
      <c r="A43" s="1" t="s">
        <v>678</v>
      </c>
      <c r="B43" s="1">
        <f>('WEIGHTED from Refinitive'!$B$4*(2/3)*'ISSUE SCORE from EIKON'!V40)+('WEIGHTED from Refinitive'!$B$5*(2/3)*'ISSUE SCORE from EIKON'!AK40)+('WEIGHTED from Refinitive'!$B$8*(2/3)*'ISSUE SCORE from EIKON'!AZ40)+('WEIGHTED from Refinitive'!$B$9*'ISSUE SCORE from EIKON'!BO40)+(0.5*'WEIGHTED from Refinitive'!$B$10*'ISSUE SCORE from EIKON'!CD40)+('WEIGHTED from Refinitive'!$B$11*'ISSUE SCORE from EIKON'!CS40)+(2/5*'WEIGHTED from Refinitive'!$B$14*'ISSUE SCORE from EIKON'!DH40)+('WEIGHTED from Refinitive'!$B$15*'ISSUE SCORE from EIKON'!DW40)+('WEIGHTED from Refinitive'!$B$16*'ISSUE SCORE from EIKON'!EL40)</f>
        <v>27.814759370148561</v>
      </c>
      <c r="C43" s="1">
        <f>('WEIGHTED from Refinitive'!$B$4*(2/3)*'ISSUE SCORE from EIKON'!W40)+('WEIGHTED from Refinitive'!$B$5*(2/3)*'ISSUE SCORE from EIKON'!AL40)+('WEIGHTED from Refinitive'!$B$8*(2/3)*'ISSUE SCORE from EIKON'!BA40)+('WEIGHTED from Refinitive'!$B$9*'ISSUE SCORE from EIKON'!BP40)+(0.5*'WEIGHTED from Refinitive'!$B$10*'ISSUE SCORE from EIKON'!CE40)+('WEIGHTED from Refinitive'!$B$11*'ISSUE SCORE from EIKON'!CT40)+(2/5*'WEIGHTED from Refinitive'!$B$14*'ISSUE SCORE from EIKON'!DI40)+('WEIGHTED from Refinitive'!$B$15*'ISSUE SCORE from EIKON'!DX40)+('WEIGHTED from Refinitive'!$B$16*'ISSUE SCORE from EIKON'!EM40)</f>
        <v>27.089743589743577</v>
      </c>
      <c r="D43" s="1">
        <f>('WEIGHTED from Refinitive'!$B$4*(2/3)*'ISSUE SCORE from EIKON'!X40)+('WEIGHTED from Refinitive'!$B$5*(2/3)*'ISSUE SCORE from EIKON'!AM40)+('WEIGHTED from Refinitive'!$B$8*(2/3)*'ISSUE SCORE from EIKON'!BB40)+('WEIGHTED from Refinitive'!$B$9*'ISSUE SCORE from EIKON'!BQ40)+(0.5*'WEIGHTED from Refinitive'!$B$10*'ISSUE SCORE from EIKON'!CF40)+('WEIGHTED from Refinitive'!$B$11*'ISSUE SCORE from EIKON'!CU40)+(2/5*'WEIGHTED from Refinitive'!$B$14*'ISSUE SCORE from EIKON'!DJ40)+('WEIGHTED from Refinitive'!$B$15*'ISSUE SCORE from EIKON'!DY40)+('WEIGHTED from Refinitive'!$B$16*'ISSUE SCORE from EIKON'!EN40)</f>
        <v>26.801789131266712</v>
      </c>
      <c r="E43" s="1">
        <f>('WEIGHTED from Refinitive'!$B$4*(2/3)*'ISSUE SCORE from EIKON'!Y40)+('WEIGHTED from Refinitive'!$B$5*(2/3)*'ISSUE SCORE from EIKON'!AN40)+('WEIGHTED from Refinitive'!$B$8*(2/3)*'ISSUE SCORE from EIKON'!BC40)+('WEIGHTED from Refinitive'!$B$9*'ISSUE SCORE from EIKON'!BR40)+(0.5*'WEIGHTED from Refinitive'!$B$10*'ISSUE SCORE from EIKON'!CG40)+('WEIGHTED from Refinitive'!$B$11*'ISSUE SCORE from EIKON'!CV40)+(2/5*'WEIGHTED from Refinitive'!$B$14*'ISSUE SCORE from EIKON'!DK40)+('WEIGHTED from Refinitive'!$B$15*'ISSUE SCORE from EIKON'!DZ40)+('WEIGHTED from Refinitive'!$B$16*'ISSUE SCORE from EIKON'!EO40)</f>
        <v>31.281790960451961</v>
      </c>
      <c r="F43" s="1">
        <f>('WEIGHTED from Refinitive'!$B$4*(2/3)*'ISSUE SCORE from EIKON'!Z40)+('WEIGHTED from Refinitive'!$B$5*(2/3)*'ISSUE SCORE from EIKON'!AO40)+('WEIGHTED from Refinitive'!$B$8*(2/3)*'ISSUE SCORE from EIKON'!BD40)+('WEIGHTED from Refinitive'!$B$9*'ISSUE SCORE from EIKON'!BS40)+(0.5*'WEIGHTED from Refinitive'!$B$10*'ISSUE SCORE from EIKON'!CH40)+('WEIGHTED from Refinitive'!$B$11*'ISSUE SCORE from EIKON'!CW40)+(2/5*'WEIGHTED from Refinitive'!$B$14*'ISSUE SCORE from EIKON'!DL40)+('WEIGHTED from Refinitive'!$B$15*'ISSUE SCORE from EIKON'!EA40)+('WEIGHTED from Refinitive'!$B$16*'ISSUE SCORE from EIKON'!EP40)</f>
        <v>28.525396825396808</v>
      </c>
      <c r="G43" s="1">
        <f>('WEIGHTED from Refinitive'!$B$4*(2/3)*'ISSUE SCORE from EIKON'!AA40)+('WEIGHTED from Refinitive'!$B$5*(2/3)*'ISSUE SCORE from EIKON'!AP40)+('WEIGHTED from Refinitive'!$B$8*(2/3)*'ISSUE SCORE from EIKON'!BE40)+('WEIGHTED from Refinitive'!$B$9*'ISSUE SCORE from EIKON'!BT40)+(0.5*'WEIGHTED from Refinitive'!$B$10*'ISSUE SCORE from EIKON'!CI40)+('WEIGHTED from Refinitive'!$B$11*'ISSUE SCORE from EIKON'!CX40)+(2/5*'WEIGHTED from Refinitive'!$B$14*'ISSUE SCORE from EIKON'!DM40)+('WEIGHTED from Refinitive'!$B$15*'ISSUE SCORE from EIKON'!EB40)+('WEIGHTED from Refinitive'!$B$16*'ISSUE SCORE from EIKON'!EQ40)</f>
        <v>25.014332861857579</v>
      </c>
      <c r="H43" s="1">
        <f>('WEIGHTED from Refinitive'!$B$4*(2/3)*'ISSUE SCORE from EIKON'!AB40)+('WEIGHTED from Refinitive'!$B$5*(2/3)*'ISSUE SCORE from EIKON'!AQ40)+('WEIGHTED from Refinitive'!$B$8*(2/3)*'ISSUE SCORE from EIKON'!BF40)+('WEIGHTED from Refinitive'!$B$9*'ISSUE SCORE from EIKON'!BU40)+(0.5*'WEIGHTED from Refinitive'!$B$10*'ISSUE SCORE from EIKON'!CJ40)+('WEIGHTED from Refinitive'!$B$11*'ISSUE SCORE from EIKON'!CY40)+(2/5*'WEIGHTED from Refinitive'!$B$14*'ISSUE SCORE from EIKON'!DN40)+('WEIGHTED from Refinitive'!$B$15*'ISSUE SCORE from EIKON'!EC40)+('WEIGHTED from Refinitive'!$B$16*'ISSUE SCORE from EIKON'!ER40)</f>
        <v>19.85959595959595</v>
      </c>
      <c r="I43" s="1">
        <f>('WEIGHTED from Refinitive'!$B$4*(2/3)*'ISSUE SCORE from EIKON'!AC40)+('WEIGHTED from Refinitive'!$B$5*(2/3)*'ISSUE SCORE from EIKON'!AR40)+('WEIGHTED from Refinitive'!$B$8*(2/3)*'ISSUE SCORE from EIKON'!BG40)+('WEIGHTED from Refinitive'!$B$9*'ISSUE SCORE from EIKON'!BV40)+(0.5*'WEIGHTED from Refinitive'!$B$10*'ISSUE SCORE from EIKON'!CK40)+('WEIGHTED from Refinitive'!$B$11*'ISSUE SCORE from EIKON'!CZ40)+(2/5*'WEIGHTED from Refinitive'!$B$14*'ISSUE SCORE from EIKON'!DO40)+('WEIGHTED from Refinitive'!$B$15*'ISSUE SCORE from EIKON'!ED40)+('WEIGHTED from Refinitive'!$B$16*'ISSUE SCORE from EIKON'!ES40)</f>
        <v>20.38845472266522</v>
      </c>
      <c r="J43" s="1">
        <f>('WEIGHTED from Refinitive'!$B$4*(2/3)*'ISSUE SCORE from EIKON'!AD40)+('WEIGHTED from Refinitive'!$B$5*(2/3)*'ISSUE SCORE from EIKON'!AS40)+('WEIGHTED from Refinitive'!$B$8*(2/3)*'ISSUE SCORE from EIKON'!BH40)+('WEIGHTED from Refinitive'!$B$9*'ISSUE SCORE from EIKON'!BW40)+(0.5*'WEIGHTED from Refinitive'!$B$10*'ISSUE SCORE from EIKON'!CL40)+('WEIGHTED from Refinitive'!$B$11*'ISSUE SCORE from EIKON'!DA40)+(2/5*'WEIGHTED from Refinitive'!$B$14*'ISSUE SCORE from EIKON'!DP40)+('WEIGHTED from Refinitive'!$B$15*'ISSUE SCORE from EIKON'!EE40)+('WEIGHTED from Refinitive'!$B$16*'ISSUE SCORE from EIKON'!ET40)</f>
        <v>0</v>
      </c>
      <c r="K43" s="1">
        <f>('WEIGHTED from Refinitive'!$B$4*(2/3)*'ISSUE SCORE from EIKON'!AE40)+('WEIGHTED from Refinitive'!$B$5*(2/3)*'ISSUE SCORE from EIKON'!AT40)+('WEIGHTED from Refinitive'!$B$8*(2/3)*'ISSUE SCORE from EIKON'!BI40)+('WEIGHTED from Refinitive'!$B$9*'ISSUE SCORE from EIKON'!BX40)+(0.5*'WEIGHTED from Refinitive'!$B$10*'ISSUE SCORE from EIKON'!CM40)+('WEIGHTED from Refinitive'!$B$11*'ISSUE SCORE from EIKON'!DB40)+(2/5*'WEIGHTED from Refinitive'!$B$14*'ISSUE SCORE from EIKON'!DQ40)+('WEIGHTED from Refinitive'!$B$15*'ISSUE SCORE from EIKON'!EF40)+('WEIGHTED from Refinitive'!$B$16*'ISSUE SCORE from EIKON'!EU40)</f>
        <v>0</v>
      </c>
      <c r="L43" s="1">
        <f>('WEIGHTED from Refinitive'!$B$4*(2/3)*'ISSUE SCORE from EIKON'!AF40)+('WEIGHTED from Refinitive'!$B$5*(2/3)*'ISSUE SCORE from EIKON'!AU40)+('WEIGHTED from Refinitive'!$B$8*(2/3)*'ISSUE SCORE from EIKON'!BJ40)+('WEIGHTED from Refinitive'!$B$9*'ISSUE SCORE from EIKON'!BY40)+(0.5*'WEIGHTED from Refinitive'!$B$10*'ISSUE SCORE from EIKON'!CN40)+('WEIGHTED from Refinitive'!$B$11*'ISSUE SCORE from EIKON'!DC40)+(2/5*'WEIGHTED from Refinitive'!$B$14*'ISSUE SCORE from EIKON'!DR40)+('WEIGHTED from Refinitive'!$B$15*'ISSUE SCORE from EIKON'!EG40)+('WEIGHTED from Refinitive'!$B$16*'ISSUE SCORE from EIKON'!EV40)</f>
        <v>0</v>
      </c>
      <c r="M43" s="1">
        <f>('WEIGHTED from Refinitive'!$B$4*(2/3)*'ISSUE SCORE from EIKON'!AG40)+('WEIGHTED from Refinitive'!$B$5*(2/3)*'ISSUE SCORE from EIKON'!AV40)+('WEIGHTED from Refinitive'!$B$8*(2/3)*'ISSUE SCORE from EIKON'!BK40)+('WEIGHTED from Refinitive'!$B$9*'ISSUE SCORE from EIKON'!BZ40)+(0.5*'WEIGHTED from Refinitive'!$B$10*'ISSUE SCORE from EIKON'!CO40)+('WEIGHTED from Refinitive'!$B$11*'ISSUE SCORE from EIKON'!DD40)+(2/5*'WEIGHTED from Refinitive'!$B$14*'ISSUE SCORE from EIKON'!DS40)+('WEIGHTED from Refinitive'!$B$15*'ISSUE SCORE from EIKON'!EH40)+('WEIGHTED from Refinitive'!$B$16*'ISSUE SCORE from EIKON'!EW40)</f>
        <v>0</v>
      </c>
      <c r="N43" s="1">
        <f>('WEIGHTED from Refinitive'!$B$4*(2/3)*'ISSUE SCORE from EIKON'!AH40)+('WEIGHTED from Refinitive'!$B$5*(2/3)*'ISSUE SCORE from EIKON'!AW40)+('WEIGHTED from Refinitive'!$B$8*(2/3)*'ISSUE SCORE from EIKON'!BL40)+('WEIGHTED from Refinitive'!$B$9*'ISSUE SCORE from EIKON'!CA40)+(0.5*'WEIGHTED from Refinitive'!$B$10*'ISSUE SCORE from EIKON'!CP40)+('WEIGHTED from Refinitive'!$B$11*'ISSUE SCORE from EIKON'!DE40)+(2/5*'WEIGHTED from Refinitive'!$B$14*'ISSUE SCORE from EIKON'!DT40)+('WEIGHTED from Refinitive'!$B$15*'ISSUE SCORE from EIKON'!EI40)+('WEIGHTED from Refinitive'!$B$16*'ISSUE SCORE from EIKON'!EX40)</f>
        <v>0</v>
      </c>
      <c r="O43" s="1">
        <f>('WEIGHTED from Refinitive'!$B$4*(2/3)*'ISSUE SCORE from EIKON'!AI40)+('WEIGHTED from Refinitive'!$B$5*(2/3)*'ISSUE SCORE from EIKON'!AX40)+('WEIGHTED from Refinitive'!$B$8*(2/3)*'ISSUE SCORE from EIKON'!BM40)+('WEIGHTED from Refinitive'!$B$9*'ISSUE SCORE from EIKON'!CB40)+(0.5*'WEIGHTED from Refinitive'!$B$10*'ISSUE SCORE from EIKON'!CQ40)+('WEIGHTED from Refinitive'!$B$11*'ISSUE SCORE from EIKON'!DF40)+(2/5*'WEIGHTED from Refinitive'!$B$14*'ISSUE SCORE from EIKON'!DU40)+('WEIGHTED from Refinitive'!$B$15*'ISSUE SCORE from EIKON'!EJ40)+('WEIGHTED from Refinitive'!$B$16*'ISSUE SCORE from EIKON'!EY40)</f>
        <v>0</v>
      </c>
      <c r="P43" s="1">
        <f>('WEIGHTED from Refinitive'!$B$4*(2/3)*'ISSUE SCORE from EIKON'!AJ40)+('WEIGHTED from Refinitive'!$B$5*(2/3)*'ISSUE SCORE from EIKON'!AY40)+('WEIGHTED from Refinitive'!$B$8*(2/3)*'ISSUE SCORE from EIKON'!BN40)+('WEIGHTED from Refinitive'!$B$9*'ISSUE SCORE from EIKON'!CC40)+(0.5*'WEIGHTED from Refinitive'!$B$10*'ISSUE SCORE from EIKON'!CR40)+('WEIGHTED from Refinitive'!$B$11*'ISSUE SCORE from EIKON'!DG40)+(2/5*'WEIGHTED from Refinitive'!$B$14*'ISSUE SCORE from EIKON'!DV40)+('WEIGHTED from Refinitive'!$B$15*'ISSUE SCORE from EIKON'!EK40)+('WEIGHTED from Refinitive'!$B$16*'ISSUE SCORE from EIKON'!EZ40)</f>
        <v>0</v>
      </c>
    </row>
    <row r="44" spans="1:16" ht="15">
      <c r="A44" s="1" t="s">
        <v>821</v>
      </c>
      <c r="B44" s="1">
        <f>('WEIGHTED from Refinitive'!$B$4*(2/3)*'ISSUE SCORE from EIKON'!V41)+('WEIGHTED from Refinitive'!$B$5*(2/3)*'ISSUE SCORE from EIKON'!AK41)+('WEIGHTED from Refinitive'!$B$8*(2/3)*'ISSUE SCORE from EIKON'!AZ41)+('WEIGHTED from Refinitive'!$B$9*'ISSUE SCORE from EIKON'!BO41)+(0.5*'WEIGHTED from Refinitive'!$B$10*'ISSUE SCORE from EIKON'!CD41)+('WEIGHTED from Refinitive'!$B$11*'ISSUE SCORE from EIKON'!CS41)+(2/5*'WEIGHTED from Refinitive'!$B$14*'ISSUE SCORE from EIKON'!DH41)+('WEIGHTED from Refinitive'!$B$15*'ISSUE SCORE from EIKON'!DW41)+('WEIGHTED from Refinitive'!$B$16*'ISSUE SCORE from EIKON'!EL41)</f>
        <v>44.536248930619415</v>
      </c>
      <c r="C44" s="1">
        <f>('WEIGHTED from Refinitive'!$B$4*(2/3)*'ISSUE SCORE from EIKON'!W41)+('WEIGHTED from Refinitive'!$B$5*(2/3)*'ISSUE SCORE from EIKON'!AL41)+('WEIGHTED from Refinitive'!$B$8*(2/3)*'ISSUE SCORE from EIKON'!BA41)+('WEIGHTED from Refinitive'!$B$9*'ISSUE SCORE from EIKON'!BP41)+(0.5*'WEIGHTED from Refinitive'!$B$10*'ISSUE SCORE from EIKON'!CE41)+('WEIGHTED from Refinitive'!$B$11*'ISSUE SCORE from EIKON'!CT41)+(2/5*'WEIGHTED from Refinitive'!$B$14*'ISSUE SCORE from EIKON'!DI41)+('WEIGHTED from Refinitive'!$B$15*'ISSUE SCORE from EIKON'!DX41)+('WEIGHTED from Refinitive'!$B$16*'ISSUE SCORE from EIKON'!EM41)</f>
        <v>43.158946759069622</v>
      </c>
      <c r="D44" s="1">
        <f>('WEIGHTED from Refinitive'!$B$4*(2/3)*'ISSUE SCORE from EIKON'!X41)+('WEIGHTED from Refinitive'!$B$5*(2/3)*'ISSUE SCORE from EIKON'!AM41)+('WEIGHTED from Refinitive'!$B$8*(2/3)*'ISSUE SCORE from EIKON'!BB41)+('WEIGHTED from Refinitive'!$B$9*'ISSUE SCORE from EIKON'!BQ41)+(0.5*'WEIGHTED from Refinitive'!$B$10*'ISSUE SCORE from EIKON'!CF41)+('WEIGHTED from Refinitive'!$B$11*'ISSUE SCORE from EIKON'!CU41)+(2/5*'WEIGHTED from Refinitive'!$B$14*'ISSUE SCORE from EIKON'!DJ41)+('WEIGHTED from Refinitive'!$B$15*'ISSUE SCORE from EIKON'!DY41)+('WEIGHTED from Refinitive'!$B$16*'ISSUE SCORE from EIKON'!EN41)</f>
        <v>28.021111497786272</v>
      </c>
      <c r="E44" s="1">
        <f>('WEIGHTED from Refinitive'!$B$4*(2/3)*'ISSUE SCORE from EIKON'!Y41)+('WEIGHTED from Refinitive'!$B$5*(2/3)*'ISSUE SCORE from EIKON'!AN41)+('WEIGHTED from Refinitive'!$B$8*(2/3)*'ISSUE SCORE from EIKON'!BC41)+('WEIGHTED from Refinitive'!$B$9*'ISSUE SCORE from EIKON'!BR41)+(0.5*'WEIGHTED from Refinitive'!$B$10*'ISSUE SCORE from EIKON'!CG41)+('WEIGHTED from Refinitive'!$B$11*'ISSUE SCORE from EIKON'!CV41)+(2/5*'WEIGHTED from Refinitive'!$B$14*'ISSUE SCORE from EIKON'!DK41)+('WEIGHTED from Refinitive'!$B$15*'ISSUE SCORE from EIKON'!DZ41)+('WEIGHTED from Refinitive'!$B$16*'ISSUE SCORE from EIKON'!EO41)</f>
        <v>30.758339915745108</v>
      </c>
      <c r="F44" s="1">
        <f>('WEIGHTED from Refinitive'!$B$4*(2/3)*'ISSUE SCORE from EIKON'!Z41)+('WEIGHTED from Refinitive'!$B$5*(2/3)*'ISSUE SCORE from EIKON'!AO41)+('WEIGHTED from Refinitive'!$B$8*(2/3)*'ISSUE SCORE from EIKON'!BD41)+('WEIGHTED from Refinitive'!$B$9*'ISSUE SCORE from EIKON'!BS41)+(0.5*'WEIGHTED from Refinitive'!$B$10*'ISSUE SCORE from EIKON'!CH41)+('WEIGHTED from Refinitive'!$B$11*'ISSUE SCORE from EIKON'!CW41)+(2/5*'WEIGHTED from Refinitive'!$B$14*'ISSUE SCORE from EIKON'!DL41)+('WEIGHTED from Refinitive'!$B$15*'ISSUE SCORE from EIKON'!EA41)+('WEIGHTED from Refinitive'!$B$16*'ISSUE SCORE from EIKON'!EP41)</f>
        <v>23.752485145881344</v>
      </c>
      <c r="G44" s="1">
        <f>('WEIGHTED from Refinitive'!$B$4*(2/3)*'ISSUE SCORE from EIKON'!AA41)+('WEIGHTED from Refinitive'!$B$5*(2/3)*'ISSUE SCORE from EIKON'!AP41)+('WEIGHTED from Refinitive'!$B$8*(2/3)*'ISSUE SCORE from EIKON'!BE41)+('WEIGHTED from Refinitive'!$B$9*'ISSUE SCORE from EIKON'!BT41)+(0.5*'WEIGHTED from Refinitive'!$B$10*'ISSUE SCORE from EIKON'!CI41)+('WEIGHTED from Refinitive'!$B$11*'ISSUE SCORE from EIKON'!CX41)+(2/5*'WEIGHTED from Refinitive'!$B$14*'ISSUE SCORE from EIKON'!DM41)+('WEIGHTED from Refinitive'!$B$15*'ISSUE SCORE from EIKON'!EB41)+('WEIGHTED from Refinitive'!$B$16*'ISSUE SCORE from EIKON'!EQ41)</f>
        <v>21.535101558353816</v>
      </c>
      <c r="H44" s="1">
        <f>('WEIGHTED from Refinitive'!$B$4*(2/3)*'ISSUE SCORE from EIKON'!AB41)+('WEIGHTED from Refinitive'!$B$5*(2/3)*'ISSUE SCORE from EIKON'!AQ41)+('WEIGHTED from Refinitive'!$B$8*(2/3)*'ISSUE SCORE from EIKON'!BF41)+('WEIGHTED from Refinitive'!$B$9*'ISSUE SCORE from EIKON'!BU41)+(0.5*'WEIGHTED from Refinitive'!$B$10*'ISSUE SCORE from EIKON'!CJ41)+('WEIGHTED from Refinitive'!$B$11*'ISSUE SCORE from EIKON'!CY41)+(2/5*'WEIGHTED from Refinitive'!$B$14*'ISSUE SCORE from EIKON'!DN41)+('WEIGHTED from Refinitive'!$B$15*'ISSUE SCORE from EIKON'!EC41)+('WEIGHTED from Refinitive'!$B$16*'ISSUE SCORE from EIKON'!ER41)</f>
        <v>21.698732194368713</v>
      </c>
      <c r="I44" s="1">
        <f>('WEIGHTED from Refinitive'!$B$4*(2/3)*'ISSUE SCORE from EIKON'!AC41)+('WEIGHTED from Refinitive'!$B$5*(2/3)*'ISSUE SCORE from EIKON'!AR41)+('WEIGHTED from Refinitive'!$B$8*(2/3)*'ISSUE SCORE from EIKON'!BG41)+('WEIGHTED from Refinitive'!$B$9*'ISSUE SCORE from EIKON'!BV41)+(0.5*'WEIGHTED from Refinitive'!$B$10*'ISSUE SCORE from EIKON'!CK41)+('WEIGHTED from Refinitive'!$B$11*'ISSUE SCORE from EIKON'!CZ41)+(2/5*'WEIGHTED from Refinitive'!$B$14*'ISSUE SCORE from EIKON'!DO41)+('WEIGHTED from Refinitive'!$B$15*'ISSUE SCORE from EIKON'!ED41)+('WEIGHTED from Refinitive'!$B$16*'ISSUE SCORE from EIKON'!ES41)</f>
        <v>23.143493461394058</v>
      </c>
      <c r="J44" s="1">
        <f>('WEIGHTED from Refinitive'!$B$4*(2/3)*'ISSUE SCORE from EIKON'!AD41)+('WEIGHTED from Refinitive'!$B$5*(2/3)*'ISSUE SCORE from EIKON'!AS41)+('WEIGHTED from Refinitive'!$B$8*(2/3)*'ISSUE SCORE from EIKON'!BH41)+('WEIGHTED from Refinitive'!$B$9*'ISSUE SCORE from EIKON'!BW41)+(0.5*'WEIGHTED from Refinitive'!$B$10*'ISSUE SCORE from EIKON'!CL41)+('WEIGHTED from Refinitive'!$B$11*'ISSUE SCORE from EIKON'!DA41)+(2/5*'WEIGHTED from Refinitive'!$B$14*'ISSUE SCORE from EIKON'!DP41)+('WEIGHTED from Refinitive'!$B$15*'ISSUE SCORE from EIKON'!EE41)+('WEIGHTED from Refinitive'!$B$16*'ISSUE SCORE from EIKON'!ET41)</f>
        <v>18.335254233598857</v>
      </c>
      <c r="K44" s="1">
        <f>('WEIGHTED from Refinitive'!$B$4*(2/3)*'ISSUE SCORE from EIKON'!AE41)+('WEIGHTED from Refinitive'!$B$5*(2/3)*'ISSUE SCORE from EIKON'!AT41)+('WEIGHTED from Refinitive'!$B$8*(2/3)*'ISSUE SCORE from EIKON'!BI41)+('WEIGHTED from Refinitive'!$B$9*'ISSUE SCORE from EIKON'!BX41)+(0.5*'WEIGHTED from Refinitive'!$B$10*'ISSUE SCORE from EIKON'!CM41)+('WEIGHTED from Refinitive'!$B$11*'ISSUE SCORE from EIKON'!DB41)+(2/5*'WEIGHTED from Refinitive'!$B$14*'ISSUE SCORE from EIKON'!DQ41)+('WEIGHTED from Refinitive'!$B$15*'ISSUE SCORE from EIKON'!EF41)+('WEIGHTED from Refinitive'!$B$16*'ISSUE SCORE from EIKON'!EU41)</f>
        <v>16.94232636943353</v>
      </c>
      <c r="L44" s="1">
        <f>('WEIGHTED from Refinitive'!$B$4*(2/3)*'ISSUE SCORE from EIKON'!AF41)+('WEIGHTED from Refinitive'!$B$5*(2/3)*'ISSUE SCORE from EIKON'!AU41)+('WEIGHTED from Refinitive'!$B$8*(2/3)*'ISSUE SCORE from EIKON'!BJ41)+('WEIGHTED from Refinitive'!$B$9*'ISSUE SCORE from EIKON'!BY41)+(0.5*'WEIGHTED from Refinitive'!$B$10*'ISSUE SCORE from EIKON'!CN41)+('WEIGHTED from Refinitive'!$B$11*'ISSUE SCORE from EIKON'!DC41)+(2/5*'WEIGHTED from Refinitive'!$B$14*'ISSUE SCORE from EIKON'!DR41)+('WEIGHTED from Refinitive'!$B$15*'ISSUE SCORE from EIKON'!EG41)+('WEIGHTED from Refinitive'!$B$16*'ISSUE SCORE from EIKON'!EV41)</f>
        <v>0</v>
      </c>
      <c r="M44" s="1">
        <f>('WEIGHTED from Refinitive'!$B$4*(2/3)*'ISSUE SCORE from EIKON'!AG41)+('WEIGHTED from Refinitive'!$B$5*(2/3)*'ISSUE SCORE from EIKON'!AV41)+('WEIGHTED from Refinitive'!$B$8*(2/3)*'ISSUE SCORE from EIKON'!BK41)+('WEIGHTED from Refinitive'!$B$9*'ISSUE SCORE from EIKON'!BZ41)+(0.5*'WEIGHTED from Refinitive'!$B$10*'ISSUE SCORE from EIKON'!CO41)+('WEIGHTED from Refinitive'!$B$11*'ISSUE SCORE from EIKON'!DD41)+(2/5*'WEIGHTED from Refinitive'!$B$14*'ISSUE SCORE from EIKON'!DS41)+('WEIGHTED from Refinitive'!$B$15*'ISSUE SCORE from EIKON'!EH41)+('WEIGHTED from Refinitive'!$B$16*'ISSUE SCORE from EIKON'!EW41)</f>
        <v>0</v>
      </c>
      <c r="N44" s="1">
        <f>('WEIGHTED from Refinitive'!$B$4*(2/3)*'ISSUE SCORE from EIKON'!AH41)+('WEIGHTED from Refinitive'!$B$5*(2/3)*'ISSUE SCORE from EIKON'!AW41)+('WEIGHTED from Refinitive'!$B$8*(2/3)*'ISSUE SCORE from EIKON'!BL41)+('WEIGHTED from Refinitive'!$B$9*'ISSUE SCORE from EIKON'!CA41)+(0.5*'WEIGHTED from Refinitive'!$B$10*'ISSUE SCORE from EIKON'!CP41)+('WEIGHTED from Refinitive'!$B$11*'ISSUE SCORE from EIKON'!DE41)+(2/5*'WEIGHTED from Refinitive'!$B$14*'ISSUE SCORE from EIKON'!DT41)+('WEIGHTED from Refinitive'!$B$15*'ISSUE SCORE from EIKON'!EI41)+('WEIGHTED from Refinitive'!$B$16*'ISSUE SCORE from EIKON'!EX41)</f>
        <v>0</v>
      </c>
      <c r="O44" s="1">
        <f>('WEIGHTED from Refinitive'!$B$4*(2/3)*'ISSUE SCORE from EIKON'!AI41)+('WEIGHTED from Refinitive'!$B$5*(2/3)*'ISSUE SCORE from EIKON'!AX41)+('WEIGHTED from Refinitive'!$B$8*(2/3)*'ISSUE SCORE from EIKON'!BM41)+('WEIGHTED from Refinitive'!$B$9*'ISSUE SCORE from EIKON'!CB41)+(0.5*'WEIGHTED from Refinitive'!$B$10*'ISSUE SCORE from EIKON'!CQ41)+('WEIGHTED from Refinitive'!$B$11*'ISSUE SCORE from EIKON'!DF41)+(2/5*'WEIGHTED from Refinitive'!$B$14*'ISSUE SCORE from EIKON'!DU41)+('WEIGHTED from Refinitive'!$B$15*'ISSUE SCORE from EIKON'!EJ41)+('WEIGHTED from Refinitive'!$B$16*'ISSUE SCORE from EIKON'!EY41)</f>
        <v>0</v>
      </c>
      <c r="P44" s="1">
        <f>('WEIGHTED from Refinitive'!$B$4*(2/3)*'ISSUE SCORE from EIKON'!AJ41)+('WEIGHTED from Refinitive'!$B$5*(2/3)*'ISSUE SCORE from EIKON'!AY41)+('WEIGHTED from Refinitive'!$B$8*(2/3)*'ISSUE SCORE from EIKON'!BN41)+('WEIGHTED from Refinitive'!$B$9*'ISSUE SCORE from EIKON'!CC41)+(0.5*'WEIGHTED from Refinitive'!$B$10*'ISSUE SCORE from EIKON'!CR41)+('WEIGHTED from Refinitive'!$B$11*'ISSUE SCORE from EIKON'!DG41)+(2/5*'WEIGHTED from Refinitive'!$B$14*'ISSUE SCORE from EIKON'!DV41)+('WEIGHTED from Refinitive'!$B$15*'ISSUE SCORE from EIKON'!EK41)+('WEIGHTED from Refinitive'!$B$16*'ISSUE SCORE from EIKON'!EZ41)</f>
        <v>0</v>
      </c>
    </row>
    <row r="45" spans="1:16" ht="15">
      <c r="A45" s="1" t="s">
        <v>692</v>
      </c>
      <c r="B45" s="1">
        <f>('WEIGHTED from Refinitive'!$B$4*(2/3)*'ISSUE SCORE from EIKON'!V42)+('WEIGHTED from Refinitive'!$B$5*(2/3)*'ISSUE SCORE from EIKON'!AK42)+('WEIGHTED from Refinitive'!$B$8*(2/3)*'ISSUE SCORE from EIKON'!AZ42)+('WEIGHTED from Refinitive'!$B$9*'ISSUE SCORE from EIKON'!BO42)+(0.5*'WEIGHTED from Refinitive'!$B$10*'ISSUE SCORE from EIKON'!CD42)+('WEIGHTED from Refinitive'!$B$11*'ISSUE SCORE from EIKON'!CS42)+(2/5*'WEIGHTED from Refinitive'!$B$14*'ISSUE SCORE from EIKON'!DH42)+('WEIGHTED from Refinitive'!$B$15*'ISSUE SCORE from EIKON'!DW42)+('WEIGHTED from Refinitive'!$B$16*'ISSUE SCORE from EIKON'!EL42)</f>
        <v>41.100536434175716</v>
      </c>
      <c r="C45" s="1">
        <f>('WEIGHTED from Refinitive'!$B$4*(2/3)*'ISSUE SCORE from EIKON'!W42)+('WEIGHTED from Refinitive'!$B$5*(2/3)*'ISSUE SCORE from EIKON'!AL42)+('WEIGHTED from Refinitive'!$B$8*(2/3)*'ISSUE SCORE from EIKON'!BA42)+('WEIGHTED from Refinitive'!$B$9*'ISSUE SCORE from EIKON'!BP42)+(0.5*'WEIGHTED from Refinitive'!$B$10*'ISSUE SCORE from EIKON'!CE42)+('WEIGHTED from Refinitive'!$B$11*'ISSUE SCORE from EIKON'!CT42)+(2/5*'WEIGHTED from Refinitive'!$B$14*'ISSUE SCORE from EIKON'!DI42)+('WEIGHTED from Refinitive'!$B$15*'ISSUE SCORE from EIKON'!DX42)+('WEIGHTED from Refinitive'!$B$16*'ISSUE SCORE from EIKON'!EM42)</f>
        <v>45.227025659566905</v>
      </c>
      <c r="D45" s="1">
        <f>('WEIGHTED from Refinitive'!$B$4*(2/3)*'ISSUE SCORE from EIKON'!X42)+('WEIGHTED from Refinitive'!$B$5*(2/3)*'ISSUE SCORE from EIKON'!AM42)+('WEIGHTED from Refinitive'!$B$8*(2/3)*'ISSUE SCORE from EIKON'!BB42)+('WEIGHTED from Refinitive'!$B$9*'ISSUE SCORE from EIKON'!BQ42)+(0.5*'WEIGHTED from Refinitive'!$B$10*'ISSUE SCORE from EIKON'!CF42)+('WEIGHTED from Refinitive'!$B$11*'ISSUE SCORE from EIKON'!CU42)+(2/5*'WEIGHTED from Refinitive'!$B$14*'ISSUE SCORE from EIKON'!DJ42)+('WEIGHTED from Refinitive'!$B$15*'ISSUE SCORE from EIKON'!DY42)+('WEIGHTED from Refinitive'!$B$16*'ISSUE SCORE from EIKON'!EN42)</f>
        <v>48.815554907756734</v>
      </c>
      <c r="E45" s="1">
        <f>('WEIGHTED from Refinitive'!$B$4*(2/3)*'ISSUE SCORE from EIKON'!Y42)+('WEIGHTED from Refinitive'!$B$5*(2/3)*'ISSUE SCORE from EIKON'!AN42)+('WEIGHTED from Refinitive'!$B$8*(2/3)*'ISSUE SCORE from EIKON'!BC42)+('WEIGHTED from Refinitive'!$B$9*'ISSUE SCORE from EIKON'!BR42)+(0.5*'WEIGHTED from Refinitive'!$B$10*'ISSUE SCORE from EIKON'!CG42)+('WEIGHTED from Refinitive'!$B$11*'ISSUE SCORE from EIKON'!CV42)+(2/5*'WEIGHTED from Refinitive'!$B$14*'ISSUE SCORE from EIKON'!DK42)+('WEIGHTED from Refinitive'!$B$15*'ISSUE SCORE from EIKON'!DZ42)+('WEIGHTED from Refinitive'!$B$16*'ISSUE SCORE from EIKON'!EO42)</f>
        <v>51.972578069119152</v>
      </c>
      <c r="F45" s="1">
        <f>('WEIGHTED from Refinitive'!$B$4*(2/3)*'ISSUE SCORE from EIKON'!Z42)+('WEIGHTED from Refinitive'!$B$5*(2/3)*'ISSUE SCORE from EIKON'!AO42)+('WEIGHTED from Refinitive'!$B$8*(2/3)*'ISSUE SCORE from EIKON'!BD42)+('WEIGHTED from Refinitive'!$B$9*'ISSUE SCORE from EIKON'!BS42)+(0.5*'WEIGHTED from Refinitive'!$B$10*'ISSUE SCORE from EIKON'!CH42)+('WEIGHTED from Refinitive'!$B$11*'ISSUE SCORE from EIKON'!CW42)+(2/5*'WEIGHTED from Refinitive'!$B$14*'ISSUE SCORE from EIKON'!DL42)+('WEIGHTED from Refinitive'!$B$15*'ISSUE SCORE from EIKON'!EA42)+('WEIGHTED from Refinitive'!$B$16*'ISSUE SCORE from EIKON'!EP42)</f>
        <v>49.228664545331206</v>
      </c>
      <c r="G45" s="1">
        <f>('WEIGHTED from Refinitive'!$B$4*(2/3)*'ISSUE SCORE from EIKON'!AA42)+('WEIGHTED from Refinitive'!$B$5*(2/3)*'ISSUE SCORE from EIKON'!AP42)+('WEIGHTED from Refinitive'!$B$8*(2/3)*'ISSUE SCORE from EIKON'!BE42)+('WEIGHTED from Refinitive'!$B$9*'ISSUE SCORE from EIKON'!BT42)+(0.5*'WEIGHTED from Refinitive'!$B$10*'ISSUE SCORE from EIKON'!CI42)+('WEIGHTED from Refinitive'!$B$11*'ISSUE SCORE from EIKON'!CX42)+(2/5*'WEIGHTED from Refinitive'!$B$14*'ISSUE SCORE from EIKON'!DM42)+('WEIGHTED from Refinitive'!$B$15*'ISSUE SCORE from EIKON'!EB42)+('WEIGHTED from Refinitive'!$B$16*'ISSUE SCORE from EIKON'!EQ42)</f>
        <v>50.868267272522587</v>
      </c>
      <c r="H45" s="1">
        <f>('WEIGHTED from Refinitive'!$B$4*(2/3)*'ISSUE SCORE from EIKON'!AB42)+('WEIGHTED from Refinitive'!$B$5*(2/3)*'ISSUE SCORE from EIKON'!AQ42)+('WEIGHTED from Refinitive'!$B$8*(2/3)*'ISSUE SCORE from EIKON'!BF42)+('WEIGHTED from Refinitive'!$B$9*'ISSUE SCORE from EIKON'!BU42)+(0.5*'WEIGHTED from Refinitive'!$B$10*'ISSUE SCORE from EIKON'!CJ42)+('WEIGHTED from Refinitive'!$B$11*'ISSUE SCORE from EIKON'!CY42)+(2/5*'WEIGHTED from Refinitive'!$B$14*'ISSUE SCORE from EIKON'!DN42)+('WEIGHTED from Refinitive'!$B$15*'ISSUE SCORE from EIKON'!EC42)+('WEIGHTED from Refinitive'!$B$16*'ISSUE SCORE from EIKON'!ER42)</f>
        <v>51.719698057600858</v>
      </c>
      <c r="I45" s="1">
        <f>('WEIGHTED from Refinitive'!$B$4*(2/3)*'ISSUE SCORE from EIKON'!AC42)+('WEIGHTED from Refinitive'!$B$5*(2/3)*'ISSUE SCORE from EIKON'!AR42)+('WEIGHTED from Refinitive'!$B$8*(2/3)*'ISSUE SCORE from EIKON'!BG42)+('WEIGHTED from Refinitive'!$B$9*'ISSUE SCORE from EIKON'!BV42)+(0.5*'WEIGHTED from Refinitive'!$B$10*'ISSUE SCORE from EIKON'!CK42)+('WEIGHTED from Refinitive'!$B$11*'ISSUE SCORE from EIKON'!CZ42)+(2/5*'WEIGHTED from Refinitive'!$B$14*'ISSUE SCORE from EIKON'!DO42)+('WEIGHTED from Refinitive'!$B$15*'ISSUE SCORE from EIKON'!ED42)+('WEIGHTED from Refinitive'!$B$16*'ISSUE SCORE from EIKON'!ES42)</f>
        <v>51.392661086331046</v>
      </c>
      <c r="J45" s="1">
        <f>('WEIGHTED from Refinitive'!$B$4*(2/3)*'ISSUE SCORE from EIKON'!AD42)+('WEIGHTED from Refinitive'!$B$5*(2/3)*'ISSUE SCORE from EIKON'!AS42)+('WEIGHTED from Refinitive'!$B$8*(2/3)*'ISSUE SCORE from EIKON'!BH42)+('WEIGHTED from Refinitive'!$B$9*'ISSUE SCORE from EIKON'!BW42)+(0.5*'WEIGHTED from Refinitive'!$B$10*'ISSUE SCORE from EIKON'!CL42)+('WEIGHTED from Refinitive'!$B$11*'ISSUE SCORE from EIKON'!DA42)+(2/5*'WEIGHTED from Refinitive'!$B$14*'ISSUE SCORE from EIKON'!DP42)+('WEIGHTED from Refinitive'!$B$15*'ISSUE SCORE from EIKON'!EE42)+('WEIGHTED from Refinitive'!$B$16*'ISSUE SCORE from EIKON'!ET42)</f>
        <v>46.327407815352835</v>
      </c>
      <c r="K45" s="1">
        <f>('WEIGHTED from Refinitive'!$B$4*(2/3)*'ISSUE SCORE from EIKON'!AE42)+('WEIGHTED from Refinitive'!$B$5*(2/3)*'ISSUE SCORE from EIKON'!AT42)+('WEIGHTED from Refinitive'!$B$8*(2/3)*'ISSUE SCORE from EIKON'!BI42)+('WEIGHTED from Refinitive'!$B$9*'ISSUE SCORE from EIKON'!BX42)+(0.5*'WEIGHTED from Refinitive'!$B$10*'ISSUE SCORE from EIKON'!CM42)+('WEIGHTED from Refinitive'!$B$11*'ISSUE SCORE from EIKON'!DB42)+(2/5*'WEIGHTED from Refinitive'!$B$14*'ISSUE SCORE from EIKON'!DQ42)+('WEIGHTED from Refinitive'!$B$15*'ISSUE SCORE from EIKON'!EF42)+('WEIGHTED from Refinitive'!$B$16*'ISSUE SCORE from EIKON'!EU42)</f>
        <v>48.286440191018748</v>
      </c>
      <c r="L45" s="1">
        <f>('WEIGHTED from Refinitive'!$B$4*(2/3)*'ISSUE SCORE from EIKON'!AF42)+('WEIGHTED from Refinitive'!$B$5*(2/3)*'ISSUE SCORE from EIKON'!AU42)+('WEIGHTED from Refinitive'!$B$8*(2/3)*'ISSUE SCORE from EIKON'!BJ42)+('WEIGHTED from Refinitive'!$B$9*'ISSUE SCORE from EIKON'!BY42)+(0.5*'WEIGHTED from Refinitive'!$B$10*'ISSUE SCORE from EIKON'!CN42)+('WEIGHTED from Refinitive'!$B$11*'ISSUE SCORE from EIKON'!DC42)+(2/5*'WEIGHTED from Refinitive'!$B$14*'ISSUE SCORE from EIKON'!DR42)+('WEIGHTED from Refinitive'!$B$15*'ISSUE SCORE from EIKON'!EG42)+('WEIGHTED from Refinitive'!$B$16*'ISSUE SCORE from EIKON'!EV42)</f>
        <v>47.562262079882892</v>
      </c>
      <c r="M45" s="1">
        <f>('WEIGHTED from Refinitive'!$B$4*(2/3)*'ISSUE SCORE from EIKON'!AG42)+('WEIGHTED from Refinitive'!$B$5*(2/3)*'ISSUE SCORE from EIKON'!AV42)+('WEIGHTED from Refinitive'!$B$8*(2/3)*'ISSUE SCORE from EIKON'!BK42)+('WEIGHTED from Refinitive'!$B$9*'ISSUE SCORE from EIKON'!BZ42)+(0.5*'WEIGHTED from Refinitive'!$B$10*'ISSUE SCORE from EIKON'!CO42)+('WEIGHTED from Refinitive'!$B$11*'ISSUE SCORE from EIKON'!DD42)+(2/5*'WEIGHTED from Refinitive'!$B$14*'ISSUE SCORE from EIKON'!DS42)+('WEIGHTED from Refinitive'!$B$15*'ISSUE SCORE from EIKON'!EH42)+('WEIGHTED from Refinitive'!$B$16*'ISSUE SCORE from EIKON'!EW42)</f>
        <v>45.478137952608094</v>
      </c>
      <c r="N45" s="1">
        <f>('WEIGHTED from Refinitive'!$B$4*(2/3)*'ISSUE SCORE from EIKON'!AH42)+('WEIGHTED from Refinitive'!$B$5*(2/3)*'ISSUE SCORE from EIKON'!AW42)+('WEIGHTED from Refinitive'!$B$8*(2/3)*'ISSUE SCORE from EIKON'!BL42)+('WEIGHTED from Refinitive'!$B$9*'ISSUE SCORE from EIKON'!CA42)+(0.5*'WEIGHTED from Refinitive'!$B$10*'ISSUE SCORE from EIKON'!CP42)+('WEIGHTED from Refinitive'!$B$11*'ISSUE SCORE from EIKON'!DE42)+(2/5*'WEIGHTED from Refinitive'!$B$14*'ISSUE SCORE from EIKON'!DT42)+('WEIGHTED from Refinitive'!$B$15*'ISSUE SCORE from EIKON'!EI42)+('WEIGHTED from Refinitive'!$B$16*'ISSUE SCORE from EIKON'!EX42)</f>
        <v>45.79196969696968</v>
      </c>
      <c r="O45" s="1">
        <f>('WEIGHTED from Refinitive'!$B$4*(2/3)*'ISSUE SCORE from EIKON'!AI42)+('WEIGHTED from Refinitive'!$B$5*(2/3)*'ISSUE SCORE from EIKON'!AX42)+('WEIGHTED from Refinitive'!$B$8*(2/3)*'ISSUE SCORE from EIKON'!BM42)+('WEIGHTED from Refinitive'!$B$9*'ISSUE SCORE from EIKON'!CB42)+(0.5*'WEIGHTED from Refinitive'!$B$10*'ISSUE SCORE from EIKON'!CQ42)+('WEIGHTED from Refinitive'!$B$11*'ISSUE SCORE from EIKON'!DF42)+(2/5*'WEIGHTED from Refinitive'!$B$14*'ISSUE SCORE from EIKON'!DU42)+('WEIGHTED from Refinitive'!$B$15*'ISSUE SCORE from EIKON'!EJ42)+('WEIGHTED from Refinitive'!$B$16*'ISSUE SCORE from EIKON'!EY42)</f>
        <v>48.676512665928421</v>
      </c>
      <c r="P45" s="1">
        <f>('WEIGHTED from Refinitive'!$B$4*(2/3)*'ISSUE SCORE from EIKON'!AJ42)+('WEIGHTED from Refinitive'!$B$5*(2/3)*'ISSUE SCORE from EIKON'!AY42)+('WEIGHTED from Refinitive'!$B$8*(2/3)*'ISSUE SCORE from EIKON'!BN42)+('WEIGHTED from Refinitive'!$B$9*'ISSUE SCORE from EIKON'!CC42)+(0.5*'WEIGHTED from Refinitive'!$B$10*'ISSUE SCORE from EIKON'!CR42)+('WEIGHTED from Refinitive'!$B$11*'ISSUE SCORE from EIKON'!DG42)+(2/5*'WEIGHTED from Refinitive'!$B$14*'ISSUE SCORE from EIKON'!DV42)+('WEIGHTED from Refinitive'!$B$15*'ISSUE SCORE from EIKON'!EK42)+('WEIGHTED from Refinitive'!$B$16*'ISSUE SCORE from EIKON'!EZ42)</f>
        <v>0</v>
      </c>
    </row>
    <row r="46" spans="1:16" ht="15">
      <c r="A46" s="1" t="s">
        <v>675</v>
      </c>
      <c r="B46" s="1">
        <f>('WEIGHTED from Refinitive'!$B$4*(2/3)*'ISSUE SCORE from EIKON'!V43)+('WEIGHTED from Refinitive'!$B$5*(2/3)*'ISSUE SCORE from EIKON'!AK43)+('WEIGHTED from Refinitive'!$B$8*(2/3)*'ISSUE SCORE from EIKON'!AZ43)+('WEIGHTED from Refinitive'!$B$9*'ISSUE SCORE from EIKON'!BO43)+(0.5*'WEIGHTED from Refinitive'!$B$10*'ISSUE SCORE from EIKON'!CD43)+('WEIGHTED from Refinitive'!$B$11*'ISSUE SCORE from EIKON'!CS43)+(2/5*'WEIGHTED from Refinitive'!$B$14*'ISSUE SCORE from EIKON'!DH43)+('WEIGHTED from Refinitive'!$B$15*'ISSUE SCORE from EIKON'!DW43)+('WEIGHTED from Refinitive'!$B$16*'ISSUE SCORE from EIKON'!EL43)</f>
        <v>29.466793791118402</v>
      </c>
      <c r="C46" s="1">
        <f>('WEIGHTED from Refinitive'!$B$4*(2/3)*'ISSUE SCORE from EIKON'!W43)+('WEIGHTED from Refinitive'!$B$5*(2/3)*'ISSUE SCORE from EIKON'!AL43)+('WEIGHTED from Refinitive'!$B$8*(2/3)*'ISSUE SCORE from EIKON'!BA43)+('WEIGHTED from Refinitive'!$B$9*'ISSUE SCORE from EIKON'!BP43)+(0.5*'WEIGHTED from Refinitive'!$B$10*'ISSUE SCORE from EIKON'!CE43)+('WEIGHTED from Refinitive'!$B$11*'ISSUE SCORE from EIKON'!CT43)+(2/5*'WEIGHTED from Refinitive'!$B$14*'ISSUE SCORE from EIKON'!DI43)+('WEIGHTED from Refinitive'!$B$15*'ISSUE SCORE from EIKON'!DX43)+('WEIGHTED from Refinitive'!$B$16*'ISSUE SCORE from EIKON'!EM43)</f>
        <v>21.254184066158984</v>
      </c>
      <c r="D46" s="1">
        <f>('WEIGHTED from Refinitive'!$B$4*(2/3)*'ISSUE SCORE from EIKON'!X43)+('WEIGHTED from Refinitive'!$B$5*(2/3)*'ISSUE SCORE from EIKON'!AM43)+('WEIGHTED from Refinitive'!$B$8*(2/3)*'ISSUE SCORE from EIKON'!BB43)+('WEIGHTED from Refinitive'!$B$9*'ISSUE SCORE from EIKON'!BQ43)+(0.5*'WEIGHTED from Refinitive'!$B$10*'ISSUE SCORE from EIKON'!CF43)+('WEIGHTED from Refinitive'!$B$11*'ISSUE SCORE from EIKON'!CU43)+(2/5*'WEIGHTED from Refinitive'!$B$14*'ISSUE SCORE from EIKON'!DJ43)+('WEIGHTED from Refinitive'!$B$15*'ISSUE SCORE from EIKON'!DY43)+('WEIGHTED from Refinitive'!$B$16*'ISSUE SCORE from EIKON'!EN43)</f>
        <v>21.191534028540058</v>
      </c>
      <c r="E46" s="1">
        <f>('WEIGHTED from Refinitive'!$B$4*(2/3)*'ISSUE SCORE from EIKON'!Y43)+('WEIGHTED from Refinitive'!$B$5*(2/3)*'ISSUE SCORE from EIKON'!AN43)+('WEIGHTED from Refinitive'!$B$8*(2/3)*'ISSUE SCORE from EIKON'!BC43)+('WEIGHTED from Refinitive'!$B$9*'ISSUE SCORE from EIKON'!BR43)+(0.5*'WEIGHTED from Refinitive'!$B$10*'ISSUE SCORE from EIKON'!CG43)+('WEIGHTED from Refinitive'!$B$11*'ISSUE SCORE from EIKON'!CV43)+(2/5*'WEIGHTED from Refinitive'!$B$14*'ISSUE SCORE from EIKON'!DK43)+('WEIGHTED from Refinitive'!$B$15*'ISSUE SCORE from EIKON'!DZ43)+('WEIGHTED from Refinitive'!$B$16*'ISSUE SCORE from EIKON'!EO43)</f>
        <v>20.970757740880799</v>
      </c>
      <c r="F46" s="1">
        <f>('WEIGHTED from Refinitive'!$B$4*(2/3)*'ISSUE SCORE from EIKON'!Z43)+('WEIGHTED from Refinitive'!$B$5*(2/3)*'ISSUE SCORE from EIKON'!AO43)+('WEIGHTED from Refinitive'!$B$8*(2/3)*'ISSUE SCORE from EIKON'!BD43)+('WEIGHTED from Refinitive'!$B$9*'ISSUE SCORE from EIKON'!BS43)+(0.5*'WEIGHTED from Refinitive'!$B$10*'ISSUE SCORE from EIKON'!CH43)+('WEIGHTED from Refinitive'!$B$11*'ISSUE SCORE from EIKON'!CW43)+(2/5*'WEIGHTED from Refinitive'!$B$14*'ISSUE SCORE from EIKON'!DL43)+('WEIGHTED from Refinitive'!$B$15*'ISSUE SCORE from EIKON'!EA43)+('WEIGHTED from Refinitive'!$B$16*'ISSUE SCORE from EIKON'!EP43)</f>
        <v>21.666460913214063</v>
      </c>
      <c r="G46" s="1">
        <f>('WEIGHTED from Refinitive'!$B$4*(2/3)*'ISSUE SCORE from EIKON'!AA43)+('WEIGHTED from Refinitive'!$B$5*(2/3)*'ISSUE SCORE from EIKON'!AP43)+('WEIGHTED from Refinitive'!$B$8*(2/3)*'ISSUE SCORE from EIKON'!BE43)+('WEIGHTED from Refinitive'!$B$9*'ISSUE SCORE from EIKON'!BT43)+(0.5*'WEIGHTED from Refinitive'!$B$10*'ISSUE SCORE from EIKON'!CI43)+('WEIGHTED from Refinitive'!$B$11*'ISSUE SCORE from EIKON'!CX43)+(2/5*'WEIGHTED from Refinitive'!$B$14*'ISSUE SCORE from EIKON'!DM43)+('WEIGHTED from Refinitive'!$B$15*'ISSUE SCORE from EIKON'!EB43)+('WEIGHTED from Refinitive'!$B$16*'ISSUE SCORE from EIKON'!EQ43)</f>
        <v>19.690377738203811</v>
      </c>
      <c r="H46" s="1">
        <f>('WEIGHTED from Refinitive'!$B$4*(2/3)*'ISSUE SCORE from EIKON'!AB43)+('WEIGHTED from Refinitive'!$B$5*(2/3)*'ISSUE SCORE from EIKON'!AQ43)+('WEIGHTED from Refinitive'!$B$8*(2/3)*'ISSUE SCORE from EIKON'!BF43)+('WEIGHTED from Refinitive'!$B$9*'ISSUE SCORE from EIKON'!BU43)+(0.5*'WEIGHTED from Refinitive'!$B$10*'ISSUE SCORE from EIKON'!CJ43)+('WEIGHTED from Refinitive'!$B$11*'ISSUE SCORE from EIKON'!CY43)+(2/5*'WEIGHTED from Refinitive'!$B$14*'ISSUE SCORE from EIKON'!DN43)+('WEIGHTED from Refinitive'!$B$15*'ISSUE SCORE from EIKON'!EC43)+('WEIGHTED from Refinitive'!$B$16*'ISSUE SCORE from EIKON'!ER43)</f>
        <v>25.000176203691446</v>
      </c>
      <c r="I46" s="1">
        <f>('WEIGHTED from Refinitive'!$B$4*(2/3)*'ISSUE SCORE from EIKON'!AC43)+('WEIGHTED from Refinitive'!$B$5*(2/3)*'ISSUE SCORE from EIKON'!AR43)+('WEIGHTED from Refinitive'!$B$8*(2/3)*'ISSUE SCORE from EIKON'!BG43)+('WEIGHTED from Refinitive'!$B$9*'ISSUE SCORE from EIKON'!BV43)+(0.5*'WEIGHTED from Refinitive'!$B$10*'ISSUE SCORE from EIKON'!CK43)+('WEIGHTED from Refinitive'!$B$11*'ISSUE SCORE from EIKON'!CZ43)+(2/5*'WEIGHTED from Refinitive'!$B$14*'ISSUE SCORE from EIKON'!DO43)+('WEIGHTED from Refinitive'!$B$15*'ISSUE SCORE from EIKON'!ED43)+('WEIGHTED from Refinitive'!$B$16*'ISSUE SCORE from EIKON'!ES43)</f>
        <v>24.50053770648076</v>
      </c>
      <c r="J46" s="1">
        <f>('WEIGHTED from Refinitive'!$B$4*(2/3)*'ISSUE SCORE from EIKON'!AD43)+('WEIGHTED from Refinitive'!$B$5*(2/3)*'ISSUE SCORE from EIKON'!AS43)+('WEIGHTED from Refinitive'!$B$8*(2/3)*'ISSUE SCORE from EIKON'!BH43)+('WEIGHTED from Refinitive'!$B$9*'ISSUE SCORE from EIKON'!BW43)+(0.5*'WEIGHTED from Refinitive'!$B$10*'ISSUE SCORE from EIKON'!CL43)+('WEIGHTED from Refinitive'!$B$11*'ISSUE SCORE from EIKON'!DA43)+(2/5*'WEIGHTED from Refinitive'!$B$14*'ISSUE SCORE from EIKON'!DP43)+('WEIGHTED from Refinitive'!$B$15*'ISSUE SCORE from EIKON'!EE43)+('WEIGHTED from Refinitive'!$B$16*'ISSUE SCORE from EIKON'!ET43)</f>
        <v>23.434169339510554</v>
      </c>
      <c r="K46" s="1">
        <f>('WEIGHTED from Refinitive'!$B$4*(2/3)*'ISSUE SCORE from EIKON'!AE43)+('WEIGHTED from Refinitive'!$B$5*(2/3)*'ISSUE SCORE from EIKON'!AT43)+('WEIGHTED from Refinitive'!$B$8*(2/3)*'ISSUE SCORE from EIKON'!BI43)+('WEIGHTED from Refinitive'!$B$9*'ISSUE SCORE from EIKON'!BX43)+(0.5*'WEIGHTED from Refinitive'!$B$10*'ISSUE SCORE from EIKON'!CM43)+('WEIGHTED from Refinitive'!$B$11*'ISSUE SCORE from EIKON'!DB43)+(2/5*'WEIGHTED from Refinitive'!$B$14*'ISSUE SCORE from EIKON'!DQ43)+('WEIGHTED from Refinitive'!$B$15*'ISSUE SCORE from EIKON'!EF43)+('WEIGHTED from Refinitive'!$B$16*'ISSUE SCORE from EIKON'!EU43)</f>
        <v>19.380379774687537</v>
      </c>
      <c r="L46" s="1">
        <f>('WEIGHTED from Refinitive'!$B$4*(2/3)*'ISSUE SCORE from EIKON'!AF43)+('WEIGHTED from Refinitive'!$B$5*(2/3)*'ISSUE SCORE from EIKON'!AU43)+('WEIGHTED from Refinitive'!$B$8*(2/3)*'ISSUE SCORE from EIKON'!BJ43)+('WEIGHTED from Refinitive'!$B$9*'ISSUE SCORE from EIKON'!BY43)+(0.5*'WEIGHTED from Refinitive'!$B$10*'ISSUE SCORE from EIKON'!CN43)+('WEIGHTED from Refinitive'!$B$11*'ISSUE SCORE from EIKON'!DC43)+(2/5*'WEIGHTED from Refinitive'!$B$14*'ISSUE SCORE from EIKON'!DR43)+('WEIGHTED from Refinitive'!$B$15*'ISSUE SCORE from EIKON'!EG43)+('WEIGHTED from Refinitive'!$B$16*'ISSUE SCORE from EIKON'!EV43)</f>
        <v>21.340754505062492</v>
      </c>
      <c r="M46" s="1">
        <f>('WEIGHTED from Refinitive'!$B$4*(2/3)*'ISSUE SCORE from EIKON'!AG43)+('WEIGHTED from Refinitive'!$B$5*(2/3)*'ISSUE SCORE from EIKON'!AV43)+('WEIGHTED from Refinitive'!$B$8*(2/3)*'ISSUE SCORE from EIKON'!BK43)+('WEIGHTED from Refinitive'!$B$9*'ISSUE SCORE from EIKON'!BZ43)+(0.5*'WEIGHTED from Refinitive'!$B$10*'ISSUE SCORE from EIKON'!CO43)+('WEIGHTED from Refinitive'!$B$11*'ISSUE SCORE from EIKON'!DD43)+(2/5*'WEIGHTED from Refinitive'!$B$14*'ISSUE SCORE from EIKON'!DS43)+('WEIGHTED from Refinitive'!$B$15*'ISSUE SCORE from EIKON'!EH43)+('WEIGHTED from Refinitive'!$B$16*'ISSUE SCORE from EIKON'!EW43)</f>
        <v>0</v>
      </c>
      <c r="N46" s="1">
        <f>('WEIGHTED from Refinitive'!$B$4*(2/3)*'ISSUE SCORE from EIKON'!AH43)+('WEIGHTED from Refinitive'!$B$5*(2/3)*'ISSUE SCORE from EIKON'!AW43)+('WEIGHTED from Refinitive'!$B$8*(2/3)*'ISSUE SCORE from EIKON'!BL43)+('WEIGHTED from Refinitive'!$B$9*'ISSUE SCORE from EIKON'!CA43)+(0.5*'WEIGHTED from Refinitive'!$B$10*'ISSUE SCORE from EIKON'!CP43)+('WEIGHTED from Refinitive'!$B$11*'ISSUE SCORE from EIKON'!DE43)+(2/5*'WEIGHTED from Refinitive'!$B$14*'ISSUE SCORE from EIKON'!DT43)+('WEIGHTED from Refinitive'!$B$15*'ISSUE SCORE from EIKON'!EI43)+('WEIGHTED from Refinitive'!$B$16*'ISSUE SCORE from EIKON'!EX43)</f>
        <v>0</v>
      </c>
      <c r="O46" s="1">
        <f>('WEIGHTED from Refinitive'!$B$4*(2/3)*'ISSUE SCORE from EIKON'!AI43)+('WEIGHTED from Refinitive'!$B$5*(2/3)*'ISSUE SCORE from EIKON'!AX43)+('WEIGHTED from Refinitive'!$B$8*(2/3)*'ISSUE SCORE from EIKON'!BM43)+('WEIGHTED from Refinitive'!$B$9*'ISSUE SCORE from EIKON'!CB43)+(0.5*'WEIGHTED from Refinitive'!$B$10*'ISSUE SCORE from EIKON'!CQ43)+('WEIGHTED from Refinitive'!$B$11*'ISSUE SCORE from EIKON'!DF43)+(2/5*'WEIGHTED from Refinitive'!$B$14*'ISSUE SCORE from EIKON'!DU43)+('WEIGHTED from Refinitive'!$B$15*'ISSUE SCORE from EIKON'!EJ43)+('WEIGHTED from Refinitive'!$B$16*'ISSUE SCORE from EIKON'!EY43)</f>
        <v>0</v>
      </c>
      <c r="P46" s="1">
        <f>('WEIGHTED from Refinitive'!$B$4*(2/3)*'ISSUE SCORE from EIKON'!AJ43)+('WEIGHTED from Refinitive'!$B$5*(2/3)*'ISSUE SCORE from EIKON'!AY43)+('WEIGHTED from Refinitive'!$B$8*(2/3)*'ISSUE SCORE from EIKON'!BN43)+('WEIGHTED from Refinitive'!$B$9*'ISSUE SCORE from EIKON'!CC43)+(0.5*'WEIGHTED from Refinitive'!$B$10*'ISSUE SCORE from EIKON'!CR43)+('WEIGHTED from Refinitive'!$B$11*'ISSUE SCORE from EIKON'!DG43)+(2/5*'WEIGHTED from Refinitive'!$B$14*'ISSUE SCORE from EIKON'!DV43)+('WEIGHTED from Refinitive'!$B$15*'ISSUE SCORE from EIKON'!EK43)+('WEIGHTED from Refinitive'!$B$16*'ISSUE SCORE from EIKON'!EZ43)</f>
        <v>0</v>
      </c>
    </row>
    <row r="47" spans="1:16" ht="15">
      <c r="A47" s="1" t="s">
        <v>954</v>
      </c>
      <c r="B47" s="1">
        <f>('WEIGHTED from Refinitive'!$B$4*(2/3)*'ISSUE SCORE from EIKON'!V44)+('WEIGHTED from Refinitive'!$B$5*(2/3)*'ISSUE SCORE from EIKON'!AK44)+('WEIGHTED from Refinitive'!$B$8*(2/3)*'ISSUE SCORE from EIKON'!AZ44)+('WEIGHTED from Refinitive'!$B$9*'ISSUE SCORE from EIKON'!BO44)+(0.5*'WEIGHTED from Refinitive'!$B$10*'ISSUE SCORE from EIKON'!CD44)+('WEIGHTED from Refinitive'!$B$11*'ISSUE SCORE from EIKON'!CS44)+(2/5*'WEIGHTED from Refinitive'!$B$14*'ISSUE SCORE from EIKON'!DH44)+('WEIGHTED from Refinitive'!$B$15*'ISSUE SCORE from EIKON'!DW44)+('WEIGHTED from Refinitive'!$B$16*'ISSUE SCORE from EIKON'!EL44)</f>
        <v>31.723101365088894</v>
      </c>
      <c r="C47" s="1">
        <f>('WEIGHTED from Refinitive'!$B$4*(2/3)*'ISSUE SCORE from EIKON'!W44)+('WEIGHTED from Refinitive'!$B$5*(2/3)*'ISSUE SCORE from EIKON'!AL44)+('WEIGHTED from Refinitive'!$B$8*(2/3)*'ISSUE SCORE from EIKON'!BA44)+('WEIGHTED from Refinitive'!$B$9*'ISSUE SCORE from EIKON'!BP44)+(0.5*'WEIGHTED from Refinitive'!$B$10*'ISSUE SCORE from EIKON'!CE44)+('WEIGHTED from Refinitive'!$B$11*'ISSUE SCORE from EIKON'!CT44)+(2/5*'WEIGHTED from Refinitive'!$B$14*'ISSUE SCORE from EIKON'!DI44)+('WEIGHTED from Refinitive'!$B$15*'ISSUE SCORE from EIKON'!DX44)+('WEIGHTED from Refinitive'!$B$16*'ISSUE SCORE from EIKON'!EM44)</f>
        <v>31.088102885175665</v>
      </c>
      <c r="D47" s="1">
        <f>('WEIGHTED from Refinitive'!$B$4*(2/3)*'ISSUE SCORE from EIKON'!X44)+('WEIGHTED from Refinitive'!$B$5*(2/3)*'ISSUE SCORE from EIKON'!AM44)+('WEIGHTED from Refinitive'!$B$8*(2/3)*'ISSUE SCORE from EIKON'!BB44)+('WEIGHTED from Refinitive'!$B$9*'ISSUE SCORE from EIKON'!BQ44)+(0.5*'WEIGHTED from Refinitive'!$B$10*'ISSUE SCORE from EIKON'!CF44)+('WEIGHTED from Refinitive'!$B$11*'ISSUE SCORE from EIKON'!CU44)+(2/5*'WEIGHTED from Refinitive'!$B$14*'ISSUE SCORE from EIKON'!DJ44)+('WEIGHTED from Refinitive'!$B$15*'ISSUE SCORE from EIKON'!DY44)+('WEIGHTED from Refinitive'!$B$16*'ISSUE SCORE from EIKON'!EN44)</f>
        <v>35.373956955580596</v>
      </c>
      <c r="E47" s="1">
        <f>('WEIGHTED from Refinitive'!$B$4*(2/3)*'ISSUE SCORE from EIKON'!Y44)+('WEIGHTED from Refinitive'!$B$5*(2/3)*'ISSUE SCORE from EIKON'!AN44)+('WEIGHTED from Refinitive'!$B$8*(2/3)*'ISSUE SCORE from EIKON'!BC44)+('WEIGHTED from Refinitive'!$B$9*'ISSUE SCORE from EIKON'!BR44)+(0.5*'WEIGHTED from Refinitive'!$B$10*'ISSUE SCORE from EIKON'!CG44)+('WEIGHTED from Refinitive'!$B$11*'ISSUE SCORE from EIKON'!CV44)+(2/5*'WEIGHTED from Refinitive'!$B$14*'ISSUE SCORE from EIKON'!DK44)+('WEIGHTED from Refinitive'!$B$15*'ISSUE SCORE from EIKON'!DZ44)+('WEIGHTED from Refinitive'!$B$16*'ISSUE SCORE from EIKON'!EO44)</f>
        <v>34.155705070337746</v>
      </c>
      <c r="F47" s="1">
        <f>('WEIGHTED from Refinitive'!$B$4*(2/3)*'ISSUE SCORE from EIKON'!Z44)+('WEIGHTED from Refinitive'!$B$5*(2/3)*'ISSUE SCORE from EIKON'!AO44)+('WEIGHTED from Refinitive'!$B$8*(2/3)*'ISSUE SCORE from EIKON'!BD44)+('WEIGHTED from Refinitive'!$B$9*'ISSUE SCORE from EIKON'!BS44)+(0.5*'WEIGHTED from Refinitive'!$B$10*'ISSUE SCORE from EIKON'!CH44)+('WEIGHTED from Refinitive'!$B$11*'ISSUE SCORE from EIKON'!CW44)+(2/5*'WEIGHTED from Refinitive'!$B$14*'ISSUE SCORE from EIKON'!DL44)+('WEIGHTED from Refinitive'!$B$15*'ISSUE SCORE from EIKON'!EA44)+('WEIGHTED from Refinitive'!$B$16*'ISSUE SCORE from EIKON'!EP44)</f>
        <v>24.868507133891725</v>
      </c>
      <c r="G47" s="1">
        <f>('WEIGHTED from Refinitive'!$B$4*(2/3)*'ISSUE SCORE from EIKON'!AA44)+('WEIGHTED from Refinitive'!$B$5*(2/3)*'ISSUE SCORE from EIKON'!AP44)+('WEIGHTED from Refinitive'!$B$8*(2/3)*'ISSUE SCORE from EIKON'!BE44)+('WEIGHTED from Refinitive'!$B$9*'ISSUE SCORE from EIKON'!BT44)+(0.5*'WEIGHTED from Refinitive'!$B$10*'ISSUE SCORE from EIKON'!CI44)+('WEIGHTED from Refinitive'!$B$11*'ISSUE SCORE from EIKON'!CX44)+(2/5*'WEIGHTED from Refinitive'!$B$14*'ISSUE SCORE from EIKON'!DM44)+('WEIGHTED from Refinitive'!$B$15*'ISSUE SCORE from EIKON'!EB44)+('WEIGHTED from Refinitive'!$B$16*'ISSUE SCORE from EIKON'!EQ44)</f>
        <v>26.746913204998293</v>
      </c>
      <c r="H47" s="1">
        <f>('WEIGHTED from Refinitive'!$B$4*(2/3)*'ISSUE SCORE from EIKON'!AB44)+('WEIGHTED from Refinitive'!$B$5*(2/3)*'ISSUE SCORE from EIKON'!AQ44)+('WEIGHTED from Refinitive'!$B$8*(2/3)*'ISSUE SCORE from EIKON'!BF44)+('WEIGHTED from Refinitive'!$B$9*'ISSUE SCORE from EIKON'!BU44)+(0.5*'WEIGHTED from Refinitive'!$B$10*'ISSUE SCORE from EIKON'!CJ44)+('WEIGHTED from Refinitive'!$B$11*'ISSUE SCORE from EIKON'!CY44)+(2/5*'WEIGHTED from Refinitive'!$B$14*'ISSUE SCORE from EIKON'!DN44)+('WEIGHTED from Refinitive'!$B$15*'ISSUE SCORE from EIKON'!EC44)+('WEIGHTED from Refinitive'!$B$16*'ISSUE SCORE from EIKON'!ER44)</f>
        <v>14.384463817953778</v>
      </c>
      <c r="I47" s="1">
        <f>('WEIGHTED from Refinitive'!$B$4*(2/3)*'ISSUE SCORE from EIKON'!AC44)+('WEIGHTED from Refinitive'!$B$5*(2/3)*'ISSUE SCORE from EIKON'!AR44)+('WEIGHTED from Refinitive'!$B$8*(2/3)*'ISSUE SCORE from EIKON'!BG44)+('WEIGHTED from Refinitive'!$B$9*'ISSUE SCORE from EIKON'!BV44)+(0.5*'WEIGHTED from Refinitive'!$B$10*'ISSUE SCORE from EIKON'!CK44)+('WEIGHTED from Refinitive'!$B$11*'ISSUE SCORE from EIKON'!CZ44)+(2/5*'WEIGHTED from Refinitive'!$B$14*'ISSUE SCORE from EIKON'!DO44)+('WEIGHTED from Refinitive'!$B$15*'ISSUE SCORE from EIKON'!ED44)+('WEIGHTED from Refinitive'!$B$16*'ISSUE SCORE from EIKON'!ES44)</f>
        <v>16.832547814207643</v>
      </c>
      <c r="J47" s="1">
        <f>('WEIGHTED from Refinitive'!$B$4*(2/3)*'ISSUE SCORE from EIKON'!AD44)+('WEIGHTED from Refinitive'!$B$5*(2/3)*'ISSUE SCORE from EIKON'!AS44)+('WEIGHTED from Refinitive'!$B$8*(2/3)*'ISSUE SCORE from EIKON'!BH44)+('WEIGHTED from Refinitive'!$B$9*'ISSUE SCORE from EIKON'!BW44)+(0.5*'WEIGHTED from Refinitive'!$B$10*'ISSUE SCORE from EIKON'!CL44)+('WEIGHTED from Refinitive'!$B$11*'ISSUE SCORE from EIKON'!DA44)+(2/5*'WEIGHTED from Refinitive'!$B$14*'ISSUE SCORE from EIKON'!DP44)+('WEIGHTED from Refinitive'!$B$15*'ISSUE SCORE from EIKON'!EE44)+('WEIGHTED from Refinitive'!$B$16*'ISSUE SCORE from EIKON'!ET44)</f>
        <v>22.298161268555983</v>
      </c>
      <c r="K47" s="1">
        <f>('WEIGHTED from Refinitive'!$B$4*(2/3)*'ISSUE SCORE from EIKON'!AE44)+('WEIGHTED from Refinitive'!$B$5*(2/3)*'ISSUE SCORE from EIKON'!AT44)+('WEIGHTED from Refinitive'!$B$8*(2/3)*'ISSUE SCORE from EIKON'!BI44)+('WEIGHTED from Refinitive'!$B$9*'ISSUE SCORE from EIKON'!BX44)+(0.5*'WEIGHTED from Refinitive'!$B$10*'ISSUE SCORE from EIKON'!CM44)+('WEIGHTED from Refinitive'!$B$11*'ISSUE SCORE from EIKON'!DB44)+(2/5*'WEIGHTED from Refinitive'!$B$14*'ISSUE SCORE from EIKON'!DQ44)+('WEIGHTED from Refinitive'!$B$15*'ISSUE SCORE from EIKON'!EF44)+('WEIGHTED from Refinitive'!$B$16*'ISSUE SCORE from EIKON'!EU44)</f>
        <v>20.815142536317495</v>
      </c>
      <c r="L47" s="1">
        <f>('WEIGHTED from Refinitive'!$B$4*(2/3)*'ISSUE SCORE from EIKON'!AF44)+('WEIGHTED from Refinitive'!$B$5*(2/3)*'ISSUE SCORE from EIKON'!AU44)+('WEIGHTED from Refinitive'!$B$8*(2/3)*'ISSUE SCORE from EIKON'!BJ44)+('WEIGHTED from Refinitive'!$B$9*'ISSUE SCORE from EIKON'!BY44)+(0.5*'WEIGHTED from Refinitive'!$B$10*'ISSUE SCORE from EIKON'!CN44)+('WEIGHTED from Refinitive'!$B$11*'ISSUE SCORE from EIKON'!DC44)+(2/5*'WEIGHTED from Refinitive'!$B$14*'ISSUE SCORE from EIKON'!DR44)+('WEIGHTED from Refinitive'!$B$15*'ISSUE SCORE from EIKON'!EG44)+('WEIGHTED from Refinitive'!$B$16*'ISSUE SCORE from EIKON'!EV44)</f>
        <v>22.05512039577313</v>
      </c>
      <c r="M47" s="1">
        <f>('WEIGHTED from Refinitive'!$B$4*(2/3)*'ISSUE SCORE from EIKON'!AG44)+('WEIGHTED from Refinitive'!$B$5*(2/3)*'ISSUE SCORE from EIKON'!AV44)+('WEIGHTED from Refinitive'!$B$8*(2/3)*'ISSUE SCORE from EIKON'!BK44)+('WEIGHTED from Refinitive'!$B$9*'ISSUE SCORE from EIKON'!BZ44)+(0.5*'WEIGHTED from Refinitive'!$B$10*'ISSUE SCORE from EIKON'!CO44)+('WEIGHTED from Refinitive'!$B$11*'ISSUE SCORE from EIKON'!DD44)+(2/5*'WEIGHTED from Refinitive'!$B$14*'ISSUE SCORE from EIKON'!DS44)+('WEIGHTED from Refinitive'!$B$15*'ISSUE SCORE from EIKON'!EH44)+('WEIGHTED from Refinitive'!$B$16*'ISSUE SCORE from EIKON'!EW44)</f>
        <v>17.6278020734837</v>
      </c>
      <c r="N47" s="1">
        <f>('WEIGHTED from Refinitive'!$B$4*(2/3)*'ISSUE SCORE from EIKON'!AH44)+('WEIGHTED from Refinitive'!$B$5*(2/3)*'ISSUE SCORE from EIKON'!AW44)+('WEIGHTED from Refinitive'!$B$8*(2/3)*'ISSUE SCORE from EIKON'!BL44)+('WEIGHTED from Refinitive'!$B$9*'ISSUE SCORE from EIKON'!CA44)+(0.5*'WEIGHTED from Refinitive'!$B$10*'ISSUE SCORE from EIKON'!CP44)+('WEIGHTED from Refinitive'!$B$11*'ISSUE SCORE from EIKON'!DE44)+(2/5*'WEIGHTED from Refinitive'!$B$14*'ISSUE SCORE from EIKON'!DT44)+('WEIGHTED from Refinitive'!$B$15*'ISSUE SCORE from EIKON'!EI44)+('WEIGHTED from Refinitive'!$B$16*'ISSUE SCORE from EIKON'!EX44)</f>
        <v>22.112121212121192</v>
      </c>
      <c r="O47" s="1">
        <f>('WEIGHTED from Refinitive'!$B$4*(2/3)*'ISSUE SCORE from EIKON'!AI44)+('WEIGHTED from Refinitive'!$B$5*(2/3)*'ISSUE SCORE from EIKON'!AX44)+('WEIGHTED from Refinitive'!$B$8*(2/3)*'ISSUE SCORE from EIKON'!BM44)+('WEIGHTED from Refinitive'!$B$9*'ISSUE SCORE from EIKON'!CB44)+(0.5*'WEIGHTED from Refinitive'!$B$10*'ISSUE SCORE from EIKON'!CQ44)+('WEIGHTED from Refinitive'!$B$11*'ISSUE SCORE from EIKON'!DF44)+(2/5*'WEIGHTED from Refinitive'!$B$14*'ISSUE SCORE from EIKON'!DU44)+('WEIGHTED from Refinitive'!$B$15*'ISSUE SCORE from EIKON'!EJ44)+('WEIGHTED from Refinitive'!$B$16*'ISSUE SCORE from EIKON'!EY44)</f>
        <v>27.81169642752112</v>
      </c>
      <c r="P47" s="1">
        <f>('WEIGHTED from Refinitive'!$B$4*(2/3)*'ISSUE SCORE from EIKON'!AJ44)+('WEIGHTED from Refinitive'!$B$5*(2/3)*'ISSUE SCORE from EIKON'!AY44)+('WEIGHTED from Refinitive'!$B$8*(2/3)*'ISSUE SCORE from EIKON'!BN44)+('WEIGHTED from Refinitive'!$B$9*'ISSUE SCORE from EIKON'!CC44)+(0.5*'WEIGHTED from Refinitive'!$B$10*'ISSUE SCORE from EIKON'!CR44)+('WEIGHTED from Refinitive'!$B$11*'ISSUE SCORE from EIKON'!DG44)+(2/5*'WEIGHTED from Refinitive'!$B$14*'ISSUE SCORE from EIKON'!DV44)+('WEIGHTED from Refinitive'!$B$15*'ISSUE SCORE from EIKON'!EK44)+('WEIGHTED from Refinitive'!$B$16*'ISSUE SCORE from EIKON'!EZ44)</f>
        <v>0</v>
      </c>
    </row>
    <row r="48" spans="1:16" ht="15">
      <c r="A48" s="1" t="s">
        <v>681</v>
      </c>
      <c r="B48" s="1">
        <f>('WEIGHTED from Refinitive'!$B$4*(2/3)*'ISSUE SCORE from EIKON'!V45)+('WEIGHTED from Refinitive'!$B$5*(2/3)*'ISSUE SCORE from EIKON'!AK45)+('WEIGHTED from Refinitive'!$B$8*(2/3)*'ISSUE SCORE from EIKON'!AZ45)+('WEIGHTED from Refinitive'!$B$9*'ISSUE SCORE from EIKON'!BO45)+(0.5*'WEIGHTED from Refinitive'!$B$10*'ISSUE SCORE from EIKON'!CD45)+('WEIGHTED from Refinitive'!$B$11*'ISSUE SCORE from EIKON'!CS45)+(2/5*'WEIGHTED from Refinitive'!$B$14*'ISSUE SCORE from EIKON'!DH45)+('WEIGHTED from Refinitive'!$B$15*'ISSUE SCORE from EIKON'!DW45)+('WEIGHTED from Refinitive'!$B$16*'ISSUE SCORE from EIKON'!EL45)</f>
        <v>45.691994645332699</v>
      </c>
      <c r="C48" s="1">
        <f>('WEIGHTED from Refinitive'!$B$4*(2/3)*'ISSUE SCORE from EIKON'!W45)+('WEIGHTED from Refinitive'!$B$5*(2/3)*'ISSUE SCORE from EIKON'!AL45)+('WEIGHTED from Refinitive'!$B$8*(2/3)*'ISSUE SCORE from EIKON'!BA45)+('WEIGHTED from Refinitive'!$B$9*'ISSUE SCORE from EIKON'!BP45)+(0.5*'WEIGHTED from Refinitive'!$B$10*'ISSUE SCORE from EIKON'!CE45)+('WEIGHTED from Refinitive'!$B$11*'ISSUE SCORE from EIKON'!CT45)+(2/5*'WEIGHTED from Refinitive'!$B$14*'ISSUE SCORE from EIKON'!DI45)+('WEIGHTED from Refinitive'!$B$15*'ISSUE SCORE from EIKON'!DX45)+('WEIGHTED from Refinitive'!$B$16*'ISSUE SCORE from EIKON'!EM45)</f>
        <v>45.728249258646358</v>
      </c>
      <c r="D48" s="1">
        <f>('WEIGHTED from Refinitive'!$B$4*(2/3)*'ISSUE SCORE from EIKON'!X45)+('WEIGHTED from Refinitive'!$B$5*(2/3)*'ISSUE SCORE from EIKON'!AM45)+('WEIGHTED from Refinitive'!$B$8*(2/3)*'ISSUE SCORE from EIKON'!BB45)+('WEIGHTED from Refinitive'!$B$9*'ISSUE SCORE from EIKON'!BQ45)+(0.5*'WEIGHTED from Refinitive'!$B$10*'ISSUE SCORE from EIKON'!CF45)+('WEIGHTED from Refinitive'!$B$11*'ISSUE SCORE from EIKON'!CU45)+(2/5*'WEIGHTED from Refinitive'!$B$14*'ISSUE SCORE from EIKON'!DJ45)+('WEIGHTED from Refinitive'!$B$15*'ISSUE SCORE from EIKON'!DY45)+('WEIGHTED from Refinitive'!$B$16*'ISSUE SCORE from EIKON'!EN45)</f>
        <v>46.045497812062955</v>
      </c>
      <c r="E48" s="1">
        <f>('WEIGHTED from Refinitive'!$B$4*(2/3)*'ISSUE SCORE from EIKON'!Y45)+('WEIGHTED from Refinitive'!$B$5*(2/3)*'ISSUE SCORE from EIKON'!AN45)+('WEIGHTED from Refinitive'!$B$8*(2/3)*'ISSUE SCORE from EIKON'!BC45)+('WEIGHTED from Refinitive'!$B$9*'ISSUE SCORE from EIKON'!BR45)+(0.5*'WEIGHTED from Refinitive'!$B$10*'ISSUE SCORE from EIKON'!CG45)+('WEIGHTED from Refinitive'!$B$11*'ISSUE SCORE from EIKON'!CV45)+(2/5*'WEIGHTED from Refinitive'!$B$14*'ISSUE SCORE from EIKON'!DK45)+('WEIGHTED from Refinitive'!$B$15*'ISSUE SCORE from EIKON'!DZ45)+('WEIGHTED from Refinitive'!$B$16*'ISSUE SCORE from EIKON'!EO45)</f>
        <v>48.524755883314256</v>
      </c>
      <c r="F48" s="1">
        <f>('WEIGHTED from Refinitive'!$B$4*(2/3)*'ISSUE SCORE from EIKON'!Z45)+('WEIGHTED from Refinitive'!$B$5*(2/3)*'ISSUE SCORE from EIKON'!AO45)+('WEIGHTED from Refinitive'!$B$8*(2/3)*'ISSUE SCORE from EIKON'!BD45)+('WEIGHTED from Refinitive'!$B$9*'ISSUE SCORE from EIKON'!BS45)+(0.5*'WEIGHTED from Refinitive'!$B$10*'ISSUE SCORE from EIKON'!CH45)+('WEIGHTED from Refinitive'!$B$11*'ISSUE SCORE from EIKON'!CW45)+(2/5*'WEIGHTED from Refinitive'!$B$14*'ISSUE SCORE from EIKON'!DL45)+('WEIGHTED from Refinitive'!$B$15*'ISSUE SCORE from EIKON'!EA45)+('WEIGHTED from Refinitive'!$B$16*'ISSUE SCORE from EIKON'!EP45)</f>
        <v>47.657915669236402</v>
      </c>
      <c r="G48" s="1">
        <f>('WEIGHTED from Refinitive'!$B$4*(2/3)*'ISSUE SCORE from EIKON'!AA45)+('WEIGHTED from Refinitive'!$B$5*(2/3)*'ISSUE SCORE from EIKON'!AP45)+('WEIGHTED from Refinitive'!$B$8*(2/3)*'ISSUE SCORE from EIKON'!BE45)+('WEIGHTED from Refinitive'!$B$9*'ISSUE SCORE from EIKON'!BT45)+(0.5*'WEIGHTED from Refinitive'!$B$10*'ISSUE SCORE from EIKON'!CI45)+('WEIGHTED from Refinitive'!$B$11*'ISSUE SCORE from EIKON'!CX45)+(2/5*'WEIGHTED from Refinitive'!$B$14*'ISSUE SCORE from EIKON'!DM45)+('WEIGHTED from Refinitive'!$B$15*'ISSUE SCORE from EIKON'!EB45)+('WEIGHTED from Refinitive'!$B$16*'ISSUE SCORE from EIKON'!EQ45)</f>
        <v>48.694449269069302</v>
      </c>
      <c r="H48" s="1">
        <f>('WEIGHTED from Refinitive'!$B$4*(2/3)*'ISSUE SCORE from EIKON'!AB45)+('WEIGHTED from Refinitive'!$B$5*(2/3)*'ISSUE SCORE from EIKON'!AQ45)+('WEIGHTED from Refinitive'!$B$8*(2/3)*'ISSUE SCORE from EIKON'!BF45)+('WEIGHTED from Refinitive'!$B$9*'ISSUE SCORE from EIKON'!BU45)+(0.5*'WEIGHTED from Refinitive'!$B$10*'ISSUE SCORE from EIKON'!CJ45)+('WEIGHTED from Refinitive'!$B$11*'ISSUE SCORE from EIKON'!CY45)+(2/5*'WEIGHTED from Refinitive'!$B$14*'ISSUE SCORE from EIKON'!DN45)+('WEIGHTED from Refinitive'!$B$15*'ISSUE SCORE from EIKON'!EC45)+('WEIGHTED from Refinitive'!$B$16*'ISSUE SCORE from EIKON'!ER45)</f>
        <v>40.716849625889331</v>
      </c>
      <c r="I48" s="1">
        <f>('WEIGHTED from Refinitive'!$B$4*(2/3)*'ISSUE SCORE from EIKON'!AC45)+('WEIGHTED from Refinitive'!$B$5*(2/3)*'ISSUE SCORE from EIKON'!AR45)+('WEIGHTED from Refinitive'!$B$8*(2/3)*'ISSUE SCORE from EIKON'!BG45)+('WEIGHTED from Refinitive'!$B$9*'ISSUE SCORE from EIKON'!BV45)+(0.5*'WEIGHTED from Refinitive'!$B$10*'ISSUE SCORE from EIKON'!CK45)+('WEIGHTED from Refinitive'!$B$11*'ISSUE SCORE from EIKON'!CZ45)+(2/5*'WEIGHTED from Refinitive'!$B$14*'ISSUE SCORE from EIKON'!DO45)+('WEIGHTED from Refinitive'!$B$15*'ISSUE SCORE from EIKON'!ED45)+('WEIGHTED from Refinitive'!$B$16*'ISSUE SCORE from EIKON'!ES45)</f>
        <v>32.501296901722746</v>
      </c>
      <c r="J48" s="1">
        <f>('WEIGHTED from Refinitive'!$B$4*(2/3)*'ISSUE SCORE from EIKON'!AD45)+('WEIGHTED from Refinitive'!$B$5*(2/3)*'ISSUE SCORE from EIKON'!AS45)+('WEIGHTED from Refinitive'!$B$8*(2/3)*'ISSUE SCORE from EIKON'!BH45)+('WEIGHTED from Refinitive'!$B$9*'ISSUE SCORE from EIKON'!BW45)+(0.5*'WEIGHTED from Refinitive'!$B$10*'ISSUE SCORE from EIKON'!CL45)+('WEIGHTED from Refinitive'!$B$11*'ISSUE SCORE from EIKON'!DA45)+(2/5*'WEIGHTED from Refinitive'!$B$14*'ISSUE SCORE from EIKON'!DP45)+('WEIGHTED from Refinitive'!$B$15*'ISSUE SCORE from EIKON'!EE45)+('WEIGHTED from Refinitive'!$B$16*'ISSUE SCORE from EIKON'!ET45)</f>
        <v>24.335650385268362</v>
      </c>
      <c r="K48" s="1">
        <f>('WEIGHTED from Refinitive'!$B$4*(2/3)*'ISSUE SCORE from EIKON'!AE45)+('WEIGHTED from Refinitive'!$B$5*(2/3)*'ISSUE SCORE from EIKON'!AT45)+('WEIGHTED from Refinitive'!$B$8*(2/3)*'ISSUE SCORE from EIKON'!BI45)+('WEIGHTED from Refinitive'!$B$9*'ISSUE SCORE from EIKON'!BX45)+(0.5*'WEIGHTED from Refinitive'!$B$10*'ISSUE SCORE from EIKON'!CM45)+('WEIGHTED from Refinitive'!$B$11*'ISSUE SCORE from EIKON'!DB45)+(2/5*'WEIGHTED from Refinitive'!$B$14*'ISSUE SCORE from EIKON'!DQ45)+('WEIGHTED from Refinitive'!$B$15*'ISSUE SCORE from EIKON'!EF45)+('WEIGHTED from Refinitive'!$B$16*'ISSUE SCORE from EIKON'!EU45)</f>
        <v>27.789156149666006</v>
      </c>
      <c r="L48" s="1">
        <f>('WEIGHTED from Refinitive'!$B$4*(2/3)*'ISSUE SCORE from EIKON'!AF45)+('WEIGHTED from Refinitive'!$B$5*(2/3)*'ISSUE SCORE from EIKON'!AU45)+('WEIGHTED from Refinitive'!$B$8*(2/3)*'ISSUE SCORE from EIKON'!BJ45)+('WEIGHTED from Refinitive'!$B$9*'ISSUE SCORE from EIKON'!BY45)+(0.5*'WEIGHTED from Refinitive'!$B$10*'ISSUE SCORE from EIKON'!CN45)+('WEIGHTED from Refinitive'!$B$11*'ISSUE SCORE from EIKON'!DC45)+(2/5*'WEIGHTED from Refinitive'!$B$14*'ISSUE SCORE from EIKON'!DR45)+('WEIGHTED from Refinitive'!$B$15*'ISSUE SCORE from EIKON'!EG45)+('WEIGHTED from Refinitive'!$B$16*'ISSUE SCORE from EIKON'!EV45)</f>
        <v>25.260554031649168</v>
      </c>
      <c r="M48" s="1">
        <f>('WEIGHTED from Refinitive'!$B$4*(2/3)*'ISSUE SCORE from EIKON'!AG45)+('WEIGHTED from Refinitive'!$B$5*(2/3)*'ISSUE SCORE from EIKON'!AV45)+('WEIGHTED from Refinitive'!$B$8*(2/3)*'ISSUE SCORE from EIKON'!BK45)+('WEIGHTED from Refinitive'!$B$9*'ISSUE SCORE from EIKON'!BZ45)+(0.5*'WEIGHTED from Refinitive'!$B$10*'ISSUE SCORE from EIKON'!CO45)+('WEIGHTED from Refinitive'!$B$11*'ISSUE SCORE from EIKON'!DD45)+(2/5*'WEIGHTED from Refinitive'!$B$14*'ISSUE SCORE from EIKON'!DS45)+('WEIGHTED from Refinitive'!$B$15*'ISSUE SCORE from EIKON'!EH45)+('WEIGHTED from Refinitive'!$B$16*'ISSUE SCORE from EIKON'!EW45)</f>
        <v>29.354044707805933</v>
      </c>
      <c r="N48" s="1">
        <f>('WEIGHTED from Refinitive'!$B$4*(2/3)*'ISSUE SCORE from EIKON'!AH45)+('WEIGHTED from Refinitive'!$B$5*(2/3)*'ISSUE SCORE from EIKON'!AW45)+('WEIGHTED from Refinitive'!$B$8*(2/3)*'ISSUE SCORE from EIKON'!BL45)+('WEIGHTED from Refinitive'!$B$9*'ISSUE SCORE from EIKON'!CA45)+(0.5*'WEIGHTED from Refinitive'!$B$10*'ISSUE SCORE from EIKON'!CP45)+('WEIGHTED from Refinitive'!$B$11*'ISSUE SCORE from EIKON'!DE45)+(2/5*'WEIGHTED from Refinitive'!$B$14*'ISSUE SCORE from EIKON'!DT45)+('WEIGHTED from Refinitive'!$B$15*'ISSUE SCORE from EIKON'!EI45)+('WEIGHTED from Refinitive'!$B$16*'ISSUE SCORE from EIKON'!EX45)</f>
        <v>21.556351183063491</v>
      </c>
      <c r="O48" s="1">
        <f>('WEIGHTED from Refinitive'!$B$4*(2/3)*'ISSUE SCORE from EIKON'!AI45)+('WEIGHTED from Refinitive'!$B$5*(2/3)*'ISSUE SCORE from EIKON'!AX45)+('WEIGHTED from Refinitive'!$B$8*(2/3)*'ISSUE SCORE from EIKON'!BM45)+('WEIGHTED from Refinitive'!$B$9*'ISSUE SCORE from EIKON'!CB45)+(0.5*'WEIGHTED from Refinitive'!$B$10*'ISSUE SCORE from EIKON'!CQ45)+('WEIGHTED from Refinitive'!$B$11*'ISSUE SCORE from EIKON'!DF45)+(2/5*'WEIGHTED from Refinitive'!$B$14*'ISSUE SCORE from EIKON'!DU45)+('WEIGHTED from Refinitive'!$B$15*'ISSUE SCORE from EIKON'!EJ45)+('WEIGHTED from Refinitive'!$B$16*'ISSUE SCORE from EIKON'!EY45)</f>
        <v>20.47409732471364</v>
      </c>
      <c r="P48" s="1">
        <f>('WEIGHTED from Refinitive'!$B$4*(2/3)*'ISSUE SCORE from EIKON'!AJ45)+('WEIGHTED from Refinitive'!$B$5*(2/3)*'ISSUE SCORE from EIKON'!AY45)+('WEIGHTED from Refinitive'!$B$8*(2/3)*'ISSUE SCORE from EIKON'!BN45)+('WEIGHTED from Refinitive'!$B$9*'ISSUE SCORE from EIKON'!CC45)+(0.5*'WEIGHTED from Refinitive'!$B$10*'ISSUE SCORE from EIKON'!CR45)+('WEIGHTED from Refinitive'!$B$11*'ISSUE SCORE from EIKON'!DG45)+(2/5*'WEIGHTED from Refinitive'!$B$14*'ISSUE SCORE from EIKON'!DV45)+('WEIGHTED from Refinitive'!$B$15*'ISSUE SCORE from EIKON'!EK45)+('WEIGHTED from Refinitive'!$B$16*'ISSUE SCORE from EIKON'!EZ45)</f>
        <v>30.270790960451961</v>
      </c>
    </row>
    <row r="49" spans="1:16" ht="15">
      <c r="A49" s="1" t="s">
        <v>863</v>
      </c>
      <c r="B49" s="1">
        <f>('WEIGHTED from Refinitive'!$B$4*(2/3)*'ISSUE SCORE from EIKON'!V46)+('WEIGHTED from Refinitive'!$B$5*(2/3)*'ISSUE SCORE from EIKON'!AK46)+('WEIGHTED from Refinitive'!$B$8*(2/3)*'ISSUE SCORE from EIKON'!AZ46)+('WEIGHTED from Refinitive'!$B$9*'ISSUE SCORE from EIKON'!BO46)+(0.5*'WEIGHTED from Refinitive'!$B$10*'ISSUE SCORE from EIKON'!CD46)+('WEIGHTED from Refinitive'!$B$11*'ISSUE SCORE from EIKON'!CS46)+(2/5*'WEIGHTED from Refinitive'!$B$14*'ISSUE SCORE from EIKON'!DH46)+('WEIGHTED from Refinitive'!$B$15*'ISSUE SCORE from EIKON'!DW46)+('WEIGHTED from Refinitive'!$B$16*'ISSUE SCORE from EIKON'!EL46)</f>
        <v>28.79633298338058</v>
      </c>
      <c r="C49" s="1">
        <f>('WEIGHTED from Refinitive'!$B$4*(2/3)*'ISSUE SCORE from EIKON'!W46)+('WEIGHTED from Refinitive'!$B$5*(2/3)*'ISSUE SCORE from EIKON'!AL46)+('WEIGHTED from Refinitive'!$B$8*(2/3)*'ISSUE SCORE from EIKON'!BA46)+('WEIGHTED from Refinitive'!$B$9*'ISSUE SCORE from EIKON'!BP46)+(0.5*'WEIGHTED from Refinitive'!$B$10*'ISSUE SCORE from EIKON'!CE46)+('WEIGHTED from Refinitive'!$B$11*'ISSUE SCORE from EIKON'!CT46)+(2/5*'WEIGHTED from Refinitive'!$B$14*'ISSUE SCORE from EIKON'!DI46)+('WEIGHTED from Refinitive'!$B$15*'ISSUE SCORE from EIKON'!DX46)+('WEIGHTED from Refinitive'!$B$16*'ISSUE SCORE from EIKON'!EM46)</f>
        <v>25.696664185575557</v>
      </c>
      <c r="D49" s="1">
        <f>('WEIGHTED from Refinitive'!$B$4*(2/3)*'ISSUE SCORE from EIKON'!X46)+('WEIGHTED from Refinitive'!$B$5*(2/3)*'ISSUE SCORE from EIKON'!AM46)+('WEIGHTED from Refinitive'!$B$8*(2/3)*'ISSUE SCORE from EIKON'!BB46)+('WEIGHTED from Refinitive'!$B$9*'ISSUE SCORE from EIKON'!BQ46)+(0.5*'WEIGHTED from Refinitive'!$B$10*'ISSUE SCORE from EIKON'!CF46)+('WEIGHTED from Refinitive'!$B$11*'ISSUE SCORE from EIKON'!CU46)+(2/5*'WEIGHTED from Refinitive'!$B$14*'ISSUE SCORE from EIKON'!DJ46)+('WEIGHTED from Refinitive'!$B$15*'ISSUE SCORE from EIKON'!DY46)+('WEIGHTED from Refinitive'!$B$16*'ISSUE SCORE from EIKON'!EN46)</f>
        <v>29.541635736458616</v>
      </c>
      <c r="E49" s="1">
        <f>('WEIGHTED from Refinitive'!$B$4*(2/3)*'ISSUE SCORE from EIKON'!Y46)+('WEIGHTED from Refinitive'!$B$5*(2/3)*'ISSUE SCORE from EIKON'!AN46)+('WEIGHTED from Refinitive'!$B$8*(2/3)*'ISSUE SCORE from EIKON'!BC46)+('WEIGHTED from Refinitive'!$B$9*'ISSUE SCORE from EIKON'!BR46)+(0.5*'WEIGHTED from Refinitive'!$B$10*'ISSUE SCORE from EIKON'!CG46)+('WEIGHTED from Refinitive'!$B$11*'ISSUE SCORE from EIKON'!CV46)+(2/5*'WEIGHTED from Refinitive'!$B$14*'ISSUE SCORE from EIKON'!DK46)+('WEIGHTED from Refinitive'!$B$15*'ISSUE SCORE from EIKON'!DZ46)+('WEIGHTED from Refinitive'!$B$16*'ISSUE SCORE from EIKON'!EO46)</f>
        <v>27.429419854434649</v>
      </c>
      <c r="F49" s="1">
        <f>('WEIGHTED from Refinitive'!$B$4*(2/3)*'ISSUE SCORE from EIKON'!Z46)+('WEIGHTED from Refinitive'!$B$5*(2/3)*'ISSUE SCORE from EIKON'!AO46)+('WEIGHTED from Refinitive'!$B$8*(2/3)*'ISSUE SCORE from EIKON'!BD46)+('WEIGHTED from Refinitive'!$B$9*'ISSUE SCORE from EIKON'!BS46)+(0.5*'WEIGHTED from Refinitive'!$B$10*'ISSUE SCORE from EIKON'!CH46)+('WEIGHTED from Refinitive'!$B$11*'ISSUE SCORE from EIKON'!CW46)+(2/5*'WEIGHTED from Refinitive'!$B$14*'ISSUE SCORE from EIKON'!DL46)+('WEIGHTED from Refinitive'!$B$15*'ISSUE SCORE from EIKON'!EA46)+('WEIGHTED from Refinitive'!$B$16*'ISSUE SCORE from EIKON'!EP46)</f>
        <v>26.853544700913091</v>
      </c>
      <c r="G49" s="1">
        <f>('WEIGHTED from Refinitive'!$B$4*(2/3)*'ISSUE SCORE from EIKON'!AA46)+('WEIGHTED from Refinitive'!$B$5*(2/3)*'ISSUE SCORE from EIKON'!AP46)+('WEIGHTED from Refinitive'!$B$8*(2/3)*'ISSUE SCORE from EIKON'!BE46)+('WEIGHTED from Refinitive'!$B$9*'ISSUE SCORE from EIKON'!BT46)+(0.5*'WEIGHTED from Refinitive'!$B$10*'ISSUE SCORE from EIKON'!CI46)+('WEIGHTED from Refinitive'!$B$11*'ISSUE SCORE from EIKON'!CX46)+(2/5*'WEIGHTED from Refinitive'!$B$14*'ISSUE SCORE from EIKON'!DM46)+('WEIGHTED from Refinitive'!$B$15*'ISSUE SCORE from EIKON'!EB46)+('WEIGHTED from Refinitive'!$B$16*'ISSUE SCORE from EIKON'!EQ46)</f>
        <v>31.190842239435202</v>
      </c>
      <c r="H49" s="1">
        <f>('WEIGHTED from Refinitive'!$B$4*(2/3)*'ISSUE SCORE from EIKON'!AB46)+('WEIGHTED from Refinitive'!$B$5*(2/3)*'ISSUE SCORE from EIKON'!AQ46)+('WEIGHTED from Refinitive'!$B$8*(2/3)*'ISSUE SCORE from EIKON'!BF46)+('WEIGHTED from Refinitive'!$B$9*'ISSUE SCORE from EIKON'!BU46)+(0.5*'WEIGHTED from Refinitive'!$B$10*'ISSUE SCORE from EIKON'!CJ46)+('WEIGHTED from Refinitive'!$B$11*'ISSUE SCORE from EIKON'!CY46)+(2/5*'WEIGHTED from Refinitive'!$B$14*'ISSUE SCORE from EIKON'!DN46)+('WEIGHTED from Refinitive'!$B$15*'ISSUE SCORE from EIKON'!EC46)+('WEIGHTED from Refinitive'!$B$16*'ISSUE SCORE from EIKON'!ER46)</f>
        <v>28.677075978968347</v>
      </c>
      <c r="I49" s="1">
        <f>('WEIGHTED from Refinitive'!$B$4*(2/3)*'ISSUE SCORE from EIKON'!AC46)+('WEIGHTED from Refinitive'!$B$5*(2/3)*'ISSUE SCORE from EIKON'!AR46)+('WEIGHTED from Refinitive'!$B$8*(2/3)*'ISSUE SCORE from EIKON'!BG46)+('WEIGHTED from Refinitive'!$B$9*'ISSUE SCORE from EIKON'!BV46)+(0.5*'WEIGHTED from Refinitive'!$B$10*'ISSUE SCORE from EIKON'!CK46)+('WEIGHTED from Refinitive'!$B$11*'ISSUE SCORE from EIKON'!CZ46)+(2/5*'WEIGHTED from Refinitive'!$B$14*'ISSUE SCORE from EIKON'!DO46)+('WEIGHTED from Refinitive'!$B$15*'ISSUE SCORE from EIKON'!ED46)+('WEIGHTED from Refinitive'!$B$16*'ISSUE SCORE from EIKON'!ES46)</f>
        <v>28.877785346484096</v>
      </c>
      <c r="J49" s="1">
        <f>('WEIGHTED from Refinitive'!$B$4*(2/3)*'ISSUE SCORE from EIKON'!AD46)+('WEIGHTED from Refinitive'!$B$5*(2/3)*'ISSUE SCORE from EIKON'!AS46)+('WEIGHTED from Refinitive'!$B$8*(2/3)*'ISSUE SCORE from EIKON'!BH46)+('WEIGHTED from Refinitive'!$B$9*'ISSUE SCORE from EIKON'!BW46)+(0.5*'WEIGHTED from Refinitive'!$B$10*'ISSUE SCORE from EIKON'!CL46)+('WEIGHTED from Refinitive'!$B$11*'ISSUE SCORE from EIKON'!DA46)+(2/5*'WEIGHTED from Refinitive'!$B$14*'ISSUE SCORE from EIKON'!DP46)+('WEIGHTED from Refinitive'!$B$15*'ISSUE SCORE from EIKON'!EE46)+('WEIGHTED from Refinitive'!$B$16*'ISSUE SCORE from EIKON'!ET46)</f>
        <v>23.525624156545192</v>
      </c>
      <c r="K49" s="1">
        <f>('WEIGHTED from Refinitive'!$B$4*(2/3)*'ISSUE SCORE from EIKON'!AE46)+('WEIGHTED from Refinitive'!$B$5*(2/3)*'ISSUE SCORE from EIKON'!AT46)+('WEIGHTED from Refinitive'!$B$8*(2/3)*'ISSUE SCORE from EIKON'!BI46)+('WEIGHTED from Refinitive'!$B$9*'ISSUE SCORE from EIKON'!BX46)+(0.5*'WEIGHTED from Refinitive'!$B$10*'ISSUE SCORE from EIKON'!CM46)+('WEIGHTED from Refinitive'!$B$11*'ISSUE SCORE from EIKON'!DB46)+(2/5*'WEIGHTED from Refinitive'!$B$14*'ISSUE SCORE from EIKON'!DQ46)+('WEIGHTED from Refinitive'!$B$15*'ISSUE SCORE from EIKON'!EF46)+('WEIGHTED from Refinitive'!$B$16*'ISSUE SCORE from EIKON'!EU46)</f>
        <v>0</v>
      </c>
      <c r="L49" s="1">
        <f>('WEIGHTED from Refinitive'!$B$4*(2/3)*'ISSUE SCORE from EIKON'!AF46)+('WEIGHTED from Refinitive'!$B$5*(2/3)*'ISSUE SCORE from EIKON'!AU46)+('WEIGHTED from Refinitive'!$B$8*(2/3)*'ISSUE SCORE from EIKON'!BJ46)+('WEIGHTED from Refinitive'!$B$9*'ISSUE SCORE from EIKON'!BY46)+(0.5*'WEIGHTED from Refinitive'!$B$10*'ISSUE SCORE from EIKON'!CN46)+('WEIGHTED from Refinitive'!$B$11*'ISSUE SCORE from EIKON'!DC46)+(2/5*'WEIGHTED from Refinitive'!$B$14*'ISSUE SCORE from EIKON'!DR46)+('WEIGHTED from Refinitive'!$B$15*'ISSUE SCORE from EIKON'!EG46)+('WEIGHTED from Refinitive'!$B$16*'ISSUE SCORE from EIKON'!EV46)</f>
        <v>0</v>
      </c>
      <c r="M49" s="1">
        <f>('WEIGHTED from Refinitive'!$B$4*(2/3)*'ISSUE SCORE from EIKON'!AG46)+('WEIGHTED from Refinitive'!$B$5*(2/3)*'ISSUE SCORE from EIKON'!AV46)+('WEIGHTED from Refinitive'!$B$8*(2/3)*'ISSUE SCORE from EIKON'!BK46)+('WEIGHTED from Refinitive'!$B$9*'ISSUE SCORE from EIKON'!BZ46)+(0.5*'WEIGHTED from Refinitive'!$B$10*'ISSUE SCORE from EIKON'!CO46)+('WEIGHTED from Refinitive'!$B$11*'ISSUE SCORE from EIKON'!DD46)+(2/5*'WEIGHTED from Refinitive'!$B$14*'ISSUE SCORE from EIKON'!DS46)+('WEIGHTED from Refinitive'!$B$15*'ISSUE SCORE from EIKON'!EH46)+('WEIGHTED from Refinitive'!$B$16*'ISSUE SCORE from EIKON'!EW46)</f>
        <v>0</v>
      </c>
      <c r="N49" s="1">
        <f>('WEIGHTED from Refinitive'!$B$4*(2/3)*'ISSUE SCORE from EIKON'!AH46)+('WEIGHTED from Refinitive'!$B$5*(2/3)*'ISSUE SCORE from EIKON'!AW46)+('WEIGHTED from Refinitive'!$B$8*(2/3)*'ISSUE SCORE from EIKON'!BL46)+('WEIGHTED from Refinitive'!$B$9*'ISSUE SCORE from EIKON'!CA46)+(0.5*'WEIGHTED from Refinitive'!$B$10*'ISSUE SCORE from EIKON'!CP46)+('WEIGHTED from Refinitive'!$B$11*'ISSUE SCORE from EIKON'!DE46)+(2/5*'WEIGHTED from Refinitive'!$B$14*'ISSUE SCORE from EIKON'!DT46)+('WEIGHTED from Refinitive'!$B$15*'ISSUE SCORE from EIKON'!EI46)+('WEIGHTED from Refinitive'!$B$16*'ISSUE SCORE from EIKON'!EX46)</f>
        <v>0</v>
      </c>
      <c r="O49" s="1">
        <f>('WEIGHTED from Refinitive'!$B$4*(2/3)*'ISSUE SCORE from EIKON'!AI46)+('WEIGHTED from Refinitive'!$B$5*(2/3)*'ISSUE SCORE from EIKON'!AX46)+('WEIGHTED from Refinitive'!$B$8*(2/3)*'ISSUE SCORE from EIKON'!BM46)+('WEIGHTED from Refinitive'!$B$9*'ISSUE SCORE from EIKON'!CB46)+(0.5*'WEIGHTED from Refinitive'!$B$10*'ISSUE SCORE from EIKON'!CQ46)+('WEIGHTED from Refinitive'!$B$11*'ISSUE SCORE from EIKON'!DF46)+(2/5*'WEIGHTED from Refinitive'!$B$14*'ISSUE SCORE from EIKON'!DU46)+('WEIGHTED from Refinitive'!$B$15*'ISSUE SCORE from EIKON'!EJ46)+('WEIGHTED from Refinitive'!$B$16*'ISSUE SCORE from EIKON'!EY46)</f>
        <v>0</v>
      </c>
      <c r="P49" s="1">
        <f>('WEIGHTED from Refinitive'!$B$4*(2/3)*'ISSUE SCORE from EIKON'!AJ46)+('WEIGHTED from Refinitive'!$B$5*(2/3)*'ISSUE SCORE from EIKON'!AY46)+('WEIGHTED from Refinitive'!$B$8*(2/3)*'ISSUE SCORE from EIKON'!BN46)+('WEIGHTED from Refinitive'!$B$9*'ISSUE SCORE from EIKON'!CC46)+(0.5*'WEIGHTED from Refinitive'!$B$10*'ISSUE SCORE from EIKON'!CR46)+('WEIGHTED from Refinitive'!$B$11*'ISSUE SCORE from EIKON'!DG46)+(2/5*'WEIGHTED from Refinitive'!$B$14*'ISSUE SCORE from EIKON'!DV46)+('WEIGHTED from Refinitive'!$B$15*'ISSUE SCORE from EIKON'!EK46)+('WEIGHTED from Refinitive'!$B$16*'ISSUE SCORE from EIKON'!EZ46)</f>
        <v>0</v>
      </c>
    </row>
    <row r="50" spans="1:16" ht="15">
      <c r="A50" s="1" t="s">
        <v>861</v>
      </c>
      <c r="B50" s="1">
        <f>('WEIGHTED from Refinitive'!$B$4*(2/3)*'ISSUE SCORE from EIKON'!V47)+('WEIGHTED from Refinitive'!$B$5*(2/3)*'ISSUE SCORE from EIKON'!AK47)+('WEIGHTED from Refinitive'!$B$8*(2/3)*'ISSUE SCORE from EIKON'!AZ47)+('WEIGHTED from Refinitive'!$B$9*'ISSUE SCORE from EIKON'!BO47)+(0.5*'WEIGHTED from Refinitive'!$B$10*'ISSUE SCORE from EIKON'!CD47)+('WEIGHTED from Refinitive'!$B$11*'ISSUE SCORE from EIKON'!CS47)+(2/5*'WEIGHTED from Refinitive'!$B$14*'ISSUE SCORE from EIKON'!DH47)+('WEIGHTED from Refinitive'!$B$15*'ISSUE SCORE from EIKON'!DW47)+('WEIGHTED from Refinitive'!$B$16*'ISSUE SCORE from EIKON'!EL47)</f>
        <v>37.614704856235981</v>
      </c>
      <c r="C50" s="1">
        <f>('WEIGHTED from Refinitive'!$B$4*(2/3)*'ISSUE SCORE from EIKON'!W47)+('WEIGHTED from Refinitive'!$B$5*(2/3)*'ISSUE SCORE from EIKON'!AL47)+('WEIGHTED from Refinitive'!$B$8*(2/3)*'ISSUE SCORE from EIKON'!BA47)+('WEIGHTED from Refinitive'!$B$9*'ISSUE SCORE from EIKON'!BP47)+(0.5*'WEIGHTED from Refinitive'!$B$10*'ISSUE SCORE from EIKON'!CE47)+('WEIGHTED from Refinitive'!$B$11*'ISSUE SCORE from EIKON'!CT47)+(2/5*'WEIGHTED from Refinitive'!$B$14*'ISSUE SCORE from EIKON'!DI47)+('WEIGHTED from Refinitive'!$B$15*'ISSUE SCORE from EIKON'!DX47)+('WEIGHTED from Refinitive'!$B$16*'ISSUE SCORE from EIKON'!EM47)</f>
        <v>41.223430406378007</v>
      </c>
      <c r="D50" s="1">
        <f>('WEIGHTED from Refinitive'!$B$4*(2/3)*'ISSUE SCORE from EIKON'!X47)+('WEIGHTED from Refinitive'!$B$5*(2/3)*'ISSUE SCORE from EIKON'!AM47)+('WEIGHTED from Refinitive'!$B$8*(2/3)*'ISSUE SCORE from EIKON'!BB47)+('WEIGHTED from Refinitive'!$B$9*'ISSUE SCORE from EIKON'!BQ47)+(0.5*'WEIGHTED from Refinitive'!$B$10*'ISSUE SCORE from EIKON'!CF47)+('WEIGHTED from Refinitive'!$B$11*'ISSUE SCORE from EIKON'!CU47)+(2/5*'WEIGHTED from Refinitive'!$B$14*'ISSUE SCORE from EIKON'!DJ47)+('WEIGHTED from Refinitive'!$B$15*'ISSUE SCORE from EIKON'!DY47)+('WEIGHTED from Refinitive'!$B$16*'ISSUE SCORE from EIKON'!EN47)</f>
        <v>43.74124003453467</v>
      </c>
      <c r="E50" s="1">
        <f>('WEIGHTED from Refinitive'!$B$4*(2/3)*'ISSUE SCORE from EIKON'!Y47)+('WEIGHTED from Refinitive'!$B$5*(2/3)*'ISSUE SCORE from EIKON'!AN47)+('WEIGHTED from Refinitive'!$B$8*(2/3)*'ISSUE SCORE from EIKON'!BC47)+('WEIGHTED from Refinitive'!$B$9*'ISSUE SCORE from EIKON'!BR47)+(0.5*'WEIGHTED from Refinitive'!$B$10*'ISSUE SCORE from EIKON'!CG47)+('WEIGHTED from Refinitive'!$B$11*'ISSUE SCORE from EIKON'!CV47)+(2/5*'WEIGHTED from Refinitive'!$B$14*'ISSUE SCORE from EIKON'!DK47)+('WEIGHTED from Refinitive'!$B$15*'ISSUE SCORE from EIKON'!DZ47)+('WEIGHTED from Refinitive'!$B$16*'ISSUE SCORE from EIKON'!EO47)</f>
        <v>43.61592157842157</v>
      </c>
      <c r="F50" s="1">
        <f>('WEIGHTED from Refinitive'!$B$4*(2/3)*'ISSUE SCORE from EIKON'!Z47)+('WEIGHTED from Refinitive'!$B$5*(2/3)*'ISSUE SCORE from EIKON'!AO47)+('WEIGHTED from Refinitive'!$B$8*(2/3)*'ISSUE SCORE from EIKON'!BD47)+('WEIGHTED from Refinitive'!$B$9*'ISSUE SCORE from EIKON'!BS47)+(0.5*'WEIGHTED from Refinitive'!$B$10*'ISSUE SCORE from EIKON'!CH47)+('WEIGHTED from Refinitive'!$B$11*'ISSUE SCORE from EIKON'!CW47)+(2/5*'WEIGHTED from Refinitive'!$B$14*'ISSUE SCORE from EIKON'!DL47)+('WEIGHTED from Refinitive'!$B$15*'ISSUE SCORE from EIKON'!EA47)+('WEIGHTED from Refinitive'!$B$16*'ISSUE SCORE from EIKON'!EP47)</f>
        <v>42.221260165940997</v>
      </c>
      <c r="G50" s="1">
        <f>('WEIGHTED from Refinitive'!$B$4*(2/3)*'ISSUE SCORE from EIKON'!AA47)+('WEIGHTED from Refinitive'!$B$5*(2/3)*'ISSUE SCORE from EIKON'!AP47)+('WEIGHTED from Refinitive'!$B$8*(2/3)*'ISSUE SCORE from EIKON'!BE47)+('WEIGHTED from Refinitive'!$B$9*'ISSUE SCORE from EIKON'!BT47)+(0.5*'WEIGHTED from Refinitive'!$B$10*'ISSUE SCORE from EIKON'!CI47)+('WEIGHTED from Refinitive'!$B$11*'ISSUE SCORE from EIKON'!CX47)+(2/5*'WEIGHTED from Refinitive'!$B$14*'ISSUE SCORE from EIKON'!DM47)+('WEIGHTED from Refinitive'!$B$15*'ISSUE SCORE from EIKON'!EB47)+('WEIGHTED from Refinitive'!$B$16*'ISSUE SCORE from EIKON'!EQ47)</f>
        <v>43.456012332990724</v>
      </c>
      <c r="H50" s="1">
        <f>('WEIGHTED from Refinitive'!$B$4*(2/3)*'ISSUE SCORE from EIKON'!AB47)+('WEIGHTED from Refinitive'!$B$5*(2/3)*'ISSUE SCORE from EIKON'!AQ47)+('WEIGHTED from Refinitive'!$B$8*(2/3)*'ISSUE SCORE from EIKON'!BF47)+('WEIGHTED from Refinitive'!$B$9*'ISSUE SCORE from EIKON'!BU47)+(0.5*'WEIGHTED from Refinitive'!$B$10*'ISSUE SCORE from EIKON'!CJ47)+('WEIGHTED from Refinitive'!$B$11*'ISSUE SCORE from EIKON'!CY47)+(2/5*'WEIGHTED from Refinitive'!$B$14*'ISSUE SCORE from EIKON'!DN47)+('WEIGHTED from Refinitive'!$B$15*'ISSUE SCORE from EIKON'!EC47)+('WEIGHTED from Refinitive'!$B$16*'ISSUE SCORE from EIKON'!ER47)</f>
        <v>47.053927595628409</v>
      </c>
      <c r="I50" s="1">
        <f>('WEIGHTED from Refinitive'!$B$4*(2/3)*'ISSUE SCORE from EIKON'!AC47)+('WEIGHTED from Refinitive'!$B$5*(2/3)*'ISSUE SCORE from EIKON'!AR47)+('WEIGHTED from Refinitive'!$B$8*(2/3)*'ISSUE SCORE from EIKON'!BG47)+('WEIGHTED from Refinitive'!$B$9*'ISSUE SCORE from EIKON'!BV47)+(0.5*'WEIGHTED from Refinitive'!$B$10*'ISSUE SCORE from EIKON'!CK47)+('WEIGHTED from Refinitive'!$B$11*'ISSUE SCORE from EIKON'!CZ47)+(2/5*'WEIGHTED from Refinitive'!$B$14*'ISSUE SCORE from EIKON'!DO47)+('WEIGHTED from Refinitive'!$B$15*'ISSUE SCORE from EIKON'!ED47)+('WEIGHTED from Refinitive'!$B$16*'ISSUE SCORE from EIKON'!ES47)</f>
        <v>48.828464563264909</v>
      </c>
      <c r="J50" s="1">
        <f>('WEIGHTED from Refinitive'!$B$4*(2/3)*'ISSUE SCORE from EIKON'!AD47)+('WEIGHTED from Refinitive'!$B$5*(2/3)*'ISSUE SCORE from EIKON'!AS47)+('WEIGHTED from Refinitive'!$B$8*(2/3)*'ISSUE SCORE from EIKON'!BH47)+('WEIGHTED from Refinitive'!$B$9*'ISSUE SCORE from EIKON'!BW47)+(0.5*'WEIGHTED from Refinitive'!$B$10*'ISSUE SCORE from EIKON'!CL47)+('WEIGHTED from Refinitive'!$B$11*'ISSUE SCORE from EIKON'!DA47)+(2/5*'WEIGHTED from Refinitive'!$B$14*'ISSUE SCORE from EIKON'!DP47)+('WEIGHTED from Refinitive'!$B$15*'ISSUE SCORE from EIKON'!EE47)+('WEIGHTED from Refinitive'!$B$16*'ISSUE SCORE from EIKON'!ET47)</f>
        <v>35.539909238062187</v>
      </c>
      <c r="K50" s="1">
        <f>('WEIGHTED from Refinitive'!$B$4*(2/3)*'ISSUE SCORE from EIKON'!AE47)+('WEIGHTED from Refinitive'!$B$5*(2/3)*'ISSUE SCORE from EIKON'!AT47)+('WEIGHTED from Refinitive'!$B$8*(2/3)*'ISSUE SCORE from EIKON'!BI47)+('WEIGHTED from Refinitive'!$B$9*'ISSUE SCORE from EIKON'!BX47)+(0.5*'WEIGHTED from Refinitive'!$B$10*'ISSUE SCORE from EIKON'!CM47)+('WEIGHTED from Refinitive'!$B$11*'ISSUE SCORE from EIKON'!DB47)+(2/5*'WEIGHTED from Refinitive'!$B$14*'ISSUE SCORE from EIKON'!DQ47)+('WEIGHTED from Refinitive'!$B$15*'ISSUE SCORE from EIKON'!EF47)+('WEIGHTED from Refinitive'!$B$16*'ISSUE SCORE from EIKON'!EU47)</f>
        <v>40.972943908377637</v>
      </c>
      <c r="L50" s="1">
        <f>('WEIGHTED from Refinitive'!$B$4*(2/3)*'ISSUE SCORE from EIKON'!AF47)+('WEIGHTED from Refinitive'!$B$5*(2/3)*'ISSUE SCORE from EIKON'!AU47)+('WEIGHTED from Refinitive'!$B$8*(2/3)*'ISSUE SCORE from EIKON'!BJ47)+('WEIGHTED from Refinitive'!$B$9*'ISSUE SCORE from EIKON'!BY47)+(0.5*'WEIGHTED from Refinitive'!$B$10*'ISSUE SCORE from EIKON'!CN47)+('WEIGHTED from Refinitive'!$B$11*'ISSUE SCORE from EIKON'!DC47)+(2/5*'WEIGHTED from Refinitive'!$B$14*'ISSUE SCORE from EIKON'!DR47)+('WEIGHTED from Refinitive'!$B$15*'ISSUE SCORE from EIKON'!EG47)+('WEIGHTED from Refinitive'!$B$16*'ISSUE SCORE from EIKON'!EV47)</f>
        <v>29.034177585663457</v>
      </c>
      <c r="M50" s="1">
        <f>('WEIGHTED from Refinitive'!$B$4*(2/3)*'ISSUE SCORE from EIKON'!AG47)+('WEIGHTED from Refinitive'!$B$5*(2/3)*'ISSUE SCORE from EIKON'!AV47)+('WEIGHTED from Refinitive'!$B$8*(2/3)*'ISSUE SCORE from EIKON'!BK47)+('WEIGHTED from Refinitive'!$B$9*'ISSUE SCORE from EIKON'!BZ47)+(0.5*'WEIGHTED from Refinitive'!$B$10*'ISSUE SCORE from EIKON'!CO47)+('WEIGHTED from Refinitive'!$B$11*'ISSUE SCORE from EIKON'!DD47)+(2/5*'WEIGHTED from Refinitive'!$B$14*'ISSUE SCORE from EIKON'!DS47)+('WEIGHTED from Refinitive'!$B$15*'ISSUE SCORE from EIKON'!EH47)+('WEIGHTED from Refinitive'!$B$16*'ISSUE SCORE from EIKON'!EW47)</f>
        <v>18.68539074960125</v>
      </c>
      <c r="N50" s="1">
        <f>('WEIGHTED from Refinitive'!$B$4*(2/3)*'ISSUE SCORE from EIKON'!AH47)+('WEIGHTED from Refinitive'!$B$5*(2/3)*'ISSUE SCORE from EIKON'!AW47)+('WEIGHTED from Refinitive'!$B$8*(2/3)*'ISSUE SCORE from EIKON'!BL47)+('WEIGHTED from Refinitive'!$B$9*'ISSUE SCORE from EIKON'!CA47)+(0.5*'WEIGHTED from Refinitive'!$B$10*'ISSUE SCORE from EIKON'!CP47)+('WEIGHTED from Refinitive'!$B$11*'ISSUE SCORE from EIKON'!DE47)+(2/5*'WEIGHTED from Refinitive'!$B$14*'ISSUE SCORE from EIKON'!DT47)+('WEIGHTED from Refinitive'!$B$15*'ISSUE SCORE from EIKON'!EI47)+('WEIGHTED from Refinitive'!$B$16*'ISSUE SCORE from EIKON'!EX47)</f>
        <v>19.836330963980497</v>
      </c>
      <c r="O50" s="1">
        <f>('WEIGHTED from Refinitive'!$B$4*(2/3)*'ISSUE SCORE from EIKON'!AI47)+('WEIGHTED from Refinitive'!$B$5*(2/3)*'ISSUE SCORE from EIKON'!AX47)+('WEIGHTED from Refinitive'!$B$8*(2/3)*'ISSUE SCORE from EIKON'!BM47)+('WEIGHTED from Refinitive'!$B$9*'ISSUE SCORE from EIKON'!CB47)+(0.5*'WEIGHTED from Refinitive'!$B$10*'ISSUE SCORE from EIKON'!CQ47)+('WEIGHTED from Refinitive'!$B$11*'ISSUE SCORE from EIKON'!DF47)+(2/5*'WEIGHTED from Refinitive'!$B$14*'ISSUE SCORE from EIKON'!DU47)+('WEIGHTED from Refinitive'!$B$15*'ISSUE SCORE from EIKON'!EJ47)+('WEIGHTED from Refinitive'!$B$16*'ISSUE SCORE from EIKON'!EY47)</f>
        <v>22.229124293785308</v>
      </c>
      <c r="P50" s="1">
        <f>('WEIGHTED from Refinitive'!$B$4*(2/3)*'ISSUE SCORE from EIKON'!AJ47)+('WEIGHTED from Refinitive'!$B$5*(2/3)*'ISSUE SCORE from EIKON'!AY47)+('WEIGHTED from Refinitive'!$B$8*(2/3)*'ISSUE SCORE from EIKON'!BN47)+('WEIGHTED from Refinitive'!$B$9*'ISSUE SCORE from EIKON'!CC47)+(0.5*'WEIGHTED from Refinitive'!$B$10*'ISSUE SCORE from EIKON'!CR47)+('WEIGHTED from Refinitive'!$B$11*'ISSUE SCORE from EIKON'!DG47)+(2/5*'WEIGHTED from Refinitive'!$B$14*'ISSUE SCORE from EIKON'!DV47)+('WEIGHTED from Refinitive'!$B$15*'ISSUE SCORE from EIKON'!EK47)+('WEIGHTED from Refinitive'!$B$16*'ISSUE SCORE from EIKON'!EZ47)</f>
        <v>21.424533799533798</v>
      </c>
    </row>
    <row r="51" spans="1:16" ht="15">
      <c r="A51" s="1" t="s">
        <v>850</v>
      </c>
      <c r="B51" s="1">
        <f>('WEIGHTED from Refinitive'!$B$4*(2/3)*'ISSUE SCORE from EIKON'!V48)+('WEIGHTED from Refinitive'!$B$5*(2/3)*'ISSUE SCORE from EIKON'!AK48)+('WEIGHTED from Refinitive'!$B$8*(2/3)*'ISSUE SCORE from EIKON'!AZ48)+('WEIGHTED from Refinitive'!$B$9*'ISSUE SCORE from EIKON'!BO48)+(0.5*'WEIGHTED from Refinitive'!$B$10*'ISSUE SCORE from EIKON'!CD48)+('WEIGHTED from Refinitive'!$B$11*'ISSUE SCORE from EIKON'!CS48)+(2/5*'WEIGHTED from Refinitive'!$B$14*'ISSUE SCORE from EIKON'!DH48)+('WEIGHTED from Refinitive'!$B$15*'ISSUE SCORE from EIKON'!DW48)+('WEIGHTED from Refinitive'!$B$16*'ISSUE SCORE from EIKON'!EL48)</f>
        <v>40.59346597887496</v>
      </c>
      <c r="C51" s="1">
        <f>('WEIGHTED from Refinitive'!$B$4*(2/3)*'ISSUE SCORE from EIKON'!W48)+('WEIGHTED from Refinitive'!$B$5*(2/3)*'ISSUE SCORE from EIKON'!AL48)+('WEIGHTED from Refinitive'!$B$8*(2/3)*'ISSUE SCORE from EIKON'!BA48)+('WEIGHTED from Refinitive'!$B$9*'ISSUE SCORE from EIKON'!BP48)+(0.5*'WEIGHTED from Refinitive'!$B$10*'ISSUE SCORE from EIKON'!CE48)+('WEIGHTED from Refinitive'!$B$11*'ISSUE SCORE from EIKON'!CT48)+(2/5*'WEIGHTED from Refinitive'!$B$14*'ISSUE SCORE from EIKON'!DI48)+('WEIGHTED from Refinitive'!$B$15*'ISSUE SCORE from EIKON'!DX48)+('WEIGHTED from Refinitive'!$B$16*'ISSUE SCORE from EIKON'!EM48)</f>
        <v>43.134087582742893</v>
      </c>
      <c r="D51" s="1">
        <f>('WEIGHTED from Refinitive'!$B$4*(2/3)*'ISSUE SCORE from EIKON'!X48)+('WEIGHTED from Refinitive'!$B$5*(2/3)*'ISSUE SCORE from EIKON'!AM48)+('WEIGHTED from Refinitive'!$B$8*(2/3)*'ISSUE SCORE from EIKON'!BB48)+('WEIGHTED from Refinitive'!$B$9*'ISSUE SCORE from EIKON'!BQ48)+(0.5*'WEIGHTED from Refinitive'!$B$10*'ISSUE SCORE from EIKON'!CF48)+('WEIGHTED from Refinitive'!$B$11*'ISSUE SCORE from EIKON'!CU48)+(2/5*'WEIGHTED from Refinitive'!$B$14*'ISSUE SCORE from EIKON'!DJ48)+('WEIGHTED from Refinitive'!$B$15*'ISSUE SCORE from EIKON'!DY48)+('WEIGHTED from Refinitive'!$B$16*'ISSUE SCORE from EIKON'!EN48)</f>
        <v>46.86162788212917</v>
      </c>
      <c r="E51" s="1">
        <f>('WEIGHTED from Refinitive'!$B$4*(2/3)*'ISSUE SCORE from EIKON'!Y48)+('WEIGHTED from Refinitive'!$B$5*(2/3)*'ISSUE SCORE from EIKON'!AN48)+('WEIGHTED from Refinitive'!$B$8*(2/3)*'ISSUE SCORE from EIKON'!BC48)+('WEIGHTED from Refinitive'!$B$9*'ISSUE SCORE from EIKON'!BR48)+(0.5*'WEIGHTED from Refinitive'!$B$10*'ISSUE SCORE from EIKON'!CG48)+('WEIGHTED from Refinitive'!$B$11*'ISSUE SCORE from EIKON'!CV48)+(2/5*'WEIGHTED from Refinitive'!$B$14*'ISSUE SCORE from EIKON'!DK48)+('WEIGHTED from Refinitive'!$B$15*'ISSUE SCORE from EIKON'!DZ48)+('WEIGHTED from Refinitive'!$B$16*'ISSUE SCORE from EIKON'!EO48)</f>
        <v>45.879364139020517</v>
      </c>
      <c r="F51" s="1">
        <f>('WEIGHTED from Refinitive'!$B$4*(2/3)*'ISSUE SCORE from EIKON'!Z48)+('WEIGHTED from Refinitive'!$B$5*(2/3)*'ISSUE SCORE from EIKON'!AO48)+('WEIGHTED from Refinitive'!$B$8*(2/3)*'ISSUE SCORE from EIKON'!BD48)+('WEIGHTED from Refinitive'!$B$9*'ISSUE SCORE from EIKON'!BS48)+(0.5*'WEIGHTED from Refinitive'!$B$10*'ISSUE SCORE from EIKON'!CH48)+('WEIGHTED from Refinitive'!$B$11*'ISSUE SCORE from EIKON'!CW48)+(2/5*'WEIGHTED from Refinitive'!$B$14*'ISSUE SCORE from EIKON'!DL48)+('WEIGHTED from Refinitive'!$B$15*'ISSUE SCORE from EIKON'!EA48)+('WEIGHTED from Refinitive'!$B$16*'ISSUE SCORE from EIKON'!EP48)</f>
        <v>43.098601398601375</v>
      </c>
      <c r="G51" s="1">
        <f>('WEIGHTED from Refinitive'!$B$4*(2/3)*'ISSUE SCORE from EIKON'!AA48)+('WEIGHTED from Refinitive'!$B$5*(2/3)*'ISSUE SCORE from EIKON'!AP48)+('WEIGHTED from Refinitive'!$B$8*(2/3)*'ISSUE SCORE from EIKON'!BE48)+('WEIGHTED from Refinitive'!$B$9*'ISSUE SCORE from EIKON'!BT48)+(0.5*'WEIGHTED from Refinitive'!$B$10*'ISSUE SCORE from EIKON'!CI48)+('WEIGHTED from Refinitive'!$B$11*'ISSUE SCORE from EIKON'!CX48)+(2/5*'WEIGHTED from Refinitive'!$B$14*'ISSUE SCORE from EIKON'!DM48)+('WEIGHTED from Refinitive'!$B$15*'ISSUE SCORE from EIKON'!EB48)+('WEIGHTED from Refinitive'!$B$16*'ISSUE SCORE from EIKON'!EQ48)</f>
        <v>47.466744602914787</v>
      </c>
      <c r="H51" s="1">
        <f>('WEIGHTED from Refinitive'!$B$4*(2/3)*'ISSUE SCORE from EIKON'!AB48)+('WEIGHTED from Refinitive'!$B$5*(2/3)*'ISSUE SCORE from EIKON'!AQ48)+('WEIGHTED from Refinitive'!$B$8*(2/3)*'ISSUE SCORE from EIKON'!BF48)+('WEIGHTED from Refinitive'!$B$9*'ISSUE SCORE from EIKON'!BU48)+(0.5*'WEIGHTED from Refinitive'!$B$10*'ISSUE SCORE from EIKON'!CJ48)+('WEIGHTED from Refinitive'!$B$11*'ISSUE SCORE from EIKON'!CY48)+(2/5*'WEIGHTED from Refinitive'!$B$14*'ISSUE SCORE from EIKON'!DN48)+('WEIGHTED from Refinitive'!$B$15*'ISSUE SCORE from EIKON'!EC48)+('WEIGHTED from Refinitive'!$B$16*'ISSUE SCORE from EIKON'!ER48)</f>
        <v>46.337956777435174</v>
      </c>
      <c r="I51" s="1">
        <f>('WEIGHTED from Refinitive'!$B$4*(2/3)*'ISSUE SCORE from EIKON'!AC48)+('WEIGHTED from Refinitive'!$B$5*(2/3)*'ISSUE SCORE from EIKON'!AR48)+('WEIGHTED from Refinitive'!$B$8*(2/3)*'ISSUE SCORE from EIKON'!BG48)+('WEIGHTED from Refinitive'!$B$9*'ISSUE SCORE from EIKON'!BV48)+(0.5*'WEIGHTED from Refinitive'!$B$10*'ISSUE SCORE from EIKON'!CK48)+('WEIGHTED from Refinitive'!$B$11*'ISSUE SCORE from EIKON'!CZ48)+(2/5*'WEIGHTED from Refinitive'!$B$14*'ISSUE SCORE from EIKON'!DO48)+('WEIGHTED from Refinitive'!$B$15*'ISSUE SCORE from EIKON'!ED48)+('WEIGHTED from Refinitive'!$B$16*'ISSUE SCORE from EIKON'!ES48)</f>
        <v>44.974704007285965</v>
      </c>
      <c r="J51" s="1">
        <f>('WEIGHTED from Refinitive'!$B$4*(2/3)*'ISSUE SCORE from EIKON'!AD48)+('WEIGHTED from Refinitive'!$B$5*(2/3)*'ISSUE SCORE from EIKON'!AS48)+('WEIGHTED from Refinitive'!$B$8*(2/3)*'ISSUE SCORE from EIKON'!BH48)+('WEIGHTED from Refinitive'!$B$9*'ISSUE SCORE from EIKON'!BW48)+(0.5*'WEIGHTED from Refinitive'!$B$10*'ISSUE SCORE from EIKON'!CL48)+('WEIGHTED from Refinitive'!$B$11*'ISSUE SCORE from EIKON'!DA48)+(2/5*'WEIGHTED from Refinitive'!$B$14*'ISSUE SCORE from EIKON'!DP48)+('WEIGHTED from Refinitive'!$B$15*'ISSUE SCORE from EIKON'!EE48)+('WEIGHTED from Refinitive'!$B$16*'ISSUE SCORE from EIKON'!ET48)</f>
        <v>44.411386639676095</v>
      </c>
      <c r="K51" s="1">
        <f>('WEIGHTED from Refinitive'!$B$4*(2/3)*'ISSUE SCORE from EIKON'!AE48)+('WEIGHTED from Refinitive'!$B$5*(2/3)*'ISSUE SCORE from EIKON'!AT48)+('WEIGHTED from Refinitive'!$B$8*(2/3)*'ISSUE SCORE from EIKON'!BI48)+('WEIGHTED from Refinitive'!$B$9*'ISSUE SCORE from EIKON'!BX48)+(0.5*'WEIGHTED from Refinitive'!$B$10*'ISSUE SCORE from EIKON'!CM48)+('WEIGHTED from Refinitive'!$B$11*'ISSUE SCORE from EIKON'!DB48)+(2/5*'WEIGHTED from Refinitive'!$B$14*'ISSUE SCORE from EIKON'!DQ48)+('WEIGHTED from Refinitive'!$B$15*'ISSUE SCORE from EIKON'!EF48)+('WEIGHTED from Refinitive'!$B$16*'ISSUE SCORE from EIKON'!EU48)</f>
        <v>33.352512814583555</v>
      </c>
      <c r="L51" s="1">
        <f>('WEIGHTED from Refinitive'!$B$4*(2/3)*'ISSUE SCORE from EIKON'!AF48)+('WEIGHTED from Refinitive'!$B$5*(2/3)*'ISSUE SCORE from EIKON'!AU48)+('WEIGHTED from Refinitive'!$B$8*(2/3)*'ISSUE SCORE from EIKON'!BJ48)+('WEIGHTED from Refinitive'!$B$9*'ISSUE SCORE from EIKON'!BY48)+(0.5*'WEIGHTED from Refinitive'!$B$10*'ISSUE SCORE from EIKON'!CN48)+('WEIGHTED from Refinitive'!$B$11*'ISSUE SCORE from EIKON'!DC48)+(2/5*'WEIGHTED from Refinitive'!$B$14*'ISSUE SCORE from EIKON'!DR48)+('WEIGHTED from Refinitive'!$B$15*'ISSUE SCORE from EIKON'!EG48)+('WEIGHTED from Refinitive'!$B$16*'ISSUE SCORE from EIKON'!EV48)</f>
        <v>29.268196282029791</v>
      </c>
      <c r="M51" s="1">
        <f>('WEIGHTED from Refinitive'!$B$4*(2/3)*'ISSUE SCORE from EIKON'!AG48)+('WEIGHTED from Refinitive'!$B$5*(2/3)*'ISSUE SCORE from EIKON'!AV48)+('WEIGHTED from Refinitive'!$B$8*(2/3)*'ISSUE SCORE from EIKON'!BK48)+('WEIGHTED from Refinitive'!$B$9*'ISSUE SCORE from EIKON'!BZ48)+(0.5*'WEIGHTED from Refinitive'!$B$10*'ISSUE SCORE from EIKON'!CO48)+('WEIGHTED from Refinitive'!$B$11*'ISSUE SCORE from EIKON'!DD48)+(2/5*'WEIGHTED from Refinitive'!$B$14*'ISSUE SCORE from EIKON'!DS48)+('WEIGHTED from Refinitive'!$B$15*'ISSUE SCORE from EIKON'!EH48)+('WEIGHTED from Refinitive'!$B$16*'ISSUE SCORE from EIKON'!EW48)</f>
        <v>0</v>
      </c>
      <c r="N51" s="1">
        <f>('WEIGHTED from Refinitive'!$B$4*(2/3)*'ISSUE SCORE from EIKON'!AH48)+('WEIGHTED from Refinitive'!$B$5*(2/3)*'ISSUE SCORE from EIKON'!AW48)+('WEIGHTED from Refinitive'!$B$8*(2/3)*'ISSUE SCORE from EIKON'!BL48)+('WEIGHTED from Refinitive'!$B$9*'ISSUE SCORE from EIKON'!CA48)+(0.5*'WEIGHTED from Refinitive'!$B$10*'ISSUE SCORE from EIKON'!CP48)+('WEIGHTED from Refinitive'!$B$11*'ISSUE SCORE from EIKON'!DE48)+(2/5*'WEIGHTED from Refinitive'!$B$14*'ISSUE SCORE from EIKON'!DT48)+('WEIGHTED from Refinitive'!$B$15*'ISSUE SCORE from EIKON'!EI48)+('WEIGHTED from Refinitive'!$B$16*'ISSUE SCORE from EIKON'!EX48)</f>
        <v>0</v>
      </c>
      <c r="O51" s="1">
        <f>('WEIGHTED from Refinitive'!$B$4*(2/3)*'ISSUE SCORE from EIKON'!AI48)+('WEIGHTED from Refinitive'!$B$5*(2/3)*'ISSUE SCORE from EIKON'!AX48)+('WEIGHTED from Refinitive'!$B$8*(2/3)*'ISSUE SCORE from EIKON'!BM48)+('WEIGHTED from Refinitive'!$B$9*'ISSUE SCORE from EIKON'!CB48)+(0.5*'WEIGHTED from Refinitive'!$B$10*'ISSUE SCORE from EIKON'!CQ48)+('WEIGHTED from Refinitive'!$B$11*'ISSUE SCORE from EIKON'!DF48)+(2/5*'WEIGHTED from Refinitive'!$B$14*'ISSUE SCORE from EIKON'!DU48)+('WEIGHTED from Refinitive'!$B$15*'ISSUE SCORE from EIKON'!EJ48)+('WEIGHTED from Refinitive'!$B$16*'ISSUE SCORE from EIKON'!EY48)</f>
        <v>0</v>
      </c>
      <c r="P51" s="1">
        <f>('WEIGHTED from Refinitive'!$B$4*(2/3)*'ISSUE SCORE from EIKON'!AJ48)+('WEIGHTED from Refinitive'!$B$5*(2/3)*'ISSUE SCORE from EIKON'!AY48)+('WEIGHTED from Refinitive'!$B$8*(2/3)*'ISSUE SCORE from EIKON'!BN48)+('WEIGHTED from Refinitive'!$B$9*'ISSUE SCORE from EIKON'!CC48)+(0.5*'WEIGHTED from Refinitive'!$B$10*'ISSUE SCORE from EIKON'!CR48)+('WEIGHTED from Refinitive'!$B$11*'ISSUE SCORE from EIKON'!DG48)+(2/5*'WEIGHTED from Refinitive'!$B$14*'ISSUE SCORE from EIKON'!DV48)+('WEIGHTED from Refinitive'!$B$15*'ISSUE SCORE from EIKON'!EK48)+('WEIGHTED from Refinitive'!$B$16*'ISSUE SCORE from EIKON'!EZ48)</f>
        <v>0</v>
      </c>
    </row>
    <row r="52" spans="1:16" ht="15">
      <c r="A52" s="1" t="s">
        <v>896</v>
      </c>
      <c r="B52" s="1">
        <f>('WEIGHTED from Refinitive'!$B$4*(2/3)*'ISSUE SCORE from EIKON'!V49)+('WEIGHTED from Refinitive'!$B$5*(2/3)*'ISSUE SCORE from EIKON'!AK49)+('WEIGHTED from Refinitive'!$B$8*(2/3)*'ISSUE SCORE from EIKON'!AZ49)+('WEIGHTED from Refinitive'!$B$9*'ISSUE SCORE from EIKON'!BO49)+(0.5*'WEIGHTED from Refinitive'!$B$10*'ISSUE SCORE from EIKON'!CD49)+('WEIGHTED from Refinitive'!$B$11*'ISSUE SCORE from EIKON'!CS49)+(2/5*'WEIGHTED from Refinitive'!$B$14*'ISSUE SCORE from EIKON'!DH49)+('WEIGHTED from Refinitive'!$B$15*'ISSUE SCORE from EIKON'!DW49)+('WEIGHTED from Refinitive'!$B$16*'ISSUE SCORE from EIKON'!EL49)</f>
        <v>37.381526959528678</v>
      </c>
      <c r="C52" s="1">
        <f>('WEIGHTED from Refinitive'!$B$4*(2/3)*'ISSUE SCORE from EIKON'!W49)+('WEIGHTED from Refinitive'!$B$5*(2/3)*'ISSUE SCORE from EIKON'!AL49)+('WEIGHTED from Refinitive'!$B$8*(2/3)*'ISSUE SCORE from EIKON'!BA49)+('WEIGHTED from Refinitive'!$B$9*'ISSUE SCORE from EIKON'!BP49)+(0.5*'WEIGHTED from Refinitive'!$B$10*'ISSUE SCORE from EIKON'!CE49)+('WEIGHTED from Refinitive'!$B$11*'ISSUE SCORE from EIKON'!CT49)+(2/5*'WEIGHTED from Refinitive'!$B$14*'ISSUE SCORE from EIKON'!DI49)+('WEIGHTED from Refinitive'!$B$15*'ISSUE SCORE from EIKON'!DX49)+('WEIGHTED from Refinitive'!$B$16*'ISSUE SCORE from EIKON'!EM49)</f>
        <v>38.760107438516066</v>
      </c>
      <c r="D52" s="1">
        <f>('WEIGHTED from Refinitive'!$B$4*(2/3)*'ISSUE SCORE from EIKON'!X49)+('WEIGHTED from Refinitive'!$B$5*(2/3)*'ISSUE SCORE from EIKON'!AM49)+('WEIGHTED from Refinitive'!$B$8*(2/3)*'ISSUE SCORE from EIKON'!BB49)+('WEIGHTED from Refinitive'!$B$9*'ISSUE SCORE from EIKON'!BQ49)+(0.5*'WEIGHTED from Refinitive'!$B$10*'ISSUE SCORE from EIKON'!CF49)+('WEIGHTED from Refinitive'!$B$11*'ISSUE SCORE from EIKON'!CU49)+(2/5*'WEIGHTED from Refinitive'!$B$14*'ISSUE SCORE from EIKON'!DJ49)+('WEIGHTED from Refinitive'!$B$15*'ISSUE SCORE from EIKON'!DY49)+('WEIGHTED from Refinitive'!$B$16*'ISSUE SCORE from EIKON'!EN49)</f>
        <v>42.175956803561661</v>
      </c>
      <c r="E52" s="1">
        <f>('WEIGHTED from Refinitive'!$B$4*(2/3)*'ISSUE SCORE from EIKON'!Y49)+('WEIGHTED from Refinitive'!$B$5*(2/3)*'ISSUE SCORE from EIKON'!AN49)+('WEIGHTED from Refinitive'!$B$8*(2/3)*'ISSUE SCORE from EIKON'!BC49)+('WEIGHTED from Refinitive'!$B$9*'ISSUE SCORE from EIKON'!BR49)+(0.5*'WEIGHTED from Refinitive'!$B$10*'ISSUE SCORE from EIKON'!CG49)+('WEIGHTED from Refinitive'!$B$11*'ISSUE SCORE from EIKON'!CV49)+(2/5*'WEIGHTED from Refinitive'!$B$14*'ISSUE SCORE from EIKON'!DK49)+('WEIGHTED from Refinitive'!$B$15*'ISSUE SCORE from EIKON'!DZ49)+('WEIGHTED from Refinitive'!$B$16*'ISSUE SCORE from EIKON'!EO49)</f>
        <v>40.786244320129505</v>
      </c>
      <c r="F52" s="1">
        <f>('WEIGHTED from Refinitive'!$B$4*(2/3)*'ISSUE SCORE from EIKON'!Z49)+('WEIGHTED from Refinitive'!$B$5*(2/3)*'ISSUE SCORE from EIKON'!AO49)+('WEIGHTED from Refinitive'!$B$8*(2/3)*'ISSUE SCORE from EIKON'!BD49)+('WEIGHTED from Refinitive'!$B$9*'ISSUE SCORE from EIKON'!BS49)+(0.5*'WEIGHTED from Refinitive'!$B$10*'ISSUE SCORE from EIKON'!CH49)+('WEIGHTED from Refinitive'!$B$11*'ISSUE SCORE from EIKON'!CW49)+(2/5*'WEIGHTED from Refinitive'!$B$14*'ISSUE SCORE from EIKON'!DL49)+('WEIGHTED from Refinitive'!$B$15*'ISSUE SCORE from EIKON'!EA49)+('WEIGHTED from Refinitive'!$B$16*'ISSUE SCORE from EIKON'!EP49)</f>
        <v>35.747631917297994</v>
      </c>
      <c r="G52" s="1">
        <f>('WEIGHTED from Refinitive'!$B$4*(2/3)*'ISSUE SCORE from EIKON'!AA49)+('WEIGHTED from Refinitive'!$B$5*(2/3)*'ISSUE SCORE from EIKON'!AP49)+('WEIGHTED from Refinitive'!$B$8*(2/3)*'ISSUE SCORE from EIKON'!BE49)+('WEIGHTED from Refinitive'!$B$9*'ISSUE SCORE from EIKON'!BT49)+(0.5*'WEIGHTED from Refinitive'!$B$10*'ISSUE SCORE from EIKON'!CI49)+('WEIGHTED from Refinitive'!$B$11*'ISSUE SCORE from EIKON'!CX49)+(2/5*'WEIGHTED from Refinitive'!$B$14*'ISSUE SCORE from EIKON'!DM49)+('WEIGHTED from Refinitive'!$B$15*'ISSUE SCORE from EIKON'!EB49)+('WEIGHTED from Refinitive'!$B$16*'ISSUE SCORE from EIKON'!EQ49)</f>
        <v>31.416560712015237</v>
      </c>
      <c r="H52" s="1">
        <f>('WEIGHTED from Refinitive'!$B$4*(2/3)*'ISSUE SCORE from EIKON'!AB49)+('WEIGHTED from Refinitive'!$B$5*(2/3)*'ISSUE SCORE from EIKON'!AQ49)+('WEIGHTED from Refinitive'!$B$8*(2/3)*'ISSUE SCORE from EIKON'!BF49)+('WEIGHTED from Refinitive'!$B$9*'ISSUE SCORE from EIKON'!BU49)+(0.5*'WEIGHTED from Refinitive'!$B$10*'ISSUE SCORE from EIKON'!CJ49)+('WEIGHTED from Refinitive'!$B$11*'ISSUE SCORE from EIKON'!CY49)+(2/5*'WEIGHTED from Refinitive'!$B$14*'ISSUE SCORE from EIKON'!DN49)+('WEIGHTED from Refinitive'!$B$15*'ISSUE SCORE from EIKON'!EC49)+('WEIGHTED from Refinitive'!$B$16*'ISSUE SCORE from EIKON'!ER49)</f>
        <v>34.839172376487539</v>
      </c>
      <c r="I52" s="1">
        <f>('WEIGHTED from Refinitive'!$B$4*(2/3)*'ISSUE SCORE from EIKON'!AC49)+('WEIGHTED from Refinitive'!$B$5*(2/3)*'ISSUE SCORE from EIKON'!AR49)+('WEIGHTED from Refinitive'!$B$8*(2/3)*'ISSUE SCORE from EIKON'!BG49)+('WEIGHTED from Refinitive'!$B$9*'ISSUE SCORE from EIKON'!BV49)+(0.5*'WEIGHTED from Refinitive'!$B$10*'ISSUE SCORE from EIKON'!CK49)+('WEIGHTED from Refinitive'!$B$11*'ISSUE SCORE from EIKON'!CZ49)+(2/5*'WEIGHTED from Refinitive'!$B$14*'ISSUE SCORE from EIKON'!DO49)+('WEIGHTED from Refinitive'!$B$15*'ISSUE SCORE from EIKON'!ED49)+('WEIGHTED from Refinitive'!$B$16*'ISSUE SCORE from EIKON'!ES49)</f>
        <v>31.207249724872426</v>
      </c>
      <c r="J52" s="1">
        <f>('WEIGHTED from Refinitive'!$B$4*(2/3)*'ISSUE SCORE from EIKON'!AD49)+('WEIGHTED from Refinitive'!$B$5*(2/3)*'ISSUE SCORE from EIKON'!AS49)+('WEIGHTED from Refinitive'!$B$8*(2/3)*'ISSUE SCORE from EIKON'!BH49)+('WEIGHTED from Refinitive'!$B$9*'ISSUE SCORE from EIKON'!BW49)+(0.5*'WEIGHTED from Refinitive'!$B$10*'ISSUE SCORE from EIKON'!CL49)+('WEIGHTED from Refinitive'!$B$11*'ISSUE SCORE from EIKON'!DA49)+(2/5*'WEIGHTED from Refinitive'!$B$14*'ISSUE SCORE from EIKON'!DP49)+('WEIGHTED from Refinitive'!$B$15*'ISSUE SCORE from EIKON'!EE49)+('WEIGHTED from Refinitive'!$B$16*'ISSUE SCORE from EIKON'!ET49)</f>
        <v>22.568121201675069</v>
      </c>
      <c r="K52" s="1">
        <f>('WEIGHTED from Refinitive'!$B$4*(2/3)*'ISSUE SCORE from EIKON'!AE49)+('WEIGHTED from Refinitive'!$B$5*(2/3)*'ISSUE SCORE from EIKON'!AT49)+('WEIGHTED from Refinitive'!$B$8*(2/3)*'ISSUE SCORE from EIKON'!BI49)+('WEIGHTED from Refinitive'!$B$9*'ISSUE SCORE from EIKON'!BX49)+(0.5*'WEIGHTED from Refinitive'!$B$10*'ISSUE SCORE from EIKON'!CM49)+('WEIGHTED from Refinitive'!$B$11*'ISSUE SCORE from EIKON'!DB49)+(2/5*'WEIGHTED from Refinitive'!$B$14*'ISSUE SCORE from EIKON'!DQ49)+('WEIGHTED from Refinitive'!$B$15*'ISSUE SCORE from EIKON'!EF49)+('WEIGHTED from Refinitive'!$B$16*'ISSUE SCORE from EIKON'!EU49)</f>
        <v>24.844932228816987</v>
      </c>
      <c r="L52" s="1">
        <f>('WEIGHTED from Refinitive'!$B$4*(2/3)*'ISSUE SCORE from EIKON'!AF49)+('WEIGHTED from Refinitive'!$B$5*(2/3)*'ISSUE SCORE from EIKON'!AU49)+('WEIGHTED from Refinitive'!$B$8*(2/3)*'ISSUE SCORE from EIKON'!BJ49)+('WEIGHTED from Refinitive'!$B$9*'ISSUE SCORE from EIKON'!BY49)+(0.5*'WEIGHTED from Refinitive'!$B$10*'ISSUE SCORE from EIKON'!CN49)+('WEIGHTED from Refinitive'!$B$11*'ISSUE SCORE from EIKON'!DC49)+(2/5*'WEIGHTED from Refinitive'!$B$14*'ISSUE SCORE from EIKON'!DR49)+('WEIGHTED from Refinitive'!$B$15*'ISSUE SCORE from EIKON'!EG49)+('WEIGHTED from Refinitive'!$B$16*'ISSUE SCORE from EIKON'!EV49)</f>
        <v>22.362809885146135</v>
      </c>
      <c r="M52" s="1">
        <f>('WEIGHTED from Refinitive'!$B$4*(2/3)*'ISSUE SCORE from EIKON'!AG49)+('WEIGHTED from Refinitive'!$B$5*(2/3)*'ISSUE SCORE from EIKON'!AV49)+('WEIGHTED from Refinitive'!$B$8*(2/3)*'ISSUE SCORE from EIKON'!BK49)+('WEIGHTED from Refinitive'!$B$9*'ISSUE SCORE from EIKON'!BZ49)+(0.5*'WEIGHTED from Refinitive'!$B$10*'ISSUE SCORE from EIKON'!CO49)+('WEIGHTED from Refinitive'!$B$11*'ISSUE SCORE from EIKON'!DD49)+(2/5*'WEIGHTED from Refinitive'!$B$14*'ISSUE SCORE from EIKON'!DS49)+('WEIGHTED from Refinitive'!$B$15*'ISSUE SCORE from EIKON'!EH49)+('WEIGHTED from Refinitive'!$B$16*'ISSUE SCORE from EIKON'!EW49)</f>
        <v>22.819245799140262</v>
      </c>
      <c r="N52" s="1">
        <f>('WEIGHTED from Refinitive'!$B$4*(2/3)*'ISSUE SCORE from EIKON'!AH49)+('WEIGHTED from Refinitive'!$B$5*(2/3)*'ISSUE SCORE from EIKON'!AW49)+('WEIGHTED from Refinitive'!$B$8*(2/3)*'ISSUE SCORE from EIKON'!BL49)+('WEIGHTED from Refinitive'!$B$9*'ISSUE SCORE from EIKON'!CA49)+(0.5*'WEIGHTED from Refinitive'!$B$10*'ISSUE SCORE from EIKON'!CP49)+('WEIGHTED from Refinitive'!$B$11*'ISSUE SCORE from EIKON'!DE49)+(2/5*'WEIGHTED from Refinitive'!$B$14*'ISSUE SCORE from EIKON'!DT49)+('WEIGHTED from Refinitive'!$B$15*'ISSUE SCORE from EIKON'!EI49)+('WEIGHTED from Refinitive'!$B$16*'ISSUE SCORE from EIKON'!EX49)</f>
        <v>20.549946932710647</v>
      </c>
      <c r="O52" s="1">
        <f>('WEIGHTED from Refinitive'!$B$4*(2/3)*'ISSUE SCORE from EIKON'!AI49)+('WEIGHTED from Refinitive'!$B$5*(2/3)*'ISSUE SCORE from EIKON'!AX49)+('WEIGHTED from Refinitive'!$B$8*(2/3)*'ISSUE SCORE from EIKON'!BM49)+('WEIGHTED from Refinitive'!$B$9*'ISSUE SCORE from EIKON'!CB49)+(0.5*'WEIGHTED from Refinitive'!$B$10*'ISSUE SCORE from EIKON'!CQ49)+('WEIGHTED from Refinitive'!$B$11*'ISSUE SCORE from EIKON'!DF49)+(2/5*'WEIGHTED from Refinitive'!$B$14*'ISSUE SCORE from EIKON'!DU49)+('WEIGHTED from Refinitive'!$B$15*'ISSUE SCORE from EIKON'!EJ49)+('WEIGHTED from Refinitive'!$B$16*'ISSUE SCORE from EIKON'!EY49)</f>
        <v>27.157964721845303</v>
      </c>
      <c r="P52" s="1">
        <f>('WEIGHTED from Refinitive'!$B$4*(2/3)*'ISSUE SCORE from EIKON'!AJ49)+('WEIGHTED from Refinitive'!$B$5*(2/3)*'ISSUE SCORE from EIKON'!AY49)+('WEIGHTED from Refinitive'!$B$8*(2/3)*'ISSUE SCORE from EIKON'!BN49)+('WEIGHTED from Refinitive'!$B$9*'ISSUE SCORE from EIKON'!CC49)+(0.5*'WEIGHTED from Refinitive'!$B$10*'ISSUE SCORE from EIKON'!CR49)+('WEIGHTED from Refinitive'!$B$11*'ISSUE SCORE from EIKON'!DG49)+(2/5*'WEIGHTED from Refinitive'!$B$14*'ISSUE SCORE from EIKON'!DV49)+('WEIGHTED from Refinitive'!$B$15*'ISSUE SCORE from EIKON'!EK49)+('WEIGHTED from Refinitive'!$B$16*'ISSUE SCORE from EIKON'!EZ49)</f>
        <v>22.065839850589448</v>
      </c>
    </row>
    <row r="53" spans="1:16" ht="15">
      <c r="A53" s="1" t="s">
        <v>893</v>
      </c>
      <c r="B53" s="1">
        <f>('WEIGHTED from Refinitive'!$B$4*(2/3)*'ISSUE SCORE from EIKON'!V50)+('WEIGHTED from Refinitive'!$B$5*(2/3)*'ISSUE SCORE from EIKON'!AK50)+('WEIGHTED from Refinitive'!$B$8*(2/3)*'ISSUE SCORE from EIKON'!AZ50)+('WEIGHTED from Refinitive'!$B$9*'ISSUE SCORE from EIKON'!BO50)+(0.5*'WEIGHTED from Refinitive'!$B$10*'ISSUE SCORE from EIKON'!CD50)+('WEIGHTED from Refinitive'!$B$11*'ISSUE SCORE from EIKON'!CS50)+(2/5*'WEIGHTED from Refinitive'!$B$14*'ISSUE SCORE from EIKON'!DH50)+('WEIGHTED from Refinitive'!$B$15*'ISSUE SCORE from EIKON'!DW50)+('WEIGHTED from Refinitive'!$B$16*'ISSUE SCORE from EIKON'!EL50)</f>
        <v>51.215362318840562</v>
      </c>
      <c r="C53" s="1">
        <f>('WEIGHTED from Refinitive'!$B$4*(2/3)*'ISSUE SCORE from EIKON'!W50)+('WEIGHTED from Refinitive'!$B$5*(2/3)*'ISSUE SCORE from EIKON'!AL50)+('WEIGHTED from Refinitive'!$B$8*(2/3)*'ISSUE SCORE from EIKON'!BA50)+('WEIGHTED from Refinitive'!$B$9*'ISSUE SCORE from EIKON'!BP50)+(0.5*'WEIGHTED from Refinitive'!$B$10*'ISSUE SCORE from EIKON'!CE50)+('WEIGHTED from Refinitive'!$B$11*'ISSUE SCORE from EIKON'!CT50)+(2/5*'WEIGHTED from Refinitive'!$B$14*'ISSUE SCORE from EIKON'!DI50)+('WEIGHTED from Refinitive'!$B$15*'ISSUE SCORE from EIKON'!DX50)+('WEIGHTED from Refinitive'!$B$16*'ISSUE SCORE from EIKON'!EM50)</f>
        <v>52.394222618611998</v>
      </c>
      <c r="D53" s="1">
        <f>('WEIGHTED from Refinitive'!$B$4*(2/3)*'ISSUE SCORE from EIKON'!X50)+('WEIGHTED from Refinitive'!$B$5*(2/3)*'ISSUE SCORE from EIKON'!AM50)+('WEIGHTED from Refinitive'!$B$8*(2/3)*'ISSUE SCORE from EIKON'!BB50)+('WEIGHTED from Refinitive'!$B$9*'ISSUE SCORE from EIKON'!BQ50)+(0.5*'WEIGHTED from Refinitive'!$B$10*'ISSUE SCORE from EIKON'!CF50)+('WEIGHTED from Refinitive'!$B$11*'ISSUE SCORE from EIKON'!CU50)+(2/5*'WEIGHTED from Refinitive'!$B$14*'ISSUE SCORE from EIKON'!DJ50)+('WEIGHTED from Refinitive'!$B$15*'ISSUE SCORE from EIKON'!DY50)+('WEIGHTED from Refinitive'!$B$16*'ISSUE SCORE from EIKON'!EN50)</f>
        <v>48.719887459399104</v>
      </c>
      <c r="E53" s="1">
        <f>('WEIGHTED from Refinitive'!$B$4*(2/3)*'ISSUE SCORE from EIKON'!Y50)+('WEIGHTED from Refinitive'!$B$5*(2/3)*'ISSUE SCORE from EIKON'!AN50)+('WEIGHTED from Refinitive'!$B$8*(2/3)*'ISSUE SCORE from EIKON'!BC50)+('WEIGHTED from Refinitive'!$B$9*'ISSUE SCORE from EIKON'!BR50)+(0.5*'WEIGHTED from Refinitive'!$B$10*'ISSUE SCORE from EIKON'!CG50)+('WEIGHTED from Refinitive'!$B$11*'ISSUE SCORE from EIKON'!CV50)+(2/5*'WEIGHTED from Refinitive'!$B$14*'ISSUE SCORE from EIKON'!DK50)+('WEIGHTED from Refinitive'!$B$15*'ISSUE SCORE from EIKON'!DZ50)+('WEIGHTED from Refinitive'!$B$16*'ISSUE SCORE from EIKON'!EO50)</f>
        <v>47.634814375987339</v>
      </c>
      <c r="F53" s="1">
        <f>('WEIGHTED from Refinitive'!$B$4*(2/3)*'ISSUE SCORE from EIKON'!Z50)+('WEIGHTED from Refinitive'!$B$5*(2/3)*'ISSUE SCORE from EIKON'!AO50)+('WEIGHTED from Refinitive'!$B$8*(2/3)*'ISSUE SCORE from EIKON'!BD50)+('WEIGHTED from Refinitive'!$B$9*'ISSUE SCORE from EIKON'!BS50)+(0.5*'WEIGHTED from Refinitive'!$B$10*'ISSUE SCORE from EIKON'!CH50)+('WEIGHTED from Refinitive'!$B$11*'ISSUE SCORE from EIKON'!CW50)+(2/5*'WEIGHTED from Refinitive'!$B$14*'ISSUE SCORE from EIKON'!DL50)+('WEIGHTED from Refinitive'!$B$15*'ISSUE SCORE from EIKON'!EA50)+('WEIGHTED from Refinitive'!$B$16*'ISSUE SCORE from EIKON'!EP50)</f>
        <v>49.741717225863539</v>
      </c>
      <c r="G53" s="1">
        <f>('WEIGHTED from Refinitive'!$B$4*(2/3)*'ISSUE SCORE from EIKON'!AA50)+('WEIGHTED from Refinitive'!$B$5*(2/3)*'ISSUE SCORE from EIKON'!AP50)+('WEIGHTED from Refinitive'!$B$8*(2/3)*'ISSUE SCORE from EIKON'!BE50)+('WEIGHTED from Refinitive'!$B$9*'ISSUE SCORE from EIKON'!BT50)+(0.5*'WEIGHTED from Refinitive'!$B$10*'ISSUE SCORE from EIKON'!CI50)+('WEIGHTED from Refinitive'!$B$11*'ISSUE SCORE from EIKON'!CX50)+(2/5*'WEIGHTED from Refinitive'!$B$14*'ISSUE SCORE from EIKON'!DM50)+('WEIGHTED from Refinitive'!$B$15*'ISSUE SCORE from EIKON'!EB50)+('WEIGHTED from Refinitive'!$B$16*'ISSUE SCORE from EIKON'!EQ50)</f>
        <v>46.339715076482051</v>
      </c>
      <c r="H53" s="1">
        <f>('WEIGHTED from Refinitive'!$B$4*(2/3)*'ISSUE SCORE from EIKON'!AB50)+('WEIGHTED from Refinitive'!$B$5*(2/3)*'ISSUE SCORE from EIKON'!AQ50)+('WEIGHTED from Refinitive'!$B$8*(2/3)*'ISSUE SCORE from EIKON'!BF50)+('WEIGHTED from Refinitive'!$B$9*'ISSUE SCORE from EIKON'!BU50)+(0.5*'WEIGHTED from Refinitive'!$B$10*'ISSUE SCORE from EIKON'!CJ50)+('WEIGHTED from Refinitive'!$B$11*'ISSUE SCORE from EIKON'!CY50)+(2/5*'WEIGHTED from Refinitive'!$B$14*'ISSUE SCORE from EIKON'!DN50)+('WEIGHTED from Refinitive'!$B$15*'ISSUE SCORE from EIKON'!EC50)+('WEIGHTED from Refinitive'!$B$16*'ISSUE SCORE from EIKON'!ER50)</f>
        <v>48.619853942629845</v>
      </c>
      <c r="I53" s="1">
        <f>('WEIGHTED from Refinitive'!$B$4*(2/3)*'ISSUE SCORE from EIKON'!AC50)+('WEIGHTED from Refinitive'!$B$5*(2/3)*'ISSUE SCORE from EIKON'!AR50)+('WEIGHTED from Refinitive'!$B$8*(2/3)*'ISSUE SCORE from EIKON'!BG50)+('WEIGHTED from Refinitive'!$B$9*'ISSUE SCORE from EIKON'!BV50)+(0.5*'WEIGHTED from Refinitive'!$B$10*'ISSUE SCORE from EIKON'!CK50)+('WEIGHTED from Refinitive'!$B$11*'ISSUE SCORE from EIKON'!CZ50)+(2/5*'WEIGHTED from Refinitive'!$B$14*'ISSUE SCORE from EIKON'!DO50)+('WEIGHTED from Refinitive'!$B$15*'ISSUE SCORE from EIKON'!ED50)+('WEIGHTED from Refinitive'!$B$16*'ISSUE SCORE from EIKON'!ES50)</f>
        <v>49.545044482207089</v>
      </c>
      <c r="J53" s="1">
        <f>('WEIGHTED from Refinitive'!$B$4*(2/3)*'ISSUE SCORE from EIKON'!AD50)+('WEIGHTED from Refinitive'!$B$5*(2/3)*'ISSUE SCORE from EIKON'!AS50)+('WEIGHTED from Refinitive'!$B$8*(2/3)*'ISSUE SCORE from EIKON'!BH50)+('WEIGHTED from Refinitive'!$B$9*'ISSUE SCORE from EIKON'!BW50)+(0.5*'WEIGHTED from Refinitive'!$B$10*'ISSUE SCORE from EIKON'!CL50)+('WEIGHTED from Refinitive'!$B$11*'ISSUE SCORE from EIKON'!DA50)+(2/5*'WEIGHTED from Refinitive'!$B$14*'ISSUE SCORE from EIKON'!DP50)+('WEIGHTED from Refinitive'!$B$15*'ISSUE SCORE from EIKON'!EE50)+('WEIGHTED from Refinitive'!$B$16*'ISSUE SCORE from EIKON'!ET50)</f>
        <v>42.768640350877156</v>
      </c>
      <c r="K53" s="1">
        <f>('WEIGHTED from Refinitive'!$B$4*(2/3)*'ISSUE SCORE from EIKON'!AE50)+('WEIGHTED from Refinitive'!$B$5*(2/3)*'ISSUE SCORE from EIKON'!AT50)+('WEIGHTED from Refinitive'!$B$8*(2/3)*'ISSUE SCORE from EIKON'!BI50)+('WEIGHTED from Refinitive'!$B$9*'ISSUE SCORE from EIKON'!BX50)+(0.5*'WEIGHTED from Refinitive'!$B$10*'ISSUE SCORE from EIKON'!CM50)+('WEIGHTED from Refinitive'!$B$11*'ISSUE SCORE from EIKON'!DB50)+(2/5*'WEIGHTED from Refinitive'!$B$14*'ISSUE SCORE from EIKON'!DQ50)+('WEIGHTED from Refinitive'!$B$15*'ISSUE SCORE from EIKON'!EF50)+('WEIGHTED from Refinitive'!$B$16*'ISSUE SCORE from EIKON'!EU50)</f>
        <v>41.250289876616584</v>
      </c>
      <c r="L53" s="1">
        <f>('WEIGHTED from Refinitive'!$B$4*(2/3)*'ISSUE SCORE from EIKON'!AF50)+('WEIGHTED from Refinitive'!$B$5*(2/3)*'ISSUE SCORE from EIKON'!AU50)+('WEIGHTED from Refinitive'!$B$8*(2/3)*'ISSUE SCORE from EIKON'!BJ50)+('WEIGHTED from Refinitive'!$B$9*'ISSUE SCORE from EIKON'!BY50)+(0.5*'WEIGHTED from Refinitive'!$B$10*'ISSUE SCORE from EIKON'!CN50)+('WEIGHTED from Refinitive'!$B$11*'ISSUE SCORE from EIKON'!DC50)+(2/5*'WEIGHTED from Refinitive'!$B$14*'ISSUE SCORE from EIKON'!DR50)+('WEIGHTED from Refinitive'!$B$15*'ISSUE SCORE from EIKON'!EG50)+('WEIGHTED from Refinitive'!$B$16*'ISSUE SCORE from EIKON'!EV50)</f>
        <v>43.331288053549109</v>
      </c>
      <c r="M53" s="1">
        <f>('WEIGHTED from Refinitive'!$B$4*(2/3)*'ISSUE SCORE from EIKON'!AG50)+('WEIGHTED from Refinitive'!$B$5*(2/3)*'ISSUE SCORE from EIKON'!AV50)+('WEIGHTED from Refinitive'!$B$8*(2/3)*'ISSUE SCORE from EIKON'!BK50)+('WEIGHTED from Refinitive'!$B$9*'ISSUE SCORE from EIKON'!BZ50)+(0.5*'WEIGHTED from Refinitive'!$B$10*'ISSUE SCORE from EIKON'!CO50)+('WEIGHTED from Refinitive'!$B$11*'ISSUE SCORE from EIKON'!DD50)+(2/5*'WEIGHTED from Refinitive'!$B$14*'ISSUE SCORE from EIKON'!DS50)+('WEIGHTED from Refinitive'!$B$15*'ISSUE SCORE from EIKON'!EH50)+('WEIGHTED from Refinitive'!$B$16*'ISSUE SCORE from EIKON'!EW50)</f>
        <v>39.541990743112819</v>
      </c>
      <c r="N53" s="1">
        <f>('WEIGHTED from Refinitive'!$B$4*(2/3)*'ISSUE SCORE from EIKON'!AH50)+('WEIGHTED from Refinitive'!$B$5*(2/3)*'ISSUE SCORE from EIKON'!AW50)+('WEIGHTED from Refinitive'!$B$8*(2/3)*'ISSUE SCORE from EIKON'!BL50)+('WEIGHTED from Refinitive'!$B$9*'ISSUE SCORE from EIKON'!CA50)+(0.5*'WEIGHTED from Refinitive'!$B$10*'ISSUE SCORE from EIKON'!CP50)+('WEIGHTED from Refinitive'!$B$11*'ISSUE SCORE from EIKON'!DE50)+(2/5*'WEIGHTED from Refinitive'!$B$14*'ISSUE SCORE from EIKON'!DT50)+('WEIGHTED from Refinitive'!$B$15*'ISSUE SCORE from EIKON'!EI50)+('WEIGHTED from Refinitive'!$B$16*'ISSUE SCORE from EIKON'!EX50)</f>
        <v>40.66181295715775</v>
      </c>
      <c r="O53" s="1">
        <f>('WEIGHTED from Refinitive'!$B$4*(2/3)*'ISSUE SCORE from EIKON'!AI50)+('WEIGHTED from Refinitive'!$B$5*(2/3)*'ISSUE SCORE from EIKON'!AX50)+('WEIGHTED from Refinitive'!$B$8*(2/3)*'ISSUE SCORE from EIKON'!BM50)+('WEIGHTED from Refinitive'!$B$9*'ISSUE SCORE from EIKON'!CB50)+(0.5*'WEIGHTED from Refinitive'!$B$10*'ISSUE SCORE from EIKON'!CQ50)+('WEIGHTED from Refinitive'!$B$11*'ISSUE SCORE from EIKON'!DF50)+(2/5*'WEIGHTED from Refinitive'!$B$14*'ISSUE SCORE from EIKON'!DU50)+('WEIGHTED from Refinitive'!$B$15*'ISSUE SCORE from EIKON'!EJ50)+('WEIGHTED from Refinitive'!$B$16*'ISSUE SCORE from EIKON'!EY50)</f>
        <v>41.709475937567731</v>
      </c>
      <c r="P53" s="1">
        <f>('WEIGHTED from Refinitive'!$B$4*(2/3)*'ISSUE SCORE from EIKON'!AJ50)+('WEIGHTED from Refinitive'!$B$5*(2/3)*'ISSUE SCORE from EIKON'!AY50)+('WEIGHTED from Refinitive'!$B$8*(2/3)*'ISSUE SCORE from EIKON'!BN50)+('WEIGHTED from Refinitive'!$B$9*'ISSUE SCORE from EIKON'!CC50)+(0.5*'WEIGHTED from Refinitive'!$B$10*'ISSUE SCORE from EIKON'!CR50)+('WEIGHTED from Refinitive'!$B$11*'ISSUE SCORE from EIKON'!DG50)+(2/5*'WEIGHTED from Refinitive'!$B$14*'ISSUE SCORE from EIKON'!DV50)+('WEIGHTED from Refinitive'!$B$15*'ISSUE SCORE from EIKON'!EK50)+('WEIGHTED from Refinitive'!$B$16*'ISSUE SCORE from EIKON'!EZ50)</f>
        <v>41.096949152542372</v>
      </c>
    </row>
    <row r="54" spans="1:16" ht="15">
      <c r="A54" s="1" t="s">
        <v>679</v>
      </c>
      <c r="B54" s="1">
        <f>('WEIGHTED from Refinitive'!$B$4*(2/3)*'ISSUE SCORE from EIKON'!V51)+('WEIGHTED from Refinitive'!$B$5*(2/3)*'ISSUE SCORE from EIKON'!AK51)+('WEIGHTED from Refinitive'!$B$8*(2/3)*'ISSUE SCORE from EIKON'!AZ51)+('WEIGHTED from Refinitive'!$B$9*'ISSUE SCORE from EIKON'!BO51)+(0.5*'WEIGHTED from Refinitive'!$B$10*'ISSUE SCORE from EIKON'!CD51)+('WEIGHTED from Refinitive'!$B$11*'ISSUE SCORE from EIKON'!CS51)+(2/5*'WEIGHTED from Refinitive'!$B$14*'ISSUE SCORE from EIKON'!DH51)+('WEIGHTED from Refinitive'!$B$15*'ISSUE SCORE from EIKON'!DW51)+('WEIGHTED from Refinitive'!$B$16*'ISSUE SCORE from EIKON'!EL51)</f>
        <v>50.588932335869764</v>
      </c>
      <c r="C54" s="1">
        <f>('WEIGHTED from Refinitive'!$B$4*(2/3)*'ISSUE SCORE from EIKON'!W51)+('WEIGHTED from Refinitive'!$B$5*(2/3)*'ISSUE SCORE from EIKON'!AL51)+('WEIGHTED from Refinitive'!$B$8*(2/3)*'ISSUE SCORE from EIKON'!BA51)+('WEIGHTED from Refinitive'!$B$9*'ISSUE SCORE from EIKON'!BP51)+(0.5*'WEIGHTED from Refinitive'!$B$10*'ISSUE SCORE from EIKON'!CE51)+('WEIGHTED from Refinitive'!$B$11*'ISSUE SCORE from EIKON'!CT51)+(2/5*'WEIGHTED from Refinitive'!$B$14*'ISSUE SCORE from EIKON'!DI51)+('WEIGHTED from Refinitive'!$B$15*'ISSUE SCORE from EIKON'!DX51)+('WEIGHTED from Refinitive'!$B$16*'ISSUE SCORE from EIKON'!EM51)</f>
        <v>49.483929791614301</v>
      </c>
      <c r="D54" s="1">
        <f>('WEIGHTED from Refinitive'!$B$4*(2/3)*'ISSUE SCORE from EIKON'!X51)+('WEIGHTED from Refinitive'!$B$5*(2/3)*'ISSUE SCORE from EIKON'!AM51)+('WEIGHTED from Refinitive'!$B$8*(2/3)*'ISSUE SCORE from EIKON'!BB51)+('WEIGHTED from Refinitive'!$B$9*'ISSUE SCORE from EIKON'!BQ51)+(0.5*'WEIGHTED from Refinitive'!$B$10*'ISSUE SCORE from EIKON'!CF51)+('WEIGHTED from Refinitive'!$B$11*'ISSUE SCORE from EIKON'!CU51)+(2/5*'WEIGHTED from Refinitive'!$B$14*'ISSUE SCORE from EIKON'!DJ51)+('WEIGHTED from Refinitive'!$B$15*'ISSUE SCORE from EIKON'!DY51)+('WEIGHTED from Refinitive'!$B$16*'ISSUE SCORE from EIKON'!EN51)</f>
        <v>44.422590642884536</v>
      </c>
      <c r="E54" s="1">
        <f>('WEIGHTED from Refinitive'!$B$4*(2/3)*'ISSUE SCORE from EIKON'!Y51)+('WEIGHTED from Refinitive'!$B$5*(2/3)*'ISSUE SCORE from EIKON'!AN51)+('WEIGHTED from Refinitive'!$B$8*(2/3)*'ISSUE SCORE from EIKON'!BC51)+('WEIGHTED from Refinitive'!$B$9*'ISSUE SCORE from EIKON'!BR51)+(0.5*'WEIGHTED from Refinitive'!$B$10*'ISSUE SCORE from EIKON'!CG51)+('WEIGHTED from Refinitive'!$B$11*'ISSUE SCORE from EIKON'!CV51)+(2/5*'WEIGHTED from Refinitive'!$B$14*'ISSUE SCORE from EIKON'!DK51)+('WEIGHTED from Refinitive'!$B$15*'ISSUE SCORE from EIKON'!DZ51)+('WEIGHTED from Refinitive'!$B$16*'ISSUE SCORE from EIKON'!EO51)</f>
        <v>41.705390197392539</v>
      </c>
      <c r="F54" s="1">
        <f>('WEIGHTED from Refinitive'!$B$4*(2/3)*'ISSUE SCORE from EIKON'!Z51)+('WEIGHTED from Refinitive'!$B$5*(2/3)*'ISSUE SCORE from EIKON'!AO51)+('WEIGHTED from Refinitive'!$B$8*(2/3)*'ISSUE SCORE from EIKON'!BD51)+('WEIGHTED from Refinitive'!$B$9*'ISSUE SCORE from EIKON'!BS51)+(0.5*'WEIGHTED from Refinitive'!$B$10*'ISSUE SCORE from EIKON'!CH51)+('WEIGHTED from Refinitive'!$B$11*'ISSUE SCORE from EIKON'!CW51)+(2/5*'WEIGHTED from Refinitive'!$B$14*'ISSUE SCORE from EIKON'!DL51)+('WEIGHTED from Refinitive'!$B$15*'ISSUE SCORE from EIKON'!EA51)+('WEIGHTED from Refinitive'!$B$16*'ISSUE SCORE from EIKON'!EP51)</f>
        <v>46.408169691005504</v>
      </c>
      <c r="G54" s="1">
        <f>('WEIGHTED from Refinitive'!$B$4*(2/3)*'ISSUE SCORE from EIKON'!AA51)+('WEIGHTED from Refinitive'!$B$5*(2/3)*'ISSUE SCORE from EIKON'!AP51)+('WEIGHTED from Refinitive'!$B$8*(2/3)*'ISSUE SCORE from EIKON'!BE51)+('WEIGHTED from Refinitive'!$B$9*'ISSUE SCORE from EIKON'!BT51)+(0.5*'WEIGHTED from Refinitive'!$B$10*'ISSUE SCORE from EIKON'!CI51)+('WEIGHTED from Refinitive'!$B$11*'ISSUE SCORE from EIKON'!CX51)+(2/5*'WEIGHTED from Refinitive'!$B$14*'ISSUE SCORE from EIKON'!DM51)+('WEIGHTED from Refinitive'!$B$15*'ISSUE SCORE from EIKON'!EB51)+('WEIGHTED from Refinitive'!$B$16*'ISSUE SCORE from EIKON'!EQ51)</f>
        <v>47.151063829787219</v>
      </c>
      <c r="H54" s="1">
        <f>('WEIGHTED from Refinitive'!$B$4*(2/3)*'ISSUE SCORE from EIKON'!AB51)+('WEIGHTED from Refinitive'!$B$5*(2/3)*'ISSUE SCORE from EIKON'!AQ51)+('WEIGHTED from Refinitive'!$B$8*(2/3)*'ISSUE SCORE from EIKON'!BF51)+('WEIGHTED from Refinitive'!$B$9*'ISSUE SCORE from EIKON'!BU51)+(0.5*'WEIGHTED from Refinitive'!$B$10*'ISSUE SCORE from EIKON'!CJ51)+('WEIGHTED from Refinitive'!$B$11*'ISSUE SCORE from EIKON'!CY51)+(2/5*'WEIGHTED from Refinitive'!$B$14*'ISSUE SCORE from EIKON'!DN51)+('WEIGHTED from Refinitive'!$B$15*'ISSUE SCORE from EIKON'!EC51)+('WEIGHTED from Refinitive'!$B$16*'ISSUE SCORE from EIKON'!ER51)</f>
        <v>48.116395276635835</v>
      </c>
      <c r="I54" s="1">
        <f>('WEIGHTED from Refinitive'!$B$4*(2/3)*'ISSUE SCORE from EIKON'!AC51)+('WEIGHTED from Refinitive'!$B$5*(2/3)*'ISSUE SCORE from EIKON'!AR51)+('WEIGHTED from Refinitive'!$B$8*(2/3)*'ISSUE SCORE from EIKON'!BG51)+('WEIGHTED from Refinitive'!$B$9*'ISSUE SCORE from EIKON'!BV51)+(0.5*'WEIGHTED from Refinitive'!$B$10*'ISSUE SCORE from EIKON'!CK51)+('WEIGHTED from Refinitive'!$B$11*'ISSUE SCORE from EIKON'!CZ51)+(2/5*'WEIGHTED from Refinitive'!$B$14*'ISSUE SCORE from EIKON'!DO51)+('WEIGHTED from Refinitive'!$B$15*'ISSUE SCORE from EIKON'!ED51)+('WEIGHTED from Refinitive'!$B$16*'ISSUE SCORE from EIKON'!ES51)</f>
        <v>44.497519966372408</v>
      </c>
      <c r="J54" s="1">
        <f>('WEIGHTED from Refinitive'!$B$4*(2/3)*'ISSUE SCORE from EIKON'!AD51)+('WEIGHTED from Refinitive'!$B$5*(2/3)*'ISSUE SCORE from EIKON'!AS51)+('WEIGHTED from Refinitive'!$B$8*(2/3)*'ISSUE SCORE from EIKON'!BH51)+('WEIGHTED from Refinitive'!$B$9*'ISSUE SCORE from EIKON'!BW51)+(0.5*'WEIGHTED from Refinitive'!$B$10*'ISSUE SCORE from EIKON'!CL51)+('WEIGHTED from Refinitive'!$B$11*'ISSUE SCORE from EIKON'!DA51)+(2/5*'WEIGHTED from Refinitive'!$B$14*'ISSUE SCORE from EIKON'!DP51)+('WEIGHTED from Refinitive'!$B$15*'ISSUE SCORE from EIKON'!EE51)+('WEIGHTED from Refinitive'!$B$16*'ISSUE SCORE from EIKON'!ET51)</f>
        <v>44.697305980220349</v>
      </c>
      <c r="K54" s="1">
        <f>('WEIGHTED from Refinitive'!$B$4*(2/3)*'ISSUE SCORE from EIKON'!AE51)+('WEIGHTED from Refinitive'!$B$5*(2/3)*'ISSUE SCORE from EIKON'!AT51)+('WEIGHTED from Refinitive'!$B$8*(2/3)*'ISSUE SCORE from EIKON'!BI51)+('WEIGHTED from Refinitive'!$B$9*'ISSUE SCORE from EIKON'!BX51)+(0.5*'WEIGHTED from Refinitive'!$B$10*'ISSUE SCORE from EIKON'!CM51)+('WEIGHTED from Refinitive'!$B$11*'ISSUE SCORE from EIKON'!DB51)+(2/5*'WEIGHTED from Refinitive'!$B$14*'ISSUE SCORE from EIKON'!DQ51)+('WEIGHTED from Refinitive'!$B$15*'ISSUE SCORE from EIKON'!EF51)+('WEIGHTED from Refinitive'!$B$16*'ISSUE SCORE from EIKON'!EU51)</f>
        <v>48.672517943381592</v>
      </c>
      <c r="L54" s="1">
        <f>('WEIGHTED from Refinitive'!$B$4*(2/3)*'ISSUE SCORE from EIKON'!AF51)+('WEIGHTED from Refinitive'!$B$5*(2/3)*'ISSUE SCORE from EIKON'!AU51)+('WEIGHTED from Refinitive'!$B$8*(2/3)*'ISSUE SCORE from EIKON'!BJ51)+('WEIGHTED from Refinitive'!$B$9*'ISSUE SCORE from EIKON'!BY51)+(0.5*'WEIGHTED from Refinitive'!$B$10*'ISSUE SCORE from EIKON'!CN51)+('WEIGHTED from Refinitive'!$B$11*'ISSUE SCORE from EIKON'!DC51)+(2/5*'WEIGHTED from Refinitive'!$B$14*'ISSUE SCORE from EIKON'!DR51)+('WEIGHTED from Refinitive'!$B$15*'ISSUE SCORE from EIKON'!EG51)+('WEIGHTED from Refinitive'!$B$16*'ISSUE SCORE from EIKON'!EV51)</f>
        <v>47.333751876761035</v>
      </c>
      <c r="M54" s="1">
        <f>('WEIGHTED from Refinitive'!$B$4*(2/3)*'ISSUE SCORE from EIKON'!AG51)+('WEIGHTED from Refinitive'!$B$5*(2/3)*'ISSUE SCORE from EIKON'!AV51)+('WEIGHTED from Refinitive'!$B$8*(2/3)*'ISSUE SCORE from EIKON'!BK51)+('WEIGHTED from Refinitive'!$B$9*'ISSUE SCORE from EIKON'!BZ51)+(0.5*'WEIGHTED from Refinitive'!$B$10*'ISSUE SCORE from EIKON'!CO51)+('WEIGHTED from Refinitive'!$B$11*'ISSUE SCORE from EIKON'!DD51)+(2/5*'WEIGHTED from Refinitive'!$B$14*'ISSUE SCORE from EIKON'!DS51)+('WEIGHTED from Refinitive'!$B$15*'ISSUE SCORE from EIKON'!EH51)+('WEIGHTED from Refinitive'!$B$16*'ISSUE SCORE from EIKON'!EW51)</f>
        <v>40.126188707280818</v>
      </c>
      <c r="N54" s="1">
        <f>('WEIGHTED from Refinitive'!$B$4*(2/3)*'ISSUE SCORE from EIKON'!AH51)+('WEIGHTED from Refinitive'!$B$5*(2/3)*'ISSUE SCORE from EIKON'!AW51)+('WEIGHTED from Refinitive'!$B$8*(2/3)*'ISSUE SCORE from EIKON'!BL51)+('WEIGHTED from Refinitive'!$B$9*'ISSUE SCORE from EIKON'!CA51)+(0.5*'WEIGHTED from Refinitive'!$B$10*'ISSUE SCORE from EIKON'!CP51)+('WEIGHTED from Refinitive'!$B$11*'ISSUE SCORE from EIKON'!DE51)+(2/5*'WEIGHTED from Refinitive'!$B$14*'ISSUE SCORE from EIKON'!DT51)+('WEIGHTED from Refinitive'!$B$15*'ISSUE SCORE from EIKON'!EI51)+('WEIGHTED from Refinitive'!$B$16*'ISSUE SCORE from EIKON'!EX51)</f>
        <v>45.24830176767675</v>
      </c>
      <c r="O54" s="1">
        <f>('WEIGHTED from Refinitive'!$B$4*(2/3)*'ISSUE SCORE from EIKON'!AI51)+('WEIGHTED from Refinitive'!$B$5*(2/3)*'ISSUE SCORE from EIKON'!AX51)+('WEIGHTED from Refinitive'!$B$8*(2/3)*'ISSUE SCORE from EIKON'!BM51)+('WEIGHTED from Refinitive'!$B$9*'ISSUE SCORE from EIKON'!CB51)+(0.5*'WEIGHTED from Refinitive'!$B$10*'ISSUE SCORE from EIKON'!CQ51)+('WEIGHTED from Refinitive'!$B$11*'ISSUE SCORE from EIKON'!DF51)+(2/5*'WEIGHTED from Refinitive'!$B$14*'ISSUE SCORE from EIKON'!DU51)+('WEIGHTED from Refinitive'!$B$15*'ISSUE SCORE from EIKON'!EJ51)+('WEIGHTED from Refinitive'!$B$16*'ISSUE SCORE from EIKON'!EY51)</f>
        <v>42.81622184533903</v>
      </c>
      <c r="P54" s="1">
        <f>('WEIGHTED from Refinitive'!$B$4*(2/3)*'ISSUE SCORE from EIKON'!AJ51)+('WEIGHTED from Refinitive'!$B$5*(2/3)*'ISSUE SCORE from EIKON'!AY51)+('WEIGHTED from Refinitive'!$B$8*(2/3)*'ISSUE SCORE from EIKON'!BN51)+('WEIGHTED from Refinitive'!$B$9*'ISSUE SCORE from EIKON'!CC51)+(0.5*'WEIGHTED from Refinitive'!$B$10*'ISSUE SCORE from EIKON'!CR51)+('WEIGHTED from Refinitive'!$B$11*'ISSUE SCORE from EIKON'!DG51)+(2/5*'WEIGHTED from Refinitive'!$B$14*'ISSUE SCORE from EIKON'!DV51)+('WEIGHTED from Refinitive'!$B$15*'ISSUE SCORE from EIKON'!EK51)+('WEIGHTED from Refinitive'!$B$16*'ISSUE SCORE from EIKON'!EZ51)</f>
        <v>40.188375377742709</v>
      </c>
    </row>
    <row r="55" spans="1:16" ht="15">
      <c r="A55" s="1" t="s">
        <v>944</v>
      </c>
      <c r="B55" s="1">
        <f>('WEIGHTED from Refinitive'!$B$4*(2/3)*'ISSUE SCORE from EIKON'!V52)+('WEIGHTED from Refinitive'!$B$5*(2/3)*'ISSUE SCORE from EIKON'!AK52)+('WEIGHTED from Refinitive'!$B$8*(2/3)*'ISSUE SCORE from EIKON'!AZ52)+('WEIGHTED from Refinitive'!$B$9*'ISSUE SCORE from EIKON'!BO52)+(0.5*'WEIGHTED from Refinitive'!$B$10*'ISSUE SCORE from EIKON'!CD52)+('WEIGHTED from Refinitive'!$B$11*'ISSUE SCORE from EIKON'!CS52)+(2/5*'WEIGHTED from Refinitive'!$B$14*'ISSUE SCORE from EIKON'!DH52)+('WEIGHTED from Refinitive'!$B$15*'ISSUE SCORE from EIKON'!DW52)+('WEIGHTED from Refinitive'!$B$16*'ISSUE SCORE from EIKON'!EL52)</f>
        <v>53.269621292975856</v>
      </c>
      <c r="C55" s="1">
        <f>('WEIGHTED from Refinitive'!$B$4*(2/3)*'ISSUE SCORE from EIKON'!W52)+('WEIGHTED from Refinitive'!$B$5*(2/3)*'ISSUE SCORE from EIKON'!AL52)+('WEIGHTED from Refinitive'!$B$8*(2/3)*'ISSUE SCORE from EIKON'!BA52)+('WEIGHTED from Refinitive'!$B$9*'ISSUE SCORE from EIKON'!BP52)+(0.5*'WEIGHTED from Refinitive'!$B$10*'ISSUE SCORE from EIKON'!CE52)+('WEIGHTED from Refinitive'!$B$11*'ISSUE SCORE from EIKON'!CT52)+(2/5*'WEIGHTED from Refinitive'!$B$14*'ISSUE SCORE from EIKON'!DI52)+('WEIGHTED from Refinitive'!$B$15*'ISSUE SCORE from EIKON'!DX52)+('WEIGHTED from Refinitive'!$B$16*'ISSUE SCORE from EIKON'!EM52)</f>
        <v>52.688837178047756</v>
      </c>
      <c r="D55" s="1">
        <f>('WEIGHTED from Refinitive'!$B$4*(2/3)*'ISSUE SCORE from EIKON'!X52)+('WEIGHTED from Refinitive'!$B$5*(2/3)*'ISSUE SCORE from EIKON'!AM52)+('WEIGHTED from Refinitive'!$B$8*(2/3)*'ISSUE SCORE from EIKON'!BB52)+('WEIGHTED from Refinitive'!$B$9*'ISSUE SCORE from EIKON'!BQ52)+(0.5*'WEIGHTED from Refinitive'!$B$10*'ISSUE SCORE from EIKON'!CF52)+('WEIGHTED from Refinitive'!$B$11*'ISSUE SCORE from EIKON'!CU52)+(2/5*'WEIGHTED from Refinitive'!$B$14*'ISSUE SCORE from EIKON'!DJ52)+('WEIGHTED from Refinitive'!$B$15*'ISSUE SCORE from EIKON'!DY52)+('WEIGHTED from Refinitive'!$B$16*'ISSUE SCORE from EIKON'!EN52)</f>
        <v>48.407434685112818</v>
      </c>
      <c r="E55" s="1">
        <f>('WEIGHTED from Refinitive'!$B$4*(2/3)*'ISSUE SCORE from EIKON'!Y52)+('WEIGHTED from Refinitive'!$B$5*(2/3)*'ISSUE SCORE from EIKON'!AN52)+('WEIGHTED from Refinitive'!$B$8*(2/3)*'ISSUE SCORE from EIKON'!BC52)+('WEIGHTED from Refinitive'!$B$9*'ISSUE SCORE from EIKON'!BR52)+(0.5*'WEIGHTED from Refinitive'!$B$10*'ISSUE SCORE from EIKON'!CG52)+('WEIGHTED from Refinitive'!$B$11*'ISSUE SCORE from EIKON'!CV52)+(2/5*'WEIGHTED from Refinitive'!$B$14*'ISSUE SCORE from EIKON'!DK52)+('WEIGHTED from Refinitive'!$B$15*'ISSUE SCORE from EIKON'!DZ52)+('WEIGHTED from Refinitive'!$B$16*'ISSUE SCORE from EIKON'!EO52)</f>
        <v>47.758136224505911</v>
      </c>
      <c r="F55" s="1">
        <f>('WEIGHTED from Refinitive'!$B$4*(2/3)*'ISSUE SCORE from EIKON'!Z52)+('WEIGHTED from Refinitive'!$B$5*(2/3)*'ISSUE SCORE from EIKON'!AO52)+('WEIGHTED from Refinitive'!$B$8*(2/3)*'ISSUE SCORE from EIKON'!BD52)+('WEIGHTED from Refinitive'!$B$9*'ISSUE SCORE from EIKON'!BS52)+(0.5*'WEIGHTED from Refinitive'!$B$10*'ISSUE SCORE from EIKON'!CH52)+('WEIGHTED from Refinitive'!$B$11*'ISSUE SCORE from EIKON'!CW52)+(2/5*'WEIGHTED from Refinitive'!$B$14*'ISSUE SCORE from EIKON'!DL52)+('WEIGHTED from Refinitive'!$B$15*'ISSUE SCORE from EIKON'!EA52)+('WEIGHTED from Refinitive'!$B$16*'ISSUE SCORE from EIKON'!EP52)</f>
        <v>47.245131369564454</v>
      </c>
      <c r="G55" s="1">
        <f>('WEIGHTED from Refinitive'!$B$4*(2/3)*'ISSUE SCORE from EIKON'!AA52)+('WEIGHTED from Refinitive'!$B$5*(2/3)*'ISSUE SCORE from EIKON'!AP52)+('WEIGHTED from Refinitive'!$B$8*(2/3)*'ISSUE SCORE from EIKON'!BE52)+('WEIGHTED from Refinitive'!$B$9*'ISSUE SCORE from EIKON'!BT52)+(0.5*'WEIGHTED from Refinitive'!$B$10*'ISSUE SCORE from EIKON'!CI52)+('WEIGHTED from Refinitive'!$B$11*'ISSUE SCORE from EIKON'!CX52)+(2/5*'WEIGHTED from Refinitive'!$B$14*'ISSUE SCORE from EIKON'!DM52)+('WEIGHTED from Refinitive'!$B$15*'ISSUE SCORE from EIKON'!EB52)+('WEIGHTED from Refinitive'!$B$16*'ISSUE SCORE from EIKON'!EQ52)</f>
        <v>44.317213089940338</v>
      </c>
      <c r="H55" s="1">
        <f>('WEIGHTED from Refinitive'!$B$4*(2/3)*'ISSUE SCORE from EIKON'!AB52)+('WEIGHTED from Refinitive'!$B$5*(2/3)*'ISSUE SCORE from EIKON'!AQ52)+('WEIGHTED from Refinitive'!$B$8*(2/3)*'ISSUE SCORE from EIKON'!BF52)+('WEIGHTED from Refinitive'!$B$9*'ISSUE SCORE from EIKON'!BU52)+(0.5*'WEIGHTED from Refinitive'!$B$10*'ISSUE SCORE from EIKON'!CJ52)+('WEIGHTED from Refinitive'!$B$11*'ISSUE SCORE from EIKON'!CY52)+(2/5*'WEIGHTED from Refinitive'!$B$14*'ISSUE SCORE from EIKON'!DN52)+('WEIGHTED from Refinitive'!$B$15*'ISSUE SCORE from EIKON'!EC52)+('WEIGHTED from Refinitive'!$B$16*'ISSUE SCORE from EIKON'!ER52)</f>
        <v>40.726375079422304</v>
      </c>
      <c r="I55" s="1">
        <f>('WEIGHTED from Refinitive'!$B$4*(2/3)*'ISSUE SCORE from EIKON'!AC52)+('WEIGHTED from Refinitive'!$B$5*(2/3)*'ISSUE SCORE from EIKON'!AR52)+('WEIGHTED from Refinitive'!$B$8*(2/3)*'ISSUE SCORE from EIKON'!BG52)+('WEIGHTED from Refinitive'!$B$9*'ISSUE SCORE from EIKON'!BV52)+(0.5*'WEIGHTED from Refinitive'!$B$10*'ISSUE SCORE from EIKON'!CK52)+('WEIGHTED from Refinitive'!$B$11*'ISSUE SCORE from EIKON'!CZ52)+(2/5*'WEIGHTED from Refinitive'!$B$14*'ISSUE SCORE from EIKON'!DO52)+('WEIGHTED from Refinitive'!$B$15*'ISSUE SCORE from EIKON'!ED52)+('WEIGHTED from Refinitive'!$B$16*'ISSUE SCORE from EIKON'!ES52)</f>
        <v>35.823849239192683</v>
      </c>
      <c r="J55" s="1">
        <f>('WEIGHTED from Refinitive'!$B$4*(2/3)*'ISSUE SCORE from EIKON'!AD52)+('WEIGHTED from Refinitive'!$B$5*(2/3)*'ISSUE SCORE from EIKON'!AS52)+('WEIGHTED from Refinitive'!$B$8*(2/3)*'ISSUE SCORE from EIKON'!BH52)+('WEIGHTED from Refinitive'!$B$9*'ISSUE SCORE from EIKON'!BW52)+(0.5*'WEIGHTED from Refinitive'!$B$10*'ISSUE SCORE from EIKON'!CL52)+('WEIGHTED from Refinitive'!$B$11*'ISSUE SCORE from EIKON'!DA52)+(2/5*'WEIGHTED from Refinitive'!$B$14*'ISSUE SCORE from EIKON'!DP52)+('WEIGHTED from Refinitive'!$B$15*'ISSUE SCORE from EIKON'!EE52)+('WEIGHTED from Refinitive'!$B$16*'ISSUE SCORE from EIKON'!ET52)</f>
        <v>37.904875261733281</v>
      </c>
      <c r="K55" s="1">
        <f>('WEIGHTED from Refinitive'!$B$4*(2/3)*'ISSUE SCORE from EIKON'!AE52)+('WEIGHTED from Refinitive'!$B$5*(2/3)*'ISSUE SCORE from EIKON'!AT52)+('WEIGHTED from Refinitive'!$B$8*(2/3)*'ISSUE SCORE from EIKON'!BI52)+('WEIGHTED from Refinitive'!$B$9*'ISSUE SCORE from EIKON'!BX52)+(0.5*'WEIGHTED from Refinitive'!$B$10*'ISSUE SCORE from EIKON'!CM52)+('WEIGHTED from Refinitive'!$B$11*'ISSUE SCORE from EIKON'!DB52)+(2/5*'WEIGHTED from Refinitive'!$B$14*'ISSUE SCORE from EIKON'!DQ52)+('WEIGHTED from Refinitive'!$B$15*'ISSUE SCORE from EIKON'!EF52)+('WEIGHTED from Refinitive'!$B$16*'ISSUE SCORE from EIKON'!EU52)</f>
        <v>40.076265509741461</v>
      </c>
      <c r="L55" s="1">
        <f>('WEIGHTED from Refinitive'!$B$4*(2/3)*'ISSUE SCORE from EIKON'!AF52)+('WEIGHTED from Refinitive'!$B$5*(2/3)*'ISSUE SCORE from EIKON'!AU52)+('WEIGHTED from Refinitive'!$B$8*(2/3)*'ISSUE SCORE from EIKON'!BJ52)+('WEIGHTED from Refinitive'!$B$9*'ISSUE SCORE from EIKON'!BY52)+(0.5*'WEIGHTED from Refinitive'!$B$10*'ISSUE SCORE from EIKON'!CN52)+('WEIGHTED from Refinitive'!$B$11*'ISSUE SCORE from EIKON'!DC52)+(2/5*'WEIGHTED from Refinitive'!$B$14*'ISSUE SCORE from EIKON'!DR52)+('WEIGHTED from Refinitive'!$B$15*'ISSUE SCORE from EIKON'!EG52)+('WEIGHTED from Refinitive'!$B$16*'ISSUE SCORE from EIKON'!EV52)</f>
        <v>42.149007938827737</v>
      </c>
      <c r="M55" s="1">
        <f>('WEIGHTED from Refinitive'!$B$4*(2/3)*'ISSUE SCORE from EIKON'!AG52)+('WEIGHTED from Refinitive'!$B$5*(2/3)*'ISSUE SCORE from EIKON'!AV52)+('WEIGHTED from Refinitive'!$B$8*(2/3)*'ISSUE SCORE from EIKON'!BK52)+('WEIGHTED from Refinitive'!$B$9*'ISSUE SCORE from EIKON'!BZ52)+(0.5*'WEIGHTED from Refinitive'!$B$10*'ISSUE SCORE from EIKON'!CO52)+('WEIGHTED from Refinitive'!$B$11*'ISSUE SCORE from EIKON'!DD52)+(2/5*'WEIGHTED from Refinitive'!$B$14*'ISSUE SCORE from EIKON'!DS52)+('WEIGHTED from Refinitive'!$B$15*'ISSUE SCORE from EIKON'!EH52)+('WEIGHTED from Refinitive'!$B$16*'ISSUE SCORE from EIKON'!EW52)</f>
        <v>38.515291030416336</v>
      </c>
      <c r="N55" s="1">
        <f>('WEIGHTED from Refinitive'!$B$4*(2/3)*'ISSUE SCORE from EIKON'!AH52)+('WEIGHTED from Refinitive'!$B$5*(2/3)*'ISSUE SCORE from EIKON'!AW52)+('WEIGHTED from Refinitive'!$B$8*(2/3)*'ISSUE SCORE from EIKON'!BL52)+('WEIGHTED from Refinitive'!$B$9*'ISSUE SCORE from EIKON'!CA52)+(0.5*'WEIGHTED from Refinitive'!$B$10*'ISSUE SCORE from EIKON'!CP52)+('WEIGHTED from Refinitive'!$B$11*'ISSUE SCORE from EIKON'!DE52)+(2/5*'WEIGHTED from Refinitive'!$B$14*'ISSUE SCORE from EIKON'!DT52)+('WEIGHTED from Refinitive'!$B$15*'ISSUE SCORE from EIKON'!EI52)+('WEIGHTED from Refinitive'!$B$16*'ISSUE SCORE from EIKON'!EX52)</f>
        <v>32.444873699851385</v>
      </c>
      <c r="O55" s="1">
        <f>('WEIGHTED from Refinitive'!$B$4*(2/3)*'ISSUE SCORE from EIKON'!AI52)+('WEIGHTED from Refinitive'!$B$5*(2/3)*'ISSUE SCORE from EIKON'!AX52)+('WEIGHTED from Refinitive'!$B$8*(2/3)*'ISSUE SCORE from EIKON'!BM52)+('WEIGHTED from Refinitive'!$B$9*'ISSUE SCORE from EIKON'!CB52)+(0.5*'WEIGHTED from Refinitive'!$B$10*'ISSUE SCORE from EIKON'!CQ52)+('WEIGHTED from Refinitive'!$B$11*'ISSUE SCORE from EIKON'!DF52)+(2/5*'WEIGHTED from Refinitive'!$B$14*'ISSUE SCORE from EIKON'!DU52)+('WEIGHTED from Refinitive'!$B$15*'ISSUE SCORE from EIKON'!EJ52)+('WEIGHTED from Refinitive'!$B$16*'ISSUE SCORE from EIKON'!EY52)</f>
        <v>31.054362279511519</v>
      </c>
      <c r="P55" s="1">
        <f>('WEIGHTED from Refinitive'!$B$4*(2/3)*'ISSUE SCORE from EIKON'!AJ52)+('WEIGHTED from Refinitive'!$B$5*(2/3)*'ISSUE SCORE from EIKON'!AY52)+('WEIGHTED from Refinitive'!$B$8*(2/3)*'ISSUE SCORE from EIKON'!BN52)+('WEIGHTED from Refinitive'!$B$9*'ISSUE SCORE from EIKON'!CC52)+(0.5*'WEIGHTED from Refinitive'!$B$10*'ISSUE SCORE from EIKON'!CR52)+('WEIGHTED from Refinitive'!$B$11*'ISSUE SCORE from EIKON'!DG52)+(2/5*'WEIGHTED from Refinitive'!$B$14*'ISSUE SCORE from EIKON'!DV52)+('WEIGHTED from Refinitive'!$B$15*'ISSUE SCORE from EIKON'!EK52)+('WEIGHTED from Refinitive'!$B$16*'ISSUE SCORE from EIKON'!EZ52)</f>
        <v>33.380566904011488</v>
      </c>
    </row>
    <row r="56" spans="1:16" ht="15">
      <c r="A56" s="1" t="s">
        <v>619</v>
      </c>
      <c r="B56" s="1">
        <f>('WEIGHTED from Refinitive'!$B$4*(2/3)*'ISSUE SCORE from EIKON'!V53)+('WEIGHTED from Refinitive'!$B$5*(2/3)*'ISSUE SCORE from EIKON'!AK53)+('WEIGHTED from Refinitive'!$B$8*(2/3)*'ISSUE SCORE from EIKON'!AZ53)+('WEIGHTED from Refinitive'!$B$9*'ISSUE SCORE from EIKON'!BO53)+(0.5*'WEIGHTED from Refinitive'!$B$10*'ISSUE SCORE from EIKON'!CD53)+('WEIGHTED from Refinitive'!$B$11*'ISSUE SCORE from EIKON'!CS53)+(2/5*'WEIGHTED from Refinitive'!$B$14*'ISSUE SCORE from EIKON'!DH53)+('WEIGHTED from Refinitive'!$B$15*'ISSUE SCORE from EIKON'!DW53)+('WEIGHTED from Refinitive'!$B$16*'ISSUE SCORE from EIKON'!EL53)</f>
        <v>49.331076482326317</v>
      </c>
      <c r="C56" s="1">
        <f>('WEIGHTED from Refinitive'!$B$4*(2/3)*'ISSUE SCORE from EIKON'!W53)+('WEIGHTED from Refinitive'!$B$5*(2/3)*'ISSUE SCORE from EIKON'!AL53)+('WEIGHTED from Refinitive'!$B$8*(2/3)*'ISSUE SCORE from EIKON'!BA53)+('WEIGHTED from Refinitive'!$B$9*'ISSUE SCORE from EIKON'!BP53)+(0.5*'WEIGHTED from Refinitive'!$B$10*'ISSUE SCORE from EIKON'!CE53)+('WEIGHTED from Refinitive'!$B$11*'ISSUE SCORE from EIKON'!CT53)+(2/5*'WEIGHTED from Refinitive'!$B$14*'ISSUE SCORE from EIKON'!DI53)+('WEIGHTED from Refinitive'!$B$15*'ISSUE SCORE from EIKON'!DX53)+('WEIGHTED from Refinitive'!$B$16*'ISSUE SCORE from EIKON'!EM53)</f>
        <v>48.634969295403316</v>
      </c>
      <c r="D56" s="1">
        <f>('WEIGHTED from Refinitive'!$B$4*(2/3)*'ISSUE SCORE from EIKON'!X53)+('WEIGHTED from Refinitive'!$B$5*(2/3)*'ISSUE SCORE from EIKON'!AM53)+('WEIGHTED from Refinitive'!$B$8*(2/3)*'ISSUE SCORE from EIKON'!BB53)+('WEIGHTED from Refinitive'!$B$9*'ISSUE SCORE from EIKON'!BQ53)+(0.5*'WEIGHTED from Refinitive'!$B$10*'ISSUE SCORE from EIKON'!CF53)+('WEIGHTED from Refinitive'!$B$11*'ISSUE SCORE from EIKON'!CU53)+(2/5*'WEIGHTED from Refinitive'!$B$14*'ISSUE SCORE from EIKON'!DJ53)+('WEIGHTED from Refinitive'!$B$15*'ISSUE SCORE from EIKON'!DY53)+('WEIGHTED from Refinitive'!$B$16*'ISSUE SCORE from EIKON'!EN53)</f>
        <v>46.673028910060665</v>
      </c>
      <c r="E56" s="1">
        <f>('WEIGHTED from Refinitive'!$B$4*(2/3)*'ISSUE SCORE from EIKON'!Y53)+('WEIGHTED from Refinitive'!$B$5*(2/3)*'ISSUE SCORE from EIKON'!AN53)+('WEIGHTED from Refinitive'!$B$8*(2/3)*'ISSUE SCORE from EIKON'!BC53)+('WEIGHTED from Refinitive'!$B$9*'ISSUE SCORE from EIKON'!BR53)+(0.5*'WEIGHTED from Refinitive'!$B$10*'ISSUE SCORE from EIKON'!CG53)+('WEIGHTED from Refinitive'!$B$11*'ISSUE SCORE from EIKON'!CV53)+(2/5*'WEIGHTED from Refinitive'!$B$14*'ISSUE SCORE from EIKON'!DK53)+('WEIGHTED from Refinitive'!$B$15*'ISSUE SCORE from EIKON'!DZ53)+('WEIGHTED from Refinitive'!$B$16*'ISSUE SCORE from EIKON'!EO53)</f>
        <v>44.817134017904131</v>
      </c>
      <c r="F56" s="1">
        <f>('WEIGHTED from Refinitive'!$B$4*(2/3)*'ISSUE SCORE from EIKON'!Z53)+('WEIGHTED from Refinitive'!$B$5*(2/3)*'ISSUE SCORE from EIKON'!AO53)+('WEIGHTED from Refinitive'!$B$8*(2/3)*'ISSUE SCORE from EIKON'!BD53)+('WEIGHTED from Refinitive'!$B$9*'ISSUE SCORE from EIKON'!BS53)+(0.5*'WEIGHTED from Refinitive'!$B$10*'ISSUE SCORE from EIKON'!CH53)+('WEIGHTED from Refinitive'!$B$11*'ISSUE SCORE from EIKON'!CW53)+(2/5*'WEIGHTED from Refinitive'!$B$14*'ISSUE SCORE from EIKON'!DL53)+('WEIGHTED from Refinitive'!$B$15*'ISSUE SCORE from EIKON'!EA53)+('WEIGHTED from Refinitive'!$B$16*'ISSUE SCORE from EIKON'!EP53)</f>
        <v>44.566275267021524</v>
      </c>
      <c r="G56" s="1">
        <f>('WEIGHTED from Refinitive'!$B$4*(2/3)*'ISSUE SCORE from EIKON'!AA53)+('WEIGHTED from Refinitive'!$B$5*(2/3)*'ISSUE SCORE from EIKON'!AP53)+('WEIGHTED from Refinitive'!$B$8*(2/3)*'ISSUE SCORE from EIKON'!BE53)+('WEIGHTED from Refinitive'!$B$9*'ISSUE SCORE from EIKON'!BT53)+(0.5*'WEIGHTED from Refinitive'!$B$10*'ISSUE SCORE from EIKON'!CI53)+('WEIGHTED from Refinitive'!$B$11*'ISSUE SCORE from EIKON'!CX53)+(2/5*'WEIGHTED from Refinitive'!$B$14*'ISSUE SCORE from EIKON'!DM53)+('WEIGHTED from Refinitive'!$B$15*'ISSUE SCORE from EIKON'!EB53)+('WEIGHTED from Refinitive'!$B$16*'ISSUE SCORE from EIKON'!EQ53)</f>
        <v>44.036393427051671</v>
      </c>
      <c r="H56" s="1">
        <f>('WEIGHTED from Refinitive'!$B$4*(2/3)*'ISSUE SCORE from EIKON'!AB53)+('WEIGHTED from Refinitive'!$B$5*(2/3)*'ISSUE SCORE from EIKON'!AQ53)+('WEIGHTED from Refinitive'!$B$8*(2/3)*'ISSUE SCORE from EIKON'!BF53)+('WEIGHTED from Refinitive'!$B$9*'ISSUE SCORE from EIKON'!BU53)+(0.5*'WEIGHTED from Refinitive'!$B$10*'ISSUE SCORE from EIKON'!CJ53)+('WEIGHTED from Refinitive'!$B$11*'ISSUE SCORE from EIKON'!CY53)+(2/5*'WEIGHTED from Refinitive'!$B$14*'ISSUE SCORE from EIKON'!DN53)+('WEIGHTED from Refinitive'!$B$15*'ISSUE SCORE from EIKON'!EC53)+('WEIGHTED from Refinitive'!$B$16*'ISSUE SCORE from EIKON'!ER53)</f>
        <v>44.829999036485091</v>
      </c>
      <c r="I56" s="1">
        <f>('WEIGHTED from Refinitive'!$B$4*(2/3)*'ISSUE SCORE from EIKON'!AC53)+('WEIGHTED from Refinitive'!$B$5*(2/3)*'ISSUE SCORE from EIKON'!AR53)+('WEIGHTED from Refinitive'!$B$8*(2/3)*'ISSUE SCORE from EIKON'!BG53)+('WEIGHTED from Refinitive'!$B$9*'ISSUE SCORE from EIKON'!BV53)+(0.5*'WEIGHTED from Refinitive'!$B$10*'ISSUE SCORE from EIKON'!CK53)+('WEIGHTED from Refinitive'!$B$11*'ISSUE SCORE from EIKON'!CZ53)+(2/5*'WEIGHTED from Refinitive'!$B$14*'ISSUE SCORE from EIKON'!DO53)+('WEIGHTED from Refinitive'!$B$15*'ISSUE SCORE from EIKON'!ED53)+('WEIGHTED from Refinitive'!$B$16*'ISSUE SCORE from EIKON'!ES53)</f>
        <v>48.978536149642686</v>
      </c>
      <c r="J56" s="1">
        <f>('WEIGHTED from Refinitive'!$B$4*(2/3)*'ISSUE SCORE from EIKON'!AD53)+('WEIGHTED from Refinitive'!$B$5*(2/3)*'ISSUE SCORE from EIKON'!AS53)+('WEIGHTED from Refinitive'!$B$8*(2/3)*'ISSUE SCORE from EIKON'!BH53)+('WEIGHTED from Refinitive'!$B$9*'ISSUE SCORE from EIKON'!BW53)+(0.5*'WEIGHTED from Refinitive'!$B$10*'ISSUE SCORE from EIKON'!CL53)+('WEIGHTED from Refinitive'!$B$11*'ISSUE SCORE from EIKON'!DA53)+(2/5*'WEIGHTED from Refinitive'!$B$14*'ISSUE SCORE from EIKON'!DP53)+('WEIGHTED from Refinitive'!$B$15*'ISSUE SCORE from EIKON'!EE53)+('WEIGHTED from Refinitive'!$B$16*'ISSUE SCORE from EIKON'!ET53)</f>
        <v>42.722983513606039</v>
      </c>
      <c r="K56" s="1">
        <f>('WEIGHTED from Refinitive'!$B$4*(2/3)*'ISSUE SCORE from EIKON'!AE53)+('WEIGHTED from Refinitive'!$B$5*(2/3)*'ISSUE SCORE from EIKON'!AT53)+('WEIGHTED from Refinitive'!$B$8*(2/3)*'ISSUE SCORE from EIKON'!BI53)+('WEIGHTED from Refinitive'!$B$9*'ISSUE SCORE from EIKON'!BX53)+(0.5*'WEIGHTED from Refinitive'!$B$10*'ISSUE SCORE from EIKON'!CM53)+('WEIGHTED from Refinitive'!$B$11*'ISSUE SCORE from EIKON'!DB53)+(2/5*'WEIGHTED from Refinitive'!$B$14*'ISSUE SCORE from EIKON'!DQ53)+('WEIGHTED from Refinitive'!$B$15*'ISSUE SCORE from EIKON'!EF53)+('WEIGHTED from Refinitive'!$B$16*'ISSUE SCORE from EIKON'!EU53)</f>
        <v>46.477507404146294</v>
      </c>
      <c r="L56" s="1">
        <f>('WEIGHTED from Refinitive'!$B$4*(2/3)*'ISSUE SCORE from EIKON'!AF53)+('WEIGHTED from Refinitive'!$B$5*(2/3)*'ISSUE SCORE from EIKON'!AU53)+('WEIGHTED from Refinitive'!$B$8*(2/3)*'ISSUE SCORE from EIKON'!BJ53)+('WEIGHTED from Refinitive'!$B$9*'ISSUE SCORE from EIKON'!BY53)+(0.5*'WEIGHTED from Refinitive'!$B$10*'ISSUE SCORE from EIKON'!CN53)+('WEIGHTED from Refinitive'!$B$11*'ISSUE SCORE from EIKON'!DC53)+(2/5*'WEIGHTED from Refinitive'!$B$14*'ISSUE SCORE from EIKON'!DR53)+('WEIGHTED from Refinitive'!$B$15*'ISSUE SCORE from EIKON'!EG53)+('WEIGHTED from Refinitive'!$B$16*'ISSUE SCORE from EIKON'!EV53)</f>
        <v>35.612899090242195</v>
      </c>
      <c r="M56" s="1">
        <f>('WEIGHTED from Refinitive'!$B$4*(2/3)*'ISSUE SCORE from EIKON'!AG53)+('WEIGHTED from Refinitive'!$B$5*(2/3)*'ISSUE SCORE from EIKON'!AV53)+('WEIGHTED from Refinitive'!$B$8*(2/3)*'ISSUE SCORE from EIKON'!BK53)+('WEIGHTED from Refinitive'!$B$9*'ISSUE SCORE from EIKON'!BZ53)+(0.5*'WEIGHTED from Refinitive'!$B$10*'ISSUE SCORE from EIKON'!CO53)+('WEIGHTED from Refinitive'!$B$11*'ISSUE SCORE from EIKON'!DD53)+(2/5*'WEIGHTED from Refinitive'!$B$14*'ISSUE SCORE from EIKON'!DS53)+('WEIGHTED from Refinitive'!$B$15*'ISSUE SCORE from EIKON'!EH53)+('WEIGHTED from Refinitive'!$B$16*'ISSUE SCORE from EIKON'!EW53)</f>
        <v>38.646874690440796</v>
      </c>
      <c r="N56" s="1">
        <f>('WEIGHTED from Refinitive'!$B$4*(2/3)*'ISSUE SCORE from EIKON'!AH53)+('WEIGHTED from Refinitive'!$B$5*(2/3)*'ISSUE SCORE from EIKON'!AW53)+('WEIGHTED from Refinitive'!$B$8*(2/3)*'ISSUE SCORE from EIKON'!BL53)+('WEIGHTED from Refinitive'!$B$9*'ISSUE SCORE from EIKON'!CA53)+(0.5*'WEIGHTED from Refinitive'!$B$10*'ISSUE SCORE from EIKON'!CP53)+('WEIGHTED from Refinitive'!$B$11*'ISSUE SCORE from EIKON'!DE53)+(2/5*'WEIGHTED from Refinitive'!$B$14*'ISSUE SCORE from EIKON'!DT53)+('WEIGHTED from Refinitive'!$B$15*'ISSUE SCORE from EIKON'!EI53)+('WEIGHTED from Refinitive'!$B$16*'ISSUE SCORE from EIKON'!EX53)</f>
        <v>37.031603535353511</v>
      </c>
      <c r="O56" s="1">
        <f>('WEIGHTED from Refinitive'!$B$4*(2/3)*'ISSUE SCORE from EIKON'!AI53)+('WEIGHTED from Refinitive'!$B$5*(2/3)*'ISSUE SCORE from EIKON'!AX53)+('WEIGHTED from Refinitive'!$B$8*(2/3)*'ISSUE SCORE from EIKON'!BM53)+('WEIGHTED from Refinitive'!$B$9*'ISSUE SCORE from EIKON'!CB53)+(0.5*'WEIGHTED from Refinitive'!$B$10*'ISSUE SCORE from EIKON'!CQ53)+('WEIGHTED from Refinitive'!$B$11*'ISSUE SCORE from EIKON'!DF53)+(2/5*'WEIGHTED from Refinitive'!$B$14*'ISSUE SCORE from EIKON'!DU53)+('WEIGHTED from Refinitive'!$B$15*'ISSUE SCORE from EIKON'!EJ53)+('WEIGHTED from Refinitive'!$B$16*'ISSUE SCORE from EIKON'!EY53)</f>
        <v>35.257872395290917</v>
      </c>
      <c r="P56" s="1">
        <f>('WEIGHTED from Refinitive'!$B$4*(2/3)*'ISSUE SCORE from EIKON'!AJ53)+('WEIGHTED from Refinitive'!$B$5*(2/3)*'ISSUE SCORE from EIKON'!AY53)+('WEIGHTED from Refinitive'!$B$8*(2/3)*'ISSUE SCORE from EIKON'!BN53)+('WEIGHTED from Refinitive'!$B$9*'ISSUE SCORE from EIKON'!CC53)+(0.5*'WEIGHTED from Refinitive'!$B$10*'ISSUE SCORE from EIKON'!CR53)+('WEIGHTED from Refinitive'!$B$11*'ISSUE SCORE from EIKON'!DG53)+(2/5*'WEIGHTED from Refinitive'!$B$14*'ISSUE SCORE from EIKON'!DV53)+('WEIGHTED from Refinitive'!$B$15*'ISSUE SCORE from EIKON'!EK53)+('WEIGHTED from Refinitive'!$B$16*'ISSUE SCORE from EIKON'!EZ53)</f>
        <v>33.237523321508327</v>
      </c>
    </row>
    <row r="57" spans="1:16" ht="15">
      <c r="A57" s="1" t="s">
        <v>824</v>
      </c>
      <c r="B57" s="1">
        <f>('WEIGHTED from Refinitive'!$B$4*(2/3)*'ISSUE SCORE from EIKON'!V54)+('WEIGHTED from Refinitive'!$B$5*(2/3)*'ISSUE SCORE from EIKON'!AK54)+('WEIGHTED from Refinitive'!$B$8*(2/3)*'ISSUE SCORE from EIKON'!AZ54)+('WEIGHTED from Refinitive'!$B$9*'ISSUE SCORE from EIKON'!BO54)+(0.5*'WEIGHTED from Refinitive'!$B$10*'ISSUE SCORE from EIKON'!CD54)+('WEIGHTED from Refinitive'!$B$11*'ISSUE SCORE from EIKON'!CS54)+(2/5*'WEIGHTED from Refinitive'!$B$14*'ISSUE SCORE from EIKON'!DH54)+('WEIGHTED from Refinitive'!$B$15*'ISSUE SCORE from EIKON'!DW54)+('WEIGHTED from Refinitive'!$B$16*'ISSUE SCORE from EIKON'!EL54)</f>
        <v>32.003336928638035</v>
      </c>
      <c r="C57" s="1">
        <f>('WEIGHTED from Refinitive'!$B$4*(2/3)*'ISSUE SCORE from EIKON'!W54)+('WEIGHTED from Refinitive'!$B$5*(2/3)*'ISSUE SCORE from EIKON'!AL54)+('WEIGHTED from Refinitive'!$B$8*(2/3)*'ISSUE SCORE from EIKON'!BA54)+('WEIGHTED from Refinitive'!$B$9*'ISSUE SCORE from EIKON'!BP54)+(0.5*'WEIGHTED from Refinitive'!$B$10*'ISSUE SCORE from EIKON'!CE54)+('WEIGHTED from Refinitive'!$B$11*'ISSUE SCORE from EIKON'!CT54)+(2/5*'WEIGHTED from Refinitive'!$B$14*'ISSUE SCORE from EIKON'!DI54)+('WEIGHTED from Refinitive'!$B$15*'ISSUE SCORE from EIKON'!DX54)+('WEIGHTED from Refinitive'!$B$16*'ISSUE SCORE from EIKON'!EM54)</f>
        <v>33.063954977716939</v>
      </c>
      <c r="D57" s="1">
        <f>('WEIGHTED from Refinitive'!$B$4*(2/3)*'ISSUE SCORE from EIKON'!X54)+('WEIGHTED from Refinitive'!$B$5*(2/3)*'ISSUE SCORE from EIKON'!AM54)+('WEIGHTED from Refinitive'!$B$8*(2/3)*'ISSUE SCORE from EIKON'!BB54)+('WEIGHTED from Refinitive'!$B$9*'ISSUE SCORE from EIKON'!BQ54)+(0.5*'WEIGHTED from Refinitive'!$B$10*'ISSUE SCORE from EIKON'!CF54)+('WEIGHTED from Refinitive'!$B$11*'ISSUE SCORE from EIKON'!CU54)+(2/5*'WEIGHTED from Refinitive'!$B$14*'ISSUE SCORE from EIKON'!DJ54)+('WEIGHTED from Refinitive'!$B$15*'ISSUE SCORE from EIKON'!DY54)+('WEIGHTED from Refinitive'!$B$16*'ISSUE SCORE from EIKON'!EN54)</f>
        <v>32.738132788790573</v>
      </c>
      <c r="E57" s="1">
        <f>('WEIGHTED from Refinitive'!$B$4*(2/3)*'ISSUE SCORE from EIKON'!Y54)+('WEIGHTED from Refinitive'!$B$5*(2/3)*'ISSUE SCORE from EIKON'!AN54)+('WEIGHTED from Refinitive'!$B$8*(2/3)*'ISSUE SCORE from EIKON'!BC54)+('WEIGHTED from Refinitive'!$B$9*'ISSUE SCORE from EIKON'!BR54)+(0.5*'WEIGHTED from Refinitive'!$B$10*'ISSUE SCORE from EIKON'!CG54)+('WEIGHTED from Refinitive'!$B$11*'ISSUE SCORE from EIKON'!CV54)+(2/5*'WEIGHTED from Refinitive'!$B$14*'ISSUE SCORE from EIKON'!DK54)+('WEIGHTED from Refinitive'!$B$15*'ISSUE SCORE from EIKON'!DZ54)+('WEIGHTED from Refinitive'!$B$16*'ISSUE SCORE from EIKON'!EO54)</f>
        <v>33.149464938228618</v>
      </c>
      <c r="F57" s="1">
        <f>('WEIGHTED from Refinitive'!$B$4*(2/3)*'ISSUE SCORE from EIKON'!Z54)+('WEIGHTED from Refinitive'!$B$5*(2/3)*'ISSUE SCORE from EIKON'!AO54)+('WEIGHTED from Refinitive'!$B$8*(2/3)*'ISSUE SCORE from EIKON'!BD54)+('WEIGHTED from Refinitive'!$B$9*'ISSUE SCORE from EIKON'!BS54)+(0.5*'WEIGHTED from Refinitive'!$B$10*'ISSUE SCORE from EIKON'!CH54)+('WEIGHTED from Refinitive'!$B$11*'ISSUE SCORE from EIKON'!CW54)+(2/5*'WEIGHTED from Refinitive'!$B$14*'ISSUE SCORE from EIKON'!DL54)+('WEIGHTED from Refinitive'!$B$15*'ISSUE SCORE from EIKON'!EA54)+('WEIGHTED from Refinitive'!$B$16*'ISSUE SCORE from EIKON'!EP54)</f>
        <v>36.118129757288507</v>
      </c>
      <c r="G57" s="1">
        <f>('WEIGHTED from Refinitive'!$B$4*(2/3)*'ISSUE SCORE from EIKON'!AA54)+('WEIGHTED from Refinitive'!$B$5*(2/3)*'ISSUE SCORE from EIKON'!AP54)+('WEIGHTED from Refinitive'!$B$8*(2/3)*'ISSUE SCORE from EIKON'!BE54)+('WEIGHTED from Refinitive'!$B$9*'ISSUE SCORE from EIKON'!BT54)+(0.5*'WEIGHTED from Refinitive'!$B$10*'ISSUE SCORE from EIKON'!CI54)+('WEIGHTED from Refinitive'!$B$11*'ISSUE SCORE from EIKON'!CX54)+(2/5*'WEIGHTED from Refinitive'!$B$14*'ISSUE SCORE from EIKON'!DM54)+('WEIGHTED from Refinitive'!$B$15*'ISSUE SCORE from EIKON'!EB54)+('WEIGHTED from Refinitive'!$B$16*'ISSUE SCORE from EIKON'!EQ54)</f>
        <v>36.233533133533101</v>
      </c>
      <c r="H57" s="1">
        <f>('WEIGHTED from Refinitive'!$B$4*(2/3)*'ISSUE SCORE from EIKON'!AB54)+('WEIGHTED from Refinitive'!$B$5*(2/3)*'ISSUE SCORE from EIKON'!AQ54)+('WEIGHTED from Refinitive'!$B$8*(2/3)*'ISSUE SCORE from EIKON'!BF54)+('WEIGHTED from Refinitive'!$B$9*'ISSUE SCORE from EIKON'!BU54)+(0.5*'WEIGHTED from Refinitive'!$B$10*'ISSUE SCORE from EIKON'!CJ54)+('WEIGHTED from Refinitive'!$B$11*'ISSUE SCORE from EIKON'!CY54)+(2/5*'WEIGHTED from Refinitive'!$B$14*'ISSUE SCORE from EIKON'!DN54)+('WEIGHTED from Refinitive'!$B$15*'ISSUE SCORE from EIKON'!EC54)+('WEIGHTED from Refinitive'!$B$16*'ISSUE SCORE from EIKON'!ER54)</f>
        <v>35.476555600160538</v>
      </c>
      <c r="I57" s="1">
        <f>('WEIGHTED from Refinitive'!$B$4*(2/3)*'ISSUE SCORE from EIKON'!AC54)+('WEIGHTED from Refinitive'!$B$5*(2/3)*'ISSUE SCORE from EIKON'!AR54)+('WEIGHTED from Refinitive'!$B$8*(2/3)*'ISSUE SCORE from EIKON'!BG54)+('WEIGHTED from Refinitive'!$B$9*'ISSUE SCORE from EIKON'!BV54)+(0.5*'WEIGHTED from Refinitive'!$B$10*'ISSUE SCORE from EIKON'!CK54)+('WEIGHTED from Refinitive'!$B$11*'ISSUE SCORE from EIKON'!CZ54)+(2/5*'WEIGHTED from Refinitive'!$B$14*'ISSUE SCORE from EIKON'!DO54)+('WEIGHTED from Refinitive'!$B$15*'ISSUE SCORE from EIKON'!ED54)+('WEIGHTED from Refinitive'!$B$16*'ISSUE SCORE from EIKON'!ES54)</f>
        <v>34.798980815347711</v>
      </c>
      <c r="J57" s="1">
        <f>('WEIGHTED from Refinitive'!$B$4*(2/3)*'ISSUE SCORE from EIKON'!AD54)+('WEIGHTED from Refinitive'!$B$5*(2/3)*'ISSUE SCORE from EIKON'!AS54)+('WEIGHTED from Refinitive'!$B$8*(2/3)*'ISSUE SCORE from EIKON'!BH54)+('WEIGHTED from Refinitive'!$B$9*'ISSUE SCORE from EIKON'!BW54)+(0.5*'WEIGHTED from Refinitive'!$B$10*'ISSUE SCORE from EIKON'!CL54)+('WEIGHTED from Refinitive'!$B$11*'ISSUE SCORE from EIKON'!DA54)+(2/5*'WEIGHTED from Refinitive'!$B$14*'ISSUE SCORE from EIKON'!DP54)+('WEIGHTED from Refinitive'!$B$15*'ISSUE SCORE from EIKON'!EE54)+('WEIGHTED from Refinitive'!$B$16*'ISSUE SCORE from EIKON'!ET54)</f>
        <v>27.035371129326023</v>
      </c>
      <c r="K57" s="1">
        <f>('WEIGHTED from Refinitive'!$B$4*(2/3)*'ISSUE SCORE from EIKON'!AE54)+('WEIGHTED from Refinitive'!$B$5*(2/3)*'ISSUE SCORE from EIKON'!AT54)+('WEIGHTED from Refinitive'!$B$8*(2/3)*'ISSUE SCORE from EIKON'!BI54)+('WEIGHTED from Refinitive'!$B$9*'ISSUE SCORE from EIKON'!BX54)+(0.5*'WEIGHTED from Refinitive'!$B$10*'ISSUE SCORE from EIKON'!CM54)+('WEIGHTED from Refinitive'!$B$11*'ISSUE SCORE from EIKON'!DB54)+(2/5*'WEIGHTED from Refinitive'!$B$14*'ISSUE SCORE from EIKON'!DQ54)+('WEIGHTED from Refinitive'!$B$15*'ISSUE SCORE from EIKON'!EF54)+('WEIGHTED from Refinitive'!$B$16*'ISSUE SCORE from EIKON'!EU54)</f>
        <v>30.146002024291477</v>
      </c>
      <c r="L57" s="1">
        <f>('WEIGHTED from Refinitive'!$B$4*(2/3)*'ISSUE SCORE from EIKON'!AF54)+('WEIGHTED from Refinitive'!$B$5*(2/3)*'ISSUE SCORE from EIKON'!AU54)+('WEIGHTED from Refinitive'!$B$8*(2/3)*'ISSUE SCORE from EIKON'!BJ54)+('WEIGHTED from Refinitive'!$B$9*'ISSUE SCORE from EIKON'!BY54)+(0.5*'WEIGHTED from Refinitive'!$B$10*'ISSUE SCORE from EIKON'!CN54)+('WEIGHTED from Refinitive'!$B$11*'ISSUE SCORE from EIKON'!DC54)+(2/5*'WEIGHTED from Refinitive'!$B$14*'ISSUE SCORE from EIKON'!DR54)+('WEIGHTED from Refinitive'!$B$15*'ISSUE SCORE from EIKON'!EG54)+('WEIGHTED from Refinitive'!$B$16*'ISSUE SCORE from EIKON'!EV54)</f>
        <v>27.419157839501203</v>
      </c>
      <c r="M57" s="1">
        <f>('WEIGHTED from Refinitive'!$B$4*(2/3)*'ISSUE SCORE from EIKON'!AG54)+('WEIGHTED from Refinitive'!$B$5*(2/3)*'ISSUE SCORE from EIKON'!AV54)+('WEIGHTED from Refinitive'!$B$8*(2/3)*'ISSUE SCORE from EIKON'!BK54)+('WEIGHTED from Refinitive'!$B$9*'ISSUE SCORE from EIKON'!BZ54)+(0.5*'WEIGHTED from Refinitive'!$B$10*'ISSUE SCORE from EIKON'!CO54)+('WEIGHTED from Refinitive'!$B$11*'ISSUE SCORE from EIKON'!DD54)+(2/5*'WEIGHTED from Refinitive'!$B$14*'ISSUE SCORE from EIKON'!DS54)+('WEIGHTED from Refinitive'!$B$15*'ISSUE SCORE from EIKON'!EH54)+('WEIGHTED from Refinitive'!$B$16*'ISSUE SCORE from EIKON'!EW54)</f>
        <v>31.875162281273042</v>
      </c>
      <c r="N57" s="1">
        <f>('WEIGHTED from Refinitive'!$B$4*(2/3)*'ISSUE SCORE from EIKON'!AH54)+('WEIGHTED from Refinitive'!$B$5*(2/3)*'ISSUE SCORE from EIKON'!AW54)+('WEIGHTED from Refinitive'!$B$8*(2/3)*'ISSUE SCORE from EIKON'!BL54)+('WEIGHTED from Refinitive'!$B$9*'ISSUE SCORE from EIKON'!CA54)+(0.5*'WEIGHTED from Refinitive'!$B$10*'ISSUE SCORE from EIKON'!CP54)+('WEIGHTED from Refinitive'!$B$11*'ISSUE SCORE from EIKON'!DE54)+(2/5*'WEIGHTED from Refinitive'!$B$14*'ISSUE SCORE from EIKON'!DT54)+('WEIGHTED from Refinitive'!$B$15*'ISSUE SCORE from EIKON'!EI54)+('WEIGHTED from Refinitive'!$B$16*'ISSUE SCORE from EIKON'!EX54)</f>
        <v>34.813646167856952</v>
      </c>
      <c r="O57" s="1">
        <f>('WEIGHTED from Refinitive'!$B$4*(2/3)*'ISSUE SCORE from EIKON'!AI54)+('WEIGHTED from Refinitive'!$B$5*(2/3)*'ISSUE SCORE from EIKON'!AX54)+('WEIGHTED from Refinitive'!$B$8*(2/3)*'ISSUE SCORE from EIKON'!BM54)+('WEIGHTED from Refinitive'!$B$9*'ISSUE SCORE from EIKON'!CB54)+(0.5*'WEIGHTED from Refinitive'!$B$10*'ISSUE SCORE from EIKON'!CQ54)+('WEIGHTED from Refinitive'!$B$11*'ISSUE SCORE from EIKON'!DF54)+(2/5*'WEIGHTED from Refinitive'!$B$14*'ISSUE SCORE from EIKON'!DU54)+('WEIGHTED from Refinitive'!$B$15*'ISSUE SCORE from EIKON'!EJ54)+('WEIGHTED from Refinitive'!$B$16*'ISSUE SCORE from EIKON'!EY54)</f>
        <v>20.213176593521396</v>
      </c>
      <c r="P57" s="1">
        <f>('WEIGHTED from Refinitive'!$B$4*(2/3)*'ISSUE SCORE from EIKON'!AJ54)+('WEIGHTED from Refinitive'!$B$5*(2/3)*'ISSUE SCORE from EIKON'!AY54)+('WEIGHTED from Refinitive'!$B$8*(2/3)*'ISSUE SCORE from EIKON'!BN54)+('WEIGHTED from Refinitive'!$B$9*'ISSUE SCORE from EIKON'!CC54)+(0.5*'WEIGHTED from Refinitive'!$B$10*'ISSUE SCORE from EIKON'!CR54)+('WEIGHTED from Refinitive'!$B$11*'ISSUE SCORE from EIKON'!DG54)+(2/5*'WEIGHTED from Refinitive'!$B$14*'ISSUE SCORE from EIKON'!DV54)+('WEIGHTED from Refinitive'!$B$15*'ISSUE SCORE from EIKON'!EK54)+('WEIGHTED from Refinitive'!$B$16*'ISSUE SCORE from EIKON'!EZ54)</f>
        <v>19.465556579232572</v>
      </c>
    </row>
    <row r="58" spans="1:16" ht="15">
      <c r="A58" s="1" t="s">
        <v>782</v>
      </c>
      <c r="B58" s="1">
        <f>('WEIGHTED from Refinitive'!$B$4*(2/3)*'ISSUE SCORE from EIKON'!V55)+('WEIGHTED from Refinitive'!$B$5*(2/3)*'ISSUE SCORE from EIKON'!AK55)+('WEIGHTED from Refinitive'!$B$8*(2/3)*'ISSUE SCORE from EIKON'!AZ55)+('WEIGHTED from Refinitive'!$B$9*'ISSUE SCORE from EIKON'!BO55)+(0.5*'WEIGHTED from Refinitive'!$B$10*'ISSUE SCORE from EIKON'!CD55)+('WEIGHTED from Refinitive'!$B$11*'ISSUE SCORE from EIKON'!CS55)+(2/5*'WEIGHTED from Refinitive'!$B$14*'ISSUE SCORE from EIKON'!DH55)+('WEIGHTED from Refinitive'!$B$15*'ISSUE SCORE from EIKON'!DW55)+('WEIGHTED from Refinitive'!$B$16*'ISSUE SCORE from EIKON'!EL55)</f>
        <v>48.906687354151288</v>
      </c>
      <c r="C58" s="1">
        <f>('WEIGHTED from Refinitive'!$B$4*(2/3)*'ISSUE SCORE from EIKON'!W55)+('WEIGHTED from Refinitive'!$B$5*(2/3)*'ISSUE SCORE from EIKON'!AL55)+('WEIGHTED from Refinitive'!$B$8*(2/3)*'ISSUE SCORE from EIKON'!BA55)+('WEIGHTED from Refinitive'!$B$9*'ISSUE SCORE from EIKON'!BP55)+(0.5*'WEIGHTED from Refinitive'!$B$10*'ISSUE SCORE from EIKON'!CE55)+('WEIGHTED from Refinitive'!$B$11*'ISSUE SCORE from EIKON'!CT55)+(2/5*'WEIGHTED from Refinitive'!$B$14*'ISSUE SCORE from EIKON'!DI55)+('WEIGHTED from Refinitive'!$B$15*'ISSUE SCORE from EIKON'!DX55)+('WEIGHTED from Refinitive'!$B$16*'ISSUE SCORE from EIKON'!EM55)</f>
        <v>48.488694287630864</v>
      </c>
      <c r="D58" s="1">
        <f>('WEIGHTED from Refinitive'!$B$4*(2/3)*'ISSUE SCORE from EIKON'!X55)+('WEIGHTED from Refinitive'!$B$5*(2/3)*'ISSUE SCORE from EIKON'!AM55)+('WEIGHTED from Refinitive'!$B$8*(2/3)*'ISSUE SCORE from EIKON'!BB55)+('WEIGHTED from Refinitive'!$B$9*'ISSUE SCORE from EIKON'!BQ55)+(0.5*'WEIGHTED from Refinitive'!$B$10*'ISSUE SCORE from EIKON'!CF55)+('WEIGHTED from Refinitive'!$B$11*'ISSUE SCORE from EIKON'!CU55)+(2/5*'WEIGHTED from Refinitive'!$B$14*'ISSUE SCORE from EIKON'!DJ55)+('WEIGHTED from Refinitive'!$B$15*'ISSUE SCORE from EIKON'!DY55)+('WEIGHTED from Refinitive'!$B$16*'ISSUE SCORE from EIKON'!EN55)</f>
        <v>46.113171021341387</v>
      </c>
      <c r="E58" s="1">
        <f>('WEIGHTED from Refinitive'!$B$4*(2/3)*'ISSUE SCORE from EIKON'!Y55)+('WEIGHTED from Refinitive'!$B$5*(2/3)*'ISSUE SCORE from EIKON'!AN55)+('WEIGHTED from Refinitive'!$B$8*(2/3)*'ISSUE SCORE from EIKON'!BC55)+('WEIGHTED from Refinitive'!$B$9*'ISSUE SCORE from EIKON'!BR55)+(0.5*'WEIGHTED from Refinitive'!$B$10*'ISSUE SCORE from EIKON'!CG55)+('WEIGHTED from Refinitive'!$B$11*'ISSUE SCORE from EIKON'!CV55)+(2/5*'WEIGHTED from Refinitive'!$B$14*'ISSUE SCORE from EIKON'!DK55)+('WEIGHTED from Refinitive'!$B$15*'ISSUE SCORE from EIKON'!DZ55)+('WEIGHTED from Refinitive'!$B$16*'ISSUE SCORE from EIKON'!EO55)</f>
        <v>44.421611173588218</v>
      </c>
      <c r="F58" s="1">
        <f>('WEIGHTED from Refinitive'!$B$4*(2/3)*'ISSUE SCORE from EIKON'!Z55)+('WEIGHTED from Refinitive'!$B$5*(2/3)*'ISSUE SCORE from EIKON'!AO55)+('WEIGHTED from Refinitive'!$B$8*(2/3)*'ISSUE SCORE from EIKON'!BD55)+('WEIGHTED from Refinitive'!$B$9*'ISSUE SCORE from EIKON'!BS55)+(0.5*'WEIGHTED from Refinitive'!$B$10*'ISSUE SCORE from EIKON'!CH55)+('WEIGHTED from Refinitive'!$B$11*'ISSUE SCORE from EIKON'!CW55)+(2/5*'WEIGHTED from Refinitive'!$B$14*'ISSUE SCORE from EIKON'!DL55)+('WEIGHTED from Refinitive'!$B$15*'ISSUE SCORE from EIKON'!EA55)+('WEIGHTED from Refinitive'!$B$16*'ISSUE SCORE from EIKON'!EP55)</f>
        <v>41.114317164317143</v>
      </c>
      <c r="G58" s="1">
        <f>('WEIGHTED from Refinitive'!$B$4*(2/3)*'ISSUE SCORE from EIKON'!AA55)+('WEIGHTED from Refinitive'!$B$5*(2/3)*'ISSUE SCORE from EIKON'!AP55)+('WEIGHTED from Refinitive'!$B$8*(2/3)*'ISSUE SCORE from EIKON'!BE55)+('WEIGHTED from Refinitive'!$B$9*'ISSUE SCORE from EIKON'!BT55)+(0.5*'WEIGHTED from Refinitive'!$B$10*'ISSUE SCORE from EIKON'!CI55)+('WEIGHTED from Refinitive'!$B$11*'ISSUE SCORE from EIKON'!CX55)+(2/5*'WEIGHTED from Refinitive'!$B$14*'ISSUE SCORE from EIKON'!DM55)+('WEIGHTED from Refinitive'!$B$15*'ISSUE SCORE from EIKON'!EB55)+('WEIGHTED from Refinitive'!$B$16*'ISSUE SCORE from EIKON'!EQ55)</f>
        <v>44.210267168847167</v>
      </c>
      <c r="H58" s="1">
        <f>('WEIGHTED from Refinitive'!$B$4*(2/3)*'ISSUE SCORE from EIKON'!AB55)+('WEIGHTED from Refinitive'!$B$5*(2/3)*'ISSUE SCORE from EIKON'!AQ55)+('WEIGHTED from Refinitive'!$B$8*(2/3)*'ISSUE SCORE from EIKON'!BF55)+('WEIGHTED from Refinitive'!$B$9*'ISSUE SCORE from EIKON'!BU55)+(0.5*'WEIGHTED from Refinitive'!$B$10*'ISSUE SCORE from EIKON'!CJ55)+('WEIGHTED from Refinitive'!$B$11*'ISSUE SCORE from EIKON'!CY55)+(2/5*'WEIGHTED from Refinitive'!$B$14*'ISSUE SCORE from EIKON'!DN55)+('WEIGHTED from Refinitive'!$B$15*'ISSUE SCORE from EIKON'!EC55)+('WEIGHTED from Refinitive'!$B$16*'ISSUE SCORE from EIKON'!ER55)</f>
        <v>42.23630265223035</v>
      </c>
      <c r="I58" s="1">
        <f>('WEIGHTED from Refinitive'!$B$4*(2/3)*'ISSUE SCORE from EIKON'!AC55)+('WEIGHTED from Refinitive'!$B$5*(2/3)*'ISSUE SCORE from EIKON'!AR55)+('WEIGHTED from Refinitive'!$B$8*(2/3)*'ISSUE SCORE from EIKON'!BG55)+('WEIGHTED from Refinitive'!$B$9*'ISSUE SCORE from EIKON'!BV55)+(0.5*'WEIGHTED from Refinitive'!$B$10*'ISSUE SCORE from EIKON'!CK55)+('WEIGHTED from Refinitive'!$B$11*'ISSUE SCORE from EIKON'!CZ55)+(2/5*'WEIGHTED from Refinitive'!$B$14*'ISSUE SCORE from EIKON'!DO55)+('WEIGHTED from Refinitive'!$B$15*'ISSUE SCORE from EIKON'!ED55)+('WEIGHTED from Refinitive'!$B$16*'ISSUE SCORE from EIKON'!ES55)</f>
        <v>44.29756944444442</v>
      </c>
      <c r="J58" s="1">
        <f>('WEIGHTED from Refinitive'!$B$4*(2/3)*'ISSUE SCORE from EIKON'!AD55)+('WEIGHTED from Refinitive'!$B$5*(2/3)*'ISSUE SCORE from EIKON'!AS55)+('WEIGHTED from Refinitive'!$B$8*(2/3)*'ISSUE SCORE from EIKON'!BH55)+('WEIGHTED from Refinitive'!$B$9*'ISSUE SCORE from EIKON'!BW55)+(0.5*'WEIGHTED from Refinitive'!$B$10*'ISSUE SCORE from EIKON'!CL55)+('WEIGHTED from Refinitive'!$B$11*'ISSUE SCORE from EIKON'!DA55)+(2/5*'WEIGHTED from Refinitive'!$B$14*'ISSUE SCORE from EIKON'!DP55)+('WEIGHTED from Refinitive'!$B$15*'ISSUE SCORE from EIKON'!EE55)+('WEIGHTED from Refinitive'!$B$16*'ISSUE SCORE from EIKON'!ET55)</f>
        <v>36.990193432298675</v>
      </c>
      <c r="K58" s="1">
        <f>('WEIGHTED from Refinitive'!$B$4*(2/3)*'ISSUE SCORE from EIKON'!AE55)+('WEIGHTED from Refinitive'!$B$5*(2/3)*'ISSUE SCORE from EIKON'!AT55)+('WEIGHTED from Refinitive'!$B$8*(2/3)*'ISSUE SCORE from EIKON'!BI55)+('WEIGHTED from Refinitive'!$B$9*'ISSUE SCORE from EIKON'!BX55)+(0.5*'WEIGHTED from Refinitive'!$B$10*'ISSUE SCORE from EIKON'!CM55)+('WEIGHTED from Refinitive'!$B$11*'ISSUE SCORE from EIKON'!DB55)+(2/5*'WEIGHTED from Refinitive'!$B$14*'ISSUE SCORE from EIKON'!DQ55)+('WEIGHTED from Refinitive'!$B$15*'ISSUE SCORE from EIKON'!EF55)+('WEIGHTED from Refinitive'!$B$16*'ISSUE SCORE from EIKON'!EU55)</f>
        <v>38.70217035825776</v>
      </c>
      <c r="L58" s="1">
        <f>('WEIGHTED from Refinitive'!$B$4*(2/3)*'ISSUE SCORE from EIKON'!AF55)+('WEIGHTED from Refinitive'!$B$5*(2/3)*'ISSUE SCORE from EIKON'!AU55)+('WEIGHTED from Refinitive'!$B$8*(2/3)*'ISSUE SCORE from EIKON'!BJ55)+('WEIGHTED from Refinitive'!$B$9*'ISSUE SCORE from EIKON'!BY55)+(0.5*'WEIGHTED from Refinitive'!$B$10*'ISSUE SCORE from EIKON'!CN55)+('WEIGHTED from Refinitive'!$B$11*'ISSUE SCORE from EIKON'!DC55)+(2/5*'WEIGHTED from Refinitive'!$B$14*'ISSUE SCORE from EIKON'!DR55)+('WEIGHTED from Refinitive'!$B$15*'ISSUE SCORE from EIKON'!EG55)+('WEIGHTED from Refinitive'!$B$16*'ISSUE SCORE from EIKON'!EV55)</f>
        <v>26.442060910890074</v>
      </c>
      <c r="M58" s="1">
        <f>('WEIGHTED from Refinitive'!$B$4*(2/3)*'ISSUE SCORE from EIKON'!AG55)+('WEIGHTED from Refinitive'!$B$5*(2/3)*'ISSUE SCORE from EIKON'!AV55)+('WEIGHTED from Refinitive'!$B$8*(2/3)*'ISSUE SCORE from EIKON'!BK55)+('WEIGHTED from Refinitive'!$B$9*'ISSUE SCORE from EIKON'!BZ55)+(0.5*'WEIGHTED from Refinitive'!$B$10*'ISSUE SCORE from EIKON'!CO55)+('WEIGHTED from Refinitive'!$B$11*'ISSUE SCORE from EIKON'!DD55)+(2/5*'WEIGHTED from Refinitive'!$B$14*'ISSUE SCORE from EIKON'!DS55)+('WEIGHTED from Refinitive'!$B$15*'ISSUE SCORE from EIKON'!EH55)+('WEIGHTED from Refinitive'!$B$16*'ISSUE SCORE from EIKON'!EW55)</f>
        <v>21.946435586070237</v>
      </c>
      <c r="N58" s="1">
        <f>('WEIGHTED from Refinitive'!$B$4*(2/3)*'ISSUE SCORE from EIKON'!AH55)+('WEIGHTED from Refinitive'!$B$5*(2/3)*'ISSUE SCORE from EIKON'!AW55)+('WEIGHTED from Refinitive'!$B$8*(2/3)*'ISSUE SCORE from EIKON'!BL55)+('WEIGHTED from Refinitive'!$B$9*'ISSUE SCORE from EIKON'!CA55)+(0.5*'WEIGHTED from Refinitive'!$B$10*'ISSUE SCORE from EIKON'!CP55)+('WEIGHTED from Refinitive'!$B$11*'ISSUE SCORE from EIKON'!DE55)+(2/5*'WEIGHTED from Refinitive'!$B$14*'ISSUE SCORE from EIKON'!DT55)+('WEIGHTED from Refinitive'!$B$15*'ISSUE SCORE from EIKON'!EI55)+('WEIGHTED from Refinitive'!$B$16*'ISSUE SCORE from EIKON'!EX55)</f>
        <v>27.887878787878766</v>
      </c>
      <c r="O58" s="1">
        <f>('WEIGHTED from Refinitive'!$B$4*(2/3)*'ISSUE SCORE from EIKON'!AI55)+('WEIGHTED from Refinitive'!$B$5*(2/3)*'ISSUE SCORE from EIKON'!AX55)+('WEIGHTED from Refinitive'!$B$8*(2/3)*'ISSUE SCORE from EIKON'!BM55)+('WEIGHTED from Refinitive'!$B$9*'ISSUE SCORE from EIKON'!CB55)+(0.5*'WEIGHTED from Refinitive'!$B$10*'ISSUE SCORE from EIKON'!CQ55)+('WEIGHTED from Refinitive'!$B$11*'ISSUE SCORE from EIKON'!DF55)+(2/5*'WEIGHTED from Refinitive'!$B$14*'ISSUE SCORE from EIKON'!DU55)+('WEIGHTED from Refinitive'!$B$15*'ISSUE SCORE from EIKON'!EJ55)+('WEIGHTED from Refinitive'!$B$16*'ISSUE SCORE from EIKON'!EY55)</f>
        <v>24.313159828594863</v>
      </c>
      <c r="P58" s="1">
        <f>('WEIGHTED from Refinitive'!$B$4*(2/3)*'ISSUE SCORE from EIKON'!AJ55)+('WEIGHTED from Refinitive'!$B$5*(2/3)*'ISSUE SCORE from EIKON'!AY55)+('WEIGHTED from Refinitive'!$B$8*(2/3)*'ISSUE SCORE from EIKON'!BN55)+('WEIGHTED from Refinitive'!$B$9*'ISSUE SCORE from EIKON'!CC55)+(0.5*'WEIGHTED from Refinitive'!$B$10*'ISSUE SCORE from EIKON'!CR55)+('WEIGHTED from Refinitive'!$B$11*'ISSUE SCORE from EIKON'!DG55)+(2/5*'WEIGHTED from Refinitive'!$B$14*'ISSUE SCORE from EIKON'!DV55)+('WEIGHTED from Refinitive'!$B$15*'ISSUE SCORE from EIKON'!EK55)+('WEIGHTED from Refinitive'!$B$16*'ISSUE SCORE from EIKON'!EZ55)</f>
        <v>23.549532996754408</v>
      </c>
    </row>
    <row r="59" spans="1:16" ht="15">
      <c r="A59" s="1" t="s">
        <v>831</v>
      </c>
      <c r="B59" s="1">
        <f>('WEIGHTED from Refinitive'!$B$4*(2/3)*'ISSUE SCORE from EIKON'!V56)+('WEIGHTED from Refinitive'!$B$5*(2/3)*'ISSUE SCORE from EIKON'!AK56)+('WEIGHTED from Refinitive'!$B$8*(2/3)*'ISSUE SCORE from EIKON'!AZ56)+('WEIGHTED from Refinitive'!$B$9*'ISSUE SCORE from EIKON'!BO56)+(0.5*'WEIGHTED from Refinitive'!$B$10*'ISSUE SCORE from EIKON'!CD56)+('WEIGHTED from Refinitive'!$B$11*'ISSUE SCORE from EIKON'!CS56)+(2/5*'WEIGHTED from Refinitive'!$B$14*'ISSUE SCORE from EIKON'!DH56)+('WEIGHTED from Refinitive'!$B$15*'ISSUE SCORE from EIKON'!DW56)+('WEIGHTED from Refinitive'!$B$16*'ISSUE SCORE from EIKON'!EL56)</f>
        <v>19.905234414720091</v>
      </c>
      <c r="C59" s="1">
        <f>('WEIGHTED from Refinitive'!$B$4*(2/3)*'ISSUE SCORE from EIKON'!W56)+('WEIGHTED from Refinitive'!$B$5*(2/3)*'ISSUE SCORE from EIKON'!AL56)+('WEIGHTED from Refinitive'!$B$8*(2/3)*'ISSUE SCORE from EIKON'!BA56)+('WEIGHTED from Refinitive'!$B$9*'ISSUE SCORE from EIKON'!BP56)+(0.5*'WEIGHTED from Refinitive'!$B$10*'ISSUE SCORE from EIKON'!CE56)+('WEIGHTED from Refinitive'!$B$11*'ISSUE SCORE from EIKON'!CT56)+(2/5*'WEIGHTED from Refinitive'!$B$14*'ISSUE SCORE from EIKON'!DI56)+('WEIGHTED from Refinitive'!$B$15*'ISSUE SCORE from EIKON'!DX56)+('WEIGHTED from Refinitive'!$B$16*'ISSUE SCORE from EIKON'!EM56)</f>
        <v>20.095717292654474</v>
      </c>
      <c r="D59" s="1">
        <f>('WEIGHTED from Refinitive'!$B$4*(2/3)*'ISSUE SCORE from EIKON'!X56)+('WEIGHTED from Refinitive'!$B$5*(2/3)*'ISSUE SCORE from EIKON'!AM56)+('WEIGHTED from Refinitive'!$B$8*(2/3)*'ISSUE SCORE from EIKON'!BB56)+('WEIGHTED from Refinitive'!$B$9*'ISSUE SCORE from EIKON'!BQ56)+(0.5*'WEIGHTED from Refinitive'!$B$10*'ISSUE SCORE from EIKON'!CF56)+('WEIGHTED from Refinitive'!$B$11*'ISSUE SCORE from EIKON'!CU56)+(2/5*'WEIGHTED from Refinitive'!$B$14*'ISSUE SCORE from EIKON'!DJ56)+('WEIGHTED from Refinitive'!$B$15*'ISSUE SCORE from EIKON'!DY56)+('WEIGHTED from Refinitive'!$B$16*'ISSUE SCORE from EIKON'!EN56)</f>
        <v>20.152292736853237</v>
      </c>
      <c r="E59" s="1">
        <f>('WEIGHTED from Refinitive'!$B$4*(2/3)*'ISSUE SCORE from EIKON'!Y56)+('WEIGHTED from Refinitive'!$B$5*(2/3)*'ISSUE SCORE from EIKON'!AN56)+('WEIGHTED from Refinitive'!$B$8*(2/3)*'ISSUE SCORE from EIKON'!BC56)+('WEIGHTED from Refinitive'!$B$9*'ISSUE SCORE from EIKON'!BR56)+(0.5*'WEIGHTED from Refinitive'!$B$10*'ISSUE SCORE from EIKON'!CG56)+('WEIGHTED from Refinitive'!$B$11*'ISSUE SCORE from EIKON'!CV56)+(2/5*'WEIGHTED from Refinitive'!$B$14*'ISSUE SCORE from EIKON'!DK56)+('WEIGHTED from Refinitive'!$B$15*'ISSUE SCORE from EIKON'!DZ56)+('WEIGHTED from Refinitive'!$B$16*'ISSUE SCORE from EIKON'!EO56)</f>
        <v>18.625514073454539</v>
      </c>
      <c r="F59" s="1">
        <f>('WEIGHTED from Refinitive'!$B$4*(2/3)*'ISSUE SCORE from EIKON'!Z56)+('WEIGHTED from Refinitive'!$B$5*(2/3)*'ISSUE SCORE from EIKON'!AO56)+('WEIGHTED from Refinitive'!$B$8*(2/3)*'ISSUE SCORE from EIKON'!BD56)+('WEIGHTED from Refinitive'!$B$9*'ISSUE SCORE from EIKON'!BS56)+(0.5*'WEIGHTED from Refinitive'!$B$10*'ISSUE SCORE from EIKON'!CH56)+('WEIGHTED from Refinitive'!$B$11*'ISSUE SCORE from EIKON'!CW56)+(2/5*'WEIGHTED from Refinitive'!$B$14*'ISSUE SCORE from EIKON'!DL56)+('WEIGHTED from Refinitive'!$B$15*'ISSUE SCORE from EIKON'!EA56)+('WEIGHTED from Refinitive'!$B$16*'ISSUE SCORE from EIKON'!EP56)</f>
        <v>17.237020435704618</v>
      </c>
      <c r="G59" s="1">
        <f>('WEIGHTED from Refinitive'!$B$4*(2/3)*'ISSUE SCORE from EIKON'!AA56)+('WEIGHTED from Refinitive'!$B$5*(2/3)*'ISSUE SCORE from EIKON'!AP56)+('WEIGHTED from Refinitive'!$B$8*(2/3)*'ISSUE SCORE from EIKON'!BE56)+('WEIGHTED from Refinitive'!$B$9*'ISSUE SCORE from EIKON'!BT56)+(0.5*'WEIGHTED from Refinitive'!$B$10*'ISSUE SCORE from EIKON'!CI56)+('WEIGHTED from Refinitive'!$B$11*'ISSUE SCORE from EIKON'!CX56)+(2/5*'WEIGHTED from Refinitive'!$B$14*'ISSUE SCORE from EIKON'!DM56)+('WEIGHTED from Refinitive'!$B$15*'ISSUE SCORE from EIKON'!EB56)+('WEIGHTED from Refinitive'!$B$16*'ISSUE SCORE from EIKON'!EQ56)</f>
        <v>20.164756791561302</v>
      </c>
      <c r="H59" s="1">
        <f>('WEIGHTED from Refinitive'!$B$4*(2/3)*'ISSUE SCORE from EIKON'!AB56)+('WEIGHTED from Refinitive'!$B$5*(2/3)*'ISSUE SCORE from EIKON'!AQ56)+('WEIGHTED from Refinitive'!$B$8*(2/3)*'ISSUE SCORE from EIKON'!BF56)+('WEIGHTED from Refinitive'!$B$9*'ISSUE SCORE from EIKON'!BU56)+(0.5*'WEIGHTED from Refinitive'!$B$10*'ISSUE SCORE from EIKON'!CJ56)+('WEIGHTED from Refinitive'!$B$11*'ISSUE SCORE from EIKON'!CY56)+(2/5*'WEIGHTED from Refinitive'!$B$14*'ISSUE SCORE from EIKON'!DN56)+('WEIGHTED from Refinitive'!$B$15*'ISSUE SCORE from EIKON'!EC56)+('WEIGHTED from Refinitive'!$B$16*'ISSUE SCORE from EIKON'!ER56)</f>
        <v>18.629738705568123</v>
      </c>
      <c r="I59" s="1">
        <f>('WEIGHTED from Refinitive'!$B$4*(2/3)*'ISSUE SCORE from EIKON'!AC56)+('WEIGHTED from Refinitive'!$B$5*(2/3)*'ISSUE SCORE from EIKON'!AR56)+('WEIGHTED from Refinitive'!$B$8*(2/3)*'ISSUE SCORE from EIKON'!BG56)+('WEIGHTED from Refinitive'!$B$9*'ISSUE SCORE from EIKON'!BV56)+(0.5*'WEIGHTED from Refinitive'!$B$10*'ISSUE SCORE from EIKON'!CK56)+('WEIGHTED from Refinitive'!$B$11*'ISSUE SCORE from EIKON'!CZ56)+(2/5*'WEIGHTED from Refinitive'!$B$14*'ISSUE SCORE from EIKON'!DO56)+('WEIGHTED from Refinitive'!$B$15*'ISSUE SCORE from EIKON'!ED56)+('WEIGHTED from Refinitive'!$B$16*'ISSUE SCORE from EIKON'!ES56)</f>
        <v>16.250791211293247</v>
      </c>
      <c r="J59" s="1">
        <f>('WEIGHTED from Refinitive'!$B$4*(2/3)*'ISSUE SCORE from EIKON'!AD56)+('WEIGHTED from Refinitive'!$B$5*(2/3)*'ISSUE SCORE from EIKON'!AS56)+('WEIGHTED from Refinitive'!$B$8*(2/3)*'ISSUE SCORE from EIKON'!BH56)+('WEIGHTED from Refinitive'!$B$9*'ISSUE SCORE from EIKON'!BW56)+(0.5*'WEIGHTED from Refinitive'!$B$10*'ISSUE SCORE from EIKON'!CL56)+('WEIGHTED from Refinitive'!$B$11*'ISSUE SCORE from EIKON'!DA56)+(2/5*'WEIGHTED from Refinitive'!$B$14*'ISSUE SCORE from EIKON'!DP56)+('WEIGHTED from Refinitive'!$B$15*'ISSUE SCORE from EIKON'!EE56)+('WEIGHTED from Refinitive'!$B$16*'ISSUE SCORE from EIKON'!ET56)</f>
        <v>19.160548004626929</v>
      </c>
      <c r="K59" s="1">
        <f>('WEIGHTED from Refinitive'!$B$4*(2/3)*'ISSUE SCORE from EIKON'!AE56)+('WEIGHTED from Refinitive'!$B$5*(2/3)*'ISSUE SCORE from EIKON'!AT56)+('WEIGHTED from Refinitive'!$B$8*(2/3)*'ISSUE SCORE from EIKON'!BI56)+('WEIGHTED from Refinitive'!$B$9*'ISSUE SCORE from EIKON'!BX56)+(0.5*'WEIGHTED from Refinitive'!$B$10*'ISSUE SCORE from EIKON'!CM56)+('WEIGHTED from Refinitive'!$B$11*'ISSUE SCORE from EIKON'!DB56)+(2/5*'WEIGHTED from Refinitive'!$B$14*'ISSUE SCORE from EIKON'!DQ56)+('WEIGHTED from Refinitive'!$B$15*'ISSUE SCORE from EIKON'!EF56)+('WEIGHTED from Refinitive'!$B$16*'ISSUE SCORE from EIKON'!EU56)</f>
        <v>18.616797585509651</v>
      </c>
      <c r="L59" s="1">
        <f>('WEIGHTED from Refinitive'!$B$4*(2/3)*'ISSUE SCORE from EIKON'!AF56)+('WEIGHTED from Refinitive'!$B$5*(2/3)*'ISSUE SCORE from EIKON'!AU56)+('WEIGHTED from Refinitive'!$B$8*(2/3)*'ISSUE SCORE from EIKON'!BJ56)+('WEIGHTED from Refinitive'!$B$9*'ISSUE SCORE from EIKON'!BY56)+(0.5*'WEIGHTED from Refinitive'!$B$10*'ISSUE SCORE from EIKON'!CN56)+('WEIGHTED from Refinitive'!$B$11*'ISSUE SCORE from EIKON'!DC56)+(2/5*'WEIGHTED from Refinitive'!$B$14*'ISSUE SCORE from EIKON'!DR56)+('WEIGHTED from Refinitive'!$B$15*'ISSUE SCORE from EIKON'!EG56)+('WEIGHTED from Refinitive'!$B$16*'ISSUE SCORE from EIKON'!EV56)</f>
        <v>20.807297772567388</v>
      </c>
      <c r="M59" s="1">
        <f>('WEIGHTED from Refinitive'!$B$4*(2/3)*'ISSUE SCORE from EIKON'!AG56)+('WEIGHTED from Refinitive'!$B$5*(2/3)*'ISSUE SCORE from EIKON'!AV56)+('WEIGHTED from Refinitive'!$B$8*(2/3)*'ISSUE SCORE from EIKON'!BK56)+('WEIGHTED from Refinitive'!$B$9*'ISSUE SCORE from EIKON'!BZ56)+(0.5*'WEIGHTED from Refinitive'!$B$10*'ISSUE SCORE from EIKON'!CO56)+('WEIGHTED from Refinitive'!$B$11*'ISSUE SCORE from EIKON'!DD56)+(2/5*'WEIGHTED from Refinitive'!$B$14*'ISSUE SCORE from EIKON'!DS56)+('WEIGHTED from Refinitive'!$B$15*'ISSUE SCORE from EIKON'!EH56)+('WEIGHTED from Refinitive'!$B$16*'ISSUE SCORE from EIKON'!EW56)</f>
        <v>20.149665046465323</v>
      </c>
      <c r="N59" s="1">
        <f>('WEIGHTED from Refinitive'!$B$4*(2/3)*'ISSUE SCORE from EIKON'!AH56)+('WEIGHTED from Refinitive'!$B$5*(2/3)*'ISSUE SCORE from EIKON'!AW56)+('WEIGHTED from Refinitive'!$B$8*(2/3)*'ISSUE SCORE from EIKON'!BL56)+('WEIGHTED from Refinitive'!$B$9*'ISSUE SCORE from EIKON'!CA56)+(0.5*'WEIGHTED from Refinitive'!$B$10*'ISSUE SCORE from EIKON'!CP56)+('WEIGHTED from Refinitive'!$B$11*'ISSUE SCORE from EIKON'!DE56)+(2/5*'WEIGHTED from Refinitive'!$B$14*'ISSUE SCORE from EIKON'!DT56)+('WEIGHTED from Refinitive'!$B$15*'ISSUE SCORE from EIKON'!EI56)+('WEIGHTED from Refinitive'!$B$16*'ISSUE SCORE from EIKON'!EX56)</f>
        <v>0</v>
      </c>
      <c r="O59" s="1">
        <f>('WEIGHTED from Refinitive'!$B$4*(2/3)*'ISSUE SCORE from EIKON'!AI56)+('WEIGHTED from Refinitive'!$B$5*(2/3)*'ISSUE SCORE from EIKON'!AX56)+('WEIGHTED from Refinitive'!$B$8*(2/3)*'ISSUE SCORE from EIKON'!BM56)+('WEIGHTED from Refinitive'!$B$9*'ISSUE SCORE from EIKON'!CB56)+(0.5*'WEIGHTED from Refinitive'!$B$10*'ISSUE SCORE from EIKON'!CQ56)+('WEIGHTED from Refinitive'!$B$11*'ISSUE SCORE from EIKON'!DF56)+(2/5*'WEIGHTED from Refinitive'!$B$14*'ISSUE SCORE from EIKON'!DU56)+('WEIGHTED from Refinitive'!$B$15*'ISSUE SCORE from EIKON'!EJ56)+('WEIGHTED from Refinitive'!$B$16*'ISSUE SCORE from EIKON'!EY56)</f>
        <v>0</v>
      </c>
      <c r="P59" s="1">
        <f>('WEIGHTED from Refinitive'!$B$4*(2/3)*'ISSUE SCORE from EIKON'!AJ56)+('WEIGHTED from Refinitive'!$B$5*(2/3)*'ISSUE SCORE from EIKON'!AY56)+('WEIGHTED from Refinitive'!$B$8*(2/3)*'ISSUE SCORE from EIKON'!BN56)+('WEIGHTED from Refinitive'!$B$9*'ISSUE SCORE from EIKON'!CC56)+(0.5*'WEIGHTED from Refinitive'!$B$10*'ISSUE SCORE from EIKON'!CR56)+('WEIGHTED from Refinitive'!$B$11*'ISSUE SCORE from EIKON'!DG56)+(2/5*'WEIGHTED from Refinitive'!$B$14*'ISSUE SCORE from EIKON'!DV56)+('WEIGHTED from Refinitive'!$B$15*'ISSUE SCORE from EIKON'!EK56)+('WEIGHTED from Refinitive'!$B$16*'ISSUE SCORE from EIKON'!EZ56)</f>
        <v>0</v>
      </c>
    </row>
    <row r="60" spans="1:16" ht="15">
      <c r="A60" s="1" t="s">
        <v>579</v>
      </c>
      <c r="B60" s="1">
        <f>('WEIGHTED from Refinitive'!$B$4*(2/3)*'ISSUE SCORE from EIKON'!V57)+('WEIGHTED from Refinitive'!$B$5*(2/3)*'ISSUE SCORE from EIKON'!AK57)+('WEIGHTED from Refinitive'!$B$8*(2/3)*'ISSUE SCORE from EIKON'!AZ57)+('WEIGHTED from Refinitive'!$B$9*'ISSUE SCORE from EIKON'!BO57)+(0.5*'WEIGHTED from Refinitive'!$B$10*'ISSUE SCORE from EIKON'!CD57)+('WEIGHTED from Refinitive'!$B$11*'ISSUE SCORE from EIKON'!CS57)+(2/5*'WEIGHTED from Refinitive'!$B$14*'ISSUE SCORE from EIKON'!DH57)+('WEIGHTED from Refinitive'!$B$15*'ISSUE SCORE from EIKON'!DW57)+('WEIGHTED from Refinitive'!$B$16*'ISSUE SCORE from EIKON'!EL57)</f>
        <v>47.813176837485933</v>
      </c>
      <c r="C60" s="1">
        <f>('WEIGHTED from Refinitive'!$B$4*(2/3)*'ISSUE SCORE from EIKON'!W57)+('WEIGHTED from Refinitive'!$B$5*(2/3)*'ISSUE SCORE from EIKON'!AL57)+('WEIGHTED from Refinitive'!$B$8*(2/3)*'ISSUE SCORE from EIKON'!BA57)+('WEIGHTED from Refinitive'!$B$9*'ISSUE SCORE from EIKON'!BP57)+(0.5*'WEIGHTED from Refinitive'!$B$10*'ISSUE SCORE from EIKON'!CE57)+('WEIGHTED from Refinitive'!$B$11*'ISSUE SCORE from EIKON'!CT57)+(2/5*'WEIGHTED from Refinitive'!$B$14*'ISSUE SCORE from EIKON'!DI57)+('WEIGHTED from Refinitive'!$B$15*'ISSUE SCORE from EIKON'!DX57)+('WEIGHTED from Refinitive'!$B$16*'ISSUE SCORE from EIKON'!EM57)</f>
        <v>42.985207346623341</v>
      </c>
      <c r="D60" s="1">
        <f>('WEIGHTED from Refinitive'!$B$4*(2/3)*'ISSUE SCORE from EIKON'!X57)+('WEIGHTED from Refinitive'!$B$5*(2/3)*'ISSUE SCORE from EIKON'!AM57)+('WEIGHTED from Refinitive'!$B$8*(2/3)*'ISSUE SCORE from EIKON'!BB57)+('WEIGHTED from Refinitive'!$B$9*'ISSUE SCORE from EIKON'!BQ57)+(0.5*'WEIGHTED from Refinitive'!$B$10*'ISSUE SCORE from EIKON'!CF57)+('WEIGHTED from Refinitive'!$B$11*'ISSUE SCORE from EIKON'!CU57)+(2/5*'WEIGHTED from Refinitive'!$B$14*'ISSUE SCORE from EIKON'!DJ57)+('WEIGHTED from Refinitive'!$B$15*'ISSUE SCORE from EIKON'!DY57)+('WEIGHTED from Refinitive'!$B$16*'ISSUE SCORE from EIKON'!EN57)</f>
        <v>40.96256867260454</v>
      </c>
      <c r="E60" s="1">
        <f>('WEIGHTED from Refinitive'!$B$4*(2/3)*'ISSUE SCORE from EIKON'!Y57)+('WEIGHTED from Refinitive'!$B$5*(2/3)*'ISSUE SCORE from EIKON'!AN57)+('WEIGHTED from Refinitive'!$B$8*(2/3)*'ISSUE SCORE from EIKON'!BC57)+('WEIGHTED from Refinitive'!$B$9*'ISSUE SCORE from EIKON'!BR57)+(0.5*'WEIGHTED from Refinitive'!$B$10*'ISSUE SCORE from EIKON'!CG57)+('WEIGHTED from Refinitive'!$B$11*'ISSUE SCORE from EIKON'!CV57)+(2/5*'WEIGHTED from Refinitive'!$B$14*'ISSUE SCORE from EIKON'!DK57)+('WEIGHTED from Refinitive'!$B$15*'ISSUE SCORE from EIKON'!DZ57)+('WEIGHTED from Refinitive'!$B$16*'ISSUE SCORE from EIKON'!EO57)</f>
        <v>45.293382529706697</v>
      </c>
      <c r="F60" s="1">
        <f>('WEIGHTED from Refinitive'!$B$4*(2/3)*'ISSUE SCORE from EIKON'!Z57)+('WEIGHTED from Refinitive'!$B$5*(2/3)*'ISSUE SCORE from EIKON'!AO57)+('WEIGHTED from Refinitive'!$B$8*(2/3)*'ISSUE SCORE from EIKON'!BD57)+('WEIGHTED from Refinitive'!$B$9*'ISSUE SCORE from EIKON'!BS57)+(0.5*'WEIGHTED from Refinitive'!$B$10*'ISSUE SCORE from EIKON'!CH57)+('WEIGHTED from Refinitive'!$B$11*'ISSUE SCORE from EIKON'!CW57)+(2/5*'WEIGHTED from Refinitive'!$B$14*'ISSUE SCORE from EIKON'!DL57)+('WEIGHTED from Refinitive'!$B$15*'ISSUE SCORE from EIKON'!EA57)+('WEIGHTED from Refinitive'!$B$16*'ISSUE SCORE from EIKON'!EP57)</f>
        <v>43.123721539897986</v>
      </c>
      <c r="G60" s="1">
        <f>('WEIGHTED from Refinitive'!$B$4*(2/3)*'ISSUE SCORE from EIKON'!AA57)+('WEIGHTED from Refinitive'!$B$5*(2/3)*'ISSUE SCORE from EIKON'!AP57)+('WEIGHTED from Refinitive'!$B$8*(2/3)*'ISSUE SCORE from EIKON'!BE57)+('WEIGHTED from Refinitive'!$B$9*'ISSUE SCORE from EIKON'!BT57)+(0.5*'WEIGHTED from Refinitive'!$B$10*'ISSUE SCORE from EIKON'!CI57)+('WEIGHTED from Refinitive'!$B$11*'ISSUE SCORE from EIKON'!CX57)+(2/5*'WEIGHTED from Refinitive'!$B$14*'ISSUE SCORE from EIKON'!DM57)+('WEIGHTED from Refinitive'!$B$15*'ISSUE SCORE from EIKON'!EB57)+('WEIGHTED from Refinitive'!$B$16*'ISSUE SCORE from EIKON'!EQ57)</f>
        <v>46.264097553915157</v>
      </c>
      <c r="H60" s="1">
        <f>('WEIGHTED from Refinitive'!$B$4*(2/3)*'ISSUE SCORE from EIKON'!AB57)+('WEIGHTED from Refinitive'!$B$5*(2/3)*'ISSUE SCORE from EIKON'!AQ57)+('WEIGHTED from Refinitive'!$B$8*(2/3)*'ISSUE SCORE from EIKON'!BF57)+('WEIGHTED from Refinitive'!$B$9*'ISSUE SCORE from EIKON'!BU57)+(0.5*'WEIGHTED from Refinitive'!$B$10*'ISSUE SCORE from EIKON'!CJ57)+('WEIGHTED from Refinitive'!$B$11*'ISSUE SCORE from EIKON'!CY57)+(2/5*'WEIGHTED from Refinitive'!$B$14*'ISSUE SCORE from EIKON'!DN57)+('WEIGHTED from Refinitive'!$B$15*'ISSUE SCORE from EIKON'!EC57)+('WEIGHTED from Refinitive'!$B$16*'ISSUE SCORE from EIKON'!ER57)</f>
        <v>44.293345774508175</v>
      </c>
      <c r="I60" s="1">
        <f>('WEIGHTED from Refinitive'!$B$4*(2/3)*'ISSUE SCORE from EIKON'!AC57)+('WEIGHTED from Refinitive'!$B$5*(2/3)*'ISSUE SCORE from EIKON'!AR57)+('WEIGHTED from Refinitive'!$B$8*(2/3)*'ISSUE SCORE from EIKON'!BG57)+('WEIGHTED from Refinitive'!$B$9*'ISSUE SCORE from EIKON'!BV57)+(0.5*'WEIGHTED from Refinitive'!$B$10*'ISSUE SCORE from EIKON'!CK57)+('WEIGHTED from Refinitive'!$B$11*'ISSUE SCORE from EIKON'!CZ57)+(2/5*'WEIGHTED from Refinitive'!$B$14*'ISSUE SCORE from EIKON'!DO57)+('WEIGHTED from Refinitive'!$B$15*'ISSUE SCORE from EIKON'!ED57)+('WEIGHTED from Refinitive'!$B$16*'ISSUE SCORE from EIKON'!ES57)</f>
        <v>43.992036657559183</v>
      </c>
      <c r="J60" s="1">
        <f>('WEIGHTED from Refinitive'!$B$4*(2/3)*'ISSUE SCORE from EIKON'!AD57)+('WEIGHTED from Refinitive'!$B$5*(2/3)*'ISSUE SCORE from EIKON'!AS57)+('WEIGHTED from Refinitive'!$B$8*(2/3)*'ISSUE SCORE from EIKON'!BH57)+('WEIGHTED from Refinitive'!$B$9*'ISSUE SCORE from EIKON'!BW57)+(0.5*'WEIGHTED from Refinitive'!$B$10*'ISSUE SCORE from EIKON'!CL57)+('WEIGHTED from Refinitive'!$B$11*'ISSUE SCORE from EIKON'!DA57)+(2/5*'WEIGHTED from Refinitive'!$B$14*'ISSUE SCORE from EIKON'!DP57)+('WEIGHTED from Refinitive'!$B$15*'ISSUE SCORE from EIKON'!EE57)+('WEIGHTED from Refinitive'!$B$16*'ISSUE SCORE from EIKON'!ET57)</f>
        <v>39.640751986804595</v>
      </c>
      <c r="K60" s="1">
        <f>('WEIGHTED from Refinitive'!$B$4*(2/3)*'ISSUE SCORE from EIKON'!AE57)+('WEIGHTED from Refinitive'!$B$5*(2/3)*'ISSUE SCORE from EIKON'!AT57)+('WEIGHTED from Refinitive'!$B$8*(2/3)*'ISSUE SCORE from EIKON'!BI57)+('WEIGHTED from Refinitive'!$B$9*'ISSUE SCORE from EIKON'!BX57)+(0.5*'WEIGHTED from Refinitive'!$B$10*'ISSUE SCORE from EIKON'!CM57)+('WEIGHTED from Refinitive'!$B$11*'ISSUE SCORE from EIKON'!DB57)+(2/5*'WEIGHTED from Refinitive'!$B$14*'ISSUE SCORE from EIKON'!DQ57)+('WEIGHTED from Refinitive'!$B$15*'ISSUE SCORE from EIKON'!EF57)+('WEIGHTED from Refinitive'!$B$16*'ISSUE SCORE from EIKON'!EU57)</f>
        <v>43.22436597052485</v>
      </c>
      <c r="L60" s="1">
        <f>('WEIGHTED from Refinitive'!$B$4*(2/3)*'ISSUE SCORE from EIKON'!AF57)+('WEIGHTED from Refinitive'!$B$5*(2/3)*'ISSUE SCORE from EIKON'!AU57)+('WEIGHTED from Refinitive'!$B$8*(2/3)*'ISSUE SCORE from EIKON'!BJ57)+('WEIGHTED from Refinitive'!$B$9*'ISSUE SCORE from EIKON'!BY57)+(0.5*'WEIGHTED from Refinitive'!$B$10*'ISSUE SCORE from EIKON'!CN57)+('WEIGHTED from Refinitive'!$B$11*'ISSUE SCORE from EIKON'!DC57)+(2/5*'WEIGHTED from Refinitive'!$B$14*'ISSUE SCORE from EIKON'!DR57)+('WEIGHTED from Refinitive'!$B$15*'ISSUE SCORE from EIKON'!EG57)+('WEIGHTED from Refinitive'!$B$16*'ISSUE SCORE from EIKON'!EV57)</f>
        <v>41.484383608566205</v>
      </c>
      <c r="M60" s="1">
        <f>('WEIGHTED from Refinitive'!$B$4*(2/3)*'ISSUE SCORE from EIKON'!AG57)+('WEIGHTED from Refinitive'!$B$5*(2/3)*'ISSUE SCORE from EIKON'!AV57)+('WEIGHTED from Refinitive'!$B$8*(2/3)*'ISSUE SCORE from EIKON'!BK57)+('WEIGHTED from Refinitive'!$B$9*'ISSUE SCORE from EIKON'!BZ57)+(0.5*'WEIGHTED from Refinitive'!$B$10*'ISSUE SCORE from EIKON'!CO57)+('WEIGHTED from Refinitive'!$B$11*'ISSUE SCORE from EIKON'!DD57)+(2/5*'WEIGHTED from Refinitive'!$B$14*'ISSUE SCORE from EIKON'!DS57)+('WEIGHTED from Refinitive'!$B$15*'ISSUE SCORE from EIKON'!EH57)+('WEIGHTED from Refinitive'!$B$16*'ISSUE SCORE from EIKON'!EW57)</f>
        <v>41.024480339995826</v>
      </c>
      <c r="N60" s="1">
        <f>('WEIGHTED from Refinitive'!$B$4*(2/3)*'ISSUE SCORE from EIKON'!AH57)+('WEIGHTED from Refinitive'!$B$5*(2/3)*'ISSUE SCORE from EIKON'!AW57)+('WEIGHTED from Refinitive'!$B$8*(2/3)*'ISSUE SCORE from EIKON'!BL57)+('WEIGHTED from Refinitive'!$B$9*'ISSUE SCORE from EIKON'!CA57)+(0.5*'WEIGHTED from Refinitive'!$B$10*'ISSUE SCORE from EIKON'!CP57)+('WEIGHTED from Refinitive'!$B$11*'ISSUE SCORE from EIKON'!DE57)+(2/5*'WEIGHTED from Refinitive'!$B$14*'ISSUE SCORE from EIKON'!DT57)+('WEIGHTED from Refinitive'!$B$15*'ISSUE SCORE from EIKON'!EI57)+('WEIGHTED from Refinitive'!$B$16*'ISSUE SCORE from EIKON'!EX57)</f>
        <v>21.534236812570128</v>
      </c>
      <c r="O60" s="1">
        <f>('WEIGHTED from Refinitive'!$B$4*(2/3)*'ISSUE SCORE from EIKON'!AI57)+('WEIGHTED from Refinitive'!$B$5*(2/3)*'ISSUE SCORE from EIKON'!AX57)+('WEIGHTED from Refinitive'!$B$8*(2/3)*'ISSUE SCORE from EIKON'!BM57)+('WEIGHTED from Refinitive'!$B$9*'ISSUE SCORE from EIKON'!CB57)+(0.5*'WEIGHTED from Refinitive'!$B$10*'ISSUE SCORE from EIKON'!CQ57)+('WEIGHTED from Refinitive'!$B$11*'ISSUE SCORE from EIKON'!DF57)+(2/5*'WEIGHTED from Refinitive'!$B$14*'ISSUE SCORE from EIKON'!DU57)+('WEIGHTED from Refinitive'!$B$15*'ISSUE SCORE from EIKON'!EJ57)+('WEIGHTED from Refinitive'!$B$16*'ISSUE SCORE from EIKON'!EY57)</f>
        <v>24.672142602896248</v>
      </c>
      <c r="P60" s="1">
        <f>('WEIGHTED from Refinitive'!$B$4*(2/3)*'ISSUE SCORE from EIKON'!AJ57)+('WEIGHTED from Refinitive'!$B$5*(2/3)*'ISSUE SCORE from EIKON'!AY57)+('WEIGHTED from Refinitive'!$B$8*(2/3)*'ISSUE SCORE from EIKON'!BN57)+('WEIGHTED from Refinitive'!$B$9*'ISSUE SCORE from EIKON'!CC57)+(0.5*'WEIGHTED from Refinitive'!$B$10*'ISSUE SCORE from EIKON'!CR57)+('WEIGHTED from Refinitive'!$B$11*'ISSUE SCORE from EIKON'!DG57)+(2/5*'WEIGHTED from Refinitive'!$B$14*'ISSUE SCORE from EIKON'!DV57)+('WEIGHTED from Refinitive'!$B$15*'ISSUE SCORE from EIKON'!EK57)+('WEIGHTED from Refinitive'!$B$16*'ISSUE SCORE from EIKON'!EZ57)</f>
        <v>34.589304309294327</v>
      </c>
    </row>
  </sheetData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caacea50-3826-4d21-a404-e018e7fb0f59}">
  <sheetPr codeName="Sheet7"/>
  <dimension ref="A1:P27"/>
  <sheetViews>
    <sheetView workbookViewId="0" topLeftCell="A1">
      <selection pane="topLeft" activeCell="O41" sqref="O41"/>
    </sheetView>
  </sheetViews>
  <sheetFormatPr defaultColWidth="11.5042857142857" defaultRowHeight="15"/>
  <cols>
    <col min="1" max="1" width="21.5714285714286" style="1" bestFit="1" customWidth="1"/>
    <col min="2" max="16384" width="11.5714285714286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6" ht="15">
      <c r="A2" s="1" t="str">
        <f>'ISSUE SCORE from EIKON'!B251</f>
        <v>Lam Research Corp</v>
      </c>
      <c r="B2" s="1">
        <f>(1/3*'WEIGHTED from Refinitive'!$B$4*'ISSUE SCORE from EIKON'!V251)+(2/3*'WEIGHTED from Refinitive'!$B$8*'ISSUE SCORE from EIKON'!AZ251)+(1/5*'WEIGHTED from Refinitive'!$B$11*'ISSUE SCORE from EIKON'!CS251)</f>
        <v>13.523515981735155</v>
      </c>
      <c r="C2" s="1">
        <f>(1/3*'WEIGHTED from Refinitive'!$B$4*'ISSUE SCORE from EIKON'!W251)+(2/3*'WEIGHTED from Refinitive'!$B$8*'ISSUE SCORE from EIKON'!BA251)+(1/5*'WEIGHTED from Refinitive'!$B$11*'ISSUE SCORE from EIKON'!CT251)</f>
        <v>12.422146118721452</v>
      </c>
      <c r="D2" s="1">
        <f>(1/3*'WEIGHTED from Refinitive'!$B$4*'ISSUE SCORE from EIKON'!X251)+(2/3*'WEIGHTED from Refinitive'!$B$8*'ISSUE SCORE from EIKON'!BB251)+(1/5*'WEIGHTED from Refinitive'!$B$11*'ISSUE SCORE from EIKON'!CU251)</f>
        <v>11.686089238845137</v>
      </c>
      <c r="E2" s="1">
        <f>(1/3*'WEIGHTED from Refinitive'!$B$4*'ISSUE SCORE from EIKON'!Y251)+(2/3*'WEIGHTED from Refinitive'!$B$8*'ISSUE SCORE from EIKON'!BC251)+(1/5*'WEIGHTED from Refinitive'!$B$11*'ISSUE SCORE from EIKON'!CV251)</f>
        <v>11.819047619047607</v>
      </c>
      <c r="F2" s="1">
        <f>(1/3*'WEIGHTED from Refinitive'!$B$4*'ISSUE SCORE from EIKON'!Z251)+(2/3*'WEIGHTED from Refinitive'!$B$8*'ISSUE SCORE from EIKON'!BD251)+(1/5*'WEIGHTED from Refinitive'!$B$11*'ISSUE SCORE from EIKON'!CW251)</f>
        <v>9.6214035087719321</v>
      </c>
      <c r="G2" s="1">
        <f>(1/3*'WEIGHTED from Refinitive'!$B$4*'ISSUE SCORE from EIKON'!AA251)+(2/3*'WEIGHTED from Refinitive'!$B$8*'ISSUE SCORE from EIKON'!BE251)+(1/5*'WEIGHTED from Refinitive'!$B$11*'ISSUE SCORE from EIKON'!CX251)</f>
        <v>9.8050179211469519</v>
      </c>
      <c r="H2" s="1">
        <f>(1/3*'WEIGHTED from Refinitive'!$B$4*'ISSUE SCORE from EIKON'!AB251)+(2/3*'WEIGHTED from Refinitive'!$B$8*'ISSUE SCORE from EIKON'!BF251)+(1/5*'WEIGHTED from Refinitive'!$B$11*'ISSUE SCORE from EIKON'!CY251)</f>
        <v>8.2217391304347736</v>
      </c>
      <c r="I2" s="1">
        <f>(1/3*'WEIGHTED from Refinitive'!$B$4*'ISSUE SCORE from EIKON'!AC251)+(2/3*'WEIGHTED from Refinitive'!$B$8*'ISSUE SCORE from EIKON'!BG251)+(1/5*'WEIGHTED from Refinitive'!$B$11*'ISSUE SCORE from EIKON'!CZ251)</f>
        <v>6.3827838827838796</v>
      </c>
      <c r="J2" s="1">
        <f>(1/3*'WEIGHTED from Refinitive'!$B$4*'ISSUE SCORE from EIKON'!AD251)+(2/3*'WEIGHTED from Refinitive'!$B$8*'ISSUE SCORE from EIKON'!BH251)+(1/5*'WEIGHTED from Refinitive'!$B$11*'ISSUE SCORE from EIKON'!DA251)</f>
        <v>4.7886524822695016</v>
      </c>
      <c r="K2" s="1">
        <f>(1/3*'WEIGHTED from Refinitive'!$B$4*'ISSUE SCORE from EIKON'!AE251)+(2/3*'WEIGHTED from Refinitive'!$B$8*'ISSUE SCORE from EIKON'!BI251)+(1/5*'WEIGHTED from Refinitive'!$B$11*'ISSUE SCORE from EIKON'!DB251)</f>
        <v>2.2062499999999998</v>
      </c>
      <c r="L2" s="1">
        <f>(1/3*'WEIGHTED from Refinitive'!$B$4*'ISSUE SCORE from EIKON'!AF251)+(2/3*'WEIGHTED from Refinitive'!$B$8*'ISSUE SCORE from EIKON'!BJ251)+(1/5*'WEIGHTED from Refinitive'!$B$11*'ISSUE SCORE from EIKON'!DC251)</f>
        <v>3.8113095238095154</v>
      </c>
      <c r="M2" s="1">
        <f>(1/3*'WEIGHTED from Refinitive'!$B$4*'ISSUE SCORE from EIKON'!AG251)+(2/3*'WEIGHTED from Refinitive'!$B$8*'ISSUE SCORE from EIKON'!BK251)+(1/5*'WEIGHTED from Refinitive'!$B$11*'ISSUE SCORE from EIKON'!DD251)</f>
        <v>4.3623188405797029</v>
      </c>
      <c r="N2" s="1">
        <f>(1/3*'WEIGHTED from Refinitive'!$B$4*'ISSUE SCORE from EIKON'!AH251)+(2/3*'WEIGHTED from Refinitive'!$B$8*'ISSUE SCORE from EIKON'!BL251)+(1/5*'WEIGHTED from Refinitive'!$B$11*'ISSUE SCORE from EIKON'!DE251)</f>
        <v>4.9319444444444391</v>
      </c>
      <c r="O2" s="1">
        <f>(1/3*'WEIGHTED from Refinitive'!$B$4*'ISSUE SCORE from EIKON'!AI251)+(2/3*'WEIGHTED from Refinitive'!$B$8*'ISSUE SCORE from EIKON'!BM251)+(1/5*'WEIGHTED from Refinitive'!$B$11*'ISSUE SCORE from EIKON'!DF251)</f>
        <v>3.434751773049642</v>
      </c>
      <c r="P2" s="1">
        <f>(1/3*'WEIGHTED from Refinitive'!$B$4*'ISSUE SCORE from EIKON'!AJ251)+(2/3*'WEIGHTED from Refinitive'!$B$8*'ISSUE SCORE from EIKON'!BN251)+(1/5*'WEIGHTED from Refinitive'!$B$11*'ISSUE SCORE from EIKON'!DG251)</f>
        <v>0</v>
      </c>
    </row>
    <row r="3" spans="1:16" ht="15">
      <c r="A3" s="1" t="str">
        <f>'ISSUE SCORE from EIKON'!B252</f>
        <v>Southwest Airlines Co</v>
      </c>
      <c r="B3" s="1">
        <f>(1/3*'WEIGHTED from Refinitive'!$B$4*'ISSUE SCORE from EIKON'!V252)+(2/3*'WEIGHTED from Refinitive'!$B$8*'ISSUE SCORE from EIKON'!AZ252)+(1/5*'WEIGHTED from Refinitive'!$B$11*'ISSUE SCORE from EIKON'!CS252)</f>
        <v>11.288759689922482</v>
      </c>
      <c r="C3" s="1">
        <f>(1/3*'WEIGHTED from Refinitive'!$B$4*'ISSUE SCORE from EIKON'!W252)+(2/3*'WEIGHTED from Refinitive'!$B$8*'ISSUE SCORE from EIKON'!BA252)+(1/5*'WEIGHTED from Refinitive'!$B$11*'ISSUE SCORE from EIKON'!CT252)</f>
        <v>13.016260162601617</v>
      </c>
      <c r="D3" s="1">
        <f>(1/3*'WEIGHTED from Refinitive'!$B$4*'ISSUE SCORE from EIKON'!X252)+(2/3*'WEIGHTED from Refinitive'!$B$8*'ISSUE SCORE from EIKON'!BB252)+(1/5*'WEIGHTED from Refinitive'!$B$11*'ISSUE SCORE from EIKON'!CU252)</f>
        <v>14.220720720720715</v>
      </c>
      <c r="E3" s="1">
        <f>(1/3*'WEIGHTED from Refinitive'!$B$4*'ISSUE SCORE from EIKON'!Y252)+(2/3*'WEIGHTED from Refinitive'!$B$8*'ISSUE SCORE from EIKON'!BC252)+(1/5*'WEIGHTED from Refinitive'!$B$11*'ISSUE SCORE from EIKON'!CV252)</f>
        <v>13.285024154589363</v>
      </c>
      <c r="F3" s="1">
        <f>(1/3*'WEIGHTED from Refinitive'!$B$4*'ISSUE SCORE from EIKON'!Z252)+(2/3*'WEIGHTED from Refinitive'!$B$8*'ISSUE SCORE from EIKON'!BD252)+(1/5*'WEIGHTED from Refinitive'!$B$11*'ISSUE SCORE from EIKON'!CW252)</f>
        <v>13.12865497076022</v>
      </c>
      <c r="G3" s="1">
        <f>(1/3*'WEIGHTED from Refinitive'!$B$4*'ISSUE SCORE from EIKON'!AA252)+(2/3*'WEIGHTED from Refinitive'!$B$8*'ISSUE SCORE from EIKON'!BE252)+(1/5*'WEIGHTED from Refinitive'!$B$11*'ISSUE SCORE from EIKON'!CX252)</f>
        <v>13.172619047619042</v>
      </c>
      <c r="H3" s="1">
        <f>(1/3*'WEIGHTED from Refinitive'!$B$4*'ISSUE SCORE from EIKON'!AB252)+(2/3*'WEIGHTED from Refinitive'!$B$8*'ISSUE SCORE from EIKON'!BF252)+(1/5*'WEIGHTED from Refinitive'!$B$11*'ISSUE SCORE from EIKON'!CY252)</f>
        <v>12.906172839506164</v>
      </c>
      <c r="I3" s="1">
        <f>(1/3*'WEIGHTED from Refinitive'!$B$4*'ISSUE SCORE from EIKON'!AC252)+(2/3*'WEIGHTED from Refinitive'!$B$8*'ISSUE SCORE from EIKON'!BG252)+(1/5*'WEIGHTED from Refinitive'!$B$11*'ISSUE SCORE from EIKON'!CZ252)</f>
        <v>14.17283950617283</v>
      </c>
      <c r="J3" s="1">
        <f>(1/3*'WEIGHTED from Refinitive'!$B$4*'ISSUE SCORE from EIKON'!AD252)+(2/3*'WEIGHTED from Refinitive'!$B$8*'ISSUE SCORE from EIKON'!BH252)+(1/5*'WEIGHTED from Refinitive'!$B$11*'ISSUE SCORE from EIKON'!DA252)</f>
        <v>12.572327044025151</v>
      </c>
      <c r="K3" s="1">
        <f>(1/3*'WEIGHTED from Refinitive'!$B$4*'ISSUE SCORE from EIKON'!AE252)+(2/3*'WEIGHTED from Refinitive'!$B$8*'ISSUE SCORE from EIKON'!BI252)+(1/5*'WEIGHTED from Refinitive'!$B$11*'ISSUE SCORE from EIKON'!DB252)</f>
        <v>13.096666666666668</v>
      </c>
      <c r="L3" s="1">
        <f>(1/3*'WEIGHTED from Refinitive'!$B$4*'ISSUE SCORE from EIKON'!AF252)+(2/3*'WEIGHTED from Refinitive'!$B$8*'ISSUE SCORE from EIKON'!BJ252)+(1/5*'WEIGHTED from Refinitive'!$B$11*'ISSUE SCORE from EIKON'!DC252)</f>
        <v>14.314814814814806</v>
      </c>
      <c r="M3" s="1">
        <f>(1/3*'WEIGHTED from Refinitive'!$B$4*'ISSUE SCORE from EIKON'!AG252)+(2/3*'WEIGHTED from Refinitive'!$B$8*'ISSUE SCORE from EIKON'!BK252)+(1/5*'WEIGHTED from Refinitive'!$B$11*'ISSUE SCORE from EIKON'!DD252)</f>
        <v>14.544444444444443</v>
      </c>
      <c r="N3" s="1">
        <f>(1/3*'WEIGHTED from Refinitive'!$B$4*'ISSUE SCORE from EIKON'!AH252)+(2/3*'WEIGHTED from Refinitive'!$B$8*'ISSUE SCORE from EIKON'!BL252)+(1/5*'WEIGHTED from Refinitive'!$B$11*'ISSUE SCORE from EIKON'!DE252)</f>
        <v>7.0161290322580596</v>
      </c>
      <c r="O3" s="1">
        <f>(1/3*'WEIGHTED from Refinitive'!$B$4*'ISSUE SCORE from EIKON'!AI252)+(2/3*'WEIGHTED from Refinitive'!$B$8*'ISSUE SCORE from EIKON'!BM252)+(1/5*'WEIGHTED from Refinitive'!$B$11*'ISSUE SCORE from EIKON'!DF252)</f>
        <v>6.6919540229885035</v>
      </c>
      <c r="P3" s="1">
        <f>(1/3*'WEIGHTED from Refinitive'!$B$4*'ISSUE SCORE from EIKON'!AJ252)+(2/3*'WEIGHTED from Refinitive'!$B$8*'ISSUE SCORE from EIKON'!BN252)+(1/5*'WEIGHTED from Refinitive'!$B$11*'ISSUE SCORE from EIKON'!DG252)</f>
        <v>3.2060606060606016</v>
      </c>
    </row>
    <row r="4" spans="1:16" ht="15">
      <c r="A4" s="1" t="str">
        <f>'ISSUE SCORE from EIKON'!B253</f>
        <v>Las Vegas Sands Corp</v>
      </c>
      <c r="B4" s="1">
        <f>(1/3*'WEIGHTED from Refinitive'!$B$4*'ISSUE SCORE from EIKON'!V253)+(2/3*'WEIGHTED from Refinitive'!$B$8*'ISSUE SCORE from EIKON'!AZ253)+(1/5*'WEIGHTED from Refinitive'!$B$11*'ISSUE SCORE from EIKON'!CS253)</f>
        <v>10.808217054263556</v>
      </c>
      <c r="C4" s="1">
        <f>(1/3*'WEIGHTED from Refinitive'!$B$4*'ISSUE SCORE from EIKON'!W253)+(2/3*'WEIGHTED from Refinitive'!$B$8*'ISSUE SCORE from EIKON'!BA253)+(1/5*'WEIGHTED from Refinitive'!$B$11*'ISSUE SCORE from EIKON'!CT253)</f>
        <v>11.569587628865975</v>
      </c>
      <c r="D4" s="1">
        <f>(1/3*'WEIGHTED from Refinitive'!$B$4*'ISSUE SCORE from EIKON'!X253)+(2/3*'WEIGHTED from Refinitive'!$B$8*'ISSUE SCORE from EIKON'!BB253)+(1/5*'WEIGHTED from Refinitive'!$B$11*'ISSUE SCORE from EIKON'!CU253)</f>
        <v>10.12192028985506</v>
      </c>
      <c r="E4" s="1">
        <f>(1/3*'WEIGHTED from Refinitive'!$B$4*'ISSUE SCORE from EIKON'!Y253)+(2/3*'WEIGHTED from Refinitive'!$B$8*'ISSUE SCORE from EIKON'!BC253)+(1/5*'WEIGHTED from Refinitive'!$B$11*'ISSUE SCORE from EIKON'!CV253)</f>
        <v>8.5141612200435652</v>
      </c>
      <c r="F4" s="1">
        <f>(1/3*'WEIGHTED from Refinitive'!$B$4*'ISSUE SCORE from EIKON'!Z253)+(2/3*'WEIGHTED from Refinitive'!$B$8*'ISSUE SCORE from EIKON'!BD253)+(1/5*'WEIGHTED from Refinitive'!$B$11*'ISSUE SCORE from EIKON'!CW253)</f>
        <v>7.4956140350877103</v>
      </c>
      <c r="G4" s="1">
        <f>(1/3*'WEIGHTED from Refinitive'!$B$4*'ISSUE SCORE from EIKON'!AA253)+(2/3*'WEIGHTED from Refinitive'!$B$8*'ISSUE SCORE from EIKON'!BE253)+(1/5*'WEIGHTED from Refinitive'!$B$11*'ISSUE SCORE from EIKON'!CX253)</f>
        <v>7.4884735202492161</v>
      </c>
      <c r="H4" s="1">
        <f>(1/3*'WEIGHTED from Refinitive'!$B$4*'ISSUE SCORE from EIKON'!AB253)+(2/3*'WEIGHTED from Refinitive'!$B$8*'ISSUE SCORE from EIKON'!BF253)+(1/5*'WEIGHTED from Refinitive'!$B$11*'ISSUE SCORE from EIKON'!CY253)</f>
        <v>6.7880258899676376</v>
      </c>
      <c r="I4" s="1">
        <f>(1/3*'WEIGHTED from Refinitive'!$B$4*'ISSUE SCORE from EIKON'!AC253)+(2/3*'WEIGHTED from Refinitive'!$B$8*'ISSUE SCORE from EIKON'!BG253)+(1/5*'WEIGHTED from Refinitive'!$B$11*'ISSUE SCORE from EIKON'!CZ253)</f>
        <v>8.2868055555555458</v>
      </c>
      <c r="J4" s="1">
        <f>(1/3*'WEIGHTED from Refinitive'!$B$4*'ISSUE SCORE from EIKON'!AD253)+(2/3*'WEIGHTED from Refinitive'!$B$8*'ISSUE SCORE from EIKON'!BH253)+(1/5*'WEIGHTED from Refinitive'!$B$11*'ISSUE SCORE from EIKON'!DA253)</f>
        <v>6.4890109890109864</v>
      </c>
      <c r="K4" s="1">
        <f>(1/3*'WEIGHTED from Refinitive'!$B$4*'ISSUE SCORE from EIKON'!AE253)+(2/3*'WEIGHTED from Refinitive'!$B$8*'ISSUE SCORE from EIKON'!BI253)+(1/5*'WEIGHTED from Refinitive'!$B$11*'ISSUE SCORE from EIKON'!DB253)</f>
        <v>3.1926829268292627</v>
      </c>
      <c r="L4" s="1">
        <f>(1/3*'WEIGHTED from Refinitive'!$B$4*'ISSUE SCORE from EIKON'!AF253)+(2/3*'WEIGHTED from Refinitive'!$B$8*'ISSUE SCORE from EIKON'!BJ253)+(1/5*'WEIGHTED from Refinitive'!$B$11*'ISSUE SCORE from EIKON'!DC253)</f>
        <v>3.9099999999999953</v>
      </c>
      <c r="M4" s="1">
        <f>(1/3*'WEIGHTED from Refinitive'!$B$4*'ISSUE SCORE from EIKON'!AG253)+(2/3*'WEIGHTED from Refinitive'!$B$8*'ISSUE SCORE from EIKON'!BK253)+(1/5*'WEIGHTED from Refinitive'!$B$11*'ISSUE SCORE from EIKON'!DD253)</f>
        <v>6.0073446327683557</v>
      </c>
      <c r="N4" s="1">
        <f>(1/3*'WEIGHTED from Refinitive'!$B$4*'ISSUE SCORE from EIKON'!AH253)+(2/3*'WEIGHTED from Refinitive'!$B$8*'ISSUE SCORE from EIKON'!BL253)+(1/5*'WEIGHTED from Refinitive'!$B$11*'ISSUE SCORE from EIKON'!DE253)</f>
        <v>4.8511904761904754</v>
      </c>
      <c r="O4" s="1">
        <f>(1/3*'WEIGHTED from Refinitive'!$B$4*'ISSUE SCORE from EIKON'!AI253)+(2/3*'WEIGHTED from Refinitive'!$B$8*'ISSUE SCORE from EIKON'!BM253)+(1/5*'WEIGHTED from Refinitive'!$B$11*'ISSUE SCORE from EIKON'!DF253)</f>
        <v>4.6018518518518503</v>
      </c>
      <c r="P4" s="1">
        <f>(1/3*'WEIGHTED from Refinitive'!$B$4*'ISSUE SCORE from EIKON'!AJ253)+(2/3*'WEIGHTED from Refinitive'!$B$8*'ISSUE SCORE from EIKON'!BN253)+(1/5*'WEIGHTED from Refinitive'!$B$11*'ISSUE SCORE from EIKON'!DG253)</f>
        <v>3.360606060606051</v>
      </c>
    </row>
    <row r="5" spans="1:16" ht="15">
      <c r="A5" s="1" t="str">
        <f>'ISSUE SCORE from EIKON'!B254</f>
        <v>Lamb Weston Holdings Inc</v>
      </c>
      <c r="B5" s="1">
        <f>(1/3*'WEIGHTED from Refinitive'!$B$4*'ISSUE SCORE from EIKON'!V254)+(2/3*'WEIGHTED from Refinitive'!$B$8*'ISSUE SCORE from EIKON'!AZ254)+(1/5*'WEIGHTED from Refinitive'!$B$11*'ISSUE SCORE from EIKON'!CS254)</f>
        <v>3.4375510204081556</v>
      </c>
      <c r="C5" s="1">
        <f>(1/3*'WEIGHTED from Refinitive'!$B$4*'ISSUE SCORE from EIKON'!W254)+(2/3*'WEIGHTED from Refinitive'!$B$8*'ISSUE SCORE from EIKON'!BA254)+(1/5*'WEIGHTED from Refinitive'!$B$11*'ISSUE SCORE from EIKON'!CT254)</f>
        <v>2.9472613458528918</v>
      </c>
      <c r="D5" s="1">
        <f>(1/3*'WEIGHTED from Refinitive'!$B$4*'ISSUE SCORE from EIKON'!X254)+(2/3*'WEIGHTED from Refinitive'!$B$8*'ISSUE SCORE from EIKON'!BB254)+(1/5*'WEIGHTED from Refinitive'!$B$11*'ISSUE SCORE from EIKON'!CU254)</f>
        <v>0</v>
      </c>
      <c r="E5" s="1">
        <f>(1/3*'WEIGHTED from Refinitive'!$B$4*'ISSUE SCORE from EIKON'!Y254)+(2/3*'WEIGHTED from Refinitive'!$B$8*'ISSUE SCORE from EIKON'!BC254)+(1/5*'WEIGHTED from Refinitive'!$B$11*'ISSUE SCORE from EIKON'!CV254)</f>
        <v>0</v>
      </c>
      <c r="F5" s="1">
        <f>(1/3*'WEIGHTED from Refinitive'!$B$4*'ISSUE SCORE from EIKON'!Z254)+(2/3*'WEIGHTED from Refinitive'!$B$8*'ISSUE SCORE from EIKON'!BD254)+(1/5*'WEIGHTED from Refinitive'!$B$11*'ISSUE SCORE from EIKON'!CW254)</f>
        <v>0</v>
      </c>
      <c r="G5" s="1">
        <f>(1/3*'WEIGHTED from Refinitive'!$B$4*'ISSUE SCORE from EIKON'!AA254)+(2/3*'WEIGHTED from Refinitive'!$B$8*'ISSUE SCORE from EIKON'!BE254)+(1/5*'WEIGHTED from Refinitive'!$B$11*'ISSUE SCORE from EIKON'!CX254)</f>
        <v>0</v>
      </c>
      <c r="H5" s="1">
        <f>(1/3*'WEIGHTED from Refinitive'!$B$4*'ISSUE SCORE from EIKON'!AB254)+(2/3*'WEIGHTED from Refinitive'!$B$8*'ISSUE SCORE from EIKON'!BF254)+(1/5*'WEIGHTED from Refinitive'!$B$11*'ISSUE SCORE from EIKON'!CY254)</f>
        <v>0</v>
      </c>
      <c r="I5" s="1">
        <f>(1/3*'WEIGHTED from Refinitive'!$B$4*'ISSUE SCORE from EIKON'!AC254)+(2/3*'WEIGHTED from Refinitive'!$B$8*'ISSUE SCORE from EIKON'!BG254)+(1/5*'WEIGHTED from Refinitive'!$B$11*'ISSUE SCORE from EIKON'!CZ254)</f>
        <v>0</v>
      </c>
      <c r="J5" s="1">
        <f>(1/3*'WEIGHTED from Refinitive'!$B$4*'ISSUE SCORE from EIKON'!AD254)+(2/3*'WEIGHTED from Refinitive'!$B$8*'ISSUE SCORE from EIKON'!BH254)+(1/5*'WEIGHTED from Refinitive'!$B$11*'ISSUE SCORE from EIKON'!DA254)</f>
        <v>0</v>
      </c>
      <c r="K5" s="1">
        <f>(1/3*'WEIGHTED from Refinitive'!$B$4*'ISSUE SCORE from EIKON'!AE254)+(2/3*'WEIGHTED from Refinitive'!$B$8*'ISSUE SCORE from EIKON'!BI254)+(1/5*'WEIGHTED from Refinitive'!$B$11*'ISSUE SCORE from EIKON'!DB254)</f>
        <v>0</v>
      </c>
      <c r="L5" s="1">
        <f>(1/3*'WEIGHTED from Refinitive'!$B$4*'ISSUE SCORE from EIKON'!AF254)+(2/3*'WEIGHTED from Refinitive'!$B$8*'ISSUE SCORE from EIKON'!BJ254)+(1/5*'WEIGHTED from Refinitive'!$B$11*'ISSUE SCORE from EIKON'!DC254)</f>
        <v>0</v>
      </c>
      <c r="M5" s="1">
        <f>(1/3*'WEIGHTED from Refinitive'!$B$4*'ISSUE SCORE from EIKON'!AG254)+(2/3*'WEIGHTED from Refinitive'!$B$8*'ISSUE SCORE from EIKON'!BK254)+(1/5*'WEIGHTED from Refinitive'!$B$11*'ISSUE SCORE from EIKON'!DD254)</f>
        <v>0</v>
      </c>
      <c r="N5" s="1">
        <f>(1/3*'WEIGHTED from Refinitive'!$B$4*'ISSUE SCORE from EIKON'!AH254)+(2/3*'WEIGHTED from Refinitive'!$B$8*'ISSUE SCORE from EIKON'!BL254)+(1/5*'WEIGHTED from Refinitive'!$B$11*'ISSUE SCORE from EIKON'!DE254)</f>
        <v>0</v>
      </c>
      <c r="O5" s="1">
        <f>(1/3*'WEIGHTED from Refinitive'!$B$4*'ISSUE SCORE from EIKON'!AI254)+(2/3*'WEIGHTED from Refinitive'!$B$8*'ISSUE SCORE from EIKON'!BM254)+(1/5*'WEIGHTED from Refinitive'!$B$11*'ISSUE SCORE from EIKON'!DF254)</f>
        <v>0</v>
      </c>
      <c r="P5" s="1">
        <f>(1/3*'WEIGHTED from Refinitive'!$B$4*'ISSUE SCORE from EIKON'!AJ254)+(2/3*'WEIGHTED from Refinitive'!$B$8*'ISSUE SCORE from EIKON'!BN254)+(1/5*'WEIGHTED from Refinitive'!$B$11*'ISSUE SCORE from EIKON'!DG254)</f>
        <v>0</v>
      </c>
    </row>
    <row r="6" spans="1:16" ht="15">
      <c r="A6" s="1" t="str">
        <f>'ISSUE SCORE from EIKON'!B255</f>
        <v>LyondellBasell Industries NV</v>
      </c>
      <c r="B6" s="1">
        <f>(1/3*'WEIGHTED from Refinitive'!$B$4*'ISSUE SCORE from EIKON'!V255)+(2/3*'WEIGHTED from Refinitive'!$B$8*'ISSUE SCORE from EIKON'!AZ255)+(1/5*'WEIGHTED from Refinitive'!$B$11*'ISSUE SCORE from EIKON'!CS255)</f>
        <v>9.9036163522012526</v>
      </c>
      <c r="C6" s="1">
        <f>(1/3*'WEIGHTED from Refinitive'!$B$4*'ISSUE SCORE from EIKON'!W255)+(2/3*'WEIGHTED from Refinitive'!$B$8*'ISSUE SCORE from EIKON'!BA255)+(1/5*'WEIGHTED from Refinitive'!$B$11*'ISSUE SCORE from EIKON'!CT255)</f>
        <v>8.7213541666666607</v>
      </c>
      <c r="D6" s="1">
        <f>(1/3*'WEIGHTED from Refinitive'!$B$4*'ISSUE SCORE from EIKON'!X255)+(2/3*'WEIGHTED from Refinitive'!$B$8*'ISSUE SCORE from EIKON'!BB255)+(1/5*'WEIGHTED from Refinitive'!$B$11*'ISSUE SCORE from EIKON'!CU255)</f>
        <v>10.037158469945348</v>
      </c>
      <c r="E6" s="1">
        <f>(1/3*'WEIGHTED from Refinitive'!$B$4*'ISSUE SCORE from EIKON'!Y255)+(2/3*'WEIGHTED from Refinitive'!$B$8*'ISSUE SCORE from EIKON'!BC255)+(1/5*'WEIGHTED from Refinitive'!$B$11*'ISSUE SCORE from EIKON'!CV255)</f>
        <v>9.4968441814595632</v>
      </c>
      <c r="F6" s="1">
        <f>(1/3*'WEIGHTED from Refinitive'!$B$4*'ISSUE SCORE from EIKON'!Z255)+(2/3*'WEIGHTED from Refinitive'!$B$8*'ISSUE SCORE from EIKON'!BD255)+(1/5*'WEIGHTED from Refinitive'!$B$11*'ISSUE SCORE from EIKON'!CW255)</f>
        <v>8.7280459770114849</v>
      </c>
      <c r="G6" s="1">
        <f>(1/3*'WEIGHTED from Refinitive'!$B$4*'ISSUE SCORE from EIKON'!AA255)+(2/3*'WEIGHTED from Refinitive'!$B$8*'ISSUE SCORE from EIKON'!BE255)+(1/5*'WEIGHTED from Refinitive'!$B$11*'ISSUE SCORE from EIKON'!CX255)</f>
        <v>8.5887323943661897</v>
      </c>
      <c r="H6" s="1">
        <f>(1/3*'WEIGHTED from Refinitive'!$B$4*'ISSUE SCORE from EIKON'!AB255)+(2/3*'WEIGHTED from Refinitive'!$B$8*'ISSUE SCORE from EIKON'!BF255)+(1/5*'WEIGHTED from Refinitive'!$B$11*'ISSUE SCORE from EIKON'!CY255)</f>
        <v>8.5396135265700401</v>
      </c>
      <c r="I6" s="1">
        <f>(1/3*'WEIGHTED from Refinitive'!$B$4*'ISSUE SCORE from EIKON'!AC255)+(2/3*'WEIGHTED from Refinitive'!$B$8*'ISSUE SCORE from EIKON'!BG255)+(1/5*'WEIGHTED from Refinitive'!$B$11*'ISSUE SCORE from EIKON'!CZ255)</f>
        <v>6.0137844611528752</v>
      </c>
      <c r="J6" s="1">
        <f>(1/3*'WEIGHTED from Refinitive'!$B$4*'ISSUE SCORE from EIKON'!AD255)+(2/3*'WEIGHTED from Refinitive'!$B$8*'ISSUE SCORE from EIKON'!BH255)+(1/5*'WEIGHTED from Refinitive'!$B$11*'ISSUE SCORE from EIKON'!DA255)</f>
        <v>7.5684895833333332</v>
      </c>
      <c r="K6" s="1">
        <f>(1/3*'WEIGHTED from Refinitive'!$B$4*'ISSUE SCORE from EIKON'!AE255)+(2/3*'WEIGHTED from Refinitive'!$B$8*'ISSUE SCORE from EIKON'!BI255)+(1/5*'WEIGHTED from Refinitive'!$B$11*'ISSUE SCORE from EIKON'!DB255)</f>
        <v>0</v>
      </c>
      <c r="L6" s="1">
        <f>(1/3*'WEIGHTED from Refinitive'!$B$4*'ISSUE SCORE from EIKON'!AF255)+(2/3*'WEIGHTED from Refinitive'!$B$8*'ISSUE SCORE from EIKON'!BJ255)+(1/5*'WEIGHTED from Refinitive'!$B$11*'ISSUE SCORE from EIKON'!DC255)</f>
        <v>0</v>
      </c>
      <c r="M6" s="1">
        <f>(1/3*'WEIGHTED from Refinitive'!$B$4*'ISSUE SCORE from EIKON'!AG255)+(2/3*'WEIGHTED from Refinitive'!$B$8*'ISSUE SCORE from EIKON'!BK255)+(1/5*'WEIGHTED from Refinitive'!$B$11*'ISSUE SCORE from EIKON'!DD255)</f>
        <v>0</v>
      </c>
      <c r="N6" s="1">
        <f>(1/3*'WEIGHTED from Refinitive'!$B$4*'ISSUE SCORE from EIKON'!AH255)+(2/3*'WEIGHTED from Refinitive'!$B$8*'ISSUE SCORE from EIKON'!BL255)+(1/5*'WEIGHTED from Refinitive'!$B$11*'ISSUE SCORE from EIKON'!DE255)</f>
        <v>0</v>
      </c>
      <c r="O6" s="1">
        <f>(1/3*'WEIGHTED from Refinitive'!$B$4*'ISSUE SCORE from EIKON'!AI255)+(2/3*'WEIGHTED from Refinitive'!$B$8*'ISSUE SCORE from EIKON'!BM255)+(1/5*'WEIGHTED from Refinitive'!$B$11*'ISSUE SCORE from EIKON'!DF255)</f>
        <v>0</v>
      </c>
      <c r="P6" s="1">
        <f>(1/3*'WEIGHTED from Refinitive'!$B$4*'ISSUE SCORE from EIKON'!AJ255)+(2/3*'WEIGHTED from Refinitive'!$B$8*'ISSUE SCORE from EIKON'!BN255)+(1/5*'WEIGHTED from Refinitive'!$B$11*'ISSUE SCORE from EIKON'!DG255)</f>
        <v>0</v>
      </c>
    </row>
    <row r="7" spans="1:16" ht="15">
      <c r="A7" s="1" t="str">
        <f>'ISSUE SCORE from EIKON'!B256</f>
        <v>Live Nation Entertainment Inc</v>
      </c>
      <c r="B7" s="1">
        <f>(1/3*'WEIGHTED from Refinitive'!$B$4*'ISSUE SCORE from EIKON'!V256)+(2/3*'WEIGHTED from Refinitive'!$B$8*'ISSUE SCORE from EIKON'!AZ256)+(1/5*'WEIGHTED from Refinitive'!$B$11*'ISSUE SCORE from EIKON'!CS256)</f>
        <v>6.527426160337547</v>
      </c>
      <c r="C7" s="1">
        <f>(1/3*'WEIGHTED from Refinitive'!$B$4*'ISSUE SCORE from EIKON'!W256)+(2/3*'WEIGHTED from Refinitive'!$B$8*'ISSUE SCORE from EIKON'!BA256)+(1/5*'WEIGHTED from Refinitive'!$B$11*'ISSUE SCORE from EIKON'!CT256)</f>
        <v>5.8273118279569793</v>
      </c>
      <c r="D7" s="1">
        <f>(1/3*'WEIGHTED from Refinitive'!$B$4*'ISSUE SCORE from EIKON'!X256)+(2/3*'WEIGHTED from Refinitive'!$B$8*'ISSUE SCORE from EIKON'!BB256)+(1/5*'WEIGHTED from Refinitive'!$B$11*'ISSUE SCORE from EIKON'!CU256)</f>
        <v>6.0701149425287255</v>
      </c>
      <c r="E7" s="1">
        <f>(1/3*'WEIGHTED from Refinitive'!$B$4*'ISSUE SCORE from EIKON'!Y256)+(2/3*'WEIGHTED from Refinitive'!$B$8*'ISSUE SCORE from EIKON'!BC256)+(1/5*'WEIGHTED from Refinitive'!$B$11*'ISSUE SCORE from EIKON'!CV256)</f>
        <v>4.2132832080200426</v>
      </c>
      <c r="F7" s="1">
        <f>(1/3*'WEIGHTED from Refinitive'!$B$4*'ISSUE SCORE from EIKON'!Z256)+(2/3*'WEIGHTED from Refinitive'!$B$8*'ISSUE SCORE from EIKON'!BD256)+(1/5*'WEIGHTED from Refinitive'!$B$11*'ISSUE SCORE from EIKON'!CW256)</f>
        <v>0</v>
      </c>
      <c r="G7" s="1">
        <f>(1/3*'WEIGHTED from Refinitive'!$B$4*'ISSUE SCORE from EIKON'!AA256)+(2/3*'WEIGHTED from Refinitive'!$B$8*'ISSUE SCORE from EIKON'!BE256)+(1/5*'WEIGHTED from Refinitive'!$B$11*'ISSUE SCORE from EIKON'!CX256)</f>
        <v>0</v>
      </c>
      <c r="H7" s="1">
        <f>(1/3*'WEIGHTED from Refinitive'!$B$4*'ISSUE SCORE from EIKON'!AB256)+(2/3*'WEIGHTED from Refinitive'!$B$8*'ISSUE SCORE from EIKON'!BF256)+(1/5*'WEIGHTED from Refinitive'!$B$11*'ISSUE SCORE from EIKON'!CY256)</f>
        <v>0</v>
      </c>
      <c r="I7" s="1">
        <f>(1/3*'WEIGHTED from Refinitive'!$B$4*'ISSUE SCORE from EIKON'!AC256)+(2/3*'WEIGHTED from Refinitive'!$B$8*'ISSUE SCORE from EIKON'!BG256)+(1/5*'WEIGHTED from Refinitive'!$B$11*'ISSUE SCORE from EIKON'!CZ256)</f>
        <v>0</v>
      </c>
      <c r="J7" s="1">
        <f>(1/3*'WEIGHTED from Refinitive'!$B$4*'ISSUE SCORE from EIKON'!AD256)+(2/3*'WEIGHTED from Refinitive'!$B$8*'ISSUE SCORE from EIKON'!BH256)+(1/5*'WEIGHTED from Refinitive'!$B$11*'ISSUE SCORE from EIKON'!DA256)</f>
        <v>0</v>
      </c>
      <c r="K7" s="1">
        <f>(1/3*'WEIGHTED from Refinitive'!$B$4*'ISSUE SCORE from EIKON'!AE256)+(2/3*'WEIGHTED from Refinitive'!$B$8*'ISSUE SCORE from EIKON'!BI256)+(1/5*'WEIGHTED from Refinitive'!$B$11*'ISSUE SCORE from EIKON'!DB256)</f>
        <v>0</v>
      </c>
      <c r="L7" s="1">
        <f>(1/3*'WEIGHTED from Refinitive'!$B$4*'ISSUE SCORE from EIKON'!AF256)+(2/3*'WEIGHTED from Refinitive'!$B$8*'ISSUE SCORE from EIKON'!BJ256)+(1/5*'WEIGHTED from Refinitive'!$B$11*'ISSUE SCORE from EIKON'!DC256)</f>
        <v>0</v>
      </c>
      <c r="M7" s="1">
        <f>(1/3*'WEIGHTED from Refinitive'!$B$4*'ISSUE SCORE from EIKON'!AG256)+(2/3*'WEIGHTED from Refinitive'!$B$8*'ISSUE SCORE from EIKON'!BK256)+(1/5*'WEIGHTED from Refinitive'!$B$11*'ISSUE SCORE from EIKON'!DD256)</f>
        <v>0</v>
      </c>
      <c r="N7" s="1">
        <f>(1/3*'WEIGHTED from Refinitive'!$B$4*'ISSUE SCORE from EIKON'!AH256)+(2/3*'WEIGHTED from Refinitive'!$B$8*'ISSUE SCORE from EIKON'!BL256)+(1/5*'WEIGHTED from Refinitive'!$B$11*'ISSUE SCORE from EIKON'!DE256)</f>
        <v>0</v>
      </c>
      <c r="O7" s="1">
        <f>(1/3*'WEIGHTED from Refinitive'!$B$4*'ISSUE SCORE from EIKON'!AI256)+(2/3*'WEIGHTED from Refinitive'!$B$8*'ISSUE SCORE from EIKON'!BM256)+(1/5*'WEIGHTED from Refinitive'!$B$11*'ISSUE SCORE from EIKON'!DF256)</f>
        <v>0</v>
      </c>
      <c r="P7" s="1">
        <f>(1/3*'WEIGHTED from Refinitive'!$B$4*'ISSUE SCORE from EIKON'!AJ256)+(2/3*'WEIGHTED from Refinitive'!$B$8*'ISSUE SCORE from EIKON'!BN256)+(1/5*'WEIGHTED from Refinitive'!$B$11*'ISSUE SCORE from EIKON'!DG256)</f>
        <v>0</v>
      </c>
    </row>
    <row r="8" spans="1:16" ht="15">
      <c r="A8" s="1" t="str">
        <f>'ISSUE SCORE from EIKON'!B257</f>
        <v>Macy's Inc</v>
      </c>
      <c r="B8" s="1">
        <f>(1/3*'WEIGHTED from Refinitive'!$B$4*'ISSUE SCORE from EIKON'!V257)+(2/3*'WEIGHTED from Refinitive'!$B$8*'ISSUE SCORE from EIKON'!AZ257)+(1/5*'WEIGHTED from Refinitive'!$B$11*'ISSUE SCORE from EIKON'!CS257)</f>
        <v>12.986752136752129</v>
      </c>
      <c r="C8" s="1">
        <f>(1/3*'WEIGHTED from Refinitive'!$B$4*'ISSUE SCORE from EIKON'!W257)+(2/3*'WEIGHTED from Refinitive'!$B$8*'ISSUE SCORE from EIKON'!BA257)+(1/5*'WEIGHTED from Refinitive'!$B$11*'ISSUE SCORE from EIKON'!CT257)</f>
        <v>12.805022831050222</v>
      </c>
      <c r="D8" s="1">
        <f>(1/3*'WEIGHTED from Refinitive'!$B$4*'ISSUE SCORE from EIKON'!X257)+(2/3*'WEIGHTED from Refinitive'!$B$8*'ISSUE SCORE from EIKON'!BB257)+(1/5*'WEIGHTED from Refinitive'!$B$11*'ISSUE SCORE from EIKON'!CU257)</f>
        <v>13.415942028985505</v>
      </c>
      <c r="E8" s="1">
        <f>(1/3*'WEIGHTED from Refinitive'!$B$4*'ISSUE SCORE from EIKON'!Y257)+(2/3*'WEIGHTED from Refinitive'!$B$8*'ISSUE SCORE from EIKON'!BC257)+(1/5*'WEIGHTED from Refinitive'!$B$11*'ISSUE SCORE from EIKON'!CV257)</f>
        <v>14.520772946859889</v>
      </c>
      <c r="F8" s="1">
        <f>(1/3*'WEIGHTED from Refinitive'!$B$4*'ISSUE SCORE from EIKON'!Z257)+(2/3*'WEIGHTED from Refinitive'!$B$8*'ISSUE SCORE from EIKON'!BD257)+(1/5*'WEIGHTED from Refinitive'!$B$11*'ISSUE SCORE from EIKON'!CW257)</f>
        <v>11.972023809523801</v>
      </c>
      <c r="G8" s="1">
        <f>(1/3*'WEIGHTED from Refinitive'!$B$4*'ISSUE SCORE from EIKON'!AA257)+(2/3*'WEIGHTED from Refinitive'!$B$8*'ISSUE SCORE from EIKON'!BE257)+(1/5*'WEIGHTED from Refinitive'!$B$11*'ISSUE SCORE from EIKON'!CX257)</f>
        <v>12.854970760233908</v>
      </c>
      <c r="H8" s="1">
        <f>(1/3*'WEIGHTED from Refinitive'!$B$4*'ISSUE SCORE from EIKON'!AB257)+(2/3*'WEIGHTED from Refinitive'!$B$8*'ISSUE SCORE from EIKON'!BF257)+(1/5*'WEIGHTED from Refinitive'!$B$11*'ISSUE SCORE from EIKON'!CY257)</f>
        <v>13.127672955974836</v>
      </c>
      <c r="I8" s="1">
        <f>(1/3*'WEIGHTED from Refinitive'!$B$4*'ISSUE SCORE from EIKON'!AC257)+(2/3*'WEIGHTED from Refinitive'!$B$8*'ISSUE SCORE from EIKON'!BG257)+(1/5*'WEIGHTED from Refinitive'!$B$11*'ISSUE SCORE from EIKON'!CZ257)</f>
        <v>12.282051282051276</v>
      </c>
      <c r="J8" s="1">
        <f>(1/3*'WEIGHTED from Refinitive'!$B$4*'ISSUE SCORE from EIKON'!AD257)+(2/3*'WEIGHTED from Refinitive'!$B$8*'ISSUE SCORE from EIKON'!BH257)+(1/5*'WEIGHTED from Refinitive'!$B$11*'ISSUE SCORE from EIKON'!DA257)</f>
        <v>11.661904761904756</v>
      </c>
      <c r="K8" s="1">
        <f>(1/3*'WEIGHTED from Refinitive'!$B$4*'ISSUE SCORE from EIKON'!AE257)+(2/3*'WEIGHTED from Refinitive'!$B$8*'ISSUE SCORE from EIKON'!BI257)+(1/5*'WEIGHTED from Refinitive'!$B$11*'ISSUE SCORE from EIKON'!DB257)</f>
        <v>12.56306306306306</v>
      </c>
      <c r="L8" s="1">
        <f>(1/3*'WEIGHTED from Refinitive'!$B$4*'ISSUE SCORE from EIKON'!AF257)+(2/3*'WEIGHTED from Refinitive'!$B$8*'ISSUE SCORE from EIKON'!BJ257)+(1/5*'WEIGHTED from Refinitive'!$B$11*'ISSUE SCORE from EIKON'!DC257)</f>
        <v>12.811428571428559</v>
      </c>
      <c r="M8" s="1">
        <f>(1/3*'WEIGHTED from Refinitive'!$B$4*'ISSUE SCORE from EIKON'!AG257)+(2/3*'WEIGHTED from Refinitive'!$B$8*'ISSUE SCORE from EIKON'!BK257)+(1/5*'WEIGHTED from Refinitive'!$B$11*'ISSUE SCORE from EIKON'!DD257)</f>
        <v>9.9387096774193502</v>
      </c>
      <c r="N8" s="1">
        <f>(1/3*'WEIGHTED from Refinitive'!$B$4*'ISSUE SCORE from EIKON'!AH257)+(2/3*'WEIGHTED from Refinitive'!$B$8*'ISSUE SCORE from EIKON'!BL257)+(1/5*'WEIGHTED from Refinitive'!$B$11*'ISSUE SCORE from EIKON'!DE257)</f>
        <v>12.952380952380944</v>
      </c>
      <c r="O8" s="1">
        <f>(1/3*'WEIGHTED from Refinitive'!$B$4*'ISSUE SCORE from EIKON'!AI257)+(2/3*'WEIGHTED from Refinitive'!$B$8*'ISSUE SCORE from EIKON'!BM257)+(1/5*'WEIGHTED from Refinitive'!$B$11*'ISSUE SCORE from EIKON'!DF257)</f>
        <v>8.0518518518518487</v>
      </c>
      <c r="P8" s="1">
        <f>(1/3*'WEIGHTED from Refinitive'!$B$4*'ISSUE SCORE from EIKON'!AJ257)+(2/3*'WEIGHTED from Refinitive'!$B$8*'ISSUE SCORE from EIKON'!BN257)+(1/5*'WEIGHTED from Refinitive'!$B$11*'ISSUE SCORE from EIKON'!DG257)</f>
        <v>8.4954545454545389</v>
      </c>
    </row>
    <row r="9" spans="1:16" ht="15">
      <c r="A9" s="1" t="str">
        <f>'ISSUE SCORE from EIKON'!B258</f>
        <v>Marriott International Inc</v>
      </c>
      <c r="B9" s="1">
        <f>(1/3*'WEIGHTED from Refinitive'!$B$4*'ISSUE SCORE from EIKON'!V258)+(2/3*'WEIGHTED from Refinitive'!$B$8*'ISSUE SCORE from EIKON'!AZ258)+(1/5*'WEIGHTED from Refinitive'!$B$11*'ISSUE SCORE from EIKON'!CS258)</f>
        <v>14.09426356589147</v>
      </c>
      <c r="C9" s="1">
        <f>(1/3*'WEIGHTED from Refinitive'!$B$4*'ISSUE SCORE from EIKON'!W258)+(2/3*'WEIGHTED from Refinitive'!$B$8*'ISSUE SCORE from EIKON'!BA258)+(1/5*'WEIGHTED from Refinitive'!$B$11*'ISSUE SCORE from EIKON'!CT258)</f>
        <v>13.249656357388305</v>
      </c>
      <c r="D9" s="1">
        <f>(1/3*'WEIGHTED from Refinitive'!$B$4*'ISSUE SCORE from EIKON'!X258)+(2/3*'WEIGHTED from Refinitive'!$B$8*'ISSUE SCORE from EIKON'!BB258)+(1/5*'WEIGHTED from Refinitive'!$B$11*'ISSUE SCORE from EIKON'!CU258)</f>
        <v>14.289311594202896</v>
      </c>
      <c r="E9" s="1">
        <f>(1/3*'WEIGHTED from Refinitive'!$B$4*'ISSUE SCORE from EIKON'!Y258)+(2/3*'WEIGHTED from Refinitive'!$B$8*'ISSUE SCORE from EIKON'!BC258)+(1/5*'WEIGHTED from Refinitive'!$B$11*'ISSUE SCORE from EIKON'!CV258)</f>
        <v>13.322004357298463</v>
      </c>
      <c r="F9" s="1">
        <f>(1/3*'WEIGHTED from Refinitive'!$B$4*'ISSUE SCORE from EIKON'!Z258)+(2/3*'WEIGHTED from Refinitive'!$B$8*'ISSUE SCORE from EIKON'!BD258)+(1/5*'WEIGHTED from Refinitive'!$B$11*'ISSUE SCORE from EIKON'!CW258)</f>
        <v>13.17807017543859</v>
      </c>
      <c r="G9" s="1">
        <f>(1/3*'WEIGHTED from Refinitive'!$B$4*'ISSUE SCORE from EIKON'!AA258)+(2/3*'WEIGHTED from Refinitive'!$B$8*'ISSUE SCORE from EIKON'!BE258)+(1/5*'WEIGHTED from Refinitive'!$B$11*'ISSUE SCORE from EIKON'!CX258)</f>
        <v>11.897819314641737</v>
      </c>
      <c r="H9" s="1">
        <f>(1/3*'WEIGHTED from Refinitive'!$B$4*'ISSUE SCORE from EIKON'!AB258)+(2/3*'WEIGHTED from Refinitive'!$B$8*'ISSUE SCORE from EIKON'!BF258)+(1/5*'WEIGHTED from Refinitive'!$B$11*'ISSUE SCORE from EIKON'!CY258)</f>
        <v>14.351456310679607</v>
      </c>
      <c r="I9" s="1">
        <f>(1/3*'WEIGHTED from Refinitive'!$B$4*'ISSUE SCORE from EIKON'!AC258)+(2/3*'WEIGHTED from Refinitive'!$B$8*'ISSUE SCORE from EIKON'!BG258)+(1/5*'WEIGHTED from Refinitive'!$B$11*'ISSUE SCORE from EIKON'!CZ258)</f>
        <v>13.835416666666665</v>
      </c>
      <c r="J9" s="1">
        <f>(1/3*'WEIGHTED from Refinitive'!$B$4*'ISSUE SCORE from EIKON'!AD258)+(2/3*'WEIGHTED from Refinitive'!$B$8*'ISSUE SCORE from EIKON'!BH258)+(1/5*'WEIGHTED from Refinitive'!$B$11*'ISSUE SCORE from EIKON'!DA258)</f>
        <v>12.316483516483506</v>
      </c>
      <c r="K9" s="1">
        <f>(1/3*'WEIGHTED from Refinitive'!$B$4*'ISSUE SCORE from EIKON'!AE258)+(2/3*'WEIGHTED from Refinitive'!$B$8*'ISSUE SCORE from EIKON'!BI258)+(1/5*'WEIGHTED from Refinitive'!$B$11*'ISSUE SCORE from EIKON'!DB258)</f>
        <v>12.399999999999988</v>
      </c>
      <c r="L9" s="1">
        <f>(1/3*'WEIGHTED from Refinitive'!$B$4*'ISSUE SCORE from EIKON'!AF258)+(2/3*'WEIGHTED from Refinitive'!$B$8*'ISSUE SCORE from EIKON'!BJ258)+(1/5*'WEIGHTED from Refinitive'!$B$11*'ISSUE SCORE from EIKON'!DC258)</f>
        <v>9.1085714285714179</v>
      </c>
      <c r="M9" s="1">
        <f>(1/3*'WEIGHTED from Refinitive'!$B$4*'ISSUE SCORE from EIKON'!AG258)+(2/3*'WEIGHTED from Refinitive'!$B$8*'ISSUE SCORE from EIKON'!BK258)+(1/5*'WEIGHTED from Refinitive'!$B$11*'ISSUE SCORE from EIKON'!DD258)</f>
        <v>8.323728813559315</v>
      </c>
      <c r="N9" s="1">
        <f>(1/3*'WEIGHTED from Refinitive'!$B$4*'ISSUE SCORE from EIKON'!AH258)+(2/3*'WEIGHTED from Refinitive'!$B$8*'ISSUE SCORE from EIKON'!BL258)+(1/5*'WEIGHTED from Refinitive'!$B$11*'ISSUE SCORE from EIKON'!DE258)</f>
        <v>9.4636904761904752</v>
      </c>
      <c r="O9" s="1">
        <f>(1/3*'WEIGHTED from Refinitive'!$B$4*'ISSUE SCORE from EIKON'!AI258)+(2/3*'WEIGHTED from Refinitive'!$B$8*'ISSUE SCORE from EIKON'!BM258)+(1/5*'WEIGHTED from Refinitive'!$B$11*'ISSUE SCORE from EIKON'!DF258)</f>
        <v>9.7543209876543102</v>
      </c>
      <c r="P9" s="1">
        <f>(1/3*'WEIGHTED from Refinitive'!$B$4*'ISSUE SCORE from EIKON'!AJ258)+(2/3*'WEIGHTED from Refinitive'!$B$8*'ISSUE SCORE from EIKON'!BN258)+(1/5*'WEIGHTED from Refinitive'!$B$11*'ISSUE SCORE from EIKON'!DG258)</f>
        <v>10.148484848484847</v>
      </c>
    </row>
    <row r="10" spans="1:16" ht="15">
      <c r="A10" s="1" t="str">
        <f>'ISSUE SCORE from EIKON'!B259</f>
        <v>Masco Corp</v>
      </c>
      <c r="B10" s="1">
        <f>(1/3*'WEIGHTED from Refinitive'!$B$4*'ISSUE SCORE from EIKON'!V259)+(2/3*'WEIGHTED from Refinitive'!$B$8*'ISSUE SCORE from EIKON'!AZ259)+(1/5*'WEIGHTED from Refinitive'!$B$11*'ISSUE SCORE from EIKON'!CS259)</f>
        <v>5.4753205128205078</v>
      </c>
      <c r="C10" s="1">
        <f>(1/3*'WEIGHTED from Refinitive'!$B$4*'ISSUE SCORE from EIKON'!W259)+(2/3*'WEIGHTED from Refinitive'!$B$8*'ISSUE SCORE from EIKON'!BA259)+(1/5*'WEIGHTED from Refinitive'!$B$11*'ISSUE SCORE from EIKON'!CT259)</f>
        <v>5.8904255319148806</v>
      </c>
      <c r="D10" s="1">
        <f>(1/3*'WEIGHTED from Refinitive'!$B$4*'ISSUE SCORE from EIKON'!X259)+(2/3*'WEIGHTED from Refinitive'!$B$8*'ISSUE SCORE from EIKON'!BB259)+(1/5*'WEIGHTED from Refinitive'!$B$11*'ISSUE SCORE from EIKON'!CU259)</f>
        <v>5.9194139194139117</v>
      </c>
      <c r="E10" s="1">
        <f>(1/3*'WEIGHTED from Refinitive'!$B$4*'ISSUE SCORE from EIKON'!Y259)+(2/3*'WEIGHTED from Refinitive'!$B$8*'ISSUE SCORE from EIKON'!BC259)+(1/5*'WEIGHTED from Refinitive'!$B$11*'ISSUE SCORE from EIKON'!CV259)</f>
        <v>3.7779411764705841</v>
      </c>
      <c r="F10" s="1">
        <f>(1/3*'WEIGHTED from Refinitive'!$B$4*'ISSUE SCORE from EIKON'!Z259)+(2/3*'WEIGHTED from Refinitive'!$B$8*'ISSUE SCORE from EIKON'!BD259)+(1/5*'WEIGHTED from Refinitive'!$B$11*'ISSUE SCORE from EIKON'!CW259)</f>
        <v>3.3725490196078294</v>
      </c>
      <c r="G10" s="1">
        <f>(1/3*'WEIGHTED from Refinitive'!$B$4*'ISSUE SCORE from EIKON'!AA259)+(2/3*'WEIGHTED from Refinitive'!$B$8*'ISSUE SCORE from EIKON'!BE259)+(1/5*'WEIGHTED from Refinitive'!$B$11*'ISSUE SCORE from EIKON'!CX259)</f>
        <v>12.7470588235294</v>
      </c>
      <c r="H10" s="1">
        <f>(1/3*'WEIGHTED from Refinitive'!$B$4*'ISSUE SCORE from EIKON'!AB259)+(2/3*'WEIGHTED from Refinitive'!$B$8*'ISSUE SCORE from EIKON'!BF259)+(1/5*'WEIGHTED from Refinitive'!$B$11*'ISSUE SCORE from EIKON'!CY259)</f>
        <v>10.628104575163389</v>
      </c>
      <c r="I10" s="1">
        <f>(1/3*'WEIGHTED from Refinitive'!$B$4*'ISSUE SCORE from EIKON'!AC259)+(2/3*'WEIGHTED from Refinitive'!$B$8*'ISSUE SCORE from EIKON'!BG259)+(1/5*'WEIGHTED from Refinitive'!$B$11*'ISSUE SCORE from EIKON'!CZ259)</f>
        <v>11.725850340136041</v>
      </c>
      <c r="J10" s="1">
        <f>(1/3*'WEIGHTED from Refinitive'!$B$4*'ISSUE SCORE from EIKON'!AD259)+(2/3*'WEIGHTED from Refinitive'!$B$8*'ISSUE SCORE from EIKON'!BH259)+(1/5*'WEIGHTED from Refinitive'!$B$11*'ISSUE SCORE from EIKON'!DA259)</f>
        <v>11.876190476190473</v>
      </c>
      <c r="K10" s="1">
        <f>(1/3*'WEIGHTED from Refinitive'!$B$4*'ISSUE SCORE from EIKON'!AE259)+(2/3*'WEIGHTED from Refinitive'!$B$8*'ISSUE SCORE from EIKON'!BI259)+(1/5*'WEIGHTED from Refinitive'!$B$11*'ISSUE SCORE from EIKON'!DB259)</f>
        <v>12.164492753623183</v>
      </c>
      <c r="L10" s="1">
        <f>(1/3*'WEIGHTED from Refinitive'!$B$4*'ISSUE SCORE from EIKON'!AF259)+(2/3*'WEIGHTED from Refinitive'!$B$8*'ISSUE SCORE from EIKON'!BJ259)+(1/5*'WEIGHTED from Refinitive'!$B$11*'ISSUE SCORE from EIKON'!DC259)</f>
        <v>9.9130081300812982</v>
      </c>
      <c r="M10" s="1">
        <f>(1/3*'WEIGHTED from Refinitive'!$B$4*'ISSUE SCORE from EIKON'!AG259)+(2/3*'WEIGHTED from Refinitive'!$B$8*'ISSUE SCORE from EIKON'!BK259)+(1/5*'WEIGHTED from Refinitive'!$B$11*'ISSUE SCORE from EIKON'!DD259)</f>
        <v>7.894594594594583</v>
      </c>
      <c r="N10" s="1">
        <f>(1/3*'WEIGHTED from Refinitive'!$B$4*'ISSUE SCORE from EIKON'!AH259)+(2/3*'WEIGHTED from Refinitive'!$B$8*'ISSUE SCORE from EIKON'!BL259)+(1/5*'WEIGHTED from Refinitive'!$B$11*'ISSUE SCORE from EIKON'!DE259)</f>
        <v>6.68333333333333</v>
      </c>
      <c r="O10" s="1">
        <f>(1/3*'WEIGHTED from Refinitive'!$B$4*'ISSUE SCORE from EIKON'!AI259)+(2/3*'WEIGHTED from Refinitive'!$B$8*'ISSUE SCORE from EIKON'!BM259)+(1/5*'WEIGHTED from Refinitive'!$B$11*'ISSUE SCORE from EIKON'!DF259)</f>
        <v>6.6108333333333338</v>
      </c>
      <c r="P10" s="1">
        <f>(1/3*'WEIGHTED from Refinitive'!$B$4*'ISSUE SCORE from EIKON'!AJ259)+(2/3*'WEIGHTED from Refinitive'!$B$8*'ISSUE SCORE from EIKON'!BN259)+(1/5*'WEIGHTED from Refinitive'!$B$11*'ISSUE SCORE from EIKON'!DG259)</f>
        <v>14.541904761904751</v>
      </c>
    </row>
    <row r="11" spans="1:16" ht="15">
      <c r="A11" s="1" t="str">
        <f>'ISSUE SCORE from EIKON'!B260</f>
        <v>Mcdonald's Corp</v>
      </c>
      <c r="B11" s="1">
        <f>(1/3*'WEIGHTED from Refinitive'!$B$4*'ISSUE SCORE from EIKON'!V260)+(2/3*'WEIGHTED from Refinitive'!$B$8*'ISSUE SCORE from EIKON'!AZ260)+(1/5*'WEIGHTED from Refinitive'!$B$11*'ISSUE SCORE from EIKON'!CS260)</f>
        <v>10.73350515463917</v>
      </c>
      <c r="C11" s="1">
        <f>(1/3*'WEIGHTED from Refinitive'!$B$4*'ISSUE SCORE from EIKON'!W260)+(2/3*'WEIGHTED from Refinitive'!$B$8*'ISSUE SCORE from EIKON'!BA260)+(1/5*'WEIGHTED from Refinitive'!$B$11*'ISSUE SCORE from EIKON'!CT260)</f>
        <v>12.534963768115936</v>
      </c>
      <c r="D11" s="1">
        <f>(1/3*'WEIGHTED from Refinitive'!$B$4*'ISSUE SCORE from EIKON'!X260)+(2/3*'WEIGHTED from Refinitive'!$B$8*'ISSUE SCORE from EIKON'!BB260)+(1/5*'WEIGHTED from Refinitive'!$B$11*'ISSUE SCORE from EIKON'!CU260)</f>
        <v>11.579520697167752</v>
      </c>
      <c r="E11" s="1">
        <f>(1/3*'WEIGHTED from Refinitive'!$B$4*'ISSUE SCORE from EIKON'!Y260)+(2/3*'WEIGHTED from Refinitive'!$B$8*'ISSUE SCORE from EIKON'!BC260)+(1/5*'WEIGHTED from Refinitive'!$B$11*'ISSUE SCORE from EIKON'!CV260)</f>
        <v>11.012280701754381</v>
      </c>
      <c r="F11" s="1">
        <f>(1/3*'WEIGHTED from Refinitive'!$B$4*'ISSUE SCORE from EIKON'!Z260)+(2/3*'WEIGHTED from Refinitive'!$B$8*'ISSUE SCORE from EIKON'!BD260)+(1/5*'WEIGHTED from Refinitive'!$B$11*'ISSUE SCORE from EIKON'!CW260)</f>
        <v>9.7881619937694602</v>
      </c>
      <c r="G11" s="1">
        <f>(1/3*'WEIGHTED from Refinitive'!$B$4*'ISSUE SCORE from EIKON'!AA260)+(2/3*'WEIGHTED from Refinitive'!$B$8*'ISSUE SCORE from EIKON'!BE260)+(1/5*'WEIGHTED from Refinitive'!$B$11*'ISSUE SCORE from EIKON'!CX260)</f>
        <v>10.324595469255655</v>
      </c>
      <c r="H11" s="1">
        <f>(1/3*'WEIGHTED from Refinitive'!$B$4*'ISSUE SCORE from EIKON'!AB260)+(2/3*'WEIGHTED from Refinitive'!$B$8*'ISSUE SCORE from EIKON'!BF260)+(1/5*'WEIGHTED from Refinitive'!$B$11*'ISSUE SCORE from EIKON'!CY260)</f>
        <v>14.560416666666658</v>
      </c>
      <c r="I11" s="1">
        <f>(1/3*'WEIGHTED from Refinitive'!$B$4*'ISSUE SCORE from EIKON'!AC260)+(2/3*'WEIGHTED from Refinitive'!$B$8*'ISSUE SCORE from EIKON'!BG260)+(1/5*'WEIGHTED from Refinitive'!$B$11*'ISSUE SCORE from EIKON'!CZ260)</f>
        <v>14.560439560439553</v>
      </c>
      <c r="J11" s="1">
        <f>(1/3*'WEIGHTED from Refinitive'!$B$4*'ISSUE SCORE from EIKON'!AD260)+(2/3*'WEIGHTED from Refinitive'!$B$8*'ISSUE SCORE from EIKON'!BH260)+(1/5*'WEIGHTED from Refinitive'!$B$11*'ISSUE SCORE from EIKON'!DA260)</f>
        <v>14.368699186991861</v>
      </c>
      <c r="K11" s="1">
        <f>(1/3*'WEIGHTED from Refinitive'!$B$4*'ISSUE SCORE from EIKON'!AE260)+(2/3*'WEIGHTED from Refinitive'!$B$8*'ISSUE SCORE from EIKON'!BI260)+(1/5*'WEIGHTED from Refinitive'!$B$11*'ISSUE SCORE from EIKON'!DB260)</f>
        <v>13.535238095238091</v>
      </c>
      <c r="L11" s="1">
        <f>(1/3*'WEIGHTED from Refinitive'!$B$4*'ISSUE SCORE from EIKON'!AF260)+(2/3*'WEIGHTED from Refinitive'!$B$8*'ISSUE SCORE from EIKON'!BJ260)+(1/5*'WEIGHTED from Refinitive'!$B$11*'ISSUE SCORE from EIKON'!DC260)</f>
        <v>13.187570621468923</v>
      </c>
      <c r="M11" s="1">
        <f>(1/3*'WEIGHTED from Refinitive'!$B$4*'ISSUE SCORE from EIKON'!AG260)+(2/3*'WEIGHTED from Refinitive'!$B$8*'ISSUE SCORE from EIKON'!BK260)+(1/5*'WEIGHTED from Refinitive'!$B$11*'ISSUE SCORE from EIKON'!DD260)</f>
        <v>15.146428571428558</v>
      </c>
      <c r="N11" s="1">
        <f>(1/3*'WEIGHTED from Refinitive'!$B$4*'ISSUE SCORE from EIKON'!AH260)+(2/3*'WEIGHTED from Refinitive'!$B$8*'ISSUE SCORE from EIKON'!BL260)+(1/5*'WEIGHTED from Refinitive'!$B$11*'ISSUE SCORE from EIKON'!DE260)</f>
        <v>13.926543209876534</v>
      </c>
      <c r="O11" s="1">
        <f>(1/3*'WEIGHTED from Refinitive'!$B$4*'ISSUE SCORE from EIKON'!AI260)+(2/3*'WEIGHTED from Refinitive'!$B$8*'ISSUE SCORE from EIKON'!BM260)+(1/5*'WEIGHTED from Refinitive'!$B$11*'ISSUE SCORE from EIKON'!DF260)</f>
        <v>12.234848484848479</v>
      </c>
      <c r="P11" s="1">
        <f>(1/3*'WEIGHTED from Refinitive'!$B$4*'ISSUE SCORE from EIKON'!AJ260)+(2/3*'WEIGHTED from Refinitive'!$B$8*'ISSUE SCORE from EIKON'!BN260)+(1/5*'WEIGHTED from Refinitive'!$B$11*'ISSUE SCORE from EIKON'!DG260)</f>
        <v>13.598717948717944</v>
      </c>
    </row>
    <row r="12" spans="1:16" ht="15">
      <c r="A12" s="1" t="str">
        <f>'ISSUE SCORE from EIKON'!B261</f>
        <v>Microchip Technology Inc</v>
      </c>
      <c r="B12" s="1">
        <f>(1/3*'WEIGHTED from Refinitive'!$B$4*'ISSUE SCORE from EIKON'!V261)+(2/3*'WEIGHTED from Refinitive'!$B$8*'ISSUE SCORE from EIKON'!AZ261)+(1/5*'WEIGHTED from Refinitive'!$B$11*'ISSUE SCORE from EIKON'!CS261)</f>
        <v>11.216210045662093</v>
      </c>
      <c r="C12" s="1">
        <f>(1/3*'WEIGHTED from Refinitive'!$B$4*'ISSUE SCORE from EIKON'!W261)+(2/3*'WEIGHTED from Refinitive'!$B$8*'ISSUE SCORE from EIKON'!BA261)+(1/5*'WEIGHTED from Refinitive'!$B$11*'ISSUE SCORE from EIKON'!CT261)</f>
        <v>11.437899543378991</v>
      </c>
      <c r="D12" s="1">
        <f>(1/3*'WEIGHTED from Refinitive'!$B$4*'ISSUE SCORE from EIKON'!X261)+(2/3*'WEIGHTED from Refinitive'!$B$8*'ISSUE SCORE from EIKON'!BB261)+(1/5*'WEIGHTED from Refinitive'!$B$11*'ISSUE SCORE from EIKON'!CU261)</f>
        <v>11.178215223097101</v>
      </c>
      <c r="E12" s="1">
        <f>(1/3*'WEIGHTED from Refinitive'!$B$4*'ISSUE SCORE from EIKON'!Y261)+(2/3*'WEIGHTED from Refinitive'!$B$8*'ISSUE SCORE from EIKON'!BC261)+(1/5*'WEIGHTED from Refinitive'!$B$11*'ISSUE SCORE from EIKON'!CV261)</f>
        <v>10.957142857142854</v>
      </c>
      <c r="F12" s="1">
        <f>(1/3*'WEIGHTED from Refinitive'!$B$4*'ISSUE SCORE from EIKON'!Z261)+(2/3*'WEIGHTED from Refinitive'!$B$8*'ISSUE SCORE from EIKON'!BD261)+(1/5*'WEIGHTED from Refinitive'!$B$11*'ISSUE SCORE from EIKON'!CW261)</f>
        <v>8.8470175438596392</v>
      </c>
      <c r="G12" s="1">
        <f>(1/3*'WEIGHTED from Refinitive'!$B$4*'ISSUE SCORE from EIKON'!AA261)+(2/3*'WEIGHTED from Refinitive'!$B$8*'ISSUE SCORE from EIKON'!BE261)+(1/5*'WEIGHTED from Refinitive'!$B$11*'ISSUE SCORE from EIKON'!CX261)</f>
        <v>11.085663082437271</v>
      </c>
      <c r="H12" s="1">
        <f>(1/3*'WEIGHTED from Refinitive'!$B$4*'ISSUE SCORE from EIKON'!AB261)+(2/3*'WEIGHTED from Refinitive'!$B$8*'ISSUE SCORE from EIKON'!BF261)+(1/5*'WEIGHTED from Refinitive'!$B$11*'ISSUE SCORE from EIKON'!CY261)</f>
        <v>9.1420289855072419</v>
      </c>
      <c r="I12" s="1">
        <f>(1/3*'WEIGHTED from Refinitive'!$B$4*'ISSUE SCORE from EIKON'!AC261)+(2/3*'WEIGHTED from Refinitive'!$B$8*'ISSUE SCORE from EIKON'!BG261)+(1/5*'WEIGHTED from Refinitive'!$B$11*'ISSUE SCORE from EIKON'!CZ261)</f>
        <v>11.685714285714274</v>
      </c>
      <c r="J12" s="1">
        <f>(1/3*'WEIGHTED from Refinitive'!$B$4*'ISSUE SCORE from EIKON'!AD261)+(2/3*'WEIGHTED from Refinitive'!$B$8*'ISSUE SCORE from EIKON'!BH261)+(1/5*'WEIGHTED from Refinitive'!$B$11*'ISSUE SCORE from EIKON'!DA261)</f>
        <v>6.782978723404244</v>
      </c>
      <c r="K12" s="1">
        <f>(1/3*'WEIGHTED from Refinitive'!$B$4*'ISSUE SCORE from EIKON'!AE261)+(2/3*'WEIGHTED from Refinitive'!$B$8*'ISSUE SCORE from EIKON'!BI261)+(1/5*'WEIGHTED from Refinitive'!$B$11*'ISSUE SCORE from EIKON'!DB261)</f>
        <v>7.3890624999999996</v>
      </c>
      <c r="L12" s="1">
        <f>(1/3*'WEIGHTED from Refinitive'!$B$4*'ISSUE SCORE from EIKON'!AF261)+(2/3*'WEIGHTED from Refinitive'!$B$8*'ISSUE SCORE from EIKON'!BJ261)+(1/5*'WEIGHTED from Refinitive'!$B$11*'ISSUE SCORE from EIKON'!DC261)</f>
        <v>5.4428571428571386</v>
      </c>
      <c r="M12" s="1">
        <f>(1/3*'WEIGHTED from Refinitive'!$B$4*'ISSUE SCORE from EIKON'!AG261)+(2/3*'WEIGHTED from Refinitive'!$B$8*'ISSUE SCORE from EIKON'!BK261)+(1/5*'WEIGHTED from Refinitive'!$B$11*'ISSUE SCORE from EIKON'!DD261)</f>
        <v>4.2007246376811587</v>
      </c>
      <c r="N12" s="1">
        <f>(1/3*'WEIGHTED from Refinitive'!$B$4*'ISSUE SCORE from EIKON'!AH261)+(2/3*'WEIGHTED from Refinitive'!$B$8*'ISSUE SCORE from EIKON'!BL261)+(1/5*'WEIGHTED from Refinitive'!$B$11*'ISSUE SCORE from EIKON'!DE261)</f>
        <v>4.7097222222222213</v>
      </c>
      <c r="O12" s="1">
        <f>(1/3*'WEIGHTED from Refinitive'!$B$4*'ISSUE SCORE from EIKON'!AI261)+(2/3*'WEIGHTED from Refinitive'!$B$8*'ISSUE SCORE from EIKON'!BM261)+(1/5*'WEIGHTED from Refinitive'!$B$11*'ISSUE SCORE from EIKON'!DF261)</f>
        <v>5.6340425531914882</v>
      </c>
      <c r="P12" s="1">
        <f>(1/3*'WEIGHTED from Refinitive'!$B$4*'ISSUE SCORE from EIKON'!AJ261)+(2/3*'WEIGHTED from Refinitive'!$B$8*'ISSUE SCORE from EIKON'!BN261)+(1/5*'WEIGHTED from Refinitive'!$B$11*'ISSUE SCORE from EIKON'!DG261)</f>
        <v>6.5666666666666593</v>
      </c>
    </row>
    <row r="13" spans="1:16" ht="15">
      <c r="A13" s="1" t="str">
        <f>'ISSUE SCORE from EIKON'!B262</f>
        <v>McKesson Corp</v>
      </c>
      <c r="B13" s="1">
        <f>(1/3*'WEIGHTED from Refinitive'!$B$4*'ISSUE SCORE from EIKON'!V262)+(2/3*'WEIGHTED from Refinitive'!$B$8*'ISSUE SCORE from EIKON'!AZ262)+(1/5*'WEIGHTED from Refinitive'!$B$11*'ISSUE SCORE from EIKON'!CS262)</f>
        <v>11.175975975975973</v>
      </c>
      <c r="C13" s="1">
        <f>(1/3*'WEIGHTED from Refinitive'!$B$4*'ISSUE SCORE from EIKON'!W262)+(2/3*'WEIGHTED from Refinitive'!$B$8*'ISSUE SCORE from EIKON'!BA262)+(1/5*'WEIGHTED from Refinitive'!$B$11*'ISSUE SCORE from EIKON'!CT262)</f>
        <v>12.849673202614374</v>
      </c>
      <c r="D13" s="1">
        <f>(1/3*'WEIGHTED from Refinitive'!$B$4*'ISSUE SCORE from EIKON'!X262)+(2/3*'WEIGHTED from Refinitive'!$B$8*'ISSUE SCORE from EIKON'!BB262)+(1/5*'WEIGHTED from Refinitive'!$B$11*'ISSUE SCORE from EIKON'!CU262)</f>
        <v>10.416483516483506</v>
      </c>
      <c r="E13" s="1">
        <f>(1/3*'WEIGHTED from Refinitive'!$B$4*'ISSUE SCORE from EIKON'!Y262)+(2/3*'WEIGHTED from Refinitive'!$B$8*'ISSUE SCORE from EIKON'!BC262)+(1/5*'WEIGHTED from Refinitive'!$B$11*'ISSUE SCORE from EIKON'!CV262)</f>
        <v>13.453174603174601</v>
      </c>
      <c r="F13" s="1">
        <f>(1/3*'WEIGHTED from Refinitive'!$B$4*'ISSUE SCORE from EIKON'!Z262)+(2/3*'WEIGHTED from Refinitive'!$B$8*'ISSUE SCORE from EIKON'!BD262)+(1/5*'WEIGHTED from Refinitive'!$B$11*'ISSUE SCORE from EIKON'!CW262)</f>
        <v>11.177777777777777</v>
      </c>
      <c r="G13" s="1">
        <f>(1/3*'WEIGHTED from Refinitive'!$B$4*'ISSUE SCORE from EIKON'!AA262)+(2/3*'WEIGHTED from Refinitive'!$B$8*'ISSUE SCORE from EIKON'!BE262)+(1/5*'WEIGHTED from Refinitive'!$B$11*'ISSUE SCORE from EIKON'!CX262)</f>
        <v>11.848611111111106</v>
      </c>
      <c r="H13" s="1">
        <f>(1/3*'WEIGHTED from Refinitive'!$B$4*'ISSUE SCORE from EIKON'!AB262)+(2/3*'WEIGHTED from Refinitive'!$B$8*'ISSUE SCORE from EIKON'!BF262)+(1/5*'WEIGHTED from Refinitive'!$B$11*'ISSUE SCORE from EIKON'!CY262)</f>
        <v>11.094202898550716</v>
      </c>
      <c r="I13" s="1">
        <f>(1/3*'WEIGHTED from Refinitive'!$B$4*'ISSUE SCORE from EIKON'!AC262)+(2/3*'WEIGHTED from Refinitive'!$B$8*'ISSUE SCORE from EIKON'!BG262)+(1/5*'WEIGHTED from Refinitive'!$B$11*'ISSUE SCORE from EIKON'!CZ262)</f>
        <v>12.944117647058819</v>
      </c>
      <c r="J13" s="1">
        <f>(1/3*'WEIGHTED from Refinitive'!$B$4*'ISSUE SCORE from EIKON'!AD262)+(2/3*'WEIGHTED from Refinitive'!$B$8*'ISSUE SCORE from EIKON'!BH262)+(1/5*'WEIGHTED from Refinitive'!$B$11*'ISSUE SCORE from EIKON'!DA262)</f>
        <v>12.624338624338614</v>
      </c>
      <c r="K13" s="1">
        <f>(1/3*'WEIGHTED from Refinitive'!$B$4*'ISSUE SCORE from EIKON'!AE262)+(2/3*'WEIGHTED from Refinitive'!$B$8*'ISSUE SCORE from EIKON'!BI262)+(1/5*'WEIGHTED from Refinitive'!$B$11*'ISSUE SCORE from EIKON'!DB262)</f>
        <v>13.222619047619038</v>
      </c>
      <c r="L13" s="1">
        <f>(1/3*'WEIGHTED from Refinitive'!$B$4*'ISSUE SCORE from EIKON'!AF262)+(2/3*'WEIGHTED from Refinitive'!$B$8*'ISSUE SCORE from EIKON'!BJ262)+(1/5*'WEIGHTED from Refinitive'!$B$11*'ISSUE SCORE from EIKON'!DC262)</f>
        <v>11.634013605442167</v>
      </c>
      <c r="M13" s="1">
        <f>(1/3*'WEIGHTED from Refinitive'!$B$4*'ISSUE SCORE from EIKON'!AG262)+(2/3*'WEIGHTED from Refinitive'!$B$8*'ISSUE SCORE from EIKON'!BK262)+(1/5*'WEIGHTED from Refinitive'!$B$11*'ISSUE SCORE from EIKON'!DD262)</f>
        <v>12.511904761904759</v>
      </c>
      <c r="N13" s="1">
        <f>(1/3*'WEIGHTED from Refinitive'!$B$4*'ISSUE SCORE from EIKON'!AH262)+(2/3*'WEIGHTED from Refinitive'!$B$8*'ISSUE SCORE from EIKON'!BL262)+(1/5*'WEIGHTED from Refinitive'!$B$11*'ISSUE SCORE from EIKON'!DE262)</f>
        <v>10.830158730158724</v>
      </c>
      <c r="O13" s="1">
        <f>(1/3*'WEIGHTED from Refinitive'!$B$4*'ISSUE SCORE from EIKON'!AI262)+(2/3*'WEIGHTED from Refinitive'!$B$8*'ISSUE SCORE from EIKON'!BM262)+(1/5*'WEIGHTED from Refinitive'!$B$11*'ISSUE SCORE from EIKON'!DF262)</f>
        <v>11.007692307692302</v>
      </c>
      <c r="P13" s="1">
        <f>(1/3*'WEIGHTED from Refinitive'!$B$4*'ISSUE SCORE from EIKON'!AJ262)+(2/3*'WEIGHTED from Refinitive'!$B$8*'ISSUE SCORE from EIKON'!BN262)+(1/5*'WEIGHTED from Refinitive'!$B$11*'ISSUE SCORE from EIKON'!DG262)</f>
        <v>0</v>
      </c>
    </row>
    <row r="15" spans="1:16" ht="15">
      <c r="A15" s="21" t="s">
        <v>1001</v>
      </c>
      <c r="B15" s="21">
        <v>0</v>
      </c>
      <c r="C15" s="21">
        <f t="shared" si="1" ref="C15:P15">B15-1</f>
        <v>-1</v>
      </c>
      <c r="D15" s="21">
        <f t="shared" si="1"/>
        <v>-2</v>
      </c>
      <c r="E15" s="21">
        <f t="shared" si="1"/>
        <v>-3</v>
      </c>
      <c r="F15" s="21">
        <f t="shared" si="1"/>
        <v>-4</v>
      </c>
      <c r="G15" s="21">
        <f t="shared" si="1"/>
        <v>-5</v>
      </c>
      <c r="H15" s="21">
        <f t="shared" si="1"/>
        <v>-6</v>
      </c>
      <c r="I15" s="21">
        <f t="shared" si="1"/>
        <v>-7</v>
      </c>
      <c r="J15" s="21">
        <f t="shared" si="1"/>
        <v>-8</v>
      </c>
      <c r="K15" s="21">
        <f t="shared" si="1"/>
        <v>-9</v>
      </c>
      <c r="L15" s="21">
        <f t="shared" si="1"/>
        <v>-10</v>
      </c>
      <c r="M15" s="21">
        <f t="shared" si="1"/>
        <v>-11</v>
      </c>
      <c r="N15" s="21">
        <f t="shared" si="1"/>
        <v>-12</v>
      </c>
      <c r="O15" s="21">
        <f t="shared" si="1"/>
        <v>-13</v>
      </c>
      <c r="P15" s="21">
        <f t="shared" si="1"/>
        <v>-14</v>
      </c>
    </row>
    <row r="16" spans="1:16" ht="15">
      <c r="A16" s="1" t="str">
        <f>'ISSUE SCORE from EIKON'!B265</f>
        <v>Medtronic PLC</v>
      </c>
      <c r="B16" s="1">
        <f>('WEIGHTED from Refinitive'!$B$3*'ISSUE SCORE from EIKON'!G251)+(2/3*'WEIGHTED from Refinitive'!$B$4*'ISSUE SCORE from EIKON'!V251)+('WEIGHTED from Refinitive'!$B$5*'ISSUE SCORE from EIKON'!AK251)+(1/3*'WEIGHTED from Refinitive'!$B$8*'ISSUE SCORE from EIKON'!AZ251)+('WEIGHTED from Refinitive'!$B$9*'ISSUE SCORE from EIKON'!BO251)+('WEIGHTED from Refinitive'!$B$10*'ISSUE SCORE from EIKON'!CD251)+('WEIGHTED from Refinitive'!$B$11*4/5*'ISSUE SCORE from EIKON'!CS251)+('WEIGHTED from Refinitive'!$B$14*'ISSUE SCORE from EIKON'!DH251)+('WEIGHTED from Refinitive'!$B$15*'ISSUE SCORE from EIKON'!DW251)+('ISSUE SCORE from EIKON'!EL251*'WEIGHTED from Refinitive'!$B$16)</f>
        <v>64.611824868851812</v>
      </c>
      <c r="C16" s="1">
        <f>('WEIGHTED from Refinitive'!$B$3*'ISSUE SCORE from EIKON'!H251)+(2/3*'WEIGHTED from Refinitive'!$B$4*'ISSUE SCORE from EIKON'!W251)+('WEIGHTED from Refinitive'!$B$5*'ISSUE SCORE from EIKON'!AL251)+(1/3*'WEIGHTED from Refinitive'!$B$8*'ISSUE SCORE from EIKON'!BA251)+('WEIGHTED from Refinitive'!$B$9*'ISSUE SCORE from EIKON'!BP251)+('WEIGHTED from Refinitive'!$B$10*'ISSUE SCORE from EIKON'!CE251)+('WEIGHTED from Refinitive'!$B$11*4/5*'ISSUE SCORE from EIKON'!CT251)+('WEIGHTED from Refinitive'!$B$14*'ISSUE SCORE from EIKON'!DI251)+('WEIGHTED from Refinitive'!$B$15*'ISSUE SCORE from EIKON'!DX251)+('ISSUE SCORE from EIKON'!EM251*'WEIGHTED from Refinitive'!$B$16)</f>
        <v>60.550472284458301</v>
      </c>
      <c r="D16" s="1">
        <f>('WEIGHTED from Refinitive'!$B$3*'ISSUE SCORE from EIKON'!I251)+(2/3*'WEIGHTED from Refinitive'!$B$4*'ISSUE SCORE from EIKON'!X251)+('WEIGHTED from Refinitive'!$B$5*'ISSUE SCORE from EIKON'!AM251)+(1/3*'WEIGHTED from Refinitive'!$B$8*'ISSUE SCORE from EIKON'!BB251)+('WEIGHTED from Refinitive'!$B$9*'ISSUE SCORE from EIKON'!BQ251)+('WEIGHTED from Refinitive'!$B$10*'ISSUE SCORE from EIKON'!CF251)+('WEIGHTED from Refinitive'!$B$11*4/5*'ISSUE SCORE from EIKON'!CU251)+('WEIGHTED from Refinitive'!$B$14*'ISSUE SCORE from EIKON'!DJ251)+('WEIGHTED from Refinitive'!$B$15*'ISSUE SCORE from EIKON'!DY251)+('ISSUE SCORE from EIKON'!EN251*'WEIGHTED from Refinitive'!$B$16)</f>
        <v>60.341017451990204</v>
      </c>
      <c r="E16" s="1">
        <f>('WEIGHTED from Refinitive'!$B$3*'ISSUE SCORE from EIKON'!J251)+(2/3*'WEIGHTED from Refinitive'!$B$4*'ISSUE SCORE from EIKON'!Y251)+('WEIGHTED from Refinitive'!$B$5*'ISSUE SCORE from EIKON'!AN251)+(1/3*'WEIGHTED from Refinitive'!$B$8*'ISSUE SCORE from EIKON'!BC251)+('WEIGHTED from Refinitive'!$B$9*'ISSUE SCORE from EIKON'!BR251)+('WEIGHTED from Refinitive'!$B$10*'ISSUE SCORE from EIKON'!CG251)+('WEIGHTED from Refinitive'!$B$11*4/5*'ISSUE SCORE from EIKON'!CV251)+('WEIGHTED from Refinitive'!$B$14*'ISSUE SCORE from EIKON'!DK251)+('WEIGHTED from Refinitive'!$B$15*'ISSUE SCORE from EIKON'!DZ251)+('ISSUE SCORE from EIKON'!EO251*'WEIGHTED from Refinitive'!$B$16)</f>
        <v>53.001333643646994</v>
      </c>
      <c r="F16" s="1">
        <f>('WEIGHTED from Refinitive'!$B$3*'ISSUE SCORE from EIKON'!K251)+(2/3*'WEIGHTED from Refinitive'!$B$4*'ISSUE SCORE from EIKON'!Z251)+('WEIGHTED from Refinitive'!$B$5*'ISSUE SCORE from EIKON'!AO251)+(1/3*'WEIGHTED from Refinitive'!$B$8*'ISSUE SCORE from EIKON'!BD251)+('WEIGHTED from Refinitive'!$B$9*'ISSUE SCORE from EIKON'!BS251)+('WEIGHTED from Refinitive'!$B$10*'ISSUE SCORE from EIKON'!CH251)+('WEIGHTED from Refinitive'!$B$11*4/5*'ISSUE SCORE from EIKON'!CW251)+('WEIGHTED from Refinitive'!$B$14*'ISSUE SCORE from EIKON'!DL251)+('WEIGHTED from Refinitive'!$B$15*'ISSUE SCORE from EIKON'!EA251)+('ISSUE SCORE from EIKON'!EP251*'WEIGHTED from Refinitive'!$B$16)</f>
        <v>46.63655169392009</v>
      </c>
      <c r="G16" s="1">
        <f>('WEIGHTED from Refinitive'!$B$3*'ISSUE SCORE from EIKON'!L251)+(2/3*'WEIGHTED from Refinitive'!$B$4*'ISSUE SCORE from EIKON'!AA251)+('WEIGHTED from Refinitive'!$B$5*'ISSUE SCORE from EIKON'!AP251)+(1/3*'WEIGHTED from Refinitive'!$B$8*'ISSUE SCORE from EIKON'!BE251)+('WEIGHTED from Refinitive'!$B$9*'ISSUE SCORE from EIKON'!BT251)+('WEIGHTED from Refinitive'!$B$10*'ISSUE SCORE from EIKON'!CI251)+('WEIGHTED from Refinitive'!$B$11*4/5*'ISSUE SCORE from EIKON'!CX251)+('WEIGHTED from Refinitive'!$B$14*'ISSUE SCORE from EIKON'!DM251)+('WEIGHTED from Refinitive'!$B$15*'ISSUE SCORE from EIKON'!EB251)+('ISSUE SCORE from EIKON'!EQ251*'WEIGHTED from Refinitive'!$B$16)</f>
        <v>44.683780000217872</v>
      </c>
      <c r="H16" s="1">
        <f>('WEIGHTED from Refinitive'!$B$3*'ISSUE SCORE from EIKON'!M251)+(2/3*'WEIGHTED from Refinitive'!$B$4*'ISSUE SCORE from EIKON'!AB251)+('WEIGHTED from Refinitive'!$B$5*'ISSUE SCORE from EIKON'!AQ251)+(1/3*'WEIGHTED from Refinitive'!$B$8*'ISSUE SCORE from EIKON'!BF251)+('WEIGHTED from Refinitive'!$B$9*'ISSUE SCORE from EIKON'!BU251)+('WEIGHTED from Refinitive'!$B$10*'ISSUE SCORE from EIKON'!CJ251)+('WEIGHTED from Refinitive'!$B$11*4/5*'ISSUE SCORE from EIKON'!CY251)+('WEIGHTED from Refinitive'!$B$14*'ISSUE SCORE from EIKON'!DN251)+('WEIGHTED from Refinitive'!$B$15*'ISSUE SCORE from EIKON'!EC251)+('ISSUE SCORE from EIKON'!ER251*'WEIGHTED from Refinitive'!$B$16)</f>
        <v>32.75097803744579</v>
      </c>
      <c r="I16" s="1">
        <f>('WEIGHTED from Refinitive'!$B$3*'ISSUE SCORE from EIKON'!N251)+(2/3*'WEIGHTED from Refinitive'!$B$4*'ISSUE SCORE from EIKON'!AC251)+('WEIGHTED from Refinitive'!$B$5*'ISSUE SCORE from EIKON'!AR251)+(1/3*'WEIGHTED from Refinitive'!$B$8*'ISSUE SCORE from EIKON'!BG251)+('WEIGHTED from Refinitive'!$B$9*'ISSUE SCORE from EIKON'!BV251)+('WEIGHTED from Refinitive'!$B$10*'ISSUE SCORE from EIKON'!CK251)+('WEIGHTED from Refinitive'!$B$11*4/5*'ISSUE SCORE from EIKON'!CZ251)+('WEIGHTED from Refinitive'!$B$14*'ISSUE SCORE from EIKON'!DO251)+('WEIGHTED from Refinitive'!$B$15*'ISSUE SCORE from EIKON'!ED251)+('ISSUE SCORE from EIKON'!ES251*'WEIGHTED from Refinitive'!$B$16)</f>
        <v>39.672611541463972</v>
      </c>
      <c r="J16" s="1">
        <f>('WEIGHTED from Refinitive'!$B$3*'ISSUE SCORE from EIKON'!O251)+(2/3*'WEIGHTED from Refinitive'!$B$4*'ISSUE SCORE from EIKON'!AD251)+('WEIGHTED from Refinitive'!$B$5*'ISSUE SCORE from EIKON'!AS251)+(1/3*'WEIGHTED from Refinitive'!$B$8*'ISSUE SCORE from EIKON'!BH251)+('WEIGHTED from Refinitive'!$B$9*'ISSUE SCORE from EIKON'!BW251)+('WEIGHTED from Refinitive'!$B$10*'ISSUE SCORE from EIKON'!CL251)+('WEIGHTED from Refinitive'!$B$11*4/5*'ISSUE SCORE from EIKON'!DA251)+('WEIGHTED from Refinitive'!$B$14*'ISSUE SCORE from EIKON'!DP251)+('WEIGHTED from Refinitive'!$B$15*'ISSUE SCORE from EIKON'!EE251)+('ISSUE SCORE from EIKON'!ET251*'WEIGHTED from Refinitive'!$B$16)</f>
        <v>29.523955192810135</v>
      </c>
      <c r="K16" s="1">
        <f>('WEIGHTED from Refinitive'!$B$3*'ISSUE SCORE from EIKON'!P251)+(2/3*'WEIGHTED from Refinitive'!$B$4*'ISSUE SCORE from EIKON'!AE251)+('WEIGHTED from Refinitive'!$B$5*'ISSUE SCORE from EIKON'!AT251)+(1/3*'WEIGHTED from Refinitive'!$B$8*'ISSUE SCORE from EIKON'!BI251)+('WEIGHTED from Refinitive'!$B$9*'ISSUE SCORE from EIKON'!BX251)+('WEIGHTED from Refinitive'!$B$10*'ISSUE SCORE from EIKON'!CM251)+('WEIGHTED from Refinitive'!$B$11*4/5*'ISSUE SCORE from EIKON'!DB251)+('WEIGHTED from Refinitive'!$B$14*'ISSUE SCORE from EIKON'!DQ251)+('WEIGHTED from Refinitive'!$B$15*'ISSUE SCORE from EIKON'!EF251)+('ISSUE SCORE from EIKON'!EU251*'WEIGHTED from Refinitive'!$B$16)</f>
        <v>25.936232602757528</v>
      </c>
      <c r="L16" s="1">
        <f>('WEIGHTED from Refinitive'!$B$3*'ISSUE SCORE from EIKON'!Q251)+(2/3*'WEIGHTED from Refinitive'!$B$4*'ISSUE SCORE from EIKON'!AF251)+('WEIGHTED from Refinitive'!$B$5*'ISSUE SCORE from EIKON'!AU251)+(1/3*'WEIGHTED from Refinitive'!$B$8*'ISSUE SCORE from EIKON'!BJ251)+('WEIGHTED from Refinitive'!$B$9*'ISSUE SCORE from EIKON'!BY251)+('WEIGHTED from Refinitive'!$B$10*'ISSUE SCORE from EIKON'!CN251)+('WEIGHTED from Refinitive'!$B$11*4/5*'ISSUE SCORE from EIKON'!DC251)+('WEIGHTED from Refinitive'!$B$14*'ISSUE SCORE from EIKON'!DR251)+('WEIGHTED from Refinitive'!$B$15*'ISSUE SCORE from EIKON'!EG251)+('ISSUE SCORE from EIKON'!EV251*'WEIGHTED from Refinitive'!$B$16)</f>
        <v>32.944452701948265</v>
      </c>
      <c r="M16" s="1">
        <f>('WEIGHTED from Refinitive'!$B$3*'ISSUE SCORE from EIKON'!R251)+(2/3*'WEIGHTED from Refinitive'!$B$4*'ISSUE SCORE from EIKON'!AG251)+('WEIGHTED from Refinitive'!$B$5*'ISSUE SCORE from EIKON'!AV251)+(1/3*'WEIGHTED from Refinitive'!$B$8*'ISSUE SCORE from EIKON'!BK251)+('WEIGHTED from Refinitive'!$B$9*'ISSUE SCORE from EIKON'!BZ251)+('WEIGHTED from Refinitive'!$B$10*'ISSUE SCORE from EIKON'!CO251)+('WEIGHTED from Refinitive'!$B$11*4/5*'ISSUE SCORE from EIKON'!DD251)+('WEIGHTED from Refinitive'!$B$14*'ISSUE SCORE from EIKON'!DS251)+('WEIGHTED from Refinitive'!$B$15*'ISSUE SCORE from EIKON'!EH251)+('ISSUE SCORE from EIKON'!EW251*'WEIGHTED from Refinitive'!$B$16)</f>
        <v>36.663110773736427</v>
      </c>
      <c r="N16" s="1">
        <f>('WEIGHTED from Refinitive'!$B$3*'ISSUE SCORE from EIKON'!S251)+(2/3*'WEIGHTED from Refinitive'!$B$4*'ISSUE SCORE from EIKON'!AH251)+('WEIGHTED from Refinitive'!$B$5*'ISSUE SCORE from EIKON'!AW251)+(1/3*'WEIGHTED from Refinitive'!$B$8*'ISSUE SCORE from EIKON'!BL251)+('WEIGHTED from Refinitive'!$B$9*'ISSUE SCORE from EIKON'!CA251)+('WEIGHTED from Refinitive'!$B$10*'ISSUE SCORE from EIKON'!CP251)+('WEIGHTED from Refinitive'!$B$11*4/5*'ISSUE SCORE from EIKON'!DE251)+('WEIGHTED from Refinitive'!$B$14*'ISSUE SCORE from EIKON'!DT251)+('WEIGHTED from Refinitive'!$B$15*'ISSUE SCORE from EIKON'!EI251)+('ISSUE SCORE from EIKON'!EX251*'WEIGHTED from Refinitive'!$B$16)</f>
        <v>36.377430555555534</v>
      </c>
      <c r="O16" s="1">
        <f>('WEIGHTED from Refinitive'!$B$3*'ISSUE SCORE from EIKON'!T251)+(2/3*'WEIGHTED from Refinitive'!$B$4*'ISSUE SCORE from EIKON'!AI251)+('WEIGHTED from Refinitive'!$B$5*'ISSUE SCORE from EIKON'!AX251)+(1/3*'WEIGHTED from Refinitive'!$B$8*'ISSUE SCORE from EIKON'!BM251)+('WEIGHTED from Refinitive'!$B$9*'ISSUE SCORE from EIKON'!CB251)+('WEIGHTED from Refinitive'!$B$10*'ISSUE SCORE from EIKON'!CQ251)+('WEIGHTED from Refinitive'!$B$11*4/5*'ISSUE SCORE from EIKON'!DF251)+('WEIGHTED from Refinitive'!$B$14*'ISSUE SCORE from EIKON'!DU251)+('WEIGHTED from Refinitive'!$B$15*'ISSUE SCORE from EIKON'!EJ251)+('ISSUE SCORE from EIKON'!EY251*'WEIGHTED from Refinitive'!$B$16)</f>
        <v>33.944288035816108</v>
      </c>
      <c r="P16" s="1">
        <f>('WEIGHTED from Refinitive'!$B$3*'ISSUE SCORE from EIKON'!U251)+(2/3*'WEIGHTED from Refinitive'!$B$4*'ISSUE SCORE from EIKON'!AJ251)+('WEIGHTED from Refinitive'!$B$5*'ISSUE SCORE from EIKON'!AY251)+(1/3*'WEIGHTED from Refinitive'!$B$8*'ISSUE SCORE from EIKON'!BN251)+('WEIGHTED from Refinitive'!$B$9*'ISSUE SCORE from EIKON'!CC251)+('WEIGHTED from Refinitive'!$B$10*'ISSUE SCORE from EIKON'!CR251)+('WEIGHTED from Refinitive'!$B$11*4/5*'ISSUE SCORE from EIKON'!DG251)+('WEIGHTED from Refinitive'!$B$14*'ISSUE SCORE from EIKON'!DV251)+('WEIGHTED from Refinitive'!$B$15*'ISSUE SCORE from EIKON'!EK251)+('ISSUE SCORE from EIKON'!EZ251*'WEIGHTED from Refinitive'!$B$16)</f>
        <v>0</v>
      </c>
    </row>
    <row r="17" spans="1:16" ht="15">
      <c r="A17" s="1" t="str">
        <f>'ISSUE SCORE from EIKON'!B266</f>
        <v>MGM Resorts International</v>
      </c>
      <c r="B17" s="1">
        <f>('WEIGHTED from Refinitive'!$B$3*'ISSUE SCORE from EIKON'!G252)+(2/3*'WEIGHTED from Refinitive'!$B$4*'ISSUE SCORE from EIKON'!V252)+('WEIGHTED from Refinitive'!$B$5*'ISSUE SCORE from EIKON'!AK252)+(1/3*'WEIGHTED from Refinitive'!$B$8*'ISSUE SCORE from EIKON'!AZ252)+('WEIGHTED from Refinitive'!$B$9*'ISSUE SCORE from EIKON'!BO252)+('WEIGHTED from Refinitive'!$B$10*'ISSUE SCORE from EIKON'!CD252)+('WEIGHTED from Refinitive'!$B$11*4/5*'ISSUE SCORE from EIKON'!CS252)+('WEIGHTED from Refinitive'!$B$14*'ISSUE SCORE from EIKON'!DH252)+('WEIGHTED from Refinitive'!$B$15*'ISSUE SCORE from EIKON'!DW252)+('ISSUE SCORE from EIKON'!EL252*'WEIGHTED from Refinitive'!$B$16)</f>
        <v>61.281181270815132</v>
      </c>
      <c r="C17" s="1">
        <f>('WEIGHTED from Refinitive'!$B$3*'ISSUE SCORE from EIKON'!H252)+(2/3*'WEIGHTED from Refinitive'!$B$4*'ISSUE SCORE from EIKON'!W252)+('WEIGHTED from Refinitive'!$B$5*'ISSUE SCORE from EIKON'!AL252)+(1/3*'WEIGHTED from Refinitive'!$B$8*'ISSUE SCORE from EIKON'!BA252)+('WEIGHTED from Refinitive'!$B$9*'ISSUE SCORE from EIKON'!BP252)+('WEIGHTED from Refinitive'!$B$10*'ISSUE SCORE from EIKON'!CE252)+('WEIGHTED from Refinitive'!$B$11*4/5*'ISSUE SCORE from EIKON'!CT252)+('WEIGHTED from Refinitive'!$B$14*'ISSUE SCORE from EIKON'!DI252)+('WEIGHTED from Refinitive'!$B$15*'ISSUE SCORE from EIKON'!DX252)+('ISSUE SCORE from EIKON'!EM252*'WEIGHTED from Refinitive'!$B$16)</f>
        <v>60.670949238306875</v>
      </c>
      <c r="D17" s="1">
        <f>('WEIGHTED from Refinitive'!$B$3*'ISSUE SCORE from EIKON'!I252)+(2/3*'WEIGHTED from Refinitive'!$B$4*'ISSUE SCORE from EIKON'!X252)+('WEIGHTED from Refinitive'!$B$5*'ISSUE SCORE from EIKON'!AM252)+(1/3*'WEIGHTED from Refinitive'!$B$8*'ISSUE SCORE from EIKON'!BB252)+('WEIGHTED from Refinitive'!$B$9*'ISSUE SCORE from EIKON'!BQ252)+('WEIGHTED from Refinitive'!$B$10*'ISSUE SCORE from EIKON'!CF252)+('WEIGHTED from Refinitive'!$B$11*4/5*'ISSUE SCORE from EIKON'!CU252)+('WEIGHTED from Refinitive'!$B$14*'ISSUE SCORE from EIKON'!DJ252)+('WEIGHTED from Refinitive'!$B$15*'ISSUE SCORE from EIKON'!DY252)+('ISSUE SCORE from EIKON'!EN252*'WEIGHTED from Refinitive'!$B$16)</f>
        <v>56.409000504767832</v>
      </c>
      <c r="E17" s="1">
        <f>('WEIGHTED from Refinitive'!$B$3*'ISSUE SCORE from EIKON'!J252)+(2/3*'WEIGHTED from Refinitive'!$B$4*'ISSUE SCORE from EIKON'!Y252)+('WEIGHTED from Refinitive'!$B$5*'ISSUE SCORE from EIKON'!AN252)+(1/3*'WEIGHTED from Refinitive'!$B$8*'ISSUE SCORE from EIKON'!BC252)+('WEIGHTED from Refinitive'!$B$9*'ISSUE SCORE from EIKON'!BR252)+('WEIGHTED from Refinitive'!$B$10*'ISSUE SCORE from EIKON'!CG252)+('WEIGHTED from Refinitive'!$B$11*4/5*'ISSUE SCORE from EIKON'!CV252)+('WEIGHTED from Refinitive'!$B$14*'ISSUE SCORE from EIKON'!DK252)+('WEIGHTED from Refinitive'!$B$15*'ISSUE SCORE from EIKON'!DZ252)+('ISSUE SCORE from EIKON'!EO252*'WEIGHTED from Refinitive'!$B$16)</f>
        <v>52.845571610916473</v>
      </c>
      <c r="F17" s="1">
        <f>('WEIGHTED from Refinitive'!$B$3*'ISSUE SCORE from EIKON'!K252)+(2/3*'WEIGHTED from Refinitive'!$B$4*'ISSUE SCORE from EIKON'!Z252)+('WEIGHTED from Refinitive'!$B$5*'ISSUE SCORE from EIKON'!AO252)+(1/3*'WEIGHTED from Refinitive'!$B$8*'ISSUE SCORE from EIKON'!BD252)+('WEIGHTED from Refinitive'!$B$9*'ISSUE SCORE from EIKON'!BS252)+('WEIGHTED from Refinitive'!$B$10*'ISSUE SCORE from EIKON'!CH252)+('WEIGHTED from Refinitive'!$B$11*4/5*'ISSUE SCORE from EIKON'!CW252)+('WEIGHTED from Refinitive'!$B$14*'ISSUE SCORE from EIKON'!DL252)+('WEIGHTED from Refinitive'!$B$15*'ISSUE SCORE from EIKON'!EA252)+('ISSUE SCORE from EIKON'!EP252*'WEIGHTED from Refinitive'!$B$16)</f>
        <v>60.399540517961526</v>
      </c>
      <c r="G17" s="1">
        <f>('WEIGHTED from Refinitive'!$B$3*'ISSUE SCORE from EIKON'!L252)+(2/3*'WEIGHTED from Refinitive'!$B$4*'ISSUE SCORE from EIKON'!AA252)+('WEIGHTED from Refinitive'!$B$5*'ISSUE SCORE from EIKON'!AP252)+(1/3*'WEIGHTED from Refinitive'!$B$8*'ISSUE SCORE from EIKON'!BE252)+('WEIGHTED from Refinitive'!$B$9*'ISSUE SCORE from EIKON'!BT252)+('WEIGHTED from Refinitive'!$B$10*'ISSUE SCORE from EIKON'!CI252)+('WEIGHTED from Refinitive'!$B$11*4/5*'ISSUE SCORE from EIKON'!CX252)+('WEIGHTED from Refinitive'!$B$14*'ISSUE SCORE from EIKON'!DM252)+('WEIGHTED from Refinitive'!$B$15*'ISSUE SCORE from EIKON'!EB252)+('ISSUE SCORE from EIKON'!EQ252*'WEIGHTED from Refinitive'!$B$16)</f>
        <v>57.652545592705138</v>
      </c>
      <c r="H17" s="1">
        <f>('WEIGHTED from Refinitive'!$B$3*'ISSUE SCORE from EIKON'!M252)+(2/3*'WEIGHTED from Refinitive'!$B$4*'ISSUE SCORE from EIKON'!AB252)+('WEIGHTED from Refinitive'!$B$5*'ISSUE SCORE from EIKON'!AQ252)+(1/3*'WEIGHTED from Refinitive'!$B$8*'ISSUE SCORE from EIKON'!BF252)+('WEIGHTED from Refinitive'!$B$9*'ISSUE SCORE from EIKON'!BU252)+('WEIGHTED from Refinitive'!$B$10*'ISSUE SCORE from EIKON'!CJ252)+('WEIGHTED from Refinitive'!$B$11*4/5*'ISSUE SCORE from EIKON'!CY252)+('WEIGHTED from Refinitive'!$B$14*'ISSUE SCORE from EIKON'!DN252)+('WEIGHTED from Refinitive'!$B$15*'ISSUE SCORE from EIKON'!EC252)+('ISSUE SCORE from EIKON'!ER252*'WEIGHTED from Refinitive'!$B$16)</f>
        <v>56.660354890690606</v>
      </c>
      <c r="I17" s="1">
        <f>('WEIGHTED from Refinitive'!$B$3*'ISSUE SCORE from EIKON'!N252)+(2/3*'WEIGHTED from Refinitive'!$B$4*'ISSUE SCORE from EIKON'!AC252)+('WEIGHTED from Refinitive'!$B$5*'ISSUE SCORE from EIKON'!AR252)+(1/3*'WEIGHTED from Refinitive'!$B$8*'ISSUE SCORE from EIKON'!BG252)+('WEIGHTED from Refinitive'!$B$9*'ISSUE SCORE from EIKON'!BV252)+('WEIGHTED from Refinitive'!$B$10*'ISSUE SCORE from EIKON'!CK252)+('WEIGHTED from Refinitive'!$B$11*4/5*'ISSUE SCORE from EIKON'!CZ252)+('WEIGHTED from Refinitive'!$B$14*'ISSUE SCORE from EIKON'!DO252)+('WEIGHTED from Refinitive'!$B$15*'ISSUE SCORE from EIKON'!ED252)+('ISSUE SCORE from EIKON'!ES252*'WEIGHTED from Refinitive'!$B$16)</f>
        <v>62.924012725156807</v>
      </c>
      <c r="J17" s="1">
        <f>('WEIGHTED from Refinitive'!$B$3*'ISSUE SCORE from EIKON'!O252)+(2/3*'WEIGHTED from Refinitive'!$B$4*'ISSUE SCORE from EIKON'!AD252)+('WEIGHTED from Refinitive'!$B$5*'ISSUE SCORE from EIKON'!AS252)+(1/3*'WEIGHTED from Refinitive'!$B$8*'ISSUE SCORE from EIKON'!BH252)+('WEIGHTED from Refinitive'!$B$9*'ISSUE SCORE from EIKON'!BW252)+('WEIGHTED from Refinitive'!$B$10*'ISSUE SCORE from EIKON'!CL252)+('WEIGHTED from Refinitive'!$B$11*4/5*'ISSUE SCORE from EIKON'!DA252)+('WEIGHTED from Refinitive'!$B$14*'ISSUE SCORE from EIKON'!DP252)+('WEIGHTED from Refinitive'!$B$15*'ISSUE SCORE from EIKON'!EE252)+('ISSUE SCORE from EIKON'!ET252*'WEIGHTED from Refinitive'!$B$16)</f>
        <v>57.473673070557354</v>
      </c>
      <c r="K17" s="1">
        <f>('WEIGHTED from Refinitive'!$B$3*'ISSUE SCORE from EIKON'!P252)+(2/3*'WEIGHTED from Refinitive'!$B$4*'ISSUE SCORE from EIKON'!AE252)+('WEIGHTED from Refinitive'!$B$5*'ISSUE SCORE from EIKON'!AT252)+(1/3*'WEIGHTED from Refinitive'!$B$8*'ISSUE SCORE from EIKON'!BI252)+('WEIGHTED from Refinitive'!$B$9*'ISSUE SCORE from EIKON'!BX252)+('WEIGHTED from Refinitive'!$B$10*'ISSUE SCORE from EIKON'!CM252)+('WEIGHTED from Refinitive'!$B$11*4/5*'ISSUE SCORE from EIKON'!DB252)+('WEIGHTED from Refinitive'!$B$14*'ISSUE SCORE from EIKON'!DQ252)+('WEIGHTED from Refinitive'!$B$15*'ISSUE SCORE from EIKON'!EF252)+('ISSUE SCORE from EIKON'!EU252*'WEIGHTED from Refinitive'!$B$16)</f>
        <v>46.191763354144967</v>
      </c>
      <c r="L17" s="1">
        <f>('WEIGHTED from Refinitive'!$B$3*'ISSUE SCORE from EIKON'!Q252)+(2/3*'WEIGHTED from Refinitive'!$B$4*'ISSUE SCORE from EIKON'!AF252)+('WEIGHTED from Refinitive'!$B$5*'ISSUE SCORE from EIKON'!AU252)+(1/3*'WEIGHTED from Refinitive'!$B$8*'ISSUE SCORE from EIKON'!BJ252)+('WEIGHTED from Refinitive'!$B$9*'ISSUE SCORE from EIKON'!BY252)+('WEIGHTED from Refinitive'!$B$10*'ISSUE SCORE from EIKON'!CN252)+('WEIGHTED from Refinitive'!$B$11*4/5*'ISSUE SCORE from EIKON'!DC252)+('WEIGHTED from Refinitive'!$B$14*'ISSUE SCORE from EIKON'!DR252)+('WEIGHTED from Refinitive'!$B$15*'ISSUE SCORE from EIKON'!EG252)+('ISSUE SCORE from EIKON'!EV252*'WEIGHTED from Refinitive'!$B$16)</f>
        <v>46.069938343971131</v>
      </c>
      <c r="M17" s="1">
        <f>('WEIGHTED from Refinitive'!$B$3*'ISSUE SCORE from EIKON'!R252)+(2/3*'WEIGHTED from Refinitive'!$B$4*'ISSUE SCORE from EIKON'!AG252)+('WEIGHTED from Refinitive'!$B$5*'ISSUE SCORE from EIKON'!AV252)+(1/3*'WEIGHTED from Refinitive'!$B$8*'ISSUE SCORE from EIKON'!BK252)+('WEIGHTED from Refinitive'!$B$9*'ISSUE SCORE from EIKON'!BZ252)+('WEIGHTED from Refinitive'!$B$10*'ISSUE SCORE from EIKON'!CO252)+('WEIGHTED from Refinitive'!$B$11*4/5*'ISSUE SCORE from EIKON'!DD252)+('WEIGHTED from Refinitive'!$B$14*'ISSUE SCORE from EIKON'!DS252)+('WEIGHTED from Refinitive'!$B$15*'ISSUE SCORE from EIKON'!EH252)+('ISSUE SCORE from EIKON'!EW252*'WEIGHTED from Refinitive'!$B$16)</f>
        <v>49.656855704143929</v>
      </c>
      <c r="N17" s="1">
        <f>('WEIGHTED from Refinitive'!$B$3*'ISSUE SCORE from EIKON'!S252)+(2/3*'WEIGHTED from Refinitive'!$B$4*'ISSUE SCORE from EIKON'!AH252)+('WEIGHTED from Refinitive'!$B$5*'ISSUE SCORE from EIKON'!AW252)+(1/3*'WEIGHTED from Refinitive'!$B$8*'ISSUE SCORE from EIKON'!BL252)+('WEIGHTED from Refinitive'!$B$9*'ISSUE SCORE from EIKON'!CA252)+('WEIGHTED from Refinitive'!$B$10*'ISSUE SCORE from EIKON'!CP252)+('WEIGHTED from Refinitive'!$B$11*4/5*'ISSUE SCORE from EIKON'!DE252)+('WEIGHTED from Refinitive'!$B$14*'ISSUE SCORE from EIKON'!DT252)+('WEIGHTED from Refinitive'!$B$15*'ISSUE SCORE from EIKON'!EI252)+('ISSUE SCORE from EIKON'!EX252*'WEIGHTED from Refinitive'!$B$16)</f>
        <v>38.673582600195473</v>
      </c>
      <c r="O17" s="1">
        <f>('WEIGHTED from Refinitive'!$B$3*'ISSUE SCORE from EIKON'!T252)+(2/3*'WEIGHTED from Refinitive'!$B$4*'ISSUE SCORE from EIKON'!AI252)+('WEIGHTED from Refinitive'!$B$5*'ISSUE SCORE from EIKON'!AX252)+(1/3*'WEIGHTED from Refinitive'!$B$8*'ISSUE SCORE from EIKON'!BM252)+('WEIGHTED from Refinitive'!$B$9*'ISSUE SCORE from EIKON'!CB252)+('WEIGHTED from Refinitive'!$B$10*'ISSUE SCORE from EIKON'!CQ252)+('WEIGHTED from Refinitive'!$B$11*4/5*'ISSUE SCORE from EIKON'!DF252)+('WEIGHTED from Refinitive'!$B$14*'ISSUE SCORE from EIKON'!DU252)+('WEIGHTED from Refinitive'!$B$15*'ISSUE SCORE from EIKON'!EJ252)+('ISSUE SCORE from EIKON'!EY252*'WEIGHTED from Refinitive'!$B$16)</f>
        <v>29.332469084122561</v>
      </c>
      <c r="P17" s="1">
        <f>('WEIGHTED from Refinitive'!$B$3*'ISSUE SCORE from EIKON'!U252)+(2/3*'WEIGHTED from Refinitive'!$B$4*'ISSUE SCORE from EIKON'!AJ252)+('WEIGHTED from Refinitive'!$B$5*'ISSUE SCORE from EIKON'!AY252)+(1/3*'WEIGHTED from Refinitive'!$B$8*'ISSUE SCORE from EIKON'!BN252)+('WEIGHTED from Refinitive'!$B$9*'ISSUE SCORE from EIKON'!CC252)+('WEIGHTED from Refinitive'!$B$10*'ISSUE SCORE from EIKON'!CR252)+('WEIGHTED from Refinitive'!$B$11*4/5*'ISSUE SCORE from EIKON'!DG252)+('WEIGHTED from Refinitive'!$B$14*'ISSUE SCORE from EIKON'!DV252)+('WEIGHTED from Refinitive'!$B$15*'ISSUE SCORE from EIKON'!EK252)+('ISSUE SCORE from EIKON'!EZ252*'WEIGHTED from Refinitive'!$B$16)</f>
        <v>29.809655880842286</v>
      </c>
    </row>
    <row r="18" spans="1:16" ht="15">
      <c r="A18" s="1" t="str">
        <f>'ISSUE SCORE from EIKON'!B267</f>
        <v>Mohawk Industries Inc</v>
      </c>
      <c r="B18" s="1">
        <f>('WEIGHTED from Refinitive'!$B$3*'ISSUE SCORE from EIKON'!G253)+(2/3*'WEIGHTED from Refinitive'!$B$4*'ISSUE SCORE from EIKON'!V253)+('WEIGHTED from Refinitive'!$B$5*'ISSUE SCORE from EIKON'!AK253)+(1/3*'WEIGHTED from Refinitive'!$B$8*'ISSUE SCORE from EIKON'!AZ253)+('WEIGHTED from Refinitive'!$B$9*'ISSUE SCORE from EIKON'!BO253)+('WEIGHTED from Refinitive'!$B$10*'ISSUE SCORE from EIKON'!CD253)+('WEIGHTED from Refinitive'!$B$11*4/5*'ISSUE SCORE from EIKON'!CS253)+('WEIGHTED from Refinitive'!$B$14*'ISSUE SCORE from EIKON'!DH253)+('WEIGHTED from Refinitive'!$B$15*'ISSUE SCORE from EIKON'!DW253)+('ISSUE SCORE from EIKON'!EL253*'WEIGHTED from Refinitive'!$B$16)</f>
        <v>52.918613248558984</v>
      </c>
      <c r="C18" s="1">
        <f>('WEIGHTED from Refinitive'!$B$3*'ISSUE SCORE from EIKON'!H253)+(2/3*'WEIGHTED from Refinitive'!$B$4*'ISSUE SCORE from EIKON'!W253)+('WEIGHTED from Refinitive'!$B$5*'ISSUE SCORE from EIKON'!AL253)+(1/3*'WEIGHTED from Refinitive'!$B$8*'ISSUE SCORE from EIKON'!BA253)+('WEIGHTED from Refinitive'!$B$9*'ISSUE SCORE from EIKON'!BP253)+('WEIGHTED from Refinitive'!$B$10*'ISSUE SCORE from EIKON'!CE253)+('WEIGHTED from Refinitive'!$B$11*4/5*'ISSUE SCORE from EIKON'!CT253)+('WEIGHTED from Refinitive'!$B$14*'ISSUE SCORE from EIKON'!DI253)+('WEIGHTED from Refinitive'!$B$15*'ISSUE SCORE from EIKON'!DX253)+('ISSUE SCORE from EIKON'!EM253*'WEIGHTED from Refinitive'!$B$16)</f>
        <v>53.432057970358429</v>
      </c>
      <c r="D18" s="1">
        <f>('WEIGHTED from Refinitive'!$B$3*'ISSUE SCORE from EIKON'!I253)+(2/3*'WEIGHTED from Refinitive'!$B$4*'ISSUE SCORE from EIKON'!X253)+('WEIGHTED from Refinitive'!$B$5*'ISSUE SCORE from EIKON'!AM253)+(1/3*'WEIGHTED from Refinitive'!$B$8*'ISSUE SCORE from EIKON'!BB253)+('WEIGHTED from Refinitive'!$B$9*'ISSUE SCORE from EIKON'!BQ253)+('WEIGHTED from Refinitive'!$B$10*'ISSUE SCORE from EIKON'!CF253)+('WEIGHTED from Refinitive'!$B$11*4/5*'ISSUE SCORE from EIKON'!CU253)+('WEIGHTED from Refinitive'!$B$14*'ISSUE SCORE from EIKON'!DJ253)+('WEIGHTED from Refinitive'!$B$15*'ISSUE SCORE from EIKON'!DY253)+('ISSUE SCORE from EIKON'!EN253*'WEIGHTED from Refinitive'!$B$16)</f>
        <v>55.325846881674835</v>
      </c>
      <c r="E18" s="1">
        <f>('WEIGHTED from Refinitive'!$B$3*'ISSUE SCORE from EIKON'!J253)+(2/3*'WEIGHTED from Refinitive'!$B$4*'ISSUE SCORE from EIKON'!Y253)+('WEIGHTED from Refinitive'!$B$5*'ISSUE SCORE from EIKON'!AN253)+(1/3*'WEIGHTED from Refinitive'!$B$8*'ISSUE SCORE from EIKON'!BC253)+('WEIGHTED from Refinitive'!$B$9*'ISSUE SCORE from EIKON'!BR253)+('WEIGHTED from Refinitive'!$B$10*'ISSUE SCORE from EIKON'!CG253)+('WEIGHTED from Refinitive'!$B$11*4/5*'ISSUE SCORE from EIKON'!CV253)+('WEIGHTED from Refinitive'!$B$14*'ISSUE SCORE from EIKON'!DK253)+('WEIGHTED from Refinitive'!$B$15*'ISSUE SCORE from EIKON'!DZ253)+('ISSUE SCORE from EIKON'!EO253*'WEIGHTED from Refinitive'!$B$16)</f>
        <v>51.472027331206263</v>
      </c>
      <c r="F18" s="1">
        <f>('WEIGHTED from Refinitive'!$B$3*'ISSUE SCORE from EIKON'!K253)+(2/3*'WEIGHTED from Refinitive'!$B$4*'ISSUE SCORE from EIKON'!Z253)+('WEIGHTED from Refinitive'!$B$5*'ISSUE SCORE from EIKON'!AO253)+(1/3*'WEIGHTED from Refinitive'!$B$8*'ISSUE SCORE from EIKON'!BD253)+('WEIGHTED from Refinitive'!$B$9*'ISSUE SCORE from EIKON'!BS253)+('WEIGHTED from Refinitive'!$B$10*'ISSUE SCORE from EIKON'!CH253)+('WEIGHTED from Refinitive'!$B$11*4/5*'ISSUE SCORE from EIKON'!CW253)+('WEIGHTED from Refinitive'!$B$14*'ISSUE SCORE from EIKON'!DL253)+('WEIGHTED from Refinitive'!$B$15*'ISSUE SCORE from EIKON'!EA253)+('ISSUE SCORE from EIKON'!EP253*'WEIGHTED from Refinitive'!$B$16)</f>
        <v>46.672544560702434</v>
      </c>
      <c r="G18" s="1">
        <f>('WEIGHTED from Refinitive'!$B$3*'ISSUE SCORE from EIKON'!L253)+(2/3*'WEIGHTED from Refinitive'!$B$4*'ISSUE SCORE from EIKON'!AA253)+('WEIGHTED from Refinitive'!$B$5*'ISSUE SCORE from EIKON'!AP253)+(1/3*'WEIGHTED from Refinitive'!$B$8*'ISSUE SCORE from EIKON'!BE253)+('WEIGHTED from Refinitive'!$B$9*'ISSUE SCORE from EIKON'!BT253)+('WEIGHTED from Refinitive'!$B$10*'ISSUE SCORE from EIKON'!CI253)+('WEIGHTED from Refinitive'!$B$11*4/5*'ISSUE SCORE from EIKON'!CX253)+('WEIGHTED from Refinitive'!$B$14*'ISSUE SCORE from EIKON'!DM253)+('WEIGHTED from Refinitive'!$B$15*'ISSUE SCORE from EIKON'!EB253)+('ISSUE SCORE from EIKON'!EQ253*'WEIGHTED from Refinitive'!$B$16)</f>
        <v>47.945982823433567</v>
      </c>
      <c r="H18" s="1">
        <f>('WEIGHTED from Refinitive'!$B$3*'ISSUE SCORE from EIKON'!M253)+(2/3*'WEIGHTED from Refinitive'!$B$4*'ISSUE SCORE from EIKON'!AB253)+('WEIGHTED from Refinitive'!$B$5*'ISSUE SCORE from EIKON'!AQ253)+(1/3*'WEIGHTED from Refinitive'!$B$8*'ISSUE SCORE from EIKON'!BF253)+('WEIGHTED from Refinitive'!$B$9*'ISSUE SCORE from EIKON'!BU253)+('WEIGHTED from Refinitive'!$B$10*'ISSUE SCORE from EIKON'!CJ253)+('WEIGHTED from Refinitive'!$B$11*4/5*'ISSUE SCORE from EIKON'!CY253)+('WEIGHTED from Refinitive'!$B$14*'ISSUE SCORE from EIKON'!DN253)+('WEIGHTED from Refinitive'!$B$15*'ISSUE SCORE from EIKON'!EC253)+('ISSUE SCORE from EIKON'!ER253*'WEIGHTED from Refinitive'!$B$16)</f>
        <v>41.893883229061672</v>
      </c>
      <c r="I18" s="1">
        <f>('WEIGHTED from Refinitive'!$B$3*'ISSUE SCORE from EIKON'!N253)+(2/3*'WEIGHTED from Refinitive'!$B$4*'ISSUE SCORE from EIKON'!AC253)+('WEIGHTED from Refinitive'!$B$5*'ISSUE SCORE from EIKON'!AR253)+(1/3*'WEIGHTED from Refinitive'!$B$8*'ISSUE SCORE from EIKON'!BG253)+('WEIGHTED from Refinitive'!$B$9*'ISSUE SCORE from EIKON'!BV253)+('WEIGHTED from Refinitive'!$B$10*'ISSUE SCORE from EIKON'!CK253)+('WEIGHTED from Refinitive'!$B$11*4/5*'ISSUE SCORE from EIKON'!CZ253)+('WEIGHTED from Refinitive'!$B$14*'ISSUE SCORE from EIKON'!DO253)+('WEIGHTED from Refinitive'!$B$15*'ISSUE SCORE from EIKON'!ED253)+('ISSUE SCORE from EIKON'!ES253*'WEIGHTED from Refinitive'!$B$16)</f>
        <v>41.364663023679391</v>
      </c>
      <c r="J18" s="1">
        <f>('WEIGHTED from Refinitive'!$B$3*'ISSUE SCORE from EIKON'!O253)+(2/3*'WEIGHTED from Refinitive'!$B$4*'ISSUE SCORE from EIKON'!AD253)+('WEIGHTED from Refinitive'!$B$5*'ISSUE SCORE from EIKON'!AS253)+(1/3*'WEIGHTED from Refinitive'!$B$8*'ISSUE SCORE from EIKON'!BH253)+('WEIGHTED from Refinitive'!$B$9*'ISSUE SCORE from EIKON'!BW253)+('WEIGHTED from Refinitive'!$B$10*'ISSUE SCORE from EIKON'!CL253)+('WEIGHTED from Refinitive'!$B$11*4/5*'ISSUE SCORE from EIKON'!DA253)+('WEIGHTED from Refinitive'!$B$14*'ISSUE SCORE from EIKON'!DP253)+('WEIGHTED from Refinitive'!$B$15*'ISSUE SCORE from EIKON'!EE253)+('ISSUE SCORE from EIKON'!ET253*'WEIGHTED from Refinitive'!$B$16)</f>
        <v>34.357612781954863</v>
      </c>
      <c r="K18" s="1">
        <f>('WEIGHTED from Refinitive'!$B$3*'ISSUE SCORE from EIKON'!P253)+(2/3*'WEIGHTED from Refinitive'!$B$4*'ISSUE SCORE from EIKON'!AE253)+('WEIGHTED from Refinitive'!$B$5*'ISSUE SCORE from EIKON'!AT253)+(1/3*'WEIGHTED from Refinitive'!$B$8*'ISSUE SCORE from EIKON'!BI253)+('WEIGHTED from Refinitive'!$B$9*'ISSUE SCORE from EIKON'!BX253)+('WEIGHTED from Refinitive'!$B$10*'ISSUE SCORE from EIKON'!CM253)+('WEIGHTED from Refinitive'!$B$11*4/5*'ISSUE SCORE from EIKON'!DB253)+('WEIGHTED from Refinitive'!$B$14*'ISSUE SCORE from EIKON'!DQ253)+('WEIGHTED from Refinitive'!$B$15*'ISSUE SCORE from EIKON'!EF253)+('ISSUE SCORE from EIKON'!EU253*'WEIGHTED from Refinitive'!$B$16)</f>
        <v>21.860548590137284</v>
      </c>
      <c r="L18" s="1">
        <f>('WEIGHTED from Refinitive'!$B$3*'ISSUE SCORE from EIKON'!Q253)+(2/3*'WEIGHTED from Refinitive'!$B$4*'ISSUE SCORE from EIKON'!AF253)+('WEIGHTED from Refinitive'!$B$5*'ISSUE SCORE from EIKON'!AU253)+(1/3*'WEIGHTED from Refinitive'!$B$8*'ISSUE SCORE from EIKON'!BJ253)+('WEIGHTED from Refinitive'!$B$9*'ISSUE SCORE from EIKON'!BY253)+('WEIGHTED from Refinitive'!$B$10*'ISSUE SCORE from EIKON'!CN253)+('WEIGHTED from Refinitive'!$B$11*4/5*'ISSUE SCORE from EIKON'!DC253)+('WEIGHTED from Refinitive'!$B$14*'ISSUE SCORE from EIKON'!DR253)+('WEIGHTED from Refinitive'!$B$15*'ISSUE SCORE from EIKON'!EG253)+('ISSUE SCORE from EIKON'!EV253*'WEIGHTED from Refinitive'!$B$16)</f>
        <v>22.277091776921761</v>
      </c>
      <c r="M18" s="1">
        <f>('WEIGHTED from Refinitive'!$B$3*'ISSUE SCORE from EIKON'!R253)+(2/3*'WEIGHTED from Refinitive'!$B$4*'ISSUE SCORE from EIKON'!AG253)+('WEIGHTED from Refinitive'!$B$5*'ISSUE SCORE from EIKON'!AV253)+(1/3*'WEIGHTED from Refinitive'!$B$8*'ISSUE SCORE from EIKON'!BK253)+('WEIGHTED from Refinitive'!$B$9*'ISSUE SCORE from EIKON'!BZ253)+('WEIGHTED from Refinitive'!$B$10*'ISSUE SCORE from EIKON'!CO253)+('WEIGHTED from Refinitive'!$B$11*4/5*'ISSUE SCORE from EIKON'!DD253)+('WEIGHTED from Refinitive'!$B$14*'ISSUE SCORE from EIKON'!DS253)+('WEIGHTED from Refinitive'!$B$15*'ISSUE SCORE from EIKON'!EH253)+('ISSUE SCORE from EIKON'!EW253*'WEIGHTED from Refinitive'!$B$16)</f>
        <v>22.212666952090704</v>
      </c>
      <c r="N18" s="1">
        <f>('WEIGHTED from Refinitive'!$B$3*'ISSUE SCORE from EIKON'!S253)+(2/3*'WEIGHTED from Refinitive'!$B$4*'ISSUE SCORE from EIKON'!AH253)+('WEIGHTED from Refinitive'!$B$5*'ISSUE SCORE from EIKON'!AW253)+(1/3*'WEIGHTED from Refinitive'!$B$8*'ISSUE SCORE from EIKON'!BL253)+('WEIGHTED from Refinitive'!$B$9*'ISSUE SCORE from EIKON'!CA253)+('WEIGHTED from Refinitive'!$B$10*'ISSUE SCORE from EIKON'!CP253)+('WEIGHTED from Refinitive'!$B$11*4/5*'ISSUE SCORE from EIKON'!DE253)+('WEIGHTED from Refinitive'!$B$14*'ISSUE SCORE from EIKON'!DT253)+('WEIGHTED from Refinitive'!$B$15*'ISSUE SCORE from EIKON'!EI253)+('ISSUE SCORE from EIKON'!EX253*'WEIGHTED from Refinitive'!$B$16)</f>
        <v>28.416856060606033</v>
      </c>
      <c r="O18" s="1">
        <f>('WEIGHTED from Refinitive'!$B$3*'ISSUE SCORE from EIKON'!T253)+(2/3*'WEIGHTED from Refinitive'!$B$4*'ISSUE SCORE from EIKON'!AI253)+('WEIGHTED from Refinitive'!$B$5*'ISSUE SCORE from EIKON'!AX253)+(1/3*'WEIGHTED from Refinitive'!$B$8*'ISSUE SCORE from EIKON'!BM253)+('WEIGHTED from Refinitive'!$B$9*'ISSUE SCORE from EIKON'!CB253)+('WEIGHTED from Refinitive'!$B$10*'ISSUE SCORE from EIKON'!CQ253)+('WEIGHTED from Refinitive'!$B$11*4/5*'ISSUE SCORE from EIKON'!DF253)+('WEIGHTED from Refinitive'!$B$14*'ISSUE SCORE from EIKON'!DU253)+('WEIGHTED from Refinitive'!$B$15*'ISSUE SCORE from EIKON'!EJ253)+('ISSUE SCORE from EIKON'!EY253*'WEIGHTED from Refinitive'!$B$16)</f>
        <v>30.327116000674401</v>
      </c>
      <c r="P18" s="1">
        <f>('WEIGHTED from Refinitive'!$B$3*'ISSUE SCORE from EIKON'!U253)+(2/3*'WEIGHTED from Refinitive'!$B$4*'ISSUE SCORE from EIKON'!AJ253)+('WEIGHTED from Refinitive'!$B$5*'ISSUE SCORE from EIKON'!AY253)+(1/3*'WEIGHTED from Refinitive'!$B$8*'ISSUE SCORE from EIKON'!BN253)+('WEIGHTED from Refinitive'!$B$9*'ISSUE SCORE from EIKON'!CC253)+('WEIGHTED from Refinitive'!$B$10*'ISSUE SCORE from EIKON'!CR253)+('WEIGHTED from Refinitive'!$B$11*4/5*'ISSUE SCORE from EIKON'!DG253)+('WEIGHTED from Refinitive'!$B$14*'ISSUE SCORE from EIKON'!DV253)+('WEIGHTED from Refinitive'!$B$15*'ISSUE SCORE from EIKON'!EK253)+('ISSUE SCORE from EIKON'!EZ253*'WEIGHTED from Refinitive'!$B$16)</f>
        <v>30.003897021058023</v>
      </c>
    </row>
    <row r="19" spans="1:16" ht="15">
      <c r="A19" s="1" t="str">
        <f>'ISSUE SCORE from EIKON'!B268</f>
        <v>McCormick &amp; Company Inc</v>
      </c>
      <c r="B19" s="1">
        <f>('WEIGHTED from Refinitive'!$B$3*'ISSUE SCORE from EIKON'!G254)+(2/3*'WEIGHTED from Refinitive'!$B$4*'ISSUE SCORE from EIKON'!V254)+('WEIGHTED from Refinitive'!$B$5*'ISSUE SCORE from EIKON'!AK254)+(1/3*'WEIGHTED from Refinitive'!$B$8*'ISSUE SCORE from EIKON'!AZ254)+('WEIGHTED from Refinitive'!$B$9*'ISSUE SCORE from EIKON'!BO254)+('WEIGHTED from Refinitive'!$B$10*'ISSUE SCORE from EIKON'!CD254)+('WEIGHTED from Refinitive'!$B$11*4/5*'ISSUE SCORE from EIKON'!CS254)+('WEIGHTED from Refinitive'!$B$14*'ISSUE SCORE from EIKON'!DH254)+('WEIGHTED from Refinitive'!$B$15*'ISSUE SCORE from EIKON'!DW254)+('ISSUE SCORE from EIKON'!EL254*'WEIGHTED from Refinitive'!$B$16)</f>
        <v>39.202308062502794</v>
      </c>
      <c r="C19" s="1">
        <f>('WEIGHTED from Refinitive'!$B$3*'ISSUE SCORE from EIKON'!H254)+(2/3*'WEIGHTED from Refinitive'!$B$4*'ISSUE SCORE from EIKON'!W254)+('WEIGHTED from Refinitive'!$B$5*'ISSUE SCORE from EIKON'!AL254)+(1/3*'WEIGHTED from Refinitive'!$B$8*'ISSUE SCORE from EIKON'!BA254)+('WEIGHTED from Refinitive'!$B$9*'ISSUE SCORE from EIKON'!BP254)+('WEIGHTED from Refinitive'!$B$10*'ISSUE SCORE from EIKON'!CE254)+('WEIGHTED from Refinitive'!$B$11*4/5*'ISSUE SCORE from EIKON'!CT254)+('WEIGHTED from Refinitive'!$B$14*'ISSUE SCORE from EIKON'!DI254)+('WEIGHTED from Refinitive'!$B$15*'ISSUE SCORE from EIKON'!DX254)+('ISSUE SCORE from EIKON'!EM254*'WEIGHTED from Refinitive'!$B$16)</f>
        <v>36.13910224366073</v>
      </c>
      <c r="D19" s="1">
        <f>('WEIGHTED from Refinitive'!$B$3*'ISSUE SCORE from EIKON'!I254)+(2/3*'WEIGHTED from Refinitive'!$B$4*'ISSUE SCORE from EIKON'!X254)+('WEIGHTED from Refinitive'!$B$5*'ISSUE SCORE from EIKON'!AM254)+(1/3*'WEIGHTED from Refinitive'!$B$8*'ISSUE SCORE from EIKON'!BB254)+('WEIGHTED from Refinitive'!$B$9*'ISSUE SCORE from EIKON'!BQ254)+('WEIGHTED from Refinitive'!$B$10*'ISSUE SCORE from EIKON'!CF254)+('WEIGHTED from Refinitive'!$B$11*4/5*'ISSUE SCORE from EIKON'!CU254)+('WEIGHTED from Refinitive'!$B$14*'ISSUE SCORE from EIKON'!DJ254)+('WEIGHTED from Refinitive'!$B$15*'ISSUE SCORE from EIKON'!DY254)+('ISSUE SCORE from EIKON'!EN254*'WEIGHTED from Refinitive'!$B$16)</f>
        <v>0</v>
      </c>
      <c r="E19" s="1">
        <f>('WEIGHTED from Refinitive'!$B$3*'ISSUE SCORE from EIKON'!J254)+(2/3*'WEIGHTED from Refinitive'!$B$4*'ISSUE SCORE from EIKON'!Y254)+('WEIGHTED from Refinitive'!$B$5*'ISSUE SCORE from EIKON'!AN254)+(1/3*'WEIGHTED from Refinitive'!$B$8*'ISSUE SCORE from EIKON'!BC254)+('WEIGHTED from Refinitive'!$B$9*'ISSUE SCORE from EIKON'!BR254)+('WEIGHTED from Refinitive'!$B$10*'ISSUE SCORE from EIKON'!CG254)+('WEIGHTED from Refinitive'!$B$11*4/5*'ISSUE SCORE from EIKON'!CV254)+('WEIGHTED from Refinitive'!$B$14*'ISSUE SCORE from EIKON'!DK254)+('WEIGHTED from Refinitive'!$B$15*'ISSUE SCORE from EIKON'!DZ254)+('ISSUE SCORE from EIKON'!EO254*'WEIGHTED from Refinitive'!$B$16)</f>
        <v>0</v>
      </c>
      <c r="F19" s="1">
        <f>('WEIGHTED from Refinitive'!$B$3*'ISSUE SCORE from EIKON'!K254)+(2/3*'WEIGHTED from Refinitive'!$B$4*'ISSUE SCORE from EIKON'!Z254)+('WEIGHTED from Refinitive'!$B$5*'ISSUE SCORE from EIKON'!AO254)+(1/3*'WEIGHTED from Refinitive'!$B$8*'ISSUE SCORE from EIKON'!BD254)+('WEIGHTED from Refinitive'!$B$9*'ISSUE SCORE from EIKON'!BS254)+('WEIGHTED from Refinitive'!$B$10*'ISSUE SCORE from EIKON'!CH254)+('WEIGHTED from Refinitive'!$B$11*4/5*'ISSUE SCORE from EIKON'!CW254)+('WEIGHTED from Refinitive'!$B$14*'ISSUE SCORE from EIKON'!DL254)+('WEIGHTED from Refinitive'!$B$15*'ISSUE SCORE from EIKON'!EA254)+('ISSUE SCORE from EIKON'!EP254*'WEIGHTED from Refinitive'!$B$16)</f>
        <v>0</v>
      </c>
      <c r="G19" s="1">
        <f>('WEIGHTED from Refinitive'!$B$3*'ISSUE SCORE from EIKON'!L254)+(2/3*'WEIGHTED from Refinitive'!$B$4*'ISSUE SCORE from EIKON'!AA254)+('WEIGHTED from Refinitive'!$B$5*'ISSUE SCORE from EIKON'!AP254)+(1/3*'WEIGHTED from Refinitive'!$B$8*'ISSUE SCORE from EIKON'!BE254)+('WEIGHTED from Refinitive'!$B$9*'ISSUE SCORE from EIKON'!BT254)+('WEIGHTED from Refinitive'!$B$10*'ISSUE SCORE from EIKON'!CI254)+('WEIGHTED from Refinitive'!$B$11*4/5*'ISSUE SCORE from EIKON'!CX254)+('WEIGHTED from Refinitive'!$B$14*'ISSUE SCORE from EIKON'!DM254)+('WEIGHTED from Refinitive'!$B$15*'ISSUE SCORE from EIKON'!EB254)+('ISSUE SCORE from EIKON'!EQ254*'WEIGHTED from Refinitive'!$B$16)</f>
        <v>0</v>
      </c>
      <c r="H19" s="1">
        <f>('WEIGHTED from Refinitive'!$B$3*'ISSUE SCORE from EIKON'!M254)+(2/3*'WEIGHTED from Refinitive'!$B$4*'ISSUE SCORE from EIKON'!AB254)+('WEIGHTED from Refinitive'!$B$5*'ISSUE SCORE from EIKON'!AQ254)+(1/3*'WEIGHTED from Refinitive'!$B$8*'ISSUE SCORE from EIKON'!BF254)+('WEIGHTED from Refinitive'!$B$9*'ISSUE SCORE from EIKON'!BU254)+('WEIGHTED from Refinitive'!$B$10*'ISSUE SCORE from EIKON'!CJ254)+('WEIGHTED from Refinitive'!$B$11*4/5*'ISSUE SCORE from EIKON'!CY254)+('WEIGHTED from Refinitive'!$B$14*'ISSUE SCORE from EIKON'!DN254)+('WEIGHTED from Refinitive'!$B$15*'ISSUE SCORE from EIKON'!EC254)+('ISSUE SCORE from EIKON'!ER254*'WEIGHTED from Refinitive'!$B$16)</f>
        <v>0</v>
      </c>
      <c r="I19" s="1">
        <f>('WEIGHTED from Refinitive'!$B$3*'ISSUE SCORE from EIKON'!N254)+(2/3*'WEIGHTED from Refinitive'!$B$4*'ISSUE SCORE from EIKON'!AC254)+('WEIGHTED from Refinitive'!$B$5*'ISSUE SCORE from EIKON'!AR254)+(1/3*'WEIGHTED from Refinitive'!$B$8*'ISSUE SCORE from EIKON'!BG254)+('WEIGHTED from Refinitive'!$B$9*'ISSUE SCORE from EIKON'!BV254)+('WEIGHTED from Refinitive'!$B$10*'ISSUE SCORE from EIKON'!CK254)+('WEIGHTED from Refinitive'!$B$11*4/5*'ISSUE SCORE from EIKON'!CZ254)+('WEIGHTED from Refinitive'!$B$14*'ISSUE SCORE from EIKON'!DO254)+('WEIGHTED from Refinitive'!$B$15*'ISSUE SCORE from EIKON'!ED254)+('ISSUE SCORE from EIKON'!ES254*'WEIGHTED from Refinitive'!$B$16)</f>
        <v>0</v>
      </c>
      <c r="J19" s="1">
        <f>('WEIGHTED from Refinitive'!$B$3*'ISSUE SCORE from EIKON'!O254)+(2/3*'WEIGHTED from Refinitive'!$B$4*'ISSUE SCORE from EIKON'!AD254)+('WEIGHTED from Refinitive'!$B$5*'ISSUE SCORE from EIKON'!AS254)+(1/3*'WEIGHTED from Refinitive'!$B$8*'ISSUE SCORE from EIKON'!BH254)+('WEIGHTED from Refinitive'!$B$9*'ISSUE SCORE from EIKON'!BW254)+('WEIGHTED from Refinitive'!$B$10*'ISSUE SCORE from EIKON'!CL254)+('WEIGHTED from Refinitive'!$B$11*4/5*'ISSUE SCORE from EIKON'!DA254)+('WEIGHTED from Refinitive'!$B$14*'ISSUE SCORE from EIKON'!DP254)+('WEIGHTED from Refinitive'!$B$15*'ISSUE SCORE from EIKON'!EE254)+('ISSUE SCORE from EIKON'!ET254*'WEIGHTED from Refinitive'!$B$16)</f>
        <v>0</v>
      </c>
      <c r="K19" s="1">
        <f>('WEIGHTED from Refinitive'!$B$3*'ISSUE SCORE from EIKON'!P254)+(2/3*'WEIGHTED from Refinitive'!$B$4*'ISSUE SCORE from EIKON'!AE254)+('WEIGHTED from Refinitive'!$B$5*'ISSUE SCORE from EIKON'!AT254)+(1/3*'WEIGHTED from Refinitive'!$B$8*'ISSUE SCORE from EIKON'!BI254)+('WEIGHTED from Refinitive'!$B$9*'ISSUE SCORE from EIKON'!BX254)+('WEIGHTED from Refinitive'!$B$10*'ISSUE SCORE from EIKON'!CM254)+('WEIGHTED from Refinitive'!$B$11*4/5*'ISSUE SCORE from EIKON'!DB254)+('WEIGHTED from Refinitive'!$B$14*'ISSUE SCORE from EIKON'!DQ254)+('WEIGHTED from Refinitive'!$B$15*'ISSUE SCORE from EIKON'!EF254)+('ISSUE SCORE from EIKON'!EU254*'WEIGHTED from Refinitive'!$B$16)</f>
        <v>0</v>
      </c>
      <c r="L19" s="1">
        <f>('WEIGHTED from Refinitive'!$B$3*'ISSUE SCORE from EIKON'!Q254)+(2/3*'WEIGHTED from Refinitive'!$B$4*'ISSUE SCORE from EIKON'!AF254)+('WEIGHTED from Refinitive'!$B$5*'ISSUE SCORE from EIKON'!AU254)+(1/3*'WEIGHTED from Refinitive'!$B$8*'ISSUE SCORE from EIKON'!BJ254)+('WEIGHTED from Refinitive'!$B$9*'ISSUE SCORE from EIKON'!BY254)+('WEIGHTED from Refinitive'!$B$10*'ISSUE SCORE from EIKON'!CN254)+('WEIGHTED from Refinitive'!$B$11*4/5*'ISSUE SCORE from EIKON'!DC254)+('WEIGHTED from Refinitive'!$B$14*'ISSUE SCORE from EIKON'!DR254)+('WEIGHTED from Refinitive'!$B$15*'ISSUE SCORE from EIKON'!EG254)+('ISSUE SCORE from EIKON'!EV254*'WEIGHTED from Refinitive'!$B$16)</f>
        <v>0</v>
      </c>
      <c r="M19" s="1">
        <f>('WEIGHTED from Refinitive'!$B$3*'ISSUE SCORE from EIKON'!R254)+(2/3*'WEIGHTED from Refinitive'!$B$4*'ISSUE SCORE from EIKON'!AG254)+('WEIGHTED from Refinitive'!$B$5*'ISSUE SCORE from EIKON'!AV254)+(1/3*'WEIGHTED from Refinitive'!$B$8*'ISSUE SCORE from EIKON'!BK254)+('WEIGHTED from Refinitive'!$B$9*'ISSUE SCORE from EIKON'!BZ254)+('WEIGHTED from Refinitive'!$B$10*'ISSUE SCORE from EIKON'!CO254)+('WEIGHTED from Refinitive'!$B$11*4/5*'ISSUE SCORE from EIKON'!DD254)+('WEIGHTED from Refinitive'!$B$14*'ISSUE SCORE from EIKON'!DS254)+('WEIGHTED from Refinitive'!$B$15*'ISSUE SCORE from EIKON'!EH254)+('ISSUE SCORE from EIKON'!EW254*'WEIGHTED from Refinitive'!$B$16)</f>
        <v>0</v>
      </c>
      <c r="N19" s="1">
        <f>('WEIGHTED from Refinitive'!$B$3*'ISSUE SCORE from EIKON'!S254)+(2/3*'WEIGHTED from Refinitive'!$B$4*'ISSUE SCORE from EIKON'!AH254)+('WEIGHTED from Refinitive'!$B$5*'ISSUE SCORE from EIKON'!AW254)+(1/3*'WEIGHTED from Refinitive'!$B$8*'ISSUE SCORE from EIKON'!BL254)+('WEIGHTED from Refinitive'!$B$9*'ISSUE SCORE from EIKON'!CA254)+('WEIGHTED from Refinitive'!$B$10*'ISSUE SCORE from EIKON'!CP254)+('WEIGHTED from Refinitive'!$B$11*4/5*'ISSUE SCORE from EIKON'!DE254)+('WEIGHTED from Refinitive'!$B$14*'ISSUE SCORE from EIKON'!DT254)+('WEIGHTED from Refinitive'!$B$15*'ISSUE SCORE from EIKON'!EI254)+('ISSUE SCORE from EIKON'!EX254*'WEIGHTED from Refinitive'!$B$16)</f>
        <v>0</v>
      </c>
      <c r="O19" s="1">
        <f>('WEIGHTED from Refinitive'!$B$3*'ISSUE SCORE from EIKON'!T254)+(2/3*'WEIGHTED from Refinitive'!$B$4*'ISSUE SCORE from EIKON'!AI254)+('WEIGHTED from Refinitive'!$B$5*'ISSUE SCORE from EIKON'!AX254)+(1/3*'WEIGHTED from Refinitive'!$B$8*'ISSUE SCORE from EIKON'!BM254)+('WEIGHTED from Refinitive'!$B$9*'ISSUE SCORE from EIKON'!CB254)+('WEIGHTED from Refinitive'!$B$10*'ISSUE SCORE from EIKON'!CQ254)+('WEIGHTED from Refinitive'!$B$11*4/5*'ISSUE SCORE from EIKON'!DF254)+('WEIGHTED from Refinitive'!$B$14*'ISSUE SCORE from EIKON'!DU254)+('WEIGHTED from Refinitive'!$B$15*'ISSUE SCORE from EIKON'!EJ254)+('ISSUE SCORE from EIKON'!EY254*'WEIGHTED from Refinitive'!$B$16)</f>
        <v>0</v>
      </c>
      <c r="P19" s="1">
        <f>('WEIGHTED from Refinitive'!$B$3*'ISSUE SCORE from EIKON'!U254)+(2/3*'WEIGHTED from Refinitive'!$B$4*'ISSUE SCORE from EIKON'!AJ254)+('WEIGHTED from Refinitive'!$B$5*'ISSUE SCORE from EIKON'!AY254)+(1/3*'WEIGHTED from Refinitive'!$B$8*'ISSUE SCORE from EIKON'!BN254)+('WEIGHTED from Refinitive'!$B$9*'ISSUE SCORE from EIKON'!CC254)+('WEIGHTED from Refinitive'!$B$10*'ISSUE SCORE from EIKON'!CR254)+('WEIGHTED from Refinitive'!$B$11*4/5*'ISSUE SCORE from EIKON'!DG254)+('WEIGHTED from Refinitive'!$B$14*'ISSUE SCORE from EIKON'!DV254)+('WEIGHTED from Refinitive'!$B$15*'ISSUE SCORE from EIKON'!EK254)+('ISSUE SCORE from EIKON'!EZ254*'WEIGHTED from Refinitive'!$B$16)</f>
        <v>0</v>
      </c>
    </row>
    <row r="20" spans="1:16" ht="15">
      <c r="A20" s="1" t="str">
        <f>'ISSUE SCORE from EIKON'!B269</f>
        <v>Martin Marietta Materials Inc</v>
      </c>
      <c r="B20" s="1">
        <f>('WEIGHTED from Refinitive'!$B$3*'ISSUE SCORE from EIKON'!G255)+(2/3*'WEIGHTED from Refinitive'!$B$4*'ISSUE SCORE from EIKON'!V255)+('WEIGHTED from Refinitive'!$B$5*'ISSUE SCORE from EIKON'!AK255)+(1/3*'WEIGHTED from Refinitive'!$B$8*'ISSUE SCORE from EIKON'!AZ255)+('WEIGHTED from Refinitive'!$B$9*'ISSUE SCORE from EIKON'!BO255)+('WEIGHTED from Refinitive'!$B$10*'ISSUE SCORE from EIKON'!CD255)+('WEIGHTED from Refinitive'!$B$11*4/5*'ISSUE SCORE from EIKON'!CS255)+('WEIGHTED from Refinitive'!$B$14*'ISSUE SCORE from EIKON'!DH255)+('WEIGHTED from Refinitive'!$B$15*'ISSUE SCORE from EIKON'!DW255)+('ISSUE SCORE from EIKON'!EL255*'WEIGHTED from Refinitive'!$B$16)</f>
        <v>55.838016621743009</v>
      </c>
      <c r="C20" s="1">
        <f>('WEIGHTED from Refinitive'!$B$3*'ISSUE SCORE from EIKON'!H255)+(2/3*'WEIGHTED from Refinitive'!$B$4*'ISSUE SCORE from EIKON'!W255)+('WEIGHTED from Refinitive'!$B$5*'ISSUE SCORE from EIKON'!AL255)+(1/3*'WEIGHTED from Refinitive'!$B$8*'ISSUE SCORE from EIKON'!BA255)+('WEIGHTED from Refinitive'!$B$9*'ISSUE SCORE from EIKON'!BP255)+('WEIGHTED from Refinitive'!$B$10*'ISSUE SCORE from EIKON'!CE255)+('WEIGHTED from Refinitive'!$B$11*4/5*'ISSUE SCORE from EIKON'!CT255)+('WEIGHTED from Refinitive'!$B$14*'ISSUE SCORE from EIKON'!DI255)+('WEIGHTED from Refinitive'!$B$15*'ISSUE SCORE from EIKON'!DX255)+('ISSUE SCORE from EIKON'!EM255*'WEIGHTED from Refinitive'!$B$16)</f>
        <v>58.103483606557333</v>
      </c>
      <c r="D20" s="1">
        <f>('WEIGHTED from Refinitive'!$B$3*'ISSUE SCORE from EIKON'!I255)+(2/3*'WEIGHTED from Refinitive'!$B$4*'ISSUE SCORE from EIKON'!X255)+('WEIGHTED from Refinitive'!$B$5*'ISSUE SCORE from EIKON'!AM255)+(1/3*'WEIGHTED from Refinitive'!$B$8*'ISSUE SCORE from EIKON'!BB255)+('WEIGHTED from Refinitive'!$B$9*'ISSUE SCORE from EIKON'!BQ255)+('WEIGHTED from Refinitive'!$B$10*'ISSUE SCORE from EIKON'!CF255)+('WEIGHTED from Refinitive'!$B$11*4/5*'ISSUE SCORE from EIKON'!CU255)+('WEIGHTED from Refinitive'!$B$14*'ISSUE SCORE from EIKON'!DJ255)+('WEIGHTED from Refinitive'!$B$15*'ISSUE SCORE from EIKON'!DY255)+('ISSUE SCORE from EIKON'!EN255*'WEIGHTED from Refinitive'!$B$16)</f>
        <v>55.281147540983575</v>
      </c>
      <c r="E20" s="1">
        <f>('WEIGHTED from Refinitive'!$B$3*'ISSUE SCORE from EIKON'!J255)+(2/3*'WEIGHTED from Refinitive'!$B$4*'ISSUE SCORE from EIKON'!Y255)+('WEIGHTED from Refinitive'!$B$5*'ISSUE SCORE from EIKON'!AN255)+(1/3*'WEIGHTED from Refinitive'!$B$8*'ISSUE SCORE from EIKON'!BC255)+('WEIGHTED from Refinitive'!$B$9*'ISSUE SCORE from EIKON'!BR255)+('WEIGHTED from Refinitive'!$B$10*'ISSUE SCORE from EIKON'!CG255)+('WEIGHTED from Refinitive'!$B$11*4/5*'ISSUE SCORE from EIKON'!CV255)+('WEIGHTED from Refinitive'!$B$14*'ISSUE SCORE from EIKON'!DK255)+('WEIGHTED from Refinitive'!$B$15*'ISSUE SCORE from EIKON'!DZ255)+('ISSUE SCORE from EIKON'!EO255*'WEIGHTED from Refinitive'!$B$16)</f>
        <v>52.523364423494762</v>
      </c>
      <c r="F20" s="1">
        <f>('WEIGHTED from Refinitive'!$B$3*'ISSUE SCORE from EIKON'!K255)+(2/3*'WEIGHTED from Refinitive'!$B$4*'ISSUE SCORE from EIKON'!Z255)+('WEIGHTED from Refinitive'!$B$5*'ISSUE SCORE from EIKON'!AO255)+(1/3*'WEIGHTED from Refinitive'!$B$8*'ISSUE SCORE from EIKON'!BD255)+('WEIGHTED from Refinitive'!$B$9*'ISSUE SCORE from EIKON'!BS255)+('WEIGHTED from Refinitive'!$B$10*'ISSUE SCORE from EIKON'!CH255)+('WEIGHTED from Refinitive'!$B$11*4/5*'ISSUE SCORE from EIKON'!CW255)+('WEIGHTED from Refinitive'!$B$14*'ISSUE SCORE from EIKON'!DL255)+('WEIGHTED from Refinitive'!$B$15*'ISSUE SCORE from EIKON'!EA255)+('ISSUE SCORE from EIKON'!EP255*'WEIGHTED from Refinitive'!$B$16)</f>
        <v>51.241717752234969</v>
      </c>
      <c r="G20" s="1">
        <f>('WEIGHTED from Refinitive'!$B$3*'ISSUE SCORE from EIKON'!L255)+(2/3*'WEIGHTED from Refinitive'!$B$4*'ISSUE SCORE from EIKON'!AA255)+('WEIGHTED from Refinitive'!$B$5*'ISSUE SCORE from EIKON'!AP255)+(1/3*'WEIGHTED from Refinitive'!$B$8*'ISSUE SCORE from EIKON'!BE255)+('WEIGHTED from Refinitive'!$B$9*'ISSUE SCORE from EIKON'!BT255)+('WEIGHTED from Refinitive'!$B$10*'ISSUE SCORE from EIKON'!CI255)+('WEIGHTED from Refinitive'!$B$11*4/5*'ISSUE SCORE from EIKON'!CX255)+('WEIGHTED from Refinitive'!$B$14*'ISSUE SCORE from EIKON'!DM255)+('WEIGHTED from Refinitive'!$B$15*'ISSUE SCORE from EIKON'!EB255)+('ISSUE SCORE from EIKON'!EQ255*'WEIGHTED from Refinitive'!$B$16)</f>
        <v>52.962855434493726</v>
      </c>
      <c r="H20" s="1">
        <f>('WEIGHTED from Refinitive'!$B$3*'ISSUE SCORE from EIKON'!M255)+(2/3*'WEIGHTED from Refinitive'!$B$4*'ISSUE SCORE from EIKON'!AB255)+('WEIGHTED from Refinitive'!$B$5*'ISSUE SCORE from EIKON'!AQ255)+(1/3*'WEIGHTED from Refinitive'!$B$8*'ISSUE SCORE from EIKON'!BF255)+('WEIGHTED from Refinitive'!$B$9*'ISSUE SCORE from EIKON'!BU255)+('WEIGHTED from Refinitive'!$B$10*'ISSUE SCORE from EIKON'!CJ255)+('WEIGHTED from Refinitive'!$B$11*4/5*'ISSUE SCORE from EIKON'!CY255)+('WEIGHTED from Refinitive'!$B$14*'ISSUE SCORE from EIKON'!DN255)+('WEIGHTED from Refinitive'!$B$15*'ISSUE SCORE from EIKON'!EC255)+('ISSUE SCORE from EIKON'!ER255*'WEIGHTED from Refinitive'!$B$16)</f>
        <v>52.897053140096588</v>
      </c>
      <c r="I20" s="1">
        <f>('WEIGHTED from Refinitive'!$B$3*'ISSUE SCORE from EIKON'!N255)+(2/3*'WEIGHTED from Refinitive'!$B$4*'ISSUE SCORE from EIKON'!AC255)+('WEIGHTED from Refinitive'!$B$5*'ISSUE SCORE from EIKON'!AR255)+(1/3*'WEIGHTED from Refinitive'!$B$8*'ISSUE SCORE from EIKON'!BG255)+('WEIGHTED from Refinitive'!$B$9*'ISSUE SCORE from EIKON'!BV255)+('WEIGHTED from Refinitive'!$B$10*'ISSUE SCORE from EIKON'!CK255)+('WEIGHTED from Refinitive'!$B$11*4/5*'ISSUE SCORE from EIKON'!CZ255)+('WEIGHTED from Refinitive'!$B$14*'ISSUE SCORE from EIKON'!DO255)+('WEIGHTED from Refinitive'!$B$15*'ISSUE SCORE from EIKON'!ED255)+('ISSUE SCORE from EIKON'!ES255*'WEIGHTED from Refinitive'!$B$16)</f>
        <v>47.277408947901627</v>
      </c>
      <c r="J20" s="1">
        <f>('WEIGHTED from Refinitive'!$B$3*'ISSUE SCORE from EIKON'!O255)+(2/3*'WEIGHTED from Refinitive'!$B$4*'ISSUE SCORE from EIKON'!AD255)+('WEIGHTED from Refinitive'!$B$5*'ISSUE SCORE from EIKON'!AS255)+(1/3*'WEIGHTED from Refinitive'!$B$8*'ISSUE SCORE from EIKON'!BH255)+('WEIGHTED from Refinitive'!$B$9*'ISSUE SCORE from EIKON'!BW255)+('WEIGHTED from Refinitive'!$B$10*'ISSUE SCORE from EIKON'!CL255)+('WEIGHTED from Refinitive'!$B$11*4/5*'ISSUE SCORE from EIKON'!DA255)+('WEIGHTED from Refinitive'!$B$14*'ISSUE SCORE from EIKON'!DP255)+('WEIGHTED from Refinitive'!$B$15*'ISSUE SCORE from EIKON'!EE255)+('ISSUE SCORE from EIKON'!ET255*'WEIGHTED from Refinitive'!$B$16)</f>
        <v>47.960212862318834</v>
      </c>
      <c r="K20" s="1">
        <f>('WEIGHTED from Refinitive'!$B$3*'ISSUE SCORE from EIKON'!P255)+(2/3*'WEIGHTED from Refinitive'!$B$4*'ISSUE SCORE from EIKON'!AE255)+('WEIGHTED from Refinitive'!$B$5*'ISSUE SCORE from EIKON'!AT255)+(1/3*'WEIGHTED from Refinitive'!$B$8*'ISSUE SCORE from EIKON'!BI255)+('WEIGHTED from Refinitive'!$B$9*'ISSUE SCORE from EIKON'!BX255)+('WEIGHTED from Refinitive'!$B$10*'ISSUE SCORE from EIKON'!CM255)+('WEIGHTED from Refinitive'!$B$11*4/5*'ISSUE SCORE from EIKON'!DB255)+('WEIGHTED from Refinitive'!$B$14*'ISSUE SCORE from EIKON'!DQ255)+('WEIGHTED from Refinitive'!$B$15*'ISSUE SCORE from EIKON'!EF255)+('ISSUE SCORE from EIKON'!EU255*'WEIGHTED from Refinitive'!$B$16)</f>
        <v>0</v>
      </c>
      <c r="L20" s="1">
        <f>('WEIGHTED from Refinitive'!$B$3*'ISSUE SCORE from EIKON'!Q255)+(2/3*'WEIGHTED from Refinitive'!$B$4*'ISSUE SCORE from EIKON'!AF255)+('WEIGHTED from Refinitive'!$B$5*'ISSUE SCORE from EIKON'!AU255)+(1/3*'WEIGHTED from Refinitive'!$B$8*'ISSUE SCORE from EIKON'!BJ255)+('WEIGHTED from Refinitive'!$B$9*'ISSUE SCORE from EIKON'!BY255)+('WEIGHTED from Refinitive'!$B$10*'ISSUE SCORE from EIKON'!CN255)+('WEIGHTED from Refinitive'!$B$11*4/5*'ISSUE SCORE from EIKON'!DC255)+('WEIGHTED from Refinitive'!$B$14*'ISSUE SCORE from EIKON'!DR255)+('WEIGHTED from Refinitive'!$B$15*'ISSUE SCORE from EIKON'!EG255)+('ISSUE SCORE from EIKON'!EV255*'WEIGHTED from Refinitive'!$B$16)</f>
        <v>0</v>
      </c>
      <c r="M20" s="1">
        <f>('WEIGHTED from Refinitive'!$B$3*'ISSUE SCORE from EIKON'!R255)+(2/3*'WEIGHTED from Refinitive'!$B$4*'ISSUE SCORE from EIKON'!AG255)+('WEIGHTED from Refinitive'!$B$5*'ISSUE SCORE from EIKON'!AV255)+(1/3*'WEIGHTED from Refinitive'!$B$8*'ISSUE SCORE from EIKON'!BK255)+('WEIGHTED from Refinitive'!$B$9*'ISSUE SCORE from EIKON'!BZ255)+('WEIGHTED from Refinitive'!$B$10*'ISSUE SCORE from EIKON'!CO255)+('WEIGHTED from Refinitive'!$B$11*4/5*'ISSUE SCORE from EIKON'!DD255)+('WEIGHTED from Refinitive'!$B$14*'ISSUE SCORE from EIKON'!DS255)+('WEIGHTED from Refinitive'!$B$15*'ISSUE SCORE from EIKON'!EH255)+('ISSUE SCORE from EIKON'!EW255*'WEIGHTED from Refinitive'!$B$16)</f>
        <v>0</v>
      </c>
      <c r="N20" s="1">
        <f>('WEIGHTED from Refinitive'!$B$3*'ISSUE SCORE from EIKON'!S255)+(2/3*'WEIGHTED from Refinitive'!$B$4*'ISSUE SCORE from EIKON'!AH255)+('WEIGHTED from Refinitive'!$B$5*'ISSUE SCORE from EIKON'!AW255)+(1/3*'WEIGHTED from Refinitive'!$B$8*'ISSUE SCORE from EIKON'!BL255)+('WEIGHTED from Refinitive'!$B$9*'ISSUE SCORE from EIKON'!CA255)+('WEIGHTED from Refinitive'!$B$10*'ISSUE SCORE from EIKON'!CP255)+('WEIGHTED from Refinitive'!$B$11*4/5*'ISSUE SCORE from EIKON'!DE255)+('WEIGHTED from Refinitive'!$B$14*'ISSUE SCORE from EIKON'!DT255)+('WEIGHTED from Refinitive'!$B$15*'ISSUE SCORE from EIKON'!EI255)+('ISSUE SCORE from EIKON'!EX255*'WEIGHTED from Refinitive'!$B$16)</f>
        <v>0</v>
      </c>
      <c r="O20" s="1">
        <f>('WEIGHTED from Refinitive'!$B$3*'ISSUE SCORE from EIKON'!T255)+(2/3*'WEIGHTED from Refinitive'!$B$4*'ISSUE SCORE from EIKON'!AI255)+('WEIGHTED from Refinitive'!$B$5*'ISSUE SCORE from EIKON'!AX255)+(1/3*'WEIGHTED from Refinitive'!$B$8*'ISSUE SCORE from EIKON'!BM255)+('WEIGHTED from Refinitive'!$B$9*'ISSUE SCORE from EIKON'!CB255)+('WEIGHTED from Refinitive'!$B$10*'ISSUE SCORE from EIKON'!CQ255)+('WEIGHTED from Refinitive'!$B$11*4/5*'ISSUE SCORE from EIKON'!DF255)+('WEIGHTED from Refinitive'!$B$14*'ISSUE SCORE from EIKON'!DU255)+('WEIGHTED from Refinitive'!$B$15*'ISSUE SCORE from EIKON'!EJ255)+('ISSUE SCORE from EIKON'!EY255*'WEIGHTED from Refinitive'!$B$16)</f>
        <v>0</v>
      </c>
      <c r="P20" s="1">
        <f>('WEIGHTED from Refinitive'!$B$3*'ISSUE SCORE from EIKON'!U255)+(2/3*'WEIGHTED from Refinitive'!$B$4*'ISSUE SCORE from EIKON'!AJ255)+('WEIGHTED from Refinitive'!$B$5*'ISSUE SCORE from EIKON'!AY255)+(1/3*'WEIGHTED from Refinitive'!$B$8*'ISSUE SCORE from EIKON'!BN255)+('WEIGHTED from Refinitive'!$B$9*'ISSUE SCORE from EIKON'!CC255)+('WEIGHTED from Refinitive'!$B$10*'ISSUE SCORE from EIKON'!CR255)+('WEIGHTED from Refinitive'!$B$11*4/5*'ISSUE SCORE from EIKON'!DG255)+('WEIGHTED from Refinitive'!$B$14*'ISSUE SCORE from EIKON'!DV255)+('WEIGHTED from Refinitive'!$B$15*'ISSUE SCORE from EIKON'!EK255)+('ISSUE SCORE from EIKON'!EZ255*'WEIGHTED from Refinitive'!$B$16)</f>
        <v>0</v>
      </c>
    </row>
    <row r="21" spans="1:16" ht="15">
      <c r="A21" s="1" t="str">
        <f>'ISSUE SCORE from EIKON'!B270</f>
        <v>3M Co</v>
      </c>
      <c r="B21" s="1">
        <f>('WEIGHTED from Refinitive'!$B$3*'ISSUE SCORE from EIKON'!G256)+(2/3*'WEIGHTED from Refinitive'!$B$4*'ISSUE SCORE from EIKON'!V256)+('WEIGHTED from Refinitive'!$B$5*'ISSUE SCORE from EIKON'!AK256)+(1/3*'WEIGHTED from Refinitive'!$B$8*'ISSUE SCORE from EIKON'!AZ256)+('WEIGHTED from Refinitive'!$B$9*'ISSUE SCORE from EIKON'!BO256)+('WEIGHTED from Refinitive'!$B$10*'ISSUE SCORE from EIKON'!CD256)+('WEIGHTED from Refinitive'!$B$11*4/5*'ISSUE SCORE from EIKON'!CS256)+('WEIGHTED from Refinitive'!$B$14*'ISSUE SCORE from EIKON'!DH256)+('WEIGHTED from Refinitive'!$B$15*'ISSUE SCORE from EIKON'!DW256)+('ISSUE SCORE from EIKON'!EL256*'WEIGHTED from Refinitive'!$B$16)</f>
        <v>32.85396941627873</v>
      </c>
      <c r="C21" s="1">
        <f>('WEIGHTED from Refinitive'!$B$3*'ISSUE SCORE from EIKON'!H256)+(2/3*'WEIGHTED from Refinitive'!$B$4*'ISSUE SCORE from EIKON'!W256)+('WEIGHTED from Refinitive'!$B$5*'ISSUE SCORE from EIKON'!AL256)+(1/3*'WEIGHTED from Refinitive'!$B$8*'ISSUE SCORE from EIKON'!BA256)+('WEIGHTED from Refinitive'!$B$9*'ISSUE SCORE from EIKON'!BP256)+('WEIGHTED from Refinitive'!$B$10*'ISSUE SCORE from EIKON'!CE256)+('WEIGHTED from Refinitive'!$B$11*4/5*'ISSUE SCORE from EIKON'!CT256)+('WEIGHTED from Refinitive'!$B$14*'ISSUE SCORE from EIKON'!DI256)+('WEIGHTED from Refinitive'!$B$15*'ISSUE SCORE from EIKON'!DX256)+('ISSUE SCORE from EIKON'!EM256*'WEIGHTED from Refinitive'!$B$16)</f>
        <v>31.170413701120086</v>
      </c>
      <c r="D21" s="1">
        <f>('WEIGHTED from Refinitive'!$B$3*'ISSUE SCORE from EIKON'!I256)+(2/3*'WEIGHTED from Refinitive'!$B$4*'ISSUE SCORE from EIKON'!X256)+('WEIGHTED from Refinitive'!$B$5*'ISSUE SCORE from EIKON'!AM256)+(1/3*'WEIGHTED from Refinitive'!$B$8*'ISSUE SCORE from EIKON'!BB256)+('WEIGHTED from Refinitive'!$B$9*'ISSUE SCORE from EIKON'!BQ256)+('WEIGHTED from Refinitive'!$B$10*'ISSUE SCORE from EIKON'!CF256)+('WEIGHTED from Refinitive'!$B$11*4/5*'ISSUE SCORE from EIKON'!CU256)+('WEIGHTED from Refinitive'!$B$14*'ISSUE SCORE from EIKON'!DJ256)+('WEIGHTED from Refinitive'!$B$15*'ISSUE SCORE from EIKON'!DY256)+('ISSUE SCORE from EIKON'!EN256*'WEIGHTED from Refinitive'!$B$16)</f>
        <v>31.45882579416741</v>
      </c>
      <c r="E21" s="1">
        <f>('WEIGHTED from Refinitive'!$B$3*'ISSUE SCORE from EIKON'!J256)+(2/3*'WEIGHTED from Refinitive'!$B$4*'ISSUE SCORE from EIKON'!Y256)+('WEIGHTED from Refinitive'!$B$5*'ISSUE SCORE from EIKON'!AN256)+(1/3*'WEIGHTED from Refinitive'!$B$8*'ISSUE SCORE from EIKON'!BC256)+('WEIGHTED from Refinitive'!$B$9*'ISSUE SCORE from EIKON'!BR256)+('WEIGHTED from Refinitive'!$B$10*'ISSUE SCORE from EIKON'!CG256)+('WEIGHTED from Refinitive'!$B$11*4/5*'ISSUE SCORE from EIKON'!CV256)+('WEIGHTED from Refinitive'!$B$14*'ISSUE SCORE from EIKON'!DK256)+('WEIGHTED from Refinitive'!$B$15*'ISSUE SCORE from EIKON'!DZ256)+('ISSUE SCORE from EIKON'!EO256*'WEIGHTED from Refinitive'!$B$16)</f>
        <v>28.689907826438098</v>
      </c>
      <c r="F21" s="1">
        <f>('WEIGHTED from Refinitive'!$B$3*'ISSUE SCORE from EIKON'!K256)+(2/3*'WEIGHTED from Refinitive'!$B$4*'ISSUE SCORE from EIKON'!Z256)+('WEIGHTED from Refinitive'!$B$5*'ISSUE SCORE from EIKON'!AO256)+(1/3*'WEIGHTED from Refinitive'!$B$8*'ISSUE SCORE from EIKON'!BD256)+('WEIGHTED from Refinitive'!$B$9*'ISSUE SCORE from EIKON'!BS256)+('WEIGHTED from Refinitive'!$B$10*'ISSUE SCORE from EIKON'!CH256)+('WEIGHTED from Refinitive'!$B$11*4/5*'ISSUE SCORE from EIKON'!CW256)+('WEIGHTED from Refinitive'!$B$14*'ISSUE SCORE from EIKON'!DL256)+('WEIGHTED from Refinitive'!$B$15*'ISSUE SCORE from EIKON'!EA256)+('ISSUE SCORE from EIKON'!EP256*'WEIGHTED from Refinitive'!$B$16)</f>
        <v>0</v>
      </c>
      <c r="G21" s="1">
        <f>('WEIGHTED from Refinitive'!$B$3*'ISSUE SCORE from EIKON'!L256)+(2/3*'WEIGHTED from Refinitive'!$B$4*'ISSUE SCORE from EIKON'!AA256)+('WEIGHTED from Refinitive'!$B$5*'ISSUE SCORE from EIKON'!AP256)+(1/3*'WEIGHTED from Refinitive'!$B$8*'ISSUE SCORE from EIKON'!BE256)+('WEIGHTED from Refinitive'!$B$9*'ISSUE SCORE from EIKON'!BT256)+('WEIGHTED from Refinitive'!$B$10*'ISSUE SCORE from EIKON'!CI256)+('WEIGHTED from Refinitive'!$B$11*4/5*'ISSUE SCORE from EIKON'!CX256)+('WEIGHTED from Refinitive'!$B$14*'ISSUE SCORE from EIKON'!DM256)+('WEIGHTED from Refinitive'!$B$15*'ISSUE SCORE from EIKON'!EB256)+('ISSUE SCORE from EIKON'!EQ256*'WEIGHTED from Refinitive'!$B$16)</f>
        <v>0</v>
      </c>
      <c r="H21" s="1">
        <f>('WEIGHTED from Refinitive'!$B$3*'ISSUE SCORE from EIKON'!M256)+(2/3*'WEIGHTED from Refinitive'!$B$4*'ISSUE SCORE from EIKON'!AB256)+('WEIGHTED from Refinitive'!$B$5*'ISSUE SCORE from EIKON'!AQ256)+(1/3*'WEIGHTED from Refinitive'!$B$8*'ISSUE SCORE from EIKON'!BF256)+('WEIGHTED from Refinitive'!$B$9*'ISSUE SCORE from EIKON'!BU256)+('WEIGHTED from Refinitive'!$B$10*'ISSUE SCORE from EIKON'!CJ256)+('WEIGHTED from Refinitive'!$B$11*4/5*'ISSUE SCORE from EIKON'!CY256)+('WEIGHTED from Refinitive'!$B$14*'ISSUE SCORE from EIKON'!DN256)+('WEIGHTED from Refinitive'!$B$15*'ISSUE SCORE from EIKON'!EC256)+('ISSUE SCORE from EIKON'!ER256*'WEIGHTED from Refinitive'!$B$16)</f>
        <v>0</v>
      </c>
      <c r="I21" s="1">
        <f>('WEIGHTED from Refinitive'!$B$3*'ISSUE SCORE from EIKON'!N256)+(2/3*'WEIGHTED from Refinitive'!$B$4*'ISSUE SCORE from EIKON'!AC256)+('WEIGHTED from Refinitive'!$B$5*'ISSUE SCORE from EIKON'!AR256)+(1/3*'WEIGHTED from Refinitive'!$B$8*'ISSUE SCORE from EIKON'!BG256)+('WEIGHTED from Refinitive'!$B$9*'ISSUE SCORE from EIKON'!BV256)+('WEIGHTED from Refinitive'!$B$10*'ISSUE SCORE from EIKON'!CK256)+('WEIGHTED from Refinitive'!$B$11*4/5*'ISSUE SCORE from EIKON'!CZ256)+('WEIGHTED from Refinitive'!$B$14*'ISSUE SCORE from EIKON'!DO256)+('WEIGHTED from Refinitive'!$B$15*'ISSUE SCORE from EIKON'!ED256)+('ISSUE SCORE from EIKON'!ES256*'WEIGHTED from Refinitive'!$B$16)</f>
        <v>0</v>
      </c>
      <c r="J21" s="1">
        <f>('WEIGHTED from Refinitive'!$B$3*'ISSUE SCORE from EIKON'!O256)+(2/3*'WEIGHTED from Refinitive'!$B$4*'ISSUE SCORE from EIKON'!AD256)+('WEIGHTED from Refinitive'!$B$5*'ISSUE SCORE from EIKON'!AS256)+(1/3*'WEIGHTED from Refinitive'!$B$8*'ISSUE SCORE from EIKON'!BH256)+('WEIGHTED from Refinitive'!$B$9*'ISSUE SCORE from EIKON'!BW256)+('WEIGHTED from Refinitive'!$B$10*'ISSUE SCORE from EIKON'!CL256)+('WEIGHTED from Refinitive'!$B$11*4/5*'ISSUE SCORE from EIKON'!DA256)+('WEIGHTED from Refinitive'!$B$14*'ISSUE SCORE from EIKON'!DP256)+('WEIGHTED from Refinitive'!$B$15*'ISSUE SCORE from EIKON'!EE256)+('ISSUE SCORE from EIKON'!ET256*'WEIGHTED from Refinitive'!$B$16)</f>
        <v>0</v>
      </c>
      <c r="K21" s="1">
        <f>('WEIGHTED from Refinitive'!$B$3*'ISSUE SCORE from EIKON'!P256)+(2/3*'WEIGHTED from Refinitive'!$B$4*'ISSUE SCORE from EIKON'!AE256)+('WEIGHTED from Refinitive'!$B$5*'ISSUE SCORE from EIKON'!AT256)+(1/3*'WEIGHTED from Refinitive'!$B$8*'ISSUE SCORE from EIKON'!BI256)+('WEIGHTED from Refinitive'!$B$9*'ISSUE SCORE from EIKON'!BX256)+('WEIGHTED from Refinitive'!$B$10*'ISSUE SCORE from EIKON'!CM256)+('WEIGHTED from Refinitive'!$B$11*4/5*'ISSUE SCORE from EIKON'!DB256)+('WEIGHTED from Refinitive'!$B$14*'ISSUE SCORE from EIKON'!DQ256)+('WEIGHTED from Refinitive'!$B$15*'ISSUE SCORE from EIKON'!EF256)+('ISSUE SCORE from EIKON'!EU256*'WEIGHTED from Refinitive'!$B$16)</f>
        <v>0</v>
      </c>
      <c r="L21" s="1">
        <f>('WEIGHTED from Refinitive'!$B$3*'ISSUE SCORE from EIKON'!Q256)+(2/3*'WEIGHTED from Refinitive'!$B$4*'ISSUE SCORE from EIKON'!AF256)+('WEIGHTED from Refinitive'!$B$5*'ISSUE SCORE from EIKON'!AU256)+(1/3*'WEIGHTED from Refinitive'!$B$8*'ISSUE SCORE from EIKON'!BJ256)+('WEIGHTED from Refinitive'!$B$9*'ISSUE SCORE from EIKON'!BY256)+('WEIGHTED from Refinitive'!$B$10*'ISSUE SCORE from EIKON'!CN256)+('WEIGHTED from Refinitive'!$B$11*4/5*'ISSUE SCORE from EIKON'!DC256)+('WEIGHTED from Refinitive'!$B$14*'ISSUE SCORE from EIKON'!DR256)+('WEIGHTED from Refinitive'!$B$15*'ISSUE SCORE from EIKON'!EG256)+('ISSUE SCORE from EIKON'!EV256*'WEIGHTED from Refinitive'!$B$16)</f>
        <v>0</v>
      </c>
      <c r="M21" s="1">
        <f>('WEIGHTED from Refinitive'!$B$3*'ISSUE SCORE from EIKON'!R256)+(2/3*'WEIGHTED from Refinitive'!$B$4*'ISSUE SCORE from EIKON'!AG256)+('WEIGHTED from Refinitive'!$B$5*'ISSUE SCORE from EIKON'!AV256)+(1/3*'WEIGHTED from Refinitive'!$B$8*'ISSUE SCORE from EIKON'!BK256)+('WEIGHTED from Refinitive'!$B$9*'ISSUE SCORE from EIKON'!BZ256)+('WEIGHTED from Refinitive'!$B$10*'ISSUE SCORE from EIKON'!CO256)+('WEIGHTED from Refinitive'!$B$11*4/5*'ISSUE SCORE from EIKON'!DD256)+('WEIGHTED from Refinitive'!$B$14*'ISSUE SCORE from EIKON'!DS256)+('WEIGHTED from Refinitive'!$B$15*'ISSUE SCORE from EIKON'!EH256)+('ISSUE SCORE from EIKON'!EW256*'WEIGHTED from Refinitive'!$B$16)</f>
        <v>0</v>
      </c>
      <c r="N21" s="1">
        <f>('WEIGHTED from Refinitive'!$B$3*'ISSUE SCORE from EIKON'!S256)+(2/3*'WEIGHTED from Refinitive'!$B$4*'ISSUE SCORE from EIKON'!AH256)+('WEIGHTED from Refinitive'!$B$5*'ISSUE SCORE from EIKON'!AW256)+(1/3*'WEIGHTED from Refinitive'!$B$8*'ISSUE SCORE from EIKON'!BL256)+('WEIGHTED from Refinitive'!$B$9*'ISSUE SCORE from EIKON'!CA256)+('WEIGHTED from Refinitive'!$B$10*'ISSUE SCORE from EIKON'!CP256)+('WEIGHTED from Refinitive'!$B$11*4/5*'ISSUE SCORE from EIKON'!DE256)+('WEIGHTED from Refinitive'!$B$14*'ISSUE SCORE from EIKON'!DT256)+('WEIGHTED from Refinitive'!$B$15*'ISSUE SCORE from EIKON'!EI256)+('ISSUE SCORE from EIKON'!EX256*'WEIGHTED from Refinitive'!$B$16)</f>
        <v>0</v>
      </c>
      <c r="O21" s="1">
        <f>('WEIGHTED from Refinitive'!$B$3*'ISSUE SCORE from EIKON'!T256)+(2/3*'WEIGHTED from Refinitive'!$B$4*'ISSUE SCORE from EIKON'!AI256)+('WEIGHTED from Refinitive'!$B$5*'ISSUE SCORE from EIKON'!AX256)+(1/3*'WEIGHTED from Refinitive'!$B$8*'ISSUE SCORE from EIKON'!BM256)+('WEIGHTED from Refinitive'!$B$9*'ISSUE SCORE from EIKON'!CB256)+('WEIGHTED from Refinitive'!$B$10*'ISSUE SCORE from EIKON'!CQ256)+('WEIGHTED from Refinitive'!$B$11*4/5*'ISSUE SCORE from EIKON'!DF256)+('WEIGHTED from Refinitive'!$B$14*'ISSUE SCORE from EIKON'!DU256)+('WEIGHTED from Refinitive'!$B$15*'ISSUE SCORE from EIKON'!EJ256)+('ISSUE SCORE from EIKON'!EY256*'WEIGHTED from Refinitive'!$B$16)</f>
        <v>0</v>
      </c>
      <c r="P21" s="1">
        <f>('WEIGHTED from Refinitive'!$B$3*'ISSUE SCORE from EIKON'!U256)+(2/3*'WEIGHTED from Refinitive'!$B$4*'ISSUE SCORE from EIKON'!AJ256)+('WEIGHTED from Refinitive'!$B$5*'ISSUE SCORE from EIKON'!AY256)+(1/3*'WEIGHTED from Refinitive'!$B$8*'ISSUE SCORE from EIKON'!BN256)+('WEIGHTED from Refinitive'!$B$9*'ISSUE SCORE from EIKON'!CC256)+('WEIGHTED from Refinitive'!$B$10*'ISSUE SCORE from EIKON'!CR256)+('WEIGHTED from Refinitive'!$B$11*4/5*'ISSUE SCORE from EIKON'!DG256)+('WEIGHTED from Refinitive'!$B$14*'ISSUE SCORE from EIKON'!DV256)+('WEIGHTED from Refinitive'!$B$15*'ISSUE SCORE from EIKON'!EK256)+('ISSUE SCORE from EIKON'!EZ256*'WEIGHTED from Refinitive'!$B$16)</f>
        <v>0</v>
      </c>
    </row>
    <row r="22" spans="1:16" ht="15">
      <c r="A22" s="1" t="str">
        <f>'ISSUE SCORE from EIKON'!B271</f>
        <v>Monster Beverage Corp</v>
      </c>
      <c r="B22" s="1">
        <f>('WEIGHTED from Refinitive'!$B$3*'ISSUE SCORE from EIKON'!G257)+(2/3*'WEIGHTED from Refinitive'!$B$4*'ISSUE SCORE from EIKON'!V257)+('WEIGHTED from Refinitive'!$B$5*'ISSUE SCORE from EIKON'!AK257)+(1/3*'WEIGHTED from Refinitive'!$B$8*'ISSUE SCORE from EIKON'!AZ257)+('WEIGHTED from Refinitive'!$B$9*'ISSUE SCORE from EIKON'!BO257)+('WEIGHTED from Refinitive'!$B$10*'ISSUE SCORE from EIKON'!CD257)+('WEIGHTED from Refinitive'!$B$11*4/5*'ISSUE SCORE from EIKON'!CS257)+('WEIGHTED from Refinitive'!$B$14*'ISSUE SCORE from EIKON'!DH257)+('WEIGHTED from Refinitive'!$B$15*'ISSUE SCORE from EIKON'!DW257)+('ISSUE SCORE from EIKON'!EL257*'WEIGHTED from Refinitive'!$B$16)</f>
        <v>59.305679792654679</v>
      </c>
      <c r="C22" s="1">
        <f>('WEIGHTED from Refinitive'!$B$3*'ISSUE SCORE from EIKON'!H257)+(2/3*'WEIGHTED from Refinitive'!$B$4*'ISSUE SCORE from EIKON'!W257)+('WEIGHTED from Refinitive'!$B$5*'ISSUE SCORE from EIKON'!AL257)+(1/3*'WEIGHTED from Refinitive'!$B$8*'ISSUE SCORE from EIKON'!BA257)+('WEIGHTED from Refinitive'!$B$9*'ISSUE SCORE from EIKON'!BP257)+('WEIGHTED from Refinitive'!$B$10*'ISSUE SCORE from EIKON'!CE257)+('WEIGHTED from Refinitive'!$B$11*4/5*'ISSUE SCORE from EIKON'!CT257)+('WEIGHTED from Refinitive'!$B$14*'ISSUE SCORE from EIKON'!DI257)+('WEIGHTED from Refinitive'!$B$15*'ISSUE SCORE from EIKON'!DX257)+('ISSUE SCORE from EIKON'!EM257*'WEIGHTED from Refinitive'!$B$16)</f>
        <v>60.543233387967412</v>
      </c>
      <c r="D22" s="1">
        <f>('WEIGHTED from Refinitive'!$B$3*'ISSUE SCORE from EIKON'!I257)+(2/3*'WEIGHTED from Refinitive'!$B$4*'ISSUE SCORE from EIKON'!X257)+('WEIGHTED from Refinitive'!$B$5*'ISSUE SCORE from EIKON'!AM257)+(1/3*'WEIGHTED from Refinitive'!$B$8*'ISSUE SCORE from EIKON'!BB257)+('WEIGHTED from Refinitive'!$B$9*'ISSUE SCORE from EIKON'!BQ257)+('WEIGHTED from Refinitive'!$B$10*'ISSUE SCORE from EIKON'!CF257)+('WEIGHTED from Refinitive'!$B$11*4/5*'ISSUE SCORE from EIKON'!CU257)+('WEIGHTED from Refinitive'!$B$14*'ISSUE SCORE from EIKON'!DJ257)+('WEIGHTED from Refinitive'!$B$15*'ISSUE SCORE from EIKON'!DY257)+('ISSUE SCORE from EIKON'!EN257*'WEIGHTED from Refinitive'!$B$16)</f>
        <v>59.755199562216433</v>
      </c>
      <c r="E22" s="1">
        <f>('WEIGHTED from Refinitive'!$B$3*'ISSUE SCORE from EIKON'!J257)+(2/3*'WEIGHTED from Refinitive'!$B$4*'ISSUE SCORE from EIKON'!Y257)+('WEIGHTED from Refinitive'!$B$5*'ISSUE SCORE from EIKON'!AN257)+(1/3*'WEIGHTED from Refinitive'!$B$8*'ISSUE SCORE from EIKON'!BC257)+('WEIGHTED from Refinitive'!$B$9*'ISSUE SCORE from EIKON'!BR257)+('WEIGHTED from Refinitive'!$B$10*'ISSUE SCORE from EIKON'!CG257)+('WEIGHTED from Refinitive'!$B$11*4/5*'ISSUE SCORE from EIKON'!CV257)+('WEIGHTED from Refinitive'!$B$14*'ISSUE SCORE from EIKON'!DK257)+('WEIGHTED from Refinitive'!$B$15*'ISSUE SCORE from EIKON'!DZ257)+('ISSUE SCORE from EIKON'!EO257*'WEIGHTED from Refinitive'!$B$16)</f>
        <v>59.018506880051241</v>
      </c>
      <c r="F22" s="1">
        <f>('WEIGHTED from Refinitive'!$B$3*'ISSUE SCORE from EIKON'!K257)+(2/3*'WEIGHTED from Refinitive'!$B$4*'ISSUE SCORE from EIKON'!Z257)+('WEIGHTED from Refinitive'!$B$5*'ISSUE SCORE from EIKON'!AO257)+(1/3*'WEIGHTED from Refinitive'!$B$8*'ISSUE SCORE from EIKON'!BD257)+('WEIGHTED from Refinitive'!$B$9*'ISSUE SCORE from EIKON'!BS257)+('WEIGHTED from Refinitive'!$B$10*'ISSUE SCORE from EIKON'!CH257)+('WEIGHTED from Refinitive'!$B$11*4/5*'ISSUE SCORE from EIKON'!CW257)+('WEIGHTED from Refinitive'!$B$14*'ISSUE SCORE from EIKON'!DL257)+('WEIGHTED from Refinitive'!$B$15*'ISSUE SCORE from EIKON'!EA257)+('ISSUE SCORE from EIKON'!EP257*'WEIGHTED from Refinitive'!$B$16)</f>
        <v>53.767611555111507</v>
      </c>
      <c r="G22" s="1">
        <f>('WEIGHTED from Refinitive'!$B$3*'ISSUE SCORE from EIKON'!L257)+(2/3*'WEIGHTED from Refinitive'!$B$4*'ISSUE SCORE from EIKON'!AA257)+('WEIGHTED from Refinitive'!$B$5*'ISSUE SCORE from EIKON'!AP257)+(1/3*'WEIGHTED from Refinitive'!$B$8*'ISSUE SCORE from EIKON'!BE257)+('WEIGHTED from Refinitive'!$B$9*'ISSUE SCORE from EIKON'!BT257)+('WEIGHTED from Refinitive'!$B$10*'ISSUE SCORE from EIKON'!CI257)+('WEIGHTED from Refinitive'!$B$11*4/5*'ISSUE SCORE from EIKON'!CX257)+('WEIGHTED from Refinitive'!$B$14*'ISSUE SCORE from EIKON'!DM257)+('WEIGHTED from Refinitive'!$B$15*'ISSUE SCORE from EIKON'!EB257)+('ISSUE SCORE from EIKON'!EQ257*'WEIGHTED from Refinitive'!$B$16)</f>
        <v>51.576840150020409</v>
      </c>
      <c r="H22" s="1">
        <f>('WEIGHTED from Refinitive'!$B$3*'ISSUE SCORE from EIKON'!M257)+(2/3*'WEIGHTED from Refinitive'!$B$4*'ISSUE SCORE from EIKON'!AB257)+('WEIGHTED from Refinitive'!$B$5*'ISSUE SCORE from EIKON'!AQ257)+(1/3*'WEIGHTED from Refinitive'!$B$8*'ISSUE SCORE from EIKON'!BF257)+('WEIGHTED from Refinitive'!$B$9*'ISSUE SCORE from EIKON'!BU257)+('WEIGHTED from Refinitive'!$B$10*'ISSUE SCORE from EIKON'!CJ257)+('WEIGHTED from Refinitive'!$B$11*4/5*'ISSUE SCORE from EIKON'!CY257)+('WEIGHTED from Refinitive'!$B$14*'ISSUE SCORE from EIKON'!DN257)+('WEIGHTED from Refinitive'!$B$15*'ISSUE SCORE from EIKON'!EC257)+('ISSUE SCORE from EIKON'!ER257*'WEIGHTED from Refinitive'!$B$16)</f>
        <v>50.703378644793013</v>
      </c>
      <c r="I22" s="1">
        <f>('WEIGHTED from Refinitive'!$B$3*'ISSUE SCORE from EIKON'!N257)+(2/3*'WEIGHTED from Refinitive'!$B$4*'ISSUE SCORE from EIKON'!AC257)+('WEIGHTED from Refinitive'!$B$5*'ISSUE SCORE from EIKON'!AR257)+(1/3*'WEIGHTED from Refinitive'!$B$8*'ISSUE SCORE from EIKON'!BG257)+('WEIGHTED from Refinitive'!$B$9*'ISSUE SCORE from EIKON'!BV257)+('WEIGHTED from Refinitive'!$B$10*'ISSUE SCORE from EIKON'!CK257)+('WEIGHTED from Refinitive'!$B$11*4/5*'ISSUE SCORE from EIKON'!CZ257)+('WEIGHTED from Refinitive'!$B$14*'ISSUE SCORE from EIKON'!DO257)+('WEIGHTED from Refinitive'!$B$15*'ISSUE SCORE from EIKON'!ED257)+('ISSUE SCORE from EIKON'!ES257*'WEIGHTED from Refinitive'!$B$16)</f>
        <v>51.83388503572926</v>
      </c>
      <c r="J22" s="1">
        <f>('WEIGHTED from Refinitive'!$B$3*'ISSUE SCORE from EIKON'!O257)+(2/3*'WEIGHTED from Refinitive'!$B$4*'ISSUE SCORE from EIKON'!AD257)+('WEIGHTED from Refinitive'!$B$5*'ISSUE SCORE from EIKON'!AS257)+(1/3*'WEIGHTED from Refinitive'!$B$8*'ISSUE SCORE from EIKON'!BH257)+('WEIGHTED from Refinitive'!$B$9*'ISSUE SCORE from EIKON'!BW257)+('WEIGHTED from Refinitive'!$B$10*'ISSUE SCORE from EIKON'!CL257)+('WEIGHTED from Refinitive'!$B$11*4/5*'ISSUE SCORE from EIKON'!DA257)+('WEIGHTED from Refinitive'!$B$14*'ISSUE SCORE from EIKON'!DP257)+('WEIGHTED from Refinitive'!$B$15*'ISSUE SCORE from EIKON'!EE257)+('ISSUE SCORE from EIKON'!ET257*'WEIGHTED from Refinitive'!$B$16)</f>
        <v>54.478850629320519</v>
      </c>
      <c r="K22" s="1">
        <f>('WEIGHTED from Refinitive'!$B$3*'ISSUE SCORE from EIKON'!P257)+(2/3*'WEIGHTED from Refinitive'!$B$4*'ISSUE SCORE from EIKON'!AE257)+('WEIGHTED from Refinitive'!$B$5*'ISSUE SCORE from EIKON'!AT257)+(1/3*'WEIGHTED from Refinitive'!$B$8*'ISSUE SCORE from EIKON'!BI257)+('WEIGHTED from Refinitive'!$B$9*'ISSUE SCORE from EIKON'!BX257)+('WEIGHTED from Refinitive'!$B$10*'ISSUE SCORE from EIKON'!CM257)+('WEIGHTED from Refinitive'!$B$11*4/5*'ISSUE SCORE from EIKON'!DB257)+('WEIGHTED from Refinitive'!$B$14*'ISSUE SCORE from EIKON'!DQ257)+('WEIGHTED from Refinitive'!$B$15*'ISSUE SCORE from EIKON'!EF257)+('ISSUE SCORE from EIKON'!EU257*'WEIGHTED from Refinitive'!$B$16)</f>
        <v>60.320567445697499</v>
      </c>
      <c r="L22" s="1">
        <f>('WEIGHTED from Refinitive'!$B$3*'ISSUE SCORE from EIKON'!Q257)+(2/3*'WEIGHTED from Refinitive'!$B$4*'ISSUE SCORE from EIKON'!AF257)+('WEIGHTED from Refinitive'!$B$5*'ISSUE SCORE from EIKON'!AU257)+(1/3*'WEIGHTED from Refinitive'!$B$8*'ISSUE SCORE from EIKON'!BJ257)+('WEIGHTED from Refinitive'!$B$9*'ISSUE SCORE from EIKON'!BY257)+('WEIGHTED from Refinitive'!$B$10*'ISSUE SCORE from EIKON'!CN257)+('WEIGHTED from Refinitive'!$B$11*4/5*'ISSUE SCORE from EIKON'!DC257)+('WEIGHTED from Refinitive'!$B$14*'ISSUE SCORE from EIKON'!DR257)+('WEIGHTED from Refinitive'!$B$15*'ISSUE SCORE from EIKON'!EG257)+('ISSUE SCORE from EIKON'!EV257*'WEIGHTED from Refinitive'!$B$16)</f>
        <v>58.947012225757781</v>
      </c>
      <c r="M22" s="1">
        <f>('WEIGHTED from Refinitive'!$B$3*'ISSUE SCORE from EIKON'!R257)+(2/3*'WEIGHTED from Refinitive'!$B$4*'ISSUE SCORE from EIKON'!AG257)+('WEIGHTED from Refinitive'!$B$5*'ISSUE SCORE from EIKON'!AV257)+(1/3*'WEIGHTED from Refinitive'!$B$8*'ISSUE SCORE from EIKON'!BK257)+('WEIGHTED from Refinitive'!$B$9*'ISSUE SCORE from EIKON'!BZ257)+('WEIGHTED from Refinitive'!$B$10*'ISSUE SCORE from EIKON'!CO257)+('WEIGHTED from Refinitive'!$B$11*4/5*'ISSUE SCORE from EIKON'!DD257)+('WEIGHTED from Refinitive'!$B$14*'ISSUE SCORE from EIKON'!DS257)+('WEIGHTED from Refinitive'!$B$15*'ISSUE SCORE from EIKON'!EH257)+('ISSUE SCORE from EIKON'!EW257*'WEIGHTED from Refinitive'!$B$16)</f>
        <v>43.118592723961051</v>
      </c>
      <c r="N22" s="1">
        <f>('WEIGHTED from Refinitive'!$B$3*'ISSUE SCORE from EIKON'!S257)+(2/3*'WEIGHTED from Refinitive'!$B$4*'ISSUE SCORE from EIKON'!AH257)+('WEIGHTED from Refinitive'!$B$5*'ISSUE SCORE from EIKON'!AW257)+(1/3*'WEIGHTED from Refinitive'!$B$8*'ISSUE SCORE from EIKON'!BL257)+('WEIGHTED from Refinitive'!$B$9*'ISSUE SCORE from EIKON'!CA257)+('WEIGHTED from Refinitive'!$B$10*'ISSUE SCORE from EIKON'!CP257)+('WEIGHTED from Refinitive'!$B$11*4/5*'ISSUE SCORE from EIKON'!DE257)+('WEIGHTED from Refinitive'!$B$14*'ISSUE SCORE from EIKON'!DT257)+('WEIGHTED from Refinitive'!$B$15*'ISSUE SCORE from EIKON'!EI257)+('ISSUE SCORE from EIKON'!EX257*'WEIGHTED from Refinitive'!$B$16)</f>
        <v>53.499080086580044</v>
      </c>
      <c r="O22" s="1">
        <f>('WEIGHTED from Refinitive'!$B$3*'ISSUE SCORE from EIKON'!T257)+(2/3*'WEIGHTED from Refinitive'!$B$4*'ISSUE SCORE from EIKON'!AI257)+('WEIGHTED from Refinitive'!$B$5*'ISSUE SCORE from EIKON'!AX257)+(1/3*'WEIGHTED from Refinitive'!$B$8*'ISSUE SCORE from EIKON'!BM257)+('WEIGHTED from Refinitive'!$B$9*'ISSUE SCORE from EIKON'!CB257)+('WEIGHTED from Refinitive'!$B$10*'ISSUE SCORE from EIKON'!CQ257)+('WEIGHTED from Refinitive'!$B$11*4/5*'ISSUE SCORE from EIKON'!DF257)+('WEIGHTED from Refinitive'!$B$14*'ISSUE SCORE from EIKON'!DU257)+('WEIGHTED from Refinitive'!$B$15*'ISSUE SCORE from EIKON'!EJ257)+('ISSUE SCORE from EIKON'!EY257*'WEIGHTED from Refinitive'!$B$16)</f>
        <v>44.14956162535826</v>
      </c>
      <c r="P22" s="1">
        <f>('WEIGHTED from Refinitive'!$B$3*'ISSUE SCORE from EIKON'!U257)+(2/3*'WEIGHTED from Refinitive'!$B$4*'ISSUE SCORE from EIKON'!AJ257)+('WEIGHTED from Refinitive'!$B$5*'ISSUE SCORE from EIKON'!AY257)+(1/3*'WEIGHTED from Refinitive'!$B$8*'ISSUE SCORE from EIKON'!BN257)+('WEIGHTED from Refinitive'!$B$9*'ISSUE SCORE from EIKON'!CC257)+('WEIGHTED from Refinitive'!$B$10*'ISSUE SCORE from EIKON'!CR257)+('WEIGHTED from Refinitive'!$B$11*4/5*'ISSUE SCORE from EIKON'!DG257)+('WEIGHTED from Refinitive'!$B$14*'ISSUE SCORE from EIKON'!DV257)+('WEIGHTED from Refinitive'!$B$15*'ISSUE SCORE from EIKON'!EK257)+('ISSUE SCORE from EIKON'!EZ257*'WEIGHTED from Refinitive'!$B$16)</f>
        <v>48.142257318952197</v>
      </c>
    </row>
    <row r="23" spans="1:16" ht="15">
      <c r="A23" s="1" t="str">
        <f>'ISSUE SCORE from EIKON'!B272</f>
        <v>Altria Group Inc</v>
      </c>
      <c r="B23" s="1">
        <f>('WEIGHTED from Refinitive'!$B$3*'ISSUE SCORE from EIKON'!G258)+(2/3*'WEIGHTED from Refinitive'!$B$4*'ISSUE SCORE from EIKON'!V258)+('WEIGHTED from Refinitive'!$B$5*'ISSUE SCORE from EIKON'!AK258)+(1/3*'WEIGHTED from Refinitive'!$B$8*'ISSUE SCORE from EIKON'!AZ258)+('WEIGHTED from Refinitive'!$B$9*'ISSUE SCORE from EIKON'!BO258)+('WEIGHTED from Refinitive'!$B$10*'ISSUE SCORE from EIKON'!CD258)+('WEIGHTED from Refinitive'!$B$11*4/5*'ISSUE SCORE from EIKON'!CS258)+('WEIGHTED from Refinitive'!$B$14*'ISSUE SCORE from EIKON'!DH258)+('WEIGHTED from Refinitive'!$B$15*'ISSUE SCORE from EIKON'!DW258)+('ISSUE SCORE from EIKON'!EL258*'WEIGHTED from Refinitive'!$B$16)</f>
        <v>64.286726048682368</v>
      </c>
      <c r="C23" s="1">
        <f>('WEIGHTED from Refinitive'!$B$3*'ISSUE SCORE from EIKON'!H258)+(2/3*'WEIGHTED from Refinitive'!$B$4*'ISSUE SCORE from EIKON'!W258)+('WEIGHTED from Refinitive'!$B$5*'ISSUE SCORE from EIKON'!AL258)+(1/3*'WEIGHTED from Refinitive'!$B$8*'ISSUE SCORE from EIKON'!BA258)+('WEIGHTED from Refinitive'!$B$9*'ISSUE SCORE from EIKON'!BP258)+('WEIGHTED from Refinitive'!$B$10*'ISSUE SCORE from EIKON'!CE258)+('WEIGHTED from Refinitive'!$B$11*4/5*'ISSUE SCORE from EIKON'!CT258)+('WEIGHTED from Refinitive'!$B$14*'ISSUE SCORE from EIKON'!DI258)+('WEIGHTED from Refinitive'!$B$15*'ISSUE SCORE from EIKON'!DX258)+('ISSUE SCORE from EIKON'!EM258*'WEIGHTED from Refinitive'!$B$16)</f>
        <v>63.16720693245211</v>
      </c>
      <c r="D23" s="1">
        <f>('WEIGHTED from Refinitive'!$B$3*'ISSUE SCORE from EIKON'!I258)+(2/3*'WEIGHTED from Refinitive'!$B$4*'ISSUE SCORE from EIKON'!X258)+('WEIGHTED from Refinitive'!$B$5*'ISSUE SCORE from EIKON'!AM258)+(1/3*'WEIGHTED from Refinitive'!$B$8*'ISSUE SCORE from EIKON'!BB258)+('WEIGHTED from Refinitive'!$B$9*'ISSUE SCORE from EIKON'!BQ258)+('WEIGHTED from Refinitive'!$B$10*'ISSUE SCORE from EIKON'!CF258)+('WEIGHTED from Refinitive'!$B$11*4/5*'ISSUE SCORE from EIKON'!CU258)+('WEIGHTED from Refinitive'!$B$14*'ISSUE SCORE from EIKON'!DJ258)+('WEIGHTED from Refinitive'!$B$15*'ISSUE SCORE from EIKON'!DY258)+('ISSUE SCORE from EIKON'!EN258*'WEIGHTED from Refinitive'!$B$16)</f>
        <v>65.986068377199928</v>
      </c>
      <c r="E23" s="1">
        <f>('WEIGHTED from Refinitive'!$B$3*'ISSUE SCORE from EIKON'!J258)+(2/3*'WEIGHTED from Refinitive'!$B$4*'ISSUE SCORE from EIKON'!Y258)+('WEIGHTED from Refinitive'!$B$5*'ISSUE SCORE from EIKON'!AN258)+(1/3*'WEIGHTED from Refinitive'!$B$8*'ISSUE SCORE from EIKON'!BC258)+('WEIGHTED from Refinitive'!$B$9*'ISSUE SCORE from EIKON'!BR258)+('WEIGHTED from Refinitive'!$B$10*'ISSUE SCORE from EIKON'!CG258)+('WEIGHTED from Refinitive'!$B$11*4/5*'ISSUE SCORE from EIKON'!CV258)+('WEIGHTED from Refinitive'!$B$14*'ISSUE SCORE from EIKON'!DK258)+('WEIGHTED from Refinitive'!$B$15*'ISSUE SCORE from EIKON'!DZ258)+('ISSUE SCORE from EIKON'!EO258*'WEIGHTED from Refinitive'!$B$16)</f>
        <v>64.547592257018607</v>
      </c>
      <c r="F23" s="1">
        <f>('WEIGHTED from Refinitive'!$B$3*'ISSUE SCORE from EIKON'!K258)+(2/3*'WEIGHTED from Refinitive'!$B$4*'ISSUE SCORE from EIKON'!Z258)+('WEIGHTED from Refinitive'!$B$5*'ISSUE SCORE from EIKON'!AO258)+(1/3*'WEIGHTED from Refinitive'!$B$8*'ISSUE SCORE from EIKON'!BD258)+('WEIGHTED from Refinitive'!$B$9*'ISSUE SCORE from EIKON'!BS258)+('WEIGHTED from Refinitive'!$B$10*'ISSUE SCORE from EIKON'!CH258)+('WEIGHTED from Refinitive'!$B$11*4/5*'ISSUE SCORE from EIKON'!CW258)+('WEIGHTED from Refinitive'!$B$14*'ISSUE SCORE from EIKON'!DL258)+('WEIGHTED from Refinitive'!$B$15*'ISSUE SCORE from EIKON'!EA258)+('ISSUE SCORE from EIKON'!EP258*'WEIGHTED from Refinitive'!$B$16)</f>
        <v>61.636862698704775</v>
      </c>
      <c r="G23" s="1">
        <f>('WEIGHTED from Refinitive'!$B$3*'ISSUE SCORE from EIKON'!L258)+(2/3*'WEIGHTED from Refinitive'!$B$4*'ISSUE SCORE from EIKON'!AA258)+('WEIGHTED from Refinitive'!$B$5*'ISSUE SCORE from EIKON'!AP258)+(1/3*'WEIGHTED from Refinitive'!$B$8*'ISSUE SCORE from EIKON'!BE258)+('WEIGHTED from Refinitive'!$B$9*'ISSUE SCORE from EIKON'!BT258)+('WEIGHTED from Refinitive'!$B$10*'ISSUE SCORE from EIKON'!CI258)+('WEIGHTED from Refinitive'!$B$11*4/5*'ISSUE SCORE from EIKON'!CX258)+('WEIGHTED from Refinitive'!$B$14*'ISSUE SCORE from EIKON'!DM258)+('WEIGHTED from Refinitive'!$B$15*'ISSUE SCORE from EIKON'!EB258)+('ISSUE SCORE from EIKON'!EQ258*'WEIGHTED from Refinitive'!$B$16)</f>
        <v>52.69922970580155</v>
      </c>
      <c r="H23" s="1">
        <f>('WEIGHTED from Refinitive'!$B$3*'ISSUE SCORE from EIKON'!M258)+(2/3*'WEIGHTED from Refinitive'!$B$4*'ISSUE SCORE from EIKON'!AB258)+('WEIGHTED from Refinitive'!$B$5*'ISSUE SCORE from EIKON'!AQ258)+(1/3*'WEIGHTED from Refinitive'!$B$8*'ISSUE SCORE from EIKON'!BF258)+('WEIGHTED from Refinitive'!$B$9*'ISSUE SCORE from EIKON'!BU258)+('WEIGHTED from Refinitive'!$B$10*'ISSUE SCORE from EIKON'!CJ258)+('WEIGHTED from Refinitive'!$B$11*4/5*'ISSUE SCORE from EIKON'!CY258)+('WEIGHTED from Refinitive'!$B$14*'ISSUE SCORE from EIKON'!DN258)+('WEIGHTED from Refinitive'!$B$15*'ISSUE SCORE from EIKON'!EC258)+('ISSUE SCORE from EIKON'!ER258*'WEIGHTED from Refinitive'!$B$16)</f>
        <v>56.87214899370376</v>
      </c>
      <c r="I23" s="1">
        <f>('WEIGHTED from Refinitive'!$B$3*'ISSUE SCORE from EIKON'!N258)+(2/3*'WEIGHTED from Refinitive'!$B$4*'ISSUE SCORE from EIKON'!AC258)+('WEIGHTED from Refinitive'!$B$5*'ISSUE SCORE from EIKON'!AR258)+(1/3*'WEIGHTED from Refinitive'!$B$8*'ISSUE SCORE from EIKON'!BG258)+('WEIGHTED from Refinitive'!$B$9*'ISSUE SCORE from EIKON'!BV258)+('WEIGHTED from Refinitive'!$B$10*'ISSUE SCORE from EIKON'!CK258)+('WEIGHTED from Refinitive'!$B$11*4/5*'ISSUE SCORE from EIKON'!CZ258)+('WEIGHTED from Refinitive'!$B$14*'ISSUE SCORE from EIKON'!DO258)+('WEIGHTED from Refinitive'!$B$15*'ISSUE SCORE from EIKON'!ED258)+('ISSUE SCORE from EIKON'!ES258*'WEIGHTED from Refinitive'!$B$16)</f>
        <v>60.082488046448056</v>
      </c>
      <c r="J23" s="1">
        <f>('WEIGHTED from Refinitive'!$B$3*'ISSUE SCORE from EIKON'!O258)+(2/3*'WEIGHTED from Refinitive'!$B$4*'ISSUE SCORE from EIKON'!AD258)+('WEIGHTED from Refinitive'!$B$5*'ISSUE SCORE from EIKON'!AS258)+(1/3*'WEIGHTED from Refinitive'!$B$8*'ISSUE SCORE from EIKON'!BH258)+('WEIGHTED from Refinitive'!$B$9*'ISSUE SCORE from EIKON'!BW258)+('WEIGHTED from Refinitive'!$B$10*'ISSUE SCORE from EIKON'!CL258)+('WEIGHTED from Refinitive'!$B$11*4/5*'ISSUE SCORE from EIKON'!DA258)+('WEIGHTED from Refinitive'!$B$14*'ISSUE SCORE from EIKON'!DP258)+('WEIGHTED from Refinitive'!$B$15*'ISSUE SCORE from EIKON'!EE258)+('ISSUE SCORE from EIKON'!ET258*'WEIGHTED from Refinitive'!$B$16)</f>
        <v>56.564806246385153</v>
      </c>
      <c r="K23" s="1">
        <f>('WEIGHTED from Refinitive'!$B$3*'ISSUE SCORE from EIKON'!P258)+(2/3*'WEIGHTED from Refinitive'!$B$4*'ISSUE SCORE from EIKON'!AE258)+('WEIGHTED from Refinitive'!$B$5*'ISSUE SCORE from EIKON'!AT258)+(1/3*'WEIGHTED from Refinitive'!$B$8*'ISSUE SCORE from EIKON'!BI258)+('WEIGHTED from Refinitive'!$B$9*'ISSUE SCORE from EIKON'!BX258)+('WEIGHTED from Refinitive'!$B$10*'ISSUE SCORE from EIKON'!CM258)+('WEIGHTED from Refinitive'!$B$11*4/5*'ISSUE SCORE from EIKON'!DB258)+('WEIGHTED from Refinitive'!$B$14*'ISSUE SCORE from EIKON'!DQ258)+('WEIGHTED from Refinitive'!$B$15*'ISSUE SCORE from EIKON'!EF258)+('ISSUE SCORE from EIKON'!EU258*'WEIGHTED from Refinitive'!$B$16)</f>
        <v>61.187789650008853</v>
      </c>
      <c r="L23" s="1">
        <f>('WEIGHTED from Refinitive'!$B$3*'ISSUE SCORE from EIKON'!Q258)+(2/3*'WEIGHTED from Refinitive'!$B$4*'ISSUE SCORE from EIKON'!AF258)+('WEIGHTED from Refinitive'!$B$5*'ISSUE SCORE from EIKON'!AU258)+(1/3*'WEIGHTED from Refinitive'!$B$8*'ISSUE SCORE from EIKON'!BJ258)+('WEIGHTED from Refinitive'!$B$9*'ISSUE SCORE from EIKON'!BY258)+('WEIGHTED from Refinitive'!$B$10*'ISSUE SCORE from EIKON'!CN258)+('WEIGHTED from Refinitive'!$B$11*4/5*'ISSUE SCORE from EIKON'!DC258)+('WEIGHTED from Refinitive'!$B$14*'ISSUE SCORE from EIKON'!DR258)+('WEIGHTED from Refinitive'!$B$15*'ISSUE SCORE from EIKON'!EG258)+('ISSUE SCORE from EIKON'!EV258*'WEIGHTED from Refinitive'!$B$16)</f>
        <v>59.128218891307952</v>
      </c>
      <c r="M23" s="1">
        <f>('WEIGHTED from Refinitive'!$B$3*'ISSUE SCORE from EIKON'!R258)+(2/3*'WEIGHTED from Refinitive'!$B$4*'ISSUE SCORE from EIKON'!AG258)+('WEIGHTED from Refinitive'!$B$5*'ISSUE SCORE from EIKON'!AV258)+(1/3*'WEIGHTED from Refinitive'!$B$8*'ISSUE SCORE from EIKON'!BK258)+('WEIGHTED from Refinitive'!$B$9*'ISSUE SCORE from EIKON'!BZ258)+('WEIGHTED from Refinitive'!$B$10*'ISSUE SCORE from EIKON'!CO258)+('WEIGHTED from Refinitive'!$B$11*4/5*'ISSUE SCORE from EIKON'!DD258)+('WEIGHTED from Refinitive'!$B$14*'ISSUE SCORE from EIKON'!DS258)+('WEIGHTED from Refinitive'!$B$15*'ISSUE SCORE from EIKON'!EH258)+('ISSUE SCORE from EIKON'!EW258*'WEIGHTED from Refinitive'!$B$16)</f>
        <v>58.398612335356461</v>
      </c>
      <c r="N23" s="1">
        <f>('WEIGHTED from Refinitive'!$B$3*'ISSUE SCORE from EIKON'!S258)+(2/3*'WEIGHTED from Refinitive'!$B$4*'ISSUE SCORE from EIKON'!AH258)+('WEIGHTED from Refinitive'!$B$5*'ISSUE SCORE from EIKON'!AW258)+(1/3*'WEIGHTED from Refinitive'!$B$8*'ISSUE SCORE from EIKON'!BL258)+('WEIGHTED from Refinitive'!$B$9*'ISSUE SCORE from EIKON'!CA258)+('WEIGHTED from Refinitive'!$B$10*'ISSUE SCORE from EIKON'!CP258)+('WEIGHTED from Refinitive'!$B$11*4/5*'ISSUE SCORE from EIKON'!DE258)+('WEIGHTED from Refinitive'!$B$14*'ISSUE SCORE from EIKON'!DT258)+('WEIGHTED from Refinitive'!$B$15*'ISSUE SCORE from EIKON'!EI258)+('ISSUE SCORE from EIKON'!EX258*'WEIGHTED from Refinitive'!$B$16)</f>
        <v>57.146672077922048</v>
      </c>
      <c r="O23" s="1">
        <f>('WEIGHTED from Refinitive'!$B$3*'ISSUE SCORE from EIKON'!T258)+(2/3*'WEIGHTED from Refinitive'!$B$4*'ISSUE SCORE from EIKON'!AI258)+('WEIGHTED from Refinitive'!$B$5*'ISSUE SCORE from EIKON'!AX258)+(1/3*'WEIGHTED from Refinitive'!$B$8*'ISSUE SCORE from EIKON'!BM258)+('WEIGHTED from Refinitive'!$B$9*'ISSUE SCORE from EIKON'!CB258)+('WEIGHTED from Refinitive'!$B$10*'ISSUE SCORE from EIKON'!CQ258)+('WEIGHTED from Refinitive'!$B$11*4/5*'ISSUE SCORE from EIKON'!DF258)+('WEIGHTED from Refinitive'!$B$14*'ISSUE SCORE from EIKON'!DU258)+('WEIGHTED from Refinitive'!$B$15*'ISSUE SCORE from EIKON'!EJ258)+('ISSUE SCORE from EIKON'!EY258*'WEIGHTED from Refinitive'!$B$16)</f>
        <v>57.728389909889628</v>
      </c>
      <c r="P23" s="1">
        <f>('WEIGHTED from Refinitive'!$B$3*'ISSUE SCORE from EIKON'!U258)+(2/3*'WEIGHTED from Refinitive'!$B$4*'ISSUE SCORE from EIKON'!AJ258)+('WEIGHTED from Refinitive'!$B$5*'ISSUE SCORE from EIKON'!AY258)+(1/3*'WEIGHTED from Refinitive'!$B$8*'ISSUE SCORE from EIKON'!BN258)+('WEIGHTED from Refinitive'!$B$9*'ISSUE SCORE from EIKON'!CC258)+('WEIGHTED from Refinitive'!$B$10*'ISSUE SCORE from EIKON'!CR258)+('WEIGHTED from Refinitive'!$B$11*4/5*'ISSUE SCORE from EIKON'!DG258)+('WEIGHTED from Refinitive'!$B$14*'ISSUE SCORE from EIKON'!DV258)+('WEIGHTED from Refinitive'!$B$15*'ISSUE SCORE from EIKON'!EK258)+('ISSUE SCORE from EIKON'!EZ258*'WEIGHTED from Refinitive'!$B$16)</f>
        <v>47.944215459681523</v>
      </c>
    </row>
    <row r="24" spans="1:16" ht="15">
      <c r="A24" s="1" t="str">
        <f>'ISSUE SCORE from EIKON'!B273</f>
        <v>Mosaic Co</v>
      </c>
      <c r="B24" s="1">
        <f>('WEIGHTED from Refinitive'!$B$3*'ISSUE SCORE from EIKON'!G259)+(2/3*'WEIGHTED from Refinitive'!$B$4*'ISSUE SCORE from EIKON'!V259)+('WEIGHTED from Refinitive'!$B$5*'ISSUE SCORE from EIKON'!AK259)+(1/3*'WEIGHTED from Refinitive'!$B$8*'ISSUE SCORE from EIKON'!AZ259)+('WEIGHTED from Refinitive'!$B$9*'ISSUE SCORE from EIKON'!BO259)+('WEIGHTED from Refinitive'!$B$10*'ISSUE SCORE from EIKON'!CD259)+('WEIGHTED from Refinitive'!$B$11*4/5*'ISSUE SCORE from EIKON'!CS259)+('WEIGHTED from Refinitive'!$B$14*'ISSUE SCORE from EIKON'!DH259)+('WEIGHTED from Refinitive'!$B$15*'ISSUE SCORE from EIKON'!DW259)+('ISSUE SCORE from EIKON'!EL259*'WEIGHTED from Refinitive'!$B$16)</f>
        <v>56.174532811820917</v>
      </c>
      <c r="C24" s="1">
        <f>('WEIGHTED from Refinitive'!$B$3*'ISSUE SCORE from EIKON'!H259)+(2/3*'WEIGHTED from Refinitive'!$B$4*'ISSUE SCORE from EIKON'!W259)+('WEIGHTED from Refinitive'!$B$5*'ISSUE SCORE from EIKON'!AL259)+(1/3*'WEIGHTED from Refinitive'!$B$8*'ISSUE SCORE from EIKON'!BA259)+('WEIGHTED from Refinitive'!$B$9*'ISSUE SCORE from EIKON'!BP259)+('WEIGHTED from Refinitive'!$B$10*'ISSUE SCORE from EIKON'!CE259)+('WEIGHTED from Refinitive'!$B$11*4/5*'ISSUE SCORE from EIKON'!CT259)+('WEIGHTED from Refinitive'!$B$14*'ISSUE SCORE from EIKON'!DI259)+('WEIGHTED from Refinitive'!$B$15*'ISSUE SCORE from EIKON'!DX259)+('ISSUE SCORE from EIKON'!EM259*'WEIGHTED from Refinitive'!$B$16)</f>
        <v>60.627323454079729</v>
      </c>
      <c r="D24" s="1">
        <f>('WEIGHTED from Refinitive'!$B$3*'ISSUE SCORE from EIKON'!I259)+(2/3*'WEIGHTED from Refinitive'!$B$4*'ISSUE SCORE from EIKON'!X259)+('WEIGHTED from Refinitive'!$B$5*'ISSUE SCORE from EIKON'!AM259)+(1/3*'WEIGHTED from Refinitive'!$B$8*'ISSUE SCORE from EIKON'!BB259)+('WEIGHTED from Refinitive'!$B$9*'ISSUE SCORE from EIKON'!BQ259)+('WEIGHTED from Refinitive'!$B$10*'ISSUE SCORE from EIKON'!CF259)+('WEIGHTED from Refinitive'!$B$11*4/5*'ISSUE SCORE from EIKON'!CU259)+('WEIGHTED from Refinitive'!$B$14*'ISSUE SCORE from EIKON'!DJ259)+('WEIGHTED from Refinitive'!$B$15*'ISSUE SCORE from EIKON'!DY259)+('ISSUE SCORE from EIKON'!EN259*'WEIGHTED from Refinitive'!$B$16)</f>
        <v>58.464250021192726</v>
      </c>
      <c r="E24" s="1">
        <f>('WEIGHTED from Refinitive'!$B$3*'ISSUE SCORE from EIKON'!J259)+(2/3*'WEIGHTED from Refinitive'!$B$4*'ISSUE SCORE from EIKON'!Y259)+('WEIGHTED from Refinitive'!$B$5*'ISSUE SCORE from EIKON'!AN259)+(1/3*'WEIGHTED from Refinitive'!$B$8*'ISSUE SCORE from EIKON'!BC259)+('WEIGHTED from Refinitive'!$B$9*'ISSUE SCORE from EIKON'!BR259)+('WEIGHTED from Refinitive'!$B$10*'ISSUE SCORE from EIKON'!CG259)+('WEIGHTED from Refinitive'!$B$11*4/5*'ISSUE SCORE from EIKON'!CV259)+('WEIGHTED from Refinitive'!$B$14*'ISSUE SCORE from EIKON'!DK259)+('WEIGHTED from Refinitive'!$B$15*'ISSUE SCORE from EIKON'!DZ259)+('ISSUE SCORE from EIKON'!EO259*'WEIGHTED from Refinitive'!$B$16)</f>
        <v>44.646272999721177</v>
      </c>
      <c r="F24" s="1">
        <f>('WEIGHTED from Refinitive'!$B$3*'ISSUE SCORE from EIKON'!K259)+(2/3*'WEIGHTED from Refinitive'!$B$4*'ISSUE SCORE from EIKON'!Z259)+('WEIGHTED from Refinitive'!$B$5*'ISSUE SCORE from EIKON'!AO259)+(1/3*'WEIGHTED from Refinitive'!$B$8*'ISSUE SCORE from EIKON'!BD259)+('WEIGHTED from Refinitive'!$B$9*'ISSUE SCORE from EIKON'!BS259)+('WEIGHTED from Refinitive'!$B$10*'ISSUE SCORE from EIKON'!CH259)+('WEIGHTED from Refinitive'!$B$11*4/5*'ISSUE SCORE from EIKON'!CW259)+('WEIGHTED from Refinitive'!$B$14*'ISSUE SCORE from EIKON'!DL259)+('WEIGHTED from Refinitive'!$B$15*'ISSUE SCORE from EIKON'!EA259)+('ISSUE SCORE from EIKON'!EP259*'WEIGHTED from Refinitive'!$B$16)</f>
        <v>35.27888777888775</v>
      </c>
      <c r="G24" s="1">
        <f>('WEIGHTED from Refinitive'!$B$3*'ISSUE SCORE from EIKON'!L259)+(2/3*'WEIGHTED from Refinitive'!$B$4*'ISSUE SCORE from EIKON'!AA259)+('WEIGHTED from Refinitive'!$B$5*'ISSUE SCORE from EIKON'!AP259)+(1/3*'WEIGHTED from Refinitive'!$B$8*'ISSUE SCORE from EIKON'!BE259)+('WEIGHTED from Refinitive'!$B$9*'ISSUE SCORE from EIKON'!BT259)+('WEIGHTED from Refinitive'!$B$10*'ISSUE SCORE from EIKON'!CI259)+('WEIGHTED from Refinitive'!$B$11*4/5*'ISSUE SCORE from EIKON'!CX259)+('WEIGHTED from Refinitive'!$B$14*'ISSUE SCORE from EIKON'!DM259)+('WEIGHTED from Refinitive'!$B$15*'ISSUE SCORE from EIKON'!EB259)+('ISSUE SCORE from EIKON'!EQ259*'WEIGHTED from Refinitive'!$B$16)</f>
        <v>60.123180761666326</v>
      </c>
      <c r="H24" s="1">
        <f>('WEIGHTED from Refinitive'!$B$3*'ISSUE SCORE from EIKON'!M259)+(2/3*'WEIGHTED from Refinitive'!$B$4*'ISSUE SCORE from EIKON'!AB259)+('WEIGHTED from Refinitive'!$B$5*'ISSUE SCORE from EIKON'!AQ259)+(1/3*'WEIGHTED from Refinitive'!$B$8*'ISSUE SCORE from EIKON'!BF259)+('WEIGHTED from Refinitive'!$B$9*'ISSUE SCORE from EIKON'!BU259)+('WEIGHTED from Refinitive'!$B$10*'ISSUE SCORE from EIKON'!CJ259)+('WEIGHTED from Refinitive'!$B$11*4/5*'ISSUE SCORE from EIKON'!CY259)+('WEIGHTED from Refinitive'!$B$14*'ISSUE SCORE from EIKON'!DN259)+('WEIGHTED from Refinitive'!$B$15*'ISSUE SCORE from EIKON'!EC259)+('ISSUE SCORE from EIKON'!ER259*'WEIGHTED from Refinitive'!$B$16)</f>
        <v>58.60666559189621</v>
      </c>
      <c r="I24" s="1">
        <f>('WEIGHTED from Refinitive'!$B$3*'ISSUE SCORE from EIKON'!N259)+(2/3*'WEIGHTED from Refinitive'!$B$4*'ISSUE SCORE from EIKON'!AC259)+('WEIGHTED from Refinitive'!$B$5*'ISSUE SCORE from EIKON'!AR259)+(1/3*'WEIGHTED from Refinitive'!$B$8*'ISSUE SCORE from EIKON'!BG259)+('WEIGHTED from Refinitive'!$B$9*'ISSUE SCORE from EIKON'!BV259)+('WEIGHTED from Refinitive'!$B$10*'ISSUE SCORE from EIKON'!CK259)+('WEIGHTED from Refinitive'!$B$11*4/5*'ISSUE SCORE from EIKON'!CZ259)+('WEIGHTED from Refinitive'!$B$14*'ISSUE SCORE from EIKON'!DO259)+('WEIGHTED from Refinitive'!$B$15*'ISSUE SCORE from EIKON'!ED259)+('ISSUE SCORE from EIKON'!ES259*'WEIGHTED from Refinitive'!$B$16)</f>
        <v>65.769680146648795</v>
      </c>
      <c r="J24" s="1">
        <f>('WEIGHTED from Refinitive'!$B$3*'ISSUE SCORE from EIKON'!O259)+(2/3*'WEIGHTED from Refinitive'!$B$4*'ISSUE SCORE from EIKON'!AD259)+('WEIGHTED from Refinitive'!$B$5*'ISSUE SCORE from EIKON'!AS259)+(1/3*'WEIGHTED from Refinitive'!$B$8*'ISSUE SCORE from EIKON'!BH259)+('WEIGHTED from Refinitive'!$B$9*'ISSUE SCORE from EIKON'!BW259)+('WEIGHTED from Refinitive'!$B$10*'ISSUE SCORE from EIKON'!CL259)+('WEIGHTED from Refinitive'!$B$11*4/5*'ISSUE SCORE from EIKON'!DA259)+('WEIGHTED from Refinitive'!$B$14*'ISSUE SCORE from EIKON'!DP259)+('WEIGHTED from Refinitive'!$B$15*'ISSUE SCORE from EIKON'!EE259)+('ISSUE SCORE from EIKON'!ET259*'WEIGHTED from Refinitive'!$B$16)</f>
        <v>65.193167327659779</v>
      </c>
      <c r="K24" s="1">
        <f>('WEIGHTED from Refinitive'!$B$3*'ISSUE SCORE from EIKON'!P259)+(2/3*'WEIGHTED from Refinitive'!$B$4*'ISSUE SCORE from EIKON'!AE259)+('WEIGHTED from Refinitive'!$B$5*'ISSUE SCORE from EIKON'!AT259)+(1/3*'WEIGHTED from Refinitive'!$B$8*'ISSUE SCORE from EIKON'!BI259)+('WEIGHTED from Refinitive'!$B$9*'ISSUE SCORE from EIKON'!BX259)+('WEIGHTED from Refinitive'!$B$10*'ISSUE SCORE from EIKON'!CM259)+('WEIGHTED from Refinitive'!$B$11*4/5*'ISSUE SCORE from EIKON'!DB259)+('WEIGHTED from Refinitive'!$B$14*'ISSUE SCORE from EIKON'!DQ259)+('WEIGHTED from Refinitive'!$B$15*'ISSUE SCORE from EIKON'!EF259)+('ISSUE SCORE from EIKON'!EU259*'WEIGHTED from Refinitive'!$B$16)</f>
        <v>67.369744680209294</v>
      </c>
      <c r="L24" s="1">
        <f>('WEIGHTED from Refinitive'!$B$3*'ISSUE SCORE from EIKON'!Q259)+(2/3*'WEIGHTED from Refinitive'!$B$4*'ISSUE SCORE from EIKON'!AF259)+('WEIGHTED from Refinitive'!$B$5*'ISSUE SCORE from EIKON'!AU259)+(1/3*'WEIGHTED from Refinitive'!$B$8*'ISSUE SCORE from EIKON'!BJ259)+('WEIGHTED from Refinitive'!$B$9*'ISSUE SCORE from EIKON'!BY259)+('WEIGHTED from Refinitive'!$B$10*'ISSUE SCORE from EIKON'!CN259)+('WEIGHTED from Refinitive'!$B$11*4/5*'ISSUE SCORE from EIKON'!DC259)+('WEIGHTED from Refinitive'!$B$14*'ISSUE SCORE from EIKON'!DR259)+('WEIGHTED from Refinitive'!$B$15*'ISSUE SCORE from EIKON'!EG259)+('ISSUE SCORE from EIKON'!EV259*'WEIGHTED from Refinitive'!$B$16)</f>
        <v>52.731624872520698</v>
      </c>
      <c r="M24" s="1">
        <f>('WEIGHTED from Refinitive'!$B$3*'ISSUE SCORE from EIKON'!R259)+(2/3*'WEIGHTED from Refinitive'!$B$4*'ISSUE SCORE from EIKON'!AG259)+('WEIGHTED from Refinitive'!$B$5*'ISSUE SCORE from EIKON'!AV259)+(1/3*'WEIGHTED from Refinitive'!$B$8*'ISSUE SCORE from EIKON'!BK259)+('WEIGHTED from Refinitive'!$B$9*'ISSUE SCORE from EIKON'!BZ259)+('WEIGHTED from Refinitive'!$B$10*'ISSUE SCORE from EIKON'!CO259)+('WEIGHTED from Refinitive'!$B$11*4/5*'ISSUE SCORE from EIKON'!DD259)+('WEIGHTED from Refinitive'!$B$14*'ISSUE SCORE from EIKON'!DS259)+('WEIGHTED from Refinitive'!$B$15*'ISSUE SCORE from EIKON'!EH259)+('ISSUE SCORE from EIKON'!EW259*'WEIGHTED from Refinitive'!$B$16)</f>
        <v>55.543229187582789</v>
      </c>
      <c r="N24" s="1">
        <f>('WEIGHTED from Refinitive'!$B$3*'ISSUE SCORE from EIKON'!S259)+(2/3*'WEIGHTED from Refinitive'!$B$4*'ISSUE SCORE from EIKON'!AH259)+('WEIGHTED from Refinitive'!$B$5*'ISSUE SCORE from EIKON'!AW259)+(1/3*'WEIGHTED from Refinitive'!$B$8*'ISSUE SCORE from EIKON'!BL259)+('WEIGHTED from Refinitive'!$B$9*'ISSUE SCORE from EIKON'!CA259)+('WEIGHTED from Refinitive'!$B$10*'ISSUE SCORE from EIKON'!CP259)+('WEIGHTED from Refinitive'!$B$11*4/5*'ISSUE SCORE from EIKON'!DE259)+('WEIGHTED from Refinitive'!$B$14*'ISSUE SCORE from EIKON'!DT259)+('WEIGHTED from Refinitive'!$B$15*'ISSUE SCORE from EIKON'!EI259)+('ISSUE SCORE from EIKON'!EX259*'WEIGHTED from Refinitive'!$B$16)</f>
        <v>53.950677830940975</v>
      </c>
      <c r="O24" s="1">
        <f>('WEIGHTED from Refinitive'!$B$3*'ISSUE SCORE from EIKON'!T259)+(2/3*'WEIGHTED from Refinitive'!$B$4*'ISSUE SCORE from EIKON'!AI259)+('WEIGHTED from Refinitive'!$B$5*'ISSUE SCORE from EIKON'!AX259)+(1/3*'WEIGHTED from Refinitive'!$B$8*'ISSUE SCORE from EIKON'!BM259)+('WEIGHTED from Refinitive'!$B$9*'ISSUE SCORE from EIKON'!CB259)+('WEIGHTED from Refinitive'!$B$10*'ISSUE SCORE from EIKON'!CQ259)+('WEIGHTED from Refinitive'!$B$11*4/5*'ISSUE SCORE from EIKON'!DF259)+('WEIGHTED from Refinitive'!$B$14*'ISSUE SCORE from EIKON'!DU259)+('WEIGHTED from Refinitive'!$B$15*'ISSUE SCORE from EIKON'!EJ259)+('ISSUE SCORE from EIKON'!EY259*'WEIGHTED from Refinitive'!$B$16)</f>
        <v>48.729217880627196</v>
      </c>
      <c r="P24" s="1">
        <f>('WEIGHTED from Refinitive'!$B$3*'ISSUE SCORE from EIKON'!U259)+(2/3*'WEIGHTED from Refinitive'!$B$4*'ISSUE SCORE from EIKON'!AJ259)+('WEIGHTED from Refinitive'!$B$5*'ISSUE SCORE from EIKON'!AY259)+(1/3*'WEIGHTED from Refinitive'!$B$8*'ISSUE SCORE from EIKON'!BN259)+('WEIGHTED from Refinitive'!$B$9*'ISSUE SCORE from EIKON'!CC259)+('WEIGHTED from Refinitive'!$B$10*'ISSUE SCORE from EIKON'!CR259)+('WEIGHTED from Refinitive'!$B$11*4/5*'ISSUE SCORE from EIKON'!DG259)+('WEIGHTED from Refinitive'!$B$14*'ISSUE SCORE from EIKON'!DV259)+('WEIGHTED from Refinitive'!$B$15*'ISSUE SCORE from EIKON'!EK259)+('ISSUE SCORE from EIKON'!EZ259*'WEIGHTED from Refinitive'!$B$16)</f>
        <v>58.269535916061301</v>
      </c>
    </row>
    <row r="25" spans="1:16" ht="15">
      <c r="A25" s="1" t="str">
        <f>'ISSUE SCORE from EIKON'!B274</f>
        <v>Marathon Petroleum Corp</v>
      </c>
      <c r="B25" s="1">
        <f>('WEIGHTED from Refinitive'!$B$3*'ISSUE SCORE from EIKON'!G260)+(2/3*'WEIGHTED from Refinitive'!$B$4*'ISSUE SCORE from EIKON'!V260)+('WEIGHTED from Refinitive'!$B$5*'ISSUE SCORE from EIKON'!AK260)+(1/3*'WEIGHTED from Refinitive'!$B$8*'ISSUE SCORE from EIKON'!AZ260)+('WEIGHTED from Refinitive'!$B$9*'ISSUE SCORE from EIKON'!BO260)+('WEIGHTED from Refinitive'!$B$10*'ISSUE SCORE from EIKON'!CD260)+('WEIGHTED from Refinitive'!$B$11*4/5*'ISSUE SCORE from EIKON'!CS260)+('WEIGHTED from Refinitive'!$B$14*'ISSUE SCORE from EIKON'!DH260)+('WEIGHTED from Refinitive'!$B$15*'ISSUE SCORE from EIKON'!DW260)+('ISSUE SCORE from EIKON'!EL260*'WEIGHTED from Refinitive'!$B$16)</f>
        <v>67.836188565867303</v>
      </c>
      <c r="C25" s="1">
        <f>('WEIGHTED from Refinitive'!$B$3*'ISSUE SCORE from EIKON'!H260)+(2/3*'WEIGHTED from Refinitive'!$B$4*'ISSUE SCORE from EIKON'!W260)+('WEIGHTED from Refinitive'!$B$5*'ISSUE SCORE from EIKON'!AL260)+(1/3*'WEIGHTED from Refinitive'!$B$8*'ISSUE SCORE from EIKON'!BA260)+('WEIGHTED from Refinitive'!$B$9*'ISSUE SCORE from EIKON'!BP260)+('WEIGHTED from Refinitive'!$B$10*'ISSUE SCORE from EIKON'!CE260)+('WEIGHTED from Refinitive'!$B$11*4/5*'ISSUE SCORE from EIKON'!CT260)+('WEIGHTED from Refinitive'!$B$14*'ISSUE SCORE from EIKON'!DI260)+('WEIGHTED from Refinitive'!$B$15*'ISSUE SCORE from EIKON'!DX260)+('ISSUE SCORE from EIKON'!EM260*'WEIGHTED from Refinitive'!$B$16)</f>
        <v>67.999372120425761</v>
      </c>
      <c r="D25" s="1">
        <f>('WEIGHTED from Refinitive'!$B$3*'ISSUE SCORE from EIKON'!I260)+(2/3*'WEIGHTED from Refinitive'!$B$4*'ISSUE SCORE from EIKON'!X260)+('WEIGHTED from Refinitive'!$B$5*'ISSUE SCORE from EIKON'!AM260)+(1/3*'WEIGHTED from Refinitive'!$B$8*'ISSUE SCORE from EIKON'!BB260)+('WEIGHTED from Refinitive'!$B$9*'ISSUE SCORE from EIKON'!BQ260)+('WEIGHTED from Refinitive'!$B$10*'ISSUE SCORE from EIKON'!CF260)+('WEIGHTED from Refinitive'!$B$11*4/5*'ISSUE SCORE from EIKON'!CU260)+('WEIGHTED from Refinitive'!$B$14*'ISSUE SCORE from EIKON'!DJ260)+('WEIGHTED from Refinitive'!$B$15*'ISSUE SCORE from EIKON'!DY260)+('ISSUE SCORE from EIKON'!EN260*'WEIGHTED from Refinitive'!$B$16)</f>
        <v>60.823915321789556</v>
      </c>
      <c r="E25" s="1">
        <f>('WEIGHTED from Refinitive'!$B$3*'ISSUE SCORE from EIKON'!J260)+(2/3*'WEIGHTED from Refinitive'!$B$4*'ISSUE SCORE from EIKON'!Y260)+('WEIGHTED from Refinitive'!$B$5*'ISSUE SCORE from EIKON'!AN260)+(1/3*'WEIGHTED from Refinitive'!$B$8*'ISSUE SCORE from EIKON'!BC260)+('WEIGHTED from Refinitive'!$B$9*'ISSUE SCORE from EIKON'!BR260)+('WEIGHTED from Refinitive'!$B$10*'ISSUE SCORE from EIKON'!CG260)+('WEIGHTED from Refinitive'!$B$11*4/5*'ISSUE SCORE from EIKON'!CV260)+('WEIGHTED from Refinitive'!$B$14*'ISSUE SCORE from EIKON'!DK260)+('WEIGHTED from Refinitive'!$B$15*'ISSUE SCORE from EIKON'!DZ260)+('ISSUE SCORE from EIKON'!EO260*'WEIGHTED from Refinitive'!$B$16)</f>
        <v>58.975045568466598</v>
      </c>
      <c r="F25" s="1">
        <f>('WEIGHTED from Refinitive'!$B$3*'ISSUE SCORE from EIKON'!K260)+(2/3*'WEIGHTED from Refinitive'!$B$4*'ISSUE SCORE from EIKON'!Z260)+('WEIGHTED from Refinitive'!$B$5*'ISSUE SCORE from EIKON'!AO260)+(1/3*'WEIGHTED from Refinitive'!$B$8*'ISSUE SCORE from EIKON'!BD260)+('WEIGHTED from Refinitive'!$B$9*'ISSUE SCORE from EIKON'!BS260)+('WEIGHTED from Refinitive'!$B$10*'ISSUE SCORE from EIKON'!CH260)+('WEIGHTED from Refinitive'!$B$11*4/5*'ISSUE SCORE from EIKON'!CW260)+('WEIGHTED from Refinitive'!$B$14*'ISSUE SCORE from EIKON'!DL260)+('WEIGHTED from Refinitive'!$B$15*'ISSUE SCORE from EIKON'!EA260)+('ISSUE SCORE from EIKON'!EP260*'WEIGHTED from Refinitive'!$B$16)</f>
        <v>59.595545834161818</v>
      </c>
      <c r="G25" s="1">
        <f>('WEIGHTED from Refinitive'!$B$3*'ISSUE SCORE from EIKON'!L260)+(2/3*'WEIGHTED from Refinitive'!$B$4*'ISSUE SCORE from EIKON'!AA260)+('WEIGHTED from Refinitive'!$B$5*'ISSUE SCORE from EIKON'!AP260)+(1/3*'WEIGHTED from Refinitive'!$B$8*'ISSUE SCORE from EIKON'!BE260)+('WEIGHTED from Refinitive'!$B$9*'ISSUE SCORE from EIKON'!BT260)+('WEIGHTED from Refinitive'!$B$10*'ISSUE SCORE from EIKON'!CI260)+('WEIGHTED from Refinitive'!$B$11*4/5*'ISSUE SCORE from EIKON'!CX260)+('WEIGHTED from Refinitive'!$B$14*'ISSUE SCORE from EIKON'!DM260)+('WEIGHTED from Refinitive'!$B$15*'ISSUE SCORE from EIKON'!EB260)+('ISSUE SCORE from EIKON'!EQ260*'WEIGHTED from Refinitive'!$B$16)</f>
        <v>54.132780377639605</v>
      </c>
      <c r="H25" s="1">
        <f>('WEIGHTED from Refinitive'!$B$3*'ISSUE SCORE from EIKON'!M260)+(2/3*'WEIGHTED from Refinitive'!$B$4*'ISSUE SCORE from EIKON'!AB260)+('WEIGHTED from Refinitive'!$B$5*'ISSUE SCORE from EIKON'!AQ260)+(1/3*'WEIGHTED from Refinitive'!$B$8*'ISSUE SCORE from EIKON'!BF260)+('WEIGHTED from Refinitive'!$B$9*'ISSUE SCORE from EIKON'!BU260)+('WEIGHTED from Refinitive'!$B$10*'ISSUE SCORE from EIKON'!CJ260)+('WEIGHTED from Refinitive'!$B$11*4/5*'ISSUE SCORE from EIKON'!CY260)+('WEIGHTED from Refinitive'!$B$14*'ISSUE SCORE from EIKON'!DN260)+('WEIGHTED from Refinitive'!$B$15*'ISSUE SCORE from EIKON'!EC260)+('ISSUE SCORE from EIKON'!ER260*'WEIGHTED from Refinitive'!$B$16)</f>
        <v>61.48974556010927</v>
      </c>
      <c r="I25" s="1">
        <f>('WEIGHTED from Refinitive'!$B$3*'ISSUE SCORE from EIKON'!N260)+(2/3*'WEIGHTED from Refinitive'!$B$4*'ISSUE SCORE from EIKON'!AC260)+('WEIGHTED from Refinitive'!$B$5*'ISSUE SCORE from EIKON'!AR260)+(1/3*'WEIGHTED from Refinitive'!$B$8*'ISSUE SCORE from EIKON'!BG260)+('WEIGHTED from Refinitive'!$B$9*'ISSUE SCORE from EIKON'!BV260)+('WEIGHTED from Refinitive'!$B$10*'ISSUE SCORE from EIKON'!CK260)+('WEIGHTED from Refinitive'!$B$11*4/5*'ISSUE SCORE from EIKON'!CZ260)+('WEIGHTED from Refinitive'!$B$14*'ISSUE SCORE from EIKON'!DO260)+('WEIGHTED from Refinitive'!$B$15*'ISSUE SCORE from EIKON'!ED260)+('ISSUE SCORE from EIKON'!ES260*'WEIGHTED from Refinitive'!$B$16)</f>
        <v>66.049305957200659</v>
      </c>
      <c r="J25" s="1">
        <f>('WEIGHTED from Refinitive'!$B$3*'ISSUE SCORE from EIKON'!O260)+(2/3*'WEIGHTED from Refinitive'!$B$4*'ISSUE SCORE from EIKON'!AD260)+('WEIGHTED from Refinitive'!$B$5*'ISSUE SCORE from EIKON'!AS260)+(1/3*'WEIGHTED from Refinitive'!$B$8*'ISSUE SCORE from EIKON'!BH260)+('WEIGHTED from Refinitive'!$B$9*'ISSUE SCORE from EIKON'!BW260)+('WEIGHTED from Refinitive'!$B$10*'ISSUE SCORE from EIKON'!CL260)+('WEIGHTED from Refinitive'!$B$11*4/5*'ISSUE SCORE from EIKON'!DA260)+('WEIGHTED from Refinitive'!$B$14*'ISSUE SCORE from EIKON'!DP260)+('WEIGHTED from Refinitive'!$B$15*'ISSUE SCORE from EIKON'!EE260)+('ISSUE SCORE from EIKON'!ET260*'WEIGHTED from Refinitive'!$B$16)</f>
        <v>60.564100741943903</v>
      </c>
      <c r="K25" s="1">
        <f>('WEIGHTED from Refinitive'!$B$3*'ISSUE SCORE from EIKON'!P260)+(2/3*'WEIGHTED from Refinitive'!$B$4*'ISSUE SCORE from EIKON'!AE260)+('WEIGHTED from Refinitive'!$B$5*'ISSUE SCORE from EIKON'!AT260)+(1/3*'WEIGHTED from Refinitive'!$B$8*'ISSUE SCORE from EIKON'!BI260)+('WEIGHTED from Refinitive'!$B$9*'ISSUE SCORE from EIKON'!BX260)+('WEIGHTED from Refinitive'!$B$10*'ISSUE SCORE from EIKON'!CM260)+('WEIGHTED from Refinitive'!$B$11*4/5*'ISSUE SCORE from EIKON'!DB260)+('WEIGHTED from Refinitive'!$B$14*'ISSUE SCORE from EIKON'!DQ260)+('WEIGHTED from Refinitive'!$B$15*'ISSUE SCORE from EIKON'!EF260)+('ISSUE SCORE from EIKON'!EU260*'WEIGHTED from Refinitive'!$B$16)</f>
        <v>61.539255289454545</v>
      </c>
      <c r="L25" s="1">
        <f>('WEIGHTED from Refinitive'!$B$3*'ISSUE SCORE from EIKON'!Q260)+(2/3*'WEIGHTED from Refinitive'!$B$4*'ISSUE SCORE from EIKON'!AF260)+('WEIGHTED from Refinitive'!$B$5*'ISSUE SCORE from EIKON'!AU260)+(1/3*'WEIGHTED from Refinitive'!$B$8*'ISSUE SCORE from EIKON'!BJ260)+('WEIGHTED from Refinitive'!$B$9*'ISSUE SCORE from EIKON'!BY260)+('WEIGHTED from Refinitive'!$B$10*'ISSUE SCORE from EIKON'!CN260)+('WEIGHTED from Refinitive'!$B$11*4/5*'ISSUE SCORE from EIKON'!DC260)+('WEIGHTED from Refinitive'!$B$14*'ISSUE SCORE from EIKON'!DR260)+('WEIGHTED from Refinitive'!$B$15*'ISSUE SCORE from EIKON'!EG260)+('ISSUE SCORE from EIKON'!EV260*'WEIGHTED from Refinitive'!$B$16)</f>
        <v>60.174235861015234</v>
      </c>
      <c r="M25" s="1">
        <f>('WEIGHTED from Refinitive'!$B$3*'ISSUE SCORE from EIKON'!R260)+(2/3*'WEIGHTED from Refinitive'!$B$4*'ISSUE SCORE from EIKON'!AG260)+('WEIGHTED from Refinitive'!$B$5*'ISSUE SCORE from EIKON'!AV260)+(1/3*'WEIGHTED from Refinitive'!$B$8*'ISSUE SCORE from EIKON'!BK260)+('WEIGHTED from Refinitive'!$B$9*'ISSUE SCORE from EIKON'!BZ260)+('WEIGHTED from Refinitive'!$B$10*'ISSUE SCORE from EIKON'!CO260)+('WEIGHTED from Refinitive'!$B$11*4/5*'ISSUE SCORE from EIKON'!DD260)+('WEIGHTED from Refinitive'!$B$14*'ISSUE SCORE from EIKON'!DS260)+('WEIGHTED from Refinitive'!$B$15*'ISSUE SCORE from EIKON'!EH260)+('ISSUE SCORE from EIKON'!EW260*'WEIGHTED from Refinitive'!$B$16)</f>
        <v>63.190313852813823</v>
      </c>
      <c r="N25" s="1">
        <f>('WEIGHTED from Refinitive'!$B$3*'ISSUE SCORE from EIKON'!S260)+(2/3*'WEIGHTED from Refinitive'!$B$4*'ISSUE SCORE from EIKON'!AH260)+('WEIGHTED from Refinitive'!$B$5*'ISSUE SCORE from EIKON'!AW260)+(1/3*'WEIGHTED from Refinitive'!$B$8*'ISSUE SCORE from EIKON'!BL260)+('WEIGHTED from Refinitive'!$B$9*'ISSUE SCORE from EIKON'!CA260)+('WEIGHTED from Refinitive'!$B$10*'ISSUE SCORE from EIKON'!CP260)+('WEIGHTED from Refinitive'!$B$11*4/5*'ISSUE SCORE from EIKON'!DE260)+('WEIGHTED from Refinitive'!$B$14*'ISSUE SCORE from EIKON'!DT260)+('WEIGHTED from Refinitive'!$B$15*'ISSUE SCORE from EIKON'!EI260)+('ISSUE SCORE from EIKON'!EX260*'WEIGHTED from Refinitive'!$B$16)</f>
        <v>53.673264298694214</v>
      </c>
      <c r="O25" s="1">
        <f>('WEIGHTED from Refinitive'!$B$3*'ISSUE SCORE from EIKON'!T260)+(2/3*'WEIGHTED from Refinitive'!$B$4*'ISSUE SCORE from EIKON'!AI260)+('WEIGHTED from Refinitive'!$B$5*'ISSUE SCORE from EIKON'!AX260)+(1/3*'WEIGHTED from Refinitive'!$B$8*'ISSUE SCORE from EIKON'!BM260)+('WEIGHTED from Refinitive'!$B$9*'ISSUE SCORE from EIKON'!CB260)+('WEIGHTED from Refinitive'!$B$10*'ISSUE SCORE from EIKON'!CQ260)+('WEIGHTED from Refinitive'!$B$11*4/5*'ISSUE SCORE from EIKON'!DF260)+('WEIGHTED from Refinitive'!$B$14*'ISSUE SCORE from EIKON'!DU260)+('WEIGHTED from Refinitive'!$B$15*'ISSUE SCORE from EIKON'!EJ260)+('ISSUE SCORE from EIKON'!EY260*'WEIGHTED from Refinitive'!$B$16)</f>
        <v>52.52214304057523</v>
      </c>
      <c r="P25" s="1">
        <f>('WEIGHTED from Refinitive'!$B$3*'ISSUE SCORE from EIKON'!U260)+(2/3*'WEIGHTED from Refinitive'!$B$4*'ISSUE SCORE from EIKON'!AJ260)+('WEIGHTED from Refinitive'!$B$5*'ISSUE SCORE from EIKON'!AY260)+(1/3*'WEIGHTED from Refinitive'!$B$8*'ISSUE SCORE from EIKON'!BN260)+('WEIGHTED from Refinitive'!$B$9*'ISSUE SCORE from EIKON'!CC260)+('WEIGHTED from Refinitive'!$B$10*'ISSUE SCORE from EIKON'!CR260)+('WEIGHTED from Refinitive'!$B$11*4/5*'ISSUE SCORE from EIKON'!DG260)+('WEIGHTED from Refinitive'!$B$14*'ISSUE SCORE from EIKON'!DV260)+('WEIGHTED from Refinitive'!$B$15*'ISSUE SCORE from EIKON'!EK260)+('ISSUE SCORE from EIKON'!EZ260*'WEIGHTED from Refinitive'!$B$16)</f>
        <v>53.353205128205104</v>
      </c>
    </row>
    <row r="26" spans="1:16" ht="15">
      <c r="A26" s="1" t="str">
        <f>'ISSUE SCORE from EIKON'!B275</f>
        <v>Merck &amp; Co Inc</v>
      </c>
      <c r="B26" s="1">
        <f>('WEIGHTED from Refinitive'!$B$3*'ISSUE SCORE from EIKON'!G261)+(2/3*'WEIGHTED from Refinitive'!$B$4*'ISSUE SCORE from EIKON'!V261)+('WEIGHTED from Refinitive'!$B$5*'ISSUE SCORE from EIKON'!AK261)+(1/3*'WEIGHTED from Refinitive'!$B$8*'ISSUE SCORE from EIKON'!AZ261)+('WEIGHTED from Refinitive'!$B$9*'ISSUE SCORE from EIKON'!BO261)+('WEIGHTED from Refinitive'!$B$10*'ISSUE SCORE from EIKON'!CD261)+('WEIGHTED from Refinitive'!$B$11*4/5*'ISSUE SCORE from EIKON'!CS261)+('WEIGHTED from Refinitive'!$B$14*'ISSUE SCORE from EIKON'!DH261)+('WEIGHTED from Refinitive'!$B$15*'ISSUE SCORE from EIKON'!DW261)+('ISSUE SCORE from EIKON'!EL261*'WEIGHTED from Refinitive'!$B$16)</f>
        <v>55.535379883775263</v>
      </c>
      <c r="C26" s="1">
        <f>('WEIGHTED from Refinitive'!$B$3*'ISSUE SCORE from EIKON'!H261)+(2/3*'WEIGHTED from Refinitive'!$B$4*'ISSUE SCORE from EIKON'!W261)+('WEIGHTED from Refinitive'!$B$5*'ISSUE SCORE from EIKON'!AL261)+(1/3*'WEIGHTED from Refinitive'!$B$8*'ISSUE SCORE from EIKON'!BA261)+('WEIGHTED from Refinitive'!$B$9*'ISSUE SCORE from EIKON'!BP261)+('WEIGHTED from Refinitive'!$B$10*'ISSUE SCORE from EIKON'!CE261)+('WEIGHTED from Refinitive'!$B$11*4/5*'ISSUE SCORE from EIKON'!CT261)+('WEIGHTED from Refinitive'!$B$14*'ISSUE SCORE from EIKON'!DI261)+('WEIGHTED from Refinitive'!$B$15*'ISSUE SCORE from EIKON'!DX261)+('ISSUE SCORE from EIKON'!EM261*'WEIGHTED from Refinitive'!$B$16)</f>
        <v>52.039663498889716</v>
      </c>
      <c r="D26" s="1">
        <f>('WEIGHTED from Refinitive'!$B$3*'ISSUE SCORE from EIKON'!I261)+(2/3*'WEIGHTED from Refinitive'!$B$4*'ISSUE SCORE from EIKON'!X261)+('WEIGHTED from Refinitive'!$B$5*'ISSUE SCORE from EIKON'!AM261)+(1/3*'WEIGHTED from Refinitive'!$B$8*'ISSUE SCORE from EIKON'!BB261)+('WEIGHTED from Refinitive'!$B$9*'ISSUE SCORE from EIKON'!BQ261)+('WEIGHTED from Refinitive'!$B$10*'ISSUE SCORE from EIKON'!CF261)+('WEIGHTED from Refinitive'!$B$11*4/5*'ISSUE SCORE from EIKON'!CU261)+('WEIGHTED from Refinitive'!$B$14*'ISSUE SCORE from EIKON'!DJ261)+('WEIGHTED from Refinitive'!$B$15*'ISSUE SCORE from EIKON'!DY261)+('ISSUE SCORE from EIKON'!EN261*'WEIGHTED from Refinitive'!$B$16)</f>
        <v>52.684311591075435</v>
      </c>
      <c r="E26" s="1">
        <f>('WEIGHTED from Refinitive'!$B$3*'ISSUE SCORE from EIKON'!J261)+(2/3*'WEIGHTED from Refinitive'!$B$4*'ISSUE SCORE from EIKON'!Y261)+('WEIGHTED from Refinitive'!$B$5*'ISSUE SCORE from EIKON'!AN261)+(1/3*'WEIGHTED from Refinitive'!$B$8*'ISSUE SCORE from EIKON'!BC261)+('WEIGHTED from Refinitive'!$B$9*'ISSUE SCORE from EIKON'!BR261)+('WEIGHTED from Refinitive'!$B$10*'ISSUE SCORE from EIKON'!CG261)+('WEIGHTED from Refinitive'!$B$11*4/5*'ISSUE SCORE from EIKON'!CV261)+('WEIGHTED from Refinitive'!$B$14*'ISSUE SCORE from EIKON'!DK261)+('WEIGHTED from Refinitive'!$B$15*'ISSUE SCORE from EIKON'!DZ261)+('ISSUE SCORE from EIKON'!EO261*'WEIGHTED from Refinitive'!$B$16)</f>
        <v>47.254223087339163</v>
      </c>
      <c r="F26" s="1">
        <f>('WEIGHTED from Refinitive'!$B$3*'ISSUE SCORE from EIKON'!K261)+(2/3*'WEIGHTED from Refinitive'!$B$4*'ISSUE SCORE from EIKON'!Z261)+('WEIGHTED from Refinitive'!$B$5*'ISSUE SCORE from EIKON'!AO261)+(1/3*'WEIGHTED from Refinitive'!$B$8*'ISSUE SCORE from EIKON'!BD261)+('WEIGHTED from Refinitive'!$B$9*'ISSUE SCORE from EIKON'!BS261)+('WEIGHTED from Refinitive'!$B$10*'ISSUE SCORE from EIKON'!CH261)+('WEIGHTED from Refinitive'!$B$11*4/5*'ISSUE SCORE from EIKON'!CW261)+('WEIGHTED from Refinitive'!$B$14*'ISSUE SCORE from EIKON'!DL261)+('WEIGHTED from Refinitive'!$B$15*'ISSUE SCORE from EIKON'!EA261)+('ISSUE SCORE from EIKON'!EP261*'WEIGHTED from Refinitive'!$B$16)</f>
        <v>48.205332737437956</v>
      </c>
      <c r="G26" s="1">
        <f>('WEIGHTED from Refinitive'!$B$3*'ISSUE SCORE from EIKON'!L261)+(2/3*'WEIGHTED from Refinitive'!$B$4*'ISSUE SCORE from EIKON'!AA261)+('WEIGHTED from Refinitive'!$B$5*'ISSUE SCORE from EIKON'!AP261)+(1/3*'WEIGHTED from Refinitive'!$B$8*'ISSUE SCORE from EIKON'!BE261)+('WEIGHTED from Refinitive'!$B$9*'ISSUE SCORE from EIKON'!BT261)+('WEIGHTED from Refinitive'!$B$10*'ISSUE SCORE from EIKON'!CI261)+('WEIGHTED from Refinitive'!$B$11*4/5*'ISSUE SCORE from EIKON'!CX261)+('WEIGHTED from Refinitive'!$B$14*'ISSUE SCORE from EIKON'!DM261)+('WEIGHTED from Refinitive'!$B$15*'ISSUE SCORE from EIKON'!EB261)+('ISSUE SCORE from EIKON'!EQ261*'WEIGHTED from Refinitive'!$B$16)</f>
        <v>50.311835038293474</v>
      </c>
      <c r="H26" s="1">
        <f>('WEIGHTED from Refinitive'!$B$3*'ISSUE SCORE from EIKON'!M261)+(2/3*'WEIGHTED from Refinitive'!$B$4*'ISSUE SCORE from EIKON'!AB261)+('WEIGHTED from Refinitive'!$B$5*'ISSUE SCORE from EIKON'!AQ261)+(1/3*'WEIGHTED from Refinitive'!$B$8*'ISSUE SCORE from EIKON'!BF261)+('WEIGHTED from Refinitive'!$B$9*'ISSUE SCORE from EIKON'!BU261)+('WEIGHTED from Refinitive'!$B$10*'ISSUE SCORE from EIKON'!CJ261)+('WEIGHTED from Refinitive'!$B$11*4/5*'ISSUE SCORE from EIKON'!CY261)+('WEIGHTED from Refinitive'!$B$14*'ISSUE SCORE from EIKON'!DN261)+('WEIGHTED from Refinitive'!$B$15*'ISSUE SCORE from EIKON'!EC261)+('ISSUE SCORE from EIKON'!ER261*'WEIGHTED from Refinitive'!$B$16)</f>
        <v>49.091873333631213</v>
      </c>
      <c r="I26" s="1">
        <f>('WEIGHTED from Refinitive'!$B$3*'ISSUE SCORE from EIKON'!N261)+(2/3*'WEIGHTED from Refinitive'!$B$4*'ISSUE SCORE from EIKON'!AC261)+('WEIGHTED from Refinitive'!$B$5*'ISSUE SCORE from EIKON'!AR261)+(1/3*'WEIGHTED from Refinitive'!$B$8*'ISSUE SCORE from EIKON'!BG261)+('WEIGHTED from Refinitive'!$B$9*'ISSUE SCORE from EIKON'!BV261)+('WEIGHTED from Refinitive'!$B$10*'ISSUE SCORE from EIKON'!CK261)+('WEIGHTED from Refinitive'!$B$11*4/5*'ISSUE SCORE from EIKON'!CZ261)+('WEIGHTED from Refinitive'!$B$14*'ISSUE SCORE from EIKON'!DO261)+('WEIGHTED from Refinitive'!$B$15*'ISSUE SCORE from EIKON'!ED261)+('ISSUE SCORE from EIKON'!ES261*'WEIGHTED from Refinitive'!$B$16)</f>
        <v>53.544703094037061</v>
      </c>
      <c r="J26" s="1">
        <f>('WEIGHTED from Refinitive'!$B$3*'ISSUE SCORE from EIKON'!O261)+(2/3*'WEIGHTED from Refinitive'!$B$4*'ISSUE SCORE from EIKON'!AD261)+('WEIGHTED from Refinitive'!$B$5*'ISSUE SCORE from EIKON'!AS261)+(1/3*'WEIGHTED from Refinitive'!$B$8*'ISSUE SCORE from EIKON'!BH261)+('WEIGHTED from Refinitive'!$B$9*'ISSUE SCORE from EIKON'!BW261)+('WEIGHTED from Refinitive'!$B$10*'ISSUE SCORE from EIKON'!CL261)+('WEIGHTED from Refinitive'!$B$11*4/5*'ISSUE SCORE from EIKON'!DA261)+('WEIGHTED from Refinitive'!$B$14*'ISSUE SCORE from EIKON'!DP261)+('WEIGHTED from Refinitive'!$B$15*'ISSUE SCORE from EIKON'!EE261)+('ISSUE SCORE from EIKON'!ET261*'WEIGHTED from Refinitive'!$B$16)</f>
        <v>35.505310534929748</v>
      </c>
      <c r="K26" s="1">
        <f>('WEIGHTED from Refinitive'!$B$3*'ISSUE SCORE from EIKON'!P261)+(2/3*'WEIGHTED from Refinitive'!$B$4*'ISSUE SCORE from EIKON'!AE261)+('WEIGHTED from Refinitive'!$B$5*'ISSUE SCORE from EIKON'!AT261)+(1/3*'WEIGHTED from Refinitive'!$B$8*'ISSUE SCORE from EIKON'!BI261)+('WEIGHTED from Refinitive'!$B$9*'ISSUE SCORE from EIKON'!BX261)+('WEIGHTED from Refinitive'!$B$10*'ISSUE SCORE from EIKON'!CM261)+('WEIGHTED from Refinitive'!$B$11*4/5*'ISSUE SCORE from EIKON'!DB261)+('WEIGHTED from Refinitive'!$B$14*'ISSUE SCORE from EIKON'!DQ261)+('WEIGHTED from Refinitive'!$B$15*'ISSUE SCORE from EIKON'!EF261)+('ISSUE SCORE from EIKON'!EU261*'WEIGHTED from Refinitive'!$B$16)</f>
        <v>32.071537623569199</v>
      </c>
      <c r="L26" s="1">
        <f>('WEIGHTED from Refinitive'!$B$3*'ISSUE SCORE from EIKON'!Q261)+(2/3*'WEIGHTED from Refinitive'!$B$4*'ISSUE SCORE from EIKON'!AF261)+('WEIGHTED from Refinitive'!$B$5*'ISSUE SCORE from EIKON'!AU261)+(1/3*'WEIGHTED from Refinitive'!$B$8*'ISSUE SCORE from EIKON'!BJ261)+('WEIGHTED from Refinitive'!$B$9*'ISSUE SCORE from EIKON'!BY261)+('WEIGHTED from Refinitive'!$B$10*'ISSUE SCORE from EIKON'!CN261)+('WEIGHTED from Refinitive'!$B$11*4/5*'ISSUE SCORE from EIKON'!DC261)+('WEIGHTED from Refinitive'!$B$14*'ISSUE SCORE from EIKON'!DR261)+('WEIGHTED from Refinitive'!$B$15*'ISSUE SCORE from EIKON'!EG261)+('ISSUE SCORE from EIKON'!EV261*'WEIGHTED from Refinitive'!$B$16)</f>
        <v>26.074785421202449</v>
      </c>
      <c r="M26" s="1">
        <f>('WEIGHTED from Refinitive'!$B$3*'ISSUE SCORE from EIKON'!R261)+(2/3*'WEIGHTED from Refinitive'!$B$4*'ISSUE SCORE from EIKON'!AG261)+('WEIGHTED from Refinitive'!$B$5*'ISSUE SCORE from EIKON'!AV261)+(1/3*'WEIGHTED from Refinitive'!$B$8*'ISSUE SCORE from EIKON'!BK261)+('WEIGHTED from Refinitive'!$B$9*'ISSUE SCORE from EIKON'!BZ261)+('WEIGHTED from Refinitive'!$B$10*'ISSUE SCORE from EIKON'!CO261)+('WEIGHTED from Refinitive'!$B$11*4/5*'ISSUE SCORE from EIKON'!DD261)+('WEIGHTED from Refinitive'!$B$14*'ISSUE SCORE from EIKON'!DS261)+('WEIGHTED from Refinitive'!$B$15*'ISSUE SCORE from EIKON'!EH261)+('ISSUE SCORE from EIKON'!EW261*'WEIGHTED from Refinitive'!$B$16)</f>
        <v>29.402245515429488</v>
      </c>
      <c r="N26" s="1">
        <f>('WEIGHTED from Refinitive'!$B$3*'ISSUE SCORE from EIKON'!S261)+(2/3*'WEIGHTED from Refinitive'!$B$4*'ISSUE SCORE from EIKON'!AH261)+('WEIGHTED from Refinitive'!$B$5*'ISSUE SCORE from EIKON'!AW261)+(1/3*'WEIGHTED from Refinitive'!$B$8*'ISSUE SCORE from EIKON'!BL261)+('WEIGHTED from Refinitive'!$B$9*'ISSUE SCORE from EIKON'!CA261)+('WEIGHTED from Refinitive'!$B$10*'ISSUE SCORE from EIKON'!CP261)+('WEIGHTED from Refinitive'!$B$11*4/5*'ISSUE SCORE from EIKON'!DE261)+('WEIGHTED from Refinitive'!$B$14*'ISSUE SCORE from EIKON'!DT261)+('WEIGHTED from Refinitive'!$B$15*'ISSUE SCORE from EIKON'!EI261)+('ISSUE SCORE from EIKON'!EX261*'WEIGHTED from Refinitive'!$B$16)</f>
        <v>35.772380050505014</v>
      </c>
      <c r="O26" s="1">
        <f>('WEIGHTED from Refinitive'!$B$3*'ISSUE SCORE from EIKON'!T261)+(2/3*'WEIGHTED from Refinitive'!$B$4*'ISSUE SCORE from EIKON'!AI261)+('WEIGHTED from Refinitive'!$B$5*'ISSUE SCORE from EIKON'!AX261)+(1/3*'WEIGHTED from Refinitive'!$B$8*'ISSUE SCORE from EIKON'!BM261)+('WEIGHTED from Refinitive'!$B$9*'ISSUE SCORE from EIKON'!CB261)+('WEIGHTED from Refinitive'!$B$10*'ISSUE SCORE from EIKON'!CQ261)+('WEIGHTED from Refinitive'!$B$11*4/5*'ISSUE SCORE from EIKON'!DF261)+('WEIGHTED from Refinitive'!$B$14*'ISSUE SCORE from EIKON'!DU261)+('WEIGHTED from Refinitive'!$B$15*'ISSUE SCORE from EIKON'!EJ261)+('ISSUE SCORE from EIKON'!EY261*'WEIGHTED from Refinitive'!$B$16)</f>
        <v>36.198279146353251</v>
      </c>
      <c r="P26" s="1">
        <f>('WEIGHTED from Refinitive'!$B$3*'ISSUE SCORE from EIKON'!U261)+(2/3*'WEIGHTED from Refinitive'!$B$4*'ISSUE SCORE from EIKON'!AJ261)+('WEIGHTED from Refinitive'!$B$5*'ISSUE SCORE from EIKON'!AY261)+(1/3*'WEIGHTED from Refinitive'!$B$8*'ISSUE SCORE from EIKON'!BN261)+('WEIGHTED from Refinitive'!$B$9*'ISSUE SCORE from EIKON'!CC261)+('WEIGHTED from Refinitive'!$B$10*'ISSUE SCORE from EIKON'!CR261)+('WEIGHTED from Refinitive'!$B$11*4/5*'ISSUE SCORE from EIKON'!DG261)+('WEIGHTED from Refinitive'!$B$14*'ISSUE SCORE from EIKON'!DV261)+('WEIGHTED from Refinitive'!$B$15*'ISSUE SCORE from EIKON'!EK261)+('ISSUE SCORE from EIKON'!EZ261*'WEIGHTED from Refinitive'!$B$16)</f>
        <v>41.158575464083903</v>
      </c>
    </row>
    <row r="27" spans="1:16" ht="15">
      <c r="A27" s="1" t="str">
        <f>'ISSUE SCORE from EIKON'!B276</f>
        <v>Marathon Oil Corp</v>
      </c>
      <c r="B27" s="1">
        <f>('WEIGHTED from Refinitive'!$B$3*'ISSUE SCORE from EIKON'!G262)+(2/3*'WEIGHTED from Refinitive'!$B$4*'ISSUE SCORE from EIKON'!V262)+('WEIGHTED from Refinitive'!$B$5*'ISSUE SCORE from EIKON'!AK262)+(1/3*'WEIGHTED from Refinitive'!$B$8*'ISSUE SCORE from EIKON'!AZ262)+('WEIGHTED from Refinitive'!$B$9*'ISSUE SCORE from EIKON'!BO262)+('WEIGHTED from Refinitive'!$B$10*'ISSUE SCORE from EIKON'!CD262)+('WEIGHTED from Refinitive'!$B$11*4/5*'ISSUE SCORE from EIKON'!CS262)+('WEIGHTED from Refinitive'!$B$14*'ISSUE SCORE from EIKON'!DH262)+('WEIGHTED from Refinitive'!$B$15*'ISSUE SCORE from EIKON'!DW262)+('ISSUE SCORE from EIKON'!EL262*'WEIGHTED from Refinitive'!$B$16)</f>
        <v>66.026795605480174</v>
      </c>
      <c r="C27" s="1">
        <f>('WEIGHTED from Refinitive'!$B$3*'ISSUE SCORE from EIKON'!H262)+(2/3*'WEIGHTED from Refinitive'!$B$4*'ISSUE SCORE from EIKON'!W262)+('WEIGHTED from Refinitive'!$B$5*'ISSUE SCORE from EIKON'!AL262)+(1/3*'WEIGHTED from Refinitive'!$B$8*'ISSUE SCORE from EIKON'!BA262)+('WEIGHTED from Refinitive'!$B$9*'ISSUE SCORE from EIKON'!BP262)+('WEIGHTED from Refinitive'!$B$10*'ISSUE SCORE from EIKON'!CE262)+('WEIGHTED from Refinitive'!$B$11*4/5*'ISSUE SCORE from EIKON'!CT262)+('WEIGHTED from Refinitive'!$B$14*'ISSUE SCORE from EIKON'!DI262)+('WEIGHTED from Refinitive'!$B$15*'ISSUE SCORE from EIKON'!DX262)+('ISSUE SCORE from EIKON'!EM262*'WEIGHTED from Refinitive'!$B$16)</f>
        <v>66.566229382349334</v>
      </c>
      <c r="D27" s="1">
        <f>('WEIGHTED from Refinitive'!$B$3*'ISSUE SCORE from EIKON'!I262)+(2/3*'WEIGHTED from Refinitive'!$B$4*'ISSUE SCORE from EIKON'!X262)+('WEIGHTED from Refinitive'!$B$5*'ISSUE SCORE from EIKON'!AM262)+(1/3*'WEIGHTED from Refinitive'!$B$8*'ISSUE SCORE from EIKON'!BB262)+('WEIGHTED from Refinitive'!$B$9*'ISSUE SCORE from EIKON'!BQ262)+('WEIGHTED from Refinitive'!$B$10*'ISSUE SCORE from EIKON'!CF262)+('WEIGHTED from Refinitive'!$B$11*4/5*'ISSUE SCORE from EIKON'!CU262)+('WEIGHTED from Refinitive'!$B$14*'ISSUE SCORE from EIKON'!DJ262)+('WEIGHTED from Refinitive'!$B$15*'ISSUE SCORE from EIKON'!DY262)+('ISSUE SCORE from EIKON'!EN262*'WEIGHTED from Refinitive'!$B$16)</f>
        <v>58.596131761052554</v>
      </c>
      <c r="E27" s="1">
        <f>('WEIGHTED from Refinitive'!$B$3*'ISSUE SCORE from EIKON'!J262)+(2/3*'WEIGHTED from Refinitive'!$B$4*'ISSUE SCORE from EIKON'!Y262)+('WEIGHTED from Refinitive'!$B$5*'ISSUE SCORE from EIKON'!AN262)+(1/3*'WEIGHTED from Refinitive'!$B$8*'ISSUE SCORE from EIKON'!BC262)+('WEIGHTED from Refinitive'!$B$9*'ISSUE SCORE from EIKON'!BR262)+('WEIGHTED from Refinitive'!$B$10*'ISSUE SCORE from EIKON'!CG262)+('WEIGHTED from Refinitive'!$B$11*4/5*'ISSUE SCORE from EIKON'!CV262)+('WEIGHTED from Refinitive'!$B$14*'ISSUE SCORE from EIKON'!DK262)+('WEIGHTED from Refinitive'!$B$15*'ISSUE SCORE from EIKON'!DZ262)+('ISSUE SCORE from EIKON'!EO262*'WEIGHTED from Refinitive'!$B$16)</f>
        <v>57.864967464078809</v>
      </c>
      <c r="F27" s="1">
        <f>('WEIGHTED from Refinitive'!$B$3*'ISSUE SCORE from EIKON'!K262)+(2/3*'WEIGHTED from Refinitive'!$B$4*'ISSUE SCORE from EIKON'!Z262)+('WEIGHTED from Refinitive'!$B$5*'ISSUE SCORE from EIKON'!AO262)+(1/3*'WEIGHTED from Refinitive'!$B$8*'ISSUE SCORE from EIKON'!BD262)+('WEIGHTED from Refinitive'!$B$9*'ISSUE SCORE from EIKON'!BS262)+('WEIGHTED from Refinitive'!$B$10*'ISSUE SCORE from EIKON'!CH262)+('WEIGHTED from Refinitive'!$B$11*4/5*'ISSUE SCORE from EIKON'!CW262)+('WEIGHTED from Refinitive'!$B$14*'ISSUE SCORE from EIKON'!DL262)+('WEIGHTED from Refinitive'!$B$15*'ISSUE SCORE from EIKON'!EA262)+('ISSUE SCORE from EIKON'!EP262*'WEIGHTED from Refinitive'!$B$16)</f>
        <v>56.094401431901389</v>
      </c>
      <c r="G27" s="1">
        <f>('WEIGHTED from Refinitive'!$B$3*'ISSUE SCORE from EIKON'!L262)+(2/3*'WEIGHTED from Refinitive'!$B$4*'ISSUE SCORE from EIKON'!AA262)+('WEIGHTED from Refinitive'!$B$5*'ISSUE SCORE from EIKON'!AP262)+(1/3*'WEIGHTED from Refinitive'!$B$8*'ISSUE SCORE from EIKON'!BE262)+('WEIGHTED from Refinitive'!$B$9*'ISSUE SCORE from EIKON'!BT262)+('WEIGHTED from Refinitive'!$B$10*'ISSUE SCORE from EIKON'!CI262)+('WEIGHTED from Refinitive'!$B$11*4/5*'ISSUE SCORE from EIKON'!CX262)+('WEIGHTED from Refinitive'!$B$14*'ISSUE SCORE from EIKON'!DM262)+('WEIGHTED from Refinitive'!$B$15*'ISSUE SCORE from EIKON'!EB262)+('ISSUE SCORE from EIKON'!EQ262*'WEIGHTED from Refinitive'!$B$16)</f>
        <v>56.146175278622053</v>
      </c>
      <c r="H27" s="1">
        <f>('WEIGHTED from Refinitive'!$B$3*'ISSUE SCORE from EIKON'!M262)+(2/3*'WEIGHTED from Refinitive'!$B$4*'ISSUE SCORE from EIKON'!AB262)+('WEIGHTED from Refinitive'!$B$5*'ISSUE SCORE from EIKON'!AQ262)+(1/3*'WEIGHTED from Refinitive'!$B$8*'ISSUE SCORE from EIKON'!BF262)+('WEIGHTED from Refinitive'!$B$9*'ISSUE SCORE from EIKON'!BU262)+('WEIGHTED from Refinitive'!$B$10*'ISSUE SCORE from EIKON'!CJ262)+('WEIGHTED from Refinitive'!$B$11*4/5*'ISSUE SCORE from EIKON'!CY262)+('WEIGHTED from Refinitive'!$B$14*'ISSUE SCORE from EIKON'!DN262)+('WEIGHTED from Refinitive'!$B$15*'ISSUE SCORE from EIKON'!EC262)+('ISSUE SCORE from EIKON'!ER262*'WEIGHTED from Refinitive'!$B$16)</f>
        <v>52.573819205505139</v>
      </c>
      <c r="I27" s="1">
        <f>('WEIGHTED from Refinitive'!$B$3*'ISSUE SCORE from EIKON'!N262)+(2/3*'WEIGHTED from Refinitive'!$B$4*'ISSUE SCORE from EIKON'!AC262)+('WEIGHTED from Refinitive'!$B$5*'ISSUE SCORE from EIKON'!AR262)+(1/3*'WEIGHTED from Refinitive'!$B$8*'ISSUE SCORE from EIKON'!BG262)+('WEIGHTED from Refinitive'!$B$9*'ISSUE SCORE from EIKON'!BV262)+('WEIGHTED from Refinitive'!$B$10*'ISSUE SCORE from EIKON'!CK262)+('WEIGHTED from Refinitive'!$B$11*4/5*'ISSUE SCORE from EIKON'!CZ262)+('WEIGHTED from Refinitive'!$B$14*'ISSUE SCORE from EIKON'!DO262)+('WEIGHTED from Refinitive'!$B$15*'ISSUE SCORE from EIKON'!ED262)+('ISSUE SCORE from EIKON'!ES262*'WEIGHTED from Refinitive'!$B$16)</f>
        <v>57.530071721311437</v>
      </c>
      <c r="J27" s="1">
        <f>('WEIGHTED from Refinitive'!$B$3*'ISSUE SCORE from EIKON'!O262)+(2/3*'WEIGHTED from Refinitive'!$B$4*'ISSUE SCORE from EIKON'!AD262)+('WEIGHTED from Refinitive'!$B$5*'ISSUE SCORE from EIKON'!AS262)+(1/3*'WEIGHTED from Refinitive'!$B$8*'ISSUE SCORE from EIKON'!BH262)+('WEIGHTED from Refinitive'!$B$9*'ISSUE SCORE from EIKON'!BW262)+('WEIGHTED from Refinitive'!$B$10*'ISSUE SCORE from EIKON'!CL262)+('WEIGHTED from Refinitive'!$B$11*4/5*'ISSUE SCORE from EIKON'!DA262)+('WEIGHTED from Refinitive'!$B$14*'ISSUE SCORE from EIKON'!DP262)+('WEIGHTED from Refinitive'!$B$15*'ISSUE SCORE from EIKON'!EE262)+('ISSUE SCORE from EIKON'!ET262*'WEIGHTED from Refinitive'!$B$16)</f>
        <v>60.562121114752657</v>
      </c>
      <c r="K27" s="1">
        <f>('WEIGHTED from Refinitive'!$B$3*'ISSUE SCORE from EIKON'!P262)+(2/3*'WEIGHTED from Refinitive'!$B$4*'ISSUE SCORE from EIKON'!AE262)+('WEIGHTED from Refinitive'!$B$5*'ISSUE SCORE from EIKON'!AT262)+(1/3*'WEIGHTED from Refinitive'!$B$8*'ISSUE SCORE from EIKON'!BI262)+('WEIGHTED from Refinitive'!$B$9*'ISSUE SCORE from EIKON'!BX262)+('WEIGHTED from Refinitive'!$B$10*'ISSUE SCORE from EIKON'!CM262)+('WEIGHTED from Refinitive'!$B$11*4/5*'ISSUE SCORE from EIKON'!DB262)+('WEIGHTED from Refinitive'!$B$14*'ISSUE SCORE from EIKON'!DQ262)+('WEIGHTED from Refinitive'!$B$15*'ISSUE SCORE from EIKON'!EF262)+('ISSUE SCORE from EIKON'!EU262*'WEIGHTED from Refinitive'!$B$16)</f>
        <v>57.780572382438883</v>
      </c>
      <c r="L27" s="1">
        <f>('WEIGHTED from Refinitive'!$B$3*'ISSUE SCORE from EIKON'!Q262)+(2/3*'WEIGHTED from Refinitive'!$B$4*'ISSUE SCORE from EIKON'!AF262)+('WEIGHTED from Refinitive'!$B$5*'ISSUE SCORE from EIKON'!AU262)+(1/3*'WEIGHTED from Refinitive'!$B$8*'ISSUE SCORE from EIKON'!BJ262)+('WEIGHTED from Refinitive'!$B$9*'ISSUE SCORE from EIKON'!BY262)+('WEIGHTED from Refinitive'!$B$10*'ISSUE SCORE from EIKON'!CN262)+('WEIGHTED from Refinitive'!$B$11*4/5*'ISSUE SCORE from EIKON'!DC262)+('WEIGHTED from Refinitive'!$B$14*'ISSUE SCORE from EIKON'!DR262)+('WEIGHTED from Refinitive'!$B$15*'ISSUE SCORE from EIKON'!EG262)+('ISSUE SCORE from EIKON'!EV262*'WEIGHTED from Refinitive'!$B$16)</f>
        <v>52.618133677855624</v>
      </c>
      <c r="M27" s="1">
        <f>('WEIGHTED from Refinitive'!$B$3*'ISSUE SCORE from EIKON'!R262)+(2/3*'WEIGHTED from Refinitive'!$B$4*'ISSUE SCORE from EIKON'!AG262)+('WEIGHTED from Refinitive'!$B$5*'ISSUE SCORE from EIKON'!AV262)+(1/3*'WEIGHTED from Refinitive'!$B$8*'ISSUE SCORE from EIKON'!BK262)+('WEIGHTED from Refinitive'!$B$9*'ISSUE SCORE from EIKON'!BZ262)+('WEIGHTED from Refinitive'!$B$10*'ISSUE SCORE from EIKON'!CO262)+('WEIGHTED from Refinitive'!$B$11*4/5*'ISSUE SCORE from EIKON'!DD262)+('WEIGHTED from Refinitive'!$B$14*'ISSUE SCORE from EIKON'!DS262)+('WEIGHTED from Refinitive'!$B$15*'ISSUE SCORE from EIKON'!EH262)+('ISSUE SCORE from EIKON'!EW262*'WEIGHTED from Refinitive'!$B$16)</f>
        <v>48.720131960659408</v>
      </c>
      <c r="N27" s="1">
        <f>('WEIGHTED from Refinitive'!$B$3*'ISSUE SCORE from EIKON'!S262)+(2/3*'WEIGHTED from Refinitive'!$B$4*'ISSUE SCORE from EIKON'!AH262)+('WEIGHTED from Refinitive'!$B$5*'ISSUE SCORE from EIKON'!AW262)+(1/3*'WEIGHTED from Refinitive'!$B$8*'ISSUE SCORE from EIKON'!BL262)+('WEIGHTED from Refinitive'!$B$9*'ISSUE SCORE from EIKON'!CA262)+('WEIGHTED from Refinitive'!$B$10*'ISSUE SCORE from EIKON'!CP262)+('WEIGHTED from Refinitive'!$B$11*4/5*'ISSUE SCORE from EIKON'!DE262)+('WEIGHTED from Refinitive'!$B$14*'ISSUE SCORE from EIKON'!DT262)+('WEIGHTED from Refinitive'!$B$15*'ISSUE SCORE from EIKON'!EI262)+('ISSUE SCORE from EIKON'!EX262*'WEIGHTED from Refinitive'!$B$16)</f>
        <v>51.464971139971112</v>
      </c>
      <c r="O27" s="1">
        <f>('WEIGHTED from Refinitive'!$B$3*'ISSUE SCORE from EIKON'!T262)+(2/3*'WEIGHTED from Refinitive'!$B$4*'ISSUE SCORE from EIKON'!AI262)+('WEIGHTED from Refinitive'!$B$5*'ISSUE SCORE from EIKON'!AX262)+(1/3*'WEIGHTED from Refinitive'!$B$8*'ISSUE SCORE from EIKON'!BM262)+('WEIGHTED from Refinitive'!$B$9*'ISSUE SCORE from EIKON'!CB262)+('WEIGHTED from Refinitive'!$B$10*'ISSUE SCORE from EIKON'!CQ262)+('WEIGHTED from Refinitive'!$B$11*4/5*'ISSUE SCORE from EIKON'!DF262)+('WEIGHTED from Refinitive'!$B$14*'ISSUE SCORE from EIKON'!DU262)+('WEIGHTED from Refinitive'!$B$15*'ISSUE SCORE from EIKON'!EJ262)+('ISSUE SCORE from EIKON'!EY262*'WEIGHTED from Refinitive'!$B$16)</f>
        <v>48.56341387494647</v>
      </c>
      <c r="P27" s="1">
        <f>('WEIGHTED from Refinitive'!$B$3*'ISSUE SCORE from EIKON'!U262)+(2/3*'WEIGHTED from Refinitive'!$B$4*'ISSUE SCORE from EIKON'!AJ262)+('WEIGHTED from Refinitive'!$B$5*'ISSUE SCORE from EIKON'!AY262)+(1/3*'WEIGHTED from Refinitive'!$B$8*'ISSUE SCORE from EIKON'!BN262)+('WEIGHTED from Refinitive'!$B$9*'ISSUE SCORE from EIKON'!CC262)+('WEIGHTED from Refinitive'!$B$10*'ISSUE SCORE from EIKON'!CR262)+('WEIGHTED from Refinitive'!$B$11*4/5*'ISSUE SCORE from EIKON'!DG262)+('WEIGHTED from Refinitive'!$B$14*'ISSUE SCORE from EIKON'!DV262)+('WEIGHTED from Refinitive'!$B$15*'ISSUE SCORE from EIKON'!EK262)+('ISSUE SCORE from EIKON'!EZ262*'WEIGHTED from Refinitive'!$B$16)</f>
        <v>0</v>
      </c>
    </row>
  </sheetData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1603ccce-881e-408a-bb35-4cf820e42d5f}">
  <sheetPr codeName="Sheet8"/>
  <dimension ref="A1:P55"/>
  <sheetViews>
    <sheetView workbookViewId="0" topLeftCell="A1"/>
  </sheetViews>
  <sheetFormatPr defaultColWidth="11.5042857142857" defaultRowHeight="15"/>
  <cols>
    <col min="1" max="1" width="23" style="1" bestFit="1" customWidth="1"/>
    <col min="2" max="16384" width="11.5714285714286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6" ht="15">
      <c r="A2" s="1" t="s">
        <v>580</v>
      </c>
      <c r="B2" s="1">
        <f>(1/3*'WEIGHTED from Refinitive'!$B$4*'ISSUE SCORE from EIKON'!V263)+(2/5*'WEIGHTED from Refinitive'!$B$5*'ISSUE SCORE from EIKON'!AK263)+(1/5*'WEIGHTED from Refinitive'!$B$11*'ISSUE SCORE from EIKON'!CS263)+(1/5*'ISSUE SCORE from EIKON'!DH263*'WEIGHTED from Refinitive'!$B$14)</f>
        <v>8.9073904111118516</v>
      </c>
      <c r="C2" s="1">
        <f>(1/3*'WEIGHTED from Refinitive'!$B$4*'ISSUE SCORE from EIKON'!W263)+(2/5*'WEIGHTED from Refinitive'!$B$5*'ISSUE SCORE from EIKON'!AL263)+(1/5*'WEIGHTED from Refinitive'!$B$11*'ISSUE SCORE from EIKON'!CT263)+(1/5*'ISSUE SCORE from EIKON'!DI263*'WEIGHTED from Refinitive'!$B$14)</f>
        <v>8.5814178169107258</v>
      </c>
      <c r="D2" s="1">
        <f>(1/3*'WEIGHTED from Refinitive'!$B$4*'ISSUE SCORE from EIKON'!X263)+(2/5*'WEIGHTED from Refinitive'!$B$5*'ISSUE SCORE from EIKON'!AM263)+(1/5*'WEIGHTED from Refinitive'!$B$11*'ISSUE SCORE from EIKON'!CU263)+(1/5*'ISSUE SCORE from EIKON'!DJ263*'WEIGHTED from Refinitive'!$B$14)</f>
        <v>7.9496939964937257</v>
      </c>
      <c r="E2" s="1">
        <f>(1/3*'WEIGHTED from Refinitive'!$B$4*'ISSUE SCORE from EIKON'!Y263)+(2/5*'WEIGHTED from Refinitive'!$B$5*'ISSUE SCORE from EIKON'!AN263)+(1/5*'WEIGHTED from Refinitive'!$B$11*'ISSUE SCORE from EIKON'!CV263)+(1/5*'ISSUE SCORE from EIKON'!DK263*'WEIGHTED from Refinitive'!$B$14)</f>
        <v>7.5567161797913203</v>
      </c>
      <c r="F2" s="1">
        <f>(1/3*'WEIGHTED from Refinitive'!$B$4*'ISSUE SCORE from EIKON'!Z263)+(2/5*'WEIGHTED from Refinitive'!$B$5*'ISSUE SCORE from EIKON'!AO263)+(1/5*'WEIGHTED from Refinitive'!$B$11*'ISSUE SCORE from EIKON'!CW263)+(1/5*'ISSUE SCORE from EIKON'!DL263*'WEIGHTED from Refinitive'!$B$14)</f>
        <v>7.4382160418656706</v>
      </c>
      <c r="G2" s="1">
        <f>(1/3*'WEIGHTED from Refinitive'!$B$4*'ISSUE SCORE from EIKON'!AA263)+(2/5*'WEIGHTED from Refinitive'!$B$5*'ISSUE SCORE from EIKON'!AP263)+(1/5*'WEIGHTED from Refinitive'!$B$11*'ISSUE SCORE from EIKON'!CX263)+(1/5*'ISSUE SCORE from EIKON'!DM263*'WEIGHTED from Refinitive'!$B$14)</f>
        <v>7.0566913178405857</v>
      </c>
      <c r="H2" s="1">
        <f>(1/3*'WEIGHTED from Refinitive'!$B$4*'ISSUE SCORE from EIKON'!AB263)+(2/5*'WEIGHTED from Refinitive'!$B$5*'ISSUE SCORE from EIKON'!AQ263)+(1/5*'WEIGHTED from Refinitive'!$B$11*'ISSUE SCORE from EIKON'!CY263)+(1/5*'ISSUE SCORE from EIKON'!DN263*'WEIGHTED from Refinitive'!$B$14)</f>
        <v>5.9744856215867586</v>
      </c>
      <c r="I2" s="1">
        <f>(1/3*'WEIGHTED from Refinitive'!$B$4*'ISSUE SCORE from EIKON'!AC263)+(2/5*'WEIGHTED from Refinitive'!$B$5*'ISSUE SCORE from EIKON'!AR263)+(1/5*'WEIGHTED from Refinitive'!$B$11*'ISSUE SCORE from EIKON'!CZ263)+(1/5*'ISSUE SCORE from EIKON'!DO263*'WEIGHTED from Refinitive'!$B$14)</f>
        <v>6.1031276048902381</v>
      </c>
      <c r="J2" s="1">
        <f>(1/3*'WEIGHTED from Refinitive'!$B$4*'ISSUE SCORE from EIKON'!AD263)+(2/5*'WEIGHTED from Refinitive'!$B$5*'ISSUE SCORE from EIKON'!AS263)+(1/5*'WEIGHTED from Refinitive'!$B$11*'ISSUE SCORE from EIKON'!DA263)+(1/5*'ISSUE SCORE from EIKON'!DP263*'WEIGHTED from Refinitive'!$B$14)</f>
        <v>6.724707602339179</v>
      </c>
      <c r="K2" s="1">
        <f>(1/3*'WEIGHTED from Refinitive'!$B$4*'ISSUE SCORE from EIKON'!AE263)+(2/5*'WEIGHTED from Refinitive'!$B$5*'ISSUE SCORE from EIKON'!AT263)+(1/5*'WEIGHTED from Refinitive'!$B$11*'ISSUE SCORE from EIKON'!DB263)+(1/5*'ISSUE SCORE from EIKON'!DQ263*'WEIGHTED from Refinitive'!$B$14)</f>
        <v>5.5412320369812011</v>
      </c>
      <c r="L2" s="1">
        <f>(1/3*'WEIGHTED from Refinitive'!$B$4*'ISSUE SCORE from EIKON'!AF263)+(2/5*'WEIGHTED from Refinitive'!$B$5*'ISSUE SCORE from EIKON'!AU263)+(1/5*'WEIGHTED from Refinitive'!$B$11*'ISSUE SCORE from EIKON'!DC263)+(1/5*'ISSUE SCORE from EIKON'!DR263*'WEIGHTED from Refinitive'!$B$14)</f>
        <v>5.9303252138422096</v>
      </c>
      <c r="M2" s="1">
        <f>(1/3*'WEIGHTED from Refinitive'!$B$4*'ISSUE SCORE from EIKON'!AG263)+(2/5*'WEIGHTED from Refinitive'!$B$5*'ISSUE SCORE from EIKON'!AV263)+(1/5*'WEIGHTED from Refinitive'!$B$11*'ISSUE SCORE from EIKON'!DD263)+(1/5*'ISSUE SCORE from EIKON'!DS263*'WEIGHTED from Refinitive'!$B$14)</f>
        <v>7.0024609582460542</v>
      </c>
      <c r="N2" s="1">
        <f>(1/3*'WEIGHTED from Refinitive'!$B$4*'ISSUE SCORE from EIKON'!AH263)+(2/5*'WEIGHTED from Refinitive'!$B$5*'ISSUE SCORE from EIKON'!AW263)+(1/5*'WEIGHTED from Refinitive'!$B$11*'ISSUE SCORE from EIKON'!DE263)+(1/5*'ISSUE SCORE from EIKON'!DT263*'WEIGHTED from Refinitive'!$B$14)</f>
        <v>7.0745571095571069</v>
      </c>
      <c r="O2" s="1">
        <f>(1/3*'WEIGHTED from Refinitive'!$B$4*'ISSUE SCORE from EIKON'!AI263)+(2/5*'WEIGHTED from Refinitive'!$B$5*'ISSUE SCORE from EIKON'!AX263)+(1/5*'WEIGHTED from Refinitive'!$B$11*'ISSUE SCORE from EIKON'!DF263)+(1/5*'ISSUE SCORE from EIKON'!DU263*'WEIGHTED from Refinitive'!$B$14)</f>
        <v>7.5142048025983001</v>
      </c>
      <c r="P2" s="1">
        <f>(1/3*'WEIGHTED from Refinitive'!$B$4*'ISSUE SCORE from EIKON'!AJ263)+(2/5*'WEIGHTED from Refinitive'!$B$5*'ISSUE SCORE from EIKON'!AY263)+(1/5*'WEIGHTED from Refinitive'!$B$11*'ISSUE SCORE from EIKON'!DG263)+(1/5*'ISSUE SCORE from EIKON'!DV263*'WEIGHTED from Refinitive'!$B$14)</f>
        <v>7.2455932203389786</v>
      </c>
    </row>
    <row r="3" spans="1:16" ht="15">
      <c r="A3" s="1" t="s">
        <v>583</v>
      </c>
      <c r="B3" s="1">
        <f>(1/3*'WEIGHTED from Refinitive'!$B$4*'ISSUE SCORE from EIKON'!V264)+(2/5*'WEIGHTED from Refinitive'!$B$5*'ISSUE SCORE from EIKON'!AK264)+(1/5*'WEIGHTED from Refinitive'!$B$11*'ISSUE SCORE from EIKON'!CS264)+(1/5*'ISSUE SCORE from EIKON'!DH264*'WEIGHTED from Refinitive'!$B$14)</f>
        <v>10.49795742910281</v>
      </c>
      <c r="C3" s="1">
        <f>(1/3*'WEIGHTED from Refinitive'!$B$4*'ISSUE SCORE from EIKON'!W264)+(2/5*'WEIGHTED from Refinitive'!$B$5*'ISSUE SCORE from EIKON'!AL264)+(1/5*'WEIGHTED from Refinitive'!$B$11*'ISSUE SCORE from EIKON'!CT264)+(1/5*'ISSUE SCORE from EIKON'!DI264*'WEIGHTED from Refinitive'!$B$14)</f>
        <v>11.263919852816123</v>
      </c>
      <c r="D3" s="1">
        <f>(1/3*'WEIGHTED from Refinitive'!$B$4*'ISSUE SCORE from EIKON'!X264)+(2/5*'WEIGHTED from Refinitive'!$B$5*'ISSUE SCORE from EIKON'!AM264)+(1/5*'WEIGHTED from Refinitive'!$B$11*'ISSUE SCORE from EIKON'!CU264)+(1/5*'ISSUE SCORE from EIKON'!DJ264*'WEIGHTED from Refinitive'!$B$14)</f>
        <v>11.236566490177061</v>
      </c>
      <c r="E3" s="1">
        <f>(1/3*'WEIGHTED from Refinitive'!$B$4*'ISSUE SCORE from EIKON'!Y264)+(2/5*'WEIGHTED from Refinitive'!$B$5*'ISSUE SCORE from EIKON'!AN264)+(1/5*'WEIGHTED from Refinitive'!$B$11*'ISSUE SCORE from EIKON'!CV264)+(1/5*'ISSUE SCORE from EIKON'!DK264*'WEIGHTED from Refinitive'!$B$14)</f>
        <v>10.972264319041843</v>
      </c>
      <c r="F3" s="1">
        <f>(1/3*'WEIGHTED from Refinitive'!$B$4*'ISSUE SCORE from EIKON'!Z264)+(2/5*'WEIGHTED from Refinitive'!$B$5*'ISSUE SCORE from EIKON'!AO264)+(1/5*'WEIGHTED from Refinitive'!$B$11*'ISSUE SCORE from EIKON'!CW264)+(1/5*'ISSUE SCORE from EIKON'!DL264*'WEIGHTED from Refinitive'!$B$14)</f>
        <v>11.579577089577082</v>
      </c>
      <c r="G3" s="1">
        <f>(1/3*'WEIGHTED from Refinitive'!$B$4*'ISSUE SCORE from EIKON'!AA264)+(2/5*'WEIGHTED from Refinitive'!$B$5*'ISSUE SCORE from EIKON'!AP264)+(1/5*'WEIGHTED from Refinitive'!$B$11*'ISSUE SCORE from EIKON'!CX264)+(1/5*'ISSUE SCORE from EIKON'!DM264*'WEIGHTED from Refinitive'!$B$14)</f>
        <v>11.577593037850264</v>
      </c>
      <c r="H3" s="1">
        <f>(1/3*'WEIGHTED from Refinitive'!$B$4*'ISSUE SCORE from EIKON'!AB264)+(2/5*'WEIGHTED from Refinitive'!$B$5*'ISSUE SCORE from EIKON'!AQ264)+(1/5*'WEIGHTED from Refinitive'!$B$11*'ISSUE SCORE from EIKON'!CY264)+(1/5*'ISSUE SCORE from EIKON'!DN264*'WEIGHTED from Refinitive'!$B$14)</f>
        <v>10.096704998206157</v>
      </c>
      <c r="I3" s="1">
        <f>(1/3*'WEIGHTED from Refinitive'!$B$4*'ISSUE SCORE from EIKON'!AC264)+(2/5*'WEIGHTED from Refinitive'!$B$5*'ISSUE SCORE from EIKON'!AR264)+(1/5*'WEIGHTED from Refinitive'!$B$11*'ISSUE SCORE from EIKON'!CZ264)+(1/5*'ISSUE SCORE from EIKON'!DO264*'WEIGHTED from Refinitive'!$B$14)</f>
        <v>10.236298856163746</v>
      </c>
      <c r="J3" s="1">
        <f>(1/3*'WEIGHTED from Refinitive'!$B$4*'ISSUE SCORE from EIKON'!AD264)+(2/5*'WEIGHTED from Refinitive'!$B$5*'ISSUE SCORE from EIKON'!AS264)+(1/5*'WEIGHTED from Refinitive'!$B$11*'ISSUE SCORE from EIKON'!DA264)+(1/5*'ISSUE SCORE from EIKON'!DP264*'WEIGHTED from Refinitive'!$B$14)</f>
        <v>10.055330330330323</v>
      </c>
      <c r="K3" s="1">
        <f>(1/3*'WEIGHTED from Refinitive'!$B$4*'ISSUE SCORE from EIKON'!AE264)+(2/5*'WEIGHTED from Refinitive'!$B$5*'ISSUE SCORE from EIKON'!AT264)+(1/5*'WEIGHTED from Refinitive'!$B$11*'ISSUE SCORE from EIKON'!DB264)+(1/5*'ISSUE SCORE from EIKON'!DQ264*'WEIGHTED from Refinitive'!$B$14)</f>
        <v>10.342114464099897</v>
      </c>
      <c r="L3" s="1">
        <f>(1/3*'WEIGHTED from Refinitive'!$B$4*'ISSUE SCORE from EIKON'!AF264)+(2/5*'WEIGHTED from Refinitive'!$B$5*'ISSUE SCORE from EIKON'!AU264)+(1/5*'WEIGHTED from Refinitive'!$B$11*'ISSUE SCORE from EIKON'!DC264)+(1/5*'ISSUE SCORE from EIKON'!DR264*'WEIGHTED from Refinitive'!$B$14)</f>
        <v>8.4141456683986284</v>
      </c>
      <c r="M3" s="1">
        <f>(1/3*'WEIGHTED from Refinitive'!$B$4*'ISSUE SCORE from EIKON'!AG264)+(2/5*'WEIGHTED from Refinitive'!$B$5*'ISSUE SCORE from EIKON'!AV264)+(1/5*'WEIGHTED from Refinitive'!$B$11*'ISSUE SCORE from EIKON'!DD264)+(1/5*'ISSUE SCORE from EIKON'!DS264*'WEIGHTED from Refinitive'!$B$14)</f>
        <v>8.3690096259448215</v>
      </c>
      <c r="N3" s="1">
        <f>(1/3*'WEIGHTED from Refinitive'!$B$4*'ISSUE SCORE from EIKON'!AH264)+(2/5*'WEIGHTED from Refinitive'!$B$5*'ISSUE SCORE from EIKON'!AW264)+(1/5*'WEIGHTED from Refinitive'!$B$11*'ISSUE SCORE from EIKON'!DE264)+(1/5*'ISSUE SCORE from EIKON'!DT264*'WEIGHTED from Refinitive'!$B$14)</f>
        <v>10.651497764530546</v>
      </c>
      <c r="O3" s="1">
        <f>(1/3*'WEIGHTED from Refinitive'!$B$4*'ISSUE SCORE from EIKON'!AI264)+(2/5*'WEIGHTED from Refinitive'!$B$5*'ISSUE SCORE from EIKON'!AX264)+(1/5*'WEIGHTED from Refinitive'!$B$11*'ISSUE SCORE from EIKON'!DF264)+(1/5*'ISSUE SCORE from EIKON'!DU264*'WEIGHTED from Refinitive'!$B$14)</f>
        <v>9.4435624435102028</v>
      </c>
      <c r="P3" s="1">
        <f>(1/3*'WEIGHTED from Refinitive'!$B$4*'ISSUE SCORE from EIKON'!AJ264)+(2/5*'WEIGHTED from Refinitive'!$B$5*'ISSUE SCORE from EIKON'!AY264)+(1/5*'WEIGHTED from Refinitive'!$B$11*'ISSUE SCORE from EIKON'!DG264)+(1/5*'ISSUE SCORE from EIKON'!DV264*'WEIGHTED from Refinitive'!$B$14)</f>
        <v>7.5536938391175621</v>
      </c>
    </row>
    <row r="4" spans="1:16" ht="15">
      <c r="A4" s="1" t="s">
        <v>909</v>
      </c>
      <c r="B4" s="1">
        <f>(1/3*'WEIGHTED from Refinitive'!$B$4*'ISSUE SCORE from EIKON'!V265)+(2/5*'WEIGHTED from Refinitive'!$B$5*'ISSUE SCORE from EIKON'!AK265)+(1/5*'WEIGHTED from Refinitive'!$B$11*'ISSUE SCORE from EIKON'!CS265)+(1/5*'ISSUE SCORE from EIKON'!DH265*'WEIGHTED from Refinitive'!$B$14)</f>
        <v>9.6472308550482069</v>
      </c>
      <c r="C4" s="1">
        <f>(1/3*'WEIGHTED from Refinitive'!$B$4*'ISSUE SCORE from EIKON'!W265)+(2/5*'WEIGHTED from Refinitive'!$B$5*'ISSUE SCORE from EIKON'!AL265)+(1/5*'WEIGHTED from Refinitive'!$B$11*'ISSUE SCORE from EIKON'!CT265)+(1/5*'ISSUE SCORE from EIKON'!DI265*'WEIGHTED from Refinitive'!$B$14)</f>
        <v>10.007917383820992</v>
      </c>
      <c r="D4" s="1">
        <f>(1/3*'WEIGHTED from Refinitive'!$B$4*'ISSUE SCORE from EIKON'!X265)+(2/5*'WEIGHTED from Refinitive'!$B$5*'ISSUE SCORE from EIKON'!AM265)+(1/5*'WEIGHTED from Refinitive'!$B$11*'ISSUE SCORE from EIKON'!CU265)+(1/5*'ISSUE SCORE from EIKON'!DJ265*'WEIGHTED from Refinitive'!$B$14)</f>
        <v>8.8207603270680632</v>
      </c>
      <c r="E4" s="1">
        <f>(1/3*'WEIGHTED from Refinitive'!$B$4*'ISSUE SCORE from EIKON'!Y265)+(2/5*'WEIGHTED from Refinitive'!$B$5*'ISSUE SCORE from EIKON'!AN265)+(1/5*'WEIGHTED from Refinitive'!$B$11*'ISSUE SCORE from EIKON'!CV265)+(1/5*'ISSUE SCORE from EIKON'!DK265*'WEIGHTED from Refinitive'!$B$14)</f>
        <v>9.034259259259251</v>
      </c>
      <c r="F4" s="1">
        <f>(1/3*'WEIGHTED from Refinitive'!$B$4*'ISSUE SCORE from EIKON'!Z265)+(2/5*'WEIGHTED from Refinitive'!$B$5*'ISSUE SCORE from EIKON'!AO265)+(1/5*'WEIGHTED from Refinitive'!$B$11*'ISSUE SCORE from EIKON'!CW265)+(1/5*'ISSUE SCORE from EIKON'!DL265*'WEIGHTED from Refinitive'!$B$14)</f>
        <v>10.105833333333333</v>
      </c>
      <c r="G4" s="1">
        <f>(1/3*'WEIGHTED from Refinitive'!$B$4*'ISSUE SCORE from EIKON'!AA265)+(2/5*'WEIGHTED from Refinitive'!$B$5*'ISSUE SCORE from EIKON'!AP265)+(1/5*'WEIGHTED from Refinitive'!$B$11*'ISSUE SCORE from EIKON'!CX265)+(1/5*'ISSUE SCORE from EIKON'!DM265*'WEIGHTED from Refinitive'!$B$14)</f>
        <v>10.005729166666665</v>
      </c>
      <c r="H4" s="1">
        <f>(1/3*'WEIGHTED from Refinitive'!$B$4*'ISSUE SCORE from EIKON'!AB265)+(2/5*'WEIGHTED from Refinitive'!$B$5*'ISSUE SCORE from EIKON'!AQ265)+(1/5*'WEIGHTED from Refinitive'!$B$11*'ISSUE SCORE from EIKON'!CY265)+(1/5*'ISSUE SCORE from EIKON'!DN265*'WEIGHTED from Refinitive'!$B$14)</f>
        <v>9.0431024774774773</v>
      </c>
      <c r="I4" s="1">
        <f>(1/3*'WEIGHTED from Refinitive'!$B$4*'ISSUE SCORE from EIKON'!AC265)+(2/5*'WEIGHTED from Refinitive'!$B$5*'ISSUE SCORE from EIKON'!AR265)+(1/5*'WEIGHTED from Refinitive'!$B$11*'ISSUE SCORE from EIKON'!CZ265)+(1/5*'ISSUE SCORE from EIKON'!DO265*'WEIGHTED from Refinitive'!$B$14)</f>
        <v>8.8432967032966996</v>
      </c>
      <c r="J4" s="1">
        <f>(1/3*'WEIGHTED from Refinitive'!$B$4*'ISSUE SCORE from EIKON'!AD265)+(2/5*'WEIGHTED from Refinitive'!$B$5*'ISSUE SCORE from EIKON'!AS265)+(1/5*'WEIGHTED from Refinitive'!$B$11*'ISSUE SCORE from EIKON'!DA265)+(1/5*'ISSUE SCORE from EIKON'!DP265*'WEIGHTED from Refinitive'!$B$14)</f>
        <v>9.0148839137645087</v>
      </c>
      <c r="K4" s="1">
        <f>(1/3*'WEIGHTED from Refinitive'!$B$4*'ISSUE SCORE from EIKON'!AE265)+(2/5*'WEIGHTED from Refinitive'!$B$5*'ISSUE SCORE from EIKON'!AT265)+(1/5*'WEIGHTED from Refinitive'!$B$11*'ISSUE SCORE from EIKON'!DB265)+(1/5*'ISSUE SCORE from EIKON'!DQ265*'WEIGHTED from Refinitive'!$B$14)</f>
        <v>9.044688644688641</v>
      </c>
      <c r="L4" s="1">
        <f>(1/3*'WEIGHTED from Refinitive'!$B$4*'ISSUE SCORE from EIKON'!AF265)+(2/5*'WEIGHTED from Refinitive'!$B$5*'ISSUE SCORE from EIKON'!AU265)+(1/5*'WEIGHTED from Refinitive'!$B$11*'ISSUE SCORE from EIKON'!DC265)+(1/5*'ISSUE SCORE from EIKON'!DR265*'WEIGHTED from Refinitive'!$B$14)</f>
        <v>8.3720760233918092</v>
      </c>
      <c r="M4" s="1">
        <f>(1/3*'WEIGHTED from Refinitive'!$B$4*'ISSUE SCORE from EIKON'!AG265)+(2/5*'WEIGHTED from Refinitive'!$B$5*'ISSUE SCORE from EIKON'!AV265)+(1/5*'WEIGHTED from Refinitive'!$B$11*'ISSUE SCORE from EIKON'!DD265)+(1/5*'ISSUE SCORE from EIKON'!DS265*'WEIGHTED from Refinitive'!$B$14)</f>
        <v>6.9353978494623654</v>
      </c>
      <c r="N4" s="1">
        <f>(1/3*'WEIGHTED from Refinitive'!$B$4*'ISSUE SCORE from EIKON'!AH265)+(2/5*'WEIGHTED from Refinitive'!$B$5*'ISSUE SCORE from EIKON'!AW265)+(1/5*'WEIGHTED from Refinitive'!$B$11*'ISSUE SCORE from EIKON'!DE265)+(1/5*'ISSUE SCORE from EIKON'!DT265*'WEIGHTED from Refinitive'!$B$14)</f>
        <v>7.7378472222222179</v>
      </c>
      <c r="O4" s="1">
        <f>(1/3*'WEIGHTED from Refinitive'!$B$4*'ISSUE SCORE from EIKON'!AI265)+(2/5*'WEIGHTED from Refinitive'!$B$5*'ISSUE SCORE from EIKON'!AX265)+(1/5*'WEIGHTED from Refinitive'!$B$11*'ISSUE SCORE from EIKON'!DF265)+(1/5*'ISSUE SCORE from EIKON'!DU265*'WEIGHTED from Refinitive'!$B$14)</f>
        <v>6.6759191176470569</v>
      </c>
      <c r="P4" s="1">
        <f>(1/3*'WEIGHTED from Refinitive'!$B$4*'ISSUE SCORE from EIKON'!AJ265)+(2/5*'WEIGHTED from Refinitive'!$B$5*'ISSUE SCORE from EIKON'!AY265)+(1/5*'WEIGHTED from Refinitive'!$B$11*'ISSUE SCORE from EIKON'!DG265)+(1/5*'ISSUE SCORE from EIKON'!DV265*'WEIGHTED from Refinitive'!$B$14)</f>
        <v>9.0539464411557393</v>
      </c>
    </row>
    <row r="5" spans="1:16" ht="15">
      <c r="A5" s="1" t="s">
        <v>653</v>
      </c>
      <c r="B5" s="1">
        <f>(1/3*'WEIGHTED from Refinitive'!$B$4*'ISSUE SCORE from EIKON'!V266)+(2/5*'WEIGHTED from Refinitive'!$B$5*'ISSUE SCORE from EIKON'!AK266)+(1/5*'WEIGHTED from Refinitive'!$B$11*'ISSUE SCORE from EIKON'!CS266)+(1/5*'ISSUE SCORE from EIKON'!DH266*'WEIGHTED from Refinitive'!$B$14)</f>
        <v>10.990852920207763</v>
      </c>
      <c r="C5" s="1">
        <f>(1/3*'WEIGHTED from Refinitive'!$B$4*'ISSUE SCORE from EIKON'!W266)+(2/5*'WEIGHTED from Refinitive'!$B$5*'ISSUE SCORE from EIKON'!AL266)+(1/5*'WEIGHTED from Refinitive'!$B$11*'ISSUE SCORE from EIKON'!CT266)+(1/5*'ISSUE SCORE from EIKON'!DI266*'WEIGHTED from Refinitive'!$B$14)</f>
        <v>10.219207311691292</v>
      </c>
      <c r="D5" s="1">
        <f>(1/3*'WEIGHTED from Refinitive'!$B$4*'ISSUE SCORE from EIKON'!X266)+(2/5*'WEIGHTED from Refinitive'!$B$5*'ISSUE SCORE from EIKON'!AM266)+(1/5*'WEIGHTED from Refinitive'!$B$11*'ISSUE SCORE from EIKON'!CU266)+(1/5*'ISSUE SCORE from EIKON'!DJ266*'WEIGHTED from Refinitive'!$B$14)</f>
        <v>10.276488528534104</v>
      </c>
      <c r="E5" s="1">
        <f>(1/3*'WEIGHTED from Refinitive'!$B$4*'ISSUE SCORE from EIKON'!Y266)+(2/5*'WEIGHTED from Refinitive'!$B$5*'ISSUE SCORE from EIKON'!AN266)+(1/5*'WEIGHTED from Refinitive'!$B$11*'ISSUE SCORE from EIKON'!CV266)+(1/5*'ISSUE SCORE from EIKON'!DK266*'WEIGHTED from Refinitive'!$B$14)</f>
        <v>9.6440030729504365</v>
      </c>
      <c r="F5" s="1">
        <f>(1/3*'WEIGHTED from Refinitive'!$B$4*'ISSUE SCORE from EIKON'!Z266)+(2/5*'WEIGHTED from Refinitive'!$B$5*'ISSUE SCORE from EIKON'!AO266)+(1/5*'WEIGHTED from Refinitive'!$B$11*'ISSUE SCORE from EIKON'!CW266)+(1/5*'ISSUE SCORE from EIKON'!DL266*'WEIGHTED from Refinitive'!$B$14)</f>
        <v>8.7704977795452965</v>
      </c>
      <c r="G5" s="1">
        <f>(1/3*'WEIGHTED from Refinitive'!$B$4*'ISSUE SCORE from EIKON'!AA266)+(2/5*'WEIGHTED from Refinitive'!$B$5*'ISSUE SCORE from EIKON'!AP266)+(1/5*'WEIGHTED from Refinitive'!$B$11*'ISSUE SCORE from EIKON'!CX266)+(1/5*'ISSUE SCORE from EIKON'!DM266*'WEIGHTED from Refinitive'!$B$14)</f>
        <v>8.2170124094898789</v>
      </c>
      <c r="H5" s="1">
        <f>(1/3*'WEIGHTED from Refinitive'!$B$4*'ISSUE SCORE from EIKON'!AB266)+(2/5*'WEIGHTED from Refinitive'!$B$5*'ISSUE SCORE from EIKON'!AQ266)+(1/5*'WEIGHTED from Refinitive'!$B$11*'ISSUE SCORE from EIKON'!CY266)+(1/5*'ISSUE SCORE from EIKON'!DN266*'WEIGHTED from Refinitive'!$B$14)</f>
        <v>8.0873520036429838</v>
      </c>
      <c r="I5" s="1">
        <f>(1/3*'WEIGHTED from Refinitive'!$B$4*'ISSUE SCORE from EIKON'!AC266)+(2/5*'WEIGHTED from Refinitive'!$B$5*'ISSUE SCORE from EIKON'!AR266)+(1/5*'WEIGHTED from Refinitive'!$B$11*'ISSUE SCORE from EIKON'!CZ266)+(1/5*'ISSUE SCORE from EIKON'!DO266*'WEIGHTED from Refinitive'!$B$14)</f>
        <v>6.1125457875457796</v>
      </c>
      <c r="J5" s="1">
        <f>(1/3*'WEIGHTED from Refinitive'!$B$4*'ISSUE SCORE from EIKON'!AD266)+(2/5*'WEIGHTED from Refinitive'!$B$5*'ISSUE SCORE from EIKON'!AS266)+(1/5*'WEIGHTED from Refinitive'!$B$11*'ISSUE SCORE from EIKON'!DA266)+(1/5*'ISSUE SCORE from EIKON'!DP266*'WEIGHTED from Refinitive'!$B$14)</f>
        <v>5.8015033459387588</v>
      </c>
      <c r="K5" s="1">
        <f>(1/3*'WEIGHTED from Refinitive'!$B$4*'ISSUE SCORE from EIKON'!AE266)+(2/5*'WEIGHTED from Refinitive'!$B$5*'ISSUE SCORE from EIKON'!AT266)+(1/5*'WEIGHTED from Refinitive'!$B$11*'ISSUE SCORE from EIKON'!DB266)+(1/5*'ISSUE SCORE from EIKON'!DQ266*'WEIGHTED from Refinitive'!$B$14)</f>
        <v>5.2972896778875675</v>
      </c>
      <c r="L5" s="1">
        <f>(1/3*'WEIGHTED from Refinitive'!$B$4*'ISSUE SCORE from EIKON'!AF266)+(2/5*'WEIGHTED from Refinitive'!$B$5*'ISSUE SCORE from EIKON'!AU266)+(1/5*'WEIGHTED from Refinitive'!$B$11*'ISSUE SCORE from EIKON'!DC266)+(1/5*'ISSUE SCORE from EIKON'!DR266*'WEIGHTED from Refinitive'!$B$14)</f>
        <v>3.9386422209350083</v>
      </c>
      <c r="M5" s="1">
        <f>(1/3*'WEIGHTED from Refinitive'!$B$4*'ISSUE SCORE from EIKON'!AG266)+(2/5*'WEIGHTED from Refinitive'!$B$5*'ISSUE SCORE from EIKON'!AV266)+(1/5*'WEIGHTED from Refinitive'!$B$11*'ISSUE SCORE from EIKON'!DD266)+(1/5*'ISSUE SCORE from EIKON'!DS266*'WEIGHTED from Refinitive'!$B$14)</f>
        <v>4.4091017316017291</v>
      </c>
      <c r="N5" s="1">
        <f>(1/3*'WEIGHTED from Refinitive'!$B$4*'ISSUE SCORE from EIKON'!AH266)+(2/5*'WEIGHTED from Refinitive'!$B$5*'ISSUE SCORE from EIKON'!AW266)+(1/5*'WEIGHTED from Refinitive'!$B$11*'ISSUE SCORE from EIKON'!DE266)+(1/5*'ISSUE SCORE from EIKON'!DT266*'WEIGHTED from Refinitive'!$B$14)</f>
        <v>5.1364843852451321</v>
      </c>
      <c r="O5" s="1">
        <f>(1/3*'WEIGHTED from Refinitive'!$B$4*'ISSUE SCORE from EIKON'!AI266)+(2/5*'WEIGHTED from Refinitive'!$B$5*'ISSUE SCORE from EIKON'!AX266)+(1/5*'WEIGHTED from Refinitive'!$B$11*'ISSUE SCORE from EIKON'!DF266)+(1/5*'ISSUE SCORE from EIKON'!DU266*'WEIGHTED from Refinitive'!$B$14)</f>
        <v>4.6014586543400053</v>
      </c>
      <c r="P5" s="1">
        <f>(1/3*'WEIGHTED from Refinitive'!$B$4*'ISSUE SCORE from EIKON'!AJ266)+(2/5*'WEIGHTED from Refinitive'!$B$5*'ISSUE SCORE from EIKON'!AY266)+(1/5*'WEIGHTED from Refinitive'!$B$11*'ISSUE SCORE from EIKON'!DG266)+(1/5*'ISSUE SCORE from EIKON'!DV266*'WEIGHTED from Refinitive'!$B$14)</f>
        <v>3.7496503496503473</v>
      </c>
    </row>
    <row r="6" spans="1:16" ht="15">
      <c r="A6" s="1" t="s">
        <v>791</v>
      </c>
      <c r="B6" s="1">
        <f>(1/3*'WEIGHTED from Refinitive'!$B$4*'ISSUE SCORE from EIKON'!V267)+(2/5*'WEIGHTED from Refinitive'!$B$5*'ISSUE SCORE from EIKON'!AK267)+(1/5*'WEIGHTED from Refinitive'!$B$11*'ISSUE SCORE from EIKON'!CS267)+(1/5*'ISSUE SCORE from EIKON'!DH267*'WEIGHTED from Refinitive'!$B$14)</f>
        <v>8.7394471959920654</v>
      </c>
      <c r="C6" s="1">
        <f>(1/3*'WEIGHTED from Refinitive'!$B$4*'ISSUE SCORE from EIKON'!W267)+(2/5*'WEIGHTED from Refinitive'!$B$5*'ISSUE SCORE from EIKON'!AL267)+(1/5*'WEIGHTED from Refinitive'!$B$11*'ISSUE SCORE from EIKON'!CT267)+(1/5*'ISSUE SCORE from EIKON'!DI267*'WEIGHTED from Refinitive'!$B$14)</f>
        <v>8.759667689305445</v>
      </c>
      <c r="D6" s="1">
        <f>(1/3*'WEIGHTED from Refinitive'!$B$4*'ISSUE SCORE from EIKON'!X267)+(2/5*'WEIGHTED from Refinitive'!$B$5*'ISSUE SCORE from EIKON'!AM267)+(1/5*'WEIGHTED from Refinitive'!$B$11*'ISSUE SCORE from EIKON'!CU267)+(1/5*'ISSUE SCORE from EIKON'!DJ267*'WEIGHTED from Refinitive'!$B$14)</f>
        <v>8.3476570896324365</v>
      </c>
      <c r="E6" s="1">
        <f>(1/3*'WEIGHTED from Refinitive'!$B$4*'ISSUE SCORE from EIKON'!Y267)+(2/5*'WEIGHTED from Refinitive'!$B$5*'ISSUE SCORE from EIKON'!AN267)+(1/5*'WEIGHTED from Refinitive'!$B$11*'ISSUE SCORE from EIKON'!CV267)+(1/5*'ISSUE SCORE from EIKON'!DK267*'WEIGHTED from Refinitive'!$B$14)</f>
        <v>7.0810398329948034</v>
      </c>
      <c r="F6" s="1">
        <f>(1/3*'WEIGHTED from Refinitive'!$B$4*'ISSUE SCORE from EIKON'!Z267)+(2/5*'WEIGHTED from Refinitive'!$B$5*'ISSUE SCORE from EIKON'!AO267)+(1/5*'WEIGHTED from Refinitive'!$B$11*'ISSUE SCORE from EIKON'!CW267)+(1/5*'ISSUE SCORE from EIKON'!DL267*'WEIGHTED from Refinitive'!$B$14)</f>
        <v>5.975541125541123</v>
      </c>
      <c r="G6" s="1">
        <f>(1/3*'WEIGHTED from Refinitive'!$B$4*'ISSUE SCORE from EIKON'!AA267)+(2/5*'WEIGHTED from Refinitive'!$B$5*'ISSUE SCORE from EIKON'!AP267)+(1/5*'WEIGHTED from Refinitive'!$B$11*'ISSUE SCORE from EIKON'!CX267)+(1/5*'ISSUE SCORE from EIKON'!DM267*'WEIGHTED from Refinitive'!$B$14)</f>
        <v>5.7005403579871619</v>
      </c>
      <c r="H6" s="1">
        <f>(1/3*'WEIGHTED from Refinitive'!$B$4*'ISSUE SCORE from EIKON'!AB267)+(2/5*'WEIGHTED from Refinitive'!$B$5*'ISSUE SCORE from EIKON'!AQ267)+(1/5*'WEIGHTED from Refinitive'!$B$11*'ISSUE SCORE from EIKON'!CY267)+(1/5*'ISSUE SCORE from EIKON'!DN267*'WEIGHTED from Refinitive'!$B$14)</f>
        <v>5.98997373529747</v>
      </c>
      <c r="I6" s="1">
        <f>(1/3*'WEIGHTED from Refinitive'!$B$4*'ISSUE SCORE from EIKON'!AC267)+(2/5*'WEIGHTED from Refinitive'!$B$5*'ISSUE SCORE from EIKON'!AR267)+(1/5*'WEIGHTED from Refinitive'!$B$11*'ISSUE SCORE from EIKON'!CZ267)+(1/5*'ISSUE SCORE from EIKON'!DO267*'WEIGHTED from Refinitive'!$B$14)</f>
        <v>6.0899541373926542</v>
      </c>
      <c r="J6" s="1">
        <f>(1/3*'WEIGHTED from Refinitive'!$B$4*'ISSUE SCORE from EIKON'!AD267)+(2/5*'WEIGHTED from Refinitive'!$B$5*'ISSUE SCORE from EIKON'!AS267)+(1/5*'WEIGHTED from Refinitive'!$B$11*'ISSUE SCORE from EIKON'!DA267)+(1/5*'ISSUE SCORE from EIKON'!DP267*'WEIGHTED from Refinitive'!$B$14)</f>
        <v>6.4352564102564092</v>
      </c>
      <c r="K6" s="1">
        <f>(1/3*'WEIGHTED from Refinitive'!$B$4*'ISSUE SCORE from EIKON'!AE267)+(2/5*'WEIGHTED from Refinitive'!$B$5*'ISSUE SCORE from EIKON'!AT267)+(1/5*'WEIGHTED from Refinitive'!$B$11*'ISSUE SCORE from EIKON'!DB267)+(1/5*'ISSUE SCORE from EIKON'!DQ267*'WEIGHTED from Refinitive'!$B$14)</f>
        <v>6.5779013089435292</v>
      </c>
      <c r="L6" s="1">
        <f>(1/3*'WEIGHTED from Refinitive'!$B$4*'ISSUE SCORE from EIKON'!AF267)+(2/5*'WEIGHTED from Refinitive'!$B$5*'ISSUE SCORE from EIKON'!AU267)+(1/5*'WEIGHTED from Refinitive'!$B$11*'ISSUE SCORE from EIKON'!DC267)+(1/5*'ISSUE SCORE from EIKON'!DR267*'WEIGHTED from Refinitive'!$B$14)</f>
        <v>6.4696549663241569</v>
      </c>
      <c r="M6" s="1">
        <f>(1/3*'WEIGHTED from Refinitive'!$B$4*'ISSUE SCORE from EIKON'!AG267)+(2/5*'WEIGHTED from Refinitive'!$B$5*'ISSUE SCORE from EIKON'!AV267)+(1/5*'WEIGHTED from Refinitive'!$B$11*'ISSUE SCORE from EIKON'!DD267)+(1/5*'ISSUE SCORE from EIKON'!DS267*'WEIGHTED from Refinitive'!$B$14)</f>
        <v>5.6954255996603624</v>
      </c>
      <c r="N6" s="1">
        <f>(1/3*'WEIGHTED from Refinitive'!$B$4*'ISSUE SCORE from EIKON'!AH267)+(2/5*'WEIGHTED from Refinitive'!$B$5*'ISSUE SCORE from EIKON'!AW267)+(1/5*'WEIGHTED from Refinitive'!$B$11*'ISSUE SCORE from EIKON'!DE267)+(1/5*'ISSUE SCORE from EIKON'!DT267*'WEIGHTED from Refinitive'!$B$14)</f>
        <v>3.982748917748911</v>
      </c>
      <c r="O6" s="1">
        <f>(1/3*'WEIGHTED from Refinitive'!$B$4*'ISSUE SCORE from EIKON'!AI267)+(2/5*'WEIGHTED from Refinitive'!$B$5*'ISSUE SCORE from EIKON'!AX267)+(1/5*'WEIGHTED from Refinitive'!$B$11*'ISSUE SCORE from EIKON'!DF267)+(1/5*'ISSUE SCORE from EIKON'!DU267*'WEIGHTED from Refinitive'!$B$14)</f>
        <v>3.7968366989611297</v>
      </c>
      <c r="P6" s="1">
        <f>(1/3*'WEIGHTED from Refinitive'!$B$4*'ISSUE SCORE from EIKON'!AJ267)+(2/5*'WEIGHTED from Refinitive'!$B$5*'ISSUE SCORE from EIKON'!AY267)+(1/5*'WEIGHTED from Refinitive'!$B$11*'ISSUE SCORE from EIKON'!DG267)+(1/5*'ISSUE SCORE from EIKON'!DV267*'WEIGHTED from Refinitive'!$B$14)</f>
        <v>5.5004519774011289</v>
      </c>
    </row>
    <row r="7" spans="1:16" ht="15">
      <c r="A7" s="1" t="s">
        <v>711</v>
      </c>
      <c r="B7" s="1">
        <f>(1/3*'WEIGHTED from Refinitive'!$B$4*'ISSUE SCORE from EIKON'!V268)+(2/5*'WEIGHTED from Refinitive'!$B$5*'ISSUE SCORE from EIKON'!AK268)+(1/5*'WEIGHTED from Refinitive'!$B$11*'ISSUE SCORE from EIKON'!CS268)+(1/5*'ISSUE SCORE from EIKON'!DH268*'WEIGHTED from Refinitive'!$B$14)</f>
        <v>7.3508993711015886</v>
      </c>
      <c r="C7" s="1">
        <f>(1/3*'WEIGHTED from Refinitive'!$B$4*'ISSUE SCORE from EIKON'!W268)+(2/5*'WEIGHTED from Refinitive'!$B$5*'ISSUE SCORE from EIKON'!AL268)+(1/5*'WEIGHTED from Refinitive'!$B$11*'ISSUE SCORE from EIKON'!CT268)+(1/5*'ISSUE SCORE from EIKON'!DI268*'WEIGHTED from Refinitive'!$B$14)</f>
        <v>7.4731609452550778</v>
      </c>
      <c r="D7" s="1">
        <f>(1/3*'WEIGHTED from Refinitive'!$B$4*'ISSUE SCORE from EIKON'!X268)+(2/5*'WEIGHTED from Refinitive'!$B$5*'ISSUE SCORE from EIKON'!AM268)+(1/5*'WEIGHTED from Refinitive'!$B$11*'ISSUE SCORE from EIKON'!CU268)+(1/5*'ISSUE SCORE from EIKON'!DJ268*'WEIGHTED from Refinitive'!$B$14)</f>
        <v>7.9725352694808729</v>
      </c>
      <c r="E7" s="1">
        <f>(1/3*'WEIGHTED from Refinitive'!$B$4*'ISSUE SCORE from EIKON'!Y268)+(2/5*'WEIGHTED from Refinitive'!$B$5*'ISSUE SCORE from EIKON'!AN268)+(1/5*'WEIGHTED from Refinitive'!$B$11*'ISSUE SCORE from EIKON'!CV268)+(1/5*'ISSUE SCORE from EIKON'!DK268*'WEIGHTED from Refinitive'!$B$14)</f>
        <v>9.4609290709290619</v>
      </c>
      <c r="F7" s="1">
        <f>(1/3*'WEIGHTED from Refinitive'!$B$4*'ISSUE SCORE from EIKON'!Z268)+(2/5*'WEIGHTED from Refinitive'!$B$5*'ISSUE SCORE from EIKON'!AO268)+(1/5*'WEIGHTED from Refinitive'!$B$11*'ISSUE SCORE from EIKON'!CW268)+(1/5*'ISSUE SCORE from EIKON'!DL268*'WEIGHTED from Refinitive'!$B$14)</f>
        <v>9.3347729437916751</v>
      </c>
      <c r="G7" s="1">
        <f>(1/3*'WEIGHTED from Refinitive'!$B$4*'ISSUE SCORE from EIKON'!AA268)+(2/5*'WEIGHTED from Refinitive'!$B$5*'ISSUE SCORE from EIKON'!AP268)+(1/5*'WEIGHTED from Refinitive'!$B$11*'ISSUE SCORE from EIKON'!CX268)+(1/5*'ISSUE SCORE from EIKON'!DM268*'WEIGHTED from Refinitive'!$B$14)</f>
        <v>8.6930612090754771</v>
      </c>
      <c r="H7" s="1">
        <f>(1/3*'WEIGHTED from Refinitive'!$B$4*'ISSUE SCORE from EIKON'!AB268)+(2/5*'WEIGHTED from Refinitive'!$B$5*'ISSUE SCORE from EIKON'!AQ268)+(1/5*'WEIGHTED from Refinitive'!$B$11*'ISSUE SCORE from EIKON'!CY268)+(1/5*'ISSUE SCORE from EIKON'!DN268*'WEIGHTED from Refinitive'!$B$14)</f>
        <v>8.5124890015745081</v>
      </c>
      <c r="I7" s="1">
        <f>(1/3*'WEIGHTED from Refinitive'!$B$4*'ISSUE SCORE from EIKON'!AC268)+(2/5*'WEIGHTED from Refinitive'!$B$5*'ISSUE SCORE from EIKON'!AR268)+(1/5*'WEIGHTED from Refinitive'!$B$11*'ISSUE SCORE from EIKON'!CZ268)+(1/5*'ISSUE SCORE from EIKON'!DO268*'WEIGHTED from Refinitive'!$B$14)</f>
        <v>7.3656444906444865</v>
      </c>
      <c r="J7" s="1">
        <f>(1/3*'WEIGHTED from Refinitive'!$B$4*'ISSUE SCORE from EIKON'!AD268)+(2/5*'WEIGHTED from Refinitive'!$B$5*'ISSUE SCORE from EIKON'!AS268)+(1/5*'WEIGHTED from Refinitive'!$B$11*'ISSUE SCORE from EIKON'!DA268)+(1/5*'ISSUE SCORE from EIKON'!DP268*'WEIGHTED from Refinitive'!$B$14)</f>
        <v>6.5179306278182434</v>
      </c>
      <c r="K7" s="1">
        <f>(1/3*'WEIGHTED from Refinitive'!$B$4*'ISSUE SCORE from EIKON'!AE268)+(2/5*'WEIGHTED from Refinitive'!$B$5*'ISSUE SCORE from EIKON'!AT268)+(1/5*'WEIGHTED from Refinitive'!$B$11*'ISSUE SCORE from EIKON'!DB268)+(1/5*'ISSUE SCORE from EIKON'!DQ268*'WEIGHTED from Refinitive'!$B$14)</f>
        <v>5.3145422353446277</v>
      </c>
      <c r="L7" s="1">
        <f>(1/3*'WEIGHTED from Refinitive'!$B$4*'ISSUE SCORE from EIKON'!AF268)+(2/5*'WEIGHTED from Refinitive'!$B$5*'ISSUE SCORE from EIKON'!AU268)+(1/5*'WEIGHTED from Refinitive'!$B$11*'ISSUE SCORE from EIKON'!DC268)+(1/5*'ISSUE SCORE from EIKON'!DR268*'WEIGHTED from Refinitive'!$B$14)</f>
        <v>4.7364450761246335</v>
      </c>
      <c r="M7" s="1">
        <f>(1/3*'WEIGHTED from Refinitive'!$B$4*'ISSUE SCORE from EIKON'!AG268)+(2/5*'WEIGHTED from Refinitive'!$B$5*'ISSUE SCORE from EIKON'!AV268)+(1/5*'WEIGHTED from Refinitive'!$B$11*'ISSUE SCORE from EIKON'!DD268)+(1/5*'ISSUE SCORE from EIKON'!DS268*'WEIGHTED from Refinitive'!$B$14)</f>
        <v>6.5566343765524024</v>
      </c>
      <c r="N7" s="1">
        <f>(1/3*'WEIGHTED from Refinitive'!$B$4*'ISSUE SCORE from EIKON'!AH268)+(2/5*'WEIGHTED from Refinitive'!$B$5*'ISSUE SCORE from EIKON'!AW268)+(1/5*'WEIGHTED from Refinitive'!$B$11*'ISSUE SCORE from EIKON'!DE268)+(1/5*'ISSUE SCORE from EIKON'!DT268*'WEIGHTED from Refinitive'!$B$14)</f>
        <v>5.572423028765221</v>
      </c>
      <c r="O7" s="1">
        <f>(1/3*'WEIGHTED from Refinitive'!$B$4*'ISSUE SCORE from EIKON'!AI268)+(2/5*'WEIGHTED from Refinitive'!$B$5*'ISSUE SCORE from EIKON'!AX268)+(1/5*'WEIGHTED from Refinitive'!$B$11*'ISSUE SCORE from EIKON'!DF268)+(1/5*'ISSUE SCORE from EIKON'!DU268*'WEIGHTED from Refinitive'!$B$14)</f>
        <v>5.2196825396825339</v>
      </c>
      <c r="P7" s="1">
        <f>(1/3*'WEIGHTED from Refinitive'!$B$4*'ISSUE SCORE from EIKON'!AJ268)+(2/5*'WEIGHTED from Refinitive'!$B$5*'ISSUE SCORE from EIKON'!AY268)+(1/5*'WEIGHTED from Refinitive'!$B$11*'ISSUE SCORE from EIKON'!DG268)+(1/5*'ISSUE SCORE from EIKON'!DV268*'WEIGHTED from Refinitive'!$B$14)</f>
        <v>5.0766295432962067</v>
      </c>
    </row>
    <row r="8" spans="1:16" ht="15">
      <c r="A8" s="1" t="s">
        <v>710</v>
      </c>
      <c r="B8" s="1">
        <f>(1/3*'WEIGHTED from Refinitive'!$B$4*'ISSUE SCORE from EIKON'!V269)+(2/5*'WEIGHTED from Refinitive'!$B$5*'ISSUE SCORE from EIKON'!AK269)+(1/5*'WEIGHTED from Refinitive'!$B$11*'ISSUE SCORE from EIKON'!CS269)+(1/5*'ISSUE SCORE from EIKON'!DH269*'WEIGHTED from Refinitive'!$B$14)</f>
        <v>5.7955973923180935</v>
      </c>
      <c r="C8" s="1">
        <f>(1/3*'WEIGHTED from Refinitive'!$B$4*'ISSUE SCORE from EIKON'!W269)+(2/5*'WEIGHTED from Refinitive'!$B$5*'ISSUE SCORE from EIKON'!AL269)+(1/5*'WEIGHTED from Refinitive'!$B$11*'ISSUE SCORE from EIKON'!CT269)+(1/5*'ISSUE SCORE from EIKON'!DI269*'WEIGHTED from Refinitive'!$B$14)</f>
        <v>6.1172046611719821</v>
      </c>
      <c r="D8" s="1">
        <f>(1/3*'WEIGHTED from Refinitive'!$B$4*'ISSUE SCORE from EIKON'!X269)+(2/5*'WEIGHTED from Refinitive'!$B$5*'ISSUE SCORE from EIKON'!AM269)+(1/5*'WEIGHTED from Refinitive'!$B$11*'ISSUE SCORE from EIKON'!CU269)+(1/5*'ISSUE SCORE from EIKON'!DJ269*'WEIGHTED from Refinitive'!$B$14)</f>
        <v>6.4326534529214188</v>
      </c>
      <c r="E8" s="1">
        <f>(1/3*'WEIGHTED from Refinitive'!$B$4*'ISSUE SCORE from EIKON'!Y269)+(2/5*'WEIGHTED from Refinitive'!$B$5*'ISSUE SCORE from EIKON'!AN269)+(1/5*'WEIGHTED from Refinitive'!$B$11*'ISSUE SCORE from EIKON'!CV269)+(1/5*'ISSUE SCORE from EIKON'!DK269*'WEIGHTED from Refinitive'!$B$14)</f>
        <v>5.4127603411032625</v>
      </c>
      <c r="F8" s="1">
        <f>(1/3*'WEIGHTED from Refinitive'!$B$4*'ISSUE SCORE from EIKON'!Z269)+(2/5*'WEIGHTED from Refinitive'!$B$5*'ISSUE SCORE from EIKON'!AO269)+(1/5*'WEIGHTED from Refinitive'!$B$11*'ISSUE SCORE from EIKON'!CW269)+(1/5*'ISSUE SCORE from EIKON'!DL269*'WEIGHTED from Refinitive'!$B$14)</f>
        <v>4.4200249363039985</v>
      </c>
      <c r="G8" s="1">
        <f>(1/3*'WEIGHTED from Refinitive'!$B$4*'ISSUE SCORE from EIKON'!AA269)+(2/5*'WEIGHTED from Refinitive'!$B$5*'ISSUE SCORE from EIKON'!AP269)+(1/5*'WEIGHTED from Refinitive'!$B$11*'ISSUE SCORE from EIKON'!CX269)+(1/5*'ISSUE SCORE from EIKON'!DM269*'WEIGHTED from Refinitive'!$B$14)</f>
        <v>3.6338736913204954</v>
      </c>
      <c r="H8" s="1">
        <f>(1/3*'WEIGHTED from Refinitive'!$B$4*'ISSUE SCORE from EIKON'!AB269)+(2/5*'WEIGHTED from Refinitive'!$B$5*'ISSUE SCORE from EIKON'!AQ269)+(1/5*'WEIGHTED from Refinitive'!$B$11*'ISSUE SCORE from EIKON'!CY269)+(1/5*'ISSUE SCORE from EIKON'!DN269*'WEIGHTED from Refinitive'!$B$14)</f>
        <v>5.1982252525505652</v>
      </c>
      <c r="I8" s="1">
        <f>(1/3*'WEIGHTED from Refinitive'!$B$4*'ISSUE SCORE from EIKON'!AC269)+(2/5*'WEIGHTED from Refinitive'!$B$5*'ISSUE SCORE from EIKON'!AR269)+(1/5*'WEIGHTED from Refinitive'!$B$11*'ISSUE SCORE from EIKON'!CZ269)+(1/5*'ISSUE SCORE from EIKON'!DO269*'WEIGHTED from Refinitive'!$B$14)</f>
        <v>5.4527830534452839</v>
      </c>
      <c r="J8" s="1">
        <f>(1/3*'WEIGHTED from Refinitive'!$B$4*'ISSUE SCORE from EIKON'!AD269)+(2/5*'WEIGHTED from Refinitive'!$B$5*'ISSUE SCORE from EIKON'!AS269)+(1/5*'WEIGHTED from Refinitive'!$B$11*'ISSUE SCORE from EIKON'!DA269)+(1/5*'ISSUE SCORE from EIKON'!DP269*'WEIGHTED from Refinitive'!$B$14)</f>
        <v>5.7517399267399245</v>
      </c>
      <c r="K8" s="1">
        <f>(1/3*'WEIGHTED from Refinitive'!$B$4*'ISSUE SCORE from EIKON'!AE269)+(2/5*'WEIGHTED from Refinitive'!$B$5*'ISSUE SCORE from EIKON'!AT269)+(1/5*'WEIGHTED from Refinitive'!$B$11*'ISSUE SCORE from EIKON'!DB269)+(1/5*'ISSUE SCORE from EIKON'!DQ269*'WEIGHTED from Refinitive'!$B$14)</f>
        <v>5.1853376938704701</v>
      </c>
      <c r="L8" s="1">
        <f>(1/3*'WEIGHTED from Refinitive'!$B$4*'ISSUE SCORE from EIKON'!AF269)+(2/5*'WEIGHTED from Refinitive'!$B$5*'ISSUE SCORE from EIKON'!AU269)+(1/5*'WEIGHTED from Refinitive'!$B$11*'ISSUE SCORE from EIKON'!DC269)+(1/5*'ISSUE SCORE from EIKON'!DR269*'WEIGHTED from Refinitive'!$B$14)</f>
        <v>4.062745297925475</v>
      </c>
      <c r="M8" s="1">
        <f>(1/3*'WEIGHTED from Refinitive'!$B$4*'ISSUE SCORE from EIKON'!AG269)+(2/5*'WEIGHTED from Refinitive'!$B$5*'ISSUE SCORE from EIKON'!AV269)+(1/5*'WEIGHTED from Refinitive'!$B$11*'ISSUE SCORE from EIKON'!DD269)+(1/5*'ISSUE SCORE from EIKON'!DS269*'WEIGHTED from Refinitive'!$B$14)</f>
        <v>5.4644477464091121</v>
      </c>
      <c r="N8" s="1">
        <f>(1/3*'WEIGHTED from Refinitive'!$B$4*'ISSUE SCORE from EIKON'!AH269)+(2/5*'WEIGHTED from Refinitive'!$B$5*'ISSUE SCORE from EIKON'!AW269)+(1/5*'WEIGHTED from Refinitive'!$B$11*'ISSUE SCORE from EIKON'!DE269)+(1/5*'ISSUE SCORE from EIKON'!DT269*'WEIGHTED from Refinitive'!$B$14)</f>
        <v>7.1848484848484837</v>
      </c>
      <c r="O8" s="1">
        <f>(1/3*'WEIGHTED from Refinitive'!$B$4*'ISSUE SCORE from EIKON'!AI269)+(2/5*'WEIGHTED from Refinitive'!$B$5*'ISSUE SCORE from EIKON'!AX269)+(1/5*'WEIGHTED from Refinitive'!$B$11*'ISSUE SCORE from EIKON'!DF269)+(1/5*'ISSUE SCORE from EIKON'!DU269*'WEIGHTED from Refinitive'!$B$14)</f>
        <v>8.0378629236216472</v>
      </c>
      <c r="P8" s="1">
        <f>(1/3*'WEIGHTED from Refinitive'!$B$4*'ISSUE SCORE from EIKON'!AJ269)+(2/5*'WEIGHTED from Refinitive'!$B$5*'ISSUE SCORE from EIKON'!AY269)+(1/5*'WEIGHTED from Refinitive'!$B$11*'ISSUE SCORE from EIKON'!DG269)+(1/5*'ISSUE SCORE from EIKON'!DV269*'WEIGHTED from Refinitive'!$B$14)</f>
        <v>6.8507301173402828</v>
      </c>
    </row>
    <row r="9" spans="1:16" ht="15">
      <c r="A9" s="1" t="s">
        <v>718</v>
      </c>
      <c r="B9" s="1">
        <f>(1/3*'WEIGHTED from Refinitive'!$B$4*'ISSUE SCORE from EIKON'!V270)+(2/5*'WEIGHTED from Refinitive'!$B$5*'ISSUE SCORE from EIKON'!AK270)+(1/5*'WEIGHTED from Refinitive'!$B$11*'ISSUE SCORE from EIKON'!CS270)+(1/5*'ISSUE SCORE from EIKON'!DH270*'WEIGHTED from Refinitive'!$B$14)</f>
        <v>11.506693175304997</v>
      </c>
      <c r="C9" s="1">
        <f>(1/3*'WEIGHTED from Refinitive'!$B$4*'ISSUE SCORE from EIKON'!W270)+(2/5*'WEIGHTED from Refinitive'!$B$5*'ISSUE SCORE from EIKON'!AL270)+(1/5*'WEIGHTED from Refinitive'!$B$11*'ISSUE SCORE from EIKON'!CT270)+(1/5*'ISSUE SCORE from EIKON'!DI270*'WEIGHTED from Refinitive'!$B$14)</f>
        <v>12.200674879050286</v>
      </c>
      <c r="D9" s="1">
        <f>(1/3*'WEIGHTED from Refinitive'!$B$4*'ISSUE SCORE from EIKON'!X270)+(2/5*'WEIGHTED from Refinitive'!$B$5*'ISSUE SCORE from EIKON'!AM270)+(1/5*'WEIGHTED from Refinitive'!$B$11*'ISSUE SCORE from EIKON'!CU270)+(1/5*'ISSUE SCORE from EIKON'!DJ270*'WEIGHTED from Refinitive'!$B$14)</f>
        <v>12.620944395660416</v>
      </c>
      <c r="E9" s="1">
        <f>(1/3*'WEIGHTED from Refinitive'!$B$4*'ISSUE SCORE from EIKON'!Y270)+(2/5*'WEIGHTED from Refinitive'!$B$5*'ISSUE SCORE from EIKON'!AN270)+(1/5*'WEIGHTED from Refinitive'!$B$11*'ISSUE SCORE from EIKON'!CV270)+(1/5*'ISSUE SCORE from EIKON'!DK270*'WEIGHTED from Refinitive'!$B$14)</f>
        <v>12.227460138138792</v>
      </c>
      <c r="F9" s="1">
        <f>(1/3*'WEIGHTED from Refinitive'!$B$4*'ISSUE SCORE from EIKON'!Z270)+(2/5*'WEIGHTED from Refinitive'!$B$5*'ISSUE SCORE from EIKON'!AO270)+(1/5*'WEIGHTED from Refinitive'!$B$11*'ISSUE SCORE from EIKON'!CW270)+(1/5*'ISSUE SCORE from EIKON'!DL270*'WEIGHTED from Refinitive'!$B$14)</f>
        <v>12.566316610219046</v>
      </c>
      <c r="G9" s="1">
        <f>(1/3*'WEIGHTED from Refinitive'!$B$4*'ISSUE SCORE from EIKON'!AA270)+(2/5*'WEIGHTED from Refinitive'!$B$5*'ISSUE SCORE from EIKON'!AP270)+(1/5*'WEIGHTED from Refinitive'!$B$11*'ISSUE SCORE from EIKON'!CX270)+(1/5*'ISSUE SCORE from EIKON'!DM270*'WEIGHTED from Refinitive'!$B$14)</f>
        <v>12.251859539871989</v>
      </c>
      <c r="H9" s="1">
        <f>(1/3*'WEIGHTED from Refinitive'!$B$4*'ISSUE SCORE from EIKON'!AB270)+(2/5*'WEIGHTED from Refinitive'!$B$5*'ISSUE SCORE from EIKON'!AQ270)+(1/5*'WEIGHTED from Refinitive'!$B$11*'ISSUE SCORE from EIKON'!CY270)+(1/5*'ISSUE SCORE from EIKON'!DN270*'WEIGHTED from Refinitive'!$B$14)</f>
        <v>12.458712890314919</v>
      </c>
      <c r="I9" s="1">
        <f>(1/3*'WEIGHTED from Refinitive'!$B$4*'ISSUE SCORE from EIKON'!AC270)+(2/5*'WEIGHTED from Refinitive'!$B$5*'ISSUE SCORE from EIKON'!AR270)+(1/5*'WEIGHTED from Refinitive'!$B$11*'ISSUE SCORE from EIKON'!CZ270)+(1/5*'ISSUE SCORE from EIKON'!DO270*'WEIGHTED from Refinitive'!$B$14)</f>
        <v>12.455416316379431</v>
      </c>
      <c r="J9" s="1">
        <f>(1/3*'WEIGHTED from Refinitive'!$B$4*'ISSUE SCORE from EIKON'!AD270)+(2/5*'WEIGHTED from Refinitive'!$B$5*'ISSUE SCORE from EIKON'!AS270)+(1/5*'WEIGHTED from Refinitive'!$B$11*'ISSUE SCORE from EIKON'!DA270)+(1/5*'ISSUE SCORE from EIKON'!DP270*'WEIGHTED from Refinitive'!$B$14)</f>
        <v>12.286965811965809</v>
      </c>
      <c r="K9" s="1">
        <f>(1/3*'WEIGHTED from Refinitive'!$B$4*'ISSUE SCORE from EIKON'!AE270)+(2/5*'WEIGHTED from Refinitive'!$B$5*'ISSUE SCORE from EIKON'!AT270)+(1/5*'WEIGHTED from Refinitive'!$B$11*'ISSUE SCORE from EIKON'!DB270)+(1/5*'ISSUE SCORE from EIKON'!DQ270*'WEIGHTED from Refinitive'!$B$14)</f>
        <v>11.257068529805258</v>
      </c>
      <c r="L9" s="1">
        <f>(1/3*'WEIGHTED from Refinitive'!$B$4*'ISSUE SCORE from EIKON'!AF270)+(2/5*'WEIGHTED from Refinitive'!$B$5*'ISSUE SCORE from EIKON'!AU270)+(1/5*'WEIGHTED from Refinitive'!$B$11*'ISSUE SCORE from EIKON'!DC270)+(1/5*'ISSUE SCORE from EIKON'!DR270*'WEIGHTED from Refinitive'!$B$14)</f>
        <v>11.531100318204654</v>
      </c>
      <c r="M9" s="1">
        <f>(1/3*'WEIGHTED from Refinitive'!$B$4*'ISSUE SCORE from EIKON'!AG270)+(2/5*'WEIGHTED from Refinitive'!$B$5*'ISSUE SCORE from EIKON'!AV270)+(1/5*'WEIGHTED from Refinitive'!$B$11*'ISSUE SCORE from EIKON'!DD270)+(1/5*'ISSUE SCORE from EIKON'!DS270*'WEIGHTED from Refinitive'!$B$14)</f>
        <v>10.715474421566539</v>
      </c>
      <c r="N9" s="1">
        <f>(1/3*'WEIGHTED from Refinitive'!$B$4*'ISSUE SCORE from EIKON'!AH270)+(2/5*'WEIGHTED from Refinitive'!$B$5*'ISSUE SCORE from EIKON'!AW270)+(1/5*'WEIGHTED from Refinitive'!$B$11*'ISSUE SCORE from EIKON'!DE270)+(1/5*'ISSUE SCORE from EIKON'!DT270*'WEIGHTED from Refinitive'!$B$14)</f>
        <v>10.677943722943715</v>
      </c>
      <c r="O9" s="1">
        <f>(1/3*'WEIGHTED from Refinitive'!$B$4*'ISSUE SCORE from EIKON'!AI270)+(2/5*'WEIGHTED from Refinitive'!$B$5*'ISSUE SCORE from EIKON'!AX270)+(1/5*'WEIGHTED from Refinitive'!$B$11*'ISSUE SCORE from EIKON'!DF270)+(1/5*'ISSUE SCORE from EIKON'!DU270*'WEIGHTED from Refinitive'!$B$14)</f>
        <v>11.297429968446657</v>
      </c>
      <c r="P9" s="1">
        <f>(1/3*'WEIGHTED from Refinitive'!$B$4*'ISSUE SCORE from EIKON'!AJ270)+(2/5*'WEIGHTED from Refinitive'!$B$5*'ISSUE SCORE from EIKON'!AY270)+(1/5*'WEIGHTED from Refinitive'!$B$11*'ISSUE SCORE from EIKON'!DG270)+(1/5*'ISSUE SCORE from EIKON'!DV270*'WEIGHTED from Refinitive'!$B$14)</f>
        <v>9.1033333333333335</v>
      </c>
    </row>
    <row r="10" spans="1:16" ht="15">
      <c r="A10" s="1" t="s">
        <v>770</v>
      </c>
      <c r="B10" s="1">
        <f>(1/3*'WEIGHTED from Refinitive'!$B$4*'ISSUE SCORE from EIKON'!V271)+(2/5*'WEIGHTED from Refinitive'!$B$5*'ISSUE SCORE from EIKON'!AK271)+(1/5*'WEIGHTED from Refinitive'!$B$11*'ISSUE SCORE from EIKON'!CS271)+(1/5*'ISSUE SCORE from EIKON'!DH271*'WEIGHTED from Refinitive'!$B$14)</f>
        <v>4.2595553917956224</v>
      </c>
      <c r="C10" s="1">
        <f>(1/3*'WEIGHTED from Refinitive'!$B$4*'ISSUE SCORE from EIKON'!W271)+(2/5*'WEIGHTED from Refinitive'!$B$5*'ISSUE SCORE from EIKON'!AL271)+(1/5*'WEIGHTED from Refinitive'!$B$11*'ISSUE SCORE from EIKON'!CT271)+(1/5*'ISSUE SCORE from EIKON'!DI271*'WEIGHTED from Refinitive'!$B$14)</f>
        <v>4.1935844041238832</v>
      </c>
      <c r="D10" s="1">
        <f>(1/3*'WEIGHTED from Refinitive'!$B$4*'ISSUE SCORE from EIKON'!X271)+(2/5*'WEIGHTED from Refinitive'!$B$5*'ISSUE SCORE from EIKON'!AM271)+(1/5*'WEIGHTED from Refinitive'!$B$11*'ISSUE SCORE from EIKON'!CU271)+(1/5*'ISSUE SCORE from EIKON'!DJ271*'WEIGHTED from Refinitive'!$B$14)</f>
        <v>3.7144995939910661</v>
      </c>
      <c r="E10" s="1">
        <f>(1/3*'WEIGHTED from Refinitive'!$B$4*'ISSUE SCORE from EIKON'!Y271)+(2/5*'WEIGHTED from Refinitive'!$B$5*'ISSUE SCORE from EIKON'!AN271)+(1/5*'WEIGHTED from Refinitive'!$B$11*'ISSUE SCORE from EIKON'!CV271)+(1/5*'ISSUE SCORE from EIKON'!DK271*'WEIGHTED from Refinitive'!$B$14)</f>
        <v>2.3528418066925152</v>
      </c>
      <c r="F10" s="1">
        <f>(1/3*'WEIGHTED from Refinitive'!$B$4*'ISSUE SCORE from EIKON'!Z271)+(2/5*'WEIGHTED from Refinitive'!$B$5*'ISSUE SCORE from EIKON'!AO271)+(1/5*'WEIGHTED from Refinitive'!$B$11*'ISSUE SCORE from EIKON'!CW271)+(1/5*'ISSUE SCORE from EIKON'!DL271*'WEIGHTED from Refinitive'!$B$14)</f>
        <v>3.0979353979353959</v>
      </c>
      <c r="G10" s="1">
        <f>(1/3*'WEIGHTED from Refinitive'!$B$4*'ISSUE SCORE from EIKON'!AA271)+(2/5*'WEIGHTED from Refinitive'!$B$5*'ISSUE SCORE from EIKON'!AP271)+(1/5*'WEIGHTED from Refinitive'!$B$11*'ISSUE SCORE from EIKON'!CX271)+(1/5*'ISSUE SCORE from EIKON'!DM271*'WEIGHTED from Refinitive'!$B$14)</f>
        <v>3.1417847106727042</v>
      </c>
      <c r="H10" s="1">
        <f>(1/3*'WEIGHTED from Refinitive'!$B$4*'ISSUE SCORE from EIKON'!AB271)+(2/5*'WEIGHTED from Refinitive'!$B$5*'ISSUE SCORE from EIKON'!AQ271)+(1/5*'WEIGHTED from Refinitive'!$B$11*'ISSUE SCORE from EIKON'!CY271)+(1/5*'ISSUE SCORE from EIKON'!DN271*'WEIGHTED from Refinitive'!$B$14)</f>
        <v>3.3356080849606036</v>
      </c>
      <c r="I10" s="1">
        <f>(1/3*'WEIGHTED from Refinitive'!$B$4*'ISSUE SCORE from EIKON'!AC271)+(2/5*'WEIGHTED from Refinitive'!$B$5*'ISSUE SCORE from EIKON'!AR271)+(1/5*'WEIGHTED from Refinitive'!$B$11*'ISSUE SCORE from EIKON'!CZ271)+(1/5*'ISSUE SCORE from EIKON'!DO271*'WEIGHTED from Refinitive'!$B$14)</f>
        <v>3.0582308743169393</v>
      </c>
      <c r="J10" s="1">
        <f>(1/3*'WEIGHTED from Refinitive'!$B$4*'ISSUE SCORE from EIKON'!AD271)+(2/5*'WEIGHTED from Refinitive'!$B$5*'ISSUE SCORE from EIKON'!AS271)+(1/5*'WEIGHTED from Refinitive'!$B$11*'ISSUE SCORE from EIKON'!DA271)+(1/5*'ISSUE SCORE from EIKON'!DP271*'WEIGHTED from Refinitive'!$B$14)</f>
        <v>3.1291025641025598</v>
      </c>
      <c r="K10" s="1">
        <f>(1/3*'WEIGHTED from Refinitive'!$B$4*'ISSUE SCORE from EIKON'!AE271)+(2/5*'WEIGHTED from Refinitive'!$B$5*'ISSUE SCORE from EIKON'!AT271)+(1/5*'WEIGHTED from Refinitive'!$B$11*'ISSUE SCORE from EIKON'!DB271)+(1/5*'ISSUE SCORE from EIKON'!DQ271*'WEIGHTED from Refinitive'!$B$14)</f>
        <v>3.4358894314149238</v>
      </c>
      <c r="L10" s="1">
        <f>(1/3*'WEIGHTED from Refinitive'!$B$4*'ISSUE SCORE from EIKON'!AF271)+(2/5*'WEIGHTED from Refinitive'!$B$5*'ISSUE SCORE from EIKON'!AU271)+(1/5*'WEIGHTED from Refinitive'!$B$11*'ISSUE SCORE from EIKON'!DC271)+(1/5*'ISSUE SCORE from EIKON'!DR271*'WEIGHTED from Refinitive'!$B$14)</f>
        <v>4.4819080804133504</v>
      </c>
      <c r="M10" s="1">
        <f>(1/3*'WEIGHTED from Refinitive'!$B$4*'ISSUE SCORE from EIKON'!AG271)+(2/5*'WEIGHTED from Refinitive'!$B$5*'ISSUE SCORE from EIKON'!AV271)+(1/5*'WEIGHTED from Refinitive'!$B$11*'ISSUE SCORE from EIKON'!DD271)+(1/5*'ISSUE SCORE from EIKON'!DS271*'WEIGHTED from Refinitive'!$B$14)</f>
        <v>2.2184984581955245</v>
      </c>
      <c r="N10" s="1">
        <f>(1/3*'WEIGHTED from Refinitive'!$B$4*'ISSUE SCORE from EIKON'!AH271)+(2/5*'WEIGHTED from Refinitive'!$B$5*'ISSUE SCORE from EIKON'!AW271)+(1/5*'WEIGHTED from Refinitive'!$B$11*'ISSUE SCORE from EIKON'!DE271)+(1/5*'ISSUE SCORE from EIKON'!DT271*'WEIGHTED from Refinitive'!$B$14)</f>
        <v>0</v>
      </c>
      <c r="O10" s="1">
        <f>(1/3*'WEIGHTED from Refinitive'!$B$4*'ISSUE SCORE from EIKON'!AI271)+(2/5*'WEIGHTED from Refinitive'!$B$5*'ISSUE SCORE from EIKON'!AX271)+(1/5*'WEIGHTED from Refinitive'!$B$11*'ISSUE SCORE from EIKON'!DF271)+(1/5*'ISSUE SCORE from EIKON'!DU271*'WEIGHTED from Refinitive'!$B$14)</f>
        <v>0</v>
      </c>
      <c r="P10" s="1">
        <f>(1/3*'WEIGHTED from Refinitive'!$B$4*'ISSUE SCORE from EIKON'!AJ271)+(2/5*'WEIGHTED from Refinitive'!$B$5*'ISSUE SCORE from EIKON'!AY271)+(1/5*'WEIGHTED from Refinitive'!$B$11*'ISSUE SCORE from EIKON'!DG271)+(1/5*'ISSUE SCORE from EIKON'!DV271*'WEIGHTED from Refinitive'!$B$14)</f>
        <v>0</v>
      </c>
    </row>
    <row r="11" spans="1:16" ht="15">
      <c r="A11" s="1" t="s">
        <v>769</v>
      </c>
      <c r="B11" s="1">
        <f>(1/3*'WEIGHTED from Refinitive'!$B$4*'ISSUE SCORE from EIKON'!V272)+(2/5*'WEIGHTED from Refinitive'!$B$5*'ISSUE SCORE from EIKON'!AK272)+(1/5*'WEIGHTED from Refinitive'!$B$11*'ISSUE SCORE from EIKON'!CS272)+(1/5*'ISSUE SCORE from EIKON'!DH272*'WEIGHTED from Refinitive'!$B$14)</f>
        <v>7.1677955574270928</v>
      </c>
      <c r="C11" s="1">
        <f>(1/3*'WEIGHTED from Refinitive'!$B$4*'ISSUE SCORE from EIKON'!W272)+(2/5*'WEIGHTED from Refinitive'!$B$5*'ISSUE SCORE from EIKON'!AL272)+(1/5*'WEIGHTED from Refinitive'!$B$11*'ISSUE SCORE from EIKON'!CT272)+(1/5*'ISSUE SCORE from EIKON'!DI272*'WEIGHTED from Refinitive'!$B$14)</f>
        <v>8.7197416723784542</v>
      </c>
      <c r="D11" s="1">
        <f>(1/3*'WEIGHTED from Refinitive'!$B$4*'ISSUE SCORE from EIKON'!X272)+(2/5*'WEIGHTED from Refinitive'!$B$5*'ISSUE SCORE from EIKON'!AM272)+(1/5*'WEIGHTED from Refinitive'!$B$11*'ISSUE SCORE from EIKON'!CU272)+(1/5*'ISSUE SCORE from EIKON'!DJ272*'WEIGHTED from Refinitive'!$B$14)</f>
        <v>8.6060449758466042</v>
      </c>
      <c r="E11" s="1">
        <f>(1/3*'WEIGHTED from Refinitive'!$B$4*'ISSUE SCORE from EIKON'!Y272)+(2/5*'WEIGHTED from Refinitive'!$B$5*'ISSUE SCORE from EIKON'!AN272)+(1/5*'WEIGHTED from Refinitive'!$B$11*'ISSUE SCORE from EIKON'!CV272)+(1/5*'ISSUE SCORE from EIKON'!DK272*'WEIGHTED from Refinitive'!$B$14)</f>
        <v>8.7356823358683258</v>
      </c>
      <c r="F11" s="1">
        <f>(1/3*'WEIGHTED from Refinitive'!$B$4*'ISSUE SCORE from EIKON'!Z272)+(2/5*'WEIGHTED from Refinitive'!$B$5*'ISSUE SCORE from EIKON'!AO272)+(1/5*'WEIGHTED from Refinitive'!$B$11*'ISSUE SCORE from EIKON'!CW272)+(1/5*'ISSUE SCORE from EIKON'!DL272*'WEIGHTED from Refinitive'!$B$14)</f>
        <v>7.6420679320679277</v>
      </c>
      <c r="G11" s="1">
        <f>(1/3*'WEIGHTED from Refinitive'!$B$4*'ISSUE SCORE from EIKON'!AA272)+(2/5*'WEIGHTED from Refinitive'!$B$5*'ISSUE SCORE from EIKON'!AP272)+(1/5*'WEIGHTED from Refinitive'!$B$11*'ISSUE SCORE from EIKON'!CX272)+(1/5*'ISSUE SCORE from EIKON'!DM272*'WEIGHTED from Refinitive'!$B$14)</f>
        <v>8.2180178136672186</v>
      </c>
      <c r="H11" s="1">
        <f>(1/3*'WEIGHTED from Refinitive'!$B$4*'ISSUE SCORE from EIKON'!AB272)+(2/5*'WEIGHTED from Refinitive'!$B$5*'ISSUE SCORE from EIKON'!AQ272)+(1/5*'WEIGHTED from Refinitive'!$B$11*'ISSUE SCORE from EIKON'!CY272)+(1/5*'ISSUE SCORE from EIKON'!DN272*'WEIGHTED from Refinitive'!$B$14)</f>
        <v>7.2587578531100849</v>
      </c>
      <c r="I11" s="1">
        <f>(1/3*'WEIGHTED from Refinitive'!$B$4*'ISSUE SCORE from EIKON'!AC272)+(2/5*'WEIGHTED from Refinitive'!$B$5*'ISSUE SCORE from EIKON'!AR272)+(1/5*'WEIGHTED from Refinitive'!$B$11*'ISSUE SCORE from EIKON'!CZ272)+(1/5*'ISSUE SCORE from EIKON'!DO272*'WEIGHTED from Refinitive'!$B$14)</f>
        <v>8.3720194266925958</v>
      </c>
      <c r="J11" s="1">
        <f>(1/3*'WEIGHTED from Refinitive'!$B$4*'ISSUE SCORE from EIKON'!AD272)+(2/5*'WEIGHTED from Refinitive'!$B$5*'ISSUE SCORE from EIKON'!AS272)+(1/5*'WEIGHTED from Refinitive'!$B$11*'ISSUE SCORE from EIKON'!DA272)+(1/5*'ISSUE SCORE from EIKON'!DP272*'WEIGHTED from Refinitive'!$B$14)</f>
        <v>7.1019115269115236</v>
      </c>
      <c r="K11" s="1">
        <f>(1/3*'WEIGHTED from Refinitive'!$B$4*'ISSUE SCORE from EIKON'!AE272)+(2/5*'WEIGHTED from Refinitive'!$B$5*'ISSUE SCORE from EIKON'!AT272)+(1/5*'WEIGHTED from Refinitive'!$B$11*'ISSUE SCORE from EIKON'!DB272)+(1/5*'ISSUE SCORE from EIKON'!DQ272*'WEIGHTED from Refinitive'!$B$14)</f>
        <v>4.82026916406521</v>
      </c>
      <c r="L11" s="1">
        <f>(1/3*'WEIGHTED from Refinitive'!$B$4*'ISSUE SCORE from EIKON'!AF272)+(2/5*'WEIGHTED from Refinitive'!$B$5*'ISSUE SCORE from EIKON'!AU272)+(1/5*'WEIGHTED from Refinitive'!$B$11*'ISSUE SCORE from EIKON'!DC272)+(1/5*'ISSUE SCORE from EIKON'!DR272*'WEIGHTED from Refinitive'!$B$14)</f>
        <v>5.9020716039733818</v>
      </c>
      <c r="M11" s="1">
        <f>(1/3*'WEIGHTED from Refinitive'!$B$4*'ISSUE SCORE from EIKON'!AG272)+(2/5*'WEIGHTED from Refinitive'!$B$5*'ISSUE SCORE from EIKON'!AV272)+(1/5*'WEIGHTED from Refinitive'!$B$11*'ISSUE SCORE from EIKON'!DD272)+(1/5*'ISSUE SCORE from EIKON'!DS272*'WEIGHTED from Refinitive'!$B$14)</f>
        <v>5.5588733122294691</v>
      </c>
      <c r="N11" s="1">
        <f>(1/3*'WEIGHTED from Refinitive'!$B$4*'ISSUE SCORE from EIKON'!AH272)+(2/5*'WEIGHTED from Refinitive'!$B$5*'ISSUE SCORE from EIKON'!AW272)+(1/5*'WEIGHTED from Refinitive'!$B$11*'ISSUE SCORE from EIKON'!DE272)+(1/5*'ISSUE SCORE from EIKON'!DT272*'WEIGHTED from Refinitive'!$B$14)</f>
        <v>6.6298186785891637</v>
      </c>
      <c r="O11" s="1">
        <f>(1/3*'WEIGHTED from Refinitive'!$B$4*'ISSUE SCORE from EIKON'!AI272)+(2/5*'WEIGHTED from Refinitive'!$B$5*'ISSUE SCORE from EIKON'!AX272)+(1/5*'WEIGHTED from Refinitive'!$B$11*'ISSUE SCORE from EIKON'!DF272)+(1/5*'ISSUE SCORE from EIKON'!DU272*'WEIGHTED from Refinitive'!$B$14)</f>
        <v>8.0414794729553751</v>
      </c>
      <c r="P11" s="1">
        <f>(1/3*'WEIGHTED from Refinitive'!$B$4*'ISSUE SCORE from EIKON'!AJ272)+(2/5*'WEIGHTED from Refinitive'!$B$5*'ISSUE SCORE from EIKON'!AY272)+(1/5*'WEIGHTED from Refinitive'!$B$11*'ISSUE SCORE from EIKON'!DG272)+(1/5*'ISSUE SCORE from EIKON'!DV272*'WEIGHTED from Refinitive'!$B$14)</f>
        <v>6.4240893193435475</v>
      </c>
    </row>
    <row r="12" spans="1:16" ht="15">
      <c r="A12" s="1" t="s">
        <v>772</v>
      </c>
      <c r="B12" s="1">
        <f>(1/3*'WEIGHTED from Refinitive'!$B$4*'ISSUE SCORE from EIKON'!V273)+(2/5*'WEIGHTED from Refinitive'!$B$5*'ISSUE SCORE from EIKON'!AK273)+(1/5*'WEIGHTED from Refinitive'!$B$11*'ISSUE SCORE from EIKON'!CS273)+(1/5*'ISSUE SCORE from EIKON'!DH273*'WEIGHTED from Refinitive'!$B$14)</f>
        <v>6.8265959640902238</v>
      </c>
      <c r="C12" s="1">
        <f>(1/3*'WEIGHTED from Refinitive'!$B$4*'ISSUE SCORE from EIKON'!W273)+(2/5*'WEIGHTED from Refinitive'!$B$5*'ISSUE SCORE from EIKON'!AL273)+(1/5*'WEIGHTED from Refinitive'!$B$11*'ISSUE SCORE from EIKON'!CT273)+(1/5*'ISSUE SCORE from EIKON'!DI273*'WEIGHTED from Refinitive'!$B$14)</f>
        <v>7.1569979951823344</v>
      </c>
      <c r="D12" s="1">
        <f>(1/3*'WEIGHTED from Refinitive'!$B$4*'ISSUE SCORE from EIKON'!X273)+(2/5*'WEIGHTED from Refinitive'!$B$5*'ISSUE SCORE from EIKON'!AM273)+(1/5*'WEIGHTED from Refinitive'!$B$11*'ISSUE SCORE from EIKON'!CU273)+(1/5*'ISSUE SCORE from EIKON'!DJ273*'WEIGHTED from Refinitive'!$B$14)</f>
        <v>7.3991584743826078</v>
      </c>
      <c r="E12" s="1">
        <f>(1/3*'WEIGHTED from Refinitive'!$B$4*'ISSUE SCORE from EIKON'!Y273)+(2/5*'WEIGHTED from Refinitive'!$B$5*'ISSUE SCORE from EIKON'!AN273)+(1/5*'WEIGHTED from Refinitive'!$B$11*'ISSUE SCORE from EIKON'!CV273)+(1/5*'ISSUE SCORE from EIKON'!DK273*'WEIGHTED from Refinitive'!$B$14)</f>
        <v>7.8660851164268877</v>
      </c>
      <c r="F12" s="1">
        <f>(1/3*'WEIGHTED from Refinitive'!$B$4*'ISSUE SCORE from EIKON'!Z273)+(2/5*'WEIGHTED from Refinitive'!$B$5*'ISSUE SCORE from EIKON'!AO273)+(1/5*'WEIGHTED from Refinitive'!$B$11*'ISSUE SCORE from EIKON'!CW273)+(1/5*'ISSUE SCORE from EIKON'!DL273*'WEIGHTED from Refinitive'!$B$14)</f>
        <v>7.5834767531319169</v>
      </c>
      <c r="G12" s="1">
        <f>(1/3*'WEIGHTED from Refinitive'!$B$4*'ISSUE SCORE from EIKON'!AA273)+(2/5*'WEIGHTED from Refinitive'!$B$5*'ISSUE SCORE from EIKON'!AP273)+(1/5*'WEIGHTED from Refinitive'!$B$11*'ISSUE SCORE from EIKON'!CX273)+(1/5*'ISSUE SCORE from EIKON'!DM273*'WEIGHTED from Refinitive'!$B$14)</f>
        <v>6.703924254748344</v>
      </c>
      <c r="H12" s="1">
        <f>(1/3*'WEIGHTED from Refinitive'!$B$4*'ISSUE SCORE from EIKON'!AB273)+(2/5*'WEIGHTED from Refinitive'!$B$5*'ISSUE SCORE from EIKON'!AQ273)+(1/5*'WEIGHTED from Refinitive'!$B$11*'ISSUE SCORE from EIKON'!CY273)+(1/5*'ISSUE SCORE from EIKON'!DN273*'WEIGHTED from Refinitive'!$B$14)</f>
        <v>6.6341619871804429</v>
      </c>
      <c r="I12" s="1">
        <f>(1/3*'WEIGHTED from Refinitive'!$B$4*'ISSUE SCORE from EIKON'!AC273)+(2/5*'WEIGHTED from Refinitive'!$B$5*'ISSUE SCORE from EIKON'!AR273)+(1/5*'WEIGHTED from Refinitive'!$B$11*'ISSUE SCORE from EIKON'!CZ273)+(1/5*'ISSUE SCORE from EIKON'!DO273*'WEIGHTED from Refinitive'!$B$14)</f>
        <v>5.6302043530958494</v>
      </c>
      <c r="J12" s="1">
        <f>(1/3*'WEIGHTED from Refinitive'!$B$4*'ISSUE SCORE from EIKON'!AD273)+(2/5*'WEIGHTED from Refinitive'!$B$5*'ISSUE SCORE from EIKON'!AS273)+(1/5*'WEIGHTED from Refinitive'!$B$11*'ISSUE SCORE from EIKON'!DA273)+(1/5*'ISSUE SCORE from EIKON'!DP273*'WEIGHTED from Refinitive'!$B$14)</f>
        <v>6.2747395833333304</v>
      </c>
      <c r="K12" s="1">
        <f>(1/3*'WEIGHTED from Refinitive'!$B$4*'ISSUE SCORE from EIKON'!AE273)+(2/5*'WEIGHTED from Refinitive'!$B$5*'ISSUE SCORE from EIKON'!AT273)+(1/5*'WEIGHTED from Refinitive'!$B$11*'ISSUE SCORE from EIKON'!DB273)+(1/5*'ISSUE SCORE from EIKON'!DQ273*'WEIGHTED from Refinitive'!$B$14)</f>
        <v>3.4205871954961409</v>
      </c>
      <c r="L12" s="1">
        <f>(1/3*'WEIGHTED from Refinitive'!$B$4*'ISSUE SCORE from EIKON'!AF273)+(2/5*'WEIGHTED from Refinitive'!$B$5*'ISSUE SCORE from EIKON'!AU273)+(1/5*'WEIGHTED from Refinitive'!$B$11*'ISSUE SCORE from EIKON'!DC273)+(1/5*'ISSUE SCORE from EIKON'!DR273*'WEIGHTED from Refinitive'!$B$14)</f>
        <v>3.2661658766162032</v>
      </c>
      <c r="M12" s="1">
        <f>(1/3*'WEIGHTED from Refinitive'!$B$4*'ISSUE SCORE from EIKON'!AG273)+(2/5*'WEIGHTED from Refinitive'!$B$5*'ISSUE SCORE from EIKON'!AV273)+(1/5*'WEIGHTED from Refinitive'!$B$11*'ISSUE SCORE from EIKON'!DD273)+(1/5*'ISSUE SCORE from EIKON'!DS273*'WEIGHTED from Refinitive'!$B$14)</f>
        <v>3.2939936878721898</v>
      </c>
      <c r="N12" s="1">
        <f>(1/3*'WEIGHTED from Refinitive'!$B$4*'ISSUE SCORE from EIKON'!AH273)+(2/5*'WEIGHTED from Refinitive'!$B$5*'ISSUE SCORE from EIKON'!AW273)+(1/5*'WEIGHTED from Refinitive'!$B$11*'ISSUE SCORE from EIKON'!DE273)+(1/5*'ISSUE SCORE from EIKON'!DT273*'WEIGHTED from Refinitive'!$B$14)</f>
        <v>4.7574390243902398</v>
      </c>
      <c r="O12" s="1">
        <f>(1/3*'WEIGHTED from Refinitive'!$B$4*'ISSUE SCORE from EIKON'!AI273)+(2/5*'WEIGHTED from Refinitive'!$B$5*'ISSUE SCORE from EIKON'!AX273)+(1/5*'WEIGHTED from Refinitive'!$B$11*'ISSUE SCORE from EIKON'!DF273)+(1/5*'ISSUE SCORE from EIKON'!DU273*'WEIGHTED from Refinitive'!$B$14)</f>
        <v>5.2192649200748322</v>
      </c>
      <c r="P12" s="1">
        <f>(1/3*'WEIGHTED from Refinitive'!$B$4*'ISSUE SCORE from EIKON'!AJ273)+(2/5*'WEIGHTED from Refinitive'!$B$5*'ISSUE SCORE from EIKON'!AY273)+(1/5*'WEIGHTED from Refinitive'!$B$11*'ISSUE SCORE from EIKON'!DG273)+(1/5*'ISSUE SCORE from EIKON'!DV273*'WEIGHTED from Refinitive'!$B$14)</f>
        <v>0</v>
      </c>
    </row>
    <row r="13" spans="1:16" ht="15">
      <c r="A13" s="1" t="s">
        <v>783</v>
      </c>
      <c r="B13" s="1">
        <f>(1/3*'WEIGHTED from Refinitive'!$B$4*'ISSUE SCORE from EIKON'!V274)+(2/5*'WEIGHTED from Refinitive'!$B$5*'ISSUE SCORE from EIKON'!AK274)+(1/5*'WEIGHTED from Refinitive'!$B$11*'ISSUE SCORE from EIKON'!CS274)+(1/5*'ISSUE SCORE from EIKON'!DH274*'WEIGHTED from Refinitive'!$B$14)</f>
        <v>10.531236792255804</v>
      </c>
      <c r="C13" s="1">
        <f>(1/3*'WEIGHTED from Refinitive'!$B$4*'ISSUE SCORE from EIKON'!W274)+(2/5*'WEIGHTED from Refinitive'!$B$5*'ISSUE SCORE from EIKON'!AL274)+(1/5*'WEIGHTED from Refinitive'!$B$11*'ISSUE SCORE from EIKON'!CT274)+(1/5*'ISSUE SCORE from EIKON'!DI274*'WEIGHTED from Refinitive'!$B$14)</f>
        <v>10.225757888753417</v>
      </c>
      <c r="D13" s="1">
        <f>(1/3*'WEIGHTED from Refinitive'!$B$4*'ISSUE SCORE from EIKON'!X274)+(2/5*'WEIGHTED from Refinitive'!$B$5*'ISSUE SCORE from EIKON'!AM274)+(1/5*'WEIGHTED from Refinitive'!$B$11*'ISSUE SCORE from EIKON'!CU274)+(1/5*'ISSUE SCORE from EIKON'!DJ274*'WEIGHTED from Refinitive'!$B$14)</f>
        <v>9.9109597426527962</v>
      </c>
      <c r="E13" s="1">
        <f>(1/3*'WEIGHTED from Refinitive'!$B$4*'ISSUE SCORE from EIKON'!Y274)+(2/5*'WEIGHTED from Refinitive'!$B$5*'ISSUE SCORE from EIKON'!AN274)+(1/5*'WEIGHTED from Refinitive'!$B$11*'ISSUE SCORE from EIKON'!CV274)+(1/5*'ISSUE SCORE from EIKON'!DK274*'WEIGHTED from Refinitive'!$B$14)</f>
        <v>10.023007331878098</v>
      </c>
      <c r="F13" s="1">
        <f>(1/3*'WEIGHTED from Refinitive'!$B$4*'ISSUE SCORE from EIKON'!Z274)+(2/5*'WEIGHTED from Refinitive'!$B$5*'ISSUE SCORE from EIKON'!AO274)+(1/5*'WEIGHTED from Refinitive'!$B$11*'ISSUE SCORE from EIKON'!CW274)+(1/5*'ISSUE SCORE from EIKON'!DL274*'WEIGHTED from Refinitive'!$B$14)</f>
        <v>9.3927306638315731</v>
      </c>
      <c r="G13" s="1">
        <f>(1/3*'WEIGHTED from Refinitive'!$B$4*'ISSUE SCORE from EIKON'!AA274)+(2/5*'WEIGHTED from Refinitive'!$B$5*'ISSUE SCORE from EIKON'!AP274)+(1/5*'WEIGHTED from Refinitive'!$B$11*'ISSUE SCORE from EIKON'!CX274)+(1/5*'ISSUE SCORE from EIKON'!DM274*'WEIGHTED from Refinitive'!$B$14)</f>
        <v>9.7334889447991273</v>
      </c>
      <c r="H13" s="1">
        <f>(1/3*'WEIGHTED from Refinitive'!$B$4*'ISSUE SCORE from EIKON'!AB274)+(2/5*'WEIGHTED from Refinitive'!$B$5*'ISSUE SCORE from EIKON'!AQ274)+(1/5*'WEIGHTED from Refinitive'!$B$11*'ISSUE SCORE from EIKON'!CY274)+(1/5*'ISSUE SCORE from EIKON'!DN274*'WEIGHTED from Refinitive'!$B$14)</f>
        <v>10.381027853569204</v>
      </c>
      <c r="I13" s="1">
        <f>(1/3*'WEIGHTED from Refinitive'!$B$4*'ISSUE SCORE from EIKON'!AC274)+(2/5*'WEIGHTED from Refinitive'!$B$5*'ISSUE SCORE from EIKON'!AR274)+(1/5*'WEIGHTED from Refinitive'!$B$11*'ISSUE SCORE from EIKON'!CZ274)+(1/5*'ISSUE SCORE from EIKON'!DO274*'WEIGHTED from Refinitive'!$B$14)</f>
        <v>10.725506661596523</v>
      </c>
      <c r="J13" s="1">
        <f>(1/3*'WEIGHTED from Refinitive'!$B$4*'ISSUE SCORE from EIKON'!AD274)+(2/5*'WEIGHTED from Refinitive'!$B$5*'ISSUE SCORE from EIKON'!AS274)+(1/5*'WEIGHTED from Refinitive'!$B$11*'ISSUE SCORE from EIKON'!DA274)+(1/5*'ISSUE SCORE from EIKON'!DP274*'WEIGHTED from Refinitive'!$B$14)</f>
        <v>0</v>
      </c>
      <c r="K13" s="1">
        <f>(1/3*'WEIGHTED from Refinitive'!$B$4*'ISSUE SCORE from EIKON'!AE274)+(2/5*'WEIGHTED from Refinitive'!$B$5*'ISSUE SCORE from EIKON'!AT274)+(1/5*'WEIGHTED from Refinitive'!$B$11*'ISSUE SCORE from EIKON'!DB274)+(1/5*'ISSUE SCORE from EIKON'!DQ274*'WEIGHTED from Refinitive'!$B$14)</f>
        <v>0</v>
      </c>
      <c r="L13" s="1">
        <f>(1/3*'WEIGHTED from Refinitive'!$B$4*'ISSUE SCORE from EIKON'!AF274)+(2/5*'WEIGHTED from Refinitive'!$B$5*'ISSUE SCORE from EIKON'!AU274)+(1/5*'WEIGHTED from Refinitive'!$B$11*'ISSUE SCORE from EIKON'!DC274)+(1/5*'ISSUE SCORE from EIKON'!DR274*'WEIGHTED from Refinitive'!$B$14)</f>
        <v>0</v>
      </c>
      <c r="M13" s="1">
        <f>(1/3*'WEIGHTED from Refinitive'!$B$4*'ISSUE SCORE from EIKON'!AG274)+(2/5*'WEIGHTED from Refinitive'!$B$5*'ISSUE SCORE from EIKON'!AV274)+(1/5*'WEIGHTED from Refinitive'!$B$11*'ISSUE SCORE from EIKON'!DD274)+(1/5*'ISSUE SCORE from EIKON'!DS274*'WEIGHTED from Refinitive'!$B$14)</f>
        <v>0</v>
      </c>
      <c r="N13" s="1">
        <f>(1/3*'WEIGHTED from Refinitive'!$B$4*'ISSUE SCORE from EIKON'!AH274)+(2/5*'WEIGHTED from Refinitive'!$B$5*'ISSUE SCORE from EIKON'!AW274)+(1/5*'WEIGHTED from Refinitive'!$B$11*'ISSUE SCORE from EIKON'!DE274)+(1/5*'ISSUE SCORE from EIKON'!DT274*'WEIGHTED from Refinitive'!$B$14)</f>
        <v>0</v>
      </c>
      <c r="O13" s="1">
        <f>(1/3*'WEIGHTED from Refinitive'!$B$4*'ISSUE SCORE from EIKON'!AI274)+(2/5*'WEIGHTED from Refinitive'!$B$5*'ISSUE SCORE from EIKON'!AX274)+(1/5*'WEIGHTED from Refinitive'!$B$11*'ISSUE SCORE from EIKON'!DF274)+(1/5*'ISSUE SCORE from EIKON'!DU274*'WEIGHTED from Refinitive'!$B$14)</f>
        <v>0</v>
      </c>
      <c r="P13" s="1">
        <f>(1/3*'WEIGHTED from Refinitive'!$B$4*'ISSUE SCORE from EIKON'!AJ274)+(2/5*'WEIGHTED from Refinitive'!$B$5*'ISSUE SCORE from EIKON'!AY274)+(1/5*'WEIGHTED from Refinitive'!$B$11*'ISSUE SCORE from EIKON'!DG274)+(1/5*'ISSUE SCORE from EIKON'!DV274*'WEIGHTED from Refinitive'!$B$14)</f>
        <v>0</v>
      </c>
    </row>
    <row r="14" spans="1:16" ht="15">
      <c r="A14" s="1" t="s">
        <v>759</v>
      </c>
      <c r="B14" s="1">
        <f>(1/3*'WEIGHTED from Refinitive'!$B$4*'ISSUE SCORE from EIKON'!V275)+(2/5*'WEIGHTED from Refinitive'!$B$5*'ISSUE SCORE from EIKON'!AK275)+(1/5*'WEIGHTED from Refinitive'!$B$11*'ISSUE SCORE from EIKON'!CS275)+(1/5*'ISSUE SCORE from EIKON'!DH275*'WEIGHTED from Refinitive'!$B$14)</f>
        <v>7.9428672316384166</v>
      </c>
      <c r="C14" s="1">
        <f>(1/3*'WEIGHTED from Refinitive'!$B$4*'ISSUE SCORE from EIKON'!W275)+(2/5*'WEIGHTED from Refinitive'!$B$5*'ISSUE SCORE from EIKON'!AL275)+(1/5*'WEIGHTED from Refinitive'!$B$11*'ISSUE SCORE from EIKON'!CT275)+(1/5*'ISSUE SCORE from EIKON'!DI275*'WEIGHTED from Refinitive'!$B$14)</f>
        <v>7.7407098862230557</v>
      </c>
      <c r="D14" s="1">
        <f>(1/3*'WEIGHTED from Refinitive'!$B$4*'ISSUE SCORE from EIKON'!X275)+(2/5*'WEIGHTED from Refinitive'!$B$5*'ISSUE SCORE from EIKON'!AM275)+(1/5*'WEIGHTED from Refinitive'!$B$11*'ISSUE SCORE from EIKON'!CU275)+(1/5*'ISSUE SCORE from EIKON'!DJ275*'WEIGHTED from Refinitive'!$B$14)</f>
        <v>8.3679414736597799</v>
      </c>
      <c r="E14" s="1">
        <f>(1/3*'WEIGHTED from Refinitive'!$B$4*'ISSUE SCORE from EIKON'!Y275)+(2/5*'WEIGHTED from Refinitive'!$B$5*'ISSUE SCORE from EIKON'!AN275)+(1/5*'WEIGHTED from Refinitive'!$B$11*'ISSUE SCORE from EIKON'!CV275)+(1/5*'ISSUE SCORE from EIKON'!DK275*'WEIGHTED from Refinitive'!$B$14)</f>
        <v>7.9048333868851568</v>
      </c>
      <c r="F14" s="1">
        <f>(1/3*'WEIGHTED from Refinitive'!$B$4*'ISSUE SCORE from EIKON'!Z275)+(2/5*'WEIGHTED from Refinitive'!$B$5*'ISSUE SCORE from EIKON'!AO275)+(1/5*'WEIGHTED from Refinitive'!$B$11*'ISSUE SCORE from EIKON'!CW275)+(1/5*'ISSUE SCORE from EIKON'!DL275*'WEIGHTED from Refinitive'!$B$14)</f>
        <v>7.7034558034557978</v>
      </c>
      <c r="G14" s="1">
        <f>(1/3*'WEIGHTED from Refinitive'!$B$4*'ISSUE SCORE from EIKON'!AA275)+(2/5*'WEIGHTED from Refinitive'!$B$5*'ISSUE SCORE from EIKON'!AP275)+(1/5*'WEIGHTED from Refinitive'!$B$11*'ISSUE SCORE from EIKON'!CX275)+(1/5*'ISSUE SCORE from EIKON'!DM275*'WEIGHTED from Refinitive'!$B$14)</f>
        <v>9.5575866701907355</v>
      </c>
      <c r="H14" s="1">
        <f>(1/3*'WEIGHTED from Refinitive'!$B$4*'ISSUE SCORE from EIKON'!AB275)+(2/5*'WEIGHTED from Refinitive'!$B$5*'ISSUE SCORE from EIKON'!AQ275)+(1/5*'WEIGHTED from Refinitive'!$B$11*'ISSUE SCORE from EIKON'!CY275)+(1/5*'ISSUE SCORE from EIKON'!DN275*'WEIGHTED from Refinitive'!$B$14)</f>
        <v>10.106771194340208</v>
      </c>
      <c r="I14" s="1">
        <f>(1/3*'WEIGHTED from Refinitive'!$B$4*'ISSUE SCORE from EIKON'!AC275)+(2/5*'WEIGHTED from Refinitive'!$B$5*'ISSUE SCORE from EIKON'!AR275)+(1/5*'WEIGHTED from Refinitive'!$B$11*'ISSUE SCORE from EIKON'!CZ275)+(1/5*'ISSUE SCORE from EIKON'!DO275*'WEIGHTED from Refinitive'!$B$14)</f>
        <v>9.0850816419463936</v>
      </c>
      <c r="J14" s="1">
        <f>(1/3*'WEIGHTED from Refinitive'!$B$4*'ISSUE SCORE from EIKON'!AD275)+(2/5*'WEIGHTED from Refinitive'!$B$5*'ISSUE SCORE from EIKON'!AS275)+(1/5*'WEIGHTED from Refinitive'!$B$11*'ISSUE SCORE from EIKON'!DA275)+(1/5*'ISSUE SCORE from EIKON'!DP275*'WEIGHTED from Refinitive'!$B$14)</f>
        <v>10.234401709401702</v>
      </c>
      <c r="K14" s="1">
        <f>(1/3*'WEIGHTED from Refinitive'!$B$4*'ISSUE SCORE from EIKON'!AE275)+(2/5*'WEIGHTED from Refinitive'!$B$5*'ISSUE SCORE from EIKON'!AT275)+(1/5*'WEIGHTED from Refinitive'!$B$11*'ISSUE SCORE from EIKON'!DB275)+(1/5*'ISSUE SCORE from EIKON'!DQ275*'WEIGHTED from Refinitive'!$B$14)</f>
        <v>9.610102571725875</v>
      </c>
      <c r="L14" s="1">
        <f>(1/3*'WEIGHTED from Refinitive'!$B$4*'ISSUE SCORE from EIKON'!AF275)+(2/5*'WEIGHTED from Refinitive'!$B$5*'ISSUE SCORE from EIKON'!AU275)+(1/5*'WEIGHTED from Refinitive'!$B$11*'ISSUE SCORE from EIKON'!DC275)+(1/5*'ISSUE SCORE from EIKON'!DR275*'WEIGHTED from Refinitive'!$B$14)</f>
        <v>10.82737334392214</v>
      </c>
      <c r="M14" s="1">
        <f>(1/3*'WEIGHTED from Refinitive'!$B$4*'ISSUE SCORE from EIKON'!AG275)+(2/5*'WEIGHTED from Refinitive'!$B$5*'ISSUE SCORE from EIKON'!AV275)+(1/5*'WEIGHTED from Refinitive'!$B$11*'ISSUE SCORE from EIKON'!DD275)+(1/5*'ISSUE SCORE from EIKON'!DS275*'WEIGHTED from Refinitive'!$B$14)</f>
        <v>7.0452118665778487</v>
      </c>
      <c r="N14" s="1">
        <f>(1/3*'WEIGHTED from Refinitive'!$B$4*'ISSUE SCORE from EIKON'!AH275)+(2/5*'WEIGHTED from Refinitive'!$B$5*'ISSUE SCORE from EIKON'!AW275)+(1/5*'WEIGHTED from Refinitive'!$B$11*'ISSUE SCORE from EIKON'!DE275)+(1/5*'ISSUE SCORE from EIKON'!DT275*'WEIGHTED from Refinitive'!$B$14)</f>
        <v>8.5356060606060602</v>
      </c>
      <c r="O14" s="1">
        <f>(1/3*'WEIGHTED from Refinitive'!$B$4*'ISSUE SCORE from EIKON'!AI275)+(2/5*'WEIGHTED from Refinitive'!$B$5*'ISSUE SCORE from EIKON'!AX275)+(1/5*'WEIGHTED from Refinitive'!$B$11*'ISSUE SCORE from EIKON'!DF275)+(1/5*'ISSUE SCORE from EIKON'!DU275*'WEIGHTED from Refinitive'!$B$14)</f>
        <v>8.7455836458899956</v>
      </c>
      <c r="P14" s="1">
        <f>(1/3*'WEIGHTED from Refinitive'!$B$4*'ISSUE SCORE from EIKON'!AJ275)+(2/5*'WEIGHTED from Refinitive'!$B$5*'ISSUE SCORE from EIKON'!AY275)+(1/5*'WEIGHTED from Refinitive'!$B$11*'ISSUE SCORE from EIKON'!DG275)+(1/5*'ISSUE SCORE from EIKON'!DV275*'WEIGHTED from Refinitive'!$B$14)</f>
        <v>8.0798617622310278</v>
      </c>
    </row>
    <row r="15" spans="1:16" ht="15">
      <c r="A15" s="1" t="s">
        <v>844</v>
      </c>
      <c r="B15" s="1">
        <f>(1/3*'WEIGHTED from Refinitive'!$B$4*'ISSUE SCORE from EIKON'!V276)+(2/5*'WEIGHTED from Refinitive'!$B$5*'ISSUE SCORE from EIKON'!AK276)+(1/5*'WEIGHTED from Refinitive'!$B$11*'ISSUE SCORE from EIKON'!CS276)+(1/5*'ISSUE SCORE from EIKON'!DH276*'WEIGHTED from Refinitive'!$B$14)</f>
        <v>9.4671108884712041</v>
      </c>
      <c r="C15" s="1">
        <f>(1/3*'WEIGHTED from Refinitive'!$B$4*'ISSUE SCORE from EIKON'!W276)+(2/5*'WEIGHTED from Refinitive'!$B$5*'ISSUE SCORE from EIKON'!AL276)+(1/5*'WEIGHTED from Refinitive'!$B$11*'ISSUE SCORE from EIKON'!CT276)+(1/5*'ISSUE SCORE from EIKON'!DI276*'WEIGHTED from Refinitive'!$B$14)</f>
        <v>9.7387740112307739</v>
      </c>
      <c r="D15" s="1">
        <f>(1/3*'WEIGHTED from Refinitive'!$B$4*'ISSUE SCORE from EIKON'!X276)+(2/5*'WEIGHTED from Refinitive'!$B$5*'ISSUE SCORE from EIKON'!AM276)+(1/5*'WEIGHTED from Refinitive'!$B$11*'ISSUE SCORE from EIKON'!CU276)+(1/5*'ISSUE SCORE from EIKON'!DJ276*'WEIGHTED from Refinitive'!$B$14)</f>
        <v>9.5286414316499553</v>
      </c>
      <c r="E15" s="1">
        <f>(1/3*'WEIGHTED from Refinitive'!$B$4*'ISSUE SCORE from EIKON'!Y276)+(2/5*'WEIGHTED from Refinitive'!$B$5*'ISSUE SCORE from EIKON'!AN276)+(1/5*'WEIGHTED from Refinitive'!$B$11*'ISSUE SCORE from EIKON'!CV276)+(1/5*'ISSUE SCORE from EIKON'!DK276*'WEIGHTED from Refinitive'!$B$14)</f>
        <v>9.8320312448788201</v>
      </c>
      <c r="F15" s="1">
        <f>(1/3*'WEIGHTED from Refinitive'!$B$4*'ISSUE SCORE from EIKON'!Z276)+(2/5*'WEIGHTED from Refinitive'!$B$5*'ISSUE SCORE from EIKON'!AO276)+(1/5*'WEIGHTED from Refinitive'!$B$11*'ISSUE SCORE from EIKON'!CW276)+(1/5*'ISSUE SCORE from EIKON'!DL276*'WEIGHTED from Refinitive'!$B$14)</f>
        <v>9.8670621427502105</v>
      </c>
      <c r="G15" s="1">
        <f>(1/3*'WEIGHTED from Refinitive'!$B$4*'ISSUE SCORE from EIKON'!AA276)+(2/5*'WEIGHTED from Refinitive'!$B$5*'ISSUE SCORE from EIKON'!AP276)+(1/5*'WEIGHTED from Refinitive'!$B$11*'ISSUE SCORE from EIKON'!CX276)+(1/5*'ISSUE SCORE from EIKON'!DM276*'WEIGHTED from Refinitive'!$B$14)</f>
        <v>9.5383395626396723</v>
      </c>
      <c r="H15" s="1">
        <f>(1/3*'WEIGHTED from Refinitive'!$B$4*'ISSUE SCORE from EIKON'!AB276)+(2/5*'WEIGHTED from Refinitive'!$B$5*'ISSUE SCORE from EIKON'!AQ276)+(1/5*'WEIGHTED from Refinitive'!$B$11*'ISSUE SCORE from EIKON'!CY276)+(1/5*'ISSUE SCORE from EIKON'!DN276*'WEIGHTED from Refinitive'!$B$14)</f>
        <v>9.668655561410187</v>
      </c>
      <c r="I15" s="1">
        <f>(1/3*'WEIGHTED from Refinitive'!$B$4*'ISSUE SCORE from EIKON'!AC276)+(2/5*'WEIGHTED from Refinitive'!$B$5*'ISSUE SCORE from EIKON'!AR276)+(1/5*'WEIGHTED from Refinitive'!$B$11*'ISSUE SCORE from EIKON'!CZ276)+(1/5*'ISSUE SCORE from EIKON'!DO276*'WEIGHTED from Refinitive'!$B$14)</f>
        <v>10.03586100783054</v>
      </c>
      <c r="J15" s="1">
        <f>(1/3*'WEIGHTED from Refinitive'!$B$4*'ISSUE SCORE from EIKON'!AD276)+(2/5*'WEIGHTED from Refinitive'!$B$5*'ISSUE SCORE from EIKON'!AS276)+(1/5*'WEIGHTED from Refinitive'!$B$11*'ISSUE SCORE from EIKON'!DA276)+(1/5*'ISSUE SCORE from EIKON'!DP276*'WEIGHTED from Refinitive'!$B$14)</f>
        <v>12.031060606060599</v>
      </c>
      <c r="K15" s="1">
        <f>(1/3*'WEIGHTED from Refinitive'!$B$4*'ISSUE SCORE from EIKON'!AE276)+(2/5*'WEIGHTED from Refinitive'!$B$5*'ISSUE SCORE from EIKON'!AT276)+(1/5*'WEIGHTED from Refinitive'!$B$11*'ISSUE SCORE from EIKON'!DB276)+(1/5*'ISSUE SCORE from EIKON'!DQ276*'WEIGHTED from Refinitive'!$B$14)</f>
        <v>11.902771458993772</v>
      </c>
      <c r="L15" s="1">
        <f>(1/3*'WEIGHTED from Refinitive'!$B$4*'ISSUE SCORE from EIKON'!AF276)+(2/5*'WEIGHTED from Refinitive'!$B$5*'ISSUE SCORE from EIKON'!AU276)+(1/5*'WEIGHTED from Refinitive'!$B$11*'ISSUE SCORE from EIKON'!DC276)+(1/5*'ISSUE SCORE from EIKON'!DR276*'WEIGHTED from Refinitive'!$B$14)</f>
        <v>12.346497245647871</v>
      </c>
      <c r="M15" s="1">
        <f>(1/3*'WEIGHTED from Refinitive'!$B$4*'ISSUE SCORE from EIKON'!AG276)+(2/5*'WEIGHTED from Refinitive'!$B$5*'ISSUE SCORE from EIKON'!AV276)+(1/5*'WEIGHTED from Refinitive'!$B$11*'ISSUE SCORE from EIKON'!DD276)+(1/5*'ISSUE SCORE from EIKON'!DS276*'WEIGHTED from Refinitive'!$B$14)</f>
        <v>12.017117296398496</v>
      </c>
      <c r="N15" s="1">
        <f>(1/3*'WEIGHTED from Refinitive'!$B$4*'ISSUE SCORE from EIKON'!AH276)+(2/5*'WEIGHTED from Refinitive'!$B$5*'ISSUE SCORE from EIKON'!AW276)+(1/5*'WEIGHTED from Refinitive'!$B$11*'ISSUE SCORE from EIKON'!DE276)+(1/5*'ISSUE SCORE from EIKON'!DT276*'WEIGHTED from Refinitive'!$B$14)</f>
        <v>7.4024747474747405</v>
      </c>
      <c r="O15" s="1">
        <f>(1/3*'WEIGHTED from Refinitive'!$B$4*'ISSUE SCORE from EIKON'!AI276)+(2/5*'WEIGHTED from Refinitive'!$B$5*'ISSUE SCORE from EIKON'!AX276)+(1/5*'WEIGHTED from Refinitive'!$B$11*'ISSUE SCORE from EIKON'!DF276)+(1/5*'ISSUE SCORE from EIKON'!DU276*'WEIGHTED from Refinitive'!$B$14)</f>
        <v>12.418089739319242</v>
      </c>
      <c r="P15" s="1">
        <f>(1/3*'WEIGHTED from Refinitive'!$B$4*'ISSUE SCORE from EIKON'!AJ276)+(2/5*'WEIGHTED from Refinitive'!$B$5*'ISSUE SCORE from EIKON'!AY276)+(1/5*'WEIGHTED from Refinitive'!$B$11*'ISSUE SCORE from EIKON'!DG276)+(1/5*'ISSUE SCORE from EIKON'!DV276*'WEIGHTED from Refinitive'!$B$14)</f>
        <v>10.90326114249843</v>
      </c>
    </row>
    <row r="16" spans="1:16" ht="15">
      <c r="A16" s="1" t="s">
        <v>881</v>
      </c>
      <c r="B16" s="1">
        <f>(1/3*'WEIGHTED from Refinitive'!$B$4*'ISSUE SCORE from EIKON'!V277)+(2/5*'WEIGHTED from Refinitive'!$B$5*'ISSUE SCORE from EIKON'!AK277)+(1/5*'WEIGHTED from Refinitive'!$B$11*'ISSUE SCORE from EIKON'!CS277)+(1/5*'ISSUE SCORE from EIKON'!DH277*'WEIGHTED from Refinitive'!$B$14)</f>
        <v>9.4861425604609089</v>
      </c>
      <c r="C16" s="1">
        <f>(1/3*'WEIGHTED from Refinitive'!$B$4*'ISSUE SCORE from EIKON'!W277)+(2/5*'WEIGHTED from Refinitive'!$B$5*'ISSUE SCORE from EIKON'!AL277)+(1/5*'WEIGHTED from Refinitive'!$B$11*'ISSUE SCORE from EIKON'!CT277)+(1/5*'ISSUE SCORE from EIKON'!DI277*'WEIGHTED from Refinitive'!$B$14)</f>
        <v>9.4888109862904813</v>
      </c>
      <c r="D16" s="1">
        <f>(1/3*'WEIGHTED from Refinitive'!$B$4*'ISSUE SCORE from EIKON'!X277)+(2/5*'WEIGHTED from Refinitive'!$B$5*'ISSUE SCORE from EIKON'!AM277)+(1/5*'WEIGHTED from Refinitive'!$B$11*'ISSUE SCORE from EIKON'!CU277)+(1/5*'ISSUE SCORE from EIKON'!DJ277*'WEIGHTED from Refinitive'!$B$14)</f>
        <v>8.6694690638032696</v>
      </c>
      <c r="E16" s="1">
        <f>(1/3*'WEIGHTED from Refinitive'!$B$4*'ISSUE SCORE from EIKON'!Y277)+(2/5*'WEIGHTED from Refinitive'!$B$5*'ISSUE SCORE from EIKON'!AN277)+(1/5*'WEIGHTED from Refinitive'!$B$11*'ISSUE SCORE from EIKON'!CV277)+(1/5*'ISSUE SCORE from EIKON'!DK277*'WEIGHTED from Refinitive'!$B$14)</f>
        <v>6.8186243205612183</v>
      </c>
      <c r="F16" s="1">
        <f>(1/3*'WEIGHTED from Refinitive'!$B$4*'ISSUE SCORE from EIKON'!Z277)+(2/5*'WEIGHTED from Refinitive'!$B$5*'ISSUE SCORE from EIKON'!AO277)+(1/5*'WEIGHTED from Refinitive'!$B$11*'ISSUE SCORE from EIKON'!CW277)+(1/5*'ISSUE SCORE from EIKON'!DL277*'WEIGHTED from Refinitive'!$B$14)</f>
        <v>5.7044772745502614</v>
      </c>
      <c r="G16" s="1">
        <f>(1/3*'WEIGHTED from Refinitive'!$B$4*'ISSUE SCORE from EIKON'!AA277)+(2/5*'WEIGHTED from Refinitive'!$B$5*'ISSUE SCORE from EIKON'!AP277)+(1/5*'WEIGHTED from Refinitive'!$B$11*'ISSUE SCORE from EIKON'!CX277)+(1/5*'ISSUE SCORE from EIKON'!DM277*'WEIGHTED from Refinitive'!$B$14)</f>
        <v>3.4407366632362386</v>
      </c>
      <c r="H16" s="1">
        <f>(1/3*'WEIGHTED from Refinitive'!$B$4*'ISSUE SCORE from EIKON'!AB277)+(2/5*'WEIGHTED from Refinitive'!$B$5*'ISSUE SCORE from EIKON'!AQ277)+(1/5*'WEIGHTED from Refinitive'!$B$11*'ISSUE SCORE from EIKON'!CY277)+(1/5*'ISSUE SCORE from EIKON'!DN277*'WEIGHTED from Refinitive'!$B$14)</f>
        <v>3.1609092557886402</v>
      </c>
      <c r="I16" s="1">
        <f>(1/3*'WEIGHTED from Refinitive'!$B$4*'ISSUE SCORE from EIKON'!AC277)+(2/5*'WEIGHTED from Refinitive'!$B$5*'ISSUE SCORE from EIKON'!AR277)+(1/5*'WEIGHTED from Refinitive'!$B$11*'ISSUE SCORE from EIKON'!CZ277)+(1/5*'ISSUE SCORE from EIKON'!DO277*'WEIGHTED from Refinitive'!$B$14)</f>
        <v>2.845909164582749</v>
      </c>
      <c r="J16" s="1">
        <f>(1/3*'WEIGHTED from Refinitive'!$B$4*'ISSUE SCORE from EIKON'!AD277)+(2/5*'WEIGHTED from Refinitive'!$B$5*'ISSUE SCORE from EIKON'!AS277)+(1/5*'WEIGHTED from Refinitive'!$B$11*'ISSUE SCORE from EIKON'!DA277)+(1/5*'ISSUE SCORE from EIKON'!DP277*'WEIGHTED from Refinitive'!$B$14)</f>
        <v>2.9520805218173591</v>
      </c>
      <c r="K16" s="1">
        <f>(1/3*'WEIGHTED from Refinitive'!$B$4*'ISSUE SCORE from EIKON'!AE277)+(2/5*'WEIGHTED from Refinitive'!$B$5*'ISSUE SCORE from EIKON'!AT277)+(1/5*'WEIGHTED from Refinitive'!$B$11*'ISSUE SCORE from EIKON'!DB277)+(1/5*'ISSUE SCORE from EIKON'!DQ277*'WEIGHTED from Refinitive'!$B$14)</f>
        <v>2.6269760536305258</v>
      </c>
      <c r="L16" s="1">
        <f>(1/3*'WEIGHTED from Refinitive'!$B$4*'ISSUE SCORE from EIKON'!AF277)+(2/5*'WEIGHTED from Refinitive'!$B$5*'ISSUE SCORE from EIKON'!AU277)+(1/5*'WEIGHTED from Refinitive'!$B$11*'ISSUE SCORE from EIKON'!DC277)+(1/5*'ISSUE SCORE from EIKON'!DR277*'WEIGHTED from Refinitive'!$B$14)</f>
        <v>2.7985549910989511</v>
      </c>
      <c r="M16" s="1">
        <f>(1/3*'WEIGHTED from Refinitive'!$B$4*'ISSUE SCORE from EIKON'!AG277)+(2/5*'WEIGHTED from Refinitive'!$B$5*'ISSUE SCORE from EIKON'!AV277)+(1/5*'WEIGHTED from Refinitive'!$B$11*'ISSUE SCORE from EIKON'!DD277)+(1/5*'ISSUE SCORE from EIKON'!DS277*'WEIGHTED from Refinitive'!$B$14)</f>
        <v>0</v>
      </c>
      <c r="N16" s="1">
        <f>(1/3*'WEIGHTED from Refinitive'!$B$4*'ISSUE SCORE from EIKON'!AH277)+(2/5*'WEIGHTED from Refinitive'!$B$5*'ISSUE SCORE from EIKON'!AW277)+(1/5*'WEIGHTED from Refinitive'!$B$11*'ISSUE SCORE from EIKON'!DE277)+(1/5*'ISSUE SCORE from EIKON'!DT277*'WEIGHTED from Refinitive'!$B$14)</f>
        <v>0</v>
      </c>
      <c r="O16" s="1">
        <f>(1/3*'WEIGHTED from Refinitive'!$B$4*'ISSUE SCORE from EIKON'!AI277)+(2/5*'WEIGHTED from Refinitive'!$B$5*'ISSUE SCORE from EIKON'!AX277)+(1/5*'WEIGHTED from Refinitive'!$B$11*'ISSUE SCORE from EIKON'!DF277)+(1/5*'ISSUE SCORE from EIKON'!DU277*'WEIGHTED from Refinitive'!$B$14)</f>
        <v>0</v>
      </c>
      <c r="P16" s="1">
        <f>(1/3*'WEIGHTED from Refinitive'!$B$4*'ISSUE SCORE from EIKON'!AJ277)+(2/5*'WEIGHTED from Refinitive'!$B$5*'ISSUE SCORE from EIKON'!AY277)+(1/5*'WEIGHTED from Refinitive'!$B$11*'ISSUE SCORE from EIKON'!DG277)+(1/5*'ISSUE SCORE from EIKON'!DV277*'WEIGHTED from Refinitive'!$B$14)</f>
        <v>0</v>
      </c>
    </row>
    <row r="17" spans="1:16" ht="15">
      <c r="A17" s="1" t="s">
        <v>911</v>
      </c>
      <c r="B17" s="1">
        <f>(1/3*'WEIGHTED from Refinitive'!$B$4*'ISSUE SCORE from EIKON'!V278)+(2/5*'WEIGHTED from Refinitive'!$B$5*'ISSUE SCORE from EIKON'!AK278)+(1/5*'WEIGHTED from Refinitive'!$B$11*'ISSUE SCORE from EIKON'!CS278)+(1/5*'ISSUE SCORE from EIKON'!DH278*'WEIGHTED from Refinitive'!$B$14)</f>
        <v>13.042856492100888</v>
      </c>
      <c r="C17" s="1">
        <f>(1/3*'WEIGHTED from Refinitive'!$B$4*'ISSUE SCORE from EIKON'!W278)+(2/5*'WEIGHTED from Refinitive'!$B$5*'ISSUE SCORE from EIKON'!AL278)+(1/5*'WEIGHTED from Refinitive'!$B$11*'ISSUE SCORE from EIKON'!CT278)+(1/5*'ISSUE SCORE from EIKON'!DI278*'WEIGHTED from Refinitive'!$B$14)</f>
        <v>12.403556473205207</v>
      </c>
      <c r="D17" s="1">
        <f>(1/3*'WEIGHTED from Refinitive'!$B$4*'ISSUE SCORE from EIKON'!X278)+(2/5*'WEIGHTED from Refinitive'!$B$5*'ISSUE SCORE from EIKON'!AM278)+(1/5*'WEIGHTED from Refinitive'!$B$11*'ISSUE SCORE from EIKON'!CU278)+(1/5*'ISSUE SCORE from EIKON'!DJ278*'WEIGHTED from Refinitive'!$B$14)</f>
        <v>12.735297619492414</v>
      </c>
      <c r="E17" s="1">
        <f>(1/3*'WEIGHTED from Refinitive'!$B$4*'ISSUE SCORE from EIKON'!Y278)+(2/5*'WEIGHTED from Refinitive'!$B$5*'ISSUE SCORE from EIKON'!AN278)+(1/5*'WEIGHTED from Refinitive'!$B$11*'ISSUE SCORE from EIKON'!CV278)+(1/5*'ISSUE SCORE from EIKON'!DK278*'WEIGHTED from Refinitive'!$B$14)</f>
        <v>12.337754519922763</v>
      </c>
      <c r="F17" s="1">
        <f>(1/3*'WEIGHTED from Refinitive'!$B$4*'ISSUE SCORE from EIKON'!Z278)+(2/5*'WEIGHTED from Refinitive'!$B$5*'ISSUE SCORE from EIKON'!AO278)+(1/5*'WEIGHTED from Refinitive'!$B$11*'ISSUE SCORE from EIKON'!CW278)+(1/5*'ISSUE SCORE from EIKON'!DL278*'WEIGHTED from Refinitive'!$B$14)</f>
        <v>12.081234150464915</v>
      </c>
      <c r="G17" s="1">
        <f>(1/3*'WEIGHTED from Refinitive'!$B$4*'ISSUE SCORE from EIKON'!AA278)+(2/5*'WEIGHTED from Refinitive'!$B$5*'ISSUE SCORE from EIKON'!AP278)+(1/5*'WEIGHTED from Refinitive'!$B$11*'ISSUE SCORE from EIKON'!CX278)+(1/5*'ISSUE SCORE from EIKON'!DM278*'WEIGHTED from Refinitive'!$B$14)</f>
        <v>11.914614657210397</v>
      </c>
      <c r="H17" s="1">
        <f>(1/3*'WEIGHTED from Refinitive'!$B$4*'ISSUE SCORE from EIKON'!AB278)+(2/5*'WEIGHTED from Refinitive'!$B$5*'ISSUE SCORE from EIKON'!AQ278)+(1/5*'WEIGHTED from Refinitive'!$B$11*'ISSUE SCORE from EIKON'!CY278)+(1/5*'ISSUE SCORE from EIKON'!DN278*'WEIGHTED from Refinitive'!$B$14)</f>
        <v>10.851303327086224</v>
      </c>
      <c r="I17" s="1">
        <f>(1/3*'WEIGHTED from Refinitive'!$B$4*'ISSUE SCORE from EIKON'!AC278)+(2/5*'WEIGHTED from Refinitive'!$B$5*'ISSUE SCORE from EIKON'!AR278)+(1/5*'WEIGHTED from Refinitive'!$B$11*'ISSUE SCORE from EIKON'!CZ278)+(1/5*'ISSUE SCORE from EIKON'!DO278*'WEIGHTED from Refinitive'!$B$14)</f>
        <v>11.853416876839006</v>
      </c>
      <c r="J17" s="1">
        <f>(1/3*'WEIGHTED from Refinitive'!$B$4*'ISSUE SCORE from EIKON'!AD278)+(2/5*'WEIGHTED from Refinitive'!$B$5*'ISSUE SCORE from EIKON'!AS278)+(1/5*'WEIGHTED from Refinitive'!$B$11*'ISSUE SCORE from EIKON'!DA278)+(1/5*'ISSUE SCORE from EIKON'!DP278*'WEIGHTED from Refinitive'!$B$14)</f>
        <v>12.05272315403894</v>
      </c>
      <c r="K17" s="1">
        <f>(1/3*'WEIGHTED from Refinitive'!$B$4*'ISSUE SCORE from EIKON'!AE278)+(2/5*'WEIGHTED from Refinitive'!$B$5*'ISSUE SCORE from EIKON'!AT278)+(1/5*'WEIGHTED from Refinitive'!$B$11*'ISSUE SCORE from EIKON'!DB278)+(1/5*'ISSUE SCORE from EIKON'!DQ278*'WEIGHTED from Refinitive'!$B$14)</f>
        <v>11.98960299123441</v>
      </c>
      <c r="L17" s="1">
        <f>(1/3*'WEIGHTED from Refinitive'!$B$4*'ISSUE SCORE from EIKON'!AF278)+(2/5*'WEIGHTED from Refinitive'!$B$5*'ISSUE SCORE from EIKON'!AU278)+(1/5*'WEIGHTED from Refinitive'!$B$11*'ISSUE SCORE from EIKON'!DC278)+(1/5*'ISSUE SCORE from EIKON'!DR278*'WEIGHTED from Refinitive'!$B$14)</f>
        <v>11.5719602937681</v>
      </c>
      <c r="M17" s="1">
        <f>(1/3*'WEIGHTED from Refinitive'!$B$4*'ISSUE SCORE from EIKON'!AG278)+(2/5*'WEIGHTED from Refinitive'!$B$5*'ISSUE SCORE from EIKON'!AV278)+(1/5*'WEIGHTED from Refinitive'!$B$11*'ISSUE SCORE from EIKON'!DD278)+(1/5*'ISSUE SCORE from EIKON'!DS278*'WEIGHTED from Refinitive'!$B$14)</f>
        <v>11.883375545949836</v>
      </c>
      <c r="N17" s="1">
        <f>(1/3*'WEIGHTED from Refinitive'!$B$4*'ISSUE SCORE from EIKON'!AH278)+(2/5*'WEIGHTED from Refinitive'!$B$5*'ISSUE SCORE from EIKON'!AW278)+(1/5*'WEIGHTED from Refinitive'!$B$11*'ISSUE SCORE from EIKON'!DE278)+(1/5*'ISSUE SCORE from EIKON'!DT278*'WEIGHTED from Refinitive'!$B$14)</f>
        <v>7.6194890768146593</v>
      </c>
      <c r="O17" s="1">
        <f>(1/3*'WEIGHTED from Refinitive'!$B$4*'ISSUE SCORE from EIKON'!AI278)+(2/5*'WEIGHTED from Refinitive'!$B$5*'ISSUE SCORE from EIKON'!AX278)+(1/5*'WEIGHTED from Refinitive'!$B$11*'ISSUE SCORE from EIKON'!DF278)+(1/5*'ISSUE SCORE from EIKON'!DU278*'WEIGHTED from Refinitive'!$B$14)</f>
        <v>6.3797061556739667</v>
      </c>
      <c r="P17" s="1">
        <f>(1/3*'WEIGHTED from Refinitive'!$B$4*'ISSUE SCORE from EIKON'!AJ278)+(2/5*'WEIGHTED from Refinitive'!$B$5*'ISSUE SCORE from EIKON'!AY278)+(1/5*'WEIGHTED from Refinitive'!$B$11*'ISSUE SCORE from EIKON'!DG278)+(1/5*'ISSUE SCORE from EIKON'!DV278*'WEIGHTED from Refinitive'!$B$14)</f>
        <v>6.420015245269477</v>
      </c>
    </row>
    <row r="18" spans="1:16" ht="15">
      <c r="A18" s="1" t="s">
        <v>910</v>
      </c>
      <c r="B18" s="1">
        <f>(1/3*'WEIGHTED from Refinitive'!$B$4*'ISSUE SCORE from EIKON'!V279)+(2/5*'WEIGHTED from Refinitive'!$B$5*'ISSUE SCORE from EIKON'!AK279)+(1/5*'WEIGHTED from Refinitive'!$B$11*'ISSUE SCORE from EIKON'!CS279)+(1/5*'ISSUE SCORE from EIKON'!DH279*'WEIGHTED from Refinitive'!$B$14)</f>
        <v>11.136395706970497</v>
      </c>
      <c r="C18" s="1">
        <f>(1/3*'WEIGHTED from Refinitive'!$B$4*'ISSUE SCORE from EIKON'!W279)+(2/5*'WEIGHTED from Refinitive'!$B$5*'ISSUE SCORE from EIKON'!AL279)+(1/5*'WEIGHTED from Refinitive'!$B$11*'ISSUE SCORE from EIKON'!CT279)+(1/5*'ISSUE SCORE from EIKON'!DI279*'WEIGHTED from Refinitive'!$B$14)</f>
        <v>11.021538425221008</v>
      </c>
      <c r="D18" s="1">
        <f>(1/3*'WEIGHTED from Refinitive'!$B$4*'ISSUE SCORE from EIKON'!X279)+(2/5*'WEIGHTED from Refinitive'!$B$5*'ISSUE SCORE from EIKON'!AM279)+(1/5*'WEIGHTED from Refinitive'!$B$11*'ISSUE SCORE from EIKON'!CU279)+(1/5*'ISSUE SCORE from EIKON'!DJ279*'WEIGHTED from Refinitive'!$B$14)</f>
        <v>10.940673824453761</v>
      </c>
      <c r="E18" s="1">
        <f>(1/3*'WEIGHTED from Refinitive'!$B$4*'ISSUE SCORE from EIKON'!Y279)+(2/5*'WEIGHTED from Refinitive'!$B$5*'ISSUE SCORE from EIKON'!AN279)+(1/5*'WEIGHTED from Refinitive'!$B$11*'ISSUE SCORE from EIKON'!CV279)+(1/5*'ISSUE SCORE from EIKON'!DK279*'WEIGHTED from Refinitive'!$B$14)</f>
        <v>10.812772699917247</v>
      </c>
      <c r="F18" s="1">
        <f>(1/3*'WEIGHTED from Refinitive'!$B$4*'ISSUE SCORE from EIKON'!Z279)+(2/5*'WEIGHTED from Refinitive'!$B$5*'ISSUE SCORE from EIKON'!AO279)+(1/5*'WEIGHTED from Refinitive'!$B$11*'ISSUE SCORE from EIKON'!CW279)+(1/5*'ISSUE SCORE from EIKON'!DL279*'WEIGHTED from Refinitive'!$B$14)</f>
        <v>9.8549840963634008</v>
      </c>
      <c r="G18" s="1">
        <f>(1/3*'WEIGHTED from Refinitive'!$B$4*'ISSUE SCORE from EIKON'!AA279)+(2/5*'WEIGHTED from Refinitive'!$B$5*'ISSUE SCORE from EIKON'!AP279)+(1/5*'WEIGHTED from Refinitive'!$B$11*'ISSUE SCORE from EIKON'!CX279)+(1/5*'ISSUE SCORE from EIKON'!DM279*'WEIGHTED from Refinitive'!$B$14)</f>
        <v>10.608839045522828</v>
      </c>
      <c r="H18" s="1">
        <f>(1/3*'WEIGHTED from Refinitive'!$B$4*'ISSUE SCORE from EIKON'!AB279)+(2/5*'WEIGHTED from Refinitive'!$B$5*'ISSUE SCORE from EIKON'!AQ279)+(1/5*'WEIGHTED from Refinitive'!$B$11*'ISSUE SCORE from EIKON'!CY279)+(1/5*'ISSUE SCORE from EIKON'!DN279*'WEIGHTED from Refinitive'!$B$14)</f>
        <v>9.829984583761556</v>
      </c>
      <c r="I18" s="1">
        <f>(1/3*'WEIGHTED from Refinitive'!$B$4*'ISSUE SCORE from EIKON'!AC279)+(2/5*'WEIGHTED from Refinitive'!$B$5*'ISSUE SCORE from EIKON'!AR279)+(1/5*'WEIGHTED from Refinitive'!$B$11*'ISSUE SCORE from EIKON'!CZ279)+(1/5*'ISSUE SCORE from EIKON'!DO279*'WEIGHTED from Refinitive'!$B$14)</f>
        <v>9.3379860235393028</v>
      </c>
      <c r="J18" s="1">
        <f>(1/3*'WEIGHTED from Refinitive'!$B$4*'ISSUE SCORE from EIKON'!AD279)+(2/5*'WEIGHTED from Refinitive'!$B$5*'ISSUE SCORE from EIKON'!AS279)+(1/5*'WEIGHTED from Refinitive'!$B$11*'ISSUE SCORE from EIKON'!DA279)+(1/5*'ISSUE SCORE from EIKON'!DP279*'WEIGHTED from Refinitive'!$B$14)</f>
        <v>10.431410256410253</v>
      </c>
      <c r="K18" s="1">
        <f>(1/3*'WEIGHTED from Refinitive'!$B$4*'ISSUE SCORE from EIKON'!AE279)+(2/5*'WEIGHTED from Refinitive'!$B$5*'ISSUE SCORE from EIKON'!AT279)+(1/5*'WEIGHTED from Refinitive'!$B$11*'ISSUE SCORE from EIKON'!DB279)+(1/5*'ISSUE SCORE from EIKON'!DQ279*'WEIGHTED from Refinitive'!$B$14)</f>
        <v>10.082163808834389</v>
      </c>
      <c r="L18" s="1">
        <f>(1/3*'WEIGHTED from Refinitive'!$B$4*'ISSUE SCORE from EIKON'!AF279)+(2/5*'WEIGHTED from Refinitive'!$B$5*'ISSUE SCORE from EIKON'!AU279)+(1/5*'WEIGHTED from Refinitive'!$B$11*'ISSUE SCORE from EIKON'!DC279)+(1/5*'ISSUE SCORE from EIKON'!DR279*'WEIGHTED from Refinitive'!$B$14)</f>
        <v>10.120281359906214</v>
      </c>
      <c r="M18" s="1">
        <f>(1/3*'WEIGHTED from Refinitive'!$B$4*'ISSUE SCORE from EIKON'!AG279)+(2/5*'WEIGHTED from Refinitive'!$B$5*'ISSUE SCORE from EIKON'!AV279)+(1/5*'WEIGHTED from Refinitive'!$B$11*'ISSUE SCORE from EIKON'!DD279)+(1/5*'ISSUE SCORE from EIKON'!DS279*'WEIGHTED from Refinitive'!$B$14)</f>
        <v>10.217593968411201</v>
      </c>
      <c r="N18" s="1">
        <f>(1/3*'WEIGHTED from Refinitive'!$B$4*'ISSUE SCORE from EIKON'!AH279)+(2/5*'WEIGHTED from Refinitive'!$B$5*'ISSUE SCORE from EIKON'!AW279)+(1/5*'WEIGHTED from Refinitive'!$B$11*'ISSUE SCORE from EIKON'!DE279)+(1/5*'ISSUE SCORE from EIKON'!DT279*'WEIGHTED from Refinitive'!$B$14)</f>
        <v>10.161515151515152</v>
      </c>
      <c r="O18" s="1">
        <f>(1/3*'WEIGHTED from Refinitive'!$B$4*'ISSUE SCORE from EIKON'!AI279)+(2/5*'WEIGHTED from Refinitive'!$B$5*'ISSUE SCORE from EIKON'!AX279)+(1/5*'WEIGHTED from Refinitive'!$B$11*'ISSUE SCORE from EIKON'!DF279)+(1/5*'ISSUE SCORE from EIKON'!DU279*'WEIGHTED from Refinitive'!$B$14)</f>
        <v>10.09848760748609</v>
      </c>
      <c r="P18" s="1">
        <f>(1/3*'WEIGHTED from Refinitive'!$B$4*'ISSUE SCORE from EIKON'!AJ279)+(2/5*'WEIGHTED from Refinitive'!$B$5*'ISSUE SCORE from EIKON'!AY279)+(1/5*'WEIGHTED from Refinitive'!$B$11*'ISSUE SCORE from EIKON'!DG279)+(1/5*'ISSUE SCORE from EIKON'!DV279*'WEIGHTED from Refinitive'!$B$14)</f>
        <v>7.9481522100365467</v>
      </c>
    </row>
    <row r="19" spans="1:16" ht="15">
      <c r="A19" s="1" t="s">
        <v>949</v>
      </c>
      <c r="B19" s="1">
        <f>(1/3*'WEIGHTED from Refinitive'!$B$4*'ISSUE SCORE from EIKON'!V280)+(2/5*'WEIGHTED from Refinitive'!$B$5*'ISSUE SCORE from EIKON'!AK280)+(1/5*'WEIGHTED from Refinitive'!$B$11*'ISSUE SCORE from EIKON'!CS280)+(1/5*'ISSUE SCORE from EIKON'!DH280*'WEIGHTED from Refinitive'!$B$14)</f>
        <v>10.435626166190781</v>
      </c>
      <c r="C19" s="1">
        <f>(1/3*'WEIGHTED from Refinitive'!$B$4*'ISSUE SCORE from EIKON'!W280)+(2/5*'WEIGHTED from Refinitive'!$B$5*'ISSUE SCORE from EIKON'!AL280)+(1/5*'WEIGHTED from Refinitive'!$B$11*'ISSUE SCORE from EIKON'!CT280)+(1/5*'ISSUE SCORE from EIKON'!DI280*'WEIGHTED from Refinitive'!$B$14)</f>
        <v>10.454857712781649</v>
      </c>
      <c r="D19" s="1">
        <f>(1/3*'WEIGHTED from Refinitive'!$B$4*'ISSUE SCORE from EIKON'!X280)+(2/5*'WEIGHTED from Refinitive'!$B$5*'ISSUE SCORE from EIKON'!AM280)+(1/5*'WEIGHTED from Refinitive'!$B$11*'ISSUE SCORE from EIKON'!CU280)+(1/5*'ISSUE SCORE from EIKON'!DJ280*'WEIGHTED from Refinitive'!$B$14)</f>
        <v>10.06450354932719</v>
      </c>
      <c r="E19" s="1">
        <f>(1/3*'WEIGHTED from Refinitive'!$B$4*'ISSUE SCORE from EIKON'!Y280)+(2/5*'WEIGHTED from Refinitive'!$B$5*'ISSUE SCORE from EIKON'!AN280)+(1/5*'WEIGHTED from Refinitive'!$B$11*'ISSUE SCORE from EIKON'!CV280)+(1/5*'ISSUE SCORE from EIKON'!DK280*'WEIGHTED from Refinitive'!$B$14)</f>
        <v>9.7828767288906064</v>
      </c>
      <c r="F19" s="1">
        <f>(1/3*'WEIGHTED from Refinitive'!$B$4*'ISSUE SCORE from EIKON'!Z280)+(2/5*'WEIGHTED from Refinitive'!$B$5*'ISSUE SCORE from EIKON'!AO280)+(1/5*'WEIGHTED from Refinitive'!$B$11*'ISSUE SCORE from EIKON'!CW280)+(1/5*'ISSUE SCORE from EIKON'!DL280*'WEIGHTED from Refinitive'!$B$14)</f>
        <v>8.8447079323316942</v>
      </c>
      <c r="G19" s="1">
        <f>(1/3*'WEIGHTED from Refinitive'!$B$4*'ISSUE SCORE from EIKON'!AA280)+(2/5*'WEIGHTED from Refinitive'!$B$5*'ISSUE SCORE from EIKON'!AP280)+(1/5*'WEIGHTED from Refinitive'!$B$11*'ISSUE SCORE from EIKON'!CX280)+(1/5*'ISSUE SCORE from EIKON'!DM280*'WEIGHTED from Refinitive'!$B$14)</f>
        <v>8.7063804330670536</v>
      </c>
      <c r="H19" s="1">
        <f>(1/3*'WEIGHTED from Refinitive'!$B$4*'ISSUE SCORE from EIKON'!AB280)+(2/5*'WEIGHTED from Refinitive'!$B$5*'ISSUE SCORE from EIKON'!AQ280)+(1/5*'WEIGHTED from Refinitive'!$B$11*'ISSUE SCORE from EIKON'!CY280)+(1/5*'ISSUE SCORE from EIKON'!DN280*'WEIGHTED from Refinitive'!$B$14)</f>
        <v>6.3893073672929788</v>
      </c>
      <c r="I19" s="1">
        <f>(1/3*'WEIGHTED from Refinitive'!$B$4*'ISSUE SCORE from EIKON'!AC280)+(2/5*'WEIGHTED from Refinitive'!$B$5*'ISSUE SCORE from EIKON'!AR280)+(1/5*'WEIGHTED from Refinitive'!$B$11*'ISSUE SCORE from EIKON'!CZ280)+(1/5*'ISSUE SCORE from EIKON'!DO280*'WEIGHTED from Refinitive'!$B$14)</f>
        <v>6.4726926371074995</v>
      </c>
      <c r="J19" s="1">
        <f>(1/3*'WEIGHTED from Refinitive'!$B$4*'ISSUE SCORE from EIKON'!AD280)+(2/5*'WEIGHTED from Refinitive'!$B$5*'ISSUE SCORE from EIKON'!AS280)+(1/5*'WEIGHTED from Refinitive'!$B$11*'ISSUE SCORE from EIKON'!DA280)+(1/5*'ISSUE SCORE from EIKON'!DP280*'WEIGHTED from Refinitive'!$B$14)</f>
        <v>7.2023880696160418</v>
      </c>
      <c r="K19" s="1">
        <f>(1/3*'WEIGHTED from Refinitive'!$B$4*'ISSUE SCORE from EIKON'!AE280)+(2/5*'WEIGHTED from Refinitive'!$B$5*'ISSUE SCORE from EIKON'!AT280)+(1/5*'WEIGHTED from Refinitive'!$B$11*'ISSUE SCORE from EIKON'!DB280)+(1/5*'ISSUE SCORE from EIKON'!DQ280*'WEIGHTED from Refinitive'!$B$14)</f>
        <v>5.7313648424433978</v>
      </c>
      <c r="L19" s="1">
        <f>(1/3*'WEIGHTED from Refinitive'!$B$4*'ISSUE SCORE from EIKON'!AF280)+(2/5*'WEIGHTED from Refinitive'!$B$5*'ISSUE SCORE from EIKON'!AU280)+(1/5*'WEIGHTED from Refinitive'!$B$11*'ISSUE SCORE from EIKON'!DC280)+(1/5*'ISSUE SCORE from EIKON'!DR280*'WEIGHTED from Refinitive'!$B$14)</f>
        <v>5.5864203361812237</v>
      </c>
      <c r="M19" s="1">
        <f>(1/3*'WEIGHTED from Refinitive'!$B$4*'ISSUE SCORE from EIKON'!AG280)+(2/5*'WEIGHTED from Refinitive'!$B$5*'ISSUE SCORE from EIKON'!AV280)+(1/5*'WEIGHTED from Refinitive'!$B$11*'ISSUE SCORE from EIKON'!DD280)+(1/5*'ISSUE SCORE from EIKON'!DS280*'WEIGHTED from Refinitive'!$B$14)</f>
        <v>0</v>
      </c>
      <c r="N19" s="1">
        <f>(1/3*'WEIGHTED from Refinitive'!$B$4*'ISSUE SCORE from EIKON'!AH280)+(2/5*'WEIGHTED from Refinitive'!$B$5*'ISSUE SCORE from EIKON'!AW280)+(1/5*'WEIGHTED from Refinitive'!$B$11*'ISSUE SCORE from EIKON'!DE280)+(1/5*'ISSUE SCORE from EIKON'!DT280*'WEIGHTED from Refinitive'!$B$14)</f>
        <v>0</v>
      </c>
      <c r="O19" s="1">
        <f>(1/3*'WEIGHTED from Refinitive'!$B$4*'ISSUE SCORE from EIKON'!AI280)+(2/5*'WEIGHTED from Refinitive'!$B$5*'ISSUE SCORE from EIKON'!AX280)+(1/5*'WEIGHTED from Refinitive'!$B$11*'ISSUE SCORE from EIKON'!DF280)+(1/5*'ISSUE SCORE from EIKON'!DU280*'WEIGHTED from Refinitive'!$B$14)</f>
        <v>0</v>
      </c>
      <c r="P19" s="1">
        <f>(1/3*'WEIGHTED from Refinitive'!$B$4*'ISSUE SCORE from EIKON'!AJ280)+(2/5*'WEIGHTED from Refinitive'!$B$5*'ISSUE SCORE from EIKON'!AY280)+(1/5*'WEIGHTED from Refinitive'!$B$11*'ISSUE SCORE from EIKON'!DG280)+(1/5*'ISSUE SCORE from EIKON'!DV280*'WEIGHTED from Refinitive'!$B$14)</f>
        <v>0</v>
      </c>
    </row>
    <row r="20" spans="1:16" ht="15">
      <c r="A20" s="1" t="s">
        <v>942</v>
      </c>
      <c r="B20" s="1">
        <f>(1/3*'WEIGHTED from Refinitive'!$B$4*'ISSUE SCORE from EIKON'!V281)+(2/5*'WEIGHTED from Refinitive'!$B$5*'ISSUE SCORE from EIKON'!AK281)+(1/5*'WEIGHTED from Refinitive'!$B$11*'ISSUE SCORE from EIKON'!CS281)+(1/5*'ISSUE SCORE from EIKON'!DH281*'WEIGHTED from Refinitive'!$B$14)</f>
        <v>9.2933441684080158</v>
      </c>
      <c r="C20" s="1">
        <f>(1/3*'WEIGHTED from Refinitive'!$B$4*'ISSUE SCORE from EIKON'!W281)+(2/5*'WEIGHTED from Refinitive'!$B$5*'ISSUE SCORE from EIKON'!AL281)+(1/5*'WEIGHTED from Refinitive'!$B$11*'ISSUE SCORE from EIKON'!CT281)+(1/5*'ISSUE SCORE from EIKON'!DI281*'WEIGHTED from Refinitive'!$B$14)</f>
        <v>8.9952999614052445</v>
      </c>
      <c r="D20" s="1">
        <f>(1/3*'WEIGHTED from Refinitive'!$B$4*'ISSUE SCORE from EIKON'!X281)+(2/5*'WEIGHTED from Refinitive'!$B$5*'ISSUE SCORE from EIKON'!AM281)+(1/5*'WEIGHTED from Refinitive'!$B$11*'ISSUE SCORE from EIKON'!CU281)+(1/5*'ISSUE SCORE from EIKON'!DJ281*'WEIGHTED from Refinitive'!$B$14)</f>
        <v>9.2366463022816365</v>
      </c>
      <c r="E20" s="1">
        <f>(1/3*'WEIGHTED from Refinitive'!$B$4*'ISSUE SCORE from EIKON'!Y281)+(2/5*'WEIGHTED from Refinitive'!$B$5*'ISSUE SCORE from EIKON'!AN281)+(1/5*'WEIGHTED from Refinitive'!$B$11*'ISSUE SCORE from EIKON'!CV281)+(1/5*'ISSUE SCORE from EIKON'!DK281*'WEIGHTED from Refinitive'!$B$14)</f>
        <v>8.1888287068381818</v>
      </c>
      <c r="F20" s="1">
        <f>(1/3*'WEIGHTED from Refinitive'!$B$4*'ISSUE SCORE from EIKON'!Z281)+(2/5*'WEIGHTED from Refinitive'!$B$5*'ISSUE SCORE from EIKON'!AO281)+(1/5*'WEIGHTED from Refinitive'!$B$11*'ISSUE SCORE from EIKON'!CW281)+(1/5*'ISSUE SCORE from EIKON'!DL281*'WEIGHTED from Refinitive'!$B$14)</f>
        <v>6.6791552307341728</v>
      </c>
      <c r="G20" s="1">
        <f>(1/3*'WEIGHTED from Refinitive'!$B$4*'ISSUE SCORE from EIKON'!AA281)+(2/5*'WEIGHTED from Refinitive'!$B$5*'ISSUE SCORE from EIKON'!AP281)+(1/5*'WEIGHTED from Refinitive'!$B$11*'ISSUE SCORE from EIKON'!CX281)+(1/5*'ISSUE SCORE from EIKON'!DM281*'WEIGHTED from Refinitive'!$B$14)</f>
        <v>7.1084169471952547</v>
      </c>
      <c r="H20" s="1">
        <f>(1/3*'WEIGHTED from Refinitive'!$B$4*'ISSUE SCORE from EIKON'!AB281)+(2/5*'WEIGHTED from Refinitive'!$B$5*'ISSUE SCORE from EIKON'!AQ281)+(1/5*'WEIGHTED from Refinitive'!$B$11*'ISSUE SCORE from EIKON'!CY281)+(1/5*'ISSUE SCORE from EIKON'!DN281*'WEIGHTED from Refinitive'!$B$14)</f>
        <v>5.72544759223676</v>
      </c>
      <c r="I20" s="1">
        <f>(1/3*'WEIGHTED from Refinitive'!$B$4*'ISSUE SCORE from EIKON'!AC281)+(2/5*'WEIGHTED from Refinitive'!$B$5*'ISSUE SCORE from EIKON'!AR281)+(1/5*'WEIGHTED from Refinitive'!$B$11*'ISSUE SCORE from EIKON'!CZ281)+(1/5*'ISSUE SCORE from EIKON'!DO281*'WEIGHTED from Refinitive'!$B$14)</f>
        <v>5.9438610910946936</v>
      </c>
      <c r="J20" s="1">
        <f>(1/3*'WEIGHTED from Refinitive'!$B$4*'ISSUE SCORE from EIKON'!AD281)+(2/5*'WEIGHTED from Refinitive'!$B$5*'ISSUE SCORE from EIKON'!AS281)+(1/5*'WEIGHTED from Refinitive'!$B$11*'ISSUE SCORE from EIKON'!DA281)+(1/5*'ISSUE SCORE from EIKON'!DP281*'WEIGHTED from Refinitive'!$B$14)</f>
        <v>6.0789007092198553</v>
      </c>
      <c r="K20" s="1">
        <f>(1/3*'WEIGHTED from Refinitive'!$B$4*'ISSUE SCORE from EIKON'!AE281)+(2/5*'WEIGHTED from Refinitive'!$B$5*'ISSUE SCORE from EIKON'!AT281)+(1/5*'WEIGHTED from Refinitive'!$B$11*'ISSUE SCORE from EIKON'!DB281)+(1/5*'ISSUE SCORE from EIKON'!DQ281*'WEIGHTED from Refinitive'!$B$14)</f>
        <v>6.5103348291710015</v>
      </c>
      <c r="L20" s="1">
        <f>(1/3*'WEIGHTED from Refinitive'!$B$4*'ISSUE SCORE from EIKON'!AF281)+(2/5*'WEIGHTED from Refinitive'!$B$5*'ISSUE SCORE from EIKON'!AU281)+(1/5*'WEIGHTED from Refinitive'!$B$11*'ISSUE SCORE from EIKON'!DC281)+(1/5*'ISSUE SCORE from EIKON'!DR281*'WEIGHTED from Refinitive'!$B$14)</f>
        <v>5.1079530229442263</v>
      </c>
      <c r="M20" s="1">
        <f>(1/3*'WEIGHTED from Refinitive'!$B$4*'ISSUE SCORE from EIKON'!AG281)+(2/5*'WEIGHTED from Refinitive'!$B$5*'ISSUE SCORE from EIKON'!AV281)+(1/5*'WEIGHTED from Refinitive'!$B$11*'ISSUE SCORE from EIKON'!DD281)+(1/5*'ISSUE SCORE from EIKON'!DS281*'WEIGHTED from Refinitive'!$B$14)</f>
        <v>5.3666139070138001</v>
      </c>
      <c r="N20" s="1">
        <f>(1/3*'WEIGHTED from Refinitive'!$B$4*'ISSUE SCORE from EIKON'!AH281)+(2/5*'WEIGHTED from Refinitive'!$B$5*'ISSUE SCORE from EIKON'!AW281)+(1/5*'WEIGHTED from Refinitive'!$B$11*'ISSUE SCORE from EIKON'!DE281)+(1/5*'ISSUE SCORE from EIKON'!DT281*'WEIGHTED from Refinitive'!$B$14)</f>
        <v>6.1393055555555511</v>
      </c>
      <c r="O20" s="1">
        <f>(1/3*'WEIGHTED from Refinitive'!$B$4*'ISSUE SCORE from EIKON'!AI281)+(2/5*'WEIGHTED from Refinitive'!$B$5*'ISSUE SCORE from EIKON'!AX281)+(1/5*'WEIGHTED from Refinitive'!$B$11*'ISSUE SCORE from EIKON'!DF281)+(1/5*'ISSUE SCORE from EIKON'!DU281*'WEIGHTED from Refinitive'!$B$14)</f>
        <v>5.8000828678741669</v>
      </c>
      <c r="P20" s="1">
        <f>(1/3*'WEIGHTED from Refinitive'!$B$4*'ISSUE SCORE from EIKON'!AJ281)+(2/5*'WEIGHTED from Refinitive'!$B$5*'ISSUE SCORE from EIKON'!AY281)+(1/5*'WEIGHTED from Refinitive'!$B$11*'ISSUE SCORE from EIKON'!DG281)+(1/5*'ISSUE SCORE from EIKON'!DV281*'WEIGHTED from Refinitive'!$B$14)</f>
        <v>5.7923083131557682</v>
      </c>
    </row>
    <row r="21" spans="1:16" ht="15">
      <c r="A21" s="1" t="s">
        <v>562</v>
      </c>
      <c r="B21" s="1">
        <f>(1/3*'WEIGHTED from Refinitive'!$B$4*'ISSUE SCORE from EIKON'!V282)+(2/5*'WEIGHTED from Refinitive'!$B$5*'ISSUE SCORE from EIKON'!AK282)+(1/5*'WEIGHTED from Refinitive'!$B$11*'ISSUE SCORE from EIKON'!CS282)+(1/5*'ISSUE SCORE from EIKON'!DH282*'WEIGHTED from Refinitive'!$B$14)</f>
        <v>11.253393841911763</v>
      </c>
      <c r="C21" s="1">
        <f>(1/3*'WEIGHTED from Refinitive'!$B$4*'ISSUE SCORE from EIKON'!W282)+(2/5*'WEIGHTED from Refinitive'!$B$5*'ISSUE SCORE from EIKON'!AL282)+(1/5*'WEIGHTED from Refinitive'!$B$11*'ISSUE SCORE from EIKON'!CT282)+(1/5*'ISSUE SCORE from EIKON'!DI282*'WEIGHTED from Refinitive'!$B$14)</f>
        <v>11.100952611690442</v>
      </c>
      <c r="D21" s="1">
        <f>(1/3*'WEIGHTED from Refinitive'!$B$4*'ISSUE SCORE from EIKON'!X282)+(2/5*'WEIGHTED from Refinitive'!$B$5*'ISSUE SCORE from EIKON'!AM282)+(1/5*'WEIGHTED from Refinitive'!$B$11*'ISSUE SCORE from EIKON'!CU282)+(1/5*'ISSUE SCORE from EIKON'!DJ282*'WEIGHTED from Refinitive'!$B$14)</f>
        <v>11.13041090878105</v>
      </c>
      <c r="E21" s="1">
        <f>(1/3*'WEIGHTED from Refinitive'!$B$4*'ISSUE SCORE from EIKON'!Y282)+(2/5*'WEIGHTED from Refinitive'!$B$5*'ISSUE SCORE from EIKON'!AN282)+(1/5*'WEIGHTED from Refinitive'!$B$11*'ISSUE SCORE from EIKON'!CV282)+(1/5*'ISSUE SCORE from EIKON'!DK282*'WEIGHTED from Refinitive'!$B$14)</f>
        <v>9.8865972295484958</v>
      </c>
      <c r="F21" s="1">
        <f>(1/3*'WEIGHTED from Refinitive'!$B$4*'ISSUE SCORE from EIKON'!Z282)+(2/5*'WEIGHTED from Refinitive'!$B$5*'ISSUE SCORE from EIKON'!AO282)+(1/5*'WEIGHTED from Refinitive'!$B$11*'ISSUE SCORE from EIKON'!CW282)+(1/5*'ISSUE SCORE from EIKON'!DL282*'WEIGHTED from Refinitive'!$B$14)</f>
        <v>9.0664282893251986</v>
      </c>
      <c r="G21" s="1">
        <f>(1/3*'WEIGHTED from Refinitive'!$B$4*'ISSUE SCORE from EIKON'!AA282)+(2/5*'WEIGHTED from Refinitive'!$B$5*'ISSUE SCORE from EIKON'!AP282)+(1/5*'WEIGHTED from Refinitive'!$B$11*'ISSUE SCORE from EIKON'!CX282)+(1/5*'ISSUE SCORE from EIKON'!DM282*'WEIGHTED from Refinitive'!$B$14)</f>
        <v>8.3089689258110315</v>
      </c>
      <c r="H21" s="1">
        <f>(1/3*'WEIGHTED from Refinitive'!$B$4*'ISSUE SCORE from EIKON'!AB282)+(2/5*'WEIGHTED from Refinitive'!$B$5*'ISSUE SCORE from EIKON'!AQ282)+(1/5*'WEIGHTED from Refinitive'!$B$11*'ISSUE SCORE from EIKON'!CY282)+(1/5*'ISSUE SCORE from EIKON'!DN282*'WEIGHTED from Refinitive'!$B$14)</f>
        <v>5.0987569587432278</v>
      </c>
      <c r="I21" s="1">
        <f>(1/3*'WEIGHTED from Refinitive'!$B$4*'ISSUE SCORE from EIKON'!AC282)+(2/5*'WEIGHTED from Refinitive'!$B$5*'ISSUE SCORE from EIKON'!AR282)+(1/5*'WEIGHTED from Refinitive'!$B$11*'ISSUE SCORE from EIKON'!CZ282)+(1/5*'ISSUE SCORE from EIKON'!DO282*'WEIGHTED from Refinitive'!$B$14)</f>
        <v>5.3309441887483731</v>
      </c>
      <c r="J21" s="1">
        <f>(1/3*'WEIGHTED from Refinitive'!$B$4*'ISSUE SCORE from EIKON'!AD282)+(2/5*'WEIGHTED from Refinitive'!$B$5*'ISSUE SCORE from EIKON'!AS282)+(1/5*'WEIGHTED from Refinitive'!$B$11*'ISSUE SCORE from EIKON'!DA282)+(1/5*'ISSUE SCORE from EIKON'!DP282*'WEIGHTED from Refinitive'!$B$14)</f>
        <v>5.6997106377229247</v>
      </c>
      <c r="K21" s="1">
        <f>(1/3*'WEIGHTED from Refinitive'!$B$4*'ISSUE SCORE from EIKON'!AE282)+(2/5*'WEIGHTED from Refinitive'!$B$5*'ISSUE SCORE from EIKON'!AT282)+(1/5*'WEIGHTED from Refinitive'!$B$11*'ISSUE SCORE from EIKON'!DB282)+(1/5*'ISSUE SCORE from EIKON'!DQ282*'WEIGHTED from Refinitive'!$B$14)</f>
        <v>6.3986224768139621</v>
      </c>
      <c r="L21" s="1">
        <f>(1/3*'WEIGHTED from Refinitive'!$B$4*'ISSUE SCORE from EIKON'!AF282)+(2/5*'WEIGHTED from Refinitive'!$B$5*'ISSUE SCORE from EIKON'!AU282)+(1/5*'WEIGHTED from Refinitive'!$B$11*'ISSUE SCORE from EIKON'!DC282)+(1/5*'ISSUE SCORE from EIKON'!DR282*'WEIGHTED from Refinitive'!$B$14)</f>
        <v>6.2503240981616361</v>
      </c>
      <c r="M21" s="1">
        <f>(1/3*'WEIGHTED from Refinitive'!$B$4*'ISSUE SCORE from EIKON'!AG282)+(2/5*'WEIGHTED from Refinitive'!$B$5*'ISSUE SCORE from EIKON'!AV282)+(1/5*'WEIGHTED from Refinitive'!$B$11*'ISSUE SCORE from EIKON'!DD282)+(1/5*'ISSUE SCORE from EIKON'!DS282*'WEIGHTED from Refinitive'!$B$14)</f>
        <v>3.4216965332440079</v>
      </c>
      <c r="N21" s="1">
        <f>(1/3*'WEIGHTED from Refinitive'!$B$4*'ISSUE SCORE from EIKON'!AH282)+(2/5*'WEIGHTED from Refinitive'!$B$5*'ISSUE SCORE from EIKON'!AW282)+(1/5*'WEIGHTED from Refinitive'!$B$11*'ISSUE SCORE from EIKON'!DE282)+(1/5*'ISSUE SCORE from EIKON'!DT282*'WEIGHTED from Refinitive'!$B$14)</f>
        <v>5.6493496565238868</v>
      </c>
      <c r="O21" s="1">
        <f>(1/3*'WEIGHTED from Refinitive'!$B$4*'ISSUE SCORE from EIKON'!AI282)+(2/5*'WEIGHTED from Refinitive'!$B$5*'ISSUE SCORE from EIKON'!AX282)+(1/5*'WEIGHTED from Refinitive'!$B$11*'ISSUE SCORE from EIKON'!DF282)+(1/5*'ISSUE SCORE from EIKON'!DU282*'WEIGHTED from Refinitive'!$B$14)</f>
        <v>6.770555555555549</v>
      </c>
      <c r="P21" s="1">
        <f>(1/3*'WEIGHTED from Refinitive'!$B$4*'ISSUE SCORE from EIKON'!AJ282)+(2/5*'WEIGHTED from Refinitive'!$B$5*'ISSUE SCORE from EIKON'!AY282)+(1/5*'WEIGHTED from Refinitive'!$B$11*'ISSUE SCORE from EIKON'!DG282)+(1/5*'ISSUE SCORE from EIKON'!DV282*'WEIGHTED from Refinitive'!$B$14)</f>
        <v>4.8520421011848978</v>
      </c>
    </row>
    <row r="22" spans="1:16" ht="15">
      <c r="A22" s="1" t="s">
        <v>664</v>
      </c>
      <c r="B22" s="1">
        <f>(1/3*'WEIGHTED from Refinitive'!$B$4*'ISSUE SCORE from EIKON'!V283)+(2/5*'WEIGHTED from Refinitive'!$B$5*'ISSUE SCORE from EIKON'!AK283)+(1/5*'WEIGHTED from Refinitive'!$B$11*'ISSUE SCORE from EIKON'!CS283)+(1/5*'ISSUE SCORE from EIKON'!DH283*'WEIGHTED from Refinitive'!$B$14)</f>
        <v>6.572519841269834</v>
      </c>
      <c r="C22" s="1">
        <f>(1/3*'WEIGHTED from Refinitive'!$B$4*'ISSUE SCORE from EIKON'!W283)+(2/5*'WEIGHTED from Refinitive'!$B$5*'ISSUE SCORE from EIKON'!AL283)+(1/5*'WEIGHTED from Refinitive'!$B$11*'ISSUE SCORE from EIKON'!CT283)+(1/5*'ISSUE SCORE from EIKON'!DI283*'WEIGHTED from Refinitive'!$B$14)</f>
        <v>5.6464545927660605</v>
      </c>
      <c r="D22" s="1">
        <f>(1/3*'WEIGHTED from Refinitive'!$B$4*'ISSUE SCORE from EIKON'!X283)+(2/5*'WEIGHTED from Refinitive'!$B$5*'ISSUE SCORE from EIKON'!AM283)+(1/5*'WEIGHTED from Refinitive'!$B$11*'ISSUE SCORE from EIKON'!CU283)+(1/5*'ISSUE SCORE from EIKON'!DJ283*'WEIGHTED from Refinitive'!$B$14)</f>
        <v>7.7769711163153747</v>
      </c>
      <c r="E22" s="1">
        <f>(1/3*'WEIGHTED from Refinitive'!$B$4*'ISSUE SCORE from EIKON'!Y283)+(2/5*'WEIGHTED from Refinitive'!$B$5*'ISSUE SCORE from EIKON'!AN283)+(1/5*'WEIGHTED from Refinitive'!$B$11*'ISSUE SCORE from EIKON'!CV283)+(1/5*'ISSUE SCORE from EIKON'!DK283*'WEIGHTED from Refinitive'!$B$14)</f>
        <v>7.1734463276836129</v>
      </c>
      <c r="F22" s="1">
        <f>(1/3*'WEIGHTED from Refinitive'!$B$4*'ISSUE SCORE from EIKON'!Z283)+(2/5*'WEIGHTED from Refinitive'!$B$5*'ISSUE SCORE from EIKON'!AO283)+(1/5*'WEIGHTED from Refinitive'!$B$11*'ISSUE SCORE from EIKON'!CW283)+(1/5*'ISSUE SCORE from EIKON'!DL283*'WEIGHTED from Refinitive'!$B$14)</f>
        <v>6.9971380471380433</v>
      </c>
      <c r="G22" s="1">
        <f>(1/3*'WEIGHTED from Refinitive'!$B$4*'ISSUE SCORE from EIKON'!AA283)+(2/5*'WEIGHTED from Refinitive'!$B$5*'ISSUE SCORE from EIKON'!AP283)+(1/5*'WEIGHTED from Refinitive'!$B$11*'ISSUE SCORE from EIKON'!CX283)+(1/5*'ISSUE SCORE from EIKON'!DM283*'WEIGHTED from Refinitive'!$B$14)</f>
        <v>5.5237147935466187</v>
      </c>
      <c r="H22" s="1">
        <f>(1/3*'WEIGHTED from Refinitive'!$B$4*'ISSUE SCORE from EIKON'!AB283)+(2/5*'WEIGHTED from Refinitive'!$B$5*'ISSUE SCORE from EIKON'!AQ283)+(1/5*'WEIGHTED from Refinitive'!$B$11*'ISSUE SCORE from EIKON'!CY283)+(1/5*'ISSUE SCORE from EIKON'!DN283*'WEIGHTED from Refinitive'!$B$14)</f>
        <v>5.4816744186046531</v>
      </c>
      <c r="I22" s="1">
        <f>(1/3*'WEIGHTED from Refinitive'!$B$4*'ISSUE SCORE from EIKON'!AC283)+(2/5*'WEIGHTED from Refinitive'!$B$5*'ISSUE SCORE from EIKON'!AR283)+(1/5*'WEIGHTED from Refinitive'!$B$11*'ISSUE SCORE from EIKON'!CZ283)+(1/5*'ISSUE SCORE from EIKON'!DO283*'WEIGHTED from Refinitive'!$B$14)</f>
        <v>6.1251941911516337</v>
      </c>
      <c r="J22" s="1">
        <f>(1/3*'WEIGHTED from Refinitive'!$B$4*'ISSUE SCORE from EIKON'!AD283)+(2/5*'WEIGHTED from Refinitive'!$B$5*'ISSUE SCORE from EIKON'!AS283)+(1/5*'WEIGHTED from Refinitive'!$B$11*'ISSUE SCORE from EIKON'!DA283)+(1/5*'ISSUE SCORE from EIKON'!DP283*'WEIGHTED from Refinitive'!$B$14)</f>
        <v>6.3251207729468515</v>
      </c>
      <c r="K22" s="1">
        <f>(1/3*'WEIGHTED from Refinitive'!$B$4*'ISSUE SCORE from EIKON'!AE283)+(2/5*'WEIGHTED from Refinitive'!$B$5*'ISSUE SCORE from EIKON'!AT283)+(1/5*'WEIGHTED from Refinitive'!$B$11*'ISSUE SCORE from EIKON'!DB283)+(1/5*'ISSUE SCORE from EIKON'!DQ283*'WEIGHTED from Refinitive'!$B$14)</f>
        <v>6.3153571428571418</v>
      </c>
      <c r="L22" s="1">
        <f>(1/3*'WEIGHTED from Refinitive'!$B$4*'ISSUE SCORE from EIKON'!AF283)+(2/5*'WEIGHTED from Refinitive'!$B$5*'ISSUE SCORE from EIKON'!AU283)+(1/5*'WEIGHTED from Refinitive'!$B$11*'ISSUE SCORE from EIKON'!DC283)+(1/5*'ISSUE SCORE from EIKON'!DR283*'WEIGHTED from Refinitive'!$B$14)</f>
        <v>5.5421009098428424</v>
      </c>
      <c r="M22" s="1">
        <f>(1/3*'WEIGHTED from Refinitive'!$B$4*'ISSUE SCORE from EIKON'!AG283)+(2/5*'WEIGHTED from Refinitive'!$B$5*'ISSUE SCORE from EIKON'!AV283)+(1/5*'WEIGHTED from Refinitive'!$B$11*'ISSUE SCORE from EIKON'!DD283)+(1/5*'ISSUE SCORE from EIKON'!DS283*'WEIGHTED from Refinitive'!$B$14)</f>
        <v>6.1867816091953953</v>
      </c>
      <c r="N22" s="1">
        <f>(1/3*'WEIGHTED from Refinitive'!$B$4*'ISSUE SCORE from EIKON'!AH283)+(2/5*'WEIGHTED from Refinitive'!$B$5*'ISSUE SCORE from EIKON'!AW283)+(1/5*'WEIGHTED from Refinitive'!$B$11*'ISSUE SCORE from EIKON'!DE283)+(1/5*'ISSUE SCORE from EIKON'!DT283*'WEIGHTED from Refinitive'!$B$14)</f>
        <v>8.1655011655011585</v>
      </c>
      <c r="O22" s="1">
        <f>(1/3*'WEIGHTED from Refinitive'!$B$4*'ISSUE SCORE from EIKON'!AI283)+(2/5*'WEIGHTED from Refinitive'!$B$5*'ISSUE SCORE from EIKON'!AX283)+(1/5*'WEIGHTED from Refinitive'!$B$11*'ISSUE SCORE from EIKON'!DF283)+(1/5*'ISSUE SCORE from EIKON'!DU283*'WEIGHTED from Refinitive'!$B$14)</f>
        <v>7.498663522012575</v>
      </c>
      <c r="P22" s="1">
        <f>(1/3*'WEIGHTED from Refinitive'!$B$4*'ISSUE SCORE from EIKON'!AJ283)+(2/5*'WEIGHTED from Refinitive'!$B$5*'ISSUE SCORE from EIKON'!AY283)+(1/5*'WEIGHTED from Refinitive'!$B$11*'ISSUE SCORE from EIKON'!DG283)+(1/5*'ISSUE SCORE from EIKON'!DV283*'WEIGHTED from Refinitive'!$B$14)</f>
        <v>8.2241343345848978</v>
      </c>
    </row>
    <row r="23" spans="1:16" ht="15">
      <c r="A23" s="1" t="s">
        <v>623</v>
      </c>
      <c r="B23" s="1">
        <f>(1/3*'WEIGHTED from Refinitive'!$B$4*'ISSUE SCORE from EIKON'!V284)+(2/5*'WEIGHTED from Refinitive'!$B$5*'ISSUE SCORE from EIKON'!AK284)+(1/5*'WEIGHTED from Refinitive'!$B$11*'ISSUE SCORE from EIKON'!CS284)+(1/5*'ISSUE SCORE from EIKON'!DH284*'WEIGHTED from Refinitive'!$B$14)</f>
        <v>5.0211620884472978</v>
      </c>
      <c r="C23" s="1">
        <f>(1/3*'WEIGHTED from Refinitive'!$B$4*'ISSUE SCORE from EIKON'!W284)+(2/5*'WEIGHTED from Refinitive'!$B$5*'ISSUE SCORE from EIKON'!AL284)+(1/5*'WEIGHTED from Refinitive'!$B$11*'ISSUE SCORE from EIKON'!CT284)+(1/5*'ISSUE SCORE from EIKON'!DI284*'WEIGHTED from Refinitive'!$B$14)</f>
        <v>5.2856421514818805</v>
      </c>
      <c r="D23" s="1">
        <f>(1/3*'WEIGHTED from Refinitive'!$B$4*'ISSUE SCORE from EIKON'!X284)+(2/5*'WEIGHTED from Refinitive'!$B$5*'ISSUE SCORE from EIKON'!AM284)+(1/5*'WEIGHTED from Refinitive'!$B$11*'ISSUE SCORE from EIKON'!CU284)+(1/5*'ISSUE SCORE from EIKON'!DJ284*'WEIGHTED from Refinitive'!$B$14)</f>
        <v>5.838048192615787</v>
      </c>
      <c r="E23" s="1">
        <f>(1/3*'WEIGHTED from Refinitive'!$B$4*'ISSUE SCORE from EIKON'!Y284)+(2/5*'WEIGHTED from Refinitive'!$B$5*'ISSUE SCORE from EIKON'!AN284)+(1/5*'WEIGHTED from Refinitive'!$B$11*'ISSUE SCORE from EIKON'!CV284)+(1/5*'ISSUE SCORE from EIKON'!DK284*'WEIGHTED from Refinitive'!$B$14)</f>
        <v>5.7779066265971739</v>
      </c>
      <c r="F23" s="1">
        <f>(1/3*'WEIGHTED from Refinitive'!$B$4*'ISSUE SCORE from EIKON'!Z284)+(2/5*'WEIGHTED from Refinitive'!$B$5*'ISSUE SCORE from EIKON'!AO284)+(1/5*'WEIGHTED from Refinitive'!$B$11*'ISSUE SCORE from EIKON'!CW284)+(1/5*'ISSUE SCORE from EIKON'!DL284*'WEIGHTED from Refinitive'!$B$14)</f>
        <v>0</v>
      </c>
      <c r="G23" s="1">
        <f>(1/3*'WEIGHTED from Refinitive'!$B$4*'ISSUE SCORE from EIKON'!AA284)+(2/5*'WEIGHTED from Refinitive'!$B$5*'ISSUE SCORE from EIKON'!AP284)+(1/5*'WEIGHTED from Refinitive'!$B$11*'ISSUE SCORE from EIKON'!CX284)+(1/5*'ISSUE SCORE from EIKON'!DM284*'WEIGHTED from Refinitive'!$B$14)</f>
        <v>0</v>
      </c>
      <c r="H23" s="1">
        <f>(1/3*'WEIGHTED from Refinitive'!$B$4*'ISSUE SCORE from EIKON'!AB284)+(2/5*'WEIGHTED from Refinitive'!$B$5*'ISSUE SCORE from EIKON'!AQ284)+(1/5*'WEIGHTED from Refinitive'!$B$11*'ISSUE SCORE from EIKON'!CY284)+(1/5*'ISSUE SCORE from EIKON'!DN284*'WEIGHTED from Refinitive'!$B$14)</f>
        <v>0</v>
      </c>
      <c r="I23" s="1">
        <f>(1/3*'WEIGHTED from Refinitive'!$B$4*'ISSUE SCORE from EIKON'!AC284)+(2/5*'WEIGHTED from Refinitive'!$B$5*'ISSUE SCORE from EIKON'!AR284)+(1/5*'WEIGHTED from Refinitive'!$B$11*'ISSUE SCORE from EIKON'!CZ284)+(1/5*'ISSUE SCORE from EIKON'!DO284*'WEIGHTED from Refinitive'!$B$14)</f>
        <v>0</v>
      </c>
      <c r="J23" s="1">
        <f>(1/3*'WEIGHTED from Refinitive'!$B$4*'ISSUE SCORE from EIKON'!AD284)+(2/5*'WEIGHTED from Refinitive'!$B$5*'ISSUE SCORE from EIKON'!AS284)+(1/5*'WEIGHTED from Refinitive'!$B$11*'ISSUE SCORE from EIKON'!DA284)+(1/5*'ISSUE SCORE from EIKON'!DP284*'WEIGHTED from Refinitive'!$B$14)</f>
        <v>0</v>
      </c>
      <c r="K23" s="1">
        <f>(1/3*'WEIGHTED from Refinitive'!$B$4*'ISSUE SCORE from EIKON'!AE284)+(2/5*'WEIGHTED from Refinitive'!$B$5*'ISSUE SCORE from EIKON'!AT284)+(1/5*'WEIGHTED from Refinitive'!$B$11*'ISSUE SCORE from EIKON'!DB284)+(1/5*'ISSUE SCORE from EIKON'!DQ284*'WEIGHTED from Refinitive'!$B$14)</f>
        <v>0</v>
      </c>
      <c r="L23" s="1">
        <f>(1/3*'WEIGHTED from Refinitive'!$B$4*'ISSUE SCORE from EIKON'!AF284)+(2/5*'WEIGHTED from Refinitive'!$B$5*'ISSUE SCORE from EIKON'!AU284)+(1/5*'WEIGHTED from Refinitive'!$B$11*'ISSUE SCORE from EIKON'!DC284)+(1/5*'ISSUE SCORE from EIKON'!DR284*'WEIGHTED from Refinitive'!$B$14)</f>
        <v>0</v>
      </c>
      <c r="M23" s="1">
        <f>(1/3*'WEIGHTED from Refinitive'!$B$4*'ISSUE SCORE from EIKON'!AG284)+(2/5*'WEIGHTED from Refinitive'!$B$5*'ISSUE SCORE from EIKON'!AV284)+(1/5*'WEIGHTED from Refinitive'!$B$11*'ISSUE SCORE from EIKON'!DD284)+(1/5*'ISSUE SCORE from EIKON'!DS284*'WEIGHTED from Refinitive'!$B$14)</f>
        <v>0</v>
      </c>
      <c r="N23" s="1">
        <f>(1/3*'WEIGHTED from Refinitive'!$B$4*'ISSUE SCORE from EIKON'!AH284)+(2/5*'WEIGHTED from Refinitive'!$B$5*'ISSUE SCORE from EIKON'!AW284)+(1/5*'WEIGHTED from Refinitive'!$B$11*'ISSUE SCORE from EIKON'!DE284)+(1/5*'ISSUE SCORE from EIKON'!DT284*'WEIGHTED from Refinitive'!$B$14)</f>
        <v>0</v>
      </c>
      <c r="O23" s="1">
        <f>(1/3*'WEIGHTED from Refinitive'!$B$4*'ISSUE SCORE from EIKON'!AI284)+(2/5*'WEIGHTED from Refinitive'!$B$5*'ISSUE SCORE from EIKON'!AX284)+(1/5*'WEIGHTED from Refinitive'!$B$11*'ISSUE SCORE from EIKON'!DF284)+(1/5*'ISSUE SCORE from EIKON'!DU284*'WEIGHTED from Refinitive'!$B$14)</f>
        <v>0</v>
      </c>
      <c r="P23" s="1">
        <f>(1/3*'WEIGHTED from Refinitive'!$B$4*'ISSUE SCORE from EIKON'!AJ284)+(2/5*'WEIGHTED from Refinitive'!$B$5*'ISSUE SCORE from EIKON'!AY284)+(1/5*'WEIGHTED from Refinitive'!$B$11*'ISSUE SCORE from EIKON'!DG284)+(1/5*'ISSUE SCORE from EIKON'!DV284*'WEIGHTED from Refinitive'!$B$14)</f>
        <v>0</v>
      </c>
    </row>
    <row r="24" spans="1:16" ht="15">
      <c r="A24" s="1" t="s">
        <v>767</v>
      </c>
      <c r="B24" s="1">
        <f>(1/3*'WEIGHTED from Refinitive'!$B$4*'ISSUE SCORE from EIKON'!V285)+(2/5*'WEIGHTED from Refinitive'!$B$5*'ISSUE SCORE from EIKON'!AK285)+(1/5*'WEIGHTED from Refinitive'!$B$11*'ISSUE SCORE from EIKON'!CS285)+(1/5*'ISSUE SCORE from EIKON'!DH285*'WEIGHTED from Refinitive'!$B$14)</f>
        <v>7.7101681575260068</v>
      </c>
      <c r="C24" s="1">
        <f>(1/3*'WEIGHTED from Refinitive'!$B$4*'ISSUE SCORE from EIKON'!W285)+(2/5*'WEIGHTED from Refinitive'!$B$5*'ISSUE SCORE from EIKON'!AL285)+(1/5*'WEIGHTED from Refinitive'!$B$11*'ISSUE SCORE from EIKON'!CT285)+(1/5*'ISSUE SCORE from EIKON'!DI285*'WEIGHTED from Refinitive'!$B$14)</f>
        <v>5.720764119825601</v>
      </c>
      <c r="D24" s="1">
        <f>(1/3*'WEIGHTED from Refinitive'!$B$4*'ISSUE SCORE from EIKON'!X285)+(2/5*'WEIGHTED from Refinitive'!$B$5*'ISSUE SCORE from EIKON'!AM285)+(1/5*'WEIGHTED from Refinitive'!$B$11*'ISSUE SCORE from EIKON'!CU285)+(1/5*'ISSUE SCORE from EIKON'!DJ285*'WEIGHTED from Refinitive'!$B$14)</f>
        <v>5.7676198507136327</v>
      </c>
      <c r="E24" s="1">
        <f>(1/3*'WEIGHTED from Refinitive'!$B$4*'ISSUE SCORE from EIKON'!Y285)+(2/5*'WEIGHTED from Refinitive'!$B$5*'ISSUE SCORE from EIKON'!AN285)+(1/5*'WEIGHTED from Refinitive'!$B$11*'ISSUE SCORE from EIKON'!CV285)+(1/5*'ISSUE SCORE from EIKON'!DK285*'WEIGHTED from Refinitive'!$B$14)</f>
        <v>4.8538484166158602</v>
      </c>
      <c r="F24" s="1">
        <f>(1/3*'WEIGHTED from Refinitive'!$B$4*'ISSUE SCORE from EIKON'!Z285)+(2/5*'WEIGHTED from Refinitive'!$B$5*'ISSUE SCORE from EIKON'!AO285)+(1/5*'WEIGHTED from Refinitive'!$B$11*'ISSUE SCORE from EIKON'!CW285)+(1/5*'ISSUE SCORE from EIKON'!DL285*'WEIGHTED from Refinitive'!$B$14)</f>
        <v>5.0484159571315494</v>
      </c>
      <c r="G24" s="1">
        <f>(1/3*'WEIGHTED from Refinitive'!$B$4*'ISSUE SCORE from EIKON'!AA285)+(2/5*'WEIGHTED from Refinitive'!$B$5*'ISSUE SCORE from EIKON'!AP285)+(1/5*'WEIGHTED from Refinitive'!$B$11*'ISSUE SCORE from EIKON'!CX285)+(1/5*'ISSUE SCORE from EIKON'!DM285*'WEIGHTED from Refinitive'!$B$14)</f>
        <v>6.1231371465413993</v>
      </c>
      <c r="H24" s="1">
        <f>(1/3*'WEIGHTED from Refinitive'!$B$4*'ISSUE SCORE from EIKON'!AB285)+(2/5*'WEIGHTED from Refinitive'!$B$5*'ISSUE SCORE from EIKON'!AQ285)+(1/5*'WEIGHTED from Refinitive'!$B$11*'ISSUE SCORE from EIKON'!CY285)+(1/5*'ISSUE SCORE from EIKON'!DN285*'WEIGHTED from Refinitive'!$B$14)</f>
        <v>5.9427291524285977</v>
      </c>
      <c r="I24" s="1">
        <f>(1/3*'WEIGHTED from Refinitive'!$B$4*'ISSUE SCORE from EIKON'!AC285)+(2/5*'WEIGHTED from Refinitive'!$B$5*'ISSUE SCORE from EIKON'!AR285)+(1/5*'WEIGHTED from Refinitive'!$B$11*'ISSUE SCORE from EIKON'!CZ285)+(1/5*'ISSUE SCORE from EIKON'!DO285*'WEIGHTED from Refinitive'!$B$14)</f>
        <v>6.4477730127880051</v>
      </c>
      <c r="J24" s="1">
        <f>(1/3*'WEIGHTED from Refinitive'!$B$4*'ISSUE SCORE from EIKON'!AD285)+(2/5*'WEIGHTED from Refinitive'!$B$5*'ISSUE SCORE from EIKON'!AS285)+(1/5*'WEIGHTED from Refinitive'!$B$11*'ISSUE SCORE from EIKON'!DA285)+(1/5*'ISSUE SCORE from EIKON'!DP285*'WEIGHTED from Refinitive'!$B$14)</f>
        <v>7.1065203315203247</v>
      </c>
      <c r="K24" s="1">
        <f>(1/3*'WEIGHTED from Refinitive'!$B$4*'ISSUE SCORE from EIKON'!AE285)+(2/5*'WEIGHTED from Refinitive'!$B$5*'ISSUE SCORE from EIKON'!AT285)+(1/5*'WEIGHTED from Refinitive'!$B$11*'ISSUE SCORE from EIKON'!DB285)+(1/5*'ISSUE SCORE from EIKON'!DQ285*'WEIGHTED from Refinitive'!$B$14)</f>
        <v>5.0693627035791184</v>
      </c>
      <c r="L24" s="1">
        <f>(1/3*'WEIGHTED from Refinitive'!$B$4*'ISSUE SCORE from EIKON'!AF285)+(2/5*'WEIGHTED from Refinitive'!$B$5*'ISSUE SCORE from EIKON'!AU285)+(1/5*'WEIGHTED from Refinitive'!$B$11*'ISSUE SCORE from EIKON'!DC285)+(1/5*'ISSUE SCORE from EIKON'!DR285*'WEIGHTED from Refinitive'!$B$14)</f>
        <v>5.6425045065486756</v>
      </c>
      <c r="M24" s="1">
        <f>(1/3*'WEIGHTED from Refinitive'!$B$4*'ISSUE SCORE from EIKON'!AG285)+(2/5*'WEIGHTED from Refinitive'!$B$5*'ISSUE SCORE from EIKON'!AV285)+(1/5*'WEIGHTED from Refinitive'!$B$11*'ISSUE SCORE from EIKON'!DD285)+(1/5*'ISSUE SCORE from EIKON'!DS285*'WEIGHTED from Refinitive'!$B$14)</f>
        <v>4.609105020165563</v>
      </c>
      <c r="N24" s="1">
        <f>(1/3*'WEIGHTED from Refinitive'!$B$4*'ISSUE SCORE from EIKON'!AH285)+(2/5*'WEIGHTED from Refinitive'!$B$5*'ISSUE SCORE from EIKON'!AW285)+(1/5*'WEIGHTED from Refinitive'!$B$11*'ISSUE SCORE from EIKON'!DE285)+(1/5*'ISSUE SCORE from EIKON'!DT285*'WEIGHTED from Refinitive'!$B$14)</f>
        <v>6.2279292929292867</v>
      </c>
      <c r="O24" s="1">
        <f>(1/3*'WEIGHTED from Refinitive'!$B$4*'ISSUE SCORE from EIKON'!AI285)+(2/5*'WEIGHTED from Refinitive'!$B$5*'ISSUE SCORE from EIKON'!AX285)+(1/5*'WEIGHTED from Refinitive'!$B$11*'ISSUE SCORE from EIKON'!DF285)+(1/5*'ISSUE SCORE from EIKON'!DU285*'WEIGHTED from Refinitive'!$B$14)</f>
        <v>5.9801257140037194</v>
      </c>
      <c r="P24" s="1">
        <f>(1/3*'WEIGHTED from Refinitive'!$B$4*'ISSUE SCORE from EIKON'!AJ285)+(2/5*'WEIGHTED from Refinitive'!$B$5*'ISSUE SCORE from EIKON'!AY285)+(1/5*'WEIGHTED from Refinitive'!$B$11*'ISSUE SCORE from EIKON'!DG285)+(1/5*'ISSUE SCORE from EIKON'!DV285*'WEIGHTED from Refinitive'!$B$14)</f>
        <v>4.6502840552416806</v>
      </c>
    </row>
    <row r="25" spans="1:16" ht="15">
      <c r="A25" s="1" t="s">
        <v>965</v>
      </c>
      <c r="B25" s="1">
        <f>(1/3*'WEIGHTED from Refinitive'!$B$4*'ISSUE SCORE from EIKON'!V286)+(2/5*'WEIGHTED from Refinitive'!$B$5*'ISSUE SCORE from EIKON'!AK286)+(1/5*'WEIGHTED from Refinitive'!$B$11*'ISSUE SCORE from EIKON'!CS286)+(1/5*'ISSUE SCORE from EIKON'!DH286*'WEIGHTED from Refinitive'!$B$14)</f>
        <v>4.791416845808083</v>
      </c>
      <c r="C25" s="1">
        <f>(1/3*'WEIGHTED from Refinitive'!$B$4*'ISSUE SCORE from EIKON'!W286)+(2/5*'WEIGHTED from Refinitive'!$B$5*'ISSUE SCORE from EIKON'!AL286)+(1/5*'WEIGHTED from Refinitive'!$B$11*'ISSUE SCORE from EIKON'!CT286)+(1/5*'ISSUE SCORE from EIKON'!DI286*'WEIGHTED from Refinitive'!$B$14)</f>
        <v>5.6797579560735043</v>
      </c>
      <c r="D25" s="1">
        <f>(1/3*'WEIGHTED from Refinitive'!$B$4*'ISSUE SCORE from EIKON'!X286)+(2/5*'WEIGHTED from Refinitive'!$B$5*'ISSUE SCORE from EIKON'!AM286)+(1/5*'WEIGHTED from Refinitive'!$B$11*'ISSUE SCORE from EIKON'!CU286)+(1/5*'ISSUE SCORE from EIKON'!DJ286*'WEIGHTED from Refinitive'!$B$14)</f>
        <v>5.8708022774327056</v>
      </c>
      <c r="E25" s="1">
        <f>(1/3*'WEIGHTED from Refinitive'!$B$4*'ISSUE SCORE from EIKON'!Y286)+(2/5*'WEIGHTED from Refinitive'!$B$5*'ISSUE SCORE from EIKON'!AN286)+(1/5*'WEIGHTED from Refinitive'!$B$11*'ISSUE SCORE from EIKON'!CV286)+(1/5*'ISSUE SCORE from EIKON'!DK286*'WEIGHTED from Refinitive'!$B$14)</f>
        <v>4.4284936196700864</v>
      </c>
      <c r="F25" s="1">
        <f>(1/3*'WEIGHTED from Refinitive'!$B$4*'ISSUE SCORE from EIKON'!Z286)+(2/5*'WEIGHTED from Refinitive'!$B$5*'ISSUE SCORE from EIKON'!AO286)+(1/5*'WEIGHTED from Refinitive'!$B$11*'ISSUE SCORE from EIKON'!CW286)+(1/5*'ISSUE SCORE from EIKON'!DL286*'WEIGHTED from Refinitive'!$B$14)</f>
        <v>4.1542718585080518</v>
      </c>
      <c r="G25" s="1">
        <f>(1/3*'WEIGHTED from Refinitive'!$B$4*'ISSUE SCORE from EIKON'!AA286)+(2/5*'WEIGHTED from Refinitive'!$B$5*'ISSUE SCORE from EIKON'!AP286)+(1/5*'WEIGHTED from Refinitive'!$B$11*'ISSUE SCORE from EIKON'!CX286)+(1/5*'ISSUE SCORE from EIKON'!DM286*'WEIGHTED from Refinitive'!$B$14)</f>
        <v>0</v>
      </c>
      <c r="H25" s="1">
        <f>(1/3*'WEIGHTED from Refinitive'!$B$4*'ISSUE SCORE from EIKON'!AB286)+(2/5*'WEIGHTED from Refinitive'!$B$5*'ISSUE SCORE from EIKON'!AQ286)+(1/5*'WEIGHTED from Refinitive'!$B$11*'ISSUE SCORE from EIKON'!CY286)+(1/5*'ISSUE SCORE from EIKON'!DN286*'WEIGHTED from Refinitive'!$B$14)</f>
        <v>0</v>
      </c>
      <c r="I25" s="1">
        <f>(1/3*'WEIGHTED from Refinitive'!$B$4*'ISSUE SCORE from EIKON'!AC286)+(2/5*'WEIGHTED from Refinitive'!$B$5*'ISSUE SCORE from EIKON'!AR286)+(1/5*'WEIGHTED from Refinitive'!$B$11*'ISSUE SCORE from EIKON'!CZ286)+(1/5*'ISSUE SCORE from EIKON'!DO286*'WEIGHTED from Refinitive'!$B$14)</f>
        <v>0</v>
      </c>
      <c r="J25" s="1">
        <f>(1/3*'WEIGHTED from Refinitive'!$B$4*'ISSUE SCORE from EIKON'!AD286)+(2/5*'WEIGHTED from Refinitive'!$B$5*'ISSUE SCORE from EIKON'!AS286)+(1/5*'WEIGHTED from Refinitive'!$B$11*'ISSUE SCORE from EIKON'!DA286)+(1/5*'ISSUE SCORE from EIKON'!DP286*'WEIGHTED from Refinitive'!$B$14)</f>
        <v>0</v>
      </c>
      <c r="K25" s="1">
        <f>(1/3*'WEIGHTED from Refinitive'!$B$4*'ISSUE SCORE from EIKON'!AE286)+(2/5*'WEIGHTED from Refinitive'!$B$5*'ISSUE SCORE from EIKON'!AT286)+(1/5*'WEIGHTED from Refinitive'!$B$11*'ISSUE SCORE from EIKON'!DB286)+(1/5*'ISSUE SCORE from EIKON'!DQ286*'WEIGHTED from Refinitive'!$B$14)</f>
        <v>0</v>
      </c>
      <c r="L25" s="1">
        <f>(1/3*'WEIGHTED from Refinitive'!$B$4*'ISSUE SCORE from EIKON'!AF286)+(2/5*'WEIGHTED from Refinitive'!$B$5*'ISSUE SCORE from EIKON'!AU286)+(1/5*'WEIGHTED from Refinitive'!$B$11*'ISSUE SCORE from EIKON'!DC286)+(1/5*'ISSUE SCORE from EIKON'!DR286*'WEIGHTED from Refinitive'!$B$14)</f>
        <v>0</v>
      </c>
      <c r="M25" s="1">
        <f>(1/3*'WEIGHTED from Refinitive'!$B$4*'ISSUE SCORE from EIKON'!AG286)+(2/5*'WEIGHTED from Refinitive'!$B$5*'ISSUE SCORE from EIKON'!AV286)+(1/5*'WEIGHTED from Refinitive'!$B$11*'ISSUE SCORE from EIKON'!DD286)+(1/5*'ISSUE SCORE from EIKON'!DS286*'WEIGHTED from Refinitive'!$B$14)</f>
        <v>0</v>
      </c>
      <c r="N25" s="1">
        <f>(1/3*'WEIGHTED from Refinitive'!$B$4*'ISSUE SCORE from EIKON'!AH286)+(2/5*'WEIGHTED from Refinitive'!$B$5*'ISSUE SCORE from EIKON'!AW286)+(1/5*'WEIGHTED from Refinitive'!$B$11*'ISSUE SCORE from EIKON'!DE286)+(1/5*'ISSUE SCORE from EIKON'!DT286*'WEIGHTED from Refinitive'!$B$14)</f>
        <v>0</v>
      </c>
      <c r="O25" s="1">
        <f>(1/3*'WEIGHTED from Refinitive'!$B$4*'ISSUE SCORE from EIKON'!AI286)+(2/5*'WEIGHTED from Refinitive'!$B$5*'ISSUE SCORE from EIKON'!AX286)+(1/5*'WEIGHTED from Refinitive'!$B$11*'ISSUE SCORE from EIKON'!DF286)+(1/5*'ISSUE SCORE from EIKON'!DU286*'WEIGHTED from Refinitive'!$B$14)</f>
        <v>0</v>
      </c>
      <c r="P25" s="1">
        <f>(1/3*'WEIGHTED from Refinitive'!$B$4*'ISSUE SCORE from EIKON'!AJ286)+(2/5*'WEIGHTED from Refinitive'!$B$5*'ISSUE SCORE from EIKON'!AY286)+(1/5*'WEIGHTED from Refinitive'!$B$11*'ISSUE SCORE from EIKON'!DG286)+(1/5*'ISSUE SCORE from EIKON'!DV286*'WEIGHTED from Refinitive'!$B$14)</f>
        <v>0</v>
      </c>
    </row>
    <row r="26" spans="1:16" ht="15">
      <c r="A26" s="1" t="s">
        <v>925</v>
      </c>
      <c r="B26" s="1">
        <f>(1/3*'WEIGHTED from Refinitive'!$B$4*'ISSUE SCORE from EIKON'!V287)+(2/5*'WEIGHTED from Refinitive'!$B$5*'ISSUE SCORE from EIKON'!AK287)+(1/5*'WEIGHTED from Refinitive'!$B$11*'ISSUE SCORE from EIKON'!CS287)+(1/5*'ISSUE SCORE from EIKON'!DH287*'WEIGHTED from Refinitive'!$B$14)</f>
        <v>8.697017971119573</v>
      </c>
      <c r="C26" s="1">
        <f>(1/3*'WEIGHTED from Refinitive'!$B$4*'ISSUE SCORE from EIKON'!W287)+(2/5*'WEIGHTED from Refinitive'!$B$5*'ISSUE SCORE from EIKON'!AL287)+(1/5*'WEIGHTED from Refinitive'!$B$11*'ISSUE SCORE from EIKON'!CT287)+(1/5*'ISSUE SCORE from EIKON'!DI287*'WEIGHTED from Refinitive'!$B$14)</f>
        <v>8.8032819842375858</v>
      </c>
      <c r="D26" s="1">
        <f>(1/3*'WEIGHTED from Refinitive'!$B$4*'ISSUE SCORE from EIKON'!X287)+(2/5*'WEIGHTED from Refinitive'!$B$5*'ISSUE SCORE from EIKON'!AM287)+(1/5*'WEIGHTED from Refinitive'!$B$11*'ISSUE SCORE from EIKON'!CU287)+(1/5*'ISSUE SCORE from EIKON'!DJ287*'WEIGHTED from Refinitive'!$B$14)</f>
        <v>9.546803220203385</v>
      </c>
      <c r="E26" s="1">
        <f>(1/3*'WEIGHTED from Refinitive'!$B$4*'ISSUE SCORE from EIKON'!Y287)+(2/5*'WEIGHTED from Refinitive'!$B$5*'ISSUE SCORE from EIKON'!AN287)+(1/5*'WEIGHTED from Refinitive'!$B$11*'ISSUE SCORE from EIKON'!CV287)+(1/5*'ISSUE SCORE from EIKON'!DK287*'WEIGHTED from Refinitive'!$B$14)</f>
        <v>9.4454355491538298</v>
      </c>
      <c r="F26" s="1">
        <f>(1/3*'WEIGHTED from Refinitive'!$B$4*'ISSUE SCORE from EIKON'!Z287)+(2/5*'WEIGHTED from Refinitive'!$B$5*'ISSUE SCORE from EIKON'!AO287)+(1/5*'WEIGHTED from Refinitive'!$B$11*'ISSUE SCORE from EIKON'!CW287)+(1/5*'ISSUE SCORE from EIKON'!DL287*'WEIGHTED from Refinitive'!$B$14)</f>
        <v>8.8239060939060874</v>
      </c>
      <c r="G26" s="1">
        <f>(1/3*'WEIGHTED from Refinitive'!$B$4*'ISSUE SCORE from EIKON'!AA287)+(2/5*'WEIGHTED from Refinitive'!$B$5*'ISSUE SCORE from EIKON'!AP287)+(1/5*'WEIGHTED from Refinitive'!$B$11*'ISSUE SCORE from EIKON'!CX287)+(1/5*'ISSUE SCORE from EIKON'!DM287*'WEIGHTED from Refinitive'!$B$14)</f>
        <v>8.3952062293688883</v>
      </c>
      <c r="H26" s="1">
        <f>(1/3*'WEIGHTED from Refinitive'!$B$4*'ISSUE SCORE from EIKON'!AB287)+(2/5*'WEIGHTED from Refinitive'!$B$5*'ISSUE SCORE from EIKON'!AQ287)+(1/5*'WEIGHTED from Refinitive'!$B$11*'ISSUE SCORE from EIKON'!CY287)+(1/5*'ISSUE SCORE from EIKON'!DN287*'WEIGHTED from Refinitive'!$B$14)</f>
        <v>9.3380609797875955</v>
      </c>
      <c r="I26" s="1">
        <f>(1/3*'WEIGHTED from Refinitive'!$B$4*'ISSUE SCORE from EIKON'!AC287)+(2/5*'WEIGHTED from Refinitive'!$B$5*'ISSUE SCORE from EIKON'!AR287)+(1/5*'WEIGHTED from Refinitive'!$B$11*'ISSUE SCORE from EIKON'!CZ287)+(1/5*'ISSUE SCORE from EIKON'!DO287*'WEIGHTED from Refinitive'!$B$14)</f>
        <v>9.8392418032786857</v>
      </c>
      <c r="J26" s="1">
        <f>(1/3*'WEIGHTED from Refinitive'!$B$4*'ISSUE SCORE from EIKON'!AD287)+(2/5*'WEIGHTED from Refinitive'!$B$5*'ISSUE SCORE from EIKON'!AS287)+(1/5*'WEIGHTED from Refinitive'!$B$11*'ISSUE SCORE from EIKON'!DA287)+(1/5*'ISSUE SCORE from EIKON'!DP287*'WEIGHTED from Refinitive'!$B$14)</f>
        <v>10.754911164950528</v>
      </c>
      <c r="K26" s="1">
        <f>(1/3*'WEIGHTED from Refinitive'!$B$4*'ISSUE SCORE from EIKON'!AE287)+(2/5*'WEIGHTED from Refinitive'!$B$5*'ISSUE SCORE from EIKON'!AT287)+(1/5*'WEIGHTED from Refinitive'!$B$11*'ISSUE SCORE from EIKON'!DB287)+(1/5*'ISSUE SCORE from EIKON'!DQ287*'WEIGHTED from Refinitive'!$B$14)</f>
        <v>9.8522849057154183</v>
      </c>
      <c r="L26" s="1">
        <f>(1/3*'WEIGHTED from Refinitive'!$B$4*'ISSUE SCORE from EIKON'!AF287)+(2/5*'WEIGHTED from Refinitive'!$B$5*'ISSUE SCORE from EIKON'!AU287)+(1/5*'WEIGHTED from Refinitive'!$B$11*'ISSUE SCORE from EIKON'!DC287)+(1/5*'ISSUE SCORE from EIKON'!DR287*'WEIGHTED from Refinitive'!$B$14)</f>
        <v>9.6105210645780801</v>
      </c>
      <c r="M26" s="1">
        <f>(1/3*'WEIGHTED from Refinitive'!$B$4*'ISSUE SCORE from EIKON'!AG287)+(2/5*'WEIGHTED from Refinitive'!$B$5*'ISSUE SCORE from EIKON'!AV287)+(1/5*'WEIGHTED from Refinitive'!$B$11*'ISSUE SCORE from EIKON'!DD287)+(1/5*'ISSUE SCORE from EIKON'!DS287*'WEIGHTED from Refinitive'!$B$14)</f>
        <v>10.270367118435466</v>
      </c>
      <c r="N26" s="1">
        <f>(1/3*'WEIGHTED from Refinitive'!$B$4*'ISSUE SCORE from EIKON'!AH287)+(2/5*'WEIGHTED from Refinitive'!$B$5*'ISSUE SCORE from EIKON'!AW287)+(1/5*'WEIGHTED from Refinitive'!$B$11*'ISSUE SCORE from EIKON'!DE287)+(1/5*'ISSUE SCORE from EIKON'!DT287*'WEIGHTED from Refinitive'!$B$14)</f>
        <v>8.7408585858585841</v>
      </c>
      <c r="O26" s="1">
        <f>(1/3*'WEIGHTED from Refinitive'!$B$4*'ISSUE SCORE from EIKON'!AI287)+(2/5*'WEIGHTED from Refinitive'!$B$5*'ISSUE SCORE from EIKON'!AX287)+(1/5*'WEIGHTED from Refinitive'!$B$11*'ISSUE SCORE from EIKON'!DF287)+(1/5*'ISSUE SCORE from EIKON'!DU287*'WEIGHTED from Refinitive'!$B$14)</f>
        <v>8.6130217844191215</v>
      </c>
      <c r="P26" s="1">
        <f>(1/3*'WEIGHTED from Refinitive'!$B$4*'ISSUE SCORE from EIKON'!AJ287)+(2/5*'WEIGHTED from Refinitive'!$B$5*'ISSUE SCORE from EIKON'!AY287)+(1/5*'WEIGHTED from Refinitive'!$B$11*'ISSUE SCORE from EIKON'!DG287)+(1/5*'ISSUE SCORE from EIKON'!DV287*'WEIGHTED from Refinitive'!$B$14)</f>
        <v>7.9620786252353994</v>
      </c>
    </row>
    <row r="27" spans="1:16" ht="15">
      <c r="A27" s="1" t="s">
        <v>644</v>
      </c>
      <c r="B27" s="1">
        <f>(1/3*'WEIGHTED from Refinitive'!$B$4*'ISSUE SCORE from EIKON'!V288)+(2/5*'WEIGHTED from Refinitive'!$B$5*'ISSUE SCORE from EIKON'!AK288)+(1/5*'WEIGHTED from Refinitive'!$B$11*'ISSUE SCORE from EIKON'!CS288)+(1/5*'ISSUE SCORE from EIKON'!DH288*'WEIGHTED from Refinitive'!$B$14)</f>
        <v>11.639161139769094</v>
      </c>
      <c r="C27" s="1">
        <f>(1/3*'WEIGHTED from Refinitive'!$B$4*'ISSUE SCORE from EIKON'!W288)+(2/5*'WEIGHTED from Refinitive'!$B$5*'ISSUE SCORE from EIKON'!AL288)+(1/5*'WEIGHTED from Refinitive'!$B$11*'ISSUE SCORE from EIKON'!CT288)+(1/5*'ISSUE SCORE from EIKON'!DI288*'WEIGHTED from Refinitive'!$B$14)</f>
        <v>9.4383892441106028</v>
      </c>
      <c r="D27" s="1">
        <f>(1/3*'WEIGHTED from Refinitive'!$B$4*'ISSUE SCORE from EIKON'!X288)+(2/5*'WEIGHTED from Refinitive'!$B$5*'ISSUE SCORE from EIKON'!AM288)+(1/5*'WEIGHTED from Refinitive'!$B$11*'ISSUE SCORE from EIKON'!CU288)+(1/5*'ISSUE SCORE from EIKON'!DJ288*'WEIGHTED from Refinitive'!$B$14)</f>
        <v>9.4465686056068776</v>
      </c>
      <c r="E27" s="1">
        <f>(1/3*'WEIGHTED from Refinitive'!$B$4*'ISSUE SCORE from EIKON'!Y288)+(2/5*'WEIGHTED from Refinitive'!$B$5*'ISSUE SCORE from EIKON'!AN288)+(1/5*'WEIGHTED from Refinitive'!$B$11*'ISSUE SCORE from EIKON'!CV288)+(1/5*'ISSUE SCORE from EIKON'!DK288*'WEIGHTED from Refinitive'!$B$14)</f>
        <v>9.8955373177722485</v>
      </c>
      <c r="F27" s="1">
        <f>(1/3*'WEIGHTED from Refinitive'!$B$4*'ISSUE SCORE from EIKON'!Z288)+(2/5*'WEIGHTED from Refinitive'!$B$5*'ISSUE SCORE from EIKON'!AO288)+(1/5*'WEIGHTED from Refinitive'!$B$11*'ISSUE SCORE from EIKON'!CW288)+(1/5*'ISSUE SCORE from EIKON'!DL288*'WEIGHTED from Refinitive'!$B$14)</f>
        <v>11.771111604444936</v>
      </c>
      <c r="G27" s="1">
        <f>(1/3*'WEIGHTED from Refinitive'!$B$4*'ISSUE SCORE from EIKON'!AA288)+(2/5*'WEIGHTED from Refinitive'!$B$5*'ISSUE SCORE from EIKON'!AP288)+(1/5*'WEIGHTED from Refinitive'!$B$11*'ISSUE SCORE from EIKON'!CX288)+(1/5*'ISSUE SCORE from EIKON'!DM288*'WEIGHTED from Refinitive'!$B$14)</f>
        <v>9.8475927802168872</v>
      </c>
      <c r="H27" s="1">
        <f>(1/3*'WEIGHTED from Refinitive'!$B$4*'ISSUE SCORE from EIKON'!AB288)+(2/5*'WEIGHTED from Refinitive'!$B$5*'ISSUE SCORE from EIKON'!AQ288)+(1/5*'WEIGHTED from Refinitive'!$B$11*'ISSUE SCORE from EIKON'!CY288)+(1/5*'ISSUE SCORE from EIKON'!DN288*'WEIGHTED from Refinitive'!$B$14)</f>
        <v>9.3014918789039136</v>
      </c>
      <c r="I27" s="1">
        <f>(1/3*'WEIGHTED from Refinitive'!$B$4*'ISSUE SCORE from EIKON'!AC288)+(2/5*'WEIGHTED from Refinitive'!$B$5*'ISSUE SCORE from EIKON'!AR288)+(1/5*'WEIGHTED from Refinitive'!$B$11*'ISSUE SCORE from EIKON'!CZ288)+(1/5*'ISSUE SCORE from EIKON'!DO288*'WEIGHTED from Refinitive'!$B$14)</f>
        <v>9.7299500135163761</v>
      </c>
      <c r="J27" s="1">
        <f>(1/3*'WEIGHTED from Refinitive'!$B$4*'ISSUE SCORE from EIKON'!AD288)+(2/5*'WEIGHTED from Refinitive'!$B$5*'ISSUE SCORE from EIKON'!AS288)+(1/5*'WEIGHTED from Refinitive'!$B$11*'ISSUE SCORE from EIKON'!DA288)+(1/5*'ISSUE SCORE from EIKON'!DP288*'WEIGHTED from Refinitive'!$B$14)</f>
        <v>9.6759709653091939</v>
      </c>
      <c r="K27" s="1">
        <f>(1/3*'WEIGHTED from Refinitive'!$B$4*'ISSUE SCORE from EIKON'!AE288)+(2/5*'WEIGHTED from Refinitive'!$B$5*'ISSUE SCORE from EIKON'!AT288)+(1/5*'WEIGHTED from Refinitive'!$B$11*'ISSUE SCORE from EIKON'!DB288)+(1/5*'ISSUE SCORE from EIKON'!DQ288*'WEIGHTED from Refinitive'!$B$14)</f>
        <v>9.6833184428397701</v>
      </c>
      <c r="L27" s="1">
        <f>(1/3*'WEIGHTED from Refinitive'!$B$4*'ISSUE SCORE from EIKON'!AF288)+(2/5*'WEIGHTED from Refinitive'!$B$5*'ISSUE SCORE from EIKON'!AU288)+(1/5*'WEIGHTED from Refinitive'!$B$11*'ISSUE SCORE from EIKON'!DC288)+(1/5*'ISSUE SCORE from EIKON'!DR288*'WEIGHTED from Refinitive'!$B$14)</f>
        <v>9.5290168581974868</v>
      </c>
      <c r="M27" s="1">
        <f>(1/3*'WEIGHTED from Refinitive'!$B$4*'ISSUE SCORE from EIKON'!AG288)+(2/5*'WEIGHTED from Refinitive'!$B$5*'ISSUE SCORE from EIKON'!AV288)+(1/5*'WEIGHTED from Refinitive'!$B$11*'ISSUE SCORE from EIKON'!DD288)+(1/5*'ISSUE SCORE from EIKON'!DS288*'WEIGHTED from Refinitive'!$B$14)</f>
        <v>7.7925992544511313</v>
      </c>
      <c r="N27" s="1">
        <f>(1/3*'WEIGHTED from Refinitive'!$B$4*'ISSUE SCORE from EIKON'!AH288)+(2/5*'WEIGHTED from Refinitive'!$B$5*'ISSUE SCORE from EIKON'!AW288)+(1/5*'WEIGHTED from Refinitive'!$B$11*'ISSUE SCORE from EIKON'!DE288)+(1/5*'ISSUE SCORE from EIKON'!DT288*'WEIGHTED from Refinitive'!$B$14)</f>
        <v>7.1809595959595889</v>
      </c>
      <c r="O27" s="1">
        <f>(1/3*'WEIGHTED from Refinitive'!$B$4*'ISSUE SCORE from EIKON'!AI288)+(2/5*'WEIGHTED from Refinitive'!$B$5*'ISSUE SCORE from EIKON'!AX288)+(1/5*'WEIGHTED from Refinitive'!$B$11*'ISSUE SCORE from EIKON'!DF288)+(1/5*'ISSUE SCORE from EIKON'!DU288*'WEIGHTED from Refinitive'!$B$14)</f>
        <v>5.3855445734049656</v>
      </c>
      <c r="P27" s="1">
        <f>(1/3*'WEIGHTED from Refinitive'!$B$4*'ISSUE SCORE from EIKON'!AJ288)+(2/5*'WEIGHTED from Refinitive'!$B$5*'ISSUE SCORE from EIKON'!AY288)+(1/5*'WEIGHTED from Refinitive'!$B$11*'ISSUE SCORE from EIKON'!DG288)+(1/5*'ISSUE SCORE from EIKON'!DV288*'WEIGHTED from Refinitive'!$B$14)</f>
        <v>0</v>
      </c>
    </row>
    <row r="29" spans="1:16" ht="15">
      <c r="A29" s="21" t="s">
        <v>1001</v>
      </c>
      <c r="B29" s="21">
        <v>0</v>
      </c>
      <c r="C29" s="21">
        <f t="shared" si="1" ref="C29:P29">B29-1</f>
        <v>-1</v>
      </c>
      <c r="D29" s="21">
        <f t="shared" si="1"/>
        <v>-2</v>
      </c>
      <c r="E29" s="21">
        <f t="shared" si="1"/>
        <v>-3</v>
      </c>
      <c r="F29" s="21">
        <f t="shared" si="1"/>
        <v>-4</v>
      </c>
      <c r="G29" s="21">
        <f t="shared" si="1"/>
        <v>-5</v>
      </c>
      <c r="H29" s="21">
        <f t="shared" si="1"/>
        <v>-6</v>
      </c>
      <c r="I29" s="21">
        <f t="shared" si="1"/>
        <v>-7</v>
      </c>
      <c r="J29" s="21">
        <f t="shared" si="1"/>
        <v>-8</v>
      </c>
      <c r="K29" s="21">
        <f t="shared" si="1"/>
        <v>-9</v>
      </c>
      <c r="L29" s="21">
        <f t="shared" si="1"/>
        <v>-10</v>
      </c>
      <c r="M29" s="21">
        <f t="shared" si="1"/>
        <v>-11</v>
      </c>
      <c r="N29" s="21">
        <f t="shared" si="1"/>
        <v>-12</v>
      </c>
      <c r="O29" s="21">
        <f t="shared" si="1"/>
        <v>-13</v>
      </c>
      <c r="P29" s="21">
        <f t="shared" si="1"/>
        <v>-14</v>
      </c>
    </row>
    <row r="30" spans="1:16" ht="15">
      <c r="A30" s="1" t="s">
        <v>580</v>
      </c>
      <c r="B30" s="1">
        <f>('WEIGHTED from Refinitive'!$B$3*'ISSUE SCORE from EIKON'!G263)+(2/3*'ISSUE SCORE from EIKON'!V263*'WEIGHTED from Refinitive'!$B$4)+(3/5*'WEIGHTED from Refinitive'!$B$5*'ISSUE SCORE from EIKON'!AK263)+('ISSUE SCORE from EIKON'!AZ263*'WEIGHTED from Refinitive'!$B$8)+('WEIGHTED from Refinitive'!$B$9*'ISSUE SCORE from EIKON'!BO263)+('ISSUE SCORE from EIKON'!CD263*'WEIGHTED from Refinitive'!$B$10)+(4/5*'WEIGHTED from Refinitive'!$B$11*'ISSUE SCORE from EIKON'!CS263)+(4/5*'ISSUE SCORE from EIKON'!DH263*'WEIGHTED from Refinitive'!$B$14)+('WEIGHTED from Refinitive'!$B$15*'ISSUE SCORE from EIKON'!DW263)+('ISSUE SCORE from EIKON'!EL263*'WEIGHTED from Refinitive'!$B$16)</f>
        <v>66.576673700899917</v>
      </c>
      <c r="C30" s="1">
        <f>('WEIGHTED from Refinitive'!$B$3*'ISSUE SCORE from EIKON'!H263)+(2/3*'ISSUE SCORE from EIKON'!W263*'WEIGHTED from Refinitive'!$B$4)+(3/5*'WEIGHTED from Refinitive'!$B$5*'ISSUE SCORE from EIKON'!AL263)+('ISSUE SCORE from EIKON'!BA263*'WEIGHTED from Refinitive'!$B$8)+('WEIGHTED from Refinitive'!$B$9*'ISSUE SCORE from EIKON'!BP263)+('ISSUE SCORE from EIKON'!CE263*'WEIGHTED from Refinitive'!$B$10)+(4/5*'WEIGHTED from Refinitive'!$B$11*'ISSUE SCORE from EIKON'!CT263)+(4/5*'ISSUE SCORE from EIKON'!DI263*'WEIGHTED from Refinitive'!$B$14)+('WEIGHTED from Refinitive'!$B$15*'ISSUE SCORE from EIKON'!DX263)+('ISSUE SCORE from EIKON'!EM263*'WEIGHTED from Refinitive'!$B$16)</f>
        <v>65.692870433083399</v>
      </c>
      <c r="D30" s="1">
        <f>('WEIGHTED from Refinitive'!$B$3*'ISSUE SCORE from EIKON'!I263)+(2/3*'ISSUE SCORE from EIKON'!X263*'WEIGHTED from Refinitive'!$B$4)+(3/5*'WEIGHTED from Refinitive'!$B$5*'ISSUE SCORE from EIKON'!AM263)+('ISSUE SCORE from EIKON'!BB263*'WEIGHTED from Refinitive'!$B$8)+('WEIGHTED from Refinitive'!$B$9*'ISSUE SCORE from EIKON'!BQ263)+('ISSUE SCORE from EIKON'!CF263*'WEIGHTED from Refinitive'!$B$10)+(4/5*'WEIGHTED from Refinitive'!$B$11*'ISSUE SCORE from EIKON'!CU263)+(4/5*'ISSUE SCORE from EIKON'!DJ263*'WEIGHTED from Refinitive'!$B$14)+('WEIGHTED from Refinitive'!$B$15*'ISSUE SCORE from EIKON'!DY263)+('ISSUE SCORE from EIKON'!EN263*'WEIGHTED from Refinitive'!$B$16)</f>
        <v>63.353566610723469</v>
      </c>
      <c r="E30" s="1">
        <f>('WEIGHTED from Refinitive'!$B$3*'ISSUE SCORE from EIKON'!J263)+(2/3*'ISSUE SCORE from EIKON'!Y263*'WEIGHTED from Refinitive'!$B$4)+(3/5*'WEIGHTED from Refinitive'!$B$5*'ISSUE SCORE from EIKON'!AN263)+('ISSUE SCORE from EIKON'!BC263*'WEIGHTED from Refinitive'!$B$8)+('WEIGHTED from Refinitive'!$B$9*'ISSUE SCORE from EIKON'!BR263)+('ISSUE SCORE from EIKON'!CG263*'WEIGHTED from Refinitive'!$B$10)+(4/5*'WEIGHTED from Refinitive'!$B$11*'ISSUE SCORE from EIKON'!CV263)+(4/5*'ISSUE SCORE from EIKON'!DK263*'WEIGHTED from Refinitive'!$B$14)+('WEIGHTED from Refinitive'!$B$15*'ISSUE SCORE from EIKON'!DZ263)+('ISSUE SCORE from EIKON'!EO263*'WEIGHTED from Refinitive'!$B$16)</f>
        <v>56.734948813380797</v>
      </c>
      <c r="F30" s="1">
        <f>('WEIGHTED from Refinitive'!$B$3*'ISSUE SCORE from EIKON'!K263)+(2/3*'ISSUE SCORE from EIKON'!Z263*'WEIGHTED from Refinitive'!$B$4)+(3/5*'WEIGHTED from Refinitive'!$B$5*'ISSUE SCORE from EIKON'!AO263)+('ISSUE SCORE from EIKON'!BD263*'WEIGHTED from Refinitive'!$B$8)+('WEIGHTED from Refinitive'!$B$9*'ISSUE SCORE from EIKON'!BS263)+('ISSUE SCORE from EIKON'!CH263*'WEIGHTED from Refinitive'!$B$10)+(4/5*'WEIGHTED from Refinitive'!$B$11*'ISSUE SCORE from EIKON'!CW263)+(4/5*'ISSUE SCORE from EIKON'!DL263*'WEIGHTED from Refinitive'!$B$14)+('WEIGHTED from Refinitive'!$B$15*'ISSUE SCORE from EIKON'!EA263)+('ISSUE SCORE from EIKON'!EP263*'WEIGHTED from Refinitive'!$B$16)</f>
        <v>57.326849184878341</v>
      </c>
      <c r="G30" s="1">
        <f>('WEIGHTED from Refinitive'!$B$3*'ISSUE SCORE from EIKON'!L263)+(2/3*'ISSUE SCORE from EIKON'!AA263*'WEIGHTED from Refinitive'!$B$4)+(3/5*'WEIGHTED from Refinitive'!$B$5*'ISSUE SCORE from EIKON'!AP263)+('ISSUE SCORE from EIKON'!BE263*'WEIGHTED from Refinitive'!$B$8)+('WEIGHTED from Refinitive'!$B$9*'ISSUE SCORE from EIKON'!BT263)+('ISSUE SCORE from EIKON'!CI263*'WEIGHTED from Refinitive'!$B$10)+(4/5*'WEIGHTED from Refinitive'!$B$11*'ISSUE SCORE from EIKON'!CX263)+(4/5*'ISSUE SCORE from EIKON'!DM263*'WEIGHTED from Refinitive'!$B$14)+('WEIGHTED from Refinitive'!$B$15*'ISSUE SCORE from EIKON'!EB263)+('ISSUE SCORE from EIKON'!EQ263*'WEIGHTED from Refinitive'!$B$16)</f>
        <v>56.76411100208216</v>
      </c>
      <c r="H30" s="1">
        <f>('WEIGHTED from Refinitive'!$B$3*'ISSUE SCORE from EIKON'!M263)+(2/3*'ISSUE SCORE from EIKON'!AB263*'WEIGHTED from Refinitive'!$B$4)+(3/5*'WEIGHTED from Refinitive'!$B$5*'ISSUE SCORE from EIKON'!AQ263)+('ISSUE SCORE from EIKON'!BF263*'WEIGHTED from Refinitive'!$B$8)+('WEIGHTED from Refinitive'!$B$9*'ISSUE SCORE from EIKON'!BU263)+('ISSUE SCORE from EIKON'!CJ263*'WEIGHTED from Refinitive'!$B$10)+(4/5*'WEIGHTED from Refinitive'!$B$11*'ISSUE SCORE from EIKON'!CY263)+(4/5*'ISSUE SCORE from EIKON'!DN263*'WEIGHTED from Refinitive'!$B$14)+('WEIGHTED from Refinitive'!$B$15*'ISSUE SCORE from EIKON'!EC263)+('ISSUE SCORE from EIKON'!ER263*'WEIGHTED from Refinitive'!$B$16)</f>
        <v>45.865865626826228</v>
      </c>
      <c r="I30" s="1">
        <f>('WEIGHTED from Refinitive'!$B$3*'ISSUE SCORE from EIKON'!N263)+(2/3*'ISSUE SCORE from EIKON'!AC263*'WEIGHTED from Refinitive'!$B$4)+(3/5*'WEIGHTED from Refinitive'!$B$5*'ISSUE SCORE from EIKON'!AR263)+('ISSUE SCORE from EIKON'!BG263*'WEIGHTED from Refinitive'!$B$8)+('WEIGHTED from Refinitive'!$B$9*'ISSUE SCORE from EIKON'!BV263)+('ISSUE SCORE from EIKON'!CK263*'WEIGHTED from Refinitive'!$B$10)+(4/5*'WEIGHTED from Refinitive'!$B$11*'ISSUE SCORE from EIKON'!CZ263)+(4/5*'ISSUE SCORE from EIKON'!DO263*'WEIGHTED from Refinitive'!$B$14)+('WEIGHTED from Refinitive'!$B$15*'ISSUE SCORE from EIKON'!ED263)+('ISSUE SCORE from EIKON'!ES263*'WEIGHTED from Refinitive'!$B$16)</f>
        <v>49.962997534037214</v>
      </c>
      <c r="J30" s="1">
        <f>('WEIGHTED from Refinitive'!$B$3*'ISSUE SCORE from EIKON'!O263)+(2/3*'ISSUE SCORE from EIKON'!AD263*'WEIGHTED from Refinitive'!$B$4)+(3/5*'WEIGHTED from Refinitive'!$B$5*'ISSUE SCORE from EIKON'!AS263)+('ISSUE SCORE from EIKON'!BH263*'WEIGHTED from Refinitive'!$B$8)+('WEIGHTED from Refinitive'!$B$9*'ISSUE SCORE from EIKON'!BW263)+('ISSUE SCORE from EIKON'!CL263*'WEIGHTED from Refinitive'!$B$10)+(4/5*'WEIGHTED from Refinitive'!$B$11*'ISSUE SCORE from EIKON'!DA263)+(4/5*'ISSUE SCORE from EIKON'!DP263*'WEIGHTED from Refinitive'!$B$14)+('WEIGHTED from Refinitive'!$B$15*'ISSUE SCORE from EIKON'!EE263)+('ISSUE SCORE from EIKON'!ET263*'WEIGHTED from Refinitive'!$B$16)</f>
        <v>55.901641925326103</v>
      </c>
      <c r="K30" s="1">
        <f>('WEIGHTED from Refinitive'!$B$3*'ISSUE SCORE from EIKON'!P263)+(2/3*'ISSUE SCORE from EIKON'!AE263*'WEIGHTED from Refinitive'!$B$4)+(3/5*'WEIGHTED from Refinitive'!$B$5*'ISSUE SCORE from EIKON'!AT263)+('ISSUE SCORE from EIKON'!BI263*'WEIGHTED from Refinitive'!$B$8)+('WEIGHTED from Refinitive'!$B$9*'ISSUE SCORE from EIKON'!BX263)+('ISSUE SCORE from EIKON'!CM263*'WEIGHTED from Refinitive'!$B$10)+(4/5*'WEIGHTED from Refinitive'!$B$11*'ISSUE SCORE from EIKON'!DB263)+(4/5*'ISSUE SCORE from EIKON'!DQ263*'WEIGHTED from Refinitive'!$B$14)+('WEIGHTED from Refinitive'!$B$15*'ISSUE SCORE from EIKON'!EF263)+('ISSUE SCORE from EIKON'!EU263*'WEIGHTED from Refinitive'!$B$16)</f>
        <v>46.118937471027344</v>
      </c>
      <c r="L30" s="1">
        <f>('WEIGHTED from Refinitive'!$B$3*'ISSUE SCORE from EIKON'!Q263)+(2/3*'ISSUE SCORE from EIKON'!AF263*'WEIGHTED from Refinitive'!$B$4)+(3/5*'WEIGHTED from Refinitive'!$B$5*'ISSUE SCORE from EIKON'!AU263)+('ISSUE SCORE from EIKON'!BJ263*'WEIGHTED from Refinitive'!$B$8)+('WEIGHTED from Refinitive'!$B$9*'ISSUE SCORE from EIKON'!BY263)+('ISSUE SCORE from EIKON'!CN263*'WEIGHTED from Refinitive'!$B$10)+(4/5*'WEIGHTED from Refinitive'!$B$11*'ISSUE SCORE from EIKON'!DC263)+(4/5*'ISSUE SCORE from EIKON'!DR263*'WEIGHTED from Refinitive'!$B$14)+('WEIGHTED from Refinitive'!$B$15*'ISSUE SCORE from EIKON'!EG263)+('ISSUE SCORE from EIKON'!EV263*'WEIGHTED from Refinitive'!$B$16)</f>
        <v>45.851262645998844</v>
      </c>
      <c r="M30" s="1">
        <f>('WEIGHTED from Refinitive'!$B$3*'ISSUE SCORE from EIKON'!R263)+(2/3*'ISSUE SCORE from EIKON'!AG263*'WEIGHTED from Refinitive'!$B$4)+(3/5*'WEIGHTED from Refinitive'!$B$5*'ISSUE SCORE from EIKON'!AV263)+('ISSUE SCORE from EIKON'!BK263*'WEIGHTED from Refinitive'!$B$8)+('WEIGHTED from Refinitive'!$B$9*'ISSUE SCORE from EIKON'!BZ263)+('ISSUE SCORE from EIKON'!CO263*'WEIGHTED from Refinitive'!$B$10)+(4/5*'WEIGHTED from Refinitive'!$B$11*'ISSUE SCORE from EIKON'!DD263)+(4/5*'ISSUE SCORE from EIKON'!DS263*'WEIGHTED from Refinitive'!$B$14)+('WEIGHTED from Refinitive'!$B$15*'ISSUE SCORE from EIKON'!EH263)+('ISSUE SCORE from EIKON'!EW263*'WEIGHTED from Refinitive'!$B$16)</f>
        <v>40.485871271117119</v>
      </c>
      <c r="N30" s="1">
        <f>('WEIGHTED from Refinitive'!$B$3*'ISSUE SCORE from EIKON'!S263)+(2/3*'ISSUE SCORE from EIKON'!AH263*'WEIGHTED from Refinitive'!$B$4)+(3/5*'WEIGHTED from Refinitive'!$B$5*'ISSUE SCORE from EIKON'!AW263)+('ISSUE SCORE from EIKON'!BL263*'WEIGHTED from Refinitive'!$B$8)+('WEIGHTED from Refinitive'!$B$9*'ISSUE SCORE from EIKON'!CA263)+('ISSUE SCORE from EIKON'!CP263*'WEIGHTED from Refinitive'!$B$10)+(4/5*'WEIGHTED from Refinitive'!$B$11*'ISSUE SCORE from EIKON'!DE263)+(4/5*'ISSUE SCORE from EIKON'!DT263*'WEIGHTED from Refinitive'!$B$14)+('WEIGHTED from Refinitive'!$B$15*'ISSUE SCORE from EIKON'!EI263)+('ISSUE SCORE from EIKON'!EX263*'WEIGHTED from Refinitive'!$B$16)</f>
        <v>49.1496853146853</v>
      </c>
      <c r="O30" s="1">
        <f>('WEIGHTED from Refinitive'!$B$3*'ISSUE SCORE from EIKON'!T263)+(2/3*'ISSUE SCORE from EIKON'!AI263*'WEIGHTED from Refinitive'!$B$4)+(3/5*'WEIGHTED from Refinitive'!$B$5*'ISSUE SCORE from EIKON'!AX263)+('ISSUE SCORE from EIKON'!BM263*'WEIGHTED from Refinitive'!$B$8)+('WEIGHTED from Refinitive'!$B$9*'ISSUE SCORE from EIKON'!CB263)+('ISSUE SCORE from EIKON'!CQ263*'WEIGHTED from Refinitive'!$B$10)+(4/5*'WEIGHTED from Refinitive'!$B$11*'ISSUE SCORE from EIKON'!DF263)+(4/5*'ISSUE SCORE from EIKON'!DU263*'WEIGHTED from Refinitive'!$B$14)+('WEIGHTED from Refinitive'!$B$15*'ISSUE SCORE from EIKON'!EJ263)+('ISSUE SCORE from EIKON'!EY263*'WEIGHTED from Refinitive'!$B$16)</f>
        <v>42.146175758059769</v>
      </c>
      <c r="P30" s="1">
        <f>('WEIGHTED from Refinitive'!$B$3*'ISSUE SCORE from EIKON'!U263)+(2/3*'ISSUE SCORE from EIKON'!AJ263*'WEIGHTED from Refinitive'!$B$4)+(3/5*'WEIGHTED from Refinitive'!$B$5*'ISSUE SCORE from EIKON'!AY263)+('ISSUE SCORE from EIKON'!BN263*'WEIGHTED from Refinitive'!$B$8)+('WEIGHTED from Refinitive'!$B$9*'ISSUE SCORE from EIKON'!CC263)+('ISSUE SCORE from EIKON'!CR263*'WEIGHTED from Refinitive'!$B$10)+(4/5*'WEIGHTED from Refinitive'!$B$11*'ISSUE SCORE from EIKON'!DG263)+(4/5*'ISSUE SCORE from EIKON'!DV263*'WEIGHTED from Refinitive'!$B$14)+('WEIGHTED from Refinitive'!$B$15*'ISSUE SCORE from EIKON'!EK263)+('ISSUE SCORE from EIKON'!EZ263*'WEIGHTED from Refinitive'!$B$16)</f>
        <v>45.845932203389793</v>
      </c>
    </row>
    <row r="31" spans="1:16" ht="15">
      <c r="A31" s="1" t="s">
        <v>583</v>
      </c>
      <c r="B31" s="1">
        <f>('WEIGHTED from Refinitive'!$B$3*'ISSUE SCORE from EIKON'!G264)+(2/3*'ISSUE SCORE from EIKON'!V264*'WEIGHTED from Refinitive'!$B$4)+(3/5*'WEIGHTED from Refinitive'!$B$5*'ISSUE SCORE from EIKON'!AK264)+('ISSUE SCORE from EIKON'!AZ264*'WEIGHTED from Refinitive'!$B$8)+('WEIGHTED from Refinitive'!$B$9*'ISSUE SCORE from EIKON'!BO264)+('ISSUE SCORE from EIKON'!CD264*'WEIGHTED from Refinitive'!$B$10)+(4/5*'WEIGHTED from Refinitive'!$B$11*'ISSUE SCORE from EIKON'!CS264)+(4/5*'ISSUE SCORE from EIKON'!DH264*'WEIGHTED from Refinitive'!$B$14)+('WEIGHTED from Refinitive'!$B$15*'ISSUE SCORE from EIKON'!DW264)+('ISSUE SCORE from EIKON'!EL264*'WEIGHTED from Refinitive'!$B$16)</f>
        <v>72.471812321096422</v>
      </c>
      <c r="C31" s="1">
        <f>('WEIGHTED from Refinitive'!$B$3*'ISSUE SCORE from EIKON'!H264)+(2/3*'ISSUE SCORE from EIKON'!W264*'WEIGHTED from Refinitive'!$B$4)+(3/5*'WEIGHTED from Refinitive'!$B$5*'ISSUE SCORE from EIKON'!AL264)+('ISSUE SCORE from EIKON'!BA264*'WEIGHTED from Refinitive'!$B$8)+('WEIGHTED from Refinitive'!$B$9*'ISSUE SCORE from EIKON'!BP264)+('ISSUE SCORE from EIKON'!CE264*'WEIGHTED from Refinitive'!$B$10)+(4/5*'WEIGHTED from Refinitive'!$B$11*'ISSUE SCORE from EIKON'!CT264)+(4/5*'ISSUE SCORE from EIKON'!DI264*'WEIGHTED from Refinitive'!$B$14)+('WEIGHTED from Refinitive'!$B$15*'ISSUE SCORE from EIKON'!DX264)+('ISSUE SCORE from EIKON'!EM264*'WEIGHTED from Refinitive'!$B$16)</f>
        <v>75.626472998252922</v>
      </c>
      <c r="D31" s="1">
        <f>('WEIGHTED from Refinitive'!$B$3*'ISSUE SCORE from EIKON'!I264)+(2/3*'ISSUE SCORE from EIKON'!X264*'WEIGHTED from Refinitive'!$B$4)+(3/5*'WEIGHTED from Refinitive'!$B$5*'ISSUE SCORE from EIKON'!AM264)+('ISSUE SCORE from EIKON'!BB264*'WEIGHTED from Refinitive'!$B$8)+('WEIGHTED from Refinitive'!$B$9*'ISSUE SCORE from EIKON'!BQ264)+('ISSUE SCORE from EIKON'!CF264*'WEIGHTED from Refinitive'!$B$10)+(4/5*'WEIGHTED from Refinitive'!$B$11*'ISSUE SCORE from EIKON'!CU264)+(4/5*'ISSUE SCORE from EIKON'!DJ264*'WEIGHTED from Refinitive'!$B$14)+('WEIGHTED from Refinitive'!$B$15*'ISSUE SCORE from EIKON'!DY264)+('ISSUE SCORE from EIKON'!EN264*'WEIGHTED from Refinitive'!$B$16)</f>
        <v>72.748310194967118</v>
      </c>
      <c r="E31" s="1">
        <f>('WEIGHTED from Refinitive'!$B$3*'ISSUE SCORE from EIKON'!J264)+(2/3*'ISSUE SCORE from EIKON'!Y264*'WEIGHTED from Refinitive'!$B$4)+(3/5*'WEIGHTED from Refinitive'!$B$5*'ISSUE SCORE from EIKON'!AN264)+('ISSUE SCORE from EIKON'!BC264*'WEIGHTED from Refinitive'!$B$8)+('WEIGHTED from Refinitive'!$B$9*'ISSUE SCORE from EIKON'!BR264)+('ISSUE SCORE from EIKON'!CG264*'WEIGHTED from Refinitive'!$B$10)+(4/5*'WEIGHTED from Refinitive'!$B$11*'ISSUE SCORE from EIKON'!CV264)+(4/5*'ISSUE SCORE from EIKON'!DK264*'WEIGHTED from Refinitive'!$B$14)+('WEIGHTED from Refinitive'!$B$15*'ISSUE SCORE from EIKON'!DZ264)+('ISSUE SCORE from EIKON'!EO264*'WEIGHTED from Refinitive'!$B$16)</f>
        <v>75.065030401557706</v>
      </c>
      <c r="F31" s="1">
        <f>('WEIGHTED from Refinitive'!$B$3*'ISSUE SCORE from EIKON'!K264)+(2/3*'ISSUE SCORE from EIKON'!Z264*'WEIGHTED from Refinitive'!$B$4)+(3/5*'WEIGHTED from Refinitive'!$B$5*'ISSUE SCORE from EIKON'!AO264)+('ISSUE SCORE from EIKON'!BD264*'WEIGHTED from Refinitive'!$B$8)+('WEIGHTED from Refinitive'!$B$9*'ISSUE SCORE from EIKON'!BS264)+('ISSUE SCORE from EIKON'!CH264*'WEIGHTED from Refinitive'!$B$10)+(4/5*'WEIGHTED from Refinitive'!$B$11*'ISSUE SCORE from EIKON'!CW264)+(4/5*'ISSUE SCORE from EIKON'!DL264*'WEIGHTED from Refinitive'!$B$14)+('WEIGHTED from Refinitive'!$B$15*'ISSUE SCORE from EIKON'!EA264)+('ISSUE SCORE from EIKON'!EP264*'WEIGHTED from Refinitive'!$B$16)</f>
        <v>74.430113220113171</v>
      </c>
      <c r="G31" s="1">
        <f>('WEIGHTED from Refinitive'!$B$3*'ISSUE SCORE from EIKON'!L264)+(2/3*'ISSUE SCORE from EIKON'!AA264*'WEIGHTED from Refinitive'!$B$4)+(3/5*'WEIGHTED from Refinitive'!$B$5*'ISSUE SCORE from EIKON'!AP264)+('ISSUE SCORE from EIKON'!BE264*'WEIGHTED from Refinitive'!$B$8)+('WEIGHTED from Refinitive'!$B$9*'ISSUE SCORE from EIKON'!BT264)+('ISSUE SCORE from EIKON'!CI264*'WEIGHTED from Refinitive'!$B$10)+(4/5*'WEIGHTED from Refinitive'!$B$11*'ISSUE SCORE from EIKON'!CX264)+(4/5*'ISSUE SCORE from EIKON'!DM264*'WEIGHTED from Refinitive'!$B$14)+('WEIGHTED from Refinitive'!$B$15*'ISSUE SCORE from EIKON'!EB264)+('ISSUE SCORE from EIKON'!EQ264*'WEIGHTED from Refinitive'!$B$16)</f>
        <v>73.708883016528262</v>
      </c>
      <c r="H31" s="1">
        <f>('WEIGHTED from Refinitive'!$B$3*'ISSUE SCORE from EIKON'!M264)+(2/3*'ISSUE SCORE from EIKON'!AB264*'WEIGHTED from Refinitive'!$B$4)+(3/5*'WEIGHTED from Refinitive'!$B$5*'ISSUE SCORE from EIKON'!AQ264)+('ISSUE SCORE from EIKON'!BF264*'WEIGHTED from Refinitive'!$B$8)+('WEIGHTED from Refinitive'!$B$9*'ISSUE SCORE from EIKON'!BU264)+('ISSUE SCORE from EIKON'!CJ264*'WEIGHTED from Refinitive'!$B$10)+(4/5*'WEIGHTED from Refinitive'!$B$11*'ISSUE SCORE from EIKON'!CY264)+(4/5*'ISSUE SCORE from EIKON'!DN264*'WEIGHTED from Refinitive'!$B$14)+('WEIGHTED from Refinitive'!$B$15*'ISSUE SCORE from EIKON'!EC264)+('ISSUE SCORE from EIKON'!ER264*'WEIGHTED from Refinitive'!$B$16)</f>
        <v>69.983979385670281</v>
      </c>
      <c r="I31" s="1">
        <f>('WEIGHTED from Refinitive'!$B$3*'ISSUE SCORE from EIKON'!N264)+(2/3*'ISSUE SCORE from EIKON'!AC264*'WEIGHTED from Refinitive'!$B$4)+(3/5*'WEIGHTED from Refinitive'!$B$5*'ISSUE SCORE from EIKON'!AR264)+('ISSUE SCORE from EIKON'!BG264*'WEIGHTED from Refinitive'!$B$8)+('WEIGHTED from Refinitive'!$B$9*'ISSUE SCORE from EIKON'!BV264)+('ISSUE SCORE from EIKON'!CK264*'WEIGHTED from Refinitive'!$B$10)+(4/5*'WEIGHTED from Refinitive'!$B$11*'ISSUE SCORE from EIKON'!CZ264)+(4/5*'ISSUE SCORE from EIKON'!DO264*'WEIGHTED from Refinitive'!$B$14)+('WEIGHTED from Refinitive'!$B$15*'ISSUE SCORE from EIKON'!ED264)+('ISSUE SCORE from EIKON'!ES264*'WEIGHTED from Refinitive'!$B$16)</f>
        <v>73.512706944058507</v>
      </c>
      <c r="J31" s="1">
        <f>('WEIGHTED from Refinitive'!$B$3*'ISSUE SCORE from EIKON'!O264)+(2/3*'ISSUE SCORE from EIKON'!AD264*'WEIGHTED from Refinitive'!$B$4)+(3/5*'WEIGHTED from Refinitive'!$B$5*'ISSUE SCORE from EIKON'!AS264)+('ISSUE SCORE from EIKON'!BH264*'WEIGHTED from Refinitive'!$B$8)+('WEIGHTED from Refinitive'!$B$9*'ISSUE SCORE from EIKON'!BW264)+('ISSUE SCORE from EIKON'!CL264*'WEIGHTED from Refinitive'!$B$10)+(4/5*'WEIGHTED from Refinitive'!$B$11*'ISSUE SCORE from EIKON'!DA264)+(4/5*'ISSUE SCORE from EIKON'!DP264*'WEIGHTED from Refinitive'!$B$14)+('WEIGHTED from Refinitive'!$B$15*'ISSUE SCORE from EIKON'!EE264)+('ISSUE SCORE from EIKON'!ET264*'WEIGHTED from Refinitive'!$B$16)</f>
        <v>72.193167408298933</v>
      </c>
      <c r="K31" s="1">
        <f>('WEIGHTED from Refinitive'!$B$3*'ISSUE SCORE from EIKON'!P264)+(2/3*'ISSUE SCORE from EIKON'!AE264*'WEIGHTED from Refinitive'!$B$4)+(3/5*'WEIGHTED from Refinitive'!$B$5*'ISSUE SCORE from EIKON'!AT264)+('ISSUE SCORE from EIKON'!BI264*'WEIGHTED from Refinitive'!$B$8)+('WEIGHTED from Refinitive'!$B$9*'ISSUE SCORE from EIKON'!BX264)+('ISSUE SCORE from EIKON'!CM264*'WEIGHTED from Refinitive'!$B$10)+(4/5*'WEIGHTED from Refinitive'!$B$11*'ISSUE SCORE from EIKON'!DB264)+(4/5*'ISSUE SCORE from EIKON'!DQ264*'WEIGHTED from Refinitive'!$B$14)+('WEIGHTED from Refinitive'!$B$15*'ISSUE SCORE from EIKON'!EF264)+('ISSUE SCORE from EIKON'!EU264*'WEIGHTED from Refinitive'!$B$16)</f>
        <v>75.646361082206042</v>
      </c>
      <c r="L31" s="1">
        <f>('WEIGHTED from Refinitive'!$B$3*'ISSUE SCORE from EIKON'!Q264)+(2/3*'ISSUE SCORE from EIKON'!AF264*'WEIGHTED from Refinitive'!$B$4)+(3/5*'WEIGHTED from Refinitive'!$B$5*'ISSUE SCORE from EIKON'!AU264)+('ISSUE SCORE from EIKON'!BJ264*'WEIGHTED from Refinitive'!$B$8)+('WEIGHTED from Refinitive'!$B$9*'ISSUE SCORE from EIKON'!BY264)+('ISSUE SCORE from EIKON'!CN264*'WEIGHTED from Refinitive'!$B$10)+(4/5*'WEIGHTED from Refinitive'!$B$11*'ISSUE SCORE from EIKON'!DC264)+(4/5*'ISSUE SCORE from EIKON'!DR264*'WEIGHTED from Refinitive'!$B$14)+('WEIGHTED from Refinitive'!$B$15*'ISSUE SCORE from EIKON'!EG264)+('ISSUE SCORE from EIKON'!EV264*'WEIGHTED from Refinitive'!$B$16)</f>
        <v>70.696466115718394</v>
      </c>
      <c r="M31" s="1">
        <f>('WEIGHTED from Refinitive'!$B$3*'ISSUE SCORE from EIKON'!R264)+(2/3*'ISSUE SCORE from EIKON'!AG264*'WEIGHTED from Refinitive'!$B$4)+(3/5*'WEIGHTED from Refinitive'!$B$5*'ISSUE SCORE from EIKON'!AV264)+('ISSUE SCORE from EIKON'!BK264*'WEIGHTED from Refinitive'!$B$8)+('WEIGHTED from Refinitive'!$B$9*'ISSUE SCORE from EIKON'!BZ264)+('ISSUE SCORE from EIKON'!CO264*'WEIGHTED from Refinitive'!$B$10)+(4/5*'WEIGHTED from Refinitive'!$B$11*'ISSUE SCORE from EIKON'!DD264)+(4/5*'ISSUE SCORE from EIKON'!DS264*'WEIGHTED from Refinitive'!$B$14)+('WEIGHTED from Refinitive'!$B$15*'ISSUE SCORE from EIKON'!EH264)+('ISSUE SCORE from EIKON'!EW264*'WEIGHTED from Refinitive'!$B$16)</f>
        <v>62.613105928462168</v>
      </c>
      <c r="N31" s="1">
        <f>('WEIGHTED from Refinitive'!$B$3*'ISSUE SCORE from EIKON'!S264)+(2/3*'ISSUE SCORE from EIKON'!AH264*'WEIGHTED from Refinitive'!$B$4)+(3/5*'WEIGHTED from Refinitive'!$B$5*'ISSUE SCORE from EIKON'!AW264)+('ISSUE SCORE from EIKON'!BL264*'WEIGHTED from Refinitive'!$B$8)+('WEIGHTED from Refinitive'!$B$9*'ISSUE SCORE from EIKON'!CA264)+('ISSUE SCORE from EIKON'!CP264*'WEIGHTED from Refinitive'!$B$10)+(4/5*'WEIGHTED from Refinitive'!$B$11*'ISSUE SCORE from EIKON'!DE264)+(4/5*'ISSUE SCORE from EIKON'!DT264*'WEIGHTED from Refinitive'!$B$14)+('WEIGHTED from Refinitive'!$B$15*'ISSUE SCORE from EIKON'!EI264)+('ISSUE SCORE from EIKON'!EX264*'WEIGHTED from Refinitive'!$B$16)</f>
        <v>71.914448584202617</v>
      </c>
      <c r="O31" s="1">
        <f>('WEIGHTED from Refinitive'!$B$3*'ISSUE SCORE from EIKON'!T264)+(2/3*'ISSUE SCORE from EIKON'!AI264*'WEIGHTED from Refinitive'!$B$4)+(3/5*'WEIGHTED from Refinitive'!$B$5*'ISSUE SCORE from EIKON'!AX264)+('ISSUE SCORE from EIKON'!BM264*'WEIGHTED from Refinitive'!$B$8)+('WEIGHTED from Refinitive'!$B$9*'ISSUE SCORE from EIKON'!CB264)+('ISSUE SCORE from EIKON'!CQ264*'WEIGHTED from Refinitive'!$B$10)+(4/5*'WEIGHTED from Refinitive'!$B$11*'ISSUE SCORE from EIKON'!DF264)+(4/5*'ISSUE SCORE from EIKON'!DU264*'WEIGHTED from Refinitive'!$B$14)+('WEIGHTED from Refinitive'!$B$15*'ISSUE SCORE from EIKON'!EJ264)+('ISSUE SCORE from EIKON'!EY264*'WEIGHTED from Refinitive'!$B$16)</f>
        <v>67.378958017197746</v>
      </c>
      <c r="P31" s="1">
        <f>('WEIGHTED from Refinitive'!$B$3*'ISSUE SCORE from EIKON'!U264)+(2/3*'ISSUE SCORE from EIKON'!AJ264*'WEIGHTED from Refinitive'!$B$4)+(3/5*'WEIGHTED from Refinitive'!$B$5*'ISSUE SCORE from EIKON'!AY264)+('ISSUE SCORE from EIKON'!BN264*'WEIGHTED from Refinitive'!$B$8)+('WEIGHTED from Refinitive'!$B$9*'ISSUE SCORE from EIKON'!CC264)+('ISSUE SCORE from EIKON'!CR264*'WEIGHTED from Refinitive'!$B$10)+(4/5*'WEIGHTED from Refinitive'!$B$11*'ISSUE SCORE from EIKON'!DG264)+(4/5*'ISSUE SCORE from EIKON'!DV264*'WEIGHTED from Refinitive'!$B$14)+('WEIGHTED from Refinitive'!$B$15*'ISSUE SCORE from EIKON'!EK264)+('ISSUE SCORE from EIKON'!EZ264*'WEIGHTED from Refinitive'!$B$16)</f>
        <v>52.101754102771025</v>
      </c>
    </row>
    <row r="32" spans="1:16" ht="15">
      <c r="A32" s="1" t="s">
        <v>909</v>
      </c>
      <c r="B32" s="1">
        <f>('WEIGHTED from Refinitive'!$B$3*'ISSUE SCORE from EIKON'!G265)+(2/3*'ISSUE SCORE from EIKON'!V265*'WEIGHTED from Refinitive'!$B$4)+(3/5*'WEIGHTED from Refinitive'!$B$5*'ISSUE SCORE from EIKON'!AK265)+('ISSUE SCORE from EIKON'!AZ265*'WEIGHTED from Refinitive'!$B$8)+('WEIGHTED from Refinitive'!$B$9*'ISSUE SCORE from EIKON'!BO265)+('ISSUE SCORE from EIKON'!CD265*'WEIGHTED from Refinitive'!$B$10)+(4/5*'WEIGHTED from Refinitive'!$B$11*'ISSUE SCORE from EIKON'!CS265)+(4/5*'ISSUE SCORE from EIKON'!DH265*'WEIGHTED from Refinitive'!$B$14)+('WEIGHTED from Refinitive'!$B$15*'ISSUE SCORE from EIKON'!DW265)+('ISSUE SCORE from EIKON'!EL265*'WEIGHTED from Refinitive'!$B$16)</f>
        <v>68.925743087098567</v>
      </c>
      <c r="C32" s="1">
        <f>('WEIGHTED from Refinitive'!$B$3*'ISSUE SCORE from EIKON'!H265)+(2/3*'ISSUE SCORE from EIKON'!W265*'WEIGHTED from Refinitive'!$B$4)+(3/5*'WEIGHTED from Refinitive'!$B$5*'ISSUE SCORE from EIKON'!AL265)+('ISSUE SCORE from EIKON'!BA265*'WEIGHTED from Refinitive'!$B$8)+('WEIGHTED from Refinitive'!$B$9*'ISSUE SCORE from EIKON'!BP265)+('ISSUE SCORE from EIKON'!CE265*'WEIGHTED from Refinitive'!$B$10)+(4/5*'WEIGHTED from Refinitive'!$B$11*'ISSUE SCORE from EIKON'!CT265)+(4/5*'ISSUE SCORE from EIKON'!DI265*'WEIGHTED from Refinitive'!$B$14)+('WEIGHTED from Refinitive'!$B$15*'ISSUE SCORE from EIKON'!DX265)+('ISSUE SCORE from EIKON'!EM265*'WEIGHTED from Refinitive'!$B$16)</f>
        <v>70.258146873207082</v>
      </c>
      <c r="D32" s="1">
        <f>('WEIGHTED from Refinitive'!$B$3*'ISSUE SCORE from EIKON'!I265)+(2/3*'ISSUE SCORE from EIKON'!X265*'WEIGHTED from Refinitive'!$B$4)+(3/5*'WEIGHTED from Refinitive'!$B$5*'ISSUE SCORE from EIKON'!AM265)+('ISSUE SCORE from EIKON'!BB265*'WEIGHTED from Refinitive'!$B$8)+('WEIGHTED from Refinitive'!$B$9*'ISSUE SCORE from EIKON'!BQ265)+('ISSUE SCORE from EIKON'!CF265*'WEIGHTED from Refinitive'!$B$10)+(4/5*'WEIGHTED from Refinitive'!$B$11*'ISSUE SCORE from EIKON'!CU265)+(4/5*'ISSUE SCORE from EIKON'!DJ265*'WEIGHTED from Refinitive'!$B$14)+('WEIGHTED from Refinitive'!$B$15*'ISSUE SCORE from EIKON'!DY265)+('ISSUE SCORE from EIKON'!EN265*'WEIGHTED from Refinitive'!$B$16)</f>
        <v>65.914505681214806</v>
      </c>
      <c r="E32" s="1">
        <f>('WEIGHTED from Refinitive'!$B$3*'ISSUE SCORE from EIKON'!J265)+(2/3*'ISSUE SCORE from EIKON'!Y265*'WEIGHTED from Refinitive'!$B$4)+(3/5*'WEIGHTED from Refinitive'!$B$5*'ISSUE SCORE from EIKON'!AN265)+('ISSUE SCORE from EIKON'!BC265*'WEIGHTED from Refinitive'!$B$8)+('WEIGHTED from Refinitive'!$B$9*'ISSUE SCORE from EIKON'!BR265)+('ISSUE SCORE from EIKON'!CG265*'WEIGHTED from Refinitive'!$B$10)+(4/5*'WEIGHTED from Refinitive'!$B$11*'ISSUE SCORE from EIKON'!CV265)+(4/5*'ISSUE SCORE from EIKON'!DK265*'WEIGHTED from Refinitive'!$B$14)+('WEIGHTED from Refinitive'!$B$15*'ISSUE SCORE from EIKON'!DZ265)+('ISSUE SCORE from EIKON'!EO265*'WEIGHTED from Refinitive'!$B$16)</f>
        <v>66.325589225589169</v>
      </c>
      <c r="F32" s="1">
        <f>('WEIGHTED from Refinitive'!$B$3*'ISSUE SCORE from EIKON'!K265)+(2/3*'ISSUE SCORE from EIKON'!Z265*'WEIGHTED from Refinitive'!$B$4)+(3/5*'WEIGHTED from Refinitive'!$B$5*'ISSUE SCORE from EIKON'!AO265)+('ISSUE SCORE from EIKON'!BD265*'WEIGHTED from Refinitive'!$B$8)+('WEIGHTED from Refinitive'!$B$9*'ISSUE SCORE from EIKON'!BS265)+('ISSUE SCORE from EIKON'!CH265*'WEIGHTED from Refinitive'!$B$10)+(4/5*'WEIGHTED from Refinitive'!$B$11*'ISSUE SCORE from EIKON'!CW265)+(4/5*'ISSUE SCORE from EIKON'!DL265*'WEIGHTED from Refinitive'!$B$14)+('WEIGHTED from Refinitive'!$B$15*'ISSUE SCORE from EIKON'!EA265)+('ISSUE SCORE from EIKON'!EP265*'WEIGHTED from Refinitive'!$B$16)</f>
        <v>68.9304539800995</v>
      </c>
      <c r="G32" s="1">
        <f>('WEIGHTED from Refinitive'!$B$3*'ISSUE SCORE from EIKON'!L265)+(2/3*'ISSUE SCORE from EIKON'!AA265*'WEIGHTED from Refinitive'!$B$4)+(3/5*'WEIGHTED from Refinitive'!$B$5*'ISSUE SCORE from EIKON'!AP265)+('ISSUE SCORE from EIKON'!BE265*'WEIGHTED from Refinitive'!$B$8)+('WEIGHTED from Refinitive'!$B$9*'ISSUE SCORE from EIKON'!BT265)+('ISSUE SCORE from EIKON'!CI265*'WEIGHTED from Refinitive'!$B$10)+(4/5*'WEIGHTED from Refinitive'!$B$11*'ISSUE SCORE from EIKON'!CX265)+(4/5*'ISSUE SCORE from EIKON'!DM265*'WEIGHTED from Refinitive'!$B$14)+('WEIGHTED from Refinitive'!$B$15*'ISSUE SCORE from EIKON'!EB265)+('ISSUE SCORE from EIKON'!EQ265*'WEIGHTED from Refinitive'!$B$16)</f>
        <v>68.095833333333331</v>
      </c>
      <c r="H32" s="1">
        <f>('WEIGHTED from Refinitive'!$B$3*'ISSUE SCORE from EIKON'!M265)+(2/3*'ISSUE SCORE from EIKON'!AB265*'WEIGHTED from Refinitive'!$B$4)+(3/5*'WEIGHTED from Refinitive'!$B$5*'ISSUE SCORE from EIKON'!AQ265)+('ISSUE SCORE from EIKON'!BF265*'WEIGHTED from Refinitive'!$B$8)+('WEIGHTED from Refinitive'!$B$9*'ISSUE SCORE from EIKON'!BU265)+('ISSUE SCORE from EIKON'!CJ265*'WEIGHTED from Refinitive'!$B$10)+(4/5*'WEIGHTED from Refinitive'!$B$11*'ISSUE SCORE from EIKON'!CY265)+(4/5*'ISSUE SCORE from EIKON'!DN265*'WEIGHTED from Refinitive'!$B$14)+('WEIGHTED from Refinitive'!$B$15*'ISSUE SCORE from EIKON'!EC265)+('ISSUE SCORE from EIKON'!ER265*'WEIGHTED from Refinitive'!$B$16)</f>
        <v>65.328096846846847</v>
      </c>
      <c r="I32" s="1">
        <f>('WEIGHTED from Refinitive'!$B$3*'ISSUE SCORE from EIKON'!N265)+(2/3*'ISSUE SCORE from EIKON'!AC265*'WEIGHTED from Refinitive'!$B$4)+(3/5*'WEIGHTED from Refinitive'!$B$5*'ISSUE SCORE from EIKON'!AR265)+('ISSUE SCORE from EIKON'!BG265*'WEIGHTED from Refinitive'!$B$8)+('WEIGHTED from Refinitive'!$B$9*'ISSUE SCORE from EIKON'!BV265)+('ISSUE SCORE from EIKON'!CK265*'WEIGHTED from Refinitive'!$B$10)+(4/5*'WEIGHTED from Refinitive'!$B$11*'ISSUE SCORE from EIKON'!CZ265)+(4/5*'ISSUE SCORE from EIKON'!DO265*'WEIGHTED from Refinitive'!$B$14)+('WEIGHTED from Refinitive'!$B$15*'ISSUE SCORE from EIKON'!ED265)+('ISSUE SCORE from EIKON'!ES265*'WEIGHTED from Refinitive'!$B$16)</f>
        <v>65.958351648351623</v>
      </c>
      <c r="J32" s="1">
        <f>('WEIGHTED from Refinitive'!$B$3*'ISSUE SCORE from EIKON'!O265)+(2/3*'ISSUE SCORE from EIKON'!AD265*'WEIGHTED from Refinitive'!$B$4)+(3/5*'WEIGHTED from Refinitive'!$B$5*'ISSUE SCORE from EIKON'!AS265)+('ISSUE SCORE from EIKON'!BH265*'WEIGHTED from Refinitive'!$B$8)+('WEIGHTED from Refinitive'!$B$9*'ISSUE SCORE from EIKON'!BW265)+('ISSUE SCORE from EIKON'!CL265*'WEIGHTED from Refinitive'!$B$10)+(4/5*'WEIGHTED from Refinitive'!$B$11*'ISSUE SCORE from EIKON'!DA265)+(4/5*'ISSUE SCORE from EIKON'!DP265*'WEIGHTED from Refinitive'!$B$14)+('WEIGHTED from Refinitive'!$B$15*'ISSUE SCORE from EIKON'!EE265)+('ISSUE SCORE from EIKON'!ET265*'WEIGHTED from Refinitive'!$B$16)</f>
        <v>68.655825041459323</v>
      </c>
      <c r="K32" s="1">
        <f>('WEIGHTED from Refinitive'!$B$3*'ISSUE SCORE from EIKON'!P265)+(2/3*'ISSUE SCORE from EIKON'!AE265*'WEIGHTED from Refinitive'!$B$4)+(3/5*'WEIGHTED from Refinitive'!$B$5*'ISSUE SCORE from EIKON'!AT265)+('ISSUE SCORE from EIKON'!BI265*'WEIGHTED from Refinitive'!$B$8)+('WEIGHTED from Refinitive'!$B$9*'ISSUE SCORE from EIKON'!BX265)+('ISSUE SCORE from EIKON'!CM265*'WEIGHTED from Refinitive'!$B$10)+(4/5*'WEIGHTED from Refinitive'!$B$11*'ISSUE SCORE from EIKON'!DB265)+(4/5*'ISSUE SCORE from EIKON'!DQ265*'WEIGHTED from Refinitive'!$B$14)+('WEIGHTED from Refinitive'!$B$15*'ISSUE SCORE from EIKON'!EF265)+('ISSUE SCORE from EIKON'!EU265*'WEIGHTED from Refinitive'!$B$16)</f>
        <v>68.8789377289377</v>
      </c>
      <c r="L32" s="1">
        <f>('WEIGHTED from Refinitive'!$B$3*'ISSUE SCORE from EIKON'!Q265)+(2/3*'ISSUE SCORE from EIKON'!AF265*'WEIGHTED from Refinitive'!$B$4)+(3/5*'WEIGHTED from Refinitive'!$B$5*'ISSUE SCORE from EIKON'!AU265)+('ISSUE SCORE from EIKON'!BJ265*'WEIGHTED from Refinitive'!$B$8)+('WEIGHTED from Refinitive'!$B$9*'ISSUE SCORE from EIKON'!BY265)+('ISSUE SCORE from EIKON'!CN265*'WEIGHTED from Refinitive'!$B$10)+(4/5*'WEIGHTED from Refinitive'!$B$11*'ISSUE SCORE from EIKON'!DC265)+(4/5*'ISSUE SCORE from EIKON'!DR265*'WEIGHTED from Refinitive'!$B$14)+('WEIGHTED from Refinitive'!$B$15*'ISSUE SCORE from EIKON'!EG265)+('ISSUE SCORE from EIKON'!EV265*'WEIGHTED from Refinitive'!$B$16)</f>
        <v>67.27558479532162</v>
      </c>
      <c r="M32" s="1">
        <f>('WEIGHTED from Refinitive'!$B$3*'ISSUE SCORE from EIKON'!R265)+(2/3*'ISSUE SCORE from EIKON'!AG265*'WEIGHTED from Refinitive'!$B$4)+(3/5*'WEIGHTED from Refinitive'!$B$5*'ISSUE SCORE from EIKON'!AV265)+('ISSUE SCORE from EIKON'!BK265*'WEIGHTED from Refinitive'!$B$8)+('WEIGHTED from Refinitive'!$B$9*'ISSUE SCORE from EIKON'!BZ265)+('ISSUE SCORE from EIKON'!CO265*'WEIGHTED from Refinitive'!$B$10)+(4/5*'WEIGHTED from Refinitive'!$B$11*'ISSUE SCORE from EIKON'!DD265)+(4/5*'ISSUE SCORE from EIKON'!DS265*'WEIGHTED from Refinitive'!$B$14)+('WEIGHTED from Refinitive'!$B$15*'ISSUE SCORE from EIKON'!EH265)+('ISSUE SCORE from EIKON'!EW265*'WEIGHTED from Refinitive'!$B$16)</f>
        <v>58.601215053763426</v>
      </c>
      <c r="N32" s="1">
        <f>('WEIGHTED from Refinitive'!$B$3*'ISSUE SCORE from EIKON'!S265)+(2/3*'ISSUE SCORE from EIKON'!AH265*'WEIGHTED from Refinitive'!$B$4)+(3/5*'WEIGHTED from Refinitive'!$B$5*'ISSUE SCORE from EIKON'!AW265)+('ISSUE SCORE from EIKON'!BL265*'WEIGHTED from Refinitive'!$B$8)+('WEIGHTED from Refinitive'!$B$9*'ISSUE SCORE from EIKON'!CA265)+('ISSUE SCORE from EIKON'!CP265*'WEIGHTED from Refinitive'!$B$10)+(4/5*'WEIGHTED from Refinitive'!$B$11*'ISSUE SCORE from EIKON'!DE265)+(4/5*'ISSUE SCORE from EIKON'!DT265*'WEIGHTED from Refinitive'!$B$14)+('WEIGHTED from Refinitive'!$B$15*'ISSUE SCORE from EIKON'!EI265)+('ISSUE SCORE from EIKON'!EX265*'WEIGHTED from Refinitive'!$B$16)</f>
        <v>64.7986111111111</v>
      </c>
      <c r="O32" s="1">
        <f>('WEIGHTED from Refinitive'!$B$3*'ISSUE SCORE from EIKON'!T265)+(2/3*'ISSUE SCORE from EIKON'!AI265*'WEIGHTED from Refinitive'!$B$4)+(3/5*'WEIGHTED from Refinitive'!$B$5*'ISSUE SCORE from EIKON'!AX265)+('ISSUE SCORE from EIKON'!BM265*'WEIGHTED from Refinitive'!$B$8)+('WEIGHTED from Refinitive'!$B$9*'ISSUE SCORE from EIKON'!CB265)+('ISSUE SCORE from EIKON'!CQ265*'WEIGHTED from Refinitive'!$B$10)+(4/5*'WEIGHTED from Refinitive'!$B$11*'ISSUE SCORE from EIKON'!DF265)+(4/5*'ISSUE SCORE from EIKON'!DU265*'WEIGHTED from Refinitive'!$B$14)+('WEIGHTED from Refinitive'!$B$15*'ISSUE SCORE from EIKON'!EJ265)+('ISSUE SCORE from EIKON'!EY265*'WEIGHTED from Refinitive'!$B$16)</f>
        <v>51.041758578431349</v>
      </c>
      <c r="P32" s="1">
        <f>('WEIGHTED from Refinitive'!$B$3*'ISSUE SCORE from EIKON'!U265)+(2/3*'ISSUE SCORE from EIKON'!AJ265*'WEIGHTED from Refinitive'!$B$4)+(3/5*'WEIGHTED from Refinitive'!$B$5*'ISSUE SCORE from EIKON'!AY265)+('ISSUE SCORE from EIKON'!BN265*'WEIGHTED from Refinitive'!$B$8)+('WEIGHTED from Refinitive'!$B$9*'ISSUE SCORE from EIKON'!CC265)+('ISSUE SCORE from EIKON'!CR265*'WEIGHTED from Refinitive'!$B$10)+(4/5*'WEIGHTED from Refinitive'!$B$11*'ISSUE SCORE from EIKON'!DG265)+(4/5*'ISSUE SCORE from EIKON'!DV265*'WEIGHTED from Refinitive'!$B$14)+('WEIGHTED from Refinitive'!$B$15*'ISSUE SCORE from EIKON'!EK265)+('ISSUE SCORE from EIKON'!EZ265*'WEIGHTED from Refinitive'!$B$16)</f>
        <v>57.237808315715263</v>
      </c>
    </row>
    <row r="33" spans="1:16" ht="15">
      <c r="A33" s="1" t="s">
        <v>653</v>
      </c>
      <c r="B33" s="1">
        <f>('WEIGHTED from Refinitive'!$B$3*'ISSUE SCORE from EIKON'!G266)+(2/3*'ISSUE SCORE from EIKON'!V266*'WEIGHTED from Refinitive'!$B$4)+(3/5*'WEIGHTED from Refinitive'!$B$5*'ISSUE SCORE from EIKON'!AK266)+('ISSUE SCORE from EIKON'!AZ266*'WEIGHTED from Refinitive'!$B$8)+('WEIGHTED from Refinitive'!$B$9*'ISSUE SCORE from EIKON'!BO266)+('ISSUE SCORE from EIKON'!CD266*'WEIGHTED from Refinitive'!$B$10)+(4/5*'WEIGHTED from Refinitive'!$B$11*'ISSUE SCORE from EIKON'!CS266)+(4/5*'ISSUE SCORE from EIKON'!DH266*'WEIGHTED from Refinitive'!$B$14)+('WEIGHTED from Refinitive'!$B$15*'ISSUE SCORE from EIKON'!DW266)+('ISSUE SCORE from EIKON'!EL266*'WEIGHTED from Refinitive'!$B$16)</f>
        <v>66.638110191964529</v>
      </c>
      <c r="C33" s="1">
        <f>('WEIGHTED from Refinitive'!$B$3*'ISSUE SCORE from EIKON'!H266)+(2/3*'ISSUE SCORE from EIKON'!W266*'WEIGHTED from Refinitive'!$B$4)+(3/5*'WEIGHTED from Refinitive'!$B$5*'ISSUE SCORE from EIKON'!AL266)+('ISSUE SCORE from EIKON'!BA266*'WEIGHTED from Refinitive'!$B$8)+('WEIGHTED from Refinitive'!$B$9*'ISSUE SCORE from EIKON'!BP266)+('ISSUE SCORE from EIKON'!CE266*'WEIGHTED from Refinitive'!$B$10)+(4/5*'WEIGHTED from Refinitive'!$B$11*'ISSUE SCORE from EIKON'!CT266)+(4/5*'ISSUE SCORE from EIKON'!DI266*'WEIGHTED from Refinitive'!$B$14)+('WEIGHTED from Refinitive'!$B$15*'ISSUE SCORE from EIKON'!DX266)+('ISSUE SCORE from EIKON'!EM266*'WEIGHTED from Refinitive'!$B$16)</f>
        <v>65.541544753658471</v>
      </c>
      <c r="D33" s="1">
        <f>('WEIGHTED from Refinitive'!$B$3*'ISSUE SCORE from EIKON'!I266)+(2/3*'ISSUE SCORE from EIKON'!X266*'WEIGHTED from Refinitive'!$B$4)+(3/5*'WEIGHTED from Refinitive'!$B$5*'ISSUE SCORE from EIKON'!AM266)+('ISSUE SCORE from EIKON'!BB266*'WEIGHTED from Refinitive'!$B$8)+('WEIGHTED from Refinitive'!$B$9*'ISSUE SCORE from EIKON'!BQ266)+('ISSUE SCORE from EIKON'!CF266*'WEIGHTED from Refinitive'!$B$10)+(4/5*'WEIGHTED from Refinitive'!$B$11*'ISSUE SCORE from EIKON'!CU266)+(4/5*'ISSUE SCORE from EIKON'!DJ266*'WEIGHTED from Refinitive'!$B$14)+('WEIGHTED from Refinitive'!$B$15*'ISSUE SCORE from EIKON'!DY266)+('ISSUE SCORE from EIKON'!EN266*'WEIGHTED from Refinitive'!$B$16)</f>
        <v>61.268345439808336</v>
      </c>
      <c r="E33" s="1">
        <f>('WEIGHTED from Refinitive'!$B$3*'ISSUE SCORE from EIKON'!J266)+(2/3*'ISSUE SCORE from EIKON'!Y266*'WEIGHTED from Refinitive'!$B$4)+(3/5*'WEIGHTED from Refinitive'!$B$5*'ISSUE SCORE from EIKON'!AN266)+('ISSUE SCORE from EIKON'!BC266*'WEIGHTED from Refinitive'!$B$8)+('WEIGHTED from Refinitive'!$B$9*'ISSUE SCORE from EIKON'!BR266)+('ISSUE SCORE from EIKON'!CG266*'WEIGHTED from Refinitive'!$B$10)+(4/5*'WEIGHTED from Refinitive'!$B$11*'ISSUE SCORE from EIKON'!CV266)+(4/5*'ISSUE SCORE from EIKON'!DK266*'WEIGHTED from Refinitive'!$B$14)+('WEIGHTED from Refinitive'!$B$15*'ISSUE SCORE from EIKON'!DZ266)+('ISSUE SCORE from EIKON'!EO266*'WEIGHTED from Refinitive'!$B$16)</f>
        <v>55.513744880850119</v>
      </c>
      <c r="F33" s="1">
        <f>('WEIGHTED from Refinitive'!$B$3*'ISSUE SCORE from EIKON'!K266)+(2/3*'ISSUE SCORE from EIKON'!Z266*'WEIGHTED from Refinitive'!$B$4)+(3/5*'WEIGHTED from Refinitive'!$B$5*'ISSUE SCORE from EIKON'!AO266)+('ISSUE SCORE from EIKON'!BD266*'WEIGHTED from Refinitive'!$B$8)+('WEIGHTED from Refinitive'!$B$9*'ISSUE SCORE from EIKON'!BS266)+('ISSUE SCORE from EIKON'!CH266*'WEIGHTED from Refinitive'!$B$10)+(4/5*'WEIGHTED from Refinitive'!$B$11*'ISSUE SCORE from EIKON'!CW266)+(4/5*'ISSUE SCORE from EIKON'!DL266*'WEIGHTED from Refinitive'!$B$14)+('WEIGHTED from Refinitive'!$B$15*'ISSUE SCORE from EIKON'!EA266)+('ISSUE SCORE from EIKON'!EP266*'WEIGHTED from Refinitive'!$B$16)</f>
        <v>54.394473955818121</v>
      </c>
      <c r="G33" s="1">
        <f>('WEIGHTED from Refinitive'!$B$3*'ISSUE SCORE from EIKON'!L266)+(2/3*'ISSUE SCORE from EIKON'!AA266*'WEIGHTED from Refinitive'!$B$4)+(3/5*'WEIGHTED from Refinitive'!$B$5*'ISSUE SCORE from EIKON'!AP266)+('ISSUE SCORE from EIKON'!BE266*'WEIGHTED from Refinitive'!$B$8)+('WEIGHTED from Refinitive'!$B$9*'ISSUE SCORE from EIKON'!BT266)+('ISSUE SCORE from EIKON'!CI266*'WEIGHTED from Refinitive'!$B$10)+(4/5*'WEIGHTED from Refinitive'!$B$11*'ISSUE SCORE from EIKON'!CX266)+(4/5*'ISSUE SCORE from EIKON'!DM266*'WEIGHTED from Refinitive'!$B$14)+('WEIGHTED from Refinitive'!$B$15*'ISSUE SCORE from EIKON'!EB266)+('ISSUE SCORE from EIKON'!EQ266*'WEIGHTED from Refinitive'!$B$16)</f>
        <v>55.61211180847274</v>
      </c>
      <c r="H33" s="1">
        <f>('WEIGHTED from Refinitive'!$B$3*'ISSUE SCORE from EIKON'!M266)+(2/3*'ISSUE SCORE from EIKON'!AB266*'WEIGHTED from Refinitive'!$B$4)+(3/5*'WEIGHTED from Refinitive'!$B$5*'ISSUE SCORE from EIKON'!AQ266)+('ISSUE SCORE from EIKON'!BF266*'WEIGHTED from Refinitive'!$B$8)+('WEIGHTED from Refinitive'!$B$9*'ISSUE SCORE from EIKON'!BU266)+('ISSUE SCORE from EIKON'!CJ266*'WEIGHTED from Refinitive'!$B$10)+(4/5*'WEIGHTED from Refinitive'!$B$11*'ISSUE SCORE from EIKON'!CY266)+(4/5*'ISSUE SCORE from EIKON'!DN266*'WEIGHTED from Refinitive'!$B$14)+('WEIGHTED from Refinitive'!$B$15*'ISSUE SCORE from EIKON'!EC266)+('ISSUE SCORE from EIKON'!ER266*'WEIGHTED from Refinitive'!$B$16)</f>
        <v>55.13874089253185</v>
      </c>
      <c r="I33" s="1">
        <f>('WEIGHTED from Refinitive'!$B$3*'ISSUE SCORE from EIKON'!N266)+(2/3*'ISSUE SCORE from EIKON'!AC266*'WEIGHTED from Refinitive'!$B$4)+(3/5*'WEIGHTED from Refinitive'!$B$5*'ISSUE SCORE from EIKON'!AR266)+('ISSUE SCORE from EIKON'!BG266*'WEIGHTED from Refinitive'!$B$8)+('WEIGHTED from Refinitive'!$B$9*'ISSUE SCORE from EIKON'!BV266)+('ISSUE SCORE from EIKON'!CK266*'WEIGHTED from Refinitive'!$B$10)+(4/5*'WEIGHTED from Refinitive'!$B$11*'ISSUE SCORE from EIKON'!CZ266)+(4/5*'ISSUE SCORE from EIKON'!DO266*'WEIGHTED from Refinitive'!$B$14)+('WEIGHTED from Refinitive'!$B$15*'ISSUE SCORE from EIKON'!ED266)+('ISSUE SCORE from EIKON'!ES266*'WEIGHTED from Refinitive'!$B$16)</f>
        <v>38.111897532292232</v>
      </c>
      <c r="J33" s="1">
        <f>('WEIGHTED from Refinitive'!$B$3*'ISSUE SCORE from EIKON'!O266)+(2/3*'ISSUE SCORE from EIKON'!AD266*'WEIGHTED from Refinitive'!$B$4)+(3/5*'WEIGHTED from Refinitive'!$B$5*'ISSUE SCORE from EIKON'!AS266)+('ISSUE SCORE from EIKON'!BH266*'WEIGHTED from Refinitive'!$B$8)+('WEIGHTED from Refinitive'!$B$9*'ISSUE SCORE from EIKON'!BW266)+('ISSUE SCORE from EIKON'!CL266*'WEIGHTED from Refinitive'!$B$10)+(4/5*'WEIGHTED from Refinitive'!$B$11*'ISSUE SCORE from EIKON'!DA266)+(4/5*'ISSUE SCORE from EIKON'!DP266*'WEIGHTED from Refinitive'!$B$14)+('WEIGHTED from Refinitive'!$B$15*'ISSUE SCORE from EIKON'!EE266)+('ISSUE SCORE from EIKON'!ET266*'WEIGHTED from Refinitive'!$B$16)</f>
        <v>40.380620838726557</v>
      </c>
      <c r="K33" s="1">
        <f>('WEIGHTED from Refinitive'!$B$3*'ISSUE SCORE from EIKON'!P266)+(2/3*'ISSUE SCORE from EIKON'!AE266*'WEIGHTED from Refinitive'!$B$4)+(3/5*'WEIGHTED from Refinitive'!$B$5*'ISSUE SCORE from EIKON'!AT266)+('ISSUE SCORE from EIKON'!BI266*'WEIGHTED from Refinitive'!$B$8)+('WEIGHTED from Refinitive'!$B$9*'ISSUE SCORE from EIKON'!BX266)+('ISSUE SCORE from EIKON'!CM266*'WEIGHTED from Refinitive'!$B$10)+(4/5*'WEIGHTED from Refinitive'!$B$11*'ISSUE SCORE from EIKON'!DB266)+(4/5*'ISSUE SCORE from EIKON'!DQ266*'WEIGHTED from Refinitive'!$B$14)+('WEIGHTED from Refinitive'!$B$15*'ISSUE SCORE from EIKON'!EF266)+('ISSUE SCORE from EIKON'!EU266*'WEIGHTED from Refinitive'!$B$16)</f>
        <v>38.746551387260638</v>
      </c>
      <c r="L33" s="1">
        <f>('WEIGHTED from Refinitive'!$B$3*'ISSUE SCORE from EIKON'!Q266)+(2/3*'ISSUE SCORE from EIKON'!AF266*'WEIGHTED from Refinitive'!$B$4)+(3/5*'WEIGHTED from Refinitive'!$B$5*'ISSUE SCORE from EIKON'!AU266)+('ISSUE SCORE from EIKON'!BJ266*'WEIGHTED from Refinitive'!$B$8)+('WEIGHTED from Refinitive'!$B$9*'ISSUE SCORE from EIKON'!BY266)+('ISSUE SCORE from EIKON'!CN266*'WEIGHTED from Refinitive'!$B$10)+(4/5*'WEIGHTED from Refinitive'!$B$11*'ISSUE SCORE from EIKON'!DC266)+(4/5*'ISSUE SCORE from EIKON'!DR266*'WEIGHTED from Refinitive'!$B$14)+('WEIGHTED from Refinitive'!$B$15*'ISSUE SCORE from EIKON'!EG266)+('ISSUE SCORE from EIKON'!EV266*'WEIGHTED from Refinitive'!$B$16)</f>
        <v>28.944678100418869</v>
      </c>
      <c r="M33" s="1">
        <f>('WEIGHTED from Refinitive'!$B$3*'ISSUE SCORE from EIKON'!R266)+(2/3*'ISSUE SCORE from EIKON'!AG266*'WEIGHTED from Refinitive'!$B$4)+(3/5*'WEIGHTED from Refinitive'!$B$5*'ISSUE SCORE from EIKON'!AV266)+('ISSUE SCORE from EIKON'!BK266*'WEIGHTED from Refinitive'!$B$8)+('WEIGHTED from Refinitive'!$B$9*'ISSUE SCORE from EIKON'!BZ266)+('ISSUE SCORE from EIKON'!CO266*'WEIGHTED from Refinitive'!$B$10)+(4/5*'WEIGHTED from Refinitive'!$B$11*'ISSUE SCORE from EIKON'!DD266)+(4/5*'ISSUE SCORE from EIKON'!DS266*'WEIGHTED from Refinitive'!$B$14)+('WEIGHTED from Refinitive'!$B$15*'ISSUE SCORE from EIKON'!EH266)+('ISSUE SCORE from EIKON'!EW266*'WEIGHTED from Refinitive'!$B$16)</f>
        <v>41.003479437229423</v>
      </c>
      <c r="N33" s="1">
        <f>('WEIGHTED from Refinitive'!$B$3*'ISSUE SCORE from EIKON'!S266)+(2/3*'ISSUE SCORE from EIKON'!AH266*'WEIGHTED from Refinitive'!$B$4)+(3/5*'WEIGHTED from Refinitive'!$B$5*'ISSUE SCORE from EIKON'!AW266)+('ISSUE SCORE from EIKON'!BL266*'WEIGHTED from Refinitive'!$B$8)+('WEIGHTED from Refinitive'!$B$9*'ISSUE SCORE from EIKON'!CA266)+('ISSUE SCORE from EIKON'!CP266*'WEIGHTED from Refinitive'!$B$10)+(4/5*'WEIGHTED from Refinitive'!$B$11*'ISSUE SCORE from EIKON'!DE266)+(4/5*'ISSUE SCORE from EIKON'!DT266*'WEIGHTED from Refinitive'!$B$14)+('WEIGHTED from Refinitive'!$B$15*'ISSUE SCORE from EIKON'!EI266)+('ISSUE SCORE from EIKON'!EX266*'WEIGHTED from Refinitive'!$B$16)</f>
        <v>47.071511736825322</v>
      </c>
      <c r="O33" s="1">
        <f>('WEIGHTED from Refinitive'!$B$3*'ISSUE SCORE from EIKON'!T266)+(2/3*'ISSUE SCORE from EIKON'!AI266*'WEIGHTED from Refinitive'!$B$4)+(3/5*'WEIGHTED from Refinitive'!$B$5*'ISSUE SCORE from EIKON'!AX266)+('ISSUE SCORE from EIKON'!BM266*'WEIGHTED from Refinitive'!$B$8)+('WEIGHTED from Refinitive'!$B$9*'ISSUE SCORE from EIKON'!CB266)+('ISSUE SCORE from EIKON'!CQ266*'WEIGHTED from Refinitive'!$B$10)+(4/5*'WEIGHTED from Refinitive'!$B$11*'ISSUE SCORE from EIKON'!DF266)+(4/5*'ISSUE SCORE from EIKON'!DU266*'WEIGHTED from Refinitive'!$B$14)+('WEIGHTED from Refinitive'!$B$15*'ISSUE SCORE from EIKON'!EJ266)+('ISSUE SCORE from EIKON'!EY266*'WEIGHTED from Refinitive'!$B$16)</f>
        <v>37.059076784797099</v>
      </c>
      <c r="P33" s="1">
        <f>('WEIGHTED from Refinitive'!$B$3*'ISSUE SCORE from EIKON'!U266)+(2/3*'ISSUE SCORE from EIKON'!AJ266*'WEIGHTED from Refinitive'!$B$4)+(3/5*'WEIGHTED from Refinitive'!$B$5*'ISSUE SCORE from EIKON'!AY266)+('ISSUE SCORE from EIKON'!BN266*'WEIGHTED from Refinitive'!$B$8)+('WEIGHTED from Refinitive'!$B$9*'ISSUE SCORE from EIKON'!CC266)+('ISSUE SCORE from EIKON'!CR266*'WEIGHTED from Refinitive'!$B$10)+(4/5*'WEIGHTED from Refinitive'!$B$11*'ISSUE SCORE from EIKON'!DG266)+(4/5*'ISSUE SCORE from EIKON'!DV266*'WEIGHTED from Refinitive'!$B$14)+('WEIGHTED from Refinitive'!$B$15*'ISSUE SCORE from EIKON'!EK266)+('ISSUE SCORE from EIKON'!EZ266*'WEIGHTED from Refinitive'!$B$16)</f>
        <v>31.979079254079213</v>
      </c>
    </row>
    <row r="34" spans="1:16" ht="15">
      <c r="A34" s="1" t="s">
        <v>791</v>
      </c>
      <c r="B34" s="1">
        <f>('WEIGHTED from Refinitive'!$B$3*'ISSUE SCORE from EIKON'!G267)+(2/3*'ISSUE SCORE from EIKON'!V267*'WEIGHTED from Refinitive'!$B$4)+(3/5*'WEIGHTED from Refinitive'!$B$5*'ISSUE SCORE from EIKON'!AK267)+('ISSUE SCORE from EIKON'!AZ267*'WEIGHTED from Refinitive'!$B$8)+('WEIGHTED from Refinitive'!$B$9*'ISSUE SCORE from EIKON'!BO267)+('ISSUE SCORE from EIKON'!CD267*'WEIGHTED from Refinitive'!$B$10)+(4/5*'WEIGHTED from Refinitive'!$B$11*'ISSUE SCORE from EIKON'!CS267)+(4/5*'ISSUE SCORE from EIKON'!DH267*'WEIGHTED from Refinitive'!$B$14)+('WEIGHTED from Refinitive'!$B$15*'ISSUE SCORE from EIKON'!DW267)+('ISSUE SCORE from EIKON'!EL267*'WEIGHTED from Refinitive'!$B$16)</f>
        <v>54.67032084568671</v>
      </c>
      <c r="C34" s="1">
        <f>('WEIGHTED from Refinitive'!$B$3*'ISSUE SCORE from EIKON'!H267)+(2/3*'ISSUE SCORE from EIKON'!W267*'WEIGHTED from Refinitive'!$B$4)+(3/5*'WEIGHTED from Refinitive'!$B$5*'ISSUE SCORE from EIKON'!AL267)+('ISSUE SCORE from EIKON'!BA267*'WEIGHTED from Refinitive'!$B$8)+('WEIGHTED from Refinitive'!$B$9*'ISSUE SCORE from EIKON'!BP267)+('ISSUE SCORE from EIKON'!CE267*'WEIGHTED from Refinitive'!$B$10)+(4/5*'WEIGHTED from Refinitive'!$B$11*'ISSUE SCORE from EIKON'!CT267)+(4/5*'ISSUE SCORE from EIKON'!DI267*'WEIGHTED from Refinitive'!$B$14)+('WEIGHTED from Refinitive'!$B$15*'ISSUE SCORE from EIKON'!DX267)+('ISSUE SCORE from EIKON'!EM267*'WEIGHTED from Refinitive'!$B$16)</f>
        <v>64.125735783913569</v>
      </c>
      <c r="D34" s="1">
        <f>('WEIGHTED from Refinitive'!$B$3*'ISSUE SCORE from EIKON'!I267)+(2/3*'ISSUE SCORE from EIKON'!X267*'WEIGHTED from Refinitive'!$B$4)+(3/5*'WEIGHTED from Refinitive'!$B$5*'ISSUE SCORE from EIKON'!AM267)+('ISSUE SCORE from EIKON'!BB267*'WEIGHTED from Refinitive'!$B$8)+('WEIGHTED from Refinitive'!$B$9*'ISSUE SCORE from EIKON'!BQ267)+('ISSUE SCORE from EIKON'!CF267*'WEIGHTED from Refinitive'!$B$10)+(4/5*'WEIGHTED from Refinitive'!$B$11*'ISSUE SCORE from EIKON'!CU267)+(4/5*'ISSUE SCORE from EIKON'!DJ267*'WEIGHTED from Refinitive'!$B$14)+('WEIGHTED from Refinitive'!$B$15*'ISSUE SCORE from EIKON'!DY267)+('ISSUE SCORE from EIKON'!EN267*'WEIGHTED from Refinitive'!$B$16)</f>
        <v>57.684925127176292</v>
      </c>
      <c r="E34" s="1">
        <f>('WEIGHTED from Refinitive'!$B$3*'ISSUE SCORE from EIKON'!J267)+(2/3*'ISSUE SCORE from EIKON'!Y267*'WEIGHTED from Refinitive'!$B$4)+(3/5*'WEIGHTED from Refinitive'!$B$5*'ISSUE SCORE from EIKON'!AN267)+('ISSUE SCORE from EIKON'!BC267*'WEIGHTED from Refinitive'!$B$8)+('WEIGHTED from Refinitive'!$B$9*'ISSUE SCORE from EIKON'!BR267)+('ISSUE SCORE from EIKON'!CG267*'WEIGHTED from Refinitive'!$B$10)+(4/5*'WEIGHTED from Refinitive'!$B$11*'ISSUE SCORE from EIKON'!CV267)+(4/5*'ISSUE SCORE from EIKON'!DK267*'WEIGHTED from Refinitive'!$B$14)+('WEIGHTED from Refinitive'!$B$15*'ISSUE SCORE from EIKON'!DZ267)+('ISSUE SCORE from EIKON'!EO267*'WEIGHTED from Refinitive'!$B$16)</f>
        <v>59.562536673437101</v>
      </c>
      <c r="F34" s="1">
        <f>('WEIGHTED from Refinitive'!$B$3*'ISSUE SCORE from EIKON'!K267)+(2/3*'ISSUE SCORE from EIKON'!Z267*'WEIGHTED from Refinitive'!$B$4)+(3/5*'WEIGHTED from Refinitive'!$B$5*'ISSUE SCORE from EIKON'!AO267)+('ISSUE SCORE from EIKON'!BD267*'WEIGHTED from Refinitive'!$B$8)+('WEIGHTED from Refinitive'!$B$9*'ISSUE SCORE from EIKON'!BS267)+('ISSUE SCORE from EIKON'!CH267*'WEIGHTED from Refinitive'!$B$10)+(4/5*'WEIGHTED from Refinitive'!$B$11*'ISSUE SCORE from EIKON'!CW267)+(4/5*'ISSUE SCORE from EIKON'!DL267*'WEIGHTED from Refinitive'!$B$14)+('WEIGHTED from Refinitive'!$B$15*'ISSUE SCORE from EIKON'!EA267)+('ISSUE SCORE from EIKON'!EP267*'WEIGHTED from Refinitive'!$B$16)</f>
        <v>52.602630702630677</v>
      </c>
      <c r="G34" s="1">
        <f>('WEIGHTED from Refinitive'!$B$3*'ISSUE SCORE from EIKON'!L267)+(2/3*'ISSUE SCORE from EIKON'!AA267*'WEIGHTED from Refinitive'!$B$4)+(3/5*'WEIGHTED from Refinitive'!$B$5*'ISSUE SCORE from EIKON'!AP267)+('ISSUE SCORE from EIKON'!BE267*'WEIGHTED from Refinitive'!$B$8)+('WEIGHTED from Refinitive'!$B$9*'ISSUE SCORE from EIKON'!BT267)+('ISSUE SCORE from EIKON'!CI267*'WEIGHTED from Refinitive'!$B$10)+(4/5*'WEIGHTED from Refinitive'!$B$11*'ISSUE SCORE from EIKON'!CX267)+(4/5*'ISSUE SCORE from EIKON'!DM267*'WEIGHTED from Refinitive'!$B$14)+('WEIGHTED from Refinitive'!$B$15*'ISSUE SCORE from EIKON'!EB267)+('ISSUE SCORE from EIKON'!EQ267*'WEIGHTED from Refinitive'!$B$16)</f>
        <v>51.478031070584223</v>
      </c>
      <c r="H34" s="1">
        <f>('WEIGHTED from Refinitive'!$B$3*'ISSUE SCORE from EIKON'!M267)+(2/3*'ISSUE SCORE from EIKON'!AB267*'WEIGHTED from Refinitive'!$B$4)+(3/5*'WEIGHTED from Refinitive'!$B$5*'ISSUE SCORE from EIKON'!AQ267)+('ISSUE SCORE from EIKON'!BF267*'WEIGHTED from Refinitive'!$B$8)+('WEIGHTED from Refinitive'!$B$9*'ISSUE SCORE from EIKON'!BU267)+('ISSUE SCORE from EIKON'!CJ267*'WEIGHTED from Refinitive'!$B$10)+(4/5*'WEIGHTED from Refinitive'!$B$11*'ISSUE SCORE from EIKON'!CY267)+(4/5*'ISSUE SCORE from EIKON'!DN267*'WEIGHTED from Refinitive'!$B$14)+('WEIGHTED from Refinitive'!$B$15*'ISSUE SCORE from EIKON'!EC267)+('ISSUE SCORE from EIKON'!ER267*'WEIGHTED from Refinitive'!$B$16)</f>
        <v>48.750005709717911</v>
      </c>
      <c r="I34" s="1">
        <f>('WEIGHTED from Refinitive'!$B$3*'ISSUE SCORE from EIKON'!N267)+(2/3*'ISSUE SCORE from EIKON'!AC267*'WEIGHTED from Refinitive'!$B$4)+(3/5*'WEIGHTED from Refinitive'!$B$5*'ISSUE SCORE from EIKON'!AR267)+('ISSUE SCORE from EIKON'!BG267*'WEIGHTED from Refinitive'!$B$8)+('WEIGHTED from Refinitive'!$B$9*'ISSUE SCORE from EIKON'!BV267)+('ISSUE SCORE from EIKON'!CK267*'WEIGHTED from Refinitive'!$B$10)+(4/5*'WEIGHTED from Refinitive'!$B$11*'ISSUE SCORE from EIKON'!CZ267)+(4/5*'ISSUE SCORE from EIKON'!DO267*'WEIGHTED from Refinitive'!$B$14)+('WEIGHTED from Refinitive'!$B$15*'ISSUE SCORE from EIKON'!ED267)+('ISSUE SCORE from EIKON'!ES267*'WEIGHTED from Refinitive'!$B$16)</f>
        <v>49.475119535519084</v>
      </c>
      <c r="J34" s="1">
        <f>('WEIGHTED from Refinitive'!$B$3*'ISSUE SCORE from EIKON'!O267)+(2/3*'ISSUE SCORE from EIKON'!AD267*'WEIGHTED from Refinitive'!$B$4)+(3/5*'WEIGHTED from Refinitive'!$B$5*'ISSUE SCORE from EIKON'!AS267)+('ISSUE SCORE from EIKON'!BH267*'WEIGHTED from Refinitive'!$B$8)+('WEIGHTED from Refinitive'!$B$9*'ISSUE SCORE from EIKON'!BW267)+('ISSUE SCORE from EIKON'!CL267*'WEIGHTED from Refinitive'!$B$10)+(4/5*'WEIGHTED from Refinitive'!$B$11*'ISSUE SCORE from EIKON'!DA267)+(4/5*'ISSUE SCORE from EIKON'!DP267*'WEIGHTED from Refinitive'!$B$14)+('WEIGHTED from Refinitive'!$B$15*'ISSUE SCORE from EIKON'!EE267)+('ISSUE SCORE from EIKON'!ET267*'WEIGHTED from Refinitive'!$B$16)</f>
        <v>49.427800269905525</v>
      </c>
      <c r="K34" s="1">
        <f>('WEIGHTED from Refinitive'!$B$3*'ISSUE SCORE from EIKON'!P267)+(2/3*'ISSUE SCORE from EIKON'!AE267*'WEIGHTED from Refinitive'!$B$4)+(3/5*'WEIGHTED from Refinitive'!$B$5*'ISSUE SCORE from EIKON'!AT267)+('ISSUE SCORE from EIKON'!BI267*'WEIGHTED from Refinitive'!$B$8)+('WEIGHTED from Refinitive'!$B$9*'ISSUE SCORE from EIKON'!BX267)+('ISSUE SCORE from EIKON'!CM267*'WEIGHTED from Refinitive'!$B$10)+(4/5*'WEIGHTED from Refinitive'!$B$11*'ISSUE SCORE from EIKON'!DB267)+(4/5*'ISSUE SCORE from EIKON'!DQ267*'WEIGHTED from Refinitive'!$B$14)+('WEIGHTED from Refinitive'!$B$15*'ISSUE SCORE from EIKON'!EF267)+('ISSUE SCORE from EIKON'!EU267*'WEIGHTED from Refinitive'!$B$16)</f>
        <v>48.051240484144785</v>
      </c>
      <c r="L34" s="1">
        <f>('WEIGHTED from Refinitive'!$B$3*'ISSUE SCORE from EIKON'!Q267)+(2/3*'ISSUE SCORE from EIKON'!AF267*'WEIGHTED from Refinitive'!$B$4)+(3/5*'WEIGHTED from Refinitive'!$B$5*'ISSUE SCORE from EIKON'!AU267)+('ISSUE SCORE from EIKON'!BJ267*'WEIGHTED from Refinitive'!$B$8)+('WEIGHTED from Refinitive'!$B$9*'ISSUE SCORE from EIKON'!BY267)+('ISSUE SCORE from EIKON'!CN267*'WEIGHTED from Refinitive'!$B$10)+(4/5*'WEIGHTED from Refinitive'!$B$11*'ISSUE SCORE from EIKON'!DC267)+(4/5*'ISSUE SCORE from EIKON'!DR267*'WEIGHTED from Refinitive'!$B$14)+('WEIGHTED from Refinitive'!$B$15*'ISSUE SCORE from EIKON'!EG267)+('ISSUE SCORE from EIKON'!EV267*'WEIGHTED from Refinitive'!$B$16)</f>
        <v>49.383458612049701</v>
      </c>
      <c r="M34" s="1">
        <f>('WEIGHTED from Refinitive'!$B$3*'ISSUE SCORE from EIKON'!R267)+(2/3*'ISSUE SCORE from EIKON'!AG267*'WEIGHTED from Refinitive'!$B$4)+(3/5*'WEIGHTED from Refinitive'!$B$5*'ISSUE SCORE from EIKON'!AV267)+('ISSUE SCORE from EIKON'!BK267*'WEIGHTED from Refinitive'!$B$8)+('WEIGHTED from Refinitive'!$B$9*'ISSUE SCORE from EIKON'!BZ267)+('ISSUE SCORE from EIKON'!CO267*'WEIGHTED from Refinitive'!$B$10)+(4/5*'WEIGHTED from Refinitive'!$B$11*'ISSUE SCORE from EIKON'!DD267)+(4/5*'ISSUE SCORE from EIKON'!DS267*'WEIGHTED from Refinitive'!$B$14)+('WEIGHTED from Refinitive'!$B$15*'ISSUE SCORE from EIKON'!EH267)+('ISSUE SCORE from EIKON'!EW267*'WEIGHTED from Refinitive'!$B$16)</f>
        <v>41.327021863723168</v>
      </c>
      <c r="N34" s="1">
        <f>('WEIGHTED from Refinitive'!$B$3*'ISSUE SCORE from EIKON'!S267)+(2/3*'ISSUE SCORE from EIKON'!AH267*'WEIGHTED from Refinitive'!$B$4)+(3/5*'WEIGHTED from Refinitive'!$B$5*'ISSUE SCORE from EIKON'!AW267)+('ISSUE SCORE from EIKON'!BL267*'WEIGHTED from Refinitive'!$B$8)+('WEIGHTED from Refinitive'!$B$9*'ISSUE SCORE from EIKON'!CA267)+('ISSUE SCORE from EIKON'!CP267*'WEIGHTED from Refinitive'!$B$10)+(4/5*'WEIGHTED from Refinitive'!$B$11*'ISSUE SCORE from EIKON'!DE267)+(4/5*'ISSUE SCORE from EIKON'!DT267*'WEIGHTED from Refinitive'!$B$14)+('WEIGHTED from Refinitive'!$B$15*'ISSUE SCORE from EIKON'!EI267)+('ISSUE SCORE from EIKON'!EX267*'WEIGHTED from Refinitive'!$B$16)</f>
        <v>24.156320346320317</v>
      </c>
      <c r="O34" s="1">
        <f>('WEIGHTED from Refinitive'!$B$3*'ISSUE SCORE from EIKON'!T267)+(2/3*'ISSUE SCORE from EIKON'!AI267*'WEIGHTED from Refinitive'!$B$4)+(3/5*'WEIGHTED from Refinitive'!$B$5*'ISSUE SCORE from EIKON'!AX267)+('ISSUE SCORE from EIKON'!BM267*'WEIGHTED from Refinitive'!$B$8)+('WEIGHTED from Refinitive'!$B$9*'ISSUE SCORE from EIKON'!CB267)+('ISSUE SCORE from EIKON'!CQ267*'WEIGHTED from Refinitive'!$B$10)+(4/5*'WEIGHTED from Refinitive'!$B$11*'ISSUE SCORE from EIKON'!DF267)+(4/5*'ISSUE SCORE from EIKON'!DU267*'WEIGHTED from Refinitive'!$B$14)+('WEIGHTED from Refinitive'!$B$15*'ISSUE SCORE from EIKON'!EJ267)+('ISSUE SCORE from EIKON'!EY267*'WEIGHTED from Refinitive'!$B$16)</f>
        <v>31.165723123613848</v>
      </c>
      <c r="P34" s="1">
        <f>('WEIGHTED from Refinitive'!$B$3*'ISSUE SCORE from EIKON'!U267)+(2/3*'ISSUE SCORE from EIKON'!AJ267*'WEIGHTED from Refinitive'!$B$4)+(3/5*'WEIGHTED from Refinitive'!$B$5*'ISSUE SCORE from EIKON'!AY267)+('ISSUE SCORE from EIKON'!BN267*'WEIGHTED from Refinitive'!$B$8)+('WEIGHTED from Refinitive'!$B$9*'ISSUE SCORE from EIKON'!CC267)+('ISSUE SCORE from EIKON'!CR267*'WEIGHTED from Refinitive'!$B$10)+(4/5*'WEIGHTED from Refinitive'!$B$11*'ISSUE SCORE from EIKON'!DG267)+(4/5*'ISSUE SCORE from EIKON'!DV267*'WEIGHTED from Refinitive'!$B$14)+('WEIGHTED from Refinitive'!$B$15*'ISSUE SCORE from EIKON'!EK267)+('ISSUE SCORE from EIKON'!EZ267*'WEIGHTED from Refinitive'!$B$16)</f>
        <v>36.94531073446327</v>
      </c>
    </row>
    <row r="35" spans="1:16" ht="15">
      <c r="A35" s="1" t="s">
        <v>711</v>
      </c>
      <c r="B35" s="1">
        <f>('WEIGHTED from Refinitive'!$B$3*'ISSUE SCORE from EIKON'!G268)+(2/3*'ISSUE SCORE from EIKON'!V268*'WEIGHTED from Refinitive'!$B$4)+(3/5*'WEIGHTED from Refinitive'!$B$5*'ISSUE SCORE from EIKON'!AK268)+('ISSUE SCORE from EIKON'!AZ268*'WEIGHTED from Refinitive'!$B$8)+('WEIGHTED from Refinitive'!$B$9*'ISSUE SCORE from EIKON'!BO268)+('ISSUE SCORE from EIKON'!CD268*'WEIGHTED from Refinitive'!$B$10)+(4/5*'WEIGHTED from Refinitive'!$B$11*'ISSUE SCORE from EIKON'!CS268)+(4/5*'ISSUE SCORE from EIKON'!DH268*'WEIGHTED from Refinitive'!$B$14)+('WEIGHTED from Refinitive'!$B$15*'ISSUE SCORE from EIKON'!DW268)+('ISSUE SCORE from EIKON'!EL268*'WEIGHTED from Refinitive'!$B$16)</f>
        <v>53.231733086652582</v>
      </c>
      <c r="C35" s="1">
        <f>('WEIGHTED from Refinitive'!$B$3*'ISSUE SCORE from EIKON'!H268)+(2/3*'ISSUE SCORE from EIKON'!W268*'WEIGHTED from Refinitive'!$B$4)+(3/5*'WEIGHTED from Refinitive'!$B$5*'ISSUE SCORE from EIKON'!AL268)+('ISSUE SCORE from EIKON'!BA268*'WEIGHTED from Refinitive'!$B$8)+('WEIGHTED from Refinitive'!$B$9*'ISSUE SCORE from EIKON'!BP268)+('ISSUE SCORE from EIKON'!CE268*'WEIGHTED from Refinitive'!$B$10)+(4/5*'WEIGHTED from Refinitive'!$B$11*'ISSUE SCORE from EIKON'!CT268)+(4/5*'ISSUE SCORE from EIKON'!DI268*'WEIGHTED from Refinitive'!$B$14)+('WEIGHTED from Refinitive'!$B$15*'ISSUE SCORE from EIKON'!DX268)+('ISSUE SCORE from EIKON'!EM268*'WEIGHTED from Refinitive'!$B$16)</f>
        <v>56.635083936132297</v>
      </c>
      <c r="D35" s="1">
        <f>('WEIGHTED from Refinitive'!$B$3*'ISSUE SCORE from EIKON'!I268)+(2/3*'ISSUE SCORE from EIKON'!X268*'WEIGHTED from Refinitive'!$B$4)+(3/5*'WEIGHTED from Refinitive'!$B$5*'ISSUE SCORE from EIKON'!AM268)+('ISSUE SCORE from EIKON'!BB268*'WEIGHTED from Refinitive'!$B$8)+('WEIGHTED from Refinitive'!$B$9*'ISSUE SCORE from EIKON'!BQ268)+('ISSUE SCORE from EIKON'!CF268*'WEIGHTED from Refinitive'!$B$10)+(4/5*'WEIGHTED from Refinitive'!$B$11*'ISSUE SCORE from EIKON'!CU268)+(4/5*'ISSUE SCORE from EIKON'!DJ268*'WEIGHTED from Refinitive'!$B$14)+('WEIGHTED from Refinitive'!$B$15*'ISSUE SCORE from EIKON'!DY268)+('ISSUE SCORE from EIKON'!EN268*'WEIGHTED from Refinitive'!$B$16)</f>
        <v>50.888439601013971</v>
      </c>
      <c r="E35" s="1">
        <f>('WEIGHTED from Refinitive'!$B$3*'ISSUE SCORE from EIKON'!J268)+(2/3*'ISSUE SCORE from EIKON'!Y268*'WEIGHTED from Refinitive'!$B$4)+(3/5*'WEIGHTED from Refinitive'!$B$5*'ISSUE SCORE from EIKON'!AN268)+('ISSUE SCORE from EIKON'!BC268*'WEIGHTED from Refinitive'!$B$8)+('WEIGHTED from Refinitive'!$B$9*'ISSUE SCORE from EIKON'!BR268)+('ISSUE SCORE from EIKON'!CG268*'WEIGHTED from Refinitive'!$B$10)+(4/5*'WEIGHTED from Refinitive'!$B$11*'ISSUE SCORE from EIKON'!CV268)+(4/5*'ISSUE SCORE from EIKON'!DK268*'WEIGHTED from Refinitive'!$B$14)+('WEIGHTED from Refinitive'!$B$15*'ISSUE SCORE from EIKON'!DZ268)+('ISSUE SCORE from EIKON'!EO268*'WEIGHTED from Refinitive'!$B$16)</f>
        <v>51.766306193806152</v>
      </c>
      <c r="F35" s="1">
        <f>('WEIGHTED from Refinitive'!$B$3*'ISSUE SCORE from EIKON'!K268)+(2/3*'ISSUE SCORE from EIKON'!Z268*'WEIGHTED from Refinitive'!$B$4)+(3/5*'WEIGHTED from Refinitive'!$B$5*'ISSUE SCORE from EIKON'!AO268)+('ISSUE SCORE from EIKON'!BD268*'WEIGHTED from Refinitive'!$B$8)+('WEIGHTED from Refinitive'!$B$9*'ISSUE SCORE from EIKON'!BS268)+('ISSUE SCORE from EIKON'!CH268*'WEIGHTED from Refinitive'!$B$10)+(4/5*'WEIGHTED from Refinitive'!$B$11*'ISSUE SCORE from EIKON'!CW268)+(4/5*'ISSUE SCORE from EIKON'!DL268*'WEIGHTED from Refinitive'!$B$14)+('WEIGHTED from Refinitive'!$B$15*'ISSUE SCORE from EIKON'!EA268)+('ISSUE SCORE from EIKON'!EP268*'WEIGHTED from Refinitive'!$B$16)</f>
        <v>51.689384385065509</v>
      </c>
      <c r="G35" s="1">
        <f>('WEIGHTED from Refinitive'!$B$3*'ISSUE SCORE from EIKON'!L268)+(2/3*'ISSUE SCORE from EIKON'!AA268*'WEIGHTED from Refinitive'!$B$4)+(3/5*'WEIGHTED from Refinitive'!$B$5*'ISSUE SCORE from EIKON'!AP268)+('ISSUE SCORE from EIKON'!BE268*'WEIGHTED from Refinitive'!$B$8)+('WEIGHTED from Refinitive'!$B$9*'ISSUE SCORE from EIKON'!BT268)+('ISSUE SCORE from EIKON'!CI268*'WEIGHTED from Refinitive'!$B$10)+(4/5*'WEIGHTED from Refinitive'!$B$11*'ISSUE SCORE from EIKON'!CX268)+(4/5*'ISSUE SCORE from EIKON'!DM268*'WEIGHTED from Refinitive'!$B$14)+('WEIGHTED from Refinitive'!$B$15*'ISSUE SCORE from EIKON'!EB268)+('ISSUE SCORE from EIKON'!EQ268*'WEIGHTED from Refinitive'!$B$16)</f>
        <v>44.715337606180483</v>
      </c>
      <c r="H35" s="1">
        <f>('WEIGHTED from Refinitive'!$B$3*'ISSUE SCORE from EIKON'!M268)+(2/3*'ISSUE SCORE from EIKON'!AB268*'WEIGHTED from Refinitive'!$B$4)+(3/5*'WEIGHTED from Refinitive'!$B$5*'ISSUE SCORE from EIKON'!AQ268)+('ISSUE SCORE from EIKON'!BF268*'WEIGHTED from Refinitive'!$B$8)+('WEIGHTED from Refinitive'!$B$9*'ISSUE SCORE from EIKON'!BU268)+('ISSUE SCORE from EIKON'!CJ268*'WEIGHTED from Refinitive'!$B$10)+(4/5*'WEIGHTED from Refinitive'!$B$11*'ISSUE SCORE from EIKON'!CY268)+(4/5*'ISSUE SCORE from EIKON'!DN268*'WEIGHTED from Refinitive'!$B$14)+('WEIGHTED from Refinitive'!$B$15*'ISSUE SCORE from EIKON'!EC268)+('ISSUE SCORE from EIKON'!ER268*'WEIGHTED from Refinitive'!$B$16)</f>
        <v>46.364399543854731</v>
      </c>
      <c r="I35" s="1">
        <f>('WEIGHTED from Refinitive'!$B$3*'ISSUE SCORE from EIKON'!N268)+(2/3*'ISSUE SCORE from EIKON'!AC268*'WEIGHTED from Refinitive'!$B$4)+(3/5*'WEIGHTED from Refinitive'!$B$5*'ISSUE SCORE from EIKON'!AR268)+('ISSUE SCORE from EIKON'!BG268*'WEIGHTED from Refinitive'!$B$8)+('WEIGHTED from Refinitive'!$B$9*'ISSUE SCORE from EIKON'!BV268)+('ISSUE SCORE from EIKON'!CK268*'WEIGHTED from Refinitive'!$B$10)+(4/5*'WEIGHTED from Refinitive'!$B$11*'ISSUE SCORE from EIKON'!CZ268)+(4/5*'ISSUE SCORE from EIKON'!DO268*'WEIGHTED from Refinitive'!$B$14)+('WEIGHTED from Refinitive'!$B$15*'ISSUE SCORE from EIKON'!ED268)+('ISSUE SCORE from EIKON'!ES268*'WEIGHTED from Refinitive'!$B$16)</f>
        <v>43.868266039318648</v>
      </c>
      <c r="J35" s="1">
        <f>('WEIGHTED from Refinitive'!$B$3*'ISSUE SCORE from EIKON'!O268)+(2/3*'ISSUE SCORE from EIKON'!AD268*'WEIGHTED from Refinitive'!$B$4)+(3/5*'WEIGHTED from Refinitive'!$B$5*'ISSUE SCORE from EIKON'!AS268)+('ISSUE SCORE from EIKON'!BH268*'WEIGHTED from Refinitive'!$B$8)+('WEIGHTED from Refinitive'!$B$9*'ISSUE SCORE from EIKON'!BW268)+('ISSUE SCORE from EIKON'!CL268*'WEIGHTED from Refinitive'!$B$10)+(4/5*'WEIGHTED from Refinitive'!$B$11*'ISSUE SCORE from EIKON'!DA268)+(4/5*'ISSUE SCORE from EIKON'!DP268*'WEIGHTED from Refinitive'!$B$14)+('WEIGHTED from Refinitive'!$B$15*'ISSUE SCORE from EIKON'!EE268)+('ISSUE SCORE from EIKON'!ET268*'WEIGHTED from Refinitive'!$B$16)</f>
        <v>46.254631807145316</v>
      </c>
      <c r="K35" s="1">
        <f>('WEIGHTED from Refinitive'!$B$3*'ISSUE SCORE from EIKON'!P268)+(2/3*'ISSUE SCORE from EIKON'!AE268*'WEIGHTED from Refinitive'!$B$4)+(3/5*'WEIGHTED from Refinitive'!$B$5*'ISSUE SCORE from EIKON'!AT268)+('ISSUE SCORE from EIKON'!BI268*'WEIGHTED from Refinitive'!$B$8)+('WEIGHTED from Refinitive'!$B$9*'ISSUE SCORE from EIKON'!BX268)+('ISSUE SCORE from EIKON'!CM268*'WEIGHTED from Refinitive'!$B$10)+(4/5*'WEIGHTED from Refinitive'!$B$11*'ISSUE SCORE from EIKON'!DB268)+(4/5*'ISSUE SCORE from EIKON'!DQ268*'WEIGHTED from Refinitive'!$B$14)+('WEIGHTED from Refinitive'!$B$15*'ISSUE SCORE from EIKON'!EF268)+('ISSUE SCORE from EIKON'!EU268*'WEIGHTED from Refinitive'!$B$16)</f>
        <v>33.866601295837945</v>
      </c>
      <c r="L35" s="1">
        <f>('WEIGHTED from Refinitive'!$B$3*'ISSUE SCORE from EIKON'!Q268)+(2/3*'ISSUE SCORE from EIKON'!AF268*'WEIGHTED from Refinitive'!$B$4)+(3/5*'WEIGHTED from Refinitive'!$B$5*'ISSUE SCORE from EIKON'!AU268)+('ISSUE SCORE from EIKON'!BJ268*'WEIGHTED from Refinitive'!$B$8)+('WEIGHTED from Refinitive'!$B$9*'ISSUE SCORE from EIKON'!BY268)+('ISSUE SCORE from EIKON'!CN268*'WEIGHTED from Refinitive'!$B$10)+(4/5*'WEIGHTED from Refinitive'!$B$11*'ISSUE SCORE from EIKON'!DC268)+(4/5*'ISSUE SCORE from EIKON'!DR268*'WEIGHTED from Refinitive'!$B$14)+('WEIGHTED from Refinitive'!$B$15*'ISSUE SCORE from EIKON'!EG268)+('ISSUE SCORE from EIKON'!EV268*'WEIGHTED from Refinitive'!$B$16)</f>
        <v>29.296605077847381</v>
      </c>
      <c r="M35" s="1">
        <f>('WEIGHTED from Refinitive'!$B$3*'ISSUE SCORE from EIKON'!R268)+(2/3*'ISSUE SCORE from EIKON'!AG268*'WEIGHTED from Refinitive'!$B$4)+(3/5*'WEIGHTED from Refinitive'!$B$5*'ISSUE SCORE from EIKON'!AV268)+('ISSUE SCORE from EIKON'!BK268*'WEIGHTED from Refinitive'!$B$8)+('WEIGHTED from Refinitive'!$B$9*'ISSUE SCORE from EIKON'!BZ268)+('ISSUE SCORE from EIKON'!CO268*'WEIGHTED from Refinitive'!$B$10)+(4/5*'WEIGHTED from Refinitive'!$B$11*'ISSUE SCORE from EIKON'!DD268)+(4/5*'ISSUE SCORE from EIKON'!DS268*'WEIGHTED from Refinitive'!$B$14)+('WEIGHTED from Refinitive'!$B$15*'ISSUE SCORE from EIKON'!EH268)+('ISSUE SCORE from EIKON'!EW268*'WEIGHTED from Refinitive'!$B$16)</f>
        <v>32.215037257824122</v>
      </c>
      <c r="N35" s="1">
        <f>('WEIGHTED from Refinitive'!$B$3*'ISSUE SCORE from EIKON'!S268)+(2/3*'ISSUE SCORE from EIKON'!AH268*'WEIGHTED from Refinitive'!$B$4)+(3/5*'WEIGHTED from Refinitive'!$B$5*'ISSUE SCORE from EIKON'!AW268)+('ISSUE SCORE from EIKON'!BL268*'WEIGHTED from Refinitive'!$B$8)+('WEIGHTED from Refinitive'!$B$9*'ISSUE SCORE from EIKON'!CA268)+('ISSUE SCORE from EIKON'!CP268*'WEIGHTED from Refinitive'!$B$10)+(4/5*'WEIGHTED from Refinitive'!$B$11*'ISSUE SCORE from EIKON'!DE268)+(4/5*'ISSUE SCORE from EIKON'!DT268*'WEIGHTED from Refinitive'!$B$14)+('WEIGHTED from Refinitive'!$B$15*'ISSUE SCORE from EIKON'!EI268)+('ISSUE SCORE from EIKON'!EX268*'WEIGHTED from Refinitive'!$B$16)</f>
        <v>32.361269351642214</v>
      </c>
      <c r="O35" s="1">
        <f>('WEIGHTED from Refinitive'!$B$3*'ISSUE SCORE from EIKON'!T268)+(2/3*'ISSUE SCORE from EIKON'!AI268*'WEIGHTED from Refinitive'!$B$4)+(3/5*'WEIGHTED from Refinitive'!$B$5*'ISSUE SCORE from EIKON'!AX268)+('ISSUE SCORE from EIKON'!BM268*'WEIGHTED from Refinitive'!$B$8)+('WEIGHTED from Refinitive'!$B$9*'ISSUE SCORE from EIKON'!CB268)+('ISSUE SCORE from EIKON'!CQ268*'WEIGHTED from Refinitive'!$B$10)+(4/5*'WEIGHTED from Refinitive'!$B$11*'ISSUE SCORE from EIKON'!DF268)+(4/5*'ISSUE SCORE from EIKON'!DU268*'WEIGHTED from Refinitive'!$B$14)+('WEIGHTED from Refinitive'!$B$15*'ISSUE SCORE from EIKON'!EJ268)+('ISSUE SCORE from EIKON'!EY268*'WEIGHTED from Refinitive'!$B$16)</f>
        <v>25.966314231907418</v>
      </c>
      <c r="P35" s="1">
        <f>('WEIGHTED from Refinitive'!$B$3*'ISSUE SCORE from EIKON'!U268)+(2/3*'ISSUE SCORE from EIKON'!AJ268*'WEIGHTED from Refinitive'!$B$4)+(3/5*'WEIGHTED from Refinitive'!$B$5*'ISSUE SCORE from EIKON'!AY268)+('ISSUE SCORE from EIKON'!BN268*'WEIGHTED from Refinitive'!$B$8)+('WEIGHTED from Refinitive'!$B$9*'ISSUE SCORE from EIKON'!CC268)+('ISSUE SCORE from EIKON'!CR268*'WEIGHTED from Refinitive'!$B$10)+(4/5*'WEIGHTED from Refinitive'!$B$11*'ISSUE SCORE from EIKON'!DG268)+(4/5*'ISSUE SCORE from EIKON'!DV268*'WEIGHTED from Refinitive'!$B$14)+('WEIGHTED from Refinitive'!$B$15*'ISSUE SCORE from EIKON'!EK268)+('ISSUE SCORE from EIKON'!EZ268*'WEIGHTED from Refinitive'!$B$16)</f>
        <v>28.364965898299197</v>
      </c>
    </row>
    <row r="36" spans="1:16" ht="15">
      <c r="A36" s="1" t="s">
        <v>710</v>
      </c>
      <c r="B36" s="1">
        <f>('WEIGHTED from Refinitive'!$B$3*'ISSUE SCORE from EIKON'!G269)+(2/3*'ISSUE SCORE from EIKON'!V269*'WEIGHTED from Refinitive'!$B$4)+(3/5*'WEIGHTED from Refinitive'!$B$5*'ISSUE SCORE from EIKON'!AK269)+('ISSUE SCORE from EIKON'!AZ269*'WEIGHTED from Refinitive'!$B$8)+('WEIGHTED from Refinitive'!$B$9*'ISSUE SCORE from EIKON'!BO269)+('ISSUE SCORE from EIKON'!CD269*'WEIGHTED from Refinitive'!$B$10)+(4/5*'WEIGHTED from Refinitive'!$B$11*'ISSUE SCORE from EIKON'!CS269)+(4/5*'ISSUE SCORE from EIKON'!DH269*'WEIGHTED from Refinitive'!$B$14)+('WEIGHTED from Refinitive'!$B$15*'ISSUE SCORE from EIKON'!DW269)+('ISSUE SCORE from EIKON'!EL269*'WEIGHTED from Refinitive'!$B$16)</f>
        <v>46.960232168688293</v>
      </c>
      <c r="C36" s="1">
        <f>('WEIGHTED from Refinitive'!$B$3*'ISSUE SCORE from EIKON'!H269)+(2/3*'ISSUE SCORE from EIKON'!W269*'WEIGHTED from Refinitive'!$B$4)+(3/5*'WEIGHTED from Refinitive'!$B$5*'ISSUE SCORE from EIKON'!AL269)+('ISSUE SCORE from EIKON'!BA269*'WEIGHTED from Refinitive'!$B$8)+('WEIGHTED from Refinitive'!$B$9*'ISSUE SCORE from EIKON'!BP269)+('ISSUE SCORE from EIKON'!CE269*'WEIGHTED from Refinitive'!$B$10)+(4/5*'WEIGHTED from Refinitive'!$B$11*'ISSUE SCORE from EIKON'!CT269)+(4/5*'ISSUE SCORE from EIKON'!DI269*'WEIGHTED from Refinitive'!$B$14)+('WEIGHTED from Refinitive'!$B$15*'ISSUE SCORE from EIKON'!DX269)+('ISSUE SCORE from EIKON'!EM269*'WEIGHTED from Refinitive'!$B$16)</f>
        <v>46.200264811128221</v>
      </c>
      <c r="D36" s="1">
        <f>('WEIGHTED from Refinitive'!$B$3*'ISSUE SCORE from EIKON'!I269)+(2/3*'ISSUE SCORE from EIKON'!X269*'WEIGHTED from Refinitive'!$B$4)+(3/5*'WEIGHTED from Refinitive'!$B$5*'ISSUE SCORE from EIKON'!AM269)+('ISSUE SCORE from EIKON'!BB269*'WEIGHTED from Refinitive'!$B$8)+('WEIGHTED from Refinitive'!$B$9*'ISSUE SCORE from EIKON'!BQ269)+('ISSUE SCORE from EIKON'!CF269*'WEIGHTED from Refinitive'!$B$10)+(4/5*'WEIGHTED from Refinitive'!$B$11*'ISSUE SCORE from EIKON'!CU269)+(4/5*'ISSUE SCORE from EIKON'!DJ269*'WEIGHTED from Refinitive'!$B$14)+('WEIGHTED from Refinitive'!$B$15*'ISSUE SCORE from EIKON'!DY269)+('ISSUE SCORE from EIKON'!EN269*'WEIGHTED from Refinitive'!$B$16)</f>
        <v>44.048782711401437</v>
      </c>
      <c r="E36" s="1">
        <f>('WEIGHTED from Refinitive'!$B$3*'ISSUE SCORE from EIKON'!J269)+(2/3*'ISSUE SCORE from EIKON'!Y269*'WEIGHTED from Refinitive'!$B$4)+(3/5*'WEIGHTED from Refinitive'!$B$5*'ISSUE SCORE from EIKON'!AN269)+('ISSUE SCORE from EIKON'!BC269*'WEIGHTED from Refinitive'!$B$8)+('WEIGHTED from Refinitive'!$B$9*'ISSUE SCORE from EIKON'!BR269)+('ISSUE SCORE from EIKON'!CG269*'WEIGHTED from Refinitive'!$B$10)+(4/5*'WEIGHTED from Refinitive'!$B$11*'ISSUE SCORE from EIKON'!CV269)+(4/5*'ISSUE SCORE from EIKON'!DK269*'WEIGHTED from Refinitive'!$B$14)+('WEIGHTED from Refinitive'!$B$15*'ISSUE SCORE from EIKON'!DZ269)+('ISSUE SCORE from EIKON'!EO269*'WEIGHTED from Refinitive'!$B$16)</f>
        <v>36.004663974594528</v>
      </c>
      <c r="F36" s="1">
        <f>('WEIGHTED from Refinitive'!$B$3*'ISSUE SCORE from EIKON'!K269)+(2/3*'ISSUE SCORE from EIKON'!Z269*'WEIGHTED from Refinitive'!$B$4)+(3/5*'WEIGHTED from Refinitive'!$B$5*'ISSUE SCORE from EIKON'!AO269)+('ISSUE SCORE from EIKON'!BD269*'WEIGHTED from Refinitive'!$B$8)+('WEIGHTED from Refinitive'!$B$9*'ISSUE SCORE from EIKON'!BS269)+('ISSUE SCORE from EIKON'!CH269*'WEIGHTED from Refinitive'!$B$10)+(4/5*'WEIGHTED from Refinitive'!$B$11*'ISSUE SCORE from EIKON'!CW269)+(4/5*'ISSUE SCORE from EIKON'!DL269*'WEIGHTED from Refinitive'!$B$14)+('WEIGHTED from Refinitive'!$B$15*'ISSUE SCORE from EIKON'!EA269)+('ISSUE SCORE from EIKON'!EP269*'WEIGHTED from Refinitive'!$B$16)</f>
        <v>33.383735256991031</v>
      </c>
      <c r="G36" s="1">
        <f>('WEIGHTED from Refinitive'!$B$3*'ISSUE SCORE from EIKON'!L269)+(2/3*'ISSUE SCORE from EIKON'!AA269*'WEIGHTED from Refinitive'!$B$4)+(3/5*'WEIGHTED from Refinitive'!$B$5*'ISSUE SCORE from EIKON'!AP269)+('ISSUE SCORE from EIKON'!BE269*'WEIGHTED from Refinitive'!$B$8)+('WEIGHTED from Refinitive'!$B$9*'ISSUE SCORE from EIKON'!BT269)+('ISSUE SCORE from EIKON'!CI269*'WEIGHTED from Refinitive'!$B$10)+(4/5*'WEIGHTED from Refinitive'!$B$11*'ISSUE SCORE from EIKON'!CX269)+(4/5*'ISSUE SCORE from EIKON'!DM269*'WEIGHTED from Refinitive'!$B$14)+('WEIGHTED from Refinitive'!$B$15*'ISSUE SCORE from EIKON'!EB269)+('ISSUE SCORE from EIKON'!EQ269*'WEIGHTED from Refinitive'!$B$16)</f>
        <v>30.397914555893252</v>
      </c>
      <c r="H36" s="1">
        <f>('WEIGHTED from Refinitive'!$B$3*'ISSUE SCORE from EIKON'!M269)+(2/3*'ISSUE SCORE from EIKON'!AB269*'WEIGHTED from Refinitive'!$B$4)+(3/5*'WEIGHTED from Refinitive'!$B$5*'ISSUE SCORE from EIKON'!AQ269)+('ISSUE SCORE from EIKON'!BF269*'WEIGHTED from Refinitive'!$B$8)+('WEIGHTED from Refinitive'!$B$9*'ISSUE SCORE from EIKON'!BU269)+('ISSUE SCORE from EIKON'!CJ269*'WEIGHTED from Refinitive'!$B$10)+(4/5*'WEIGHTED from Refinitive'!$B$11*'ISSUE SCORE from EIKON'!CY269)+(4/5*'ISSUE SCORE from EIKON'!DN269*'WEIGHTED from Refinitive'!$B$14)+('WEIGHTED from Refinitive'!$B$15*'ISSUE SCORE from EIKON'!EC269)+('ISSUE SCORE from EIKON'!ER269*'WEIGHTED from Refinitive'!$B$16)</f>
        <v>36.217787581781216</v>
      </c>
      <c r="I36" s="1">
        <f>('WEIGHTED from Refinitive'!$B$3*'ISSUE SCORE from EIKON'!N269)+(2/3*'ISSUE SCORE from EIKON'!AC269*'WEIGHTED from Refinitive'!$B$4)+(3/5*'WEIGHTED from Refinitive'!$B$5*'ISSUE SCORE from EIKON'!AR269)+('ISSUE SCORE from EIKON'!BG269*'WEIGHTED from Refinitive'!$B$8)+('WEIGHTED from Refinitive'!$B$9*'ISSUE SCORE from EIKON'!BV269)+('ISSUE SCORE from EIKON'!CK269*'WEIGHTED from Refinitive'!$B$10)+(4/5*'WEIGHTED from Refinitive'!$B$11*'ISSUE SCORE from EIKON'!CZ269)+(4/5*'ISSUE SCORE from EIKON'!DO269*'WEIGHTED from Refinitive'!$B$14)+('WEIGHTED from Refinitive'!$B$15*'ISSUE SCORE from EIKON'!ED269)+('ISSUE SCORE from EIKON'!ES269*'WEIGHTED from Refinitive'!$B$16)</f>
        <v>36.083265027322355</v>
      </c>
      <c r="J36" s="1">
        <f>('WEIGHTED from Refinitive'!$B$3*'ISSUE SCORE from EIKON'!O269)+(2/3*'ISSUE SCORE from EIKON'!AD269*'WEIGHTED from Refinitive'!$B$4)+(3/5*'WEIGHTED from Refinitive'!$B$5*'ISSUE SCORE from EIKON'!AS269)+('ISSUE SCORE from EIKON'!BH269*'WEIGHTED from Refinitive'!$B$8)+('WEIGHTED from Refinitive'!$B$9*'ISSUE SCORE from EIKON'!BW269)+('ISSUE SCORE from EIKON'!CL269*'WEIGHTED from Refinitive'!$B$10)+(4/5*'WEIGHTED from Refinitive'!$B$11*'ISSUE SCORE from EIKON'!DA269)+(4/5*'ISSUE SCORE from EIKON'!DP269*'WEIGHTED from Refinitive'!$B$14)+('WEIGHTED from Refinitive'!$B$15*'ISSUE SCORE from EIKON'!EE269)+('ISSUE SCORE from EIKON'!ET269*'WEIGHTED from Refinitive'!$B$16)</f>
        <v>36.710147966068995</v>
      </c>
      <c r="K36" s="1">
        <f>('WEIGHTED from Refinitive'!$B$3*'ISSUE SCORE from EIKON'!P269)+(2/3*'ISSUE SCORE from EIKON'!AE269*'WEIGHTED from Refinitive'!$B$4)+(3/5*'WEIGHTED from Refinitive'!$B$5*'ISSUE SCORE from EIKON'!AT269)+('ISSUE SCORE from EIKON'!BI269*'WEIGHTED from Refinitive'!$B$8)+('WEIGHTED from Refinitive'!$B$9*'ISSUE SCORE from EIKON'!BX269)+('ISSUE SCORE from EIKON'!CM269*'WEIGHTED from Refinitive'!$B$10)+(4/5*'WEIGHTED from Refinitive'!$B$11*'ISSUE SCORE from EIKON'!DB269)+(4/5*'ISSUE SCORE from EIKON'!DQ269*'WEIGHTED from Refinitive'!$B$14)+('WEIGHTED from Refinitive'!$B$15*'ISSUE SCORE from EIKON'!EF269)+('ISSUE SCORE from EIKON'!EU269*'WEIGHTED from Refinitive'!$B$16)</f>
        <v>35.646348050146138</v>
      </c>
      <c r="L36" s="1">
        <f>('WEIGHTED from Refinitive'!$B$3*'ISSUE SCORE from EIKON'!Q269)+(2/3*'ISSUE SCORE from EIKON'!AF269*'WEIGHTED from Refinitive'!$B$4)+(3/5*'WEIGHTED from Refinitive'!$B$5*'ISSUE SCORE from EIKON'!AU269)+('ISSUE SCORE from EIKON'!BJ269*'WEIGHTED from Refinitive'!$B$8)+('WEIGHTED from Refinitive'!$B$9*'ISSUE SCORE from EIKON'!BY269)+('ISSUE SCORE from EIKON'!CN269*'WEIGHTED from Refinitive'!$B$10)+(4/5*'WEIGHTED from Refinitive'!$B$11*'ISSUE SCORE from EIKON'!DC269)+(4/5*'ISSUE SCORE from EIKON'!DR269*'WEIGHTED from Refinitive'!$B$14)+('WEIGHTED from Refinitive'!$B$15*'ISSUE SCORE from EIKON'!EG269)+('ISSUE SCORE from EIKON'!EV269*'WEIGHTED from Refinitive'!$B$16)</f>
        <v>27.470806361180465</v>
      </c>
      <c r="M36" s="1">
        <f>('WEIGHTED from Refinitive'!$B$3*'ISSUE SCORE from EIKON'!R269)+(2/3*'ISSUE SCORE from EIKON'!AG269*'WEIGHTED from Refinitive'!$B$4)+(3/5*'WEIGHTED from Refinitive'!$B$5*'ISSUE SCORE from EIKON'!AV269)+('ISSUE SCORE from EIKON'!BK269*'WEIGHTED from Refinitive'!$B$8)+('WEIGHTED from Refinitive'!$B$9*'ISSUE SCORE from EIKON'!BZ269)+('ISSUE SCORE from EIKON'!CO269*'WEIGHTED from Refinitive'!$B$10)+(4/5*'WEIGHTED from Refinitive'!$B$11*'ISSUE SCORE from EIKON'!DD269)+(4/5*'ISSUE SCORE from EIKON'!DS269*'WEIGHTED from Refinitive'!$B$14)+('WEIGHTED from Refinitive'!$B$15*'ISSUE SCORE from EIKON'!EH269)+('ISSUE SCORE from EIKON'!EW269*'WEIGHTED from Refinitive'!$B$16)</f>
        <v>37.397346458642879</v>
      </c>
      <c r="N36" s="1">
        <f>('WEIGHTED from Refinitive'!$B$3*'ISSUE SCORE from EIKON'!S269)+(2/3*'ISSUE SCORE from EIKON'!AH269*'WEIGHTED from Refinitive'!$B$4)+(3/5*'WEIGHTED from Refinitive'!$B$5*'ISSUE SCORE from EIKON'!AW269)+('ISSUE SCORE from EIKON'!BL269*'WEIGHTED from Refinitive'!$B$8)+('WEIGHTED from Refinitive'!$B$9*'ISSUE SCORE from EIKON'!CA269)+('ISSUE SCORE from EIKON'!CP269*'WEIGHTED from Refinitive'!$B$10)+(4/5*'WEIGHTED from Refinitive'!$B$11*'ISSUE SCORE from EIKON'!DE269)+(4/5*'ISSUE SCORE from EIKON'!DT269*'WEIGHTED from Refinitive'!$B$14)+('WEIGHTED from Refinitive'!$B$15*'ISSUE SCORE from EIKON'!EI269)+('ISSUE SCORE from EIKON'!EX269*'WEIGHTED from Refinitive'!$B$16)</f>
        <v>30.825378787878776</v>
      </c>
      <c r="O36" s="1">
        <f>('WEIGHTED from Refinitive'!$B$3*'ISSUE SCORE from EIKON'!T269)+(2/3*'ISSUE SCORE from EIKON'!AI269*'WEIGHTED from Refinitive'!$B$4)+(3/5*'WEIGHTED from Refinitive'!$B$5*'ISSUE SCORE from EIKON'!AX269)+('ISSUE SCORE from EIKON'!BM269*'WEIGHTED from Refinitive'!$B$8)+('WEIGHTED from Refinitive'!$B$9*'ISSUE SCORE from EIKON'!CB269)+('ISSUE SCORE from EIKON'!CQ269*'WEIGHTED from Refinitive'!$B$10)+(4/5*'WEIGHTED from Refinitive'!$B$11*'ISSUE SCORE from EIKON'!DF269)+(4/5*'ISSUE SCORE from EIKON'!DU269*'WEIGHTED from Refinitive'!$B$14)+('WEIGHTED from Refinitive'!$B$15*'ISSUE SCORE from EIKON'!EJ269)+('ISSUE SCORE from EIKON'!EY269*'WEIGHTED from Refinitive'!$B$16)</f>
        <v>38.876818411734931</v>
      </c>
      <c r="P36" s="1">
        <f>('WEIGHTED from Refinitive'!$B$3*'ISSUE SCORE from EIKON'!U269)+(2/3*'ISSUE SCORE from EIKON'!AJ269*'WEIGHTED from Refinitive'!$B$4)+(3/5*'WEIGHTED from Refinitive'!$B$5*'ISSUE SCORE from EIKON'!AY269)+('ISSUE SCORE from EIKON'!BN269*'WEIGHTED from Refinitive'!$B$8)+('WEIGHTED from Refinitive'!$B$9*'ISSUE SCORE from EIKON'!CC269)+('ISSUE SCORE from EIKON'!CR269*'WEIGHTED from Refinitive'!$B$10)+(4/5*'WEIGHTED from Refinitive'!$B$11*'ISSUE SCORE from EIKON'!DG269)+(4/5*'ISSUE SCORE from EIKON'!DV269*'WEIGHTED from Refinitive'!$B$14)+('WEIGHTED from Refinitive'!$B$15*'ISSUE SCORE from EIKON'!EK269)+('ISSUE SCORE from EIKON'!EZ269*'WEIGHTED from Refinitive'!$B$16)</f>
        <v>34.052953063885226</v>
      </c>
    </row>
    <row r="37" spans="1:16" ht="15">
      <c r="A37" s="1" t="s">
        <v>718</v>
      </c>
      <c r="B37" s="1">
        <f>('WEIGHTED from Refinitive'!$B$3*'ISSUE SCORE from EIKON'!G270)+(2/3*'ISSUE SCORE from EIKON'!V270*'WEIGHTED from Refinitive'!$B$4)+(3/5*'WEIGHTED from Refinitive'!$B$5*'ISSUE SCORE from EIKON'!AK270)+('ISSUE SCORE from EIKON'!AZ270*'WEIGHTED from Refinitive'!$B$8)+('WEIGHTED from Refinitive'!$B$9*'ISSUE SCORE from EIKON'!BO270)+('ISSUE SCORE from EIKON'!CD270*'WEIGHTED from Refinitive'!$B$10)+(4/5*'WEIGHTED from Refinitive'!$B$11*'ISSUE SCORE from EIKON'!CS270)+(4/5*'ISSUE SCORE from EIKON'!DH270*'WEIGHTED from Refinitive'!$B$14)+('WEIGHTED from Refinitive'!$B$15*'ISSUE SCORE from EIKON'!DW270)+('ISSUE SCORE from EIKON'!EL270*'WEIGHTED from Refinitive'!$B$16)</f>
        <v>72.00088711823463</v>
      </c>
      <c r="C37" s="1">
        <f>('WEIGHTED from Refinitive'!$B$3*'ISSUE SCORE from EIKON'!H270)+(2/3*'ISSUE SCORE from EIKON'!W270*'WEIGHTED from Refinitive'!$B$4)+(3/5*'WEIGHTED from Refinitive'!$B$5*'ISSUE SCORE from EIKON'!AL270)+('ISSUE SCORE from EIKON'!BA270*'WEIGHTED from Refinitive'!$B$8)+('WEIGHTED from Refinitive'!$B$9*'ISSUE SCORE from EIKON'!BP270)+('ISSUE SCORE from EIKON'!CE270*'WEIGHTED from Refinitive'!$B$10)+(4/5*'WEIGHTED from Refinitive'!$B$11*'ISSUE SCORE from EIKON'!CT270)+(4/5*'ISSUE SCORE from EIKON'!DI270*'WEIGHTED from Refinitive'!$B$14)+('WEIGHTED from Refinitive'!$B$15*'ISSUE SCORE from EIKON'!DX270)+('ISSUE SCORE from EIKON'!EM270*'WEIGHTED from Refinitive'!$B$16)</f>
        <v>73.483079237305304</v>
      </c>
      <c r="D37" s="1">
        <f>('WEIGHTED from Refinitive'!$B$3*'ISSUE SCORE from EIKON'!I270)+(2/3*'ISSUE SCORE from EIKON'!X270*'WEIGHTED from Refinitive'!$B$4)+(3/5*'WEIGHTED from Refinitive'!$B$5*'ISSUE SCORE from EIKON'!AM270)+('ISSUE SCORE from EIKON'!BB270*'WEIGHTED from Refinitive'!$B$8)+('WEIGHTED from Refinitive'!$B$9*'ISSUE SCORE from EIKON'!BQ270)+('ISSUE SCORE from EIKON'!CF270*'WEIGHTED from Refinitive'!$B$10)+(4/5*'WEIGHTED from Refinitive'!$B$11*'ISSUE SCORE from EIKON'!CU270)+(4/5*'ISSUE SCORE from EIKON'!DJ270*'WEIGHTED from Refinitive'!$B$14)+('WEIGHTED from Refinitive'!$B$15*'ISSUE SCORE from EIKON'!DY270)+('ISSUE SCORE from EIKON'!EN270*'WEIGHTED from Refinitive'!$B$16)</f>
        <v>75.838461792671026</v>
      </c>
      <c r="E37" s="1">
        <f>('WEIGHTED from Refinitive'!$B$3*'ISSUE SCORE from EIKON'!J270)+(2/3*'ISSUE SCORE from EIKON'!Y270*'WEIGHTED from Refinitive'!$B$4)+(3/5*'WEIGHTED from Refinitive'!$B$5*'ISSUE SCORE from EIKON'!AN270)+('ISSUE SCORE from EIKON'!BC270*'WEIGHTED from Refinitive'!$B$8)+('WEIGHTED from Refinitive'!$B$9*'ISSUE SCORE from EIKON'!BR270)+('ISSUE SCORE from EIKON'!CG270*'WEIGHTED from Refinitive'!$B$10)+(4/5*'WEIGHTED from Refinitive'!$B$11*'ISSUE SCORE from EIKON'!CV270)+(4/5*'ISSUE SCORE from EIKON'!DK270*'WEIGHTED from Refinitive'!$B$14)+('WEIGHTED from Refinitive'!$B$15*'ISSUE SCORE from EIKON'!DZ270)+('ISSUE SCORE from EIKON'!EO270*'WEIGHTED from Refinitive'!$B$16)</f>
        <v>73.460601280355604</v>
      </c>
      <c r="F37" s="1">
        <f>('WEIGHTED from Refinitive'!$B$3*'ISSUE SCORE from EIKON'!K270)+(2/3*'ISSUE SCORE from EIKON'!Z270*'WEIGHTED from Refinitive'!$B$4)+(3/5*'WEIGHTED from Refinitive'!$B$5*'ISSUE SCORE from EIKON'!AO270)+('ISSUE SCORE from EIKON'!BD270*'WEIGHTED from Refinitive'!$B$8)+('WEIGHTED from Refinitive'!$B$9*'ISSUE SCORE from EIKON'!BS270)+('ISSUE SCORE from EIKON'!CH270*'WEIGHTED from Refinitive'!$B$10)+(4/5*'WEIGHTED from Refinitive'!$B$11*'ISSUE SCORE from EIKON'!CW270)+(4/5*'ISSUE SCORE from EIKON'!DL270*'WEIGHTED from Refinitive'!$B$14)+('WEIGHTED from Refinitive'!$B$15*'ISSUE SCORE from EIKON'!EA270)+('ISSUE SCORE from EIKON'!EP270*'WEIGHTED from Refinitive'!$B$16)</f>
        <v>76.090112326697664</v>
      </c>
      <c r="G37" s="1">
        <f>('WEIGHTED from Refinitive'!$B$3*'ISSUE SCORE from EIKON'!L270)+(2/3*'ISSUE SCORE from EIKON'!AA270*'WEIGHTED from Refinitive'!$B$4)+(3/5*'WEIGHTED from Refinitive'!$B$5*'ISSUE SCORE from EIKON'!AP270)+('ISSUE SCORE from EIKON'!BE270*'WEIGHTED from Refinitive'!$B$8)+('WEIGHTED from Refinitive'!$B$9*'ISSUE SCORE from EIKON'!BT270)+('ISSUE SCORE from EIKON'!CI270*'WEIGHTED from Refinitive'!$B$10)+(4/5*'WEIGHTED from Refinitive'!$B$11*'ISSUE SCORE from EIKON'!CX270)+(4/5*'ISSUE SCORE from EIKON'!DM270*'WEIGHTED from Refinitive'!$B$14)+('WEIGHTED from Refinitive'!$B$15*'ISSUE SCORE from EIKON'!EB270)+('ISSUE SCORE from EIKON'!EQ270*'WEIGHTED from Refinitive'!$B$16)</f>
        <v>75.227951170089185</v>
      </c>
      <c r="H37" s="1">
        <f>('WEIGHTED from Refinitive'!$B$3*'ISSUE SCORE from EIKON'!M270)+(2/3*'ISSUE SCORE from EIKON'!AB270*'WEIGHTED from Refinitive'!$B$4)+(3/5*'WEIGHTED from Refinitive'!$B$5*'ISSUE SCORE from EIKON'!AQ270)+('ISSUE SCORE from EIKON'!BF270*'WEIGHTED from Refinitive'!$B$8)+('WEIGHTED from Refinitive'!$B$9*'ISSUE SCORE from EIKON'!BU270)+('ISSUE SCORE from EIKON'!CJ270*'WEIGHTED from Refinitive'!$B$10)+(4/5*'WEIGHTED from Refinitive'!$B$11*'ISSUE SCORE from EIKON'!CY270)+(4/5*'ISSUE SCORE from EIKON'!DN270*'WEIGHTED from Refinitive'!$B$14)+('WEIGHTED from Refinitive'!$B$15*'ISSUE SCORE from EIKON'!EC270)+('ISSUE SCORE from EIKON'!ER270*'WEIGHTED from Refinitive'!$B$16)</f>
        <v>76.022123346618841</v>
      </c>
      <c r="I37" s="1">
        <f>('WEIGHTED from Refinitive'!$B$3*'ISSUE SCORE from EIKON'!N270)+(2/3*'ISSUE SCORE from EIKON'!AC270*'WEIGHTED from Refinitive'!$B$4)+(3/5*'WEIGHTED from Refinitive'!$B$5*'ISSUE SCORE from EIKON'!AR270)+('ISSUE SCORE from EIKON'!BG270*'WEIGHTED from Refinitive'!$B$8)+('WEIGHTED from Refinitive'!$B$9*'ISSUE SCORE from EIKON'!BV270)+('ISSUE SCORE from EIKON'!CK270*'WEIGHTED from Refinitive'!$B$10)+(4/5*'WEIGHTED from Refinitive'!$B$11*'ISSUE SCORE from EIKON'!CZ270)+(4/5*'ISSUE SCORE from EIKON'!DO270*'WEIGHTED from Refinitive'!$B$14)+('WEIGHTED from Refinitive'!$B$15*'ISSUE SCORE from EIKON'!ED270)+('ISSUE SCORE from EIKON'!ES270*'WEIGHTED from Refinitive'!$B$16)</f>
        <v>74.421455531035434</v>
      </c>
      <c r="J37" s="1">
        <f>('WEIGHTED from Refinitive'!$B$3*'ISSUE SCORE from EIKON'!O270)+(2/3*'ISSUE SCORE from EIKON'!AD270*'WEIGHTED from Refinitive'!$B$4)+(3/5*'WEIGHTED from Refinitive'!$B$5*'ISSUE SCORE from EIKON'!AS270)+('ISSUE SCORE from EIKON'!BH270*'WEIGHTED from Refinitive'!$B$8)+('WEIGHTED from Refinitive'!$B$9*'ISSUE SCORE from EIKON'!BW270)+('ISSUE SCORE from EIKON'!CL270*'WEIGHTED from Refinitive'!$B$10)+(4/5*'WEIGHTED from Refinitive'!$B$11*'ISSUE SCORE from EIKON'!DA270)+(4/5*'ISSUE SCORE from EIKON'!DP270*'WEIGHTED from Refinitive'!$B$14)+('WEIGHTED from Refinitive'!$B$15*'ISSUE SCORE from EIKON'!EE270)+('ISSUE SCORE from EIKON'!ET270*'WEIGHTED from Refinitive'!$B$16)</f>
        <v>74.93604363472781</v>
      </c>
      <c r="K37" s="1">
        <f>('WEIGHTED from Refinitive'!$B$3*'ISSUE SCORE from EIKON'!P270)+(2/3*'ISSUE SCORE from EIKON'!AE270*'WEIGHTED from Refinitive'!$B$4)+(3/5*'WEIGHTED from Refinitive'!$B$5*'ISSUE SCORE from EIKON'!AT270)+('ISSUE SCORE from EIKON'!BI270*'WEIGHTED from Refinitive'!$B$8)+('WEIGHTED from Refinitive'!$B$9*'ISSUE SCORE from EIKON'!BX270)+('ISSUE SCORE from EIKON'!CM270*'WEIGHTED from Refinitive'!$B$10)+(4/5*'WEIGHTED from Refinitive'!$B$11*'ISSUE SCORE from EIKON'!DB270)+(4/5*'ISSUE SCORE from EIKON'!DQ270*'WEIGHTED from Refinitive'!$B$14)+('WEIGHTED from Refinitive'!$B$15*'ISSUE SCORE from EIKON'!EF270)+('ISSUE SCORE from EIKON'!EU270*'WEIGHTED from Refinitive'!$B$16)</f>
        <v>69.193187899509397</v>
      </c>
      <c r="L37" s="1">
        <f>('WEIGHTED from Refinitive'!$B$3*'ISSUE SCORE from EIKON'!Q270)+(2/3*'ISSUE SCORE from EIKON'!AF270*'WEIGHTED from Refinitive'!$B$4)+(3/5*'WEIGHTED from Refinitive'!$B$5*'ISSUE SCORE from EIKON'!AU270)+('ISSUE SCORE from EIKON'!BJ270*'WEIGHTED from Refinitive'!$B$8)+('WEIGHTED from Refinitive'!$B$9*'ISSUE SCORE from EIKON'!BY270)+('ISSUE SCORE from EIKON'!CN270*'WEIGHTED from Refinitive'!$B$10)+(4/5*'WEIGHTED from Refinitive'!$B$11*'ISSUE SCORE from EIKON'!DC270)+(4/5*'ISSUE SCORE from EIKON'!DR270*'WEIGHTED from Refinitive'!$B$14)+('WEIGHTED from Refinitive'!$B$15*'ISSUE SCORE from EIKON'!EG270)+('ISSUE SCORE from EIKON'!EV270*'WEIGHTED from Refinitive'!$B$16)</f>
        <v>72.736400937866335</v>
      </c>
      <c r="M37" s="1">
        <f>('WEIGHTED from Refinitive'!$B$3*'ISSUE SCORE from EIKON'!R270)+(2/3*'ISSUE SCORE from EIKON'!AG270*'WEIGHTED from Refinitive'!$B$4)+(3/5*'WEIGHTED from Refinitive'!$B$5*'ISSUE SCORE from EIKON'!AV270)+('ISSUE SCORE from EIKON'!BK270*'WEIGHTED from Refinitive'!$B$8)+('WEIGHTED from Refinitive'!$B$9*'ISSUE SCORE from EIKON'!BZ270)+('ISSUE SCORE from EIKON'!CO270*'WEIGHTED from Refinitive'!$B$10)+(4/5*'WEIGHTED from Refinitive'!$B$11*'ISSUE SCORE from EIKON'!DD270)+(4/5*'ISSUE SCORE from EIKON'!DS270*'WEIGHTED from Refinitive'!$B$14)+('WEIGHTED from Refinitive'!$B$15*'ISSUE SCORE from EIKON'!EH270)+('ISSUE SCORE from EIKON'!EW270*'WEIGHTED from Refinitive'!$B$16)</f>
        <v>65.586814547512859</v>
      </c>
      <c r="N37" s="1">
        <f>('WEIGHTED from Refinitive'!$B$3*'ISSUE SCORE from EIKON'!S270)+(2/3*'ISSUE SCORE from EIKON'!AH270*'WEIGHTED from Refinitive'!$B$4)+(3/5*'WEIGHTED from Refinitive'!$B$5*'ISSUE SCORE from EIKON'!AW270)+('ISSUE SCORE from EIKON'!BL270*'WEIGHTED from Refinitive'!$B$8)+('WEIGHTED from Refinitive'!$B$9*'ISSUE SCORE from EIKON'!CA270)+('ISSUE SCORE from EIKON'!CP270*'WEIGHTED from Refinitive'!$B$10)+(4/5*'WEIGHTED from Refinitive'!$B$11*'ISSUE SCORE from EIKON'!DE270)+(4/5*'ISSUE SCORE from EIKON'!DT270*'WEIGHTED from Refinitive'!$B$14)+('WEIGHTED from Refinitive'!$B$15*'ISSUE SCORE from EIKON'!EI270)+('ISSUE SCORE from EIKON'!EX270*'WEIGHTED from Refinitive'!$B$16)</f>
        <v>70.404740259740237</v>
      </c>
      <c r="O37" s="1">
        <f>('WEIGHTED from Refinitive'!$B$3*'ISSUE SCORE from EIKON'!T270)+(2/3*'ISSUE SCORE from EIKON'!AI270*'WEIGHTED from Refinitive'!$B$4)+(3/5*'WEIGHTED from Refinitive'!$B$5*'ISSUE SCORE from EIKON'!AX270)+('ISSUE SCORE from EIKON'!BM270*'WEIGHTED from Refinitive'!$B$8)+('WEIGHTED from Refinitive'!$B$9*'ISSUE SCORE from EIKON'!CB270)+('ISSUE SCORE from EIKON'!CQ270*'WEIGHTED from Refinitive'!$B$10)+(4/5*'WEIGHTED from Refinitive'!$B$11*'ISSUE SCORE from EIKON'!DF270)+(4/5*'ISSUE SCORE from EIKON'!DU270*'WEIGHTED from Refinitive'!$B$14)+('WEIGHTED from Refinitive'!$B$15*'ISSUE SCORE from EIKON'!EJ270)+('ISSUE SCORE from EIKON'!EY270*'WEIGHTED from Refinitive'!$B$16)</f>
        <v>68.398772791868353</v>
      </c>
      <c r="P37" s="1">
        <f>('WEIGHTED from Refinitive'!$B$3*'ISSUE SCORE from EIKON'!U270)+(2/3*'ISSUE SCORE from EIKON'!AJ270*'WEIGHTED from Refinitive'!$B$4)+(3/5*'WEIGHTED from Refinitive'!$B$5*'ISSUE SCORE from EIKON'!AY270)+('ISSUE SCORE from EIKON'!BN270*'WEIGHTED from Refinitive'!$B$8)+('WEIGHTED from Refinitive'!$B$9*'ISSUE SCORE from EIKON'!CC270)+('ISSUE SCORE from EIKON'!CR270*'WEIGHTED from Refinitive'!$B$10)+(4/5*'WEIGHTED from Refinitive'!$B$11*'ISSUE SCORE from EIKON'!DG270)+(4/5*'ISSUE SCORE from EIKON'!DV270*'WEIGHTED from Refinitive'!$B$14)+('WEIGHTED from Refinitive'!$B$15*'ISSUE SCORE from EIKON'!EK270)+('ISSUE SCORE from EIKON'!EZ270*'WEIGHTED from Refinitive'!$B$16)</f>
        <v>68.556694915254212</v>
      </c>
    </row>
    <row r="38" spans="1:16" ht="15">
      <c r="A38" s="1" t="s">
        <v>770</v>
      </c>
      <c r="B38" s="1">
        <f>('WEIGHTED from Refinitive'!$B$3*'ISSUE SCORE from EIKON'!G271)+(2/3*'ISSUE SCORE from EIKON'!V271*'WEIGHTED from Refinitive'!$B$4)+(3/5*'WEIGHTED from Refinitive'!$B$5*'ISSUE SCORE from EIKON'!AK271)+('ISSUE SCORE from EIKON'!AZ271*'WEIGHTED from Refinitive'!$B$8)+('WEIGHTED from Refinitive'!$B$9*'ISSUE SCORE from EIKON'!BO271)+('ISSUE SCORE from EIKON'!CD271*'WEIGHTED from Refinitive'!$B$10)+(4/5*'WEIGHTED from Refinitive'!$B$11*'ISSUE SCORE from EIKON'!CS271)+(4/5*'ISSUE SCORE from EIKON'!DH271*'WEIGHTED from Refinitive'!$B$14)+('WEIGHTED from Refinitive'!$B$15*'ISSUE SCORE from EIKON'!DW271)+('ISSUE SCORE from EIKON'!EL271*'WEIGHTED from Refinitive'!$B$16)</f>
        <v>28.952906446292559</v>
      </c>
      <c r="C38" s="1">
        <f>('WEIGHTED from Refinitive'!$B$3*'ISSUE SCORE from EIKON'!H271)+(2/3*'ISSUE SCORE from EIKON'!W271*'WEIGHTED from Refinitive'!$B$4)+(3/5*'WEIGHTED from Refinitive'!$B$5*'ISSUE SCORE from EIKON'!AL271)+('ISSUE SCORE from EIKON'!BA271*'WEIGHTED from Refinitive'!$B$8)+('WEIGHTED from Refinitive'!$B$9*'ISSUE SCORE from EIKON'!BP271)+('ISSUE SCORE from EIKON'!CE271*'WEIGHTED from Refinitive'!$B$10)+(4/5*'WEIGHTED from Refinitive'!$B$11*'ISSUE SCORE from EIKON'!CT271)+(4/5*'ISSUE SCORE from EIKON'!DI271*'WEIGHTED from Refinitive'!$B$14)+('WEIGHTED from Refinitive'!$B$15*'ISSUE SCORE from EIKON'!DX271)+('ISSUE SCORE from EIKON'!EM271*'WEIGHTED from Refinitive'!$B$16)</f>
        <v>27.397574040593163</v>
      </c>
      <c r="D38" s="1">
        <f>('WEIGHTED from Refinitive'!$B$3*'ISSUE SCORE from EIKON'!I271)+(2/3*'ISSUE SCORE from EIKON'!X271*'WEIGHTED from Refinitive'!$B$4)+(3/5*'WEIGHTED from Refinitive'!$B$5*'ISSUE SCORE from EIKON'!AM271)+('ISSUE SCORE from EIKON'!BB271*'WEIGHTED from Refinitive'!$B$8)+('WEIGHTED from Refinitive'!$B$9*'ISSUE SCORE from EIKON'!BQ271)+('ISSUE SCORE from EIKON'!CF271*'WEIGHTED from Refinitive'!$B$10)+(4/5*'WEIGHTED from Refinitive'!$B$11*'ISSUE SCORE from EIKON'!CU271)+(4/5*'ISSUE SCORE from EIKON'!DJ271*'WEIGHTED from Refinitive'!$B$14)+('WEIGHTED from Refinitive'!$B$15*'ISSUE SCORE from EIKON'!DY271)+('ISSUE SCORE from EIKON'!EN271*'WEIGHTED from Refinitive'!$B$16)</f>
        <v>25.055188214140685</v>
      </c>
      <c r="E38" s="1">
        <f>('WEIGHTED from Refinitive'!$B$3*'ISSUE SCORE from EIKON'!J271)+(2/3*'ISSUE SCORE from EIKON'!Y271*'WEIGHTED from Refinitive'!$B$4)+(3/5*'WEIGHTED from Refinitive'!$B$5*'ISSUE SCORE from EIKON'!AN271)+('ISSUE SCORE from EIKON'!BC271*'WEIGHTED from Refinitive'!$B$8)+('WEIGHTED from Refinitive'!$B$9*'ISSUE SCORE from EIKON'!BR271)+('ISSUE SCORE from EIKON'!CG271*'WEIGHTED from Refinitive'!$B$10)+(4/5*'WEIGHTED from Refinitive'!$B$11*'ISSUE SCORE from EIKON'!CV271)+(4/5*'ISSUE SCORE from EIKON'!DK271*'WEIGHTED from Refinitive'!$B$14)+('WEIGHTED from Refinitive'!$B$15*'ISSUE SCORE from EIKON'!DZ271)+('ISSUE SCORE from EIKON'!EO271*'WEIGHTED from Refinitive'!$B$16)</f>
        <v>18.67756534539707</v>
      </c>
      <c r="F38" s="1">
        <f>('WEIGHTED from Refinitive'!$B$3*'ISSUE SCORE from EIKON'!K271)+(2/3*'ISSUE SCORE from EIKON'!Z271*'WEIGHTED from Refinitive'!$B$4)+(3/5*'WEIGHTED from Refinitive'!$B$5*'ISSUE SCORE from EIKON'!AO271)+('ISSUE SCORE from EIKON'!BD271*'WEIGHTED from Refinitive'!$B$8)+('WEIGHTED from Refinitive'!$B$9*'ISSUE SCORE from EIKON'!BS271)+('ISSUE SCORE from EIKON'!CH271*'WEIGHTED from Refinitive'!$B$10)+(4/5*'WEIGHTED from Refinitive'!$B$11*'ISSUE SCORE from EIKON'!CW271)+(4/5*'ISSUE SCORE from EIKON'!DL271*'WEIGHTED from Refinitive'!$B$14)+('WEIGHTED from Refinitive'!$B$15*'ISSUE SCORE from EIKON'!EA271)+('ISSUE SCORE from EIKON'!EP271*'WEIGHTED from Refinitive'!$B$16)</f>
        <v>16.296669996669973</v>
      </c>
      <c r="G38" s="1">
        <f>('WEIGHTED from Refinitive'!$B$3*'ISSUE SCORE from EIKON'!L271)+(2/3*'ISSUE SCORE from EIKON'!AA271*'WEIGHTED from Refinitive'!$B$4)+(3/5*'WEIGHTED from Refinitive'!$B$5*'ISSUE SCORE from EIKON'!AP271)+('ISSUE SCORE from EIKON'!BE271*'WEIGHTED from Refinitive'!$B$8)+('WEIGHTED from Refinitive'!$B$9*'ISSUE SCORE from EIKON'!BT271)+('ISSUE SCORE from EIKON'!CI271*'WEIGHTED from Refinitive'!$B$10)+(4/5*'WEIGHTED from Refinitive'!$B$11*'ISSUE SCORE from EIKON'!CX271)+(4/5*'ISSUE SCORE from EIKON'!DM271*'WEIGHTED from Refinitive'!$B$14)+('WEIGHTED from Refinitive'!$B$15*'ISSUE SCORE from EIKON'!EB271)+('ISSUE SCORE from EIKON'!EQ271*'WEIGHTED from Refinitive'!$B$16)</f>
        <v>16.965243447840773</v>
      </c>
      <c r="H38" s="1">
        <f>('WEIGHTED from Refinitive'!$B$3*'ISSUE SCORE from EIKON'!M271)+(2/3*'ISSUE SCORE from EIKON'!AB271*'WEIGHTED from Refinitive'!$B$4)+(3/5*'WEIGHTED from Refinitive'!$B$5*'ISSUE SCORE from EIKON'!AQ271)+('ISSUE SCORE from EIKON'!BF271*'WEIGHTED from Refinitive'!$B$8)+('WEIGHTED from Refinitive'!$B$9*'ISSUE SCORE from EIKON'!BU271)+('ISSUE SCORE from EIKON'!CJ271*'WEIGHTED from Refinitive'!$B$10)+(4/5*'WEIGHTED from Refinitive'!$B$11*'ISSUE SCORE from EIKON'!CY271)+(4/5*'ISSUE SCORE from EIKON'!DN271*'WEIGHTED from Refinitive'!$B$14)+('WEIGHTED from Refinitive'!$B$15*'ISSUE SCORE from EIKON'!EC271)+('ISSUE SCORE from EIKON'!ER271*'WEIGHTED from Refinitive'!$B$16)</f>
        <v>17.771534772182253</v>
      </c>
      <c r="I38" s="1">
        <f>('WEIGHTED from Refinitive'!$B$3*'ISSUE SCORE from EIKON'!N271)+(2/3*'ISSUE SCORE from EIKON'!AC271*'WEIGHTED from Refinitive'!$B$4)+(3/5*'WEIGHTED from Refinitive'!$B$5*'ISSUE SCORE from EIKON'!AR271)+('ISSUE SCORE from EIKON'!BG271*'WEIGHTED from Refinitive'!$B$8)+('WEIGHTED from Refinitive'!$B$9*'ISSUE SCORE from EIKON'!BV271)+('ISSUE SCORE from EIKON'!CK271*'WEIGHTED from Refinitive'!$B$10)+(4/5*'WEIGHTED from Refinitive'!$B$11*'ISSUE SCORE from EIKON'!CZ271)+(4/5*'ISSUE SCORE from EIKON'!DO271*'WEIGHTED from Refinitive'!$B$14)+('WEIGHTED from Refinitive'!$B$15*'ISSUE SCORE from EIKON'!ED271)+('ISSUE SCORE from EIKON'!ES271*'WEIGHTED from Refinitive'!$B$16)</f>
        <v>15.029542349726759</v>
      </c>
      <c r="J38" s="1">
        <f>('WEIGHTED from Refinitive'!$B$3*'ISSUE SCORE from EIKON'!O271)+(2/3*'ISSUE SCORE from EIKON'!AD271*'WEIGHTED from Refinitive'!$B$4)+(3/5*'WEIGHTED from Refinitive'!$B$5*'ISSUE SCORE from EIKON'!AS271)+('ISSUE SCORE from EIKON'!BH271*'WEIGHTED from Refinitive'!$B$8)+('WEIGHTED from Refinitive'!$B$9*'ISSUE SCORE from EIKON'!BW271)+('ISSUE SCORE from EIKON'!CL271*'WEIGHTED from Refinitive'!$B$10)+(4/5*'WEIGHTED from Refinitive'!$B$11*'ISSUE SCORE from EIKON'!DA271)+(4/5*'ISSUE SCORE from EIKON'!DP271*'WEIGHTED from Refinitive'!$B$14)+('WEIGHTED from Refinitive'!$B$15*'ISSUE SCORE from EIKON'!EE271)+('ISSUE SCORE from EIKON'!ET271*'WEIGHTED from Refinitive'!$B$16)</f>
        <v>18.820824336482207</v>
      </c>
      <c r="K38" s="1">
        <f>('WEIGHTED from Refinitive'!$B$3*'ISSUE SCORE from EIKON'!P271)+(2/3*'ISSUE SCORE from EIKON'!AE271*'WEIGHTED from Refinitive'!$B$4)+(3/5*'WEIGHTED from Refinitive'!$B$5*'ISSUE SCORE from EIKON'!AT271)+('ISSUE SCORE from EIKON'!BI271*'WEIGHTED from Refinitive'!$B$8)+('WEIGHTED from Refinitive'!$B$9*'ISSUE SCORE from EIKON'!BX271)+('ISSUE SCORE from EIKON'!CM271*'WEIGHTED from Refinitive'!$B$10)+(4/5*'WEIGHTED from Refinitive'!$B$11*'ISSUE SCORE from EIKON'!DB271)+(4/5*'ISSUE SCORE from EIKON'!DQ271*'WEIGHTED from Refinitive'!$B$14)+('WEIGHTED from Refinitive'!$B$15*'ISSUE SCORE from EIKON'!EF271)+('ISSUE SCORE from EIKON'!EU271*'WEIGHTED from Refinitive'!$B$16)</f>
        <v>18.470217988740337</v>
      </c>
      <c r="L38" s="1">
        <f>('WEIGHTED from Refinitive'!$B$3*'ISSUE SCORE from EIKON'!Q271)+(2/3*'ISSUE SCORE from EIKON'!AF271*'WEIGHTED from Refinitive'!$B$4)+(3/5*'WEIGHTED from Refinitive'!$B$5*'ISSUE SCORE from EIKON'!AU271)+('ISSUE SCORE from EIKON'!BJ271*'WEIGHTED from Refinitive'!$B$8)+('WEIGHTED from Refinitive'!$B$9*'ISSUE SCORE from EIKON'!BY271)+('ISSUE SCORE from EIKON'!CN271*'WEIGHTED from Refinitive'!$B$10)+(4/5*'WEIGHTED from Refinitive'!$B$11*'ISSUE SCORE from EIKON'!DC271)+(4/5*'ISSUE SCORE from EIKON'!DR271*'WEIGHTED from Refinitive'!$B$14)+('WEIGHTED from Refinitive'!$B$15*'ISSUE SCORE from EIKON'!EG271)+('ISSUE SCORE from EIKON'!EV271*'WEIGHTED from Refinitive'!$B$16)</f>
        <v>21.344545938083424</v>
      </c>
      <c r="M38" s="1">
        <f>('WEIGHTED from Refinitive'!$B$3*'ISSUE SCORE from EIKON'!R271)+(2/3*'ISSUE SCORE from EIKON'!AG271*'WEIGHTED from Refinitive'!$B$4)+(3/5*'WEIGHTED from Refinitive'!$B$5*'ISSUE SCORE from EIKON'!AV271)+('ISSUE SCORE from EIKON'!BK271*'WEIGHTED from Refinitive'!$B$8)+('WEIGHTED from Refinitive'!$B$9*'ISSUE SCORE from EIKON'!BZ271)+('ISSUE SCORE from EIKON'!CO271*'WEIGHTED from Refinitive'!$B$10)+(4/5*'WEIGHTED from Refinitive'!$B$11*'ISSUE SCORE from EIKON'!DD271)+(4/5*'ISSUE SCORE from EIKON'!DS271*'WEIGHTED from Refinitive'!$B$14)+('WEIGHTED from Refinitive'!$B$15*'ISSUE SCORE from EIKON'!EH271)+('ISSUE SCORE from EIKON'!EW271*'WEIGHTED from Refinitive'!$B$16)</f>
        <v>18.265468373036775</v>
      </c>
      <c r="N38" s="1">
        <f>('WEIGHTED from Refinitive'!$B$3*'ISSUE SCORE from EIKON'!S271)+(2/3*'ISSUE SCORE from EIKON'!AH271*'WEIGHTED from Refinitive'!$B$4)+(3/5*'WEIGHTED from Refinitive'!$B$5*'ISSUE SCORE from EIKON'!AW271)+('ISSUE SCORE from EIKON'!BL271*'WEIGHTED from Refinitive'!$B$8)+('WEIGHTED from Refinitive'!$B$9*'ISSUE SCORE from EIKON'!CA271)+('ISSUE SCORE from EIKON'!CP271*'WEIGHTED from Refinitive'!$B$10)+(4/5*'WEIGHTED from Refinitive'!$B$11*'ISSUE SCORE from EIKON'!DE271)+(4/5*'ISSUE SCORE from EIKON'!DT271*'WEIGHTED from Refinitive'!$B$14)+('WEIGHTED from Refinitive'!$B$15*'ISSUE SCORE from EIKON'!EI271)+('ISSUE SCORE from EIKON'!EX271*'WEIGHTED from Refinitive'!$B$16)</f>
        <v>0</v>
      </c>
      <c r="O38" s="1">
        <f>('WEIGHTED from Refinitive'!$B$3*'ISSUE SCORE from EIKON'!T271)+(2/3*'ISSUE SCORE from EIKON'!AI271*'WEIGHTED from Refinitive'!$B$4)+(3/5*'WEIGHTED from Refinitive'!$B$5*'ISSUE SCORE from EIKON'!AX271)+('ISSUE SCORE from EIKON'!BM271*'WEIGHTED from Refinitive'!$B$8)+('WEIGHTED from Refinitive'!$B$9*'ISSUE SCORE from EIKON'!CB271)+('ISSUE SCORE from EIKON'!CQ271*'WEIGHTED from Refinitive'!$B$10)+(4/5*'WEIGHTED from Refinitive'!$B$11*'ISSUE SCORE from EIKON'!DF271)+(4/5*'ISSUE SCORE from EIKON'!DU271*'WEIGHTED from Refinitive'!$B$14)+('WEIGHTED from Refinitive'!$B$15*'ISSUE SCORE from EIKON'!EJ271)+('ISSUE SCORE from EIKON'!EY271*'WEIGHTED from Refinitive'!$B$16)</f>
        <v>0</v>
      </c>
      <c r="P38" s="1">
        <f>('WEIGHTED from Refinitive'!$B$3*'ISSUE SCORE from EIKON'!U271)+(2/3*'ISSUE SCORE from EIKON'!AJ271*'WEIGHTED from Refinitive'!$B$4)+(3/5*'WEIGHTED from Refinitive'!$B$5*'ISSUE SCORE from EIKON'!AY271)+('ISSUE SCORE from EIKON'!BN271*'WEIGHTED from Refinitive'!$B$8)+('WEIGHTED from Refinitive'!$B$9*'ISSUE SCORE from EIKON'!CC271)+('ISSUE SCORE from EIKON'!CR271*'WEIGHTED from Refinitive'!$B$10)+(4/5*'WEIGHTED from Refinitive'!$B$11*'ISSUE SCORE from EIKON'!DG271)+(4/5*'ISSUE SCORE from EIKON'!DV271*'WEIGHTED from Refinitive'!$B$14)+('WEIGHTED from Refinitive'!$B$15*'ISSUE SCORE from EIKON'!EK271)+('ISSUE SCORE from EIKON'!EZ271*'WEIGHTED from Refinitive'!$B$16)</f>
        <v>0</v>
      </c>
    </row>
    <row r="39" spans="1:16" ht="15">
      <c r="A39" s="1" t="s">
        <v>769</v>
      </c>
      <c r="B39" s="1">
        <f>('WEIGHTED from Refinitive'!$B$3*'ISSUE SCORE from EIKON'!G272)+(2/3*'ISSUE SCORE from EIKON'!V272*'WEIGHTED from Refinitive'!$B$4)+(3/5*'WEIGHTED from Refinitive'!$B$5*'ISSUE SCORE from EIKON'!AK272)+('ISSUE SCORE from EIKON'!AZ272*'WEIGHTED from Refinitive'!$B$8)+('WEIGHTED from Refinitive'!$B$9*'ISSUE SCORE from EIKON'!BO272)+('ISSUE SCORE from EIKON'!CD272*'WEIGHTED from Refinitive'!$B$10)+(4/5*'WEIGHTED from Refinitive'!$B$11*'ISSUE SCORE from EIKON'!CS272)+(4/5*'ISSUE SCORE from EIKON'!DH272*'WEIGHTED from Refinitive'!$B$14)+('WEIGHTED from Refinitive'!$B$15*'ISSUE SCORE from EIKON'!DW272)+('ISSUE SCORE from EIKON'!EL272*'WEIGHTED from Refinitive'!$B$16)</f>
        <v>69.074112989337152</v>
      </c>
      <c r="C39" s="1">
        <f>('WEIGHTED from Refinitive'!$B$3*'ISSUE SCORE from EIKON'!H272)+(2/3*'ISSUE SCORE from EIKON'!W272*'WEIGHTED from Refinitive'!$B$4)+(3/5*'WEIGHTED from Refinitive'!$B$5*'ISSUE SCORE from EIKON'!AL272)+('ISSUE SCORE from EIKON'!BA272*'WEIGHTED from Refinitive'!$B$8)+('WEIGHTED from Refinitive'!$B$9*'ISSUE SCORE from EIKON'!BP272)+('ISSUE SCORE from EIKON'!CE272*'WEIGHTED from Refinitive'!$B$10)+(4/5*'WEIGHTED from Refinitive'!$B$11*'ISSUE SCORE from EIKON'!CT272)+(4/5*'ISSUE SCORE from EIKON'!DI272*'WEIGHTED from Refinitive'!$B$14)+('WEIGHTED from Refinitive'!$B$15*'ISSUE SCORE from EIKON'!DX272)+('ISSUE SCORE from EIKON'!EM272*'WEIGHTED from Refinitive'!$B$16)</f>
        <v>70.591078609723937</v>
      </c>
      <c r="D39" s="1">
        <f>('WEIGHTED from Refinitive'!$B$3*'ISSUE SCORE from EIKON'!I272)+(2/3*'ISSUE SCORE from EIKON'!X272*'WEIGHTED from Refinitive'!$B$4)+(3/5*'WEIGHTED from Refinitive'!$B$5*'ISSUE SCORE from EIKON'!AM272)+('ISSUE SCORE from EIKON'!BB272*'WEIGHTED from Refinitive'!$B$8)+('WEIGHTED from Refinitive'!$B$9*'ISSUE SCORE from EIKON'!BQ272)+('ISSUE SCORE from EIKON'!CF272*'WEIGHTED from Refinitive'!$B$10)+(4/5*'WEIGHTED from Refinitive'!$B$11*'ISSUE SCORE from EIKON'!CU272)+(4/5*'ISSUE SCORE from EIKON'!DJ272*'WEIGHTED from Refinitive'!$B$14)+('WEIGHTED from Refinitive'!$B$15*'ISSUE SCORE from EIKON'!DY272)+('ISSUE SCORE from EIKON'!EN272*'WEIGHTED from Refinitive'!$B$16)</f>
        <v>67.585298644427269</v>
      </c>
      <c r="E39" s="1">
        <f>('WEIGHTED from Refinitive'!$B$3*'ISSUE SCORE from EIKON'!J272)+(2/3*'ISSUE SCORE from EIKON'!Y272*'WEIGHTED from Refinitive'!$B$4)+(3/5*'WEIGHTED from Refinitive'!$B$5*'ISSUE SCORE from EIKON'!AN272)+('ISSUE SCORE from EIKON'!BC272*'WEIGHTED from Refinitive'!$B$8)+('WEIGHTED from Refinitive'!$B$9*'ISSUE SCORE from EIKON'!BR272)+('ISSUE SCORE from EIKON'!CG272*'WEIGHTED from Refinitive'!$B$10)+(4/5*'WEIGHTED from Refinitive'!$B$11*'ISSUE SCORE from EIKON'!CV272)+(4/5*'ISSUE SCORE from EIKON'!DK272*'WEIGHTED from Refinitive'!$B$14)+('WEIGHTED from Refinitive'!$B$15*'ISSUE SCORE from EIKON'!DZ272)+('ISSUE SCORE from EIKON'!EO272*'WEIGHTED from Refinitive'!$B$16)</f>
        <v>66.581095466402118</v>
      </c>
      <c r="F39" s="1">
        <f>('WEIGHTED from Refinitive'!$B$3*'ISSUE SCORE from EIKON'!K272)+(2/3*'ISSUE SCORE from EIKON'!Z272*'WEIGHTED from Refinitive'!$B$4)+(3/5*'WEIGHTED from Refinitive'!$B$5*'ISSUE SCORE from EIKON'!AO272)+('ISSUE SCORE from EIKON'!BD272*'WEIGHTED from Refinitive'!$B$8)+('WEIGHTED from Refinitive'!$B$9*'ISSUE SCORE from EIKON'!BS272)+('ISSUE SCORE from EIKON'!CH272*'WEIGHTED from Refinitive'!$B$10)+(4/5*'WEIGHTED from Refinitive'!$B$11*'ISSUE SCORE from EIKON'!CW272)+(4/5*'ISSUE SCORE from EIKON'!DL272*'WEIGHTED from Refinitive'!$B$14)+('WEIGHTED from Refinitive'!$B$15*'ISSUE SCORE from EIKON'!EA272)+('ISSUE SCORE from EIKON'!EP272*'WEIGHTED from Refinitive'!$B$16)</f>
        <v>62.375501998001965</v>
      </c>
      <c r="G39" s="1">
        <f>('WEIGHTED from Refinitive'!$B$3*'ISSUE SCORE from EIKON'!L272)+(2/3*'ISSUE SCORE from EIKON'!AA272*'WEIGHTED from Refinitive'!$B$4)+(3/5*'WEIGHTED from Refinitive'!$B$5*'ISSUE SCORE from EIKON'!AP272)+('ISSUE SCORE from EIKON'!BE272*'WEIGHTED from Refinitive'!$B$8)+('WEIGHTED from Refinitive'!$B$9*'ISSUE SCORE from EIKON'!BT272)+('ISSUE SCORE from EIKON'!CI272*'WEIGHTED from Refinitive'!$B$10)+(4/5*'WEIGHTED from Refinitive'!$B$11*'ISSUE SCORE from EIKON'!CX272)+(4/5*'ISSUE SCORE from EIKON'!DM272*'WEIGHTED from Refinitive'!$B$14)+('WEIGHTED from Refinitive'!$B$15*'ISSUE SCORE from EIKON'!EB272)+('ISSUE SCORE from EIKON'!EQ272*'WEIGHTED from Refinitive'!$B$16)</f>
        <v>67.169981399990874</v>
      </c>
      <c r="H39" s="1">
        <f>('WEIGHTED from Refinitive'!$B$3*'ISSUE SCORE from EIKON'!M272)+(2/3*'ISSUE SCORE from EIKON'!AB272*'WEIGHTED from Refinitive'!$B$4)+(3/5*'WEIGHTED from Refinitive'!$B$5*'ISSUE SCORE from EIKON'!AQ272)+('ISSUE SCORE from EIKON'!BF272*'WEIGHTED from Refinitive'!$B$8)+('WEIGHTED from Refinitive'!$B$9*'ISSUE SCORE from EIKON'!BU272)+('ISSUE SCORE from EIKON'!CJ272*'WEIGHTED from Refinitive'!$B$10)+(4/5*'WEIGHTED from Refinitive'!$B$11*'ISSUE SCORE from EIKON'!CY272)+(4/5*'ISSUE SCORE from EIKON'!DN272*'WEIGHTED from Refinitive'!$B$14)+('WEIGHTED from Refinitive'!$B$15*'ISSUE SCORE from EIKON'!EC272)+('ISSUE SCORE from EIKON'!ER272*'WEIGHTED from Refinitive'!$B$16)</f>
        <v>62.532190265785097</v>
      </c>
      <c r="I39" s="1">
        <f>('WEIGHTED from Refinitive'!$B$3*'ISSUE SCORE from EIKON'!N272)+(2/3*'ISSUE SCORE from EIKON'!AC272*'WEIGHTED from Refinitive'!$B$4)+(3/5*'WEIGHTED from Refinitive'!$B$5*'ISSUE SCORE from EIKON'!AR272)+('ISSUE SCORE from EIKON'!BG272*'WEIGHTED from Refinitive'!$B$8)+('WEIGHTED from Refinitive'!$B$9*'ISSUE SCORE from EIKON'!BV272)+('ISSUE SCORE from EIKON'!CK272*'WEIGHTED from Refinitive'!$B$10)+(4/5*'WEIGHTED from Refinitive'!$B$11*'ISSUE SCORE from EIKON'!CZ272)+(4/5*'ISSUE SCORE from EIKON'!DO272*'WEIGHTED from Refinitive'!$B$14)+('WEIGHTED from Refinitive'!$B$15*'ISSUE SCORE from EIKON'!ED272)+('ISSUE SCORE from EIKON'!ES272*'WEIGHTED from Refinitive'!$B$16)</f>
        <v>67.747744743910317</v>
      </c>
      <c r="J39" s="1">
        <f>('WEIGHTED from Refinitive'!$B$3*'ISSUE SCORE from EIKON'!O272)+(2/3*'ISSUE SCORE from EIKON'!AD272*'WEIGHTED from Refinitive'!$B$4)+(3/5*'WEIGHTED from Refinitive'!$B$5*'ISSUE SCORE from EIKON'!AS272)+('ISSUE SCORE from EIKON'!BH272*'WEIGHTED from Refinitive'!$B$8)+('WEIGHTED from Refinitive'!$B$9*'ISSUE SCORE from EIKON'!BW272)+('ISSUE SCORE from EIKON'!CL272*'WEIGHTED from Refinitive'!$B$10)+(4/5*'WEIGHTED from Refinitive'!$B$11*'ISSUE SCORE from EIKON'!DA272)+(4/5*'ISSUE SCORE from EIKON'!DP272*'WEIGHTED from Refinitive'!$B$14)+('WEIGHTED from Refinitive'!$B$15*'ISSUE SCORE from EIKON'!EE272)+('ISSUE SCORE from EIKON'!ET272*'WEIGHTED from Refinitive'!$B$16)</f>
        <v>65.551991617123164</v>
      </c>
      <c r="K39" s="1">
        <f>('WEIGHTED from Refinitive'!$B$3*'ISSUE SCORE from EIKON'!P272)+(2/3*'ISSUE SCORE from EIKON'!AE272*'WEIGHTED from Refinitive'!$B$4)+(3/5*'WEIGHTED from Refinitive'!$B$5*'ISSUE SCORE from EIKON'!AT272)+('ISSUE SCORE from EIKON'!BI272*'WEIGHTED from Refinitive'!$B$8)+('WEIGHTED from Refinitive'!$B$9*'ISSUE SCORE from EIKON'!BX272)+('ISSUE SCORE from EIKON'!CM272*'WEIGHTED from Refinitive'!$B$10)+(4/5*'WEIGHTED from Refinitive'!$B$11*'ISSUE SCORE from EIKON'!DB272)+(4/5*'ISSUE SCORE from EIKON'!DQ272*'WEIGHTED from Refinitive'!$B$14)+('WEIGHTED from Refinitive'!$B$15*'ISSUE SCORE from EIKON'!EF272)+('ISSUE SCORE from EIKON'!EU272*'WEIGHTED from Refinitive'!$B$16)</f>
        <v>52.344829691293789</v>
      </c>
      <c r="L39" s="1">
        <f>('WEIGHTED from Refinitive'!$B$3*'ISSUE SCORE from EIKON'!Q272)+(2/3*'ISSUE SCORE from EIKON'!AF272*'WEIGHTED from Refinitive'!$B$4)+(3/5*'WEIGHTED from Refinitive'!$B$5*'ISSUE SCORE from EIKON'!AU272)+('ISSUE SCORE from EIKON'!BJ272*'WEIGHTED from Refinitive'!$B$8)+('WEIGHTED from Refinitive'!$B$9*'ISSUE SCORE from EIKON'!BY272)+('ISSUE SCORE from EIKON'!CN272*'WEIGHTED from Refinitive'!$B$10)+(4/5*'WEIGHTED from Refinitive'!$B$11*'ISSUE SCORE from EIKON'!DC272)+(4/5*'ISSUE SCORE from EIKON'!DR272*'WEIGHTED from Refinitive'!$B$14)+('WEIGHTED from Refinitive'!$B$15*'ISSUE SCORE from EIKON'!EG272)+('ISSUE SCORE from EIKON'!EV272*'WEIGHTED from Refinitive'!$B$16)</f>
        <v>53.438350001688512</v>
      </c>
      <c r="M39" s="1">
        <f>('WEIGHTED from Refinitive'!$B$3*'ISSUE SCORE from EIKON'!R272)+(2/3*'ISSUE SCORE from EIKON'!AG272*'WEIGHTED from Refinitive'!$B$4)+(3/5*'WEIGHTED from Refinitive'!$B$5*'ISSUE SCORE from EIKON'!AV272)+('ISSUE SCORE from EIKON'!BK272*'WEIGHTED from Refinitive'!$B$8)+('WEIGHTED from Refinitive'!$B$9*'ISSUE SCORE from EIKON'!BZ272)+('ISSUE SCORE from EIKON'!CO272*'WEIGHTED from Refinitive'!$B$10)+(4/5*'WEIGHTED from Refinitive'!$B$11*'ISSUE SCORE from EIKON'!DD272)+(4/5*'ISSUE SCORE from EIKON'!DS272*'WEIGHTED from Refinitive'!$B$14)+('WEIGHTED from Refinitive'!$B$15*'ISSUE SCORE from EIKON'!EH272)+('ISSUE SCORE from EIKON'!EW272*'WEIGHTED from Refinitive'!$B$16)</f>
        <v>50.661850464069573</v>
      </c>
      <c r="N39" s="1">
        <f>('WEIGHTED from Refinitive'!$B$3*'ISSUE SCORE from EIKON'!S272)+(2/3*'ISSUE SCORE from EIKON'!AH272*'WEIGHTED from Refinitive'!$B$4)+(3/5*'WEIGHTED from Refinitive'!$B$5*'ISSUE SCORE from EIKON'!AW272)+('ISSUE SCORE from EIKON'!BL272*'WEIGHTED from Refinitive'!$B$8)+('WEIGHTED from Refinitive'!$B$9*'ISSUE SCORE from EIKON'!CA272)+('ISSUE SCORE from EIKON'!CP272*'WEIGHTED from Refinitive'!$B$10)+(4/5*'WEIGHTED from Refinitive'!$B$11*'ISSUE SCORE from EIKON'!DE272)+(4/5*'ISSUE SCORE from EIKON'!DT272*'WEIGHTED from Refinitive'!$B$14)+('WEIGHTED from Refinitive'!$B$15*'ISSUE SCORE from EIKON'!EI272)+('ISSUE SCORE from EIKON'!EX272*'WEIGHTED from Refinitive'!$B$16)</f>
        <v>58.870206159960219</v>
      </c>
      <c r="O39" s="1">
        <f>('WEIGHTED from Refinitive'!$B$3*'ISSUE SCORE from EIKON'!T272)+(2/3*'ISSUE SCORE from EIKON'!AI272*'WEIGHTED from Refinitive'!$B$4)+(3/5*'WEIGHTED from Refinitive'!$B$5*'ISSUE SCORE from EIKON'!AX272)+('ISSUE SCORE from EIKON'!BM272*'WEIGHTED from Refinitive'!$B$8)+('WEIGHTED from Refinitive'!$B$9*'ISSUE SCORE from EIKON'!CB272)+('ISSUE SCORE from EIKON'!CQ272*'WEIGHTED from Refinitive'!$B$10)+(4/5*'WEIGHTED from Refinitive'!$B$11*'ISSUE SCORE from EIKON'!DF272)+(4/5*'ISSUE SCORE from EIKON'!DU272*'WEIGHTED from Refinitive'!$B$14)+('WEIGHTED from Refinitive'!$B$15*'ISSUE SCORE from EIKON'!EJ272)+('ISSUE SCORE from EIKON'!EY272*'WEIGHTED from Refinitive'!$B$16)</f>
        <v>60.224441321094176</v>
      </c>
      <c r="P39" s="1">
        <f>('WEIGHTED from Refinitive'!$B$3*'ISSUE SCORE from EIKON'!U272)+(2/3*'ISSUE SCORE from EIKON'!AJ272*'WEIGHTED from Refinitive'!$B$4)+(3/5*'WEIGHTED from Refinitive'!$B$5*'ISSUE SCORE from EIKON'!AY272)+('ISSUE SCORE from EIKON'!BN272*'WEIGHTED from Refinitive'!$B$8)+('WEIGHTED from Refinitive'!$B$9*'ISSUE SCORE from EIKON'!CC272)+('ISSUE SCORE from EIKON'!CR272*'WEIGHTED from Refinitive'!$B$10)+(4/5*'WEIGHTED from Refinitive'!$B$11*'ISSUE SCORE from EIKON'!DG272)+(4/5*'ISSUE SCORE from EIKON'!DV272*'WEIGHTED from Refinitive'!$B$14)+('WEIGHTED from Refinitive'!$B$15*'ISSUE SCORE from EIKON'!EK272)+('ISSUE SCORE from EIKON'!EZ272*'WEIGHTED from Refinitive'!$B$16)</f>
        <v>51.426818670971173</v>
      </c>
    </row>
    <row r="40" spans="1:16" ht="15">
      <c r="A40" s="1" t="s">
        <v>772</v>
      </c>
      <c r="B40" s="1">
        <f>('WEIGHTED from Refinitive'!$B$3*'ISSUE SCORE from EIKON'!G273)+(2/3*'ISSUE SCORE from EIKON'!V273*'WEIGHTED from Refinitive'!$B$4)+(3/5*'WEIGHTED from Refinitive'!$B$5*'ISSUE SCORE from EIKON'!AK273)+('ISSUE SCORE from EIKON'!AZ273*'WEIGHTED from Refinitive'!$B$8)+('WEIGHTED from Refinitive'!$B$9*'ISSUE SCORE from EIKON'!BO273)+('ISSUE SCORE from EIKON'!CD273*'WEIGHTED from Refinitive'!$B$10)+(4/5*'WEIGHTED from Refinitive'!$B$11*'ISSUE SCORE from EIKON'!CS273)+(4/5*'ISSUE SCORE from EIKON'!DH273*'WEIGHTED from Refinitive'!$B$14)+('WEIGHTED from Refinitive'!$B$15*'ISSUE SCORE from EIKON'!DW273)+('ISSUE SCORE from EIKON'!EL273*'WEIGHTED from Refinitive'!$B$16)</f>
        <v>59.423837671426476</v>
      </c>
      <c r="C40" s="1">
        <f>('WEIGHTED from Refinitive'!$B$3*'ISSUE SCORE from EIKON'!H273)+(2/3*'ISSUE SCORE from EIKON'!W273*'WEIGHTED from Refinitive'!$B$4)+(3/5*'WEIGHTED from Refinitive'!$B$5*'ISSUE SCORE from EIKON'!AL273)+('ISSUE SCORE from EIKON'!BA273*'WEIGHTED from Refinitive'!$B$8)+('WEIGHTED from Refinitive'!$B$9*'ISSUE SCORE from EIKON'!BP273)+('ISSUE SCORE from EIKON'!CE273*'WEIGHTED from Refinitive'!$B$10)+(4/5*'WEIGHTED from Refinitive'!$B$11*'ISSUE SCORE from EIKON'!CT273)+(4/5*'ISSUE SCORE from EIKON'!DI273*'WEIGHTED from Refinitive'!$B$14)+('WEIGHTED from Refinitive'!$B$15*'ISSUE SCORE from EIKON'!DX273)+('ISSUE SCORE from EIKON'!EM273*'WEIGHTED from Refinitive'!$B$16)</f>
        <v>56.458560114038264</v>
      </c>
      <c r="D40" s="1">
        <f>('WEIGHTED from Refinitive'!$B$3*'ISSUE SCORE from EIKON'!I273)+(2/3*'ISSUE SCORE from EIKON'!X273*'WEIGHTED from Refinitive'!$B$4)+(3/5*'WEIGHTED from Refinitive'!$B$5*'ISSUE SCORE from EIKON'!AM273)+('ISSUE SCORE from EIKON'!BB273*'WEIGHTED from Refinitive'!$B$8)+('WEIGHTED from Refinitive'!$B$9*'ISSUE SCORE from EIKON'!BQ273)+('ISSUE SCORE from EIKON'!CF273*'WEIGHTED from Refinitive'!$B$10)+(4/5*'WEIGHTED from Refinitive'!$B$11*'ISSUE SCORE from EIKON'!CU273)+(4/5*'ISSUE SCORE from EIKON'!DJ273*'WEIGHTED from Refinitive'!$B$14)+('WEIGHTED from Refinitive'!$B$15*'ISSUE SCORE from EIKON'!DY273)+('ISSUE SCORE from EIKON'!EN273*'WEIGHTED from Refinitive'!$B$16)</f>
        <v>58.697942555282623</v>
      </c>
      <c r="E40" s="1">
        <f>('WEIGHTED from Refinitive'!$B$3*'ISSUE SCORE from EIKON'!J273)+(2/3*'ISSUE SCORE from EIKON'!Y273*'WEIGHTED from Refinitive'!$B$4)+(3/5*'WEIGHTED from Refinitive'!$B$5*'ISSUE SCORE from EIKON'!AN273)+('ISSUE SCORE from EIKON'!BC273*'WEIGHTED from Refinitive'!$B$8)+('WEIGHTED from Refinitive'!$B$9*'ISSUE SCORE from EIKON'!BR273)+('ISSUE SCORE from EIKON'!CG273*'WEIGHTED from Refinitive'!$B$10)+(4/5*'WEIGHTED from Refinitive'!$B$11*'ISSUE SCORE from EIKON'!CV273)+(4/5*'ISSUE SCORE from EIKON'!DK273*'WEIGHTED from Refinitive'!$B$14)+('WEIGHTED from Refinitive'!$B$15*'ISSUE SCORE from EIKON'!DZ273)+('ISSUE SCORE from EIKON'!EO273*'WEIGHTED from Refinitive'!$B$16)</f>
        <v>66.522579912037131</v>
      </c>
      <c r="F40" s="1">
        <f>('WEIGHTED from Refinitive'!$B$3*'ISSUE SCORE from EIKON'!K273)+(2/3*'ISSUE SCORE from EIKON'!Z273*'WEIGHTED from Refinitive'!$B$4)+(3/5*'WEIGHTED from Refinitive'!$B$5*'ISSUE SCORE from EIKON'!AO273)+('ISSUE SCORE from EIKON'!BD273*'WEIGHTED from Refinitive'!$B$8)+('WEIGHTED from Refinitive'!$B$9*'ISSUE SCORE from EIKON'!BS273)+('ISSUE SCORE from EIKON'!CH273*'WEIGHTED from Refinitive'!$B$10)+(4/5*'WEIGHTED from Refinitive'!$B$11*'ISSUE SCORE from EIKON'!CW273)+(4/5*'ISSUE SCORE from EIKON'!DL273*'WEIGHTED from Refinitive'!$B$14)+('WEIGHTED from Refinitive'!$B$15*'ISSUE SCORE from EIKON'!EA273)+('ISSUE SCORE from EIKON'!EP273*'WEIGHTED from Refinitive'!$B$16)</f>
        <v>64.640599170943958</v>
      </c>
      <c r="G40" s="1">
        <f>('WEIGHTED from Refinitive'!$B$3*'ISSUE SCORE from EIKON'!L273)+(2/3*'ISSUE SCORE from EIKON'!AA273*'WEIGHTED from Refinitive'!$B$4)+(3/5*'WEIGHTED from Refinitive'!$B$5*'ISSUE SCORE from EIKON'!AP273)+('ISSUE SCORE from EIKON'!BE273*'WEIGHTED from Refinitive'!$B$8)+('WEIGHTED from Refinitive'!$B$9*'ISSUE SCORE from EIKON'!BT273)+('ISSUE SCORE from EIKON'!CI273*'WEIGHTED from Refinitive'!$B$10)+(4/5*'WEIGHTED from Refinitive'!$B$11*'ISSUE SCORE from EIKON'!CX273)+(4/5*'ISSUE SCORE from EIKON'!DM273*'WEIGHTED from Refinitive'!$B$14)+('WEIGHTED from Refinitive'!$B$15*'ISSUE SCORE from EIKON'!EB273)+('ISSUE SCORE from EIKON'!EQ273*'WEIGHTED from Refinitive'!$B$16)</f>
        <v>60.739052756253798</v>
      </c>
      <c r="H40" s="1">
        <f>('WEIGHTED from Refinitive'!$B$3*'ISSUE SCORE from EIKON'!M273)+(2/3*'ISSUE SCORE from EIKON'!AB273*'WEIGHTED from Refinitive'!$B$4)+(3/5*'WEIGHTED from Refinitive'!$B$5*'ISSUE SCORE from EIKON'!AQ273)+('ISSUE SCORE from EIKON'!BF273*'WEIGHTED from Refinitive'!$B$8)+('WEIGHTED from Refinitive'!$B$9*'ISSUE SCORE from EIKON'!BU273)+('ISSUE SCORE from EIKON'!CJ273*'WEIGHTED from Refinitive'!$B$10)+(4/5*'WEIGHTED from Refinitive'!$B$11*'ISSUE SCORE from EIKON'!CY273)+(4/5*'ISSUE SCORE from EIKON'!DN273*'WEIGHTED from Refinitive'!$B$14)+('WEIGHTED from Refinitive'!$B$15*'ISSUE SCORE from EIKON'!EC273)+('ISSUE SCORE from EIKON'!ER273*'WEIGHTED from Refinitive'!$B$16)</f>
        <v>57.386739304208795</v>
      </c>
      <c r="I40" s="1">
        <f>('WEIGHTED from Refinitive'!$B$3*'ISSUE SCORE from EIKON'!N273)+(2/3*'ISSUE SCORE from EIKON'!AC273*'WEIGHTED from Refinitive'!$B$4)+(3/5*'WEIGHTED from Refinitive'!$B$5*'ISSUE SCORE from EIKON'!AR273)+('ISSUE SCORE from EIKON'!BG273*'WEIGHTED from Refinitive'!$B$8)+('WEIGHTED from Refinitive'!$B$9*'ISSUE SCORE from EIKON'!BV273)+('ISSUE SCORE from EIKON'!CK273*'WEIGHTED from Refinitive'!$B$10)+(4/5*'WEIGHTED from Refinitive'!$B$11*'ISSUE SCORE from EIKON'!CZ273)+(4/5*'ISSUE SCORE from EIKON'!DO273*'WEIGHTED from Refinitive'!$B$14)+('WEIGHTED from Refinitive'!$B$15*'ISSUE SCORE from EIKON'!ED273)+('ISSUE SCORE from EIKON'!ES273*'WEIGHTED from Refinitive'!$B$16)</f>
        <v>41.221172295492792</v>
      </c>
      <c r="J40" s="1">
        <f>('WEIGHTED from Refinitive'!$B$3*'ISSUE SCORE from EIKON'!O273)+(2/3*'ISSUE SCORE from EIKON'!AD273*'WEIGHTED from Refinitive'!$B$4)+(3/5*'WEIGHTED from Refinitive'!$B$5*'ISSUE SCORE from EIKON'!AS273)+('ISSUE SCORE from EIKON'!BH273*'WEIGHTED from Refinitive'!$B$8)+('WEIGHTED from Refinitive'!$B$9*'ISSUE SCORE from EIKON'!BW273)+('ISSUE SCORE from EIKON'!CL273*'WEIGHTED from Refinitive'!$B$10)+(4/5*'WEIGHTED from Refinitive'!$B$11*'ISSUE SCORE from EIKON'!DA273)+(4/5*'ISSUE SCORE from EIKON'!DP273*'WEIGHTED from Refinitive'!$B$14)+('WEIGHTED from Refinitive'!$B$15*'ISSUE SCORE from EIKON'!EE273)+('ISSUE SCORE from EIKON'!ET273*'WEIGHTED from Refinitive'!$B$16)</f>
        <v>46.774539262820497</v>
      </c>
      <c r="K40" s="1">
        <f>('WEIGHTED from Refinitive'!$B$3*'ISSUE SCORE from EIKON'!P273)+(2/3*'ISSUE SCORE from EIKON'!AE273*'WEIGHTED from Refinitive'!$B$4)+(3/5*'WEIGHTED from Refinitive'!$B$5*'ISSUE SCORE from EIKON'!AT273)+('ISSUE SCORE from EIKON'!BI273*'WEIGHTED from Refinitive'!$B$8)+('WEIGHTED from Refinitive'!$B$9*'ISSUE SCORE from EIKON'!BX273)+('ISSUE SCORE from EIKON'!CM273*'WEIGHTED from Refinitive'!$B$10)+(4/5*'WEIGHTED from Refinitive'!$B$11*'ISSUE SCORE from EIKON'!DB273)+(4/5*'ISSUE SCORE from EIKON'!DQ273*'WEIGHTED from Refinitive'!$B$14)+('WEIGHTED from Refinitive'!$B$15*'ISSUE SCORE from EIKON'!EF273)+('ISSUE SCORE from EIKON'!EU273*'WEIGHTED from Refinitive'!$B$16)</f>
        <v>33.155000133407995</v>
      </c>
      <c r="L40" s="1">
        <f>('WEIGHTED from Refinitive'!$B$3*'ISSUE SCORE from EIKON'!Q273)+(2/3*'ISSUE SCORE from EIKON'!AF273*'WEIGHTED from Refinitive'!$B$4)+(3/5*'WEIGHTED from Refinitive'!$B$5*'ISSUE SCORE from EIKON'!AU273)+('ISSUE SCORE from EIKON'!BJ273*'WEIGHTED from Refinitive'!$B$8)+('WEIGHTED from Refinitive'!$B$9*'ISSUE SCORE from EIKON'!BY273)+('ISSUE SCORE from EIKON'!CN273*'WEIGHTED from Refinitive'!$B$10)+(4/5*'WEIGHTED from Refinitive'!$B$11*'ISSUE SCORE from EIKON'!DC273)+(4/5*'ISSUE SCORE from EIKON'!DR273*'WEIGHTED from Refinitive'!$B$14)+('WEIGHTED from Refinitive'!$B$15*'ISSUE SCORE from EIKON'!EG273)+('ISSUE SCORE from EIKON'!EV273*'WEIGHTED from Refinitive'!$B$16)</f>
        <v>21.052584441952497</v>
      </c>
      <c r="M40" s="1">
        <f>('WEIGHTED from Refinitive'!$B$3*'ISSUE SCORE from EIKON'!R273)+(2/3*'ISSUE SCORE from EIKON'!AG273*'WEIGHTED from Refinitive'!$B$4)+(3/5*'WEIGHTED from Refinitive'!$B$5*'ISSUE SCORE from EIKON'!AV273)+('ISSUE SCORE from EIKON'!BK273*'WEIGHTED from Refinitive'!$B$8)+('WEIGHTED from Refinitive'!$B$9*'ISSUE SCORE from EIKON'!BZ273)+('ISSUE SCORE from EIKON'!CO273*'WEIGHTED from Refinitive'!$B$10)+(4/5*'WEIGHTED from Refinitive'!$B$11*'ISSUE SCORE from EIKON'!DD273)+(4/5*'ISSUE SCORE from EIKON'!DS273*'WEIGHTED from Refinitive'!$B$14)+('WEIGHTED from Refinitive'!$B$15*'ISSUE SCORE from EIKON'!EH273)+('ISSUE SCORE from EIKON'!EW273*'WEIGHTED from Refinitive'!$B$16)</f>
        <v>20.25695831461578</v>
      </c>
      <c r="N40" s="1">
        <f>('WEIGHTED from Refinitive'!$B$3*'ISSUE SCORE from EIKON'!S273)+(2/3*'ISSUE SCORE from EIKON'!AH273*'WEIGHTED from Refinitive'!$B$4)+(3/5*'WEIGHTED from Refinitive'!$B$5*'ISSUE SCORE from EIKON'!AW273)+('ISSUE SCORE from EIKON'!BL273*'WEIGHTED from Refinitive'!$B$8)+('WEIGHTED from Refinitive'!$B$9*'ISSUE SCORE from EIKON'!CA273)+('ISSUE SCORE from EIKON'!CP273*'WEIGHTED from Refinitive'!$B$10)+(4/5*'WEIGHTED from Refinitive'!$B$11*'ISSUE SCORE from EIKON'!DE273)+(4/5*'ISSUE SCORE from EIKON'!DT273*'WEIGHTED from Refinitive'!$B$14)+('WEIGHTED from Refinitive'!$B$15*'ISSUE SCORE from EIKON'!EI273)+('ISSUE SCORE from EIKON'!EX273*'WEIGHTED from Refinitive'!$B$16)</f>
        <v>24.717653362897245</v>
      </c>
      <c r="O40" s="1">
        <f>('WEIGHTED from Refinitive'!$B$3*'ISSUE SCORE from EIKON'!T273)+(2/3*'ISSUE SCORE from EIKON'!AI273*'WEIGHTED from Refinitive'!$B$4)+(3/5*'WEIGHTED from Refinitive'!$B$5*'ISSUE SCORE from EIKON'!AX273)+('ISSUE SCORE from EIKON'!BM273*'WEIGHTED from Refinitive'!$B$8)+('WEIGHTED from Refinitive'!$B$9*'ISSUE SCORE from EIKON'!CB273)+('ISSUE SCORE from EIKON'!CQ273*'WEIGHTED from Refinitive'!$B$10)+(4/5*'WEIGHTED from Refinitive'!$B$11*'ISSUE SCORE from EIKON'!DF273)+(4/5*'ISSUE SCORE from EIKON'!DU273*'WEIGHTED from Refinitive'!$B$14)+('WEIGHTED from Refinitive'!$B$15*'ISSUE SCORE from EIKON'!EJ273)+('ISSUE SCORE from EIKON'!EY273*'WEIGHTED from Refinitive'!$B$16)</f>
        <v>32.181575162562218</v>
      </c>
      <c r="P40" s="1">
        <f>('WEIGHTED from Refinitive'!$B$3*'ISSUE SCORE from EIKON'!U273)+(2/3*'ISSUE SCORE from EIKON'!AJ273*'WEIGHTED from Refinitive'!$B$4)+(3/5*'WEIGHTED from Refinitive'!$B$5*'ISSUE SCORE from EIKON'!AY273)+('ISSUE SCORE from EIKON'!BN273*'WEIGHTED from Refinitive'!$B$8)+('WEIGHTED from Refinitive'!$B$9*'ISSUE SCORE from EIKON'!CC273)+('ISSUE SCORE from EIKON'!CR273*'WEIGHTED from Refinitive'!$B$10)+(4/5*'WEIGHTED from Refinitive'!$B$11*'ISSUE SCORE from EIKON'!DG273)+(4/5*'ISSUE SCORE from EIKON'!DV273*'WEIGHTED from Refinitive'!$B$14)+('WEIGHTED from Refinitive'!$B$15*'ISSUE SCORE from EIKON'!EK273)+('ISSUE SCORE from EIKON'!EZ273*'WEIGHTED from Refinitive'!$B$16)</f>
        <v>0</v>
      </c>
    </row>
    <row r="41" spans="1:16" ht="15">
      <c r="A41" s="1" t="s">
        <v>783</v>
      </c>
      <c r="B41" s="1">
        <f>('WEIGHTED from Refinitive'!$B$3*'ISSUE SCORE from EIKON'!G274)+(2/3*'ISSUE SCORE from EIKON'!V274*'WEIGHTED from Refinitive'!$B$4)+(3/5*'WEIGHTED from Refinitive'!$B$5*'ISSUE SCORE from EIKON'!AK274)+('ISSUE SCORE from EIKON'!AZ274*'WEIGHTED from Refinitive'!$B$8)+('WEIGHTED from Refinitive'!$B$9*'ISSUE SCORE from EIKON'!BO274)+('ISSUE SCORE from EIKON'!CD274*'WEIGHTED from Refinitive'!$B$10)+(4/5*'WEIGHTED from Refinitive'!$B$11*'ISSUE SCORE from EIKON'!CS274)+(4/5*'ISSUE SCORE from EIKON'!DH274*'WEIGHTED from Refinitive'!$B$14)+('WEIGHTED from Refinitive'!$B$15*'ISSUE SCORE from EIKON'!DW274)+('ISSUE SCORE from EIKON'!EL274*'WEIGHTED from Refinitive'!$B$16)</f>
        <v>67.570793462850844</v>
      </c>
      <c r="C41" s="1">
        <f>('WEIGHTED from Refinitive'!$B$3*'ISSUE SCORE from EIKON'!H274)+(2/3*'ISSUE SCORE from EIKON'!W274*'WEIGHTED from Refinitive'!$B$4)+(3/5*'WEIGHTED from Refinitive'!$B$5*'ISSUE SCORE from EIKON'!AL274)+('ISSUE SCORE from EIKON'!BA274*'WEIGHTED from Refinitive'!$B$8)+('WEIGHTED from Refinitive'!$B$9*'ISSUE SCORE from EIKON'!BP274)+('ISSUE SCORE from EIKON'!CE274*'WEIGHTED from Refinitive'!$B$10)+(4/5*'WEIGHTED from Refinitive'!$B$11*'ISSUE SCORE from EIKON'!CT274)+(4/5*'ISSUE SCORE from EIKON'!DI274*'WEIGHTED from Refinitive'!$B$14)+('WEIGHTED from Refinitive'!$B$15*'ISSUE SCORE from EIKON'!DX274)+('ISSUE SCORE from EIKON'!EM274*'WEIGHTED from Refinitive'!$B$16)</f>
        <v>60.227002753013238</v>
      </c>
      <c r="D41" s="1">
        <f>('WEIGHTED from Refinitive'!$B$3*'ISSUE SCORE from EIKON'!I274)+(2/3*'ISSUE SCORE from EIKON'!X274*'WEIGHTED from Refinitive'!$B$4)+(3/5*'WEIGHTED from Refinitive'!$B$5*'ISSUE SCORE from EIKON'!AM274)+('ISSUE SCORE from EIKON'!BB274*'WEIGHTED from Refinitive'!$B$8)+('WEIGHTED from Refinitive'!$B$9*'ISSUE SCORE from EIKON'!BQ274)+('ISSUE SCORE from EIKON'!CF274*'WEIGHTED from Refinitive'!$B$10)+(4/5*'WEIGHTED from Refinitive'!$B$11*'ISSUE SCORE from EIKON'!CU274)+(4/5*'ISSUE SCORE from EIKON'!DJ274*'WEIGHTED from Refinitive'!$B$14)+('WEIGHTED from Refinitive'!$B$15*'ISSUE SCORE from EIKON'!DY274)+('ISSUE SCORE from EIKON'!EN274*'WEIGHTED from Refinitive'!$B$16)</f>
        <v>61.451653080983149</v>
      </c>
      <c r="E41" s="1">
        <f>('WEIGHTED from Refinitive'!$B$3*'ISSUE SCORE from EIKON'!J274)+(2/3*'ISSUE SCORE from EIKON'!Y274*'WEIGHTED from Refinitive'!$B$4)+(3/5*'WEIGHTED from Refinitive'!$B$5*'ISSUE SCORE from EIKON'!AN274)+('ISSUE SCORE from EIKON'!BC274*'WEIGHTED from Refinitive'!$B$8)+('WEIGHTED from Refinitive'!$B$9*'ISSUE SCORE from EIKON'!BR274)+('ISSUE SCORE from EIKON'!CG274*'WEIGHTED from Refinitive'!$B$10)+(4/5*'WEIGHTED from Refinitive'!$B$11*'ISSUE SCORE from EIKON'!CV274)+(4/5*'ISSUE SCORE from EIKON'!DK274*'WEIGHTED from Refinitive'!$B$14)+('WEIGHTED from Refinitive'!$B$15*'ISSUE SCORE from EIKON'!DZ274)+('ISSUE SCORE from EIKON'!EO274*'WEIGHTED from Refinitive'!$B$16)</f>
        <v>56.285312563502501</v>
      </c>
      <c r="F41" s="1">
        <f>('WEIGHTED from Refinitive'!$B$3*'ISSUE SCORE from EIKON'!K274)+(2/3*'ISSUE SCORE from EIKON'!Z274*'WEIGHTED from Refinitive'!$B$4)+(3/5*'WEIGHTED from Refinitive'!$B$5*'ISSUE SCORE from EIKON'!AO274)+('ISSUE SCORE from EIKON'!BD274*'WEIGHTED from Refinitive'!$B$8)+('WEIGHTED from Refinitive'!$B$9*'ISSUE SCORE from EIKON'!BS274)+('ISSUE SCORE from EIKON'!CH274*'WEIGHTED from Refinitive'!$B$10)+(4/5*'WEIGHTED from Refinitive'!$B$11*'ISSUE SCORE from EIKON'!CW274)+(4/5*'ISSUE SCORE from EIKON'!DL274*'WEIGHTED from Refinitive'!$B$14)+('WEIGHTED from Refinitive'!$B$15*'ISSUE SCORE from EIKON'!EA274)+('ISSUE SCORE from EIKON'!EP274*'WEIGHTED from Refinitive'!$B$16)</f>
        <v>59.207871715440476</v>
      </c>
      <c r="G41" s="1">
        <f>('WEIGHTED from Refinitive'!$B$3*'ISSUE SCORE from EIKON'!L274)+(2/3*'ISSUE SCORE from EIKON'!AA274*'WEIGHTED from Refinitive'!$B$4)+(3/5*'WEIGHTED from Refinitive'!$B$5*'ISSUE SCORE from EIKON'!AP274)+('ISSUE SCORE from EIKON'!BE274*'WEIGHTED from Refinitive'!$B$8)+('WEIGHTED from Refinitive'!$B$9*'ISSUE SCORE from EIKON'!BT274)+('ISSUE SCORE from EIKON'!CI274*'WEIGHTED from Refinitive'!$B$10)+(4/5*'WEIGHTED from Refinitive'!$B$11*'ISSUE SCORE from EIKON'!CX274)+(4/5*'ISSUE SCORE from EIKON'!DM274*'WEIGHTED from Refinitive'!$B$14)+('WEIGHTED from Refinitive'!$B$15*'ISSUE SCORE from EIKON'!EB274)+('ISSUE SCORE from EIKON'!EQ274*'WEIGHTED from Refinitive'!$B$16)</f>
        <v>59.895148655003041</v>
      </c>
      <c r="H41" s="1">
        <f>('WEIGHTED from Refinitive'!$B$3*'ISSUE SCORE from EIKON'!M274)+(2/3*'ISSUE SCORE from EIKON'!AB274*'WEIGHTED from Refinitive'!$B$4)+(3/5*'WEIGHTED from Refinitive'!$B$5*'ISSUE SCORE from EIKON'!AQ274)+('ISSUE SCORE from EIKON'!BF274*'WEIGHTED from Refinitive'!$B$8)+('WEIGHTED from Refinitive'!$B$9*'ISSUE SCORE from EIKON'!BU274)+('ISSUE SCORE from EIKON'!CJ274*'WEIGHTED from Refinitive'!$B$10)+(4/5*'WEIGHTED from Refinitive'!$B$11*'ISSUE SCORE from EIKON'!CY274)+(4/5*'ISSUE SCORE from EIKON'!DN274*'WEIGHTED from Refinitive'!$B$14)+('WEIGHTED from Refinitive'!$B$15*'ISSUE SCORE from EIKON'!EC274)+('ISSUE SCORE from EIKON'!ER274*'WEIGHTED from Refinitive'!$B$16)</f>
        <v>62.12077331608242</v>
      </c>
      <c r="I41" s="1">
        <f>('WEIGHTED from Refinitive'!$B$3*'ISSUE SCORE from EIKON'!N274)+(2/3*'ISSUE SCORE from EIKON'!AC274*'WEIGHTED from Refinitive'!$B$4)+(3/5*'WEIGHTED from Refinitive'!$B$5*'ISSUE SCORE from EIKON'!AR274)+('ISSUE SCORE from EIKON'!BG274*'WEIGHTED from Refinitive'!$B$8)+('WEIGHTED from Refinitive'!$B$9*'ISSUE SCORE from EIKON'!BV274)+('ISSUE SCORE from EIKON'!CK274*'WEIGHTED from Refinitive'!$B$10)+(4/5*'WEIGHTED from Refinitive'!$B$11*'ISSUE SCORE from EIKON'!CZ274)+(4/5*'ISSUE SCORE from EIKON'!DO274*'WEIGHTED from Refinitive'!$B$14)+('WEIGHTED from Refinitive'!$B$15*'ISSUE SCORE from EIKON'!ED274)+('ISSUE SCORE from EIKON'!ES274*'WEIGHTED from Refinitive'!$B$16)</f>
        <v>64.486541251197067</v>
      </c>
      <c r="J41" s="1">
        <f>('WEIGHTED from Refinitive'!$B$3*'ISSUE SCORE from EIKON'!O274)+(2/3*'ISSUE SCORE from EIKON'!AD274*'WEIGHTED from Refinitive'!$B$4)+(3/5*'WEIGHTED from Refinitive'!$B$5*'ISSUE SCORE from EIKON'!AS274)+('ISSUE SCORE from EIKON'!BH274*'WEIGHTED from Refinitive'!$B$8)+('WEIGHTED from Refinitive'!$B$9*'ISSUE SCORE from EIKON'!BW274)+('ISSUE SCORE from EIKON'!CL274*'WEIGHTED from Refinitive'!$B$10)+(4/5*'WEIGHTED from Refinitive'!$B$11*'ISSUE SCORE from EIKON'!DA274)+(4/5*'ISSUE SCORE from EIKON'!DP274*'WEIGHTED from Refinitive'!$B$14)+('WEIGHTED from Refinitive'!$B$15*'ISSUE SCORE from EIKON'!EE274)+('ISSUE SCORE from EIKON'!ET274*'WEIGHTED from Refinitive'!$B$16)</f>
        <v>0</v>
      </c>
      <c r="K41" s="1">
        <f>('WEIGHTED from Refinitive'!$B$3*'ISSUE SCORE from EIKON'!P274)+(2/3*'ISSUE SCORE from EIKON'!AE274*'WEIGHTED from Refinitive'!$B$4)+(3/5*'WEIGHTED from Refinitive'!$B$5*'ISSUE SCORE from EIKON'!AT274)+('ISSUE SCORE from EIKON'!BI274*'WEIGHTED from Refinitive'!$B$8)+('WEIGHTED from Refinitive'!$B$9*'ISSUE SCORE from EIKON'!BX274)+('ISSUE SCORE from EIKON'!CM274*'WEIGHTED from Refinitive'!$B$10)+(4/5*'WEIGHTED from Refinitive'!$B$11*'ISSUE SCORE from EIKON'!DB274)+(4/5*'ISSUE SCORE from EIKON'!DQ274*'WEIGHTED from Refinitive'!$B$14)+('WEIGHTED from Refinitive'!$B$15*'ISSUE SCORE from EIKON'!EF274)+('ISSUE SCORE from EIKON'!EU274*'WEIGHTED from Refinitive'!$B$16)</f>
        <v>0</v>
      </c>
      <c r="L41" s="1">
        <f>('WEIGHTED from Refinitive'!$B$3*'ISSUE SCORE from EIKON'!Q274)+(2/3*'ISSUE SCORE from EIKON'!AF274*'WEIGHTED from Refinitive'!$B$4)+(3/5*'WEIGHTED from Refinitive'!$B$5*'ISSUE SCORE from EIKON'!AU274)+('ISSUE SCORE from EIKON'!BJ274*'WEIGHTED from Refinitive'!$B$8)+('WEIGHTED from Refinitive'!$B$9*'ISSUE SCORE from EIKON'!BY274)+('ISSUE SCORE from EIKON'!CN274*'WEIGHTED from Refinitive'!$B$10)+(4/5*'WEIGHTED from Refinitive'!$B$11*'ISSUE SCORE from EIKON'!DC274)+(4/5*'ISSUE SCORE from EIKON'!DR274*'WEIGHTED from Refinitive'!$B$14)+('WEIGHTED from Refinitive'!$B$15*'ISSUE SCORE from EIKON'!EG274)+('ISSUE SCORE from EIKON'!EV274*'WEIGHTED from Refinitive'!$B$16)</f>
        <v>0</v>
      </c>
      <c r="M41" s="1">
        <f>('WEIGHTED from Refinitive'!$B$3*'ISSUE SCORE from EIKON'!R274)+(2/3*'ISSUE SCORE from EIKON'!AG274*'WEIGHTED from Refinitive'!$B$4)+(3/5*'WEIGHTED from Refinitive'!$B$5*'ISSUE SCORE from EIKON'!AV274)+('ISSUE SCORE from EIKON'!BK274*'WEIGHTED from Refinitive'!$B$8)+('WEIGHTED from Refinitive'!$B$9*'ISSUE SCORE from EIKON'!BZ274)+('ISSUE SCORE from EIKON'!CO274*'WEIGHTED from Refinitive'!$B$10)+(4/5*'WEIGHTED from Refinitive'!$B$11*'ISSUE SCORE from EIKON'!DD274)+(4/5*'ISSUE SCORE from EIKON'!DS274*'WEIGHTED from Refinitive'!$B$14)+('WEIGHTED from Refinitive'!$B$15*'ISSUE SCORE from EIKON'!EH274)+('ISSUE SCORE from EIKON'!EW274*'WEIGHTED from Refinitive'!$B$16)</f>
        <v>0</v>
      </c>
      <c r="N41" s="1">
        <f>('WEIGHTED from Refinitive'!$B$3*'ISSUE SCORE from EIKON'!S274)+(2/3*'ISSUE SCORE from EIKON'!AH274*'WEIGHTED from Refinitive'!$B$4)+(3/5*'WEIGHTED from Refinitive'!$B$5*'ISSUE SCORE from EIKON'!AW274)+('ISSUE SCORE from EIKON'!BL274*'WEIGHTED from Refinitive'!$B$8)+('WEIGHTED from Refinitive'!$B$9*'ISSUE SCORE from EIKON'!CA274)+('ISSUE SCORE from EIKON'!CP274*'WEIGHTED from Refinitive'!$B$10)+(4/5*'WEIGHTED from Refinitive'!$B$11*'ISSUE SCORE from EIKON'!DE274)+(4/5*'ISSUE SCORE from EIKON'!DT274*'WEIGHTED from Refinitive'!$B$14)+('WEIGHTED from Refinitive'!$B$15*'ISSUE SCORE from EIKON'!EI274)+('ISSUE SCORE from EIKON'!EX274*'WEIGHTED from Refinitive'!$B$16)</f>
        <v>0</v>
      </c>
      <c r="O41" s="1">
        <f>('WEIGHTED from Refinitive'!$B$3*'ISSUE SCORE from EIKON'!T274)+(2/3*'ISSUE SCORE from EIKON'!AI274*'WEIGHTED from Refinitive'!$B$4)+(3/5*'WEIGHTED from Refinitive'!$B$5*'ISSUE SCORE from EIKON'!AX274)+('ISSUE SCORE from EIKON'!BM274*'WEIGHTED from Refinitive'!$B$8)+('WEIGHTED from Refinitive'!$B$9*'ISSUE SCORE from EIKON'!CB274)+('ISSUE SCORE from EIKON'!CQ274*'WEIGHTED from Refinitive'!$B$10)+(4/5*'WEIGHTED from Refinitive'!$B$11*'ISSUE SCORE from EIKON'!DF274)+(4/5*'ISSUE SCORE from EIKON'!DU274*'WEIGHTED from Refinitive'!$B$14)+('WEIGHTED from Refinitive'!$B$15*'ISSUE SCORE from EIKON'!EJ274)+('ISSUE SCORE from EIKON'!EY274*'WEIGHTED from Refinitive'!$B$16)</f>
        <v>0</v>
      </c>
      <c r="P41" s="1">
        <f>('WEIGHTED from Refinitive'!$B$3*'ISSUE SCORE from EIKON'!U274)+(2/3*'ISSUE SCORE from EIKON'!AJ274*'WEIGHTED from Refinitive'!$B$4)+(3/5*'WEIGHTED from Refinitive'!$B$5*'ISSUE SCORE from EIKON'!AY274)+('ISSUE SCORE from EIKON'!BN274*'WEIGHTED from Refinitive'!$B$8)+('WEIGHTED from Refinitive'!$B$9*'ISSUE SCORE from EIKON'!CC274)+('ISSUE SCORE from EIKON'!CR274*'WEIGHTED from Refinitive'!$B$10)+(4/5*'WEIGHTED from Refinitive'!$B$11*'ISSUE SCORE from EIKON'!DG274)+(4/5*'ISSUE SCORE from EIKON'!DV274*'WEIGHTED from Refinitive'!$B$14)+('WEIGHTED from Refinitive'!$B$15*'ISSUE SCORE from EIKON'!EK274)+('ISSUE SCORE from EIKON'!EZ274*'WEIGHTED from Refinitive'!$B$16)</f>
        <v>0</v>
      </c>
    </row>
    <row r="42" spans="1:16" ht="15">
      <c r="A42" s="1" t="s">
        <v>759</v>
      </c>
      <c r="B42" s="1">
        <f>('WEIGHTED from Refinitive'!$B$3*'ISSUE SCORE from EIKON'!G275)+(2/3*'ISSUE SCORE from EIKON'!V275*'WEIGHTED from Refinitive'!$B$4)+(3/5*'WEIGHTED from Refinitive'!$B$5*'ISSUE SCORE from EIKON'!AK275)+('ISSUE SCORE from EIKON'!AZ275*'WEIGHTED from Refinitive'!$B$8)+('WEIGHTED from Refinitive'!$B$9*'ISSUE SCORE from EIKON'!BO275)+('ISSUE SCORE from EIKON'!CD275*'WEIGHTED from Refinitive'!$B$10)+(4/5*'WEIGHTED from Refinitive'!$B$11*'ISSUE SCORE from EIKON'!CS275)+(4/5*'ISSUE SCORE from EIKON'!DH275*'WEIGHTED from Refinitive'!$B$14)+('WEIGHTED from Refinitive'!$B$15*'ISSUE SCORE from EIKON'!DW275)+('ISSUE SCORE from EIKON'!EL275*'WEIGHTED from Refinitive'!$B$16)</f>
        <v>71.770262796303115</v>
      </c>
      <c r="C42" s="1">
        <f>('WEIGHTED from Refinitive'!$B$3*'ISSUE SCORE from EIKON'!H275)+(2/3*'ISSUE SCORE from EIKON'!W275*'WEIGHTED from Refinitive'!$B$4)+(3/5*'WEIGHTED from Refinitive'!$B$5*'ISSUE SCORE from EIKON'!AL275)+('ISSUE SCORE from EIKON'!BA275*'WEIGHTED from Refinitive'!$B$8)+('WEIGHTED from Refinitive'!$B$9*'ISSUE SCORE from EIKON'!BP275)+('ISSUE SCORE from EIKON'!CE275*'WEIGHTED from Refinitive'!$B$10)+(4/5*'WEIGHTED from Refinitive'!$B$11*'ISSUE SCORE from EIKON'!CT275)+(4/5*'ISSUE SCORE from EIKON'!DI275*'WEIGHTED from Refinitive'!$B$14)+('WEIGHTED from Refinitive'!$B$15*'ISSUE SCORE from EIKON'!DX275)+('ISSUE SCORE from EIKON'!EM275*'WEIGHTED from Refinitive'!$B$16)</f>
        <v>71.884125132855871</v>
      </c>
      <c r="D42" s="1">
        <f>('WEIGHTED from Refinitive'!$B$3*'ISSUE SCORE from EIKON'!I275)+(2/3*'ISSUE SCORE from EIKON'!X275*'WEIGHTED from Refinitive'!$B$4)+(3/5*'WEIGHTED from Refinitive'!$B$5*'ISSUE SCORE from EIKON'!AM275)+('ISSUE SCORE from EIKON'!BB275*'WEIGHTED from Refinitive'!$B$8)+('WEIGHTED from Refinitive'!$B$9*'ISSUE SCORE from EIKON'!BQ275)+('ISSUE SCORE from EIKON'!CF275*'WEIGHTED from Refinitive'!$B$10)+(4/5*'WEIGHTED from Refinitive'!$B$11*'ISSUE SCORE from EIKON'!CU275)+(4/5*'ISSUE SCORE from EIKON'!DJ275*'WEIGHTED from Refinitive'!$B$14)+('WEIGHTED from Refinitive'!$B$15*'ISSUE SCORE from EIKON'!DY275)+('ISSUE SCORE from EIKON'!EN275*'WEIGHTED from Refinitive'!$B$16)</f>
        <v>68.701866877913346</v>
      </c>
      <c r="E42" s="1">
        <f>('WEIGHTED from Refinitive'!$B$3*'ISSUE SCORE from EIKON'!J275)+(2/3*'ISSUE SCORE from EIKON'!Y275*'WEIGHTED from Refinitive'!$B$4)+(3/5*'WEIGHTED from Refinitive'!$B$5*'ISSUE SCORE from EIKON'!AN275)+('ISSUE SCORE from EIKON'!BC275*'WEIGHTED from Refinitive'!$B$8)+('WEIGHTED from Refinitive'!$B$9*'ISSUE SCORE from EIKON'!BR275)+('ISSUE SCORE from EIKON'!CG275*'WEIGHTED from Refinitive'!$B$10)+(4/5*'WEIGHTED from Refinitive'!$B$11*'ISSUE SCORE from EIKON'!CV275)+(4/5*'ISSUE SCORE from EIKON'!DK275*'WEIGHTED from Refinitive'!$B$14)+('WEIGHTED from Refinitive'!$B$15*'ISSUE SCORE from EIKON'!DZ275)+('ISSUE SCORE from EIKON'!EO275*'WEIGHTED from Refinitive'!$B$16)</f>
        <v>65.989939787666984</v>
      </c>
      <c r="F42" s="1">
        <f>('WEIGHTED from Refinitive'!$B$3*'ISSUE SCORE from EIKON'!K275)+(2/3*'ISSUE SCORE from EIKON'!Z275*'WEIGHTED from Refinitive'!$B$4)+(3/5*'WEIGHTED from Refinitive'!$B$5*'ISSUE SCORE from EIKON'!AO275)+('ISSUE SCORE from EIKON'!BD275*'WEIGHTED from Refinitive'!$B$8)+('WEIGHTED from Refinitive'!$B$9*'ISSUE SCORE from EIKON'!BS275)+('ISSUE SCORE from EIKON'!CH275*'WEIGHTED from Refinitive'!$B$10)+(4/5*'WEIGHTED from Refinitive'!$B$11*'ISSUE SCORE from EIKON'!CW275)+(4/5*'ISSUE SCORE from EIKON'!DL275*'WEIGHTED from Refinitive'!$B$14)+('WEIGHTED from Refinitive'!$B$15*'ISSUE SCORE from EIKON'!EA275)+('ISSUE SCORE from EIKON'!EP275*'WEIGHTED from Refinitive'!$B$16)</f>
        <v>67.415758315758268</v>
      </c>
      <c r="G42" s="1">
        <f>('WEIGHTED from Refinitive'!$B$3*'ISSUE SCORE from EIKON'!L275)+(2/3*'ISSUE SCORE from EIKON'!AA275*'WEIGHTED from Refinitive'!$B$4)+(3/5*'WEIGHTED from Refinitive'!$B$5*'ISSUE SCORE from EIKON'!AP275)+('ISSUE SCORE from EIKON'!BE275*'WEIGHTED from Refinitive'!$B$8)+('WEIGHTED from Refinitive'!$B$9*'ISSUE SCORE from EIKON'!BT275)+('ISSUE SCORE from EIKON'!CI275*'WEIGHTED from Refinitive'!$B$10)+(4/5*'WEIGHTED from Refinitive'!$B$11*'ISSUE SCORE from EIKON'!CX275)+(4/5*'ISSUE SCORE from EIKON'!DM275*'WEIGHTED from Refinitive'!$B$14)+('WEIGHTED from Refinitive'!$B$15*'ISSUE SCORE from EIKON'!EB275)+('ISSUE SCORE from EIKON'!EQ275*'WEIGHTED from Refinitive'!$B$16)</f>
        <v>68.52589258182455</v>
      </c>
      <c r="H42" s="1">
        <f>('WEIGHTED from Refinitive'!$B$3*'ISSUE SCORE from EIKON'!M275)+(2/3*'ISSUE SCORE from EIKON'!AB275*'WEIGHTED from Refinitive'!$B$4)+(3/5*'WEIGHTED from Refinitive'!$B$5*'ISSUE SCORE from EIKON'!AQ275)+('ISSUE SCORE from EIKON'!BF275*'WEIGHTED from Refinitive'!$B$8)+('WEIGHTED from Refinitive'!$B$9*'ISSUE SCORE from EIKON'!BU275)+('ISSUE SCORE from EIKON'!CJ275*'WEIGHTED from Refinitive'!$B$10)+(4/5*'WEIGHTED from Refinitive'!$B$11*'ISSUE SCORE from EIKON'!CY275)+(4/5*'ISSUE SCORE from EIKON'!DN275*'WEIGHTED from Refinitive'!$B$14)+('WEIGHTED from Refinitive'!$B$15*'ISSUE SCORE from EIKON'!EC275)+('ISSUE SCORE from EIKON'!ER275*'WEIGHTED from Refinitive'!$B$16)</f>
        <v>66.755480532517481</v>
      </c>
      <c r="I42" s="1">
        <f>('WEIGHTED from Refinitive'!$B$3*'ISSUE SCORE from EIKON'!N275)+(2/3*'ISSUE SCORE from EIKON'!AC275*'WEIGHTED from Refinitive'!$B$4)+(3/5*'WEIGHTED from Refinitive'!$B$5*'ISSUE SCORE from EIKON'!AR275)+('ISSUE SCORE from EIKON'!BG275*'WEIGHTED from Refinitive'!$B$8)+('WEIGHTED from Refinitive'!$B$9*'ISSUE SCORE from EIKON'!BV275)+('ISSUE SCORE from EIKON'!CK275*'WEIGHTED from Refinitive'!$B$10)+(4/5*'WEIGHTED from Refinitive'!$B$11*'ISSUE SCORE from EIKON'!CZ275)+(4/5*'ISSUE SCORE from EIKON'!DO275*'WEIGHTED from Refinitive'!$B$14)+('WEIGHTED from Refinitive'!$B$15*'ISSUE SCORE from EIKON'!ED275)+('ISSUE SCORE from EIKON'!ES275*'WEIGHTED from Refinitive'!$B$16)</f>
        <v>65.370604833463389</v>
      </c>
      <c r="J42" s="1">
        <f>('WEIGHTED from Refinitive'!$B$3*'ISSUE SCORE from EIKON'!O275)+(2/3*'ISSUE SCORE from EIKON'!AD275*'WEIGHTED from Refinitive'!$B$4)+(3/5*'WEIGHTED from Refinitive'!$B$5*'ISSUE SCORE from EIKON'!AS275)+('ISSUE SCORE from EIKON'!BH275*'WEIGHTED from Refinitive'!$B$8)+('WEIGHTED from Refinitive'!$B$9*'ISSUE SCORE from EIKON'!BW275)+('ISSUE SCORE from EIKON'!CL275*'WEIGHTED from Refinitive'!$B$10)+(4/5*'WEIGHTED from Refinitive'!$B$11*'ISSUE SCORE from EIKON'!DA275)+(4/5*'ISSUE SCORE from EIKON'!DP275*'WEIGHTED from Refinitive'!$B$14)+('WEIGHTED from Refinitive'!$B$15*'ISSUE SCORE from EIKON'!EE275)+('ISSUE SCORE from EIKON'!ET275*'WEIGHTED from Refinitive'!$B$16)</f>
        <v>69.217521367521329</v>
      </c>
      <c r="K42" s="1">
        <f>('WEIGHTED from Refinitive'!$B$3*'ISSUE SCORE from EIKON'!P275)+(2/3*'ISSUE SCORE from EIKON'!AE275*'WEIGHTED from Refinitive'!$B$4)+(3/5*'WEIGHTED from Refinitive'!$B$5*'ISSUE SCORE from EIKON'!AT275)+('ISSUE SCORE from EIKON'!BI275*'WEIGHTED from Refinitive'!$B$8)+('WEIGHTED from Refinitive'!$B$9*'ISSUE SCORE from EIKON'!BX275)+('ISSUE SCORE from EIKON'!CM275*'WEIGHTED from Refinitive'!$B$10)+(4/5*'WEIGHTED from Refinitive'!$B$11*'ISSUE SCORE from EIKON'!DB275)+(4/5*'ISSUE SCORE from EIKON'!DQ275*'WEIGHTED from Refinitive'!$B$14)+('WEIGHTED from Refinitive'!$B$15*'ISSUE SCORE from EIKON'!EF275)+('ISSUE SCORE from EIKON'!EU275*'WEIGHTED from Refinitive'!$B$16)</f>
        <v>70.36095436301467</v>
      </c>
      <c r="L42" s="1">
        <f>('WEIGHTED from Refinitive'!$B$3*'ISSUE SCORE from EIKON'!Q275)+(2/3*'ISSUE SCORE from EIKON'!AF275*'WEIGHTED from Refinitive'!$B$4)+(3/5*'WEIGHTED from Refinitive'!$B$5*'ISSUE SCORE from EIKON'!AU275)+('ISSUE SCORE from EIKON'!BJ275*'WEIGHTED from Refinitive'!$B$8)+('WEIGHTED from Refinitive'!$B$9*'ISSUE SCORE from EIKON'!BY275)+('ISSUE SCORE from EIKON'!CN275*'WEIGHTED from Refinitive'!$B$10)+(4/5*'WEIGHTED from Refinitive'!$B$11*'ISSUE SCORE from EIKON'!DC275)+(4/5*'ISSUE SCORE from EIKON'!DR275*'WEIGHTED from Refinitive'!$B$14)+('WEIGHTED from Refinitive'!$B$15*'ISSUE SCORE from EIKON'!EG275)+('ISSUE SCORE from EIKON'!EV275*'WEIGHTED from Refinitive'!$B$16)</f>
        <v>68.986504620000218</v>
      </c>
      <c r="M42" s="1">
        <f>('WEIGHTED from Refinitive'!$B$3*'ISSUE SCORE from EIKON'!R275)+(2/3*'ISSUE SCORE from EIKON'!AG275*'WEIGHTED from Refinitive'!$B$4)+(3/5*'WEIGHTED from Refinitive'!$B$5*'ISSUE SCORE from EIKON'!AV275)+('ISSUE SCORE from EIKON'!BK275*'WEIGHTED from Refinitive'!$B$8)+('WEIGHTED from Refinitive'!$B$9*'ISSUE SCORE from EIKON'!BZ275)+('ISSUE SCORE from EIKON'!CO275*'WEIGHTED from Refinitive'!$B$10)+(4/5*'WEIGHTED from Refinitive'!$B$11*'ISSUE SCORE from EIKON'!DD275)+(4/5*'ISSUE SCORE from EIKON'!DS275*'WEIGHTED from Refinitive'!$B$14)+('WEIGHTED from Refinitive'!$B$15*'ISSUE SCORE from EIKON'!EH275)+('ISSUE SCORE from EIKON'!EW275*'WEIGHTED from Refinitive'!$B$16)</f>
        <v>62.452508069887742</v>
      </c>
      <c r="N42" s="1">
        <f>('WEIGHTED from Refinitive'!$B$3*'ISSUE SCORE from EIKON'!S275)+(2/3*'ISSUE SCORE from EIKON'!AH275*'WEIGHTED from Refinitive'!$B$4)+(3/5*'WEIGHTED from Refinitive'!$B$5*'ISSUE SCORE from EIKON'!AW275)+('ISSUE SCORE from EIKON'!BL275*'WEIGHTED from Refinitive'!$B$8)+('WEIGHTED from Refinitive'!$B$9*'ISSUE SCORE from EIKON'!CA275)+('ISSUE SCORE from EIKON'!CP275*'WEIGHTED from Refinitive'!$B$10)+(4/5*'WEIGHTED from Refinitive'!$B$11*'ISSUE SCORE from EIKON'!DE275)+(4/5*'ISSUE SCORE from EIKON'!DT275*'WEIGHTED from Refinitive'!$B$14)+('WEIGHTED from Refinitive'!$B$15*'ISSUE SCORE from EIKON'!EI275)+('ISSUE SCORE from EIKON'!EX275*'WEIGHTED from Refinitive'!$B$16)</f>
        <v>65.424999999999997</v>
      </c>
      <c r="O42" s="1">
        <f>('WEIGHTED from Refinitive'!$B$3*'ISSUE SCORE from EIKON'!T275)+(2/3*'ISSUE SCORE from EIKON'!AI275*'WEIGHTED from Refinitive'!$B$4)+(3/5*'WEIGHTED from Refinitive'!$B$5*'ISSUE SCORE from EIKON'!AX275)+('ISSUE SCORE from EIKON'!BM275*'WEIGHTED from Refinitive'!$B$8)+('WEIGHTED from Refinitive'!$B$9*'ISSUE SCORE from EIKON'!CB275)+('ISSUE SCORE from EIKON'!CQ275*'WEIGHTED from Refinitive'!$B$10)+(4/5*'WEIGHTED from Refinitive'!$B$11*'ISSUE SCORE from EIKON'!DF275)+(4/5*'ISSUE SCORE from EIKON'!DU275*'WEIGHTED from Refinitive'!$B$14)+('WEIGHTED from Refinitive'!$B$15*'ISSUE SCORE from EIKON'!EJ275)+('ISSUE SCORE from EIKON'!EY275*'WEIGHTED from Refinitive'!$B$16)</f>
        <v>66.884659432530682</v>
      </c>
      <c r="P42" s="1">
        <f>('WEIGHTED from Refinitive'!$B$3*'ISSUE SCORE from EIKON'!U275)+(2/3*'ISSUE SCORE from EIKON'!AJ275*'WEIGHTED from Refinitive'!$B$4)+(3/5*'WEIGHTED from Refinitive'!$B$5*'ISSUE SCORE from EIKON'!AY275)+('ISSUE SCORE from EIKON'!BN275*'WEIGHTED from Refinitive'!$B$8)+('WEIGHTED from Refinitive'!$B$9*'ISSUE SCORE from EIKON'!CC275)+('ISSUE SCORE from EIKON'!CR275*'WEIGHTED from Refinitive'!$B$10)+(4/5*'WEIGHTED from Refinitive'!$B$11*'ISSUE SCORE from EIKON'!DG275)+(4/5*'ISSUE SCORE from EIKON'!DV275*'WEIGHTED from Refinitive'!$B$14)+('WEIGHTED from Refinitive'!$B$15*'ISSUE SCORE from EIKON'!EK275)+('ISSUE SCORE from EIKON'!EZ275*'WEIGHTED from Refinitive'!$B$16)</f>
        <v>68.569164563048389</v>
      </c>
    </row>
    <row r="43" spans="1:16" ht="15">
      <c r="A43" s="1" t="s">
        <v>844</v>
      </c>
      <c r="B43" s="1">
        <f>('WEIGHTED from Refinitive'!$B$3*'ISSUE SCORE from EIKON'!G276)+(2/3*'ISSUE SCORE from EIKON'!V276*'WEIGHTED from Refinitive'!$B$4)+(3/5*'WEIGHTED from Refinitive'!$B$5*'ISSUE SCORE from EIKON'!AK276)+('ISSUE SCORE from EIKON'!AZ276*'WEIGHTED from Refinitive'!$B$8)+('WEIGHTED from Refinitive'!$B$9*'ISSUE SCORE from EIKON'!BO276)+('ISSUE SCORE from EIKON'!CD276*'WEIGHTED from Refinitive'!$B$10)+(4/5*'WEIGHTED from Refinitive'!$B$11*'ISSUE SCORE from EIKON'!CS276)+(4/5*'ISSUE SCORE from EIKON'!DH276*'WEIGHTED from Refinitive'!$B$14)+('WEIGHTED from Refinitive'!$B$15*'ISSUE SCORE from EIKON'!DW276)+('ISSUE SCORE from EIKON'!EL276*'WEIGHTED from Refinitive'!$B$16)</f>
        <v>66.061842878789093</v>
      </c>
      <c r="C43" s="1">
        <f>('WEIGHTED from Refinitive'!$B$3*'ISSUE SCORE from EIKON'!H276)+(2/3*'ISSUE SCORE from EIKON'!W276*'WEIGHTED from Refinitive'!$B$4)+(3/5*'WEIGHTED from Refinitive'!$B$5*'ISSUE SCORE from EIKON'!AL276)+('ISSUE SCORE from EIKON'!BA276*'WEIGHTED from Refinitive'!$B$8)+('WEIGHTED from Refinitive'!$B$9*'ISSUE SCORE from EIKON'!BP276)+('ISSUE SCORE from EIKON'!CE276*'WEIGHTED from Refinitive'!$B$10)+(4/5*'WEIGHTED from Refinitive'!$B$11*'ISSUE SCORE from EIKON'!CT276)+(4/5*'ISSUE SCORE from EIKON'!DI276*'WEIGHTED from Refinitive'!$B$14)+('WEIGHTED from Refinitive'!$B$15*'ISSUE SCORE from EIKON'!DX276)+('ISSUE SCORE from EIKON'!EM276*'WEIGHTED from Refinitive'!$B$16)</f>
        <v>66.471569906149071</v>
      </c>
      <c r="D43" s="1">
        <f>('WEIGHTED from Refinitive'!$B$3*'ISSUE SCORE from EIKON'!I276)+(2/3*'ISSUE SCORE from EIKON'!X276*'WEIGHTED from Refinitive'!$B$4)+(3/5*'WEIGHTED from Refinitive'!$B$5*'ISSUE SCORE from EIKON'!AM276)+('ISSUE SCORE from EIKON'!BB276*'WEIGHTED from Refinitive'!$B$8)+('WEIGHTED from Refinitive'!$B$9*'ISSUE SCORE from EIKON'!BQ276)+('ISSUE SCORE from EIKON'!CF276*'WEIGHTED from Refinitive'!$B$10)+(4/5*'WEIGHTED from Refinitive'!$B$11*'ISSUE SCORE from EIKON'!CU276)+(4/5*'ISSUE SCORE from EIKON'!DJ276*'WEIGHTED from Refinitive'!$B$14)+('WEIGHTED from Refinitive'!$B$15*'ISSUE SCORE from EIKON'!DY276)+('ISSUE SCORE from EIKON'!EN276*'WEIGHTED from Refinitive'!$B$16)</f>
        <v>67.904787157625151</v>
      </c>
      <c r="E43" s="1">
        <f>('WEIGHTED from Refinitive'!$B$3*'ISSUE SCORE from EIKON'!J276)+(2/3*'ISSUE SCORE from EIKON'!Y276*'WEIGHTED from Refinitive'!$B$4)+(3/5*'WEIGHTED from Refinitive'!$B$5*'ISSUE SCORE from EIKON'!AN276)+('ISSUE SCORE from EIKON'!BC276*'WEIGHTED from Refinitive'!$B$8)+('WEIGHTED from Refinitive'!$B$9*'ISSUE SCORE from EIKON'!BR276)+('ISSUE SCORE from EIKON'!CG276*'WEIGHTED from Refinitive'!$B$10)+(4/5*'WEIGHTED from Refinitive'!$B$11*'ISSUE SCORE from EIKON'!CV276)+(4/5*'ISSUE SCORE from EIKON'!DK276*'WEIGHTED from Refinitive'!$B$14)+('WEIGHTED from Refinitive'!$B$15*'ISSUE SCORE from EIKON'!DZ276)+('ISSUE SCORE from EIKON'!EO276*'WEIGHTED from Refinitive'!$B$16)</f>
        <v>68.882411440614035</v>
      </c>
      <c r="F43" s="1">
        <f>('WEIGHTED from Refinitive'!$B$3*'ISSUE SCORE from EIKON'!K276)+(2/3*'ISSUE SCORE from EIKON'!Z276*'WEIGHTED from Refinitive'!$B$4)+(3/5*'WEIGHTED from Refinitive'!$B$5*'ISSUE SCORE from EIKON'!AO276)+('ISSUE SCORE from EIKON'!BD276*'WEIGHTED from Refinitive'!$B$8)+('WEIGHTED from Refinitive'!$B$9*'ISSUE SCORE from EIKON'!BS276)+('ISSUE SCORE from EIKON'!CH276*'WEIGHTED from Refinitive'!$B$10)+(4/5*'WEIGHTED from Refinitive'!$B$11*'ISSUE SCORE from EIKON'!CW276)+(4/5*'ISSUE SCORE from EIKON'!DL276*'WEIGHTED from Refinitive'!$B$14)+('WEIGHTED from Refinitive'!$B$15*'ISSUE SCORE from EIKON'!EA276)+('ISSUE SCORE from EIKON'!EP276*'WEIGHTED from Refinitive'!$B$16)</f>
        <v>66.571993068093931</v>
      </c>
      <c r="G43" s="1">
        <f>('WEIGHTED from Refinitive'!$B$3*'ISSUE SCORE from EIKON'!L276)+(2/3*'ISSUE SCORE from EIKON'!AA276*'WEIGHTED from Refinitive'!$B$4)+(3/5*'WEIGHTED from Refinitive'!$B$5*'ISSUE SCORE from EIKON'!AP276)+('ISSUE SCORE from EIKON'!BE276*'WEIGHTED from Refinitive'!$B$8)+('WEIGHTED from Refinitive'!$B$9*'ISSUE SCORE from EIKON'!BT276)+('ISSUE SCORE from EIKON'!CI276*'WEIGHTED from Refinitive'!$B$10)+(4/5*'WEIGHTED from Refinitive'!$B$11*'ISSUE SCORE from EIKON'!CX276)+(4/5*'ISSUE SCORE from EIKON'!DM276*'WEIGHTED from Refinitive'!$B$14)+('WEIGHTED from Refinitive'!$B$15*'ISSUE SCORE from EIKON'!EB276)+('ISSUE SCORE from EIKON'!EQ276*'WEIGHTED from Refinitive'!$B$16)</f>
        <v>70.114147554573066</v>
      </c>
      <c r="H43" s="1">
        <f>('WEIGHTED from Refinitive'!$B$3*'ISSUE SCORE from EIKON'!M276)+(2/3*'ISSUE SCORE from EIKON'!AB276*'WEIGHTED from Refinitive'!$B$4)+(3/5*'WEIGHTED from Refinitive'!$B$5*'ISSUE SCORE from EIKON'!AQ276)+('ISSUE SCORE from EIKON'!BF276*'WEIGHTED from Refinitive'!$B$8)+('WEIGHTED from Refinitive'!$B$9*'ISSUE SCORE from EIKON'!BU276)+('ISSUE SCORE from EIKON'!CJ276*'WEIGHTED from Refinitive'!$B$10)+(4/5*'WEIGHTED from Refinitive'!$B$11*'ISSUE SCORE from EIKON'!CY276)+(4/5*'ISSUE SCORE from EIKON'!DN276*'WEIGHTED from Refinitive'!$B$14)+('WEIGHTED from Refinitive'!$B$15*'ISSUE SCORE from EIKON'!EC276)+('ISSUE SCORE from EIKON'!ER276*'WEIGHTED from Refinitive'!$B$16)</f>
        <v>70.880677705841109</v>
      </c>
      <c r="I43" s="1">
        <f>('WEIGHTED from Refinitive'!$B$3*'ISSUE SCORE from EIKON'!N276)+(2/3*'ISSUE SCORE from EIKON'!AC276*'WEIGHTED from Refinitive'!$B$4)+(3/5*'WEIGHTED from Refinitive'!$B$5*'ISSUE SCORE from EIKON'!AR276)+('ISSUE SCORE from EIKON'!BG276*'WEIGHTED from Refinitive'!$B$8)+('WEIGHTED from Refinitive'!$B$9*'ISSUE SCORE from EIKON'!BV276)+('ISSUE SCORE from EIKON'!CK276*'WEIGHTED from Refinitive'!$B$10)+(4/5*'WEIGHTED from Refinitive'!$B$11*'ISSUE SCORE from EIKON'!CZ276)+(4/5*'ISSUE SCORE from EIKON'!DO276*'WEIGHTED from Refinitive'!$B$14)+('WEIGHTED from Refinitive'!$B$15*'ISSUE SCORE from EIKON'!ED276)+('ISSUE SCORE from EIKON'!ES276*'WEIGHTED from Refinitive'!$B$16)</f>
        <v>70.451141484986749</v>
      </c>
      <c r="J43" s="1">
        <f>('WEIGHTED from Refinitive'!$B$3*'ISSUE SCORE from EIKON'!O276)+(2/3*'ISSUE SCORE from EIKON'!AD276*'WEIGHTED from Refinitive'!$B$4)+(3/5*'WEIGHTED from Refinitive'!$B$5*'ISSUE SCORE from EIKON'!AS276)+('ISSUE SCORE from EIKON'!BH276*'WEIGHTED from Refinitive'!$B$8)+('WEIGHTED from Refinitive'!$B$9*'ISSUE SCORE from EIKON'!BW276)+('ISSUE SCORE from EIKON'!CL276*'WEIGHTED from Refinitive'!$B$10)+(4/5*'WEIGHTED from Refinitive'!$B$11*'ISSUE SCORE from EIKON'!DA276)+(4/5*'ISSUE SCORE from EIKON'!DP276*'WEIGHTED from Refinitive'!$B$14)+('WEIGHTED from Refinitive'!$B$15*'ISSUE SCORE from EIKON'!EE276)+('ISSUE SCORE from EIKON'!ET276*'WEIGHTED from Refinitive'!$B$16)</f>
        <v>75.449317568396467</v>
      </c>
      <c r="K43" s="1">
        <f>('WEIGHTED from Refinitive'!$B$3*'ISSUE SCORE from EIKON'!P276)+(2/3*'ISSUE SCORE from EIKON'!AE276*'WEIGHTED from Refinitive'!$B$4)+(3/5*'WEIGHTED from Refinitive'!$B$5*'ISSUE SCORE from EIKON'!AT276)+('ISSUE SCORE from EIKON'!BI276*'WEIGHTED from Refinitive'!$B$8)+('WEIGHTED from Refinitive'!$B$9*'ISSUE SCORE from EIKON'!BX276)+('ISSUE SCORE from EIKON'!CM276*'WEIGHTED from Refinitive'!$B$10)+(4/5*'WEIGHTED from Refinitive'!$B$11*'ISSUE SCORE from EIKON'!DB276)+(4/5*'ISSUE SCORE from EIKON'!DQ276*'WEIGHTED from Refinitive'!$B$14)+('WEIGHTED from Refinitive'!$B$15*'ISSUE SCORE from EIKON'!EF276)+('ISSUE SCORE from EIKON'!EU276*'WEIGHTED from Refinitive'!$B$16)</f>
        <v>75.558491034048785</v>
      </c>
      <c r="L43" s="1">
        <f>('WEIGHTED from Refinitive'!$B$3*'ISSUE SCORE from EIKON'!Q276)+(2/3*'ISSUE SCORE from EIKON'!AF276*'WEIGHTED from Refinitive'!$B$4)+(3/5*'WEIGHTED from Refinitive'!$B$5*'ISSUE SCORE from EIKON'!AU276)+('ISSUE SCORE from EIKON'!BJ276*'WEIGHTED from Refinitive'!$B$8)+('WEIGHTED from Refinitive'!$B$9*'ISSUE SCORE from EIKON'!BY276)+('ISSUE SCORE from EIKON'!CN276*'WEIGHTED from Refinitive'!$B$10)+(4/5*'WEIGHTED from Refinitive'!$B$11*'ISSUE SCORE from EIKON'!DC276)+(4/5*'ISSUE SCORE from EIKON'!DR276*'WEIGHTED from Refinitive'!$B$14)+('WEIGHTED from Refinitive'!$B$15*'ISSUE SCORE from EIKON'!EG276)+('ISSUE SCORE from EIKON'!EV276*'WEIGHTED from Refinitive'!$B$16)</f>
        <v>79.679914281032126</v>
      </c>
      <c r="M43" s="1">
        <f>('WEIGHTED from Refinitive'!$B$3*'ISSUE SCORE from EIKON'!R276)+(2/3*'ISSUE SCORE from EIKON'!AG276*'WEIGHTED from Refinitive'!$B$4)+(3/5*'WEIGHTED from Refinitive'!$B$5*'ISSUE SCORE from EIKON'!AV276)+('ISSUE SCORE from EIKON'!BK276*'WEIGHTED from Refinitive'!$B$8)+('WEIGHTED from Refinitive'!$B$9*'ISSUE SCORE from EIKON'!BZ276)+('ISSUE SCORE from EIKON'!CO276*'WEIGHTED from Refinitive'!$B$10)+(4/5*'WEIGHTED from Refinitive'!$B$11*'ISSUE SCORE from EIKON'!DD276)+(4/5*'ISSUE SCORE from EIKON'!DS276*'WEIGHTED from Refinitive'!$B$14)+('WEIGHTED from Refinitive'!$B$15*'ISSUE SCORE from EIKON'!EH276)+('ISSUE SCORE from EIKON'!EW276*'WEIGHTED from Refinitive'!$B$16)</f>
        <v>76.445324329583201</v>
      </c>
      <c r="N43" s="1">
        <f>('WEIGHTED from Refinitive'!$B$3*'ISSUE SCORE from EIKON'!S276)+(2/3*'ISSUE SCORE from EIKON'!AH276*'WEIGHTED from Refinitive'!$B$4)+(3/5*'WEIGHTED from Refinitive'!$B$5*'ISSUE SCORE from EIKON'!AW276)+('ISSUE SCORE from EIKON'!BL276*'WEIGHTED from Refinitive'!$B$8)+('WEIGHTED from Refinitive'!$B$9*'ISSUE SCORE from EIKON'!CA276)+('ISSUE SCORE from EIKON'!CP276*'WEIGHTED from Refinitive'!$B$10)+(4/5*'WEIGHTED from Refinitive'!$B$11*'ISSUE SCORE from EIKON'!DE276)+(4/5*'ISSUE SCORE from EIKON'!DT276*'WEIGHTED from Refinitive'!$B$14)+('WEIGHTED from Refinitive'!$B$15*'ISSUE SCORE from EIKON'!EI276)+('ISSUE SCORE from EIKON'!EX276*'WEIGHTED from Refinitive'!$B$16)</f>
        <v>53.495774991292187</v>
      </c>
      <c r="O43" s="1">
        <f>('WEIGHTED from Refinitive'!$B$3*'ISSUE SCORE from EIKON'!T276)+(2/3*'ISSUE SCORE from EIKON'!AI276*'WEIGHTED from Refinitive'!$B$4)+(3/5*'WEIGHTED from Refinitive'!$B$5*'ISSUE SCORE from EIKON'!AX276)+('ISSUE SCORE from EIKON'!BM276*'WEIGHTED from Refinitive'!$B$8)+('WEIGHTED from Refinitive'!$B$9*'ISSUE SCORE from EIKON'!CB276)+('ISSUE SCORE from EIKON'!CQ276*'WEIGHTED from Refinitive'!$B$10)+(4/5*'WEIGHTED from Refinitive'!$B$11*'ISSUE SCORE from EIKON'!DF276)+(4/5*'ISSUE SCORE from EIKON'!DU276*'WEIGHTED from Refinitive'!$B$14)+('WEIGHTED from Refinitive'!$B$15*'ISSUE SCORE from EIKON'!EJ276)+('ISSUE SCORE from EIKON'!EY276*'WEIGHTED from Refinitive'!$B$16)</f>
        <v>77.804771950602628</v>
      </c>
      <c r="P43" s="1">
        <f>('WEIGHTED from Refinitive'!$B$3*'ISSUE SCORE from EIKON'!U276)+(2/3*'ISSUE SCORE from EIKON'!AJ276*'WEIGHTED from Refinitive'!$B$4)+(3/5*'WEIGHTED from Refinitive'!$B$5*'ISSUE SCORE from EIKON'!AY276)+('ISSUE SCORE from EIKON'!BN276*'WEIGHTED from Refinitive'!$B$8)+('WEIGHTED from Refinitive'!$B$9*'ISSUE SCORE from EIKON'!CC276)+('ISSUE SCORE from EIKON'!CR276*'WEIGHTED from Refinitive'!$B$10)+(4/5*'WEIGHTED from Refinitive'!$B$11*'ISSUE SCORE from EIKON'!DG276)+(4/5*'ISSUE SCORE from EIKON'!DV276*'WEIGHTED from Refinitive'!$B$14)+('WEIGHTED from Refinitive'!$B$15*'ISSUE SCORE from EIKON'!EK276)+('ISSUE SCORE from EIKON'!EZ276*'WEIGHTED from Refinitive'!$B$16)</f>
        <v>76.849163527934678</v>
      </c>
    </row>
    <row r="44" spans="1:16" ht="15">
      <c r="A44" s="1" t="s">
        <v>881</v>
      </c>
      <c r="B44" s="1">
        <f>('WEIGHTED from Refinitive'!$B$3*'ISSUE SCORE from EIKON'!G277)+(2/3*'ISSUE SCORE from EIKON'!V277*'WEIGHTED from Refinitive'!$B$4)+(3/5*'WEIGHTED from Refinitive'!$B$5*'ISSUE SCORE from EIKON'!AK277)+('ISSUE SCORE from EIKON'!AZ277*'WEIGHTED from Refinitive'!$B$8)+('WEIGHTED from Refinitive'!$B$9*'ISSUE SCORE from EIKON'!BO277)+('ISSUE SCORE from EIKON'!CD277*'WEIGHTED from Refinitive'!$B$10)+(4/5*'WEIGHTED from Refinitive'!$B$11*'ISSUE SCORE from EIKON'!CS277)+(4/5*'ISSUE SCORE from EIKON'!DH277*'WEIGHTED from Refinitive'!$B$14)+('WEIGHTED from Refinitive'!$B$15*'ISSUE SCORE from EIKON'!DW277)+('ISSUE SCORE from EIKON'!EL277*'WEIGHTED from Refinitive'!$B$16)</f>
        <v>52.792362832451246</v>
      </c>
      <c r="C44" s="1">
        <f>('WEIGHTED from Refinitive'!$B$3*'ISSUE SCORE from EIKON'!H277)+(2/3*'ISSUE SCORE from EIKON'!W277*'WEIGHTED from Refinitive'!$B$4)+(3/5*'WEIGHTED from Refinitive'!$B$5*'ISSUE SCORE from EIKON'!AL277)+('ISSUE SCORE from EIKON'!BA277*'WEIGHTED from Refinitive'!$B$8)+('WEIGHTED from Refinitive'!$B$9*'ISSUE SCORE from EIKON'!BP277)+('ISSUE SCORE from EIKON'!CE277*'WEIGHTED from Refinitive'!$B$10)+(4/5*'WEIGHTED from Refinitive'!$B$11*'ISSUE SCORE from EIKON'!CT277)+(4/5*'ISSUE SCORE from EIKON'!DI277*'WEIGHTED from Refinitive'!$B$14)+('WEIGHTED from Refinitive'!$B$15*'ISSUE SCORE from EIKON'!DX277)+('ISSUE SCORE from EIKON'!EM277*'WEIGHTED from Refinitive'!$B$16)</f>
        <v>54.617096324668495</v>
      </c>
      <c r="D44" s="1">
        <f>('WEIGHTED from Refinitive'!$B$3*'ISSUE SCORE from EIKON'!I277)+(2/3*'ISSUE SCORE from EIKON'!X277*'WEIGHTED from Refinitive'!$B$4)+(3/5*'WEIGHTED from Refinitive'!$B$5*'ISSUE SCORE from EIKON'!AM277)+('ISSUE SCORE from EIKON'!BB277*'WEIGHTED from Refinitive'!$B$8)+('WEIGHTED from Refinitive'!$B$9*'ISSUE SCORE from EIKON'!BQ277)+('ISSUE SCORE from EIKON'!CF277*'WEIGHTED from Refinitive'!$B$10)+(4/5*'WEIGHTED from Refinitive'!$B$11*'ISSUE SCORE from EIKON'!CU277)+(4/5*'ISSUE SCORE from EIKON'!DJ277*'WEIGHTED from Refinitive'!$B$14)+('WEIGHTED from Refinitive'!$B$15*'ISSUE SCORE from EIKON'!DY277)+('ISSUE SCORE from EIKON'!EN277*'WEIGHTED from Refinitive'!$B$16)</f>
        <v>47.887707097298055</v>
      </c>
      <c r="E44" s="1">
        <f>('WEIGHTED from Refinitive'!$B$3*'ISSUE SCORE from EIKON'!J277)+(2/3*'ISSUE SCORE from EIKON'!Y277*'WEIGHTED from Refinitive'!$B$4)+(3/5*'WEIGHTED from Refinitive'!$B$5*'ISSUE SCORE from EIKON'!AN277)+('ISSUE SCORE from EIKON'!BC277*'WEIGHTED from Refinitive'!$B$8)+('WEIGHTED from Refinitive'!$B$9*'ISSUE SCORE from EIKON'!BR277)+('ISSUE SCORE from EIKON'!CG277*'WEIGHTED from Refinitive'!$B$10)+(4/5*'WEIGHTED from Refinitive'!$B$11*'ISSUE SCORE from EIKON'!CV277)+(4/5*'ISSUE SCORE from EIKON'!DK277*'WEIGHTED from Refinitive'!$B$14)+('WEIGHTED from Refinitive'!$B$15*'ISSUE SCORE from EIKON'!DZ277)+('ISSUE SCORE from EIKON'!EO277*'WEIGHTED from Refinitive'!$B$16)</f>
        <v>35.1123775002008</v>
      </c>
      <c r="F44" s="1">
        <f>('WEIGHTED from Refinitive'!$B$3*'ISSUE SCORE from EIKON'!K277)+(2/3*'ISSUE SCORE from EIKON'!Z277*'WEIGHTED from Refinitive'!$B$4)+(3/5*'WEIGHTED from Refinitive'!$B$5*'ISSUE SCORE from EIKON'!AO277)+('ISSUE SCORE from EIKON'!BD277*'WEIGHTED from Refinitive'!$B$8)+('WEIGHTED from Refinitive'!$B$9*'ISSUE SCORE from EIKON'!BS277)+('ISSUE SCORE from EIKON'!CH277*'WEIGHTED from Refinitive'!$B$10)+(4/5*'WEIGHTED from Refinitive'!$B$11*'ISSUE SCORE from EIKON'!CW277)+(4/5*'ISSUE SCORE from EIKON'!DL277*'WEIGHTED from Refinitive'!$B$14)+('WEIGHTED from Refinitive'!$B$15*'ISSUE SCORE from EIKON'!EA277)+('ISSUE SCORE from EIKON'!EP277*'WEIGHTED from Refinitive'!$B$16)</f>
        <v>29.80889074429215</v>
      </c>
      <c r="G44" s="1">
        <f>('WEIGHTED from Refinitive'!$B$3*'ISSUE SCORE from EIKON'!L277)+(2/3*'ISSUE SCORE from EIKON'!AA277*'WEIGHTED from Refinitive'!$B$4)+(3/5*'WEIGHTED from Refinitive'!$B$5*'ISSUE SCORE from EIKON'!AP277)+('ISSUE SCORE from EIKON'!BE277*'WEIGHTED from Refinitive'!$B$8)+('WEIGHTED from Refinitive'!$B$9*'ISSUE SCORE from EIKON'!BT277)+('ISSUE SCORE from EIKON'!CI277*'WEIGHTED from Refinitive'!$B$10)+(4/5*'WEIGHTED from Refinitive'!$B$11*'ISSUE SCORE from EIKON'!CX277)+(4/5*'ISSUE SCORE from EIKON'!DM277*'WEIGHTED from Refinitive'!$B$14)+('WEIGHTED from Refinitive'!$B$15*'ISSUE SCORE from EIKON'!EB277)+('ISSUE SCORE from EIKON'!EQ277*'WEIGHTED from Refinitive'!$B$16)</f>
        <v>22.489998723563783</v>
      </c>
      <c r="H44" s="1">
        <f>('WEIGHTED from Refinitive'!$B$3*'ISSUE SCORE from EIKON'!M277)+(2/3*'ISSUE SCORE from EIKON'!AB277*'WEIGHTED from Refinitive'!$B$4)+(3/5*'WEIGHTED from Refinitive'!$B$5*'ISSUE SCORE from EIKON'!AQ277)+('ISSUE SCORE from EIKON'!BF277*'WEIGHTED from Refinitive'!$B$8)+('WEIGHTED from Refinitive'!$B$9*'ISSUE SCORE from EIKON'!BU277)+('ISSUE SCORE from EIKON'!CJ277*'WEIGHTED from Refinitive'!$B$10)+(4/5*'WEIGHTED from Refinitive'!$B$11*'ISSUE SCORE from EIKON'!CY277)+(4/5*'ISSUE SCORE from EIKON'!DN277*'WEIGHTED from Refinitive'!$B$14)+('WEIGHTED from Refinitive'!$B$15*'ISSUE SCORE from EIKON'!EC277)+('ISSUE SCORE from EIKON'!ER277*'WEIGHTED from Refinitive'!$B$16)</f>
        <v>20.20759929871226</v>
      </c>
      <c r="I44" s="1">
        <f>('WEIGHTED from Refinitive'!$B$3*'ISSUE SCORE from EIKON'!N277)+(2/3*'ISSUE SCORE from EIKON'!AC277*'WEIGHTED from Refinitive'!$B$4)+(3/5*'WEIGHTED from Refinitive'!$B$5*'ISSUE SCORE from EIKON'!AR277)+('ISSUE SCORE from EIKON'!BG277*'WEIGHTED from Refinitive'!$B$8)+('WEIGHTED from Refinitive'!$B$9*'ISSUE SCORE from EIKON'!BV277)+('ISSUE SCORE from EIKON'!CK277*'WEIGHTED from Refinitive'!$B$10)+(4/5*'WEIGHTED from Refinitive'!$B$11*'ISSUE SCORE from EIKON'!CZ277)+(4/5*'ISSUE SCORE from EIKON'!DO277*'WEIGHTED from Refinitive'!$B$14)+('WEIGHTED from Refinitive'!$B$15*'ISSUE SCORE from EIKON'!ED277)+('ISSUE SCORE from EIKON'!ES277*'WEIGHTED from Refinitive'!$B$16)</f>
        <v>22.092684889321077</v>
      </c>
      <c r="J44" s="1">
        <f>('WEIGHTED from Refinitive'!$B$3*'ISSUE SCORE from EIKON'!O277)+(2/3*'ISSUE SCORE from EIKON'!AD277*'WEIGHTED from Refinitive'!$B$4)+(3/5*'WEIGHTED from Refinitive'!$B$5*'ISSUE SCORE from EIKON'!AS277)+('ISSUE SCORE from EIKON'!BH277*'WEIGHTED from Refinitive'!$B$8)+('WEIGHTED from Refinitive'!$B$9*'ISSUE SCORE from EIKON'!BW277)+('ISSUE SCORE from EIKON'!CL277*'WEIGHTED from Refinitive'!$B$10)+(4/5*'WEIGHTED from Refinitive'!$B$11*'ISSUE SCORE from EIKON'!DA277)+(4/5*'ISSUE SCORE from EIKON'!DP277*'WEIGHTED from Refinitive'!$B$14)+('WEIGHTED from Refinitive'!$B$15*'ISSUE SCORE from EIKON'!EE277)+('ISSUE SCORE from EIKON'!ET277*'WEIGHTED from Refinitive'!$B$16)</f>
        <v>21.085284525416078</v>
      </c>
      <c r="K44" s="1">
        <f>('WEIGHTED from Refinitive'!$B$3*'ISSUE SCORE from EIKON'!P277)+(2/3*'ISSUE SCORE from EIKON'!AE277*'WEIGHTED from Refinitive'!$B$4)+(3/5*'WEIGHTED from Refinitive'!$B$5*'ISSUE SCORE from EIKON'!AT277)+('ISSUE SCORE from EIKON'!BI277*'WEIGHTED from Refinitive'!$B$8)+('WEIGHTED from Refinitive'!$B$9*'ISSUE SCORE from EIKON'!BX277)+('ISSUE SCORE from EIKON'!CM277*'WEIGHTED from Refinitive'!$B$10)+(4/5*'WEIGHTED from Refinitive'!$B$11*'ISSUE SCORE from EIKON'!DB277)+(4/5*'ISSUE SCORE from EIKON'!DQ277*'WEIGHTED from Refinitive'!$B$14)+('WEIGHTED from Refinitive'!$B$15*'ISSUE SCORE from EIKON'!EF277)+('ISSUE SCORE from EIKON'!EU277*'WEIGHTED from Refinitive'!$B$16)</f>
        <v>16.965203043299226</v>
      </c>
      <c r="L44" s="1">
        <f>('WEIGHTED from Refinitive'!$B$3*'ISSUE SCORE from EIKON'!Q277)+(2/3*'ISSUE SCORE from EIKON'!AF277*'WEIGHTED from Refinitive'!$B$4)+(3/5*'WEIGHTED from Refinitive'!$B$5*'ISSUE SCORE from EIKON'!AU277)+('ISSUE SCORE from EIKON'!BJ277*'WEIGHTED from Refinitive'!$B$8)+('WEIGHTED from Refinitive'!$B$9*'ISSUE SCORE from EIKON'!BY277)+('ISSUE SCORE from EIKON'!CN277*'WEIGHTED from Refinitive'!$B$10)+(4/5*'WEIGHTED from Refinitive'!$B$11*'ISSUE SCORE from EIKON'!DC277)+(4/5*'ISSUE SCORE from EIKON'!DR277*'WEIGHTED from Refinitive'!$B$14)+('WEIGHTED from Refinitive'!$B$15*'ISSUE SCORE from EIKON'!EG277)+('ISSUE SCORE from EIKON'!EV277*'WEIGHTED from Refinitive'!$B$16)</f>
        <v>19.317304068429493</v>
      </c>
      <c r="M44" s="1">
        <f>('WEIGHTED from Refinitive'!$B$3*'ISSUE SCORE from EIKON'!R277)+(2/3*'ISSUE SCORE from EIKON'!AG277*'WEIGHTED from Refinitive'!$B$4)+(3/5*'WEIGHTED from Refinitive'!$B$5*'ISSUE SCORE from EIKON'!AV277)+('ISSUE SCORE from EIKON'!BK277*'WEIGHTED from Refinitive'!$B$8)+('WEIGHTED from Refinitive'!$B$9*'ISSUE SCORE from EIKON'!BZ277)+('ISSUE SCORE from EIKON'!CO277*'WEIGHTED from Refinitive'!$B$10)+(4/5*'WEIGHTED from Refinitive'!$B$11*'ISSUE SCORE from EIKON'!DD277)+(4/5*'ISSUE SCORE from EIKON'!DS277*'WEIGHTED from Refinitive'!$B$14)+('WEIGHTED from Refinitive'!$B$15*'ISSUE SCORE from EIKON'!EH277)+('ISSUE SCORE from EIKON'!EW277*'WEIGHTED from Refinitive'!$B$16)</f>
        <v>0</v>
      </c>
      <c r="N44" s="1">
        <f>('WEIGHTED from Refinitive'!$B$3*'ISSUE SCORE from EIKON'!S277)+(2/3*'ISSUE SCORE from EIKON'!AH277*'WEIGHTED from Refinitive'!$B$4)+(3/5*'WEIGHTED from Refinitive'!$B$5*'ISSUE SCORE from EIKON'!AW277)+('ISSUE SCORE from EIKON'!BL277*'WEIGHTED from Refinitive'!$B$8)+('WEIGHTED from Refinitive'!$B$9*'ISSUE SCORE from EIKON'!CA277)+('ISSUE SCORE from EIKON'!CP277*'WEIGHTED from Refinitive'!$B$10)+(4/5*'WEIGHTED from Refinitive'!$B$11*'ISSUE SCORE from EIKON'!DE277)+(4/5*'ISSUE SCORE from EIKON'!DT277*'WEIGHTED from Refinitive'!$B$14)+('WEIGHTED from Refinitive'!$B$15*'ISSUE SCORE from EIKON'!EI277)+('ISSUE SCORE from EIKON'!EX277*'WEIGHTED from Refinitive'!$B$16)</f>
        <v>0</v>
      </c>
      <c r="O44" s="1">
        <f>('WEIGHTED from Refinitive'!$B$3*'ISSUE SCORE from EIKON'!T277)+(2/3*'ISSUE SCORE from EIKON'!AI277*'WEIGHTED from Refinitive'!$B$4)+(3/5*'WEIGHTED from Refinitive'!$B$5*'ISSUE SCORE from EIKON'!AX277)+('ISSUE SCORE from EIKON'!BM277*'WEIGHTED from Refinitive'!$B$8)+('WEIGHTED from Refinitive'!$B$9*'ISSUE SCORE from EIKON'!CB277)+('ISSUE SCORE from EIKON'!CQ277*'WEIGHTED from Refinitive'!$B$10)+(4/5*'WEIGHTED from Refinitive'!$B$11*'ISSUE SCORE from EIKON'!DF277)+(4/5*'ISSUE SCORE from EIKON'!DU277*'WEIGHTED from Refinitive'!$B$14)+('WEIGHTED from Refinitive'!$B$15*'ISSUE SCORE from EIKON'!EJ277)+('ISSUE SCORE from EIKON'!EY277*'WEIGHTED from Refinitive'!$B$16)</f>
        <v>0</v>
      </c>
      <c r="P44" s="1">
        <f>('WEIGHTED from Refinitive'!$B$3*'ISSUE SCORE from EIKON'!U277)+(2/3*'ISSUE SCORE from EIKON'!AJ277*'WEIGHTED from Refinitive'!$B$4)+(3/5*'WEIGHTED from Refinitive'!$B$5*'ISSUE SCORE from EIKON'!AY277)+('ISSUE SCORE from EIKON'!BN277*'WEIGHTED from Refinitive'!$B$8)+('WEIGHTED from Refinitive'!$B$9*'ISSUE SCORE from EIKON'!CC277)+('ISSUE SCORE from EIKON'!CR277*'WEIGHTED from Refinitive'!$B$10)+(4/5*'WEIGHTED from Refinitive'!$B$11*'ISSUE SCORE from EIKON'!DG277)+(4/5*'ISSUE SCORE from EIKON'!DV277*'WEIGHTED from Refinitive'!$B$14)+('WEIGHTED from Refinitive'!$B$15*'ISSUE SCORE from EIKON'!EK277)+('ISSUE SCORE from EIKON'!EZ277*'WEIGHTED from Refinitive'!$B$16)</f>
        <v>0</v>
      </c>
    </row>
    <row r="45" spans="1:16" ht="15">
      <c r="A45" s="1" t="s">
        <v>911</v>
      </c>
      <c r="B45" s="1">
        <f>('WEIGHTED from Refinitive'!$B$3*'ISSUE SCORE from EIKON'!G278)+(2/3*'ISSUE SCORE from EIKON'!V278*'WEIGHTED from Refinitive'!$B$4)+(3/5*'WEIGHTED from Refinitive'!$B$5*'ISSUE SCORE from EIKON'!AK278)+('ISSUE SCORE from EIKON'!AZ278*'WEIGHTED from Refinitive'!$B$8)+('WEIGHTED from Refinitive'!$B$9*'ISSUE SCORE from EIKON'!BO278)+('ISSUE SCORE from EIKON'!CD278*'WEIGHTED from Refinitive'!$B$10)+(4/5*'WEIGHTED from Refinitive'!$B$11*'ISSUE SCORE from EIKON'!CS278)+(4/5*'ISSUE SCORE from EIKON'!DH278*'WEIGHTED from Refinitive'!$B$14)+('WEIGHTED from Refinitive'!$B$15*'ISSUE SCORE from EIKON'!DW278)+('ISSUE SCORE from EIKON'!EL278*'WEIGHTED from Refinitive'!$B$16)</f>
        <v>82.572171739188079</v>
      </c>
      <c r="C45" s="1">
        <f>('WEIGHTED from Refinitive'!$B$3*'ISSUE SCORE from EIKON'!H278)+(2/3*'ISSUE SCORE from EIKON'!W278*'WEIGHTED from Refinitive'!$B$4)+(3/5*'WEIGHTED from Refinitive'!$B$5*'ISSUE SCORE from EIKON'!AL278)+('ISSUE SCORE from EIKON'!BA278*'WEIGHTED from Refinitive'!$B$8)+('WEIGHTED from Refinitive'!$B$9*'ISSUE SCORE from EIKON'!BP278)+('ISSUE SCORE from EIKON'!CE278*'WEIGHTED from Refinitive'!$B$10)+(4/5*'WEIGHTED from Refinitive'!$B$11*'ISSUE SCORE from EIKON'!CT278)+(4/5*'ISSUE SCORE from EIKON'!DI278*'WEIGHTED from Refinitive'!$B$14)+('WEIGHTED from Refinitive'!$B$15*'ISSUE SCORE from EIKON'!DX278)+('ISSUE SCORE from EIKON'!EM278*'WEIGHTED from Refinitive'!$B$16)</f>
        <v>80.859885206674434</v>
      </c>
      <c r="D45" s="1">
        <f>('WEIGHTED from Refinitive'!$B$3*'ISSUE SCORE from EIKON'!I278)+(2/3*'ISSUE SCORE from EIKON'!X278*'WEIGHTED from Refinitive'!$B$4)+(3/5*'WEIGHTED from Refinitive'!$B$5*'ISSUE SCORE from EIKON'!AM278)+('ISSUE SCORE from EIKON'!BB278*'WEIGHTED from Refinitive'!$B$8)+('WEIGHTED from Refinitive'!$B$9*'ISSUE SCORE from EIKON'!BQ278)+('ISSUE SCORE from EIKON'!CF278*'WEIGHTED from Refinitive'!$B$10)+(4/5*'WEIGHTED from Refinitive'!$B$11*'ISSUE SCORE from EIKON'!CU278)+(4/5*'ISSUE SCORE from EIKON'!DJ278*'WEIGHTED from Refinitive'!$B$14)+('WEIGHTED from Refinitive'!$B$15*'ISSUE SCORE from EIKON'!DY278)+('ISSUE SCORE from EIKON'!EN278*'WEIGHTED from Refinitive'!$B$16)</f>
        <v>81.442731070144873</v>
      </c>
      <c r="E45" s="1">
        <f>('WEIGHTED from Refinitive'!$B$3*'ISSUE SCORE from EIKON'!J278)+(2/3*'ISSUE SCORE from EIKON'!Y278*'WEIGHTED from Refinitive'!$B$4)+(3/5*'WEIGHTED from Refinitive'!$B$5*'ISSUE SCORE from EIKON'!AN278)+('ISSUE SCORE from EIKON'!BC278*'WEIGHTED from Refinitive'!$B$8)+('WEIGHTED from Refinitive'!$B$9*'ISSUE SCORE from EIKON'!BR278)+('ISSUE SCORE from EIKON'!CG278*'WEIGHTED from Refinitive'!$B$10)+(4/5*'WEIGHTED from Refinitive'!$B$11*'ISSUE SCORE from EIKON'!CV278)+(4/5*'ISSUE SCORE from EIKON'!DK278*'WEIGHTED from Refinitive'!$B$14)+('WEIGHTED from Refinitive'!$B$15*'ISSUE SCORE from EIKON'!DZ278)+('ISSUE SCORE from EIKON'!EO278*'WEIGHTED from Refinitive'!$B$16)</f>
        <v>80.089044359186516</v>
      </c>
      <c r="F45" s="1">
        <f>('WEIGHTED from Refinitive'!$B$3*'ISSUE SCORE from EIKON'!K278)+(2/3*'ISSUE SCORE from EIKON'!Z278*'WEIGHTED from Refinitive'!$B$4)+(3/5*'WEIGHTED from Refinitive'!$B$5*'ISSUE SCORE from EIKON'!AO278)+('ISSUE SCORE from EIKON'!BD278*'WEIGHTED from Refinitive'!$B$8)+('WEIGHTED from Refinitive'!$B$9*'ISSUE SCORE from EIKON'!BS278)+('ISSUE SCORE from EIKON'!CH278*'WEIGHTED from Refinitive'!$B$10)+(4/5*'WEIGHTED from Refinitive'!$B$11*'ISSUE SCORE from EIKON'!CW278)+(4/5*'ISSUE SCORE from EIKON'!DL278*'WEIGHTED from Refinitive'!$B$14)+('WEIGHTED from Refinitive'!$B$15*'ISSUE SCORE from EIKON'!EA278)+('ISSUE SCORE from EIKON'!EP278*'WEIGHTED from Refinitive'!$B$16)</f>
        <v>80.445700453392732</v>
      </c>
      <c r="G45" s="1">
        <f>('WEIGHTED from Refinitive'!$B$3*'ISSUE SCORE from EIKON'!L278)+(2/3*'ISSUE SCORE from EIKON'!AA278*'WEIGHTED from Refinitive'!$B$4)+(3/5*'WEIGHTED from Refinitive'!$B$5*'ISSUE SCORE from EIKON'!AP278)+('ISSUE SCORE from EIKON'!BE278*'WEIGHTED from Refinitive'!$B$8)+('WEIGHTED from Refinitive'!$B$9*'ISSUE SCORE from EIKON'!BT278)+('ISSUE SCORE from EIKON'!CI278*'WEIGHTED from Refinitive'!$B$10)+(4/5*'WEIGHTED from Refinitive'!$B$11*'ISSUE SCORE from EIKON'!CX278)+(4/5*'ISSUE SCORE from EIKON'!DM278*'WEIGHTED from Refinitive'!$B$14)+('WEIGHTED from Refinitive'!$B$15*'ISSUE SCORE from EIKON'!EB278)+('ISSUE SCORE from EIKON'!EQ278*'WEIGHTED from Refinitive'!$B$16)</f>
        <v>80.686550489699385</v>
      </c>
      <c r="H45" s="1">
        <f>('WEIGHTED from Refinitive'!$B$3*'ISSUE SCORE from EIKON'!M278)+(2/3*'ISSUE SCORE from EIKON'!AB278*'WEIGHTED from Refinitive'!$B$4)+(3/5*'WEIGHTED from Refinitive'!$B$5*'ISSUE SCORE from EIKON'!AQ278)+('ISSUE SCORE from EIKON'!BF278*'WEIGHTED from Refinitive'!$B$8)+('WEIGHTED from Refinitive'!$B$9*'ISSUE SCORE from EIKON'!BU278)+('ISSUE SCORE from EIKON'!CJ278*'WEIGHTED from Refinitive'!$B$10)+(4/5*'WEIGHTED from Refinitive'!$B$11*'ISSUE SCORE from EIKON'!CY278)+(4/5*'ISSUE SCORE from EIKON'!DN278*'WEIGHTED from Refinitive'!$B$14)+('WEIGHTED from Refinitive'!$B$15*'ISSUE SCORE from EIKON'!EC278)+('ISSUE SCORE from EIKON'!ER278*'WEIGHTED from Refinitive'!$B$16)</f>
        <v>76.5194976951028</v>
      </c>
      <c r="I45" s="1">
        <f>('WEIGHTED from Refinitive'!$B$3*'ISSUE SCORE from EIKON'!N278)+(2/3*'ISSUE SCORE from EIKON'!AC278*'WEIGHTED from Refinitive'!$B$4)+(3/5*'WEIGHTED from Refinitive'!$B$5*'ISSUE SCORE from EIKON'!AR278)+('ISSUE SCORE from EIKON'!BG278*'WEIGHTED from Refinitive'!$B$8)+('WEIGHTED from Refinitive'!$B$9*'ISSUE SCORE from EIKON'!BV278)+('ISSUE SCORE from EIKON'!CK278*'WEIGHTED from Refinitive'!$B$10)+(4/5*'WEIGHTED from Refinitive'!$B$11*'ISSUE SCORE from EIKON'!CZ278)+(4/5*'ISSUE SCORE from EIKON'!DO278*'WEIGHTED from Refinitive'!$B$14)+('WEIGHTED from Refinitive'!$B$15*'ISSUE SCORE from EIKON'!ED278)+('ISSUE SCORE from EIKON'!ES278*'WEIGHTED from Refinitive'!$B$16)</f>
        <v>78.60105191256828</v>
      </c>
      <c r="J45" s="1">
        <f>('WEIGHTED from Refinitive'!$B$3*'ISSUE SCORE from EIKON'!O278)+(2/3*'ISSUE SCORE from EIKON'!AD278*'WEIGHTED from Refinitive'!$B$4)+(3/5*'WEIGHTED from Refinitive'!$B$5*'ISSUE SCORE from EIKON'!AS278)+('ISSUE SCORE from EIKON'!BH278*'WEIGHTED from Refinitive'!$B$8)+('WEIGHTED from Refinitive'!$B$9*'ISSUE SCORE from EIKON'!BW278)+('ISSUE SCORE from EIKON'!CL278*'WEIGHTED from Refinitive'!$B$10)+(4/5*'WEIGHTED from Refinitive'!$B$11*'ISSUE SCORE from EIKON'!DA278)+(4/5*'ISSUE SCORE from EIKON'!DP278*'WEIGHTED from Refinitive'!$B$14)+('WEIGHTED from Refinitive'!$B$15*'ISSUE SCORE from EIKON'!EE278)+('ISSUE SCORE from EIKON'!ET278*'WEIGHTED from Refinitive'!$B$16)</f>
        <v>79.507029593213773</v>
      </c>
      <c r="K45" s="1">
        <f>('WEIGHTED from Refinitive'!$B$3*'ISSUE SCORE from EIKON'!P278)+(2/3*'ISSUE SCORE from EIKON'!AE278*'WEIGHTED from Refinitive'!$B$4)+(3/5*'WEIGHTED from Refinitive'!$B$5*'ISSUE SCORE from EIKON'!AT278)+('ISSUE SCORE from EIKON'!BI278*'WEIGHTED from Refinitive'!$B$8)+('WEIGHTED from Refinitive'!$B$9*'ISSUE SCORE from EIKON'!BX278)+('ISSUE SCORE from EIKON'!CM278*'WEIGHTED from Refinitive'!$B$10)+(4/5*'WEIGHTED from Refinitive'!$B$11*'ISSUE SCORE from EIKON'!DB278)+(4/5*'ISSUE SCORE from EIKON'!DQ278*'WEIGHTED from Refinitive'!$B$14)+('WEIGHTED from Refinitive'!$B$15*'ISSUE SCORE from EIKON'!EF278)+('ISSUE SCORE from EIKON'!EU278*'WEIGHTED from Refinitive'!$B$16)</f>
        <v>79.101970493306709</v>
      </c>
      <c r="L45" s="1">
        <f>('WEIGHTED from Refinitive'!$B$3*'ISSUE SCORE from EIKON'!Q278)+(2/3*'ISSUE SCORE from EIKON'!AF278*'WEIGHTED from Refinitive'!$B$4)+(3/5*'WEIGHTED from Refinitive'!$B$5*'ISSUE SCORE from EIKON'!AU278)+('ISSUE SCORE from EIKON'!BJ278*'WEIGHTED from Refinitive'!$B$8)+('WEIGHTED from Refinitive'!$B$9*'ISSUE SCORE from EIKON'!BY278)+('ISSUE SCORE from EIKON'!CN278*'WEIGHTED from Refinitive'!$B$10)+(4/5*'WEIGHTED from Refinitive'!$B$11*'ISSUE SCORE from EIKON'!DC278)+(4/5*'ISSUE SCORE from EIKON'!DR278*'WEIGHTED from Refinitive'!$B$14)+('WEIGHTED from Refinitive'!$B$15*'ISSUE SCORE from EIKON'!EG278)+('ISSUE SCORE from EIKON'!EV278*'WEIGHTED from Refinitive'!$B$16)</f>
        <v>73.483393158571076</v>
      </c>
      <c r="M45" s="1">
        <f>('WEIGHTED from Refinitive'!$B$3*'ISSUE SCORE from EIKON'!R278)+(2/3*'ISSUE SCORE from EIKON'!AG278*'WEIGHTED from Refinitive'!$B$4)+(3/5*'WEIGHTED from Refinitive'!$B$5*'ISSUE SCORE from EIKON'!AV278)+('ISSUE SCORE from EIKON'!BK278*'WEIGHTED from Refinitive'!$B$8)+('WEIGHTED from Refinitive'!$B$9*'ISSUE SCORE from EIKON'!BZ278)+('ISSUE SCORE from EIKON'!CO278*'WEIGHTED from Refinitive'!$B$10)+(4/5*'WEIGHTED from Refinitive'!$B$11*'ISSUE SCORE from EIKON'!DD278)+(4/5*'ISSUE SCORE from EIKON'!DS278*'WEIGHTED from Refinitive'!$B$14)+('WEIGHTED from Refinitive'!$B$15*'ISSUE SCORE from EIKON'!EH278)+('ISSUE SCORE from EIKON'!EW278*'WEIGHTED from Refinitive'!$B$16)</f>
        <v>76.032718436219525</v>
      </c>
      <c r="N45" s="1">
        <f>('WEIGHTED from Refinitive'!$B$3*'ISSUE SCORE from EIKON'!S278)+(2/3*'ISSUE SCORE from EIKON'!AH278*'WEIGHTED from Refinitive'!$B$4)+(3/5*'WEIGHTED from Refinitive'!$B$5*'ISSUE SCORE from EIKON'!AW278)+('ISSUE SCORE from EIKON'!BL278*'WEIGHTED from Refinitive'!$B$8)+('WEIGHTED from Refinitive'!$B$9*'ISSUE SCORE from EIKON'!CA278)+('ISSUE SCORE from EIKON'!CP278*'WEIGHTED from Refinitive'!$B$10)+(4/5*'WEIGHTED from Refinitive'!$B$11*'ISSUE SCORE from EIKON'!DE278)+(4/5*'ISSUE SCORE from EIKON'!DT278*'WEIGHTED from Refinitive'!$B$14)+('WEIGHTED from Refinitive'!$B$15*'ISSUE SCORE from EIKON'!EI278)+('ISSUE SCORE from EIKON'!EX278*'WEIGHTED from Refinitive'!$B$16)</f>
        <v>65.466707188160655</v>
      </c>
      <c r="O45" s="1">
        <f>('WEIGHTED from Refinitive'!$B$3*'ISSUE SCORE from EIKON'!T278)+(2/3*'ISSUE SCORE from EIKON'!AI278*'WEIGHTED from Refinitive'!$B$4)+(3/5*'WEIGHTED from Refinitive'!$B$5*'ISSUE SCORE from EIKON'!AX278)+('ISSUE SCORE from EIKON'!BM278*'WEIGHTED from Refinitive'!$B$8)+('WEIGHTED from Refinitive'!$B$9*'ISSUE SCORE from EIKON'!CB278)+('ISSUE SCORE from EIKON'!CQ278*'WEIGHTED from Refinitive'!$B$10)+(4/5*'WEIGHTED from Refinitive'!$B$11*'ISSUE SCORE from EIKON'!DF278)+(4/5*'ISSUE SCORE from EIKON'!DU278*'WEIGHTED from Refinitive'!$B$14)+('WEIGHTED from Refinitive'!$B$15*'ISSUE SCORE from EIKON'!EJ278)+('ISSUE SCORE from EIKON'!EY278*'WEIGHTED from Refinitive'!$B$16)</f>
        <v>62.216021161967234</v>
      </c>
      <c r="P45" s="1">
        <f>('WEIGHTED from Refinitive'!$B$3*'ISSUE SCORE from EIKON'!U278)+(2/3*'ISSUE SCORE from EIKON'!AJ278*'WEIGHTED from Refinitive'!$B$4)+(3/5*'WEIGHTED from Refinitive'!$B$5*'ISSUE SCORE from EIKON'!AY278)+('ISSUE SCORE from EIKON'!BN278*'WEIGHTED from Refinitive'!$B$8)+('WEIGHTED from Refinitive'!$B$9*'ISSUE SCORE from EIKON'!CC278)+('ISSUE SCORE from EIKON'!CR278*'WEIGHTED from Refinitive'!$B$10)+(4/5*'WEIGHTED from Refinitive'!$B$11*'ISSUE SCORE from EIKON'!DG278)+(4/5*'ISSUE SCORE from EIKON'!DV278*'WEIGHTED from Refinitive'!$B$14)+('WEIGHTED from Refinitive'!$B$15*'ISSUE SCORE from EIKON'!EK278)+('ISSUE SCORE from EIKON'!EZ278*'WEIGHTED from Refinitive'!$B$16)</f>
        <v>59.601359519325577</v>
      </c>
    </row>
    <row r="46" spans="1:16" ht="15">
      <c r="A46" s="1" t="s">
        <v>910</v>
      </c>
      <c r="B46" s="1">
        <f>('WEIGHTED from Refinitive'!$B$3*'ISSUE SCORE from EIKON'!G279)+(2/3*'ISSUE SCORE from EIKON'!V279*'WEIGHTED from Refinitive'!$B$4)+(3/5*'WEIGHTED from Refinitive'!$B$5*'ISSUE SCORE from EIKON'!AK279)+('ISSUE SCORE from EIKON'!AZ279*'WEIGHTED from Refinitive'!$B$8)+('WEIGHTED from Refinitive'!$B$9*'ISSUE SCORE from EIKON'!BO279)+('ISSUE SCORE from EIKON'!CD279*'WEIGHTED from Refinitive'!$B$10)+(4/5*'WEIGHTED from Refinitive'!$B$11*'ISSUE SCORE from EIKON'!CS279)+(4/5*'ISSUE SCORE from EIKON'!DH279*'WEIGHTED from Refinitive'!$B$14)+('WEIGHTED from Refinitive'!$B$15*'ISSUE SCORE from EIKON'!DW279)+('ISSUE SCORE from EIKON'!EL279*'WEIGHTED from Refinitive'!$B$16)</f>
        <v>72.316510874289023</v>
      </c>
      <c r="C46" s="1">
        <f>('WEIGHTED from Refinitive'!$B$3*'ISSUE SCORE from EIKON'!H279)+(2/3*'ISSUE SCORE from EIKON'!W279*'WEIGHTED from Refinitive'!$B$4)+(3/5*'WEIGHTED from Refinitive'!$B$5*'ISSUE SCORE from EIKON'!AL279)+('ISSUE SCORE from EIKON'!BA279*'WEIGHTED from Refinitive'!$B$8)+('WEIGHTED from Refinitive'!$B$9*'ISSUE SCORE from EIKON'!BP279)+('ISSUE SCORE from EIKON'!CE279*'WEIGHTED from Refinitive'!$B$10)+(4/5*'WEIGHTED from Refinitive'!$B$11*'ISSUE SCORE from EIKON'!CT279)+(4/5*'ISSUE SCORE from EIKON'!DI279*'WEIGHTED from Refinitive'!$B$14)+('WEIGHTED from Refinitive'!$B$15*'ISSUE SCORE from EIKON'!DX279)+('ISSUE SCORE from EIKON'!EM279*'WEIGHTED from Refinitive'!$B$16)</f>
        <v>70.916459521027292</v>
      </c>
      <c r="D46" s="1">
        <f>('WEIGHTED from Refinitive'!$B$3*'ISSUE SCORE from EIKON'!I279)+(2/3*'ISSUE SCORE from EIKON'!X279*'WEIGHTED from Refinitive'!$B$4)+(3/5*'WEIGHTED from Refinitive'!$B$5*'ISSUE SCORE from EIKON'!AM279)+('ISSUE SCORE from EIKON'!BB279*'WEIGHTED from Refinitive'!$B$8)+('WEIGHTED from Refinitive'!$B$9*'ISSUE SCORE from EIKON'!BQ279)+('ISSUE SCORE from EIKON'!CF279*'WEIGHTED from Refinitive'!$B$10)+(4/5*'WEIGHTED from Refinitive'!$B$11*'ISSUE SCORE from EIKON'!CU279)+(4/5*'ISSUE SCORE from EIKON'!DJ279*'WEIGHTED from Refinitive'!$B$14)+('WEIGHTED from Refinitive'!$B$15*'ISSUE SCORE from EIKON'!DY279)+('ISSUE SCORE from EIKON'!EN279*'WEIGHTED from Refinitive'!$B$16)</f>
        <v>76.436835536307683</v>
      </c>
      <c r="E46" s="1">
        <f>('WEIGHTED from Refinitive'!$B$3*'ISSUE SCORE from EIKON'!J279)+(2/3*'ISSUE SCORE from EIKON'!Y279*'WEIGHTED from Refinitive'!$B$4)+(3/5*'WEIGHTED from Refinitive'!$B$5*'ISSUE SCORE from EIKON'!AN279)+('ISSUE SCORE from EIKON'!BC279*'WEIGHTED from Refinitive'!$B$8)+('WEIGHTED from Refinitive'!$B$9*'ISSUE SCORE from EIKON'!BR279)+('ISSUE SCORE from EIKON'!CG279*'WEIGHTED from Refinitive'!$B$10)+(4/5*'WEIGHTED from Refinitive'!$B$11*'ISSUE SCORE from EIKON'!CV279)+(4/5*'ISSUE SCORE from EIKON'!DK279*'WEIGHTED from Refinitive'!$B$14)+('WEIGHTED from Refinitive'!$B$15*'ISSUE SCORE from EIKON'!DZ279)+('ISSUE SCORE from EIKON'!EO279*'WEIGHTED from Refinitive'!$B$16)</f>
        <v>74.181916704280411</v>
      </c>
      <c r="F46" s="1">
        <f>('WEIGHTED from Refinitive'!$B$3*'ISSUE SCORE from EIKON'!K279)+(2/3*'ISSUE SCORE from EIKON'!Z279*'WEIGHTED from Refinitive'!$B$4)+(3/5*'WEIGHTED from Refinitive'!$B$5*'ISSUE SCORE from EIKON'!AO279)+('ISSUE SCORE from EIKON'!BD279*'WEIGHTED from Refinitive'!$B$8)+('WEIGHTED from Refinitive'!$B$9*'ISSUE SCORE from EIKON'!BS279)+('ISSUE SCORE from EIKON'!CH279*'WEIGHTED from Refinitive'!$B$10)+(4/5*'WEIGHTED from Refinitive'!$B$11*'ISSUE SCORE from EIKON'!CW279)+(4/5*'ISSUE SCORE from EIKON'!DL279*'WEIGHTED from Refinitive'!$B$14)+('WEIGHTED from Refinitive'!$B$15*'ISSUE SCORE from EIKON'!EA279)+('ISSUE SCORE from EIKON'!EP279*'WEIGHTED from Refinitive'!$B$16)</f>
        <v>70.104246328384221</v>
      </c>
      <c r="G46" s="1">
        <f>('WEIGHTED from Refinitive'!$B$3*'ISSUE SCORE from EIKON'!L279)+(2/3*'ISSUE SCORE from EIKON'!AA279*'WEIGHTED from Refinitive'!$B$4)+(3/5*'WEIGHTED from Refinitive'!$B$5*'ISSUE SCORE from EIKON'!AP279)+('ISSUE SCORE from EIKON'!BE279*'WEIGHTED from Refinitive'!$B$8)+('WEIGHTED from Refinitive'!$B$9*'ISSUE SCORE from EIKON'!BT279)+('ISSUE SCORE from EIKON'!CI279*'WEIGHTED from Refinitive'!$B$10)+(4/5*'WEIGHTED from Refinitive'!$B$11*'ISSUE SCORE from EIKON'!CX279)+(4/5*'ISSUE SCORE from EIKON'!DM279*'WEIGHTED from Refinitive'!$B$14)+('WEIGHTED from Refinitive'!$B$15*'ISSUE SCORE from EIKON'!EB279)+('ISSUE SCORE from EIKON'!EQ279*'WEIGHTED from Refinitive'!$B$16)</f>
        <v>68.649580756734082</v>
      </c>
      <c r="H46" s="1">
        <f>('WEIGHTED from Refinitive'!$B$3*'ISSUE SCORE from EIKON'!M279)+(2/3*'ISSUE SCORE from EIKON'!AB279*'WEIGHTED from Refinitive'!$B$4)+(3/5*'WEIGHTED from Refinitive'!$B$5*'ISSUE SCORE from EIKON'!AQ279)+('ISSUE SCORE from EIKON'!BF279*'WEIGHTED from Refinitive'!$B$8)+('WEIGHTED from Refinitive'!$B$9*'ISSUE SCORE from EIKON'!BU279)+('ISSUE SCORE from EIKON'!CJ279*'WEIGHTED from Refinitive'!$B$10)+(4/5*'WEIGHTED from Refinitive'!$B$11*'ISSUE SCORE from EIKON'!CY279)+(4/5*'ISSUE SCORE from EIKON'!DN279*'WEIGHTED from Refinitive'!$B$14)+('WEIGHTED from Refinitive'!$B$15*'ISSUE SCORE from EIKON'!EC279)+('ISSUE SCORE from EIKON'!ER279*'WEIGHTED from Refinitive'!$B$16)</f>
        <v>69.879676258992788</v>
      </c>
      <c r="I46" s="1">
        <f>('WEIGHTED from Refinitive'!$B$3*'ISSUE SCORE from EIKON'!N279)+(2/3*'ISSUE SCORE from EIKON'!AC279*'WEIGHTED from Refinitive'!$B$4)+(3/5*'WEIGHTED from Refinitive'!$B$5*'ISSUE SCORE from EIKON'!AR279)+('ISSUE SCORE from EIKON'!BG279*'WEIGHTED from Refinitive'!$B$8)+('WEIGHTED from Refinitive'!$B$9*'ISSUE SCORE from EIKON'!BV279)+('ISSUE SCORE from EIKON'!CK279*'WEIGHTED from Refinitive'!$B$10)+(4/5*'WEIGHTED from Refinitive'!$B$11*'ISSUE SCORE from EIKON'!CZ279)+(4/5*'ISSUE SCORE from EIKON'!DO279*'WEIGHTED from Refinitive'!$B$14)+('WEIGHTED from Refinitive'!$B$15*'ISSUE SCORE from EIKON'!ED279)+('ISSUE SCORE from EIKON'!ES279*'WEIGHTED from Refinitive'!$B$16)</f>
        <v>65.287132198402659</v>
      </c>
      <c r="J46" s="1">
        <f>('WEIGHTED from Refinitive'!$B$3*'ISSUE SCORE from EIKON'!O279)+(2/3*'ISSUE SCORE from EIKON'!AD279*'WEIGHTED from Refinitive'!$B$4)+(3/5*'WEIGHTED from Refinitive'!$B$5*'ISSUE SCORE from EIKON'!AS279)+('ISSUE SCORE from EIKON'!BH279*'WEIGHTED from Refinitive'!$B$8)+('WEIGHTED from Refinitive'!$B$9*'ISSUE SCORE from EIKON'!BW279)+('ISSUE SCORE from EIKON'!CL279*'WEIGHTED from Refinitive'!$B$10)+(4/5*'WEIGHTED from Refinitive'!$B$11*'ISSUE SCORE from EIKON'!DA279)+(4/5*'ISSUE SCORE from EIKON'!DP279*'WEIGHTED from Refinitive'!$B$14)+('WEIGHTED from Refinitive'!$B$15*'ISSUE SCORE from EIKON'!EE279)+('ISSUE SCORE from EIKON'!ET279*'WEIGHTED from Refinitive'!$B$16)</f>
        <v>74.872486504723312</v>
      </c>
      <c r="K46" s="1">
        <f>('WEIGHTED from Refinitive'!$B$3*'ISSUE SCORE from EIKON'!P279)+(2/3*'ISSUE SCORE from EIKON'!AE279*'WEIGHTED from Refinitive'!$B$4)+(3/5*'WEIGHTED from Refinitive'!$B$5*'ISSUE SCORE from EIKON'!AT279)+('ISSUE SCORE from EIKON'!BI279*'WEIGHTED from Refinitive'!$B$8)+('WEIGHTED from Refinitive'!$B$9*'ISSUE SCORE from EIKON'!BX279)+('ISSUE SCORE from EIKON'!CM279*'WEIGHTED from Refinitive'!$B$10)+(4/5*'WEIGHTED from Refinitive'!$B$11*'ISSUE SCORE from EIKON'!DB279)+(4/5*'ISSUE SCORE from EIKON'!DQ279*'WEIGHTED from Refinitive'!$B$14)+('WEIGHTED from Refinitive'!$B$15*'ISSUE SCORE from EIKON'!EF279)+('ISSUE SCORE from EIKON'!EU279*'WEIGHTED from Refinitive'!$B$16)</f>
        <v>71.200682411135702</v>
      </c>
      <c r="L46" s="1">
        <f>('WEIGHTED from Refinitive'!$B$3*'ISSUE SCORE from EIKON'!Q279)+(2/3*'ISSUE SCORE from EIKON'!AF279*'WEIGHTED from Refinitive'!$B$4)+(3/5*'WEIGHTED from Refinitive'!$B$5*'ISSUE SCORE from EIKON'!AU279)+('ISSUE SCORE from EIKON'!BJ279*'WEIGHTED from Refinitive'!$B$8)+('WEIGHTED from Refinitive'!$B$9*'ISSUE SCORE from EIKON'!BY279)+('ISSUE SCORE from EIKON'!CN279*'WEIGHTED from Refinitive'!$B$10)+(4/5*'WEIGHTED from Refinitive'!$B$11*'ISSUE SCORE from EIKON'!DC279)+(4/5*'ISSUE SCORE from EIKON'!DR279*'WEIGHTED from Refinitive'!$B$14)+('WEIGHTED from Refinitive'!$B$15*'ISSUE SCORE from EIKON'!EG279)+('ISSUE SCORE from EIKON'!EV279*'WEIGHTED from Refinitive'!$B$16)</f>
        <v>68.21980317146911</v>
      </c>
      <c r="M46" s="1">
        <f>('WEIGHTED from Refinitive'!$B$3*'ISSUE SCORE from EIKON'!R279)+(2/3*'ISSUE SCORE from EIKON'!AG279*'WEIGHTED from Refinitive'!$B$4)+(3/5*'WEIGHTED from Refinitive'!$B$5*'ISSUE SCORE from EIKON'!AV279)+('ISSUE SCORE from EIKON'!BK279*'WEIGHTED from Refinitive'!$B$8)+('WEIGHTED from Refinitive'!$B$9*'ISSUE SCORE from EIKON'!BZ279)+('ISSUE SCORE from EIKON'!CO279*'WEIGHTED from Refinitive'!$B$10)+(4/5*'WEIGHTED from Refinitive'!$B$11*'ISSUE SCORE from EIKON'!DD279)+(4/5*'ISSUE SCORE from EIKON'!DS279*'WEIGHTED from Refinitive'!$B$14)+('WEIGHTED from Refinitive'!$B$15*'ISSUE SCORE from EIKON'!EH279)+('ISSUE SCORE from EIKON'!EW279*'WEIGHTED from Refinitive'!$B$16)</f>
        <v>69.357897198833271</v>
      </c>
      <c r="N46" s="1">
        <f>('WEIGHTED from Refinitive'!$B$3*'ISSUE SCORE from EIKON'!S279)+(2/3*'ISSUE SCORE from EIKON'!AH279*'WEIGHTED from Refinitive'!$B$4)+(3/5*'WEIGHTED from Refinitive'!$B$5*'ISSUE SCORE from EIKON'!AW279)+('ISSUE SCORE from EIKON'!BL279*'WEIGHTED from Refinitive'!$B$8)+('WEIGHTED from Refinitive'!$B$9*'ISSUE SCORE from EIKON'!CA279)+('ISSUE SCORE from EIKON'!CP279*'WEIGHTED from Refinitive'!$B$10)+(4/5*'WEIGHTED from Refinitive'!$B$11*'ISSUE SCORE from EIKON'!DE279)+(4/5*'ISSUE SCORE from EIKON'!DT279*'WEIGHTED from Refinitive'!$B$14)+('WEIGHTED from Refinitive'!$B$15*'ISSUE SCORE from EIKON'!EI279)+('ISSUE SCORE from EIKON'!EX279*'WEIGHTED from Refinitive'!$B$16)</f>
        <v>69.938863636363635</v>
      </c>
      <c r="O46" s="1">
        <f>('WEIGHTED from Refinitive'!$B$3*'ISSUE SCORE from EIKON'!T279)+(2/3*'ISSUE SCORE from EIKON'!AI279*'WEIGHTED from Refinitive'!$B$4)+(3/5*'WEIGHTED from Refinitive'!$B$5*'ISSUE SCORE from EIKON'!AX279)+('ISSUE SCORE from EIKON'!BM279*'WEIGHTED from Refinitive'!$B$8)+('WEIGHTED from Refinitive'!$B$9*'ISSUE SCORE from EIKON'!CB279)+('ISSUE SCORE from EIKON'!CQ279*'WEIGHTED from Refinitive'!$B$10)+(4/5*'WEIGHTED from Refinitive'!$B$11*'ISSUE SCORE from EIKON'!DF279)+(4/5*'ISSUE SCORE from EIKON'!DU279*'WEIGHTED from Refinitive'!$B$14)+('WEIGHTED from Refinitive'!$B$15*'ISSUE SCORE from EIKON'!EJ279)+('ISSUE SCORE from EIKON'!EY279*'WEIGHTED from Refinitive'!$B$16)</f>
        <v>59.698420586747588</v>
      </c>
      <c r="P46" s="1">
        <f>('WEIGHTED from Refinitive'!$B$3*'ISSUE SCORE from EIKON'!U279)+(2/3*'ISSUE SCORE from EIKON'!AJ279*'WEIGHTED from Refinitive'!$B$4)+(3/5*'WEIGHTED from Refinitive'!$B$5*'ISSUE SCORE from EIKON'!AY279)+('ISSUE SCORE from EIKON'!BN279*'WEIGHTED from Refinitive'!$B$8)+('WEIGHTED from Refinitive'!$B$9*'ISSUE SCORE from EIKON'!CC279)+('ISSUE SCORE from EIKON'!CR279*'WEIGHTED from Refinitive'!$B$10)+(4/5*'WEIGHTED from Refinitive'!$B$11*'ISSUE SCORE from EIKON'!DG279)+(4/5*'ISSUE SCORE from EIKON'!DV279*'WEIGHTED from Refinitive'!$B$14)+('WEIGHTED from Refinitive'!$B$15*'ISSUE SCORE from EIKON'!EK279)+('ISSUE SCORE from EIKON'!EZ279*'WEIGHTED from Refinitive'!$B$16)</f>
        <v>62.029265536723123</v>
      </c>
    </row>
    <row r="47" spans="1:16" ht="15">
      <c r="A47" s="1" t="s">
        <v>949</v>
      </c>
      <c r="B47" s="1">
        <f>('WEIGHTED from Refinitive'!$B$3*'ISSUE SCORE from EIKON'!G280)+(2/3*'ISSUE SCORE from EIKON'!V280*'WEIGHTED from Refinitive'!$B$4)+(3/5*'WEIGHTED from Refinitive'!$B$5*'ISSUE SCORE from EIKON'!AK280)+('ISSUE SCORE from EIKON'!AZ280*'WEIGHTED from Refinitive'!$B$8)+('WEIGHTED from Refinitive'!$B$9*'ISSUE SCORE from EIKON'!BO280)+('ISSUE SCORE from EIKON'!CD280*'WEIGHTED from Refinitive'!$B$10)+(4/5*'WEIGHTED from Refinitive'!$B$11*'ISSUE SCORE from EIKON'!CS280)+(4/5*'ISSUE SCORE from EIKON'!DH280*'WEIGHTED from Refinitive'!$B$14)+('WEIGHTED from Refinitive'!$B$15*'ISSUE SCORE from EIKON'!DW280)+('ISSUE SCORE from EIKON'!EL280*'WEIGHTED from Refinitive'!$B$16)</f>
        <v>58.526210785712358</v>
      </c>
      <c r="C47" s="1">
        <f>('WEIGHTED from Refinitive'!$B$3*'ISSUE SCORE from EIKON'!H280)+(2/3*'ISSUE SCORE from EIKON'!W280*'WEIGHTED from Refinitive'!$B$4)+(3/5*'WEIGHTED from Refinitive'!$B$5*'ISSUE SCORE from EIKON'!AL280)+('ISSUE SCORE from EIKON'!BA280*'WEIGHTED from Refinitive'!$B$8)+('WEIGHTED from Refinitive'!$B$9*'ISSUE SCORE from EIKON'!BP280)+('ISSUE SCORE from EIKON'!CE280*'WEIGHTED from Refinitive'!$B$10)+(4/5*'WEIGHTED from Refinitive'!$B$11*'ISSUE SCORE from EIKON'!CT280)+(4/5*'ISSUE SCORE from EIKON'!DI280*'WEIGHTED from Refinitive'!$B$14)+('WEIGHTED from Refinitive'!$B$15*'ISSUE SCORE from EIKON'!DX280)+('ISSUE SCORE from EIKON'!EM280*'WEIGHTED from Refinitive'!$B$16)</f>
        <v>60.528632602717053</v>
      </c>
      <c r="D47" s="1">
        <f>('WEIGHTED from Refinitive'!$B$3*'ISSUE SCORE from EIKON'!I280)+(2/3*'ISSUE SCORE from EIKON'!X280*'WEIGHTED from Refinitive'!$B$4)+(3/5*'WEIGHTED from Refinitive'!$B$5*'ISSUE SCORE from EIKON'!AM280)+('ISSUE SCORE from EIKON'!BB280*'WEIGHTED from Refinitive'!$B$8)+('WEIGHTED from Refinitive'!$B$9*'ISSUE SCORE from EIKON'!BQ280)+('ISSUE SCORE from EIKON'!CF280*'WEIGHTED from Refinitive'!$B$10)+(4/5*'WEIGHTED from Refinitive'!$B$11*'ISSUE SCORE from EIKON'!CU280)+(4/5*'ISSUE SCORE from EIKON'!DJ280*'WEIGHTED from Refinitive'!$B$14)+('WEIGHTED from Refinitive'!$B$15*'ISSUE SCORE from EIKON'!DY280)+('ISSUE SCORE from EIKON'!EN280*'WEIGHTED from Refinitive'!$B$16)</f>
        <v>61.65889816978104</v>
      </c>
      <c r="E47" s="1">
        <f>('WEIGHTED from Refinitive'!$B$3*'ISSUE SCORE from EIKON'!J280)+(2/3*'ISSUE SCORE from EIKON'!Y280*'WEIGHTED from Refinitive'!$B$4)+(3/5*'WEIGHTED from Refinitive'!$B$5*'ISSUE SCORE from EIKON'!AN280)+('ISSUE SCORE from EIKON'!BC280*'WEIGHTED from Refinitive'!$B$8)+('WEIGHTED from Refinitive'!$B$9*'ISSUE SCORE from EIKON'!BR280)+('ISSUE SCORE from EIKON'!CG280*'WEIGHTED from Refinitive'!$B$10)+(4/5*'WEIGHTED from Refinitive'!$B$11*'ISSUE SCORE from EIKON'!CV280)+(4/5*'ISSUE SCORE from EIKON'!DK280*'WEIGHTED from Refinitive'!$B$14)+('WEIGHTED from Refinitive'!$B$15*'ISSUE SCORE from EIKON'!DZ280)+('ISSUE SCORE from EIKON'!EO280*'WEIGHTED from Refinitive'!$B$16)</f>
        <v>56.90136679079211</v>
      </c>
      <c r="F47" s="1">
        <f>('WEIGHTED from Refinitive'!$B$3*'ISSUE SCORE from EIKON'!K280)+(2/3*'ISSUE SCORE from EIKON'!Z280*'WEIGHTED from Refinitive'!$B$4)+(3/5*'WEIGHTED from Refinitive'!$B$5*'ISSUE SCORE from EIKON'!AO280)+('ISSUE SCORE from EIKON'!BD280*'WEIGHTED from Refinitive'!$B$8)+('WEIGHTED from Refinitive'!$B$9*'ISSUE SCORE from EIKON'!BS280)+('ISSUE SCORE from EIKON'!CH280*'WEIGHTED from Refinitive'!$B$10)+(4/5*'WEIGHTED from Refinitive'!$B$11*'ISSUE SCORE from EIKON'!CW280)+(4/5*'ISSUE SCORE from EIKON'!DL280*'WEIGHTED from Refinitive'!$B$14)+('WEIGHTED from Refinitive'!$B$15*'ISSUE SCORE from EIKON'!EA280)+('ISSUE SCORE from EIKON'!EP280*'WEIGHTED from Refinitive'!$B$16)</f>
        <v>54.560903782685941</v>
      </c>
      <c r="G47" s="1">
        <f>('WEIGHTED from Refinitive'!$B$3*'ISSUE SCORE from EIKON'!L280)+(2/3*'ISSUE SCORE from EIKON'!AA280*'WEIGHTED from Refinitive'!$B$4)+(3/5*'WEIGHTED from Refinitive'!$B$5*'ISSUE SCORE from EIKON'!AP280)+('ISSUE SCORE from EIKON'!BE280*'WEIGHTED from Refinitive'!$B$8)+('WEIGHTED from Refinitive'!$B$9*'ISSUE SCORE from EIKON'!BT280)+('ISSUE SCORE from EIKON'!CI280*'WEIGHTED from Refinitive'!$B$10)+(4/5*'WEIGHTED from Refinitive'!$B$11*'ISSUE SCORE from EIKON'!CX280)+(4/5*'ISSUE SCORE from EIKON'!DM280*'WEIGHTED from Refinitive'!$B$14)+('WEIGHTED from Refinitive'!$B$15*'ISSUE SCORE from EIKON'!EB280)+('ISSUE SCORE from EIKON'!EQ280*'WEIGHTED from Refinitive'!$B$16)</f>
        <v>54.683807589110664</v>
      </c>
      <c r="H47" s="1">
        <f>('WEIGHTED from Refinitive'!$B$3*'ISSUE SCORE from EIKON'!M280)+(2/3*'ISSUE SCORE from EIKON'!AB280*'WEIGHTED from Refinitive'!$B$4)+(3/5*'WEIGHTED from Refinitive'!$B$5*'ISSUE SCORE from EIKON'!AQ280)+('ISSUE SCORE from EIKON'!BF280*'WEIGHTED from Refinitive'!$B$8)+('WEIGHTED from Refinitive'!$B$9*'ISSUE SCORE from EIKON'!BU280)+('ISSUE SCORE from EIKON'!CJ280*'WEIGHTED from Refinitive'!$B$10)+(4/5*'WEIGHTED from Refinitive'!$B$11*'ISSUE SCORE from EIKON'!CY280)+(4/5*'ISSUE SCORE from EIKON'!DN280*'WEIGHTED from Refinitive'!$B$14)+('WEIGHTED from Refinitive'!$B$15*'ISSUE SCORE from EIKON'!EC280)+('ISSUE SCORE from EIKON'!ER280*'WEIGHTED from Refinitive'!$B$16)</f>
        <v>40.896720513698916</v>
      </c>
      <c r="I47" s="1">
        <f>('WEIGHTED from Refinitive'!$B$3*'ISSUE SCORE from EIKON'!N280)+(2/3*'ISSUE SCORE from EIKON'!AC280*'WEIGHTED from Refinitive'!$B$4)+(3/5*'WEIGHTED from Refinitive'!$B$5*'ISSUE SCORE from EIKON'!AR280)+('ISSUE SCORE from EIKON'!BG280*'WEIGHTED from Refinitive'!$B$8)+('WEIGHTED from Refinitive'!$B$9*'ISSUE SCORE from EIKON'!BV280)+('ISSUE SCORE from EIKON'!CK280*'WEIGHTED from Refinitive'!$B$10)+(4/5*'WEIGHTED from Refinitive'!$B$11*'ISSUE SCORE from EIKON'!CZ280)+(4/5*'ISSUE SCORE from EIKON'!DO280*'WEIGHTED from Refinitive'!$B$14)+('WEIGHTED from Refinitive'!$B$15*'ISSUE SCORE from EIKON'!ED280)+('ISSUE SCORE from EIKON'!ES280*'WEIGHTED from Refinitive'!$B$16)</f>
        <v>40.140330806364815</v>
      </c>
      <c r="J47" s="1">
        <f>('WEIGHTED from Refinitive'!$B$3*'ISSUE SCORE from EIKON'!O280)+(2/3*'ISSUE SCORE from EIKON'!AD280*'WEIGHTED from Refinitive'!$B$4)+(3/5*'WEIGHTED from Refinitive'!$B$5*'ISSUE SCORE from EIKON'!AS280)+('ISSUE SCORE from EIKON'!BH280*'WEIGHTED from Refinitive'!$B$8)+('WEIGHTED from Refinitive'!$B$9*'ISSUE SCORE from EIKON'!BW280)+('ISSUE SCORE from EIKON'!CL280*'WEIGHTED from Refinitive'!$B$10)+(4/5*'WEIGHTED from Refinitive'!$B$11*'ISSUE SCORE from EIKON'!DA280)+(4/5*'ISSUE SCORE from EIKON'!DP280*'WEIGHTED from Refinitive'!$B$14)+('WEIGHTED from Refinitive'!$B$15*'ISSUE SCORE from EIKON'!EE280)+('ISSUE SCORE from EIKON'!ET280*'WEIGHTED from Refinitive'!$B$16)</f>
        <v>47.684519064700375</v>
      </c>
      <c r="K47" s="1">
        <f>('WEIGHTED from Refinitive'!$B$3*'ISSUE SCORE from EIKON'!P280)+(2/3*'ISSUE SCORE from EIKON'!AE280*'WEIGHTED from Refinitive'!$B$4)+(3/5*'WEIGHTED from Refinitive'!$B$5*'ISSUE SCORE from EIKON'!AT280)+('ISSUE SCORE from EIKON'!BI280*'WEIGHTED from Refinitive'!$B$8)+('WEIGHTED from Refinitive'!$B$9*'ISSUE SCORE from EIKON'!BX280)+('ISSUE SCORE from EIKON'!CM280*'WEIGHTED from Refinitive'!$B$10)+(4/5*'WEIGHTED from Refinitive'!$B$11*'ISSUE SCORE from EIKON'!DB280)+(4/5*'ISSUE SCORE from EIKON'!DQ280*'WEIGHTED from Refinitive'!$B$14)+('WEIGHTED from Refinitive'!$B$15*'ISSUE SCORE from EIKON'!EF280)+('ISSUE SCORE from EIKON'!EU280*'WEIGHTED from Refinitive'!$B$16)</f>
        <v>36.543594230178606</v>
      </c>
      <c r="L47" s="1">
        <f>('WEIGHTED from Refinitive'!$B$3*'ISSUE SCORE from EIKON'!Q280)+(2/3*'ISSUE SCORE from EIKON'!AF280*'WEIGHTED from Refinitive'!$B$4)+(3/5*'WEIGHTED from Refinitive'!$B$5*'ISSUE SCORE from EIKON'!AU280)+('ISSUE SCORE from EIKON'!BJ280*'WEIGHTED from Refinitive'!$B$8)+('WEIGHTED from Refinitive'!$B$9*'ISSUE SCORE from EIKON'!BY280)+('ISSUE SCORE from EIKON'!CN280*'WEIGHTED from Refinitive'!$B$10)+(4/5*'WEIGHTED from Refinitive'!$B$11*'ISSUE SCORE from EIKON'!DC280)+(4/5*'ISSUE SCORE from EIKON'!DR280*'WEIGHTED from Refinitive'!$B$14)+('WEIGHTED from Refinitive'!$B$15*'ISSUE SCORE from EIKON'!EG280)+('ISSUE SCORE from EIKON'!EV280*'WEIGHTED from Refinitive'!$B$16)</f>
        <v>32.857286597451171</v>
      </c>
      <c r="M47" s="1">
        <f>('WEIGHTED from Refinitive'!$B$3*'ISSUE SCORE from EIKON'!R280)+(2/3*'ISSUE SCORE from EIKON'!AG280*'WEIGHTED from Refinitive'!$B$4)+(3/5*'WEIGHTED from Refinitive'!$B$5*'ISSUE SCORE from EIKON'!AV280)+('ISSUE SCORE from EIKON'!BK280*'WEIGHTED from Refinitive'!$B$8)+('WEIGHTED from Refinitive'!$B$9*'ISSUE SCORE from EIKON'!BZ280)+('ISSUE SCORE from EIKON'!CO280*'WEIGHTED from Refinitive'!$B$10)+(4/5*'WEIGHTED from Refinitive'!$B$11*'ISSUE SCORE from EIKON'!DD280)+(4/5*'ISSUE SCORE from EIKON'!DS280*'WEIGHTED from Refinitive'!$B$14)+('WEIGHTED from Refinitive'!$B$15*'ISSUE SCORE from EIKON'!EH280)+('ISSUE SCORE from EIKON'!EW280*'WEIGHTED from Refinitive'!$B$16)</f>
        <v>0</v>
      </c>
      <c r="N47" s="1">
        <f>('WEIGHTED from Refinitive'!$B$3*'ISSUE SCORE from EIKON'!S280)+(2/3*'ISSUE SCORE from EIKON'!AH280*'WEIGHTED from Refinitive'!$B$4)+(3/5*'WEIGHTED from Refinitive'!$B$5*'ISSUE SCORE from EIKON'!AW280)+('ISSUE SCORE from EIKON'!BL280*'WEIGHTED from Refinitive'!$B$8)+('WEIGHTED from Refinitive'!$B$9*'ISSUE SCORE from EIKON'!CA280)+('ISSUE SCORE from EIKON'!CP280*'WEIGHTED from Refinitive'!$B$10)+(4/5*'WEIGHTED from Refinitive'!$B$11*'ISSUE SCORE from EIKON'!DE280)+(4/5*'ISSUE SCORE from EIKON'!DT280*'WEIGHTED from Refinitive'!$B$14)+('WEIGHTED from Refinitive'!$B$15*'ISSUE SCORE from EIKON'!EI280)+('ISSUE SCORE from EIKON'!EX280*'WEIGHTED from Refinitive'!$B$16)</f>
        <v>0</v>
      </c>
      <c r="O47" s="1">
        <f>('WEIGHTED from Refinitive'!$B$3*'ISSUE SCORE from EIKON'!T280)+(2/3*'ISSUE SCORE from EIKON'!AI280*'WEIGHTED from Refinitive'!$B$4)+(3/5*'WEIGHTED from Refinitive'!$B$5*'ISSUE SCORE from EIKON'!AX280)+('ISSUE SCORE from EIKON'!BM280*'WEIGHTED from Refinitive'!$B$8)+('WEIGHTED from Refinitive'!$B$9*'ISSUE SCORE from EIKON'!CB280)+('ISSUE SCORE from EIKON'!CQ280*'WEIGHTED from Refinitive'!$B$10)+(4/5*'WEIGHTED from Refinitive'!$B$11*'ISSUE SCORE from EIKON'!DF280)+(4/5*'ISSUE SCORE from EIKON'!DU280*'WEIGHTED from Refinitive'!$B$14)+('WEIGHTED from Refinitive'!$B$15*'ISSUE SCORE from EIKON'!EJ280)+('ISSUE SCORE from EIKON'!EY280*'WEIGHTED from Refinitive'!$B$16)</f>
        <v>0</v>
      </c>
      <c r="P47" s="1">
        <f>('WEIGHTED from Refinitive'!$B$3*'ISSUE SCORE from EIKON'!U280)+(2/3*'ISSUE SCORE from EIKON'!AJ280*'WEIGHTED from Refinitive'!$B$4)+(3/5*'WEIGHTED from Refinitive'!$B$5*'ISSUE SCORE from EIKON'!AY280)+('ISSUE SCORE from EIKON'!BN280*'WEIGHTED from Refinitive'!$B$8)+('WEIGHTED from Refinitive'!$B$9*'ISSUE SCORE from EIKON'!CC280)+('ISSUE SCORE from EIKON'!CR280*'WEIGHTED from Refinitive'!$B$10)+(4/5*'WEIGHTED from Refinitive'!$B$11*'ISSUE SCORE from EIKON'!DG280)+(4/5*'ISSUE SCORE from EIKON'!DV280*'WEIGHTED from Refinitive'!$B$14)+('WEIGHTED from Refinitive'!$B$15*'ISSUE SCORE from EIKON'!EK280)+('ISSUE SCORE from EIKON'!EZ280*'WEIGHTED from Refinitive'!$B$16)</f>
        <v>0</v>
      </c>
    </row>
    <row r="48" spans="1:16" ht="15">
      <c r="A48" s="1" t="s">
        <v>942</v>
      </c>
      <c r="B48" s="1">
        <f>('WEIGHTED from Refinitive'!$B$3*'ISSUE SCORE from EIKON'!G281)+(2/3*'ISSUE SCORE from EIKON'!V281*'WEIGHTED from Refinitive'!$B$4)+(3/5*'WEIGHTED from Refinitive'!$B$5*'ISSUE SCORE from EIKON'!AK281)+('ISSUE SCORE from EIKON'!AZ281*'WEIGHTED from Refinitive'!$B$8)+('WEIGHTED from Refinitive'!$B$9*'ISSUE SCORE from EIKON'!BO281)+('ISSUE SCORE from EIKON'!CD281*'WEIGHTED from Refinitive'!$B$10)+(4/5*'WEIGHTED from Refinitive'!$B$11*'ISSUE SCORE from EIKON'!CS281)+(4/5*'ISSUE SCORE from EIKON'!DH281*'WEIGHTED from Refinitive'!$B$14)+('WEIGHTED from Refinitive'!$B$15*'ISSUE SCORE from EIKON'!DW281)+('ISSUE SCORE from EIKON'!EL281*'WEIGHTED from Refinitive'!$B$16)</f>
        <v>65.340114003829271</v>
      </c>
      <c r="C48" s="1">
        <f>('WEIGHTED from Refinitive'!$B$3*'ISSUE SCORE from EIKON'!H281)+(2/3*'ISSUE SCORE from EIKON'!W281*'WEIGHTED from Refinitive'!$B$4)+(3/5*'WEIGHTED from Refinitive'!$B$5*'ISSUE SCORE from EIKON'!AL281)+('ISSUE SCORE from EIKON'!BA281*'WEIGHTED from Refinitive'!$B$8)+('WEIGHTED from Refinitive'!$B$9*'ISSUE SCORE from EIKON'!BP281)+('ISSUE SCORE from EIKON'!CE281*'WEIGHTED from Refinitive'!$B$10)+(4/5*'WEIGHTED from Refinitive'!$B$11*'ISSUE SCORE from EIKON'!CT281)+(4/5*'ISSUE SCORE from EIKON'!DI281*'WEIGHTED from Refinitive'!$B$14)+('WEIGHTED from Refinitive'!$B$15*'ISSUE SCORE from EIKON'!DX281)+('ISSUE SCORE from EIKON'!EM281*'WEIGHTED from Refinitive'!$B$16)</f>
        <v>55.910396648772689</v>
      </c>
      <c r="D48" s="1">
        <f>('WEIGHTED from Refinitive'!$B$3*'ISSUE SCORE from EIKON'!I281)+(2/3*'ISSUE SCORE from EIKON'!X281*'WEIGHTED from Refinitive'!$B$4)+(3/5*'WEIGHTED from Refinitive'!$B$5*'ISSUE SCORE from EIKON'!AM281)+('ISSUE SCORE from EIKON'!BB281*'WEIGHTED from Refinitive'!$B$8)+('WEIGHTED from Refinitive'!$B$9*'ISSUE SCORE from EIKON'!BQ281)+('ISSUE SCORE from EIKON'!CF281*'WEIGHTED from Refinitive'!$B$10)+(4/5*'WEIGHTED from Refinitive'!$B$11*'ISSUE SCORE from EIKON'!CU281)+(4/5*'ISSUE SCORE from EIKON'!DJ281*'WEIGHTED from Refinitive'!$B$14)+('WEIGHTED from Refinitive'!$B$15*'ISSUE SCORE from EIKON'!DY281)+('ISSUE SCORE from EIKON'!EN281*'WEIGHTED from Refinitive'!$B$16)</f>
        <v>59.042469653229979</v>
      </c>
      <c r="E48" s="1">
        <f>('WEIGHTED from Refinitive'!$B$3*'ISSUE SCORE from EIKON'!J281)+(2/3*'ISSUE SCORE from EIKON'!Y281*'WEIGHTED from Refinitive'!$B$4)+(3/5*'WEIGHTED from Refinitive'!$B$5*'ISSUE SCORE from EIKON'!AN281)+('ISSUE SCORE from EIKON'!BC281*'WEIGHTED from Refinitive'!$B$8)+('WEIGHTED from Refinitive'!$B$9*'ISSUE SCORE from EIKON'!BR281)+('ISSUE SCORE from EIKON'!CG281*'WEIGHTED from Refinitive'!$B$10)+(4/5*'WEIGHTED from Refinitive'!$B$11*'ISSUE SCORE from EIKON'!CV281)+(4/5*'ISSUE SCORE from EIKON'!DK281*'WEIGHTED from Refinitive'!$B$14)+('WEIGHTED from Refinitive'!$B$15*'ISSUE SCORE from EIKON'!DZ281)+('ISSUE SCORE from EIKON'!EO281*'WEIGHTED from Refinitive'!$B$16)</f>
        <v>55.901165792146223</v>
      </c>
      <c r="F48" s="1">
        <f>('WEIGHTED from Refinitive'!$B$3*'ISSUE SCORE from EIKON'!K281)+(2/3*'ISSUE SCORE from EIKON'!Z281*'WEIGHTED from Refinitive'!$B$4)+(3/5*'WEIGHTED from Refinitive'!$B$5*'ISSUE SCORE from EIKON'!AO281)+('ISSUE SCORE from EIKON'!BD281*'WEIGHTED from Refinitive'!$B$8)+('WEIGHTED from Refinitive'!$B$9*'ISSUE SCORE from EIKON'!BS281)+('ISSUE SCORE from EIKON'!CH281*'WEIGHTED from Refinitive'!$B$10)+(4/5*'WEIGHTED from Refinitive'!$B$11*'ISSUE SCORE from EIKON'!CW281)+(4/5*'ISSUE SCORE from EIKON'!DL281*'WEIGHTED from Refinitive'!$B$14)+('WEIGHTED from Refinitive'!$B$15*'ISSUE SCORE from EIKON'!EA281)+('ISSUE SCORE from EIKON'!EP281*'WEIGHTED from Refinitive'!$B$16)</f>
        <v>43.31613894877048</v>
      </c>
      <c r="G48" s="1">
        <f>('WEIGHTED from Refinitive'!$B$3*'ISSUE SCORE from EIKON'!L281)+(2/3*'ISSUE SCORE from EIKON'!AA281*'WEIGHTED from Refinitive'!$B$4)+(3/5*'WEIGHTED from Refinitive'!$B$5*'ISSUE SCORE from EIKON'!AP281)+('ISSUE SCORE from EIKON'!BE281*'WEIGHTED from Refinitive'!$B$8)+('WEIGHTED from Refinitive'!$B$9*'ISSUE SCORE from EIKON'!BT281)+('ISSUE SCORE from EIKON'!CI281*'WEIGHTED from Refinitive'!$B$10)+(4/5*'WEIGHTED from Refinitive'!$B$11*'ISSUE SCORE from EIKON'!CX281)+(4/5*'ISSUE SCORE from EIKON'!DM281*'WEIGHTED from Refinitive'!$B$14)+('WEIGHTED from Refinitive'!$B$15*'ISSUE SCORE from EIKON'!EB281)+('ISSUE SCORE from EIKON'!EQ281*'WEIGHTED from Refinitive'!$B$16)</f>
        <v>48.82609460622497</v>
      </c>
      <c r="H48" s="1">
        <f>('WEIGHTED from Refinitive'!$B$3*'ISSUE SCORE from EIKON'!M281)+(2/3*'ISSUE SCORE from EIKON'!AB281*'WEIGHTED from Refinitive'!$B$4)+(3/5*'WEIGHTED from Refinitive'!$B$5*'ISSUE SCORE from EIKON'!AQ281)+('ISSUE SCORE from EIKON'!BF281*'WEIGHTED from Refinitive'!$B$8)+('WEIGHTED from Refinitive'!$B$9*'ISSUE SCORE from EIKON'!BU281)+('ISSUE SCORE from EIKON'!CJ281*'WEIGHTED from Refinitive'!$B$10)+(4/5*'WEIGHTED from Refinitive'!$B$11*'ISSUE SCORE from EIKON'!CY281)+(4/5*'ISSUE SCORE from EIKON'!DN281*'WEIGHTED from Refinitive'!$B$14)+('WEIGHTED from Refinitive'!$B$15*'ISSUE SCORE from EIKON'!EC281)+('ISSUE SCORE from EIKON'!ER281*'WEIGHTED from Refinitive'!$B$16)</f>
        <v>43.492546956223791</v>
      </c>
      <c r="I48" s="1">
        <f>('WEIGHTED from Refinitive'!$B$3*'ISSUE SCORE from EIKON'!N281)+(2/3*'ISSUE SCORE from EIKON'!AC281*'WEIGHTED from Refinitive'!$B$4)+(3/5*'WEIGHTED from Refinitive'!$B$5*'ISSUE SCORE from EIKON'!AR281)+('ISSUE SCORE from EIKON'!BG281*'WEIGHTED from Refinitive'!$B$8)+('WEIGHTED from Refinitive'!$B$9*'ISSUE SCORE from EIKON'!BV281)+('ISSUE SCORE from EIKON'!CK281*'WEIGHTED from Refinitive'!$B$10)+(4/5*'WEIGHTED from Refinitive'!$B$11*'ISSUE SCORE from EIKON'!CZ281)+(4/5*'ISSUE SCORE from EIKON'!DO281*'WEIGHTED from Refinitive'!$B$14)+('WEIGHTED from Refinitive'!$B$15*'ISSUE SCORE from EIKON'!ED281)+('ISSUE SCORE from EIKON'!ES281*'WEIGHTED from Refinitive'!$B$16)</f>
        <v>44.626374001681356</v>
      </c>
      <c r="J48" s="1">
        <f>('WEIGHTED from Refinitive'!$B$3*'ISSUE SCORE from EIKON'!O281)+(2/3*'ISSUE SCORE from EIKON'!AD281*'WEIGHTED from Refinitive'!$B$4)+(3/5*'WEIGHTED from Refinitive'!$B$5*'ISSUE SCORE from EIKON'!AS281)+('ISSUE SCORE from EIKON'!BH281*'WEIGHTED from Refinitive'!$B$8)+('WEIGHTED from Refinitive'!$B$9*'ISSUE SCORE from EIKON'!BW281)+('ISSUE SCORE from EIKON'!CL281*'WEIGHTED from Refinitive'!$B$10)+(4/5*'WEIGHTED from Refinitive'!$B$11*'ISSUE SCORE from EIKON'!DA281)+(4/5*'ISSUE SCORE from EIKON'!DP281*'WEIGHTED from Refinitive'!$B$14)+('WEIGHTED from Refinitive'!$B$15*'ISSUE SCORE from EIKON'!EE281)+('ISSUE SCORE from EIKON'!ET281*'WEIGHTED from Refinitive'!$B$16)</f>
        <v>48.874879762827653</v>
      </c>
      <c r="K48" s="1">
        <f>('WEIGHTED from Refinitive'!$B$3*'ISSUE SCORE from EIKON'!P281)+(2/3*'ISSUE SCORE from EIKON'!AE281*'WEIGHTED from Refinitive'!$B$4)+(3/5*'WEIGHTED from Refinitive'!$B$5*'ISSUE SCORE from EIKON'!AT281)+('ISSUE SCORE from EIKON'!BI281*'WEIGHTED from Refinitive'!$B$8)+('WEIGHTED from Refinitive'!$B$9*'ISSUE SCORE from EIKON'!BX281)+('ISSUE SCORE from EIKON'!CM281*'WEIGHTED from Refinitive'!$B$10)+(4/5*'WEIGHTED from Refinitive'!$B$11*'ISSUE SCORE from EIKON'!DB281)+(4/5*'ISSUE SCORE from EIKON'!DQ281*'WEIGHTED from Refinitive'!$B$14)+('WEIGHTED from Refinitive'!$B$15*'ISSUE SCORE from EIKON'!EF281)+('ISSUE SCORE from EIKON'!EU281*'WEIGHTED from Refinitive'!$B$16)</f>
        <v>48.847524009278516</v>
      </c>
      <c r="L48" s="1">
        <f>('WEIGHTED from Refinitive'!$B$3*'ISSUE SCORE from EIKON'!Q281)+(2/3*'ISSUE SCORE from EIKON'!AF281*'WEIGHTED from Refinitive'!$B$4)+(3/5*'WEIGHTED from Refinitive'!$B$5*'ISSUE SCORE from EIKON'!AU281)+('ISSUE SCORE from EIKON'!BJ281*'WEIGHTED from Refinitive'!$B$8)+('WEIGHTED from Refinitive'!$B$9*'ISSUE SCORE from EIKON'!BY281)+('ISSUE SCORE from EIKON'!CN281*'WEIGHTED from Refinitive'!$B$10)+(4/5*'WEIGHTED from Refinitive'!$B$11*'ISSUE SCORE from EIKON'!DC281)+(4/5*'ISSUE SCORE from EIKON'!DR281*'WEIGHTED from Refinitive'!$B$14)+('WEIGHTED from Refinitive'!$B$15*'ISSUE SCORE from EIKON'!EG281)+('ISSUE SCORE from EIKON'!EV281*'WEIGHTED from Refinitive'!$B$16)</f>
        <v>37.805435647295219</v>
      </c>
      <c r="M48" s="1">
        <f>('WEIGHTED from Refinitive'!$B$3*'ISSUE SCORE from EIKON'!R281)+(2/3*'ISSUE SCORE from EIKON'!AG281*'WEIGHTED from Refinitive'!$B$4)+(3/5*'WEIGHTED from Refinitive'!$B$5*'ISSUE SCORE from EIKON'!AV281)+('ISSUE SCORE from EIKON'!BK281*'WEIGHTED from Refinitive'!$B$8)+('WEIGHTED from Refinitive'!$B$9*'ISSUE SCORE from EIKON'!BZ281)+('ISSUE SCORE from EIKON'!CO281*'WEIGHTED from Refinitive'!$B$10)+(4/5*'WEIGHTED from Refinitive'!$B$11*'ISSUE SCORE from EIKON'!DD281)+(4/5*'ISSUE SCORE from EIKON'!DS281*'WEIGHTED from Refinitive'!$B$14)+('WEIGHTED from Refinitive'!$B$15*'ISSUE SCORE from EIKON'!EH281)+('ISSUE SCORE from EIKON'!EW281*'WEIGHTED from Refinitive'!$B$16)</f>
        <v>38.05081454443652</v>
      </c>
      <c r="N48" s="1">
        <f>('WEIGHTED from Refinitive'!$B$3*'ISSUE SCORE from EIKON'!S281)+(2/3*'ISSUE SCORE from EIKON'!AH281*'WEIGHTED from Refinitive'!$B$4)+(3/5*'WEIGHTED from Refinitive'!$B$5*'ISSUE SCORE from EIKON'!AW281)+('ISSUE SCORE from EIKON'!BL281*'WEIGHTED from Refinitive'!$B$8)+('WEIGHTED from Refinitive'!$B$9*'ISSUE SCORE from EIKON'!CA281)+('ISSUE SCORE from EIKON'!CP281*'WEIGHTED from Refinitive'!$B$10)+(4/5*'WEIGHTED from Refinitive'!$B$11*'ISSUE SCORE from EIKON'!DE281)+(4/5*'ISSUE SCORE from EIKON'!DT281*'WEIGHTED from Refinitive'!$B$14)+('WEIGHTED from Refinitive'!$B$15*'ISSUE SCORE from EIKON'!EI281)+('ISSUE SCORE from EIKON'!EX281*'WEIGHTED from Refinitive'!$B$16)</f>
        <v>51.045637626262589</v>
      </c>
      <c r="O48" s="1">
        <f>('WEIGHTED from Refinitive'!$B$3*'ISSUE SCORE from EIKON'!T281)+(2/3*'ISSUE SCORE from EIKON'!AI281*'WEIGHTED from Refinitive'!$B$4)+(3/5*'WEIGHTED from Refinitive'!$B$5*'ISSUE SCORE from EIKON'!AX281)+('ISSUE SCORE from EIKON'!BM281*'WEIGHTED from Refinitive'!$B$8)+('WEIGHTED from Refinitive'!$B$9*'ISSUE SCORE from EIKON'!CB281)+('ISSUE SCORE from EIKON'!CQ281*'WEIGHTED from Refinitive'!$B$10)+(4/5*'WEIGHTED from Refinitive'!$B$11*'ISSUE SCORE from EIKON'!DF281)+(4/5*'ISSUE SCORE from EIKON'!DU281*'WEIGHTED from Refinitive'!$B$14)+('WEIGHTED from Refinitive'!$B$15*'ISSUE SCORE from EIKON'!EJ281)+('ISSUE SCORE from EIKON'!EY281*'WEIGHTED from Refinitive'!$B$16)</f>
        <v>46.044798157535006</v>
      </c>
      <c r="P48" s="1">
        <f>('WEIGHTED from Refinitive'!$B$3*'ISSUE SCORE from EIKON'!U281)+(2/3*'ISSUE SCORE from EIKON'!AJ281*'WEIGHTED from Refinitive'!$B$4)+(3/5*'WEIGHTED from Refinitive'!$B$5*'ISSUE SCORE from EIKON'!AY281)+('ISSUE SCORE from EIKON'!BN281*'WEIGHTED from Refinitive'!$B$8)+('WEIGHTED from Refinitive'!$B$9*'ISSUE SCORE from EIKON'!CC281)+('ISSUE SCORE from EIKON'!CR281*'WEIGHTED from Refinitive'!$B$10)+(4/5*'WEIGHTED from Refinitive'!$B$11*'ISSUE SCORE from EIKON'!DG281)+(4/5*'ISSUE SCORE from EIKON'!DV281*'WEIGHTED from Refinitive'!$B$14)+('WEIGHTED from Refinitive'!$B$15*'ISSUE SCORE from EIKON'!EK281)+('ISSUE SCORE from EIKON'!EZ281*'WEIGHTED from Refinitive'!$B$16)</f>
        <v>46.424943502824831</v>
      </c>
    </row>
    <row r="49" spans="1:16" ht="15">
      <c r="A49" s="1" t="s">
        <v>562</v>
      </c>
      <c r="B49" s="1">
        <f>('WEIGHTED from Refinitive'!$B$3*'ISSUE SCORE from EIKON'!G282)+(2/3*'ISSUE SCORE from EIKON'!V282*'WEIGHTED from Refinitive'!$B$4)+(3/5*'WEIGHTED from Refinitive'!$B$5*'ISSUE SCORE from EIKON'!AK282)+('ISSUE SCORE from EIKON'!AZ282*'WEIGHTED from Refinitive'!$B$8)+('WEIGHTED from Refinitive'!$B$9*'ISSUE SCORE from EIKON'!BO282)+('ISSUE SCORE from EIKON'!CD282*'WEIGHTED from Refinitive'!$B$10)+(4/5*'WEIGHTED from Refinitive'!$B$11*'ISSUE SCORE from EIKON'!CS282)+(4/5*'ISSUE SCORE from EIKON'!DH282*'WEIGHTED from Refinitive'!$B$14)+('WEIGHTED from Refinitive'!$B$15*'ISSUE SCORE from EIKON'!DW282)+('ISSUE SCORE from EIKON'!EL282*'WEIGHTED from Refinitive'!$B$16)</f>
        <v>72.96559742647058</v>
      </c>
      <c r="C49" s="1">
        <f>('WEIGHTED from Refinitive'!$B$3*'ISSUE SCORE from EIKON'!H282)+(2/3*'ISSUE SCORE from EIKON'!W282*'WEIGHTED from Refinitive'!$B$4)+(3/5*'WEIGHTED from Refinitive'!$B$5*'ISSUE SCORE from EIKON'!AL282)+('ISSUE SCORE from EIKON'!BA282*'WEIGHTED from Refinitive'!$B$8)+('WEIGHTED from Refinitive'!$B$9*'ISSUE SCORE from EIKON'!BP282)+('ISSUE SCORE from EIKON'!CE282*'WEIGHTED from Refinitive'!$B$10)+(4/5*'WEIGHTED from Refinitive'!$B$11*'ISSUE SCORE from EIKON'!CT282)+(4/5*'ISSUE SCORE from EIKON'!DI282*'WEIGHTED from Refinitive'!$B$14)+('WEIGHTED from Refinitive'!$B$15*'ISSUE SCORE from EIKON'!DX282)+('ISSUE SCORE from EIKON'!EM282*'WEIGHTED from Refinitive'!$B$16)</f>
        <v>70.538045076602614</v>
      </c>
      <c r="D49" s="1">
        <f>('WEIGHTED from Refinitive'!$B$3*'ISSUE SCORE from EIKON'!I282)+(2/3*'ISSUE SCORE from EIKON'!X282*'WEIGHTED from Refinitive'!$B$4)+(3/5*'WEIGHTED from Refinitive'!$B$5*'ISSUE SCORE from EIKON'!AM282)+('ISSUE SCORE from EIKON'!BB282*'WEIGHTED from Refinitive'!$B$8)+('WEIGHTED from Refinitive'!$B$9*'ISSUE SCORE from EIKON'!BQ282)+('ISSUE SCORE from EIKON'!CF282*'WEIGHTED from Refinitive'!$B$10)+(4/5*'WEIGHTED from Refinitive'!$B$11*'ISSUE SCORE from EIKON'!CU282)+(4/5*'ISSUE SCORE from EIKON'!DJ282*'WEIGHTED from Refinitive'!$B$14)+('WEIGHTED from Refinitive'!$B$15*'ISSUE SCORE from EIKON'!DY282)+('ISSUE SCORE from EIKON'!EN282*'WEIGHTED from Refinitive'!$B$16)</f>
        <v>71.613136374800092</v>
      </c>
      <c r="E49" s="1">
        <f>('WEIGHTED from Refinitive'!$B$3*'ISSUE SCORE from EIKON'!J282)+(2/3*'ISSUE SCORE from EIKON'!Y282*'WEIGHTED from Refinitive'!$B$4)+(3/5*'WEIGHTED from Refinitive'!$B$5*'ISSUE SCORE from EIKON'!AN282)+('ISSUE SCORE from EIKON'!BC282*'WEIGHTED from Refinitive'!$B$8)+('WEIGHTED from Refinitive'!$B$9*'ISSUE SCORE from EIKON'!BR282)+('ISSUE SCORE from EIKON'!CG282*'WEIGHTED from Refinitive'!$B$10)+(4/5*'WEIGHTED from Refinitive'!$B$11*'ISSUE SCORE from EIKON'!CV282)+(4/5*'ISSUE SCORE from EIKON'!DK282*'WEIGHTED from Refinitive'!$B$14)+('WEIGHTED from Refinitive'!$B$15*'ISSUE SCORE from EIKON'!DZ282)+('ISSUE SCORE from EIKON'!EO282*'WEIGHTED from Refinitive'!$B$16)</f>
        <v>55.695793811400833</v>
      </c>
      <c r="F49" s="1">
        <f>('WEIGHTED from Refinitive'!$B$3*'ISSUE SCORE from EIKON'!K282)+(2/3*'ISSUE SCORE from EIKON'!Z282*'WEIGHTED from Refinitive'!$B$4)+(3/5*'WEIGHTED from Refinitive'!$B$5*'ISSUE SCORE from EIKON'!AO282)+('ISSUE SCORE from EIKON'!BD282*'WEIGHTED from Refinitive'!$B$8)+('WEIGHTED from Refinitive'!$B$9*'ISSUE SCORE from EIKON'!BS282)+('ISSUE SCORE from EIKON'!CH282*'WEIGHTED from Refinitive'!$B$10)+(4/5*'WEIGHTED from Refinitive'!$B$11*'ISSUE SCORE from EIKON'!CW282)+(4/5*'ISSUE SCORE from EIKON'!DL282*'WEIGHTED from Refinitive'!$B$14)+('WEIGHTED from Refinitive'!$B$15*'ISSUE SCORE from EIKON'!EA282)+('ISSUE SCORE from EIKON'!EP282*'WEIGHTED from Refinitive'!$B$16)</f>
        <v>54.996156341683545</v>
      </c>
      <c r="G49" s="1">
        <f>('WEIGHTED from Refinitive'!$B$3*'ISSUE SCORE from EIKON'!L282)+(2/3*'ISSUE SCORE from EIKON'!AA282*'WEIGHTED from Refinitive'!$B$4)+(3/5*'WEIGHTED from Refinitive'!$B$5*'ISSUE SCORE from EIKON'!AP282)+('ISSUE SCORE from EIKON'!BE282*'WEIGHTED from Refinitive'!$B$8)+('WEIGHTED from Refinitive'!$B$9*'ISSUE SCORE from EIKON'!BT282)+('ISSUE SCORE from EIKON'!CI282*'WEIGHTED from Refinitive'!$B$10)+(4/5*'WEIGHTED from Refinitive'!$B$11*'ISSUE SCORE from EIKON'!CX282)+(4/5*'ISSUE SCORE from EIKON'!DM282*'WEIGHTED from Refinitive'!$B$14)+('WEIGHTED from Refinitive'!$B$15*'ISSUE SCORE from EIKON'!EB282)+('ISSUE SCORE from EIKON'!EQ282*'WEIGHTED from Refinitive'!$B$16)</f>
        <v>49.868708659761261</v>
      </c>
      <c r="H49" s="1">
        <f>('WEIGHTED from Refinitive'!$B$3*'ISSUE SCORE from EIKON'!M282)+(2/3*'ISSUE SCORE from EIKON'!AB282*'WEIGHTED from Refinitive'!$B$4)+(3/5*'WEIGHTED from Refinitive'!$B$5*'ISSUE SCORE from EIKON'!AQ282)+('ISSUE SCORE from EIKON'!BF282*'WEIGHTED from Refinitive'!$B$8)+('WEIGHTED from Refinitive'!$B$9*'ISSUE SCORE from EIKON'!BU282)+('ISSUE SCORE from EIKON'!CJ282*'WEIGHTED from Refinitive'!$B$10)+(4/5*'WEIGHTED from Refinitive'!$B$11*'ISSUE SCORE from EIKON'!CY282)+(4/5*'ISSUE SCORE from EIKON'!DN282*'WEIGHTED from Refinitive'!$B$14)+('WEIGHTED from Refinitive'!$B$15*'ISSUE SCORE from EIKON'!EC282)+('ISSUE SCORE from EIKON'!ER282*'WEIGHTED from Refinitive'!$B$16)</f>
        <v>31.229077469468638</v>
      </c>
      <c r="I49" s="1">
        <f>('WEIGHTED from Refinitive'!$B$3*'ISSUE SCORE from EIKON'!N282)+(2/3*'ISSUE SCORE from EIKON'!AC282*'WEIGHTED from Refinitive'!$B$4)+(3/5*'WEIGHTED from Refinitive'!$B$5*'ISSUE SCORE from EIKON'!AR282)+('ISSUE SCORE from EIKON'!BG282*'WEIGHTED from Refinitive'!$B$8)+('WEIGHTED from Refinitive'!$B$9*'ISSUE SCORE from EIKON'!BV282)+('ISSUE SCORE from EIKON'!CK282*'WEIGHTED from Refinitive'!$B$10)+(4/5*'WEIGHTED from Refinitive'!$B$11*'ISSUE SCORE from EIKON'!CZ282)+(4/5*'ISSUE SCORE from EIKON'!DO282*'WEIGHTED from Refinitive'!$B$14)+('WEIGHTED from Refinitive'!$B$15*'ISSUE SCORE from EIKON'!ED282)+('ISSUE SCORE from EIKON'!ES282*'WEIGHTED from Refinitive'!$B$16)</f>
        <v>32.531465883194031</v>
      </c>
      <c r="J49" s="1">
        <f>('WEIGHTED from Refinitive'!$B$3*'ISSUE SCORE from EIKON'!O282)+(2/3*'ISSUE SCORE from EIKON'!AD282*'WEIGHTED from Refinitive'!$B$4)+(3/5*'WEIGHTED from Refinitive'!$B$5*'ISSUE SCORE from EIKON'!AS282)+('ISSUE SCORE from EIKON'!BH282*'WEIGHTED from Refinitive'!$B$8)+('WEIGHTED from Refinitive'!$B$9*'ISSUE SCORE from EIKON'!BW282)+('ISSUE SCORE from EIKON'!CL282*'WEIGHTED from Refinitive'!$B$10)+(4/5*'WEIGHTED from Refinitive'!$B$11*'ISSUE SCORE from EIKON'!DA282)+(4/5*'ISSUE SCORE from EIKON'!DP282*'WEIGHTED from Refinitive'!$B$14)+('WEIGHTED from Refinitive'!$B$15*'ISSUE SCORE from EIKON'!EE282)+('ISSUE SCORE from EIKON'!ET282*'WEIGHTED from Refinitive'!$B$16)</f>
        <v>36.146657133849729</v>
      </c>
      <c r="K49" s="1">
        <f>('WEIGHTED from Refinitive'!$B$3*'ISSUE SCORE from EIKON'!P282)+(2/3*'ISSUE SCORE from EIKON'!AE282*'WEIGHTED from Refinitive'!$B$4)+(3/5*'WEIGHTED from Refinitive'!$B$5*'ISSUE SCORE from EIKON'!AT282)+('ISSUE SCORE from EIKON'!BI282*'WEIGHTED from Refinitive'!$B$8)+('WEIGHTED from Refinitive'!$B$9*'ISSUE SCORE from EIKON'!BX282)+('ISSUE SCORE from EIKON'!CM282*'WEIGHTED from Refinitive'!$B$10)+(4/5*'WEIGHTED from Refinitive'!$B$11*'ISSUE SCORE from EIKON'!DB282)+(4/5*'ISSUE SCORE from EIKON'!DQ282*'WEIGHTED from Refinitive'!$B$14)+('WEIGHTED from Refinitive'!$B$15*'ISSUE SCORE from EIKON'!EF282)+('ISSUE SCORE from EIKON'!EU282*'WEIGHTED from Refinitive'!$B$16)</f>
        <v>39.190947038217438</v>
      </c>
      <c r="L49" s="1">
        <f>('WEIGHTED from Refinitive'!$B$3*'ISSUE SCORE from EIKON'!Q282)+(2/3*'ISSUE SCORE from EIKON'!AF282*'WEIGHTED from Refinitive'!$B$4)+(3/5*'WEIGHTED from Refinitive'!$B$5*'ISSUE SCORE from EIKON'!AU282)+('ISSUE SCORE from EIKON'!BJ282*'WEIGHTED from Refinitive'!$B$8)+('WEIGHTED from Refinitive'!$B$9*'ISSUE SCORE from EIKON'!BY282)+('ISSUE SCORE from EIKON'!CN282*'WEIGHTED from Refinitive'!$B$10)+(4/5*'WEIGHTED from Refinitive'!$B$11*'ISSUE SCORE from EIKON'!DC282)+(4/5*'ISSUE SCORE from EIKON'!DR282*'WEIGHTED from Refinitive'!$B$14)+('WEIGHTED from Refinitive'!$B$15*'ISSUE SCORE from EIKON'!EG282)+('ISSUE SCORE from EIKON'!EV282*'WEIGHTED from Refinitive'!$B$16)</f>
        <v>42.138776610735341</v>
      </c>
      <c r="M49" s="1">
        <f>('WEIGHTED from Refinitive'!$B$3*'ISSUE SCORE from EIKON'!R282)+(2/3*'ISSUE SCORE from EIKON'!AG282*'WEIGHTED from Refinitive'!$B$4)+(3/5*'WEIGHTED from Refinitive'!$B$5*'ISSUE SCORE from EIKON'!AV282)+('ISSUE SCORE from EIKON'!BK282*'WEIGHTED from Refinitive'!$B$8)+('WEIGHTED from Refinitive'!$B$9*'ISSUE SCORE from EIKON'!BZ282)+('ISSUE SCORE from EIKON'!CO282*'WEIGHTED from Refinitive'!$B$10)+(4/5*'WEIGHTED from Refinitive'!$B$11*'ISSUE SCORE from EIKON'!DD282)+(4/5*'ISSUE SCORE from EIKON'!DS282*'WEIGHTED from Refinitive'!$B$14)+('WEIGHTED from Refinitive'!$B$15*'ISSUE SCORE from EIKON'!EH282)+('ISSUE SCORE from EIKON'!EW282*'WEIGHTED from Refinitive'!$B$16)</f>
        <v>26.61384504270638</v>
      </c>
      <c r="N49" s="1">
        <f>('WEIGHTED from Refinitive'!$B$3*'ISSUE SCORE from EIKON'!S282)+(2/3*'ISSUE SCORE from EIKON'!AH282*'WEIGHTED from Refinitive'!$B$4)+(3/5*'WEIGHTED from Refinitive'!$B$5*'ISSUE SCORE from EIKON'!AW282)+('ISSUE SCORE from EIKON'!BL282*'WEIGHTED from Refinitive'!$B$8)+('WEIGHTED from Refinitive'!$B$9*'ISSUE SCORE from EIKON'!CA282)+('ISSUE SCORE from EIKON'!CP282*'WEIGHTED from Refinitive'!$B$10)+(4/5*'WEIGHTED from Refinitive'!$B$11*'ISSUE SCORE from EIKON'!DE282)+(4/5*'ISSUE SCORE from EIKON'!DT282*'WEIGHTED from Refinitive'!$B$14)+('WEIGHTED from Refinitive'!$B$15*'ISSUE SCORE from EIKON'!EI282)+('ISSUE SCORE from EIKON'!EX282*'WEIGHTED from Refinitive'!$B$16)</f>
        <v>36.985615457501531</v>
      </c>
      <c r="O49" s="1">
        <f>('WEIGHTED from Refinitive'!$B$3*'ISSUE SCORE from EIKON'!T282)+(2/3*'ISSUE SCORE from EIKON'!AI282*'WEIGHTED from Refinitive'!$B$4)+(3/5*'WEIGHTED from Refinitive'!$B$5*'ISSUE SCORE from EIKON'!AX282)+('ISSUE SCORE from EIKON'!BM282*'WEIGHTED from Refinitive'!$B$8)+('WEIGHTED from Refinitive'!$B$9*'ISSUE SCORE from EIKON'!CB282)+('ISSUE SCORE from EIKON'!CQ282*'WEIGHTED from Refinitive'!$B$10)+(4/5*'WEIGHTED from Refinitive'!$B$11*'ISSUE SCORE from EIKON'!DF282)+(4/5*'ISSUE SCORE from EIKON'!DU282*'WEIGHTED from Refinitive'!$B$14)+('WEIGHTED from Refinitive'!$B$15*'ISSUE SCORE from EIKON'!EJ282)+('ISSUE SCORE from EIKON'!EY282*'WEIGHTED from Refinitive'!$B$16)</f>
        <v>46.157380050505012</v>
      </c>
      <c r="P49" s="1">
        <f>('WEIGHTED from Refinitive'!$B$3*'ISSUE SCORE from EIKON'!U282)+(2/3*'ISSUE SCORE from EIKON'!AJ282*'WEIGHTED from Refinitive'!$B$4)+(3/5*'WEIGHTED from Refinitive'!$B$5*'ISSUE SCORE from EIKON'!AY282)+('ISSUE SCORE from EIKON'!BN282*'WEIGHTED from Refinitive'!$B$8)+('WEIGHTED from Refinitive'!$B$9*'ISSUE SCORE from EIKON'!CC282)+('ISSUE SCORE from EIKON'!CR282*'WEIGHTED from Refinitive'!$B$10)+(4/5*'WEIGHTED from Refinitive'!$B$11*'ISSUE SCORE from EIKON'!DG282)+(4/5*'ISSUE SCORE from EIKON'!DV282*'WEIGHTED from Refinitive'!$B$14)+('WEIGHTED from Refinitive'!$B$15*'ISSUE SCORE from EIKON'!EK282)+('ISSUE SCORE from EIKON'!EZ282*'WEIGHTED from Refinitive'!$B$16)</f>
        <v>39.803609595454077</v>
      </c>
    </row>
    <row r="50" spans="1:16" ht="15">
      <c r="A50" s="1" t="s">
        <v>664</v>
      </c>
      <c r="B50" s="1">
        <f>('WEIGHTED from Refinitive'!$B$3*'ISSUE SCORE from EIKON'!G283)+(2/3*'ISSUE SCORE from EIKON'!V283*'WEIGHTED from Refinitive'!$B$4)+(3/5*'WEIGHTED from Refinitive'!$B$5*'ISSUE SCORE from EIKON'!AK283)+('ISSUE SCORE from EIKON'!AZ283*'WEIGHTED from Refinitive'!$B$8)+('WEIGHTED from Refinitive'!$B$9*'ISSUE SCORE from EIKON'!BO283)+('ISSUE SCORE from EIKON'!CD283*'WEIGHTED from Refinitive'!$B$10)+(4/5*'WEIGHTED from Refinitive'!$B$11*'ISSUE SCORE from EIKON'!CS283)+(4/5*'ISSUE SCORE from EIKON'!DH283*'WEIGHTED from Refinitive'!$B$14)+('WEIGHTED from Refinitive'!$B$15*'ISSUE SCORE from EIKON'!DW283)+('ISSUE SCORE from EIKON'!EL283*'WEIGHTED from Refinitive'!$B$16)</f>
        <v>52.979935515872974</v>
      </c>
      <c r="C50" s="1">
        <f>('WEIGHTED from Refinitive'!$B$3*'ISSUE SCORE from EIKON'!H283)+(2/3*'ISSUE SCORE from EIKON'!W283*'WEIGHTED from Refinitive'!$B$4)+(3/5*'WEIGHTED from Refinitive'!$B$5*'ISSUE SCORE from EIKON'!AL283)+('ISSUE SCORE from EIKON'!BA283*'WEIGHTED from Refinitive'!$B$8)+('WEIGHTED from Refinitive'!$B$9*'ISSUE SCORE from EIKON'!BP283)+('ISSUE SCORE from EIKON'!CE283*'WEIGHTED from Refinitive'!$B$10)+(4/5*'WEIGHTED from Refinitive'!$B$11*'ISSUE SCORE from EIKON'!CT283)+(4/5*'ISSUE SCORE from EIKON'!DI283*'WEIGHTED from Refinitive'!$B$14)+('WEIGHTED from Refinitive'!$B$15*'ISSUE SCORE from EIKON'!DX283)+('ISSUE SCORE from EIKON'!EM283*'WEIGHTED from Refinitive'!$B$16)</f>
        <v>51.274651964610939</v>
      </c>
      <c r="D50" s="1">
        <f>('WEIGHTED from Refinitive'!$B$3*'ISSUE SCORE from EIKON'!I283)+(2/3*'ISSUE SCORE from EIKON'!X283*'WEIGHTED from Refinitive'!$B$4)+(3/5*'WEIGHTED from Refinitive'!$B$5*'ISSUE SCORE from EIKON'!AM283)+('ISSUE SCORE from EIKON'!BB283*'WEIGHTED from Refinitive'!$B$8)+('WEIGHTED from Refinitive'!$B$9*'ISSUE SCORE from EIKON'!BQ283)+('ISSUE SCORE from EIKON'!CF283*'WEIGHTED from Refinitive'!$B$10)+(4/5*'WEIGHTED from Refinitive'!$B$11*'ISSUE SCORE from EIKON'!CU283)+(4/5*'ISSUE SCORE from EIKON'!DJ283*'WEIGHTED from Refinitive'!$B$14)+('WEIGHTED from Refinitive'!$B$15*'ISSUE SCORE from EIKON'!DY283)+('ISSUE SCORE from EIKON'!EN283*'WEIGHTED from Refinitive'!$B$16)</f>
        <v>48.943261843132397</v>
      </c>
      <c r="E50" s="1">
        <f>('WEIGHTED from Refinitive'!$B$3*'ISSUE SCORE from EIKON'!J283)+(2/3*'ISSUE SCORE from EIKON'!Y283*'WEIGHTED from Refinitive'!$B$4)+(3/5*'WEIGHTED from Refinitive'!$B$5*'ISSUE SCORE from EIKON'!AN283)+('ISSUE SCORE from EIKON'!BC283*'WEIGHTED from Refinitive'!$B$8)+('WEIGHTED from Refinitive'!$B$9*'ISSUE SCORE from EIKON'!BR283)+('ISSUE SCORE from EIKON'!CG283*'WEIGHTED from Refinitive'!$B$10)+(4/5*'WEIGHTED from Refinitive'!$B$11*'ISSUE SCORE from EIKON'!CV283)+(4/5*'ISSUE SCORE from EIKON'!DK283*'WEIGHTED from Refinitive'!$B$14)+('WEIGHTED from Refinitive'!$B$15*'ISSUE SCORE from EIKON'!DZ283)+('ISSUE SCORE from EIKON'!EO283*'WEIGHTED from Refinitive'!$B$16)</f>
        <v>47.790536723163804</v>
      </c>
      <c r="F50" s="1">
        <f>('WEIGHTED from Refinitive'!$B$3*'ISSUE SCORE from EIKON'!K283)+(2/3*'ISSUE SCORE from EIKON'!Z283*'WEIGHTED from Refinitive'!$B$4)+(3/5*'WEIGHTED from Refinitive'!$B$5*'ISSUE SCORE from EIKON'!AO283)+('ISSUE SCORE from EIKON'!BD283*'WEIGHTED from Refinitive'!$B$8)+('WEIGHTED from Refinitive'!$B$9*'ISSUE SCORE from EIKON'!BS283)+('ISSUE SCORE from EIKON'!CH283*'WEIGHTED from Refinitive'!$B$10)+(4/5*'WEIGHTED from Refinitive'!$B$11*'ISSUE SCORE from EIKON'!CW283)+(4/5*'ISSUE SCORE from EIKON'!DL283*'WEIGHTED from Refinitive'!$B$14)+('WEIGHTED from Refinitive'!$B$15*'ISSUE SCORE from EIKON'!EA283)+('ISSUE SCORE from EIKON'!EP283*'WEIGHTED from Refinitive'!$B$16)</f>
        <v>42.909427609427588</v>
      </c>
      <c r="G50" s="1">
        <f>('WEIGHTED from Refinitive'!$B$3*'ISSUE SCORE from EIKON'!L283)+(2/3*'ISSUE SCORE from EIKON'!AA283*'WEIGHTED from Refinitive'!$B$4)+(3/5*'WEIGHTED from Refinitive'!$B$5*'ISSUE SCORE from EIKON'!AP283)+('ISSUE SCORE from EIKON'!BE283*'WEIGHTED from Refinitive'!$B$8)+('WEIGHTED from Refinitive'!$B$9*'ISSUE SCORE from EIKON'!BT283)+('ISSUE SCORE from EIKON'!CI283*'WEIGHTED from Refinitive'!$B$10)+(4/5*'WEIGHTED from Refinitive'!$B$11*'ISSUE SCORE from EIKON'!CX283)+(4/5*'ISSUE SCORE from EIKON'!DM283*'WEIGHTED from Refinitive'!$B$14)+('WEIGHTED from Refinitive'!$B$15*'ISSUE SCORE from EIKON'!EB283)+('ISSUE SCORE from EIKON'!EQ283*'WEIGHTED from Refinitive'!$B$16)</f>
        <v>31.663939021055466</v>
      </c>
      <c r="H50" s="1">
        <f>('WEIGHTED from Refinitive'!$B$3*'ISSUE SCORE from EIKON'!M283)+(2/3*'ISSUE SCORE from EIKON'!AB283*'WEIGHTED from Refinitive'!$B$4)+(3/5*'WEIGHTED from Refinitive'!$B$5*'ISSUE SCORE from EIKON'!AQ283)+('ISSUE SCORE from EIKON'!BF283*'WEIGHTED from Refinitive'!$B$8)+('WEIGHTED from Refinitive'!$B$9*'ISSUE SCORE from EIKON'!BU283)+('ISSUE SCORE from EIKON'!CJ283*'WEIGHTED from Refinitive'!$B$10)+(4/5*'WEIGHTED from Refinitive'!$B$11*'ISSUE SCORE from EIKON'!CY283)+(4/5*'ISSUE SCORE from EIKON'!DN283*'WEIGHTED from Refinitive'!$B$14)+('WEIGHTED from Refinitive'!$B$15*'ISSUE SCORE from EIKON'!EC283)+('ISSUE SCORE from EIKON'!ER283*'WEIGHTED from Refinitive'!$B$16)</f>
        <v>32.199139534883699</v>
      </c>
      <c r="I50" s="1">
        <f>('WEIGHTED from Refinitive'!$B$3*'ISSUE SCORE from EIKON'!N283)+(2/3*'ISSUE SCORE from EIKON'!AC283*'WEIGHTED from Refinitive'!$B$4)+(3/5*'WEIGHTED from Refinitive'!$B$5*'ISSUE SCORE from EIKON'!AR283)+('ISSUE SCORE from EIKON'!BG283*'WEIGHTED from Refinitive'!$B$8)+('WEIGHTED from Refinitive'!$B$9*'ISSUE SCORE from EIKON'!BV283)+('ISSUE SCORE from EIKON'!CK283*'WEIGHTED from Refinitive'!$B$10)+(4/5*'WEIGHTED from Refinitive'!$B$11*'ISSUE SCORE from EIKON'!CZ283)+(4/5*'ISSUE SCORE from EIKON'!DO283*'WEIGHTED from Refinitive'!$B$14)+('WEIGHTED from Refinitive'!$B$15*'ISSUE SCORE from EIKON'!ED283)+('ISSUE SCORE from EIKON'!ES283*'WEIGHTED from Refinitive'!$B$16)</f>
        <v>32.309202971968894</v>
      </c>
      <c r="J50" s="1">
        <f>('WEIGHTED from Refinitive'!$B$3*'ISSUE SCORE from EIKON'!O283)+(2/3*'ISSUE SCORE from EIKON'!AD283*'WEIGHTED from Refinitive'!$B$4)+(3/5*'WEIGHTED from Refinitive'!$B$5*'ISSUE SCORE from EIKON'!AS283)+('ISSUE SCORE from EIKON'!BH283*'WEIGHTED from Refinitive'!$B$8)+('WEIGHTED from Refinitive'!$B$9*'ISSUE SCORE from EIKON'!BW283)+('ISSUE SCORE from EIKON'!CL283*'WEIGHTED from Refinitive'!$B$10)+(4/5*'WEIGHTED from Refinitive'!$B$11*'ISSUE SCORE from EIKON'!DA283)+(4/5*'ISSUE SCORE from EIKON'!DP283*'WEIGHTED from Refinitive'!$B$14)+('WEIGHTED from Refinitive'!$B$15*'ISSUE SCORE from EIKON'!EE283)+('ISSUE SCORE from EIKON'!ET283*'WEIGHTED from Refinitive'!$B$16)</f>
        <v>31.584996283909277</v>
      </c>
      <c r="K50" s="1">
        <f>('WEIGHTED from Refinitive'!$B$3*'ISSUE SCORE from EIKON'!P283)+(2/3*'ISSUE SCORE from EIKON'!AE283*'WEIGHTED from Refinitive'!$B$4)+(3/5*'WEIGHTED from Refinitive'!$B$5*'ISSUE SCORE from EIKON'!AT283)+('ISSUE SCORE from EIKON'!BI283*'WEIGHTED from Refinitive'!$B$8)+('WEIGHTED from Refinitive'!$B$9*'ISSUE SCORE from EIKON'!BX283)+('ISSUE SCORE from EIKON'!CM283*'WEIGHTED from Refinitive'!$B$10)+(4/5*'WEIGHTED from Refinitive'!$B$11*'ISSUE SCORE from EIKON'!DB283)+(4/5*'ISSUE SCORE from EIKON'!DQ283*'WEIGHTED from Refinitive'!$B$14)+('WEIGHTED from Refinitive'!$B$15*'ISSUE SCORE from EIKON'!EF283)+('ISSUE SCORE from EIKON'!EU283*'WEIGHTED from Refinitive'!$B$16)</f>
        <v>31.685535714285706</v>
      </c>
      <c r="L50" s="1">
        <f>('WEIGHTED from Refinitive'!$B$3*'ISSUE SCORE from EIKON'!Q283)+(2/3*'ISSUE SCORE from EIKON'!AF283*'WEIGHTED from Refinitive'!$B$4)+(3/5*'WEIGHTED from Refinitive'!$B$5*'ISSUE SCORE from EIKON'!AU283)+('ISSUE SCORE from EIKON'!BJ283*'WEIGHTED from Refinitive'!$B$8)+('WEIGHTED from Refinitive'!$B$9*'ISSUE SCORE from EIKON'!BY283)+('ISSUE SCORE from EIKON'!CN283*'WEIGHTED from Refinitive'!$B$10)+(4/5*'WEIGHTED from Refinitive'!$B$11*'ISSUE SCORE from EIKON'!DC283)+(4/5*'ISSUE SCORE from EIKON'!DR283*'WEIGHTED from Refinitive'!$B$14)+('WEIGHTED from Refinitive'!$B$15*'ISSUE SCORE from EIKON'!EG283)+('ISSUE SCORE from EIKON'!EV283*'WEIGHTED from Refinitive'!$B$16)</f>
        <v>27.279032258064497</v>
      </c>
      <c r="M50" s="1">
        <f>('WEIGHTED from Refinitive'!$B$3*'ISSUE SCORE from EIKON'!R283)+(2/3*'ISSUE SCORE from EIKON'!AG283*'WEIGHTED from Refinitive'!$B$4)+(3/5*'WEIGHTED from Refinitive'!$B$5*'ISSUE SCORE from EIKON'!AV283)+('ISSUE SCORE from EIKON'!BK283*'WEIGHTED from Refinitive'!$B$8)+('WEIGHTED from Refinitive'!$B$9*'ISSUE SCORE from EIKON'!BZ283)+('ISSUE SCORE from EIKON'!CO283*'WEIGHTED from Refinitive'!$B$10)+(4/5*'WEIGHTED from Refinitive'!$B$11*'ISSUE SCORE from EIKON'!DD283)+(4/5*'ISSUE SCORE from EIKON'!DS283*'WEIGHTED from Refinitive'!$B$14)+('WEIGHTED from Refinitive'!$B$15*'ISSUE SCORE from EIKON'!EH283)+('ISSUE SCORE from EIKON'!EW283*'WEIGHTED from Refinitive'!$B$16)</f>
        <v>27.551648517846303</v>
      </c>
      <c r="N50" s="1">
        <f>('WEIGHTED from Refinitive'!$B$3*'ISSUE SCORE from EIKON'!S283)+(2/3*'ISSUE SCORE from EIKON'!AH283*'WEIGHTED from Refinitive'!$B$4)+(3/5*'WEIGHTED from Refinitive'!$B$5*'ISSUE SCORE from EIKON'!AW283)+('ISSUE SCORE from EIKON'!BL283*'WEIGHTED from Refinitive'!$B$8)+('WEIGHTED from Refinitive'!$B$9*'ISSUE SCORE from EIKON'!CA283)+('ISSUE SCORE from EIKON'!CP283*'WEIGHTED from Refinitive'!$B$10)+(4/5*'WEIGHTED from Refinitive'!$B$11*'ISSUE SCORE from EIKON'!DE283)+(4/5*'ISSUE SCORE from EIKON'!DT283*'WEIGHTED from Refinitive'!$B$14)+('WEIGHTED from Refinitive'!$B$15*'ISSUE SCORE from EIKON'!EI283)+('ISSUE SCORE from EIKON'!EX283*'WEIGHTED from Refinitive'!$B$16)</f>
        <v>32.267948717948691</v>
      </c>
      <c r="O50" s="1">
        <f>('WEIGHTED from Refinitive'!$B$3*'ISSUE SCORE from EIKON'!T283)+(2/3*'ISSUE SCORE from EIKON'!AI283*'WEIGHTED from Refinitive'!$B$4)+(3/5*'WEIGHTED from Refinitive'!$B$5*'ISSUE SCORE from EIKON'!AX283)+('ISSUE SCORE from EIKON'!BM283*'WEIGHTED from Refinitive'!$B$8)+('WEIGHTED from Refinitive'!$B$9*'ISSUE SCORE from EIKON'!CB283)+('ISSUE SCORE from EIKON'!CQ283*'WEIGHTED from Refinitive'!$B$10)+(4/5*'WEIGHTED from Refinitive'!$B$11*'ISSUE SCORE from EIKON'!DF283)+(4/5*'ISSUE SCORE from EIKON'!DU283*'WEIGHTED from Refinitive'!$B$14)+('WEIGHTED from Refinitive'!$B$15*'ISSUE SCORE from EIKON'!EJ283)+('ISSUE SCORE from EIKON'!EY283*'WEIGHTED from Refinitive'!$B$16)</f>
        <v>41.837657232704359</v>
      </c>
      <c r="P50" s="1">
        <f>('WEIGHTED from Refinitive'!$B$3*'ISSUE SCORE from EIKON'!U283)+(2/3*'ISSUE SCORE from EIKON'!AJ283*'WEIGHTED from Refinitive'!$B$4)+(3/5*'WEIGHTED from Refinitive'!$B$5*'ISSUE SCORE from EIKON'!AY283)+('ISSUE SCORE from EIKON'!BN283*'WEIGHTED from Refinitive'!$B$8)+('WEIGHTED from Refinitive'!$B$9*'ISSUE SCORE from EIKON'!CC283)+('ISSUE SCORE from EIKON'!CR283*'WEIGHTED from Refinitive'!$B$10)+(4/5*'WEIGHTED from Refinitive'!$B$11*'ISSUE SCORE from EIKON'!DG283)+(4/5*'ISSUE SCORE from EIKON'!DV283*'WEIGHTED from Refinitive'!$B$14)+('WEIGHTED from Refinitive'!$B$15*'ISSUE SCORE from EIKON'!EK283)+('ISSUE SCORE from EIKON'!EZ283*'WEIGHTED from Refinitive'!$B$16)</f>
        <v>47.873800584063396</v>
      </c>
    </row>
    <row r="51" spans="1:16" ht="15">
      <c r="A51" s="1" t="s">
        <v>623</v>
      </c>
      <c r="B51" s="1">
        <f>('WEIGHTED from Refinitive'!$B$3*'ISSUE SCORE from EIKON'!G284)+(2/3*'ISSUE SCORE from EIKON'!V284*'WEIGHTED from Refinitive'!$B$4)+(3/5*'WEIGHTED from Refinitive'!$B$5*'ISSUE SCORE from EIKON'!AK284)+('ISSUE SCORE from EIKON'!AZ284*'WEIGHTED from Refinitive'!$B$8)+('WEIGHTED from Refinitive'!$B$9*'ISSUE SCORE from EIKON'!BO284)+('ISSUE SCORE from EIKON'!CD284*'WEIGHTED from Refinitive'!$B$10)+(4/5*'WEIGHTED from Refinitive'!$B$11*'ISSUE SCORE from EIKON'!CS284)+(4/5*'ISSUE SCORE from EIKON'!DH284*'WEIGHTED from Refinitive'!$B$14)+('WEIGHTED from Refinitive'!$B$15*'ISSUE SCORE from EIKON'!DW284)+('ISSUE SCORE from EIKON'!EL284*'WEIGHTED from Refinitive'!$B$16)</f>
        <v>49.89491165434228</v>
      </c>
      <c r="C51" s="1">
        <f>('WEIGHTED from Refinitive'!$B$3*'ISSUE SCORE from EIKON'!H284)+(2/3*'ISSUE SCORE from EIKON'!W284*'WEIGHTED from Refinitive'!$B$4)+(3/5*'WEIGHTED from Refinitive'!$B$5*'ISSUE SCORE from EIKON'!AL284)+('ISSUE SCORE from EIKON'!BA284*'WEIGHTED from Refinitive'!$B$8)+('WEIGHTED from Refinitive'!$B$9*'ISSUE SCORE from EIKON'!BP284)+('ISSUE SCORE from EIKON'!CE284*'WEIGHTED from Refinitive'!$B$10)+(4/5*'WEIGHTED from Refinitive'!$B$11*'ISSUE SCORE from EIKON'!CT284)+(4/5*'ISSUE SCORE from EIKON'!DI284*'WEIGHTED from Refinitive'!$B$14)+('WEIGHTED from Refinitive'!$B$15*'ISSUE SCORE from EIKON'!DX284)+('ISSUE SCORE from EIKON'!EM284*'WEIGHTED from Refinitive'!$B$16)</f>
        <v>36.793842969564871</v>
      </c>
      <c r="D51" s="1">
        <f>('WEIGHTED from Refinitive'!$B$3*'ISSUE SCORE from EIKON'!I284)+(2/3*'ISSUE SCORE from EIKON'!X284*'WEIGHTED from Refinitive'!$B$4)+(3/5*'WEIGHTED from Refinitive'!$B$5*'ISSUE SCORE from EIKON'!AM284)+('ISSUE SCORE from EIKON'!BB284*'WEIGHTED from Refinitive'!$B$8)+('WEIGHTED from Refinitive'!$B$9*'ISSUE SCORE from EIKON'!BQ284)+('ISSUE SCORE from EIKON'!CF284*'WEIGHTED from Refinitive'!$B$10)+(4/5*'WEIGHTED from Refinitive'!$B$11*'ISSUE SCORE from EIKON'!CU284)+(4/5*'ISSUE SCORE from EIKON'!DJ284*'WEIGHTED from Refinitive'!$B$14)+('WEIGHTED from Refinitive'!$B$15*'ISSUE SCORE from EIKON'!DY284)+('ISSUE SCORE from EIKON'!EN284*'WEIGHTED from Refinitive'!$B$16)</f>
        <v>37.645116937017036</v>
      </c>
      <c r="E51" s="1">
        <f>('WEIGHTED from Refinitive'!$B$3*'ISSUE SCORE from EIKON'!J284)+(2/3*'ISSUE SCORE from EIKON'!Y284*'WEIGHTED from Refinitive'!$B$4)+(3/5*'WEIGHTED from Refinitive'!$B$5*'ISSUE SCORE from EIKON'!AN284)+('ISSUE SCORE from EIKON'!BC284*'WEIGHTED from Refinitive'!$B$8)+('WEIGHTED from Refinitive'!$B$9*'ISSUE SCORE from EIKON'!BR284)+('ISSUE SCORE from EIKON'!CG284*'WEIGHTED from Refinitive'!$B$10)+(4/5*'WEIGHTED from Refinitive'!$B$11*'ISSUE SCORE from EIKON'!CV284)+(4/5*'ISSUE SCORE from EIKON'!DK284*'WEIGHTED from Refinitive'!$B$14)+('WEIGHTED from Refinitive'!$B$15*'ISSUE SCORE from EIKON'!DZ284)+('ISSUE SCORE from EIKON'!EO284*'WEIGHTED from Refinitive'!$B$16)</f>
        <v>34.15989866112227</v>
      </c>
      <c r="F51" s="1">
        <f>('WEIGHTED from Refinitive'!$B$3*'ISSUE SCORE from EIKON'!K284)+(2/3*'ISSUE SCORE from EIKON'!Z284*'WEIGHTED from Refinitive'!$B$4)+(3/5*'WEIGHTED from Refinitive'!$B$5*'ISSUE SCORE from EIKON'!AO284)+('ISSUE SCORE from EIKON'!BD284*'WEIGHTED from Refinitive'!$B$8)+('WEIGHTED from Refinitive'!$B$9*'ISSUE SCORE from EIKON'!BS284)+('ISSUE SCORE from EIKON'!CH284*'WEIGHTED from Refinitive'!$B$10)+(4/5*'WEIGHTED from Refinitive'!$B$11*'ISSUE SCORE from EIKON'!CW284)+(4/5*'ISSUE SCORE from EIKON'!DL284*'WEIGHTED from Refinitive'!$B$14)+('WEIGHTED from Refinitive'!$B$15*'ISSUE SCORE from EIKON'!EA284)+('ISSUE SCORE from EIKON'!EP284*'WEIGHTED from Refinitive'!$B$16)</f>
        <v>0</v>
      </c>
      <c r="G51" s="1">
        <f>('WEIGHTED from Refinitive'!$B$3*'ISSUE SCORE from EIKON'!L284)+(2/3*'ISSUE SCORE from EIKON'!AA284*'WEIGHTED from Refinitive'!$B$4)+(3/5*'WEIGHTED from Refinitive'!$B$5*'ISSUE SCORE from EIKON'!AP284)+('ISSUE SCORE from EIKON'!BE284*'WEIGHTED from Refinitive'!$B$8)+('WEIGHTED from Refinitive'!$B$9*'ISSUE SCORE from EIKON'!BT284)+('ISSUE SCORE from EIKON'!CI284*'WEIGHTED from Refinitive'!$B$10)+(4/5*'WEIGHTED from Refinitive'!$B$11*'ISSUE SCORE from EIKON'!CX284)+(4/5*'ISSUE SCORE from EIKON'!DM284*'WEIGHTED from Refinitive'!$B$14)+('WEIGHTED from Refinitive'!$B$15*'ISSUE SCORE from EIKON'!EB284)+('ISSUE SCORE from EIKON'!EQ284*'WEIGHTED from Refinitive'!$B$16)</f>
        <v>0</v>
      </c>
      <c r="H51" s="1">
        <f>('WEIGHTED from Refinitive'!$B$3*'ISSUE SCORE from EIKON'!M284)+(2/3*'ISSUE SCORE from EIKON'!AB284*'WEIGHTED from Refinitive'!$B$4)+(3/5*'WEIGHTED from Refinitive'!$B$5*'ISSUE SCORE from EIKON'!AQ284)+('ISSUE SCORE from EIKON'!BF284*'WEIGHTED from Refinitive'!$B$8)+('WEIGHTED from Refinitive'!$B$9*'ISSUE SCORE from EIKON'!BU284)+('ISSUE SCORE from EIKON'!CJ284*'WEIGHTED from Refinitive'!$B$10)+(4/5*'WEIGHTED from Refinitive'!$B$11*'ISSUE SCORE from EIKON'!CY284)+(4/5*'ISSUE SCORE from EIKON'!DN284*'WEIGHTED from Refinitive'!$B$14)+('WEIGHTED from Refinitive'!$B$15*'ISSUE SCORE from EIKON'!EC284)+('ISSUE SCORE from EIKON'!ER284*'WEIGHTED from Refinitive'!$B$16)</f>
        <v>0</v>
      </c>
      <c r="I51" s="1">
        <f>('WEIGHTED from Refinitive'!$B$3*'ISSUE SCORE from EIKON'!N284)+(2/3*'ISSUE SCORE from EIKON'!AC284*'WEIGHTED from Refinitive'!$B$4)+(3/5*'WEIGHTED from Refinitive'!$B$5*'ISSUE SCORE from EIKON'!AR284)+('ISSUE SCORE from EIKON'!BG284*'WEIGHTED from Refinitive'!$B$8)+('WEIGHTED from Refinitive'!$B$9*'ISSUE SCORE from EIKON'!BV284)+('ISSUE SCORE from EIKON'!CK284*'WEIGHTED from Refinitive'!$B$10)+(4/5*'WEIGHTED from Refinitive'!$B$11*'ISSUE SCORE from EIKON'!CZ284)+(4/5*'ISSUE SCORE from EIKON'!DO284*'WEIGHTED from Refinitive'!$B$14)+('WEIGHTED from Refinitive'!$B$15*'ISSUE SCORE from EIKON'!ED284)+('ISSUE SCORE from EIKON'!ES284*'WEIGHTED from Refinitive'!$B$16)</f>
        <v>0</v>
      </c>
      <c r="J51" s="1">
        <f>('WEIGHTED from Refinitive'!$B$3*'ISSUE SCORE from EIKON'!O284)+(2/3*'ISSUE SCORE from EIKON'!AD284*'WEIGHTED from Refinitive'!$B$4)+(3/5*'WEIGHTED from Refinitive'!$B$5*'ISSUE SCORE from EIKON'!AS284)+('ISSUE SCORE from EIKON'!BH284*'WEIGHTED from Refinitive'!$B$8)+('WEIGHTED from Refinitive'!$B$9*'ISSUE SCORE from EIKON'!BW284)+('ISSUE SCORE from EIKON'!CL284*'WEIGHTED from Refinitive'!$B$10)+(4/5*'WEIGHTED from Refinitive'!$B$11*'ISSUE SCORE from EIKON'!DA284)+(4/5*'ISSUE SCORE from EIKON'!DP284*'WEIGHTED from Refinitive'!$B$14)+('WEIGHTED from Refinitive'!$B$15*'ISSUE SCORE from EIKON'!EE284)+('ISSUE SCORE from EIKON'!ET284*'WEIGHTED from Refinitive'!$B$16)</f>
        <v>0</v>
      </c>
      <c r="K51" s="1">
        <f>('WEIGHTED from Refinitive'!$B$3*'ISSUE SCORE from EIKON'!P284)+(2/3*'ISSUE SCORE from EIKON'!AE284*'WEIGHTED from Refinitive'!$B$4)+(3/5*'WEIGHTED from Refinitive'!$B$5*'ISSUE SCORE from EIKON'!AT284)+('ISSUE SCORE from EIKON'!BI284*'WEIGHTED from Refinitive'!$B$8)+('WEIGHTED from Refinitive'!$B$9*'ISSUE SCORE from EIKON'!BX284)+('ISSUE SCORE from EIKON'!CM284*'WEIGHTED from Refinitive'!$B$10)+(4/5*'WEIGHTED from Refinitive'!$B$11*'ISSUE SCORE from EIKON'!DB284)+(4/5*'ISSUE SCORE from EIKON'!DQ284*'WEIGHTED from Refinitive'!$B$14)+('WEIGHTED from Refinitive'!$B$15*'ISSUE SCORE from EIKON'!EF284)+('ISSUE SCORE from EIKON'!EU284*'WEIGHTED from Refinitive'!$B$16)</f>
        <v>0</v>
      </c>
      <c r="L51" s="1">
        <f>('WEIGHTED from Refinitive'!$B$3*'ISSUE SCORE from EIKON'!Q284)+(2/3*'ISSUE SCORE from EIKON'!AF284*'WEIGHTED from Refinitive'!$B$4)+(3/5*'WEIGHTED from Refinitive'!$B$5*'ISSUE SCORE from EIKON'!AU284)+('ISSUE SCORE from EIKON'!BJ284*'WEIGHTED from Refinitive'!$B$8)+('WEIGHTED from Refinitive'!$B$9*'ISSUE SCORE from EIKON'!BY284)+('ISSUE SCORE from EIKON'!CN284*'WEIGHTED from Refinitive'!$B$10)+(4/5*'WEIGHTED from Refinitive'!$B$11*'ISSUE SCORE from EIKON'!DC284)+(4/5*'ISSUE SCORE from EIKON'!DR284*'WEIGHTED from Refinitive'!$B$14)+('WEIGHTED from Refinitive'!$B$15*'ISSUE SCORE from EIKON'!EG284)+('ISSUE SCORE from EIKON'!EV284*'WEIGHTED from Refinitive'!$B$16)</f>
        <v>0</v>
      </c>
      <c r="M51" s="1">
        <f>('WEIGHTED from Refinitive'!$B$3*'ISSUE SCORE from EIKON'!R284)+(2/3*'ISSUE SCORE from EIKON'!AG284*'WEIGHTED from Refinitive'!$B$4)+(3/5*'WEIGHTED from Refinitive'!$B$5*'ISSUE SCORE from EIKON'!AV284)+('ISSUE SCORE from EIKON'!BK284*'WEIGHTED from Refinitive'!$B$8)+('WEIGHTED from Refinitive'!$B$9*'ISSUE SCORE from EIKON'!BZ284)+('ISSUE SCORE from EIKON'!CO284*'WEIGHTED from Refinitive'!$B$10)+(4/5*'WEIGHTED from Refinitive'!$B$11*'ISSUE SCORE from EIKON'!DD284)+(4/5*'ISSUE SCORE from EIKON'!DS284*'WEIGHTED from Refinitive'!$B$14)+('WEIGHTED from Refinitive'!$B$15*'ISSUE SCORE from EIKON'!EH284)+('ISSUE SCORE from EIKON'!EW284*'WEIGHTED from Refinitive'!$B$16)</f>
        <v>0</v>
      </c>
      <c r="N51" s="1">
        <f>('WEIGHTED from Refinitive'!$B$3*'ISSUE SCORE from EIKON'!S284)+(2/3*'ISSUE SCORE from EIKON'!AH284*'WEIGHTED from Refinitive'!$B$4)+(3/5*'WEIGHTED from Refinitive'!$B$5*'ISSUE SCORE from EIKON'!AW284)+('ISSUE SCORE from EIKON'!BL284*'WEIGHTED from Refinitive'!$B$8)+('WEIGHTED from Refinitive'!$B$9*'ISSUE SCORE from EIKON'!CA284)+('ISSUE SCORE from EIKON'!CP284*'WEIGHTED from Refinitive'!$B$10)+(4/5*'WEIGHTED from Refinitive'!$B$11*'ISSUE SCORE from EIKON'!DE284)+(4/5*'ISSUE SCORE from EIKON'!DT284*'WEIGHTED from Refinitive'!$B$14)+('WEIGHTED from Refinitive'!$B$15*'ISSUE SCORE from EIKON'!EI284)+('ISSUE SCORE from EIKON'!EX284*'WEIGHTED from Refinitive'!$B$16)</f>
        <v>0</v>
      </c>
      <c r="O51" s="1">
        <f>('WEIGHTED from Refinitive'!$B$3*'ISSUE SCORE from EIKON'!T284)+(2/3*'ISSUE SCORE from EIKON'!AI284*'WEIGHTED from Refinitive'!$B$4)+(3/5*'WEIGHTED from Refinitive'!$B$5*'ISSUE SCORE from EIKON'!AX284)+('ISSUE SCORE from EIKON'!BM284*'WEIGHTED from Refinitive'!$B$8)+('WEIGHTED from Refinitive'!$B$9*'ISSUE SCORE from EIKON'!CB284)+('ISSUE SCORE from EIKON'!CQ284*'WEIGHTED from Refinitive'!$B$10)+(4/5*'WEIGHTED from Refinitive'!$B$11*'ISSUE SCORE from EIKON'!DF284)+(4/5*'ISSUE SCORE from EIKON'!DU284*'WEIGHTED from Refinitive'!$B$14)+('WEIGHTED from Refinitive'!$B$15*'ISSUE SCORE from EIKON'!EJ284)+('ISSUE SCORE from EIKON'!EY284*'WEIGHTED from Refinitive'!$B$16)</f>
        <v>0</v>
      </c>
      <c r="P51" s="1">
        <f>('WEIGHTED from Refinitive'!$B$3*'ISSUE SCORE from EIKON'!U284)+(2/3*'ISSUE SCORE from EIKON'!AJ284*'WEIGHTED from Refinitive'!$B$4)+(3/5*'WEIGHTED from Refinitive'!$B$5*'ISSUE SCORE from EIKON'!AY284)+('ISSUE SCORE from EIKON'!BN284*'WEIGHTED from Refinitive'!$B$8)+('WEIGHTED from Refinitive'!$B$9*'ISSUE SCORE from EIKON'!CC284)+('ISSUE SCORE from EIKON'!CR284*'WEIGHTED from Refinitive'!$B$10)+(4/5*'WEIGHTED from Refinitive'!$B$11*'ISSUE SCORE from EIKON'!DG284)+(4/5*'ISSUE SCORE from EIKON'!DV284*'WEIGHTED from Refinitive'!$B$14)+('WEIGHTED from Refinitive'!$B$15*'ISSUE SCORE from EIKON'!EK284)+('ISSUE SCORE from EIKON'!EZ284*'WEIGHTED from Refinitive'!$B$16)</f>
        <v>0</v>
      </c>
    </row>
    <row r="52" spans="1:16" ht="15">
      <c r="A52" s="1" t="s">
        <v>767</v>
      </c>
      <c r="B52" s="1">
        <f>('WEIGHTED from Refinitive'!$B$3*'ISSUE SCORE from EIKON'!G285)+(2/3*'ISSUE SCORE from EIKON'!V285*'WEIGHTED from Refinitive'!$B$4)+(3/5*'WEIGHTED from Refinitive'!$B$5*'ISSUE SCORE from EIKON'!AK285)+('ISSUE SCORE from EIKON'!AZ285*'WEIGHTED from Refinitive'!$B$8)+('WEIGHTED from Refinitive'!$B$9*'ISSUE SCORE from EIKON'!BO285)+('ISSUE SCORE from EIKON'!CD285*'WEIGHTED from Refinitive'!$B$10)+(4/5*'WEIGHTED from Refinitive'!$B$11*'ISSUE SCORE from EIKON'!CS285)+(4/5*'ISSUE SCORE from EIKON'!DH285*'WEIGHTED from Refinitive'!$B$14)+('WEIGHTED from Refinitive'!$B$15*'ISSUE SCORE from EIKON'!DW285)+('ISSUE SCORE from EIKON'!EL285*'WEIGHTED from Refinitive'!$B$16)</f>
        <v>60.866384893790631</v>
      </c>
      <c r="C52" s="1">
        <f>('WEIGHTED from Refinitive'!$B$3*'ISSUE SCORE from EIKON'!H285)+(2/3*'ISSUE SCORE from EIKON'!W285*'WEIGHTED from Refinitive'!$B$4)+(3/5*'WEIGHTED from Refinitive'!$B$5*'ISSUE SCORE from EIKON'!AL285)+('ISSUE SCORE from EIKON'!BA285*'WEIGHTED from Refinitive'!$B$8)+('WEIGHTED from Refinitive'!$B$9*'ISSUE SCORE from EIKON'!BP285)+('ISSUE SCORE from EIKON'!CE285*'WEIGHTED from Refinitive'!$B$10)+(4/5*'WEIGHTED from Refinitive'!$B$11*'ISSUE SCORE from EIKON'!CT285)+(4/5*'ISSUE SCORE from EIKON'!DI285*'WEIGHTED from Refinitive'!$B$14)+('WEIGHTED from Refinitive'!$B$15*'ISSUE SCORE from EIKON'!DX285)+('ISSUE SCORE from EIKON'!EM285*'WEIGHTED from Refinitive'!$B$16)</f>
        <v>54.436403030879866</v>
      </c>
      <c r="D52" s="1">
        <f>('WEIGHTED from Refinitive'!$B$3*'ISSUE SCORE from EIKON'!I285)+(2/3*'ISSUE SCORE from EIKON'!X285*'WEIGHTED from Refinitive'!$B$4)+(3/5*'WEIGHTED from Refinitive'!$B$5*'ISSUE SCORE from EIKON'!AM285)+('ISSUE SCORE from EIKON'!BB285*'WEIGHTED from Refinitive'!$B$8)+('WEIGHTED from Refinitive'!$B$9*'ISSUE SCORE from EIKON'!BQ285)+('ISSUE SCORE from EIKON'!CF285*'WEIGHTED from Refinitive'!$B$10)+(4/5*'WEIGHTED from Refinitive'!$B$11*'ISSUE SCORE from EIKON'!CU285)+(4/5*'ISSUE SCORE from EIKON'!DJ285*'WEIGHTED from Refinitive'!$B$14)+('WEIGHTED from Refinitive'!$B$15*'ISSUE SCORE from EIKON'!DY285)+('ISSUE SCORE from EIKON'!EN285*'WEIGHTED from Refinitive'!$B$16)</f>
        <v>52.047123739029921</v>
      </c>
      <c r="E52" s="1">
        <f>('WEIGHTED from Refinitive'!$B$3*'ISSUE SCORE from EIKON'!J285)+(2/3*'ISSUE SCORE from EIKON'!Y285*'WEIGHTED from Refinitive'!$B$4)+(3/5*'WEIGHTED from Refinitive'!$B$5*'ISSUE SCORE from EIKON'!AN285)+('ISSUE SCORE from EIKON'!BC285*'WEIGHTED from Refinitive'!$B$8)+('WEIGHTED from Refinitive'!$B$9*'ISSUE SCORE from EIKON'!BR285)+('ISSUE SCORE from EIKON'!CG285*'WEIGHTED from Refinitive'!$B$10)+(4/5*'WEIGHTED from Refinitive'!$B$11*'ISSUE SCORE from EIKON'!CV285)+(4/5*'ISSUE SCORE from EIKON'!DK285*'WEIGHTED from Refinitive'!$B$14)+('WEIGHTED from Refinitive'!$B$15*'ISSUE SCORE from EIKON'!DZ285)+('ISSUE SCORE from EIKON'!EO285*'WEIGHTED from Refinitive'!$B$16)</f>
        <v>47.792657428893556</v>
      </c>
      <c r="F52" s="1">
        <f>('WEIGHTED from Refinitive'!$B$3*'ISSUE SCORE from EIKON'!K285)+(2/3*'ISSUE SCORE from EIKON'!Z285*'WEIGHTED from Refinitive'!$B$4)+(3/5*'WEIGHTED from Refinitive'!$B$5*'ISSUE SCORE from EIKON'!AO285)+('ISSUE SCORE from EIKON'!BD285*'WEIGHTED from Refinitive'!$B$8)+('WEIGHTED from Refinitive'!$B$9*'ISSUE SCORE from EIKON'!BS285)+('ISSUE SCORE from EIKON'!CH285*'WEIGHTED from Refinitive'!$B$10)+(4/5*'WEIGHTED from Refinitive'!$B$11*'ISSUE SCORE from EIKON'!CW285)+(4/5*'ISSUE SCORE from EIKON'!DL285*'WEIGHTED from Refinitive'!$B$14)+('WEIGHTED from Refinitive'!$B$15*'ISSUE SCORE from EIKON'!EA285)+('ISSUE SCORE from EIKON'!EP285*'WEIGHTED from Refinitive'!$B$16)</f>
        <v>52.165452742975646</v>
      </c>
      <c r="G52" s="1">
        <f>('WEIGHTED from Refinitive'!$B$3*'ISSUE SCORE from EIKON'!L285)+(2/3*'ISSUE SCORE from EIKON'!AA285*'WEIGHTED from Refinitive'!$B$4)+(3/5*'WEIGHTED from Refinitive'!$B$5*'ISSUE SCORE from EIKON'!AP285)+('ISSUE SCORE from EIKON'!BE285*'WEIGHTED from Refinitive'!$B$8)+('WEIGHTED from Refinitive'!$B$9*'ISSUE SCORE from EIKON'!BT285)+('ISSUE SCORE from EIKON'!CI285*'WEIGHTED from Refinitive'!$B$10)+(4/5*'WEIGHTED from Refinitive'!$B$11*'ISSUE SCORE from EIKON'!CX285)+(4/5*'ISSUE SCORE from EIKON'!DM285*'WEIGHTED from Refinitive'!$B$14)+('WEIGHTED from Refinitive'!$B$15*'ISSUE SCORE from EIKON'!EB285)+('ISSUE SCORE from EIKON'!EQ285*'WEIGHTED from Refinitive'!$B$16)</f>
        <v>53.259812490607551</v>
      </c>
      <c r="H52" s="1">
        <f>('WEIGHTED from Refinitive'!$B$3*'ISSUE SCORE from EIKON'!M285)+(2/3*'ISSUE SCORE from EIKON'!AB285*'WEIGHTED from Refinitive'!$B$4)+(3/5*'WEIGHTED from Refinitive'!$B$5*'ISSUE SCORE from EIKON'!AQ285)+('ISSUE SCORE from EIKON'!BF285*'WEIGHTED from Refinitive'!$B$8)+('WEIGHTED from Refinitive'!$B$9*'ISSUE SCORE from EIKON'!BU285)+('ISSUE SCORE from EIKON'!CJ285*'WEIGHTED from Refinitive'!$B$10)+(4/5*'WEIGHTED from Refinitive'!$B$11*'ISSUE SCORE from EIKON'!CY285)+(4/5*'ISSUE SCORE from EIKON'!DN285*'WEIGHTED from Refinitive'!$B$14)+('WEIGHTED from Refinitive'!$B$15*'ISSUE SCORE from EIKON'!EC285)+('ISSUE SCORE from EIKON'!ER285*'WEIGHTED from Refinitive'!$B$16)</f>
        <v>52.562766958297004</v>
      </c>
      <c r="I52" s="1">
        <f>('WEIGHTED from Refinitive'!$B$3*'ISSUE SCORE from EIKON'!N285)+(2/3*'ISSUE SCORE from EIKON'!AC285*'WEIGHTED from Refinitive'!$B$4)+(3/5*'WEIGHTED from Refinitive'!$B$5*'ISSUE SCORE from EIKON'!AR285)+('ISSUE SCORE from EIKON'!BG285*'WEIGHTED from Refinitive'!$B$8)+('WEIGHTED from Refinitive'!$B$9*'ISSUE SCORE from EIKON'!BV285)+('ISSUE SCORE from EIKON'!CK285*'WEIGHTED from Refinitive'!$B$10)+(4/5*'WEIGHTED from Refinitive'!$B$11*'ISSUE SCORE from EIKON'!CZ285)+(4/5*'ISSUE SCORE from EIKON'!DO285*'WEIGHTED from Refinitive'!$B$14)+('WEIGHTED from Refinitive'!$B$15*'ISSUE SCORE from EIKON'!ED285)+('ISSUE SCORE from EIKON'!ES285*'WEIGHTED from Refinitive'!$B$16)</f>
        <v>57.03890467438449</v>
      </c>
      <c r="J52" s="1">
        <f>('WEIGHTED from Refinitive'!$B$3*'ISSUE SCORE from EIKON'!O285)+(2/3*'ISSUE SCORE from EIKON'!AD285*'WEIGHTED from Refinitive'!$B$4)+(3/5*'WEIGHTED from Refinitive'!$B$5*'ISSUE SCORE from EIKON'!AS285)+('ISSUE SCORE from EIKON'!BH285*'WEIGHTED from Refinitive'!$B$8)+('WEIGHTED from Refinitive'!$B$9*'ISSUE SCORE from EIKON'!BW285)+('ISSUE SCORE from EIKON'!CL285*'WEIGHTED from Refinitive'!$B$10)+(4/5*'WEIGHTED from Refinitive'!$B$11*'ISSUE SCORE from EIKON'!DA285)+(4/5*'ISSUE SCORE from EIKON'!DP285*'WEIGHTED from Refinitive'!$B$14)+('WEIGHTED from Refinitive'!$B$15*'ISSUE SCORE from EIKON'!EE285)+('ISSUE SCORE from EIKON'!ET285*'WEIGHTED from Refinitive'!$B$16)</f>
        <v>59.598296050927608</v>
      </c>
      <c r="K52" s="1">
        <f>('WEIGHTED from Refinitive'!$B$3*'ISSUE SCORE from EIKON'!P285)+(2/3*'ISSUE SCORE from EIKON'!AE285*'WEIGHTED from Refinitive'!$B$4)+(3/5*'WEIGHTED from Refinitive'!$B$5*'ISSUE SCORE from EIKON'!AT285)+('ISSUE SCORE from EIKON'!BI285*'WEIGHTED from Refinitive'!$B$8)+('WEIGHTED from Refinitive'!$B$9*'ISSUE SCORE from EIKON'!BX285)+('ISSUE SCORE from EIKON'!CM285*'WEIGHTED from Refinitive'!$B$10)+(4/5*'WEIGHTED from Refinitive'!$B$11*'ISSUE SCORE from EIKON'!DB285)+(4/5*'ISSUE SCORE from EIKON'!DQ285*'WEIGHTED from Refinitive'!$B$14)+('WEIGHTED from Refinitive'!$B$15*'ISSUE SCORE from EIKON'!EF285)+('ISSUE SCORE from EIKON'!EU285*'WEIGHTED from Refinitive'!$B$16)</f>
        <v>43.309734590905755</v>
      </c>
      <c r="L52" s="1">
        <f>('WEIGHTED from Refinitive'!$B$3*'ISSUE SCORE from EIKON'!Q285)+(2/3*'ISSUE SCORE from EIKON'!AF285*'WEIGHTED from Refinitive'!$B$4)+(3/5*'WEIGHTED from Refinitive'!$B$5*'ISSUE SCORE from EIKON'!AU285)+('ISSUE SCORE from EIKON'!BJ285*'WEIGHTED from Refinitive'!$B$8)+('WEIGHTED from Refinitive'!$B$9*'ISSUE SCORE from EIKON'!BY285)+('ISSUE SCORE from EIKON'!CN285*'WEIGHTED from Refinitive'!$B$10)+(4/5*'WEIGHTED from Refinitive'!$B$11*'ISSUE SCORE from EIKON'!DC285)+(4/5*'ISSUE SCORE from EIKON'!DR285*'WEIGHTED from Refinitive'!$B$14)+('WEIGHTED from Refinitive'!$B$15*'ISSUE SCORE from EIKON'!EG285)+('ISSUE SCORE from EIKON'!EV285*'WEIGHTED from Refinitive'!$B$16)</f>
        <v>47.682462403408579</v>
      </c>
      <c r="M52" s="1">
        <f>('WEIGHTED from Refinitive'!$B$3*'ISSUE SCORE from EIKON'!R285)+(2/3*'ISSUE SCORE from EIKON'!AG285*'WEIGHTED from Refinitive'!$B$4)+(3/5*'WEIGHTED from Refinitive'!$B$5*'ISSUE SCORE from EIKON'!AV285)+('ISSUE SCORE from EIKON'!BK285*'WEIGHTED from Refinitive'!$B$8)+('WEIGHTED from Refinitive'!$B$9*'ISSUE SCORE from EIKON'!BZ285)+('ISSUE SCORE from EIKON'!CO285*'WEIGHTED from Refinitive'!$B$10)+(4/5*'WEIGHTED from Refinitive'!$B$11*'ISSUE SCORE from EIKON'!DD285)+(4/5*'ISSUE SCORE from EIKON'!DS285*'WEIGHTED from Refinitive'!$B$14)+('WEIGHTED from Refinitive'!$B$15*'ISSUE SCORE from EIKON'!EH285)+('ISSUE SCORE from EIKON'!EW285*'WEIGHTED from Refinitive'!$B$16)</f>
        <v>31.694967230948812</v>
      </c>
      <c r="N52" s="1">
        <f>('WEIGHTED from Refinitive'!$B$3*'ISSUE SCORE from EIKON'!S285)+(2/3*'ISSUE SCORE from EIKON'!AH285*'WEIGHTED from Refinitive'!$B$4)+(3/5*'WEIGHTED from Refinitive'!$B$5*'ISSUE SCORE from EIKON'!AW285)+('ISSUE SCORE from EIKON'!BL285*'WEIGHTED from Refinitive'!$B$8)+('WEIGHTED from Refinitive'!$B$9*'ISSUE SCORE from EIKON'!CA285)+('ISSUE SCORE from EIKON'!CP285*'WEIGHTED from Refinitive'!$B$10)+(4/5*'WEIGHTED from Refinitive'!$B$11*'ISSUE SCORE from EIKON'!DE285)+(4/5*'ISSUE SCORE from EIKON'!DT285*'WEIGHTED from Refinitive'!$B$14)+('WEIGHTED from Refinitive'!$B$15*'ISSUE SCORE from EIKON'!EI285)+('ISSUE SCORE from EIKON'!EX285*'WEIGHTED from Refinitive'!$B$16)</f>
        <v>39.009897248345482</v>
      </c>
      <c r="O52" s="1">
        <f>('WEIGHTED from Refinitive'!$B$3*'ISSUE SCORE from EIKON'!T285)+(2/3*'ISSUE SCORE from EIKON'!AI285*'WEIGHTED from Refinitive'!$B$4)+(3/5*'WEIGHTED from Refinitive'!$B$5*'ISSUE SCORE from EIKON'!AX285)+('ISSUE SCORE from EIKON'!BM285*'WEIGHTED from Refinitive'!$B$8)+('WEIGHTED from Refinitive'!$B$9*'ISSUE SCORE from EIKON'!CB285)+('ISSUE SCORE from EIKON'!CQ285*'WEIGHTED from Refinitive'!$B$10)+(4/5*'WEIGHTED from Refinitive'!$B$11*'ISSUE SCORE from EIKON'!DF285)+(4/5*'ISSUE SCORE from EIKON'!DU285*'WEIGHTED from Refinitive'!$B$14)+('WEIGHTED from Refinitive'!$B$15*'ISSUE SCORE from EIKON'!EJ285)+('ISSUE SCORE from EIKON'!EY285*'WEIGHTED from Refinitive'!$B$16)</f>
        <v>38.014489186621716</v>
      </c>
      <c r="P52" s="1">
        <f>('WEIGHTED from Refinitive'!$B$3*'ISSUE SCORE from EIKON'!U285)+(2/3*'ISSUE SCORE from EIKON'!AJ285*'WEIGHTED from Refinitive'!$B$4)+(3/5*'WEIGHTED from Refinitive'!$B$5*'ISSUE SCORE from EIKON'!AY285)+('ISSUE SCORE from EIKON'!BN285*'WEIGHTED from Refinitive'!$B$8)+('WEIGHTED from Refinitive'!$B$9*'ISSUE SCORE from EIKON'!CC285)+('ISSUE SCORE from EIKON'!CR285*'WEIGHTED from Refinitive'!$B$10)+(4/5*'WEIGHTED from Refinitive'!$B$11*'ISSUE SCORE from EIKON'!DG285)+(4/5*'ISSUE SCORE from EIKON'!DV285*'WEIGHTED from Refinitive'!$B$14)+('WEIGHTED from Refinitive'!$B$15*'ISSUE SCORE from EIKON'!EK285)+('ISSUE SCORE from EIKON'!EZ285*'WEIGHTED from Refinitive'!$B$16)</f>
        <v>26.661674513496529</v>
      </c>
    </row>
    <row r="53" spans="1:16" ht="15">
      <c r="A53" s="1" t="s">
        <v>965</v>
      </c>
      <c r="B53" s="1">
        <f>('WEIGHTED from Refinitive'!$B$3*'ISSUE SCORE from EIKON'!G286)+(2/3*'ISSUE SCORE from EIKON'!V286*'WEIGHTED from Refinitive'!$B$4)+(3/5*'WEIGHTED from Refinitive'!$B$5*'ISSUE SCORE from EIKON'!AK286)+('ISSUE SCORE from EIKON'!AZ286*'WEIGHTED from Refinitive'!$B$8)+('WEIGHTED from Refinitive'!$B$9*'ISSUE SCORE from EIKON'!BO286)+('ISSUE SCORE from EIKON'!CD286*'WEIGHTED from Refinitive'!$B$10)+(4/5*'WEIGHTED from Refinitive'!$B$11*'ISSUE SCORE from EIKON'!CS286)+(4/5*'ISSUE SCORE from EIKON'!DH286*'WEIGHTED from Refinitive'!$B$14)+('WEIGHTED from Refinitive'!$B$15*'ISSUE SCORE from EIKON'!DW286)+('ISSUE SCORE from EIKON'!EL286*'WEIGHTED from Refinitive'!$B$16)</f>
        <v>33.540955638069136</v>
      </c>
      <c r="C53" s="1">
        <f>('WEIGHTED from Refinitive'!$B$3*'ISSUE SCORE from EIKON'!H286)+(2/3*'ISSUE SCORE from EIKON'!W286*'WEIGHTED from Refinitive'!$B$4)+(3/5*'WEIGHTED from Refinitive'!$B$5*'ISSUE SCORE from EIKON'!AL286)+('ISSUE SCORE from EIKON'!BA286*'WEIGHTED from Refinitive'!$B$8)+('WEIGHTED from Refinitive'!$B$9*'ISSUE SCORE from EIKON'!BP286)+('ISSUE SCORE from EIKON'!CE286*'WEIGHTED from Refinitive'!$B$10)+(4/5*'WEIGHTED from Refinitive'!$B$11*'ISSUE SCORE from EIKON'!CT286)+(4/5*'ISSUE SCORE from EIKON'!DI286*'WEIGHTED from Refinitive'!$B$14)+('WEIGHTED from Refinitive'!$B$15*'ISSUE SCORE from EIKON'!DX286)+('ISSUE SCORE from EIKON'!EM286*'WEIGHTED from Refinitive'!$B$16)</f>
        <v>37.533778574630183</v>
      </c>
      <c r="D53" s="1">
        <f>('WEIGHTED from Refinitive'!$B$3*'ISSUE SCORE from EIKON'!I286)+(2/3*'ISSUE SCORE from EIKON'!X286*'WEIGHTED from Refinitive'!$B$4)+(3/5*'WEIGHTED from Refinitive'!$B$5*'ISSUE SCORE from EIKON'!AM286)+('ISSUE SCORE from EIKON'!BB286*'WEIGHTED from Refinitive'!$B$8)+('WEIGHTED from Refinitive'!$B$9*'ISSUE SCORE from EIKON'!BQ286)+('ISSUE SCORE from EIKON'!CF286*'WEIGHTED from Refinitive'!$B$10)+(4/5*'WEIGHTED from Refinitive'!$B$11*'ISSUE SCORE from EIKON'!CU286)+(4/5*'ISSUE SCORE from EIKON'!DJ286*'WEIGHTED from Refinitive'!$B$14)+('WEIGHTED from Refinitive'!$B$15*'ISSUE SCORE from EIKON'!DY286)+('ISSUE SCORE from EIKON'!EN286*'WEIGHTED from Refinitive'!$B$16)</f>
        <v>39.578097826086911</v>
      </c>
      <c r="E53" s="1">
        <f>('WEIGHTED from Refinitive'!$B$3*'ISSUE SCORE from EIKON'!J286)+(2/3*'ISSUE SCORE from EIKON'!Y286*'WEIGHTED from Refinitive'!$B$4)+(3/5*'WEIGHTED from Refinitive'!$B$5*'ISSUE SCORE from EIKON'!AN286)+('ISSUE SCORE from EIKON'!BC286*'WEIGHTED from Refinitive'!$B$8)+('WEIGHTED from Refinitive'!$B$9*'ISSUE SCORE from EIKON'!BR286)+('ISSUE SCORE from EIKON'!CG286*'WEIGHTED from Refinitive'!$B$10)+(4/5*'WEIGHTED from Refinitive'!$B$11*'ISSUE SCORE from EIKON'!CV286)+(4/5*'ISSUE SCORE from EIKON'!DK286*'WEIGHTED from Refinitive'!$B$14)+('WEIGHTED from Refinitive'!$B$15*'ISSUE SCORE from EIKON'!DZ286)+('ISSUE SCORE from EIKON'!EO286*'WEIGHTED from Refinitive'!$B$16)</f>
        <v>36.896503045662662</v>
      </c>
      <c r="F53" s="1">
        <f>('WEIGHTED from Refinitive'!$B$3*'ISSUE SCORE from EIKON'!K286)+(2/3*'ISSUE SCORE from EIKON'!Z286*'WEIGHTED from Refinitive'!$B$4)+(3/5*'WEIGHTED from Refinitive'!$B$5*'ISSUE SCORE from EIKON'!AO286)+('ISSUE SCORE from EIKON'!BD286*'WEIGHTED from Refinitive'!$B$8)+('WEIGHTED from Refinitive'!$B$9*'ISSUE SCORE from EIKON'!BS286)+('ISSUE SCORE from EIKON'!CH286*'WEIGHTED from Refinitive'!$B$10)+(4/5*'WEIGHTED from Refinitive'!$B$11*'ISSUE SCORE from EIKON'!CW286)+(4/5*'ISSUE SCORE from EIKON'!DL286*'WEIGHTED from Refinitive'!$B$14)+('WEIGHTED from Refinitive'!$B$15*'ISSUE SCORE from EIKON'!EA286)+('ISSUE SCORE from EIKON'!EP286*'WEIGHTED from Refinitive'!$B$16)</f>
        <v>29.572193695621131</v>
      </c>
      <c r="G53" s="1">
        <f>('WEIGHTED from Refinitive'!$B$3*'ISSUE SCORE from EIKON'!L286)+(2/3*'ISSUE SCORE from EIKON'!AA286*'WEIGHTED from Refinitive'!$B$4)+(3/5*'WEIGHTED from Refinitive'!$B$5*'ISSUE SCORE from EIKON'!AP286)+('ISSUE SCORE from EIKON'!BE286*'WEIGHTED from Refinitive'!$B$8)+('WEIGHTED from Refinitive'!$B$9*'ISSUE SCORE from EIKON'!BT286)+('ISSUE SCORE from EIKON'!CI286*'WEIGHTED from Refinitive'!$B$10)+(4/5*'WEIGHTED from Refinitive'!$B$11*'ISSUE SCORE from EIKON'!CX286)+(4/5*'ISSUE SCORE from EIKON'!DM286*'WEIGHTED from Refinitive'!$B$14)+('WEIGHTED from Refinitive'!$B$15*'ISSUE SCORE from EIKON'!EB286)+('ISSUE SCORE from EIKON'!EQ286*'WEIGHTED from Refinitive'!$B$16)</f>
        <v>0</v>
      </c>
      <c r="H53" s="1">
        <f>('WEIGHTED from Refinitive'!$B$3*'ISSUE SCORE from EIKON'!M286)+(2/3*'ISSUE SCORE from EIKON'!AB286*'WEIGHTED from Refinitive'!$B$4)+(3/5*'WEIGHTED from Refinitive'!$B$5*'ISSUE SCORE from EIKON'!AQ286)+('ISSUE SCORE from EIKON'!BF286*'WEIGHTED from Refinitive'!$B$8)+('WEIGHTED from Refinitive'!$B$9*'ISSUE SCORE from EIKON'!BU286)+('ISSUE SCORE from EIKON'!CJ286*'WEIGHTED from Refinitive'!$B$10)+(4/5*'WEIGHTED from Refinitive'!$B$11*'ISSUE SCORE from EIKON'!CY286)+(4/5*'ISSUE SCORE from EIKON'!DN286*'WEIGHTED from Refinitive'!$B$14)+('WEIGHTED from Refinitive'!$B$15*'ISSUE SCORE from EIKON'!EC286)+('ISSUE SCORE from EIKON'!ER286*'WEIGHTED from Refinitive'!$B$16)</f>
        <v>0</v>
      </c>
      <c r="I53" s="1">
        <f>('WEIGHTED from Refinitive'!$B$3*'ISSUE SCORE from EIKON'!N286)+(2/3*'ISSUE SCORE from EIKON'!AC286*'WEIGHTED from Refinitive'!$B$4)+(3/5*'WEIGHTED from Refinitive'!$B$5*'ISSUE SCORE from EIKON'!AR286)+('ISSUE SCORE from EIKON'!BG286*'WEIGHTED from Refinitive'!$B$8)+('WEIGHTED from Refinitive'!$B$9*'ISSUE SCORE from EIKON'!BV286)+('ISSUE SCORE from EIKON'!CK286*'WEIGHTED from Refinitive'!$B$10)+(4/5*'WEIGHTED from Refinitive'!$B$11*'ISSUE SCORE from EIKON'!CZ286)+(4/5*'ISSUE SCORE from EIKON'!DO286*'WEIGHTED from Refinitive'!$B$14)+('WEIGHTED from Refinitive'!$B$15*'ISSUE SCORE from EIKON'!ED286)+('ISSUE SCORE from EIKON'!ES286*'WEIGHTED from Refinitive'!$B$16)</f>
        <v>0</v>
      </c>
      <c r="J53" s="1">
        <f>('WEIGHTED from Refinitive'!$B$3*'ISSUE SCORE from EIKON'!O286)+(2/3*'ISSUE SCORE from EIKON'!AD286*'WEIGHTED from Refinitive'!$B$4)+(3/5*'WEIGHTED from Refinitive'!$B$5*'ISSUE SCORE from EIKON'!AS286)+('ISSUE SCORE from EIKON'!BH286*'WEIGHTED from Refinitive'!$B$8)+('WEIGHTED from Refinitive'!$B$9*'ISSUE SCORE from EIKON'!BW286)+('ISSUE SCORE from EIKON'!CL286*'WEIGHTED from Refinitive'!$B$10)+(4/5*'WEIGHTED from Refinitive'!$B$11*'ISSUE SCORE from EIKON'!DA286)+(4/5*'ISSUE SCORE from EIKON'!DP286*'WEIGHTED from Refinitive'!$B$14)+('WEIGHTED from Refinitive'!$B$15*'ISSUE SCORE from EIKON'!EE286)+('ISSUE SCORE from EIKON'!ET286*'WEIGHTED from Refinitive'!$B$16)</f>
        <v>0</v>
      </c>
      <c r="K53" s="1">
        <f>('WEIGHTED from Refinitive'!$B$3*'ISSUE SCORE from EIKON'!P286)+(2/3*'ISSUE SCORE from EIKON'!AE286*'WEIGHTED from Refinitive'!$B$4)+(3/5*'WEIGHTED from Refinitive'!$B$5*'ISSUE SCORE from EIKON'!AT286)+('ISSUE SCORE from EIKON'!BI286*'WEIGHTED from Refinitive'!$B$8)+('WEIGHTED from Refinitive'!$B$9*'ISSUE SCORE from EIKON'!BX286)+('ISSUE SCORE from EIKON'!CM286*'WEIGHTED from Refinitive'!$B$10)+(4/5*'WEIGHTED from Refinitive'!$B$11*'ISSUE SCORE from EIKON'!DB286)+(4/5*'ISSUE SCORE from EIKON'!DQ286*'WEIGHTED from Refinitive'!$B$14)+('WEIGHTED from Refinitive'!$B$15*'ISSUE SCORE from EIKON'!EF286)+('ISSUE SCORE from EIKON'!EU286*'WEIGHTED from Refinitive'!$B$16)</f>
        <v>0</v>
      </c>
      <c r="L53" s="1">
        <f>('WEIGHTED from Refinitive'!$B$3*'ISSUE SCORE from EIKON'!Q286)+(2/3*'ISSUE SCORE from EIKON'!AF286*'WEIGHTED from Refinitive'!$B$4)+(3/5*'WEIGHTED from Refinitive'!$B$5*'ISSUE SCORE from EIKON'!AU286)+('ISSUE SCORE from EIKON'!BJ286*'WEIGHTED from Refinitive'!$B$8)+('WEIGHTED from Refinitive'!$B$9*'ISSUE SCORE from EIKON'!BY286)+('ISSUE SCORE from EIKON'!CN286*'WEIGHTED from Refinitive'!$B$10)+(4/5*'WEIGHTED from Refinitive'!$B$11*'ISSUE SCORE from EIKON'!DC286)+(4/5*'ISSUE SCORE from EIKON'!DR286*'WEIGHTED from Refinitive'!$B$14)+('WEIGHTED from Refinitive'!$B$15*'ISSUE SCORE from EIKON'!EG286)+('ISSUE SCORE from EIKON'!EV286*'WEIGHTED from Refinitive'!$B$16)</f>
        <v>0</v>
      </c>
      <c r="M53" s="1">
        <f>('WEIGHTED from Refinitive'!$B$3*'ISSUE SCORE from EIKON'!R286)+(2/3*'ISSUE SCORE from EIKON'!AG286*'WEIGHTED from Refinitive'!$B$4)+(3/5*'WEIGHTED from Refinitive'!$B$5*'ISSUE SCORE from EIKON'!AV286)+('ISSUE SCORE from EIKON'!BK286*'WEIGHTED from Refinitive'!$B$8)+('WEIGHTED from Refinitive'!$B$9*'ISSUE SCORE from EIKON'!BZ286)+('ISSUE SCORE from EIKON'!CO286*'WEIGHTED from Refinitive'!$B$10)+(4/5*'WEIGHTED from Refinitive'!$B$11*'ISSUE SCORE from EIKON'!DD286)+(4/5*'ISSUE SCORE from EIKON'!DS286*'WEIGHTED from Refinitive'!$B$14)+('WEIGHTED from Refinitive'!$B$15*'ISSUE SCORE from EIKON'!EH286)+('ISSUE SCORE from EIKON'!EW286*'WEIGHTED from Refinitive'!$B$16)</f>
        <v>0</v>
      </c>
      <c r="N53" s="1">
        <f>('WEIGHTED from Refinitive'!$B$3*'ISSUE SCORE from EIKON'!S286)+(2/3*'ISSUE SCORE from EIKON'!AH286*'WEIGHTED from Refinitive'!$B$4)+(3/5*'WEIGHTED from Refinitive'!$B$5*'ISSUE SCORE from EIKON'!AW286)+('ISSUE SCORE from EIKON'!BL286*'WEIGHTED from Refinitive'!$B$8)+('WEIGHTED from Refinitive'!$B$9*'ISSUE SCORE from EIKON'!CA286)+('ISSUE SCORE from EIKON'!CP286*'WEIGHTED from Refinitive'!$B$10)+(4/5*'WEIGHTED from Refinitive'!$B$11*'ISSUE SCORE from EIKON'!DE286)+(4/5*'ISSUE SCORE from EIKON'!DT286*'WEIGHTED from Refinitive'!$B$14)+('WEIGHTED from Refinitive'!$B$15*'ISSUE SCORE from EIKON'!EI286)+('ISSUE SCORE from EIKON'!EX286*'WEIGHTED from Refinitive'!$B$16)</f>
        <v>0</v>
      </c>
      <c r="O53" s="1">
        <f>('WEIGHTED from Refinitive'!$B$3*'ISSUE SCORE from EIKON'!T286)+(2/3*'ISSUE SCORE from EIKON'!AI286*'WEIGHTED from Refinitive'!$B$4)+(3/5*'WEIGHTED from Refinitive'!$B$5*'ISSUE SCORE from EIKON'!AX286)+('ISSUE SCORE from EIKON'!BM286*'WEIGHTED from Refinitive'!$B$8)+('WEIGHTED from Refinitive'!$B$9*'ISSUE SCORE from EIKON'!CB286)+('ISSUE SCORE from EIKON'!CQ286*'WEIGHTED from Refinitive'!$B$10)+(4/5*'WEIGHTED from Refinitive'!$B$11*'ISSUE SCORE from EIKON'!DF286)+(4/5*'ISSUE SCORE from EIKON'!DU286*'WEIGHTED from Refinitive'!$B$14)+('WEIGHTED from Refinitive'!$B$15*'ISSUE SCORE from EIKON'!EJ286)+('ISSUE SCORE from EIKON'!EY286*'WEIGHTED from Refinitive'!$B$16)</f>
        <v>0</v>
      </c>
      <c r="P53" s="1">
        <f>('WEIGHTED from Refinitive'!$B$3*'ISSUE SCORE from EIKON'!U286)+(2/3*'ISSUE SCORE from EIKON'!AJ286*'WEIGHTED from Refinitive'!$B$4)+(3/5*'WEIGHTED from Refinitive'!$B$5*'ISSUE SCORE from EIKON'!AY286)+('ISSUE SCORE from EIKON'!BN286*'WEIGHTED from Refinitive'!$B$8)+('WEIGHTED from Refinitive'!$B$9*'ISSUE SCORE from EIKON'!CC286)+('ISSUE SCORE from EIKON'!CR286*'WEIGHTED from Refinitive'!$B$10)+(4/5*'WEIGHTED from Refinitive'!$B$11*'ISSUE SCORE from EIKON'!DG286)+(4/5*'ISSUE SCORE from EIKON'!DV286*'WEIGHTED from Refinitive'!$B$14)+('WEIGHTED from Refinitive'!$B$15*'ISSUE SCORE from EIKON'!EK286)+('ISSUE SCORE from EIKON'!EZ286*'WEIGHTED from Refinitive'!$B$16)</f>
        <v>0</v>
      </c>
    </row>
    <row r="54" spans="1:16" ht="15">
      <c r="A54" s="1" t="s">
        <v>925</v>
      </c>
      <c r="B54" s="1">
        <f>('WEIGHTED from Refinitive'!$B$3*'ISSUE SCORE from EIKON'!G287)+(2/3*'ISSUE SCORE from EIKON'!V287*'WEIGHTED from Refinitive'!$B$4)+(3/5*'WEIGHTED from Refinitive'!$B$5*'ISSUE SCORE from EIKON'!AK287)+('ISSUE SCORE from EIKON'!AZ287*'WEIGHTED from Refinitive'!$B$8)+('WEIGHTED from Refinitive'!$B$9*'ISSUE SCORE from EIKON'!BO287)+('ISSUE SCORE from EIKON'!CD287*'WEIGHTED from Refinitive'!$B$10)+(4/5*'WEIGHTED from Refinitive'!$B$11*'ISSUE SCORE from EIKON'!CS287)+(4/5*'ISSUE SCORE from EIKON'!DH287*'WEIGHTED from Refinitive'!$B$14)+('WEIGHTED from Refinitive'!$B$15*'ISSUE SCORE from EIKON'!DW287)+('ISSUE SCORE from EIKON'!EL287*'WEIGHTED from Refinitive'!$B$16)</f>
        <v>59.976397060465466</v>
      </c>
      <c r="C54" s="1">
        <f>('WEIGHTED from Refinitive'!$B$3*'ISSUE SCORE from EIKON'!H287)+(2/3*'ISSUE SCORE from EIKON'!W287*'WEIGHTED from Refinitive'!$B$4)+(3/5*'WEIGHTED from Refinitive'!$B$5*'ISSUE SCORE from EIKON'!AL287)+('ISSUE SCORE from EIKON'!BA287*'WEIGHTED from Refinitive'!$B$8)+('WEIGHTED from Refinitive'!$B$9*'ISSUE SCORE from EIKON'!BP287)+('ISSUE SCORE from EIKON'!CE287*'WEIGHTED from Refinitive'!$B$10)+(4/5*'WEIGHTED from Refinitive'!$B$11*'ISSUE SCORE from EIKON'!CT287)+(4/5*'ISSUE SCORE from EIKON'!DI287*'WEIGHTED from Refinitive'!$B$14)+('WEIGHTED from Refinitive'!$B$15*'ISSUE SCORE from EIKON'!DX287)+('ISSUE SCORE from EIKON'!EM287*'WEIGHTED from Refinitive'!$B$16)</f>
        <v>64.649666169209411</v>
      </c>
      <c r="D54" s="1">
        <f>('WEIGHTED from Refinitive'!$B$3*'ISSUE SCORE from EIKON'!I287)+(2/3*'ISSUE SCORE from EIKON'!X287*'WEIGHTED from Refinitive'!$B$4)+(3/5*'WEIGHTED from Refinitive'!$B$5*'ISSUE SCORE from EIKON'!AM287)+('ISSUE SCORE from EIKON'!BB287*'WEIGHTED from Refinitive'!$B$8)+('WEIGHTED from Refinitive'!$B$9*'ISSUE SCORE from EIKON'!BQ287)+('ISSUE SCORE from EIKON'!CF287*'WEIGHTED from Refinitive'!$B$10)+(4/5*'WEIGHTED from Refinitive'!$B$11*'ISSUE SCORE from EIKON'!CU287)+(4/5*'ISSUE SCORE from EIKON'!DJ287*'WEIGHTED from Refinitive'!$B$14)+('WEIGHTED from Refinitive'!$B$15*'ISSUE SCORE from EIKON'!DY287)+('ISSUE SCORE from EIKON'!EN287*'WEIGHTED from Refinitive'!$B$16)</f>
        <v>63.149258853517225</v>
      </c>
      <c r="E54" s="1">
        <f>('WEIGHTED from Refinitive'!$B$3*'ISSUE SCORE from EIKON'!J287)+(2/3*'ISSUE SCORE from EIKON'!Y287*'WEIGHTED from Refinitive'!$B$4)+(3/5*'WEIGHTED from Refinitive'!$B$5*'ISSUE SCORE from EIKON'!AN287)+('ISSUE SCORE from EIKON'!BC287*'WEIGHTED from Refinitive'!$B$8)+('WEIGHTED from Refinitive'!$B$9*'ISSUE SCORE from EIKON'!BR287)+('ISSUE SCORE from EIKON'!CG287*'WEIGHTED from Refinitive'!$B$10)+(4/5*'WEIGHTED from Refinitive'!$B$11*'ISSUE SCORE from EIKON'!CV287)+(4/5*'ISSUE SCORE from EIKON'!DK287*'WEIGHTED from Refinitive'!$B$14)+('WEIGHTED from Refinitive'!$B$15*'ISSUE SCORE from EIKON'!DZ287)+('ISSUE SCORE from EIKON'!EO287*'WEIGHTED from Refinitive'!$B$16)</f>
        <v>61.349997612262335</v>
      </c>
      <c r="F54" s="1">
        <f>('WEIGHTED from Refinitive'!$B$3*'ISSUE SCORE from EIKON'!K287)+(2/3*'ISSUE SCORE from EIKON'!Z287*'WEIGHTED from Refinitive'!$B$4)+(3/5*'WEIGHTED from Refinitive'!$B$5*'ISSUE SCORE from EIKON'!AO287)+('ISSUE SCORE from EIKON'!BD287*'WEIGHTED from Refinitive'!$B$8)+('WEIGHTED from Refinitive'!$B$9*'ISSUE SCORE from EIKON'!BS287)+('ISSUE SCORE from EIKON'!CH287*'WEIGHTED from Refinitive'!$B$10)+(4/5*'WEIGHTED from Refinitive'!$B$11*'ISSUE SCORE from EIKON'!CW287)+(4/5*'ISSUE SCORE from EIKON'!DL287*'WEIGHTED from Refinitive'!$B$14)+('WEIGHTED from Refinitive'!$B$15*'ISSUE SCORE from EIKON'!EA287)+('ISSUE SCORE from EIKON'!EP287*'WEIGHTED from Refinitive'!$B$16)</f>
        <v>57.377367632367594</v>
      </c>
      <c r="G54" s="1">
        <f>('WEIGHTED from Refinitive'!$B$3*'ISSUE SCORE from EIKON'!L287)+(2/3*'ISSUE SCORE from EIKON'!AA287*'WEIGHTED from Refinitive'!$B$4)+(3/5*'WEIGHTED from Refinitive'!$B$5*'ISSUE SCORE from EIKON'!AP287)+('ISSUE SCORE from EIKON'!BE287*'WEIGHTED from Refinitive'!$B$8)+('WEIGHTED from Refinitive'!$B$9*'ISSUE SCORE from EIKON'!BT287)+('ISSUE SCORE from EIKON'!CI287*'WEIGHTED from Refinitive'!$B$10)+(4/5*'WEIGHTED from Refinitive'!$B$11*'ISSUE SCORE from EIKON'!CX287)+(4/5*'ISSUE SCORE from EIKON'!DM287*'WEIGHTED from Refinitive'!$B$14)+('WEIGHTED from Refinitive'!$B$15*'ISSUE SCORE from EIKON'!EB287)+('ISSUE SCORE from EIKON'!EQ287*'WEIGHTED from Refinitive'!$B$16)</f>
        <v>56.499863140177126</v>
      </c>
      <c r="H54" s="1">
        <f>('WEIGHTED from Refinitive'!$B$3*'ISSUE SCORE from EIKON'!M287)+(2/3*'ISSUE SCORE from EIKON'!AB287*'WEIGHTED from Refinitive'!$B$4)+(3/5*'WEIGHTED from Refinitive'!$B$5*'ISSUE SCORE from EIKON'!AQ287)+('ISSUE SCORE from EIKON'!BF287*'WEIGHTED from Refinitive'!$B$8)+('WEIGHTED from Refinitive'!$B$9*'ISSUE SCORE from EIKON'!BU287)+('ISSUE SCORE from EIKON'!CJ287*'WEIGHTED from Refinitive'!$B$10)+(4/5*'WEIGHTED from Refinitive'!$B$11*'ISSUE SCORE from EIKON'!CY287)+(4/5*'ISSUE SCORE from EIKON'!DN287*'WEIGHTED from Refinitive'!$B$14)+('WEIGHTED from Refinitive'!$B$15*'ISSUE SCORE from EIKON'!EC287)+('ISSUE SCORE from EIKON'!ER287*'WEIGHTED from Refinitive'!$B$16)</f>
        <v>53.337887547105147</v>
      </c>
      <c r="I54" s="1">
        <f>('WEIGHTED from Refinitive'!$B$3*'ISSUE SCORE from EIKON'!N287)+(2/3*'ISSUE SCORE from EIKON'!AC287*'WEIGHTED from Refinitive'!$B$4)+(3/5*'WEIGHTED from Refinitive'!$B$5*'ISSUE SCORE from EIKON'!AR287)+('ISSUE SCORE from EIKON'!BG287*'WEIGHTED from Refinitive'!$B$8)+('WEIGHTED from Refinitive'!$B$9*'ISSUE SCORE from EIKON'!BV287)+('ISSUE SCORE from EIKON'!CK287*'WEIGHTED from Refinitive'!$B$10)+(4/5*'WEIGHTED from Refinitive'!$B$11*'ISSUE SCORE from EIKON'!CZ287)+(4/5*'ISSUE SCORE from EIKON'!DO287*'WEIGHTED from Refinitive'!$B$14)+('WEIGHTED from Refinitive'!$B$15*'ISSUE SCORE from EIKON'!ED287)+('ISSUE SCORE from EIKON'!ES287*'WEIGHTED from Refinitive'!$B$16)</f>
        <v>55.224026639344217</v>
      </c>
      <c r="J54" s="1">
        <f>('WEIGHTED from Refinitive'!$B$3*'ISSUE SCORE from EIKON'!O287)+(2/3*'ISSUE SCORE from EIKON'!AD287*'WEIGHTED from Refinitive'!$B$4)+(3/5*'WEIGHTED from Refinitive'!$B$5*'ISSUE SCORE from EIKON'!AS287)+('ISSUE SCORE from EIKON'!BH287*'WEIGHTED from Refinitive'!$B$8)+('WEIGHTED from Refinitive'!$B$9*'ISSUE SCORE from EIKON'!BW287)+('ISSUE SCORE from EIKON'!CL287*'WEIGHTED from Refinitive'!$B$10)+(4/5*'WEIGHTED from Refinitive'!$B$11*'ISSUE SCORE from EIKON'!DA287)+(4/5*'ISSUE SCORE from EIKON'!DP287*'WEIGHTED from Refinitive'!$B$14)+('WEIGHTED from Refinitive'!$B$15*'ISSUE SCORE from EIKON'!EE287)+('ISSUE SCORE from EIKON'!ET287*'WEIGHTED from Refinitive'!$B$16)</f>
        <v>56.105364903779687</v>
      </c>
      <c r="K54" s="1">
        <f>('WEIGHTED from Refinitive'!$B$3*'ISSUE SCORE from EIKON'!P287)+(2/3*'ISSUE SCORE from EIKON'!AE287*'WEIGHTED from Refinitive'!$B$4)+(3/5*'WEIGHTED from Refinitive'!$B$5*'ISSUE SCORE from EIKON'!AT287)+('ISSUE SCORE from EIKON'!BI287*'WEIGHTED from Refinitive'!$B$8)+('WEIGHTED from Refinitive'!$B$9*'ISSUE SCORE from EIKON'!BX287)+('ISSUE SCORE from EIKON'!CM287*'WEIGHTED from Refinitive'!$B$10)+(4/5*'WEIGHTED from Refinitive'!$B$11*'ISSUE SCORE from EIKON'!DB287)+(4/5*'ISSUE SCORE from EIKON'!DQ287*'WEIGHTED from Refinitive'!$B$14)+('WEIGHTED from Refinitive'!$B$15*'ISSUE SCORE from EIKON'!EF287)+('ISSUE SCORE from EIKON'!EU287*'WEIGHTED from Refinitive'!$B$16)</f>
        <v>57.498051095529348</v>
      </c>
      <c r="L54" s="1">
        <f>('WEIGHTED from Refinitive'!$B$3*'ISSUE SCORE from EIKON'!Q287)+(2/3*'ISSUE SCORE from EIKON'!AF287*'WEIGHTED from Refinitive'!$B$4)+(3/5*'WEIGHTED from Refinitive'!$B$5*'ISSUE SCORE from EIKON'!AU287)+('ISSUE SCORE from EIKON'!BJ287*'WEIGHTED from Refinitive'!$B$8)+('WEIGHTED from Refinitive'!$B$9*'ISSUE SCORE from EIKON'!BY287)+('ISSUE SCORE from EIKON'!CN287*'WEIGHTED from Refinitive'!$B$10)+(4/5*'WEIGHTED from Refinitive'!$B$11*'ISSUE SCORE from EIKON'!DC287)+(4/5*'ISSUE SCORE from EIKON'!DR287*'WEIGHTED from Refinitive'!$B$14)+('WEIGHTED from Refinitive'!$B$15*'ISSUE SCORE from EIKON'!EG287)+('ISSUE SCORE from EIKON'!EV287*'WEIGHTED from Refinitive'!$B$16)</f>
        <v>53.220572572397764</v>
      </c>
      <c r="M54" s="1">
        <f>('WEIGHTED from Refinitive'!$B$3*'ISSUE SCORE from EIKON'!R287)+(2/3*'ISSUE SCORE from EIKON'!AG287*'WEIGHTED from Refinitive'!$B$4)+(3/5*'WEIGHTED from Refinitive'!$B$5*'ISSUE SCORE from EIKON'!AV287)+('ISSUE SCORE from EIKON'!BK287*'WEIGHTED from Refinitive'!$B$8)+('WEIGHTED from Refinitive'!$B$9*'ISSUE SCORE from EIKON'!BZ287)+('ISSUE SCORE from EIKON'!CO287*'WEIGHTED from Refinitive'!$B$10)+(4/5*'WEIGHTED from Refinitive'!$B$11*'ISSUE SCORE from EIKON'!DD287)+(4/5*'ISSUE SCORE from EIKON'!DS287*'WEIGHTED from Refinitive'!$B$14)+('WEIGHTED from Refinitive'!$B$15*'ISSUE SCORE from EIKON'!EH287)+('ISSUE SCORE from EIKON'!EW287*'WEIGHTED from Refinitive'!$B$16)</f>
        <v>55.37944827172165</v>
      </c>
      <c r="N54" s="1">
        <f>('WEIGHTED from Refinitive'!$B$3*'ISSUE SCORE from EIKON'!S287)+(2/3*'ISSUE SCORE from EIKON'!AH287*'WEIGHTED from Refinitive'!$B$4)+(3/5*'WEIGHTED from Refinitive'!$B$5*'ISSUE SCORE from EIKON'!AW287)+('ISSUE SCORE from EIKON'!BL287*'WEIGHTED from Refinitive'!$B$8)+('WEIGHTED from Refinitive'!$B$9*'ISSUE SCORE from EIKON'!CA287)+('ISSUE SCORE from EIKON'!CP287*'WEIGHTED from Refinitive'!$B$10)+(4/5*'WEIGHTED from Refinitive'!$B$11*'ISSUE SCORE from EIKON'!DE287)+(4/5*'ISSUE SCORE from EIKON'!DT287*'WEIGHTED from Refinitive'!$B$14)+('WEIGHTED from Refinitive'!$B$15*'ISSUE SCORE from EIKON'!EI287)+('ISSUE SCORE from EIKON'!EX287*'WEIGHTED from Refinitive'!$B$16)</f>
        <v>59.802323232323211</v>
      </c>
      <c r="O54" s="1">
        <f>('WEIGHTED from Refinitive'!$B$3*'ISSUE SCORE from EIKON'!T287)+(2/3*'ISSUE SCORE from EIKON'!AI287*'WEIGHTED from Refinitive'!$B$4)+(3/5*'WEIGHTED from Refinitive'!$B$5*'ISSUE SCORE from EIKON'!AX287)+('ISSUE SCORE from EIKON'!BM287*'WEIGHTED from Refinitive'!$B$8)+('WEIGHTED from Refinitive'!$B$9*'ISSUE SCORE from EIKON'!CB287)+('ISSUE SCORE from EIKON'!CQ287*'WEIGHTED from Refinitive'!$B$10)+(4/5*'WEIGHTED from Refinitive'!$B$11*'ISSUE SCORE from EIKON'!DF287)+(4/5*'ISSUE SCORE from EIKON'!DU287*'WEIGHTED from Refinitive'!$B$14)+('WEIGHTED from Refinitive'!$B$15*'ISSUE SCORE from EIKON'!EJ287)+('ISSUE SCORE from EIKON'!EY287*'WEIGHTED from Refinitive'!$B$16)</f>
        <v>62.029335665234917</v>
      </c>
      <c r="P54" s="1">
        <f>('WEIGHTED from Refinitive'!$B$3*'ISSUE SCORE from EIKON'!U287)+(2/3*'ISSUE SCORE from EIKON'!AJ287*'WEIGHTED from Refinitive'!$B$4)+(3/5*'WEIGHTED from Refinitive'!$B$5*'ISSUE SCORE from EIKON'!AY287)+('ISSUE SCORE from EIKON'!BN287*'WEIGHTED from Refinitive'!$B$8)+('WEIGHTED from Refinitive'!$B$9*'ISSUE SCORE from EIKON'!CC287)+('ISSUE SCORE from EIKON'!CR287*'WEIGHTED from Refinitive'!$B$10)+(4/5*'WEIGHTED from Refinitive'!$B$11*'ISSUE SCORE from EIKON'!DG287)+(4/5*'ISSUE SCORE from EIKON'!DV287*'WEIGHTED from Refinitive'!$B$14)+('WEIGHTED from Refinitive'!$B$15*'ISSUE SCORE from EIKON'!EK287)+('ISSUE SCORE from EIKON'!EZ287*'WEIGHTED from Refinitive'!$B$16)</f>
        <v>54.938097928436889</v>
      </c>
    </row>
    <row r="55" spans="1:16" ht="15">
      <c r="A55" s="1" t="s">
        <v>644</v>
      </c>
      <c r="B55" s="1">
        <f>('WEIGHTED from Refinitive'!$B$3*'ISSUE SCORE from EIKON'!G288)+(2/3*'ISSUE SCORE from EIKON'!V288*'WEIGHTED from Refinitive'!$B$4)+(3/5*'WEIGHTED from Refinitive'!$B$5*'ISSUE SCORE from EIKON'!AK288)+('ISSUE SCORE from EIKON'!AZ288*'WEIGHTED from Refinitive'!$B$8)+('WEIGHTED from Refinitive'!$B$9*'ISSUE SCORE from EIKON'!BO288)+('ISSUE SCORE from EIKON'!CD288*'WEIGHTED from Refinitive'!$B$10)+(4/5*'WEIGHTED from Refinitive'!$B$11*'ISSUE SCORE from EIKON'!CS288)+(4/5*'ISSUE SCORE from EIKON'!DH288*'WEIGHTED from Refinitive'!$B$14)+('WEIGHTED from Refinitive'!$B$15*'ISSUE SCORE from EIKON'!DW288)+('ISSUE SCORE from EIKON'!EL288*'WEIGHTED from Refinitive'!$B$16)</f>
        <v>76.907898767465696</v>
      </c>
      <c r="C55" s="1">
        <f>('WEIGHTED from Refinitive'!$B$3*'ISSUE SCORE from EIKON'!H288)+(2/3*'ISSUE SCORE from EIKON'!W288*'WEIGHTED from Refinitive'!$B$4)+(3/5*'WEIGHTED from Refinitive'!$B$5*'ISSUE SCORE from EIKON'!AL288)+('ISSUE SCORE from EIKON'!BA288*'WEIGHTED from Refinitive'!$B$8)+('WEIGHTED from Refinitive'!$B$9*'ISSUE SCORE from EIKON'!BP288)+('ISSUE SCORE from EIKON'!CE288*'WEIGHTED from Refinitive'!$B$10)+(4/5*'WEIGHTED from Refinitive'!$B$11*'ISSUE SCORE from EIKON'!CT288)+(4/5*'ISSUE SCORE from EIKON'!DI288*'WEIGHTED from Refinitive'!$B$14)+('WEIGHTED from Refinitive'!$B$15*'ISSUE SCORE from EIKON'!DX288)+('ISSUE SCORE from EIKON'!EM288*'WEIGHTED from Refinitive'!$B$16)</f>
        <v>71.644037758096687</v>
      </c>
      <c r="D55" s="1">
        <f>('WEIGHTED from Refinitive'!$B$3*'ISSUE SCORE from EIKON'!I288)+(2/3*'ISSUE SCORE from EIKON'!X288*'WEIGHTED from Refinitive'!$B$4)+(3/5*'WEIGHTED from Refinitive'!$B$5*'ISSUE SCORE from EIKON'!AM288)+('ISSUE SCORE from EIKON'!BB288*'WEIGHTED from Refinitive'!$B$8)+('WEIGHTED from Refinitive'!$B$9*'ISSUE SCORE from EIKON'!BQ288)+('ISSUE SCORE from EIKON'!CF288*'WEIGHTED from Refinitive'!$B$10)+(4/5*'WEIGHTED from Refinitive'!$B$11*'ISSUE SCORE from EIKON'!CU288)+(4/5*'ISSUE SCORE from EIKON'!DJ288*'WEIGHTED from Refinitive'!$B$14)+('WEIGHTED from Refinitive'!$B$15*'ISSUE SCORE from EIKON'!DY288)+('ISSUE SCORE from EIKON'!EN288*'WEIGHTED from Refinitive'!$B$16)</f>
        <v>70.459949694502995</v>
      </c>
      <c r="E55" s="1">
        <f>('WEIGHTED from Refinitive'!$B$3*'ISSUE SCORE from EIKON'!J288)+(2/3*'ISSUE SCORE from EIKON'!Y288*'WEIGHTED from Refinitive'!$B$4)+(3/5*'WEIGHTED from Refinitive'!$B$5*'ISSUE SCORE from EIKON'!AN288)+('ISSUE SCORE from EIKON'!BC288*'WEIGHTED from Refinitive'!$B$8)+('WEIGHTED from Refinitive'!$B$9*'ISSUE SCORE from EIKON'!BR288)+('ISSUE SCORE from EIKON'!CG288*'WEIGHTED from Refinitive'!$B$10)+(4/5*'WEIGHTED from Refinitive'!$B$11*'ISSUE SCORE from EIKON'!CV288)+(4/5*'ISSUE SCORE from EIKON'!DK288*'WEIGHTED from Refinitive'!$B$14)+('WEIGHTED from Refinitive'!$B$15*'ISSUE SCORE from EIKON'!DZ288)+('ISSUE SCORE from EIKON'!EO288*'WEIGHTED from Refinitive'!$B$16)</f>
        <v>72.7361042178036</v>
      </c>
      <c r="F55" s="1">
        <f>('WEIGHTED from Refinitive'!$B$3*'ISSUE SCORE from EIKON'!K288)+(2/3*'ISSUE SCORE from EIKON'!Z288*'WEIGHTED from Refinitive'!$B$4)+(3/5*'WEIGHTED from Refinitive'!$B$5*'ISSUE SCORE from EIKON'!AO288)+('ISSUE SCORE from EIKON'!BD288*'WEIGHTED from Refinitive'!$B$8)+('WEIGHTED from Refinitive'!$B$9*'ISSUE SCORE from EIKON'!BS288)+('ISSUE SCORE from EIKON'!CH288*'WEIGHTED from Refinitive'!$B$10)+(4/5*'WEIGHTED from Refinitive'!$B$11*'ISSUE SCORE from EIKON'!CW288)+(4/5*'ISSUE SCORE from EIKON'!DL288*'WEIGHTED from Refinitive'!$B$14)+('WEIGHTED from Refinitive'!$B$15*'ISSUE SCORE from EIKON'!EA288)+('ISSUE SCORE from EIKON'!EP288*'WEIGHTED from Refinitive'!$B$16)</f>
        <v>74.778967945634605</v>
      </c>
      <c r="G55" s="1">
        <f>('WEIGHTED from Refinitive'!$B$3*'ISSUE SCORE from EIKON'!L288)+(2/3*'ISSUE SCORE from EIKON'!AA288*'WEIGHTED from Refinitive'!$B$4)+(3/5*'WEIGHTED from Refinitive'!$B$5*'ISSUE SCORE from EIKON'!AP288)+('ISSUE SCORE from EIKON'!BE288*'WEIGHTED from Refinitive'!$B$8)+('WEIGHTED from Refinitive'!$B$9*'ISSUE SCORE from EIKON'!BT288)+('ISSUE SCORE from EIKON'!CI288*'WEIGHTED from Refinitive'!$B$10)+(4/5*'WEIGHTED from Refinitive'!$B$11*'ISSUE SCORE from EIKON'!CX288)+(4/5*'ISSUE SCORE from EIKON'!DM288*'WEIGHTED from Refinitive'!$B$14)+('WEIGHTED from Refinitive'!$B$15*'ISSUE SCORE from EIKON'!EB288)+('ISSUE SCORE from EIKON'!EQ288*'WEIGHTED from Refinitive'!$B$16)</f>
        <v>70.70015675157515</v>
      </c>
      <c r="H55" s="1">
        <f>('WEIGHTED from Refinitive'!$B$3*'ISSUE SCORE from EIKON'!M288)+(2/3*'ISSUE SCORE from EIKON'!AB288*'WEIGHTED from Refinitive'!$B$4)+(3/5*'WEIGHTED from Refinitive'!$B$5*'ISSUE SCORE from EIKON'!AQ288)+('ISSUE SCORE from EIKON'!BF288*'WEIGHTED from Refinitive'!$B$8)+('WEIGHTED from Refinitive'!$B$9*'ISSUE SCORE from EIKON'!BU288)+('ISSUE SCORE from EIKON'!CJ288*'WEIGHTED from Refinitive'!$B$10)+(4/5*'WEIGHTED from Refinitive'!$B$11*'ISSUE SCORE from EIKON'!CY288)+(4/5*'ISSUE SCORE from EIKON'!DN288*'WEIGHTED from Refinitive'!$B$14)+('WEIGHTED from Refinitive'!$B$15*'ISSUE SCORE from EIKON'!EC288)+('ISSUE SCORE from EIKON'!ER288*'WEIGHTED from Refinitive'!$B$16)</f>
        <v>69.395819254576736</v>
      </c>
      <c r="I55" s="1">
        <f>('WEIGHTED from Refinitive'!$B$3*'ISSUE SCORE from EIKON'!N288)+(2/3*'ISSUE SCORE from EIKON'!AC288*'WEIGHTED from Refinitive'!$B$4)+(3/5*'WEIGHTED from Refinitive'!$B$5*'ISSUE SCORE from EIKON'!AR288)+('ISSUE SCORE from EIKON'!BG288*'WEIGHTED from Refinitive'!$B$8)+('WEIGHTED from Refinitive'!$B$9*'ISSUE SCORE from EIKON'!BV288)+('ISSUE SCORE from EIKON'!CK288*'WEIGHTED from Refinitive'!$B$10)+(4/5*'WEIGHTED from Refinitive'!$B$11*'ISSUE SCORE from EIKON'!CZ288)+(4/5*'ISSUE SCORE from EIKON'!DO288*'WEIGHTED from Refinitive'!$B$14)+('WEIGHTED from Refinitive'!$B$15*'ISSUE SCORE from EIKON'!ED288)+('ISSUE SCORE from EIKON'!ES288*'WEIGHTED from Refinitive'!$B$16)</f>
        <v>72.551600484658849</v>
      </c>
      <c r="J55" s="1">
        <f>('WEIGHTED from Refinitive'!$B$3*'ISSUE SCORE from EIKON'!O288)+(2/3*'ISSUE SCORE from EIKON'!AD288*'WEIGHTED from Refinitive'!$B$4)+(3/5*'WEIGHTED from Refinitive'!$B$5*'ISSUE SCORE from EIKON'!AS288)+('ISSUE SCORE from EIKON'!BH288*'WEIGHTED from Refinitive'!$B$8)+('WEIGHTED from Refinitive'!$B$9*'ISSUE SCORE from EIKON'!BW288)+('ISSUE SCORE from EIKON'!CL288*'WEIGHTED from Refinitive'!$B$10)+(4/5*'WEIGHTED from Refinitive'!$B$11*'ISSUE SCORE from EIKON'!DA288)+(4/5*'ISSUE SCORE from EIKON'!DP288*'WEIGHTED from Refinitive'!$B$14)+('WEIGHTED from Refinitive'!$B$15*'ISSUE SCORE from EIKON'!EE288)+('ISSUE SCORE from EIKON'!ET288*'WEIGHTED from Refinitive'!$B$16)</f>
        <v>71.12427909422874</v>
      </c>
      <c r="K55" s="1">
        <f>('WEIGHTED from Refinitive'!$B$3*'ISSUE SCORE from EIKON'!P288)+(2/3*'ISSUE SCORE from EIKON'!AE288*'WEIGHTED from Refinitive'!$B$4)+(3/5*'WEIGHTED from Refinitive'!$B$5*'ISSUE SCORE from EIKON'!AT288)+('ISSUE SCORE from EIKON'!BI288*'WEIGHTED from Refinitive'!$B$8)+('WEIGHTED from Refinitive'!$B$9*'ISSUE SCORE from EIKON'!BX288)+('ISSUE SCORE from EIKON'!CM288*'WEIGHTED from Refinitive'!$B$10)+(4/5*'WEIGHTED from Refinitive'!$B$11*'ISSUE SCORE from EIKON'!DB288)+(4/5*'ISSUE SCORE from EIKON'!DQ288*'WEIGHTED from Refinitive'!$B$14)+('WEIGHTED from Refinitive'!$B$15*'ISSUE SCORE from EIKON'!EF288)+('ISSUE SCORE from EIKON'!EU288*'WEIGHTED from Refinitive'!$B$16)</f>
        <v>73.871804850446864</v>
      </c>
      <c r="L55" s="1">
        <f>('WEIGHTED from Refinitive'!$B$3*'ISSUE SCORE from EIKON'!Q288)+(2/3*'ISSUE SCORE from EIKON'!AF288*'WEIGHTED from Refinitive'!$B$4)+(3/5*'WEIGHTED from Refinitive'!$B$5*'ISSUE SCORE from EIKON'!AU288)+('ISSUE SCORE from EIKON'!BJ288*'WEIGHTED from Refinitive'!$B$8)+('WEIGHTED from Refinitive'!$B$9*'ISSUE SCORE from EIKON'!BY288)+('ISSUE SCORE from EIKON'!CN288*'WEIGHTED from Refinitive'!$B$10)+(4/5*'WEIGHTED from Refinitive'!$B$11*'ISSUE SCORE from EIKON'!DC288)+(4/5*'ISSUE SCORE from EIKON'!DR288*'WEIGHTED from Refinitive'!$B$14)+('WEIGHTED from Refinitive'!$B$15*'ISSUE SCORE from EIKON'!EG288)+('ISSUE SCORE from EIKON'!EV288*'WEIGHTED from Refinitive'!$B$16)</f>
        <v>67.886998927228206</v>
      </c>
      <c r="M55" s="1">
        <f>('WEIGHTED from Refinitive'!$B$3*'ISSUE SCORE from EIKON'!R288)+(2/3*'ISSUE SCORE from EIKON'!AG288*'WEIGHTED from Refinitive'!$B$4)+(3/5*'WEIGHTED from Refinitive'!$B$5*'ISSUE SCORE from EIKON'!AV288)+('ISSUE SCORE from EIKON'!BK288*'WEIGHTED from Refinitive'!$B$8)+('WEIGHTED from Refinitive'!$B$9*'ISSUE SCORE from EIKON'!BZ288)+('ISSUE SCORE from EIKON'!CO288*'WEIGHTED from Refinitive'!$B$10)+(4/5*'WEIGHTED from Refinitive'!$B$11*'ISSUE SCORE from EIKON'!DD288)+(4/5*'ISSUE SCORE from EIKON'!DS288*'WEIGHTED from Refinitive'!$B$14)+('WEIGHTED from Refinitive'!$B$15*'ISSUE SCORE from EIKON'!EH288)+('ISSUE SCORE from EIKON'!EW288*'WEIGHTED from Refinitive'!$B$16)</f>
        <v>62.474222517661119</v>
      </c>
      <c r="N55" s="1">
        <f>('WEIGHTED from Refinitive'!$B$3*'ISSUE SCORE from EIKON'!S288)+(2/3*'ISSUE SCORE from EIKON'!AH288*'WEIGHTED from Refinitive'!$B$4)+(3/5*'WEIGHTED from Refinitive'!$B$5*'ISSUE SCORE from EIKON'!AW288)+('ISSUE SCORE from EIKON'!BL288*'WEIGHTED from Refinitive'!$B$8)+('WEIGHTED from Refinitive'!$B$9*'ISSUE SCORE from EIKON'!CA288)+('ISSUE SCORE from EIKON'!CP288*'WEIGHTED from Refinitive'!$B$10)+(4/5*'WEIGHTED from Refinitive'!$B$11*'ISSUE SCORE from EIKON'!DE288)+(4/5*'ISSUE SCORE from EIKON'!DT288*'WEIGHTED from Refinitive'!$B$14)+('WEIGHTED from Refinitive'!$B$15*'ISSUE SCORE from EIKON'!EI288)+('ISSUE SCORE from EIKON'!EX288*'WEIGHTED from Refinitive'!$B$16)</f>
        <v>63.44775252525249</v>
      </c>
      <c r="O55" s="1">
        <f>('WEIGHTED from Refinitive'!$B$3*'ISSUE SCORE from EIKON'!T288)+(2/3*'ISSUE SCORE from EIKON'!AI288*'WEIGHTED from Refinitive'!$B$4)+(3/5*'WEIGHTED from Refinitive'!$B$5*'ISSUE SCORE from EIKON'!AX288)+('ISSUE SCORE from EIKON'!BM288*'WEIGHTED from Refinitive'!$B$8)+('WEIGHTED from Refinitive'!$B$9*'ISSUE SCORE from EIKON'!CB288)+('ISSUE SCORE from EIKON'!CQ288*'WEIGHTED from Refinitive'!$B$10)+(4/5*'WEIGHTED from Refinitive'!$B$11*'ISSUE SCORE from EIKON'!DF288)+(4/5*'ISSUE SCORE from EIKON'!DU288*'WEIGHTED from Refinitive'!$B$14)+('WEIGHTED from Refinitive'!$B$15*'ISSUE SCORE from EIKON'!EJ288)+('ISSUE SCORE from EIKON'!EY288*'WEIGHTED from Refinitive'!$B$16)</f>
        <v>61.665905207179819</v>
      </c>
      <c r="P55" s="1">
        <f>('WEIGHTED from Refinitive'!$B$3*'ISSUE SCORE from EIKON'!U288)+(2/3*'ISSUE SCORE from EIKON'!AJ288*'WEIGHTED from Refinitive'!$B$4)+(3/5*'WEIGHTED from Refinitive'!$B$5*'ISSUE SCORE from EIKON'!AY288)+('ISSUE SCORE from EIKON'!BN288*'WEIGHTED from Refinitive'!$B$8)+('WEIGHTED from Refinitive'!$B$9*'ISSUE SCORE from EIKON'!CC288)+('ISSUE SCORE from EIKON'!CR288*'WEIGHTED from Refinitive'!$B$10)+(4/5*'WEIGHTED from Refinitive'!$B$11*'ISSUE SCORE from EIKON'!DG288)+(4/5*'ISSUE SCORE from EIKON'!DV288*'WEIGHTED from Refinitive'!$B$14)+('WEIGHTED from Refinitive'!$B$15*'ISSUE SCORE from EIKON'!EK288)+('ISSUE SCORE from EIKON'!EZ288*'WEIGHTED from Refinitive'!$B$16)</f>
        <v>0</v>
      </c>
    </row>
  </sheetData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46b90c62-d2c5-48ff-8806-7250c3d20351}">
  <sheetPr codeName="Sheet9"/>
  <dimension ref="A1:P75"/>
  <sheetViews>
    <sheetView workbookViewId="0" topLeftCell="A1">
      <selection pane="topLeft" activeCell="A1" sqref="A1:XFD1"/>
    </sheetView>
  </sheetViews>
  <sheetFormatPr defaultColWidth="11.5042857142857" defaultRowHeight="15"/>
  <cols>
    <col min="1" max="1" width="27.2857142857143" style="1" bestFit="1" customWidth="1"/>
    <col min="2" max="16384" width="11.5714285714286" style="1" customWidth="1"/>
  </cols>
  <sheetData>
    <row r="1" spans="1:16" ht="15">
      <c r="A1" s="20" t="s">
        <v>1000</v>
      </c>
      <c r="B1" s="20">
        <v>0</v>
      </c>
      <c r="C1" s="20">
        <f t="shared" si="0" ref="C1:P1">B1-1</f>
        <v>-1</v>
      </c>
      <c r="D1" s="20">
        <f t="shared" si="0"/>
        <v>-2</v>
      </c>
      <c r="E1" s="20">
        <f t="shared" si="0"/>
        <v>-3</v>
      </c>
      <c r="F1" s="20">
        <f t="shared" si="0"/>
        <v>-4</v>
      </c>
      <c r="G1" s="20">
        <f t="shared" si="0"/>
        <v>-5</v>
      </c>
      <c r="H1" s="20">
        <f t="shared" si="0"/>
        <v>-6</v>
      </c>
      <c r="I1" s="20">
        <f t="shared" si="0"/>
        <v>-7</v>
      </c>
      <c r="J1" s="20">
        <f t="shared" si="0"/>
        <v>-8</v>
      </c>
      <c r="K1" s="20">
        <f t="shared" si="0"/>
        <v>-9</v>
      </c>
      <c r="L1" s="20">
        <f t="shared" si="0"/>
        <v>-10</v>
      </c>
      <c r="M1" s="20">
        <f t="shared" si="0"/>
        <v>-11</v>
      </c>
      <c r="N1" s="20">
        <f t="shared" si="0"/>
        <v>-12</v>
      </c>
      <c r="O1" s="20">
        <f t="shared" si="0"/>
        <v>-13</v>
      </c>
      <c r="P1" s="20">
        <f t="shared" si="0"/>
        <v>-14</v>
      </c>
    </row>
    <row r="2" spans="1:16" ht="15">
      <c r="A2" s="1" t="s">
        <v>575</v>
      </c>
      <c r="B2" s="1">
        <f>(1/3*'WEIGHTED from Refinitive'!$B$4*'ISSUE SCORE from EIKON'!V309)+(2/5*'WEIGHTED from Refinitive'!$B$11*'ISSUE SCORE from EIKON'!CS309)+(1/5*'ISSUE SCORE from EIKON'!DH309*'WEIGHTED from Refinitive'!$B$14)+('WEIGHTED from Refinitive'!$B$15*'ISSUE SCORE from EIKON'!DW309)+(1/3*'ISSUE SCORE from EIKON'!EL309*'WEIGHTED from Refinitive'!$B$16)</f>
        <v>14.157899732283603</v>
      </c>
      <c r="C2" s="1">
        <f>(1/3*'WEIGHTED from Refinitive'!$B$4*'ISSUE SCORE from EIKON'!W309)+(2/5*'WEIGHTED from Refinitive'!$B$11*'ISSUE SCORE from EIKON'!CT309)+(1/5*'ISSUE SCORE from EIKON'!DI309*'WEIGHTED from Refinitive'!$B$14)+('WEIGHTED from Refinitive'!$B$15*'ISSUE SCORE from EIKON'!DX309)+(1/3*'ISSUE SCORE from EIKON'!EM309*'WEIGHTED from Refinitive'!$B$16)</f>
        <v>14.034415447989327</v>
      </c>
      <c r="D2" s="1">
        <f>(1/3*'WEIGHTED from Refinitive'!$B$4*'ISSUE SCORE from EIKON'!X309)+(2/5*'WEIGHTED from Refinitive'!$B$11*'ISSUE SCORE from EIKON'!CU309)+(1/5*'ISSUE SCORE from EIKON'!DJ309*'WEIGHTED from Refinitive'!$B$14)+('WEIGHTED from Refinitive'!$B$15*'ISSUE SCORE from EIKON'!DY309)+(1/3*'ISSUE SCORE from EIKON'!EN309*'WEIGHTED from Refinitive'!$B$16)</f>
        <v>13.628415025130547</v>
      </c>
      <c r="E2" s="1">
        <f>(1/3*'WEIGHTED from Refinitive'!$B$4*'ISSUE SCORE from EIKON'!Y309)+(2/5*'WEIGHTED from Refinitive'!$B$11*'ISSUE SCORE from EIKON'!CV309)+(1/5*'ISSUE SCORE from EIKON'!DK309*'WEIGHTED from Refinitive'!$B$14)+('WEIGHTED from Refinitive'!$B$15*'ISSUE SCORE from EIKON'!DZ309)+(1/3*'ISSUE SCORE from EIKON'!EO309*'WEIGHTED from Refinitive'!$B$16)</f>
        <v>14.244332394968456</v>
      </c>
      <c r="F2" s="1">
        <f>(1/3*'WEIGHTED from Refinitive'!$B$4*'ISSUE SCORE from EIKON'!Z309)+(2/5*'WEIGHTED from Refinitive'!$B$11*'ISSUE SCORE from EIKON'!CW309)+(1/5*'ISSUE SCORE from EIKON'!DL309*'WEIGHTED from Refinitive'!$B$14)+('WEIGHTED from Refinitive'!$B$15*'ISSUE SCORE from EIKON'!EA309)+(1/3*'ISSUE SCORE from EIKON'!EP309*'WEIGHTED from Refinitive'!$B$16)</f>
        <v>12.549053285895388</v>
      </c>
      <c r="G2" s="1">
        <f>(1/3*'WEIGHTED from Refinitive'!$B$4*'ISSUE SCORE from EIKON'!AA309)+(2/5*'WEIGHTED from Refinitive'!$B$11*'ISSUE SCORE from EIKON'!CX309)+(1/5*'ISSUE SCORE from EIKON'!DM309*'WEIGHTED from Refinitive'!$B$14)+('WEIGHTED from Refinitive'!$B$15*'ISSUE SCORE from EIKON'!EB309)+(1/3*'ISSUE SCORE from EIKON'!EQ309*'WEIGHTED from Refinitive'!$B$16)</f>
        <v>12.869452887537987</v>
      </c>
      <c r="H2" s="1">
        <f>(1/3*'WEIGHTED from Refinitive'!$B$4*'ISSUE SCORE from EIKON'!AB309)+(2/5*'WEIGHTED from Refinitive'!$B$11*'ISSUE SCORE from EIKON'!CY309)+(1/5*'ISSUE SCORE from EIKON'!DN309*'WEIGHTED from Refinitive'!$B$14)+('WEIGHTED from Refinitive'!$B$15*'ISSUE SCORE from EIKON'!EC309)+(1/3*'ISSUE SCORE from EIKON'!ER309*'WEIGHTED from Refinitive'!$B$16)</f>
        <v>10.748659763777757</v>
      </c>
      <c r="I2" s="1">
        <f>(1/3*'WEIGHTED from Refinitive'!$B$4*'ISSUE SCORE from EIKON'!AC309)+(2/5*'WEIGHTED from Refinitive'!$B$11*'ISSUE SCORE from EIKON'!CZ309)+(1/5*'ISSUE SCORE from EIKON'!DO309*'WEIGHTED from Refinitive'!$B$14)+('WEIGHTED from Refinitive'!$B$15*'ISSUE SCORE from EIKON'!ED309)+(1/3*'ISSUE SCORE from EIKON'!ES309*'WEIGHTED from Refinitive'!$B$16)</f>
        <v>10.226155844851595</v>
      </c>
      <c r="J2" s="1">
        <f>(1/3*'WEIGHTED from Refinitive'!$B$4*'ISSUE SCORE from EIKON'!AD309)+(2/5*'WEIGHTED from Refinitive'!$B$11*'ISSUE SCORE from EIKON'!DA309)+(1/5*'ISSUE SCORE from EIKON'!DP309*'WEIGHTED from Refinitive'!$B$14)+('WEIGHTED from Refinitive'!$B$15*'ISSUE SCORE from EIKON'!EE309)+(1/3*'ISSUE SCORE from EIKON'!ET309*'WEIGHTED from Refinitive'!$B$16)</f>
        <v>10.963417004048578</v>
      </c>
      <c r="K2" s="1">
        <f>(1/3*'WEIGHTED from Refinitive'!$B$4*'ISSUE SCORE from EIKON'!AE309)+(2/5*'WEIGHTED from Refinitive'!$B$11*'ISSUE SCORE from EIKON'!DB309)+(1/5*'ISSUE SCORE from EIKON'!DQ309*'WEIGHTED from Refinitive'!$B$14)+('WEIGHTED from Refinitive'!$B$15*'ISSUE SCORE from EIKON'!EF309)+(1/3*'ISSUE SCORE from EIKON'!EU309*'WEIGHTED from Refinitive'!$B$16)</f>
        <v>11.78918133285074</v>
      </c>
      <c r="L2" s="1">
        <f>(1/3*'WEIGHTED from Refinitive'!$B$4*'ISSUE SCORE from EIKON'!AF309)+(2/5*'WEIGHTED from Refinitive'!$B$11*'ISSUE SCORE from EIKON'!DC309)+(1/5*'ISSUE SCORE from EIKON'!DR309*'WEIGHTED from Refinitive'!$B$14)+('WEIGHTED from Refinitive'!$B$15*'ISSUE SCORE from EIKON'!EG309)+(1/3*'ISSUE SCORE from EIKON'!EV309*'WEIGHTED from Refinitive'!$B$16)</f>
        <v>13.38339605073355</v>
      </c>
      <c r="M2" s="1">
        <f>(1/3*'WEIGHTED from Refinitive'!$B$4*'ISSUE SCORE from EIKON'!AG309)+(2/5*'WEIGHTED from Refinitive'!$B$11*'ISSUE SCORE from EIKON'!DD309)+(1/5*'ISSUE SCORE from EIKON'!DS309*'WEIGHTED from Refinitive'!$B$14)+('WEIGHTED from Refinitive'!$B$15*'ISSUE SCORE from EIKON'!EH309)+(1/3*'ISSUE SCORE from EIKON'!EW309*'WEIGHTED from Refinitive'!$B$16)</f>
        <v>12.050331065404961</v>
      </c>
      <c r="N2" s="1">
        <f>(1/3*'WEIGHTED from Refinitive'!$B$4*'ISSUE SCORE from EIKON'!AH309)+(2/5*'WEIGHTED from Refinitive'!$B$11*'ISSUE SCORE from EIKON'!DE309)+(1/5*'ISSUE SCORE from EIKON'!DT309*'WEIGHTED from Refinitive'!$B$14)+('WEIGHTED from Refinitive'!$B$15*'ISSUE SCORE from EIKON'!EI309)+(1/3*'ISSUE SCORE from EIKON'!EX309*'WEIGHTED from Refinitive'!$B$16)</f>
        <v>9.8977428127428073</v>
      </c>
      <c r="O2" s="1">
        <f>(1/3*'WEIGHTED from Refinitive'!$B$4*'ISSUE SCORE from EIKON'!AI309)+(2/5*'WEIGHTED from Refinitive'!$B$11*'ISSUE SCORE from EIKON'!DF309)+(1/5*'ISSUE SCORE from EIKON'!DU309*'WEIGHTED from Refinitive'!$B$14)+('WEIGHTED from Refinitive'!$B$15*'ISSUE SCORE from EIKON'!EJ309)+(1/3*'ISSUE SCORE from EIKON'!EY309*'WEIGHTED from Refinitive'!$B$16)</f>
        <v>11.176249951363756</v>
      </c>
      <c r="P2" s="1">
        <f>(1/3*'WEIGHTED from Refinitive'!$B$4*'ISSUE SCORE from EIKON'!AJ309)+(2/5*'WEIGHTED from Refinitive'!$B$11*'ISSUE SCORE from EIKON'!DG309)+(1/5*'ISSUE SCORE from EIKON'!DV309*'WEIGHTED from Refinitive'!$B$14)+('WEIGHTED from Refinitive'!$B$15*'ISSUE SCORE from EIKON'!EK309)+(1/3*'ISSUE SCORE from EIKON'!EZ309*'WEIGHTED from Refinitive'!$B$16)</f>
        <v>0</v>
      </c>
    </row>
    <row r="3" spans="1:16" ht="15">
      <c r="A3" s="1" t="s">
        <v>536</v>
      </c>
      <c r="B3" s="1">
        <f>(1/3*'WEIGHTED from Refinitive'!$B$4*'ISSUE SCORE from EIKON'!V310)+(2/5*'WEIGHTED from Refinitive'!$B$11*'ISSUE SCORE from EIKON'!CS310)+(1/5*'ISSUE SCORE from EIKON'!DH310*'WEIGHTED from Refinitive'!$B$14)+('WEIGHTED from Refinitive'!$B$15*'ISSUE SCORE from EIKON'!DW310)+(1/3*'ISSUE SCORE from EIKON'!EL310*'WEIGHTED from Refinitive'!$B$16)</f>
        <v>10.473254544049684</v>
      </c>
      <c r="C3" s="1">
        <f>(1/3*'WEIGHTED from Refinitive'!$B$4*'ISSUE SCORE from EIKON'!W310)+(2/5*'WEIGHTED from Refinitive'!$B$11*'ISSUE SCORE from EIKON'!CT310)+(1/5*'ISSUE SCORE from EIKON'!DI310*'WEIGHTED from Refinitive'!$B$14)+('WEIGHTED from Refinitive'!$B$15*'ISSUE SCORE from EIKON'!DX310)+(1/3*'ISSUE SCORE from EIKON'!EM310*'WEIGHTED from Refinitive'!$B$16)</f>
        <v>11.505817879454902</v>
      </c>
      <c r="D3" s="1">
        <f>(1/3*'WEIGHTED from Refinitive'!$B$4*'ISSUE SCORE from EIKON'!X310)+(2/5*'WEIGHTED from Refinitive'!$B$11*'ISSUE SCORE from EIKON'!CU310)+(1/5*'ISSUE SCORE from EIKON'!DJ310*'WEIGHTED from Refinitive'!$B$14)+('WEIGHTED from Refinitive'!$B$15*'ISSUE SCORE from EIKON'!DY310)+(1/3*'ISSUE SCORE from EIKON'!EN310*'WEIGHTED from Refinitive'!$B$16)</f>
        <v>11.100186066670139</v>
      </c>
      <c r="E3" s="1">
        <f>(1/3*'WEIGHTED from Refinitive'!$B$4*'ISSUE SCORE from EIKON'!Y310)+(2/5*'WEIGHTED from Refinitive'!$B$11*'ISSUE SCORE from EIKON'!CV310)+(1/5*'ISSUE SCORE from EIKON'!DK310*'WEIGHTED from Refinitive'!$B$14)+('WEIGHTED from Refinitive'!$B$15*'ISSUE SCORE from EIKON'!DZ310)+(1/3*'ISSUE SCORE from EIKON'!EO310*'WEIGHTED from Refinitive'!$B$16)</f>
        <v>10.353559517540548</v>
      </c>
      <c r="F3" s="1">
        <f>(1/3*'WEIGHTED from Refinitive'!$B$4*'ISSUE SCORE from EIKON'!Z310)+(2/5*'WEIGHTED from Refinitive'!$B$11*'ISSUE SCORE from EIKON'!CW310)+(1/5*'ISSUE SCORE from EIKON'!DL310*'WEIGHTED from Refinitive'!$B$14)+('WEIGHTED from Refinitive'!$B$15*'ISSUE SCORE from EIKON'!EA310)+(1/3*'ISSUE SCORE from EIKON'!EP310*'WEIGHTED from Refinitive'!$B$16)</f>
        <v>12.072048464356151</v>
      </c>
      <c r="G3" s="1">
        <f>(1/3*'WEIGHTED from Refinitive'!$B$4*'ISSUE SCORE from EIKON'!AA310)+(2/5*'WEIGHTED from Refinitive'!$B$11*'ISSUE SCORE from EIKON'!CX310)+(1/5*'ISSUE SCORE from EIKON'!DM310*'WEIGHTED from Refinitive'!$B$14)+('WEIGHTED from Refinitive'!$B$15*'ISSUE SCORE from EIKON'!EB310)+(1/3*'ISSUE SCORE from EIKON'!EQ310*'WEIGHTED from Refinitive'!$B$16)</f>
        <v>12.703370482944944</v>
      </c>
      <c r="H3" s="1">
        <f>(1/3*'WEIGHTED from Refinitive'!$B$4*'ISSUE SCORE from EIKON'!AB310)+(2/5*'WEIGHTED from Refinitive'!$B$11*'ISSUE SCORE from EIKON'!CY310)+(1/5*'ISSUE SCORE from EIKON'!DN310*'WEIGHTED from Refinitive'!$B$14)+('WEIGHTED from Refinitive'!$B$15*'ISSUE SCORE from EIKON'!EC310)+(1/3*'ISSUE SCORE from EIKON'!ER310*'WEIGHTED from Refinitive'!$B$16)</f>
        <v>12.498253078209693</v>
      </c>
      <c r="I3" s="1">
        <f>(1/3*'WEIGHTED from Refinitive'!$B$4*'ISSUE SCORE from EIKON'!AC310)+(2/5*'WEIGHTED from Refinitive'!$B$11*'ISSUE SCORE from EIKON'!CZ310)+(1/5*'ISSUE SCORE from EIKON'!DO310*'WEIGHTED from Refinitive'!$B$14)+('WEIGHTED from Refinitive'!$B$15*'ISSUE SCORE from EIKON'!ED310)+(1/3*'ISSUE SCORE from EIKON'!ES310*'WEIGHTED from Refinitive'!$B$16)</f>
        <v>13.966149642707018</v>
      </c>
      <c r="J3" s="1">
        <f>(1/3*'WEIGHTED from Refinitive'!$B$4*'ISSUE SCORE from EIKON'!AD310)+(2/5*'WEIGHTED from Refinitive'!$B$11*'ISSUE SCORE from EIKON'!DA310)+(1/5*'ISSUE SCORE from EIKON'!DP310*'WEIGHTED from Refinitive'!$B$14)+('WEIGHTED from Refinitive'!$B$15*'ISSUE SCORE from EIKON'!EE310)+(1/3*'ISSUE SCORE from EIKON'!ET310*'WEIGHTED from Refinitive'!$B$16)</f>
        <v>13.001041064198953</v>
      </c>
      <c r="K3" s="1">
        <f>(1/3*'WEIGHTED from Refinitive'!$B$4*'ISSUE SCORE from EIKON'!AE310)+(2/5*'WEIGHTED from Refinitive'!$B$11*'ISSUE SCORE from EIKON'!DB310)+(1/5*'ISSUE SCORE from EIKON'!DQ310*'WEIGHTED from Refinitive'!$B$14)+('WEIGHTED from Refinitive'!$B$15*'ISSUE SCORE from EIKON'!EF310)+(1/3*'ISSUE SCORE from EIKON'!EU310*'WEIGHTED from Refinitive'!$B$16)</f>
        <v>14.122341075974285</v>
      </c>
      <c r="L3" s="1">
        <f>(1/3*'WEIGHTED from Refinitive'!$B$4*'ISSUE SCORE from EIKON'!AF310)+(2/5*'WEIGHTED from Refinitive'!$B$11*'ISSUE SCORE from EIKON'!DC310)+(1/5*'ISSUE SCORE from EIKON'!DR310*'WEIGHTED from Refinitive'!$B$14)+('WEIGHTED from Refinitive'!$B$15*'ISSUE SCORE from EIKON'!EG310)+(1/3*'ISSUE SCORE from EIKON'!EV310*'WEIGHTED from Refinitive'!$B$16)</f>
        <v>14.571602953795576</v>
      </c>
      <c r="M3" s="1">
        <f>(1/3*'WEIGHTED from Refinitive'!$B$4*'ISSUE SCORE from EIKON'!AG310)+(2/5*'WEIGHTED from Refinitive'!$B$11*'ISSUE SCORE from EIKON'!DD310)+(1/5*'ISSUE SCORE from EIKON'!DS310*'WEIGHTED from Refinitive'!$B$14)+('WEIGHTED from Refinitive'!$B$15*'ISSUE SCORE from EIKON'!EH310)+(1/3*'ISSUE SCORE from EIKON'!EW310*'WEIGHTED from Refinitive'!$B$16)</f>
        <v>10.735939821693899</v>
      </c>
      <c r="N3" s="1">
        <f>(1/3*'WEIGHTED from Refinitive'!$B$4*'ISSUE SCORE from EIKON'!AH310)+(2/5*'WEIGHTED from Refinitive'!$B$11*'ISSUE SCORE from EIKON'!DE310)+(1/5*'ISSUE SCORE from EIKON'!DT310*'WEIGHTED from Refinitive'!$B$14)+('WEIGHTED from Refinitive'!$B$15*'ISSUE SCORE from EIKON'!EI310)+(1/3*'ISSUE SCORE from EIKON'!EX310*'WEIGHTED from Refinitive'!$B$16)</f>
        <v>12.232188160676531</v>
      </c>
      <c r="O3" s="1">
        <f>(1/3*'WEIGHTED from Refinitive'!$B$4*'ISSUE SCORE from EIKON'!AI310)+(2/5*'WEIGHTED from Refinitive'!$B$11*'ISSUE SCORE from EIKON'!DF310)+(1/5*'ISSUE SCORE from EIKON'!DU310*'WEIGHTED from Refinitive'!$B$14)+('WEIGHTED from Refinitive'!$B$15*'ISSUE SCORE from EIKON'!EJ310)+(1/3*'ISSUE SCORE from EIKON'!EY310*'WEIGHTED from Refinitive'!$B$16)</f>
        <v>14.493126183670341</v>
      </c>
      <c r="P3" s="1">
        <f>(1/3*'WEIGHTED from Refinitive'!$B$4*'ISSUE SCORE from EIKON'!AJ310)+(2/5*'WEIGHTED from Refinitive'!$B$11*'ISSUE SCORE from EIKON'!DG310)+(1/5*'ISSUE SCORE from EIKON'!DV310*'WEIGHTED from Refinitive'!$B$14)+('WEIGHTED from Refinitive'!$B$15*'ISSUE SCORE from EIKON'!EK310)+(1/3*'ISSUE SCORE from EIKON'!EZ310*'WEIGHTED from Refinitive'!$B$16)</f>
        <v>8.4619697784951988</v>
      </c>
    </row>
    <row r="4" spans="1:16" ht="15">
      <c r="A4" s="1" t="s">
        <v>541</v>
      </c>
      <c r="B4" s="1">
        <f>(1/3*'WEIGHTED from Refinitive'!$B$4*'ISSUE SCORE from EIKON'!V311)+(2/5*'WEIGHTED from Refinitive'!$B$11*'ISSUE SCORE from EIKON'!CS311)+(1/5*'ISSUE SCORE from EIKON'!DH311*'WEIGHTED from Refinitive'!$B$14)+('WEIGHTED from Refinitive'!$B$15*'ISSUE SCORE from EIKON'!DW311)+(1/3*'ISSUE SCORE from EIKON'!EL311*'WEIGHTED from Refinitive'!$B$16)</f>
        <v>9.2311387145188508</v>
      </c>
      <c r="C4" s="1">
        <f>(1/3*'WEIGHTED from Refinitive'!$B$4*'ISSUE SCORE from EIKON'!W311)+(2/5*'WEIGHTED from Refinitive'!$B$11*'ISSUE SCORE from EIKON'!CT311)+(1/5*'ISSUE SCORE from EIKON'!DI311*'WEIGHTED from Refinitive'!$B$14)+('WEIGHTED from Refinitive'!$B$15*'ISSUE SCORE from EIKON'!DX311)+(1/3*'ISSUE SCORE from EIKON'!EM311*'WEIGHTED from Refinitive'!$B$16)</f>
        <v>8.7730076429813906</v>
      </c>
      <c r="D4" s="1">
        <f>(1/3*'WEIGHTED from Refinitive'!$B$4*'ISSUE SCORE from EIKON'!X311)+(2/5*'WEIGHTED from Refinitive'!$B$11*'ISSUE SCORE from EIKON'!CU311)+(1/5*'ISSUE SCORE from EIKON'!DJ311*'WEIGHTED from Refinitive'!$B$14)+('WEIGHTED from Refinitive'!$B$15*'ISSUE SCORE from EIKON'!DY311)+(1/3*'ISSUE SCORE from EIKON'!EN311*'WEIGHTED from Refinitive'!$B$16)</f>
        <v>8.0773898001803843</v>
      </c>
      <c r="E4" s="1">
        <f>(1/3*'WEIGHTED from Refinitive'!$B$4*'ISSUE SCORE from EIKON'!Y311)+(2/5*'WEIGHTED from Refinitive'!$B$11*'ISSUE SCORE from EIKON'!CV311)+(1/5*'ISSUE SCORE from EIKON'!DK311*'WEIGHTED from Refinitive'!$B$14)+('WEIGHTED from Refinitive'!$B$15*'ISSUE SCORE from EIKON'!DZ311)+(1/3*'ISSUE SCORE from EIKON'!EO311*'WEIGHTED from Refinitive'!$B$16)</f>
        <v>6.8164787075794688</v>
      </c>
      <c r="F4" s="1">
        <f>(1/3*'WEIGHTED from Refinitive'!$B$4*'ISSUE SCORE from EIKON'!Z311)+(2/5*'WEIGHTED from Refinitive'!$B$11*'ISSUE SCORE from EIKON'!CW311)+(1/5*'ISSUE SCORE from EIKON'!DL311*'WEIGHTED from Refinitive'!$B$14)+('WEIGHTED from Refinitive'!$B$15*'ISSUE SCORE from EIKON'!EA311)+(1/3*'ISSUE SCORE from EIKON'!EP311*'WEIGHTED from Refinitive'!$B$16)</f>
        <v>8.1808222080949324</v>
      </c>
      <c r="G4" s="1">
        <f>(1/3*'WEIGHTED from Refinitive'!$B$4*'ISSUE SCORE from EIKON'!AA311)+(2/5*'WEIGHTED from Refinitive'!$B$11*'ISSUE SCORE from EIKON'!CX311)+(1/5*'ISSUE SCORE from EIKON'!DM311*'WEIGHTED from Refinitive'!$B$14)+('WEIGHTED from Refinitive'!$B$15*'ISSUE SCORE from EIKON'!EB311)+(1/3*'ISSUE SCORE from EIKON'!EQ311*'WEIGHTED from Refinitive'!$B$16)</f>
        <v>7.6898888946130128</v>
      </c>
      <c r="H4" s="1">
        <f>(1/3*'WEIGHTED from Refinitive'!$B$4*'ISSUE SCORE from EIKON'!AB311)+(2/5*'WEIGHTED from Refinitive'!$B$11*'ISSUE SCORE from EIKON'!CY311)+(1/5*'ISSUE SCORE from EIKON'!DN311*'WEIGHTED from Refinitive'!$B$14)+('WEIGHTED from Refinitive'!$B$15*'ISSUE SCORE from EIKON'!EC311)+(1/3*'ISSUE SCORE from EIKON'!ER311*'WEIGHTED from Refinitive'!$B$16)</f>
        <v>7.4647939802393157</v>
      </c>
      <c r="I4" s="1">
        <f>(1/3*'WEIGHTED from Refinitive'!$B$4*'ISSUE SCORE from EIKON'!AC311)+(2/5*'WEIGHTED from Refinitive'!$B$11*'ISSUE SCORE from EIKON'!CZ311)+(1/5*'ISSUE SCORE from EIKON'!DO311*'WEIGHTED from Refinitive'!$B$14)+('WEIGHTED from Refinitive'!$B$15*'ISSUE SCORE from EIKON'!ED311)+(1/3*'ISSUE SCORE from EIKON'!ES311*'WEIGHTED from Refinitive'!$B$16)</f>
        <v>6.8111638833563033</v>
      </c>
      <c r="J4" s="1">
        <f>(1/3*'WEIGHTED from Refinitive'!$B$4*'ISSUE SCORE from EIKON'!AD311)+(2/5*'WEIGHTED from Refinitive'!$B$11*'ISSUE SCORE from EIKON'!DA311)+(1/5*'ISSUE SCORE from EIKON'!DP311*'WEIGHTED from Refinitive'!$B$14)+('WEIGHTED from Refinitive'!$B$15*'ISSUE SCORE from EIKON'!EE311)+(1/3*'ISSUE SCORE from EIKON'!ET311*'WEIGHTED from Refinitive'!$B$16)</f>
        <v>7.506922061501764</v>
      </c>
      <c r="K4" s="1">
        <f>(1/3*'WEIGHTED from Refinitive'!$B$4*'ISSUE SCORE from EIKON'!AE311)+(2/5*'WEIGHTED from Refinitive'!$B$11*'ISSUE SCORE from EIKON'!DB311)+(1/5*'ISSUE SCORE from EIKON'!DQ311*'WEIGHTED from Refinitive'!$B$14)+('WEIGHTED from Refinitive'!$B$15*'ISSUE SCORE from EIKON'!EF311)+(1/3*'ISSUE SCORE from EIKON'!EU311*'WEIGHTED from Refinitive'!$B$16)</f>
        <v>4.0430179627182881</v>
      </c>
      <c r="L4" s="1">
        <f>(1/3*'WEIGHTED from Refinitive'!$B$4*'ISSUE SCORE from EIKON'!AF311)+(2/5*'WEIGHTED from Refinitive'!$B$11*'ISSUE SCORE from EIKON'!DC311)+(1/5*'ISSUE SCORE from EIKON'!DR311*'WEIGHTED from Refinitive'!$B$14)+('WEIGHTED from Refinitive'!$B$15*'ISSUE SCORE from EIKON'!EG311)+(1/3*'ISSUE SCORE from EIKON'!EV311*'WEIGHTED from Refinitive'!$B$16)</f>
        <v>6.7650548325344575</v>
      </c>
      <c r="M4" s="1">
        <f>(1/3*'WEIGHTED from Refinitive'!$B$4*'ISSUE SCORE from EIKON'!AG311)+(2/5*'WEIGHTED from Refinitive'!$B$11*'ISSUE SCORE from EIKON'!DD311)+(1/5*'ISSUE SCORE from EIKON'!DS311*'WEIGHTED from Refinitive'!$B$14)+('WEIGHTED from Refinitive'!$B$15*'ISSUE SCORE from EIKON'!EH311)+(1/3*'ISSUE SCORE from EIKON'!EW311*'WEIGHTED from Refinitive'!$B$16)</f>
        <v>0</v>
      </c>
      <c r="N4" s="1">
        <f>(1/3*'WEIGHTED from Refinitive'!$B$4*'ISSUE SCORE from EIKON'!AH311)+(2/5*'WEIGHTED from Refinitive'!$B$11*'ISSUE SCORE from EIKON'!DE311)+(1/5*'ISSUE SCORE from EIKON'!DT311*'WEIGHTED from Refinitive'!$B$14)+('WEIGHTED from Refinitive'!$B$15*'ISSUE SCORE from EIKON'!EI311)+(1/3*'ISSUE SCORE from EIKON'!EX311*'WEIGHTED from Refinitive'!$B$16)</f>
        <v>0</v>
      </c>
      <c r="O4" s="1">
        <f>(1/3*'WEIGHTED from Refinitive'!$B$4*'ISSUE SCORE from EIKON'!AI311)+(2/5*'WEIGHTED from Refinitive'!$B$11*'ISSUE SCORE from EIKON'!DF311)+(1/5*'ISSUE SCORE from EIKON'!DU311*'WEIGHTED from Refinitive'!$B$14)+('WEIGHTED from Refinitive'!$B$15*'ISSUE SCORE from EIKON'!EJ311)+(1/3*'ISSUE SCORE from EIKON'!EY311*'WEIGHTED from Refinitive'!$B$16)</f>
        <v>0</v>
      </c>
      <c r="P4" s="1">
        <f>(1/3*'WEIGHTED from Refinitive'!$B$4*'ISSUE SCORE from EIKON'!AJ311)+(2/5*'WEIGHTED from Refinitive'!$B$11*'ISSUE SCORE from EIKON'!DG311)+(1/5*'ISSUE SCORE from EIKON'!DV311*'WEIGHTED from Refinitive'!$B$14)+('WEIGHTED from Refinitive'!$B$15*'ISSUE SCORE from EIKON'!EK311)+(1/3*'ISSUE SCORE from EIKON'!EZ311*'WEIGHTED from Refinitive'!$B$16)</f>
        <v>0</v>
      </c>
    </row>
    <row r="5" spans="1:16" ht="15">
      <c r="A5" s="1" t="s">
        <v>939</v>
      </c>
      <c r="B5" s="1">
        <f>(1/3*'WEIGHTED from Refinitive'!$B$4*'ISSUE SCORE from EIKON'!V312)+(2/5*'WEIGHTED from Refinitive'!$B$11*'ISSUE SCORE from EIKON'!CS312)+(1/5*'ISSUE SCORE from EIKON'!DH312*'WEIGHTED from Refinitive'!$B$14)+('WEIGHTED from Refinitive'!$B$15*'ISSUE SCORE from EIKON'!DW312)+(1/3*'ISSUE SCORE from EIKON'!EL312*'WEIGHTED from Refinitive'!$B$16)</f>
        <v>17.363470243073088</v>
      </c>
      <c r="C5" s="1">
        <f>(1/3*'WEIGHTED from Refinitive'!$B$4*'ISSUE SCORE from EIKON'!W312)+(2/5*'WEIGHTED from Refinitive'!$B$11*'ISSUE SCORE from EIKON'!CT312)+(1/5*'ISSUE SCORE from EIKON'!DI312*'WEIGHTED from Refinitive'!$B$14)+('WEIGHTED from Refinitive'!$B$15*'ISSUE SCORE from EIKON'!DX312)+(1/3*'ISSUE SCORE from EIKON'!EM312*'WEIGHTED from Refinitive'!$B$16)</f>
        <v>15.684804892505561</v>
      </c>
      <c r="D5" s="1">
        <f>(1/3*'WEIGHTED from Refinitive'!$B$4*'ISSUE SCORE from EIKON'!X312)+(2/5*'WEIGHTED from Refinitive'!$B$11*'ISSUE SCORE from EIKON'!CU312)+(1/5*'ISSUE SCORE from EIKON'!DJ312*'WEIGHTED from Refinitive'!$B$14)+('WEIGHTED from Refinitive'!$B$15*'ISSUE SCORE from EIKON'!DY312)+(1/3*'ISSUE SCORE from EIKON'!EN312*'WEIGHTED from Refinitive'!$B$16)</f>
        <v>15.838211530653666</v>
      </c>
      <c r="E5" s="1">
        <f>(1/3*'WEIGHTED from Refinitive'!$B$4*'ISSUE SCORE from EIKON'!Y312)+(2/5*'WEIGHTED from Refinitive'!$B$11*'ISSUE SCORE from EIKON'!CV312)+(1/5*'ISSUE SCORE from EIKON'!DK312*'WEIGHTED from Refinitive'!$B$14)+('WEIGHTED from Refinitive'!$B$15*'ISSUE SCORE from EIKON'!DZ312)+(1/3*'ISSUE SCORE from EIKON'!EO312*'WEIGHTED from Refinitive'!$B$16)</f>
        <v>16.347683182238296</v>
      </c>
      <c r="F5" s="1">
        <f>(1/3*'WEIGHTED from Refinitive'!$B$4*'ISSUE SCORE from EIKON'!Z312)+(2/5*'WEIGHTED from Refinitive'!$B$11*'ISSUE SCORE from EIKON'!CW312)+(1/5*'ISSUE SCORE from EIKON'!DL312*'WEIGHTED from Refinitive'!$B$14)+('WEIGHTED from Refinitive'!$B$15*'ISSUE SCORE from EIKON'!EA312)+(1/3*'ISSUE SCORE from EIKON'!EP312*'WEIGHTED from Refinitive'!$B$16)</f>
        <v>15.859178894499987</v>
      </c>
      <c r="G5" s="1">
        <f>(1/3*'WEIGHTED from Refinitive'!$B$4*'ISSUE SCORE from EIKON'!AA312)+(2/5*'WEIGHTED from Refinitive'!$B$11*'ISSUE SCORE from EIKON'!CX312)+(1/5*'ISSUE SCORE from EIKON'!DM312*'WEIGHTED from Refinitive'!$B$14)+('WEIGHTED from Refinitive'!$B$15*'ISSUE SCORE from EIKON'!EB312)+(1/3*'ISSUE SCORE from EIKON'!EQ312*'WEIGHTED from Refinitive'!$B$16)</f>
        <v>17.136493554970595</v>
      </c>
      <c r="H5" s="1">
        <f>(1/3*'WEIGHTED from Refinitive'!$B$4*'ISSUE SCORE from EIKON'!AB312)+(2/5*'WEIGHTED from Refinitive'!$B$11*'ISSUE SCORE from EIKON'!CY312)+(1/5*'ISSUE SCORE from EIKON'!DN312*'WEIGHTED from Refinitive'!$B$14)+('WEIGHTED from Refinitive'!$B$15*'ISSUE SCORE from EIKON'!EC312)+(1/3*'ISSUE SCORE from EIKON'!ER312*'WEIGHTED from Refinitive'!$B$16)</f>
        <v>15.307858716652484</v>
      </c>
      <c r="I5" s="1">
        <f>(1/3*'WEIGHTED from Refinitive'!$B$4*'ISSUE SCORE from EIKON'!AC312)+(2/5*'WEIGHTED from Refinitive'!$B$11*'ISSUE SCORE from EIKON'!CZ312)+(1/5*'ISSUE SCORE from EIKON'!DO312*'WEIGHTED from Refinitive'!$B$14)+('WEIGHTED from Refinitive'!$B$15*'ISSUE SCORE from EIKON'!ED312)+(1/3*'ISSUE SCORE from EIKON'!ES312*'WEIGHTED from Refinitive'!$B$16)</f>
        <v>15.251402561827497</v>
      </c>
      <c r="J5" s="1">
        <f>(1/3*'WEIGHTED from Refinitive'!$B$4*'ISSUE SCORE from EIKON'!AD312)+(2/5*'WEIGHTED from Refinitive'!$B$11*'ISSUE SCORE from EIKON'!DA312)+(1/5*'ISSUE SCORE from EIKON'!DP312*'WEIGHTED from Refinitive'!$B$14)+('WEIGHTED from Refinitive'!$B$15*'ISSUE SCORE from EIKON'!EE312)+(1/3*'ISSUE SCORE from EIKON'!ET312*'WEIGHTED from Refinitive'!$B$16)</f>
        <v>13.494425701004642</v>
      </c>
      <c r="K5" s="1">
        <f>(1/3*'WEIGHTED from Refinitive'!$B$4*'ISSUE SCORE from EIKON'!AE312)+(2/5*'WEIGHTED from Refinitive'!$B$11*'ISSUE SCORE from EIKON'!DB312)+(1/5*'ISSUE SCORE from EIKON'!DQ312*'WEIGHTED from Refinitive'!$B$14)+('WEIGHTED from Refinitive'!$B$15*'ISSUE SCORE from EIKON'!EF312)+(1/3*'ISSUE SCORE from EIKON'!EU312*'WEIGHTED from Refinitive'!$B$16)</f>
        <v>14.722710314675441</v>
      </c>
      <c r="L5" s="1">
        <f>(1/3*'WEIGHTED from Refinitive'!$B$4*'ISSUE SCORE from EIKON'!AF312)+(2/5*'WEIGHTED from Refinitive'!$B$11*'ISSUE SCORE from EIKON'!DC312)+(1/5*'ISSUE SCORE from EIKON'!DR312*'WEIGHTED from Refinitive'!$B$14)+('WEIGHTED from Refinitive'!$B$15*'ISSUE SCORE from EIKON'!EG312)+(1/3*'ISSUE SCORE from EIKON'!EV312*'WEIGHTED from Refinitive'!$B$16)</f>
        <v>14.123386781630931</v>
      </c>
      <c r="M5" s="1">
        <f>(1/3*'WEIGHTED from Refinitive'!$B$4*'ISSUE SCORE from EIKON'!AG312)+(2/5*'WEIGHTED from Refinitive'!$B$11*'ISSUE SCORE from EIKON'!DD312)+(1/5*'ISSUE SCORE from EIKON'!DS312*'WEIGHTED from Refinitive'!$B$14)+('WEIGHTED from Refinitive'!$B$15*'ISSUE SCORE from EIKON'!EH312)+(1/3*'ISSUE SCORE from EIKON'!EW312*'WEIGHTED from Refinitive'!$B$16)</f>
        <v>11.365925935753198</v>
      </c>
      <c r="N5" s="1">
        <f>(1/3*'WEIGHTED from Refinitive'!$B$4*'ISSUE SCORE from EIKON'!AH312)+(2/5*'WEIGHTED from Refinitive'!$B$11*'ISSUE SCORE from EIKON'!DE312)+(1/5*'ISSUE SCORE from EIKON'!DT312*'WEIGHTED from Refinitive'!$B$14)+('WEIGHTED from Refinitive'!$B$15*'ISSUE SCORE from EIKON'!EI312)+(1/3*'ISSUE SCORE from EIKON'!EX312*'WEIGHTED from Refinitive'!$B$16)</f>
        <v>13.749461859979094</v>
      </c>
      <c r="O5" s="1">
        <f>(1/3*'WEIGHTED from Refinitive'!$B$4*'ISSUE SCORE from EIKON'!AI312)+(2/5*'WEIGHTED from Refinitive'!$B$11*'ISSUE SCORE from EIKON'!DF312)+(1/5*'ISSUE SCORE from EIKON'!DU312*'WEIGHTED from Refinitive'!$B$14)+('WEIGHTED from Refinitive'!$B$15*'ISSUE SCORE from EIKON'!EJ312)+(1/3*'ISSUE SCORE from EIKON'!EY312*'WEIGHTED from Refinitive'!$B$16)</f>
        <v>14.575501190520242</v>
      </c>
      <c r="P5" s="1">
        <f>(1/3*'WEIGHTED from Refinitive'!$B$4*'ISSUE SCORE from EIKON'!AJ312)+(2/5*'WEIGHTED from Refinitive'!$B$11*'ISSUE SCORE from EIKON'!DG312)+(1/5*'ISSUE SCORE from EIKON'!DV312*'WEIGHTED from Refinitive'!$B$14)+('WEIGHTED from Refinitive'!$B$15*'ISSUE SCORE from EIKON'!EK312)+(1/3*'ISSUE SCORE from EIKON'!EZ312*'WEIGHTED from Refinitive'!$B$16)</f>
        <v>13.150288763339606</v>
      </c>
    </row>
    <row r="6" spans="1:16" ht="15">
      <c r="A6" s="1" t="s">
        <v>636</v>
      </c>
      <c r="B6" s="1">
        <f>(1/3*'WEIGHTED from Refinitive'!$B$4*'ISSUE SCORE from EIKON'!V313)+(2/5*'WEIGHTED from Refinitive'!$B$11*'ISSUE SCORE from EIKON'!CS313)+(1/5*'ISSUE SCORE from EIKON'!DH313*'WEIGHTED from Refinitive'!$B$14)+('WEIGHTED from Refinitive'!$B$15*'ISSUE SCORE from EIKON'!DW313)+(1/3*'ISSUE SCORE from EIKON'!EL313*'WEIGHTED from Refinitive'!$B$16)</f>
        <v>6.0077299875565418</v>
      </c>
      <c r="C6" s="1">
        <f>(1/3*'WEIGHTED from Refinitive'!$B$4*'ISSUE SCORE from EIKON'!W313)+(2/5*'WEIGHTED from Refinitive'!$B$11*'ISSUE SCORE from EIKON'!CT313)+(1/5*'ISSUE SCORE from EIKON'!DI313*'WEIGHTED from Refinitive'!$B$14)+('WEIGHTED from Refinitive'!$B$15*'ISSUE SCORE from EIKON'!DX313)+(1/3*'ISSUE SCORE from EIKON'!EM313*'WEIGHTED from Refinitive'!$B$16)</f>
        <v>6.4321958543143936</v>
      </c>
      <c r="D6" s="1">
        <f>(1/3*'WEIGHTED from Refinitive'!$B$4*'ISSUE SCORE from EIKON'!X313)+(2/5*'WEIGHTED from Refinitive'!$B$11*'ISSUE SCORE from EIKON'!CU313)+(1/5*'ISSUE SCORE from EIKON'!DJ313*'WEIGHTED from Refinitive'!$B$14)+('WEIGHTED from Refinitive'!$B$15*'ISSUE SCORE from EIKON'!DY313)+(1/3*'ISSUE SCORE from EIKON'!EN313*'WEIGHTED from Refinitive'!$B$16)</f>
        <v>6.9189860238274887</v>
      </c>
      <c r="E6" s="1">
        <f>(1/3*'WEIGHTED from Refinitive'!$B$4*'ISSUE SCORE from EIKON'!Y313)+(2/5*'WEIGHTED from Refinitive'!$B$11*'ISSUE SCORE from EIKON'!CV313)+(1/5*'ISSUE SCORE from EIKON'!DK313*'WEIGHTED from Refinitive'!$B$14)+('WEIGHTED from Refinitive'!$B$15*'ISSUE SCORE from EIKON'!DZ313)+(1/3*'ISSUE SCORE from EIKON'!EO313*'WEIGHTED from Refinitive'!$B$16)</f>
        <v>7.140503147019726</v>
      </c>
      <c r="F6" s="1">
        <f>(1/3*'WEIGHTED from Refinitive'!$B$4*'ISSUE SCORE from EIKON'!Z313)+(2/5*'WEIGHTED from Refinitive'!$B$11*'ISSUE SCORE from EIKON'!CW313)+(1/5*'ISSUE SCORE from EIKON'!DL313*'WEIGHTED from Refinitive'!$B$14)+('WEIGHTED from Refinitive'!$B$15*'ISSUE SCORE from EIKON'!EA313)+(1/3*'ISSUE SCORE from EIKON'!EP313*'WEIGHTED from Refinitive'!$B$16)</f>
        <v>0</v>
      </c>
      <c r="G6" s="1">
        <f>(1/3*'WEIGHTED from Refinitive'!$B$4*'ISSUE SCORE from EIKON'!AA313)+(2/5*'WEIGHTED from Refinitive'!$B$11*'ISSUE SCORE from EIKON'!CX313)+(1/5*'ISSUE SCORE from EIKON'!DM313*'WEIGHTED from Refinitive'!$B$14)+('WEIGHTED from Refinitive'!$B$15*'ISSUE SCORE from EIKON'!EB313)+(1/3*'ISSUE SCORE from EIKON'!EQ313*'WEIGHTED from Refinitive'!$B$16)</f>
        <v>0</v>
      </c>
      <c r="H6" s="1">
        <f>(1/3*'WEIGHTED from Refinitive'!$B$4*'ISSUE SCORE from EIKON'!AB313)+(2/5*'WEIGHTED from Refinitive'!$B$11*'ISSUE SCORE from EIKON'!CY313)+(1/5*'ISSUE SCORE from EIKON'!DN313*'WEIGHTED from Refinitive'!$B$14)+('WEIGHTED from Refinitive'!$B$15*'ISSUE SCORE from EIKON'!EC313)+(1/3*'ISSUE SCORE from EIKON'!ER313*'WEIGHTED from Refinitive'!$B$16)</f>
        <v>0</v>
      </c>
      <c r="I6" s="1">
        <f>(1/3*'WEIGHTED from Refinitive'!$B$4*'ISSUE SCORE from EIKON'!AC313)+(2/5*'WEIGHTED from Refinitive'!$B$11*'ISSUE SCORE from EIKON'!CZ313)+(1/5*'ISSUE SCORE from EIKON'!DO313*'WEIGHTED from Refinitive'!$B$14)+('WEIGHTED from Refinitive'!$B$15*'ISSUE SCORE from EIKON'!ED313)+(1/3*'ISSUE SCORE from EIKON'!ES313*'WEIGHTED from Refinitive'!$B$16)</f>
        <v>0</v>
      </c>
      <c r="J6" s="1">
        <f>(1/3*'WEIGHTED from Refinitive'!$B$4*'ISSUE SCORE from EIKON'!AD313)+(2/5*'WEIGHTED from Refinitive'!$B$11*'ISSUE SCORE from EIKON'!DA313)+(1/5*'ISSUE SCORE from EIKON'!DP313*'WEIGHTED from Refinitive'!$B$14)+('WEIGHTED from Refinitive'!$B$15*'ISSUE SCORE from EIKON'!EE313)+(1/3*'ISSUE SCORE from EIKON'!ET313*'WEIGHTED from Refinitive'!$B$16)</f>
        <v>0</v>
      </c>
      <c r="K6" s="1">
        <f>(1/3*'WEIGHTED from Refinitive'!$B$4*'ISSUE SCORE from EIKON'!AE313)+(2/5*'WEIGHTED from Refinitive'!$B$11*'ISSUE SCORE from EIKON'!DB313)+(1/5*'ISSUE SCORE from EIKON'!DQ313*'WEIGHTED from Refinitive'!$B$14)+('WEIGHTED from Refinitive'!$B$15*'ISSUE SCORE from EIKON'!EF313)+(1/3*'ISSUE SCORE from EIKON'!EU313*'WEIGHTED from Refinitive'!$B$16)</f>
        <v>0</v>
      </c>
      <c r="L6" s="1">
        <f>(1/3*'WEIGHTED from Refinitive'!$B$4*'ISSUE SCORE from EIKON'!AF313)+(2/5*'WEIGHTED from Refinitive'!$B$11*'ISSUE SCORE from EIKON'!DC313)+(1/5*'ISSUE SCORE from EIKON'!DR313*'WEIGHTED from Refinitive'!$B$14)+('WEIGHTED from Refinitive'!$B$15*'ISSUE SCORE from EIKON'!EG313)+(1/3*'ISSUE SCORE from EIKON'!EV313*'WEIGHTED from Refinitive'!$B$16)</f>
        <v>0</v>
      </c>
      <c r="M6" s="1">
        <f>(1/3*'WEIGHTED from Refinitive'!$B$4*'ISSUE SCORE from EIKON'!AG313)+(2/5*'WEIGHTED from Refinitive'!$B$11*'ISSUE SCORE from EIKON'!DD313)+(1/5*'ISSUE SCORE from EIKON'!DS313*'WEIGHTED from Refinitive'!$B$14)+('WEIGHTED from Refinitive'!$B$15*'ISSUE SCORE from EIKON'!EH313)+(1/3*'ISSUE SCORE from EIKON'!EW313*'WEIGHTED from Refinitive'!$B$16)</f>
        <v>0</v>
      </c>
      <c r="N6" s="1">
        <f>(1/3*'WEIGHTED from Refinitive'!$B$4*'ISSUE SCORE from EIKON'!AH313)+(2/5*'WEIGHTED from Refinitive'!$B$11*'ISSUE SCORE from EIKON'!DE313)+(1/5*'ISSUE SCORE from EIKON'!DT313*'WEIGHTED from Refinitive'!$B$14)+('WEIGHTED from Refinitive'!$B$15*'ISSUE SCORE from EIKON'!EI313)+(1/3*'ISSUE SCORE from EIKON'!EX313*'WEIGHTED from Refinitive'!$B$16)</f>
        <v>0</v>
      </c>
      <c r="O6" s="1">
        <f>(1/3*'WEIGHTED from Refinitive'!$B$4*'ISSUE SCORE from EIKON'!AI313)+(2/5*'WEIGHTED from Refinitive'!$B$11*'ISSUE SCORE from EIKON'!DF313)+(1/5*'ISSUE SCORE from EIKON'!DU313*'WEIGHTED from Refinitive'!$B$14)+('WEIGHTED from Refinitive'!$B$15*'ISSUE SCORE from EIKON'!EJ313)+(1/3*'ISSUE SCORE from EIKON'!EY313*'WEIGHTED from Refinitive'!$B$16)</f>
        <v>0</v>
      </c>
      <c r="P6" s="1">
        <f>(1/3*'WEIGHTED from Refinitive'!$B$4*'ISSUE SCORE from EIKON'!AJ313)+(2/5*'WEIGHTED from Refinitive'!$B$11*'ISSUE SCORE from EIKON'!DG313)+(1/5*'ISSUE SCORE from EIKON'!DV313*'WEIGHTED from Refinitive'!$B$14)+('WEIGHTED from Refinitive'!$B$15*'ISSUE SCORE from EIKON'!EK313)+(1/3*'ISSUE SCORE from EIKON'!EZ313*'WEIGHTED from Refinitive'!$B$16)</f>
        <v>0</v>
      </c>
    </row>
    <row r="7" spans="1:16" ht="15">
      <c r="A7" s="1" t="s">
        <v>627</v>
      </c>
      <c r="B7" s="1">
        <f>(1/3*'WEIGHTED from Refinitive'!$B$4*'ISSUE SCORE from EIKON'!V314)+(2/5*'WEIGHTED from Refinitive'!$B$11*'ISSUE SCORE from EIKON'!CS314)+(1/5*'ISSUE SCORE from EIKON'!DH314*'WEIGHTED from Refinitive'!$B$14)+('WEIGHTED from Refinitive'!$B$15*'ISSUE SCORE from EIKON'!DW314)+(1/3*'ISSUE SCORE from EIKON'!EL314*'WEIGHTED from Refinitive'!$B$16)</f>
        <v>11.964080748531739</v>
      </c>
      <c r="C7" s="1">
        <f>(1/3*'WEIGHTED from Refinitive'!$B$4*'ISSUE SCORE from EIKON'!W314)+(2/5*'WEIGHTED from Refinitive'!$B$11*'ISSUE SCORE from EIKON'!CT314)+(1/5*'ISSUE SCORE from EIKON'!DI314*'WEIGHTED from Refinitive'!$B$14)+('WEIGHTED from Refinitive'!$B$15*'ISSUE SCORE from EIKON'!DX314)+(1/3*'ISSUE SCORE from EIKON'!EM314*'WEIGHTED from Refinitive'!$B$16)</f>
        <v>11.959968781870124</v>
      </c>
      <c r="D7" s="1">
        <f>(1/3*'WEIGHTED from Refinitive'!$B$4*'ISSUE SCORE from EIKON'!X314)+(2/5*'WEIGHTED from Refinitive'!$B$11*'ISSUE SCORE from EIKON'!CU314)+(1/5*'ISSUE SCORE from EIKON'!DJ314*'WEIGHTED from Refinitive'!$B$14)+('WEIGHTED from Refinitive'!$B$15*'ISSUE SCORE from EIKON'!DY314)+(1/3*'ISSUE SCORE from EIKON'!EN314*'WEIGHTED from Refinitive'!$B$16)</f>
        <v>11.042917669995187</v>
      </c>
      <c r="E7" s="1">
        <f>(1/3*'WEIGHTED from Refinitive'!$B$4*'ISSUE SCORE from EIKON'!Y314)+(2/5*'WEIGHTED from Refinitive'!$B$11*'ISSUE SCORE from EIKON'!CV314)+(1/5*'ISSUE SCORE from EIKON'!DK314*'WEIGHTED from Refinitive'!$B$14)+('WEIGHTED from Refinitive'!$B$15*'ISSUE SCORE from EIKON'!DZ314)+(1/3*'ISSUE SCORE from EIKON'!EO314*'WEIGHTED from Refinitive'!$B$16)</f>
        <v>10.796018421827716</v>
      </c>
      <c r="F7" s="1">
        <f>(1/3*'WEIGHTED from Refinitive'!$B$4*'ISSUE SCORE from EIKON'!Z314)+(2/5*'WEIGHTED from Refinitive'!$B$11*'ISSUE SCORE from EIKON'!CW314)+(1/5*'ISSUE SCORE from EIKON'!DL314*'WEIGHTED from Refinitive'!$B$14)+('WEIGHTED from Refinitive'!$B$15*'ISSUE SCORE from EIKON'!EA314)+(1/3*'ISSUE SCORE from EIKON'!EP314*'WEIGHTED from Refinitive'!$B$16)</f>
        <v>9.7542494002347944</v>
      </c>
      <c r="G7" s="1">
        <f>(1/3*'WEIGHTED from Refinitive'!$B$4*'ISSUE SCORE from EIKON'!AA314)+(2/5*'WEIGHTED from Refinitive'!$B$11*'ISSUE SCORE from EIKON'!CX314)+(1/5*'ISSUE SCORE from EIKON'!DM314*'WEIGHTED from Refinitive'!$B$14)+('WEIGHTED from Refinitive'!$B$15*'ISSUE SCORE from EIKON'!EB314)+(1/3*'ISSUE SCORE from EIKON'!EQ314*'WEIGHTED from Refinitive'!$B$16)</f>
        <v>8.5163631141851841</v>
      </c>
      <c r="H7" s="1">
        <f>(1/3*'WEIGHTED from Refinitive'!$B$4*'ISSUE SCORE from EIKON'!AB314)+(2/5*'WEIGHTED from Refinitive'!$B$11*'ISSUE SCORE from EIKON'!CY314)+(1/5*'ISSUE SCORE from EIKON'!DN314*'WEIGHTED from Refinitive'!$B$14)+('WEIGHTED from Refinitive'!$B$15*'ISSUE SCORE from EIKON'!EC314)+(1/3*'ISSUE SCORE from EIKON'!ER314*'WEIGHTED from Refinitive'!$B$16)</f>
        <v>11.131382624992431</v>
      </c>
      <c r="I7" s="1">
        <f>(1/3*'WEIGHTED from Refinitive'!$B$4*'ISSUE SCORE from EIKON'!AC314)+(2/5*'WEIGHTED from Refinitive'!$B$11*'ISSUE SCORE from EIKON'!CZ314)+(1/5*'ISSUE SCORE from EIKON'!DO314*'WEIGHTED from Refinitive'!$B$14)+('WEIGHTED from Refinitive'!$B$15*'ISSUE SCORE from EIKON'!ED314)+(1/3*'ISSUE SCORE from EIKON'!ES314*'WEIGHTED from Refinitive'!$B$16)</f>
        <v>7.6518222654440953</v>
      </c>
      <c r="J7" s="1">
        <f>(1/3*'WEIGHTED from Refinitive'!$B$4*'ISSUE SCORE from EIKON'!AD314)+(2/5*'WEIGHTED from Refinitive'!$B$11*'ISSUE SCORE from EIKON'!DA314)+(1/5*'ISSUE SCORE from EIKON'!DP314*'WEIGHTED from Refinitive'!$B$14)+('WEIGHTED from Refinitive'!$B$15*'ISSUE SCORE from EIKON'!EE314)+(1/3*'ISSUE SCORE from EIKON'!ET314*'WEIGHTED from Refinitive'!$B$16)</f>
        <v>9.944135177687798</v>
      </c>
      <c r="K7" s="1">
        <f>(1/3*'WEIGHTED from Refinitive'!$B$4*'ISSUE SCORE from EIKON'!AE314)+(2/5*'WEIGHTED from Refinitive'!$B$11*'ISSUE SCORE from EIKON'!DB314)+(1/5*'ISSUE SCORE from EIKON'!DQ314*'WEIGHTED from Refinitive'!$B$14)+('WEIGHTED from Refinitive'!$B$15*'ISSUE SCORE from EIKON'!EF314)+(1/3*'ISSUE SCORE from EIKON'!EU314*'WEIGHTED from Refinitive'!$B$16)</f>
        <v>11.348744169008775</v>
      </c>
      <c r="L7" s="1">
        <f>(1/3*'WEIGHTED from Refinitive'!$B$4*'ISSUE SCORE from EIKON'!AF314)+(2/5*'WEIGHTED from Refinitive'!$B$11*'ISSUE SCORE from EIKON'!DC314)+(1/5*'ISSUE SCORE from EIKON'!DR314*'WEIGHTED from Refinitive'!$B$14)+('WEIGHTED from Refinitive'!$B$15*'ISSUE SCORE from EIKON'!EG314)+(1/3*'ISSUE SCORE from EIKON'!EV314*'WEIGHTED from Refinitive'!$B$16)</f>
        <v>11.416231166688378</v>
      </c>
      <c r="M7" s="1">
        <f>(1/3*'WEIGHTED from Refinitive'!$B$4*'ISSUE SCORE from EIKON'!AG314)+(2/5*'WEIGHTED from Refinitive'!$B$11*'ISSUE SCORE from EIKON'!DD314)+(1/5*'ISSUE SCORE from EIKON'!DS314*'WEIGHTED from Refinitive'!$B$14)+('WEIGHTED from Refinitive'!$B$15*'ISSUE SCORE from EIKON'!EH314)+(1/3*'ISSUE SCORE from EIKON'!EW314*'WEIGHTED from Refinitive'!$B$16)</f>
        <v>7.6371563520053414</v>
      </c>
      <c r="N7" s="1">
        <f>(1/3*'WEIGHTED from Refinitive'!$B$4*'ISSUE SCORE from EIKON'!AH314)+(2/5*'WEIGHTED from Refinitive'!$B$11*'ISSUE SCORE from EIKON'!DE314)+(1/5*'ISSUE SCORE from EIKON'!DT314*'WEIGHTED from Refinitive'!$B$14)+('WEIGHTED from Refinitive'!$B$15*'ISSUE SCORE from EIKON'!EI314)+(1/3*'ISSUE SCORE from EIKON'!EX314*'WEIGHTED from Refinitive'!$B$16)</f>
        <v>11.219487179487178</v>
      </c>
      <c r="O7" s="1">
        <f>(1/3*'WEIGHTED from Refinitive'!$B$4*'ISSUE SCORE from EIKON'!AI314)+(2/5*'WEIGHTED from Refinitive'!$B$11*'ISSUE SCORE from EIKON'!DF314)+(1/5*'ISSUE SCORE from EIKON'!DU314*'WEIGHTED from Refinitive'!$B$14)+('WEIGHTED from Refinitive'!$B$15*'ISSUE SCORE from EIKON'!EJ314)+(1/3*'ISSUE SCORE from EIKON'!EY314*'WEIGHTED from Refinitive'!$B$16)</f>
        <v>10.405994595745804</v>
      </c>
      <c r="P7" s="1">
        <f>(1/3*'WEIGHTED from Refinitive'!$B$4*'ISSUE SCORE from EIKON'!AJ314)+(2/5*'WEIGHTED from Refinitive'!$B$11*'ISSUE SCORE from EIKON'!DG314)+(1/5*'ISSUE SCORE from EIKON'!DV314*'WEIGHTED from Refinitive'!$B$14)+('WEIGHTED from Refinitive'!$B$15*'ISSUE SCORE from EIKON'!EK314)+(1/3*'ISSUE SCORE from EIKON'!EZ314*'WEIGHTED from Refinitive'!$B$16)</f>
        <v>8.5468644067796582</v>
      </c>
    </row>
    <row r="8" spans="1:16" ht="15">
      <c r="A8" s="1" t="s">
        <v>649</v>
      </c>
      <c r="B8" s="1">
        <f>(1/3*'WEIGHTED from Refinitive'!$B$4*'ISSUE SCORE from EIKON'!V315)+(2/5*'WEIGHTED from Refinitive'!$B$11*'ISSUE SCORE from EIKON'!CS315)+(1/5*'ISSUE SCORE from EIKON'!DH315*'WEIGHTED from Refinitive'!$B$14)+('WEIGHTED from Refinitive'!$B$15*'ISSUE SCORE from EIKON'!DW315)+(1/3*'ISSUE SCORE from EIKON'!EL315*'WEIGHTED from Refinitive'!$B$16)</f>
        <v>9.5190701743222039</v>
      </c>
      <c r="C8" s="1">
        <f>(1/3*'WEIGHTED from Refinitive'!$B$4*'ISSUE SCORE from EIKON'!W315)+(2/5*'WEIGHTED from Refinitive'!$B$11*'ISSUE SCORE from EIKON'!CT315)+(1/5*'ISSUE SCORE from EIKON'!DI315*'WEIGHTED from Refinitive'!$B$14)+('WEIGHTED from Refinitive'!$B$15*'ISSUE SCORE from EIKON'!DX315)+(1/3*'ISSUE SCORE from EIKON'!EM315*'WEIGHTED from Refinitive'!$B$16)</f>
        <v>10.047703575180286</v>
      </c>
      <c r="D8" s="1">
        <f>(1/3*'WEIGHTED from Refinitive'!$B$4*'ISSUE SCORE from EIKON'!X315)+(2/5*'WEIGHTED from Refinitive'!$B$11*'ISSUE SCORE from EIKON'!CU315)+(1/5*'ISSUE SCORE from EIKON'!DJ315*'WEIGHTED from Refinitive'!$B$14)+('WEIGHTED from Refinitive'!$B$15*'ISSUE SCORE from EIKON'!DY315)+(1/3*'ISSUE SCORE from EIKON'!EN315*'WEIGHTED from Refinitive'!$B$16)</f>
        <v>9.1455948753292446</v>
      </c>
      <c r="E8" s="1">
        <f>(1/3*'WEIGHTED from Refinitive'!$B$4*'ISSUE SCORE from EIKON'!Y315)+(2/5*'WEIGHTED from Refinitive'!$B$11*'ISSUE SCORE from EIKON'!CV315)+(1/5*'ISSUE SCORE from EIKON'!DK315*'WEIGHTED from Refinitive'!$B$14)+('WEIGHTED from Refinitive'!$B$15*'ISSUE SCORE from EIKON'!DZ315)+(1/3*'ISSUE SCORE from EIKON'!EO315*'WEIGHTED from Refinitive'!$B$16)</f>
        <v>7.8385770706386699</v>
      </c>
      <c r="F8" s="1">
        <f>(1/3*'WEIGHTED from Refinitive'!$B$4*'ISSUE SCORE from EIKON'!Z315)+(2/5*'WEIGHTED from Refinitive'!$B$11*'ISSUE SCORE from EIKON'!CW315)+(1/5*'ISSUE SCORE from EIKON'!DL315*'WEIGHTED from Refinitive'!$B$14)+('WEIGHTED from Refinitive'!$B$15*'ISSUE SCORE from EIKON'!EA315)+(1/3*'ISSUE SCORE from EIKON'!EP315*'WEIGHTED from Refinitive'!$B$16)</f>
        <v>5.2613042073438061</v>
      </c>
      <c r="G8" s="1">
        <f>(1/3*'WEIGHTED from Refinitive'!$B$4*'ISSUE SCORE from EIKON'!AA315)+(2/5*'WEIGHTED from Refinitive'!$B$11*'ISSUE SCORE from EIKON'!CX315)+(1/5*'ISSUE SCORE from EIKON'!DM315*'WEIGHTED from Refinitive'!$B$14)+('WEIGHTED from Refinitive'!$B$15*'ISSUE SCORE from EIKON'!EB315)+(1/3*'ISSUE SCORE from EIKON'!EQ315*'WEIGHTED from Refinitive'!$B$16)</f>
        <v>4.4006409962680646</v>
      </c>
      <c r="H8" s="1">
        <f>(1/3*'WEIGHTED from Refinitive'!$B$4*'ISSUE SCORE from EIKON'!AB315)+(2/5*'WEIGHTED from Refinitive'!$B$11*'ISSUE SCORE from EIKON'!CY315)+(1/5*'ISSUE SCORE from EIKON'!DN315*'WEIGHTED from Refinitive'!$B$14)+('WEIGHTED from Refinitive'!$B$15*'ISSUE SCORE from EIKON'!EC315)+(1/3*'ISSUE SCORE from EIKON'!ER315*'WEIGHTED from Refinitive'!$B$16)</f>
        <v>5.6742460097855743</v>
      </c>
      <c r="I8" s="1">
        <f>(1/3*'WEIGHTED from Refinitive'!$B$4*'ISSUE SCORE from EIKON'!AC315)+(2/5*'WEIGHTED from Refinitive'!$B$11*'ISSUE SCORE from EIKON'!CZ315)+(1/5*'ISSUE SCORE from EIKON'!DO315*'WEIGHTED from Refinitive'!$B$14)+('WEIGHTED from Refinitive'!$B$15*'ISSUE SCORE from EIKON'!ED315)+(1/3*'ISSUE SCORE from EIKON'!ES315*'WEIGHTED from Refinitive'!$B$16)</f>
        <v>5.0542491293637948</v>
      </c>
      <c r="J8" s="1">
        <f>(1/3*'WEIGHTED from Refinitive'!$B$4*'ISSUE SCORE from EIKON'!AD315)+(2/5*'WEIGHTED from Refinitive'!$B$11*'ISSUE SCORE from EIKON'!DA315)+(1/5*'ISSUE SCORE from EIKON'!DP315*'WEIGHTED from Refinitive'!$B$14)+('WEIGHTED from Refinitive'!$B$15*'ISSUE SCORE from EIKON'!EE315)+(1/3*'ISSUE SCORE from EIKON'!ET315*'WEIGHTED from Refinitive'!$B$16)</f>
        <v>3.9547477327235958</v>
      </c>
      <c r="K8" s="1">
        <f>(1/3*'WEIGHTED from Refinitive'!$B$4*'ISSUE SCORE from EIKON'!AE315)+(2/5*'WEIGHTED from Refinitive'!$B$11*'ISSUE SCORE from EIKON'!DB315)+(1/5*'ISSUE SCORE from EIKON'!DQ315*'WEIGHTED from Refinitive'!$B$14)+('WEIGHTED from Refinitive'!$B$15*'ISSUE SCORE from EIKON'!EF315)+(1/3*'ISSUE SCORE from EIKON'!EU315*'WEIGHTED from Refinitive'!$B$16)</f>
        <v>4.4537458768842564</v>
      </c>
      <c r="L8" s="1">
        <f>(1/3*'WEIGHTED from Refinitive'!$B$4*'ISSUE SCORE from EIKON'!AF315)+(2/5*'WEIGHTED from Refinitive'!$B$11*'ISSUE SCORE from EIKON'!DC315)+(1/5*'ISSUE SCORE from EIKON'!DR315*'WEIGHTED from Refinitive'!$B$14)+('WEIGHTED from Refinitive'!$B$15*'ISSUE SCORE from EIKON'!EG315)+(1/3*'ISSUE SCORE from EIKON'!EV315*'WEIGHTED from Refinitive'!$B$16)</f>
        <v>3.530691929457602</v>
      </c>
      <c r="M8" s="1">
        <f>(1/3*'WEIGHTED from Refinitive'!$B$4*'ISSUE SCORE from EIKON'!AG315)+(2/5*'WEIGHTED from Refinitive'!$B$11*'ISSUE SCORE from EIKON'!DD315)+(1/5*'ISSUE SCORE from EIKON'!DS315*'WEIGHTED from Refinitive'!$B$14)+('WEIGHTED from Refinitive'!$B$15*'ISSUE SCORE from EIKON'!EH315)+(1/3*'ISSUE SCORE from EIKON'!EW315*'WEIGHTED from Refinitive'!$B$16)</f>
        <v>5.380447116034027</v>
      </c>
      <c r="N8" s="1">
        <f>(1/3*'WEIGHTED from Refinitive'!$B$4*'ISSUE SCORE from EIKON'!AH315)+(2/5*'WEIGHTED from Refinitive'!$B$11*'ISSUE SCORE from EIKON'!DE315)+(1/5*'ISSUE SCORE from EIKON'!DT315*'WEIGHTED from Refinitive'!$B$14)+('WEIGHTED from Refinitive'!$B$15*'ISSUE SCORE from EIKON'!EI315)+(1/3*'ISSUE SCORE from EIKON'!EX315*'WEIGHTED from Refinitive'!$B$16)</f>
        <v>8.0538662486938257</v>
      </c>
      <c r="O8" s="1">
        <f>(1/3*'WEIGHTED from Refinitive'!$B$4*'ISSUE SCORE from EIKON'!AI315)+(2/5*'WEIGHTED from Refinitive'!$B$11*'ISSUE SCORE from EIKON'!DF315)+(1/5*'ISSUE SCORE from EIKON'!DU315*'WEIGHTED from Refinitive'!$B$14)+('WEIGHTED from Refinitive'!$B$15*'ISSUE SCORE from EIKON'!EJ315)+(1/3*'ISSUE SCORE from EIKON'!EY315*'WEIGHTED from Refinitive'!$B$16)</f>
        <v>4.9701178942453561</v>
      </c>
      <c r="P8" s="1">
        <f>(1/3*'WEIGHTED from Refinitive'!$B$4*'ISSUE SCORE from EIKON'!AJ315)+(2/5*'WEIGHTED from Refinitive'!$B$11*'ISSUE SCORE from EIKON'!DG315)+(1/5*'ISSUE SCORE from EIKON'!DV315*'WEIGHTED from Refinitive'!$B$14)+('WEIGHTED from Refinitive'!$B$15*'ISSUE SCORE from EIKON'!EK315)+(1/3*'ISSUE SCORE from EIKON'!EZ315*'WEIGHTED from Refinitive'!$B$16)</f>
        <v>6.3197974516167736</v>
      </c>
    </row>
    <row r="9" spans="1:16" ht="15">
      <c r="A9" s="1" t="s">
        <v>663</v>
      </c>
      <c r="B9" s="1">
        <f>(1/3*'WEIGHTED from Refinitive'!$B$4*'ISSUE SCORE from EIKON'!V316)+(2/5*'WEIGHTED from Refinitive'!$B$11*'ISSUE SCORE from EIKON'!CS316)+(1/5*'ISSUE SCORE from EIKON'!DH316*'WEIGHTED from Refinitive'!$B$14)+('WEIGHTED from Refinitive'!$B$15*'ISSUE SCORE from EIKON'!DW316)+(1/3*'ISSUE SCORE from EIKON'!EL316*'WEIGHTED from Refinitive'!$B$16)</f>
        <v>13.518173681520819</v>
      </c>
      <c r="C9" s="1">
        <f>(1/3*'WEIGHTED from Refinitive'!$B$4*'ISSUE SCORE from EIKON'!W316)+(2/5*'WEIGHTED from Refinitive'!$B$11*'ISSUE SCORE from EIKON'!CT316)+(1/5*'ISSUE SCORE from EIKON'!DI316*'WEIGHTED from Refinitive'!$B$14)+('WEIGHTED from Refinitive'!$B$15*'ISSUE SCORE from EIKON'!DX316)+(1/3*'ISSUE SCORE from EIKON'!EM316*'WEIGHTED from Refinitive'!$B$16)</f>
        <v>11.620490030637146</v>
      </c>
      <c r="D9" s="1">
        <f>(1/3*'WEIGHTED from Refinitive'!$B$4*'ISSUE SCORE from EIKON'!X316)+(2/5*'WEIGHTED from Refinitive'!$B$11*'ISSUE SCORE from EIKON'!CU316)+(1/5*'ISSUE SCORE from EIKON'!DJ316*'WEIGHTED from Refinitive'!$B$14)+('WEIGHTED from Refinitive'!$B$15*'ISSUE SCORE from EIKON'!DY316)+(1/3*'ISSUE SCORE from EIKON'!EN316*'WEIGHTED from Refinitive'!$B$16)</f>
        <v>12.101321075730329</v>
      </c>
      <c r="E9" s="1">
        <f>(1/3*'WEIGHTED from Refinitive'!$B$4*'ISSUE SCORE from EIKON'!Y316)+(2/5*'WEIGHTED from Refinitive'!$B$11*'ISSUE SCORE from EIKON'!CV316)+(1/5*'ISSUE SCORE from EIKON'!DK316*'WEIGHTED from Refinitive'!$B$14)+('WEIGHTED from Refinitive'!$B$15*'ISSUE SCORE from EIKON'!DZ316)+(1/3*'ISSUE SCORE from EIKON'!EO316*'WEIGHTED from Refinitive'!$B$16)</f>
        <v>14.133389321663547</v>
      </c>
      <c r="F9" s="1">
        <f>(1/3*'WEIGHTED from Refinitive'!$B$4*'ISSUE SCORE from EIKON'!Z316)+(2/5*'WEIGHTED from Refinitive'!$B$11*'ISSUE SCORE from EIKON'!CW316)+(1/5*'ISSUE SCORE from EIKON'!DL316*'WEIGHTED from Refinitive'!$B$14)+('WEIGHTED from Refinitive'!$B$15*'ISSUE SCORE from EIKON'!EA316)+(1/3*'ISSUE SCORE from EIKON'!EP316*'WEIGHTED from Refinitive'!$B$16)</f>
        <v>12.992290518705609</v>
      </c>
      <c r="G9" s="1">
        <f>(1/3*'WEIGHTED from Refinitive'!$B$4*'ISSUE SCORE from EIKON'!AA316)+(2/5*'WEIGHTED from Refinitive'!$B$11*'ISSUE SCORE from EIKON'!CX316)+(1/5*'ISSUE SCORE from EIKON'!DM316*'WEIGHTED from Refinitive'!$B$14)+('WEIGHTED from Refinitive'!$B$15*'ISSUE SCORE from EIKON'!EB316)+(1/3*'ISSUE SCORE from EIKON'!EQ316*'WEIGHTED from Refinitive'!$B$16)</f>
        <v>14.663523423553809</v>
      </c>
      <c r="H9" s="1">
        <f>(1/3*'WEIGHTED from Refinitive'!$B$4*'ISSUE SCORE from EIKON'!AB316)+(2/5*'WEIGHTED from Refinitive'!$B$11*'ISSUE SCORE from EIKON'!CY316)+(1/5*'ISSUE SCORE from EIKON'!DN316*'WEIGHTED from Refinitive'!$B$14)+('WEIGHTED from Refinitive'!$B$15*'ISSUE SCORE from EIKON'!EC316)+(1/3*'ISSUE SCORE from EIKON'!ER316*'WEIGHTED from Refinitive'!$B$16)</f>
        <v>13.96620070403304</v>
      </c>
      <c r="I9" s="1">
        <f>(1/3*'WEIGHTED from Refinitive'!$B$4*'ISSUE SCORE from EIKON'!AC316)+(2/5*'WEIGHTED from Refinitive'!$B$11*'ISSUE SCORE from EIKON'!CZ316)+(1/5*'ISSUE SCORE from EIKON'!DO316*'WEIGHTED from Refinitive'!$B$14)+('WEIGHTED from Refinitive'!$B$15*'ISSUE SCORE from EIKON'!ED316)+(1/3*'ISSUE SCORE from EIKON'!ES316*'WEIGHTED from Refinitive'!$B$16)</f>
        <v>8.8470305134943388</v>
      </c>
      <c r="J9" s="1">
        <f>(1/3*'WEIGHTED from Refinitive'!$B$4*'ISSUE SCORE from EIKON'!AD316)+(2/5*'WEIGHTED from Refinitive'!$B$11*'ISSUE SCORE from EIKON'!DA316)+(1/5*'ISSUE SCORE from EIKON'!DP316*'WEIGHTED from Refinitive'!$B$14)+('WEIGHTED from Refinitive'!$B$15*'ISSUE SCORE from EIKON'!EE316)+(1/3*'ISSUE SCORE from EIKON'!ET316*'WEIGHTED from Refinitive'!$B$16)</f>
        <v>12.230955879151969</v>
      </c>
      <c r="K9" s="1">
        <f>(1/3*'WEIGHTED from Refinitive'!$B$4*'ISSUE SCORE from EIKON'!AE316)+(2/5*'WEIGHTED from Refinitive'!$B$11*'ISSUE SCORE from EIKON'!DB316)+(1/5*'ISSUE SCORE from EIKON'!DQ316*'WEIGHTED from Refinitive'!$B$14)+('WEIGHTED from Refinitive'!$B$15*'ISSUE SCORE from EIKON'!EF316)+(1/3*'ISSUE SCORE from EIKON'!EU316*'WEIGHTED from Refinitive'!$B$16)</f>
        <v>7.9915643130523382</v>
      </c>
      <c r="L9" s="1">
        <f>(1/3*'WEIGHTED from Refinitive'!$B$4*'ISSUE SCORE from EIKON'!AF316)+(2/5*'WEIGHTED from Refinitive'!$B$11*'ISSUE SCORE from EIKON'!DC316)+(1/5*'ISSUE SCORE from EIKON'!DR316*'WEIGHTED from Refinitive'!$B$14)+('WEIGHTED from Refinitive'!$B$15*'ISSUE SCORE from EIKON'!EG316)+(1/3*'ISSUE SCORE from EIKON'!EV316*'WEIGHTED from Refinitive'!$B$16)</f>
        <v>9.6530837288534173</v>
      </c>
      <c r="M9" s="1">
        <f>(1/3*'WEIGHTED from Refinitive'!$B$4*'ISSUE SCORE from EIKON'!AG316)+(2/5*'WEIGHTED from Refinitive'!$B$11*'ISSUE SCORE from EIKON'!DD316)+(1/5*'ISSUE SCORE from EIKON'!DS316*'WEIGHTED from Refinitive'!$B$14)+('WEIGHTED from Refinitive'!$B$15*'ISSUE SCORE from EIKON'!EH316)+(1/3*'ISSUE SCORE from EIKON'!EW316*'WEIGHTED from Refinitive'!$B$16)</f>
        <v>9.5834995255912094</v>
      </c>
      <c r="N9" s="1">
        <f>(1/3*'WEIGHTED from Refinitive'!$B$4*'ISSUE SCORE from EIKON'!AH316)+(2/5*'WEIGHTED from Refinitive'!$B$11*'ISSUE SCORE from EIKON'!DE316)+(1/5*'ISSUE SCORE from EIKON'!DT316*'WEIGHTED from Refinitive'!$B$14)+('WEIGHTED from Refinitive'!$B$15*'ISSUE SCORE from EIKON'!EI316)+(1/3*'ISSUE SCORE from EIKON'!EX316*'WEIGHTED from Refinitive'!$B$16)</f>
        <v>6.6158343711083365</v>
      </c>
      <c r="O9" s="1">
        <f>(1/3*'WEIGHTED from Refinitive'!$B$4*'ISSUE SCORE from EIKON'!AI316)+(2/5*'WEIGHTED from Refinitive'!$B$11*'ISSUE SCORE from EIKON'!DF316)+(1/5*'ISSUE SCORE from EIKON'!DU316*'WEIGHTED from Refinitive'!$B$14)+('WEIGHTED from Refinitive'!$B$15*'ISSUE SCORE from EIKON'!EJ316)+(1/3*'ISSUE SCORE from EIKON'!EY316*'WEIGHTED from Refinitive'!$B$16)</f>
        <v>9.9502511761974954</v>
      </c>
      <c r="P9" s="1">
        <f>(1/3*'WEIGHTED from Refinitive'!$B$4*'ISSUE SCORE from EIKON'!AJ316)+(2/5*'WEIGHTED from Refinitive'!$B$11*'ISSUE SCORE from EIKON'!DG316)+(1/5*'ISSUE SCORE from EIKON'!DV316*'WEIGHTED from Refinitive'!$B$14)+('WEIGHTED from Refinitive'!$B$15*'ISSUE SCORE from EIKON'!EK316)+(1/3*'ISSUE SCORE from EIKON'!EZ316*'WEIGHTED from Refinitive'!$B$16)</f>
        <v>11.561647834274945</v>
      </c>
    </row>
    <row r="10" spans="1:16" ht="15">
      <c r="A10" s="1" t="s">
        <v>743</v>
      </c>
      <c r="B10" s="1">
        <f>(1/3*'WEIGHTED from Refinitive'!$B$4*'ISSUE SCORE from EIKON'!V317)+(2/5*'WEIGHTED from Refinitive'!$B$11*'ISSUE SCORE from EIKON'!CS317)+(1/5*'ISSUE SCORE from EIKON'!DH317*'WEIGHTED from Refinitive'!$B$14)+('WEIGHTED from Refinitive'!$B$15*'ISSUE SCORE from EIKON'!DW317)+(1/3*'ISSUE SCORE from EIKON'!EL317*'WEIGHTED from Refinitive'!$B$16)</f>
        <v>13.899090187759256</v>
      </c>
      <c r="C10" s="1">
        <f>(1/3*'WEIGHTED from Refinitive'!$B$4*'ISSUE SCORE from EIKON'!W317)+(2/5*'WEIGHTED from Refinitive'!$B$11*'ISSUE SCORE from EIKON'!CT317)+(1/5*'ISSUE SCORE from EIKON'!DI317*'WEIGHTED from Refinitive'!$B$14)+('WEIGHTED from Refinitive'!$B$15*'ISSUE SCORE from EIKON'!DX317)+(1/3*'ISSUE SCORE from EIKON'!EM317*'WEIGHTED from Refinitive'!$B$16)</f>
        <v>13.82828332696692</v>
      </c>
      <c r="D10" s="1">
        <f>(1/3*'WEIGHTED from Refinitive'!$B$4*'ISSUE SCORE from EIKON'!X317)+(2/5*'WEIGHTED from Refinitive'!$B$11*'ISSUE SCORE from EIKON'!CU317)+(1/5*'ISSUE SCORE from EIKON'!DJ317*'WEIGHTED from Refinitive'!$B$14)+('WEIGHTED from Refinitive'!$B$15*'ISSUE SCORE from EIKON'!DY317)+(1/3*'ISSUE SCORE from EIKON'!EN317*'WEIGHTED from Refinitive'!$B$16)</f>
        <v>11.805550909147222</v>
      </c>
      <c r="E10" s="1">
        <f>(1/3*'WEIGHTED from Refinitive'!$B$4*'ISSUE SCORE from EIKON'!Y317)+(2/5*'WEIGHTED from Refinitive'!$B$11*'ISSUE SCORE from EIKON'!CV317)+(1/5*'ISSUE SCORE from EIKON'!DK317*'WEIGHTED from Refinitive'!$B$14)+('WEIGHTED from Refinitive'!$B$15*'ISSUE SCORE from EIKON'!DZ317)+(1/3*'ISSUE SCORE from EIKON'!EO317*'WEIGHTED from Refinitive'!$B$16)</f>
        <v>10.910486180486174</v>
      </c>
      <c r="F10" s="1">
        <f>(1/3*'WEIGHTED from Refinitive'!$B$4*'ISSUE SCORE from EIKON'!Z317)+(2/5*'WEIGHTED from Refinitive'!$B$11*'ISSUE SCORE from EIKON'!CW317)+(1/5*'ISSUE SCORE from EIKON'!DL317*'WEIGHTED from Refinitive'!$B$14)+('WEIGHTED from Refinitive'!$B$15*'ISSUE SCORE from EIKON'!EA317)+(1/3*'ISSUE SCORE from EIKON'!EP317*'WEIGHTED from Refinitive'!$B$16)</f>
        <v>13.399280158185434</v>
      </c>
      <c r="G10" s="1">
        <f>(1/3*'WEIGHTED from Refinitive'!$B$4*'ISSUE SCORE from EIKON'!AA317)+(2/5*'WEIGHTED from Refinitive'!$B$11*'ISSUE SCORE from EIKON'!CX317)+(1/5*'ISSUE SCORE from EIKON'!DM317*'WEIGHTED from Refinitive'!$B$14)+('WEIGHTED from Refinitive'!$B$15*'ISSUE SCORE from EIKON'!EB317)+(1/3*'ISSUE SCORE from EIKON'!EQ317*'WEIGHTED from Refinitive'!$B$16)</f>
        <v>13.122587358684481</v>
      </c>
      <c r="H10" s="1">
        <f>(1/3*'WEIGHTED from Refinitive'!$B$4*'ISSUE SCORE from EIKON'!AB317)+(2/5*'WEIGHTED from Refinitive'!$B$11*'ISSUE SCORE from EIKON'!CY317)+(1/5*'ISSUE SCORE from EIKON'!DN317*'WEIGHTED from Refinitive'!$B$14)+('WEIGHTED from Refinitive'!$B$15*'ISSUE SCORE from EIKON'!EC317)+(1/3*'ISSUE SCORE from EIKON'!ER317*'WEIGHTED from Refinitive'!$B$16)</f>
        <v>13.437943989071034</v>
      </c>
      <c r="I10" s="1">
        <f>(1/3*'WEIGHTED from Refinitive'!$B$4*'ISSUE SCORE from EIKON'!AC317)+(2/5*'WEIGHTED from Refinitive'!$B$11*'ISSUE SCORE from EIKON'!CZ317)+(1/5*'ISSUE SCORE from EIKON'!DO317*'WEIGHTED from Refinitive'!$B$14)+('WEIGHTED from Refinitive'!$B$15*'ISSUE SCORE from EIKON'!ED317)+(1/3*'ISSUE SCORE from EIKON'!ES317*'WEIGHTED from Refinitive'!$B$16)</f>
        <v>12.909747548003857</v>
      </c>
      <c r="J10" s="1">
        <f>(1/3*'WEIGHTED from Refinitive'!$B$4*'ISSUE SCORE from EIKON'!AD317)+(2/5*'WEIGHTED from Refinitive'!$B$11*'ISSUE SCORE from EIKON'!DA317)+(1/5*'ISSUE SCORE from EIKON'!DP317*'WEIGHTED from Refinitive'!$B$14)+('WEIGHTED from Refinitive'!$B$15*'ISSUE SCORE from EIKON'!EE317)+(1/3*'ISSUE SCORE from EIKON'!ET317*'WEIGHTED from Refinitive'!$B$16)</f>
        <v>15.159491508391113</v>
      </c>
      <c r="K10" s="1">
        <f>(1/3*'WEIGHTED from Refinitive'!$B$4*'ISSUE SCORE from EIKON'!AE317)+(2/5*'WEIGHTED from Refinitive'!$B$11*'ISSUE SCORE from EIKON'!DB317)+(1/5*'ISSUE SCORE from EIKON'!DQ317*'WEIGHTED from Refinitive'!$B$14)+('WEIGHTED from Refinitive'!$B$15*'ISSUE SCORE from EIKON'!EF317)+(1/3*'ISSUE SCORE from EIKON'!EU317*'WEIGHTED from Refinitive'!$B$16)</f>
        <v>12.663087309703748</v>
      </c>
      <c r="L10" s="1">
        <f>(1/3*'WEIGHTED from Refinitive'!$B$4*'ISSUE SCORE from EIKON'!AF317)+(2/5*'WEIGHTED from Refinitive'!$B$11*'ISSUE SCORE from EIKON'!DC317)+(1/5*'ISSUE SCORE from EIKON'!DR317*'WEIGHTED from Refinitive'!$B$14)+('WEIGHTED from Refinitive'!$B$15*'ISSUE SCORE from EIKON'!EG317)+(1/3*'ISSUE SCORE from EIKON'!EV317*'WEIGHTED from Refinitive'!$B$16)</f>
        <v>12.75078796884145</v>
      </c>
      <c r="M10" s="1">
        <f>(1/3*'WEIGHTED from Refinitive'!$B$4*'ISSUE SCORE from EIKON'!AG317)+(2/5*'WEIGHTED from Refinitive'!$B$11*'ISSUE SCORE from EIKON'!DD317)+(1/5*'ISSUE SCORE from EIKON'!DS317*'WEIGHTED from Refinitive'!$B$14)+('WEIGHTED from Refinitive'!$B$15*'ISSUE SCORE from EIKON'!EH317)+(1/3*'ISSUE SCORE from EIKON'!EW317*'WEIGHTED from Refinitive'!$B$16)</f>
        <v>10.789343434343429</v>
      </c>
      <c r="N10" s="1">
        <f>(1/3*'WEIGHTED from Refinitive'!$B$4*'ISSUE SCORE from EIKON'!AH317)+(2/5*'WEIGHTED from Refinitive'!$B$11*'ISSUE SCORE from EIKON'!DE317)+(1/5*'ISSUE SCORE from EIKON'!DT317*'WEIGHTED from Refinitive'!$B$14)+('WEIGHTED from Refinitive'!$B$15*'ISSUE SCORE from EIKON'!EI317)+(1/3*'ISSUE SCORE from EIKON'!EX317*'WEIGHTED from Refinitive'!$B$16)</f>
        <v>11.458528158569305</v>
      </c>
      <c r="O10" s="1">
        <f>(1/3*'WEIGHTED from Refinitive'!$B$4*'ISSUE SCORE from EIKON'!AI317)+(2/5*'WEIGHTED from Refinitive'!$B$11*'ISSUE SCORE from EIKON'!DF317)+(1/5*'ISSUE SCORE from EIKON'!DU317*'WEIGHTED from Refinitive'!$B$14)+('WEIGHTED from Refinitive'!$B$15*'ISSUE SCORE from EIKON'!EJ317)+(1/3*'ISSUE SCORE from EIKON'!EY317*'WEIGHTED from Refinitive'!$B$16)</f>
        <v>5.7479331450094087</v>
      </c>
      <c r="P10" s="1">
        <f>(1/3*'WEIGHTED from Refinitive'!$B$4*'ISSUE SCORE from EIKON'!AJ317)+(2/5*'WEIGHTED from Refinitive'!$B$11*'ISSUE SCORE from EIKON'!DG317)+(1/5*'ISSUE SCORE from EIKON'!DV317*'WEIGHTED from Refinitive'!$B$14)+('WEIGHTED from Refinitive'!$B$15*'ISSUE SCORE from EIKON'!EK317)+(1/3*'ISSUE SCORE from EIKON'!EZ317*'WEIGHTED from Refinitive'!$B$16)</f>
        <v>7.0904951370468474</v>
      </c>
    </row>
    <row r="11" spans="1:16" ht="15">
      <c r="A11" s="1" t="s">
        <v>895</v>
      </c>
      <c r="B11" s="1">
        <f>(1/3*'WEIGHTED from Refinitive'!$B$4*'ISSUE SCORE from EIKON'!V318)+(2/5*'WEIGHTED from Refinitive'!$B$11*'ISSUE SCORE from EIKON'!CS318)+(1/5*'ISSUE SCORE from EIKON'!DH318*'WEIGHTED from Refinitive'!$B$14)+('WEIGHTED from Refinitive'!$B$15*'ISSUE SCORE from EIKON'!DW318)+(1/3*'ISSUE SCORE from EIKON'!EL318*'WEIGHTED from Refinitive'!$B$16)</f>
        <v>15.188628452117758</v>
      </c>
      <c r="C11" s="1">
        <f>(1/3*'WEIGHTED from Refinitive'!$B$4*'ISSUE SCORE from EIKON'!W318)+(2/5*'WEIGHTED from Refinitive'!$B$11*'ISSUE SCORE from EIKON'!CT318)+(1/5*'ISSUE SCORE from EIKON'!DI318*'WEIGHTED from Refinitive'!$B$14)+('WEIGHTED from Refinitive'!$B$15*'ISSUE SCORE from EIKON'!DX318)+(1/3*'ISSUE SCORE from EIKON'!EM318*'WEIGHTED from Refinitive'!$B$16)</f>
        <v>15.626000839413692</v>
      </c>
      <c r="D11" s="1">
        <f>(1/3*'WEIGHTED from Refinitive'!$B$4*'ISSUE SCORE from EIKON'!X318)+(2/5*'WEIGHTED from Refinitive'!$B$11*'ISSUE SCORE from EIKON'!CU318)+(1/5*'ISSUE SCORE from EIKON'!DJ318*'WEIGHTED from Refinitive'!$B$14)+('WEIGHTED from Refinitive'!$B$15*'ISSUE SCORE from EIKON'!DY318)+(1/3*'ISSUE SCORE from EIKON'!EN318*'WEIGHTED from Refinitive'!$B$16)</f>
        <v>15.726446406820946</v>
      </c>
      <c r="E11" s="1">
        <f>(1/3*'WEIGHTED from Refinitive'!$B$4*'ISSUE SCORE from EIKON'!Y318)+(2/5*'WEIGHTED from Refinitive'!$B$11*'ISSUE SCORE from EIKON'!CV318)+(1/5*'ISSUE SCORE from EIKON'!DK318*'WEIGHTED from Refinitive'!$B$14)+('WEIGHTED from Refinitive'!$B$15*'ISSUE SCORE from EIKON'!DZ318)+(1/3*'ISSUE SCORE from EIKON'!EO318*'WEIGHTED from Refinitive'!$B$16)</f>
        <v>14.813277143472638</v>
      </c>
      <c r="F11" s="1">
        <f>(1/3*'WEIGHTED from Refinitive'!$B$4*'ISSUE SCORE from EIKON'!Z318)+(2/5*'WEIGHTED from Refinitive'!$B$11*'ISSUE SCORE from EIKON'!CW318)+(1/5*'ISSUE SCORE from EIKON'!DL318*'WEIGHTED from Refinitive'!$B$14)+('WEIGHTED from Refinitive'!$B$15*'ISSUE SCORE from EIKON'!EA318)+(1/3*'ISSUE SCORE from EIKON'!EP318*'WEIGHTED from Refinitive'!$B$16)</f>
        <v>15.352855477855467</v>
      </c>
      <c r="G11" s="1">
        <f>(1/3*'WEIGHTED from Refinitive'!$B$4*'ISSUE SCORE from EIKON'!AA318)+(2/5*'WEIGHTED from Refinitive'!$B$11*'ISSUE SCORE from EIKON'!CX318)+(1/5*'ISSUE SCORE from EIKON'!DM318*'WEIGHTED from Refinitive'!$B$14)+('WEIGHTED from Refinitive'!$B$15*'ISSUE SCORE from EIKON'!EB318)+(1/3*'ISSUE SCORE from EIKON'!EQ318*'WEIGHTED from Refinitive'!$B$16)</f>
        <v>15.696712928447162</v>
      </c>
      <c r="H11" s="1">
        <f>(1/3*'WEIGHTED from Refinitive'!$B$4*'ISSUE SCORE from EIKON'!AB318)+(2/5*'WEIGHTED from Refinitive'!$B$11*'ISSUE SCORE from EIKON'!CY318)+(1/5*'ISSUE SCORE from EIKON'!DN318*'WEIGHTED from Refinitive'!$B$14)+('WEIGHTED from Refinitive'!$B$15*'ISSUE SCORE from EIKON'!EC318)+(1/3*'ISSUE SCORE from EIKON'!ER318*'WEIGHTED from Refinitive'!$B$16)</f>
        <v>16.636134292565941</v>
      </c>
      <c r="I11" s="1">
        <f>(1/3*'WEIGHTED from Refinitive'!$B$4*'ISSUE SCORE from EIKON'!AC318)+(2/5*'WEIGHTED from Refinitive'!$B$11*'ISSUE SCORE from EIKON'!CZ318)+(1/5*'ISSUE SCORE from EIKON'!DO318*'WEIGHTED from Refinitive'!$B$14)+('WEIGHTED from Refinitive'!$B$15*'ISSUE SCORE from EIKON'!ED318)+(1/3*'ISSUE SCORE from EIKON'!ES318*'WEIGHTED from Refinitive'!$B$16)</f>
        <v>16.71613729508196</v>
      </c>
      <c r="J11" s="1">
        <f>(1/3*'WEIGHTED from Refinitive'!$B$4*'ISSUE SCORE from EIKON'!AD318)+(2/5*'WEIGHTED from Refinitive'!$B$11*'ISSUE SCORE from EIKON'!DA318)+(1/5*'ISSUE SCORE from EIKON'!DP318*'WEIGHTED from Refinitive'!$B$14)+('WEIGHTED from Refinitive'!$B$15*'ISSUE SCORE from EIKON'!EE318)+(1/3*'ISSUE SCORE from EIKON'!ET318*'WEIGHTED from Refinitive'!$B$16)</f>
        <v>17.254725221172581</v>
      </c>
      <c r="K11" s="1">
        <f>(1/3*'WEIGHTED from Refinitive'!$B$4*'ISSUE SCORE from EIKON'!AE318)+(2/5*'WEIGHTED from Refinitive'!$B$11*'ISSUE SCORE from EIKON'!DB318)+(1/5*'ISSUE SCORE from EIKON'!DQ318*'WEIGHTED from Refinitive'!$B$14)+('WEIGHTED from Refinitive'!$B$15*'ISSUE SCORE from EIKON'!EF318)+(1/3*'ISSUE SCORE from EIKON'!EU318*'WEIGHTED from Refinitive'!$B$16)</f>
        <v>17.519692361055515</v>
      </c>
      <c r="L11" s="1">
        <f>(1/3*'WEIGHTED from Refinitive'!$B$4*'ISSUE SCORE from EIKON'!AF318)+(2/5*'WEIGHTED from Refinitive'!$B$11*'ISSUE SCORE from EIKON'!DC318)+(1/5*'ISSUE SCORE from EIKON'!DR318*'WEIGHTED from Refinitive'!$B$14)+('WEIGHTED from Refinitive'!$B$15*'ISSUE SCORE from EIKON'!EG318)+(1/3*'ISSUE SCORE from EIKON'!EV318*'WEIGHTED from Refinitive'!$B$16)</f>
        <v>12.856068993964653</v>
      </c>
      <c r="M11" s="1">
        <f>(1/3*'WEIGHTED from Refinitive'!$B$4*'ISSUE SCORE from EIKON'!AG318)+(2/5*'WEIGHTED from Refinitive'!$B$11*'ISSUE SCORE from EIKON'!DD318)+(1/5*'ISSUE SCORE from EIKON'!DS318*'WEIGHTED from Refinitive'!$B$14)+('WEIGHTED from Refinitive'!$B$15*'ISSUE SCORE from EIKON'!EH318)+(1/3*'ISSUE SCORE from EIKON'!EW318*'WEIGHTED from Refinitive'!$B$16)</f>
        <v>15.93751537810158</v>
      </c>
      <c r="N11" s="1">
        <f>(1/3*'WEIGHTED from Refinitive'!$B$4*'ISSUE SCORE from EIKON'!AH318)+(2/5*'WEIGHTED from Refinitive'!$B$11*'ISSUE SCORE from EIKON'!DE318)+(1/5*'ISSUE SCORE from EIKON'!DT318*'WEIGHTED from Refinitive'!$B$14)+('WEIGHTED from Refinitive'!$B$15*'ISSUE SCORE from EIKON'!EI318)+(1/3*'ISSUE SCORE from EIKON'!EX318*'WEIGHTED from Refinitive'!$B$16)</f>
        <v>15.268563218390796</v>
      </c>
      <c r="O11" s="1">
        <f>(1/3*'WEIGHTED from Refinitive'!$B$4*'ISSUE SCORE from EIKON'!AI318)+(2/5*'WEIGHTED from Refinitive'!$B$11*'ISSUE SCORE from EIKON'!DF318)+(1/5*'ISSUE SCORE from EIKON'!DU318*'WEIGHTED from Refinitive'!$B$14)+('WEIGHTED from Refinitive'!$B$15*'ISSUE SCORE from EIKON'!EJ318)+(1/3*'ISSUE SCORE from EIKON'!EY318*'WEIGHTED from Refinitive'!$B$16)</f>
        <v>17.80559108317075</v>
      </c>
      <c r="P11" s="1">
        <f>(1/3*'WEIGHTED from Refinitive'!$B$4*'ISSUE SCORE from EIKON'!AJ318)+(2/5*'WEIGHTED from Refinitive'!$B$11*'ISSUE SCORE from EIKON'!DG318)+(1/5*'ISSUE SCORE from EIKON'!DV318*'WEIGHTED from Refinitive'!$B$14)+('WEIGHTED from Refinitive'!$B$15*'ISSUE SCORE from EIKON'!EK318)+(1/3*'ISSUE SCORE from EIKON'!EZ318*'WEIGHTED from Refinitive'!$B$16)</f>
        <v>17.647568165070002</v>
      </c>
    </row>
    <row r="12" spans="1:16" ht="15">
      <c r="A12" s="1" t="s">
        <v>812</v>
      </c>
      <c r="B12" s="1">
        <f>(1/3*'WEIGHTED from Refinitive'!$B$4*'ISSUE SCORE from EIKON'!V319)+(2/5*'WEIGHTED from Refinitive'!$B$11*'ISSUE SCORE from EIKON'!CS319)+(1/5*'ISSUE SCORE from EIKON'!DH319*'WEIGHTED from Refinitive'!$B$14)+('WEIGHTED from Refinitive'!$B$15*'ISSUE SCORE from EIKON'!DW319)+(1/3*'ISSUE SCORE from EIKON'!EL319*'WEIGHTED from Refinitive'!$B$16)</f>
        <v>10.509162751780886</v>
      </c>
      <c r="C12" s="1">
        <f>(1/3*'WEIGHTED from Refinitive'!$B$4*'ISSUE SCORE from EIKON'!W319)+(2/5*'WEIGHTED from Refinitive'!$B$11*'ISSUE SCORE from EIKON'!CT319)+(1/5*'ISSUE SCORE from EIKON'!DI319*'WEIGHTED from Refinitive'!$B$14)+('WEIGHTED from Refinitive'!$B$15*'ISSUE SCORE from EIKON'!DX319)+(1/3*'ISSUE SCORE from EIKON'!EM319*'WEIGHTED from Refinitive'!$B$16)</f>
        <v>11.859557567996092</v>
      </c>
      <c r="D12" s="1">
        <f>(1/3*'WEIGHTED from Refinitive'!$B$4*'ISSUE SCORE from EIKON'!X319)+(2/5*'WEIGHTED from Refinitive'!$B$11*'ISSUE SCORE from EIKON'!CU319)+(1/5*'ISSUE SCORE from EIKON'!DJ319*'WEIGHTED from Refinitive'!$B$14)+('WEIGHTED from Refinitive'!$B$15*'ISSUE SCORE from EIKON'!DY319)+(1/3*'ISSUE SCORE from EIKON'!EN319*'WEIGHTED from Refinitive'!$B$16)</f>
        <v>10.444203230365801</v>
      </c>
      <c r="E12" s="1">
        <f>(1/3*'WEIGHTED from Refinitive'!$B$4*'ISSUE SCORE from EIKON'!Y319)+(2/5*'WEIGHTED from Refinitive'!$B$11*'ISSUE SCORE from EIKON'!CV319)+(1/5*'ISSUE SCORE from EIKON'!DK319*'WEIGHTED from Refinitive'!$B$14)+('WEIGHTED from Refinitive'!$B$15*'ISSUE SCORE from EIKON'!DZ319)+(1/3*'ISSUE SCORE from EIKON'!EO319*'WEIGHTED from Refinitive'!$B$16)</f>
        <v>10.336107987254664</v>
      </c>
      <c r="F12" s="1">
        <f>(1/3*'WEIGHTED from Refinitive'!$B$4*'ISSUE SCORE from EIKON'!Z319)+(2/5*'WEIGHTED from Refinitive'!$B$11*'ISSUE SCORE from EIKON'!CW319)+(1/5*'ISSUE SCORE from EIKON'!DL319*'WEIGHTED from Refinitive'!$B$14)+('WEIGHTED from Refinitive'!$B$15*'ISSUE SCORE from EIKON'!EA319)+(1/3*'ISSUE SCORE from EIKON'!EP319*'WEIGHTED from Refinitive'!$B$16)</f>
        <v>9.9569726569726491</v>
      </c>
      <c r="G12" s="1">
        <f>(1/3*'WEIGHTED from Refinitive'!$B$4*'ISSUE SCORE from EIKON'!AA319)+(2/5*'WEIGHTED from Refinitive'!$B$11*'ISSUE SCORE from EIKON'!CX319)+(1/5*'ISSUE SCORE from EIKON'!DM319*'WEIGHTED from Refinitive'!$B$14)+('WEIGHTED from Refinitive'!$B$15*'ISSUE SCORE from EIKON'!EB319)+(1/3*'ISSUE SCORE from EIKON'!EQ319*'WEIGHTED from Refinitive'!$B$16)</f>
        <v>12.763256023963692</v>
      </c>
      <c r="H12" s="1">
        <f>(1/3*'WEIGHTED from Refinitive'!$B$4*'ISSUE SCORE from EIKON'!AB319)+(2/5*'WEIGHTED from Refinitive'!$B$11*'ISSUE SCORE from EIKON'!CY319)+(1/5*'ISSUE SCORE from EIKON'!DN319*'WEIGHTED from Refinitive'!$B$14)+('WEIGHTED from Refinitive'!$B$15*'ISSUE SCORE from EIKON'!EC319)+(1/3*'ISSUE SCORE from EIKON'!ER319*'WEIGHTED from Refinitive'!$B$16)</f>
        <v>9.1241521068859122</v>
      </c>
      <c r="I12" s="1">
        <f>(1/3*'WEIGHTED from Refinitive'!$B$4*'ISSUE SCORE from EIKON'!AC319)+(2/5*'WEIGHTED from Refinitive'!$B$11*'ISSUE SCORE from EIKON'!CZ319)+(1/5*'ISSUE SCORE from EIKON'!DO319*'WEIGHTED from Refinitive'!$B$14)+('WEIGHTED from Refinitive'!$B$15*'ISSUE SCORE from EIKON'!ED319)+(1/3*'ISSUE SCORE from EIKON'!ES319*'WEIGHTED from Refinitive'!$B$16)</f>
        <v>10.84519743689825</v>
      </c>
      <c r="J12" s="1">
        <f>(1/3*'WEIGHTED from Refinitive'!$B$4*'ISSUE SCORE from EIKON'!AD319)+(2/5*'WEIGHTED from Refinitive'!$B$11*'ISSUE SCORE from EIKON'!DA319)+(1/5*'ISSUE SCORE from EIKON'!DP319*'WEIGHTED from Refinitive'!$B$14)+('WEIGHTED from Refinitive'!$B$15*'ISSUE SCORE from EIKON'!EE319)+(1/3*'ISSUE SCORE from EIKON'!ET319*'WEIGHTED from Refinitive'!$B$16)</f>
        <v>10.916357399910018</v>
      </c>
      <c r="K12" s="1">
        <f>(1/3*'WEIGHTED from Refinitive'!$B$4*'ISSUE SCORE from EIKON'!AE319)+(2/5*'WEIGHTED from Refinitive'!$B$11*'ISSUE SCORE from EIKON'!DB319)+(1/5*'ISSUE SCORE from EIKON'!DQ319*'WEIGHTED from Refinitive'!$B$14)+('WEIGHTED from Refinitive'!$B$15*'ISSUE SCORE from EIKON'!EF319)+(1/3*'ISSUE SCORE from EIKON'!EU319*'WEIGHTED from Refinitive'!$B$16)</f>
        <v>11.26911748674495</v>
      </c>
      <c r="L12" s="1">
        <f>(1/3*'WEIGHTED from Refinitive'!$B$4*'ISSUE SCORE from EIKON'!AF319)+(2/5*'WEIGHTED from Refinitive'!$B$11*'ISSUE SCORE from EIKON'!DC319)+(1/5*'ISSUE SCORE from EIKON'!DR319*'WEIGHTED from Refinitive'!$B$14)+('WEIGHTED from Refinitive'!$B$15*'ISSUE SCORE from EIKON'!EG319)+(1/3*'ISSUE SCORE from EIKON'!EV319*'WEIGHTED from Refinitive'!$B$16)</f>
        <v>11.055820065801907</v>
      </c>
      <c r="M12" s="1">
        <f>(1/3*'WEIGHTED from Refinitive'!$B$4*'ISSUE SCORE from EIKON'!AG319)+(2/5*'WEIGHTED from Refinitive'!$B$11*'ISSUE SCORE from EIKON'!DD319)+(1/5*'ISSUE SCORE from EIKON'!DS319*'WEIGHTED from Refinitive'!$B$14)+('WEIGHTED from Refinitive'!$B$15*'ISSUE SCORE from EIKON'!EH319)+(1/3*'ISSUE SCORE from EIKON'!EW319*'WEIGHTED from Refinitive'!$B$16)</f>
        <v>11.028321463339644</v>
      </c>
      <c r="N12" s="1">
        <f>(1/3*'WEIGHTED from Refinitive'!$B$4*'ISSUE SCORE from EIKON'!AH319)+(2/5*'WEIGHTED from Refinitive'!$B$11*'ISSUE SCORE from EIKON'!DE319)+(1/5*'ISSUE SCORE from EIKON'!DT319*'WEIGHTED from Refinitive'!$B$14)+('WEIGHTED from Refinitive'!$B$15*'ISSUE SCORE from EIKON'!EI319)+(1/3*'ISSUE SCORE from EIKON'!EX319*'WEIGHTED from Refinitive'!$B$16)</f>
        <v>8.5860606060606024</v>
      </c>
      <c r="O12" s="1">
        <f>(1/3*'WEIGHTED from Refinitive'!$B$4*'ISSUE SCORE from EIKON'!AI319)+(2/5*'WEIGHTED from Refinitive'!$B$11*'ISSUE SCORE from EIKON'!DF319)+(1/5*'ISSUE SCORE from EIKON'!DU319*'WEIGHTED from Refinitive'!$B$14)+('WEIGHTED from Refinitive'!$B$15*'ISSUE SCORE from EIKON'!EJ319)+(1/3*'ISSUE SCORE from EIKON'!EY319*'WEIGHTED from Refinitive'!$B$16)</f>
        <v>11.268343497389788</v>
      </c>
      <c r="P12" s="1">
        <f>(1/3*'WEIGHTED from Refinitive'!$B$4*'ISSUE SCORE from EIKON'!AJ319)+(2/5*'WEIGHTED from Refinitive'!$B$11*'ISSUE SCORE from EIKON'!DG319)+(1/5*'ISSUE SCORE from EIKON'!DV319*'WEIGHTED from Refinitive'!$B$14)+('WEIGHTED from Refinitive'!$B$15*'ISSUE SCORE from EIKON'!EK319)+(1/3*'ISSUE SCORE from EIKON'!EZ319*'WEIGHTED from Refinitive'!$B$16)</f>
        <v>7.6939427815843198</v>
      </c>
    </row>
    <row r="13" spans="1:16" ht="15">
      <c r="A13" s="1" t="s">
        <v>843</v>
      </c>
      <c r="B13" s="1">
        <f>(1/3*'WEIGHTED from Refinitive'!$B$4*'ISSUE SCORE from EIKON'!V320)+(2/5*'WEIGHTED from Refinitive'!$B$11*'ISSUE SCORE from EIKON'!CS320)+(1/5*'ISSUE SCORE from EIKON'!DH320*'WEIGHTED from Refinitive'!$B$14)+('WEIGHTED from Refinitive'!$B$15*'ISSUE SCORE from EIKON'!DW320)+(1/3*'ISSUE SCORE from EIKON'!EL320*'WEIGHTED from Refinitive'!$B$16)</f>
        <v>13.90976813504016</v>
      </c>
      <c r="C13" s="1">
        <f>(1/3*'WEIGHTED from Refinitive'!$B$4*'ISSUE SCORE from EIKON'!W320)+(2/5*'WEIGHTED from Refinitive'!$B$11*'ISSUE SCORE from EIKON'!CT320)+(1/5*'ISSUE SCORE from EIKON'!DI320*'WEIGHTED from Refinitive'!$B$14)+('WEIGHTED from Refinitive'!$B$15*'ISSUE SCORE from EIKON'!DX320)+(1/3*'ISSUE SCORE from EIKON'!EM320*'WEIGHTED from Refinitive'!$B$16)</f>
        <v>13.259589725553244</v>
      </c>
      <c r="D13" s="1">
        <f>(1/3*'WEIGHTED from Refinitive'!$B$4*'ISSUE SCORE from EIKON'!X320)+(2/5*'WEIGHTED from Refinitive'!$B$11*'ISSUE SCORE from EIKON'!CU320)+(1/5*'ISSUE SCORE from EIKON'!DJ320*'WEIGHTED from Refinitive'!$B$14)+('WEIGHTED from Refinitive'!$B$15*'ISSUE SCORE from EIKON'!DY320)+(1/3*'ISSUE SCORE from EIKON'!EN320*'WEIGHTED from Refinitive'!$B$16)</f>
        <v>13.555778961741311</v>
      </c>
      <c r="E13" s="1">
        <f>(1/3*'WEIGHTED from Refinitive'!$B$4*'ISSUE SCORE from EIKON'!Y320)+(2/5*'WEIGHTED from Refinitive'!$B$11*'ISSUE SCORE from EIKON'!CV320)+(1/5*'ISSUE SCORE from EIKON'!DK320*'WEIGHTED from Refinitive'!$B$14)+('WEIGHTED from Refinitive'!$B$15*'ISSUE SCORE from EIKON'!DZ320)+(1/3*'ISSUE SCORE from EIKON'!EO320*'WEIGHTED from Refinitive'!$B$16)</f>
        <v>14.088713992733474</v>
      </c>
      <c r="F13" s="1">
        <f>(1/3*'WEIGHTED from Refinitive'!$B$4*'ISSUE SCORE from EIKON'!Z320)+(2/5*'WEIGHTED from Refinitive'!$B$11*'ISSUE SCORE from EIKON'!CW320)+(1/5*'ISSUE SCORE from EIKON'!DL320*'WEIGHTED from Refinitive'!$B$14)+('WEIGHTED from Refinitive'!$B$15*'ISSUE SCORE from EIKON'!EA320)+(1/3*'ISSUE SCORE from EIKON'!EP320*'WEIGHTED from Refinitive'!$B$16)</f>
        <v>14.842588978719448</v>
      </c>
      <c r="G13" s="1">
        <f>(1/3*'WEIGHTED from Refinitive'!$B$4*'ISSUE SCORE from EIKON'!AA320)+(2/5*'WEIGHTED from Refinitive'!$B$11*'ISSUE SCORE from EIKON'!CX320)+(1/5*'ISSUE SCORE from EIKON'!DM320*'WEIGHTED from Refinitive'!$B$14)+('WEIGHTED from Refinitive'!$B$15*'ISSUE SCORE from EIKON'!EB320)+(1/3*'ISSUE SCORE from EIKON'!EQ320*'WEIGHTED from Refinitive'!$B$16)</f>
        <v>14.426585914085903</v>
      </c>
      <c r="H13" s="1">
        <f>(1/3*'WEIGHTED from Refinitive'!$B$4*'ISSUE SCORE from EIKON'!AB320)+(2/5*'WEIGHTED from Refinitive'!$B$11*'ISSUE SCORE from EIKON'!CY320)+(1/5*'ISSUE SCORE from EIKON'!DN320*'WEIGHTED from Refinitive'!$B$14)+('WEIGHTED from Refinitive'!$B$15*'ISSUE SCORE from EIKON'!EC320)+(1/3*'ISSUE SCORE from EIKON'!ER320*'WEIGHTED from Refinitive'!$B$16)</f>
        <v>13.783743207147454</v>
      </c>
      <c r="I13" s="1">
        <f>(1/3*'WEIGHTED from Refinitive'!$B$4*'ISSUE SCORE from EIKON'!AC320)+(2/5*'WEIGHTED from Refinitive'!$B$11*'ISSUE SCORE from EIKON'!CZ320)+(1/5*'ISSUE SCORE from EIKON'!DO320*'WEIGHTED from Refinitive'!$B$14)+('WEIGHTED from Refinitive'!$B$15*'ISSUE SCORE from EIKON'!ED320)+(1/3*'ISSUE SCORE from EIKON'!ES320*'WEIGHTED from Refinitive'!$B$16)</f>
        <v>14.827187261180057</v>
      </c>
      <c r="J13" s="1">
        <f>(1/3*'WEIGHTED from Refinitive'!$B$4*'ISSUE SCORE from EIKON'!AD320)+(2/5*'WEIGHTED from Refinitive'!$B$11*'ISSUE SCORE from EIKON'!DA320)+(1/5*'ISSUE SCORE from EIKON'!DP320*'WEIGHTED from Refinitive'!$B$14)+('WEIGHTED from Refinitive'!$B$15*'ISSUE SCORE from EIKON'!EE320)+(1/3*'ISSUE SCORE from EIKON'!ET320*'WEIGHTED from Refinitive'!$B$16)</f>
        <v>15.319742528158798</v>
      </c>
      <c r="K13" s="1">
        <f>(1/3*'WEIGHTED from Refinitive'!$B$4*'ISSUE SCORE from EIKON'!AE320)+(2/5*'WEIGHTED from Refinitive'!$B$11*'ISSUE SCORE from EIKON'!DB320)+(1/5*'ISSUE SCORE from EIKON'!DQ320*'WEIGHTED from Refinitive'!$B$14)+('WEIGHTED from Refinitive'!$B$15*'ISSUE SCORE from EIKON'!EF320)+(1/3*'ISSUE SCORE from EIKON'!EU320*'WEIGHTED from Refinitive'!$B$16)</f>
        <v>13.183729757085015</v>
      </c>
      <c r="L13" s="1">
        <f>(1/3*'WEIGHTED from Refinitive'!$B$4*'ISSUE SCORE from EIKON'!AF320)+(2/5*'WEIGHTED from Refinitive'!$B$11*'ISSUE SCORE from EIKON'!DC320)+(1/5*'ISSUE SCORE from EIKON'!DR320*'WEIGHTED from Refinitive'!$B$14)+('WEIGHTED from Refinitive'!$B$15*'ISSUE SCORE from EIKON'!EG320)+(1/3*'ISSUE SCORE from EIKON'!EV320*'WEIGHTED from Refinitive'!$B$16)</f>
        <v>11.968035960603041</v>
      </c>
      <c r="M13" s="1">
        <f>(1/3*'WEIGHTED from Refinitive'!$B$4*'ISSUE SCORE from EIKON'!AG320)+(2/5*'WEIGHTED from Refinitive'!$B$11*'ISSUE SCORE from EIKON'!DD320)+(1/5*'ISSUE SCORE from EIKON'!DS320*'WEIGHTED from Refinitive'!$B$14)+('WEIGHTED from Refinitive'!$B$15*'ISSUE SCORE from EIKON'!EH320)+(1/3*'ISSUE SCORE from EIKON'!EW320*'WEIGHTED from Refinitive'!$B$16)</f>
        <v>11.265467196387462</v>
      </c>
      <c r="N13" s="1">
        <f>(1/3*'WEIGHTED from Refinitive'!$B$4*'ISSUE SCORE from EIKON'!AH320)+(2/5*'WEIGHTED from Refinitive'!$B$11*'ISSUE SCORE from EIKON'!DE320)+(1/5*'ISSUE SCORE from EIKON'!DT320*'WEIGHTED from Refinitive'!$B$14)+('WEIGHTED from Refinitive'!$B$15*'ISSUE SCORE from EIKON'!EI320)+(1/3*'ISSUE SCORE from EIKON'!EX320*'WEIGHTED from Refinitive'!$B$16)</f>
        <v>7.7877629189367532</v>
      </c>
      <c r="O13" s="1">
        <f>(1/3*'WEIGHTED from Refinitive'!$B$4*'ISSUE SCORE from EIKON'!AI320)+(2/5*'WEIGHTED from Refinitive'!$B$11*'ISSUE SCORE from EIKON'!DF320)+(1/5*'ISSUE SCORE from EIKON'!DU320*'WEIGHTED from Refinitive'!$B$14)+('WEIGHTED from Refinitive'!$B$15*'ISSUE SCORE from EIKON'!EJ320)+(1/3*'ISSUE SCORE from EIKON'!EY320*'WEIGHTED from Refinitive'!$B$16)</f>
        <v>8.2976623376623326</v>
      </c>
      <c r="P13" s="1">
        <f>(1/3*'WEIGHTED from Refinitive'!$B$4*'ISSUE SCORE from EIKON'!AJ320)+(2/5*'WEIGHTED from Refinitive'!$B$11*'ISSUE SCORE from EIKON'!DG320)+(1/5*'ISSUE SCORE from EIKON'!DV320*'WEIGHTED from Refinitive'!$B$14)+('WEIGHTED from Refinitive'!$B$15*'ISSUE SCORE from EIKON'!EK320)+(1/3*'ISSUE SCORE from EIKON'!EZ320*'WEIGHTED from Refinitive'!$B$16)</f>
        <v>7.5053995953464749</v>
      </c>
    </row>
    <row r="14" spans="1:16" ht="15">
      <c r="A14" s="1" t="s">
        <v>904</v>
      </c>
      <c r="B14" s="1">
        <f>(1/3*'WEIGHTED from Refinitive'!$B$4*'ISSUE SCORE from EIKON'!V321)+(2/5*'WEIGHTED from Refinitive'!$B$11*'ISSUE SCORE from EIKON'!CS321)+(1/5*'ISSUE SCORE from EIKON'!DH321*'WEIGHTED from Refinitive'!$B$14)+('WEIGHTED from Refinitive'!$B$15*'ISSUE SCORE from EIKON'!DW321)+(1/3*'ISSUE SCORE from EIKON'!EL321*'WEIGHTED from Refinitive'!$B$16)</f>
        <v>12.639947187423228</v>
      </c>
      <c r="C14" s="1">
        <f>(1/3*'WEIGHTED from Refinitive'!$B$4*'ISSUE SCORE from EIKON'!W321)+(2/5*'WEIGHTED from Refinitive'!$B$11*'ISSUE SCORE from EIKON'!CT321)+(1/5*'ISSUE SCORE from EIKON'!DI321*'WEIGHTED from Refinitive'!$B$14)+('WEIGHTED from Refinitive'!$B$15*'ISSUE SCORE from EIKON'!DX321)+(1/3*'ISSUE SCORE from EIKON'!EM321*'WEIGHTED from Refinitive'!$B$16)</f>
        <v>11.895219007825499</v>
      </c>
      <c r="D14" s="1">
        <f>(1/3*'WEIGHTED from Refinitive'!$B$4*'ISSUE SCORE from EIKON'!X321)+(2/5*'WEIGHTED from Refinitive'!$B$11*'ISSUE SCORE from EIKON'!CU321)+(1/5*'ISSUE SCORE from EIKON'!DJ321*'WEIGHTED from Refinitive'!$B$14)+('WEIGHTED from Refinitive'!$B$15*'ISSUE SCORE from EIKON'!DY321)+(1/3*'ISSUE SCORE from EIKON'!EN321*'WEIGHTED from Refinitive'!$B$16)</f>
        <v>12.547677441074516</v>
      </c>
      <c r="E14" s="1">
        <f>(1/3*'WEIGHTED from Refinitive'!$B$4*'ISSUE SCORE from EIKON'!Y321)+(2/5*'WEIGHTED from Refinitive'!$B$11*'ISSUE SCORE from EIKON'!CV321)+(1/5*'ISSUE SCORE from EIKON'!DK321*'WEIGHTED from Refinitive'!$B$14)+('WEIGHTED from Refinitive'!$B$15*'ISSUE SCORE from EIKON'!DZ321)+(1/3*'ISSUE SCORE from EIKON'!EO321*'WEIGHTED from Refinitive'!$B$16)</f>
        <v>7.7027052100460924</v>
      </c>
      <c r="F14" s="1">
        <f>(1/3*'WEIGHTED from Refinitive'!$B$4*'ISSUE SCORE from EIKON'!Z321)+(2/5*'WEIGHTED from Refinitive'!$B$11*'ISSUE SCORE from EIKON'!CW321)+(1/5*'ISSUE SCORE from EIKON'!DL321*'WEIGHTED from Refinitive'!$B$14)+('WEIGHTED from Refinitive'!$B$15*'ISSUE SCORE from EIKON'!EA321)+(1/3*'ISSUE SCORE from EIKON'!EP321*'WEIGHTED from Refinitive'!$B$16)</f>
        <v>8.399224372986744</v>
      </c>
      <c r="G14" s="1">
        <f>(1/3*'WEIGHTED from Refinitive'!$B$4*'ISSUE SCORE from EIKON'!AA321)+(2/5*'WEIGHTED from Refinitive'!$B$11*'ISSUE SCORE from EIKON'!CX321)+(1/5*'ISSUE SCORE from EIKON'!DM321*'WEIGHTED from Refinitive'!$B$14)+('WEIGHTED from Refinitive'!$B$15*'ISSUE SCORE from EIKON'!EB321)+(1/3*'ISSUE SCORE from EIKON'!EQ321*'WEIGHTED from Refinitive'!$B$16)</f>
        <v>6.2595660674191604</v>
      </c>
      <c r="H14" s="1">
        <f>(1/3*'WEIGHTED from Refinitive'!$B$4*'ISSUE SCORE from EIKON'!AB321)+(2/5*'WEIGHTED from Refinitive'!$B$11*'ISSUE SCORE from EIKON'!CY321)+(1/5*'ISSUE SCORE from EIKON'!DN321*'WEIGHTED from Refinitive'!$B$14)+('WEIGHTED from Refinitive'!$B$15*'ISSUE SCORE from EIKON'!EC321)+(1/3*'ISSUE SCORE from EIKON'!ER321*'WEIGHTED from Refinitive'!$B$16)</f>
        <v>6.4835238622288927</v>
      </c>
      <c r="I14" s="1">
        <f>(1/3*'WEIGHTED from Refinitive'!$B$4*'ISSUE SCORE from EIKON'!AC321)+(2/5*'WEIGHTED from Refinitive'!$B$11*'ISSUE SCORE from EIKON'!CZ321)+(1/5*'ISSUE SCORE from EIKON'!DO321*'WEIGHTED from Refinitive'!$B$14)+('WEIGHTED from Refinitive'!$B$15*'ISSUE SCORE from EIKON'!ED321)+(1/3*'ISSUE SCORE from EIKON'!ES321*'WEIGHTED from Refinitive'!$B$16)</f>
        <v>7.7649645905886242</v>
      </c>
      <c r="J14" s="1">
        <f>(1/3*'WEIGHTED from Refinitive'!$B$4*'ISSUE SCORE from EIKON'!AD321)+(2/5*'WEIGHTED from Refinitive'!$B$11*'ISSUE SCORE from EIKON'!DA321)+(1/5*'ISSUE SCORE from EIKON'!DP321*'WEIGHTED from Refinitive'!$B$14)+('WEIGHTED from Refinitive'!$B$15*'ISSUE SCORE from EIKON'!EE321)+(1/3*'ISSUE SCORE from EIKON'!ET321*'WEIGHTED from Refinitive'!$B$16)</f>
        <v>9.0299851237300039</v>
      </c>
      <c r="K14" s="1">
        <f>(1/3*'WEIGHTED from Refinitive'!$B$4*'ISSUE SCORE from EIKON'!AE321)+(2/5*'WEIGHTED from Refinitive'!$B$11*'ISSUE SCORE from EIKON'!DB321)+(1/5*'ISSUE SCORE from EIKON'!DQ321*'WEIGHTED from Refinitive'!$B$14)+('WEIGHTED from Refinitive'!$B$15*'ISSUE SCORE from EIKON'!EF321)+(1/3*'ISSUE SCORE from EIKON'!EU321*'WEIGHTED from Refinitive'!$B$16)</f>
        <v>7.2653351184518895</v>
      </c>
      <c r="L14" s="1">
        <f>(1/3*'WEIGHTED from Refinitive'!$B$4*'ISSUE SCORE from EIKON'!AF321)+(2/5*'WEIGHTED from Refinitive'!$B$11*'ISSUE SCORE from EIKON'!DC321)+(1/5*'ISSUE SCORE from EIKON'!DR321*'WEIGHTED from Refinitive'!$B$14)+('WEIGHTED from Refinitive'!$B$15*'ISSUE SCORE from EIKON'!EG321)+(1/3*'ISSUE SCORE from EIKON'!EV321*'WEIGHTED from Refinitive'!$B$16)</f>
        <v>6.8168049850857768</v>
      </c>
      <c r="M14" s="1">
        <f>(1/3*'WEIGHTED from Refinitive'!$B$4*'ISSUE SCORE from EIKON'!AG321)+(2/5*'WEIGHTED from Refinitive'!$B$11*'ISSUE SCORE from EIKON'!DD321)+(1/5*'ISSUE SCORE from EIKON'!DS321*'WEIGHTED from Refinitive'!$B$14)+('WEIGHTED from Refinitive'!$B$15*'ISSUE SCORE from EIKON'!EH321)+(1/3*'ISSUE SCORE from EIKON'!EW321*'WEIGHTED from Refinitive'!$B$16)</f>
        <v>3.8085325768832425</v>
      </c>
      <c r="N14" s="1">
        <f>(1/3*'WEIGHTED from Refinitive'!$B$4*'ISSUE SCORE from EIKON'!AH321)+(2/5*'WEIGHTED from Refinitive'!$B$11*'ISSUE SCORE from EIKON'!DE321)+(1/5*'ISSUE SCORE from EIKON'!DT321*'WEIGHTED from Refinitive'!$B$14)+('WEIGHTED from Refinitive'!$B$15*'ISSUE SCORE from EIKON'!EI321)+(1/3*'ISSUE SCORE from EIKON'!EX321*'WEIGHTED from Refinitive'!$B$16)</f>
        <v>2.4622779519331184</v>
      </c>
      <c r="O14" s="1">
        <f>(1/3*'WEIGHTED from Refinitive'!$B$4*'ISSUE SCORE from EIKON'!AI321)+(2/5*'WEIGHTED from Refinitive'!$B$11*'ISSUE SCORE from EIKON'!DF321)+(1/5*'ISSUE SCORE from EIKON'!DU321*'WEIGHTED from Refinitive'!$B$14)+('WEIGHTED from Refinitive'!$B$15*'ISSUE SCORE from EIKON'!EJ321)+(1/3*'ISSUE SCORE from EIKON'!EY321*'WEIGHTED from Refinitive'!$B$16)</f>
        <v>2.723333722423249</v>
      </c>
      <c r="P14" s="1">
        <f>(1/3*'WEIGHTED from Refinitive'!$B$4*'ISSUE SCORE from EIKON'!AJ321)+(2/5*'WEIGHTED from Refinitive'!$B$11*'ISSUE SCORE from EIKON'!DG321)+(1/5*'ISSUE SCORE from EIKON'!DV321*'WEIGHTED from Refinitive'!$B$14)+('WEIGHTED from Refinitive'!$B$15*'ISSUE SCORE from EIKON'!EK321)+(1/3*'ISSUE SCORE from EIKON'!EZ321*'WEIGHTED from Refinitive'!$B$16)</f>
        <v>3.3424011299434948</v>
      </c>
    </row>
    <row r="15" spans="1:16" ht="15">
      <c r="A15" s="1" t="s">
        <v>958</v>
      </c>
      <c r="B15" s="1">
        <f>(1/3*'WEIGHTED from Refinitive'!$B$4*'ISSUE SCORE from EIKON'!V322)+(2/5*'WEIGHTED from Refinitive'!$B$11*'ISSUE SCORE from EIKON'!CS322)+(1/5*'ISSUE SCORE from EIKON'!DH322*'WEIGHTED from Refinitive'!$B$14)+('WEIGHTED from Refinitive'!$B$15*'ISSUE SCORE from EIKON'!DW322)+(1/3*'ISSUE SCORE from EIKON'!EL322*'WEIGHTED from Refinitive'!$B$16)</f>
        <v>10.930726007595942</v>
      </c>
      <c r="C15" s="1">
        <f>(1/3*'WEIGHTED from Refinitive'!$B$4*'ISSUE SCORE from EIKON'!W322)+(2/5*'WEIGHTED from Refinitive'!$B$11*'ISSUE SCORE from EIKON'!CT322)+(1/5*'ISSUE SCORE from EIKON'!DI322*'WEIGHTED from Refinitive'!$B$14)+('WEIGHTED from Refinitive'!$B$15*'ISSUE SCORE from EIKON'!DX322)+(1/3*'ISSUE SCORE from EIKON'!EM322*'WEIGHTED from Refinitive'!$B$16)</f>
        <v>8.3516698974706252</v>
      </c>
      <c r="D15" s="1">
        <f>(1/3*'WEIGHTED from Refinitive'!$B$4*'ISSUE SCORE from EIKON'!X322)+(2/5*'WEIGHTED from Refinitive'!$B$11*'ISSUE SCORE from EIKON'!CU322)+(1/5*'ISSUE SCORE from EIKON'!DJ322*'WEIGHTED from Refinitive'!$B$14)+('WEIGHTED from Refinitive'!$B$15*'ISSUE SCORE from EIKON'!DY322)+(1/3*'ISSUE SCORE from EIKON'!EN322*'WEIGHTED from Refinitive'!$B$16)</f>
        <v>7.4079816448269478</v>
      </c>
      <c r="E15" s="1">
        <f>(1/3*'WEIGHTED from Refinitive'!$B$4*'ISSUE SCORE from EIKON'!Y322)+(2/5*'WEIGHTED from Refinitive'!$B$11*'ISSUE SCORE from EIKON'!CV322)+(1/5*'ISSUE SCORE from EIKON'!DK322*'WEIGHTED from Refinitive'!$B$14)+('WEIGHTED from Refinitive'!$B$15*'ISSUE SCORE from EIKON'!DZ322)+(1/3*'ISSUE SCORE from EIKON'!EO322*'WEIGHTED from Refinitive'!$B$16)</f>
        <v>9.2153772883560965</v>
      </c>
      <c r="F15" s="1">
        <f>(1/3*'WEIGHTED from Refinitive'!$B$4*'ISSUE SCORE from EIKON'!Z322)+(2/5*'WEIGHTED from Refinitive'!$B$11*'ISSUE SCORE from EIKON'!CW322)+(1/5*'ISSUE SCORE from EIKON'!DL322*'WEIGHTED from Refinitive'!$B$14)+('WEIGHTED from Refinitive'!$B$15*'ISSUE SCORE from EIKON'!EA322)+(1/3*'ISSUE SCORE from EIKON'!EP322*'WEIGHTED from Refinitive'!$B$16)</f>
        <v>10.071137032901735</v>
      </c>
      <c r="G15" s="1">
        <f>(1/3*'WEIGHTED from Refinitive'!$B$4*'ISSUE SCORE from EIKON'!AA322)+(2/5*'WEIGHTED from Refinitive'!$B$11*'ISSUE SCORE from EIKON'!CX322)+(1/5*'ISSUE SCORE from EIKON'!DM322*'WEIGHTED from Refinitive'!$B$14)+('WEIGHTED from Refinitive'!$B$15*'ISSUE SCORE from EIKON'!EB322)+(1/3*'ISSUE SCORE from EIKON'!EQ322*'WEIGHTED from Refinitive'!$B$16)</f>
        <v>9.25720344875538</v>
      </c>
      <c r="H15" s="1">
        <f>(1/3*'WEIGHTED from Refinitive'!$B$4*'ISSUE SCORE from EIKON'!AB322)+(2/5*'WEIGHTED from Refinitive'!$B$11*'ISSUE SCORE from EIKON'!CY322)+(1/5*'ISSUE SCORE from EIKON'!DN322*'WEIGHTED from Refinitive'!$B$14)+('WEIGHTED from Refinitive'!$B$15*'ISSUE SCORE from EIKON'!EC322)+(1/3*'ISSUE SCORE from EIKON'!ER322*'WEIGHTED from Refinitive'!$B$16)</f>
        <v>9.6447789667425656</v>
      </c>
      <c r="I15" s="1">
        <f>(1/3*'WEIGHTED from Refinitive'!$B$4*'ISSUE SCORE from EIKON'!AC322)+(2/5*'WEIGHTED from Refinitive'!$B$11*'ISSUE SCORE from EIKON'!CZ322)+(1/5*'ISSUE SCORE from EIKON'!DO322*'WEIGHTED from Refinitive'!$B$14)+('WEIGHTED from Refinitive'!$B$15*'ISSUE SCORE from EIKON'!ED322)+(1/3*'ISSUE SCORE from EIKON'!ES322*'WEIGHTED from Refinitive'!$B$16)</f>
        <v>10.088521802163484</v>
      </c>
      <c r="J15" s="1">
        <f>(1/3*'WEIGHTED from Refinitive'!$B$4*'ISSUE SCORE from EIKON'!AD322)+(2/5*'WEIGHTED from Refinitive'!$B$11*'ISSUE SCORE from EIKON'!DA322)+(1/5*'ISSUE SCORE from EIKON'!DP322*'WEIGHTED from Refinitive'!$B$14)+('WEIGHTED from Refinitive'!$B$15*'ISSUE SCORE from EIKON'!EE322)+(1/3*'ISSUE SCORE from EIKON'!ET322*'WEIGHTED from Refinitive'!$B$16)</f>
        <v>7.677094522019325</v>
      </c>
      <c r="K15" s="1">
        <f>(1/3*'WEIGHTED from Refinitive'!$B$4*'ISSUE SCORE from EIKON'!AE322)+(2/5*'WEIGHTED from Refinitive'!$B$11*'ISSUE SCORE from EIKON'!DB322)+(1/5*'ISSUE SCORE from EIKON'!DQ322*'WEIGHTED from Refinitive'!$B$14)+('WEIGHTED from Refinitive'!$B$15*'ISSUE SCORE from EIKON'!EF322)+(1/3*'ISSUE SCORE from EIKON'!EU322*'WEIGHTED from Refinitive'!$B$16)</f>
        <v>6.9769797463391034</v>
      </c>
      <c r="L15" s="1">
        <f>(1/3*'WEIGHTED from Refinitive'!$B$4*'ISSUE SCORE from EIKON'!AF322)+(2/5*'WEIGHTED from Refinitive'!$B$11*'ISSUE SCORE from EIKON'!DC322)+(1/5*'ISSUE SCORE from EIKON'!DR322*'WEIGHTED from Refinitive'!$B$14)+('WEIGHTED from Refinitive'!$B$15*'ISSUE SCORE from EIKON'!EG322)+(1/3*'ISSUE SCORE from EIKON'!EV322*'WEIGHTED from Refinitive'!$B$16)</f>
        <v>8.2570359038877505</v>
      </c>
      <c r="M15" s="1">
        <f>(1/3*'WEIGHTED from Refinitive'!$B$4*'ISSUE SCORE from EIKON'!AG322)+(2/5*'WEIGHTED from Refinitive'!$B$11*'ISSUE SCORE from EIKON'!DD322)+(1/5*'ISSUE SCORE from EIKON'!DS322*'WEIGHTED from Refinitive'!$B$14)+('WEIGHTED from Refinitive'!$B$15*'ISSUE SCORE from EIKON'!EH322)+(1/3*'ISSUE SCORE from EIKON'!EW322*'WEIGHTED from Refinitive'!$B$16)</f>
        <v>6.4035487195962615</v>
      </c>
      <c r="N15" s="1">
        <f>(1/3*'WEIGHTED from Refinitive'!$B$4*'ISSUE SCORE from EIKON'!AH322)+(2/5*'WEIGHTED from Refinitive'!$B$11*'ISSUE SCORE from EIKON'!DE322)+(1/5*'ISSUE SCORE from EIKON'!DT322*'WEIGHTED from Refinitive'!$B$14)+('WEIGHTED from Refinitive'!$B$15*'ISSUE SCORE from EIKON'!EI322)+(1/3*'ISSUE SCORE from EIKON'!EX322*'WEIGHTED from Refinitive'!$B$16)</f>
        <v>6.1417464114832461</v>
      </c>
      <c r="O15" s="1">
        <f>(1/3*'WEIGHTED from Refinitive'!$B$4*'ISSUE SCORE from EIKON'!AI322)+(2/5*'WEIGHTED from Refinitive'!$B$11*'ISSUE SCORE from EIKON'!DF322)+(1/5*'ISSUE SCORE from EIKON'!DU322*'WEIGHTED from Refinitive'!$B$14)+('WEIGHTED from Refinitive'!$B$15*'ISSUE SCORE from EIKON'!EJ322)+(1/3*'ISSUE SCORE from EIKON'!EY322*'WEIGHTED from Refinitive'!$B$16)</f>
        <v>9.2209522003034845</v>
      </c>
      <c r="P15" s="1">
        <f>(1/3*'WEIGHTED from Refinitive'!$B$4*'ISSUE SCORE from EIKON'!AJ322)+(2/5*'WEIGHTED from Refinitive'!$B$11*'ISSUE SCORE from EIKON'!DG322)+(1/5*'ISSUE SCORE from EIKON'!DV322*'WEIGHTED from Refinitive'!$B$14)+('WEIGHTED from Refinitive'!$B$15*'ISSUE SCORE from EIKON'!EK322)+(1/3*'ISSUE SCORE from EIKON'!EZ322*'WEIGHTED from Refinitive'!$B$16)</f>
        <v>7.5297054075867607</v>
      </c>
    </row>
    <row r="16" spans="1:16" ht="15">
      <c r="A16" s="1" t="s">
        <v>651</v>
      </c>
      <c r="B16" s="1">
        <f>(1/3*'WEIGHTED from Refinitive'!$B$4*'ISSUE SCORE from EIKON'!V323)+(2/5*'WEIGHTED from Refinitive'!$B$11*'ISSUE SCORE from EIKON'!CS323)+(1/5*'ISSUE SCORE from EIKON'!DH323*'WEIGHTED from Refinitive'!$B$14)+('WEIGHTED from Refinitive'!$B$15*'ISSUE SCORE from EIKON'!DW323)+(1/3*'ISSUE SCORE from EIKON'!EL323*'WEIGHTED from Refinitive'!$B$16)</f>
        <v>15.870856786716622</v>
      </c>
      <c r="C16" s="1">
        <f>(1/3*'WEIGHTED from Refinitive'!$B$4*'ISSUE SCORE from EIKON'!W323)+(2/5*'WEIGHTED from Refinitive'!$B$11*'ISSUE SCORE from EIKON'!CT323)+(1/5*'ISSUE SCORE from EIKON'!DI323*'WEIGHTED from Refinitive'!$B$14)+('WEIGHTED from Refinitive'!$B$15*'ISSUE SCORE from EIKON'!DX323)+(1/3*'ISSUE SCORE from EIKON'!EM323*'WEIGHTED from Refinitive'!$B$16)</f>
        <v>14.056503629200382</v>
      </c>
      <c r="D16" s="1">
        <f>(1/3*'WEIGHTED from Refinitive'!$B$4*'ISSUE SCORE from EIKON'!X323)+(2/5*'WEIGHTED from Refinitive'!$B$11*'ISSUE SCORE from EIKON'!CU323)+(1/5*'ISSUE SCORE from EIKON'!DJ323*'WEIGHTED from Refinitive'!$B$14)+('WEIGHTED from Refinitive'!$B$15*'ISSUE SCORE from EIKON'!DY323)+(1/3*'ISSUE SCORE from EIKON'!EN323*'WEIGHTED from Refinitive'!$B$16)</f>
        <v>13.092155722880449</v>
      </c>
      <c r="E16" s="1">
        <f>(1/3*'WEIGHTED from Refinitive'!$B$4*'ISSUE SCORE from EIKON'!Y323)+(2/5*'WEIGHTED from Refinitive'!$B$11*'ISSUE SCORE from EIKON'!CV323)+(1/5*'ISSUE SCORE from EIKON'!DK323*'WEIGHTED from Refinitive'!$B$14)+('WEIGHTED from Refinitive'!$B$15*'ISSUE SCORE from EIKON'!DZ323)+(1/3*'ISSUE SCORE from EIKON'!EO323*'WEIGHTED from Refinitive'!$B$16)</f>
        <v>11.045611521363742</v>
      </c>
      <c r="F16" s="1">
        <f>(1/3*'WEIGHTED from Refinitive'!$B$4*'ISSUE SCORE from EIKON'!Z323)+(2/5*'WEIGHTED from Refinitive'!$B$11*'ISSUE SCORE from EIKON'!CW323)+(1/5*'ISSUE SCORE from EIKON'!DL323*'WEIGHTED from Refinitive'!$B$14)+('WEIGHTED from Refinitive'!$B$15*'ISSUE SCORE from EIKON'!EA323)+(1/3*'ISSUE SCORE from EIKON'!EP323*'WEIGHTED from Refinitive'!$B$16)</f>
        <v>12.012386779886775</v>
      </c>
      <c r="G16" s="1">
        <f>(1/3*'WEIGHTED from Refinitive'!$B$4*'ISSUE SCORE from EIKON'!AA323)+(2/5*'WEIGHTED from Refinitive'!$B$11*'ISSUE SCORE from EIKON'!CX323)+(1/5*'ISSUE SCORE from EIKON'!DM323*'WEIGHTED from Refinitive'!$B$14)+('WEIGHTED from Refinitive'!$B$15*'ISSUE SCORE from EIKON'!EB323)+(1/3*'ISSUE SCORE from EIKON'!EQ323*'WEIGHTED from Refinitive'!$B$16)</f>
        <v>11.42161340671978</v>
      </c>
      <c r="H16" s="1">
        <f>(1/3*'WEIGHTED from Refinitive'!$B$4*'ISSUE SCORE from EIKON'!AB323)+(2/5*'WEIGHTED from Refinitive'!$B$11*'ISSUE SCORE from EIKON'!CY323)+(1/5*'ISSUE SCORE from EIKON'!DN323*'WEIGHTED from Refinitive'!$B$14)+('WEIGHTED from Refinitive'!$B$15*'ISSUE SCORE from EIKON'!EC323)+(1/3*'ISSUE SCORE from EIKON'!ER323*'WEIGHTED from Refinitive'!$B$16)</f>
        <v>13.08448098663926</v>
      </c>
      <c r="I16" s="1">
        <f>(1/3*'WEIGHTED from Refinitive'!$B$4*'ISSUE SCORE from EIKON'!AC323)+(2/5*'WEIGHTED from Refinitive'!$B$11*'ISSUE SCORE from EIKON'!CZ323)+(1/5*'ISSUE SCORE from EIKON'!DO323*'WEIGHTED from Refinitive'!$B$14)+('WEIGHTED from Refinitive'!$B$15*'ISSUE SCORE from EIKON'!ED323)+(1/3*'ISSUE SCORE from EIKON'!ES323*'WEIGHTED from Refinitive'!$B$16)</f>
        <v>9.6826673497267652</v>
      </c>
      <c r="J16" s="1">
        <f>(1/3*'WEIGHTED from Refinitive'!$B$4*'ISSUE SCORE from EIKON'!AD323)+(2/5*'WEIGHTED from Refinitive'!$B$11*'ISSUE SCORE from EIKON'!DA323)+(1/5*'ISSUE SCORE from EIKON'!DP323*'WEIGHTED from Refinitive'!$B$14)+('WEIGHTED from Refinitive'!$B$15*'ISSUE SCORE from EIKON'!EE323)+(1/3*'ISSUE SCORE from EIKON'!ET323*'WEIGHTED from Refinitive'!$B$16)</f>
        <v>9.353557052445435</v>
      </c>
      <c r="K16" s="1">
        <f>(1/3*'WEIGHTED from Refinitive'!$B$4*'ISSUE SCORE from EIKON'!AE323)+(2/5*'WEIGHTED from Refinitive'!$B$11*'ISSUE SCORE from EIKON'!DB323)+(1/5*'ISSUE SCORE from EIKON'!DQ323*'WEIGHTED from Refinitive'!$B$14)+('WEIGHTED from Refinitive'!$B$15*'ISSUE SCORE from EIKON'!EF323)+(1/3*'ISSUE SCORE from EIKON'!EU323*'WEIGHTED from Refinitive'!$B$16)</f>
        <v>9.3148109608047118</v>
      </c>
      <c r="L16" s="1">
        <f>(1/3*'WEIGHTED from Refinitive'!$B$4*'ISSUE SCORE from EIKON'!AF323)+(2/5*'WEIGHTED from Refinitive'!$B$11*'ISSUE SCORE from EIKON'!DC323)+(1/5*'ISSUE SCORE from EIKON'!DR323*'WEIGHTED from Refinitive'!$B$14)+('WEIGHTED from Refinitive'!$B$15*'ISSUE SCORE from EIKON'!EG323)+(1/3*'ISSUE SCORE from EIKON'!EV323*'WEIGHTED from Refinitive'!$B$16)</f>
        <v>10.742811194276603</v>
      </c>
      <c r="M16" s="1">
        <f>(1/3*'WEIGHTED from Refinitive'!$B$4*'ISSUE SCORE from EIKON'!AG323)+(2/5*'WEIGHTED from Refinitive'!$B$11*'ISSUE SCORE from EIKON'!DD323)+(1/5*'ISSUE SCORE from EIKON'!DS323*'WEIGHTED from Refinitive'!$B$14)+('WEIGHTED from Refinitive'!$B$15*'ISSUE SCORE from EIKON'!EH323)+(1/3*'ISSUE SCORE from EIKON'!EW323*'WEIGHTED from Refinitive'!$B$16)</f>
        <v>0</v>
      </c>
      <c r="N16" s="1">
        <f>(1/3*'WEIGHTED from Refinitive'!$B$4*'ISSUE SCORE from EIKON'!AH323)+(2/5*'WEIGHTED from Refinitive'!$B$11*'ISSUE SCORE from EIKON'!DE323)+(1/5*'ISSUE SCORE from EIKON'!DT323*'WEIGHTED from Refinitive'!$B$14)+('WEIGHTED from Refinitive'!$B$15*'ISSUE SCORE from EIKON'!EI323)+(1/3*'ISSUE SCORE from EIKON'!EX323*'WEIGHTED from Refinitive'!$B$16)</f>
        <v>0</v>
      </c>
      <c r="O16" s="1">
        <f>(1/3*'WEIGHTED from Refinitive'!$B$4*'ISSUE SCORE from EIKON'!AI323)+(2/5*'WEIGHTED from Refinitive'!$B$11*'ISSUE SCORE from EIKON'!DF323)+(1/5*'ISSUE SCORE from EIKON'!DU323*'WEIGHTED from Refinitive'!$B$14)+('WEIGHTED from Refinitive'!$B$15*'ISSUE SCORE from EIKON'!EJ323)+(1/3*'ISSUE SCORE from EIKON'!EY323*'WEIGHTED from Refinitive'!$B$16)</f>
        <v>0</v>
      </c>
      <c r="P16" s="1">
        <f>(1/3*'WEIGHTED from Refinitive'!$B$4*'ISSUE SCORE from EIKON'!AJ323)+(2/5*'WEIGHTED from Refinitive'!$B$11*'ISSUE SCORE from EIKON'!DG323)+(1/5*'ISSUE SCORE from EIKON'!DV323*'WEIGHTED from Refinitive'!$B$14)+('WEIGHTED from Refinitive'!$B$15*'ISSUE SCORE from EIKON'!EK323)+(1/3*'ISSUE SCORE from EIKON'!EZ323*'WEIGHTED from Refinitive'!$B$16)</f>
        <v>0</v>
      </c>
    </row>
    <row r="17" spans="1:16" ht="15">
      <c r="A17" s="1" t="s">
        <v>633</v>
      </c>
      <c r="B17" s="1">
        <f>(1/3*'WEIGHTED from Refinitive'!$B$4*'ISSUE SCORE from EIKON'!V324)+(2/5*'WEIGHTED from Refinitive'!$B$11*'ISSUE SCORE from EIKON'!CS324)+(1/5*'ISSUE SCORE from EIKON'!DH324*'WEIGHTED from Refinitive'!$B$14)+('WEIGHTED from Refinitive'!$B$15*'ISSUE SCORE from EIKON'!DW324)+(1/3*'ISSUE SCORE from EIKON'!EL324*'WEIGHTED from Refinitive'!$B$16)</f>
        <v>12.702175772243743</v>
      </c>
      <c r="C17" s="1">
        <f>(1/3*'WEIGHTED from Refinitive'!$B$4*'ISSUE SCORE from EIKON'!W324)+(2/5*'WEIGHTED from Refinitive'!$B$11*'ISSUE SCORE from EIKON'!CT324)+(1/5*'ISSUE SCORE from EIKON'!DI324*'WEIGHTED from Refinitive'!$B$14)+('WEIGHTED from Refinitive'!$B$15*'ISSUE SCORE from EIKON'!DX324)+(1/3*'ISSUE SCORE from EIKON'!EM324*'WEIGHTED from Refinitive'!$B$16)</f>
        <v>13.24720298778079</v>
      </c>
      <c r="D17" s="1">
        <f>(1/3*'WEIGHTED from Refinitive'!$B$4*'ISSUE SCORE from EIKON'!X324)+(2/5*'WEIGHTED from Refinitive'!$B$11*'ISSUE SCORE from EIKON'!CU324)+(1/5*'ISSUE SCORE from EIKON'!DJ324*'WEIGHTED from Refinitive'!$B$14)+('WEIGHTED from Refinitive'!$B$15*'ISSUE SCORE from EIKON'!DY324)+(1/3*'ISSUE SCORE from EIKON'!EN324*'WEIGHTED from Refinitive'!$B$16)</f>
        <v>13.30970367178897</v>
      </c>
      <c r="E17" s="1">
        <f>(1/3*'WEIGHTED from Refinitive'!$B$4*'ISSUE SCORE from EIKON'!Y324)+(2/5*'WEIGHTED from Refinitive'!$B$11*'ISSUE SCORE from EIKON'!CV324)+(1/5*'ISSUE SCORE from EIKON'!DK324*'WEIGHTED from Refinitive'!$B$14)+('WEIGHTED from Refinitive'!$B$15*'ISSUE SCORE from EIKON'!DZ324)+(1/3*'ISSUE SCORE from EIKON'!EO324*'WEIGHTED from Refinitive'!$B$16)</f>
        <v>11.738451101137663</v>
      </c>
      <c r="F17" s="1">
        <f>(1/3*'WEIGHTED from Refinitive'!$B$4*'ISSUE SCORE from EIKON'!Z324)+(2/5*'WEIGHTED from Refinitive'!$B$11*'ISSUE SCORE from EIKON'!CW324)+(1/5*'ISSUE SCORE from EIKON'!DL324*'WEIGHTED from Refinitive'!$B$14)+('WEIGHTED from Refinitive'!$B$15*'ISSUE SCORE from EIKON'!EA324)+(1/3*'ISSUE SCORE from EIKON'!EP324*'WEIGHTED from Refinitive'!$B$16)</f>
        <v>12.195290336879426</v>
      </c>
      <c r="G17" s="1">
        <f>(1/3*'WEIGHTED from Refinitive'!$B$4*'ISSUE SCORE from EIKON'!AA324)+(2/5*'WEIGHTED from Refinitive'!$B$11*'ISSUE SCORE from EIKON'!CX324)+(1/5*'ISSUE SCORE from EIKON'!DM324*'WEIGHTED from Refinitive'!$B$14)+('WEIGHTED from Refinitive'!$B$15*'ISSUE SCORE from EIKON'!EB324)+(1/3*'ISSUE SCORE from EIKON'!EQ324*'WEIGHTED from Refinitive'!$B$16)</f>
        <v>12.407563056697496</v>
      </c>
      <c r="H17" s="1">
        <f>(1/3*'WEIGHTED from Refinitive'!$B$4*'ISSUE SCORE from EIKON'!AB324)+(2/5*'WEIGHTED from Refinitive'!$B$11*'ISSUE SCORE from EIKON'!CY324)+(1/5*'ISSUE SCORE from EIKON'!DN324*'WEIGHTED from Refinitive'!$B$14)+('WEIGHTED from Refinitive'!$B$15*'ISSUE SCORE from EIKON'!EC324)+(1/3*'ISSUE SCORE from EIKON'!ER324*'WEIGHTED from Refinitive'!$B$16)</f>
        <v>12.506693726355604</v>
      </c>
      <c r="I17" s="1">
        <f>(1/3*'WEIGHTED from Refinitive'!$B$4*'ISSUE SCORE from EIKON'!AC324)+(2/5*'WEIGHTED from Refinitive'!$B$11*'ISSUE SCORE from EIKON'!CZ324)+(1/5*'ISSUE SCORE from EIKON'!DO324*'WEIGHTED from Refinitive'!$B$14)+('WEIGHTED from Refinitive'!$B$15*'ISSUE SCORE from EIKON'!ED324)+(1/3*'ISSUE SCORE from EIKON'!ES324*'WEIGHTED from Refinitive'!$B$16)</f>
        <v>10.706928414607123</v>
      </c>
      <c r="J17" s="1">
        <f>(1/3*'WEIGHTED from Refinitive'!$B$4*'ISSUE SCORE from EIKON'!AD324)+(2/5*'WEIGHTED from Refinitive'!$B$11*'ISSUE SCORE from EIKON'!DA324)+(1/5*'ISSUE SCORE from EIKON'!DP324*'WEIGHTED from Refinitive'!$B$14)+('WEIGHTED from Refinitive'!$B$15*'ISSUE SCORE from EIKON'!EE324)+(1/3*'ISSUE SCORE from EIKON'!ET324*'WEIGHTED from Refinitive'!$B$16)</f>
        <v>10.490358067184284</v>
      </c>
      <c r="K17" s="1">
        <f>(1/3*'WEIGHTED from Refinitive'!$B$4*'ISSUE SCORE from EIKON'!AE324)+(2/5*'WEIGHTED from Refinitive'!$B$11*'ISSUE SCORE from EIKON'!DB324)+(1/5*'ISSUE SCORE from EIKON'!DQ324*'WEIGHTED from Refinitive'!$B$14)+('WEIGHTED from Refinitive'!$B$15*'ISSUE SCORE from EIKON'!EF324)+(1/3*'ISSUE SCORE from EIKON'!EU324*'WEIGHTED from Refinitive'!$B$16)</f>
        <v>9.6979991498872149</v>
      </c>
      <c r="L17" s="1">
        <f>(1/3*'WEIGHTED from Refinitive'!$B$4*'ISSUE SCORE from EIKON'!AF324)+(2/5*'WEIGHTED from Refinitive'!$B$11*'ISSUE SCORE from EIKON'!DC324)+(1/5*'ISSUE SCORE from EIKON'!DR324*'WEIGHTED from Refinitive'!$B$14)+('WEIGHTED from Refinitive'!$B$15*'ISSUE SCORE from EIKON'!EG324)+(1/3*'ISSUE SCORE from EIKON'!EV324*'WEIGHTED from Refinitive'!$B$16)</f>
        <v>9.1911906884596295</v>
      </c>
      <c r="M17" s="1">
        <f>(1/3*'WEIGHTED from Refinitive'!$B$4*'ISSUE SCORE from EIKON'!AG324)+(2/5*'WEIGHTED from Refinitive'!$B$11*'ISSUE SCORE from EIKON'!DD324)+(1/5*'ISSUE SCORE from EIKON'!DS324*'WEIGHTED from Refinitive'!$B$14)+('WEIGHTED from Refinitive'!$B$15*'ISSUE SCORE from EIKON'!EH324)+(1/3*'ISSUE SCORE from EIKON'!EW324*'WEIGHTED from Refinitive'!$B$16)</f>
        <v>10.009053030303026</v>
      </c>
      <c r="N17" s="1">
        <f>(1/3*'WEIGHTED from Refinitive'!$B$4*'ISSUE SCORE from EIKON'!AH324)+(2/5*'WEIGHTED from Refinitive'!$B$11*'ISSUE SCORE from EIKON'!DE324)+(1/5*'ISSUE SCORE from EIKON'!DT324*'WEIGHTED from Refinitive'!$B$14)+('WEIGHTED from Refinitive'!$B$15*'ISSUE SCORE from EIKON'!EI324)+(1/3*'ISSUE SCORE from EIKON'!EX324*'WEIGHTED from Refinitive'!$B$16)</f>
        <v>10.282249794201942</v>
      </c>
      <c r="O17" s="1">
        <f>(1/3*'WEIGHTED from Refinitive'!$B$4*'ISSUE SCORE from EIKON'!AI324)+(2/5*'WEIGHTED from Refinitive'!$B$11*'ISSUE SCORE from EIKON'!DF324)+(1/5*'ISSUE SCORE from EIKON'!DU324*'WEIGHTED from Refinitive'!$B$14)+('WEIGHTED from Refinitive'!$B$15*'ISSUE SCORE from EIKON'!EJ324)+(1/3*'ISSUE SCORE from EIKON'!EY324*'WEIGHTED from Refinitive'!$B$16)</f>
        <v>11.473097490474309</v>
      </c>
      <c r="P17" s="1">
        <f>(1/3*'WEIGHTED from Refinitive'!$B$4*'ISSUE SCORE from EIKON'!AJ324)+(2/5*'WEIGHTED from Refinitive'!$B$11*'ISSUE SCORE from EIKON'!DG324)+(1/5*'ISSUE SCORE from EIKON'!DV324*'WEIGHTED from Refinitive'!$B$14)+('WEIGHTED from Refinitive'!$B$15*'ISSUE SCORE from EIKON'!EK324)+(1/3*'ISSUE SCORE from EIKON'!EZ324*'WEIGHTED from Refinitive'!$B$16)</f>
        <v>0</v>
      </c>
    </row>
    <row r="18" spans="1:16" ht="15">
      <c r="A18" s="1" t="s">
        <v>917</v>
      </c>
      <c r="B18" s="1">
        <f>(1/3*'WEIGHTED from Refinitive'!$B$4*'ISSUE SCORE from EIKON'!V325)+(2/5*'WEIGHTED from Refinitive'!$B$11*'ISSUE SCORE from EIKON'!CS325)+(1/5*'ISSUE SCORE from EIKON'!DH325*'WEIGHTED from Refinitive'!$B$14)+('WEIGHTED from Refinitive'!$B$15*'ISSUE SCORE from EIKON'!DW325)+(1/3*'ISSUE SCORE from EIKON'!EL325*'WEIGHTED from Refinitive'!$B$16)</f>
        <v>17.082931937458699</v>
      </c>
      <c r="C18" s="1">
        <f>(1/3*'WEIGHTED from Refinitive'!$B$4*'ISSUE SCORE from EIKON'!W325)+(2/5*'WEIGHTED from Refinitive'!$B$11*'ISSUE SCORE from EIKON'!CT325)+(1/5*'ISSUE SCORE from EIKON'!DI325*'WEIGHTED from Refinitive'!$B$14)+('WEIGHTED from Refinitive'!$B$15*'ISSUE SCORE from EIKON'!DX325)+(1/3*'ISSUE SCORE from EIKON'!EM325*'WEIGHTED from Refinitive'!$B$16)</f>
        <v>17.519299151247989</v>
      </c>
      <c r="D18" s="1">
        <f>(1/3*'WEIGHTED from Refinitive'!$B$4*'ISSUE SCORE from EIKON'!X325)+(2/5*'WEIGHTED from Refinitive'!$B$11*'ISSUE SCORE from EIKON'!CU325)+(1/5*'ISSUE SCORE from EIKON'!DJ325*'WEIGHTED from Refinitive'!$B$14)+('WEIGHTED from Refinitive'!$B$15*'ISSUE SCORE from EIKON'!DY325)+(1/3*'ISSUE SCORE from EIKON'!EN325*'WEIGHTED from Refinitive'!$B$16)</f>
        <v>17.991490076446762</v>
      </c>
      <c r="E18" s="1">
        <f>(1/3*'WEIGHTED from Refinitive'!$B$4*'ISSUE SCORE from EIKON'!Y325)+(2/5*'WEIGHTED from Refinitive'!$B$11*'ISSUE SCORE from EIKON'!CV325)+(1/5*'ISSUE SCORE from EIKON'!DK325*'WEIGHTED from Refinitive'!$B$14)+('WEIGHTED from Refinitive'!$B$15*'ISSUE SCORE from EIKON'!DZ325)+(1/3*'ISSUE SCORE from EIKON'!EO325*'WEIGHTED from Refinitive'!$B$16)</f>
        <v>17.296371343541146</v>
      </c>
      <c r="F18" s="1">
        <f>(1/3*'WEIGHTED from Refinitive'!$B$4*'ISSUE SCORE from EIKON'!Z325)+(2/5*'WEIGHTED from Refinitive'!$B$11*'ISSUE SCORE from EIKON'!CW325)+(1/5*'ISSUE SCORE from EIKON'!DL325*'WEIGHTED from Refinitive'!$B$14)+('WEIGHTED from Refinitive'!$B$15*'ISSUE SCORE from EIKON'!EA325)+(1/3*'ISSUE SCORE from EIKON'!EP325*'WEIGHTED from Refinitive'!$B$16)</f>
        <v>16.599220823080994</v>
      </c>
      <c r="G18" s="1">
        <f>(1/3*'WEIGHTED from Refinitive'!$B$4*'ISSUE SCORE from EIKON'!AA325)+(2/5*'WEIGHTED from Refinitive'!$B$11*'ISSUE SCORE from EIKON'!CX325)+(1/5*'ISSUE SCORE from EIKON'!DM325*'WEIGHTED from Refinitive'!$B$14)+('WEIGHTED from Refinitive'!$B$15*'ISSUE SCORE from EIKON'!EB325)+(1/3*'ISSUE SCORE from EIKON'!EQ325*'WEIGHTED from Refinitive'!$B$16)</f>
        <v>15.166180347647343</v>
      </c>
      <c r="H18" s="1">
        <f>(1/3*'WEIGHTED from Refinitive'!$B$4*'ISSUE SCORE from EIKON'!AB325)+(2/5*'WEIGHTED from Refinitive'!$B$11*'ISSUE SCORE from EIKON'!CY325)+(1/5*'ISSUE SCORE from EIKON'!DN325*'WEIGHTED from Refinitive'!$B$14)+('WEIGHTED from Refinitive'!$B$15*'ISSUE SCORE from EIKON'!EC325)+(1/3*'ISSUE SCORE from EIKON'!ER325*'WEIGHTED from Refinitive'!$B$16)</f>
        <v>16.113489263963618</v>
      </c>
      <c r="I18" s="1">
        <f>(1/3*'WEIGHTED from Refinitive'!$B$4*'ISSUE SCORE from EIKON'!AC325)+(2/5*'WEIGHTED from Refinitive'!$B$11*'ISSUE SCORE from EIKON'!CZ325)+(1/5*'ISSUE SCORE from EIKON'!DO325*'WEIGHTED from Refinitive'!$B$14)+('WEIGHTED from Refinitive'!$B$15*'ISSUE SCORE from EIKON'!ED325)+(1/3*'ISSUE SCORE from EIKON'!ES325*'WEIGHTED from Refinitive'!$B$16)</f>
        <v>13.380000326498623</v>
      </c>
      <c r="J18" s="1">
        <f>(1/3*'WEIGHTED from Refinitive'!$B$4*'ISSUE SCORE from EIKON'!AD325)+(2/5*'WEIGHTED from Refinitive'!$B$11*'ISSUE SCORE from EIKON'!DA325)+(1/5*'ISSUE SCORE from EIKON'!DP325*'WEIGHTED from Refinitive'!$B$14)+('WEIGHTED from Refinitive'!$B$15*'ISSUE SCORE from EIKON'!EE325)+(1/3*'ISSUE SCORE from EIKON'!ET325*'WEIGHTED from Refinitive'!$B$16)</f>
        <v>14.241123177127333</v>
      </c>
      <c r="K18" s="1">
        <f>(1/3*'WEIGHTED from Refinitive'!$B$4*'ISSUE SCORE from EIKON'!AE325)+(2/5*'WEIGHTED from Refinitive'!$B$11*'ISSUE SCORE from EIKON'!DB325)+(1/5*'ISSUE SCORE from EIKON'!DQ325*'WEIGHTED from Refinitive'!$B$14)+('WEIGHTED from Refinitive'!$B$15*'ISSUE SCORE from EIKON'!EF325)+(1/3*'ISSUE SCORE from EIKON'!EU325*'WEIGHTED from Refinitive'!$B$16)</f>
        <v>10.90432378394169</v>
      </c>
      <c r="L18" s="1">
        <f>(1/3*'WEIGHTED from Refinitive'!$B$4*'ISSUE SCORE from EIKON'!AF325)+(2/5*'WEIGHTED from Refinitive'!$B$11*'ISSUE SCORE from EIKON'!DC325)+(1/5*'ISSUE SCORE from EIKON'!DR325*'WEIGHTED from Refinitive'!$B$14)+('WEIGHTED from Refinitive'!$B$15*'ISSUE SCORE from EIKON'!EG325)+(1/3*'ISSUE SCORE from EIKON'!EV325*'WEIGHTED from Refinitive'!$B$16)</f>
        <v>12.018680666201202</v>
      </c>
      <c r="M18" s="1">
        <f>(1/3*'WEIGHTED from Refinitive'!$B$4*'ISSUE SCORE from EIKON'!AG325)+(2/5*'WEIGHTED from Refinitive'!$B$11*'ISSUE SCORE from EIKON'!DD325)+(1/5*'ISSUE SCORE from EIKON'!DS325*'WEIGHTED from Refinitive'!$B$14)+('WEIGHTED from Refinitive'!$B$15*'ISSUE SCORE from EIKON'!EH325)+(1/3*'ISSUE SCORE from EIKON'!EW325*'WEIGHTED from Refinitive'!$B$16)</f>
        <v>9.6103798256537925</v>
      </c>
      <c r="N18" s="1">
        <f>(1/3*'WEIGHTED from Refinitive'!$B$4*'ISSUE SCORE from EIKON'!AH325)+(2/5*'WEIGHTED from Refinitive'!$B$11*'ISSUE SCORE from EIKON'!DE325)+(1/5*'ISSUE SCORE from EIKON'!DT325*'WEIGHTED from Refinitive'!$B$14)+('WEIGHTED from Refinitive'!$B$15*'ISSUE SCORE from EIKON'!EI325)+(1/3*'ISSUE SCORE from EIKON'!EX325*'WEIGHTED from Refinitive'!$B$16)</f>
        <v>10.037049355256682</v>
      </c>
      <c r="O18" s="1">
        <f>(1/3*'WEIGHTED from Refinitive'!$B$4*'ISSUE SCORE from EIKON'!AI325)+(2/5*'WEIGHTED from Refinitive'!$B$11*'ISSUE SCORE from EIKON'!DF325)+(1/5*'ISSUE SCORE from EIKON'!DU325*'WEIGHTED from Refinitive'!$B$14)+('WEIGHTED from Refinitive'!$B$15*'ISSUE SCORE from EIKON'!EJ325)+(1/3*'ISSUE SCORE from EIKON'!EY325*'WEIGHTED from Refinitive'!$B$16)</f>
        <v>9.7263935969868118</v>
      </c>
      <c r="P18" s="1">
        <f>(1/3*'WEIGHTED from Refinitive'!$B$4*'ISSUE SCORE from EIKON'!AJ325)+(2/5*'WEIGHTED from Refinitive'!$B$11*'ISSUE SCORE from EIKON'!DG325)+(1/5*'ISSUE SCORE from EIKON'!DV325*'WEIGHTED from Refinitive'!$B$14)+('WEIGHTED from Refinitive'!$B$15*'ISSUE SCORE from EIKON'!EK325)+(1/3*'ISSUE SCORE from EIKON'!EZ325*'WEIGHTED from Refinitive'!$B$16)</f>
        <v>0</v>
      </c>
    </row>
    <row r="19" spans="1:16" ht="15">
      <c r="A19" s="1" t="s">
        <v>565</v>
      </c>
      <c r="B19" s="1">
        <f>(1/3*'WEIGHTED from Refinitive'!$B$4*'ISSUE SCORE from EIKON'!V326)+(2/5*'WEIGHTED from Refinitive'!$B$11*'ISSUE SCORE from EIKON'!CS326)+(1/5*'ISSUE SCORE from EIKON'!DH326*'WEIGHTED from Refinitive'!$B$14)+('WEIGHTED from Refinitive'!$B$15*'ISSUE SCORE from EIKON'!DW326)+(1/3*'ISSUE SCORE from EIKON'!EL326*'WEIGHTED from Refinitive'!$B$16)</f>
        <v>14.958355290531827</v>
      </c>
      <c r="C19" s="1">
        <f>(1/3*'WEIGHTED from Refinitive'!$B$4*'ISSUE SCORE from EIKON'!W326)+(2/5*'WEIGHTED from Refinitive'!$B$11*'ISSUE SCORE from EIKON'!CT326)+(1/5*'ISSUE SCORE from EIKON'!DI326*'WEIGHTED from Refinitive'!$B$14)+('WEIGHTED from Refinitive'!$B$15*'ISSUE SCORE from EIKON'!DX326)+(1/3*'ISSUE SCORE from EIKON'!EM326*'WEIGHTED from Refinitive'!$B$16)</f>
        <v>14.804050476784353</v>
      </c>
      <c r="D19" s="1">
        <f>(1/3*'WEIGHTED from Refinitive'!$B$4*'ISSUE SCORE from EIKON'!X326)+(2/5*'WEIGHTED from Refinitive'!$B$11*'ISSUE SCORE from EIKON'!CU326)+(1/5*'ISSUE SCORE from EIKON'!DJ326*'WEIGHTED from Refinitive'!$B$14)+('WEIGHTED from Refinitive'!$B$15*'ISSUE SCORE from EIKON'!DY326)+(1/3*'ISSUE SCORE from EIKON'!EN326*'WEIGHTED from Refinitive'!$B$16)</f>
        <v>14.126855626538056</v>
      </c>
      <c r="E19" s="1">
        <f>(1/3*'WEIGHTED from Refinitive'!$B$4*'ISSUE SCORE from EIKON'!Y326)+(2/5*'WEIGHTED from Refinitive'!$B$11*'ISSUE SCORE from EIKON'!CV326)+(1/5*'ISSUE SCORE from EIKON'!DK326*'WEIGHTED from Refinitive'!$B$14)+('WEIGHTED from Refinitive'!$B$15*'ISSUE SCORE from EIKON'!DZ326)+(1/3*'ISSUE SCORE from EIKON'!EO326*'WEIGHTED from Refinitive'!$B$16)</f>
        <v>13.684855707410259</v>
      </c>
      <c r="F19" s="1">
        <f>(1/3*'WEIGHTED from Refinitive'!$B$4*'ISSUE SCORE from EIKON'!Z326)+(2/5*'WEIGHTED from Refinitive'!$B$11*'ISSUE SCORE from EIKON'!CW326)+(1/5*'ISSUE SCORE from EIKON'!DL326*'WEIGHTED from Refinitive'!$B$14)+('WEIGHTED from Refinitive'!$B$15*'ISSUE SCORE from EIKON'!EA326)+(1/3*'ISSUE SCORE from EIKON'!EP326*'WEIGHTED from Refinitive'!$B$16)</f>
        <v>12.986744921744911</v>
      </c>
      <c r="G19" s="1">
        <f>(1/3*'WEIGHTED from Refinitive'!$B$4*'ISSUE SCORE from EIKON'!AA326)+(2/5*'WEIGHTED from Refinitive'!$B$11*'ISSUE SCORE from EIKON'!CX326)+(1/5*'ISSUE SCORE from EIKON'!DM326*'WEIGHTED from Refinitive'!$B$14)+('WEIGHTED from Refinitive'!$B$15*'ISSUE SCORE from EIKON'!EB326)+(1/3*'ISSUE SCORE from EIKON'!EQ326*'WEIGHTED from Refinitive'!$B$16)</f>
        <v>13.519435497285601</v>
      </c>
      <c r="H19" s="1">
        <f>(1/3*'WEIGHTED from Refinitive'!$B$4*'ISSUE SCORE from EIKON'!AB326)+(2/5*'WEIGHTED from Refinitive'!$B$11*'ISSUE SCORE from EIKON'!CY326)+(1/5*'ISSUE SCORE from EIKON'!DN326*'WEIGHTED from Refinitive'!$B$14)+('WEIGHTED from Refinitive'!$B$15*'ISSUE SCORE from EIKON'!EC326)+(1/3*'ISSUE SCORE from EIKON'!ER326*'WEIGHTED from Refinitive'!$B$16)</f>
        <v>13.750040462568071</v>
      </c>
      <c r="I19" s="1">
        <f>(1/3*'WEIGHTED from Refinitive'!$B$4*'ISSUE SCORE from EIKON'!AC326)+(2/5*'WEIGHTED from Refinitive'!$B$11*'ISSUE SCORE from EIKON'!CZ326)+(1/5*'ISSUE SCORE from EIKON'!DO326*'WEIGHTED from Refinitive'!$B$14)+('WEIGHTED from Refinitive'!$B$15*'ISSUE SCORE from EIKON'!ED326)+(1/3*'ISSUE SCORE from EIKON'!ES326*'WEIGHTED from Refinitive'!$B$16)</f>
        <v>14.600448041122524</v>
      </c>
      <c r="J19" s="1">
        <f>(1/3*'WEIGHTED from Refinitive'!$B$4*'ISSUE SCORE from EIKON'!AD326)+(2/5*'WEIGHTED from Refinitive'!$B$11*'ISSUE SCORE from EIKON'!DA326)+(1/5*'ISSUE SCORE from EIKON'!DP326*'WEIGHTED from Refinitive'!$B$14)+('WEIGHTED from Refinitive'!$B$15*'ISSUE SCORE from EIKON'!EE326)+(1/3*'ISSUE SCORE from EIKON'!ET326*'WEIGHTED from Refinitive'!$B$16)</f>
        <v>10.734515993726514</v>
      </c>
      <c r="K19" s="1">
        <f>(1/3*'WEIGHTED from Refinitive'!$B$4*'ISSUE SCORE from EIKON'!AE326)+(2/5*'WEIGHTED from Refinitive'!$B$11*'ISSUE SCORE from EIKON'!DB326)+(1/5*'ISSUE SCORE from EIKON'!DQ326*'WEIGHTED from Refinitive'!$B$14)+('WEIGHTED from Refinitive'!$B$15*'ISSUE SCORE from EIKON'!EF326)+(1/3*'ISSUE SCORE from EIKON'!EU326*'WEIGHTED from Refinitive'!$B$16)</f>
        <v>11.761806798473808</v>
      </c>
      <c r="L19" s="1">
        <f>(1/3*'WEIGHTED from Refinitive'!$B$4*'ISSUE SCORE from EIKON'!AF326)+(2/5*'WEIGHTED from Refinitive'!$B$11*'ISSUE SCORE from EIKON'!DC326)+(1/5*'ISSUE SCORE from EIKON'!DR326*'WEIGHTED from Refinitive'!$B$14)+('WEIGHTED from Refinitive'!$B$15*'ISSUE SCORE from EIKON'!EG326)+(1/3*'ISSUE SCORE from EIKON'!EV326*'WEIGHTED from Refinitive'!$B$16)</f>
        <v>12.758916002103437</v>
      </c>
      <c r="M19" s="1">
        <f>(1/3*'WEIGHTED from Refinitive'!$B$4*'ISSUE SCORE from EIKON'!AG326)+(2/5*'WEIGHTED from Refinitive'!$B$11*'ISSUE SCORE from EIKON'!DD326)+(1/5*'ISSUE SCORE from EIKON'!DS326*'WEIGHTED from Refinitive'!$B$14)+('WEIGHTED from Refinitive'!$B$15*'ISSUE SCORE from EIKON'!EH326)+(1/3*'ISSUE SCORE from EIKON'!EW326*'WEIGHTED from Refinitive'!$B$16)</f>
        <v>0</v>
      </c>
      <c r="N19" s="1">
        <f>(1/3*'WEIGHTED from Refinitive'!$B$4*'ISSUE SCORE from EIKON'!AH326)+(2/5*'WEIGHTED from Refinitive'!$B$11*'ISSUE SCORE from EIKON'!DE326)+(1/5*'ISSUE SCORE from EIKON'!DT326*'WEIGHTED from Refinitive'!$B$14)+('WEIGHTED from Refinitive'!$B$15*'ISSUE SCORE from EIKON'!EI326)+(1/3*'ISSUE SCORE from EIKON'!EX326*'WEIGHTED from Refinitive'!$B$16)</f>
        <v>0</v>
      </c>
      <c r="O19" s="1">
        <f>(1/3*'WEIGHTED from Refinitive'!$B$4*'ISSUE SCORE from EIKON'!AI326)+(2/5*'WEIGHTED from Refinitive'!$B$11*'ISSUE SCORE from EIKON'!DF326)+(1/5*'ISSUE SCORE from EIKON'!DU326*'WEIGHTED from Refinitive'!$B$14)+('WEIGHTED from Refinitive'!$B$15*'ISSUE SCORE from EIKON'!EJ326)+(1/3*'ISSUE SCORE from EIKON'!EY326*'WEIGHTED from Refinitive'!$B$16)</f>
        <v>0</v>
      </c>
      <c r="P19" s="1">
        <f>(1/3*'WEIGHTED from Refinitive'!$B$4*'ISSUE SCORE from EIKON'!AJ326)+(2/5*'WEIGHTED from Refinitive'!$B$11*'ISSUE SCORE from EIKON'!DG326)+(1/5*'ISSUE SCORE from EIKON'!DV326*'WEIGHTED from Refinitive'!$B$14)+('WEIGHTED from Refinitive'!$B$15*'ISSUE SCORE from EIKON'!EK326)+(1/3*'ISSUE SCORE from EIKON'!EZ326*'WEIGHTED from Refinitive'!$B$16)</f>
        <v>0</v>
      </c>
    </row>
    <row r="20" spans="1:16" ht="15">
      <c r="A20" s="1" t="s">
        <v>673</v>
      </c>
      <c r="B20" s="1">
        <f>(1/3*'WEIGHTED from Refinitive'!$B$4*'ISSUE SCORE from EIKON'!V327)+(2/5*'WEIGHTED from Refinitive'!$B$11*'ISSUE SCORE from EIKON'!CS327)+(1/5*'ISSUE SCORE from EIKON'!DH327*'WEIGHTED from Refinitive'!$B$14)+('WEIGHTED from Refinitive'!$B$15*'ISSUE SCORE from EIKON'!DW327)+(1/3*'ISSUE SCORE from EIKON'!EL327*'WEIGHTED from Refinitive'!$B$16)</f>
        <v>8.8216233035026317</v>
      </c>
      <c r="C20" s="1">
        <f>(1/3*'WEIGHTED from Refinitive'!$B$4*'ISSUE SCORE from EIKON'!W327)+(2/5*'WEIGHTED from Refinitive'!$B$11*'ISSUE SCORE from EIKON'!CT327)+(1/5*'ISSUE SCORE from EIKON'!DI327*'WEIGHTED from Refinitive'!$B$14)+('WEIGHTED from Refinitive'!$B$15*'ISSUE SCORE from EIKON'!DX327)+(1/3*'ISSUE SCORE from EIKON'!EM327*'WEIGHTED from Refinitive'!$B$16)</f>
        <v>6.6582258064516111</v>
      </c>
      <c r="D20" s="1">
        <f>(1/3*'WEIGHTED from Refinitive'!$B$4*'ISSUE SCORE from EIKON'!X327)+(2/5*'WEIGHTED from Refinitive'!$B$11*'ISSUE SCORE from EIKON'!CU327)+(1/5*'ISSUE SCORE from EIKON'!DJ327*'WEIGHTED from Refinitive'!$B$14)+('WEIGHTED from Refinitive'!$B$15*'ISSUE SCORE from EIKON'!DY327)+(1/3*'ISSUE SCORE from EIKON'!EN327*'WEIGHTED from Refinitive'!$B$16)</f>
        <v>7.4723978592512887</v>
      </c>
      <c r="E20" s="1">
        <f>(1/3*'WEIGHTED from Refinitive'!$B$4*'ISSUE SCORE from EIKON'!Y327)+(2/5*'WEIGHTED from Refinitive'!$B$11*'ISSUE SCORE from EIKON'!CV327)+(1/5*'ISSUE SCORE from EIKON'!DK327*'WEIGHTED from Refinitive'!$B$14)+('WEIGHTED from Refinitive'!$B$15*'ISSUE SCORE from EIKON'!DZ327)+(1/3*'ISSUE SCORE from EIKON'!EO327*'WEIGHTED from Refinitive'!$B$16)</f>
        <v>8.6346675943104447</v>
      </c>
      <c r="F20" s="1">
        <f>(1/3*'WEIGHTED from Refinitive'!$B$4*'ISSUE SCORE from EIKON'!Z327)+(2/5*'WEIGHTED from Refinitive'!$B$11*'ISSUE SCORE from EIKON'!CW327)+(1/5*'ISSUE SCORE from EIKON'!DL327*'WEIGHTED from Refinitive'!$B$14)+('WEIGHTED from Refinitive'!$B$15*'ISSUE SCORE from EIKON'!EA327)+(1/3*'ISSUE SCORE from EIKON'!EP327*'WEIGHTED from Refinitive'!$B$16)</f>
        <v>7.7358498349834957</v>
      </c>
      <c r="G20" s="1">
        <f>(1/3*'WEIGHTED from Refinitive'!$B$4*'ISSUE SCORE from EIKON'!AA327)+(2/5*'WEIGHTED from Refinitive'!$B$11*'ISSUE SCORE from EIKON'!CX327)+(1/5*'ISSUE SCORE from EIKON'!DM327*'WEIGHTED from Refinitive'!$B$14)+('WEIGHTED from Refinitive'!$B$15*'ISSUE SCORE from EIKON'!EB327)+(1/3*'ISSUE SCORE from EIKON'!EQ327*'WEIGHTED from Refinitive'!$B$16)</f>
        <v>7.1411266860618854</v>
      </c>
      <c r="H20" s="1">
        <f>(1/3*'WEIGHTED from Refinitive'!$B$4*'ISSUE SCORE from EIKON'!AB327)+(2/5*'WEIGHTED from Refinitive'!$B$11*'ISSUE SCORE from EIKON'!CY327)+(1/5*'ISSUE SCORE from EIKON'!DN327*'WEIGHTED from Refinitive'!$B$14)+('WEIGHTED from Refinitive'!$B$15*'ISSUE SCORE from EIKON'!EC327)+(1/3*'ISSUE SCORE from EIKON'!ER327*'WEIGHTED from Refinitive'!$B$16)</f>
        <v>7.1687364287364232</v>
      </c>
      <c r="I20" s="1">
        <f>(1/3*'WEIGHTED from Refinitive'!$B$4*'ISSUE SCORE from EIKON'!AC327)+(2/5*'WEIGHTED from Refinitive'!$B$11*'ISSUE SCORE from EIKON'!CZ327)+(1/5*'ISSUE SCORE from EIKON'!DO327*'WEIGHTED from Refinitive'!$B$14)+('WEIGHTED from Refinitive'!$B$15*'ISSUE SCORE from EIKON'!ED327)+(1/3*'ISSUE SCORE from EIKON'!ES327*'WEIGHTED from Refinitive'!$B$16)</f>
        <v>7.1454354798914324</v>
      </c>
      <c r="J20" s="1">
        <f>(1/3*'WEIGHTED from Refinitive'!$B$4*'ISSUE SCORE from EIKON'!AD327)+(2/5*'WEIGHTED from Refinitive'!$B$11*'ISSUE SCORE from EIKON'!DA327)+(1/5*'ISSUE SCORE from EIKON'!DP327*'WEIGHTED from Refinitive'!$B$14)+('WEIGHTED from Refinitive'!$B$15*'ISSUE SCORE from EIKON'!EE327)+(1/3*'ISSUE SCORE from EIKON'!ET327*'WEIGHTED from Refinitive'!$B$16)</f>
        <v>9.9241724237190443</v>
      </c>
      <c r="K20" s="1">
        <f>(1/3*'WEIGHTED from Refinitive'!$B$4*'ISSUE SCORE from EIKON'!AE327)+(2/5*'WEIGHTED from Refinitive'!$B$11*'ISSUE SCORE from EIKON'!DB327)+(1/5*'ISSUE SCORE from EIKON'!DQ327*'WEIGHTED from Refinitive'!$B$14)+('WEIGHTED from Refinitive'!$B$15*'ISSUE SCORE from EIKON'!EF327)+(1/3*'ISSUE SCORE from EIKON'!EU327*'WEIGHTED from Refinitive'!$B$16)</f>
        <v>10.321025174400962</v>
      </c>
      <c r="L20" s="1">
        <f>(1/3*'WEIGHTED from Refinitive'!$B$4*'ISSUE SCORE from EIKON'!AF327)+(2/5*'WEIGHTED from Refinitive'!$B$11*'ISSUE SCORE from EIKON'!DC327)+(1/5*'ISSUE SCORE from EIKON'!DR327*'WEIGHTED from Refinitive'!$B$14)+('WEIGHTED from Refinitive'!$B$15*'ISSUE SCORE from EIKON'!EG327)+(1/3*'ISSUE SCORE from EIKON'!EV327*'WEIGHTED from Refinitive'!$B$16)</f>
        <v>8.9445943245403594</v>
      </c>
      <c r="M20" s="1">
        <f>(1/3*'WEIGHTED from Refinitive'!$B$4*'ISSUE SCORE from EIKON'!AG327)+(2/5*'WEIGHTED from Refinitive'!$B$11*'ISSUE SCORE from EIKON'!DD327)+(1/5*'ISSUE SCORE from EIKON'!DS327*'WEIGHTED from Refinitive'!$B$14)+('WEIGHTED from Refinitive'!$B$15*'ISSUE SCORE from EIKON'!EH327)+(1/3*'ISSUE SCORE from EIKON'!EW327*'WEIGHTED from Refinitive'!$B$16)</f>
        <v>8.6669110459432996</v>
      </c>
      <c r="N20" s="1">
        <f>(1/3*'WEIGHTED from Refinitive'!$B$4*'ISSUE SCORE from EIKON'!AH327)+(2/5*'WEIGHTED from Refinitive'!$B$11*'ISSUE SCORE from EIKON'!DE327)+(1/5*'ISSUE SCORE from EIKON'!DT327*'WEIGHTED from Refinitive'!$B$14)+('WEIGHTED from Refinitive'!$B$15*'ISSUE SCORE from EIKON'!EI327)+(1/3*'ISSUE SCORE from EIKON'!EX327*'WEIGHTED from Refinitive'!$B$16)</f>
        <v>8.6016882183907999</v>
      </c>
      <c r="O20" s="1">
        <f>(1/3*'WEIGHTED from Refinitive'!$B$4*'ISSUE SCORE from EIKON'!AI327)+(2/5*'WEIGHTED from Refinitive'!$B$11*'ISSUE SCORE from EIKON'!DF327)+(1/5*'ISSUE SCORE from EIKON'!DU327*'WEIGHTED from Refinitive'!$B$14)+('WEIGHTED from Refinitive'!$B$15*'ISSUE SCORE from EIKON'!EJ327)+(1/3*'ISSUE SCORE from EIKON'!EY327*'WEIGHTED from Refinitive'!$B$16)</f>
        <v>7.3808894230769226</v>
      </c>
      <c r="P20" s="1">
        <f>(1/3*'WEIGHTED from Refinitive'!$B$4*'ISSUE SCORE from EIKON'!AJ327)+(2/5*'WEIGHTED from Refinitive'!$B$11*'ISSUE SCORE from EIKON'!DG327)+(1/5*'ISSUE SCORE from EIKON'!DV327*'WEIGHTED from Refinitive'!$B$14)+('WEIGHTED from Refinitive'!$B$15*'ISSUE SCORE from EIKON'!EK327)+(1/3*'ISSUE SCORE from EIKON'!EZ327*'WEIGHTED from Refinitive'!$B$16)</f>
        <v>8.4969696969696908</v>
      </c>
    </row>
    <row r="21" spans="1:16" ht="15">
      <c r="A21" s="1" t="s">
        <v>823</v>
      </c>
      <c r="B21" s="1">
        <f>(1/3*'WEIGHTED from Refinitive'!$B$4*'ISSUE SCORE from EIKON'!V328)+(2/5*'WEIGHTED from Refinitive'!$B$11*'ISSUE SCORE from EIKON'!CS328)+(1/5*'ISSUE SCORE from EIKON'!DH328*'WEIGHTED from Refinitive'!$B$14)+('WEIGHTED from Refinitive'!$B$15*'ISSUE SCORE from EIKON'!DW328)+(1/3*'ISSUE SCORE from EIKON'!EL328*'WEIGHTED from Refinitive'!$B$16)</f>
        <v>13.528831194164537</v>
      </c>
      <c r="C21" s="1">
        <f>(1/3*'WEIGHTED from Refinitive'!$B$4*'ISSUE SCORE from EIKON'!W328)+(2/5*'WEIGHTED from Refinitive'!$B$11*'ISSUE SCORE from EIKON'!CT328)+(1/5*'ISSUE SCORE from EIKON'!DI328*'WEIGHTED from Refinitive'!$B$14)+('WEIGHTED from Refinitive'!$B$15*'ISSUE SCORE from EIKON'!DX328)+(1/3*'ISSUE SCORE from EIKON'!EM328*'WEIGHTED from Refinitive'!$B$16)</f>
        <v>14.192405349515077</v>
      </c>
      <c r="D21" s="1">
        <f>(1/3*'WEIGHTED from Refinitive'!$B$4*'ISSUE SCORE from EIKON'!X328)+(2/5*'WEIGHTED from Refinitive'!$B$11*'ISSUE SCORE from EIKON'!CU328)+(1/5*'ISSUE SCORE from EIKON'!DJ328*'WEIGHTED from Refinitive'!$B$14)+('WEIGHTED from Refinitive'!$B$15*'ISSUE SCORE from EIKON'!DY328)+(1/3*'ISSUE SCORE from EIKON'!EN328*'WEIGHTED from Refinitive'!$B$16)</f>
        <v>14.746420154379486</v>
      </c>
      <c r="E21" s="1">
        <f>(1/3*'WEIGHTED from Refinitive'!$B$4*'ISSUE SCORE from EIKON'!Y328)+(2/5*'WEIGHTED from Refinitive'!$B$11*'ISSUE SCORE from EIKON'!CV328)+(1/5*'ISSUE SCORE from EIKON'!DK328*'WEIGHTED from Refinitive'!$B$14)+('WEIGHTED from Refinitive'!$B$15*'ISSUE SCORE from EIKON'!DZ328)+(1/3*'ISSUE SCORE from EIKON'!EO328*'WEIGHTED from Refinitive'!$B$16)</f>
        <v>12.418841895631342</v>
      </c>
      <c r="F21" s="1">
        <f>(1/3*'WEIGHTED from Refinitive'!$B$4*'ISSUE SCORE from EIKON'!Z328)+(2/5*'WEIGHTED from Refinitive'!$B$11*'ISSUE SCORE from EIKON'!CW328)+(1/5*'ISSUE SCORE from EIKON'!DL328*'WEIGHTED from Refinitive'!$B$14)+('WEIGHTED from Refinitive'!$B$15*'ISSUE SCORE from EIKON'!EA328)+(1/3*'ISSUE SCORE from EIKON'!EP328*'WEIGHTED from Refinitive'!$B$16)</f>
        <v>12.9802664002664</v>
      </c>
      <c r="G21" s="1">
        <f>(1/3*'WEIGHTED from Refinitive'!$B$4*'ISSUE SCORE from EIKON'!AA328)+(2/5*'WEIGHTED from Refinitive'!$B$11*'ISSUE SCORE from EIKON'!CX328)+(1/5*'ISSUE SCORE from EIKON'!DM328*'WEIGHTED from Refinitive'!$B$14)+('WEIGHTED from Refinitive'!$B$15*'ISSUE SCORE from EIKON'!EB328)+(1/3*'ISSUE SCORE from EIKON'!EQ328*'WEIGHTED from Refinitive'!$B$16)</f>
        <v>13.290251495244622</v>
      </c>
      <c r="H21" s="1">
        <f>(1/3*'WEIGHTED from Refinitive'!$B$4*'ISSUE SCORE from EIKON'!AB328)+(2/5*'WEIGHTED from Refinitive'!$B$11*'ISSUE SCORE from EIKON'!CY328)+(1/5*'ISSUE SCORE from EIKON'!DN328*'WEIGHTED from Refinitive'!$B$14)+('WEIGHTED from Refinitive'!$B$15*'ISSUE SCORE from EIKON'!EC328)+(1/3*'ISSUE SCORE from EIKON'!ER328*'WEIGHTED from Refinitive'!$B$16)</f>
        <v>14.635142457462589</v>
      </c>
      <c r="I21" s="1">
        <f>(1/3*'WEIGHTED from Refinitive'!$B$4*'ISSUE SCORE from EIKON'!AC328)+(2/5*'WEIGHTED from Refinitive'!$B$11*'ISSUE SCORE from EIKON'!CZ328)+(1/5*'ISSUE SCORE from EIKON'!DO328*'WEIGHTED from Refinitive'!$B$14)+('WEIGHTED from Refinitive'!$B$15*'ISSUE SCORE from EIKON'!ED328)+(1/3*'ISSUE SCORE from EIKON'!ES328*'WEIGHTED from Refinitive'!$B$16)</f>
        <v>14.686851092896168</v>
      </c>
      <c r="J21" s="1">
        <f>(1/3*'WEIGHTED from Refinitive'!$B$4*'ISSUE SCORE from EIKON'!AD328)+(2/5*'WEIGHTED from Refinitive'!$B$11*'ISSUE SCORE from EIKON'!DA328)+(1/5*'ISSUE SCORE from EIKON'!DP328*'WEIGHTED from Refinitive'!$B$14)+('WEIGHTED from Refinitive'!$B$15*'ISSUE SCORE from EIKON'!EE328)+(1/3*'ISSUE SCORE from EIKON'!ET328*'WEIGHTED from Refinitive'!$B$16)</f>
        <v>15.634970034110101</v>
      </c>
      <c r="K21" s="1">
        <f>(1/3*'WEIGHTED from Refinitive'!$B$4*'ISSUE SCORE from EIKON'!AE328)+(2/5*'WEIGHTED from Refinitive'!$B$11*'ISSUE SCORE from EIKON'!DB328)+(1/5*'ISSUE SCORE from EIKON'!DQ328*'WEIGHTED from Refinitive'!$B$14)+('WEIGHTED from Refinitive'!$B$15*'ISSUE SCORE from EIKON'!EF328)+(1/3*'ISSUE SCORE from EIKON'!EU328*'WEIGHTED from Refinitive'!$B$16)</f>
        <v>15.916542023657852</v>
      </c>
      <c r="L21" s="1">
        <f>(1/3*'WEIGHTED from Refinitive'!$B$4*'ISSUE SCORE from EIKON'!AF328)+(2/5*'WEIGHTED from Refinitive'!$B$11*'ISSUE SCORE from EIKON'!DC328)+(1/5*'ISSUE SCORE from EIKON'!DR328*'WEIGHTED from Refinitive'!$B$14)+('WEIGHTED from Refinitive'!$B$15*'ISSUE SCORE from EIKON'!EG328)+(1/3*'ISSUE SCORE from EIKON'!EV328*'WEIGHTED from Refinitive'!$B$16)</f>
        <v>13.40098941574584</v>
      </c>
      <c r="M21" s="1">
        <f>(1/3*'WEIGHTED from Refinitive'!$B$4*'ISSUE SCORE from EIKON'!AG328)+(2/5*'WEIGHTED from Refinitive'!$B$11*'ISSUE SCORE from EIKON'!DD328)+(1/5*'ISSUE SCORE from EIKON'!DS328*'WEIGHTED from Refinitive'!$B$14)+('WEIGHTED from Refinitive'!$B$15*'ISSUE SCORE from EIKON'!EH328)+(1/3*'ISSUE SCORE from EIKON'!EW328*'WEIGHTED from Refinitive'!$B$16)</f>
        <v>11.504673030453118</v>
      </c>
      <c r="N21" s="1">
        <f>(1/3*'WEIGHTED from Refinitive'!$B$4*'ISSUE SCORE from EIKON'!AH328)+(2/5*'WEIGHTED from Refinitive'!$B$11*'ISSUE SCORE from EIKON'!DE328)+(1/5*'ISSUE SCORE from EIKON'!DT328*'WEIGHTED from Refinitive'!$B$14)+('WEIGHTED from Refinitive'!$B$15*'ISSUE SCORE from EIKON'!EI328)+(1/3*'ISSUE SCORE from EIKON'!EX328*'WEIGHTED from Refinitive'!$B$16)</f>
        <v>7.4677020202020126</v>
      </c>
      <c r="O21" s="1">
        <f>(1/3*'WEIGHTED from Refinitive'!$B$4*'ISSUE SCORE from EIKON'!AI328)+(2/5*'WEIGHTED from Refinitive'!$B$11*'ISSUE SCORE from EIKON'!DF328)+(1/5*'ISSUE SCORE from EIKON'!DU328*'WEIGHTED from Refinitive'!$B$14)+('WEIGHTED from Refinitive'!$B$15*'ISSUE SCORE from EIKON'!EJ328)+(1/3*'ISSUE SCORE from EIKON'!EY328*'WEIGHTED from Refinitive'!$B$16)</f>
        <v>9.3413312414804039</v>
      </c>
      <c r="P21" s="1">
        <f>(1/3*'WEIGHTED from Refinitive'!$B$4*'ISSUE SCORE from EIKON'!AJ328)+(2/5*'WEIGHTED from Refinitive'!$B$11*'ISSUE SCORE from EIKON'!DG328)+(1/5*'ISSUE SCORE from EIKON'!DV328*'WEIGHTED from Refinitive'!$B$14)+('WEIGHTED from Refinitive'!$B$15*'ISSUE SCORE from EIKON'!EK328)+(1/3*'ISSUE SCORE from EIKON'!EZ328*'WEIGHTED from Refinitive'!$B$16)</f>
        <v>9.6158780602636469</v>
      </c>
    </row>
    <row r="22" spans="1:16" ht="15">
      <c r="A22" s="1" t="s">
        <v>612</v>
      </c>
      <c r="B22" s="1">
        <f>(1/3*'WEIGHTED from Refinitive'!$B$4*'ISSUE SCORE from EIKON'!V329)+(2/5*'WEIGHTED from Refinitive'!$B$11*'ISSUE SCORE from EIKON'!CS329)+(1/5*'ISSUE SCORE from EIKON'!DH329*'WEIGHTED from Refinitive'!$B$14)+('WEIGHTED from Refinitive'!$B$15*'ISSUE SCORE from EIKON'!DW329)+(1/3*'ISSUE SCORE from EIKON'!EL329*'WEIGHTED from Refinitive'!$B$16)</f>
        <v>12.451106769928106</v>
      </c>
      <c r="C22" s="1">
        <f>(1/3*'WEIGHTED from Refinitive'!$B$4*'ISSUE SCORE from EIKON'!W329)+(2/5*'WEIGHTED from Refinitive'!$B$11*'ISSUE SCORE from EIKON'!CT329)+(1/5*'ISSUE SCORE from EIKON'!DI329*'WEIGHTED from Refinitive'!$B$14)+('WEIGHTED from Refinitive'!$B$15*'ISSUE SCORE from EIKON'!DX329)+(1/3*'ISSUE SCORE from EIKON'!EM329*'WEIGHTED from Refinitive'!$B$16)</f>
        <v>12.256345095438462</v>
      </c>
      <c r="D22" s="1">
        <f>(1/3*'WEIGHTED from Refinitive'!$B$4*'ISSUE SCORE from EIKON'!X329)+(2/5*'WEIGHTED from Refinitive'!$B$11*'ISSUE SCORE from EIKON'!CU329)+(1/5*'ISSUE SCORE from EIKON'!DJ329*'WEIGHTED from Refinitive'!$B$14)+('WEIGHTED from Refinitive'!$B$15*'ISSUE SCORE from EIKON'!DY329)+(1/3*'ISSUE SCORE from EIKON'!EN329*'WEIGHTED from Refinitive'!$B$16)</f>
        <v>11.894371673444567</v>
      </c>
      <c r="E22" s="1">
        <f>(1/3*'WEIGHTED from Refinitive'!$B$4*'ISSUE SCORE from EIKON'!Y329)+(2/5*'WEIGHTED from Refinitive'!$B$11*'ISSUE SCORE from EIKON'!CV329)+(1/5*'ISSUE SCORE from EIKON'!DK329*'WEIGHTED from Refinitive'!$B$14)+('WEIGHTED from Refinitive'!$B$15*'ISSUE SCORE from EIKON'!DZ329)+(1/3*'ISSUE SCORE from EIKON'!EO329*'WEIGHTED from Refinitive'!$B$16)</f>
        <v>11.914355831159963</v>
      </c>
      <c r="F22" s="1">
        <f>(1/3*'WEIGHTED from Refinitive'!$B$4*'ISSUE SCORE from EIKON'!Z329)+(2/5*'WEIGHTED from Refinitive'!$B$11*'ISSUE SCORE from EIKON'!CW329)+(1/5*'ISSUE SCORE from EIKON'!DL329*'WEIGHTED from Refinitive'!$B$14)+('WEIGHTED from Refinitive'!$B$15*'ISSUE SCORE from EIKON'!EA329)+(1/3*'ISSUE SCORE from EIKON'!EP329*'WEIGHTED from Refinitive'!$B$16)</f>
        <v>12.237138264034808</v>
      </c>
      <c r="G22" s="1">
        <f>(1/3*'WEIGHTED from Refinitive'!$B$4*'ISSUE SCORE from EIKON'!AA329)+(2/5*'WEIGHTED from Refinitive'!$B$11*'ISSUE SCORE from EIKON'!CX329)+(1/5*'ISSUE SCORE from EIKON'!DM329*'WEIGHTED from Refinitive'!$B$14)+('WEIGHTED from Refinitive'!$B$15*'ISSUE SCORE from EIKON'!EB329)+(1/3*'ISSUE SCORE from EIKON'!EQ329*'WEIGHTED from Refinitive'!$B$16)</f>
        <v>9.8774883342608781</v>
      </c>
      <c r="H22" s="1">
        <f>(1/3*'WEIGHTED from Refinitive'!$B$4*'ISSUE SCORE from EIKON'!AB329)+(2/5*'WEIGHTED from Refinitive'!$B$11*'ISSUE SCORE from EIKON'!CY329)+(1/5*'ISSUE SCORE from EIKON'!DN329*'WEIGHTED from Refinitive'!$B$14)+('WEIGHTED from Refinitive'!$B$15*'ISSUE SCORE from EIKON'!EC329)+(1/3*'ISSUE SCORE from EIKON'!ER329*'WEIGHTED from Refinitive'!$B$16)</f>
        <v>9.924734994612999</v>
      </c>
      <c r="I22" s="1">
        <f>(1/3*'WEIGHTED from Refinitive'!$B$4*'ISSUE SCORE from EIKON'!AC329)+(2/5*'WEIGHTED from Refinitive'!$B$11*'ISSUE SCORE from EIKON'!CZ329)+(1/5*'ISSUE SCORE from EIKON'!DO329*'WEIGHTED from Refinitive'!$B$14)+('WEIGHTED from Refinitive'!$B$15*'ISSUE SCORE from EIKON'!ED329)+(1/3*'ISSUE SCORE from EIKON'!ES329*'WEIGHTED from Refinitive'!$B$16)</f>
        <v>10.139942325074975</v>
      </c>
      <c r="J22" s="1">
        <f>(1/3*'WEIGHTED from Refinitive'!$B$4*'ISSUE SCORE from EIKON'!AD329)+(2/5*'WEIGHTED from Refinitive'!$B$11*'ISSUE SCORE from EIKON'!DA329)+(1/5*'ISSUE SCORE from EIKON'!DP329*'WEIGHTED from Refinitive'!$B$14)+('WEIGHTED from Refinitive'!$B$15*'ISSUE SCORE from EIKON'!EE329)+(1/3*'ISSUE SCORE from EIKON'!ET329*'WEIGHTED from Refinitive'!$B$16)</f>
        <v>10.321656756072873</v>
      </c>
      <c r="K22" s="1">
        <f>(1/3*'WEIGHTED from Refinitive'!$B$4*'ISSUE SCORE from EIKON'!AE329)+(2/5*'WEIGHTED from Refinitive'!$B$11*'ISSUE SCORE from EIKON'!DB329)+(1/5*'ISSUE SCORE from EIKON'!DQ329*'WEIGHTED from Refinitive'!$B$14)+('WEIGHTED from Refinitive'!$B$15*'ISSUE SCORE from EIKON'!EF329)+(1/3*'ISSUE SCORE from EIKON'!EU329*'WEIGHTED from Refinitive'!$B$16)</f>
        <v>10.414573828010344</v>
      </c>
      <c r="L22" s="1">
        <f>(1/3*'WEIGHTED from Refinitive'!$B$4*'ISSUE SCORE from EIKON'!AF329)+(2/5*'WEIGHTED from Refinitive'!$B$11*'ISSUE SCORE from EIKON'!DC329)+(1/5*'ISSUE SCORE from EIKON'!DR329*'WEIGHTED from Refinitive'!$B$14)+('WEIGHTED from Refinitive'!$B$15*'ISSUE SCORE from EIKON'!EG329)+(1/3*'ISSUE SCORE from EIKON'!EV329*'WEIGHTED from Refinitive'!$B$16)</f>
        <v>10.689553918820181</v>
      </c>
      <c r="M22" s="1">
        <f>(1/3*'WEIGHTED from Refinitive'!$B$4*'ISSUE SCORE from EIKON'!AG329)+(2/5*'WEIGHTED from Refinitive'!$B$11*'ISSUE SCORE from EIKON'!DD329)+(1/5*'ISSUE SCORE from EIKON'!DS329*'WEIGHTED from Refinitive'!$B$14)+('WEIGHTED from Refinitive'!$B$15*'ISSUE SCORE from EIKON'!EH329)+(1/3*'ISSUE SCORE from EIKON'!EW329*'WEIGHTED from Refinitive'!$B$16)</f>
        <v>11.128948247463049</v>
      </c>
      <c r="N22" s="1">
        <f>(1/3*'WEIGHTED from Refinitive'!$B$4*'ISSUE SCORE from EIKON'!AH329)+(2/5*'WEIGHTED from Refinitive'!$B$11*'ISSUE SCORE from EIKON'!DE329)+(1/5*'ISSUE SCORE from EIKON'!DT329*'WEIGHTED from Refinitive'!$B$14)+('WEIGHTED from Refinitive'!$B$15*'ISSUE SCORE from EIKON'!EI329)+(1/3*'ISSUE SCORE from EIKON'!EX329*'WEIGHTED from Refinitive'!$B$16)</f>
        <v>6.9418920916481808</v>
      </c>
      <c r="O22" s="1">
        <f>(1/3*'WEIGHTED from Refinitive'!$B$4*'ISSUE SCORE from EIKON'!AI329)+(2/5*'WEIGHTED from Refinitive'!$B$11*'ISSUE SCORE from EIKON'!DF329)+(1/5*'ISSUE SCORE from EIKON'!DU329*'WEIGHTED from Refinitive'!$B$14)+('WEIGHTED from Refinitive'!$B$15*'ISSUE SCORE from EIKON'!EJ329)+(1/3*'ISSUE SCORE from EIKON'!EY329*'WEIGHTED from Refinitive'!$B$16)</f>
        <v>7.7431985910257062</v>
      </c>
      <c r="P22" s="1">
        <f>(1/3*'WEIGHTED from Refinitive'!$B$4*'ISSUE SCORE from EIKON'!AJ329)+(2/5*'WEIGHTED from Refinitive'!$B$11*'ISSUE SCORE from EIKON'!DG329)+(1/5*'ISSUE SCORE from EIKON'!DV329*'WEIGHTED from Refinitive'!$B$14)+('WEIGHTED from Refinitive'!$B$15*'ISSUE SCORE from EIKON'!EK329)+(1/3*'ISSUE SCORE from EIKON'!EZ329*'WEIGHTED from Refinitive'!$B$16)</f>
        <v>7.3684031239614445</v>
      </c>
    </row>
    <row r="23" spans="1:16" ht="15">
      <c r="A23" s="1" t="s">
        <v>913</v>
      </c>
      <c r="B23" s="1">
        <f>(1/3*'WEIGHTED from Refinitive'!$B$4*'ISSUE SCORE from EIKON'!V330)+(2/5*'WEIGHTED from Refinitive'!$B$11*'ISSUE SCORE from EIKON'!CS330)+(1/5*'ISSUE SCORE from EIKON'!DH330*'WEIGHTED from Refinitive'!$B$14)+('WEIGHTED from Refinitive'!$B$15*'ISSUE SCORE from EIKON'!DW330)+(1/3*'ISSUE SCORE from EIKON'!EL330*'WEIGHTED from Refinitive'!$B$16)</f>
        <v>14.725906076237685</v>
      </c>
      <c r="C23" s="1">
        <f>(1/3*'WEIGHTED from Refinitive'!$B$4*'ISSUE SCORE from EIKON'!W330)+(2/5*'WEIGHTED from Refinitive'!$B$11*'ISSUE SCORE from EIKON'!CT330)+(1/5*'ISSUE SCORE from EIKON'!DI330*'WEIGHTED from Refinitive'!$B$14)+('WEIGHTED from Refinitive'!$B$15*'ISSUE SCORE from EIKON'!DX330)+(1/3*'ISSUE SCORE from EIKON'!EM330*'WEIGHTED from Refinitive'!$B$16)</f>
        <v>11.803253312970298</v>
      </c>
      <c r="D23" s="1">
        <f>(1/3*'WEIGHTED from Refinitive'!$B$4*'ISSUE SCORE from EIKON'!X330)+(2/5*'WEIGHTED from Refinitive'!$B$11*'ISSUE SCORE from EIKON'!CU330)+(1/5*'ISSUE SCORE from EIKON'!DJ330*'WEIGHTED from Refinitive'!$B$14)+('WEIGHTED from Refinitive'!$B$15*'ISSUE SCORE from EIKON'!DY330)+(1/3*'ISSUE SCORE from EIKON'!EN330*'WEIGHTED from Refinitive'!$B$16)</f>
        <v>11.583827003284977</v>
      </c>
      <c r="E23" s="1">
        <f>(1/3*'WEIGHTED from Refinitive'!$B$4*'ISSUE SCORE from EIKON'!Y330)+(2/5*'WEIGHTED from Refinitive'!$B$11*'ISSUE SCORE from EIKON'!CV330)+(1/5*'ISSUE SCORE from EIKON'!DK330*'WEIGHTED from Refinitive'!$B$14)+('WEIGHTED from Refinitive'!$B$15*'ISSUE SCORE from EIKON'!DZ330)+(1/3*'ISSUE SCORE from EIKON'!EO330*'WEIGHTED from Refinitive'!$B$16)</f>
        <v>13.57789908222372</v>
      </c>
      <c r="F23" s="1">
        <f>(1/3*'WEIGHTED from Refinitive'!$B$4*'ISSUE SCORE from EIKON'!Z330)+(2/5*'WEIGHTED from Refinitive'!$B$11*'ISSUE SCORE from EIKON'!CW330)+(1/5*'ISSUE SCORE from EIKON'!DL330*'WEIGHTED from Refinitive'!$B$14)+('WEIGHTED from Refinitive'!$B$15*'ISSUE SCORE from EIKON'!EA330)+(1/3*'ISSUE SCORE from EIKON'!EP330*'WEIGHTED from Refinitive'!$B$16)</f>
        <v>12.832920412920405</v>
      </c>
      <c r="G23" s="1">
        <f>(1/3*'WEIGHTED from Refinitive'!$B$4*'ISSUE SCORE from EIKON'!AA330)+(2/5*'WEIGHTED from Refinitive'!$B$11*'ISSUE SCORE from EIKON'!CX330)+(1/5*'ISSUE SCORE from EIKON'!DM330*'WEIGHTED from Refinitive'!$B$14)+('WEIGHTED from Refinitive'!$B$15*'ISSUE SCORE from EIKON'!EB330)+(1/3*'ISSUE SCORE from EIKON'!EQ330*'WEIGHTED from Refinitive'!$B$16)</f>
        <v>14.072110972048383</v>
      </c>
      <c r="H23" s="1">
        <f>(1/3*'WEIGHTED from Refinitive'!$B$4*'ISSUE SCORE from EIKON'!AB330)+(2/5*'WEIGHTED from Refinitive'!$B$11*'ISSUE SCORE from EIKON'!CY330)+(1/5*'ISSUE SCORE from EIKON'!DN330*'WEIGHTED from Refinitive'!$B$14)+('WEIGHTED from Refinitive'!$B$15*'ISSUE SCORE from EIKON'!EC330)+(1/3*'ISSUE SCORE from EIKON'!ER330*'WEIGHTED from Refinitive'!$B$16)</f>
        <v>12.258349391915031</v>
      </c>
      <c r="I23" s="1">
        <f>(1/3*'WEIGHTED from Refinitive'!$B$4*'ISSUE SCORE from EIKON'!AC330)+(2/5*'WEIGHTED from Refinitive'!$B$11*'ISSUE SCORE from EIKON'!CZ330)+(1/5*'ISSUE SCORE from EIKON'!DO330*'WEIGHTED from Refinitive'!$B$14)+('WEIGHTED from Refinitive'!$B$15*'ISSUE SCORE from EIKON'!ED330)+(1/3*'ISSUE SCORE from EIKON'!ES330*'WEIGHTED from Refinitive'!$B$16)</f>
        <v>13.401723074211164</v>
      </c>
      <c r="J23" s="1">
        <f>(1/3*'WEIGHTED from Refinitive'!$B$4*'ISSUE SCORE from EIKON'!AD330)+(2/5*'WEIGHTED from Refinitive'!$B$11*'ISSUE SCORE from EIKON'!DA330)+(1/5*'ISSUE SCORE from EIKON'!DP330*'WEIGHTED from Refinitive'!$B$14)+('WEIGHTED from Refinitive'!$B$15*'ISSUE SCORE from EIKON'!EE330)+(1/3*'ISSUE SCORE from EIKON'!ET330*'WEIGHTED from Refinitive'!$B$16)</f>
        <v>12.301699969526787</v>
      </c>
      <c r="K23" s="1">
        <f>(1/3*'WEIGHTED from Refinitive'!$B$4*'ISSUE SCORE from EIKON'!AE330)+(2/5*'WEIGHTED from Refinitive'!$B$11*'ISSUE SCORE from EIKON'!DB330)+(1/5*'ISSUE SCORE from EIKON'!DQ330*'WEIGHTED from Refinitive'!$B$14)+('WEIGHTED from Refinitive'!$B$15*'ISSUE SCORE from EIKON'!EF330)+(1/3*'ISSUE SCORE from EIKON'!EU330*'WEIGHTED from Refinitive'!$B$16)</f>
        <v>15.324765868886573</v>
      </c>
      <c r="L23" s="1">
        <f>(1/3*'WEIGHTED from Refinitive'!$B$4*'ISSUE SCORE from EIKON'!AF330)+(2/5*'WEIGHTED from Refinitive'!$B$11*'ISSUE SCORE from EIKON'!DC330)+(1/5*'ISSUE SCORE from EIKON'!DR330*'WEIGHTED from Refinitive'!$B$14)+('WEIGHTED from Refinitive'!$B$15*'ISSUE SCORE from EIKON'!EG330)+(1/3*'ISSUE SCORE from EIKON'!EV330*'WEIGHTED from Refinitive'!$B$16)</f>
        <v>14.599663652096238</v>
      </c>
      <c r="M23" s="1">
        <f>(1/3*'WEIGHTED from Refinitive'!$B$4*'ISSUE SCORE from EIKON'!AG330)+(2/5*'WEIGHTED from Refinitive'!$B$11*'ISSUE SCORE from EIKON'!DD330)+(1/5*'ISSUE SCORE from EIKON'!DS330*'WEIGHTED from Refinitive'!$B$14)+('WEIGHTED from Refinitive'!$B$15*'ISSUE SCORE from EIKON'!EH330)+(1/3*'ISSUE SCORE from EIKON'!EW330*'WEIGHTED from Refinitive'!$B$16)</f>
        <v>15.009368689755007</v>
      </c>
      <c r="N23" s="1">
        <f>(1/3*'WEIGHTED from Refinitive'!$B$4*'ISSUE SCORE from EIKON'!AH330)+(2/5*'WEIGHTED from Refinitive'!$B$11*'ISSUE SCORE from EIKON'!DE330)+(1/5*'ISSUE SCORE from EIKON'!DT330*'WEIGHTED from Refinitive'!$B$14)+('WEIGHTED from Refinitive'!$B$15*'ISSUE SCORE from EIKON'!EI330)+(1/3*'ISSUE SCORE from EIKON'!EX330*'WEIGHTED from Refinitive'!$B$16)</f>
        <v>15.130681818181813</v>
      </c>
      <c r="O23" s="1">
        <f>(1/3*'WEIGHTED from Refinitive'!$B$4*'ISSUE SCORE from EIKON'!AI330)+(2/5*'WEIGHTED from Refinitive'!$B$11*'ISSUE SCORE from EIKON'!DF330)+(1/5*'ISSUE SCORE from EIKON'!DU330*'WEIGHTED from Refinitive'!$B$14)+('WEIGHTED from Refinitive'!$B$15*'ISSUE SCORE from EIKON'!EJ330)+(1/3*'ISSUE SCORE from EIKON'!EY330*'WEIGHTED from Refinitive'!$B$16)</f>
        <v>12.576850080270933</v>
      </c>
      <c r="P23" s="1">
        <f>(1/3*'WEIGHTED from Refinitive'!$B$4*'ISSUE SCORE from EIKON'!AJ330)+(2/5*'WEIGHTED from Refinitive'!$B$11*'ISSUE SCORE from EIKON'!DG330)+(1/5*'ISSUE SCORE from EIKON'!DV330*'WEIGHTED from Refinitive'!$B$14)+('WEIGHTED from Refinitive'!$B$15*'ISSUE SCORE from EIKON'!EK330)+(1/3*'ISSUE SCORE from EIKON'!EZ330*'WEIGHTED from Refinitive'!$B$16)</f>
        <v>10.138587570621466</v>
      </c>
    </row>
    <row r="24" spans="1:16" ht="15">
      <c r="A24" s="1" t="s">
        <v>709</v>
      </c>
      <c r="B24" s="1">
        <f>(1/3*'WEIGHTED from Refinitive'!$B$4*'ISSUE SCORE from EIKON'!V331)+(2/5*'WEIGHTED from Refinitive'!$B$11*'ISSUE SCORE from EIKON'!CS331)+(1/5*'ISSUE SCORE from EIKON'!DH331*'WEIGHTED from Refinitive'!$B$14)+('WEIGHTED from Refinitive'!$B$15*'ISSUE SCORE from EIKON'!DW331)+(1/3*'ISSUE SCORE from EIKON'!EL331*'WEIGHTED from Refinitive'!$B$16)</f>
        <v>11.589484126984118</v>
      </c>
      <c r="C24" s="1">
        <f>(1/3*'WEIGHTED from Refinitive'!$B$4*'ISSUE SCORE from EIKON'!W331)+(2/5*'WEIGHTED from Refinitive'!$B$11*'ISSUE SCORE from EIKON'!CT331)+(1/5*'ISSUE SCORE from EIKON'!DI331*'WEIGHTED from Refinitive'!$B$14)+('WEIGHTED from Refinitive'!$B$15*'ISSUE SCORE from EIKON'!DX331)+(1/3*'ISSUE SCORE from EIKON'!EM331*'WEIGHTED from Refinitive'!$B$16)</f>
        <v>11.286801305589545</v>
      </c>
      <c r="D24" s="1">
        <f>(1/3*'WEIGHTED from Refinitive'!$B$4*'ISSUE SCORE from EIKON'!X331)+(2/5*'WEIGHTED from Refinitive'!$B$11*'ISSUE SCORE from EIKON'!CU331)+(1/5*'ISSUE SCORE from EIKON'!DJ331*'WEIGHTED from Refinitive'!$B$14)+('WEIGHTED from Refinitive'!$B$15*'ISSUE SCORE from EIKON'!DY331)+(1/3*'ISSUE SCORE from EIKON'!EN331*'WEIGHTED from Refinitive'!$B$16)</f>
        <v>14.190312018489978</v>
      </c>
      <c r="E24" s="1">
        <f>(1/3*'WEIGHTED from Refinitive'!$B$4*'ISSUE SCORE from EIKON'!Y331)+(2/5*'WEIGHTED from Refinitive'!$B$11*'ISSUE SCORE from EIKON'!CV331)+(1/5*'ISSUE SCORE from EIKON'!DK331*'WEIGHTED from Refinitive'!$B$14)+('WEIGHTED from Refinitive'!$B$15*'ISSUE SCORE from EIKON'!DZ331)+(1/3*'ISSUE SCORE from EIKON'!EO331*'WEIGHTED from Refinitive'!$B$16)</f>
        <v>12.450176767676766</v>
      </c>
      <c r="F24" s="1">
        <f>(1/3*'WEIGHTED from Refinitive'!$B$4*'ISSUE SCORE from EIKON'!Z331)+(2/5*'WEIGHTED from Refinitive'!$B$11*'ISSUE SCORE from EIKON'!CW331)+(1/5*'ISSUE SCORE from EIKON'!DL331*'WEIGHTED from Refinitive'!$B$14)+('WEIGHTED from Refinitive'!$B$15*'ISSUE SCORE from EIKON'!EA331)+(1/3*'ISSUE SCORE from EIKON'!EP331*'WEIGHTED from Refinitive'!$B$16)</f>
        <v>10.076125095347056</v>
      </c>
      <c r="G24" s="1">
        <f>(1/3*'WEIGHTED from Refinitive'!$B$4*'ISSUE SCORE from EIKON'!AA331)+(2/5*'WEIGHTED from Refinitive'!$B$11*'ISSUE SCORE from EIKON'!CX331)+(1/5*'ISSUE SCORE from EIKON'!DM331*'WEIGHTED from Refinitive'!$B$14)+('WEIGHTED from Refinitive'!$B$15*'ISSUE SCORE from EIKON'!EB331)+(1/3*'ISSUE SCORE from EIKON'!EQ331*'WEIGHTED from Refinitive'!$B$16)</f>
        <v>9.1183008589985235</v>
      </c>
      <c r="H24" s="1">
        <f>(1/3*'WEIGHTED from Refinitive'!$B$4*'ISSUE SCORE from EIKON'!AB331)+(2/5*'WEIGHTED from Refinitive'!$B$11*'ISSUE SCORE from EIKON'!CY331)+(1/5*'ISSUE SCORE from EIKON'!DN331*'WEIGHTED from Refinitive'!$B$14)+('WEIGHTED from Refinitive'!$B$15*'ISSUE SCORE from EIKON'!EC331)+(1/3*'ISSUE SCORE from EIKON'!ER331*'WEIGHTED from Refinitive'!$B$16)</f>
        <v>2.9816666666666634</v>
      </c>
      <c r="I24" s="1">
        <f>(1/3*'WEIGHTED from Refinitive'!$B$4*'ISSUE SCORE from EIKON'!AC331)+(2/5*'WEIGHTED from Refinitive'!$B$11*'ISSUE SCORE from EIKON'!CZ331)+(1/5*'ISSUE SCORE from EIKON'!DO331*'WEIGHTED from Refinitive'!$B$14)+('WEIGHTED from Refinitive'!$B$15*'ISSUE SCORE from EIKON'!ED331)+(1/3*'ISSUE SCORE from EIKON'!ES331*'WEIGHTED from Refinitive'!$B$16)</f>
        <v>4.4325854700854626</v>
      </c>
      <c r="J24" s="1">
        <f>(1/3*'WEIGHTED from Refinitive'!$B$4*'ISSUE SCORE from EIKON'!AD331)+(2/5*'WEIGHTED from Refinitive'!$B$11*'ISSUE SCORE from EIKON'!DA331)+(1/5*'ISSUE SCORE from EIKON'!DP331*'WEIGHTED from Refinitive'!$B$14)+('WEIGHTED from Refinitive'!$B$15*'ISSUE SCORE from EIKON'!EE331)+(1/3*'ISSUE SCORE from EIKON'!ET331*'WEIGHTED from Refinitive'!$B$16)</f>
        <v>3.3699999999999939</v>
      </c>
      <c r="K24" s="1">
        <f>(1/3*'WEIGHTED from Refinitive'!$B$4*'ISSUE SCORE from EIKON'!AE331)+(2/5*'WEIGHTED from Refinitive'!$B$11*'ISSUE SCORE from EIKON'!DB331)+(1/5*'ISSUE SCORE from EIKON'!DQ331*'WEIGHTED from Refinitive'!$B$14)+('WEIGHTED from Refinitive'!$B$15*'ISSUE SCORE from EIKON'!EF331)+(1/3*'ISSUE SCORE from EIKON'!EU331*'WEIGHTED from Refinitive'!$B$16)</f>
        <v>6.623118279569888</v>
      </c>
      <c r="L24" s="1">
        <f>(1/3*'WEIGHTED from Refinitive'!$B$4*'ISSUE SCORE from EIKON'!AF331)+(2/5*'WEIGHTED from Refinitive'!$B$11*'ISSUE SCORE from EIKON'!DC331)+(1/5*'ISSUE SCORE from EIKON'!DR331*'WEIGHTED from Refinitive'!$B$14)+('WEIGHTED from Refinitive'!$B$15*'ISSUE SCORE from EIKON'!EG331)+(1/3*'ISSUE SCORE from EIKON'!EV331*'WEIGHTED from Refinitive'!$B$16)</f>
        <v>0</v>
      </c>
      <c r="M24" s="1">
        <f>(1/3*'WEIGHTED from Refinitive'!$B$4*'ISSUE SCORE from EIKON'!AG331)+(2/5*'WEIGHTED from Refinitive'!$B$11*'ISSUE SCORE from EIKON'!DD331)+(1/5*'ISSUE SCORE from EIKON'!DS331*'WEIGHTED from Refinitive'!$B$14)+('WEIGHTED from Refinitive'!$B$15*'ISSUE SCORE from EIKON'!EH331)+(1/3*'ISSUE SCORE from EIKON'!EW331*'WEIGHTED from Refinitive'!$B$16)</f>
        <v>0</v>
      </c>
      <c r="N24" s="1">
        <f>(1/3*'WEIGHTED from Refinitive'!$B$4*'ISSUE SCORE from EIKON'!AH331)+(2/5*'WEIGHTED from Refinitive'!$B$11*'ISSUE SCORE from EIKON'!DE331)+(1/5*'ISSUE SCORE from EIKON'!DT331*'WEIGHTED from Refinitive'!$B$14)+('WEIGHTED from Refinitive'!$B$15*'ISSUE SCORE from EIKON'!EI331)+(1/3*'ISSUE SCORE from EIKON'!EX331*'WEIGHTED from Refinitive'!$B$16)</f>
        <v>0</v>
      </c>
      <c r="O24" s="1">
        <f>(1/3*'WEIGHTED from Refinitive'!$B$4*'ISSUE SCORE from EIKON'!AI331)+(2/5*'WEIGHTED from Refinitive'!$B$11*'ISSUE SCORE from EIKON'!DF331)+(1/5*'ISSUE SCORE from EIKON'!DU331*'WEIGHTED from Refinitive'!$B$14)+('WEIGHTED from Refinitive'!$B$15*'ISSUE SCORE from EIKON'!EJ331)+(1/3*'ISSUE SCORE from EIKON'!EY331*'WEIGHTED from Refinitive'!$B$16)</f>
        <v>0</v>
      </c>
      <c r="P24" s="1">
        <f>(1/3*'WEIGHTED from Refinitive'!$B$4*'ISSUE SCORE from EIKON'!AJ331)+(2/5*'WEIGHTED from Refinitive'!$B$11*'ISSUE SCORE from EIKON'!DG331)+(1/5*'ISSUE SCORE from EIKON'!DV331*'WEIGHTED from Refinitive'!$B$14)+('WEIGHTED from Refinitive'!$B$15*'ISSUE SCORE from EIKON'!EK331)+(1/3*'ISSUE SCORE from EIKON'!EZ331*'WEIGHTED from Refinitive'!$B$16)</f>
        <v>0</v>
      </c>
    </row>
    <row r="25" spans="1:16" ht="15">
      <c r="A25" s="1" t="s">
        <v>932</v>
      </c>
      <c r="B25" s="1">
        <f>(1/3*'WEIGHTED from Refinitive'!$B$4*'ISSUE SCORE from EIKON'!V332)+(2/5*'WEIGHTED from Refinitive'!$B$11*'ISSUE SCORE from EIKON'!CS332)+(1/5*'ISSUE SCORE from EIKON'!DH332*'WEIGHTED from Refinitive'!$B$14)+('WEIGHTED from Refinitive'!$B$15*'ISSUE SCORE from EIKON'!DW332)+(1/3*'ISSUE SCORE from EIKON'!EL332*'WEIGHTED from Refinitive'!$B$16)</f>
        <v>12.384249047792476</v>
      </c>
      <c r="C25" s="1">
        <f>(1/3*'WEIGHTED from Refinitive'!$B$4*'ISSUE SCORE from EIKON'!W332)+(2/5*'WEIGHTED from Refinitive'!$B$11*'ISSUE SCORE from EIKON'!CT332)+(1/5*'ISSUE SCORE from EIKON'!DI332*'WEIGHTED from Refinitive'!$B$14)+('WEIGHTED from Refinitive'!$B$15*'ISSUE SCORE from EIKON'!DX332)+(1/3*'ISSUE SCORE from EIKON'!EM332*'WEIGHTED from Refinitive'!$B$16)</f>
        <v>11.986590592591368</v>
      </c>
      <c r="D25" s="1">
        <f>(1/3*'WEIGHTED from Refinitive'!$B$4*'ISSUE SCORE from EIKON'!X332)+(2/5*'WEIGHTED from Refinitive'!$B$11*'ISSUE SCORE from EIKON'!CU332)+(1/5*'ISSUE SCORE from EIKON'!DJ332*'WEIGHTED from Refinitive'!$B$14)+('WEIGHTED from Refinitive'!$B$15*'ISSUE SCORE from EIKON'!DY332)+(1/3*'ISSUE SCORE from EIKON'!EN332*'WEIGHTED from Refinitive'!$B$16)</f>
        <v>11.156198531923256</v>
      </c>
      <c r="E25" s="1">
        <f>(1/3*'WEIGHTED from Refinitive'!$B$4*'ISSUE SCORE from EIKON'!Y332)+(2/5*'WEIGHTED from Refinitive'!$B$11*'ISSUE SCORE from EIKON'!CV332)+(1/5*'ISSUE SCORE from EIKON'!DK332*'WEIGHTED from Refinitive'!$B$14)+('WEIGHTED from Refinitive'!$B$15*'ISSUE SCORE from EIKON'!DZ332)+(1/3*'ISSUE SCORE from EIKON'!EO332*'WEIGHTED from Refinitive'!$B$16)</f>
        <v>10.334602149951882</v>
      </c>
      <c r="F25" s="1">
        <f>(1/3*'WEIGHTED from Refinitive'!$B$4*'ISSUE SCORE from EIKON'!Z332)+(2/5*'WEIGHTED from Refinitive'!$B$11*'ISSUE SCORE from EIKON'!CW332)+(1/5*'ISSUE SCORE from EIKON'!DL332*'WEIGHTED from Refinitive'!$B$14)+('WEIGHTED from Refinitive'!$B$15*'ISSUE SCORE from EIKON'!EA332)+(1/3*'ISSUE SCORE from EIKON'!EP332*'WEIGHTED from Refinitive'!$B$16)</f>
        <v>8.4336030845464727</v>
      </c>
      <c r="G25" s="1">
        <f>(1/3*'WEIGHTED from Refinitive'!$B$4*'ISSUE SCORE from EIKON'!AA332)+(2/5*'WEIGHTED from Refinitive'!$B$11*'ISSUE SCORE from EIKON'!CX332)+(1/5*'ISSUE SCORE from EIKON'!DM332*'WEIGHTED from Refinitive'!$B$14)+('WEIGHTED from Refinitive'!$B$15*'ISSUE SCORE from EIKON'!EB332)+(1/3*'ISSUE SCORE from EIKON'!EQ332*'WEIGHTED from Refinitive'!$B$16)</f>
        <v>5.4009263279779889</v>
      </c>
      <c r="H25" s="1">
        <f>(1/3*'WEIGHTED from Refinitive'!$B$4*'ISSUE SCORE from EIKON'!AB332)+(2/5*'WEIGHTED from Refinitive'!$B$11*'ISSUE SCORE from EIKON'!CY332)+(1/5*'ISSUE SCORE from EIKON'!DN332*'WEIGHTED from Refinitive'!$B$14)+('WEIGHTED from Refinitive'!$B$15*'ISSUE SCORE from EIKON'!EC332)+(1/3*'ISSUE SCORE from EIKON'!ER332*'WEIGHTED from Refinitive'!$B$16)</f>
        <v>4.6987758861233964</v>
      </c>
      <c r="I25" s="1">
        <f>(1/3*'WEIGHTED from Refinitive'!$B$4*'ISSUE SCORE from EIKON'!AC332)+(2/5*'WEIGHTED from Refinitive'!$B$11*'ISSUE SCORE from EIKON'!CZ332)+(1/5*'ISSUE SCORE from EIKON'!DO332*'WEIGHTED from Refinitive'!$B$14)+('WEIGHTED from Refinitive'!$B$15*'ISSUE SCORE from EIKON'!ED332)+(1/3*'ISSUE SCORE from EIKON'!ES332*'WEIGHTED from Refinitive'!$B$16)</f>
        <v>5.2422157218537473</v>
      </c>
      <c r="J25" s="1">
        <f>(1/3*'WEIGHTED from Refinitive'!$B$4*'ISSUE SCORE from EIKON'!AD332)+(2/5*'WEIGHTED from Refinitive'!$B$11*'ISSUE SCORE from EIKON'!DA332)+(1/5*'ISSUE SCORE from EIKON'!DP332*'WEIGHTED from Refinitive'!$B$14)+('WEIGHTED from Refinitive'!$B$15*'ISSUE SCORE from EIKON'!EE332)+(1/3*'ISSUE SCORE from EIKON'!ET332*'WEIGHTED from Refinitive'!$B$16)</f>
        <v>4.3420883940620705</v>
      </c>
      <c r="K25" s="1">
        <f>(1/3*'WEIGHTED from Refinitive'!$B$4*'ISSUE SCORE from EIKON'!AE332)+(2/5*'WEIGHTED from Refinitive'!$B$11*'ISSUE SCORE from EIKON'!DB332)+(1/5*'ISSUE SCORE from EIKON'!DQ332*'WEIGHTED from Refinitive'!$B$14)+('WEIGHTED from Refinitive'!$B$15*'ISSUE SCORE from EIKON'!EF332)+(1/3*'ISSUE SCORE from EIKON'!EU332*'WEIGHTED from Refinitive'!$B$16)</f>
        <v>4.1179835522707506</v>
      </c>
      <c r="L25" s="1">
        <f>(1/3*'WEIGHTED from Refinitive'!$B$4*'ISSUE SCORE from EIKON'!AF332)+(2/5*'WEIGHTED from Refinitive'!$B$11*'ISSUE SCORE from EIKON'!DC332)+(1/5*'ISSUE SCORE from EIKON'!DR332*'WEIGHTED from Refinitive'!$B$14)+('WEIGHTED from Refinitive'!$B$15*'ISSUE SCORE from EIKON'!EG332)+(1/3*'ISSUE SCORE from EIKON'!EV332*'WEIGHTED from Refinitive'!$B$16)</f>
        <v>5.4495667300257553</v>
      </c>
      <c r="M25" s="1">
        <f>(1/3*'WEIGHTED from Refinitive'!$B$4*'ISSUE SCORE from EIKON'!AG332)+(2/5*'WEIGHTED from Refinitive'!$B$11*'ISSUE SCORE from EIKON'!DD332)+(1/5*'ISSUE SCORE from EIKON'!DS332*'WEIGHTED from Refinitive'!$B$14)+('WEIGHTED from Refinitive'!$B$15*'ISSUE SCORE from EIKON'!EH332)+(1/3*'ISSUE SCORE from EIKON'!EW332*'WEIGHTED from Refinitive'!$B$16)</f>
        <v>6.3202617304283963</v>
      </c>
      <c r="N25" s="1">
        <f>(1/3*'WEIGHTED from Refinitive'!$B$4*'ISSUE SCORE from EIKON'!AH332)+(2/5*'WEIGHTED from Refinitive'!$B$11*'ISSUE SCORE from EIKON'!DE332)+(1/5*'ISSUE SCORE from EIKON'!DT332*'WEIGHTED from Refinitive'!$B$14)+('WEIGHTED from Refinitive'!$B$15*'ISSUE SCORE from EIKON'!EI332)+(1/3*'ISSUE SCORE from EIKON'!EX332*'WEIGHTED from Refinitive'!$B$16)</f>
        <v>5.7121980074719758</v>
      </c>
      <c r="O25" s="1">
        <f>(1/3*'WEIGHTED from Refinitive'!$B$4*'ISSUE SCORE from EIKON'!AI332)+(2/5*'WEIGHTED from Refinitive'!$B$11*'ISSUE SCORE from EIKON'!DF332)+(1/5*'ISSUE SCORE from EIKON'!DU332*'WEIGHTED from Refinitive'!$B$14)+('WEIGHTED from Refinitive'!$B$15*'ISSUE SCORE from EIKON'!EJ332)+(1/3*'ISSUE SCORE from EIKON'!EY332*'WEIGHTED from Refinitive'!$B$16)</f>
        <v>6.3481267452415073</v>
      </c>
      <c r="P25" s="1">
        <f>(1/3*'WEIGHTED from Refinitive'!$B$4*'ISSUE SCORE from EIKON'!AJ332)+(2/5*'WEIGHTED from Refinitive'!$B$11*'ISSUE SCORE from EIKON'!DG332)+(1/5*'ISSUE SCORE from EIKON'!DV332*'WEIGHTED from Refinitive'!$B$14)+('WEIGHTED from Refinitive'!$B$15*'ISSUE SCORE from EIKON'!EK332)+(1/3*'ISSUE SCORE from EIKON'!EZ332*'WEIGHTED from Refinitive'!$B$16)</f>
        <v>7.046732580037661</v>
      </c>
    </row>
    <row r="26" spans="1:16" ht="15">
      <c r="A26" s="1" t="s">
        <v>592</v>
      </c>
      <c r="B26" s="1">
        <f>(1/3*'WEIGHTED from Refinitive'!$B$4*'ISSUE SCORE from EIKON'!V333)+(2/5*'WEIGHTED from Refinitive'!$B$11*'ISSUE SCORE from EIKON'!CS333)+(1/5*'ISSUE SCORE from EIKON'!DH333*'WEIGHTED from Refinitive'!$B$14)+('WEIGHTED from Refinitive'!$B$15*'ISSUE SCORE from EIKON'!DW333)+(1/3*'ISSUE SCORE from EIKON'!EL333*'WEIGHTED from Refinitive'!$B$16)</f>
        <v>14.33982192947834</v>
      </c>
      <c r="C26" s="1">
        <f>(1/3*'WEIGHTED from Refinitive'!$B$4*'ISSUE SCORE from EIKON'!W333)+(2/5*'WEIGHTED from Refinitive'!$B$11*'ISSUE SCORE from EIKON'!CT333)+(1/5*'ISSUE SCORE from EIKON'!DI333*'WEIGHTED from Refinitive'!$B$14)+('WEIGHTED from Refinitive'!$B$15*'ISSUE SCORE from EIKON'!DX333)+(1/3*'ISSUE SCORE from EIKON'!EM333*'WEIGHTED from Refinitive'!$B$16)</f>
        <v>14.012979397631506</v>
      </c>
      <c r="D26" s="1">
        <f>(1/3*'WEIGHTED from Refinitive'!$B$4*'ISSUE SCORE from EIKON'!X333)+(2/5*'WEIGHTED from Refinitive'!$B$11*'ISSUE SCORE from EIKON'!CU333)+(1/5*'ISSUE SCORE from EIKON'!DJ333*'WEIGHTED from Refinitive'!$B$14)+('WEIGHTED from Refinitive'!$B$15*'ISSUE SCORE from EIKON'!DY333)+(1/3*'ISSUE SCORE from EIKON'!EN333*'WEIGHTED from Refinitive'!$B$16)</f>
        <v>13.437049720478463</v>
      </c>
      <c r="E26" s="1">
        <f>(1/3*'WEIGHTED from Refinitive'!$B$4*'ISSUE SCORE from EIKON'!Y333)+(2/5*'WEIGHTED from Refinitive'!$B$11*'ISSUE SCORE from EIKON'!CV333)+(1/5*'ISSUE SCORE from EIKON'!DK333*'WEIGHTED from Refinitive'!$B$14)+('WEIGHTED from Refinitive'!$B$15*'ISSUE SCORE from EIKON'!DZ333)+(1/3*'ISSUE SCORE from EIKON'!EO333*'WEIGHTED from Refinitive'!$B$16)</f>
        <v>12.790953799663059</v>
      </c>
      <c r="F26" s="1">
        <f>(1/3*'WEIGHTED from Refinitive'!$B$4*'ISSUE SCORE from EIKON'!Z333)+(2/5*'WEIGHTED from Refinitive'!$B$11*'ISSUE SCORE from EIKON'!CW333)+(1/5*'ISSUE SCORE from EIKON'!DL333*'WEIGHTED from Refinitive'!$B$14)+('WEIGHTED from Refinitive'!$B$15*'ISSUE SCORE from EIKON'!EA333)+(1/3*'ISSUE SCORE from EIKON'!EP333*'WEIGHTED from Refinitive'!$B$16)</f>
        <v>12.204805897466438</v>
      </c>
      <c r="G26" s="1">
        <f>(1/3*'WEIGHTED from Refinitive'!$B$4*'ISSUE SCORE from EIKON'!AA333)+(2/5*'WEIGHTED from Refinitive'!$B$11*'ISSUE SCORE from EIKON'!CX333)+(1/5*'ISSUE SCORE from EIKON'!DM333*'WEIGHTED from Refinitive'!$B$14)+('WEIGHTED from Refinitive'!$B$15*'ISSUE SCORE from EIKON'!EB333)+(1/3*'ISSUE SCORE from EIKON'!EQ333*'WEIGHTED from Refinitive'!$B$16)</f>
        <v>13.112167992515122</v>
      </c>
      <c r="H26" s="1">
        <f>(1/3*'WEIGHTED from Refinitive'!$B$4*'ISSUE SCORE from EIKON'!AB333)+(2/5*'WEIGHTED from Refinitive'!$B$11*'ISSUE SCORE from EIKON'!CY333)+(1/5*'ISSUE SCORE from EIKON'!DN333*'WEIGHTED from Refinitive'!$B$14)+('WEIGHTED from Refinitive'!$B$15*'ISSUE SCORE from EIKON'!EC333)+(1/3*'ISSUE SCORE from EIKON'!ER333*'WEIGHTED from Refinitive'!$B$16)</f>
        <v>0</v>
      </c>
      <c r="I26" s="1">
        <f>(1/3*'WEIGHTED from Refinitive'!$B$4*'ISSUE SCORE from EIKON'!AC333)+(2/5*'WEIGHTED from Refinitive'!$B$11*'ISSUE SCORE from EIKON'!CZ333)+(1/5*'ISSUE SCORE from EIKON'!DO333*'WEIGHTED from Refinitive'!$B$14)+('WEIGHTED from Refinitive'!$B$15*'ISSUE SCORE from EIKON'!ED333)+(1/3*'ISSUE SCORE from EIKON'!ES333*'WEIGHTED from Refinitive'!$B$16)</f>
        <v>0</v>
      </c>
      <c r="J26" s="1">
        <f>(1/3*'WEIGHTED from Refinitive'!$B$4*'ISSUE SCORE from EIKON'!AD333)+(2/5*'WEIGHTED from Refinitive'!$B$11*'ISSUE SCORE from EIKON'!DA333)+(1/5*'ISSUE SCORE from EIKON'!DP333*'WEIGHTED from Refinitive'!$B$14)+('WEIGHTED from Refinitive'!$B$15*'ISSUE SCORE from EIKON'!EE333)+(1/3*'ISSUE SCORE from EIKON'!ET333*'WEIGHTED from Refinitive'!$B$16)</f>
        <v>0</v>
      </c>
      <c r="K26" s="1">
        <f>(1/3*'WEIGHTED from Refinitive'!$B$4*'ISSUE SCORE from EIKON'!AE333)+(2/5*'WEIGHTED from Refinitive'!$B$11*'ISSUE SCORE from EIKON'!DB333)+(1/5*'ISSUE SCORE from EIKON'!DQ333*'WEIGHTED from Refinitive'!$B$14)+('WEIGHTED from Refinitive'!$B$15*'ISSUE SCORE from EIKON'!EF333)+(1/3*'ISSUE SCORE from EIKON'!EU333*'WEIGHTED from Refinitive'!$B$16)</f>
        <v>0</v>
      </c>
      <c r="L26" s="1">
        <f>(1/3*'WEIGHTED from Refinitive'!$B$4*'ISSUE SCORE from EIKON'!AF333)+(2/5*'WEIGHTED from Refinitive'!$B$11*'ISSUE SCORE from EIKON'!DC333)+(1/5*'ISSUE SCORE from EIKON'!DR333*'WEIGHTED from Refinitive'!$B$14)+('WEIGHTED from Refinitive'!$B$15*'ISSUE SCORE from EIKON'!EG333)+(1/3*'ISSUE SCORE from EIKON'!EV333*'WEIGHTED from Refinitive'!$B$16)</f>
        <v>0</v>
      </c>
      <c r="M26" s="1">
        <f>(1/3*'WEIGHTED from Refinitive'!$B$4*'ISSUE SCORE from EIKON'!AG333)+(2/5*'WEIGHTED from Refinitive'!$B$11*'ISSUE SCORE from EIKON'!DD333)+(1/5*'ISSUE SCORE from EIKON'!DS333*'WEIGHTED from Refinitive'!$B$14)+('WEIGHTED from Refinitive'!$B$15*'ISSUE SCORE from EIKON'!EH333)+(1/3*'ISSUE SCORE from EIKON'!EW333*'WEIGHTED from Refinitive'!$B$16)</f>
        <v>0</v>
      </c>
      <c r="N26" s="1">
        <f>(1/3*'WEIGHTED from Refinitive'!$B$4*'ISSUE SCORE from EIKON'!AH333)+(2/5*'WEIGHTED from Refinitive'!$B$11*'ISSUE SCORE from EIKON'!DE333)+(1/5*'ISSUE SCORE from EIKON'!DT333*'WEIGHTED from Refinitive'!$B$14)+('WEIGHTED from Refinitive'!$B$15*'ISSUE SCORE from EIKON'!EI333)+(1/3*'ISSUE SCORE from EIKON'!EX333*'WEIGHTED from Refinitive'!$B$16)</f>
        <v>0</v>
      </c>
      <c r="O26" s="1">
        <f>(1/3*'WEIGHTED from Refinitive'!$B$4*'ISSUE SCORE from EIKON'!AI333)+(2/5*'WEIGHTED from Refinitive'!$B$11*'ISSUE SCORE from EIKON'!DF333)+(1/5*'ISSUE SCORE from EIKON'!DU333*'WEIGHTED from Refinitive'!$B$14)+('WEIGHTED from Refinitive'!$B$15*'ISSUE SCORE from EIKON'!EJ333)+(1/3*'ISSUE SCORE from EIKON'!EY333*'WEIGHTED from Refinitive'!$B$16)</f>
        <v>0</v>
      </c>
      <c r="P26" s="1">
        <f>(1/3*'WEIGHTED from Refinitive'!$B$4*'ISSUE SCORE from EIKON'!AJ333)+(2/5*'WEIGHTED from Refinitive'!$B$11*'ISSUE SCORE from EIKON'!DG333)+(1/5*'ISSUE SCORE from EIKON'!DV333*'WEIGHTED from Refinitive'!$B$14)+('WEIGHTED from Refinitive'!$B$15*'ISSUE SCORE from EIKON'!EK333)+(1/3*'ISSUE SCORE from EIKON'!EZ333*'WEIGHTED from Refinitive'!$B$16)</f>
        <v>0</v>
      </c>
    </row>
    <row r="27" spans="1:16" ht="15">
      <c r="A27" s="1" t="s">
        <v>811</v>
      </c>
      <c r="B27" s="1">
        <f>(1/3*'WEIGHTED from Refinitive'!$B$4*'ISSUE SCORE from EIKON'!V334)+(2/5*'WEIGHTED from Refinitive'!$B$11*'ISSUE SCORE from EIKON'!CS334)+(1/5*'ISSUE SCORE from EIKON'!DH334*'WEIGHTED from Refinitive'!$B$14)+('WEIGHTED from Refinitive'!$B$15*'ISSUE SCORE from EIKON'!DW334)+(1/3*'ISSUE SCORE from EIKON'!EL334*'WEIGHTED from Refinitive'!$B$16)</f>
        <v>11.280343215811964</v>
      </c>
      <c r="C27" s="1">
        <f>(1/3*'WEIGHTED from Refinitive'!$B$4*'ISSUE SCORE from EIKON'!W334)+(2/5*'WEIGHTED from Refinitive'!$B$11*'ISSUE SCORE from EIKON'!CT334)+(1/5*'ISSUE SCORE from EIKON'!DI334*'WEIGHTED from Refinitive'!$B$14)+('WEIGHTED from Refinitive'!$B$15*'ISSUE SCORE from EIKON'!DX334)+(1/3*'ISSUE SCORE from EIKON'!EM334*'WEIGHTED from Refinitive'!$B$16)</f>
        <v>11.687650454433792</v>
      </c>
      <c r="D27" s="1">
        <f>(1/3*'WEIGHTED from Refinitive'!$B$4*'ISSUE SCORE from EIKON'!X334)+(2/5*'WEIGHTED from Refinitive'!$B$11*'ISSUE SCORE from EIKON'!CU334)+(1/5*'ISSUE SCORE from EIKON'!DJ334*'WEIGHTED from Refinitive'!$B$14)+('WEIGHTED from Refinitive'!$B$15*'ISSUE SCORE from EIKON'!DY334)+(1/3*'ISSUE SCORE from EIKON'!EN334*'WEIGHTED from Refinitive'!$B$16)</f>
        <v>11.690044240428428</v>
      </c>
      <c r="E27" s="1">
        <f>(1/3*'WEIGHTED from Refinitive'!$B$4*'ISSUE SCORE from EIKON'!Y334)+(2/5*'WEIGHTED from Refinitive'!$B$11*'ISSUE SCORE from EIKON'!CV334)+(1/5*'ISSUE SCORE from EIKON'!DK334*'WEIGHTED from Refinitive'!$B$14)+('WEIGHTED from Refinitive'!$B$15*'ISSUE SCORE from EIKON'!DZ334)+(1/3*'ISSUE SCORE from EIKON'!EO334*'WEIGHTED from Refinitive'!$B$16)</f>
        <v>10.835982719690007</v>
      </c>
      <c r="F27" s="1">
        <f>(1/3*'WEIGHTED from Refinitive'!$B$4*'ISSUE SCORE from EIKON'!Z334)+(2/5*'WEIGHTED from Refinitive'!$B$11*'ISSUE SCORE from EIKON'!CW334)+(1/5*'ISSUE SCORE from EIKON'!DL334*'WEIGHTED from Refinitive'!$B$14)+('WEIGHTED from Refinitive'!$B$15*'ISSUE SCORE from EIKON'!EA334)+(1/3*'ISSUE SCORE from EIKON'!EP334*'WEIGHTED from Refinitive'!$B$16)</f>
        <v>9.1660464571996858</v>
      </c>
      <c r="G27" s="1">
        <f>(1/3*'WEIGHTED from Refinitive'!$B$4*'ISSUE SCORE from EIKON'!AA334)+(2/5*'WEIGHTED from Refinitive'!$B$11*'ISSUE SCORE from EIKON'!CX334)+(1/5*'ISSUE SCORE from EIKON'!DM334*'WEIGHTED from Refinitive'!$B$14)+('WEIGHTED from Refinitive'!$B$15*'ISSUE SCORE from EIKON'!EB334)+(1/3*'ISSUE SCORE from EIKON'!EQ334*'WEIGHTED from Refinitive'!$B$16)</f>
        <v>8.8843489843489767</v>
      </c>
      <c r="H27" s="1">
        <f>(1/3*'WEIGHTED from Refinitive'!$B$4*'ISSUE SCORE from EIKON'!AB334)+(2/5*'WEIGHTED from Refinitive'!$B$11*'ISSUE SCORE from EIKON'!CY334)+(1/5*'ISSUE SCORE from EIKON'!DN334*'WEIGHTED from Refinitive'!$B$14)+('WEIGHTED from Refinitive'!$B$15*'ISSUE SCORE from EIKON'!EC334)+(1/3*'ISSUE SCORE from EIKON'!ER334*'WEIGHTED from Refinitive'!$B$16)</f>
        <v>8.831509625126639</v>
      </c>
      <c r="I27" s="1">
        <f>(1/3*'WEIGHTED from Refinitive'!$B$4*'ISSUE SCORE from EIKON'!AC334)+(2/5*'WEIGHTED from Refinitive'!$B$11*'ISSUE SCORE from EIKON'!CZ334)+(1/5*'ISSUE SCORE from EIKON'!DO334*'WEIGHTED from Refinitive'!$B$14)+('WEIGHTED from Refinitive'!$B$15*'ISSUE SCORE from EIKON'!ED334)+(1/3*'ISSUE SCORE from EIKON'!ES334*'WEIGHTED from Refinitive'!$B$16)</f>
        <v>9.4650868915257362</v>
      </c>
      <c r="J27" s="1">
        <f>(1/3*'WEIGHTED from Refinitive'!$B$4*'ISSUE SCORE from EIKON'!AD334)+(2/5*'WEIGHTED from Refinitive'!$B$11*'ISSUE SCORE from EIKON'!DA334)+(1/5*'ISSUE SCORE from EIKON'!DP334*'WEIGHTED from Refinitive'!$B$14)+('WEIGHTED from Refinitive'!$B$15*'ISSUE SCORE from EIKON'!EE334)+(1/3*'ISSUE SCORE from EIKON'!ET334*'WEIGHTED from Refinitive'!$B$16)</f>
        <v>7.6028160705414791</v>
      </c>
      <c r="K27" s="1">
        <f>(1/3*'WEIGHTED from Refinitive'!$B$4*'ISSUE SCORE from EIKON'!AE334)+(2/5*'WEIGHTED from Refinitive'!$B$11*'ISSUE SCORE from EIKON'!DB334)+(1/5*'ISSUE SCORE from EIKON'!DQ334*'WEIGHTED from Refinitive'!$B$14)+('WEIGHTED from Refinitive'!$B$15*'ISSUE SCORE from EIKON'!EF334)+(1/3*'ISSUE SCORE from EIKON'!EU334*'WEIGHTED from Refinitive'!$B$16)</f>
        <v>10.750817533985051</v>
      </c>
      <c r="L27" s="1">
        <f>(1/3*'WEIGHTED from Refinitive'!$B$4*'ISSUE SCORE from EIKON'!AF334)+(2/5*'WEIGHTED from Refinitive'!$B$11*'ISSUE SCORE from EIKON'!DC334)+(1/5*'ISSUE SCORE from EIKON'!DR334*'WEIGHTED from Refinitive'!$B$14)+('WEIGHTED from Refinitive'!$B$15*'ISSUE SCORE from EIKON'!EG334)+(1/3*'ISSUE SCORE from EIKON'!EV334*'WEIGHTED from Refinitive'!$B$16)</f>
        <v>9.4621620996646918</v>
      </c>
      <c r="M27" s="1">
        <f>(1/3*'WEIGHTED from Refinitive'!$B$4*'ISSUE SCORE from EIKON'!AG334)+(2/5*'WEIGHTED from Refinitive'!$B$11*'ISSUE SCORE from EIKON'!DD334)+(1/5*'ISSUE SCORE from EIKON'!DS334*'WEIGHTED from Refinitive'!$B$14)+('WEIGHTED from Refinitive'!$B$15*'ISSUE SCORE from EIKON'!EH334)+(1/3*'ISSUE SCORE from EIKON'!EW334*'WEIGHTED from Refinitive'!$B$16)</f>
        <v>10.540513872606478</v>
      </c>
      <c r="N27" s="1">
        <f>(1/3*'WEIGHTED from Refinitive'!$B$4*'ISSUE SCORE from EIKON'!AH334)+(2/5*'WEIGHTED from Refinitive'!$B$11*'ISSUE SCORE from EIKON'!DE334)+(1/5*'ISSUE SCORE from EIKON'!DT334*'WEIGHTED from Refinitive'!$B$14)+('WEIGHTED from Refinitive'!$B$15*'ISSUE SCORE from EIKON'!EI334)+(1/3*'ISSUE SCORE from EIKON'!EX334*'WEIGHTED from Refinitive'!$B$16)</f>
        <v>0</v>
      </c>
      <c r="O27" s="1">
        <f>(1/3*'WEIGHTED from Refinitive'!$B$4*'ISSUE SCORE from EIKON'!AI334)+(2/5*'WEIGHTED from Refinitive'!$B$11*'ISSUE SCORE from EIKON'!DF334)+(1/5*'ISSUE SCORE from EIKON'!DU334*'WEIGHTED from Refinitive'!$B$14)+('WEIGHTED from Refinitive'!$B$15*'ISSUE SCORE from EIKON'!EJ334)+(1/3*'ISSUE SCORE from EIKON'!EY334*'WEIGHTED from Refinitive'!$B$16)</f>
        <v>0</v>
      </c>
      <c r="P27" s="1">
        <f>(1/3*'WEIGHTED from Refinitive'!$B$4*'ISSUE SCORE from EIKON'!AJ334)+(2/5*'WEIGHTED from Refinitive'!$B$11*'ISSUE SCORE from EIKON'!DG334)+(1/5*'ISSUE SCORE from EIKON'!DV334*'WEIGHTED from Refinitive'!$B$14)+('WEIGHTED from Refinitive'!$B$15*'ISSUE SCORE from EIKON'!EK334)+(1/3*'ISSUE SCORE from EIKON'!EZ334*'WEIGHTED from Refinitive'!$B$16)</f>
        <v>0</v>
      </c>
    </row>
    <row r="28" spans="1:16" ht="15">
      <c r="A28" s="1" t="s">
        <v>650</v>
      </c>
      <c r="B28" s="1">
        <f>(1/3*'WEIGHTED from Refinitive'!$B$4*'ISSUE SCORE from EIKON'!V335)+(2/5*'WEIGHTED from Refinitive'!$B$11*'ISSUE SCORE from EIKON'!CS335)+(1/5*'ISSUE SCORE from EIKON'!DH335*'WEIGHTED from Refinitive'!$B$14)+('WEIGHTED from Refinitive'!$B$15*'ISSUE SCORE from EIKON'!DW335)+(1/3*'ISSUE SCORE from EIKON'!EL335*'WEIGHTED from Refinitive'!$B$16)</f>
        <v>5.9497706040364138</v>
      </c>
      <c r="C28" s="1">
        <f>(1/3*'WEIGHTED from Refinitive'!$B$4*'ISSUE SCORE from EIKON'!W335)+(2/5*'WEIGHTED from Refinitive'!$B$11*'ISSUE SCORE from EIKON'!CT335)+(1/5*'ISSUE SCORE from EIKON'!DI335*'WEIGHTED from Refinitive'!$B$14)+('WEIGHTED from Refinitive'!$B$15*'ISSUE SCORE from EIKON'!DX335)+(1/3*'ISSUE SCORE from EIKON'!EM335*'WEIGHTED from Refinitive'!$B$16)</f>
        <v>5.4884399527908574</v>
      </c>
      <c r="D28" s="1">
        <f>(1/3*'WEIGHTED from Refinitive'!$B$4*'ISSUE SCORE from EIKON'!X335)+(2/5*'WEIGHTED from Refinitive'!$B$11*'ISSUE SCORE from EIKON'!CU335)+(1/5*'ISSUE SCORE from EIKON'!DJ335*'WEIGHTED from Refinitive'!$B$14)+('WEIGHTED from Refinitive'!$B$15*'ISSUE SCORE from EIKON'!DY335)+(1/3*'ISSUE SCORE from EIKON'!EN335*'WEIGHTED from Refinitive'!$B$16)</f>
        <v>7.9049823335782747</v>
      </c>
      <c r="E28" s="1">
        <f>(1/3*'WEIGHTED from Refinitive'!$B$4*'ISSUE SCORE from EIKON'!Y335)+(2/5*'WEIGHTED from Refinitive'!$B$11*'ISSUE SCORE from EIKON'!CV335)+(1/5*'ISSUE SCORE from EIKON'!DK335*'WEIGHTED from Refinitive'!$B$14)+('WEIGHTED from Refinitive'!$B$15*'ISSUE SCORE from EIKON'!DZ335)+(1/3*'ISSUE SCORE from EIKON'!EO335*'WEIGHTED from Refinitive'!$B$16)</f>
        <v>8.3991965899548742</v>
      </c>
      <c r="F28" s="1">
        <f>(1/3*'WEIGHTED from Refinitive'!$B$4*'ISSUE SCORE from EIKON'!Z335)+(2/5*'WEIGHTED from Refinitive'!$B$11*'ISSUE SCORE from EIKON'!CW335)+(1/5*'ISSUE SCORE from EIKON'!DL335*'WEIGHTED from Refinitive'!$B$14)+('WEIGHTED from Refinitive'!$B$15*'ISSUE SCORE from EIKON'!EA335)+(1/3*'ISSUE SCORE from EIKON'!EP335*'WEIGHTED from Refinitive'!$B$16)</f>
        <v>9.4111382081970234</v>
      </c>
      <c r="G28" s="1">
        <f>(1/3*'WEIGHTED from Refinitive'!$B$4*'ISSUE SCORE from EIKON'!AA335)+(2/5*'WEIGHTED from Refinitive'!$B$11*'ISSUE SCORE from EIKON'!CX335)+(1/5*'ISSUE SCORE from EIKON'!DM335*'WEIGHTED from Refinitive'!$B$14)+('WEIGHTED from Refinitive'!$B$15*'ISSUE SCORE from EIKON'!EB335)+(1/3*'ISSUE SCORE from EIKON'!EQ335*'WEIGHTED from Refinitive'!$B$16)</f>
        <v>8.4776209535847169</v>
      </c>
      <c r="H28" s="1">
        <f>(1/3*'WEIGHTED from Refinitive'!$B$4*'ISSUE SCORE from EIKON'!AB335)+(2/5*'WEIGHTED from Refinitive'!$B$11*'ISSUE SCORE from EIKON'!CY335)+(1/5*'ISSUE SCORE from EIKON'!DN335*'WEIGHTED from Refinitive'!$B$14)+('WEIGHTED from Refinitive'!$B$15*'ISSUE SCORE from EIKON'!EC335)+(1/3*'ISSUE SCORE from EIKON'!ER335*'WEIGHTED from Refinitive'!$B$16)</f>
        <v>7.6039997457115209</v>
      </c>
      <c r="I28" s="1">
        <f>(1/3*'WEIGHTED from Refinitive'!$B$4*'ISSUE SCORE from EIKON'!AC335)+(2/5*'WEIGHTED from Refinitive'!$B$11*'ISSUE SCORE from EIKON'!CZ335)+(1/5*'ISSUE SCORE from EIKON'!DO335*'WEIGHTED from Refinitive'!$B$14)+('WEIGHTED from Refinitive'!$B$15*'ISSUE SCORE from EIKON'!ED335)+(1/3*'ISSUE SCORE from EIKON'!ES335*'WEIGHTED from Refinitive'!$B$16)</f>
        <v>5.2411224219989387</v>
      </c>
      <c r="J28" s="1">
        <f>(1/3*'WEIGHTED from Refinitive'!$B$4*'ISSUE SCORE from EIKON'!AD335)+(2/5*'WEIGHTED from Refinitive'!$B$11*'ISSUE SCORE from EIKON'!DA335)+(1/5*'ISSUE SCORE from EIKON'!DP335*'WEIGHTED from Refinitive'!$B$14)+('WEIGHTED from Refinitive'!$B$15*'ISSUE SCORE from EIKON'!EE335)+(1/3*'ISSUE SCORE from EIKON'!ET335*'WEIGHTED from Refinitive'!$B$16)</f>
        <v>6.515605447184396</v>
      </c>
      <c r="K28" s="1">
        <f>(1/3*'WEIGHTED from Refinitive'!$B$4*'ISSUE SCORE from EIKON'!AE335)+(2/5*'WEIGHTED from Refinitive'!$B$11*'ISSUE SCORE from EIKON'!DB335)+(1/5*'ISSUE SCORE from EIKON'!DQ335*'WEIGHTED from Refinitive'!$B$14)+('WEIGHTED from Refinitive'!$B$15*'ISSUE SCORE from EIKON'!EF335)+(1/3*'ISSUE SCORE from EIKON'!EU335*'WEIGHTED from Refinitive'!$B$16)</f>
        <v>4.0488975855464471</v>
      </c>
      <c r="L28" s="1">
        <f>(1/3*'WEIGHTED from Refinitive'!$B$4*'ISSUE SCORE from EIKON'!AF335)+(2/5*'WEIGHTED from Refinitive'!$B$11*'ISSUE SCORE from EIKON'!DC335)+(1/5*'ISSUE SCORE from EIKON'!DR335*'WEIGHTED from Refinitive'!$B$14)+('WEIGHTED from Refinitive'!$B$15*'ISSUE SCORE from EIKON'!EG335)+(1/3*'ISSUE SCORE from EIKON'!EV335*'WEIGHTED from Refinitive'!$B$16)</f>
        <v>4.353638868466887</v>
      </c>
      <c r="M28" s="1">
        <f>(1/3*'WEIGHTED from Refinitive'!$B$4*'ISSUE SCORE from EIKON'!AG335)+(2/5*'WEIGHTED from Refinitive'!$B$11*'ISSUE SCORE from EIKON'!DD335)+(1/5*'ISSUE SCORE from EIKON'!DS335*'WEIGHTED from Refinitive'!$B$14)+('WEIGHTED from Refinitive'!$B$15*'ISSUE SCORE from EIKON'!EH335)+(1/3*'ISSUE SCORE from EIKON'!EW335*'WEIGHTED from Refinitive'!$B$16)</f>
        <v>0</v>
      </c>
      <c r="N28" s="1">
        <f>(1/3*'WEIGHTED from Refinitive'!$B$4*'ISSUE SCORE from EIKON'!AH335)+(2/5*'WEIGHTED from Refinitive'!$B$11*'ISSUE SCORE from EIKON'!DE335)+(1/5*'ISSUE SCORE from EIKON'!DT335*'WEIGHTED from Refinitive'!$B$14)+('WEIGHTED from Refinitive'!$B$15*'ISSUE SCORE from EIKON'!EI335)+(1/3*'ISSUE SCORE from EIKON'!EX335*'WEIGHTED from Refinitive'!$B$16)</f>
        <v>0</v>
      </c>
      <c r="O28" s="1">
        <f>(1/3*'WEIGHTED from Refinitive'!$B$4*'ISSUE SCORE from EIKON'!AI335)+(2/5*'WEIGHTED from Refinitive'!$B$11*'ISSUE SCORE from EIKON'!DF335)+(1/5*'ISSUE SCORE from EIKON'!DU335*'WEIGHTED from Refinitive'!$B$14)+('WEIGHTED from Refinitive'!$B$15*'ISSUE SCORE from EIKON'!EJ335)+(1/3*'ISSUE SCORE from EIKON'!EY335*'WEIGHTED from Refinitive'!$B$16)</f>
        <v>0</v>
      </c>
      <c r="P28" s="1">
        <f>(1/3*'WEIGHTED from Refinitive'!$B$4*'ISSUE SCORE from EIKON'!AJ335)+(2/5*'WEIGHTED from Refinitive'!$B$11*'ISSUE SCORE from EIKON'!DG335)+(1/5*'ISSUE SCORE from EIKON'!DV335*'WEIGHTED from Refinitive'!$B$14)+('WEIGHTED from Refinitive'!$B$15*'ISSUE SCORE from EIKON'!EK335)+(1/3*'ISSUE SCORE from EIKON'!EZ335*'WEIGHTED from Refinitive'!$B$16)</f>
        <v>0</v>
      </c>
    </row>
    <row r="29" spans="1:16" ht="15">
      <c r="A29" s="1" t="s">
        <v>650</v>
      </c>
      <c r="B29" s="1">
        <f>(1/3*'WEIGHTED from Refinitive'!$B$4*'ISSUE SCORE from EIKON'!V336)+(2/5*'WEIGHTED from Refinitive'!$B$11*'ISSUE SCORE from EIKON'!CS336)+(1/5*'ISSUE SCORE from EIKON'!DH336*'WEIGHTED from Refinitive'!$B$14)+('WEIGHTED from Refinitive'!$B$15*'ISSUE SCORE from EIKON'!DW336)+(1/3*'ISSUE SCORE from EIKON'!EL336*'WEIGHTED from Refinitive'!$B$16)</f>
        <v>11.741706260641081</v>
      </c>
      <c r="C29" s="1">
        <f>(1/3*'WEIGHTED from Refinitive'!$B$4*'ISSUE SCORE from EIKON'!W336)+(2/5*'WEIGHTED from Refinitive'!$B$11*'ISSUE SCORE from EIKON'!CT336)+(1/5*'ISSUE SCORE from EIKON'!DI336*'WEIGHTED from Refinitive'!$B$14)+('WEIGHTED from Refinitive'!$B$15*'ISSUE SCORE from EIKON'!DX336)+(1/3*'ISSUE SCORE from EIKON'!EM336*'WEIGHTED from Refinitive'!$B$16)</f>
        <v>11.793044598519627</v>
      </c>
      <c r="D29" s="1">
        <f>(1/3*'WEIGHTED from Refinitive'!$B$4*'ISSUE SCORE from EIKON'!X336)+(2/5*'WEIGHTED from Refinitive'!$B$11*'ISSUE SCORE from EIKON'!CU336)+(1/5*'ISSUE SCORE from EIKON'!DJ336*'WEIGHTED from Refinitive'!$B$14)+('WEIGHTED from Refinitive'!$B$15*'ISSUE SCORE from EIKON'!DY336)+(1/3*'ISSUE SCORE from EIKON'!EN336*'WEIGHTED from Refinitive'!$B$16)</f>
        <v>12.008492786113676</v>
      </c>
      <c r="E29" s="1">
        <f>(1/3*'WEIGHTED from Refinitive'!$B$4*'ISSUE SCORE from EIKON'!Y336)+(2/5*'WEIGHTED from Refinitive'!$B$11*'ISSUE SCORE from EIKON'!CV336)+(1/5*'ISSUE SCORE from EIKON'!DK336*'WEIGHTED from Refinitive'!$B$14)+('WEIGHTED from Refinitive'!$B$15*'ISSUE SCORE from EIKON'!DZ336)+(1/3*'ISSUE SCORE from EIKON'!EO336*'WEIGHTED from Refinitive'!$B$16)</f>
        <v>8.4020195400929296</v>
      </c>
      <c r="F29" s="1">
        <f>(1/3*'WEIGHTED from Refinitive'!$B$4*'ISSUE SCORE from EIKON'!Z336)+(2/5*'WEIGHTED from Refinitive'!$B$11*'ISSUE SCORE from EIKON'!CW336)+(1/5*'ISSUE SCORE from EIKON'!DL336*'WEIGHTED from Refinitive'!$B$14)+('WEIGHTED from Refinitive'!$B$15*'ISSUE SCORE from EIKON'!EA336)+(1/3*'ISSUE SCORE from EIKON'!EP336*'WEIGHTED from Refinitive'!$B$16)</f>
        <v>7.9891500996204234</v>
      </c>
      <c r="G29" s="1">
        <f>(1/3*'WEIGHTED from Refinitive'!$B$4*'ISSUE SCORE from EIKON'!AA336)+(2/5*'WEIGHTED from Refinitive'!$B$11*'ISSUE SCORE from EIKON'!CX336)+(1/5*'ISSUE SCORE from EIKON'!DM336*'WEIGHTED from Refinitive'!$B$14)+('WEIGHTED from Refinitive'!$B$15*'ISSUE SCORE from EIKON'!EB336)+(1/3*'ISSUE SCORE from EIKON'!EQ336*'WEIGHTED from Refinitive'!$B$16)</f>
        <v>7.2923866563022184</v>
      </c>
      <c r="H29" s="1">
        <f>(1/3*'WEIGHTED from Refinitive'!$B$4*'ISSUE SCORE from EIKON'!AB336)+(2/5*'WEIGHTED from Refinitive'!$B$11*'ISSUE SCORE from EIKON'!CY336)+(1/5*'ISSUE SCORE from EIKON'!DN336*'WEIGHTED from Refinitive'!$B$14)+('WEIGHTED from Refinitive'!$B$15*'ISSUE SCORE from EIKON'!EC336)+(1/3*'ISSUE SCORE from EIKON'!ER336*'WEIGHTED from Refinitive'!$B$16)</f>
        <v>7.0421041420201611</v>
      </c>
      <c r="I29" s="1">
        <f>(1/3*'WEIGHTED from Refinitive'!$B$4*'ISSUE SCORE from EIKON'!AC336)+(2/5*'WEIGHTED from Refinitive'!$B$11*'ISSUE SCORE from EIKON'!CZ336)+(1/5*'ISSUE SCORE from EIKON'!DO336*'WEIGHTED from Refinitive'!$B$14)+('WEIGHTED from Refinitive'!$B$15*'ISSUE SCORE from EIKON'!ED336)+(1/3*'ISSUE SCORE from EIKON'!ES336*'WEIGHTED from Refinitive'!$B$16)</f>
        <v>5.4690639526165787</v>
      </c>
      <c r="J29" s="1">
        <f>(1/3*'WEIGHTED from Refinitive'!$B$4*'ISSUE SCORE from EIKON'!AD336)+(2/5*'WEIGHTED from Refinitive'!$B$11*'ISSUE SCORE from EIKON'!DA336)+(1/5*'ISSUE SCORE from EIKON'!DP336*'WEIGHTED from Refinitive'!$B$14)+('WEIGHTED from Refinitive'!$B$15*'ISSUE SCORE from EIKON'!EE336)+(1/3*'ISSUE SCORE from EIKON'!ET336*'WEIGHTED from Refinitive'!$B$16)</f>
        <v>7.7908126225104661</v>
      </c>
      <c r="K29" s="1">
        <f>(1/3*'WEIGHTED from Refinitive'!$B$4*'ISSUE SCORE from EIKON'!AE336)+(2/5*'WEIGHTED from Refinitive'!$B$11*'ISSUE SCORE from EIKON'!DB336)+(1/5*'ISSUE SCORE from EIKON'!DQ336*'WEIGHTED from Refinitive'!$B$14)+('WEIGHTED from Refinitive'!$B$15*'ISSUE SCORE from EIKON'!EF336)+(1/3*'ISSUE SCORE from EIKON'!EU336*'WEIGHTED from Refinitive'!$B$16)</f>
        <v>8.4980379180375394</v>
      </c>
      <c r="L29" s="1">
        <f>(1/3*'WEIGHTED from Refinitive'!$B$4*'ISSUE SCORE from EIKON'!AF336)+(2/5*'WEIGHTED from Refinitive'!$B$11*'ISSUE SCORE from EIKON'!DC336)+(1/5*'ISSUE SCORE from EIKON'!DR336*'WEIGHTED from Refinitive'!$B$14)+('WEIGHTED from Refinitive'!$B$15*'ISSUE SCORE from EIKON'!EG336)+(1/3*'ISSUE SCORE from EIKON'!EV336*'WEIGHTED from Refinitive'!$B$16)</f>
        <v>8.3356439715559283</v>
      </c>
      <c r="M29" s="1">
        <f>(1/3*'WEIGHTED from Refinitive'!$B$4*'ISSUE SCORE from EIKON'!AG336)+(2/5*'WEIGHTED from Refinitive'!$B$11*'ISSUE SCORE from EIKON'!DD336)+(1/5*'ISSUE SCORE from EIKON'!DS336*'WEIGHTED from Refinitive'!$B$14)+('WEIGHTED from Refinitive'!$B$15*'ISSUE SCORE from EIKON'!EH336)+(1/3*'ISSUE SCORE from EIKON'!EW336*'WEIGHTED from Refinitive'!$B$16)</f>
        <v>4.8414193660745326</v>
      </c>
      <c r="N29" s="1">
        <f>(1/3*'WEIGHTED from Refinitive'!$B$4*'ISSUE SCORE from EIKON'!AH336)+(2/5*'WEIGHTED from Refinitive'!$B$11*'ISSUE SCORE from EIKON'!DE336)+(1/5*'ISSUE SCORE from EIKON'!DT336*'WEIGHTED from Refinitive'!$B$14)+('WEIGHTED from Refinitive'!$B$15*'ISSUE SCORE from EIKON'!EI336)+(1/3*'ISSUE SCORE from EIKON'!EX336*'WEIGHTED from Refinitive'!$B$16)</f>
        <v>5.4607264024081754</v>
      </c>
      <c r="O29" s="1">
        <f>(1/3*'WEIGHTED from Refinitive'!$B$4*'ISSUE SCORE from EIKON'!AI336)+(2/5*'WEIGHTED from Refinitive'!$B$11*'ISSUE SCORE from EIKON'!DF336)+(1/5*'ISSUE SCORE from EIKON'!DU336*'WEIGHTED from Refinitive'!$B$14)+('WEIGHTED from Refinitive'!$B$15*'ISSUE SCORE from EIKON'!EJ336)+(1/3*'ISSUE SCORE from EIKON'!EY336*'WEIGHTED from Refinitive'!$B$16)</f>
        <v>6.8656277463904498</v>
      </c>
      <c r="P29" s="1">
        <f>(1/3*'WEIGHTED from Refinitive'!$B$4*'ISSUE SCORE from EIKON'!AJ336)+(2/5*'WEIGHTED from Refinitive'!$B$11*'ISSUE SCORE from EIKON'!DG336)+(1/5*'ISSUE SCORE from EIKON'!DV336*'WEIGHTED from Refinitive'!$B$14)+('WEIGHTED from Refinitive'!$B$15*'ISSUE SCORE from EIKON'!EK336)+(1/3*'ISSUE SCORE from EIKON'!EZ336*'WEIGHTED from Refinitive'!$B$16)</f>
        <v>0</v>
      </c>
    </row>
    <row r="30" spans="1:16" ht="15">
      <c r="A30" s="1" t="s">
        <v>609</v>
      </c>
      <c r="B30" s="1">
        <f>(1/3*'WEIGHTED from Refinitive'!$B$4*'ISSUE SCORE from EIKON'!V337)+(2/5*'WEIGHTED from Refinitive'!$B$11*'ISSUE SCORE from EIKON'!CS337)+(1/5*'ISSUE SCORE from EIKON'!DH337*'WEIGHTED from Refinitive'!$B$14)+('WEIGHTED from Refinitive'!$B$15*'ISSUE SCORE from EIKON'!DW337)+(1/3*'ISSUE SCORE from EIKON'!EL337*'WEIGHTED from Refinitive'!$B$16)</f>
        <v>9.8928928471682358</v>
      </c>
      <c r="C30" s="1">
        <f>(1/3*'WEIGHTED from Refinitive'!$B$4*'ISSUE SCORE from EIKON'!W337)+(2/5*'WEIGHTED from Refinitive'!$B$11*'ISSUE SCORE from EIKON'!CT337)+(1/5*'ISSUE SCORE from EIKON'!DI337*'WEIGHTED from Refinitive'!$B$14)+('WEIGHTED from Refinitive'!$B$15*'ISSUE SCORE from EIKON'!DX337)+(1/3*'ISSUE SCORE from EIKON'!EM337*'WEIGHTED from Refinitive'!$B$16)</f>
        <v>10.524914164273286</v>
      </c>
      <c r="D30" s="1">
        <f>(1/3*'WEIGHTED from Refinitive'!$B$4*'ISSUE SCORE from EIKON'!X337)+(2/5*'WEIGHTED from Refinitive'!$B$11*'ISSUE SCORE from EIKON'!CU337)+(1/5*'ISSUE SCORE from EIKON'!DJ337*'WEIGHTED from Refinitive'!$B$14)+('WEIGHTED from Refinitive'!$B$15*'ISSUE SCORE from EIKON'!DY337)+(1/3*'ISSUE SCORE from EIKON'!EN337*'WEIGHTED from Refinitive'!$B$16)</f>
        <v>10.563890940246353</v>
      </c>
      <c r="E30" s="1">
        <f>(1/3*'WEIGHTED from Refinitive'!$B$4*'ISSUE SCORE from EIKON'!Y337)+(2/5*'WEIGHTED from Refinitive'!$B$11*'ISSUE SCORE from EIKON'!CV337)+(1/5*'ISSUE SCORE from EIKON'!DK337*'WEIGHTED from Refinitive'!$B$14)+('WEIGHTED from Refinitive'!$B$15*'ISSUE SCORE from EIKON'!DZ337)+(1/3*'ISSUE SCORE from EIKON'!EO337*'WEIGHTED from Refinitive'!$B$16)</f>
        <v>13.353568607537795</v>
      </c>
      <c r="F30" s="1">
        <f>(1/3*'WEIGHTED from Refinitive'!$B$4*'ISSUE SCORE from EIKON'!Z337)+(2/5*'WEIGHTED from Refinitive'!$B$11*'ISSUE SCORE from EIKON'!CW337)+(1/5*'ISSUE SCORE from EIKON'!DL337*'WEIGHTED from Refinitive'!$B$14)+('WEIGHTED from Refinitive'!$B$15*'ISSUE SCORE from EIKON'!EA337)+(1/3*'ISSUE SCORE from EIKON'!EP337*'WEIGHTED from Refinitive'!$B$16)</f>
        <v>11.589247068720747</v>
      </c>
      <c r="G30" s="1">
        <f>(1/3*'WEIGHTED from Refinitive'!$B$4*'ISSUE SCORE from EIKON'!AA337)+(2/5*'WEIGHTED from Refinitive'!$B$11*'ISSUE SCORE from EIKON'!CX337)+(1/5*'ISSUE SCORE from EIKON'!DM337*'WEIGHTED from Refinitive'!$B$14)+('WEIGHTED from Refinitive'!$B$15*'ISSUE SCORE from EIKON'!EB337)+(1/3*'ISSUE SCORE from EIKON'!EQ337*'WEIGHTED from Refinitive'!$B$16)</f>
        <v>13.763790567702708</v>
      </c>
      <c r="H30" s="1">
        <f>(1/3*'WEIGHTED from Refinitive'!$B$4*'ISSUE SCORE from EIKON'!AB337)+(2/5*'WEIGHTED from Refinitive'!$B$11*'ISSUE SCORE from EIKON'!CY337)+(1/5*'ISSUE SCORE from EIKON'!DN337*'WEIGHTED from Refinitive'!$B$14)+('WEIGHTED from Refinitive'!$B$15*'ISSUE SCORE from EIKON'!EC337)+(1/3*'ISSUE SCORE from EIKON'!ER337*'WEIGHTED from Refinitive'!$B$16)</f>
        <v>13.441118533744426</v>
      </c>
      <c r="I30" s="1">
        <f>(1/3*'WEIGHTED from Refinitive'!$B$4*'ISSUE SCORE from EIKON'!AC337)+(2/5*'WEIGHTED from Refinitive'!$B$11*'ISSUE SCORE from EIKON'!CZ337)+(1/5*'ISSUE SCORE from EIKON'!DO337*'WEIGHTED from Refinitive'!$B$14)+('WEIGHTED from Refinitive'!$B$15*'ISSUE SCORE from EIKON'!ED337)+(1/3*'ISSUE SCORE from EIKON'!ES337*'WEIGHTED from Refinitive'!$B$16)</f>
        <v>14.554358448928115</v>
      </c>
      <c r="J30" s="1">
        <f>(1/3*'WEIGHTED from Refinitive'!$B$4*'ISSUE SCORE from EIKON'!AD337)+(2/5*'WEIGHTED from Refinitive'!$B$11*'ISSUE SCORE from EIKON'!DA337)+(1/5*'ISSUE SCORE from EIKON'!DP337*'WEIGHTED from Refinitive'!$B$14)+('WEIGHTED from Refinitive'!$B$15*'ISSUE SCORE from EIKON'!EE337)+(1/3*'ISSUE SCORE from EIKON'!ET337*'WEIGHTED from Refinitive'!$B$16)</f>
        <v>12.280850345995912</v>
      </c>
      <c r="K30" s="1">
        <f>(1/3*'WEIGHTED from Refinitive'!$B$4*'ISSUE SCORE from EIKON'!AE337)+(2/5*'WEIGHTED from Refinitive'!$B$11*'ISSUE SCORE from EIKON'!DB337)+(1/5*'ISSUE SCORE from EIKON'!DQ337*'WEIGHTED from Refinitive'!$B$14)+('WEIGHTED from Refinitive'!$B$15*'ISSUE SCORE from EIKON'!EF337)+(1/3*'ISSUE SCORE from EIKON'!EU337*'WEIGHTED from Refinitive'!$B$16)</f>
        <v>9.7377043227540714</v>
      </c>
      <c r="L30" s="1">
        <f>(1/3*'WEIGHTED from Refinitive'!$B$4*'ISSUE SCORE from EIKON'!AF337)+(2/5*'WEIGHTED from Refinitive'!$B$11*'ISSUE SCORE from EIKON'!DC337)+(1/5*'ISSUE SCORE from EIKON'!DR337*'WEIGHTED from Refinitive'!$B$14)+('WEIGHTED from Refinitive'!$B$15*'ISSUE SCORE from EIKON'!EG337)+(1/3*'ISSUE SCORE from EIKON'!EV337*'WEIGHTED from Refinitive'!$B$16)</f>
        <v>12.728795427901517</v>
      </c>
      <c r="M30" s="1">
        <f>(1/3*'WEIGHTED from Refinitive'!$B$4*'ISSUE SCORE from EIKON'!AG337)+(2/5*'WEIGHTED from Refinitive'!$B$11*'ISSUE SCORE from EIKON'!DD337)+(1/5*'ISSUE SCORE from EIKON'!DS337*'WEIGHTED from Refinitive'!$B$14)+('WEIGHTED from Refinitive'!$B$15*'ISSUE SCORE from EIKON'!EH337)+(1/3*'ISSUE SCORE from EIKON'!EW337*'WEIGHTED from Refinitive'!$B$16)</f>
        <v>10.665291685509395</v>
      </c>
      <c r="N30" s="1">
        <f>(1/3*'WEIGHTED from Refinitive'!$B$4*'ISSUE SCORE from EIKON'!AH337)+(2/5*'WEIGHTED from Refinitive'!$B$11*'ISSUE SCORE from EIKON'!DE337)+(1/5*'ISSUE SCORE from EIKON'!DT337*'WEIGHTED from Refinitive'!$B$14)+('WEIGHTED from Refinitive'!$B$15*'ISSUE SCORE from EIKON'!EI337)+(1/3*'ISSUE SCORE from EIKON'!EX337*'WEIGHTED from Refinitive'!$B$16)</f>
        <v>5.1676388888888836</v>
      </c>
      <c r="O30" s="1">
        <f>(1/3*'WEIGHTED from Refinitive'!$B$4*'ISSUE SCORE from EIKON'!AI337)+(2/5*'WEIGHTED from Refinitive'!$B$11*'ISSUE SCORE from EIKON'!DF337)+(1/5*'ISSUE SCORE from EIKON'!DU337*'WEIGHTED from Refinitive'!$B$14)+('WEIGHTED from Refinitive'!$B$15*'ISSUE SCORE from EIKON'!EJ337)+(1/3*'ISSUE SCORE from EIKON'!EY337*'WEIGHTED from Refinitive'!$B$16)</f>
        <v>10.928556054197733</v>
      </c>
      <c r="P30" s="1">
        <f>(1/3*'WEIGHTED from Refinitive'!$B$4*'ISSUE SCORE from EIKON'!AJ337)+(2/5*'WEIGHTED from Refinitive'!$B$11*'ISSUE SCORE from EIKON'!DG337)+(1/5*'ISSUE SCORE from EIKON'!DV337*'WEIGHTED from Refinitive'!$B$14)+('WEIGHTED from Refinitive'!$B$15*'ISSUE SCORE from EIKON'!EK337)+(1/3*'ISSUE SCORE from EIKON'!EZ337*'WEIGHTED from Refinitive'!$B$16)</f>
        <v>9.1510936238902243</v>
      </c>
    </row>
    <row r="31" spans="1:16" ht="15">
      <c r="A31" s="1" t="s">
        <v>688</v>
      </c>
      <c r="B31" s="1">
        <f>(1/3*'WEIGHTED from Refinitive'!$B$4*'ISSUE SCORE from EIKON'!V338)+(2/5*'WEIGHTED from Refinitive'!$B$11*'ISSUE SCORE from EIKON'!CS338)+(1/5*'ISSUE SCORE from EIKON'!DH338*'WEIGHTED from Refinitive'!$B$14)+('WEIGHTED from Refinitive'!$B$15*'ISSUE SCORE from EIKON'!DW338)+(1/3*'ISSUE SCORE from EIKON'!EL338*'WEIGHTED from Refinitive'!$B$16)</f>
        <v>11.885950520833331</v>
      </c>
      <c r="C31" s="1">
        <f>(1/3*'WEIGHTED from Refinitive'!$B$4*'ISSUE SCORE from EIKON'!W338)+(2/5*'WEIGHTED from Refinitive'!$B$11*'ISSUE SCORE from EIKON'!CT338)+(1/5*'ISSUE SCORE from EIKON'!DI338*'WEIGHTED from Refinitive'!$B$14)+('WEIGHTED from Refinitive'!$B$15*'ISSUE SCORE from EIKON'!DX338)+(1/3*'ISSUE SCORE from EIKON'!EM338*'WEIGHTED from Refinitive'!$B$16)</f>
        <v>12.063742878966828</v>
      </c>
      <c r="D31" s="1">
        <f>(1/3*'WEIGHTED from Refinitive'!$B$4*'ISSUE SCORE from EIKON'!X338)+(2/5*'WEIGHTED from Refinitive'!$B$11*'ISSUE SCORE from EIKON'!CU338)+(1/5*'ISSUE SCORE from EIKON'!DJ338*'WEIGHTED from Refinitive'!$B$14)+('WEIGHTED from Refinitive'!$B$15*'ISSUE SCORE from EIKON'!DY338)+(1/3*'ISSUE SCORE from EIKON'!EN338*'WEIGHTED from Refinitive'!$B$16)</f>
        <v>12.627155165932352</v>
      </c>
      <c r="E31" s="1">
        <f>(1/3*'WEIGHTED from Refinitive'!$B$4*'ISSUE SCORE from EIKON'!Y338)+(2/5*'WEIGHTED from Refinitive'!$B$11*'ISSUE SCORE from EIKON'!CV338)+(1/5*'ISSUE SCORE from EIKON'!DK338*'WEIGHTED from Refinitive'!$B$14)+('WEIGHTED from Refinitive'!$B$15*'ISSUE SCORE from EIKON'!DZ338)+(1/3*'ISSUE SCORE from EIKON'!EO338*'WEIGHTED from Refinitive'!$B$16)</f>
        <v>11.778223694937033</v>
      </c>
      <c r="F31" s="1">
        <f>(1/3*'WEIGHTED from Refinitive'!$B$4*'ISSUE SCORE from EIKON'!Z338)+(2/5*'WEIGHTED from Refinitive'!$B$11*'ISSUE SCORE from EIKON'!CW338)+(1/5*'ISSUE SCORE from EIKON'!DL338*'WEIGHTED from Refinitive'!$B$14)+('WEIGHTED from Refinitive'!$B$15*'ISSUE SCORE from EIKON'!EA338)+(1/3*'ISSUE SCORE from EIKON'!EP338*'WEIGHTED from Refinitive'!$B$16)</f>
        <v>10.33807831189347</v>
      </c>
      <c r="G31" s="1">
        <f>(1/3*'WEIGHTED from Refinitive'!$B$4*'ISSUE SCORE from EIKON'!AA338)+(2/5*'WEIGHTED from Refinitive'!$B$11*'ISSUE SCORE from EIKON'!CX338)+(1/5*'ISSUE SCORE from EIKON'!DM338*'WEIGHTED from Refinitive'!$B$14)+('WEIGHTED from Refinitive'!$B$15*'ISSUE SCORE from EIKON'!EB338)+(1/3*'ISSUE SCORE from EIKON'!EQ338*'WEIGHTED from Refinitive'!$B$16)</f>
        <v>0</v>
      </c>
      <c r="H31" s="1">
        <f>(1/3*'WEIGHTED from Refinitive'!$B$4*'ISSUE SCORE from EIKON'!AB338)+(2/5*'WEIGHTED from Refinitive'!$B$11*'ISSUE SCORE from EIKON'!CY338)+(1/5*'ISSUE SCORE from EIKON'!DN338*'WEIGHTED from Refinitive'!$B$14)+('WEIGHTED from Refinitive'!$B$15*'ISSUE SCORE from EIKON'!EC338)+(1/3*'ISSUE SCORE from EIKON'!ER338*'WEIGHTED from Refinitive'!$B$16)</f>
        <v>0</v>
      </c>
      <c r="I31" s="1">
        <f>(1/3*'WEIGHTED from Refinitive'!$B$4*'ISSUE SCORE from EIKON'!AC338)+(2/5*'WEIGHTED from Refinitive'!$B$11*'ISSUE SCORE from EIKON'!CZ338)+(1/5*'ISSUE SCORE from EIKON'!DO338*'WEIGHTED from Refinitive'!$B$14)+('WEIGHTED from Refinitive'!$B$15*'ISSUE SCORE from EIKON'!ED338)+(1/3*'ISSUE SCORE from EIKON'!ES338*'WEIGHTED from Refinitive'!$B$16)</f>
        <v>0</v>
      </c>
      <c r="J31" s="1">
        <f>(1/3*'WEIGHTED from Refinitive'!$B$4*'ISSUE SCORE from EIKON'!AD338)+(2/5*'WEIGHTED from Refinitive'!$B$11*'ISSUE SCORE from EIKON'!DA338)+(1/5*'ISSUE SCORE from EIKON'!DP338*'WEIGHTED from Refinitive'!$B$14)+('WEIGHTED from Refinitive'!$B$15*'ISSUE SCORE from EIKON'!EE338)+(1/3*'ISSUE SCORE from EIKON'!ET338*'WEIGHTED from Refinitive'!$B$16)</f>
        <v>0</v>
      </c>
      <c r="K31" s="1">
        <f>(1/3*'WEIGHTED from Refinitive'!$B$4*'ISSUE SCORE from EIKON'!AE338)+(2/5*'WEIGHTED from Refinitive'!$B$11*'ISSUE SCORE from EIKON'!DB338)+(1/5*'ISSUE SCORE from EIKON'!DQ338*'WEIGHTED from Refinitive'!$B$14)+('WEIGHTED from Refinitive'!$B$15*'ISSUE SCORE from EIKON'!EF338)+(1/3*'ISSUE SCORE from EIKON'!EU338*'WEIGHTED from Refinitive'!$B$16)</f>
        <v>0</v>
      </c>
      <c r="L31" s="1">
        <f>(1/3*'WEIGHTED from Refinitive'!$B$4*'ISSUE SCORE from EIKON'!AF338)+(2/5*'WEIGHTED from Refinitive'!$B$11*'ISSUE SCORE from EIKON'!DC338)+(1/5*'ISSUE SCORE from EIKON'!DR338*'WEIGHTED from Refinitive'!$B$14)+('WEIGHTED from Refinitive'!$B$15*'ISSUE SCORE from EIKON'!EG338)+(1/3*'ISSUE SCORE from EIKON'!EV338*'WEIGHTED from Refinitive'!$B$16)</f>
        <v>0</v>
      </c>
      <c r="M31" s="1">
        <f>(1/3*'WEIGHTED from Refinitive'!$B$4*'ISSUE SCORE from EIKON'!AG338)+(2/5*'WEIGHTED from Refinitive'!$B$11*'ISSUE SCORE from EIKON'!DD338)+(1/5*'ISSUE SCORE from EIKON'!DS338*'WEIGHTED from Refinitive'!$B$14)+('WEIGHTED from Refinitive'!$B$15*'ISSUE SCORE from EIKON'!EH338)+(1/3*'ISSUE SCORE from EIKON'!EW338*'WEIGHTED from Refinitive'!$B$16)</f>
        <v>0</v>
      </c>
      <c r="N31" s="1">
        <f>(1/3*'WEIGHTED from Refinitive'!$B$4*'ISSUE SCORE from EIKON'!AH338)+(2/5*'WEIGHTED from Refinitive'!$B$11*'ISSUE SCORE from EIKON'!DE338)+(1/5*'ISSUE SCORE from EIKON'!DT338*'WEIGHTED from Refinitive'!$B$14)+('WEIGHTED from Refinitive'!$B$15*'ISSUE SCORE from EIKON'!EI338)+(1/3*'ISSUE SCORE from EIKON'!EX338*'WEIGHTED from Refinitive'!$B$16)</f>
        <v>0</v>
      </c>
      <c r="O31" s="1">
        <f>(1/3*'WEIGHTED from Refinitive'!$B$4*'ISSUE SCORE from EIKON'!AI338)+(2/5*'WEIGHTED from Refinitive'!$B$11*'ISSUE SCORE from EIKON'!DF338)+(1/5*'ISSUE SCORE from EIKON'!DU338*'WEIGHTED from Refinitive'!$B$14)+('WEIGHTED from Refinitive'!$B$15*'ISSUE SCORE from EIKON'!EJ338)+(1/3*'ISSUE SCORE from EIKON'!EY338*'WEIGHTED from Refinitive'!$B$16)</f>
        <v>0</v>
      </c>
      <c r="P31" s="1">
        <f>(1/3*'WEIGHTED from Refinitive'!$B$4*'ISSUE SCORE from EIKON'!AJ338)+(2/5*'WEIGHTED from Refinitive'!$B$11*'ISSUE SCORE from EIKON'!DG338)+(1/5*'ISSUE SCORE from EIKON'!DV338*'WEIGHTED from Refinitive'!$B$14)+('WEIGHTED from Refinitive'!$B$15*'ISSUE SCORE from EIKON'!EK338)+(1/3*'ISSUE SCORE from EIKON'!EZ338*'WEIGHTED from Refinitive'!$B$16)</f>
        <v>0</v>
      </c>
    </row>
    <row r="32" spans="1:16" ht="15">
      <c r="A32" s="1" t="s">
        <v>838</v>
      </c>
      <c r="B32" s="1">
        <f>(1/3*'WEIGHTED from Refinitive'!$B$4*'ISSUE SCORE from EIKON'!V339)+(2/5*'WEIGHTED from Refinitive'!$B$11*'ISSUE SCORE from EIKON'!CS339)+(1/5*'ISSUE SCORE from EIKON'!DH339*'WEIGHTED from Refinitive'!$B$14)+('WEIGHTED from Refinitive'!$B$15*'ISSUE SCORE from EIKON'!DW339)+(1/3*'ISSUE SCORE from EIKON'!EL339*'WEIGHTED from Refinitive'!$B$16)</f>
        <v>10.64782945736434</v>
      </c>
      <c r="C32" s="1">
        <f>(1/3*'WEIGHTED from Refinitive'!$B$4*'ISSUE SCORE from EIKON'!W339)+(2/5*'WEIGHTED from Refinitive'!$B$11*'ISSUE SCORE from EIKON'!CT339)+(1/5*'ISSUE SCORE from EIKON'!DI339*'WEIGHTED from Refinitive'!$B$14)+('WEIGHTED from Refinitive'!$B$15*'ISSUE SCORE from EIKON'!DX339)+(1/3*'ISSUE SCORE from EIKON'!EM339*'WEIGHTED from Refinitive'!$B$16)</f>
        <v>10.727491408934705</v>
      </c>
      <c r="D32" s="1">
        <f>(1/3*'WEIGHTED from Refinitive'!$B$4*'ISSUE SCORE from EIKON'!X339)+(2/5*'WEIGHTED from Refinitive'!$B$11*'ISSUE SCORE from EIKON'!CU339)+(1/5*'ISSUE SCORE from EIKON'!DJ339*'WEIGHTED from Refinitive'!$B$14)+('WEIGHTED from Refinitive'!$B$15*'ISSUE SCORE from EIKON'!DY339)+(1/3*'ISSUE SCORE from EIKON'!EN339*'WEIGHTED from Refinitive'!$B$16)</f>
        <v>10.715036231884056</v>
      </c>
      <c r="E32" s="1">
        <f>(1/3*'WEIGHTED from Refinitive'!$B$4*'ISSUE SCORE from EIKON'!Y339)+(2/5*'WEIGHTED from Refinitive'!$B$11*'ISSUE SCORE from EIKON'!CV339)+(1/5*'ISSUE SCORE from EIKON'!DK339*'WEIGHTED from Refinitive'!$B$14)+('WEIGHTED from Refinitive'!$B$15*'ISSUE SCORE from EIKON'!DZ339)+(1/3*'ISSUE SCORE from EIKON'!EO339*'WEIGHTED from Refinitive'!$B$16)</f>
        <v>10.748910675381262</v>
      </c>
      <c r="F32" s="1">
        <f>(1/3*'WEIGHTED from Refinitive'!$B$4*'ISSUE SCORE from EIKON'!Z339)+(2/5*'WEIGHTED from Refinitive'!$B$11*'ISSUE SCORE from EIKON'!CW339)+(1/5*'ISSUE SCORE from EIKON'!DL339*'WEIGHTED from Refinitive'!$B$14)+('WEIGHTED from Refinitive'!$B$15*'ISSUE SCORE from EIKON'!EA339)+(1/3*'ISSUE SCORE from EIKON'!EP339*'WEIGHTED from Refinitive'!$B$16)</f>
        <v>10.758479532163738</v>
      </c>
      <c r="G32" s="1">
        <f>(1/3*'WEIGHTED from Refinitive'!$B$4*'ISSUE SCORE from EIKON'!AA339)+(2/5*'WEIGHTED from Refinitive'!$B$11*'ISSUE SCORE from EIKON'!CX339)+(1/5*'ISSUE SCORE from EIKON'!DM339*'WEIGHTED from Refinitive'!$B$14)+('WEIGHTED from Refinitive'!$B$15*'ISSUE SCORE from EIKON'!EB339)+(1/3*'ISSUE SCORE from EIKON'!EQ339*'WEIGHTED from Refinitive'!$B$16)</f>
        <v>9.5895638629283475</v>
      </c>
      <c r="H32" s="1">
        <f>(1/3*'WEIGHTED from Refinitive'!$B$4*'ISSUE SCORE from EIKON'!AB339)+(2/5*'WEIGHTED from Refinitive'!$B$11*'ISSUE SCORE from EIKON'!CY339)+(1/5*'ISSUE SCORE from EIKON'!DN339*'WEIGHTED from Refinitive'!$B$14)+('WEIGHTED from Refinitive'!$B$15*'ISSUE SCORE from EIKON'!EC339)+(1/3*'ISSUE SCORE from EIKON'!ER339*'WEIGHTED from Refinitive'!$B$16)</f>
        <v>9.6163430420711951</v>
      </c>
      <c r="I32" s="1">
        <f>(1/3*'WEIGHTED from Refinitive'!$B$4*'ISSUE SCORE from EIKON'!AC339)+(2/5*'WEIGHTED from Refinitive'!$B$11*'ISSUE SCORE from EIKON'!CZ339)+(1/5*'ISSUE SCORE from EIKON'!DO339*'WEIGHTED from Refinitive'!$B$14)+('WEIGHTED from Refinitive'!$B$15*'ISSUE SCORE from EIKON'!ED339)+(1/3*'ISSUE SCORE from EIKON'!ES339*'WEIGHTED from Refinitive'!$B$16)</f>
        <v>10.110763888888886</v>
      </c>
      <c r="J32" s="1">
        <f>(1/3*'WEIGHTED from Refinitive'!$B$4*'ISSUE SCORE from EIKON'!AD339)+(2/5*'WEIGHTED from Refinitive'!$B$11*'ISSUE SCORE from EIKON'!DA339)+(1/5*'ISSUE SCORE from EIKON'!DP339*'WEIGHTED from Refinitive'!$B$14)+('WEIGHTED from Refinitive'!$B$15*'ISSUE SCORE from EIKON'!EE339)+(1/3*'ISSUE SCORE from EIKON'!ET339*'WEIGHTED from Refinitive'!$B$16)</f>
        <v>10.145970695970691</v>
      </c>
      <c r="K32" s="1">
        <f>(1/3*'WEIGHTED from Refinitive'!$B$4*'ISSUE SCORE from EIKON'!AE339)+(2/5*'WEIGHTED from Refinitive'!$B$11*'ISSUE SCORE from EIKON'!DB339)+(1/5*'ISSUE SCORE from EIKON'!DQ339*'WEIGHTED from Refinitive'!$B$14)+('WEIGHTED from Refinitive'!$B$15*'ISSUE SCORE from EIKON'!EF339)+(1/3*'ISSUE SCORE from EIKON'!EU339*'WEIGHTED from Refinitive'!$B$16)</f>
        <v>9.6447154471544678</v>
      </c>
      <c r="L32" s="1">
        <f>(1/3*'WEIGHTED from Refinitive'!$B$4*'ISSUE SCORE from EIKON'!AF339)+(2/5*'WEIGHTED from Refinitive'!$B$11*'ISSUE SCORE from EIKON'!DC339)+(1/5*'ISSUE SCORE from EIKON'!DR339*'WEIGHTED from Refinitive'!$B$14)+('WEIGHTED from Refinitive'!$B$15*'ISSUE SCORE from EIKON'!EG339)+(1/3*'ISSUE SCORE from EIKON'!EV339*'WEIGHTED from Refinitive'!$B$16)</f>
        <v>9.7466666666666661</v>
      </c>
      <c r="M32" s="1">
        <f>(1/3*'WEIGHTED from Refinitive'!$B$4*'ISSUE SCORE from EIKON'!AG339)+(2/5*'WEIGHTED from Refinitive'!$B$11*'ISSUE SCORE from EIKON'!DD339)+(1/5*'ISSUE SCORE from EIKON'!DS339*'WEIGHTED from Refinitive'!$B$14)+('WEIGHTED from Refinitive'!$B$15*'ISSUE SCORE from EIKON'!EH339)+(1/3*'ISSUE SCORE from EIKON'!EW339*'WEIGHTED from Refinitive'!$B$16)</f>
        <v>8.8228813559322017</v>
      </c>
      <c r="N32" s="1">
        <f>(1/3*'WEIGHTED from Refinitive'!$B$4*'ISSUE SCORE from EIKON'!AH339)+(2/5*'WEIGHTED from Refinitive'!$B$11*'ISSUE SCORE from EIKON'!DE339)+(1/5*'ISSUE SCORE from EIKON'!DT339*'WEIGHTED from Refinitive'!$B$14)+('WEIGHTED from Refinitive'!$B$15*'ISSUE SCORE from EIKON'!EI339)+(1/3*'ISSUE SCORE from EIKON'!EX339*'WEIGHTED from Refinitive'!$B$16)</f>
        <v>8.1053571428571427</v>
      </c>
      <c r="O32" s="1">
        <f>(1/3*'WEIGHTED from Refinitive'!$B$4*'ISSUE SCORE from EIKON'!AI339)+(2/5*'WEIGHTED from Refinitive'!$B$11*'ISSUE SCORE from EIKON'!DF339)+(1/5*'ISSUE SCORE from EIKON'!DU339*'WEIGHTED from Refinitive'!$B$14)+('WEIGHTED from Refinitive'!$B$15*'ISSUE SCORE from EIKON'!EJ339)+(1/3*'ISSUE SCORE from EIKON'!EY339*'WEIGHTED from Refinitive'!$B$16)</f>
        <v>8.1438271604938262</v>
      </c>
      <c r="P32" s="1">
        <f>(1/3*'WEIGHTED from Refinitive'!$B$4*'ISSUE SCORE from EIKON'!AJ339)+(2/5*'WEIGHTED from Refinitive'!$B$11*'ISSUE SCORE from EIKON'!DG339)+(1/5*'ISSUE SCORE from EIKON'!DV339*'WEIGHTED from Refinitive'!$B$14)+('WEIGHTED from Refinitive'!$B$15*'ISSUE SCORE from EIKON'!EK339)+(1/3*'ISSUE SCORE from EIKON'!EZ339*'WEIGHTED from Refinitive'!$B$16)</f>
        <v>8.428030303030301</v>
      </c>
    </row>
    <row r="33" spans="1:16" ht="15">
      <c r="A33" s="1" t="s">
        <v>838</v>
      </c>
      <c r="B33" s="1">
        <f>(1/3*'WEIGHTED from Refinitive'!$B$4*'ISSUE SCORE from EIKON'!V340)+(2/5*'WEIGHTED from Refinitive'!$B$11*'ISSUE SCORE from EIKON'!CS340)+(1/5*'ISSUE SCORE from EIKON'!DH340*'WEIGHTED from Refinitive'!$B$14)+('WEIGHTED from Refinitive'!$B$15*'ISSUE SCORE from EIKON'!DW340)+(1/3*'ISSUE SCORE from EIKON'!EL340*'WEIGHTED from Refinitive'!$B$16)</f>
        <v>14.170337430154973</v>
      </c>
      <c r="C33" s="1">
        <f>(1/3*'WEIGHTED from Refinitive'!$B$4*'ISSUE SCORE from EIKON'!W340)+(2/5*'WEIGHTED from Refinitive'!$B$11*'ISSUE SCORE from EIKON'!CT340)+(1/5*'ISSUE SCORE from EIKON'!DI340*'WEIGHTED from Refinitive'!$B$14)+('WEIGHTED from Refinitive'!$B$15*'ISSUE SCORE from EIKON'!DX340)+(1/3*'ISSUE SCORE from EIKON'!EM340*'WEIGHTED from Refinitive'!$B$16)</f>
        <v>14.547590532518528</v>
      </c>
      <c r="D33" s="1">
        <f>(1/3*'WEIGHTED from Refinitive'!$B$4*'ISSUE SCORE from EIKON'!X340)+(2/5*'WEIGHTED from Refinitive'!$B$11*'ISSUE SCORE from EIKON'!CU340)+(1/5*'ISSUE SCORE from EIKON'!DJ340*'WEIGHTED from Refinitive'!$B$14)+('WEIGHTED from Refinitive'!$B$15*'ISSUE SCORE from EIKON'!DY340)+(1/3*'ISSUE SCORE from EIKON'!EN340*'WEIGHTED from Refinitive'!$B$16)</f>
        <v>12.405566640243855</v>
      </c>
      <c r="E33" s="1">
        <f>(1/3*'WEIGHTED from Refinitive'!$B$4*'ISSUE SCORE from EIKON'!Y340)+(2/5*'WEIGHTED from Refinitive'!$B$11*'ISSUE SCORE from EIKON'!CV340)+(1/5*'ISSUE SCORE from EIKON'!DK340*'WEIGHTED from Refinitive'!$B$14)+('WEIGHTED from Refinitive'!$B$15*'ISSUE SCORE from EIKON'!DZ340)+(1/3*'ISSUE SCORE from EIKON'!EO340*'WEIGHTED from Refinitive'!$B$16)</f>
        <v>12.438126539679073</v>
      </c>
      <c r="F33" s="1">
        <f>(1/3*'WEIGHTED from Refinitive'!$B$4*'ISSUE SCORE from EIKON'!Z340)+(2/5*'WEIGHTED from Refinitive'!$B$11*'ISSUE SCORE from EIKON'!CW340)+(1/5*'ISSUE SCORE from EIKON'!DL340*'WEIGHTED from Refinitive'!$B$14)+('WEIGHTED from Refinitive'!$B$15*'ISSUE SCORE from EIKON'!EA340)+(1/3*'ISSUE SCORE from EIKON'!EP340*'WEIGHTED from Refinitive'!$B$16)</f>
        <v>11.663262942508222</v>
      </c>
      <c r="G33" s="1">
        <f>(1/3*'WEIGHTED from Refinitive'!$B$4*'ISSUE SCORE from EIKON'!AA340)+(2/5*'WEIGHTED from Refinitive'!$B$11*'ISSUE SCORE from EIKON'!CX340)+(1/5*'ISSUE SCORE from EIKON'!DM340*'WEIGHTED from Refinitive'!$B$14)+('WEIGHTED from Refinitive'!$B$15*'ISSUE SCORE from EIKON'!EB340)+(1/3*'ISSUE SCORE from EIKON'!EQ340*'WEIGHTED from Refinitive'!$B$16)</f>
        <v>8.038746562454758</v>
      </c>
      <c r="H33" s="1">
        <f>(1/3*'WEIGHTED from Refinitive'!$B$4*'ISSUE SCORE from EIKON'!AB340)+(2/5*'WEIGHTED from Refinitive'!$B$11*'ISSUE SCORE from EIKON'!CY340)+(1/5*'ISSUE SCORE from EIKON'!DN340*'WEIGHTED from Refinitive'!$B$14)+('WEIGHTED from Refinitive'!$B$15*'ISSUE SCORE from EIKON'!EC340)+(1/3*'ISSUE SCORE from EIKON'!ER340*'WEIGHTED from Refinitive'!$B$16)</f>
        <v>8.1215802513268809</v>
      </c>
      <c r="I33" s="1">
        <f>(1/3*'WEIGHTED from Refinitive'!$B$4*'ISSUE SCORE from EIKON'!AC340)+(2/5*'WEIGHTED from Refinitive'!$B$11*'ISSUE SCORE from EIKON'!CZ340)+(1/5*'ISSUE SCORE from EIKON'!DO340*'WEIGHTED from Refinitive'!$B$14)+('WEIGHTED from Refinitive'!$B$15*'ISSUE SCORE from EIKON'!ED340)+(1/3*'ISSUE SCORE from EIKON'!ES340*'WEIGHTED from Refinitive'!$B$16)</f>
        <v>9.5341556125641205</v>
      </c>
      <c r="J33" s="1">
        <f>(1/3*'WEIGHTED from Refinitive'!$B$4*'ISSUE SCORE from EIKON'!AD340)+(2/5*'WEIGHTED from Refinitive'!$B$11*'ISSUE SCORE from EIKON'!DA340)+(1/5*'ISSUE SCORE from EIKON'!DP340*'WEIGHTED from Refinitive'!$B$14)+('WEIGHTED from Refinitive'!$B$15*'ISSUE SCORE from EIKON'!EE340)+(1/3*'ISSUE SCORE from EIKON'!ET340*'WEIGHTED from Refinitive'!$B$16)</f>
        <v>7.2409347655739786</v>
      </c>
      <c r="K33" s="1">
        <f>(1/3*'WEIGHTED from Refinitive'!$B$4*'ISSUE SCORE from EIKON'!AE340)+(2/5*'WEIGHTED from Refinitive'!$B$11*'ISSUE SCORE from EIKON'!DB340)+(1/5*'ISSUE SCORE from EIKON'!DQ340*'WEIGHTED from Refinitive'!$B$14)+('WEIGHTED from Refinitive'!$B$15*'ISSUE SCORE from EIKON'!EF340)+(1/3*'ISSUE SCORE from EIKON'!EU340*'WEIGHTED from Refinitive'!$B$16)</f>
        <v>9.0463727835736076</v>
      </c>
      <c r="L33" s="1">
        <f>(1/3*'WEIGHTED from Refinitive'!$B$4*'ISSUE SCORE from EIKON'!AF340)+(2/5*'WEIGHTED from Refinitive'!$B$11*'ISSUE SCORE from EIKON'!DC340)+(1/5*'ISSUE SCORE from EIKON'!DR340*'WEIGHTED from Refinitive'!$B$14)+('WEIGHTED from Refinitive'!$B$15*'ISSUE SCORE from EIKON'!EG340)+(1/3*'ISSUE SCORE from EIKON'!EV340*'WEIGHTED from Refinitive'!$B$16)</f>
        <v>7.5980284698588951</v>
      </c>
      <c r="M33" s="1">
        <f>(1/3*'WEIGHTED from Refinitive'!$B$4*'ISSUE SCORE from EIKON'!AG340)+(2/5*'WEIGHTED from Refinitive'!$B$11*'ISSUE SCORE from EIKON'!DD340)+(1/5*'ISSUE SCORE from EIKON'!DS340*'WEIGHTED from Refinitive'!$B$14)+('WEIGHTED from Refinitive'!$B$15*'ISSUE SCORE from EIKON'!EH340)+(1/3*'ISSUE SCORE from EIKON'!EW340*'WEIGHTED from Refinitive'!$B$16)</f>
        <v>8.9505188659541517</v>
      </c>
      <c r="N33" s="1">
        <f>(1/3*'WEIGHTED from Refinitive'!$B$4*'ISSUE SCORE from EIKON'!AH340)+(2/5*'WEIGHTED from Refinitive'!$B$11*'ISSUE SCORE from EIKON'!DE340)+(1/5*'ISSUE SCORE from EIKON'!DT340*'WEIGHTED from Refinitive'!$B$14)+('WEIGHTED from Refinitive'!$B$15*'ISSUE SCORE from EIKON'!EI340)+(1/3*'ISSUE SCORE from EIKON'!EX340*'WEIGHTED from Refinitive'!$B$16)</f>
        <v>6.3061374014113669</v>
      </c>
      <c r="O33" s="1">
        <f>(1/3*'WEIGHTED from Refinitive'!$B$4*'ISSUE SCORE from EIKON'!AI340)+(2/5*'WEIGHTED from Refinitive'!$B$11*'ISSUE SCORE from EIKON'!DF340)+(1/5*'ISSUE SCORE from EIKON'!DU340*'WEIGHTED from Refinitive'!$B$14)+('WEIGHTED from Refinitive'!$B$15*'ISSUE SCORE from EIKON'!EJ340)+(1/3*'ISSUE SCORE from EIKON'!EY340*'WEIGHTED from Refinitive'!$B$16)</f>
        <v>8.2843938165616819</v>
      </c>
      <c r="P33" s="1">
        <f>(1/3*'WEIGHTED from Refinitive'!$B$4*'ISSUE SCORE from EIKON'!AJ340)+(2/5*'WEIGHTED from Refinitive'!$B$11*'ISSUE SCORE from EIKON'!DG340)+(1/5*'ISSUE SCORE from EIKON'!DV340*'WEIGHTED from Refinitive'!$B$14)+('WEIGHTED from Refinitive'!$B$15*'ISSUE SCORE from EIKON'!EK340)+(1/3*'ISSUE SCORE from EIKON'!EZ340*'WEIGHTED from Refinitive'!$B$16)</f>
        <v>9.3884274952918947</v>
      </c>
    </row>
    <row r="34" spans="1:16" ht="15">
      <c r="A34" s="1" t="s">
        <v>918</v>
      </c>
      <c r="B34" s="1">
        <f>(1/3*'WEIGHTED from Refinitive'!$B$4*'ISSUE SCORE from EIKON'!V341)+(2/5*'WEIGHTED from Refinitive'!$B$11*'ISSUE SCORE from EIKON'!CS341)+(1/5*'ISSUE SCORE from EIKON'!DH341*'WEIGHTED from Refinitive'!$B$14)+('WEIGHTED from Refinitive'!$B$15*'ISSUE SCORE from EIKON'!DW341)+(1/3*'ISSUE SCORE from EIKON'!EL341*'WEIGHTED from Refinitive'!$B$16)</f>
        <v>10.352646282454678</v>
      </c>
      <c r="C34" s="1">
        <f>(1/3*'WEIGHTED from Refinitive'!$B$4*'ISSUE SCORE from EIKON'!W341)+(2/5*'WEIGHTED from Refinitive'!$B$11*'ISSUE SCORE from EIKON'!CT341)+(1/5*'ISSUE SCORE from EIKON'!DI341*'WEIGHTED from Refinitive'!$B$14)+('WEIGHTED from Refinitive'!$B$15*'ISSUE SCORE from EIKON'!DX341)+(1/3*'ISSUE SCORE from EIKON'!EM341*'WEIGHTED from Refinitive'!$B$16)</f>
        <v>9.4400310767418212</v>
      </c>
      <c r="D34" s="1">
        <f>(1/3*'WEIGHTED from Refinitive'!$B$4*'ISSUE SCORE from EIKON'!X341)+(2/5*'WEIGHTED from Refinitive'!$B$11*'ISSUE SCORE from EIKON'!CU341)+(1/5*'ISSUE SCORE from EIKON'!DJ341*'WEIGHTED from Refinitive'!$B$14)+('WEIGHTED from Refinitive'!$B$15*'ISSUE SCORE from EIKON'!DY341)+(1/3*'ISSUE SCORE from EIKON'!EN341*'WEIGHTED from Refinitive'!$B$16)</f>
        <v>9.1067379146857235</v>
      </c>
      <c r="E34" s="1">
        <f>(1/3*'WEIGHTED from Refinitive'!$B$4*'ISSUE SCORE from EIKON'!Y341)+(2/5*'WEIGHTED from Refinitive'!$B$11*'ISSUE SCORE from EIKON'!CV341)+(1/5*'ISSUE SCORE from EIKON'!DK341*'WEIGHTED from Refinitive'!$B$14)+('WEIGHTED from Refinitive'!$B$15*'ISSUE SCORE from EIKON'!DZ341)+(1/3*'ISSUE SCORE from EIKON'!EO341*'WEIGHTED from Refinitive'!$B$16)</f>
        <v>9.5233079737257764</v>
      </c>
      <c r="F34" s="1">
        <f>(1/3*'WEIGHTED from Refinitive'!$B$4*'ISSUE SCORE from EIKON'!Z341)+(2/5*'WEIGHTED from Refinitive'!$B$11*'ISSUE SCORE from EIKON'!CW341)+(1/5*'ISSUE SCORE from EIKON'!DL341*'WEIGHTED from Refinitive'!$B$14)+('WEIGHTED from Refinitive'!$B$15*'ISSUE SCORE from EIKON'!EA341)+(1/3*'ISSUE SCORE from EIKON'!EP341*'WEIGHTED from Refinitive'!$B$16)</f>
        <v>6.3763569763569725</v>
      </c>
      <c r="G34" s="1">
        <f>(1/3*'WEIGHTED from Refinitive'!$B$4*'ISSUE SCORE from EIKON'!AA341)+(2/5*'WEIGHTED from Refinitive'!$B$11*'ISSUE SCORE from EIKON'!CX341)+(1/5*'ISSUE SCORE from EIKON'!DM341*'WEIGHTED from Refinitive'!$B$14)+('WEIGHTED from Refinitive'!$B$15*'ISSUE SCORE from EIKON'!EB341)+(1/3*'ISSUE SCORE from EIKON'!EQ341*'WEIGHTED from Refinitive'!$B$16)</f>
        <v>6.1762664640324116</v>
      </c>
      <c r="H34" s="1">
        <f>(1/3*'WEIGHTED from Refinitive'!$B$4*'ISSUE SCORE from EIKON'!AB341)+(2/5*'WEIGHTED from Refinitive'!$B$11*'ISSUE SCORE from EIKON'!CY341)+(1/5*'ISSUE SCORE from EIKON'!DN341*'WEIGHTED from Refinitive'!$B$14)+('WEIGHTED from Refinitive'!$B$15*'ISSUE SCORE from EIKON'!EC341)+(1/3*'ISSUE SCORE from EIKON'!ER341*'WEIGHTED from Refinitive'!$B$16)</f>
        <v>6.0652415210688524</v>
      </c>
      <c r="I34" s="1">
        <f>(1/3*'WEIGHTED from Refinitive'!$B$4*'ISSUE SCORE from EIKON'!AC341)+(2/5*'WEIGHTED from Refinitive'!$B$11*'ISSUE SCORE from EIKON'!CZ341)+(1/5*'ISSUE SCORE from EIKON'!DO341*'WEIGHTED from Refinitive'!$B$14)+('WEIGHTED from Refinitive'!$B$15*'ISSUE SCORE from EIKON'!ED341)+(1/3*'ISSUE SCORE from EIKON'!ES341*'WEIGHTED from Refinitive'!$B$16)</f>
        <v>5.6875683060109212</v>
      </c>
      <c r="J34" s="1">
        <f>(1/3*'WEIGHTED from Refinitive'!$B$4*'ISSUE SCORE from EIKON'!AD341)+(2/5*'WEIGHTED from Refinitive'!$B$11*'ISSUE SCORE from EIKON'!DA341)+(1/5*'ISSUE SCORE from EIKON'!DP341*'WEIGHTED from Refinitive'!$B$14)+('WEIGHTED from Refinitive'!$B$15*'ISSUE SCORE from EIKON'!EE341)+(1/3*'ISSUE SCORE from EIKON'!ET341*'WEIGHTED from Refinitive'!$B$16)</f>
        <v>7.0324786324786217</v>
      </c>
      <c r="K34" s="1">
        <f>(1/3*'WEIGHTED from Refinitive'!$B$4*'ISSUE SCORE from EIKON'!AE341)+(2/5*'WEIGHTED from Refinitive'!$B$11*'ISSUE SCORE from EIKON'!DB341)+(1/5*'ISSUE SCORE from EIKON'!DQ341*'WEIGHTED from Refinitive'!$B$14)+('WEIGHTED from Refinitive'!$B$15*'ISSUE SCORE from EIKON'!EF341)+(1/3*'ISSUE SCORE from EIKON'!EU341*'WEIGHTED from Refinitive'!$B$16)</f>
        <v>0</v>
      </c>
      <c r="L34" s="1">
        <f>(1/3*'WEIGHTED from Refinitive'!$B$4*'ISSUE SCORE from EIKON'!AF341)+(2/5*'WEIGHTED from Refinitive'!$B$11*'ISSUE SCORE from EIKON'!DC341)+(1/5*'ISSUE SCORE from EIKON'!DR341*'WEIGHTED from Refinitive'!$B$14)+('WEIGHTED from Refinitive'!$B$15*'ISSUE SCORE from EIKON'!EG341)+(1/3*'ISSUE SCORE from EIKON'!EV341*'WEIGHTED from Refinitive'!$B$16)</f>
        <v>0</v>
      </c>
      <c r="M34" s="1">
        <f>(1/3*'WEIGHTED from Refinitive'!$B$4*'ISSUE SCORE from EIKON'!AG341)+(2/5*'WEIGHTED from Refinitive'!$B$11*'ISSUE SCORE from EIKON'!DD341)+(1/5*'ISSUE SCORE from EIKON'!DS341*'WEIGHTED from Refinitive'!$B$14)+('WEIGHTED from Refinitive'!$B$15*'ISSUE SCORE from EIKON'!EH341)+(1/3*'ISSUE SCORE from EIKON'!EW341*'WEIGHTED from Refinitive'!$B$16)</f>
        <v>0</v>
      </c>
      <c r="N34" s="1">
        <f>(1/3*'WEIGHTED from Refinitive'!$B$4*'ISSUE SCORE from EIKON'!AH341)+(2/5*'WEIGHTED from Refinitive'!$B$11*'ISSUE SCORE from EIKON'!DE341)+(1/5*'ISSUE SCORE from EIKON'!DT341*'WEIGHTED from Refinitive'!$B$14)+('WEIGHTED from Refinitive'!$B$15*'ISSUE SCORE from EIKON'!EI341)+(1/3*'ISSUE SCORE from EIKON'!EX341*'WEIGHTED from Refinitive'!$B$16)</f>
        <v>0</v>
      </c>
      <c r="O34" s="1">
        <f>(1/3*'WEIGHTED from Refinitive'!$B$4*'ISSUE SCORE from EIKON'!AI341)+(2/5*'WEIGHTED from Refinitive'!$B$11*'ISSUE SCORE from EIKON'!DF341)+(1/5*'ISSUE SCORE from EIKON'!DU341*'WEIGHTED from Refinitive'!$B$14)+('WEIGHTED from Refinitive'!$B$15*'ISSUE SCORE from EIKON'!EJ341)+(1/3*'ISSUE SCORE from EIKON'!EY341*'WEIGHTED from Refinitive'!$B$16)</f>
        <v>0</v>
      </c>
      <c r="P34" s="1">
        <f>(1/3*'WEIGHTED from Refinitive'!$B$4*'ISSUE SCORE from EIKON'!AJ341)+(2/5*'WEIGHTED from Refinitive'!$B$11*'ISSUE SCORE from EIKON'!DG341)+(1/5*'ISSUE SCORE from EIKON'!DV341*'WEIGHTED from Refinitive'!$B$14)+('WEIGHTED from Refinitive'!$B$15*'ISSUE SCORE from EIKON'!EK341)+(1/3*'ISSUE SCORE from EIKON'!EZ341*'WEIGHTED from Refinitive'!$B$16)</f>
        <v>0</v>
      </c>
    </row>
    <row r="35" spans="1:16" ht="15">
      <c r="A35" s="1" t="s">
        <v>709</v>
      </c>
      <c r="B35" s="1">
        <f>(1/3*'WEIGHTED from Refinitive'!$B$4*'ISSUE SCORE from EIKON'!V342)+(2/5*'WEIGHTED from Refinitive'!$B$11*'ISSUE SCORE from EIKON'!CS342)+(1/5*'ISSUE SCORE from EIKON'!DH342*'WEIGHTED from Refinitive'!$B$14)+('WEIGHTED from Refinitive'!$B$15*'ISSUE SCORE from EIKON'!DW342)+(1/3*'ISSUE SCORE from EIKON'!EL342*'WEIGHTED from Refinitive'!$B$16)</f>
        <v>13.051319756146572</v>
      </c>
      <c r="C35" s="1">
        <f>(1/3*'WEIGHTED from Refinitive'!$B$4*'ISSUE SCORE from EIKON'!W342)+(2/5*'WEIGHTED from Refinitive'!$B$11*'ISSUE SCORE from EIKON'!CT342)+(1/5*'ISSUE SCORE from EIKON'!DI342*'WEIGHTED from Refinitive'!$B$14)+('WEIGHTED from Refinitive'!$B$15*'ISSUE SCORE from EIKON'!DX342)+(1/3*'ISSUE SCORE from EIKON'!EM342*'WEIGHTED from Refinitive'!$B$16)</f>
        <v>12.537107535169044</v>
      </c>
      <c r="D35" s="1">
        <f>(1/3*'WEIGHTED from Refinitive'!$B$4*'ISSUE SCORE from EIKON'!X342)+(2/5*'WEIGHTED from Refinitive'!$B$11*'ISSUE SCORE from EIKON'!CU342)+(1/5*'ISSUE SCORE from EIKON'!DJ342*'WEIGHTED from Refinitive'!$B$14)+('WEIGHTED from Refinitive'!$B$15*'ISSUE SCORE from EIKON'!DY342)+(1/3*'ISSUE SCORE from EIKON'!EN342*'WEIGHTED from Refinitive'!$B$16)</f>
        <v>12.19047796793464</v>
      </c>
      <c r="E35" s="1">
        <f>(1/3*'WEIGHTED from Refinitive'!$B$4*'ISSUE SCORE from EIKON'!Y342)+(2/5*'WEIGHTED from Refinitive'!$B$11*'ISSUE SCORE from EIKON'!CV342)+(1/5*'ISSUE SCORE from EIKON'!DK342*'WEIGHTED from Refinitive'!$B$14)+('WEIGHTED from Refinitive'!$B$15*'ISSUE SCORE from EIKON'!DZ342)+(1/3*'ISSUE SCORE from EIKON'!EO342*'WEIGHTED from Refinitive'!$B$16)</f>
        <v>11.476261814871338</v>
      </c>
      <c r="F35" s="1">
        <f>(1/3*'WEIGHTED from Refinitive'!$B$4*'ISSUE SCORE from EIKON'!Z342)+(2/5*'WEIGHTED from Refinitive'!$B$11*'ISSUE SCORE from EIKON'!CW342)+(1/5*'ISSUE SCORE from EIKON'!DL342*'WEIGHTED from Refinitive'!$B$14)+('WEIGHTED from Refinitive'!$B$15*'ISSUE SCORE from EIKON'!EA342)+(1/3*'ISSUE SCORE from EIKON'!EP342*'WEIGHTED from Refinitive'!$B$16)</f>
        <v>11.163309561484741</v>
      </c>
      <c r="G35" s="1">
        <f>(1/3*'WEIGHTED from Refinitive'!$B$4*'ISSUE SCORE from EIKON'!AA342)+(2/5*'WEIGHTED from Refinitive'!$B$11*'ISSUE SCORE from EIKON'!CX342)+(1/5*'ISSUE SCORE from EIKON'!DM342*'WEIGHTED from Refinitive'!$B$14)+('WEIGHTED from Refinitive'!$B$15*'ISSUE SCORE from EIKON'!EB342)+(1/3*'ISSUE SCORE from EIKON'!EQ342*'WEIGHTED from Refinitive'!$B$16)</f>
        <v>10.915803077806761</v>
      </c>
      <c r="H35" s="1">
        <f>(1/3*'WEIGHTED from Refinitive'!$B$4*'ISSUE SCORE from EIKON'!AB342)+(2/5*'WEIGHTED from Refinitive'!$B$11*'ISSUE SCORE from EIKON'!CY342)+(1/5*'ISSUE SCORE from EIKON'!DN342*'WEIGHTED from Refinitive'!$B$14)+('WEIGHTED from Refinitive'!$B$15*'ISSUE SCORE from EIKON'!EC342)+(1/3*'ISSUE SCORE from EIKON'!ER342*'WEIGHTED from Refinitive'!$B$16)</f>
        <v>11.425791467666196</v>
      </c>
      <c r="I35" s="1">
        <f>(1/3*'WEIGHTED from Refinitive'!$B$4*'ISSUE SCORE from EIKON'!AC342)+(2/5*'WEIGHTED from Refinitive'!$B$11*'ISSUE SCORE from EIKON'!CZ342)+(1/5*'ISSUE SCORE from EIKON'!DO342*'WEIGHTED from Refinitive'!$B$14)+('WEIGHTED from Refinitive'!$B$15*'ISSUE SCORE from EIKON'!ED342)+(1/3*'ISSUE SCORE from EIKON'!ES342*'WEIGHTED from Refinitive'!$B$16)</f>
        <v>8.6951624293785219</v>
      </c>
      <c r="J35" s="1">
        <f>(1/3*'WEIGHTED from Refinitive'!$B$4*'ISSUE SCORE from EIKON'!AD342)+(2/5*'WEIGHTED from Refinitive'!$B$11*'ISSUE SCORE from EIKON'!DA342)+(1/5*'ISSUE SCORE from EIKON'!DP342*'WEIGHTED from Refinitive'!$B$14)+('WEIGHTED from Refinitive'!$B$15*'ISSUE SCORE from EIKON'!EE342)+(1/3*'ISSUE SCORE from EIKON'!ET342*'WEIGHTED from Refinitive'!$B$16)</f>
        <v>9.8271311291048136</v>
      </c>
      <c r="K35" s="1">
        <f>(1/3*'WEIGHTED from Refinitive'!$B$4*'ISSUE SCORE from EIKON'!AE342)+(2/5*'WEIGHTED from Refinitive'!$B$11*'ISSUE SCORE from EIKON'!DB342)+(1/5*'ISSUE SCORE from EIKON'!DQ342*'WEIGHTED from Refinitive'!$B$14)+('WEIGHTED from Refinitive'!$B$15*'ISSUE SCORE from EIKON'!EF342)+(1/3*'ISSUE SCORE from EIKON'!EU342*'WEIGHTED from Refinitive'!$B$16)</f>
        <v>9.7359450014749598</v>
      </c>
      <c r="L35" s="1">
        <f>(1/3*'WEIGHTED from Refinitive'!$B$4*'ISSUE SCORE from EIKON'!AF342)+(2/5*'WEIGHTED from Refinitive'!$B$11*'ISSUE SCORE from EIKON'!DC342)+(1/5*'ISSUE SCORE from EIKON'!DR342*'WEIGHTED from Refinitive'!$B$14)+('WEIGHTED from Refinitive'!$B$15*'ISSUE SCORE from EIKON'!EG342)+(1/3*'ISSUE SCORE from EIKON'!EV342*'WEIGHTED from Refinitive'!$B$16)</f>
        <v>9.5909087751291722</v>
      </c>
      <c r="M35" s="1">
        <f>(1/3*'WEIGHTED from Refinitive'!$B$4*'ISSUE SCORE from EIKON'!AG342)+(2/5*'WEIGHTED from Refinitive'!$B$11*'ISSUE SCORE from EIKON'!DD342)+(1/5*'ISSUE SCORE from EIKON'!DS342*'WEIGHTED from Refinitive'!$B$14)+('WEIGHTED from Refinitive'!$B$15*'ISSUE SCORE from EIKON'!EH342)+(1/3*'ISSUE SCORE from EIKON'!EW342*'WEIGHTED from Refinitive'!$B$16)</f>
        <v>9.061079086032084</v>
      </c>
      <c r="N35" s="1">
        <f>(1/3*'WEIGHTED from Refinitive'!$B$4*'ISSUE SCORE from EIKON'!AH342)+(2/5*'WEIGHTED from Refinitive'!$B$11*'ISSUE SCORE from EIKON'!DE342)+(1/5*'ISSUE SCORE from EIKON'!DT342*'WEIGHTED from Refinitive'!$B$14)+('WEIGHTED from Refinitive'!$B$15*'ISSUE SCORE from EIKON'!EI342)+(1/3*'ISSUE SCORE from EIKON'!EX342*'WEIGHTED from Refinitive'!$B$16)</f>
        <v>10.36994172494172</v>
      </c>
      <c r="O35" s="1">
        <f>(1/3*'WEIGHTED from Refinitive'!$B$4*'ISSUE SCORE from EIKON'!AI342)+(2/5*'WEIGHTED from Refinitive'!$B$11*'ISSUE SCORE from EIKON'!DF342)+(1/5*'ISSUE SCORE from EIKON'!DU342*'WEIGHTED from Refinitive'!$B$14)+('WEIGHTED from Refinitive'!$B$15*'ISSUE SCORE from EIKON'!EJ342)+(1/3*'ISSUE SCORE from EIKON'!EY342*'WEIGHTED from Refinitive'!$B$16)</f>
        <v>11.166996113196491</v>
      </c>
      <c r="P35" s="1">
        <f>(1/3*'WEIGHTED from Refinitive'!$B$4*'ISSUE SCORE from EIKON'!AJ342)+(2/5*'WEIGHTED from Refinitive'!$B$11*'ISSUE SCORE from EIKON'!DG342)+(1/5*'ISSUE SCORE from EIKON'!DV342*'WEIGHTED from Refinitive'!$B$14)+('WEIGHTED from Refinitive'!$B$15*'ISSUE SCORE from EIKON'!EK342)+(1/3*'ISSUE SCORE from EIKON'!EZ342*'WEIGHTED from Refinitive'!$B$16)</f>
        <v>10.57228813559321</v>
      </c>
    </row>
    <row r="36" spans="1:16" ht="15">
      <c r="A36" s="1" t="s">
        <v>698</v>
      </c>
      <c r="B36" s="1">
        <f>(1/3*'WEIGHTED from Refinitive'!$B$4*'ISSUE SCORE from EIKON'!V343)+(2/5*'WEIGHTED from Refinitive'!$B$11*'ISSUE SCORE from EIKON'!CS343)+(1/5*'ISSUE SCORE from EIKON'!DH343*'WEIGHTED from Refinitive'!$B$14)+('WEIGHTED from Refinitive'!$B$15*'ISSUE SCORE from EIKON'!DW343)+(1/3*'ISSUE SCORE from EIKON'!EL343*'WEIGHTED from Refinitive'!$B$16)</f>
        <v>9.8191422943376043</v>
      </c>
      <c r="C36" s="1">
        <f>(1/3*'WEIGHTED from Refinitive'!$B$4*'ISSUE SCORE from EIKON'!W343)+(2/5*'WEIGHTED from Refinitive'!$B$11*'ISSUE SCORE from EIKON'!CT343)+(1/5*'ISSUE SCORE from EIKON'!DI343*'WEIGHTED from Refinitive'!$B$14)+('WEIGHTED from Refinitive'!$B$15*'ISSUE SCORE from EIKON'!DX343)+(1/3*'ISSUE SCORE from EIKON'!EM343*'WEIGHTED from Refinitive'!$B$16)</f>
        <v>9.1855343297495011</v>
      </c>
      <c r="D36" s="1">
        <f>(1/3*'WEIGHTED from Refinitive'!$B$4*'ISSUE SCORE from EIKON'!X343)+(2/5*'WEIGHTED from Refinitive'!$B$11*'ISSUE SCORE from EIKON'!CU343)+(1/5*'ISSUE SCORE from EIKON'!DJ343*'WEIGHTED from Refinitive'!$B$14)+('WEIGHTED from Refinitive'!$B$15*'ISSUE SCORE from EIKON'!DY343)+(1/3*'ISSUE SCORE from EIKON'!EN343*'WEIGHTED from Refinitive'!$B$16)</f>
        <v>9.2367633525152737</v>
      </c>
      <c r="E36" s="1">
        <f>(1/3*'WEIGHTED from Refinitive'!$B$4*'ISSUE SCORE from EIKON'!Y343)+(2/5*'WEIGHTED from Refinitive'!$B$11*'ISSUE SCORE from EIKON'!CV343)+(1/5*'ISSUE SCORE from EIKON'!DK343*'WEIGHTED from Refinitive'!$B$14)+('WEIGHTED from Refinitive'!$B$15*'ISSUE SCORE from EIKON'!DZ343)+(1/3*'ISSUE SCORE from EIKON'!EO343*'WEIGHTED from Refinitive'!$B$16)</f>
        <v>8.8906788896724098</v>
      </c>
      <c r="F36" s="1">
        <f>(1/3*'WEIGHTED from Refinitive'!$B$4*'ISSUE SCORE from EIKON'!Z343)+(2/5*'WEIGHTED from Refinitive'!$B$11*'ISSUE SCORE from EIKON'!CW343)+(1/5*'ISSUE SCORE from EIKON'!DL343*'WEIGHTED from Refinitive'!$B$14)+('WEIGHTED from Refinitive'!$B$15*'ISSUE SCORE from EIKON'!EA343)+(1/3*'ISSUE SCORE from EIKON'!EP343*'WEIGHTED from Refinitive'!$B$16)</f>
        <v>4.7989102451582699</v>
      </c>
      <c r="G36" s="1">
        <f>(1/3*'WEIGHTED from Refinitive'!$B$4*'ISSUE SCORE from EIKON'!AA343)+(2/5*'WEIGHTED from Refinitive'!$B$11*'ISSUE SCORE from EIKON'!CX343)+(1/5*'ISSUE SCORE from EIKON'!DM343*'WEIGHTED from Refinitive'!$B$14)+('WEIGHTED from Refinitive'!$B$15*'ISSUE SCORE from EIKON'!EB343)+(1/3*'ISSUE SCORE from EIKON'!EQ343*'WEIGHTED from Refinitive'!$B$16)</f>
        <v>4.106160506160502</v>
      </c>
      <c r="H36" s="1">
        <f>(1/3*'WEIGHTED from Refinitive'!$B$4*'ISSUE SCORE from EIKON'!AB343)+(2/5*'WEIGHTED from Refinitive'!$B$11*'ISSUE SCORE from EIKON'!CY343)+(1/5*'ISSUE SCORE from EIKON'!DN343*'WEIGHTED from Refinitive'!$B$14)+('WEIGHTED from Refinitive'!$B$15*'ISSUE SCORE from EIKON'!EC343)+(1/3*'ISSUE SCORE from EIKON'!ER343*'WEIGHTED from Refinitive'!$B$16)</f>
        <v>3.9584599797365714</v>
      </c>
      <c r="I36" s="1">
        <f>(1/3*'WEIGHTED from Refinitive'!$B$4*'ISSUE SCORE from EIKON'!AC343)+(2/5*'WEIGHTED from Refinitive'!$B$11*'ISSUE SCORE from EIKON'!CZ343)+(1/5*'ISSUE SCORE from EIKON'!DO343*'WEIGHTED from Refinitive'!$B$14)+('WEIGHTED from Refinitive'!$B$15*'ISSUE SCORE from EIKON'!ED343)+(1/3*'ISSUE SCORE from EIKON'!ES343*'WEIGHTED from Refinitive'!$B$16)</f>
        <v>4.7674047774767168</v>
      </c>
      <c r="J36" s="1">
        <f>(1/3*'WEIGHTED from Refinitive'!$B$4*'ISSUE SCORE from EIKON'!AD343)+(2/5*'WEIGHTED from Refinitive'!$B$11*'ISSUE SCORE from EIKON'!DA343)+(1/5*'ISSUE SCORE from EIKON'!DP343*'WEIGHTED from Refinitive'!$B$14)+('WEIGHTED from Refinitive'!$B$15*'ISSUE SCORE from EIKON'!EE343)+(1/3*'ISSUE SCORE from EIKON'!ET343*'WEIGHTED from Refinitive'!$B$16)</f>
        <v>3.9773969200198618</v>
      </c>
      <c r="K36" s="1">
        <f>(1/3*'WEIGHTED from Refinitive'!$B$4*'ISSUE SCORE from EIKON'!AE343)+(2/5*'WEIGHTED from Refinitive'!$B$11*'ISSUE SCORE from EIKON'!DB343)+(1/5*'ISSUE SCORE from EIKON'!DQ343*'WEIGHTED from Refinitive'!$B$14)+('WEIGHTED from Refinitive'!$B$15*'ISSUE SCORE from EIKON'!EF343)+(1/3*'ISSUE SCORE from EIKON'!EU343*'WEIGHTED from Refinitive'!$B$16)</f>
        <v>5.8258973536091601</v>
      </c>
      <c r="L36" s="1">
        <f>(1/3*'WEIGHTED from Refinitive'!$B$4*'ISSUE SCORE from EIKON'!AF343)+(2/5*'WEIGHTED from Refinitive'!$B$11*'ISSUE SCORE from EIKON'!DC343)+(1/5*'ISSUE SCORE from EIKON'!DR343*'WEIGHTED from Refinitive'!$B$14)+('WEIGHTED from Refinitive'!$B$15*'ISSUE SCORE from EIKON'!EG343)+(1/3*'ISSUE SCORE from EIKON'!EV343*'WEIGHTED from Refinitive'!$B$16)</f>
        <v>2.4790449762978359</v>
      </c>
      <c r="M36" s="1">
        <f>(1/3*'WEIGHTED from Refinitive'!$B$4*'ISSUE SCORE from EIKON'!AG343)+(2/5*'WEIGHTED from Refinitive'!$B$11*'ISSUE SCORE from EIKON'!DD343)+(1/5*'ISSUE SCORE from EIKON'!DS343*'WEIGHTED from Refinitive'!$B$14)+('WEIGHTED from Refinitive'!$B$15*'ISSUE SCORE from EIKON'!EH343)+(1/3*'ISSUE SCORE from EIKON'!EW343*'WEIGHTED from Refinitive'!$B$16)</f>
        <v>2.0031136604700475</v>
      </c>
      <c r="N36" s="1">
        <f>(1/3*'WEIGHTED from Refinitive'!$B$4*'ISSUE SCORE from EIKON'!AH343)+(2/5*'WEIGHTED from Refinitive'!$B$11*'ISSUE SCORE from EIKON'!DE343)+(1/5*'ISSUE SCORE from EIKON'!DT343*'WEIGHTED from Refinitive'!$B$14)+('WEIGHTED from Refinitive'!$B$15*'ISSUE SCORE from EIKON'!EI343)+(1/3*'ISSUE SCORE from EIKON'!EX343*'WEIGHTED from Refinitive'!$B$16)</f>
        <v>3.86199713829728</v>
      </c>
      <c r="O36" s="1">
        <f>(1/3*'WEIGHTED from Refinitive'!$B$4*'ISSUE SCORE from EIKON'!AI343)+(2/5*'WEIGHTED from Refinitive'!$B$11*'ISSUE SCORE from EIKON'!DF343)+(1/5*'ISSUE SCORE from EIKON'!DU343*'WEIGHTED from Refinitive'!$B$14)+('WEIGHTED from Refinitive'!$B$15*'ISSUE SCORE from EIKON'!EJ343)+(1/3*'ISSUE SCORE from EIKON'!EY343*'WEIGHTED from Refinitive'!$B$16)</f>
        <v>5.2222027972027911</v>
      </c>
      <c r="P36" s="1">
        <f>(1/3*'WEIGHTED from Refinitive'!$B$4*'ISSUE SCORE from EIKON'!AJ343)+(2/5*'WEIGHTED from Refinitive'!$B$11*'ISSUE SCORE from EIKON'!DG343)+(1/5*'ISSUE SCORE from EIKON'!DV343*'WEIGHTED from Refinitive'!$B$14)+('WEIGHTED from Refinitive'!$B$15*'ISSUE SCORE from EIKON'!EK343)+(1/3*'ISSUE SCORE from EIKON'!EZ343*'WEIGHTED from Refinitive'!$B$16)</f>
        <v>5.4016611026808254</v>
      </c>
    </row>
    <row r="37" spans="1:16" ht="15">
      <c r="A37" s="1" t="s">
        <v>698</v>
      </c>
      <c r="B37" s="1">
        <f>(1/3*'WEIGHTED from Refinitive'!$B$4*'ISSUE SCORE from EIKON'!V344)+(2/5*'WEIGHTED from Refinitive'!$B$11*'ISSUE SCORE from EIKON'!CS344)+(1/5*'ISSUE SCORE from EIKON'!DH344*'WEIGHTED from Refinitive'!$B$14)+('WEIGHTED from Refinitive'!$B$15*'ISSUE SCORE from EIKON'!DW344)+(1/3*'ISSUE SCORE from EIKON'!EL344*'WEIGHTED from Refinitive'!$B$16)</f>
        <v>13.470509700712832</v>
      </c>
      <c r="C37" s="1">
        <f>(1/3*'WEIGHTED from Refinitive'!$B$4*'ISSUE SCORE from EIKON'!W344)+(2/5*'WEIGHTED from Refinitive'!$B$11*'ISSUE SCORE from EIKON'!CT344)+(1/5*'ISSUE SCORE from EIKON'!DI344*'WEIGHTED from Refinitive'!$B$14)+('WEIGHTED from Refinitive'!$B$15*'ISSUE SCORE from EIKON'!DX344)+(1/3*'ISSUE SCORE from EIKON'!EM344*'WEIGHTED from Refinitive'!$B$16)</f>
        <v>14.299993603968868</v>
      </c>
      <c r="D37" s="1">
        <f>(1/3*'WEIGHTED from Refinitive'!$B$4*'ISSUE SCORE from EIKON'!X344)+(2/5*'WEIGHTED from Refinitive'!$B$11*'ISSUE SCORE from EIKON'!CU344)+(1/5*'ISSUE SCORE from EIKON'!DJ344*'WEIGHTED from Refinitive'!$B$14)+('WEIGHTED from Refinitive'!$B$15*'ISSUE SCORE from EIKON'!DY344)+(1/3*'ISSUE SCORE from EIKON'!EN344*'WEIGHTED from Refinitive'!$B$16)</f>
        <v>15.939381672171953</v>
      </c>
      <c r="E37" s="1">
        <f>(1/3*'WEIGHTED from Refinitive'!$B$4*'ISSUE SCORE from EIKON'!Y344)+(2/5*'WEIGHTED from Refinitive'!$B$11*'ISSUE SCORE from EIKON'!CV344)+(1/5*'ISSUE SCORE from EIKON'!DK344*'WEIGHTED from Refinitive'!$B$14)+('WEIGHTED from Refinitive'!$B$15*'ISSUE SCORE from EIKON'!DZ344)+(1/3*'ISSUE SCORE from EIKON'!EO344*'WEIGHTED from Refinitive'!$B$16)</f>
        <v>14.456600613317022</v>
      </c>
      <c r="F37" s="1">
        <f>(1/3*'WEIGHTED from Refinitive'!$B$4*'ISSUE SCORE from EIKON'!Z344)+(2/5*'WEIGHTED from Refinitive'!$B$11*'ISSUE SCORE from EIKON'!CW344)+(1/5*'ISSUE SCORE from EIKON'!DL344*'WEIGHTED from Refinitive'!$B$14)+('WEIGHTED from Refinitive'!$B$15*'ISSUE SCORE from EIKON'!EA344)+(1/3*'ISSUE SCORE from EIKON'!EP344*'WEIGHTED from Refinitive'!$B$16)</f>
        <v>13.075387854609929</v>
      </c>
      <c r="G37" s="1">
        <f>(1/3*'WEIGHTED from Refinitive'!$B$4*'ISSUE SCORE from EIKON'!AA344)+(2/5*'WEIGHTED from Refinitive'!$B$11*'ISSUE SCORE from EIKON'!CX344)+(1/5*'ISSUE SCORE from EIKON'!DM344*'WEIGHTED from Refinitive'!$B$14)+('WEIGHTED from Refinitive'!$B$15*'ISSUE SCORE from EIKON'!EB344)+(1/3*'ISSUE SCORE from EIKON'!EQ344*'WEIGHTED from Refinitive'!$B$16)</f>
        <v>14.281707669578621</v>
      </c>
      <c r="H37" s="1">
        <f>(1/3*'WEIGHTED from Refinitive'!$B$4*'ISSUE SCORE from EIKON'!AB344)+(2/5*'WEIGHTED from Refinitive'!$B$11*'ISSUE SCORE from EIKON'!CY344)+(1/5*'ISSUE SCORE from EIKON'!DN344*'WEIGHTED from Refinitive'!$B$14)+('WEIGHTED from Refinitive'!$B$15*'ISSUE SCORE from EIKON'!EC344)+(1/3*'ISSUE SCORE from EIKON'!ER344*'WEIGHTED from Refinitive'!$B$16)</f>
        <v>9.7930033627574549</v>
      </c>
      <c r="I37" s="1">
        <f>(1/3*'WEIGHTED from Refinitive'!$B$4*'ISSUE SCORE from EIKON'!AC344)+(2/5*'WEIGHTED from Refinitive'!$B$11*'ISSUE SCORE from EIKON'!CZ344)+(1/5*'ISSUE SCORE from EIKON'!DO344*'WEIGHTED from Refinitive'!$B$14)+('WEIGHTED from Refinitive'!$B$15*'ISSUE SCORE from EIKON'!ED344)+(1/3*'ISSUE SCORE from EIKON'!ES344*'WEIGHTED from Refinitive'!$B$16)</f>
        <v>7.2397408201905371</v>
      </c>
      <c r="J37" s="1">
        <f>(1/3*'WEIGHTED from Refinitive'!$B$4*'ISSUE SCORE from EIKON'!AD344)+(2/5*'WEIGHTED from Refinitive'!$B$11*'ISSUE SCORE from EIKON'!DA344)+(1/5*'ISSUE SCORE from EIKON'!DP344*'WEIGHTED from Refinitive'!$B$14)+('WEIGHTED from Refinitive'!$B$15*'ISSUE SCORE from EIKON'!EE344)+(1/3*'ISSUE SCORE from EIKON'!ET344*'WEIGHTED from Refinitive'!$B$16)</f>
        <v>7.1864001173990708</v>
      </c>
      <c r="K37" s="1">
        <f>(1/3*'WEIGHTED from Refinitive'!$B$4*'ISSUE SCORE from EIKON'!AE344)+(2/5*'WEIGHTED from Refinitive'!$B$11*'ISSUE SCORE from EIKON'!DB344)+(1/5*'ISSUE SCORE from EIKON'!DQ344*'WEIGHTED from Refinitive'!$B$14)+('WEIGHTED from Refinitive'!$B$15*'ISSUE SCORE from EIKON'!EF344)+(1/3*'ISSUE SCORE from EIKON'!EU344*'WEIGHTED from Refinitive'!$B$16)</f>
        <v>0</v>
      </c>
      <c r="L37" s="1">
        <f>(1/3*'WEIGHTED from Refinitive'!$B$4*'ISSUE SCORE from EIKON'!AF344)+(2/5*'WEIGHTED from Refinitive'!$B$11*'ISSUE SCORE from EIKON'!DC344)+(1/5*'ISSUE SCORE from EIKON'!DR344*'WEIGHTED from Refinitive'!$B$14)+('WEIGHTED from Refinitive'!$B$15*'ISSUE SCORE from EIKON'!EG344)+(1/3*'ISSUE SCORE from EIKON'!EV344*'WEIGHTED from Refinitive'!$B$16)</f>
        <v>0</v>
      </c>
      <c r="M37" s="1">
        <f>(1/3*'WEIGHTED from Refinitive'!$B$4*'ISSUE SCORE from EIKON'!AG344)+(2/5*'WEIGHTED from Refinitive'!$B$11*'ISSUE SCORE from EIKON'!DD344)+(1/5*'ISSUE SCORE from EIKON'!DS344*'WEIGHTED from Refinitive'!$B$14)+('WEIGHTED from Refinitive'!$B$15*'ISSUE SCORE from EIKON'!EH344)+(1/3*'ISSUE SCORE from EIKON'!EW344*'WEIGHTED from Refinitive'!$B$16)</f>
        <v>0</v>
      </c>
      <c r="N37" s="1">
        <f>(1/3*'WEIGHTED from Refinitive'!$B$4*'ISSUE SCORE from EIKON'!AH344)+(2/5*'WEIGHTED from Refinitive'!$B$11*'ISSUE SCORE from EIKON'!DE344)+(1/5*'ISSUE SCORE from EIKON'!DT344*'WEIGHTED from Refinitive'!$B$14)+('WEIGHTED from Refinitive'!$B$15*'ISSUE SCORE from EIKON'!EI344)+(1/3*'ISSUE SCORE from EIKON'!EX344*'WEIGHTED from Refinitive'!$B$16)</f>
        <v>0</v>
      </c>
      <c r="O37" s="1">
        <f>(1/3*'WEIGHTED from Refinitive'!$B$4*'ISSUE SCORE from EIKON'!AI344)+(2/5*'WEIGHTED from Refinitive'!$B$11*'ISSUE SCORE from EIKON'!DF344)+(1/5*'ISSUE SCORE from EIKON'!DU344*'WEIGHTED from Refinitive'!$B$14)+('WEIGHTED from Refinitive'!$B$15*'ISSUE SCORE from EIKON'!EJ344)+(1/3*'ISSUE SCORE from EIKON'!EY344*'WEIGHTED from Refinitive'!$B$16)</f>
        <v>0</v>
      </c>
      <c r="P37" s="1">
        <f>(1/3*'WEIGHTED from Refinitive'!$B$4*'ISSUE SCORE from EIKON'!AJ344)+(2/5*'WEIGHTED from Refinitive'!$B$11*'ISSUE SCORE from EIKON'!DG344)+(1/5*'ISSUE SCORE from EIKON'!DV344*'WEIGHTED from Refinitive'!$B$14)+('WEIGHTED from Refinitive'!$B$15*'ISSUE SCORE from EIKON'!EK344)+(1/3*'ISSUE SCORE from EIKON'!EZ344*'WEIGHTED from Refinitive'!$B$16)</f>
        <v>0</v>
      </c>
    </row>
    <row r="39" spans="1:16" ht="15">
      <c r="A39" s="21" t="s">
        <v>1001</v>
      </c>
      <c r="B39" s="21">
        <v>0</v>
      </c>
      <c r="C39" s="21">
        <f t="shared" si="1" ref="C39:P39">B39-1</f>
        <v>-1</v>
      </c>
      <c r="D39" s="21">
        <f t="shared" si="1"/>
        <v>-2</v>
      </c>
      <c r="E39" s="21">
        <f t="shared" si="1"/>
        <v>-3</v>
      </c>
      <c r="F39" s="21">
        <f t="shared" si="1"/>
        <v>-4</v>
      </c>
      <c r="G39" s="21">
        <f t="shared" si="1"/>
        <v>-5</v>
      </c>
      <c r="H39" s="21">
        <f t="shared" si="1"/>
        <v>-6</v>
      </c>
      <c r="I39" s="21">
        <f t="shared" si="1"/>
        <v>-7</v>
      </c>
      <c r="J39" s="21">
        <f t="shared" si="1"/>
        <v>-8</v>
      </c>
      <c r="K39" s="21">
        <f t="shared" si="1"/>
        <v>-9</v>
      </c>
      <c r="L39" s="21">
        <f t="shared" si="1"/>
        <v>-10</v>
      </c>
      <c r="M39" s="21">
        <f t="shared" si="1"/>
        <v>-11</v>
      </c>
      <c r="N39" s="21">
        <f t="shared" si="1"/>
        <v>-12</v>
      </c>
      <c r="O39" s="21">
        <f t="shared" si="1"/>
        <v>-13</v>
      </c>
      <c r="P39" s="21">
        <f t="shared" si="1"/>
        <v>-14</v>
      </c>
    </row>
    <row r="40" spans="1:16" ht="15">
      <c r="A40" s="1" t="s">
        <v>575</v>
      </c>
      <c r="B40" s="1">
        <f>('WEIGHTED from Refinitive'!$B$3*'ISSUE SCORE from EIKON'!G309)+(2/3*'WEIGHTED from Refinitive'!$B$4*'ISSUE SCORE from EIKON'!V309)+('ISSUE SCORE from EIKON'!AK309*'WEIGHTED from Refinitive'!$B$5)+('WEIGHTED from Refinitive'!$B$8*'ISSUE SCORE from EIKON'!AZ309)+('ISSUE SCORE from EIKON'!BO309*'WEIGHTED from Refinitive'!$B$9)+('WEIGHTED from Refinitive'!$B$10*'ISSUE SCORE from EIKON'!CD309)+('ISSUE SCORE from EIKON'!CS309*3/5*'WEIGHTED from Refinitive'!$B$11)+(4/5*'WEIGHTED from Refinitive'!$B$14*'ISSUE SCORE from EIKON'!DH309)+(2/3*'ISSUE SCORE from EIKON'!EL309*'WEIGHTED from Refinitive'!$B$16)</f>
        <v>54.561992668115586</v>
      </c>
      <c r="C40" s="1">
        <f>('WEIGHTED from Refinitive'!$B$3*'ISSUE SCORE from EIKON'!H309)+(2/3*'WEIGHTED from Refinitive'!$B$4*'ISSUE SCORE from EIKON'!W309)+('ISSUE SCORE from EIKON'!AL309*'WEIGHTED from Refinitive'!$B$5)+('WEIGHTED from Refinitive'!$B$8*'ISSUE SCORE from EIKON'!BA309)+('ISSUE SCORE from EIKON'!BP309*'WEIGHTED from Refinitive'!$B$9)+('WEIGHTED from Refinitive'!$B$10*'ISSUE SCORE from EIKON'!CE309)+('ISSUE SCORE from EIKON'!CT309*3/5*'WEIGHTED from Refinitive'!$B$11)+(4/5*'WEIGHTED from Refinitive'!$B$14*'ISSUE SCORE from EIKON'!DI309)+(2/3*'ISSUE SCORE from EIKON'!EM309*'WEIGHTED from Refinitive'!$B$16)</f>
        <v>54.835004308157139</v>
      </c>
      <c r="D40" s="1">
        <f>('WEIGHTED from Refinitive'!$B$3*'ISSUE SCORE from EIKON'!I309)+(2/3*'WEIGHTED from Refinitive'!$B$4*'ISSUE SCORE from EIKON'!X309)+('ISSUE SCORE from EIKON'!AM309*'WEIGHTED from Refinitive'!$B$5)+('WEIGHTED from Refinitive'!$B$8*'ISSUE SCORE from EIKON'!BB309)+('ISSUE SCORE from EIKON'!BQ309*'WEIGHTED from Refinitive'!$B$9)+('WEIGHTED from Refinitive'!$B$10*'ISSUE SCORE from EIKON'!CF309)+('ISSUE SCORE from EIKON'!CU309*3/5*'WEIGHTED from Refinitive'!$B$11)+(4/5*'WEIGHTED from Refinitive'!$B$14*'ISSUE SCORE from EIKON'!DJ309)+(2/3*'ISSUE SCORE from EIKON'!EN309*'WEIGHTED from Refinitive'!$B$16)</f>
        <v>52.94653422375287</v>
      </c>
      <c r="E40" s="1">
        <f>('WEIGHTED from Refinitive'!$B$3*'ISSUE SCORE from EIKON'!J309)+(2/3*'WEIGHTED from Refinitive'!$B$4*'ISSUE SCORE from EIKON'!Y309)+('ISSUE SCORE from EIKON'!AN309*'WEIGHTED from Refinitive'!$B$5)+('WEIGHTED from Refinitive'!$B$8*'ISSUE SCORE from EIKON'!BC309)+('ISSUE SCORE from EIKON'!BR309*'WEIGHTED from Refinitive'!$B$9)+('WEIGHTED from Refinitive'!$B$10*'ISSUE SCORE from EIKON'!CG309)+('ISSUE SCORE from EIKON'!CV309*3/5*'WEIGHTED from Refinitive'!$B$11)+(4/5*'WEIGHTED from Refinitive'!$B$14*'ISSUE SCORE from EIKON'!DK309)+(2/3*'ISSUE SCORE from EIKON'!EO309*'WEIGHTED from Refinitive'!$B$16)</f>
        <v>53.148649467270019</v>
      </c>
      <c r="F40" s="1">
        <f>('WEIGHTED from Refinitive'!$B$3*'ISSUE SCORE from EIKON'!K309)+(2/3*'WEIGHTED from Refinitive'!$B$4*'ISSUE SCORE from EIKON'!Z309)+('ISSUE SCORE from EIKON'!AO309*'WEIGHTED from Refinitive'!$B$5)+('WEIGHTED from Refinitive'!$B$8*'ISSUE SCORE from EIKON'!BD309)+('ISSUE SCORE from EIKON'!BS309*'WEIGHTED from Refinitive'!$B$9)+('WEIGHTED from Refinitive'!$B$10*'ISSUE SCORE from EIKON'!CH309)+('ISSUE SCORE from EIKON'!CW309*3/5*'WEIGHTED from Refinitive'!$B$11)+(4/5*'WEIGHTED from Refinitive'!$B$14*'ISSUE SCORE from EIKON'!DL309)+(2/3*'ISSUE SCORE from EIKON'!EP309*'WEIGHTED from Refinitive'!$B$16)</f>
        <v>45.346960787750255</v>
      </c>
      <c r="G40" s="1">
        <f>('WEIGHTED from Refinitive'!$B$3*'ISSUE SCORE from EIKON'!L309)+(2/3*'WEIGHTED from Refinitive'!$B$4*'ISSUE SCORE from EIKON'!AA309)+('ISSUE SCORE from EIKON'!AP309*'WEIGHTED from Refinitive'!$B$5)+('WEIGHTED from Refinitive'!$B$8*'ISSUE SCORE from EIKON'!BE309)+('ISSUE SCORE from EIKON'!BT309*'WEIGHTED from Refinitive'!$B$9)+('WEIGHTED from Refinitive'!$B$10*'ISSUE SCORE from EIKON'!CI309)+('ISSUE SCORE from EIKON'!CX309*3/5*'WEIGHTED from Refinitive'!$B$11)+(4/5*'WEIGHTED from Refinitive'!$B$14*'ISSUE SCORE from EIKON'!DM309)+(2/3*'ISSUE SCORE from EIKON'!EQ309*'WEIGHTED from Refinitive'!$B$16)</f>
        <v>41.364209726443733</v>
      </c>
      <c r="H40" s="1">
        <f>('WEIGHTED from Refinitive'!$B$3*'ISSUE SCORE from EIKON'!M309)+(2/3*'WEIGHTED from Refinitive'!$B$4*'ISSUE SCORE from EIKON'!AB309)+('ISSUE SCORE from EIKON'!AQ309*'WEIGHTED from Refinitive'!$B$5)+('WEIGHTED from Refinitive'!$B$8*'ISSUE SCORE from EIKON'!BF309)+('ISSUE SCORE from EIKON'!BU309*'WEIGHTED from Refinitive'!$B$9)+('WEIGHTED from Refinitive'!$B$10*'ISSUE SCORE from EIKON'!CJ309)+('ISSUE SCORE from EIKON'!CY309*3/5*'WEIGHTED from Refinitive'!$B$11)+(4/5*'WEIGHTED from Refinitive'!$B$14*'ISSUE SCORE from EIKON'!DN309)+(2/3*'ISSUE SCORE from EIKON'!ER309*'WEIGHTED from Refinitive'!$B$16)</f>
        <v>44.07802761795903</v>
      </c>
      <c r="I40" s="1">
        <f>('WEIGHTED from Refinitive'!$B$3*'ISSUE SCORE from EIKON'!N309)+(2/3*'WEIGHTED from Refinitive'!$B$4*'ISSUE SCORE from EIKON'!AC309)+('ISSUE SCORE from EIKON'!AR309*'WEIGHTED from Refinitive'!$B$5)+('WEIGHTED from Refinitive'!$B$8*'ISSUE SCORE from EIKON'!BG309)+('ISSUE SCORE from EIKON'!BV309*'WEIGHTED from Refinitive'!$B$9)+('WEIGHTED from Refinitive'!$B$10*'ISSUE SCORE from EIKON'!CK309)+('ISSUE SCORE from EIKON'!CZ309*3/5*'WEIGHTED from Refinitive'!$B$11)+(4/5*'WEIGHTED from Refinitive'!$B$14*'ISSUE SCORE from EIKON'!DO309)+(2/3*'ISSUE SCORE from EIKON'!ES309*'WEIGHTED from Refinitive'!$B$16)</f>
        <v>51.871782920818561</v>
      </c>
      <c r="J40" s="1">
        <f>('WEIGHTED from Refinitive'!$B$3*'ISSUE SCORE from EIKON'!O309)+(2/3*'WEIGHTED from Refinitive'!$B$4*'ISSUE SCORE from EIKON'!AD309)+('ISSUE SCORE from EIKON'!AS309*'WEIGHTED from Refinitive'!$B$5)+('WEIGHTED from Refinitive'!$B$8*'ISSUE SCORE from EIKON'!BH309)+('ISSUE SCORE from EIKON'!BW309*'WEIGHTED from Refinitive'!$B$9)+('WEIGHTED from Refinitive'!$B$10*'ISSUE SCORE from EIKON'!CL309)+('ISSUE SCORE from EIKON'!DA309*3/5*'WEIGHTED from Refinitive'!$B$11)+(4/5*'WEIGHTED from Refinitive'!$B$14*'ISSUE SCORE from EIKON'!DP309)+(2/3*'ISSUE SCORE from EIKON'!ET309*'WEIGHTED from Refinitive'!$B$16)</f>
        <v>50.250125506072855</v>
      </c>
      <c r="K40" s="1">
        <f>('WEIGHTED from Refinitive'!$B$3*'ISSUE SCORE from EIKON'!P309)+(2/3*'WEIGHTED from Refinitive'!$B$4*'ISSUE SCORE from EIKON'!AE309)+('ISSUE SCORE from EIKON'!AT309*'WEIGHTED from Refinitive'!$B$5)+('WEIGHTED from Refinitive'!$B$8*'ISSUE SCORE from EIKON'!BI309)+('ISSUE SCORE from EIKON'!BX309*'WEIGHTED from Refinitive'!$B$9)+('WEIGHTED from Refinitive'!$B$10*'ISSUE SCORE from EIKON'!CM309)+('ISSUE SCORE from EIKON'!DB309*3/5*'WEIGHTED from Refinitive'!$B$11)+(4/5*'WEIGHTED from Refinitive'!$B$14*'ISSUE SCORE from EIKON'!DQ309)+(2/3*'ISSUE SCORE from EIKON'!EU309*'WEIGHTED from Refinitive'!$B$16)</f>
        <v>49.254441139211849</v>
      </c>
      <c r="L40" s="1">
        <f>('WEIGHTED from Refinitive'!$B$3*'ISSUE SCORE from EIKON'!Q309)+(2/3*'WEIGHTED from Refinitive'!$B$4*'ISSUE SCORE from EIKON'!AF309)+('ISSUE SCORE from EIKON'!AU309*'WEIGHTED from Refinitive'!$B$5)+('WEIGHTED from Refinitive'!$B$8*'ISSUE SCORE from EIKON'!BJ309)+('ISSUE SCORE from EIKON'!BY309*'WEIGHTED from Refinitive'!$B$9)+('WEIGHTED from Refinitive'!$B$10*'ISSUE SCORE from EIKON'!CN309)+('ISSUE SCORE from EIKON'!DC309*3/5*'WEIGHTED from Refinitive'!$B$11)+(4/5*'WEIGHTED from Refinitive'!$B$14*'ISSUE SCORE from EIKON'!DR309)+(2/3*'ISSUE SCORE from EIKON'!EV309*'WEIGHTED from Refinitive'!$B$16)</f>
        <v>42.50774704625163</v>
      </c>
      <c r="M40" s="1">
        <f>('WEIGHTED from Refinitive'!$B$3*'ISSUE SCORE from EIKON'!R309)+(2/3*'WEIGHTED from Refinitive'!$B$4*'ISSUE SCORE from EIKON'!AG309)+('ISSUE SCORE from EIKON'!AV309*'WEIGHTED from Refinitive'!$B$5)+('WEIGHTED from Refinitive'!$B$8*'ISSUE SCORE from EIKON'!BK309)+('ISSUE SCORE from EIKON'!BZ309*'WEIGHTED from Refinitive'!$B$9)+('WEIGHTED from Refinitive'!$B$10*'ISSUE SCORE from EIKON'!CO309)+('ISSUE SCORE from EIKON'!DD309*3/5*'WEIGHTED from Refinitive'!$B$11)+(4/5*'WEIGHTED from Refinitive'!$B$14*'ISSUE SCORE from EIKON'!DS309)+(2/3*'ISSUE SCORE from EIKON'!EW309*'WEIGHTED from Refinitive'!$B$16)</f>
        <v>44.002017022496794</v>
      </c>
      <c r="N40" s="1">
        <f>('WEIGHTED from Refinitive'!$B$3*'ISSUE SCORE from EIKON'!S309)+(2/3*'WEIGHTED from Refinitive'!$B$4*'ISSUE SCORE from EIKON'!AH309)+('ISSUE SCORE from EIKON'!AW309*'WEIGHTED from Refinitive'!$B$5)+('WEIGHTED from Refinitive'!$B$8*'ISSUE SCORE from EIKON'!BL309)+('ISSUE SCORE from EIKON'!CA309*'WEIGHTED from Refinitive'!$B$9)+('WEIGHTED from Refinitive'!$B$10*'ISSUE SCORE from EIKON'!CP309)+('ISSUE SCORE from EIKON'!DE309*3/5*'WEIGHTED from Refinitive'!$B$11)+(4/5*'WEIGHTED from Refinitive'!$B$14*'ISSUE SCORE from EIKON'!DT309)+(2/3*'ISSUE SCORE from EIKON'!EX309*'WEIGHTED from Refinitive'!$B$16)</f>
        <v>34.986814296814281</v>
      </c>
      <c r="O40" s="1">
        <f>('WEIGHTED from Refinitive'!$B$3*'ISSUE SCORE from EIKON'!T309)+(2/3*'WEIGHTED from Refinitive'!$B$4*'ISSUE SCORE from EIKON'!AI309)+('ISSUE SCORE from EIKON'!AX309*'WEIGHTED from Refinitive'!$B$5)+('WEIGHTED from Refinitive'!$B$8*'ISSUE SCORE from EIKON'!BM309)+('ISSUE SCORE from EIKON'!CB309*'WEIGHTED from Refinitive'!$B$9)+('WEIGHTED from Refinitive'!$B$10*'ISSUE SCORE from EIKON'!CQ309)+('ISSUE SCORE from EIKON'!DF309*3/5*'WEIGHTED from Refinitive'!$B$11)+(4/5*'WEIGHTED from Refinitive'!$B$14*'ISSUE SCORE from EIKON'!DU309)+(2/3*'ISSUE SCORE from EIKON'!EY309*'WEIGHTED from Refinitive'!$B$16)</f>
        <v>36.064392436091971</v>
      </c>
      <c r="P40" s="1">
        <f>('WEIGHTED from Refinitive'!$B$3*'ISSUE SCORE from EIKON'!U309)+(2/3*'WEIGHTED from Refinitive'!$B$4*'ISSUE SCORE from EIKON'!AJ309)+('ISSUE SCORE from EIKON'!AY309*'WEIGHTED from Refinitive'!$B$5)+('WEIGHTED from Refinitive'!$B$8*'ISSUE SCORE from EIKON'!BN309)+('ISSUE SCORE from EIKON'!CC309*'WEIGHTED from Refinitive'!$B$9)+('WEIGHTED from Refinitive'!$B$10*'ISSUE SCORE from EIKON'!CR309)+('ISSUE SCORE from EIKON'!DG309*3/5*'WEIGHTED from Refinitive'!$B$11)+(4/5*'WEIGHTED from Refinitive'!$B$14*'ISSUE SCORE from EIKON'!DV309)+(2/3*'ISSUE SCORE from EIKON'!EZ309*'WEIGHTED from Refinitive'!$B$16)</f>
        <v>0</v>
      </c>
    </row>
    <row r="41" spans="1:16" ht="15">
      <c r="A41" s="1" t="s">
        <v>536</v>
      </c>
      <c r="B41" s="1">
        <f>('WEIGHTED from Refinitive'!$B$3*'ISSUE SCORE from EIKON'!G310)+(2/3*'WEIGHTED from Refinitive'!$B$4*'ISSUE SCORE from EIKON'!V310)+('ISSUE SCORE from EIKON'!AK310*'WEIGHTED from Refinitive'!$B$5)+('WEIGHTED from Refinitive'!$B$8*'ISSUE SCORE from EIKON'!AZ310)+('ISSUE SCORE from EIKON'!BO310*'WEIGHTED from Refinitive'!$B$9)+('WEIGHTED from Refinitive'!$B$10*'ISSUE SCORE from EIKON'!CD310)+('ISSUE SCORE from EIKON'!CS310*3/5*'WEIGHTED from Refinitive'!$B$11)+(4/5*'WEIGHTED from Refinitive'!$B$14*'ISSUE SCORE from EIKON'!DH310)+(2/3*'ISSUE SCORE from EIKON'!EL310*'WEIGHTED from Refinitive'!$B$16)</f>
        <v>66.646454251588267</v>
      </c>
      <c r="C41" s="1">
        <f>('WEIGHTED from Refinitive'!$B$3*'ISSUE SCORE from EIKON'!H310)+(2/3*'WEIGHTED from Refinitive'!$B$4*'ISSUE SCORE from EIKON'!W310)+('ISSUE SCORE from EIKON'!AL310*'WEIGHTED from Refinitive'!$B$5)+('WEIGHTED from Refinitive'!$B$8*'ISSUE SCORE from EIKON'!BA310)+('ISSUE SCORE from EIKON'!BP310*'WEIGHTED from Refinitive'!$B$9)+('WEIGHTED from Refinitive'!$B$10*'ISSUE SCORE from EIKON'!CE310)+('ISSUE SCORE from EIKON'!CT310*3/5*'WEIGHTED from Refinitive'!$B$11)+(4/5*'WEIGHTED from Refinitive'!$B$14*'ISSUE SCORE from EIKON'!DI310)+(2/3*'ISSUE SCORE from EIKON'!EM310*'WEIGHTED from Refinitive'!$B$16)</f>
        <v>63.952082038653543</v>
      </c>
      <c r="D41" s="1">
        <f>('WEIGHTED from Refinitive'!$B$3*'ISSUE SCORE from EIKON'!I310)+(2/3*'WEIGHTED from Refinitive'!$B$4*'ISSUE SCORE from EIKON'!X310)+('ISSUE SCORE from EIKON'!AM310*'WEIGHTED from Refinitive'!$B$5)+('WEIGHTED from Refinitive'!$B$8*'ISSUE SCORE from EIKON'!BB310)+('ISSUE SCORE from EIKON'!BQ310*'WEIGHTED from Refinitive'!$B$9)+('WEIGHTED from Refinitive'!$B$10*'ISSUE SCORE from EIKON'!CF310)+('ISSUE SCORE from EIKON'!CU310*3/5*'WEIGHTED from Refinitive'!$B$11)+(4/5*'WEIGHTED from Refinitive'!$B$14*'ISSUE SCORE from EIKON'!DJ310)+(2/3*'ISSUE SCORE from EIKON'!EN310*'WEIGHTED from Refinitive'!$B$16)</f>
        <v>62.955703989598156</v>
      </c>
      <c r="E41" s="1">
        <f>('WEIGHTED from Refinitive'!$B$3*'ISSUE SCORE from EIKON'!J310)+(2/3*'WEIGHTED from Refinitive'!$B$4*'ISSUE SCORE from EIKON'!Y310)+('ISSUE SCORE from EIKON'!AN310*'WEIGHTED from Refinitive'!$B$5)+('WEIGHTED from Refinitive'!$B$8*'ISSUE SCORE from EIKON'!BC310)+('ISSUE SCORE from EIKON'!BR310*'WEIGHTED from Refinitive'!$B$9)+('WEIGHTED from Refinitive'!$B$10*'ISSUE SCORE from EIKON'!CG310)+('ISSUE SCORE from EIKON'!CV310*3/5*'WEIGHTED from Refinitive'!$B$11)+(4/5*'WEIGHTED from Refinitive'!$B$14*'ISSUE SCORE from EIKON'!DK310)+(2/3*'ISSUE SCORE from EIKON'!EO310*'WEIGHTED from Refinitive'!$B$16)</f>
        <v>63.178327565886775</v>
      </c>
      <c r="F41" s="1">
        <f>('WEIGHTED from Refinitive'!$B$3*'ISSUE SCORE from EIKON'!K310)+(2/3*'WEIGHTED from Refinitive'!$B$4*'ISSUE SCORE from EIKON'!Z310)+('ISSUE SCORE from EIKON'!AO310*'WEIGHTED from Refinitive'!$B$5)+('WEIGHTED from Refinitive'!$B$8*'ISSUE SCORE from EIKON'!BD310)+('ISSUE SCORE from EIKON'!BS310*'WEIGHTED from Refinitive'!$B$9)+('WEIGHTED from Refinitive'!$B$10*'ISSUE SCORE from EIKON'!CH310)+('ISSUE SCORE from EIKON'!CW310*3/5*'WEIGHTED from Refinitive'!$B$11)+(4/5*'WEIGHTED from Refinitive'!$B$14*'ISSUE SCORE from EIKON'!DL310)+(2/3*'ISSUE SCORE from EIKON'!EP310*'WEIGHTED from Refinitive'!$B$16)</f>
        <v>61.851451112989537</v>
      </c>
      <c r="G41" s="1">
        <f>('WEIGHTED from Refinitive'!$B$3*'ISSUE SCORE from EIKON'!L310)+(2/3*'WEIGHTED from Refinitive'!$B$4*'ISSUE SCORE from EIKON'!AA310)+('ISSUE SCORE from EIKON'!AP310*'WEIGHTED from Refinitive'!$B$5)+('WEIGHTED from Refinitive'!$B$8*'ISSUE SCORE from EIKON'!BE310)+('ISSUE SCORE from EIKON'!BT310*'WEIGHTED from Refinitive'!$B$9)+('WEIGHTED from Refinitive'!$B$10*'ISSUE SCORE from EIKON'!CI310)+('ISSUE SCORE from EIKON'!CX310*3/5*'WEIGHTED from Refinitive'!$B$11)+(4/5*'WEIGHTED from Refinitive'!$B$14*'ISSUE SCORE from EIKON'!DM310)+(2/3*'ISSUE SCORE from EIKON'!EQ310*'WEIGHTED from Refinitive'!$B$16)</f>
        <v>62.178027693346813</v>
      </c>
      <c r="H41" s="1">
        <f>('WEIGHTED from Refinitive'!$B$3*'ISSUE SCORE from EIKON'!M310)+(2/3*'WEIGHTED from Refinitive'!$B$4*'ISSUE SCORE from EIKON'!AB310)+('ISSUE SCORE from EIKON'!AQ310*'WEIGHTED from Refinitive'!$B$5)+('WEIGHTED from Refinitive'!$B$8*'ISSUE SCORE from EIKON'!BF310)+('ISSUE SCORE from EIKON'!BU310*'WEIGHTED from Refinitive'!$B$9)+('WEIGHTED from Refinitive'!$B$10*'ISSUE SCORE from EIKON'!CJ310)+('ISSUE SCORE from EIKON'!CY310*3/5*'WEIGHTED from Refinitive'!$B$11)+(4/5*'WEIGHTED from Refinitive'!$B$14*'ISSUE SCORE from EIKON'!DN310)+(2/3*'ISSUE SCORE from EIKON'!ER310*'WEIGHTED from Refinitive'!$B$16)</f>
        <v>63.405106059910672</v>
      </c>
      <c r="I41" s="1">
        <f>('WEIGHTED from Refinitive'!$B$3*'ISSUE SCORE from EIKON'!N310)+(2/3*'WEIGHTED from Refinitive'!$B$4*'ISSUE SCORE from EIKON'!AC310)+('ISSUE SCORE from EIKON'!AR310*'WEIGHTED from Refinitive'!$B$5)+('WEIGHTED from Refinitive'!$B$8*'ISSUE SCORE from EIKON'!BG310)+('ISSUE SCORE from EIKON'!BV310*'WEIGHTED from Refinitive'!$B$9)+('WEIGHTED from Refinitive'!$B$10*'ISSUE SCORE from EIKON'!CK310)+('ISSUE SCORE from EIKON'!CZ310*3/5*'WEIGHTED from Refinitive'!$B$11)+(4/5*'WEIGHTED from Refinitive'!$B$14*'ISSUE SCORE from EIKON'!DO310)+(2/3*'ISSUE SCORE from EIKON'!ES310*'WEIGHTED from Refinitive'!$B$16)</f>
        <v>66.033188314417814</v>
      </c>
      <c r="J41" s="1">
        <f>('WEIGHTED from Refinitive'!$B$3*'ISSUE SCORE from EIKON'!O310)+(2/3*'WEIGHTED from Refinitive'!$B$4*'ISSUE SCORE from EIKON'!AD310)+('ISSUE SCORE from EIKON'!AS310*'WEIGHTED from Refinitive'!$B$5)+('WEIGHTED from Refinitive'!$B$8*'ISSUE SCORE from EIKON'!BH310)+('ISSUE SCORE from EIKON'!BW310*'WEIGHTED from Refinitive'!$B$9)+('WEIGHTED from Refinitive'!$B$10*'ISSUE SCORE from EIKON'!CL310)+('ISSUE SCORE from EIKON'!DA310*3/5*'WEIGHTED from Refinitive'!$B$11)+(4/5*'WEIGHTED from Refinitive'!$B$14*'ISSUE SCORE from EIKON'!DP310)+(2/3*'ISSUE SCORE from EIKON'!ET310*'WEIGHTED from Refinitive'!$B$16)</f>
        <v>61.367524580682449</v>
      </c>
      <c r="K41" s="1">
        <f>('WEIGHTED from Refinitive'!$B$3*'ISSUE SCORE from EIKON'!P310)+(2/3*'WEIGHTED from Refinitive'!$B$4*'ISSUE SCORE from EIKON'!AE310)+('ISSUE SCORE from EIKON'!AT310*'WEIGHTED from Refinitive'!$B$5)+('WEIGHTED from Refinitive'!$B$8*'ISSUE SCORE from EIKON'!BI310)+('ISSUE SCORE from EIKON'!BX310*'WEIGHTED from Refinitive'!$B$9)+('WEIGHTED from Refinitive'!$B$10*'ISSUE SCORE from EIKON'!CM310)+('ISSUE SCORE from EIKON'!DB310*3/5*'WEIGHTED from Refinitive'!$B$11)+(4/5*'WEIGHTED from Refinitive'!$B$14*'ISSUE SCORE from EIKON'!DQ310)+(2/3*'ISSUE SCORE from EIKON'!EU310*'WEIGHTED from Refinitive'!$B$16)</f>
        <v>60.717325408443394</v>
      </c>
      <c r="L41" s="1">
        <f>('WEIGHTED from Refinitive'!$B$3*'ISSUE SCORE from EIKON'!Q310)+(2/3*'WEIGHTED from Refinitive'!$B$4*'ISSUE SCORE from EIKON'!AF310)+('ISSUE SCORE from EIKON'!AU310*'WEIGHTED from Refinitive'!$B$5)+('WEIGHTED from Refinitive'!$B$8*'ISSUE SCORE from EIKON'!BJ310)+('ISSUE SCORE from EIKON'!BY310*'WEIGHTED from Refinitive'!$B$9)+('WEIGHTED from Refinitive'!$B$10*'ISSUE SCORE from EIKON'!CN310)+('ISSUE SCORE from EIKON'!DC310*3/5*'WEIGHTED from Refinitive'!$B$11)+(4/5*'WEIGHTED from Refinitive'!$B$14*'ISSUE SCORE from EIKON'!DR310)+(2/3*'ISSUE SCORE from EIKON'!EV310*'WEIGHTED from Refinitive'!$B$16)</f>
        <v>60.038572170991372</v>
      </c>
      <c r="M41" s="1">
        <f>('WEIGHTED from Refinitive'!$B$3*'ISSUE SCORE from EIKON'!R310)+(2/3*'WEIGHTED from Refinitive'!$B$4*'ISSUE SCORE from EIKON'!AG310)+('ISSUE SCORE from EIKON'!AV310*'WEIGHTED from Refinitive'!$B$5)+('WEIGHTED from Refinitive'!$B$8*'ISSUE SCORE from EIKON'!BK310)+('ISSUE SCORE from EIKON'!BZ310*'WEIGHTED from Refinitive'!$B$9)+('WEIGHTED from Refinitive'!$B$10*'ISSUE SCORE from EIKON'!CO310)+('ISSUE SCORE from EIKON'!DD310*3/5*'WEIGHTED from Refinitive'!$B$11)+(4/5*'WEIGHTED from Refinitive'!$B$14*'ISSUE SCORE from EIKON'!DS310)+(2/3*'ISSUE SCORE from EIKON'!EW310*'WEIGHTED from Refinitive'!$B$16)</f>
        <v>54.551431007699541</v>
      </c>
      <c r="N41" s="1">
        <f>('WEIGHTED from Refinitive'!$B$3*'ISSUE SCORE from EIKON'!S310)+(2/3*'WEIGHTED from Refinitive'!$B$4*'ISSUE SCORE from EIKON'!AH310)+('ISSUE SCORE from EIKON'!AW310*'WEIGHTED from Refinitive'!$B$5)+('WEIGHTED from Refinitive'!$B$8*'ISSUE SCORE from EIKON'!BL310)+('ISSUE SCORE from EIKON'!CA310*'WEIGHTED from Refinitive'!$B$9)+('WEIGHTED from Refinitive'!$B$10*'ISSUE SCORE from EIKON'!CP310)+('ISSUE SCORE from EIKON'!DE310*3/5*'WEIGHTED from Refinitive'!$B$11)+(4/5*'WEIGHTED from Refinitive'!$B$14*'ISSUE SCORE from EIKON'!DT310)+(2/3*'ISSUE SCORE from EIKON'!EX310*'WEIGHTED from Refinitive'!$B$16)</f>
        <v>60.552325581395323</v>
      </c>
      <c r="O41" s="1">
        <f>('WEIGHTED from Refinitive'!$B$3*'ISSUE SCORE from EIKON'!T310)+(2/3*'WEIGHTED from Refinitive'!$B$4*'ISSUE SCORE from EIKON'!AI310)+('ISSUE SCORE from EIKON'!AX310*'WEIGHTED from Refinitive'!$B$5)+('WEIGHTED from Refinitive'!$B$8*'ISSUE SCORE from EIKON'!BM310)+('ISSUE SCORE from EIKON'!CB310*'WEIGHTED from Refinitive'!$B$9)+('WEIGHTED from Refinitive'!$B$10*'ISSUE SCORE from EIKON'!CQ310)+('ISSUE SCORE from EIKON'!DF310*3/5*'WEIGHTED from Refinitive'!$B$11)+(4/5*'WEIGHTED from Refinitive'!$B$14*'ISSUE SCORE from EIKON'!DU310)+(2/3*'ISSUE SCORE from EIKON'!EY310*'WEIGHTED from Refinitive'!$B$16)</f>
        <v>59.540368011198517</v>
      </c>
      <c r="P41" s="1">
        <f>('WEIGHTED from Refinitive'!$B$3*'ISSUE SCORE from EIKON'!U310)+(2/3*'WEIGHTED from Refinitive'!$B$4*'ISSUE SCORE from EIKON'!AJ310)+('ISSUE SCORE from EIKON'!AY310*'WEIGHTED from Refinitive'!$B$5)+('WEIGHTED from Refinitive'!$B$8*'ISSUE SCORE from EIKON'!BN310)+('ISSUE SCORE from EIKON'!CC310*'WEIGHTED from Refinitive'!$B$9)+('WEIGHTED from Refinitive'!$B$10*'ISSUE SCORE from EIKON'!CR310)+('ISSUE SCORE from EIKON'!DG310*3/5*'WEIGHTED from Refinitive'!$B$11)+(4/5*'WEIGHTED from Refinitive'!$B$14*'ISSUE SCORE from EIKON'!DV310)+(2/3*'ISSUE SCORE from EIKON'!EZ310*'WEIGHTED from Refinitive'!$B$16)</f>
        <v>36.231607030759541</v>
      </c>
    </row>
    <row r="42" spans="1:16" ht="15">
      <c r="A42" s="1" t="s">
        <v>541</v>
      </c>
      <c r="B42" s="1">
        <f>('WEIGHTED from Refinitive'!$B$3*'ISSUE SCORE from EIKON'!G311)+(2/3*'WEIGHTED from Refinitive'!$B$4*'ISSUE SCORE from EIKON'!V311)+('ISSUE SCORE from EIKON'!AK311*'WEIGHTED from Refinitive'!$B$5)+('WEIGHTED from Refinitive'!$B$8*'ISSUE SCORE from EIKON'!AZ311)+('ISSUE SCORE from EIKON'!BO311*'WEIGHTED from Refinitive'!$B$9)+('WEIGHTED from Refinitive'!$B$10*'ISSUE SCORE from EIKON'!CD311)+('ISSUE SCORE from EIKON'!CS311*3/5*'WEIGHTED from Refinitive'!$B$11)+(4/5*'WEIGHTED from Refinitive'!$B$14*'ISSUE SCORE from EIKON'!DH311)+(2/3*'ISSUE SCORE from EIKON'!EL311*'WEIGHTED from Refinitive'!$B$16)</f>
        <v>41.487021339804805</v>
      </c>
      <c r="C42" s="1">
        <f>('WEIGHTED from Refinitive'!$B$3*'ISSUE SCORE from EIKON'!H311)+(2/3*'WEIGHTED from Refinitive'!$B$4*'ISSUE SCORE from EIKON'!W311)+('ISSUE SCORE from EIKON'!AL311*'WEIGHTED from Refinitive'!$B$5)+('WEIGHTED from Refinitive'!$B$8*'ISSUE SCORE from EIKON'!BA311)+('ISSUE SCORE from EIKON'!BP311*'WEIGHTED from Refinitive'!$B$9)+('WEIGHTED from Refinitive'!$B$10*'ISSUE SCORE from EIKON'!CE311)+('ISSUE SCORE from EIKON'!CT311*3/5*'WEIGHTED from Refinitive'!$B$11)+(4/5*'WEIGHTED from Refinitive'!$B$14*'ISSUE SCORE from EIKON'!DI311)+(2/3*'ISSUE SCORE from EIKON'!EM311*'WEIGHTED from Refinitive'!$B$16)</f>
        <v>38.148747360524226</v>
      </c>
      <c r="D42" s="1">
        <f>('WEIGHTED from Refinitive'!$B$3*'ISSUE SCORE from EIKON'!I311)+(2/3*'WEIGHTED from Refinitive'!$B$4*'ISSUE SCORE from EIKON'!X311)+('ISSUE SCORE from EIKON'!AM311*'WEIGHTED from Refinitive'!$B$5)+('WEIGHTED from Refinitive'!$B$8*'ISSUE SCORE from EIKON'!BB311)+('ISSUE SCORE from EIKON'!BQ311*'WEIGHTED from Refinitive'!$B$9)+('WEIGHTED from Refinitive'!$B$10*'ISSUE SCORE from EIKON'!CF311)+('ISSUE SCORE from EIKON'!CU311*3/5*'WEIGHTED from Refinitive'!$B$11)+(4/5*'WEIGHTED from Refinitive'!$B$14*'ISSUE SCORE from EIKON'!DJ311)+(2/3*'ISSUE SCORE from EIKON'!EN311*'WEIGHTED from Refinitive'!$B$16)</f>
        <v>32.442621942473124</v>
      </c>
      <c r="E42" s="1">
        <f>('WEIGHTED from Refinitive'!$B$3*'ISSUE SCORE from EIKON'!J311)+(2/3*'WEIGHTED from Refinitive'!$B$4*'ISSUE SCORE from EIKON'!Y311)+('ISSUE SCORE from EIKON'!AN311*'WEIGHTED from Refinitive'!$B$5)+('WEIGHTED from Refinitive'!$B$8*'ISSUE SCORE from EIKON'!BC311)+('ISSUE SCORE from EIKON'!BR311*'WEIGHTED from Refinitive'!$B$9)+('WEIGHTED from Refinitive'!$B$10*'ISSUE SCORE from EIKON'!CG311)+('ISSUE SCORE from EIKON'!CV311*3/5*'WEIGHTED from Refinitive'!$B$11)+(4/5*'WEIGHTED from Refinitive'!$B$14*'ISSUE SCORE from EIKON'!DK311)+(2/3*'ISSUE SCORE from EIKON'!EO311*'WEIGHTED from Refinitive'!$B$16)</f>
        <v>30.810315840453843</v>
      </c>
      <c r="F42" s="1">
        <f>('WEIGHTED from Refinitive'!$B$3*'ISSUE SCORE from EIKON'!K311)+(2/3*'WEIGHTED from Refinitive'!$B$4*'ISSUE SCORE from EIKON'!Z311)+('ISSUE SCORE from EIKON'!AO311*'WEIGHTED from Refinitive'!$B$5)+('WEIGHTED from Refinitive'!$B$8*'ISSUE SCORE from EIKON'!BD311)+('ISSUE SCORE from EIKON'!BS311*'WEIGHTED from Refinitive'!$B$9)+('WEIGHTED from Refinitive'!$B$10*'ISSUE SCORE from EIKON'!CH311)+('ISSUE SCORE from EIKON'!CW311*3/5*'WEIGHTED from Refinitive'!$B$11)+(4/5*'WEIGHTED from Refinitive'!$B$14*'ISSUE SCORE from EIKON'!DL311)+(2/3*'ISSUE SCORE from EIKON'!EP311*'WEIGHTED from Refinitive'!$B$16)</f>
        <v>33.465168165168137</v>
      </c>
      <c r="G42" s="1">
        <f>('WEIGHTED from Refinitive'!$B$3*'ISSUE SCORE from EIKON'!L311)+(2/3*'WEIGHTED from Refinitive'!$B$4*'ISSUE SCORE from EIKON'!AA311)+('ISSUE SCORE from EIKON'!AP311*'WEIGHTED from Refinitive'!$B$5)+('WEIGHTED from Refinitive'!$B$8*'ISSUE SCORE from EIKON'!BE311)+('ISSUE SCORE from EIKON'!BT311*'WEIGHTED from Refinitive'!$B$9)+('WEIGHTED from Refinitive'!$B$10*'ISSUE SCORE from EIKON'!CI311)+('ISSUE SCORE from EIKON'!CX311*3/5*'WEIGHTED from Refinitive'!$B$11)+(4/5*'WEIGHTED from Refinitive'!$B$14*'ISSUE SCORE from EIKON'!DM311)+(2/3*'ISSUE SCORE from EIKON'!EQ311*'WEIGHTED from Refinitive'!$B$16)</f>
        <v>30.455355210962825</v>
      </c>
      <c r="H42" s="1">
        <f>('WEIGHTED from Refinitive'!$B$3*'ISSUE SCORE from EIKON'!M311)+(2/3*'WEIGHTED from Refinitive'!$B$4*'ISSUE SCORE from EIKON'!AB311)+('ISSUE SCORE from EIKON'!AQ311*'WEIGHTED from Refinitive'!$B$5)+('WEIGHTED from Refinitive'!$B$8*'ISSUE SCORE from EIKON'!BF311)+('ISSUE SCORE from EIKON'!BU311*'WEIGHTED from Refinitive'!$B$9)+('WEIGHTED from Refinitive'!$B$10*'ISSUE SCORE from EIKON'!CJ311)+('ISSUE SCORE from EIKON'!CY311*3/5*'WEIGHTED from Refinitive'!$B$11)+(4/5*'WEIGHTED from Refinitive'!$B$14*'ISSUE SCORE from EIKON'!DN311)+(2/3*'ISSUE SCORE from EIKON'!ER311*'WEIGHTED from Refinitive'!$B$16)</f>
        <v>30.843278398772735</v>
      </c>
      <c r="I42" s="1">
        <f>('WEIGHTED from Refinitive'!$B$3*'ISSUE SCORE from EIKON'!N311)+(2/3*'WEIGHTED from Refinitive'!$B$4*'ISSUE SCORE from EIKON'!AC311)+('ISSUE SCORE from EIKON'!AR311*'WEIGHTED from Refinitive'!$B$5)+('WEIGHTED from Refinitive'!$B$8*'ISSUE SCORE from EIKON'!BG311)+('ISSUE SCORE from EIKON'!BV311*'WEIGHTED from Refinitive'!$B$9)+('WEIGHTED from Refinitive'!$B$10*'ISSUE SCORE from EIKON'!CK311)+('ISSUE SCORE from EIKON'!CZ311*3/5*'WEIGHTED from Refinitive'!$B$11)+(4/5*'WEIGHTED from Refinitive'!$B$14*'ISSUE SCORE from EIKON'!DO311)+(2/3*'ISSUE SCORE from EIKON'!ES311*'WEIGHTED from Refinitive'!$B$16)</f>
        <v>33.481409274296489</v>
      </c>
      <c r="J42" s="1">
        <f>('WEIGHTED from Refinitive'!$B$3*'ISSUE SCORE from EIKON'!O311)+(2/3*'WEIGHTED from Refinitive'!$B$4*'ISSUE SCORE from EIKON'!AD311)+('ISSUE SCORE from EIKON'!AS311*'WEIGHTED from Refinitive'!$B$5)+('WEIGHTED from Refinitive'!$B$8*'ISSUE SCORE from EIKON'!BH311)+('ISSUE SCORE from EIKON'!BW311*'WEIGHTED from Refinitive'!$B$9)+('WEIGHTED from Refinitive'!$B$10*'ISSUE SCORE from EIKON'!CL311)+('ISSUE SCORE from EIKON'!DA311*3/5*'WEIGHTED from Refinitive'!$B$11)+(4/5*'WEIGHTED from Refinitive'!$B$14*'ISSUE SCORE from EIKON'!DP311)+(2/3*'ISSUE SCORE from EIKON'!ET311*'WEIGHTED from Refinitive'!$B$16)</f>
        <v>36.100456284475165</v>
      </c>
      <c r="K42" s="1">
        <f>('WEIGHTED from Refinitive'!$B$3*'ISSUE SCORE from EIKON'!P311)+(2/3*'WEIGHTED from Refinitive'!$B$4*'ISSUE SCORE from EIKON'!AE311)+('ISSUE SCORE from EIKON'!AT311*'WEIGHTED from Refinitive'!$B$5)+('WEIGHTED from Refinitive'!$B$8*'ISSUE SCORE from EIKON'!BI311)+('ISSUE SCORE from EIKON'!BX311*'WEIGHTED from Refinitive'!$B$9)+('WEIGHTED from Refinitive'!$B$10*'ISSUE SCORE from EIKON'!CM311)+('ISSUE SCORE from EIKON'!DB311*3/5*'WEIGHTED from Refinitive'!$B$11)+(4/5*'WEIGHTED from Refinitive'!$B$14*'ISSUE SCORE from EIKON'!DQ311)+(2/3*'ISSUE SCORE from EIKON'!EU311*'WEIGHTED from Refinitive'!$B$16)</f>
        <v>22.275692650056293</v>
      </c>
      <c r="L42" s="1">
        <f>('WEIGHTED from Refinitive'!$B$3*'ISSUE SCORE from EIKON'!Q311)+(2/3*'WEIGHTED from Refinitive'!$B$4*'ISSUE SCORE from EIKON'!AF311)+('ISSUE SCORE from EIKON'!AU311*'WEIGHTED from Refinitive'!$B$5)+('WEIGHTED from Refinitive'!$B$8*'ISSUE SCORE from EIKON'!BJ311)+('ISSUE SCORE from EIKON'!BY311*'WEIGHTED from Refinitive'!$B$9)+('WEIGHTED from Refinitive'!$B$10*'ISSUE SCORE from EIKON'!CN311)+('ISSUE SCORE from EIKON'!DC311*3/5*'WEIGHTED from Refinitive'!$B$11)+(4/5*'WEIGHTED from Refinitive'!$B$14*'ISSUE SCORE from EIKON'!DR311)+(2/3*'ISSUE SCORE from EIKON'!EV311*'WEIGHTED from Refinitive'!$B$16)</f>
        <v>31.467070800005907</v>
      </c>
      <c r="M42" s="1">
        <f>('WEIGHTED from Refinitive'!$B$3*'ISSUE SCORE from EIKON'!R311)+(2/3*'WEIGHTED from Refinitive'!$B$4*'ISSUE SCORE from EIKON'!AG311)+('ISSUE SCORE from EIKON'!AV311*'WEIGHTED from Refinitive'!$B$5)+('WEIGHTED from Refinitive'!$B$8*'ISSUE SCORE from EIKON'!BK311)+('ISSUE SCORE from EIKON'!BZ311*'WEIGHTED from Refinitive'!$B$9)+('WEIGHTED from Refinitive'!$B$10*'ISSUE SCORE from EIKON'!CO311)+('ISSUE SCORE from EIKON'!DD311*3/5*'WEIGHTED from Refinitive'!$B$11)+(4/5*'WEIGHTED from Refinitive'!$B$14*'ISSUE SCORE from EIKON'!DS311)+(2/3*'ISSUE SCORE from EIKON'!EW311*'WEIGHTED from Refinitive'!$B$16)</f>
        <v>0</v>
      </c>
      <c r="N42" s="1">
        <f>('WEIGHTED from Refinitive'!$B$3*'ISSUE SCORE from EIKON'!S311)+(2/3*'WEIGHTED from Refinitive'!$B$4*'ISSUE SCORE from EIKON'!AH311)+('ISSUE SCORE from EIKON'!AW311*'WEIGHTED from Refinitive'!$B$5)+('WEIGHTED from Refinitive'!$B$8*'ISSUE SCORE from EIKON'!BL311)+('ISSUE SCORE from EIKON'!CA311*'WEIGHTED from Refinitive'!$B$9)+('WEIGHTED from Refinitive'!$B$10*'ISSUE SCORE from EIKON'!CP311)+('ISSUE SCORE from EIKON'!DE311*3/5*'WEIGHTED from Refinitive'!$B$11)+(4/5*'WEIGHTED from Refinitive'!$B$14*'ISSUE SCORE from EIKON'!DT311)+(2/3*'ISSUE SCORE from EIKON'!EX311*'WEIGHTED from Refinitive'!$B$16)</f>
        <v>0</v>
      </c>
      <c r="O42" s="1">
        <f>('WEIGHTED from Refinitive'!$B$3*'ISSUE SCORE from EIKON'!T311)+(2/3*'WEIGHTED from Refinitive'!$B$4*'ISSUE SCORE from EIKON'!AI311)+('ISSUE SCORE from EIKON'!AX311*'WEIGHTED from Refinitive'!$B$5)+('WEIGHTED from Refinitive'!$B$8*'ISSUE SCORE from EIKON'!BM311)+('ISSUE SCORE from EIKON'!CB311*'WEIGHTED from Refinitive'!$B$9)+('WEIGHTED from Refinitive'!$B$10*'ISSUE SCORE from EIKON'!CQ311)+('ISSUE SCORE from EIKON'!DF311*3/5*'WEIGHTED from Refinitive'!$B$11)+(4/5*'WEIGHTED from Refinitive'!$B$14*'ISSUE SCORE from EIKON'!DU311)+(2/3*'ISSUE SCORE from EIKON'!EY311*'WEIGHTED from Refinitive'!$B$16)</f>
        <v>0</v>
      </c>
      <c r="P42" s="1">
        <f>('WEIGHTED from Refinitive'!$B$3*'ISSUE SCORE from EIKON'!U311)+(2/3*'WEIGHTED from Refinitive'!$B$4*'ISSUE SCORE from EIKON'!AJ311)+('ISSUE SCORE from EIKON'!AY311*'WEIGHTED from Refinitive'!$B$5)+('WEIGHTED from Refinitive'!$B$8*'ISSUE SCORE from EIKON'!BN311)+('ISSUE SCORE from EIKON'!CC311*'WEIGHTED from Refinitive'!$B$9)+('WEIGHTED from Refinitive'!$B$10*'ISSUE SCORE from EIKON'!CR311)+('ISSUE SCORE from EIKON'!DG311*3/5*'WEIGHTED from Refinitive'!$B$11)+(4/5*'WEIGHTED from Refinitive'!$B$14*'ISSUE SCORE from EIKON'!DV311)+(2/3*'ISSUE SCORE from EIKON'!EZ311*'WEIGHTED from Refinitive'!$B$16)</f>
        <v>0</v>
      </c>
    </row>
    <row r="43" spans="1:16" ht="15">
      <c r="A43" s="1" t="s">
        <v>939</v>
      </c>
      <c r="B43" s="1">
        <f>('WEIGHTED from Refinitive'!$B$3*'ISSUE SCORE from EIKON'!G312)+(2/3*'WEIGHTED from Refinitive'!$B$4*'ISSUE SCORE from EIKON'!V312)+('ISSUE SCORE from EIKON'!AK312*'WEIGHTED from Refinitive'!$B$5)+('WEIGHTED from Refinitive'!$B$8*'ISSUE SCORE from EIKON'!AZ312)+('ISSUE SCORE from EIKON'!BO312*'WEIGHTED from Refinitive'!$B$9)+('WEIGHTED from Refinitive'!$B$10*'ISSUE SCORE from EIKON'!CD312)+('ISSUE SCORE from EIKON'!CS312*3/5*'WEIGHTED from Refinitive'!$B$11)+(4/5*'WEIGHTED from Refinitive'!$B$14*'ISSUE SCORE from EIKON'!DH312)+(2/3*'ISSUE SCORE from EIKON'!EL312*'WEIGHTED from Refinitive'!$B$16)</f>
        <v>64.0212463326516</v>
      </c>
      <c r="C43" s="1">
        <f>('WEIGHTED from Refinitive'!$B$3*'ISSUE SCORE from EIKON'!H312)+(2/3*'WEIGHTED from Refinitive'!$B$4*'ISSUE SCORE from EIKON'!W312)+('ISSUE SCORE from EIKON'!AL312*'WEIGHTED from Refinitive'!$B$5)+('WEIGHTED from Refinitive'!$B$8*'ISSUE SCORE from EIKON'!BA312)+('ISSUE SCORE from EIKON'!BP312*'WEIGHTED from Refinitive'!$B$9)+('WEIGHTED from Refinitive'!$B$10*'ISSUE SCORE from EIKON'!CE312)+('ISSUE SCORE from EIKON'!CT312*3/5*'WEIGHTED from Refinitive'!$B$11)+(4/5*'WEIGHTED from Refinitive'!$B$14*'ISSUE SCORE from EIKON'!DI312)+(2/3*'ISSUE SCORE from EIKON'!EM312*'WEIGHTED from Refinitive'!$B$16)</f>
        <v>61.453552588764069</v>
      </c>
      <c r="D43" s="1">
        <f>('WEIGHTED from Refinitive'!$B$3*'ISSUE SCORE from EIKON'!I312)+(2/3*'WEIGHTED from Refinitive'!$B$4*'ISSUE SCORE from EIKON'!X312)+('ISSUE SCORE from EIKON'!AM312*'WEIGHTED from Refinitive'!$B$5)+('WEIGHTED from Refinitive'!$B$8*'ISSUE SCORE from EIKON'!BB312)+('ISSUE SCORE from EIKON'!BQ312*'WEIGHTED from Refinitive'!$B$9)+('WEIGHTED from Refinitive'!$B$10*'ISSUE SCORE from EIKON'!CF312)+('ISSUE SCORE from EIKON'!CU312*3/5*'WEIGHTED from Refinitive'!$B$11)+(4/5*'WEIGHTED from Refinitive'!$B$14*'ISSUE SCORE from EIKON'!DJ312)+(2/3*'ISSUE SCORE from EIKON'!EN312*'WEIGHTED from Refinitive'!$B$16)</f>
        <v>57.847140135544507</v>
      </c>
      <c r="E43" s="1">
        <f>('WEIGHTED from Refinitive'!$B$3*'ISSUE SCORE from EIKON'!J312)+(2/3*'WEIGHTED from Refinitive'!$B$4*'ISSUE SCORE from EIKON'!Y312)+('ISSUE SCORE from EIKON'!AN312*'WEIGHTED from Refinitive'!$B$5)+('WEIGHTED from Refinitive'!$B$8*'ISSUE SCORE from EIKON'!BC312)+('ISSUE SCORE from EIKON'!BR312*'WEIGHTED from Refinitive'!$B$9)+('WEIGHTED from Refinitive'!$B$10*'ISSUE SCORE from EIKON'!CG312)+('ISSUE SCORE from EIKON'!CV312*3/5*'WEIGHTED from Refinitive'!$B$11)+(4/5*'WEIGHTED from Refinitive'!$B$14*'ISSUE SCORE from EIKON'!DK312)+(2/3*'ISSUE SCORE from EIKON'!EO312*'WEIGHTED from Refinitive'!$B$16)</f>
        <v>60.2238776031936</v>
      </c>
      <c r="F43" s="1">
        <f>('WEIGHTED from Refinitive'!$B$3*'ISSUE SCORE from EIKON'!K312)+(2/3*'WEIGHTED from Refinitive'!$B$4*'ISSUE SCORE from EIKON'!Z312)+('ISSUE SCORE from EIKON'!AO312*'WEIGHTED from Refinitive'!$B$5)+('WEIGHTED from Refinitive'!$B$8*'ISSUE SCORE from EIKON'!BD312)+('ISSUE SCORE from EIKON'!BS312*'WEIGHTED from Refinitive'!$B$9)+('WEIGHTED from Refinitive'!$B$10*'ISSUE SCORE from EIKON'!CH312)+('ISSUE SCORE from EIKON'!CW312*3/5*'WEIGHTED from Refinitive'!$B$11)+(4/5*'WEIGHTED from Refinitive'!$B$14*'ISSUE SCORE from EIKON'!DL312)+(2/3*'ISSUE SCORE from EIKON'!EP312*'WEIGHTED from Refinitive'!$B$16)</f>
        <v>57.885889110889075</v>
      </c>
      <c r="G43" s="1">
        <f>('WEIGHTED from Refinitive'!$B$3*'ISSUE SCORE from EIKON'!L312)+(2/3*'WEIGHTED from Refinitive'!$B$4*'ISSUE SCORE from EIKON'!AA312)+('ISSUE SCORE from EIKON'!AP312*'WEIGHTED from Refinitive'!$B$5)+('WEIGHTED from Refinitive'!$B$8*'ISSUE SCORE from EIKON'!BE312)+('ISSUE SCORE from EIKON'!BT312*'WEIGHTED from Refinitive'!$B$9)+('WEIGHTED from Refinitive'!$B$10*'ISSUE SCORE from EIKON'!CI312)+('ISSUE SCORE from EIKON'!CX312*3/5*'WEIGHTED from Refinitive'!$B$11)+(4/5*'WEIGHTED from Refinitive'!$B$14*'ISSUE SCORE from EIKON'!DM312)+(2/3*'ISSUE SCORE from EIKON'!EQ312*'WEIGHTED from Refinitive'!$B$16)</f>
        <v>64.21681961189239</v>
      </c>
      <c r="H43" s="1">
        <f>('WEIGHTED from Refinitive'!$B$3*'ISSUE SCORE from EIKON'!M312)+(2/3*'WEIGHTED from Refinitive'!$B$4*'ISSUE SCORE from EIKON'!AB312)+('ISSUE SCORE from EIKON'!AQ312*'WEIGHTED from Refinitive'!$B$5)+('WEIGHTED from Refinitive'!$B$8*'ISSUE SCORE from EIKON'!BF312)+('ISSUE SCORE from EIKON'!BU312*'WEIGHTED from Refinitive'!$B$9)+('WEIGHTED from Refinitive'!$B$10*'ISSUE SCORE from EIKON'!CJ312)+('ISSUE SCORE from EIKON'!CY312*3/5*'WEIGHTED from Refinitive'!$B$11)+(4/5*'WEIGHTED from Refinitive'!$B$14*'ISSUE SCORE from EIKON'!DN312)+(2/3*'ISSUE SCORE from EIKON'!ER312*'WEIGHTED from Refinitive'!$B$16)</f>
        <v>65.67028204847287</v>
      </c>
      <c r="I43" s="1">
        <f>('WEIGHTED from Refinitive'!$B$3*'ISSUE SCORE from EIKON'!N312)+(2/3*'WEIGHTED from Refinitive'!$B$4*'ISSUE SCORE from EIKON'!AC312)+('ISSUE SCORE from EIKON'!AR312*'WEIGHTED from Refinitive'!$B$5)+('WEIGHTED from Refinitive'!$B$8*'ISSUE SCORE from EIKON'!BG312)+('ISSUE SCORE from EIKON'!BV312*'WEIGHTED from Refinitive'!$B$9)+('WEIGHTED from Refinitive'!$B$10*'ISSUE SCORE from EIKON'!CK312)+('ISSUE SCORE from EIKON'!CZ312*3/5*'WEIGHTED from Refinitive'!$B$11)+(4/5*'WEIGHTED from Refinitive'!$B$14*'ISSUE SCORE from EIKON'!DO312)+(2/3*'ISSUE SCORE from EIKON'!ES312*'WEIGHTED from Refinitive'!$B$16)</f>
        <v>63.346564630161645</v>
      </c>
      <c r="J43" s="1">
        <f>('WEIGHTED from Refinitive'!$B$3*'ISSUE SCORE from EIKON'!O312)+(2/3*'WEIGHTED from Refinitive'!$B$4*'ISSUE SCORE from EIKON'!AD312)+('ISSUE SCORE from EIKON'!AS312*'WEIGHTED from Refinitive'!$B$5)+('WEIGHTED from Refinitive'!$B$8*'ISSUE SCORE from EIKON'!BH312)+('ISSUE SCORE from EIKON'!BW312*'WEIGHTED from Refinitive'!$B$9)+('WEIGHTED from Refinitive'!$B$10*'ISSUE SCORE from EIKON'!CL312)+('ISSUE SCORE from EIKON'!DA312*3/5*'WEIGHTED from Refinitive'!$B$11)+(4/5*'WEIGHTED from Refinitive'!$B$14*'ISSUE SCORE from EIKON'!DP312)+(2/3*'ISSUE SCORE from EIKON'!ET312*'WEIGHTED from Refinitive'!$B$16)</f>
        <v>53.759622881991262</v>
      </c>
      <c r="K43" s="1">
        <f>('WEIGHTED from Refinitive'!$B$3*'ISSUE SCORE from EIKON'!P312)+(2/3*'WEIGHTED from Refinitive'!$B$4*'ISSUE SCORE from EIKON'!AE312)+('ISSUE SCORE from EIKON'!AT312*'WEIGHTED from Refinitive'!$B$5)+('WEIGHTED from Refinitive'!$B$8*'ISSUE SCORE from EIKON'!BI312)+('ISSUE SCORE from EIKON'!BX312*'WEIGHTED from Refinitive'!$B$9)+('WEIGHTED from Refinitive'!$B$10*'ISSUE SCORE from EIKON'!CM312)+('ISSUE SCORE from EIKON'!DB312*3/5*'WEIGHTED from Refinitive'!$B$11)+(4/5*'WEIGHTED from Refinitive'!$B$14*'ISSUE SCORE from EIKON'!DQ312)+(2/3*'ISSUE SCORE from EIKON'!EU312*'WEIGHTED from Refinitive'!$B$16)</f>
        <v>56.675748170913678</v>
      </c>
      <c r="L43" s="1">
        <f>('WEIGHTED from Refinitive'!$B$3*'ISSUE SCORE from EIKON'!Q312)+(2/3*'WEIGHTED from Refinitive'!$B$4*'ISSUE SCORE from EIKON'!AF312)+('ISSUE SCORE from EIKON'!AU312*'WEIGHTED from Refinitive'!$B$5)+('WEIGHTED from Refinitive'!$B$8*'ISSUE SCORE from EIKON'!BJ312)+('ISSUE SCORE from EIKON'!BY312*'WEIGHTED from Refinitive'!$B$9)+('WEIGHTED from Refinitive'!$B$10*'ISSUE SCORE from EIKON'!CN312)+('ISSUE SCORE from EIKON'!DC312*3/5*'WEIGHTED from Refinitive'!$B$11)+(4/5*'WEIGHTED from Refinitive'!$B$14*'ISSUE SCORE from EIKON'!DR312)+(2/3*'ISSUE SCORE from EIKON'!EV312*'WEIGHTED from Refinitive'!$B$16)</f>
        <v>56.572065701067672</v>
      </c>
      <c r="M43" s="1">
        <f>('WEIGHTED from Refinitive'!$B$3*'ISSUE SCORE from EIKON'!R312)+(2/3*'WEIGHTED from Refinitive'!$B$4*'ISSUE SCORE from EIKON'!AG312)+('ISSUE SCORE from EIKON'!AV312*'WEIGHTED from Refinitive'!$B$5)+('WEIGHTED from Refinitive'!$B$8*'ISSUE SCORE from EIKON'!BK312)+('ISSUE SCORE from EIKON'!BZ312*'WEIGHTED from Refinitive'!$B$9)+('WEIGHTED from Refinitive'!$B$10*'ISSUE SCORE from EIKON'!CO312)+('ISSUE SCORE from EIKON'!DD312*3/5*'WEIGHTED from Refinitive'!$B$11)+(4/5*'WEIGHTED from Refinitive'!$B$14*'ISSUE SCORE from EIKON'!DS312)+(2/3*'ISSUE SCORE from EIKON'!EW312*'WEIGHTED from Refinitive'!$B$16)</f>
        <v>47.296728622726924</v>
      </c>
      <c r="N43" s="1">
        <f>('WEIGHTED from Refinitive'!$B$3*'ISSUE SCORE from EIKON'!S312)+(2/3*'WEIGHTED from Refinitive'!$B$4*'ISSUE SCORE from EIKON'!AH312)+('ISSUE SCORE from EIKON'!AW312*'WEIGHTED from Refinitive'!$B$5)+('WEIGHTED from Refinitive'!$B$8*'ISSUE SCORE from EIKON'!BL312)+('ISSUE SCORE from EIKON'!CA312*'WEIGHTED from Refinitive'!$B$9)+('WEIGHTED from Refinitive'!$B$10*'ISSUE SCORE from EIKON'!CP312)+('ISSUE SCORE from EIKON'!DE312*3/5*'WEIGHTED from Refinitive'!$B$11)+(4/5*'WEIGHTED from Refinitive'!$B$14*'ISSUE SCORE from EIKON'!DT312)+(2/3*'ISSUE SCORE from EIKON'!EX312*'WEIGHTED from Refinitive'!$B$16)</f>
        <v>62.823761755485847</v>
      </c>
      <c r="O43" s="1">
        <f>('WEIGHTED from Refinitive'!$B$3*'ISSUE SCORE from EIKON'!T312)+(2/3*'WEIGHTED from Refinitive'!$B$4*'ISSUE SCORE from EIKON'!AI312)+('ISSUE SCORE from EIKON'!AX312*'WEIGHTED from Refinitive'!$B$5)+('WEIGHTED from Refinitive'!$B$8*'ISSUE SCORE from EIKON'!BM312)+('ISSUE SCORE from EIKON'!CB312*'WEIGHTED from Refinitive'!$B$9)+('WEIGHTED from Refinitive'!$B$10*'ISSUE SCORE from EIKON'!CQ312)+('ISSUE SCORE from EIKON'!DF312*3/5*'WEIGHTED from Refinitive'!$B$11)+(4/5*'WEIGHTED from Refinitive'!$B$14*'ISSUE SCORE from EIKON'!DU312)+(2/3*'ISSUE SCORE from EIKON'!EY312*'WEIGHTED from Refinitive'!$B$16)</f>
        <v>67.811587524828184</v>
      </c>
      <c r="P43" s="1">
        <f>('WEIGHTED from Refinitive'!$B$3*'ISSUE SCORE from EIKON'!U312)+(2/3*'WEIGHTED from Refinitive'!$B$4*'ISSUE SCORE from EIKON'!AJ312)+('ISSUE SCORE from EIKON'!AY312*'WEIGHTED from Refinitive'!$B$5)+('WEIGHTED from Refinitive'!$B$8*'ISSUE SCORE from EIKON'!BN312)+('ISSUE SCORE from EIKON'!CC312*'WEIGHTED from Refinitive'!$B$9)+('WEIGHTED from Refinitive'!$B$10*'ISSUE SCORE from EIKON'!CR312)+('ISSUE SCORE from EIKON'!DG312*3/5*'WEIGHTED from Refinitive'!$B$11)+(4/5*'WEIGHTED from Refinitive'!$B$14*'ISSUE SCORE from EIKON'!DV312)+(2/3*'ISSUE SCORE from EIKON'!EZ312*'WEIGHTED from Refinitive'!$B$16)</f>
        <v>54.647263025737566</v>
      </c>
    </row>
    <row r="44" spans="1:16" ht="15">
      <c r="A44" s="1" t="s">
        <v>636</v>
      </c>
      <c r="B44" s="1">
        <f>('WEIGHTED from Refinitive'!$B$3*'ISSUE SCORE from EIKON'!G313)+(2/3*'WEIGHTED from Refinitive'!$B$4*'ISSUE SCORE from EIKON'!V313)+('ISSUE SCORE from EIKON'!AK313*'WEIGHTED from Refinitive'!$B$5)+('WEIGHTED from Refinitive'!$B$8*'ISSUE SCORE from EIKON'!AZ313)+('ISSUE SCORE from EIKON'!BO313*'WEIGHTED from Refinitive'!$B$9)+('WEIGHTED from Refinitive'!$B$10*'ISSUE SCORE from EIKON'!CD313)+('ISSUE SCORE from EIKON'!CS313*3/5*'WEIGHTED from Refinitive'!$B$11)+(4/5*'WEIGHTED from Refinitive'!$B$14*'ISSUE SCORE from EIKON'!DH313)+(2/3*'ISSUE SCORE from EIKON'!EL313*'WEIGHTED from Refinitive'!$B$16)</f>
        <v>31.748586590368358</v>
      </c>
      <c r="C44" s="1">
        <f>('WEIGHTED from Refinitive'!$B$3*'ISSUE SCORE from EIKON'!H313)+(2/3*'WEIGHTED from Refinitive'!$B$4*'ISSUE SCORE from EIKON'!W313)+('ISSUE SCORE from EIKON'!AL313*'WEIGHTED from Refinitive'!$B$5)+('WEIGHTED from Refinitive'!$B$8*'ISSUE SCORE from EIKON'!BA313)+('ISSUE SCORE from EIKON'!BP313*'WEIGHTED from Refinitive'!$B$9)+('WEIGHTED from Refinitive'!$B$10*'ISSUE SCORE from EIKON'!CE313)+('ISSUE SCORE from EIKON'!CT313*3/5*'WEIGHTED from Refinitive'!$B$11)+(4/5*'WEIGHTED from Refinitive'!$B$14*'ISSUE SCORE from EIKON'!DI313)+(2/3*'ISSUE SCORE from EIKON'!EM313*'WEIGHTED from Refinitive'!$B$16)</f>
        <v>31.93289077065144</v>
      </c>
      <c r="D44" s="1">
        <f>('WEIGHTED from Refinitive'!$B$3*'ISSUE SCORE from EIKON'!I313)+(2/3*'WEIGHTED from Refinitive'!$B$4*'ISSUE SCORE from EIKON'!X313)+('ISSUE SCORE from EIKON'!AM313*'WEIGHTED from Refinitive'!$B$5)+('WEIGHTED from Refinitive'!$B$8*'ISSUE SCORE from EIKON'!BB313)+('ISSUE SCORE from EIKON'!BQ313*'WEIGHTED from Refinitive'!$B$9)+('WEIGHTED from Refinitive'!$B$10*'ISSUE SCORE from EIKON'!CF313)+('ISSUE SCORE from EIKON'!CU313*3/5*'WEIGHTED from Refinitive'!$B$11)+(4/5*'WEIGHTED from Refinitive'!$B$14*'ISSUE SCORE from EIKON'!DJ313)+(2/3*'ISSUE SCORE from EIKON'!EN313*'WEIGHTED from Refinitive'!$B$16)</f>
        <v>30.581735700639364</v>
      </c>
      <c r="E44" s="1">
        <f>('WEIGHTED from Refinitive'!$B$3*'ISSUE SCORE from EIKON'!J313)+(2/3*'WEIGHTED from Refinitive'!$B$4*'ISSUE SCORE from EIKON'!Y313)+('ISSUE SCORE from EIKON'!AN313*'WEIGHTED from Refinitive'!$B$5)+('WEIGHTED from Refinitive'!$B$8*'ISSUE SCORE from EIKON'!BC313)+('ISSUE SCORE from EIKON'!BR313*'WEIGHTED from Refinitive'!$B$9)+('WEIGHTED from Refinitive'!$B$10*'ISSUE SCORE from EIKON'!CG313)+('ISSUE SCORE from EIKON'!CV313*3/5*'WEIGHTED from Refinitive'!$B$11)+(4/5*'WEIGHTED from Refinitive'!$B$14*'ISSUE SCORE from EIKON'!DK313)+(2/3*'ISSUE SCORE from EIKON'!EO313*'WEIGHTED from Refinitive'!$B$16)</f>
        <v>28.790616615261136</v>
      </c>
      <c r="F44" s="1">
        <f>('WEIGHTED from Refinitive'!$B$3*'ISSUE SCORE from EIKON'!K313)+(2/3*'WEIGHTED from Refinitive'!$B$4*'ISSUE SCORE from EIKON'!Z313)+('ISSUE SCORE from EIKON'!AO313*'WEIGHTED from Refinitive'!$B$5)+('WEIGHTED from Refinitive'!$B$8*'ISSUE SCORE from EIKON'!BD313)+('ISSUE SCORE from EIKON'!BS313*'WEIGHTED from Refinitive'!$B$9)+('WEIGHTED from Refinitive'!$B$10*'ISSUE SCORE from EIKON'!CH313)+('ISSUE SCORE from EIKON'!CW313*3/5*'WEIGHTED from Refinitive'!$B$11)+(4/5*'WEIGHTED from Refinitive'!$B$14*'ISSUE SCORE from EIKON'!DL313)+(2/3*'ISSUE SCORE from EIKON'!EP313*'WEIGHTED from Refinitive'!$B$16)</f>
        <v>0</v>
      </c>
      <c r="G44" s="1">
        <f>('WEIGHTED from Refinitive'!$B$3*'ISSUE SCORE from EIKON'!L313)+(2/3*'WEIGHTED from Refinitive'!$B$4*'ISSUE SCORE from EIKON'!AA313)+('ISSUE SCORE from EIKON'!AP313*'WEIGHTED from Refinitive'!$B$5)+('WEIGHTED from Refinitive'!$B$8*'ISSUE SCORE from EIKON'!BE313)+('ISSUE SCORE from EIKON'!BT313*'WEIGHTED from Refinitive'!$B$9)+('WEIGHTED from Refinitive'!$B$10*'ISSUE SCORE from EIKON'!CI313)+('ISSUE SCORE from EIKON'!CX313*3/5*'WEIGHTED from Refinitive'!$B$11)+(4/5*'WEIGHTED from Refinitive'!$B$14*'ISSUE SCORE from EIKON'!DM313)+(2/3*'ISSUE SCORE from EIKON'!EQ313*'WEIGHTED from Refinitive'!$B$16)</f>
        <v>0</v>
      </c>
      <c r="H44" s="1">
        <f>('WEIGHTED from Refinitive'!$B$3*'ISSUE SCORE from EIKON'!M313)+(2/3*'WEIGHTED from Refinitive'!$B$4*'ISSUE SCORE from EIKON'!AB313)+('ISSUE SCORE from EIKON'!AQ313*'WEIGHTED from Refinitive'!$B$5)+('WEIGHTED from Refinitive'!$B$8*'ISSUE SCORE from EIKON'!BF313)+('ISSUE SCORE from EIKON'!BU313*'WEIGHTED from Refinitive'!$B$9)+('WEIGHTED from Refinitive'!$B$10*'ISSUE SCORE from EIKON'!CJ313)+('ISSUE SCORE from EIKON'!CY313*3/5*'WEIGHTED from Refinitive'!$B$11)+(4/5*'WEIGHTED from Refinitive'!$B$14*'ISSUE SCORE from EIKON'!DN313)+(2/3*'ISSUE SCORE from EIKON'!ER313*'WEIGHTED from Refinitive'!$B$16)</f>
        <v>0</v>
      </c>
      <c r="I44" s="1">
        <f>('WEIGHTED from Refinitive'!$B$3*'ISSUE SCORE from EIKON'!N313)+(2/3*'WEIGHTED from Refinitive'!$B$4*'ISSUE SCORE from EIKON'!AC313)+('ISSUE SCORE from EIKON'!AR313*'WEIGHTED from Refinitive'!$B$5)+('WEIGHTED from Refinitive'!$B$8*'ISSUE SCORE from EIKON'!BG313)+('ISSUE SCORE from EIKON'!BV313*'WEIGHTED from Refinitive'!$B$9)+('WEIGHTED from Refinitive'!$B$10*'ISSUE SCORE from EIKON'!CK313)+('ISSUE SCORE from EIKON'!CZ313*3/5*'WEIGHTED from Refinitive'!$B$11)+(4/5*'WEIGHTED from Refinitive'!$B$14*'ISSUE SCORE from EIKON'!DO313)+(2/3*'ISSUE SCORE from EIKON'!ES313*'WEIGHTED from Refinitive'!$B$16)</f>
        <v>0</v>
      </c>
      <c r="J44" s="1">
        <f>('WEIGHTED from Refinitive'!$B$3*'ISSUE SCORE from EIKON'!O313)+(2/3*'WEIGHTED from Refinitive'!$B$4*'ISSUE SCORE from EIKON'!AD313)+('ISSUE SCORE from EIKON'!AS313*'WEIGHTED from Refinitive'!$B$5)+('WEIGHTED from Refinitive'!$B$8*'ISSUE SCORE from EIKON'!BH313)+('ISSUE SCORE from EIKON'!BW313*'WEIGHTED from Refinitive'!$B$9)+('WEIGHTED from Refinitive'!$B$10*'ISSUE SCORE from EIKON'!CL313)+('ISSUE SCORE from EIKON'!DA313*3/5*'WEIGHTED from Refinitive'!$B$11)+(4/5*'WEIGHTED from Refinitive'!$B$14*'ISSUE SCORE from EIKON'!DP313)+(2/3*'ISSUE SCORE from EIKON'!ET313*'WEIGHTED from Refinitive'!$B$16)</f>
        <v>0</v>
      </c>
      <c r="K44" s="1">
        <f>('WEIGHTED from Refinitive'!$B$3*'ISSUE SCORE from EIKON'!P313)+(2/3*'WEIGHTED from Refinitive'!$B$4*'ISSUE SCORE from EIKON'!AE313)+('ISSUE SCORE from EIKON'!AT313*'WEIGHTED from Refinitive'!$B$5)+('WEIGHTED from Refinitive'!$B$8*'ISSUE SCORE from EIKON'!BI313)+('ISSUE SCORE from EIKON'!BX313*'WEIGHTED from Refinitive'!$B$9)+('WEIGHTED from Refinitive'!$B$10*'ISSUE SCORE from EIKON'!CM313)+('ISSUE SCORE from EIKON'!DB313*3/5*'WEIGHTED from Refinitive'!$B$11)+(4/5*'WEIGHTED from Refinitive'!$B$14*'ISSUE SCORE from EIKON'!DQ313)+(2/3*'ISSUE SCORE from EIKON'!EU313*'WEIGHTED from Refinitive'!$B$16)</f>
        <v>0</v>
      </c>
      <c r="L44" s="1">
        <f>('WEIGHTED from Refinitive'!$B$3*'ISSUE SCORE from EIKON'!Q313)+(2/3*'WEIGHTED from Refinitive'!$B$4*'ISSUE SCORE from EIKON'!AF313)+('ISSUE SCORE from EIKON'!AU313*'WEIGHTED from Refinitive'!$B$5)+('WEIGHTED from Refinitive'!$B$8*'ISSUE SCORE from EIKON'!BJ313)+('ISSUE SCORE from EIKON'!BY313*'WEIGHTED from Refinitive'!$B$9)+('WEIGHTED from Refinitive'!$B$10*'ISSUE SCORE from EIKON'!CN313)+('ISSUE SCORE from EIKON'!DC313*3/5*'WEIGHTED from Refinitive'!$B$11)+(4/5*'WEIGHTED from Refinitive'!$B$14*'ISSUE SCORE from EIKON'!DR313)+(2/3*'ISSUE SCORE from EIKON'!EV313*'WEIGHTED from Refinitive'!$B$16)</f>
        <v>0</v>
      </c>
      <c r="M44" s="1">
        <f>('WEIGHTED from Refinitive'!$B$3*'ISSUE SCORE from EIKON'!R313)+(2/3*'WEIGHTED from Refinitive'!$B$4*'ISSUE SCORE from EIKON'!AG313)+('ISSUE SCORE from EIKON'!AV313*'WEIGHTED from Refinitive'!$B$5)+('WEIGHTED from Refinitive'!$B$8*'ISSUE SCORE from EIKON'!BK313)+('ISSUE SCORE from EIKON'!BZ313*'WEIGHTED from Refinitive'!$B$9)+('WEIGHTED from Refinitive'!$B$10*'ISSUE SCORE from EIKON'!CO313)+('ISSUE SCORE from EIKON'!DD313*3/5*'WEIGHTED from Refinitive'!$B$11)+(4/5*'WEIGHTED from Refinitive'!$B$14*'ISSUE SCORE from EIKON'!DS313)+(2/3*'ISSUE SCORE from EIKON'!EW313*'WEIGHTED from Refinitive'!$B$16)</f>
        <v>0</v>
      </c>
      <c r="N44" s="1">
        <f>('WEIGHTED from Refinitive'!$B$3*'ISSUE SCORE from EIKON'!S313)+(2/3*'WEIGHTED from Refinitive'!$B$4*'ISSUE SCORE from EIKON'!AH313)+('ISSUE SCORE from EIKON'!AW313*'WEIGHTED from Refinitive'!$B$5)+('WEIGHTED from Refinitive'!$B$8*'ISSUE SCORE from EIKON'!BL313)+('ISSUE SCORE from EIKON'!CA313*'WEIGHTED from Refinitive'!$B$9)+('WEIGHTED from Refinitive'!$B$10*'ISSUE SCORE from EIKON'!CP313)+('ISSUE SCORE from EIKON'!DE313*3/5*'WEIGHTED from Refinitive'!$B$11)+(4/5*'WEIGHTED from Refinitive'!$B$14*'ISSUE SCORE from EIKON'!DT313)+(2/3*'ISSUE SCORE from EIKON'!EX313*'WEIGHTED from Refinitive'!$B$16)</f>
        <v>0</v>
      </c>
      <c r="O44" s="1">
        <f>('WEIGHTED from Refinitive'!$B$3*'ISSUE SCORE from EIKON'!T313)+(2/3*'WEIGHTED from Refinitive'!$B$4*'ISSUE SCORE from EIKON'!AI313)+('ISSUE SCORE from EIKON'!AX313*'WEIGHTED from Refinitive'!$B$5)+('WEIGHTED from Refinitive'!$B$8*'ISSUE SCORE from EIKON'!BM313)+('ISSUE SCORE from EIKON'!CB313*'WEIGHTED from Refinitive'!$B$9)+('WEIGHTED from Refinitive'!$B$10*'ISSUE SCORE from EIKON'!CQ313)+('ISSUE SCORE from EIKON'!DF313*3/5*'WEIGHTED from Refinitive'!$B$11)+(4/5*'WEIGHTED from Refinitive'!$B$14*'ISSUE SCORE from EIKON'!DU313)+(2/3*'ISSUE SCORE from EIKON'!EY313*'WEIGHTED from Refinitive'!$B$16)</f>
        <v>0</v>
      </c>
      <c r="P44" s="1">
        <f>('WEIGHTED from Refinitive'!$B$3*'ISSUE SCORE from EIKON'!U313)+(2/3*'WEIGHTED from Refinitive'!$B$4*'ISSUE SCORE from EIKON'!AJ313)+('ISSUE SCORE from EIKON'!AY313*'WEIGHTED from Refinitive'!$B$5)+('WEIGHTED from Refinitive'!$B$8*'ISSUE SCORE from EIKON'!BN313)+('ISSUE SCORE from EIKON'!CC313*'WEIGHTED from Refinitive'!$B$9)+('WEIGHTED from Refinitive'!$B$10*'ISSUE SCORE from EIKON'!CR313)+('ISSUE SCORE from EIKON'!DG313*3/5*'WEIGHTED from Refinitive'!$B$11)+(4/5*'WEIGHTED from Refinitive'!$B$14*'ISSUE SCORE from EIKON'!DV313)+(2/3*'ISSUE SCORE from EIKON'!EZ313*'WEIGHTED from Refinitive'!$B$16)</f>
        <v>0</v>
      </c>
    </row>
    <row r="45" spans="1:16" ht="15">
      <c r="A45" s="1" t="s">
        <v>627</v>
      </c>
      <c r="B45" s="1">
        <f>('WEIGHTED from Refinitive'!$B$3*'ISSUE SCORE from EIKON'!G314)+(2/3*'WEIGHTED from Refinitive'!$B$4*'ISSUE SCORE from EIKON'!V314)+('ISSUE SCORE from EIKON'!AK314*'WEIGHTED from Refinitive'!$B$5)+('WEIGHTED from Refinitive'!$B$8*'ISSUE SCORE from EIKON'!AZ314)+('ISSUE SCORE from EIKON'!BO314*'WEIGHTED from Refinitive'!$B$9)+('WEIGHTED from Refinitive'!$B$10*'ISSUE SCORE from EIKON'!CD314)+('ISSUE SCORE from EIKON'!CS314*3/5*'WEIGHTED from Refinitive'!$B$11)+(4/5*'WEIGHTED from Refinitive'!$B$14*'ISSUE SCORE from EIKON'!DH314)+(2/3*'ISSUE SCORE from EIKON'!EL314*'WEIGHTED from Refinitive'!$B$16)</f>
        <v>36.625304258502446</v>
      </c>
      <c r="C45" s="1">
        <f>('WEIGHTED from Refinitive'!$B$3*'ISSUE SCORE from EIKON'!H314)+(2/3*'WEIGHTED from Refinitive'!$B$4*'ISSUE SCORE from EIKON'!W314)+('ISSUE SCORE from EIKON'!AL314*'WEIGHTED from Refinitive'!$B$5)+('WEIGHTED from Refinitive'!$B$8*'ISSUE SCORE from EIKON'!BA314)+('ISSUE SCORE from EIKON'!BP314*'WEIGHTED from Refinitive'!$B$9)+('WEIGHTED from Refinitive'!$B$10*'ISSUE SCORE from EIKON'!CE314)+('ISSUE SCORE from EIKON'!CT314*3/5*'WEIGHTED from Refinitive'!$B$11)+(4/5*'WEIGHTED from Refinitive'!$B$14*'ISSUE SCORE from EIKON'!DI314)+(2/3*'ISSUE SCORE from EIKON'!EM314*'WEIGHTED from Refinitive'!$B$16)</f>
        <v>37.363101104701379</v>
      </c>
      <c r="D45" s="1">
        <f>('WEIGHTED from Refinitive'!$B$3*'ISSUE SCORE from EIKON'!I314)+(2/3*'WEIGHTED from Refinitive'!$B$4*'ISSUE SCORE from EIKON'!X314)+('ISSUE SCORE from EIKON'!AM314*'WEIGHTED from Refinitive'!$B$5)+('WEIGHTED from Refinitive'!$B$8*'ISSUE SCORE from EIKON'!BB314)+('ISSUE SCORE from EIKON'!BQ314*'WEIGHTED from Refinitive'!$B$9)+('WEIGHTED from Refinitive'!$B$10*'ISSUE SCORE from EIKON'!CF314)+('ISSUE SCORE from EIKON'!CU314*3/5*'WEIGHTED from Refinitive'!$B$11)+(4/5*'WEIGHTED from Refinitive'!$B$14*'ISSUE SCORE from EIKON'!DJ314)+(2/3*'ISSUE SCORE from EIKON'!EN314*'WEIGHTED from Refinitive'!$B$16)</f>
        <v>40.587711961921208</v>
      </c>
      <c r="E45" s="1">
        <f>('WEIGHTED from Refinitive'!$B$3*'ISSUE SCORE from EIKON'!J314)+(2/3*'WEIGHTED from Refinitive'!$B$4*'ISSUE SCORE from EIKON'!Y314)+('ISSUE SCORE from EIKON'!AN314*'WEIGHTED from Refinitive'!$B$5)+('WEIGHTED from Refinitive'!$B$8*'ISSUE SCORE from EIKON'!BC314)+('ISSUE SCORE from EIKON'!BR314*'WEIGHTED from Refinitive'!$B$9)+('WEIGHTED from Refinitive'!$B$10*'ISSUE SCORE from EIKON'!CG314)+('ISSUE SCORE from EIKON'!CV314*3/5*'WEIGHTED from Refinitive'!$B$11)+(4/5*'WEIGHTED from Refinitive'!$B$14*'ISSUE SCORE from EIKON'!DK314)+(2/3*'ISSUE SCORE from EIKON'!EO314*'WEIGHTED from Refinitive'!$B$16)</f>
        <v>37.39657402200978</v>
      </c>
      <c r="F45" s="1">
        <f>('WEIGHTED from Refinitive'!$B$3*'ISSUE SCORE from EIKON'!K314)+(2/3*'WEIGHTED from Refinitive'!$B$4*'ISSUE SCORE from EIKON'!Z314)+('ISSUE SCORE from EIKON'!AO314*'WEIGHTED from Refinitive'!$B$5)+('WEIGHTED from Refinitive'!$B$8*'ISSUE SCORE from EIKON'!BD314)+('ISSUE SCORE from EIKON'!BS314*'WEIGHTED from Refinitive'!$B$9)+('WEIGHTED from Refinitive'!$B$10*'ISSUE SCORE from EIKON'!CH314)+('ISSUE SCORE from EIKON'!CW314*3/5*'WEIGHTED from Refinitive'!$B$11)+(4/5*'WEIGHTED from Refinitive'!$B$14*'ISSUE SCORE from EIKON'!DL314)+(2/3*'ISSUE SCORE from EIKON'!EP314*'WEIGHTED from Refinitive'!$B$16)</f>
        <v>31.825564946002878</v>
      </c>
      <c r="G45" s="1">
        <f>('WEIGHTED from Refinitive'!$B$3*'ISSUE SCORE from EIKON'!L314)+(2/3*'WEIGHTED from Refinitive'!$B$4*'ISSUE SCORE from EIKON'!AA314)+('ISSUE SCORE from EIKON'!AP314*'WEIGHTED from Refinitive'!$B$5)+('WEIGHTED from Refinitive'!$B$8*'ISSUE SCORE from EIKON'!BE314)+('ISSUE SCORE from EIKON'!BT314*'WEIGHTED from Refinitive'!$B$9)+('WEIGHTED from Refinitive'!$B$10*'ISSUE SCORE from EIKON'!CI314)+('ISSUE SCORE from EIKON'!CX314*3/5*'WEIGHTED from Refinitive'!$B$11)+(4/5*'WEIGHTED from Refinitive'!$B$14*'ISSUE SCORE from EIKON'!DM314)+(2/3*'ISSUE SCORE from EIKON'!EQ314*'WEIGHTED from Refinitive'!$B$16)</f>
        <v>29.856681345682819</v>
      </c>
      <c r="H45" s="1">
        <f>('WEIGHTED from Refinitive'!$B$3*'ISSUE SCORE from EIKON'!M314)+(2/3*'WEIGHTED from Refinitive'!$B$4*'ISSUE SCORE from EIKON'!AB314)+('ISSUE SCORE from EIKON'!AQ314*'WEIGHTED from Refinitive'!$B$5)+('WEIGHTED from Refinitive'!$B$8*'ISSUE SCORE from EIKON'!BF314)+('ISSUE SCORE from EIKON'!BU314*'WEIGHTED from Refinitive'!$B$9)+('WEIGHTED from Refinitive'!$B$10*'ISSUE SCORE from EIKON'!CJ314)+('ISSUE SCORE from EIKON'!CY314*3/5*'WEIGHTED from Refinitive'!$B$11)+(4/5*'WEIGHTED from Refinitive'!$B$14*'ISSUE SCORE from EIKON'!DN314)+(2/3*'ISSUE SCORE from EIKON'!ER314*'WEIGHTED from Refinitive'!$B$16)</f>
        <v>32.591608729822823</v>
      </c>
      <c r="I45" s="1">
        <f>('WEIGHTED from Refinitive'!$B$3*'ISSUE SCORE from EIKON'!N314)+(2/3*'WEIGHTED from Refinitive'!$B$4*'ISSUE SCORE from EIKON'!AC314)+('ISSUE SCORE from EIKON'!AR314*'WEIGHTED from Refinitive'!$B$5)+('WEIGHTED from Refinitive'!$B$8*'ISSUE SCORE from EIKON'!BG314)+('ISSUE SCORE from EIKON'!BV314*'WEIGHTED from Refinitive'!$B$9)+('WEIGHTED from Refinitive'!$B$10*'ISSUE SCORE from EIKON'!CK314)+('ISSUE SCORE from EIKON'!CZ314*3/5*'WEIGHTED from Refinitive'!$B$11)+(4/5*'WEIGHTED from Refinitive'!$B$14*'ISSUE SCORE from EIKON'!DO314)+(2/3*'ISSUE SCORE from EIKON'!ES314*'WEIGHTED from Refinitive'!$B$16)</f>
        <v>32.475122719273827</v>
      </c>
      <c r="J45" s="1">
        <f>('WEIGHTED from Refinitive'!$B$3*'ISSUE SCORE from EIKON'!O314)+(2/3*'WEIGHTED from Refinitive'!$B$4*'ISSUE SCORE from EIKON'!AD314)+('ISSUE SCORE from EIKON'!AS314*'WEIGHTED from Refinitive'!$B$5)+('WEIGHTED from Refinitive'!$B$8*'ISSUE SCORE from EIKON'!BH314)+('ISSUE SCORE from EIKON'!BW314*'WEIGHTED from Refinitive'!$B$9)+('WEIGHTED from Refinitive'!$B$10*'ISSUE SCORE from EIKON'!CL314)+('ISSUE SCORE from EIKON'!DA314*3/5*'WEIGHTED from Refinitive'!$B$11)+(4/5*'WEIGHTED from Refinitive'!$B$14*'ISSUE SCORE from EIKON'!DP314)+(2/3*'ISSUE SCORE from EIKON'!ET314*'WEIGHTED from Refinitive'!$B$16)</f>
        <v>34.734930274403915</v>
      </c>
      <c r="K45" s="1">
        <f>('WEIGHTED from Refinitive'!$B$3*'ISSUE SCORE from EIKON'!P314)+(2/3*'WEIGHTED from Refinitive'!$B$4*'ISSUE SCORE from EIKON'!AE314)+('ISSUE SCORE from EIKON'!AT314*'WEIGHTED from Refinitive'!$B$5)+('WEIGHTED from Refinitive'!$B$8*'ISSUE SCORE from EIKON'!BI314)+('ISSUE SCORE from EIKON'!BX314*'WEIGHTED from Refinitive'!$B$9)+('WEIGHTED from Refinitive'!$B$10*'ISSUE SCORE from EIKON'!CM314)+('ISSUE SCORE from EIKON'!DB314*3/5*'WEIGHTED from Refinitive'!$B$11)+(4/5*'WEIGHTED from Refinitive'!$B$14*'ISSUE SCORE from EIKON'!DQ314)+(2/3*'ISSUE SCORE from EIKON'!EU314*'WEIGHTED from Refinitive'!$B$16)</f>
        <v>37.057549897724613</v>
      </c>
      <c r="L45" s="1">
        <f>('WEIGHTED from Refinitive'!$B$3*'ISSUE SCORE from EIKON'!Q314)+(2/3*'WEIGHTED from Refinitive'!$B$4*'ISSUE SCORE from EIKON'!AF314)+('ISSUE SCORE from EIKON'!AU314*'WEIGHTED from Refinitive'!$B$5)+('WEIGHTED from Refinitive'!$B$8*'ISSUE SCORE from EIKON'!BJ314)+('ISSUE SCORE from EIKON'!BY314*'WEIGHTED from Refinitive'!$B$9)+('WEIGHTED from Refinitive'!$B$10*'ISSUE SCORE from EIKON'!CN314)+('ISSUE SCORE from EIKON'!DC314*3/5*'WEIGHTED from Refinitive'!$B$11)+(4/5*'WEIGHTED from Refinitive'!$B$14*'ISSUE SCORE from EIKON'!DR314)+(2/3*'ISSUE SCORE from EIKON'!EV314*'WEIGHTED from Refinitive'!$B$16)</f>
        <v>34.13085102687679</v>
      </c>
      <c r="M45" s="1">
        <f>('WEIGHTED from Refinitive'!$B$3*'ISSUE SCORE from EIKON'!R314)+(2/3*'WEIGHTED from Refinitive'!$B$4*'ISSUE SCORE from EIKON'!AG314)+('ISSUE SCORE from EIKON'!AV314*'WEIGHTED from Refinitive'!$B$5)+('WEIGHTED from Refinitive'!$B$8*'ISSUE SCORE from EIKON'!BK314)+('ISSUE SCORE from EIKON'!BZ314*'WEIGHTED from Refinitive'!$B$9)+('WEIGHTED from Refinitive'!$B$10*'ISSUE SCORE from EIKON'!CO314)+('ISSUE SCORE from EIKON'!DD314*3/5*'WEIGHTED from Refinitive'!$B$11)+(4/5*'WEIGHTED from Refinitive'!$B$14*'ISSUE SCORE from EIKON'!DS314)+(2/3*'ISSUE SCORE from EIKON'!EW314*'WEIGHTED from Refinitive'!$B$16)</f>
        <v>23.831922041807609</v>
      </c>
      <c r="N45" s="1">
        <f>('WEIGHTED from Refinitive'!$B$3*'ISSUE SCORE from EIKON'!S314)+(2/3*'WEIGHTED from Refinitive'!$B$4*'ISSUE SCORE from EIKON'!AH314)+('ISSUE SCORE from EIKON'!AW314*'WEIGHTED from Refinitive'!$B$5)+('WEIGHTED from Refinitive'!$B$8*'ISSUE SCORE from EIKON'!BL314)+('ISSUE SCORE from EIKON'!CA314*'WEIGHTED from Refinitive'!$B$9)+('WEIGHTED from Refinitive'!$B$10*'ISSUE SCORE from EIKON'!CP314)+('ISSUE SCORE from EIKON'!DE314*3/5*'WEIGHTED from Refinitive'!$B$11)+(4/5*'WEIGHTED from Refinitive'!$B$14*'ISSUE SCORE from EIKON'!DT314)+(2/3*'ISSUE SCORE from EIKON'!EX314*'WEIGHTED from Refinitive'!$B$16)</f>
        <v>32.45574592074589</v>
      </c>
      <c r="O45" s="1">
        <f>('WEIGHTED from Refinitive'!$B$3*'ISSUE SCORE from EIKON'!T314)+(2/3*'WEIGHTED from Refinitive'!$B$4*'ISSUE SCORE from EIKON'!AI314)+('ISSUE SCORE from EIKON'!AX314*'WEIGHTED from Refinitive'!$B$5)+('WEIGHTED from Refinitive'!$B$8*'ISSUE SCORE from EIKON'!BM314)+('ISSUE SCORE from EIKON'!CB314*'WEIGHTED from Refinitive'!$B$9)+('WEIGHTED from Refinitive'!$B$10*'ISSUE SCORE from EIKON'!CQ314)+('ISSUE SCORE from EIKON'!DF314*3/5*'WEIGHTED from Refinitive'!$B$11)+(4/5*'WEIGHTED from Refinitive'!$B$14*'ISSUE SCORE from EIKON'!DU314)+(2/3*'ISSUE SCORE from EIKON'!EY314*'WEIGHTED from Refinitive'!$B$16)</f>
        <v>34.997577403295764</v>
      </c>
      <c r="P45" s="1">
        <f>('WEIGHTED from Refinitive'!$B$3*'ISSUE SCORE from EIKON'!U314)+(2/3*'WEIGHTED from Refinitive'!$B$4*'ISSUE SCORE from EIKON'!AJ314)+('ISSUE SCORE from EIKON'!AY314*'WEIGHTED from Refinitive'!$B$5)+('WEIGHTED from Refinitive'!$B$8*'ISSUE SCORE from EIKON'!BN314)+('ISSUE SCORE from EIKON'!CC314*'WEIGHTED from Refinitive'!$B$9)+('WEIGHTED from Refinitive'!$B$10*'ISSUE SCORE from EIKON'!CR314)+('ISSUE SCORE from EIKON'!DG314*3/5*'WEIGHTED from Refinitive'!$B$11)+(4/5*'WEIGHTED from Refinitive'!$B$14*'ISSUE SCORE from EIKON'!DV314)+(2/3*'ISSUE SCORE from EIKON'!EZ314*'WEIGHTED from Refinitive'!$B$16)</f>
        <v>33.187457627118619</v>
      </c>
    </row>
    <row r="46" spans="1:16" ht="15">
      <c r="A46" s="1" t="s">
        <v>649</v>
      </c>
      <c r="B46" s="1">
        <f>('WEIGHTED from Refinitive'!$B$3*'ISSUE SCORE from EIKON'!G315)+(2/3*'WEIGHTED from Refinitive'!$B$4*'ISSUE SCORE from EIKON'!V315)+('ISSUE SCORE from EIKON'!AK315*'WEIGHTED from Refinitive'!$B$5)+('WEIGHTED from Refinitive'!$B$8*'ISSUE SCORE from EIKON'!AZ315)+('ISSUE SCORE from EIKON'!BO315*'WEIGHTED from Refinitive'!$B$9)+('WEIGHTED from Refinitive'!$B$10*'ISSUE SCORE from EIKON'!CD315)+('ISSUE SCORE from EIKON'!CS315*3/5*'WEIGHTED from Refinitive'!$B$11)+(4/5*'WEIGHTED from Refinitive'!$B$14*'ISSUE SCORE from EIKON'!DH315)+(2/3*'ISSUE SCORE from EIKON'!EL315*'WEIGHTED from Refinitive'!$B$16)</f>
        <v>59.202349042654433</v>
      </c>
      <c r="C46" s="1">
        <f>('WEIGHTED from Refinitive'!$B$3*'ISSUE SCORE from EIKON'!H315)+(2/3*'WEIGHTED from Refinitive'!$B$4*'ISSUE SCORE from EIKON'!W315)+('ISSUE SCORE from EIKON'!AL315*'WEIGHTED from Refinitive'!$B$5)+('WEIGHTED from Refinitive'!$B$8*'ISSUE SCORE from EIKON'!BA315)+('ISSUE SCORE from EIKON'!BP315*'WEIGHTED from Refinitive'!$B$9)+('WEIGHTED from Refinitive'!$B$10*'ISSUE SCORE from EIKON'!CE315)+('ISSUE SCORE from EIKON'!CT315*3/5*'WEIGHTED from Refinitive'!$B$11)+(4/5*'WEIGHTED from Refinitive'!$B$14*'ISSUE SCORE from EIKON'!DI315)+(2/3*'ISSUE SCORE from EIKON'!EM315*'WEIGHTED from Refinitive'!$B$16)</f>
        <v>58.469703150266128</v>
      </c>
      <c r="D46" s="1">
        <f>('WEIGHTED from Refinitive'!$B$3*'ISSUE SCORE from EIKON'!I315)+(2/3*'WEIGHTED from Refinitive'!$B$4*'ISSUE SCORE from EIKON'!X315)+('ISSUE SCORE from EIKON'!AM315*'WEIGHTED from Refinitive'!$B$5)+('WEIGHTED from Refinitive'!$B$8*'ISSUE SCORE from EIKON'!BB315)+('ISSUE SCORE from EIKON'!BQ315*'WEIGHTED from Refinitive'!$B$9)+('WEIGHTED from Refinitive'!$B$10*'ISSUE SCORE from EIKON'!CF315)+('ISSUE SCORE from EIKON'!CU315*3/5*'WEIGHTED from Refinitive'!$B$11)+(4/5*'WEIGHTED from Refinitive'!$B$14*'ISSUE SCORE from EIKON'!DJ315)+(2/3*'ISSUE SCORE from EIKON'!EN315*'WEIGHTED from Refinitive'!$B$16)</f>
        <v>55.027687858599059</v>
      </c>
      <c r="E46" s="1">
        <f>('WEIGHTED from Refinitive'!$B$3*'ISSUE SCORE from EIKON'!J315)+(2/3*'WEIGHTED from Refinitive'!$B$4*'ISSUE SCORE from EIKON'!Y315)+('ISSUE SCORE from EIKON'!AN315*'WEIGHTED from Refinitive'!$B$5)+('WEIGHTED from Refinitive'!$B$8*'ISSUE SCORE from EIKON'!BC315)+('ISSUE SCORE from EIKON'!BR315*'WEIGHTED from Refinitive'!$B$9)+('WEIGHTED from Refinitive'!$B$10*'ISSUE SCORE from EIKON'!CG315)+('ISSUE SCORE from EIKON'!CV315*3/5*'WEIGHTED from Refinitive'!$B$11)+(4/5*'WEIGHTED from Refinitive'!$B$14*'ISSUE SCORE from EIKON'!DK315)+(2/3*'ISSUE SCORE from EIKON'!EO315*'WEIGHTED from Refinitive'!$B$16)</f>
        <v>49.666396814649993</v>
      </c>
      <c r="F46" s="1">
        <f>('WEIGHTED from Refinitive'!$B$3*'ISSUE SCORE from EIKON'!K315)+(2/3*'WEIGHTED from Refinitive'!$B$4*'ISSUE SCORE from EIKON'!Z315)+('ISSUE SCORE from EIKON'!AO315*'WEIGHTED from Refinitive'!$B$5)+('WEIGHTED from Refinitive'!$B$8*'ISSUE SCORE from EIKON'!BD315)+('ISSUE SCORE from EIKON'!BS315*'WEIGHTED from Refinitive'!$B$9)+('WEIGHTED from Refinitive'!$B$10*'ISSUE SCORE from EIKON'!CH315)+('ISSUE SCORE from EIKON'!CW315*3/5*'WEIGHTED from Refinitive'!$B$11)+(4/5*'WEIGHTED from Refinitive'!$B$14*'ISSUE SCORE from EIKON'!DL315)+(2/3*'ISSUE SCORE from EIKON'!EP315*'WEIGHTED from Refinitive'!$B$16)</f>
        <v>43.020846809955692</v>
      </c>
      <c r="G46" s="1">
        <f>('WEIGHTED from Refinitive'!$B$3*'ISSUE SCORE from EIKON'!L315)+(2/3*'WEIGHTED from Refinitive'!$B$4*'ISSUE SCORE from EIKON'!AA315)+('ISSUE SCORE from EIKON'!AP315*'WEIGHTED from Refinitive'!$B$5)+('WEIGHTED from Refinitive'!$B$8*'ISSUE SCORE from EIKON'!BE315)+('ISSUE SCORE from EIKON'!BT315*'WEIGHTED from Refinitive'!$B$9)+('WEIGHTED from Refinitive'!$B$10*'ISSUE SCORE from EIKON'!CI315)+('ISSUE SCORE from EIKON'!CX315*3/5*'WEIGHTED from Refinitive'!$B$11)+(4/5*'WEIGHTED from Refinitive'!$B$14*'ISSUE SCORE from EIKON'!DM315)+(2/3*'ISSUE SCORE from EIKON'!EQ315*'WEIGHTED from Refinitive'!$B$16)</f>
        <v>38.53329413022557</v>
      </c>
      <c r="H46" s="1">
        <f>('WEIGHTED from Refinitive'!$B$3*'ISSUE SCORE from EIKON'!M315)+(2/3*'WEIGHTED from Refinitive'!$B$4*'ISSUE SCORE from EIKON'!AB315)+('ISSUE SCORE from EIKON'!AQ315*'WEIGHTED from Refinitive'!$B$5)+('WEIGHTED from Refinitive'!$B$8*'ISSUE SCORE from EIKON'!BF315)+('ISSUE SCORE from EIKON'!BU315*'WEIGHTED from Refinitive'!$B$9)+('WEIGHTED from Refinitive'!$B$10*'ISSUE SCORE from EIKON'!CJ315)+('ISSUE SCORE from EIKON'!CY315*3/5*'WEIGHTED from Refinitive'!$B$11)+(4/5*'WEIGHTED from Refinitive'!$B$14*'ISSUE SCORE from EIKON'!DN315)+(2/3*'ISSUE SCORE from EIKON'!ER315*'WEIGHTED from Refinitive'!$B$16)</f>
        <v>39.889806484482705</v>
      </c>
      <c r="I46" s="1">
        <f>('WEIGHTED from Refinitive'!$B$3*'ISSUE SCORE from EIKON'!N315)+(2/3*'WEIGHTED from Refinitive'!$B$4*'ISSUE SCORE from EIKON'!AC315)+('ISSUE SCORE from EIKON'!AR315*'WEIGHTED from Refinitive'!$B$5)+('WEIGHTED from Refinitive'!$B$8*'ISSUE SCORE from EIKON'!BG315)+('ISSUE SCORE from EIKON'!BV315*'WEIGHTED from Refinitive'!$B$9)+('WEIGHTED from Refinitive'!$B$10*'ISSUE SCORE from EIKON'!CK315)+('ISSUE SCORE from EIKON'!CZ315*3/5*'WEIGHTED from Refinitive'!$B$11)+(4/5*'WEIGHTED from Refinitive'!$B$14*'ISSUE SCORE from EIKON'!DO315)+(2/3*'ISSUE SCORE from EIKON'!ES315*'WEIGHTED from Refinitive'!$B$16)</f>
        <v>41.71753801070242</v>
      </c>
      <c r="J46" s="1">
        <f>('WEIGHTED from Refinitive'!$B$3*'ISSUE SCORE from EIKON'!O315)+(2/3*'WEIGHTED from Refinitive'!$B$4*'ISSUE SCORE from EIKON'!AD315)+('ISSUE SCORE from EIKON'!AS315*'WEIGHTED from Refinitive'!$B$5)+('WEIGHTED from Refinitive'!$B$8*'ISSUE SCORE from EIKON'!BH315)+('ISSUE SCORE from EIKON'!BW315*'WEIGHTED from Refinitive'!$B$9)+('WEIGHTED from Refinitive'!$B$10*'ISSUE SCORE from EIKON'!CL315)+('ISSUE SCORE from EIKON'!DA315*3/5*'WEIGHTED from Refinitive'!$B$11)+(4/5*'WEIGHTED from Refinitive'!$B$14*'ISSUE SCORE from EIKON'!DP315)+(2/3*'ISSUE SCORE from EIKON'!ET315*'WEIGHTED from Refinitive'!$B$16)</f>
        <v>35.062536098116929</v>
      </c>
      <c r="K46" s="1">
        <f>('WEIGHTED from Refinitive'!$B$3*'ISSUE SCORE from EIKON'!P315)+(2/3*'WEIGHTED from Refinitive'!$B$4*'ISSUE SCORE from EIKON'!AE315)+('ISSUE SCORE from EIKON'!AT315*'WEIGHTED from Refinitive'!$B$5)+('WEIGHTED from Refinitive'!$B$8*'ISSUE SCORE from EIKON'!BI315)+('ISSUE SCORE from EIKON'!BX315*'WEIGHTED from Refinitive'!$B$9)+('WEIGHTED from Refinitive'!$B$10*'ISSUE SCORE from EIKON'!CM315)+('ISSUE SCORE from EIKON'!DB315*3/5*'WEIGHTED from Refinitive'!$B$11)+(4/5*'WEIGHTED from Refinitive'!$B$14*'ISSUE SCORE from EIKON'!DQ315)+(2/3*'ISSUE SCORE from EIKON'!EU315*'WEIGHTED from Refinitive'!$B$16)</f>
        <v>29.732889594393637</v>
      </c>
      <c r="L46" s="1">
        <f>('WEIGHTED from Refinitive'!$B$3*'ISSUE SCORE from EIKON'!Q315)+(2/3*'WEIGHTED from Refinitive'!$B$4*'ISSUE SCORE from EIKON'!AF315)+('ISSUE SCORE from EIKON'!AU315*'WEIGHTED from Refinitive'!$B$5)+('WEIGHTED from Refinitive'!$B$8*'ISSUE SCORE from EIKON'!BJ315)+('ISSUE SCORE from EIKON'!BY315*'WEIGHTED from Refinitive'!$B$9)+('WEIGHTED from Refinitive'!$B$10*'ISSUE SCORE from EIKON'!CN315)+('ISSUE SCORE from EIKON'!DC315*3/5*'WEIGHTED from Refinitive'!$B$11)+(4/5*'WEIGHTED from Refinitive'!$B$14*'ISSUE SCORE from EIKON'!DR315)+(2/3*'ISSUE SCORE from EIKON'!EV315*'WEIGHTED from Refinitive'!$B$16)</f>
        <v>28.133742525323203</v>
      </c>
      <c r="M46" s="1">
        <f>('WEIGHTED from Refinitive'!$B$3*'ISSUE SCORE from EIKON'!R315)+(2/3*'WEIGHTED from Refinitive'!$B$4*'ISSUE SCORE from EIKON'!AG315)+('ISSUE SCORE from EIKON'!AV315*'WEIGHTED from Refinitive'!$B$5)+('WEIGHTED from Refinitive'!$B$8*'ISSUE SCORE from EIKON'!BK315)+('ISSUE SCORE from EIKON'!BZ315*'WEIGHTED from Refinitive'!$B$9)+('WEIGHTED from Refinitive'!$B$10*'ISSUE SCORE from EIKON'!CO315)+('ISSUE SCORE from EIKON'!DD315*3/5*'WEIGHTED from Refinitive'!$B$11)+(4/5*'WEIGHTED from Refinitive'!$B$14*'ISSUE SCORE from EIKON'!DS315)+(2/3*'ISSUE SCORE from EIKON'!EW315*'WEIGHTED from Refinitive'!$B$16)</f>
        <v>32.113376026917813</v>
      </c>
      <c r="N46" s="1">
        <f>('WEIGHTED from Refinitive'!$B$3*'ISSUE SCORE from EIKON'!S315)+(2/3*'WEIGHTED from Refinitive'!$B$4*'ISSUE SCORE from EIKON'!AH315)+('ISSUE SCORE from EIKON'!AW315*'WEIGHTED from Refinitive'!$B$5)+('WEIGHTED from Refinitive'!$B$8*'ISSUE SCORE from EIKON'!BL315)+('ISSUE SCORE from EIKON'!CA315*'WEIGHTED from Refinitive'!$B$9)+('WEIGHTED from Refinitive'!$B$10*'ISSUE SCORE from EIKON'!CP315)+('ISSUE SCORE from EIKON'!DE315*3/5*'WEIGHTED from Refinitive'!$B$11)+(4/5*'WEIGHTED from Refinitive'!$B$14*'ISSUE SCORE from EIKON'!DT315)+(2/3*'ISSUE SCORE from EIKON'!EX315*'WEIGHTED from Refinitive'!$B$16)</f>
        <v>31.98068181818179</v>
      </c>
      <c r="O46" s="1">
        <f>('WEIGHTED from Refinitive'!$B$3*'ISSUE SCORE from EIKON'!T315)+(2/3*'WEIGHTED from Refinitive'!$B$4*'ISSUE SCORE from EIKON'!AI315)+('ISSUE SCORE from EIKON'!AX315*'WEIGHTED from Refinitive'!$B$5)+('WEIGHTED from Refinitive'!$B$8*'ISSUE SCORE from EIKON'!BM315)+('ISSUE SCORE from EIKON'!CB315*'WEIGHTED from Refinitive'!$B$9)+('WEIGHTED from Refinitive'!$B$10*'ISSUE SCORE from EIKON'!CQ315)+('ISSUE SCORE from EIKON'!DF315*3/5*'WEIGHTED from Refinitive'!$B$11)+(4/5*'WEIGHTED from Refinitive'!$B$14*'ISSUE SCORE from EIKON'!DU315)+(2/3*'ISSUE SCORE from EIKON'!EY315*'WEIGHTED from Refinitive'!$B$16)</f>
        <v>29.666854726793996</v>
      </c>
      <c r="P46" s="1">
        <f>('WEIGHTED from Refinitive'!$B$3*'ISSUE SCORE from EIKON'!U315)+(2/3*'WEIGHTED from Refinitive'!$B$4*'ISSUE SCORE from EIKON'!AJ315)+('ISSUE SCORE from EIKON'!AY315*'WEIGHTED from Refinitive'!$B$5)+('WEIGHTED from Refinitive'!$B$8*'ISSUE SCORE from EIKON'!BN315)+('ISSUE SCORE from EIKON'!CC315*'WEIGHTED from Refinitive'!$B$9)+('WEIGHTED from Refinitive'!$B$10*'ISSUE SCORE from EIKON'!CR315)+('ISSUE SCORE from EIKON'!DG315*3/5*'WEIGHTED from Refinitive'!$B$11)+(4/5*'WEIGHTED from Refinitive'!$B$14*'ISSUE SCORE from EIKON'!DV315)+(2/3*'ISSUE SCORE from EIKON'!EZ315*'WEIGHTED from Refinitive'!$B$16)</f>
        <v>28.903110950835398</v>
      </c>
    </row>
    <row r="47" spans="1:16" ht="15">
      <c r="A47" s="1" t="s">
        <v>663</v>
      </c>
      <c r="B47" s="1">
        <f>('WEIGHTED from Refinitive'!$B$3*'ISSUE SCORE from EIKON'!G316)+(2/3*'WEIGHTED from Refinitive'!$B$4*'ISSUE SCORE from EIKON'!V316)+('ISSUE SCORE from EIKON'!AK316*'WEIGHTED from Refinitive'!$B$5)+('WEIGHTED from Refinitive'!$B$8*'ISSUE SCORE from EIKON'!AZ316)+('ISSUE SCORE from EIKON'!BO316*'WEIGHTED from Refinitive'!$B$9)+('WEIGHTED from Refinitive'!$B$10*'ISSUE SCORE from EIKON'!CD316)+('ISSUE SCORE from EIKON'!CS316*3/5*'WEIGHTED from Refinitive'!$B$11)+(4/5*'WEIGHTED from Refinitive'!$B$14*'ISSUE SCORE from EIKON'!DH316)+(2/3*'ISSUE SCORE from EIKON'!EL316*'WEIGHTED from Refinitive'!$B$16)</f>
        <v>67.165998533219252</v>
      </c>
      <c r="C47" s="1">
        <f>('WEIGHTED from Refinitive'!$B$3*'ISSUE SCORE from EIKON'!H316)+(2/3*'WEIGHTED from Refinitive'!$B$4*'ISSUE SCORE from EIKON'!W316)+('ISSUE SCORE from EIKON'!AL316*'WEIGHTED from Refinitive'!$B$5)+('WEIGHTED from Refinitive'!$B$8*'ISSUE SCORE from EIKON'!BA316)+('ISSUE SCORE from EIKON'!BP316*'WEIGHTED from Refinitive'!$B$9)+('WEIGHTED from Refinitive'!$B$10*'ISSUE SCORE from EIKON'!CE316)+('ISSUE SCORE from EIKON'!CT316*3/5*'WEIGHTED from Refinitive'!$B$11)+(4/5*'WEIGHTED from Refinitive'!$B$14*'ISSUE SCORE from EIKON'!DI316)+(2/3*'ISSUE SCORE from EIKON'!EM316*'WEIGHTED from Refinitive'!$B$16)</f>
        <v>63.844811343938886</v>
      </c>
      <c r="D47" s="1">
        <f>('WEIGHTED from Refinitive'!$B$3*'ISSUE SCORE from EIKON'!I316)+(2/3*'WEIGHTED from Refinitive'!$B$4*'ISSUE SCORE from EIKON'!X316)+('ISSUE SCORE from EIKON'!AM316*'WEIGHTED from Refinitive'!$B$5)+('WEIGHTED from Refinitive'!$B$8*'ISSUE SCORE from EIKON'!BB316)+('ISSUE SCORE from EIKON'!BQ316*'WEIGHTED from Refinitive'!$B$9)+('WEIGHTED from Refinitive'!$B$10*'ISSUE SCORE from EIKON'!CF316)+('ISSUE SCORE from EIKON'!CU316*3/5*'WEIGHTED from Refinitive'!$B$11)+(4/5*'WEIGHTED from Refinitive'!$B$14*'ISSUE SCORE from EIKON'!DJ316)+(2/3*'ISSUE SCORE from EIKON'!EN316*'WEIGHTED from Refinitive'!$B$16)</f>
        <v>60.980359221236185</v>
      </c>
      <c r="E47" s="1">
        <f>('WEIGHTED from Refinitive'!$B$3*'ISSUE SCORE from EIKON'!J316)+(2/3*'WEIGHTED from Refinitive'!$B$4*'ISSUE SCORE from EIKON'!Y316)+('ISSUE SCORE from EIKON'!AN316*'WEIGHTED from Refinitive'!$B$5)+('WEIGHTED from Refinitive'!$B$8*'ISSUE SCORE from EIKON'!BC316)+('ISSUE SCORE from EIKON'!BR316*'WEIGHTED from Refinitive'!$B$9)+('WEIGHTED from Refinitive'!$B$10*'ISSUE SCORE from EIKON'!CG316)+('ISSUE SCORE from EIKON'!CV316*3/5*'WEIGHTED from Refinitive'!$B$11)+(4/5*'WEIGHTED from Refinitive'!$B$14*'ISSUE SCORE from EIKON'!DK316)+(2/3*'ISSUE SCORE from EIKON'!EO316*'WEIGHTED from Refinitive'!$B$16)</f>
        <v>68.369988136526743</v>
      </c>
      <c r="F47" s="1">
        <f>('WEIGHTED from Refinitive'!$B$3*'ISSUE SCORE from EIKON'!K316)+(2/3*'WEIGHTED from Refinitive'!$B$4*'ISSUE SCORE from EIKON'!Z316)+('ISSUE SCORE from EIKON'!AO316*'WEIGHTED from Refinitive'!$B$5)+('WEIGHTED from Refinitive'!$B$8*'ISSUE SCORE from EIKON'!BD316)+('ISSUE SCORE from EIKON'!BS316*'WEIGHTED from Refinitive'!$B$9)+('WEIGHTED from Refinitive'!$B$10*'ISSUE SCORE from EIKON'!CH316)+('ISSUE SCORE from EIKON'!CW316*3/5*'WEIGHTED from Refinitive'!$B$11)+(4/5*'WEIGHTED from Refinitive'!$B$14*'ISSUE SCORE from EIKON'!DL316)+(2/3*'ISSUE SCORE from EIKON'!EP316*'WEIGHTED from Refinitive'!$B$16)</f>
        <v>65.227789715525518</v>
      </c>
      <c r="G47" s="1">
        <f>('WEIGHTED from Refinitive'!$B$3*'ISSUE SCORE from EIKON'!L316)+(2/3*'WEIGHTED from Refinitive'!$B$4*'ISSUE SCORE from EIKON'!AA316)+('ISSUE SCORE from EIKON'!AP316*'WEIGHTED from Refinitive'!$B$5)+('WEIGHTED from Refinitive'!$B$8*'ISSUE SCORE from EIKON'!BE316)+('ISSUE SCORE from EIKON'!BT316*'WEIGHTED from Refinitive'!$B$9)+('WEIGHTED from Refinitive'!$B$10*'ISSUE SCORE from EIKON'!CI316)+('ISSUE SCORE from EIKON'!CX316*3/5*'WEIGHTED from Refinitive'!$B$11)+(4/5*'WEIGHTED from Refinitive'!$B$14*'ISSUE SCORE from EIKON'!DM316)+(2/3*'ISSUE SCORE from EIKON'!EQ316*'WEIGHTED from Refinitive'!$B$16)</f>
        <v>64.686129203454414</v>
      </c>
      <c r="H47" s="1">
        <f>('WEIGHTED from Refinitive'!$B$3*'ISSUE SCORE from EIKON'!M316)+(2/3*'WEIGHTED from Refinitive'!$B$4*'ISSUE SCORE from EIKON'!AB316)+('ISSUE SCORE from EIKON'!AQ316*'WEIGHTED from Refinitive'!$B$5)+('WEIGHTED from Refinitive'!$B$8*'ISSUE SCORE from EIKON'!BF316)+('ISSUE SCORE from EIKON'!BU316*'WEIGHTED from Refinitive'!$B$9)+('WEIGHTED from Refinitive'!$B$10*'ISSUE SCORE from EIKON'!CJ316)+('ISSUE SCORE from EIKON'!CY316*3/5*'WEIGHTED from Refinitive'!$B$11)+(4/5*'WEIGHTED from Refinitive'!$B$14*'ISSUE SCORE from EIKON'!DN316)+(2/3*'ISSUE SCORE from EIKON'!ER316*'WEIGHTED from Refinitive'!$B$16)</f>
        <v>61.10660564715927</v>
      </c>
      <c r="I47" s="1">
        <f>('WEIGHTED from Refinitive'!$B$3*'ISSUE SCORE from EIKON'!N316)+(2/3*'WEIGHTED from Refinitive'!$B$4*'ISSUE SCORE from EIKON'!AC316)+('ISSUE SCORE from EIKON'!AR316*'WEIGHTED from Refinitive'!$B$5)+('WEIGHTED from Refinitive'!$B$8*'ISSUE SCORE from EIKON'!BG316)+('ISSUE SCORE from EIKON'!BV316*'WEIGHTED from Refinitive'!$B$9)+('WEIGHTED from Refinitive'!$B$10*'ISSUE SCORE from EIKON'!CK316)+('ISSUE SCORE from EIKON'!CZ316*3/5*'WEIGHTED from Refinitive'!$B$11)+(4/5*'WEIGHTED from Refinitive'!$B$14*'ISSUE SCORE from EIKON'!DO316)+(2/3*'ISSUE SCORE from EIKON'!ES316*'WEIGHTED from Refinitive'!$B$16)</f>
        <v>50.793416551954252</v>
      </c>
      <c r="J47" s="1">
        <f>('WEIGHTED from Refinitive'!$B$3*'ISSUE SCORE from EIKON'!O316)+(2/3*'WEIGHTED from Refinitive'!$B$4*'ISSUE SCORE from EIKON'!AD316)+('ISSUE SCORE from EIKON'!AS316*'WEIGHTED from Refinitive'!$B$5)+('WEIGHTED from Refinitive'!$B$8*'ISSUE SCORE from EIKON'!BH316)+('ISSUE SCORE from EIKON'!BW316*'WEIGHTED from Refinitive'!$B$9)+('WEIGHTED from Refinitive'!$B$10*'ISSUE SCORE from EIKON'!CL316)+('ISSUE SCORE from EIKON'!DA316*3/5*'WEIGHTED from Refinitive'!$B$11)+(4/5*'WEIGHTED from Refinitive'!$B$14*'ISSUE SCORE from EIKON'!DP316)+(2/3*'ISSUE SCORE from EIKON'!ET316*'WEIGHTED from Refinitive'!$B$16)</f>
        <v>49.916066453354219</v>
      </c>
      <c r="K47" s="1">
        <f>('WEIGHTED from Refinitive'!$B$3*'ISSUE SCORE from EIKON'!P316)+(2/3*'WEIGHTED from Refinitive'!$B$4*'ISSUE SCORE from EIKON'!AE316)+('ISSUE SCORE from EIKON'!AT316*'WEIGHTED from Refinitive'!$B$5)+('WEIGHTED from Refinitive'!$B$8*'ISSUE SCORE from EIKON'!BI316)+('ISSUE SCORE from EIKON'!BX316*'WEIGHTED from Refinitive'!$B$9)+('WEIGHTED from Refinitive'!$B$10*'ISSUE SCORE from EIKON'!CM316)+('ISSUE SCORE from EIKON'!DB316*3/5*'WEIGHTED from Refinitive'!$B$11)+(4/5*'WEIGHTED from Refinitive'!$B$14*'ISSUE SCORE from EIKON'!DQ316)+(2/3*'ISSUE SCORE from EIKON'!EU316*'WEIGHTED from Refinitive'!$B$16)</f>
        <v>42.170942246176367</v>
      </c>
      <c r="L47" s="1">
        <f>('WEIGHTED from Refinitive'!$B$3*'ISSUE SCORE from EIKON'!Q316)+(2/3*'WEIGHTED from Refinitive'!$B$4*'ISSUE SCORE from EIKON'!AF316)+('ISSUE SCORE from EIKON'!AU316*'WEIGHTED from Refinitive'!$B$5)+('WEIGHTED from Refinitive'!$B$8*'ISSUE SCORE from EIKON'!BJ316)+('ISSUE SCORE from EIKON'!BY316*'WEIGHTED from Refinitive'!$B$9)+('WEIGHTED from Refinitive'!$B$10*'ISSUE SCORE from EIKON'!CN316)+('ISSUE SCORE from EIKON'!DC316*3/5*'WEIGHTED from Refinitive'!$B$11)+(4/5*'WEIGHTED from Refinitive'!$B$14*'ISSUE SCORE from EIKON'!DR316)+(2/3*'ISSUE SCORE from EIKON'!EV316*'WEIGHTED from Refinitive'!$B$16)</f>
        <v>40.383693949016759</v>
      </c>
      <c r="M47" s="1">
        <f>('WEIGHTED from Refinitive'!$B$3*'ISSUE SCORE from EIKON'!R316)+(2/3*'WEIGHTED from Refinitive'!$B$4*'ISSUE SCORE from EIKON'!AG316)+('ISSUE SCORE from EIKON'!AV316*'WEIGHTED from Refinitive'!$B$5)+('WEIGHTED from Refinitive'!$B$8*'ISSUE SCORE from EIKON'!BK316)+('ISSUE SCORE from EIKON'!BZ316*'WEIGHTED from Refinitive'!$B$9)+('WEIGHTED from Refinitive'!$B$10*'ISSUE SCORE from EIKON'!CO316)+('ISSUE SCORE from EIKON'!DD316*3/5*'WEIGHTED from Refinitive'!$B$11)+(4/5*'WEIGHTED from Refinitive'!$B$14*'ISSUE SCORE from EIKON'!DS316)+(2/3*'ISSUE SCORE from EIKON'!EW316*'WEIGHTED from Refinitive'!$B$16)</f>
        <v>37.023958538462885</v>
      </c>
      <c r="N47" s="1">
        <f>('WEIGHTED from Refinitive'!$B$3*'ISSUE SCORE from EIKON'!S316)+(2/3*'WEIGHTED from Refinitive'!$B$4*'ISSUE SCORE from EIKON'!AH316)+('ISSUE SCORE from EIKON'!AW316*'WEIGHTED from Refinitive'!$B$5)+('WEIGHTED from Refinitive'!$B$8*'ISSUE SCORE from EIKON'!BL316)+('ISSUE SCORE from EIKON'!CA316*'WEIGHTED from Refinitive'!$B$9)+('WEIGHTED from Refinitive'!$B$10*'ISSUE SCORE from EIKON'!CP316)+('ISSUE SCORE from EIKON'!DE316*3/5*'WEIGHTED from Refinitive'!$B$11)+(4/5*'WEIGHTED from Refinitive'!$B$14*'ISSUE SCORE from EIKON'!DT316)+(2/3*'ISSUE SCORE from EIKON'!EX316*'WEIGHTED from Refinitive'!$B$16)</f>
        <v>31.851859692818561</v>
      </c>
      <c r="O47" s="1">
        <f>('WEIGHTED from Refinitive'!$B$3*'ISSUE SCORE from EIKON'!T316)+(2/3*'WEIGHTED from Refinitive'!$B$4*'ISSUE SCORE from EIKON'!AI316)+('ISSUE SCORE from EIKON'!AX316*'WEIGHTED from Refinitive'!$B$5)+('WEIGHTED from Refinitive'!$B$8*'ISSUE SCORE from EIKON'!BM316)+('ISSUE SCORE from EIKON'!CB316*'WEIGHTED from Refinitive'!$B$9)+('WEIGHTED from Refinitive'!$B$10*'ISSUE SCORE from EIKON'!CQ316)+('ISSUE SCORE from EIKON'!DF316*3/5*'WEIGHTED from Refinitive'!$B$11)+(4/5*'WEIGHTED from Refinitive'!$B$14*'ISSUE SCORE from EIKON'!DU316)+(2/3*'ISSUE SCORE from EIKON'!EY316*'WEIGHTED from Refinitive'!$B$16)</f>
        <v>37.49842573152899</v>
      </c>
      <c r="P47" s="1">
        <f>('WEIGHTED from Refinitive'!$B$3*'ISSUE SCORE from EIKON'!U316)+(2/3*'WEIGHTED from Refinitive'!$B$4*'ISSUE SCORE from EIKON'!AJ316)+('ISSUE SCORE from EIKON'!AY316*'WEIGHTED from Refinitive'!$B$5)+('WEIGHTED from Refinitive'!$B$8*'ISSUE SCORE from EIKON'!BN316)+('ISSUE SCORE from EIKON'!CC316*'WEIGHTED from Refinitive'!$B$9)+('WEIGHTED from Refinitive'!$B$10*'ISSUE SCORE from EIKON'!CR316)+('ISSUE SCORE from EIKON'!DG316*3/5*'WEIGHTED from Refinitive'!$B$11)+(4/5*'WEIGHTED from Refinitive'!$B$14*'ISSUE SCORE from EIKON'!DV316)+(2/3*'ISSUE SCORE from EIKON'!EZ316*'WEIGHTED from Refinitive'!$B$16)</f>
        <v>47.260951035781524</v>
      </c>
    </row>
    <row r="48" spans="1:16" ht="15">
      <c r="A48" s="1" t="s">
        <v>743</v>
      </c>
      <c r="B48" s="1">
        <f>('WEIGHTED from Refinitive'!$B$3*'ISSUE SCORE from EIKON'!G317)+(2/3*'WEIGHTED from Refinitive'!$B$4*'ISSUE SCORE from EIKON'!V317)+('ISSUE SCORE from EIKON'!AK317*'WEIGHTED from Refinitive'!$B$5)+('WEIGHTED from Refinitive'!$B$8*'ISSUE SCORE from EIKON'!AZ317)+('ISSUE SCORE from EIKON'!BO317*'WEIGHTED from Refinitive'!$B$9)+('WEIGHTED from Refinitive'!$B$10*'ISSUE SCORE from EIKON'!CD317)+('ISSUE SCORE from EIKON'!CS317*3/5*'WEIGHTED from Refinitive'!$B$11)+(4/5*'WEIGHTED from Refinitive'!$B$14*'ISSUE SCORE from EIKON'!DH317)+(2/3*'ISSUE SCORE from EIKON'!EL317*'WEIGHTED from Refinitive'!$B$16)</f>
        <v>58.052147185666627</v>
      </c>
      <c r="C48" s="1">
        <f>('WEIGHTED from Refinitive'!$B$3*'ISSUE SCORE from EIKON'!H317)+(2/3*'WEIGHTED from Refinitive'!$B$4*'ISSUE SCORE from EIKON'!W317)+('ISSUE SCORE from EIKON'!AL317*'WEIGHTED from Refinitive'!$B$5)+('WEIGHTED from Refinitive'!$B$8*'ISSUE SCORE from EIKON'!BA317)+('ISSUE SCORE from EIKON'!BP317*'WEIGHTED from Refinitive'!$B$9)+('WEIGHTED from Refinitive'!$B$10*'ISSUE SCORE from EIKON'!CE317)+('ISSUE SCORE from EIKON'!CT317*3/5*'WEIGHTED from Refinitive'!$B$11)+(4/5*'WEIGHTED from Refinitive'!$B$14*'ISSUE SCORE from EIKON'!DI317)+(2/3*'ISSUE SCORE from EIKON'!EM317*'WEIGHTED from Refinitive'!$B$16)</f>
        <v>59.878291134830988</v>
      </c>
      <c r="D48" s="1">
        <f>('WEIGHTED from Refinitive'!$B$3*'ISSUE SCORE from EIKON'!I317)+(2/3*'WEIGHTED from Refinitive'!$B$4*'ISSUE SCORE from EIKON'!X317)+('ISSUE SCORE from EIKON'!AM317*'WEIGHTED from Refinitive'!$B$5)+('WEIGHTED from Refinitive'!$B$8*'ISSUE SCORE from EIKON'!BB317)+('ISSUE SCORE from EIKON'!BQ317*'WEIGHTED from Refinitive'!$B$9)+('WEIGHTED from Refinitive'!$B$10*'ISSUE SCORE from EIKON'!CF317)+('ISSUE SCORE from EIKON'!CU317*3/5*'WEIGHTED from Refinitive'!$B$11)+(4/5*'WEIGHTED from Refinitive'!$B$14*'ISSUE SCORE from EIKON'!DJ317)+(2/3*'ISSUE SCORE from EIKON'!EN317*'WEIGHTED from Refinitive'!$B$16)</f>
        <v>60.517056964966038</v>
      </c>
      <c r="E48" s="1">
        <f>('WEIGHTED from Refinitive'!$B$3*'ISSUE SCORE from EIKON'!J317)+(2/3*'WEIGHTED from Refinitive'!$B$4*'ISSUE SCORE from EIKON'!Y317)+('ISSUE SCORE from EIKON'!AN317*'WEIGHTED from Refinitive'!$B$5)+('WEIGHTED from Refinitive'!$B$8*'ISSUE SCORE from EIKON'!BC317)+('ISSUE SCORE from EIKON'!BR317*'WEIGHTED from Refinitive'!$B$9)+('WEIGHTED from Refinitive'!$B$10*'ISSUE SCORE from EIKON'!CG317)+('ISSUE SCORE from EIKON'!CV317*3/5*'WEIGHTED from Refinitive'!$B$11)+(4/5*'WEIGHTED from Refinitive'!$B$14*'ISSUE SCORE from EIKON'!DK317)+(2/3*'ISSUE SCORE from EIKON'!EO317*'WEIGHTED from Refinitive'!$B$16)</f>
        <v>63.940213120213087</v>
      </c>
      <c r="F48" s="1">
        <f>('WEIGHTED from Refinitive'!$B$3*'ISSUE SCORE from EIKON'!K317)+(2/3*'WEIGHTED from Refinitive'!$B$4*'ISSUE SCORE from EIKON'!Z317)+('ISSUE SCORE from EIKON'!AO317*'WEIGHTED from Refinitive'!$B$5)+('WEIGHTED from Refinitive'!$B$8*'ISSUE SCORE from EIKON'!BD317)+('ISSUE SCORE from EIKON'!BS317*'WEIGHTED from Refinitive'!$B$9)+('WEIGHTED from Refinitive'!$B$10*'ISSUE SCORE from EIKON'!CH317)+('ISSUE SCORE from EIKON'!CW317*3/5*'WEIGHTED from Refinitive'!$B$11)+(4/5*'WEIGHTED from Refinitive'!$B$14*'ISSUE SCORE from EIKON'!DL317)+(2/3*'ISSUE SCORE from EIKON'!EP317*'WEIGHTED from Refinitive'!$B$16)</f>
        <v>63.902816452593349</v>
      </c>
      <c r="G48" s="1">
        <f>('WEIGHTED from Refinitive'!$B$3*'ISSUE SCORE from EIKON'!L317)+(2/3*'WEIGHTED from Refinitive'!$B$4*'ISSUE SCORE from EIKON'!AA317)+('ISSUE SCORE from EIKON'!AP317*'WEIGHTED from Refinitive'!$B$5)+('WEIGHTED from Refinitive'!$B$8*'ISSUE SCORE from EIKON'!BE317)+('ISSUE SCORE from EIKON'!BT317*'WEIGHTED from Refinitive'!$B$9)+('WEIGHTED from Refinitive'!$B$10*'ISSUE SCORE from EIKON'!CI317)+('ISSUE SCORE from EIKON'!CX317*3/5*'WEIGHTED from Refinitive'!$B$11)+(4/5*'WEIGHTED from Refinitive'!$B$14*'ISSUE SCORE from EIKON'!DM317)+(2/3*'ISSUE SCORE from EIKON'!EQ317*'WEIGHTED from Refinitive'!$B$16)</f>
        <v>65.368751712915369</v>
      </c>
      <c r="H48" s="1">
        <f>('WEIGHTED from Refinitive'!$B$3*'ISSUE SCORE from EIKON'!M317)+(2/3*'WEIGHTED from Refinitive'!$B$4*'ISSUE SCORE from EIKON'!AB317)+('ISSUE SCORE from EIKON'!AQ317*'WEIGHTED from Refinitive'!$B$5)+('WEIGHTED from Refinitive'!$B$8*'ISSUE SCORE from EIKON'!BF317)+('ISSUE SCORE from EIKON'!BU317*'WEIGHTED from Refinitive'!$B$9)+('WEIGHTED from Refinitive'!$B$10*'ISSUE SCORE from EIKON'!CJ317)+('ISSUE SCORE from EIKON'!CY317*3/5*'WEIGHTED from Refinitive'!$B$11)+(4/5*'WEIGHTED from Refinitive'!$B$14*'ISSUE SCORE from EIKON'!DN317)+(2/3*'ISSUE SCORE from EIKON'!ER317*'WEIGHTED from Refinitive'!$B$16)</f>
        <v>65.661953551912532</v>
      </c>
      <c r="I48" s="1">
        <f>('WEIGHTED from Refinitive'!$B$3*'ISSUE SCORE from EIKON'!N317)+(2/3*'WEIGHTED from Refinitive'!$B$4*'ISSUE SCORE from EIKON'!AC317)+('ISSUE SCORE from EIKON'!AR317*'WEIGHTED from Refinitive'!$B$5)+('WEIGHTED from Refinitive'!$B$8*'ISSUE SCORE from EIKON'!BG317)+('ISSUE SCORE from EIKON'!BV317*'WEIGHTED from Refinitive'!$B$9)+('WEIGHTED from Refinitive'!$B$10*'ISSUE SCORE from EIKON'!CK317)+('ISSUE SCORE from EIKON'!CZ317*3/5*'WEIGHTED from Refinitive'!$B$11)+(4/5*'WEIGHTED from Refinitive'!$B$14*'ISSUE SCORE from EIKON'!DO317)+(2/3*'ISSUE SCORE from EIKON'!ES317*'WEIGHTED from Refinitive'!$B$16)</f>
        <v>72.203742282720711</v>
      </c>
      <c r="J48" s="1">
        <f>('WEIGHTED from Refinitive'!$B$3*'ISSUE SCORE from EIKON'!O317)+(2/3*'WEIGHTED from Refinitive'!$B$4*'ISSUE SCORE from EIKON'!AD317)+('ISSUE SCORE from EIKON'!AS317*'WEIGHTED from Refinitive'!$B$5)+('WEIGHTED from Refinitive'!$B$8*'ISSUE SCORE from EIKON'!BH317)+('ISSUE SCORE from EIKON'!BW317*'WEIGHTED from Refinitive'!$B$9)+('WEIGHTED from Refinitive'!$B$10*'ISSUE SCORE from EIKON'!CL317)+('ISSUE SCORE from EIKON'!DA317*3/5*'WEIGHTED from Refinitive'!$B$11)+(4/5*'WEIGHTED from Refinitive'!$B$14*'ISSUE SCORE from EIKON'!DP317)+(2/3*'ISSUE SCORE from EIKON'!ET317*'WEIGHTED from Refinitive'!$B$16)</f>
        <v>71.420217614699112</v>
      </c>
      <c r="K48" s="1">
        <f>('WEIGHTED from Refinitive'!$B$3*'ISSUE SCORE from EIKON'!P317)+(2/3*'WEIGHTED from Refinitive'!$B$4*'ISSUE SCORE from EIKON'!AE317)+('ISSUE SCORE from EIKON'!AT317*'WEIGHTED from Refinitive'!$B$5)+('WEIGHTED from Refinitive'!$B$8*'ISSUE SCORE from EIKON'!BI317)+('ISSUE SCORE from EIKON'!BX317*'WEIGHTED from Refinitive'!$B$9)+('WEIGHTED from Refinitive'!$B$10*'ISSUE SCORE from EIKON'!CM317)+('ISSUE SCORE from EIKON'!DB317*3/5*'WEIGHTED from Refinitive'!$B$11)+(4/5*'WEIGHTED from Refinitive'!$B$14*'ISSUE SCORE from EIKON'!DQ317)+(2/3*'ISSUE SCORE from EIKON'!EU317*'WEIGHTED from Refinitive'!$B$16)</f>
        <v>58.360505890765133</v>
      </c>
      <c r="L48" s="1">
        <f>('WEIGHTED from Refinitive'!$B$3*'ISSUE SCORE from EIKON'!Q317)+(2/3*'WEIGHTED from Refinitive'!$B$4*'ISSUE SCORE from EIKON'!AF317)+('ISSUE SCORE from EIKON'!AU317*'WEIGHTED from Refinitive'!$B$5)+('WEIGHTED from Refinitive'!$B$8*'ISSUE SCORE from EIKON'!BJ317)+('ISSUE SCORE from EIKON'!BY317*'WEIGHTED from Refinitive'!$B$9)+('WEIGHTED from Refinitive'!$B$10*'ISSUE SCORE from EIKON'!CN317)+('ISSUE SCORE from EIKON'!DC317*3/5*'WEIGHTED from Refinitive'!$B$11)+(4/5*'WEIGHTED from Refinitive'!$B$14*'ISSUE SCORE from EIKON'!DR317)+(2/3*'ISSUE SCORE from EIKON'!EV317*'WEIGHTED from Refinitive'!$B$16)</f>
        <v>52.232214417578412</v>
      </c>
      <c r="M48" s="1">
        <f>('WEIGHTED from Refinitive'!$B$3*'ISSUE SCORE from EIKON'!R317)+(2/3*'WEIGHTED from Refinitive'!$B$4*'ISSUE SCORE from EIKON'!AG317)+('ISSUE SCORE from EIKON'!AV317*'WEIGHTED from Refinitive'!$B$5)+('WEIGHTED from Refinitive'!$B$8*'ISSUE SCORE from EIKON'!BK317)+('ISSUE SCORE from EIKON'!BZ317*'WEIGHTED from Refinitive'!$B$9)+('WEIGHTED from Refinitive'!$B$10*'ISSUE SCORE from EIKON'!CO317)+('ISSUE SCORE from EIKON'!DD317*3/5*'WEIGHTED from Refinitive'!$B$11)+(4/5*'WEIGHTED from Refinitive'!$B$14*'ISSUE SCORE from EIKON'!DS317)+(2/3*'ISSUE SCORE from EIKON'!EW317*'WEIGHTED from Refinitive'!$B$16)</f>
        <v>48.301565656565636</v>
      </c>
      <c r="N48" s="1">
        <f>('WEIGHTED from Refinitive'!$B$3*'ISSUE SCORE from EIKON'!S317)+(2/3*'WEIGHTED from Refinitive'!$B$4*'ISSUE SCORE from EIKON'!AH317)+('ISSUE SCORE from EIKON'!AW317*'WEIGHTED from Refinitive'!$B$5)+('WEIGHTED from Refinitive'!$B$8*'ISSUE SCORE from EIKON'!BL317)+('ISSUE SCORE from EIKON'!CA317*'WEIGHTED from Refinitive'!$B$9)+('WEIGHTED from Refinitive'!$B$10*'ISSUE SCORE from EIKON'!CP317)+('ISSUE SCORE from EIKON'!DE317*3/5*'WEIGHTED from Refinitive'!$B$11)+(4/5*'WEIGHTED from Refinitive'!$B$14*'ISSUE SCORE from EIKON'!DT317)+(2/3*'ISSUE SCORE from EIKON'!EX317*'WEIGHTED from Refinitive'!$B$16)</f>
        <v>55.909415052767812</v>
      </c>
      <c r="O48" s="1">
        <f>('WEIGHTED from Refinitive'!$B$3*'ISSUE SCORE from EIKON'!T317)+(2/3*'WEIGHTED from Refinitive'!$B$4*'ISSUE SCORE from EIKON'!AI317)+('ISSUE SCORE from EIKON'!AX317*'WEIGHTED from Refinitive'!$B$5)+('WEIGHTED from Refinitive'!$B$8*'ISSUE SCORE from EIKON'!BM317)+('ISSUE SCORE from EIKON'!CB317*'WEIGHTED from Refinitive'!$B$9)+('WEIGHTED from Refinitive'!$B$10*'ISSUE SCORE from EIKON'!CQ317)+('ISSUE SCORE from EIKON'!DF317*3/5*'WEIGHTED from Refinitive'!$B$11)+(4/5*'WEIGHTED from Refinitive'!$B$14*'ISSUE SCORE from EIKON'!DU317)+(2/3*'ISSUE SCORE from EIKON'!EY317*'WEIGHTED from Refinitive'!$B$16)</f>
        <v>39.174206685499037</v>
      </c>
      <c r="P48" s="1">
        <f>('WEIGHTED from Refinitive'!$B$3*'ISSUE SCORE from EIKON'!U317)+(2/3*'WEIGHTED from Refinitive'!$B$4*'ISSUE SCORE from EIKON'!AJ317)+('ISSUE SCORE from EIKON'!AY317*'WEIGHTED from Refinitive'!$B$5)+('WEIGHTED from Refinitive'!$B$8*'ISSUE SCORE from EIKON'!BN317)+('ISSUE SCORE from EIKON'!CC317*'WEIGHTED from Refinitive'!$B$9)+('WEIGHTED from Refinitive'!$B$10*'ISSUE SCORE from EIKON'!CR317)+('ISSUE SCORE from EIKON'!DG317*3/5*'WEIGHTED from Refinitive'!$B$11)+(4/5*'WEIGHTED from Refinitive'!$B$14*'ISSUE SCORE from EIKON'!DV317)+(2/3*'ISSUE SCORE from EIKON'!EZ317*'WEIGHTED from Refinitive'!$B$16)</f>
        <v>38.243742464432088</v>
      </c>
    </row>
    <row r="49" spans="1:16" ht="15">
      <c r="A49" s="1" t="s">
        <v>895</v>
      </c>
      <c r="B49" s="1">
        <f>('WEIGHTED from Refinitive'!$B$3*'ISSUE SCORE from EIKON'!G318)+(2/3*'WEIGHTED from Refinitive'!$B$4*'ISSUE SCORE from EIKON'!V318)+('ISSUE SCORE from EIKON'!AK318*'WEIGHTED from Refinitive'!$B$5)+('WEIGHTED from Refinitive'!$B$8*'ISSUE SCORE from EIKON'!AZ318)+('ISSUE SCORE from EIKON'!BO318*'WEIGHTED from Refinitive'!$B$9)+('WEIGHTED from Refinitive'!$B$10*'ISSUE SCORE from EIKON'!CD318)+('ISSUE SCORE from EIKON'!CS318*3/5*'WEIGHTED from Refinitive'!$B$11)+(4/5*'WEIGHTED from Refinitive'!$B$14*'ISSUE SCORE from EIKON'!DH318)+(2/3*'ISSUE SCORE from EIKON'!EL318*'WEIGHTED from Refinitive'!$B$16)</f>
        <v>69.998222795381935</v>
      </c>
      <c r="C49" s="1">
        <f>('WEIGHTED from Refinitive'!$B$3*'ISSUE SCORE from EIKON'!H318)+(2/3*'WEIGHTED from Refinitive'!$B$4*'ISSUE SCORE from EIKON'!W318)+('ISSUE SCORE from EIKON'!AL318*'WEIGHTED from Refinitive'!$B$5)+('WEIGHTED from Refinitive'!$B$8*'ISSUE SCORE from EIKON'!BA318)+('ISSUE SCORE from EIKON'!BP318*'WEIGHTED from Refinitive'!$B$9)+('WEIGHTED from Refinitive'!$B$10*'ISSUE SCORE from EIKON'!CE318)+('ISSUE SCORE from EIKON'!CT318*3/5*'WEIGHTED from Refinitive'!$B$11)+(4/5*'WEIGHTED from Refinitive'!$B$14*'ISSUE SCORE from EIKON'!DI318)+(2/3*'ISSUE SCORE from EIKON'!EM318*'WEIGHTED from Refinitive'!$B$16)</f>
        <v>69.090168367017483</v>
      </c>
      <c r="D49" s="1">
        <f>('WEIGHTED from Refinitive'!$B$3*'ISSUE SCORE from EIKON'!I318)+(2/3*'WEIGHTED from Refinitive'!$B$4*'ISSUE SCORE from EIKON'!X318)+('ISSUE SCORE from EIKON'!AM318*'WEIGHTED from Refinitive'!$B$5)+('WEIGHTED from Refinitive'!$B$8*'ISSUE SCORE from EIKON'!BB318)+('ISSUE SCORE from EIKON'!BQ318*'WEIGHTED from Refinitive'!$B$9)+('WEIGHTED from Refinitive'!$B$10*'ISSUE SCORE from EIKON'!CF318)+('ISSUE SCORE from EIKON'!CU318*3/5*'WEIGHTED from Refinitive'!$B$11)+(4/5*'WEIGHTED from Refinitive'!$B$14*'ISSUE SCORE from EIKON'!DJ318)+(2/3*'ISSUE SCORE from EIKON'!EN318*'WEIGHTED from Refinitive'!$B$16)</f>
        <v>70.888784003248048</v>
      </c>
      <c r="E49" s="1">
        <f>('WEIGHTED from Refinitive'!$B$3*'ISSUE SCORE from EIKON'!J318)+(2/3*'WEIGHTED from Refinitive'!$B$4*'ISSUE SCORE from EIKON'!Y318)+('ISSUE SCORE from EIKON'!AN318*'WEIGHTED from Refinitive'!$B$5)+('WEIGHTED from Refinitive'!$B$8*'ISSUE SCORE from EIKON'!BC318)+('ISSUE SCORE from EIKON'!BR318*'WEIGHTED from Refinitive'!$B$9)+('WEIGHTED from Refinitive'!$B$10*'ISSUE SCORE from EIKON'!CG318)+('ISSUE SCORE from EIKON'!CV318*3/5*'WEIGHTED from Refinitive'!$B$11)+(4/5*'WEIGHTED from Refinitive'!$B$14*'ISSUE SCORE from EIKON'!DK318)+(2/3*'ISSUE SCORE from EIKON'!EO318*'WEIGHTED from Refinitive'!$B$16)</f>
        <v>62.616782636794476</v>
      </c>
      <c r="F49" s="1">
        <f>('WEIGHTED from Refinitive'!$B$3*'ISSUE SCORE from EIKON'!K318)+(2/3*'WEIGHTED from Refinitive'!$B$4*'ISSUE SCORE from EIKON'!Z318)+('ISSUE SCORE from EIKON'!AO318*'WEIGHTED from Refinitive'!$B$5)+('WEIGHTED from Refinitive'!$B$8*'ISSUE SCORE from EIKON'!BD318)+('ISSUE SCORE from EIKON'!BS318*'WEIGHTED from Refinitive'!$B$9)+('WEIGHTED from Refinitive'!$B$10*'ISSUE SCORE from EIKON'!CH318)+('ISSUE SCORE from EIKON'!CW318*3/5*'WEIGHTED from Refinitive'!$B$11)+(4/5*'WEIGHTED from Refinitive'!$B$14*'ISSUE SCORE from EIKON'!DL318)+(2/3*'ISSUE SCORE from EIKON'!EP318*'WEIGHTED from Refinitive'!$B$16)</f>
        <v>63.444035131535102</v>
      </c>
      <c r="G49" s="1">
        <f>('WEIGHTED from Refinitive'!$B$3*'ISSUE SCORE from EIKON'!L318)+(2/3*'WEIGHTED from Refinitive'!$B$4*'ISSUE SCORE from EIKON'!AA318)+('ISSUE SCORE from EIKON'!AP318*'WEIGHTED from Refinitive'!$B$5)+('WEIGHTED from Refinitive'!$B$8*'ISSUE SCORE from EIKON'!BE318)+('ISSUE SCORE from EIKON'!BT318*'WEIGHTED from Refinitive'!$B$9)+('WEIGHTED from Refinitive'!$B$10*'ISSUE SCORE from EIKON'!CI318)+('ISSUE SCORE from EIKON'!CX318*3/5*'WEIGHTED from Refinitive'!$B$11)+(4/5*'WEIGHTED from Refinitive'!$B$14*'ISSUE SCORE from EIKON'!DM318)+(2/3*'ISSUE SCORE from EIKON'!EQ318*'WEIGHTED from Refinitive'!$B$16)</f>
        <v>66.324979449828845</v>
      </c>
      <c r="H49" s="1">
        <f>('WEIGHTED from Refinitive'!$B$3*'ISSUE SCORE from EIKON'!M318)+(2/3*'WEIGHTED from Refinitive'!$B$4*'ISSUE SCORE from EIKON'!AB318)+('ISSUE SCORE from EIKON'!AQ318*'WEIGHTED from Refinitive'!$B$5)+('WEIGHTED from Refinitive'!$B$8*'ISSUE SCORE from EIKON'!BF318)+('ISSUE SCORE from EIKON'!BU318*'WEIGHTED from Refinitive'!$B$9)+('WEIGHTED from Refinitive'!$B$10*'ISSUE SCORE from EIKON'!CJ318)+('ISSUE SCORE from EIKON'!CY318*3/5*'WEIGHTED from Refinitive'!$B$11)+(4/5*'WEIGHTED from Refinitive'!$B$14*'ISSUE SCORE from EIKON'!DN318)+(2/3*'ISSUE SCORE from EIKON'!ER318*'WEIGHTED from Refinitive'!$B$16)</f>
        <v>66.504538883179166</v>
      </c>
      <c r="I49" s="1">
        <f>('WEIGHTED from Refinitive'!$B$3*'ISSUE SCORE from EIKON'!N318)+(2/3*'WEIGHTED from Refinitive'!$B$4*'ISSUE SCORE from EIKON'!AC318)+('ISSUE SCORE from EIKON'!AR318*'WEIGHTED from Refinitive'!$B$5)+('WEIGHTED from Refinitive'!$B$8*'ISSUE SCORE from EIKON'!BG318)+('ISSUE SCORE from EIKON'!BV318*'WEIGHTED from Refinitive'!$B$9)+('WEIGHTED from Refinitive'!$B$10*'ISSUE SCORE from EIKON'!CK318)+('ISSUE SCORE from EIKON'!CZ318*3/5*'WEIGHTED from Refinitive'!$B$11)+(4/5*'WEIGHTED from Refinitive'!$B$14*'ISSUE SCORE from EIKON'!DO318)+(2/3*'ISSUE SCORE from EIKON'!ES318*'WEIGHTED from Refinitive'!$B$16)</f>
        <v>75.013370901639306</v>
      </c>
      <c r="J49" s="1">
        <f>('WEIGHTED from Refinitive'!$B$3*'ISSUE SCORE from EIKON'!O318)+(2/3*'WEIGHTED from Refinitive'!$B$4*'ISSUE SCORE from EIKON'!AD318)+('ISSUE SCORE from EIKON'!AS318*'WEIGHTED from Refinitive'!$B$5)+('WEIGHTED from Refinitive'!$B$8*'ISSUE SCORE from EIKON'!BH318)+('ISSUE SCORE from EIKON'!BW318*'WEIGHTED from Refinitive'!$B$9)+('WEIGHTED from Refinitive'!$B$10*'ISSUE SCORE from EIKON'!CL318)+('ISSUE SCORE from EIKON'!DA318*3/5*'WEIGHTED from Refinitive'!$B$11)+(4/5*'WEIGHTED from Refinitive'!$B$14*'ISSUE SCORE from EIKON'!DP318)+(2/3*'ISSUE SCORE from EIKON'!ET318*'WEIGHTED from Refinitive'!$B$16)</f>
        <v>72.501623181886302</v>
      </c>
      <c r="K49" s="1">
        <f>('WEIGHTED from Refinitive'!$B$3*'ISSUE SCORE from EIKON'!P318)+(2/3*'WEIGHTED from Refinitive'!$B$4*'ISSUE SCORE from EIKON'!AE318)+('ISSUE SCORE from EIKON'!AT318*'WEIGHTED from Refinitive'!$B$5)+('WEIGHTED from Refinitive'!$B$8*'ISSUE SCORE from EIKON'!BI318)+('ISSUE SCORE from EIKON'!BX318*'WEIGHTED from Refinitive'!$B$9)+('WEIGHTED from Refinitive'!$B$10*'ISSUE SCORE from EIKON'!CM318)+('ISSUE SCORE from EIKON'!DB318*3/5*'WEIGHTED from Refinitive'!$B$11)+(4/5*'WEIGHTED from Refinitive'!$B$14*'ISSUE SCORE from EIKON'!DQ318)+(2/3*'ISSUE SCORE from EIKON'!EU318*'WEIGHTED from Refinitive'!$B$16)</f>
        <v>71.061259638730974</v>
      </c>
      <c r="L49" s="1">
        <f>('WEIGHTED from Refinitive'!$B$3*'ISSUE SCORE from EIKON'!Q318)+(2/3*'WEIGHTED from Refinitive'!$B$4*'ISSUE SCORE from EIKON'!AF318)+('ISSUE SCORE from EIKON'!AU318*'WEIGHTED from Refinitive'!$B$5)+('WEIGHTED from Refinitive'!$B$8*'ISSUE SCORE from EIKON'!BJ318)+('ISSUE SCORE from EIKON'!BY318*'WEIGHTED from Refinitive'!$B$9)+('WEIGHTED from Refinitive'!$B$10*'ISSUE SCORE from EIKON'!CN318)+('ISSUE SCORE from EIKON'!DC318*3/5*'WEIGHTED from Refinitive'!$B$11)+(4/5*'WEIGHTED from Refinitive'!$B$14*'ISSUE SCORE from EIKON'!DR318)+(2/3*'ISSUE SCORE from EIKON'!EV318*'WEIGHTED from Refinitive'!$B$16)</f>
        <v>70.062722526160357</v>
      </c>
      <c r="M49" s="1">
        <f>('WEIGHTED from Refinitive'!$B$3*'ISSUE SCORE from EIKON'!R318)+(2/3*'WEIGHTED from Refinitive'!$B$4*'ISSUE SCORE from EIKON'!AG318)+('ISSUE SCORE from EIKON'!AV318*'WEIGHTED from Refinitive'!$B$5)+('WEIGHTED from Refinitive'!$B$8*'ISSUE SCORE from EIKON'!BK318)+('ISSUE SCORE from EIKON'!BZ318*'WEIGHTED from Refinitive'!$B$9)+('WEIGHTED from Refinitive'!$B$10*'ISSUE SCORE from EIKON'!CO318)+('ISSUE SCORE from EIKON'!DD318*3/5*'WEIGHTED from Refinitive'!$B$11)+(4/5*'WEIGHTED from Refinitive'!$B$14*'ISSUE SCORE from EIKON'!DS318)+(2/3*'ISSUE SCORE from EIKON'!EW318*'WEIGHTED from Refinitive'!$B$16)</f>
        <v>69.369115978846096</v>
      </c>
      <c r="N49" s="1">
        <f>('WEIGHTED from Refinitive'!$B$3*'ISSUE SCORE from EIKON'!S318)+(2/3*'WEIGHTED from Refinitive'!$B$4*'ISSUE SCORE from EIKON'!AH318)+('ISSUE SCORE from EIKON'!AW318*'WEIGHTED from Refinitive'!$B$5)+('WEIGHTED from Refinitive'!$B$8*'ISSUE SCORE from EIKON'!BL318)+('ISSUE SCORE from EIKON'!CA318*'WEIGHTED from Refinitive'!$B$9)+('WEIGHTED from Refinitive'!$B$10*'ISSUE SCORE from EIKON'!CP318)+('ISSUE SCORE from EIKON'!DE318*3/5*'WEIGHTED from Refinitive'!$B$11)+(4/5*'WEIGHTED from Refinitive'!$B$14*'ISSUE SCORE from EIKON'!DT318)+(2/3*'ISSUE SCORE from EIKON'!EX318*'WEIGHTED from Refinitive'!$B$16)</f>
        <v>75.135694879832783</v>
      </c>
      <c r="O49" s="1">
        <f>('WEIGHTED from Refinitive'!$B$3*'ISSUE SCORE from EIKON'!T318)+(2/3*'WEIGHTED from Refinitive'!$B$4*'ISSUE SCORE from EIKON'!AI318)+('ISSUE SCORE from EIKON'!AX318*'WEIGHTED from Refinitive'!$B$5)+('WEIGHTED from Refinitive'!$B$8*'ISSUE SCORE from EIKON'!BM318)+('ISSUE SCORE from EIKON'!CB318*'WEIGHTED from Refinitive'!$B$9)+('WEIGHTED from Refinitive'!$B$10*'ISSUE SCORE from EIKON'!CQ318)+('ISSUE SCORE from EIKON'!DF318*3/5*'WEIGHTED from Refinitive'!$B$11)+(4/5*'WEIGHTED from Refinitive'!$B$14*'ISSUE SCORE from EIKON'!DU318)+(2/3*'ISSUE SCORE from EIKON'!EY318*'WEIGHTED from Refinitive'!$B$16)</f>
        <v>74.770674362309379</v>
      </c>
      <c r="P49" s="1">
        <f>('WEIGHTED from Refinitive'!$B$3*'ISSUE SCORE from EIKON'!U318)+(2/3*'WEIGHTED from Refinitive'!$B$4*'ISSUE SCORE from EIKON'!AJ318)+('ISSUE SCORE from EIKON'!AY318*'WEIGHTED from Refinitive'!$B$5)+('WEIGHTED from Refinitive'!$B$8*'ISSUE SCORE from EIKON'!BN318)+('ISSUE SCORE from EIKON'!CC318*'WEIGHTED from Refinitive'!$B$9)+('WEIGHTED from Refinitive'!$B$10*'ISSUE SCORE from EIKON'!CR318)+('ISSUE SCORE from EIKON'!DG318*3/5*'WEIGHTED from Refinitive'!$B$11)+(4/5*'WEIGHTED from Refinitive'!$B$14*'ISSUE SCORE from EIKON'!DV318)+(2/3*'ISSUE SCORE from EIKON'!EZ318*'WEIGHTED from Refinitive'!$B$16)</f>
        <v>64.064701547531286</v>
      </c>
    </row>
    <row r="50" spans="1:16" ht="15">
      <c r="A50" s="1" t="s">
        <v>812</v>
      </c>
      <c r="B50" s="1">
        <f>('WEIGHTED from Refinitive'!$B$3*'ISSUE SCORE from EIKON'!G319)+(2/3*'WEIGHTED from Refinitive'!$B$4*'ISSUE SCORE from EIKON'!V319)+('ISSUE SCORE from EIKON'!AK319*'WEIGHTED from Refinitive'!$B$5)+('WEIGHTED from Refinitive'!$B$8*'ISSUE SCORE from EIKON'!AZ319)+('ISSUE SCORE from EIKON'!BO319*'WEIGHTED from Refinitive'!$B$9)+('WEIGHTED from Refinitive'!$B$10*'ISSUE SCORE from EIKON'!CD319)+('ISSUE SCORE from EIKON'!CS319*3/5*'WEIGHTED from Refinitive'!$B$11)+(4/5*'WEIGHTED from Refinitive'!$B$14*'ISSUE SCORE from EIKON'!DH319)+(2/3*'ISSUE SCORE from EIKON'!EL319*'WEIGHTED from Refinitive'!$B$16)</f>
        <v>61.332066560734432</v>
      </c>
      <c r="C50" s="1">
        <f>('WEIGHTED from Refinitive'!$B$3*'ISSUE SCORE from EIKON'!H319)+(2/3*'WEIGHTED from Refinitive'!$B$4*'ISSUE SCORE from EIKON'!W319)+('ISSUE SCORE from EIKON'!AL319*'WEIGHTED from Refinitive'!$B$5)+('WEIGHTED from Refinitive'!$B$8*'ISSUE SCORE from EIKON'!BA319)+('ISSUE SCORE from EIKON'!BP319*'WEIGHTED from Refinitive'!$B$9)+('WEIGHTED from Refinitive'!$B$10*'ISSUE SCORE from EIKON'!CE319)+('ISSUE SCORE from EIKON'!CT319*3/5*'WEIGHTED from Refinitive'!$B$11)+(4/5*'WEIGHTED from Refinitive'!$B$14*'ISSUE SCORE from EIKON'!DI319)+(2/3*'ISSUE SCORE from EIKON'!EM319*'WEIGHTED from Refinitive'!$B$16)</f>
        <v>65.545738482916022</v>
      </c>
      <c r="D50" s="1">
        <f>('WEIGHTED from Refinitive'!$B$3*'ISSUE SCORE from EIKON'!I319)+(2/3*'WEIGHTED from Refinitive'!$B$4*'ISSUE SCORE from EIKON'!X319)+('ISSUE SCORE from EIKON'!AM319*'WEIGHTED from Refinitive'!$B$5)+('WEIGHTED from Refinitive'!$B$8*'ISSUE SCORE from EIKON'!BB319)+('ISSUE SCORE from EIKON'!BQ319*'WEIGHTED from Refinitive'!$B$9)+('WEIGHTED from Refinitive'!$B$10*'ISSUE SCORE from EIKON'!CF319)+('ISSUE SCORE from EIKON'!CU319*3/5*'WEIGHTED from Refinitive'!$B$11)+(4/5*'WEIGHTED from Refinitive'!$B$14*'ISSUE SCORE from EIKON'!DJ319)+(2/3*'ISSUE SCORE from EIKON'!EN319*'WEIGHTED from Refinitive'!$B$16)</f>
        <v>67.492756251163797</v>
      </c>
      <c r="E50" s="1">
        <f>('WEIGHTED from Refinitive'!$B$3*'ISSUE SCORE from EIKON'!J319)+(2/3*'WEIGHTED from Refinitive'!$B$4*'ISSUE SCORE from EIKON'!Y319)+('ISSUE SCORE from EIKON'!AN319*'WEIGHTED from Refinitive'!$B$5)+('WEIGHTED from Refinitive'!$B$8*'ISSUE SCORE from EIKON'!BC319)+('ISSUE SCORE from EIKON'!BR319*'WEIGHTED from Refinitive'!$B$9)+('WEIGHTED from Refinitive'!$B$10*'ISSUE SCORE from EIKON'!CG319)+('ISSUE SCORE from EIKON'!CV319*3/5*'WEIGHTED from Refinitive'!$B$11)+(4/5*'WEIGHTED from Refinitive'!$B$14*'ISSUE SCORE from EIKON'!DK319)+(2/3*'ISSUE SCORE from EIKON'!EO319*'WEIGHTED from Refinitive'!$B$16)</f>
        <v>68.241900286502243</v>
      </c>
      <c r="F50" s="1">
        <f>('WEIGHTED from Refinitive'!$B$3*'ISSUE SCORE from EIKON'!K319)+(2/3*'WEIGHTED from Refinitive'!$B$4*'ISSUE SCORE from EIKON'!Z319)+('ISSUE SCORE from EIKON'!AO319*'WEIGHTED from Refinitive'!$B$5)+('WEIGHTED from Refinitive'!$B$8*'ISSUE SCORE from EIKON'!BD319)+('ISSUE SCORE from EIKON'!BS319*'WEIGHTED from Refinitive'!$B$9)+('WEIGHTED from Refinitive'!$B$10*'ISSUE SCORE from EIKON'!CH319)+('ISSUE SCORE from EIKON'!CW319*3/5*'WEIGHTED from Refinitive'!$B$11)+(4/5*'WEIGHTED from Refinitive'!$B$14*'ISSUE SCORE from EIKON'!DL319)+(2/3*'ISSUE SCORE from EIKON'!EP319*'WEIGHTED from Refinitive'!$B$16)</f>
        <v>64.732310282310252</v>
      </c>
      <c r="G50" s="1">
        <f>('WEIGHTED from Refinitive'!$B$3*'ISSUE SCORE from EIKON'!L319)+(2/3*'WEIGHTED from Refinitive'!$B$4*'ISSUE SCORE from EIKON'!AA319)+('ISSUE SCORE from EIKON'!AP319*'WEIGHTED from Refinitive'!$B$5)+('WEIGHTED from Refinitive'!$B$8*'ISSUE SCORE from EIKON'!BE319)+('ISSUE SCORE from EIKON'!BT319*'WEIGHTED from Refinitive'!$B$9)+('WEIGHTED from Refinitive'!$B$10*'ISSUE SCORE from EIKON'!CI319)+('ISSUE SCORE from EIKON'!CX319*3/5*'WEIGHTED from Refinitive'!$B$11)+(4/5*'WEIGHTED from Refinitive'!$B$14*'ISSUE SCORE from EIKON'!DM319)+(2/3*'ISSUE SCORE from EIKON'!EQ319*'WEIGHTED from Refinitive'!$B$16)</f>
        <v>62.419514008193453</v>
      </c>
      <c r="H50" s="1">
        <f>('WEIGHTED from Refinitive'!$B$3*'ISSUE SCORE from EIKON'!M319)+(2/3*'WEIGHTED from Refinitive'!$B$4*'ISSUE SCORE from EIKON'!AB319)+('ISSUE SCORE from EIKON'!AQ319*'WEIGHTED from Refinitive'!$B$5)+('WEIGHTED from Refinitive'!$B$8*'ISSUE SCORE from EIKON'!BF319)+('ISSUE SCORE from EIKON'!BU319*'WEIGHTED from Refinitive'!$B$9)+('WEIGHTED from Refinitive'!$B$10*'ISSUE SCORE from EIKON'!CJ319)+('ISSUE SCORE from EIKON'!CY319*3/5*'WEIGHTED from Refinitive'!$B$11)+(4/5*'WEIGHTED from Refinitive'!$B$14*'ISSUE SCORE from EIKON'!DN319)+(2/3*'ISSUE SCORE from EIKON'!ER319*'WEIGHTED from Refinitive'!$B$16)</f>
        <v>63.701471115466404</v>
      </c>
      <c r="I50" s="1">
        <f>('WEIGHTED from Refinitive'!$B$3*'ISSUE SCORE from EIKON'!N319)+(2/3*'WEIGHTED from Refinitive'!$B$4*'ISSUE SCORE from EIKON'!AC319)+('ISSUE SCORE from EIKON'!AR319*'WEIGHTED from Refinitive'!$B$5)+('WEIGHTED from Refinitive'!$B$8*'ISSUE SCORE from EIKON'!BG319)+('ISSUE SCORE from EIKON'!BV319*'WEIGHTED from Refinitive'!$B$9)+('WEIGHTED from Refinitive'!$B$10*'ISSUE SCORE from EIKON'!CK319)+('ISSUE SCORE from EIKON'!CZ319*3/5*'WEIGHTED from Refinitive'!$B$11)+(4/5*'WEIGHTED from Refinitive'!$B$14*'ISSUE SCORE from EIKON'!DO319)+(2/3*'ISSUE SCORE from EIKON'!ES319*'WEIGHTED from Refinitive'!$B$16)</f>
        <v>65.932198152485014</v>
      </c>
      <c r="J50" s="1">
        <f>('WEIGHTED from Refinitive'!$B$3*'ISSUE SCORE from EIKON'!O319)+(2/3*'WEIGHTED from Refinitive'!$B$4*'ISSUE SCORE from EIKON'!AD319)+('ISSUE SCORE from EIKON'!AS319*'WEIGHTED from Refinitive'!$B$5)+('WEIGHTED from Refinitive'!$B$8*'ISSUE SCORE from EIKON'!BH319)+('ISSUE SCORE from EIKON'!BW319*'WEIGHTED from Refinitive'!$B$9)+('WEIGHTED from Refinitive'!$B$10*'ISSUE SCORE from EIKON'!CL319)+('ISSUE SCORE from EIKON'!DA319*3/5*'WEIGHTED from Refinitive'!$B$11)+(4/5*'WEIGHTED from Refinitive'!$B$14*'ISSUE SCORE from EIKON'!DP319)+(2/3*'ISSUE SCORE from EIKON'!ET319*'WEIGHTED from Refinitive'!$B$16)</f>
        <v>63.148672964462392</v>
      </c>
      <c r="K50" s="1">
        <f>('WEIGHTED from Refinitive'!$B$3*'ISSUE SCORE from EIKON'!P319)+(2/3*'WEIGHTED from Refinitive'!$B$4*'ISSUE SCORE from EIKON'!AE319)+('ISSUE SCORE from EIKON'!AT319*'WEIGHTED from Refinitive'!$B$5)+('WEIGHTED from Refinitive'!$B$8*'ISSUE SCORE from EIKON'!BI319)+('ISSUE SCORE from EIKON'!BX319*'WEIGHTED from Refinitive'!$B$9)+('WEIGHTED from Refinitive'!$B$10*'ISSUE SCORE from EIKON'!CM319)+('ISSUE SCORE from EIKON'!DB319*3/5*'WEIGHTED from Refinitive'!$B$11)+(4/5*'WEIGHTED from Refinitive'!$B$14*'ISSUE SCORE from EIKON'!DQ319)+(2/3*'ISSUE SCORE from EIKON'!EU319*'WEIGHTED from Refinitive'!$B$16)</f>
        <v>69.352846241514271</v>
      </c>
      <c r="L50" s="1">
        <f>('WEIGHTED from Refinitive'!$B$3*'ISSUE SCORE from EIKON'!Q319)+(2/3*'WEIGHTED from Refinitive'!$B$4*'ISSUE SCORE from EIKON'!AF319)+('ISSUE SCORE from EIKON'!AU319*'WEIGHTED from Refinitive'!$B$5)+('WEIGHTED from Refinitive'!$B$8*'ISSUE SCORE from EIKON'!BJ319)+('ISSUE SCORE from EIKON'!BY319*'WEIGHTED from Refinitive'!$B$9)+('WEIGHTED from Refinitive'!$B$10*'ISSUE SCORE from EIKON'!CN319)+('ISSUE SCORE from EIKON'!DC319*3/5*'WEIGHTED from Refinitive'!$B$11)+(4/5*'WEIGHTED from Refinitive'!$B$14*'ISSUE SCORE from EIKON'!DR319)+(2/3*'ISSUE SCORE from EIKON'!EV319*'WEIGHTED from Refinitive'!$B$16)</f>
        <v>69.52216371062282</v>
      </c>
      <c r="M50" s="1">
        <f>('WEIGHTED from Refinitive'!$B$3*'ISSUE SCORE from EIKON'!R319)+(2/3*'WEIGHTED from Refinitive'!$B$4*'ISSUE SCORE from EIKON'!AG319)+('ISSUE SCORE from EIKON'!AV319*'WEIGHTED from Refinitive'!$B$5)+('WEIGHTED from Refinitive'!$B$8*'ISSUE SCORE from EIKON'!BK319)+('ISSUE SCORE from EIKON'!BZ319*'WEIGHTED from Refinitive'!$B$9)+('WEIGHTED from Refinitive'!$B$10*'ISSUE SCORE from EIKON'!CO319)+('ISSUE SCORE from EIKON'!DD319*3/5*'WEIGHTED from Refinitive'!$B$11)+(4/5*'WEIGHTED from Refinitive'!$B$14*'ISSUE SCORE from EIKON'!DS319)+(2/3*'ISSUE SCORE from EIKON'!EW319*'WEIGHTED from Refinitive'!$B$16)</f>
        <v>62.404301378285574</v>
      </c>
      <c r="N50" s="1">
        <f>('WEIGHTED from Refinitive'!$B$3*'ISSUE SCORE from EIKON'!S319)+(2/3*'WEIGHTED from Refinitive'!$B$4*'ISSUE SCORE from EIKON'!AH319)+('ISSUE SCORE from EIKON'!AW319*'WEIGHTED from Refinitive'!$B$5)+('WEIGHTED from Refinitive'!$B$8*'ISSUE SCORE from EIKON'!BL319)+('ISSUE SCORE from EIKON'!CA319*'WEIGHTED from Refinitive'!$B$9)+('WEIGHTED from Refinitive'!$B$10*'ISSUE SCORE from EIKON'!CP319)+('ISSUE SCORE from EIKON'!DE319*3/5*'WEIGHTED from Refinitive'!$B$11)+(4/5*'WEIGHTED from Refinitive'!$B$14*'ISSUE SCORE from EIKON'!DT319)+(2/3*'ISSUE SCORE from EIKON'!EX319*'WEIGHTED from Refinitive'!$B$16)</f>
        <v>50.235151515151493</v>
      </c>
      <c r="O50" s="1">
        <f>('WEIGHTED from Refinitive'!$B$3*'ISSUE SCORE from EIKON'!T319)+(2/3*'WEIGHTED from Refinitive'!$B$4*'ISSUE SCORE from EIKON'!AI319)+('ISSUE SCORE from EIKON'!AX319*'WEIGHTED from Refinitive'!$B$5)+('WEIGHTED from Refinitive'!$B$8*'ISSUE SCORE from EIKON'!BM319)+('ISSUE SCORE from EIKON'!CB319*'WEIGHTED from Refinitive'!$B$9)+('WEIGHTED from Refinitive'!$B$10*'ISSUE SCORE from EIKON'!CQ319)+('ISSUE SCORE from EIKON'!DF319*3/5*'WEIGHTED from Refinitive'!$B$11)+(4/5*'WEIGHTED from Refinitive'!$B$14*'ISSUE SCORE from EIKON'!DU319)+(2/3*'ISSUE SCORE from EIKON'!EY319*'WEIGHTED from Refinitive'!$B$16)</f>
        <v>51.372607629245742</v>
      </c>
      <c r="P50" s="1">
        <f>('WEIGHTED from Refinitive'!$B$3*'ISSUE SCORE from EIKON'!U319)+(2/3*'WEIGHTED from Refinitive'!$B$4*'ISSUE SCORE from EIKON'!AJ319)+('ISSUE SCORE from EIKON'!AY319*'WEIGHTED from Refinitive'!$B$5)+('WEIGHTED from Refinitive'!$B$8*'ISSUE SCORE from EIKON'!BN319)+('ISSUE SCORE from EIKON'!CC319*'WEIGHTED from Refinitive'!$B$9)+('WEIGHTED from Refinitive'!$B$10*'ISSUE SCORE from EIKON'!CR319)+('ISSUE SCORE from EIKON'!DG319*3/5*'WEIGHTED from Refinitive'!$B$11)+(4/5*'WEIGHTED from Refinitive'!$B$14*'ISSUE SCORE from EIKON'!DV319)+(2/3*'ISSUE SCORE from EIKON'!EZ319*'WEIGHTED from Refinitive'!$B$16)</f>
        <v>54.174016107705221</v>
      </c>
    </row>
    <row r="51" spans="1:16" ht="15">
      <c r="A51" s="1" t="s">
        <v>843</v>
      </c>
      <c r="B51" s="1">
        <f>('WEIGHTED from Refinitive'!$B$3*'ISSUE SCORE from EIKON'!G320)+(2/3*'WEIGHTED from Refinitive'!$B$4*'ISSUE SCORE from EIKON'!V320)+('ISSUE SCORE from EIKON'!AK320*'WEIGHTED from Refinitive'!$B$5)+('WEIGHTED from Refinitive'!$B$8*'ISSUE SCORE from EIKON'!AZ320)+('ISSUE SCORE from EIKON'!BO320*'WEIGHTED from Refinitive'!$B$9)+('WEIGHTED from Refinitive'!$B$10*'ISSUE SCORE from EIKON'!CD320)+('ISSUE SCORE from EIKON'!CS320*3/5*'WEIGHTED from Refinitive'!$B$11)+(4/5*'WEIGHTED from Refinitive'!$B$14*'ISSUE SCORE from EIKON'!DH320)+(2/3*'ISSUE SCORE from EIKON'!EL320*'WEIGHTED from Refinitive'!$B$16)</f>
        <v>64.92082768574295</v>
      </c>
      <c r="C51" s="1">
        <f>('WEIGHTED from Refinitive'!$B$3*'ISSUE SCORE from EIKON'!H320)+(2/3*'WEIGHTED from Refinitive'!$B$4*'ISSUE SCORE from EIKON'!W320)+('ISSUE SCORE from EIKON'!AL320*'WEIGHTED from Refinitive'!$B$5)+('WEIGHTED from Refinitive'!$B$8*'ISSUE SCORE from EIKON'!BA320)+('ISSUE SCORE from EIKON'!BP320*'WEIGHTED from Refinitive'!$B$9)+('WEIGHTED from Refinitive'!$B$10*'ISSUE SCORE from EIKON'!CE320)+('ISSUE SCORE from EIKON'!CT320*3/5*'WEIGHTED from Refinitive'!$B$11)+(4/5*'WEIGHTED from Refinitive'!$B$14*'ISSUE SCORE from EIKON'!DI320)+(2/3*'ISSUE SCORE from EIKON'!EM320*'WEIGHTED from Refinitive'!$B$16)</f>
        <v>60.776056670239562</v>
      </c>
      <c r="D51" s="1">
        <f>('WEIGHTED from Refinitive'!$B$3*'ISSUE SCORE from EIKON'!I320)+(2/3*'WEIGHTED from Refinitive'!$B$4*'ISSUE SCORE from EIKON'!X320)+('ISSUE SCORE from EIKON'!AM320*'WEIGHTED from Refinitive'!$B$5)+('WEIGHTED from Refinitive'!$B$8*'ISSUE SCORE from EIKON'!BB320)+('ISSUE SCORE from EIKON'!BQ320*'WEIGHTED from Refinitive'!$B$9)+('WEIGHTED from Refinitive'!$B$10*'ISSUE SCORE from EIKON'!CF320)+('ISSUE SCORE from EIKON'!CU320*3/5*'WEIGHTED from Refinitive'!$B$11)+(4/5*'WEIGHTED from Refinitive'!$B$14*'ISSUE SCORE from EIKON'!DJ320)+(2/3*'ISSUE SCORE from EIKON'!EN320*'WEIGHTED from Refinitive'!$B$16)</f>
        <v>63.451023622749901</v>
      </c>
      <c r="E51" s="1">
        <f>('WEIGHTED from Refinitive'!$B$3*'ISSUE SCORE from EIKON'!J320)+(2/3*'WEIGHTED from Refinitive'!$B$4*'ISSUE SCORE from EIKON'!Y320)+('ISSUE SCORE from EIKON'!AN320*'WEIGHTED from Refinitive'!$B$5)+('WEIGHTED from Refinitive'!$B$8*'ISSUE SCORE from EIKON'!BC320)+('ISSUE SCORE from EIKON'!BR320*'WEIGHTED from Refinitive'!$B$9)+('WEIGHTED from Refinitive'!$B$10*'ISSUE SCORE from EIKON'!CG320)+('ISSUE SCORE from EIKON'!CV320*3/5*'WEIGHTED from Refinitive'!$B$11)+(4/5*'WEIGHTED from Refinitive'!$B$14*'ISSUE SCORE from EIKON'!DK320)+(2/3*'ISSUE SCORE from EIKON'!EO320*'WEIGHTED from Refinitive'!$B$16)</f>
        <v>66.558628210333424</v>
      </c>
      <c r="F51" s="1">
        <f>('WEIGHTED from Refinitive'!$B$3*'ISSUE SCORE from EIKON'!K320)+(2/3*'WEIGHTED from Refinitive'!$B$4*'ISSUE SCORE from EIKON'!Z320)+('ISSUE SCORE from EIKON'!AO320*'WEIGHTED from Refinitive'!$B$5)+('WEIGHTED from Refinitive'!$B$8*'ISSUE SCORE from EIKON'!BD320)+('ISSUE SCORE from EIKON'!BS320*'WEIGHTED from Refinitive'!$B$9)+('WEIGHTED from Refinitive'!$B$10*'ISSUE SCORE from EIKON'!CH320)+('ISSUE SCORE from EIKON'!CW320*3/5*'WEIGHTED from Refinitive'!$B$11)+(4/5*'WEIGHTED from Refinitive'!$B$14*'ISSUE SCORE from EIKON'!DL320)+(2/3*'ISSUE SCORE from EIKON'!EP320*'WEIGHTED from Refinitive'!$B$16)</f>
        <v>69.153281525880459</v>
      </c>
      <c r="G51" s="1">
        <f>('WEIGHTED from Refinitive'!$B$3*'ISSUE SCORE from EIKON'!L320)+(2/3*'WEIGHTED from Refinitive'!$B$4*'ISSUE SCORE from EIKON'!AA320)+('ISSUE SCORE from EIKON'!AP320*'WEIGHTED from Refinitive'!$B$5)+('WEIGHTED from Refinitive'!$B$8*'ISSUE SCORE from EIKON'!BE320)+('ISSUE SCORE from EIKON'!BT320*'WEIGHTED from Refinitive'!$B$9)+('WEIGHTED from Refinitive'!$B$10*'ISSUE SCORE from EIKON'!CI320)+('ISSUE SCORE from EIKON'!CX320*3/5*'WEIGHTED from Refinitive'!$B$11)+(4/5*'WEIGHTED from Refinitive'!$B$14*'ISSUE SCORE from EIKON'!DM320)+(2/3*'ISSUE SCORE from EIKON'!EQ320*'WEIGHTED from Refinitive'!$B$16)</f>
        <v>65.672627372627346</v>
      </c>
      <c r="H51" s="1">
        <f>('WEIGHTED from Refinitive'!$B$3*'ISSUE SCORE from EIKON'!M320)+(2/3*'WEIGHTED from Refinitive'!$B$4*'ISSUE SCORE from EIKON'!AB320)+('ISSUE SCORE from EIKON'!AQ320*'WEIGHTED from Refinitive'!$B$5)+('WEIGHTED from Refinitive'!$B$8*'ISSUE SCORE from EIKON'!BF320)+('ISSUE SCORE from EIKON'!BU320*'WEIGHTED from Refinitive'!$B$9)+('WEIGHTED from Refinitive'!$B$10*'ISSUE SCORE from EIKON'!CJ320)+('ISSUE SCORE from EIKON'!CY320*3/5*'WEIGHTED from Refinitive'!$B$11)+(4/5*'WEIGHTED from Refinitive'!$B$14*'ISSUE SCORE from EIKON'!DN320)+(2/3*'ISSUE SCORE from EIKON'!ER320*'WEIGHTED from Refinitive'!$B$16)</f>
        <v>63.891825550336158</v>
      </c>
      <c r="I51" s="1">
        <f>('WEIGHTED from Refinitive'!$B$3*'ISSUE SCORE from EIKON'!N320)+(2/3*'WEIGHTED from Refinitive'!$B$4*'ISSUE SCORE from EIKON'!AC320)+('ISSUE SCORE from EIKON'!AR320*'WEIGHTED from Refinitive'!$B$5)+('WEIGHTED from Refinitive'!$B$8*'ISSUE SCORE from EIKON'!BG320)+('ISSUE SCORE from EIKON'!BV320*'WEIGHTED from Refinitive'!$B$9)+('WEIGHTED from Refinitive'!$B$10*'ISSUE SCORE from EIKON'!CK320)+('ISSUE SCORE from EIKON'!CZ320*3/5*'WEIGHTED from Refinitive'!$B$11)+(4/5*'WEIGHTED from Refinitive'!$B$14*'ISSUE SCORE from EIKON'!DO320)+(2/3*'ISSUE SCORE from EIKON'!ES320*'WEIGHTED from Refinitive'!$B$16)</f>
        <v>64.541359659525099</v>
      </c>
      <c r="J51" s="1">
        <f>('WEIGHTED from Refinitive'!$B$3*'ISSUE SCORE from EIKON'!O320)+(2/3*'WEIGHTED from Refinitive'!$B$4*'ISSUE SCORE from EIKON'!AD320)+('ISSUE SCORE from EIKON'!AS320*'WEIGHTED from Refinitive'!$B$5)+('WEIGHTED from Refinitive'!$B$8*'ISSUE SCORE from EIKON'!BH320)+('ISSUE SCORE from EIKON'!BW320*'WEIGHTED from Refinitive'!$B$9)+('WEIGHTED from Refinitive'!$B$10*'ISSUE SCORE from EIKON'!CL320)+('ISSUE SCORE from EIKON'!DA320*3/5*'WEIGHTED from Refinitive'!$B$11)+(4/5*'WEIGHTED from Refinitive'!$B$14*'ISSUE SCORE from EIKON'!DP320)+(2/3*'ISSUE SCORE from EIKON'!ET320*'WEIGHTED from Refinitive'!$B$16)</f>
        <v>65.909399743503926</v>
      </c>
      <c r="K51" s="1">
        <f>('WEIGHTED from Refinitive'!$B$3*'ISSUE SCORE from EIKON'!P320)+(2/3*'WEIGHTED from Refinitive'!$B$4*'ISSUE SCORE from EIKON'!AE320)+('ISSUE SCORE from EIKON'!AT320*'WEIGHTED from Refinitive'!$B$5)+('WEIGHTED from Refinitive'!$B$8*'ISSUE SCORE from EIKON'!BI320)+('ISSUE SCORE from EIKON'!BX320*'WEIGHTED from Refinitive'!$B$9)+('WEIGHTED from Refinitive'!$B$10*'ISSUE SCORE from EIKON'!CM320)+('ISSUE SCORE from EIKON'!DB320*3/5*'WEIGHTED from Refinitive'!$B$11)+(4/5*'WEIGHTED from Refinitive'!$B$14*'ISSUE SCORE from EIKON'!DQ320)+(2/3*'ISSUE SCORE from EIKON'!EU320*'WEIGHTED from Refinitive'!$B$16)</f>
        <v>53.97612601214572</v>
      </c>
      <c r="L51" s="1">
        <f>('WEIGHTED from Refinitive'!$B$3*'ISSUE SCORE from EIKON'!Q320)+(2/3*'WEIGHTED from Refinitive'!$B$4*'ISSUE SCORE from EIKON'!AF320)+('ISSUE SCORE from EIKON'!AU320*'WEIGHTED from Refinitive'!$B$5)+('WEIGHTED from Refinitive'!$B$8*'ISSUE SCORE from EIKON'!BJ320)+('ISSUE SCORE from EIKON'!BY320*'WEIGHTED from Refinitive'!$B$9)+('WEIGHTED from Refinitive'!$B$10*'ISSUE SCORE from EIKON'!CN320)+('ISSUE SCORE from EIKON'!DC320*3/5*'WEIGHTED from Refinitive'!$B$11)+(4/5*'WEIGHTED from Refinitive'!$B$14*'ISSUE SCORE from EIKON'!DR320)+(2/3*'ISSUE SCORE from EIKON'!EV320*'WEIGHTED from Refinitive'!$B$16)</f>
        <v>56.252785373762777</v>
      </c>
      <c r="M51" s="1">
        <f>('WEIGHTED from Refinitive'!$B$3*'ISSUE SCORE from EIKON'!R320)+(2/3*'WEIGHTED from Refinitive'!$B$4*'ISSUE SCORE from EIKON'!AG320)+('ISSUE SCORE from EIKON'!AV320*'WEIGHTED from Refinitive'!$B$5)+('WEIGHTED from Refinitive'!$B$8*'ISSUE SCORE from EIKON'!BK320)+('ISSUE SCORE from EIKON'!BZ320*'WEIGHTED from Refinitive'!$B$9)+('WEIGHTED from Refinitive'!$B$10*'ISSUE SCORE from EIKON'!CO320)+('ISSUE SCORE from EIKON'!DD320*3/5*'WEIGHTED from Refinitive'!$B$11)+(4/5*'WEIGHTED from Refinitive'!$B$14*'ISSUE SCORE from EIKON'!DS320)+(2/3*'ISSUE SCORE from EIKON'!EW320*'WEIGHTED from Refinitive'!$B$16)</f>
        <v>53.408705657591902</v>
      </c>
      <c r="N51" s="1">
        <f>('WEIGHTED from Refinitive'!$B$3*'ISSUE SCORE from EIKON'!S320)+(2/3*'WEIGHTED from Refinitive'!$B$4*'ISSUE SCORE from EIKON'!AH320)+('ISSUE SCORE from EIKON'!AW320*'WEIGHTED from Refinitive'!$B$5)+('WEIGHTED from Refinitive'!$B$8*'ISSUE SCORE from EIKON'!BL320)+('ISSUE SCORE from EIKON'!CA320*'WEIGHTED from Refinitive'!$B$9)+('WEIGHTED from Refinitive'!$B$10*'ISSUE SCORE from EIKON'!CP320)+('ISSUE SCORE from EIKON'!DE320*3/5*'WEIGHTED from Refinitive'!$B$11)+(4/5*'WEIGHTED from Refinitive'!$B$14*'ISSUE SCORE from EIKON'!DT320)+(2/3*'ISSUE SCORE from EIKON'!EX320*'WEIGHTED from Refinitive'!$B$16)</f>
        <v>45.15219498101365</v>
      </c>
      <c r="O51" s="1">
        <f>('WEIGHTED from Refinitive'!$B$3*'ISSUE SCORE from EIKON'!T320)+(2/3*'WEIGHTED from Refinitive'!$B$4*'ISSUE SCORE from EIKON'!AI320)+('ISSUE SCORE from EIKON'!AX320*'WEIGHTED from Refinitive'!$B$5)+('WEIGHTED from Refinitive'!$B$8*'ISSUE SCORE from EIKON'!BM320)+('ISSUE SCORE from EIKON'!CB320*'WEIGHTED from Refinitive'!$B$9)+('WEIGHTED from Refinitive'!$B$10*'ISSUE SCORE from EIKON'!CQ320)+('ISSUE SCORE from EIKON'!DF320*3/5*'WEIGHTED from Refinitive'!$B$11)+(4/5*'WEIGHTED from Refinitive'!$B$14*'ISSUE SCORE from EIKON'!DU320)+(2/3*'ISSUE SCORE from EIKON'!EY320*'WEIGHTED from Refinitive'!$B$16)</f>
        <v>51.089025974025944</v>
      </c>
      <c r="P51" s="1">
        <f>('WEIGHTED from Refinitive'!$B$3*'ISSUE SCORE from EIKON'!U320)+(2/3*'WEIGHTED from Refinitive'!$B$4*'ISSUE SCORE from EIKON'!AJ320)+('ISSUE SCORE from EIKON'!AY320*'WEIGHTED from Refinitive'!$B$5)+('WEIGHTED from Refinitive'!$B$8*'ISSUE SCORE from EIKON'!BN320)+('ISSUE SCORE from EIKON'!CC320*'WEIGHTED from Refinitive'!$B$9)+('WEIGHTED from Refinitive'!$B$10*'ISSUE SCORE from EIKON'!CR320)+('ISSUE SCORE from EIKON'!DG320*3/5*'WEIGHTED from Refinitive'!$B$11)+(4/5*'WEIGHTED from Refinitive'!$B$14*'ISSUE SCORE from EIKON'!DV320)+(2/3*'ISSUE SCORE from EIKON'!EZ320*'WEIGHTED from Refinitive'!$B$16)</f>
        <v>49.917169773827545</v>
      </c>
    </row>
    <row r="52" spans="1:16" ht="15">
      <c r="A52" s="1" t="s">
        <v>904</v>
      </c>
      <c r="B52" s="1">
        <f>('WEIGHTED from Refinitive'!$B$3*'ISSUE SCORE from EIKON'!G321)+(2/3*'WEIGHTED from Refinitive'!$B$4*'ISSUE SCORE from EIKON'!V321)+('ISSUE SCORE from EIKON'!AK321*'WEIGHTED from Refinitive'!$B$5)+('WEIGHTED from Refinitive'!$B$8*'ISSUE SCORE from EIKON'!AZ321)+('ISSUE SCORE from EIKON'!BO321*'WEIGHTED from Refinitive'!$B$9)+('WEIGHTED from Refinitive'!$B$10*'ISSUE SCORE from EIKON'!CD321)+('ISSUE SCORE from EIKON'!CS321*3/5*'WEIGHTED from Refinitive'!$B$11)+(4/5*'WEIGHTED from Refinitive'!$B$14*'ISSUE SCORE from EIKON'!DH321)+(2/3*'ISSUE SCORE from EIKON'!EL321*'WEIGHTED from Refinitive'!$B$16)</f>
        <v>48.078537949994818</v>
      </c>
      <c r="C52" s="1">
        <f>('WEIGHTED from Refinitive'!$B$3*'ISSUE SCORE from EIKON'!H321)+(2/3*'WEIGHTED from Refinitive'!$B$4*'ISSUE SCORE from EIKON'!W321)+('ISSUE SCORE from EIKON'!AL321*'WEIGHTED from Refinitive'!$B$5)+('WEIGHTED from Refinitive'!$B$8*'ISSUE SCORE from EIKON'!BA321)+('ISSUE SCORE from EIKON'!BP321*'WEIGHTED from Refinitive'!$B$9)+('WEIGHTED from Refinitive'!$B$10*'ISSUE SCORE from EIKON'!CE321)+('ISSUE SCORE from EIKON'!CT321*3/5*'WEIGHTED from Refinitive'!$B$11)+(4/5*'WEIGHTED from Refinitive'!$B$14*'ISSUE SCORE from EIKON'!DI321)+(2/3*'ISSUE SCORE from EIKON'!EM321*'WEIGHTED from Refinitive'!$B$16)</f>
        <v>52.671586346092532</v>
      </c>
      <c r="D52" s="1">
        <f>('WEIGHTED from Refinitive'!$B$3*'ISSUE SCORE from EIKON'!I321)+(2/3*'WEIGHTED from Refinitive'!$B$4*'ISSUE SCORE from EIKON'!X321)+('ISSUE SCORE from EIKON'!AM321*'WEIGHTED from Refinitive'!$B$5)+('WEIGHTED from Refinitive'!$B$8*'ISSUE SCORE from EIKON'!BB321)+('ISSUE SCORE from EIKON'!BQ321*'WEIGHTED from Refinitive'!$B$9)+('WEIGHTED from Refinitive'!$B$10*'ISSUE SCORE from EIKON'!CF321)+('ISSUE SCORE from EIKON'!CU321*3/5*'WEIGHTED from Refinitive'!$B$11)+(4/5*'WEIGHTED from Refinitive'!$B$14*'ISSUE SCORE from EIKON'!DJ321)+(2/3*'ISSUE SCORE from EIKON'!EN321*'WEIGHTED from Refinitive'!$B$16)</f>
        <v>49.923145543365635</v>
      </c>
      <c r="E52" s="1">
        <f>('WEIGHTED from Refinitive'!$B$3*'ISSUE SCORE from EIKON'!J321)+(2/3*'WEIGHTED from Refinitive'!$B$4*'ISSUE SCORE from EIKON'!Y321)+('ISSUE SCORE from EIKON'!AN321*'WEIGHTED from Refinitive'!$B$5)+('WEIGHTED from Refinitive'!$B$8*'ISSUE SCORE from EIKON'!BC321)+('ISSUE SCORE from EIKON'!BR321*'WEIGHTED from Refinitive'!$B$9)+('WEIGHTED from Refinitive'!$B$10*'ISSUE SCORE from EIKON'!CG321)+('ISSUE SCORE from EIKON'!CV321*3/5*'WEIGHTED from Refinitive'!$B$11)+(4/5*'WEIGHTED from Refinitive'!$B$14*'ISSUE SCORE from EIKON'!DK321)+(2/3*'ISSUE SCORE from EIKON'!EO321*'WEIGHTED from Refinitive'!$B$16)</f>
        <v>44.908290776026028</v>
      </c>
      <c r="F52" s="1">
        <f>('WEIGHTED from Refinitive'!$B$3*'ISSUE SCORE from EIKON'!K321)+(2/3*'WEIGHTED from Refinitive'!$B$4*'ISSUE SCORE from EIKON'!Z321)+('ISSUE SCORE from EIKON'!AO321*'WEIGHTED from Refinitive'!$B$5)+('WEIGHTED from Refinitive'!$B$8*'ISSUE SCORE from EIKON'!BD321)+('ISSUE SCORE from EIKON'!BS321*'WEIGHTED from Refinitive'!$B$9)+('WEIGHTED from Refinitive'!$B$10*'ISSUE SCORE from EIKON'!CH321)+('ISSUE SCORE from EIKON'!CW321*3/5*'WEIGHTED from Refinitive'!$B$11)+(4/5*'WEIGHTED from Refinitive'!$B$14*'ISSUE SCORE from EIKON'!DL321)+(2/3*'ISSUE SCORE from EIKON'!EP321*'WEIGHTED from Refinitive'!$B$16)</f>
        <v>49.83208639545272</v>
      </c>
      <c r="G52" s="1">
        <f>('WEIGHTED from Refinitive'!$B$3*'ISSUE SCORE from EIKON'!L321)+(2/3*'WEIGHTED from Refinitive'!$B$4*'ISSUE SCORE from EIKON'!AA321)+('ISSUE SCORE from EIKON'!AP321*'WEIGHTED from Refinitive'!$B$5)+('WEIGHTED from Refinitive'!$B$8*'ISSUE SCORE from EIKON'!BE321)+('ISSUE SCORE from EIKON'!BT321*'WEIGHTED from Refinitive'!$B$9)+('WEIGHTED from Refinitive'!$B$10*'ISSUE SCORE from EIKON'!CI321)+('ISSUE SCORE from EIKON'!CX321*3/5*'WEIGHTED from Refinitive'!$B$11)+(4/5*'WEIGHTED from Refinitive'!$B$14*'ISSUE SCORE from EIKON'!DM321)+(2/3*'ISSUE SCORE from EIKON'!EQ321*'WEIGHTED from Refinitive'!$B$16)</f>
        <v>42.644391409937199</v>
      </c>
      <c r="H52" s="1">
        <f>('WEIGHTED from Refinitive'!$B$3*'ISSUE SCORE from EIKON'!M321)+(2/3*'WEIGHTED from Refinitive'!$B$4*'ISSUE SCORE from EIKON'!AB321)+('ISSUE SCORE from EIKON'!AQ321*'WEIGHTED from Refinitive'!$B$5)+('WEIGHTED from Refinitive'!$B$8*'ISSUE SCORE from EIKON'!BF321)+('ISSUE SCORE from EIKON'!BU321*'WEIGHTED from Refinitive'!$B$9)+('WEIGHTED from Refinitive'!$B$10*'ISSUE SCORE from EIKON'!CJ321)+('ISSUE SCORE from EIKON'!CY321*3/5*'WEIGHTED from Refinitive'!$B$11)+(4/5*'WEIGHTED from Refinitive'!$B$14*'ISSUE SCORE from EIKON'!DN321)+(2/3*'ISSUE SCORE from EIKON'!ER321*'WEIGHTED from Refinitive'!$B$16)</f>
        <v>43.857069597069554</v>
      </c>
      <c r="I52" s="1">
        <f>('WEIGHTED from Refinitive'!$B$3*'ISSUE SCORE from EIKON'!N321)+(2/3*'WEIGHTED from Refinitive'!$B$4*'ISSUE SCORE from EIKON'!AC321)+('ISSUE SCORE from EIKON'!AR321*'WEIGHTED from Refinitive'!$B$5)+('WEIGHTED from Refinitive'!$B$8*'ISSUE SCORE from EIKON'!BG321)+('ISSUE SCORE from EIKON'!BV321*'WEIGHTED from Refinitive'!$B$9)+('WEIGHTED from Refinitive'!$B$10*'ISSUE SCORE from EIKON'!CK321)+('ISSUE SCORE from EIKON'!CZ321*3/5*'WEIGHTED from Refinitive'!$B$11)+(4/5*'WEIGHTED from Refinitive'!$B$14*'ISSUE SCORE from EIKON'!DO321)+(2/3*'ISSUE SCORE from EIKON'!ES321*'WEIGHTED from Refinitive'!$B$16)</f>
        <v>47.88886063450267</v>
      </c>
      <c r="J52" s="1">
        <f>('WEIGHTED from Refinitive'!$B$3*'ISSUE SCORE from EIKON'!O321)+(2/3*'WEIGHTED from Refinitive'!$B$4*'ISSUE SCORE from EIKON'!AD321)+('ISSUE SCORE from EIKON'!AS321*'WEIGHTED from Refinitive'!$B$5)+('WEIGHTED from Refinitive'!$B$8*'ISSUE SCORE from EIKON'!BH321)+('ISSUE SCORE from EIKON'!BW321*'WEIGHTED from Refinitive'!$B$9)+('WEIGHTED from Refinitive'!$B$10*'ISSUE SCORE from EIKON'!CL321)+('ISSUE SCORE from EIKON'!DA321*3/5*'WEIGHTED from Refinitive'!$B$11)+(4/5*'WEIGHTED from Refinitive'!$B$14*'ISSUE SCORE from EIKON'!DP321)+(2/3*'ISSUE SCORE from EIKON'!ET321*'WEIGHTED from Refinitive'!$B$16)</f>
        <v>44.492870753008461</v>
      </c>
      <c r="K52" s="1">
        <f>('WEIGHTED from Refinitive'!$B$3*'ISSUE SCORE from EIKON'!P321)+(2/3*'WEIGHTED from Refinitive'!$B$4*'ISSUE SCORE from EIKON'!AE321)+('ISSUE SCORE from EIKON'!AT321*'WEIGHTED from Refinitive'!$B$5)+('WEIGHTED from Refinitive'!$B$8*'ISSUE SCORE from EIKON'!BI321)+('ISSUE SCORE from EIKON'!BX321*'WEIGHTED from Refinitive'!$B$9)+('WEIGHTED from Refinitive'!$B$10*'ISSUE SCORE from EIKON'!CM321)+('ISSUE SCORE from EIKON'!DB321*3/5*'WEIGHTED from Refinitive'!$B$11)+(4/5*'WEIGHTED from Refinitive'!$B$14*'ISSUE SCORE from EIKON'!DQ321)+(2/3*'ISSUE SCORE from EIKON'!EU321*'WEIGHTED from Refinitive'!$B$16)</f>
        <v>37.436801390094793</v>
      </c>
      <c r="L52" s="1">
        <f>('WEIGHTED from Refinitive'!$B$3*'ISSUE SCORE from EIKON'!Q321)+(2/3*'WEIGHTED from Refinitive'!$B$4*'ISSUE SCORE from EIKON'!AF321)+('ISSUE SCORE from EIKON'!AU321*'WEIGHTED from Refinitive'!$B$5)+('WEIGHTED from Refinitive'!$B$8*'ISSUE SCORE from EIKON'!BJ321)+('ISSUE SCORE from EIKON'!BY321*'WEIGHTED from Refinitive'!$B$9)+('WEIGHTED from Refinitive'!$B$10*'ISSUE SCORE from EIKON'!CN321)+('ISSUE SCORE from EIKON'!DC321*3/5*'WEIGHTED from Refinitive'!$B$11)+(4/5*'WEIGHTED from Refinitive'!$B$14*'ISSUE SCORE from EIKON'!DR321)+(2/3*'ISSUE SCORE from EIKON'!EV321*'WEIGHTED from Refinitive'!$B$16)</f>
        <v>36.179850914110396</v>
      </c>
      <c r="M52" s="1">
        <f>('WEIGHTED from Refinitive'!$B$3*'ISSUE SCORE from EIKON'!R321)+(2/3*'WEIGHTED from Refinitive'!$B$4*'ISSUE SCORE from EIKON'!AG321)+('ISSUE SCORE from EIKON'!AV321*'WEIGHTED from Refinitive'!$B$5)+('WEIGHTED from Refinitive'!$B$8*'ISSUE SCORE from EIKON'!BK321)+('ISSUE SCORE from EIKON'!BZ321*'WEIGHTED from Refinitive'!$B$9)+('WEIGHTED from Refinitive'!$B$10*'ISSUE SCORE from EIKON'!CO321)+('ISSUE SCORE from EIKON'!DD321*3/5*'WEIGHTED from Refinitive'!$B$11)+(4/5*'WEIGHTED from Refinitive'!$B$14*'ISSUE SCORE from EIKON'!DS321)+(2/3*'ISSUE SCORE from EIKON'!EW321*'WEIGHTED from Refinitive'!$B$16)</f>
        <v>33.289544983810799</v>
      </c>
      <c r="N52" s="1">
        <f>('WEIGHTED from Refinitive'!$B$3*'ISSUE SCORE from EIKON'!S321)+(2/3*'WEIGHTED from Refinitive'!$B$4*'ISSUE SCORE from EIKON'!AH321)+('ISSUE SCORE from EIKON'!AW321*'WEIGHTED from Refinitive'!$B$5)+('WEIGHTED from Refinitive'!$B$8*'ISSUE SCORE from EIKON'!BL321)+('ISSUE SCORE from EIKON'!CA321*'WEIGHTED from Refinitive'!$B$9)+('WEIGHTED from Refinitive'!$B$10*'ISSUE SCORE from EIKON'!CP321)+('ISSUE SCORE from EIKON'!DE321*3/5*'WEIGHTED from Refinitive'!$B$11)+(4/5*'WEIGHTED from Refinitive'!$B$14*'ISSUE SCORE from EIKON'!DT321)+(2/3*'ISSUE SCORE from EIKON'!EX321*'WEIGHTED from Refinitive'!$B$16)</f>
        <v>27.188962904911154</v>
      </c>
      <c r="O52" s="1">
        <f>('WEIGHTED from Refinitive'!$B$3*'ISSUE SCORE from EIKON'!T321)+(2/3*'WEIGHTED from Refinitive'!$B$4*'ISSUE SCORE from EIKON'!AI321)+('ISSUE SCORE from EIKON'!AX321*'WEIGHTED from Refinitive'!$B$5)+('WEIGHTED from Refinitive'!$B$8*'ISSUE SCORE from EIKON'!BM321)+('ISSUE SCORE from EIKON'!CB321*'WEIGHTED from Refinitive'!$B$9)+('WEIGHTED from Refinitive'!$B$10*'ISSUE SCORE from EIKON'!CQ321)+('ISSUE SCORE from EIKON'!DF321*3/5*'WEIGHTED from Refinitive'!$B$11)+(4/5*'WEIGHTED from Refinitive'!$B$14*'ISSUE SCORE from EIKON'!DU321)+(2/3*'ISSUE SCORE from EIKON'!EY321*'WEIGHTED from Refinitive'!$B$16)</f>
        <v>20.934571936241095</v>
      </c>
      <c r="P52" s="1">
        <f>('WEIGHTED from Refinitive'!$B$3*'ISSUE SCORE from EIKON'!U321)+(2/3*'WEIGHTED from Refinitive'!$B$4*'ISSUE SCORE from EIKON'!AJ321)+('ISSUE SCORE from EIKON'!AY321*'WEIGHTED from Refinitive'!$B$5)+('WEIGHTED from Refinitive'!$B$8*'ISSUE SCORE from EIKON'!BN321)+('ISSUE SCORE from EIKON'!CC321*'WEIGHTED from Refinitive'!$B$9)+('WEIGHTED from Refinitive'!$B$10*'ISSUE SCORE from EIKON'!CR321)+('ISSUE SCORE from EIKON'!DG321*3/5*'WEIGHTED from Refinitive'!$B$11)+(4/5*'WEIGHTED from Refinitive'!$B$14*'ISSUE SCORE from EIKON'!DV321)+(2/3*'ISSUE SCORE from EIKON'!EZ321*'WEIGHTED from Refinitive'!$B$16)</f>
        <v>21.795995912970259</v>
      </c>
    </row>
    <row r="53" spans="1:16" ht="15">
      <c r="A53" s="1" t="s">
        <v>958</v>
      </c>
      <c r="B53" s="1">
        <f>('WEIGHTED from Refinitive'!$B$3*'ISSUE SCORE from EIKON'!G322)+(2/3*'WEIGHTED from Refinitive'!$B$4*'ISSUE SCORE from EIKON'!V322)+('ISSUE SCORE from EIKON'!AK322*'WEIGHTED from Refinitive'!$B$5)+('WEIGHTED from Refinitive'!$B$8*'ISSUE SCORE from EIKON'!AZ322)+('ISSUE SCORE from EIKON'!BO322*'WEIGHTED from Refinitive'!$B$9)+('WEIGHTED from Refinitive'!$B$10*'ISSUE SCORE from EIKON'!CD322)+('ISSUE SCORE from EIKON'!CS322*3/5*'WEIGHTED from Refinitive'!$B$11)+(4/5*'WEIGHTED from Refinitive'!$B$14*'ISSUE SCORE from EIKON'!DH322)+(2/3*'ISSUE SCORE from EIKON'!EL322*'WEIGHTED from Refinitive'!$B$16)</f>
        <v>46.734003882999801</v>
      </c>
      <c r="C53" s="1">
        <f>('WEIGHTED from Refinitive'!$B$3*'ISSUE SCORE from EIKON'!H322)+(2/3*'WEIGHTED from Refinitive'!$B$4*'ISSUE SCORE from EIKON'!W322)+('ISSUE SCORE from EIKON'!AL322*'WEIGHTED from Refinitive'!$B$5)+('WEIGHTED from Refinitive'!$B$8*'ISSUE SCORE from EIKON'!BA322)+('ISSUE SCORE from EIKON'!BP322*'WEIGHTED from Refinitive'!$B$9)+('WEIGHTED from Refinitive'!$B$10*'ISSUE SCORE from EIKON'!CE322)+('ISSUE SCORE from EIKON'!CT322*3/5*'WEIGHTED from Refinitive'!$B$11)+(4/5*'WEIGHTED from Refinitive'!$B$14*'ISSUE SCORE from EIKON'!DI322)+(2/3*'ISSUE SCORE from EIKON'!EM322*'WEIGHTED from Refinitive'!$B$16)</f>
        <v>37.971684922655314</v>
      </c>
      <c r="D53" s="1">
        <f>('WEIGHTED from Refinitive'!$B$3*'ISSUE SCORE from EIKON'!I322)+(2/3*'WEIGHTED from Refinitive'!$B$4*'ISSUE SCORE from EIKON'!X322)+('ISSUE SCORE from EIKON'!AM322*'WEIGHTED from Refinitive'!$B$5)+('WEIGHTED from Refinitive'!$B$8*'ISSUE SCORE from EIKON'!BB322)+('ISSUE SCORE from EIKON'!BQ322*'WEIGHTED from Refinitive'!$B$9)+('WEIGHTED from Refinitive'!$B$10*'ISSUE SCORE from EIKON'!CF322)+('ISSUE SCORE from EIKON'!CU322*3/5*'WEIGHTED from Refinitive'!$B$11)+(4/5*'WEIGHTED from Refinitive'!$B$14*'ISSUE SCORE from EIKON'!DJ322)+(2/3*'ISSUE SCORE from EIKON'!EN322*'WEIGHTED from Refinitive'!$B$16)</f>
        <v>39.031868801113589</v>
      </c>
      <c r="E53" s="1">
        <f>('WEIGHTED from Refinitive'!$B$3*'ISSUE SCORE from EIKON'!J322)+(2/3*'WEIGHTED from Refinitive'!$B$4*'ISSUE SCORE from EIKON'!Y322)+('ISSUE SCORE from EIKON'!AN322*'WEIGHTED from Refinitive'!$B$5)+('WEIGHTED from Refinitive'!$B$8*'ISSUE SCORE from EIKON'!BC322)+('ISSUE SCORE from EIKON'!BR322*'WEIGHTED from Refinitive'!$B$9)+('WEIGHTED from Refinitive'!$B$10*'ISSUE SCORE from EIKON'!CG322)+('ISSUE SCORE from EIKON'!CV322*3/5*'WEIGHTED from Refinitive'!$B$11)+(4/5*'WEIGHTED from Refinitive'!$B$14*'ISSUE SCORE from EIKON'!DK322)+(2/3*'ISSUE SCORE from EIKON'!EO322*'WEIGHTED from Refinitive'!$B$16)</f>
        <v>45.172952095530128</v>
      </c>
      <c r="F53" s="1">
        <f>('WEIGHTED from Refinitive'!$B$3*'ISSUE SCORE from EIKON'!K322)+(2/3*'WEIGHTED from Refinitive'!$B$4*'ISSUE SCORE from EIKON'!Z322)+('ISSUE SCORE from EIKON'!AO322*'WEIGHTED from Refinitive'!$B$5)+('WEIGHTED from Refinitive'!$B$8*'ISSUE SCORE from EIKON'!BD322)+('ISSUE SCORE from EIKON'!BS322*'WEIGHTED from Refinitive'!$B$9)+('WEIGHTED from Refinitive'!$B$10*'ISSUE SCORE from EIKON'!CH322)+('ISSUE SCORE from EIKON'!CW322*3/5*'WEIGHTED from Refinitive'!$B$11)+(4/5*'WEIGHTED from Refinitive'!$B$14*'ISSUE SCORE from EIKON'!DL322)+(2/3*'ISSUE SCORE from EIKON'!EP322*'WEIGHTED from Refinitive'!$B$16)</f>
        <v>41.711266837737384</v>
      </c>
      <c r="G53" s="1">
        <f>('WEIGHTED from Refinitive'!$B$3*'ISSUE SCORE from EIKON'!L322)+(2/3*'WEIGHTED from Refinitive'!$B$4*'ISSUE SCORE from EIKON'!AA322)+('ISSUE SCORE from EIKON'!AP322*'WEIGHTED from Refinitive'!$B$5)+('WEIGHTED from Refinitive'!$B$8*'ISSUE SCORE from EIKON'!BE322)+('ISSUE SCORE from EIKON'!BT322*'WEIGHTED from Refinitive'!$B$9)+('WEIGHTED from Refinitive'!$B$10*'ISSUE SCORE from EIKON'!CI322)+('ISSUE SCORE from EIKON'!CX322*3/5*'WEIGHTED from Refinitive'!$B$11)+(4/5*'WEIGHTED from Refinitive'!$B$14*'ISSUE SCORE from EIKON'!DM322)+(2/3*'ISSUE SCORE from EIKON'!EQ322*'WEIGHTED from Refinitive'!$B$16)</f>
        <v>46.710002582593305</v>
      </c>
      <c r="H53" s="1">
        <f>('WEIGHTED from Refinitive'!$B$3*'ISSUE SCORE from EIKON'!M322)+(2/3*'WEIGHTED from Refinitive'!$B$4*'ISSUE SCORE from EIKON'!AB322)+('ISSUE SCORE from EIKON'!AQ322*'WEIGHTED from Refinitive'!$B$5)+('WEIGHTED from Refinitive'!$B$8*'ISSUE SCORE from EIKON'!BF322)+('ISSUE SCORE from EIKON'!BU322*'WEIGHTED from Refinitive'!$B$9)+('WEIGHTED from Refinitive'!$B$10*'ISSUE SCORE from EIKON'!CJ322)+('ISSUE SCORE from EIKON'!CY322*3/5*'WEIGHTED from Refinitive'!$B$11)+(4/5*'WEIGHTED from Refinitive'!$B$14*'ISSUE SCORE from EIKON'!DN322)+(2/3*'ISSUE SCORE from EIKON'!ER322*'WEIGHTED from Refinitive'!$B$16)</f>
        <v>45.975538224882243</v>
      </c>
      <c r="I53" s="1">
        <f>('WEIGHTED from Refinitive'!$B$3*'ISSUE SCORE from EIKON'!N322)+(2/3*'WEIGHTED from Refinitive'!$B$4*'ISSUE SCORE from EIKON'!AC322)+('ISSUE SCORE from EIKON'!AR322*'WEIGHTED from Refinitive'!$B$5)+('WEIGHTED from Refinitive'!$B$8*'ISSUE SCORE from EIKON'!BG322)+('ISSUE SCORE from EIKON'!BV322*'WEIGHTED from Refinitive'!$B$9)+('WEIGHTED from Refinitive'!$B$10*'ISSUE SCORE from EIKON'!CK322)+('ISSUE SCORE from EIKON'!CZ322*3/5*'WEIGHTED from Refinitive'!$B$11)+(4/5*'WEIGHTED from Refinitive'!$B$14*'ISSUE SCORE from EIKON'!DO322)+(2/3*'ISSUE SCORE from EIKON'!ES322*'WEIGHTED from Refinitive'!$B$16)</f>
        <v>45.461536745845841</v>
      </c>
      <c r="J53" s="1">
        <f>('WEIGHTED from Refinitive'!$B$3*'ISSUE SCORE from EIKON'!O322)+(2/3*'WEIGHTED from Refinitive'!$B$4*'ISSUE SCORE from EIKON'!AD322)+('ISSUE SCORE from EIKON'!AS322*'WEIGHTED from Refinitive'!$B$5)+('WEIGHTED from Refinitive'!$B$8*'ISSUE SCORE from EIKON'!BH322)+('ISSUE SCORE from EIKON'!BW322*'WEIGHTED from Refinitive'!$B$9)+('WEIGHTED from Refinitive'!$B$10*'ISSUE SCORE from EIKON'!CL322)+('ISSUE SCORE from EIKON'!DA322*3/5*'WEIGHTED from Refinitive'!$B$11)+(4/5*'WEIGHTED from Refinitive'!$B$14*'ISSUE SCORE from EIKON'!DP322)+(2/3*'ISSUE SCORE from EIKON'!ET322*'WEIGHTED from Refinitive'!$B$16)</f>
        <v>37.389593489217532</v>
      </c>
      <c r="K53" s="1">
        <f>('WEIGHTED from Refinitive'!$B$3*'ISSUE SCORE from EIKON'!P322)+(2/3*'WEIGHTED from Refinitive'!$B$4*'ISSUE SCORE from EIKON'!AE322)+('ISSUE SCORE from EIKON'!AT322*'WEIGHTED from Refinitive'!$B$5)+('WEIGHTED from Refinitive'!$B$8*'ISSUE SCORE from EIKON'!BI322)+('ISSUE SCORE from EIKON'!BX322*'WEIGHTED from Refinitive'!$B$9)+('WEIGHTED from Refinitive'!$B$10*'ISSUE SCORE from EIKON'!CM322)+('ISSUE SCORE from EIKON'!DB322*3/5*'WEIGHTED from Refinitive'!$B$11)+(4/5*'WEIGHTED from Refinitive'!$B$14*'ISSUE SCORE from EIKON'!DQ322)+(2/3*'ISSUE SCORE from EIKON'!EU322*'WEIGHTED from Refinitive'!$B$16)</f>
        <v>35.979423230632314</v>
      </c>
      <c r="L53" s="1">
        <f>('WEIGHTED from Refinitive'!$B$3*'ISSUE SCORE from EIKON'!Q322)+(2/3*'WEIGHTED from Refinitive'!$B$4*'ISSUE SCORE from EIKON'!AF322)+('ISSUE SCORE from EIKON'!AU322*'WEIGHTED from Refinitive'!$B$5)+('WEIGHTED from Refinitive'!$B$8*'ISSUE SCORE from EIKON'!BJ322)+('ISSUE SCORE from EIKON'!BY322*'WEIGHTED from Refinitive'!$B$9)+('WEIGHTED from Refinitive'!$B$10*'ISSUE SCORE from EIKON'!CN322)+('ISSUE SCORE from EIKON'!DC322*3/5*'WEIGHTED from Refinitive'!$B$11)+(4/5*'WEIGHTED from Refinitive'!$B$14*'ISSUE SCORE from EIKON'!DR322)+(2/3*'ISSUE SCORE from EIKON'!EV322*'WEIGHTED from Refinitive'!$B$16)</f>
        <v>41.912594954202724</v>
      </c>
      <c r="M53" s="1">
        <f>('WEIGHTED from Refinitive'!$B$3*'ISSUE SCORE from EIKON'!R322)+(2/3*'WEIGHTED from Refinitive'!$B$4*'ISSUE SCORE from EIKON'!AG322)+('ISSUE SCORE from EIKON'!AV322*'WEIGHTED from Refinitive'!$B$5)+('WEIGHTED from Refinitive'!$B$8*'ISSUE SCORE from EIKON'!BK322)+('ISSUE SCORE from EIKON'!BZ322*'WEIGHTED from Refinitive'!$B$9)+('WEIGHTED from Refinitive'!$B$10*'ISSUE SCORE from EIKON'!CO322)+('ISSUE SCORE from EIKON'!DD322*3/5*'WEIGHTED from Refinitive'!$B$11)+(4/5*'WEIGHTED from Refinitive'!$B$14*'ISSUE SCORE from EIKON'!DS322)+(2/3*'ISSUE SCORE from EIKON'!EW322*'WEIGHTED from Refinitive'!$B$16)</f>
        <v>33.904621635007935</v>
      </c>
      <c r="N53" s="1">
        <f>('WEIGHTED from Refinitive'!$B$3*'ISSUE SCORE from EIKON'!S322)+(2/3*'WEIGHTED from Refinitive'!$B$4*'ISSUE SCORE from EIKON'!AH322)+('ISSUE SCORE from EIKON'!AW322*'WEIGHTED from Refinitive'!$B$5)+('WEIGHTED from Refinitive'!$B$8*'ISSUE SCORE from EIKON'!BL322)+('ISSUE SCORE from EIKON'!CA322*'WEIGHTED from Refinitive'!$B$9)+('WEIGHTED from Refinitive'!$B$10*'ISSUE SCORE from EIKON'!CP322)+('ISSUE SCORE from EIKON'!DE322*3/5*'WEIGHTED from Refinitive'!$B$11)+(4/5*'WEIGHTED from Refinitive'!$B$14*'ISSUE SCORE from EIKON'!DT322)+(2/3*'ISSUE SCORE from EIKON'!EX322*'WEIGHTED from Refinitive'!$B$16)</f>
        <v>21.922288676236033</v>
      </c>
      <c r="O53" s="1">
        <f>('WEIGHTED from Refinitive'!$B$3*'ISSUE SCORE from EIKON'!T322)+(2/3*'WEIGHTED from Refinitive'!$B$4*'ISSUE SCORE from EIKON'!AI322)+('ISSUE SCORE from EIKON'!AX322*'WEIGHTED from Refinitive'!$B$5)+('WEIGHTED from Refinitive'!$B$8*'ISSUE SCORE from EIKON'!BM322)+('ISSUE SCORE from EIKON'!CB322*'WEIGHTED from Refinitive'!$B$9)+('WEIGHTED from Refinitive'!$B$10*'ISSUE SCORE from EIKON'!CQ322)+('ISSUE SCORE from EIKON'!DF322*3/5*'WEIGHTED from Refinitive'!$B$11)+(4/5*'WEIGHTED from Refinitive'!$B$14*'ISSUE SCORE from EIKON'!DU322)+(2/3*'ISSUE SCORE from EIKON'!EY322*'WEIGHTED from Refinitive'!$B$16)</f>
        <v>25.41959218512898</v>
      </c>
      <c r="P53" s="1">
        <f>('WEIGHTED from Refinitive'!$B$3*'ISSUE SCORE from EIKON'!U322)+(2/3*'WEIGHTED from Refinitive'!$B$4*'ISSUE SCORE from EIKON'!AJ322)+('ISSUE SCORE from EIKON'!AY322*'WEIGHTED from Refinitive'!$B$5)+('WEIGHTED from Refinitive'!$B$8*'ISSUE SCORE from EIKON'!BN322)+('ISSUE SCORE from EIKON'!CC322*'WEIGHTED from Refinitive'!$B$9)+('WEIGHTED from Refinitive'!$B$10*'ISSUE SCORE from EIKON'!CR322)+('ISSUE SCORE from EIKON'!DG322*3/5*'WEIGHTED from Refinitive'!$B$11)+(4/5*'WEIGHTED from Refinitive'!$B$14*'ISSUE SCORE from EIKON'!DV322)+(2/3*'ISSUE SCORE from EIKON'!EZ322*'WEIGHTED from Refinitive'!$B$16)</f>
        <v>28.512364810330876</v>
      </c>
    </row>
    <row r="54" spans="1:16" ht="15">
      <c r="A54" s="1" t="s">
        <v>651</v>
      </c>
      <c r="B54" s="1">
        <f>('WEIGHTED from Refinitive'!$B$3*'ISSUE SCORE from EIKON'!G323)+(2/3*'WEIGHTED from Refinitive'!$B$4*'ISSUE SCORE from EIKON'!V323)+('ISSUE SCORE from EIKON'!AK323*'WEIGHTED from Refinitive'!$B$5)+('WEIGHTED from Refinitive'!$B$8*'ISSUE SCORE from EIKON'!AZ323)+('ISSUE SCORE from EIKON'!BO323*'WEIGHTED from Refinitive'!$B$9)+('WEIGHTED from Refinitive'!$B$10*'ISSUE SCORE from EIKON'!CD323)+('ISSUE SCORE from EIKON'!CS323*3/5*'WEIGHTED from Refinitive'!$B$11)+(4/5*'WEIGHTED from Refinitive'!$B$14*'ISSUE SCORE from EIKON'!DH323)+(2/3*'ISSUE SCORE from EIKON'!EL323*'WEIGHTED from Refinitive'!$B$16)</f>
        <v>48.816867621003738</v>
      </c>
      <c r="C54" s="1">
        <f>('WEIGHTED from Refinitive'!$B$3*'ISSUE SCORE from EIKON'!H323)+(2/3*'WEIGHTED from Refinitive'!$B$4*'ISSUE SCORE from EIKON'!W323)+('ISSUE SCORE from EIKON'!AL323*'WEIGHTED from Refinitive'!$B$5)+('WEIGHTED from Refinitive'!$B$8*'ISSUE SCORE from EIKON'!BA323)+('ISSUE SCORE from EIKON'!BP323*'WEIGHTED from Refinitive'!$B$9)+('WEIGHTED from Refinitive'!$B$10*'ISSUE SCORE from EIKON'!CE323)+('ISSUE SCORE from EIKON'!CT323*3/5*'WEIGHTED from Refinitive'!$B$11)+(4/5*'WEIGHTED from Refinitive'!$B$14*'ISSUE SCORE from EIKON'!DI323)+(2/3*'ISSUE SCORE from EIKON'!EM323*'WEIGHTED from Refinitive'!$B$16)</f>
        <v>39.401662709859643</v>
      </c>
      <c r="D54" s="1">
        <f>('WEIGHTED from Refinitive'!$B$3*'ISSUE SCORE from EIKON'!I323)+(2/3*'WEIGHTED from Refinitive'!$B$4*'ISSUE SCORE from EIKON'!X323)+('ISSUE SCORE from EIKON'!AM323*'WEIGHTED from Refinitive'!$B$5)+('WEIGHTED from Refinitive'!$B$8*'ISSUE SCORE from EIKON'!BB323)+('ISSUE SCORE from EIKON'!BQ323*'WEIGHTED from Refinitive'!$B$9)+('WEIGHTED from Refinitive'!$B$10*'ISSUE SCORE from EIKON'!CF323)+('ISSUE SCORE from EIKON'!CU323*3/5*'WEIGHTED from Refinitive'!$B$11)+(4/5*'WEIGHTED from Refinitive'!$B$14*'ISSUE SCORE from EIKON'!DJ323)+(2/3*'ISSUE SCORE from EIKON'!EN323*'WEIGHTED from Refinitive'!$B$16)</f>
        <v>44.057566991473784</v>
      </c>
      <c r="E54" s="1">
        <f>('WEIGHTED from Refinitive'!$B$3*'ISSUE SCORE from EIKON'!J323)+(2/3*'WEIGHTED from Refinitive'!$B$4*'ISSUE SCORE from EIKON'!Y323)+('ISSUE SCORE from EIKON'!AN323*'WEIGHTED from Refinitive'!$B$5)+('WEIGHTED from Refinitive'!$B$8*'ISSUE SCORE from EIKON'!BC323)+('ISSUE SCORE from EIKON'!BR323*'WEIGHTED from Refinitive'!$B$9)+('WEIGHTED from Refinitive'!$B$10*'ISSUE SCORE from EIKON'!CG323)+('ISSUE SCORE from EIKON'!CV323*3/5*'WEIGHTED from Refinitive'!$B$11)+(4/5*'WEIGHTED from Refinitive'!$B$14*'ISSUE SCORE from EIKON'!DK323)+(2/3*'ISSUE SCORE from EIKON'!EO323*'WEIGHTED from Refinitive'!$B$16)</f>
        <v>29.813007458025613</v>
      </c>
      <c r="F54" s="1">
        <f>('WEIGHTED from Refinitive'!$B$3*'ISSUE SCORE from EIKON'!K323)+(2/3*'WEIGHTED from Refinitive'!$B$4*'ISSUE SCORE from EIKON'!Z323)+('ISSUE SCORE from EIKON'!AO323*'WEIGHTED from Refinitive'!$B$5)+('WEIGHTED from Refinitive'!$B$8*'ISSUE SCORE from EIKON'!BD323)+('ISSUE SCORE from EIKON'!BS323*'WEIGHTED from Refinitive'!$B$9)+('WEIGHTED from Refinitive'!$B$10*'ISSUE SCORE from EIKON'!CH323)+('ISSUE SCORE from EIKON'!CW323*3/5*'WEIGHTED from Refinitive'!$B$11)+(4/5*'WEIGHTED from Refinitive'!$B$14*'ISSUE SCORE from EIKON'!DL323)+(2/3*'ISSUE SCORE from EIKON'!EP323*'WEIGHTED from Refinitive'!$B$16)</f>
        <v>37.059965867465863</v>
      </c>
      <c r="G54" s="1">
        <f>('WEIGHTED from Refinitive'!$B$3*'ISSUE SCORE from EIKON'!L323)+(2/3*'WEIGHTED from Refinitive'!$B$4*'ISSUE SCORE from EIKON'!AA323)+('ISSUE SCORE from EIKON'!AP323*'WEIGHTED from Refinitive'!$B$5)+('WEIGHTED from Refinitive'!$B$8*'ISSUE SCORE from EIKON'!BE323)+('ISSUE SCORE from EIKON'!BT323*'WEIGHTED from Refinitive'!$B$9)+('WEIGHTED from Refinitive'!$B$10*'ISSUE SCORE from EIKON'!CI323)+('ISSUE SCORE from EIKON'!CX323*3/5*'WEIGHTED from Refinitive'!$B$11)+(4/5*'WEIGHTED from Refinitive'!$B$14*'ISSUE SCORE from EIKON'!DM323)+(2/3*'ISSUE SCORE from EIKON'!EQ323*'WEIGHTED from Refinitive'!$B$16)</f>
        <v>36.480218516388703</v>
      </c>
      <c r="H54" s="1">
        <f>('WEIGHTED from Refinitive'!$B$3*'ISSUE SCORE from EIKON'!M323)+(2/3*'WEIGHTED from Refinitive'!$B$4*'ISSUE SCORE from EIKON'!AB323)+('ISSUE SCORE from EIKON'!AQ323*'WEIGHTED from Refinitive'!$B$5)+('WEIGHTED from Refinitive'!$B$8*'ISSUE SCORE from EIKON'!BF323)+('ISSUE SCORE from EIKON'!BU323*'WEIGHTED from Refinitive'!$B$9)+('WEIGHTED from Refinitive'!$B$10*'ISSUE SCORE from EIKON'!CJ323)+('ISSUE SCORE from EIKON'!CY323*3/5*'WEIGHTED from Refinitive'!$B$11)+(4/5*'WEIGHTED from Refinitive'!$B$14*'ISSUE SCORE from EIKON'!DN323)+(2/3*'ISSUE SCORE from EIKON'!ER323*'WEIGHTED from Refinitive'!$B$16)</f>
        <v>41.583556012332963</v>
      </c>
      <c r="I54" s="1">
        <f>('WEIGHTED from Refinitive'!$B$3*'ISSUE SCORE from EIKON'!N323)+(2/3*'WEIGHTED from Refinitive'!$B$4*'ISSUE SCORE from EIKON'!AC323)+('ISSUE SCORE from EIKON'!AR323*'WEIGHTED from Refinitive'!$B$5)+('WEIGHTED from Refinitive'!$B$8*'ISSUE SCORE from EIKON'!BG323)+('ISSUE SCORE from EIKON'!BV323*'WEIGHTED from Refinitive'!$B$9)+('WEIGHTED from Refinitive'!$B$10*'ISSUE SCORE from EIKON'!CK323)+('ISSUE SCORE from EIKON'!CZ323*3/5*'WEIGHTED from Refinitive'!$B$11)+(4/5*'WEIGHTED from Refinitive'!$B$14*'ISSUE SCORE from EIKON'!DO323)+(2/3*'ISSUE SCORE from EIKON'!ES323*'WEIGHTED from Refinitive'!$B$16)</f>
        <v>31.884571379781409</v>
      </c>
      <c r="J54" s="1">
        <f>('WEIGHTED from Refinitive'!$B$3*'ISSUE SCORE from EIKON'!O323)+(2/3*'WEIGHTED from Refinitive'!$B$4*'ISSUE SCORE from EIKON'!AD323)+('ISSUE SCORE from EIKON'!AS323*'WEIGHTED from Refinitive'!$B$5)+('WEIGHTED from Refinitive'!$B$8*'ISSUE SCORE from EIKON'!BH323)+('ISSUE SCORE from EIKON'!BW323*'WEIGHTED from Refinitive'!$B$9)+('WEIGHTED from Refinitive'!$B$10*'ISSUE SCORE from EIKON'!CL323)+('ISSUE SCORE from EIKON'!DA323*3/5*'WEIGHTED from Refinitive'!$B$11)+(4/5*'WEIGHTED from Refinitive'!$B$14*'ISSUE SCORE from EIKON'!DP323)+(2/3*'ISSUE SCORE from EIKON'!ET323*'WEIGHTED from Refinitive'!$B$16)</f>
        <v>29.922017078505267</v>
      </c>
      <c r="K54" s="1">
        <f>('WEIGHTED from Refinitive'!$B$3*'ISSUE SCORE from EIKON'!P323)+(2/3*'WEIGHTED from Refinitive'!$B$4*'ISSUE SCORE from EIKON'!AE323)+('ISSUE SCORE from EIKON'!AT323*'WEIGHTED from Refinitive'!$B$5)+('WEIGHTED from Refinitive'!$B$8*'ISSUE SCORE from EIKON'!BI323)+('ISSUE SCORE from EIKON'!BX323*'WEIGHTED from Refinitive'!$B$9)+('WEIGHTED from Refinitive'!$B$10*'ISSUE SCORE from EIKON'!CM323)+('ISSUE SCORE from EIKON'!DB323*3/5*'WEIGHTED from Refinitive'!$B$11)+(4/5*'WEIGHTED from Refinitive'!$B$14*'ISSUE SCORE from EIKON'!DQ323)+(2/3*'ISSUE SCORE from EIKON'!EU323*'WEIGHTED from Refinitive'!$B$16)</f>
        <v>29.614290669441512</v>
      </c>
      <c r="L54" s="1">
        <f>('WEIGHTED from Refinitive'!$B$3*'ISSUE SCORE from EIKON'!Q323)+(2/3*'WEIGHTED from Refinitive'!$B$4*'ISSUE SCORE from EIKON'!AF323)+('ISSUE SCORE from EIKON'!AU323*'WEIGHTED from Refinitive'!$B$5)+('WEIGHTED from Refinitive'!$B$8*'ISSUE SCORE from EIKON'!BJ323)+('ISSUE SCORE from EIKON'!BY323*'WEIGHTED from Refinitive'!$B$9)+('WEIGHTED from Refinitive'!$B$10*'ISSUE SCORE from EIKON'!CN323)+('ISSUE SCORE from EIKON'!DC323*3/5*'WEIGHTED from Refinitive'!$B$11)+(4/5*'WEIGHTED from Refinitive'!$B$14*'ISSUE SCORE from EIKON'!DR323)+(2/3*'ISSUE SCORE from EIKON'!EV323*'WEIGHTED from Refinitive'!$B$16)</f>
        <v>32.278899510024928</v>
      </c>
      <c r="M54" s="1">
        <f>('WEIGHTED from Refinitive'!$B$3*'ISSUE SCORE from EIKON'!R323)+(2/3*'WEIGHTED from Refinitive'!$B$4*'ISSUE SCORE from EIKON'!AG323)+('ISSUE SCORE from EIKON'!AV323*'WEIGHTED from Refinitive'!$B$5)+('WEIGHTED from Refinitive'!$B$8*'ISSUE SCORE from EIKON'!BK323)+('ISSUE SCORE from EIKON'!BZ323*'WEIGHTED from Refinitive'!$B$9)+('WEIGHTED from Refinitive'!$B$10*'ISSUE SCORE from EIKON'!CO323)+('ISSUE SCORE from EIKON'!DD323*3/5*'WEIGHTED from Refinitive'!$B$11)+(4/5*'WEIGHTED from Refinitive'!$B$14*'ISSUE SCORE from EIKON'!DS323)+(2/3*'ISSUE SCORE from EIKON'!EW323*'WEIGHTED from Refinitive'!$B$16)</f>
        <v>0</v>
      </c>
      <c r="N54" s="1">
        <f>('WEIGHTED from Refinitive'!$B$3*'ISSUE SCORE from EIKON'!S323)+(2/3*'WEIGHTED from Refinitive'!$B$4*'ISSUE SCORE from EIKON'!AH323)+('ISSUE SCORE from EIKON'!AW323*'WEIGHTED from Refinitive'!$B$5)+('WEIGHTED from Refinitive'!$B$8*'ISSUE SCORE from EIKON'!BL323)+('ISSUE SCORE from EIKON'!CA323*'WEIGHTED from Refinitive'!$B$9)+('WEIGHTED from Refinitive'!$B$10*'ISSUE SCORE from EIKON'!CP323)+('ISSUE SCORE from EIKON'!DE323*3/5*'WEIGHTED from Refinitive'!$B$11)+(4/5*'WEIGHTED from Refinitive'!$B$14*'ISSUE SCORE from EIKON'!DT323)+(2/3*'ISSUE SCORE from EIKON'!EX323*'WEIGHTED from Refinitive'!$B$16)</f>
        <v>0</v>
      </c>
      <c r="O54" s="1">
        <f>('WEIGHTED from Refinitive'!$B$3*'ISSUE SCORE from EIKON'!T323)+(2/3*'WEIGHTED from Refinitive'!$B$4*'ISSUE SCORE from EIKON'!AI323)+('ISSUE SCORE from EIKON'!AX323*'WEIGHTED from Refinitive'!$B$5)+('WEIGHTED from Refinitive'!$B$8*'ISSUE SCORE from EIKON'!BM323)+('ISSUE SCORE from EIKON'!CB323*'WEIGHTED from Refinitive'!$B$9)+('WEIGHTED from Refinitive'!$B$10*'ISSUE SCORE from EIKON'!CQ323)+('ISSUE SCORE from EIKON'!DF323*3/5*'WEIGHTED from Refinitive'!$B$11)+(4/5*'WEIGHTED from Refinitive'!$B$14*'ISSUE SCORE from EIKON'!DU323)+(2/3*'ISSUE SCORE from EIKON'!EY323*'WEIGHTED from Refinitive'!$B$16)</f>
        <v>0</v>
      </c>
      <c r="P54" s="1">
        <f>('WEIGHTED from Refinitive'!$B$3*'ISSUE SCORE from EIKON'!U323)+(2/3*'WEIGHTED from Refinitive'!$B$4*'ISSUE SCORE from EIKON'!AJ323)+('ISSUE SCORE from EIKON'!AY323*'WEIGHTED from Refinitive'!$B$5)+('WEIGHTED from Refinitive'!$B$8*'ISSUE SCORE from EIKON'!BN323)+('ISSUE SCORE from EIKON'!CC323*'WEIGHTED from Refinitive'!$B$9)+('WEIGHTED from Refinitive'!$B$10*'ISSUE SCORE from EIKON'!CR323)+('ISSUE SCORE from EIKON'!DG323*3/5*'WEIGHTED from Refinitive'!$B$11)+(4/5*'WEIGHTED from Refinitive'!$B$14*'ISSUE SCORE from EIKON'!DV323)+(2/3*'ISSUE SCORE from EIKON'!EZ323*'WEIGHTED from Refinitive'!$B$16)</f>
        <v>0</v>
      </c>
    </row>
    <row r="55" spans="1:16" ht="15">
      <c r="A55" s="1" t="s">
        <v>633</v>
      </c>
      <c r="B55" s="1">
        <f>('WEIGHTED from Refinitive'!$B$3*'ISSUE SCORE from EIKON'!G324)+(2/3*'WEIGHTED from Refinitive'!$B$4*'ISSUE SCORE from EIKON'!V324)+('ISSUE SCORE from EIKON'!AK324*'WEIGHTED from Refinitive'!$B$5)+('WEIGHTED from Refinitive'!$B$8*'ISSUE SCORE from EIKON'!AZ324)+('ISSUE SCORE from EIKON'!BO324*'WEIGHTED from Refinitive'!$B$9)+('WEIGHTED from Refinitive'!$B$10*'ISSUE SCORE from EIKON'!CD324)+('ISSUE SCORE from EIKON'!CS324*3/5*'WEIGHTED from Refinitive'!$B$11)+(4/5*'WEIGHTED from Refinitive'!$B$14*'ISSUE SCORE from EIKON'!DH324)+(2/3*'ISSUE SCORE from EIKON'!EL324*'WEIGHTED from Refinitive'!$B$16)</f>
        <v>65.556952397956223</v>
      </c>
      <c r="C55" s="1">
        <f>('WEIGHTED from Refinitive'!$B$3*'ISSUE SCORE from EIKON'!H324)+(2/3*'WEIGHTED from Refinitive'!$B$4*'ISSUE SCORE from EIKON'!W324)+('ISSUE SCORE from EIKON'!AL324*'WEIGHTED from Refinitive'!$B$5)+('WEIGHTED from Refinitive'!$B$8*'ISSUE SCORE from EIKON'!BA324)+('ISSUE SCORE from EIKON'!BP324*'WEIGHTED from Refinitive'!$B$9)+('WEIGHTED from Refinitive'!$B$10*'ISSUE SCORE from EIKON'!CE324)+('ISSUE SCORE from EIKON'!CT324*3/5*'WEIGHTED from Refinitive'!$B$11)+(4/5*'WEIGHTED from Refinitive'!$B$14*'ISSUE SCORE from EIKON'!DI324)+(2/3*'ISSUE SCORE from EIKON'!EM324*'WEIGHTED from Refinitive'!$B$16)</f>
        <v>65.987394395964373</v>
      </c>
      <c r="D55" s="1">
        <f>('WEIGHTED from Refinitive'!$B$3*'ISSUE SCORE from EIKON'!I324)+(2/3*'WEIGHTED from Refinitive'!$B$4*'ISSUE SCORE from EIKON'!X324)+('ISSUE SCORE from EIKON'!AM324*'WEIGHTED from Refinitive'!$B$5)+('WEIGHTED from Refinitive'!$B$8*'ISSUE SCORE from EIKON'!BB324)+('ISSUE SCORE from EIKON'!BQ324*'WEIGHTED from Refinitive'!$B$9)+('WEIGHTED from Refinitive'!$B$10*'ISSUE SCORE from EIKON'!CF324)+('ISSUE SCORE from EIKON'!CU324*3/5*'WEIGHTED from Refinitive'!$B$11)+(4/5*'WEIGHTED from Refinitive'!$B$14*'ISSUE SCORE from EIKON'!DJ324)+(2/3*'ISSUE SCORE from EIKON'!EN324*'WEIGHTED from Refinitive'!$B$16)</f>
        <v>56.683187323471635</v>
      </c>
      <c r="E55" s="1">
        <f>('WEIGHTED from Refinitive'!$B$3*'ISSUE SCORE from EIKON'!J324)+(2/3*'WEIGHTED from Refinitive'!$B$4*'ISSUE SCORE from EIKON'!Y324)+('ISSUE SCORE from EIKON'!AN324*'WEIGHTED from Refinitive'!$B$5)+('WEIGHTED from Refinitive'!$B$8*'ISSUE SCORE from EIKON'!BC324)+('ISSUE SCORE from EIKON'!BR324*'WEIGHTED from Refinitive'!$B$9)+('WEIGHTED from Refinitive'!$B$10*'ISSUE SCORE from EIKON'!CG324)+('ISSUE SCORE from EIKON'!CV324*3/5*'WEIGHTED from Refinitive'!$B$11)+(4/5*'WEIGHTED from Refinitive'!$B$14*'ISSUE SCORE from EIKON'!DK324)+(2/3*'ISSUE SCORE from EIKON'!EO324*'WEIGHTED from Refinitive'!$B$16)</f>
        <v>45.394937897922915</v>
      </c>
      <c r="F55" s="1">
        <f>('WEIGHTED from Refinitive'!$B$3*'ISSUE SCORE from EIKON'!K324)+(2/3*'WEIGHTED from Refinitive'!$B$4*'ISSUE SCORE from EIKON'!Z324)+('ISSUE SCORE from EIKON'!AO324*'WEIGHTED from Refinitive'!$B$5)+('WEIGHTED from Refinitive'!$B$8*'ISSUE SCORE from EIKON'!BD324)+('ISSUE SCORE from EIKON'!BS324*'WEIGHTED from Refinitive'!$B$9)+('WEIGHTED from Refinitive'!$B$10*'ISSUE SCORE from EIKON'!CH324)+('ISSUE SCORE from EIKON'!CW324*3/5*'WEIGHTED from Refinitive'!$B$11)+(4/5*'WEIGHTED from Refinitive'!$B$14*'ISSUE SCORE from EIKON'!DL324)+(2/3*'ISSUE SCORE from EIKON'!EP324*'WEIGHTED from Refinitive'!$B$16)</f>
        <v>51.106583238348513</v>
      </c>
      <c r="G55" s="1">
        <f>('WEIGHTED from Refinitive'!$B$3*'ISSUE SCORE from EIKON'!L324)+(2/3*'WEIGHTED from Refinitive'!$B$4*'ISSUE SCORE from EIKON'!AA324)+('ISSUE SCORE from EIKON'!AP324*'WEIGHTED from Refinitive'!$B$5)+('WEIGHTED from Refinitive'!$B$8*'ISSUE SCORE from EIKON'!BE324)+('ISSUE SCORE from EIKON'!BT324*'WEIGHTED from Refinitive'!$B$9)+('WEIGHTED from Refinitive'!$B$10*'ISSUE SCORE from EIKON'!CI324)+('ISSUE SCORE from EIKON'!CX324*3/5*'WEIGHTED from Refinitive'!$B$11)+(4/5*'WEIGHTED from Refinitive'!$B$14*'ISSUE SCORE from EIKON'!DM324)+(2/3*'ISSUE SCORE from EIKON'!EQ324*'WEIGHTED from Refinitive'!$B$16)</f>
        <v>53.81224680969509</v>
      </c>
      <c r="H55" s="1">
        <f>('WEIGHTED from Refinitive'!$B$3*'ISSUE SCORE from EIKON'!M324)+(2/3*'WEIGHTED from Refinitive'!$B$4*'ISSUE SCORE from EIKON'!AB324)+('ISSUE SCORE from EIKON'!AQ324*'WEIGHTED from Refinitive'!$B$5)+('WEIGHTED from Refinitive'!$B$8*'ISSUE SCORE from EIKON'!BF324)+('ISSUE SCORE from EIKON'!BU324*'WEIGHTED from Refinitive'!$B$9)+('WEIGHTED from Refinitive'!$B$10*'ISSUE SCORE from EIKON'!CJ324)+('ISSUE SCORE from EIKON'!CY324*3/5*'WEIGHTED from Refinitive'!$B$11)+(4/5*'WEIGHTED from Refinitive'!$B$14*'ISSUE SCORE from EIKON'!DN324)+(2/3*'ISSUE SCORE from EIKON'!ER324*'WEIGHTED from Refinitive'!$B$16)</f>
        <v>60.090007881462775</v>
      </c>
      <c r="I55" s="1">
        <f>('WEIGHTED from Refinitive'!$B$3*'ISSUE SCORE from EIKON'!N324)+(2/3*'WEIGHTED from Refinitive'!$B$4*'ISSUE SCORE from EIKON'!AC324)+('ISSUE SCORE from EIKON'!AR324*'WEIGHTED from Refinitive'!$B$5)+('WEIGHTED from Refinitive'!$B$8*'ISSUE SCORE from EIKON'!BG324)+('ISSUE SCORE from EIKON'!BV324*'WEIGHTED from Refinitive'!$B$9)+('WEIGHTED from Refinitive'!$B$10*'ISSUE SCORE from EIKON'!CK324)+('ISSUE SCORE from EIKON'!CZ324*3/5*'WEIGHTED from Refinitive'!$B$11)+(4/5*'WEIGHTED from Refinitive'!$B$14*'ISSUE SCORE from EIKON'!DO324)+(2/3*'ISSUE SCORE from EIKON'!ES324*'WEIGHTED from Refinitive'!$B$16)</f>
        <v>59.236489616693831</v>
      </c>
      <c r="J55" s="1">
        <f>('WEIGHTED from Refinitive'!$B$3*'ISSUE SCORE from EIKON'!O324)+(2/3*'WEIGHTED from Refinitive'!$B$4*'ISSUE SCORE from EIKON'!AD324)+('ISSUE SCORE from EIKON'!AS324*'WEIGHTED from Refinitive'!$B$5)+('WEIGHTED from Refinitive'!$B$8*'ISSUE SCORE from EIKON'!BH324)+('ISSUE SCORE from EIKON'!BW324*'WEIGHTED from Refinitive'!$B$9)+('WEIGHTED from Refinitive'!$B$10*'ISSUE SCORE from EIKON'!CL324)+('ISSUE SCORE from EIKON'!DA324*3/5*'WEIGHTED from Refinitive'!$B$11)+(4/5*'WEIGHTED from Refinitive'!$B$14*'ISSUE SCORE from EIKON'!DP324)+(2/3*'ISSUE SCORE from EIKON'!ET324*'WEIGHTED from Refinitive'!$B$16)</f>
        <v>57.576051121961605</v>
      </c>
      <c r="K55" s="1">
        <f>('WEIGHTED from Refinitive'!$B$3*'ISSUE SCORE from EIKON'!P324)+(2/3*'WEIGHTED from Refinitive'!$B$4*'ISSUE SCORE from EIKON'!AE324)+('ISSUE SCORE from EIKON'!AT324*'WEIGHTED from Refinitive'!$B$5)+('WEIGHTED from Refinitive'!$B$8*'ISSUE SCORE from EIKON'!BI324)+('ISSUE SCORE from EIKON'!BX324*'WEIGHTED from Refinitive'!$B$9)+('WEIGHTED from Refinitive'!$B$10*'ISSUE SCORE from EIKON'!CM324)+('ISSUE SCORE from EIKON'!DB324*3/5*'WEIGHTED from Refinitive'!$B$11)+(4/5*'WEIGHTED from Refinitive'!$B$14*'ISSUE SCORE from EIKON'!DQ324)+(2/3*'ISSUE SCORE from EIKON'!EU324*'WEIGHTED from Refinitive'!$B$16)</f>
        <v>44.652836908605991</v>
      </c>
      <c r="L55" s="1">
        <f>('WEIGHTED from Refinitive'!$B$3*'ISSUE SCORE from EIKON'!Q324)+(2/3*'WEIGHTED from Refinitive'!$B$4*'ISSUE SCORE from EIKON'!AF324)+('ISSUE SCORE from EIKON'!AU324*'WEIGHTED from Refinitive'!$B$5)+('WEIGHTED from Refinitive'!$B$8*'ISSUE SCORE from EIKON'!BJ324)+('ISSUE SCORE from EIKON'!BY324*'WEIGHTED from Refinitive'!$B$9)+('WEIGHTED from Refinitive'!$B$10*'ISSUE SCORE from EIKON'!CN324)+('ISSUE SCORE from EIKON'!DC324*3/5*'WEIGHTED from Refinitive'!$B$11)+(4/5*'WEIGHTED from Refinitive'!$B$14*'ISSUE SCORE from EIKON'!DR324)+(2/3*'ISSUE SCORE from EIKON'!EV324*'WEIGHTED from Refinitive'!$B$16)</f>
        <v>39.431209014363546</v>
      </c>
      <c r="M55" s="1">
        <f>('WEIGHTED from Refinitive'!$B$3*'ISSUE SCORE from EIKON'!R324)+(2/3*'WEIGHTED from Refinitive'!$B$4*'ISSUE SCORE from EIKON'!AG324)+('ISSUE SCORE from EIKON'!AV324*'WEIGHTED from Refinitive'!$B$5)+('WEIGHTED from Refinitive'!$B$8*'ISSUE SCORE from EIKON'!BK324)+('ISSUE SCORE from EIKON'!BZ324*'WEIGHTED from Refinitive'!$B$9)+('WEIGHTED from Refinitive'!$B$10*'ISSUE SCORE from EIKON'!CO324)+('ISSUE SCORE from EIKON'!DD324*3/5*'WEIGHTED from Refinitive'!$B$11)+(4/5*'WEIGHTED from Refinitive'!$B$14*'ISSUE SCORE from EIKON'!DS324)+(2/3*'ISSUE SCORE from EIKON'!EW324*'WEIGHTED from Refinitive'!$B$16)</f>
        <v>46.080530303030287</v>
      </c>
      <c r="N55" s="1">
        <f>('WEIGHTED from Refinitive'!$B$3*'ISSUE SCORE from EIKON'!S324)+(2/3*'WEIGHTED from Refinitive'!$B$4*'ISSUE SCORE from EIKON'!AH324)+('ISSUE SCORE from EIKON'!AW324*'WEIGHTED from Refinitive'!$B$5)+('WEIGHTED from Refinitive'!$B$8*'ISSUE SCORE from EIKON'!BL324)+('ISSUE SCORE from EIKON'!CA324*'WEIGHTED from Refinitive'!$B$9)+('WEIGHTED from Refinitive'!$B$10*'ISSUE SCORE from EIKON'!CP324)+('ISSUE SCORE from EIKON'!DE324*3/5*'WEIGHTED from Refinitive'!$B$11)+(4/5*'WEIGHTED from Refinitive'!$B$14*'ISSUE SCORE from EIKON'!DT324)+(2/3*'ISSUE SCORE from EIKON'!EX324*'WEIGHTED from Refinitive'!$B$16)</f>
        <v>49.953118708282481</v>
      </c>
      <c r="O55" s="1">
        <f>('WEIGHTED from Refinitive'!$B$3*'ISSUE SCORE from EIKON'!T324)+(2/3*'WEIGHTED from Refinitive'!$B$4*'ISSUE SCORE from EIKON'!AI324)+('ISSUE SCORE from EIKON'!AX324*'WEIGHTED from Refinitive'!$B$5)+('WEIGHTED from Refinitive'!$B$8*'ISSUE SCORE from EIKON'!BM324)+('ISSUE SCORE from EIKON'!CB324*'WEIGHTED from Refinitive'!$B$9)+('WEIGHTED from Refinitive'!$B$10*'ISSUE SCORE from EIKON'!CQ324)+('ISSUE SCORE from EIKON'!DF324*3/5*'WEIGHTED from Refinitive'!$B$11)+(4/5*'WEIGHTED from Refinitive'!$B$14*'ISSUE SCORE from EIKON'!DU324)+(2/3*'ISSUE SCORE from EIKON'!EY324*'WEIGHTED from Refinitive'!$B$16)</f>
        <v>43.601508343187461</v>
      </c>
      <c r="P55" s="1">
        <f>('WEIGHTED from Refinitive'!$B$3*'ISSUE SCORE from EIKON'!U324)+(2/3*'WEIGHTED from Refinitive'!$B$4*'ISSUE SCORE from EIKON'!AJ324)+('ISSUE SCORE from EIKON'!AY324*'WEIGHTED from Refinitive'!$B$5)+('WEIGHTED from Refinitive'!$B$8*'ISSUE SCORE from EIKON'!BN324)+('ISSUE SCORE from EIKON'!CC324*'WEIGHTED from Refinitive'!$B$9)+('WEIGHTED from Refinitive'!$B$10*'ISSUE SCORE from EIKON'!CR324)+('ISSUE SCORE from EIKON'!DG324*3/5*'WEIGHTED from Refinitive'!$B$11)+(4/5*'WEIGHTED from Refinitive'!$B$14*'ISSUE SCORE from EIKON'!DV324)+(2/3*'ISSUE SCORE from EIKON'!EZ324*'WEIGHTED from Refinitive'!$B$16)</f>
        <v>0</v>
      </c>
    </row>
    <row r="56" spans="1:16" ht="15">
      <c r="A56" s="1" t="s">
        <v>917</v>
      </c>
      <c r="B56" s="1">
        <f>('WEIGHTED from Refinitive'!$B$3*'ISSUE SCORE from EIKON'!G325)+(2/3*'WEIGHTED from Refinitive'!$B$4*'ISSUE SCORE from EIKON'!V325)+('ISSUE SCORE from EIKON'!AK325*'WEIGHTED from Refinitive'!$B$5)+('WEIGHTED from Refinitive'!$B$8*'ISSUE SCORE from EIKON'!AZ325)+('ISSUE SCORE from EIKON'!BO325*'WEIGHTED from Refinitive'!$B$9)+('WEIGHTED from Refinitive'!$B$10*'ISSUE SCORE from EIKON'!CD325)+('ISSUE SCORE from EIKON'!CS325*3/5*'WEIGHTED from Refinitive'!$B$11)+(4/5*'WEIGHTED from Refinitive'!$B$14*'ISSUE SCORE from EIKON'!DH325)+(2/3*'ISSUE SCORE from EIKON'!EL325*'WEIGHTED from Refinitive'!$B$16)</f>
        <v>72.61950893174081</v>
      </c>
      <c r="C56" s="1">
        <f>('WEIGHTED from Refinitive'!$B$3*'ISSUE SCORE from EIKON'!H325)+(2/3*'WEIGHTED from Refinitive'!$B$4*'ISSUE SCORE from EIKON'!W325)+('ISSUE SCORE from EIKON'!AL325*'WEIGHTED from Refinitive'!$B$5)+('WEIGHTED from Refinitive'!$B$8*'ISSUE SCORE from EIKON'!BA325)+('ISSUE SCORE from EIKON'!BP325*'WEIGHTED from Refinitive'!$B$9)+('WEIGHTED from Refinitive'!$B$10*'ISSUE SCORE from EIKON'!CE325)+('ISSUE SCORE from EIKON'!CT325*3/5*'WEIGHTED from Refinitive'!$B$11)+(4/5*'WEIGHTED from Refinitive'!$B$14*'ISSUE SCORE from EIKON'!DI325)+(2/3*'ISSUE SCORE from EIKON'!EM325*'WEIGHTED from Refinitive'!$B$16)</f>
        <v>68.710980414902437</v>
      </c>
      <c r="D56" s="1">
        <f>('WEIGHTED from Refinitive'!$B$3*'ISSUE SCORE from EIKON'!I325)+(2/3*'WEIGHTED from Refinitive'!$B$4*'ISSUE SCORE from EIKON'!X325)+('ISSUE SCORE from EIKON'!AM325*'WEIGHTED from Refinitive'!$B$5)+('WEIGHTED from Refinitive'!$B$8*'ISSUE SCORE from EIKON'!BB325)+('ISSUE SCORE from EIKON'!BQ325*'WEIGHTED from Refinitive'!$B$9)+('WEIGHTED from Refinitive'!$B$10*'ISSUE SCORE from EIKON'!CF325)+('ISSUE SCORE from EIKON'!CU325*3/5*'WEIGHTED from Refinitive'!$B$11)+(4/5*'WEIGHTED from Refinitive'!$B$14*'ISSUE SCORE from EIKON'!DJ325)+(2/3*'ISSUE SCORE from EIKON'!EN325*'WEIGHTED from Refinitive'!$B$16)</f>
        <v>71.600345917088831</v>
      </c>
      <c r="E56" s="1">
        <f>('WEIGHTED from Refinitive'!$B$3*'ISSUE SCORE from EIKON'!J325)+(2/3*'WEIGHTED from Refinitive'!$B$4*'ISSUE SCORE from EIKON'!Y325)+('ISSUE SCORE from EIKON'!AN325*'WEIGHTED from Refinitive'!$B$5)+('WEIGHTED from Refinitive'!$B$8*'ISSUE SCORE from EIKON'!BC325)+('ISSUE SCORE from EIKON'!BR325*'WEIGHTED from Refinitive'!$B$9)+('WEIGHTED from Refinitive'!$B$10*'ISSUE SCORE from EIKON'!CG325)+('ISSUE SCORE from EIKON'!CV325*3/5*'WEIGHTED from Refinitive'!$B$11)+(4/5*'WEIGHTED from Refinitive'!$B$14*'ISSUE SCORE from EIKON'!DK325)+(2/3*'ISSUE SCORE from EIKON'!EO325*'WEIGHTED from Refinitive'!$B$16)</f>
        <v>69.897943775302252</v>
      </c>
      <c r="F56" s="1">
        <f>('WEIGHTED from Refinitive'!$B$3*'ISSUE SCORE from EIKON'!K325)+(2/3*'WEIGHTED from Refinitive'!$B$4*'ISSUE SCORE from EIKON'!Z325)+('ISSUE SCORE from EIKON'!AO325*'WEIGHTED from Refinitive'!$B$5)+('WEIGHTED from Refinitive'!$B$8*'ISSUE SCORE from EIKON'!BD325)+('ISSUE SCORE from EIKON'!BS325*'WEIGHTED from Refinitive'!$B$9)+('WEIGHTED from Refinitive'!$B$10*'ISSUE SCORE from EIKON'!CH325)+('ISSUE SCORE from EIKON'!CW325*3/5*'WEIGHTED from Refinitive'!$B$11)+(4/5*'WEIGHTED from Refinitive'!$B$14*'ISSUE SCORE from EIKON'!DL325)+(2/3*'ISSUE SCORE from EIKON'!EP325*'WEIGHTED from Refinitive'!$B$16)</f>
        <v>62.558544410672027</v>
      </c>
      <c r="G56" s="1">
        <f>('WEIGHTED from Refinitive'!$B$3*'ISSUE SCORE from EIKON'!L325)+(2/3*'WEIGHTED from Refinitive'!$B$4*'ISSUE SCORE from EIKON'!AA325)+('ISSUE SCORE from EIKON'!AP325*'WEIGHTED from Refinitive'!$B$5)+('WEIGHTED from Refinitive'!$B$8*'ISSUE SCORE from EIKON'!BE325)+('ISSUE SCORE from EIKON'!BT325*'WEIGHTED from Refinitive'!$B$9)+('WEIGHTED from Refinitive'!$B$10*'ISSUE SCORE from EIKON'!CI325)+('ISSUE SCORE from EIKON'!CX325*3/5*'WEIGHTED from Refinitive'!$B$11)+(4/5*'WEIGHTED from Refinitive'!$B$14*'ISSUE SCORE from EIKON'!DM325)+(2/3*'ISSUE SCORE from EIKON'!EQ325*'WEIGHTED from Refinitive'!$B$16)</f>
        <v>58.034726008013443</v>
      </c>
      <c r="H56" s="1">
        <f>('WEIGHTED from Refinitive'!$B$3*'ISSUE SCORE from EIKON'!M325)+(2/3*'WEIGHTED from Refinitive'!$B$4*'ISSUE SCORE from EIKON'!AB325)+('ISSUE SCORE from EIKON'!AQ325*'WEIGHTED from Refinitive'!$B$5)+('WEIGHTED from Refinitive'!$B$8*'ISSUE SCORE from EIKON'!BF325)+('ISSUE SCORE from EIKON'!BU325*'WEIGHTED from Refinitive'!$B$9)+('WEIGHTED from Refinitive'!$B$10*'ISSUE SCORE from EIKON'!CJ325)+('ISSUE SCORE from EIKON'!CY325*3/5*'WEIGHTED from Refinitive'!$B$11)+(4/5*'WEIGHTED from Refinitive'!$B$14*'ISSUE SCORE from EIKON'!DN325)+(2/3*'ISSUE SCORE from EIKON'!ER325*'WEIGHTED from Refinitive'!$B$16)</f>
        <v>64.764711602636297</v>
      </c>
      <c r="I56" s="1">
        <f>('WEIGHTED from Refinitive'!$B$3*'ISSUE SCORE from EIKON'!N325)+(2/3*'WEIGHTED from Refinitive'!$B$4*'ISSUE SCORE from EIKON'!AC325)+('ISSUE SCORE from EIKON'!AR325*'WEIGHTED from Refinitive'!$B$5)+('WEIGHTED from Refinitive'!$B$8*'ISSUE SCORE from EIKON'!BG325)+('ISSUE SCORE from EIKON'!BV325*'WEIGHTED from Refinitive'!$B$9)+('WEIGHTED from Refinitive'!$B$10*'ISSUE SCORE from EIKON'!CK325)+('ISSUE SCORE from EIKON'!CZ325*3/5*'WEIGHTED from Refinitive'!$B$11)+(4/5*'WEIGHTED from Refinitive'!$B$14*'ISSUE SCORE from EIKON'!DO325)+(2/3*'ISSUE SCORE from EIKON'!ES325*'WEIGHTED from Refinitive'!$B$16)</f>
        <v>66.280865547864678</v>
      </c>
      <c r="J56" s="1">
        <f>('WEIGHTED from Refinitive'!$B$3*'ISSUE SCORE from EIKON'!O325)+(2/3*'WEIGHTED from Refinitive'!$B$4*'ISSUE SCORE from EIKON'!AD325)+('ISSUE SCORE from EIKON'!AS325*'WEIGHTED from Refinitive'!$B$5)+('WEIGHTED from Refinitive'!$B$8*'ISSUE SCORE from EIKON'!BH325)+('ISSUE SCORE from EIKON'!BW325*'WEIGHTED from Refinitive'!$B$9)+('WEIGHTED from Refinitive'!$B$10*'ISSUE SCORE from EIKON'!CL325)+('ISSUE SCORE from EIKON'!DA325*3/5*'WEIGHTED from Refinitive'!$B$11)+(4/5*'WEIGHTED from Refinitive'!$B$14*'ISSUE SCORE from EIKON'!DP325)+(2/3*'ISSUE SCORE from EIKON'!ET325*'WEIGHTED from Refinitive'!$B$16)</f>
        <v>60.034991447062197</v>
      </c>
      <c r="K56" s="1">
        <f>('WEIGHTED from Refinitive'!$B$3*'ISSUE SCORE from EIKON'!P325)+(2/3*'WEIGHTED from Refinitive'!$B$4*'ISSUE SCORE from EIKON'!AE325)+('ISSUE SCORE from EIKON'!AT325*'WEIGHTED from Refinitive'!$B$5)+('WEIGHTED from Refinitive'!$B$8*'ISSUE SCORE from EIKON'!BI325)+('ISSUE SCORE from EIKON'!BX325*'WEIGHTED from Refinitive'!$B$9)+('WEIGHTED from Refinitive'!$B$10*'ISSUE SCORE from EIKON'!CM325)+('ISSUE SCORE from EIKON'!DB325*3/5*'WEIGHTED from Refinitive'!$B$11)+(4/5*'WEIGHTED from Refinitive'!$B$14*'ISSUE SCORE from EIKON'!DQ325)+(2/3*'ISSUE SCORE from EIKON'!EU325*'WEIGHTED from Refinitive'!$B$16)</f>
        <v>43.927073682453283</v>
      </c>
      <c r="L56" s="1">
        <f>('WEIGHTED from Refinitive'!$B$3*'ISSUE SCORE from EIKON'!Q325)+(2/3*'WEIGHTED from Refinitive'!$B$4*'ISSUE SCORE from EIKON'!AF325)+('ISSUE SCORE from EIKON'!AU325*'WEIGHTED from Refinitive'!$B$5)+('WEIGHTED from Refinitive'!$B$8*'ISSUE SCORE from EIKON'!BJ325)+('ISSUE SCORE from EIKON'!BY325*'WEIGHTED from Refinitive'!$B$9)+('WEIGHTED from Refinitive'!$B$10*'ISSUE SCORE from EIKON'!CN325)+('ISSUE SCORE from EIKON'!DC325*3/5*'WEIGHTED from Refinitive'!$B$11)+(4/5*'WEIGHTED from Refinitive'!$B$14*'ISSUE SCORE from EIKON'!DR325)+(2/3*'ISSUE SCORE from EIKON'!EV325*'WEIGHTED from Refinitive'!$B$16)</f>
        <v>47.612350143516075</v>
      </c>
      <c r="M56" s="1">
        <f>('WEIGHTED from Refinitive'!$B$3*'ISSUE SCORE from EIKON'!R325)+(2/3*'WEIGHTED from Refinitive'!$B$4*'ISSUE SCORE from EIKON'!AG325)+('ISSUE SCORE from EIKON'!AV325*'WEIGHTED from Refinitive'!$B$5)+('WEIGHTED from Refinitive'!$B$8*'ISSUE SCORE from EIKON'!BK325)+('ISSUE SCORE from EIKON'!BZ325*'WEIGHTED from Refinitive'!$B$9)+('WEIGHTED from Refinitive'!$B$10*'ISSUE SCORE from EIKON'!CO325)+('ISSUE SCORE from EIKON'!DD325*3/5*'WEIGHTED from Refinitive'!$B$11)+(4/5*'WEIGHTED from Refinitive'!$B$14*'ISSUE SCORE from EIKON'!DS325)+(2/3*'ISSUE SCORE from EIKON'!EW325*'WEIGHTED from Refinitive'!$B$16)</f>
        <v>30.532158572021554</v>
      </c>
      <c r="N56" s="1">
        <f>('WEIGHTED from Refinitive'!$B$3*'ISSUE SCORE from EIKON'!S325)+(2/3*'WEIGHTED from Refinitive'!$B$4*'ISSUE SCORE from EIKON'!AH325)+('ISSUE SCORE from EIKON'!AW325*'WEIGHTED from Refinitive'!$B$5)+('WEIGHTED from Refinitive'!$B$8*'ISSUE SCORE from EIKON'!BL325)+('ISSUE SCORE from EIKON'!CA325*'WEIGHTED from Refinitive'!$B$9)+('WEIGHTED from Refinitive'!$B$10*'ISSUE SCORE from EIKON'!CP325)+('ISSUE SCORE from EIKON'!DE325*3/5*'WEIGHTED from Refinitive'!$B$11)+(4/5*'WEIGHTED from Refinitive'!$B$14*'ISSUE SCORE from EIKON'!DT325)+(2/3*'ISSUE SCORE from EIKON'!EX325*'WEIGHTED from Refinitive'!$B$16)</f>
        <v>37.331348175248216</v>
      </c>
      <c r="O56" s="1">
        <f>('WEIGHTED from Refinitive'!$B$3*'ISSUE SCORE from EIKON'!T325)+(2/3*'WEIGHTED from Refinitive'!$B$4*'ISSUE SCORE from EIKON'!AI325)+('ISSUE SCORE from EIKON'!AX325*'WEIGHTED from Refinitive'!$B$5)+('WEIGHTED from Refinitive'!$B$8*'ISSUE SCORE from EIKON'!BM325)+('ISSUE SCORE from EIKON'!CB325*'WEIGHTED from Refinitive'!$B$9)+('WEIGHTED from Refinitive'!$B$10*'ISSUE SCORE from EIKON'!CQ325)+('ISSUE SCORE from EIKON'!DF325*3/5*'WEIGHTED from Refinitive'!$B$11)+(4/5*'WEIGHTED from Refinitive'!$B$14*'ISSUE SCORE from EIKON'!DU325)+(2/3*'ISSUE SCORE from EIKON'!EY325*'WEIGHTED from Refinitive'!$B$16)</f>
        <v>35.600160075329534</v>
      </c>
      <c r="P56" s="1">
        <f>('WEIGHTED from Refinitive'!$B$3*'ISSUE SCORE from EIKON'!U325)+(2/3*'WEIGHTED from Refinitive'!$B$4*'ISSUE SCORE from EIKON'!AJ325)+('ISSUE SCORE from EIKON'!AY325*'WEIGHTED from Refinitive'!$B$5)+('WEIGHTED from Refinitive'!$B$8*'ISSUE SCORE from EIKON'!BN325)+('ISSUE SCORE from EIKON'!CC325*'WEIGHTED from Refinitive'!$B$9)+('WEIGHTED from Refinitive'!$B$10*'ISSUE SCORE from EIKON'!CR325)+('ISSUE SCORE from EIKON'!DG325*3/5*'WEIGHTED from Refinitive'!$B$11)+(4/5*'WEIGHTED from Refinitive'!$B$14*'ISSUE SCORE from EIKON'!DV325)+(2/3*'ISSUE SCORE from EIKON'!EZ325*'WEIGHTED from Refinitive'!$B$16)</f>
        <v>0</v>
      </c>
    </row>
    <row r="57" spans="1:16" ht="15">
      <c r="A57" s="1" t="s">
        <v>565</v>
      </c>
      <c r="B57" s="1">
        <f>('WEIGHTED from Refinitive'!$B$3*'ISSUE SCORE from EIKON'!G326)+(2/3*'WEIGHTED from Refinitive'!$B$4*'ISSUE SCORE from EIKON'!V326)+('ISSUE SCORE from EIKON'!AK326*'WEIGHTED from Refinitive'!$B$5)+('WEIGHTED from Refinitive'!$B$8*'ISSUE SCORE from EIKON'!AZ326)+('ISSUE SCORE from EIKON'!BO326*'WEIGHTED from Refinitive'!$B$9)+('WEIGHTED from Refinitive'!$B$10*'ISSUE SCORE from EIKON'!CD326)+('ISSUE SCORE from EIKON'!CS326*3/5*'WEIGHTED from Refinitive'!$B$11)+(4/5*'WEIGHTED from Refinitive'!$B$14*'ISSUE SCORE from EIKON'!DH326)+(2/3*'ISSUE SCORE from EIKON'!EL326*'WEIGHTED from Refinitive'!$B$16)</f>
        <v>70.04020583620327</v>
      </c>
      <c r="C57" s="1">
        <f>('WEIGHTED from Refinitive'!$B$3*'ISSUE SCORE from EIKON'!H326)+(2/3*'WEIGHTED from Refinitive'!$B$4*'ISSUE SCORE from EIKON'!W326)+('ISSUE SCORE from EIKON'!AL326*'WEIGHTED from Refinitive'!$B$5)+('WEIGHTED from Refinitive'!$B$8*'ISSUE SCORE from EIKON'!BA326)+('ISSUE SCORE from EIKON'!BP326*'WEIGHTED from Refinitive'!$B$9)+('WEIGHTED from Refinitive'!$B$10*'ISSUE SCORE from EIKON'!CE326)+('ISSUE SCORE from EIKON'!CT326*3/5*'WEIGHTED from Refinitive'!$B$11)+(4/5*'WEIGHTED from Refinitive'!$B$14*'ISSUE SCORE from EIKON'!DI326)+(2/3*'ISSUE SCORE from EIKON'!EM326*'WEIGHTED from Refinitive'!$B$16)</f>
        <v>69.329733014503617</v>
      </c>
      <c r="D57" s="1">
        <f>('WEIGHTED from Refinitive'!$B$3*'ISSUE SCORE from EIKON'!I326)+(2/3*'WEIGHTED from Refinitive'!$B$4*'ISSUE SCORE from EIKON'!X326)+('ISSUE SCORE from EIKON'!AM326*'WEIGHTED from Refinitive'!$B$5)+('WEIGHTED from Refinitive'!$B$8*'ISSUE SCORE from EIKON'!BB326)+('ISSUE SCORE from EIKON'!BQ326*'WEIGHTED from Refinitive'!$B$9)+('WEIGHTED from Refinitive'!$B$10*'ISSUE SCORE from EIKON'!CF326)+('ISSUE SCORE from EIKON'!CU326*3/5*'WEIGHTED from Refinitive'!$B$11)+(4/5*'WEIGHTED from Refinitive'!$B$14*'ISSUE SCORE from EIKON'!DJ326)+(2/3*'ISSUE SCORE from EIKON'!EN326*'WEIGHTED from Refinitive'!$B$16)</f>
        <v>65.919527268885574</v>
      </c>
      <c r="E57" s="1">
        <f>('WEIGHTED from Refinitive'!$B$3*'ISSUE SCORE from EIKON'!J326)+(2/3*'WEIGHTED from Refinitive'!$B$4*'ISSUE SCORE from EIKON'!Y326)+('ISSUE SCORE from EIKON'!AN326*'WEIGHTED from Refinitive'!$B$5)+('WEIGHTED from Refinitive'!$B$8*'ISSUE SCORE from EIKON'!BC326)+('ISSUE SCORE from EIKON'!BR326*'WEIGHTED from Refinitive'!$B$9)+('WEIGHTED from Refinitive'!$B$10*'ISSUE SCORE from EIKON'!CG326)+('ISSUE SCORE from EIKON'!CV326*3/5*'WEIGHTED from Refinitive'!$B$11)+(4/5*'WEIGHTED from Refinitive'!$B$14*'ISSUE SCORE from EIKON'!DK326)+(2/3*'ISSUE SCORE from EIKON'!EO326*'WEIGHTED from Refinitive'!$B$16)</f>
        <v>51.209797384180128</v>
      </c>
      <c r="F57" s="1">
        <f>('WEIGHTED from Refinitive'!$B$3*'ISSUE SCORE from EIKON'!K326)+(2/3*'WEIGHTED from Refinitive'!$B$4*'ISSUE SCORE from EIKON'!Z326)+('ISSUE SCORE from EIKON'!AO326*'WEIGHTED from Refinitive'!$B$5)+('WEIGHTED from Refinitive'!$B$8*'ISSUE SCORE from EIKON'!BD326)+('ISSUE SCORE from EIKON'!BS326*'WEIGHTED from Refinitive'!$B$9)+('WEIGHTED from Refinitive'!$B$10*'ISSUE SCORE from EIKON'!CH326)+('ISSUE SCORE from EIKON'!CW326*3/5*'WEIGHTED from Refinitive'!$B$11)+(4/5*'WEIGHTED from Refinitive'!$B$14*'ISSUE SCORE from EIKON'!DL326)+(2/3*'ISSUE SCORE from EIKON'!EP326*'WEIGHTED from Refinitive'!$B$16)</f>
        <v>47.640377955377929</v>
      </c>
      <c r="G57" s="1">
        <f>('WEIGHTED from Refinitive'!$B$3*'ISSUE SCORE from EIKON'!L326)+(2/3*'WEIGHTED from Refinitive'!$B$4*'ISSUE SCORE from EIKON'!AA326)+('ISSUE SCORE from EIKON'!AP326*'WEIGHTED from Refinitive'!$B$5)+('WEIGHTED from Refinitive'!$B$8*'ISSUE SCORE from EIKON'!BE326)+('ISSUE SCORE from EIKON'!BT326*'WEIGHTED from Refinitive'!$B$9)+('WEIGHTED from Refinitive'!$B$10*'ISSUE SCORE from EIKON'!CI326)+('ISSUE SCORE from EIKON'!CX326*3/5*'WEIGHTED from Refinitive'!$B$11)+(4/5*'WEIGHTED from Refinitive'!$B$14*'ISSUE SCORE from EIKON'!DM326)+(2/3*'ISSUE SCORE from EIKON'!EQ326*'WEIGHTED from Refinitive'!$B$16)</f>
        <v>48.816580093453666</v>
      </c>
      <c r="H57" s="1">
        <f>('WEIGHTED from Refinitive'!$B$3*'ISSUE SCORE from EIKON'!M326)+(2/3*'WEIGHTED from Refinitive'!$B$4*'ISSUE SCORE from EIKON'!AB326)+('ISSUE SCORE from EIKON'!AQ326*'WEIGHTED from Refinitive'!$B$5)+('WEIGHTED from Refinitive'!$B$8*'ISSUE SCORE from EIKON'!BF326)+('ISSUE SCORE from EIKON'!BU326*'WEIGHTED from Refinitive'!$B$9)+('WEIGHTED from Refinitive'!$B$10*'ISSUE SCORE from EIKON'!CJ326)+('ISSUE SCORE from EIKON'!CY326*3/5*'WEIGHTED from Refinitive'!$B$11)+(4/5*'WEIGHTED from Refinitive'!$B$14*'ISSUE SCORE from EIKON'!DN326)+(2/3*'ISSUE SCORE from EIKON'!ER326*'WEIGHTED from Refinitive'!$B$16)</f>
        <v>48.120105040826694</v>
      </c>
      <c r="I57" s="1">
        <f>('WEIGHTED from Refinitive'!$B$3*'ISSUE SCORE from EIKON'!N326)+(2/3*'WEIGHTED from Refinitive'!$B$4*'ISSUE SCORE from EIKON'!AC326)+('ISSUE SCORE from EIKON'!AR326*'WEIGHTED from Refinitive'!$B$5)+('WEIGHTED from Refinitive'!$B$8*'ISSUE SCORE from EIKON'!BG326)+('ISSUE SCORE from EIKON'!BV326*'WEIGHTED from Refinitive'!$B$9)+('WEIGHTED from Refinitive'!$B$10*'ISSUE SCORE from EIKON'!CK326)+('ISSUE SCORE from EIKON'!CZ326*3/5*'WEIGHTED from Refinitive'!$B$11)+(4/5*'WEIGHTED from Refinitive'!$B$14*'ISSUE SCORE from EIKON'!DO326)+(2/3*'ISSUE SCORE from EIKON'!ES326*'WEIGHTED from Refinitive'!$B$16)</f>
        <v>44.693053626007199</v>
      </c>
      <c r="J57" s="1">
        <f>('WEIGHTED from Refinitive'!$B$3*'ISSUE SCORE from EIKON'!O326)+(2/3*'WEIGHTED from Refinitive'!$B$4*'ISSUE SCORE from EIKON'!AD326)+('ISSUE SCORE from EIKON'!AS326*'WEIGHTED from Refinitive'!$B$5)+('WEIGHTED from Refinitive'!$B$8*'ISSUE SCORE from EIKON'!BH326)+('ISSUE SCORE from EIKON'!BW326*'WEIGHTED from Refinitive'!$B$9)+('WEIGHTED from Refinitive'!$B$10*'ISSUE SCORE from EIKON'!CL326)+('ISSUE SCORE from EIKON'!DA326*3/5*'WEIGHTED from Refinitive'!$B$11)+(4/5*'WEIGHTED from Refinitive'!$B$14*'ISSUE SCORE from EIKON'!DP326)+(2/3*'ISSUE SCORE from EIKON'!ET326*'WEIGHTED from Refinitive'!$B$16)</f>
        <v>41.455653426706043</v>
      </c>
      <c r="K57" s="1">
        <f>('WEIGHTED from Refinitive'!$B$3*'ISSUE SCORE from EIKON'!P326)+(2/3*'WEIGHTED from Refinitive'!$B$4*'ISSUE SCORE from EIKON'!AE326)+('ISSUE SCORE from EIKON'!AT326*'WEIGHTED from Refinitive'!$B$5)+('WEIGHTED from Refinitive'!$B$8*'ISSUE SCORE from EIKON'!BI326)+('ISSUE SCORE from EIKON'!BX326*'WEIGHTED from Refinitive'!$B$9)+('WEIGHTED from Refinitive'!$B$10*'ISSUE SCORE from EIKON'!CM326)+('ISSUE SCORE from EIKON'!DB326*3/5*'WEIGHTED from Refinitive'!$B$11)+(4/5*'WEIGHTED from Refinitive'!$B$14*'ISSUE SCORE from EIKON'!DQ326)+(2/3*'ISSUE SCORE from EIKON'!EU326*'WEIGHTED from Refinitive'!$B$16)</f>
        <v>45.685565730142201</v>
      </c>
      <c r="L57" s="1">
        <f>('WEIGHTED from Refinitive'!$B$3*'ISSUE SCORE from EIKON'!Q326)+(2/3*'WEIGHTED from Refinitive'!$B$4*'ISSUE SCORE from EIKON'!AF326)+('ISSUE SCORE from EIKON'!AU326*'WEIGHTED from Refinitive'!$B$5)+('WEIGHTED from Refinitive'!$B$8*'ISSUE SCORE from EIKON'!BJ326)+('ISSUE SCORE from EIKON'!BY326*'WEIGHTED from Refinitive'!$B$9)+('WEIGHTED from Refinitive'!$B$10*'ISSUE SCORE from EIKON'!CN326)+('ISSUE SCORE from EIKON'!DC326*3/5*'WEIGHTED from Refinitive'!$B$11)+(4/5*'WEIGHTED from Refinitive'!$B$14*'ISSUE SCORE from EIKON'!DR326)+(2/3*'ISSUE SCORE from EIKON'!EV326*'WEIGHTED from Refinitive'!$B$16)</f>
        <v>41.096546924676396</v>
      </c>
      <c r="M57" s="1">
        <f>('WEIGHTED from Refinitive'!$B$3*'ISSUE SCORE from EIKON'!R326)+(2/3*'WEIGHTED from Refinitive'!$B$4*'ISSUE SCORE from EIKON'!AG326)+('ISSUE SCORE from EIKON'!AV326*'WEIGHTED from Refinitive'!$B$5)+('WEIGHTED from Refinitive'!$B$8*'ISSUE SCORE from EIKON'!BK326)+('ISSUE SCORE from EIKON'!BZ326*'WEIGHTED from Refinitive'!$B$9)+('WEIGHTED from Refinitive'!$B$10*'ISSUE SCORE from EIKON'!CO326)+('ISSUE SCORE from EIKON'!DD326*3/5*'WEIGHTED from Refinitive'!$B$11)+(4/5*'WEIGHTED from Refinitive'!$B$14*'ISSUE SCORE from EIKON'!DS326)+(2/3*'ISSUE SCORE from EIKON'!EW326*'WEIGHTED from Refinitive'!$B$16)</f>
        <v>0</v>
      </c>
      <c r="N57" s="1">
        <f>('WEIGHTED from Refinitive'!$B$3*'ISSUE SCORE from EIKON'!S326)+(2/3*'WEIGHTED from Refinitive'!$B$4*'ISSUE SCORE from EIKON'!AH326)+('ISSUE SCORE from EIKON'!AW326*'WEIGHTED from Refinitive'!$B$5)+('WEIGHTED from Refinitive'!$B$8*'ISSUE SCORE from EIKON'!BL326)+('ISSUE SCORE from EIKON'!CA326*'WEIGHTED from Refinitive'!$B$9)+('WEIGHTED from Refinitive'!$B$10*'ISSUE SCORE from EIKON'!CP326)+('ISSUE SCORE from EIKON'!DE326*3/5*'WEIGHTED from Refinitive'!$B$11)+(4/5*'WEIGHTED from Refinitive'!$B$14*'ISSUE SCORE from EIKON'!DT326)+(2/3*'ISSUE SCORE from EIKON'!EX326*'WEIGHTED from Refinitive'!$B$16)</f>
        <v>0</v>
      </c>
      <c r="O57" s="1">
        <f>('WEIGHTED from Refinitive'!$B$3*'ISSUE SCORE from EIKON'!T326)+(2/3*'WEIGHTED from Refinitive'!$B$4*'ISSUE SCORE from EIKON'!AI326)+('ISSUE SCORE from EIKON'!AX326*'WEIGHTED from Refinitive'!$B$5)+('WEIGHTED from Refinitive'!$B$8*'ISSUE SCORE from EIKON'!BM326)+('ISSUE SCORE from EIKON'!CB326*'WEIGHTED from Refinitive'!$B$9)+('WEIGHTED from Refinitive'!$B$10*'ISSUE SCORE from EIKON'!CQ326)+('ISSUE SCORE from EIKON'!DF326*3/5*'WEIGHTED from Refinitive'!$B$11)+(4/5*'WEIGHTED from Refinitive'!$B$14*'ISSUE SCORE from EIKON'!DU326)+(2/3*'ISSUE SCORE from EIKON'!EY326*'WEIGHTED from Refinitive'!$B$16)</f>
        <v>0</v>
      </c>
      <c r="P57" s="1">
        <f>('WEIGHTED from Refinitive'!$B$3*'ISSUE SCORE from EIKON'!U326)+(2/3*'WEIGHTED from Refinitive'!$B$4*'ISSUE SCORE from EIKON'!AJ326)+('ISSUE SCORE from EIKON'!AY326*'WEIGHTED from Refinitive'!$B$5)+('WEIGHTED from Refinitive'!$B$8*'ISSUE SCORE from EIKON'!BN326)+('ISSUE SCORE from EIKON'!CC326*'WEIGHTED from Refinitive'!$B$9)+('WEIGHTED from Refinitive'!$B$10*'ISSUE SCORE from EIKON'!CR326)+('ISSUE SCORE from EIKON'!DG326*3/5*'WEIGHTED from Refinitive'!$B$11)+(4/5*'WEIGHTED from Refinitive'!$B$14*'ISSUE SCORE from EIKON'!DV326)+(2/3*'ISSUE SCORE from EIKON'!EZ326*'WEIGHTED from Refinitive'!$B$16)</f>
        <v>0</v>
      </c>
    </row>
    <row r="58" spans="1:16" ht="15">
      <c r="A58" s="1" t="s">
        <v>673</v>
      </c>
      <c r="B58" s="1">
        <f>('WEIGHTED from Refinitive'!$B$3*'ISSUE SCORE from EIKON'!G327)+(2/3*'WEIGHTED from Refinitive'!$B$4*'ISSUE SCORE from EIKON'!V327)+('ISSUE SCORE from EIKON'!AK327*'WEIGHTED from Refinitive'!$B$5)+('WEIGHTED from Refinitive'!$B$8*'ISSUE SCORE from EIKON'!AZ327)+('ISSUE SCORE from EIKON'!BO327*'WEIGHTED from Refinitive'!$B$9)+('WEIGHTED from Refinitive'!$B$10*'ISSUE SCORE from EIKON'!CD327)+('ISSUE SCORE from EIKON'!CS327*3/5*'WEIGHTED from Refinitive'!$B$11)+(4/5*'WEIGHTED from Refinitive'!$B$14*'ISSUE SCORE from EIKON'!DH327)+(2/3*'ISSUE SCORE from EIKON'!EL327*'WEIGHTED from Refinitive'!$B$16)</f>
        <v>55.03944171161023</v>
      </c>
      <c r="C58" s="1">
        <f>('WEIGHTED from Refinitive'!$B$3*'ISSUE SCORE from EIKON'!H327)+(2/3*'WEIGHTED from Refinitive'!$B$4*'ISSUE SCORE from EIKON'!W327)+('ISSUE SCORE from EIKON'!AL327*'WEIGHTED from Refinitive'!$B$5)+('WEIGHTED from Refinitive'!$B$8*'ISSUE SCORE from EIKON'!BA327)+('ISSUE SCORE from EIKON'!BP327*'WEIGHTED from Refinitive'!$B$9)+('WEIGHTED from Refinitive'!$B$10*'ISSUE SCORE from EIKON'!CE327)+('ISSUE SCORE from EIKON'!CT327*3/5*'WEIGHTED from Refinitive'!$B$11)+(4/5*'WEIGHTED from Refinitive'!$B$14*'ISSUE SCORE from EIKON'!DI327)+(2/3*'ISSUE SCORE from EIKON'!EM327*'WEIGHTED from Refinitive'!$B$16)</f>
        <v>48.353717357910888</v>
      </c>
      <c r="D58" s="1">
        <f>('WEIGHTED from Refinitive'!$B$3*'ISSUE SCORE from EIKON'!I327)+(2/3*'WEIGHTED from Refinitive'!$B$4*'ISSUE SCORE from EIKON'!X327)+('ISSUE SCORE from EIKON'!AM327*'WEIGHTED from Refinitive'!$B$5)+('WEIGHTED from Refinitive'!$B$8*'ISSUE SCORE from EIKON'!BB327)+('ISSUE SCORE from EIKON'!BQ327*'WEIGHTED from Refinitive'!$B$9)+('WEIGHTED from Refinitive'!$B$10*'ISSUE SCORE from EIKON'!CF327)+('ISSUE SCORE from EIKON'!CU327*3/5*'WEIGHTED from Refinitive'!$B$11)+(4/5*'WEIGHTED from Refinitive'!$B$14*'ISSUE SCORE from EIKON'!DJ327)+(2/3*'ISSUE SCORE from EIKON'!EN327*'WEIGHTED from Refinitive'!$B$16)</f>
        <v>54.736925156556019</v>
      </c>
      <c r="E58" s="1">
        <f>('WEIGHTED from Refinitive'!$B$3*'ISSUE SCORE from EIKON'!J327)+(2/3*'WEIGHTED from Refinitive'!$B$4*'ISSUE SCORE from EIKON'!Y327)+('ISSUE SCORE from EIKON'!AN327*'WEIGHTED from Refinitive'!$B$5)+('WEIGHTED from Refinitive'!$B$8*'ISSUE SCORE from EIKON'!BC327)+('ISSUE SCORE from EIKON'!BR327*'WEIGHTED from Refinitive'!$B$9)+('WEIGHTED from Refinitive'!$B$10*'ISSUE SCORE from EIKON'!CG327)+('ISSUE SCORE from EIKON'!CV327*3/5*'WEIGHTED from Refinitive'!$B$11)+(4/5*'WEIGHTED from Refinitive'!$B$14*'ISSUE SCORE from EIKON'!DK327)+(2/3*'ISSUE SCORE from EIKON'!EO327*'WEIGHTED from Refinitive'!$B$16)</f>
        <v>41.18460420531845</v>
      </c>
      <c r="F58" s="1">
        <f>('WEIGHTED from Refinitive'!$B$3*'ISSUE SCORE from EIKON'!K327)+(2/3*'WEIGHTED from Refinitive'!$B$4*'ISSUE SCORE from EIKON'!Z327)+('ISSUE SCORE from EIKON'!AO327*'WEIGHTED from Refinitive'!$B$5)+('WEIGHTED from Refinitive'!$B$8*'ISSUE SCORE from EIKON'!BD327)+('ISSUE SCORE from EIKON'!BS327*'WEIGHTED from Refinitive'!$B$9)+('WEIGHTED from Refinitive'!$B$10*'ISSUE SCORE from EIKON'!CH327)+('ISSUE SCORE from EIKON'!CW327*3/5*'WEIGHTED from Refinitive'!$B$11)+(4/5*'WEIGHTED from Refinitive'!$B$14*'ISSUE SCORE from EIKON'!DL327)+(2/3*'ISSUE SCORE from EIKON'!EP327*'WEIGHTED from Refinitive'!$B$16)</f>
        <v>39.004867986798651</v>
      </c>
      <c r="G58" s="1">
        <f>('WEIGHTED from Refinitive'!$B$3*'ISSUE SCORE from EIKON'!L327)+(2/3*'WEIGHTED from Refinitive'!$B$4*'ISSUE SCORE from EIKON'!AA327)+('ISSUE SCORE from EIKON'!AP327*'WEIGHTED from Refinitive'!$B$5)+('WEIGHTED from Refinitive'!$B$8*'ISSUE SCORE from EIKON'!BE327)+('ISSUE SCORE from EIKON'!BT327*'WEIGHTED from Refinitive'!$B$9)+('WEIGHTED from Refinitive'!$B$10*'ISSUE SCORE from EIKON'!CI327)+('ISSUE SCORE from EIKON'!CX327*3/5*'WEIGHTED from Refinitive'!$B$11)+(4/5*'WEIGHTED from Refinitive'!$B$14*'ISSUE SCORE from EIKON'!DM327)+(2/3*'ISSUE SCORE from EIKON'!EQ327*'WEIGHTED from Refinitive'!$B$16)</f>
        <v>43.993030944194629</v>
      </c>
      <c r="H58" s="1">
        <f>('WEIGHTED from Refinitive'!$B$3*'ISSUE SCORE from EIKON'!M327)+(2/3*'WEIGHTED from Refinitive'!$B$4*'ISSUE SCORE from EIKON'!AB327)+('ISSUE SCORE from EIKON'!AQ327*'WEIGHTED from Refinitive'!$B$5)+('WEIGHTED from Refinitive'!$B$8*'ISSUE SCORE from EIKON'!BF327)+('ISSUE SCORE from EIKON'!BU327*'WEIGHTED from Refinitive'!$B$9)+('WEIGHTED from Refinitive'!$B$10*'ISSUE SCORE from EIKON'!CJ327)+('ISSUE SCORE from EIKON'!CY327*3/5*'WEIGHTED from Refinitive'!$B$11)+(4/5*'WEIGHTED from Refinitive'!$B$14*'ISSUE SCORE from EIKON'!DN327)+(2/3*'ISSUE SCORE from EIKON'!ER327*'WEIGHTED from Refinitive'!$B$16)</f>
        <v>45.601499191499165</v>
      </c>
      <c r="I58" s="1">
        <f>('WEIGHTED from Refinitive'!$B$3*'ISSUE SCORE from EIKON'!N327)+(2/3*'WEIGHTED from Refinitive'!$B$4*'ISSUE SCORE from EIKON'!AC327)+('ISSUE SCORE from EIKON'!AR327*'WEIGHTED from Refinitive'!$B$5)+('WEIGHTED from Refinitive'!$B$8*'ISSUE SCORE from EIKON'!BG327)+('ISSUE SCORE from EIKON'!BV327*'WEIGHTED from Refinitive'!$B$9)+('WEIGHTED from Refinitive'!$B$10*'ISSUE SCORE from EIKON'!CK327)+('ISSUE SCORE from EIKON'!CZ327*3/5*'WEIGHTED from Refinitive'!$B$11)+(4/5*'WEIGHTED from Refinitive'!$B$14*'ISSUE SCORE from EIKON'!DO327)+(2/3*'ISSUE SCORE from EIKON'!ES327*'WEIGHTED from Refinitive'!$B$16)</f>
        <v>45.151714779175876</v>
      </c>
      <c r="J58" s="1">
        <f>('WEIGHTED from Refinitive'!$B$3*'ISSUE SCORE from EIKON'!O327)+(2/3*'WEIGHTED from Refinitive'!$B$4*'ISSUE SCORE from EIKON'!AD327)+('ISSUE SCORE from EIKON'!AS327*'WEIGHTED from Refinitive'!$B$5)+('WEIGHTED from Refinitive'!$B$8*'ISSUE SCORE from EIKON'!BH327)+('ISSUE SCORE from EIKON'!BW327*'WEIGHTED from Refinitive'!$B$9)+('WEIGHTED from Refinitive'!$B$10*'ISSUE SCORE from EIKON'!CL327)+('ISSUE SCORE from EIKON'!DA327*3/5*'WEIGHTED from Refinitive'!$B$11)+(4/5*'WEIGHTED from Refinitive'!$B$14*'ISSUE SCORE from EIKON'!DP327)+(2/3*'ISSUE SCORE from EIKON'!ET327*'WEIGHTED from Refinitive'!$B$16)</f>
        <v>47.257930339666053</v>
      </c>
      <c r="K58" s="1">
        <f>('WEIGHTED from Refinitive'!$B$3*'ISSUE SCORE from EIKON'!P327)+(2/3*'WEIGHTED from Refinitive'!$B$4*'ISSUE SCORE from EIKON'!AE327)+('ISSUE SCORE from EIKON'!AT327*'WEIGHTED from Refinitive'!$B$5)+('WEIGHTED from Refinitive'!$B$8*'ISSUE SCORE from EIKON'!BI327)+('ISSUE SCORE from EIKON'!BX327*'WEIGHTED from Refinitive'!$B$9)+('WEIGHTED from Refinitive'!$B$10*'ISSUE SCORE from EIKON'!CM327)+('ISSUE SCORE from EIKON'!DB327*3/5*'WEIGHTED from Refinitive'!$B$11)+(4/5*'WEIGHTED from Refinitive'!$B$14*'ISSUE SCORE from EIKON'!DQ327)+(2/3*'ISSUE SCORE from EIKON'!EU327*'WEIGHTED from Refinitive'!$B$16)</f>
        <v>50.218146800121303</v>
      </c>
      <c r="L58" s="1">
        <f>('WEIGHTED from Refinitive'!$B$3*'ISSUE SCORE from EIKON'!Q327)+(2/3*'WEIGHTED from Refinitive'!$B$4*'ISSUE SCORE from EIKON'!AF327)+('ISSUE SCORE from EIKON'!AU327*'WEIGHTED from Refinitive'!$B$5)+('WEIGHTED from Refinitive'!$B$8*'ISSUE SCORE from EIKON'!BJ327)+('ISSUE SCORE from EIKON'!BY327*'WEIGHTED from Refinitive'!$B$9)+('WEIGHTED from Refinitive'!$B$10*'ISSUE SCORE from EIKON'!CN327)+('ISSUE SCORE from EIKON'!DC327*3/5*'WEIGHTED from Refinitive'!$B$11)+(4/5*'WEIGHTED from Refinitive'!$B$14*'ISSUE SCORE from EIKON'!DR327)+(2/3*'ISSUE SCORE from EIKON'!EV327*'WEIGHTED from Refinitive'!$B$16)</f>
        <v>48.653177458033547</v>
      </c>
      <c r="M58" s="1">
        <f>('WEIGHTED from Refinitive'!$B$3*'ISSUE SCORE from EIKON'!R327)+(2/3*'WEIGHTED from Refinitive'!$B$4*'ISSUE SCORE from EIKON'!AG327)+('ISSUE SCORE from EIKON'!AV327*'WEIGHTED from Refinitive'!$B$5)+('WEIGHTED from Refinitive'!$B$8*'ISSUE SCORE from EIKON'!BK327)+('ISSUE SCORE from EIKON'!BZ327*'WEIGHTED from Refinitive'!$B$9)+('WEIGHTED from Refinitive'!$B$10*'ISSUE SCORE from EIKON'!CO327)+('ISSUE SCORE from EIKON'!DD327*3/5*'WEIGHTED from Refinitive'!$B$11)+(4/5*'WEIGHTED from Refinitive'!$B$14*'ISSUE SCORE from EIKON'!DS327)+(2/3*'ISSUE SCORE from EIKON'!EW327*'WEIGHTED from Refinitive'!$B$16)</f>
        <v>34.982115880209705</v>
      </c>
      <c r="N58" s="1">
        <f>('WEIGHTED from Refinitive'!$B$3*'ISSUE SCORE from EIKON'!S327)+(2/3*'WEIGHTED from Refinitive'!$B$4*'ISSUE SCORE from EIKON'!AH327)+('ISSUE SCORE from EIKON'!AW327*'WEIGHTED from Refinitive'!$B$5)+('WEIGHTED from Refinitive'!$B$8*'ISSUE SCORE from EIKON'!BL327)+('ISSUE SCORE from EIKON'!CA327*'WEIGHTED from Refinitive'!$B$9)+('WEIGHTED from Refinitive'!$B$10*'ISSUE SCORE from EIKON'!CP327)+('ISSUE SCORE from EIKON'!DE327*3/5*'WEIGHTED from Refinitive'!$B$11)+(4/5*'WEIGHTED from Refinitive'!$B$14*'ISSUE SCORE from EIKON'!DT327)+(2/3*'ISSUE SCORE from EIKON'!EX327*'WEIGHTED from Refinitive'!$B$16)</f>
        <v>32.270617816091928</v>
      </c>
      <c r="O58" s="1">
        <f>('WEIGHTED from Refinitive'!$B$3*'ISSUE SCORE from EIKON'!T327)+(2/3*'WEIGHTED from Refinitive'!$B$4*'ISSUE SCORE from EIKON'!AI327)+('ISSUE SCORE from EIKON'!AX327*'WEIGHTED from Refinitive'!$B$5)+('WEIGHTED from Refinitive'!$B$8*'ISSUE SCORE from EIKON'!BM327)+('ISSUE SCORE from EIKON'!CB327*'WEIGHTED from Refinitive'!$B$9)+('WEIGHTED from Refinitive'!$B$10*'ISSUE SCORE from EIKON'!CQ327)+('ISSUE SCORE from EIKON'!DF327*3/5*'WEIGHTED from Refinitive'!$B$11)+(4/5*'WEIGHTED from Refinitive'!$B$14*'ISSUE SCORE from EIKON'!DU327)+(2/3*'ISSUE SCORE from EIKON'!EY327*'WEIGHTED from Refinitive'!$B$16)</f>
        <v>39.106223290598273</v>
      </c>
      <c r="P58" s="1">
        <f>('WEIGHTED from Refinitive'!$B$3*'ISSUE SCORE from EIKON'!U327)+(2/3*'WEIGHTED from Refinitive'!$B$4*'ISSUE SCORE from EIKON'!AJ327)+('ISSUE SCORE from EIKON'!AY327*'WEIGHTED from Refinitive'!$B$5)+('WEIGHTED from Refinitive'!$B$8*'ISSUE SCORE from EIKON'!BN327)+('ISSUE SCORE from EIKON'!CC327*'WEIGHTED from Refinitive'!$B$9)+('WEIGHTED from Refinitive'!$B$10*'ISSUE SCORE from EIKON'!CR327)+('ISSUE SCORE from EIKON'!DG327*3/5*'WEIGHTED from Refinitive'!$B$11)+(4/5*'WEIGHTED from Refinitive'!$B$14*'ISSUE SCORE from EIKON'!DV327)+(2/3*'ISSUE SCORE from EIKON'!EZ327*'WEIGHTED from Refinitive'!$B$16)</f>
        <v>44.382140554480962</v>
      </c>
    </row>
    <row r="59" spans="1:16" ht="15">
      <c r="A59" s="1" t="s">
        <v>823</v>
      </c>
      <c r="B59" s="1">
        <f>('WEIGHTED from Refinitive'!$B$3*'ISSUE SCORE from EIKON'!G328)+(2/3*'WEIGHTED from Refinitive'!$B$4*'ISSUE SCORE from EIKON'!V328)+('ISSUE SCORE from EIKON'!AK328*'WEIGHTED from Refinitive'!$B$5)+('WEIGHTED from Refinitive'!$B$8*'ISSUE SCORE from EIKON'!AZ328)+('ISSUE SCORE from EIKON'!BO328*'WEIGHTED from Refinitive'!$B$9)+('WEIGHTED from Refinitive'!$B$10*'ISSUE SCORE from EIKON'!CD328)+('ISSUE SCORE from EIKON'!CS328*3/5*'WEIGHTED from Refinitive'!$B$11)+(4/5*'WEIGHTED from Refinitive'!$B$14*'ISSUE SCORE from EIKON'!DH328)+(2/3*'ISSUE SCORE from EIKON'!EL328*'WEIGHTED from Refinitive'!$B$16)</f>
        <v>57.356359577394265</v>
      </c>
      <c r="C59" s="1">
        <f>('WEIGHTED from Refinitive'!$B$3*'ISSUE SCORE from EIKON'!H328)+(2/3*'WEIGHTED from Refinitive'!$B$4*'ISSUE SCORE from EIKON'!W328)+('ISSUE SCORE from EIKON'!AL328*'WEIGHTED from Refinitive'!$B$5)+('WEIGHTED from Refinitive'!$B$8*'ISSUE SCORE from EIKON'!BA328)+('ISSUE SCORE from EIKON'!BP328*'WEIGHTED from Refinitive'!$B$9)+('WEIGHTED from Refinitive'!$B$10*'ISSUE SCORE from EIKON'!CE328)+('ISSUE SCORE from EIKON'!CT328*3/5*'WEIGHTED from Refinitive'!$B$11)+(4/5*'WEIGHTED from Refinitive'!$B$14*'ISSUE SCORE from EIKON'!DI328)+(2/3*'ISSUE SCORE from EIKON'!EM328*'WEIGHTED from Refinitive'!$B$16)</f>
        <v>55.576187627704627</v>
      </c>
      <c r="D59" s="1">
        <f>('WEIGHTED from Refinitive'!$B$3*'ISSUE SCORE from EIKON'!I328)+(2/3*'WEIGHTED from Refinitive'!$B$4*'ISSUE SCORE from EIKON'!X328)+('ISSUE SCORE from EIKON'!AM328*'WEIGHTED from Refinitive'!$B$5)+('WEIGHTED from Refinitive'!$B$8*'ISSUE SCORE from EIKON'!BB328)+('ISSUE SCORE from EIKON'!BQ328*'WEIGHTED from Refinitive'!$B$9)+('WEIGHTED from Refinitive'!$B$10*'ISSUE SCORE from EIKON'!CF328)+('ISSUE SCORE from EIKON'!CU328*3/5*'WEIGHTED from Refinitive'!$B$11)+(4/5*'WEIGHTED from Refinitive'!$B$14*'ISSUE SCORE from EIKON'!DJ328)+(2/3*'ISSUE SCORE from EIKON'!EN328*'WEIGHTED from Refinitive'!$B$16)</f>
        <v>53.27069047945087</v>
      </c>
      <c r="E59" s="1">
        <f>('WEIGHTED from Refinitive'!$B$3*'ISSUE SCORE from EIKON'!J328)+(2/3*'WEIGHTED from Refinitive'!$B$4*'ISSUE SCORE from EIKON'!Y328)+('ISSUE SCORE from EIKON'!AN328*'WEIGHTED from Refinitive'!$B$5)+('WEIGHTED from Refinitive'!$B$8*'ISSUE SCORE from EIKON'!BC328)+('ISSUE SCORE from EIKON'!BR328*'WEIGHTED from Refinitive'!$B$9)+('WEIGHTED from Refinitive'!$B$10*'ISSUE SCORE from EIKON'!CG328)+('ISSUE SCORE from EIKON'!CV328*3/5*'WEIGHTED from Refinitive'!$B$11)+(4/5*'WEIGHTED from Refinitive'!$B$14*'ISSUE SCORE from EIKON'!DK328)+(2/3*'ISSUE SCORE from EIKON'!EO328*'WEIGHTED from Refinitive'!$B$16)</f>
        <v>58.984403426984258</v>
      </c>
      <c r="F59" s="1">
        <f>('WEIGHTED from Refinitive'!$B$3*'ISSUE SCORE from EIKON'!K328)+(2/3*'WEIGHTED from Refinitive'!$B$4*'ISSUE SCORE from EIKON'!Z328)+('ISSUE SCORE from EIKON'!AO328*'WEIGHTED from Refinitive'!$B$5)+('WEIGHTED from Refinitive'!$B$8*'ISSUE SCORE from EIKON'!BD328)+('ISSUE SCORE from EIKON'!BS328*'WEIGHTED from Refinitive'!$B$9)+('WEIGHTED from Refinitive'!$B$10*'ISSUE SCORE from EIKON'!CH328)+('ISSUE SCORE from EIKON'!CW328*3/5*'WEIGHTED from Refinitive'!$B$11)+(4/5*'WEIGHTED from Refinitive'!$B$14*'ISSUE SCORE from EIKON'!DL328)+(2/3*'ISSUE SCORE from EIKON'!EP328*'WEIGHTED from Refinitive'!$B$16)</f>
        <v>48.984518814518793</v>
      </c>
      <c r="G59" s="1">
        <f>('WEIGHTED from Refinitive'!$B$3*'ISSUE SCORE from EIKON'!L328)+(2/3*'WEIGHTED from Refinitive'!$B$4*'ISSUE SCORE from EIKON'!AA328)+('ISSUE SCORE from EIKON'!AP328*'WEIGHTED from Refinitive'!$B$5)+('WEIGHTED from Refinitive'!$B$8*'ISSUE SCORE from EIKON'!BE328)+('ISSUE SCORE from EIKON'!BT328*'WEIGHTED from Refinitive'!$B$9)+('WEIGHTED from Refinitive'!$B$10*'ISSUE SCORE from EIKON'!CI328)+('ISSUE SCORE from EIKON'!CX328*3/5*'WEIGHTED from Refinitive'!$B$11)+(4/5*'WEIGHTED from Refinitive'!$B$14*'ISSUE SCORE from EIKON'!DM328)+(2/3*'ISSUE SCORE from EIKON'!EQ328*'WEIGHTED from Refinitive'!$B$16)</f>
        <v>55.587424420694816</v>
      </c>
      <c r="H59" s="1">
        <f>('WEIGHTED from Refinitive'!$B$3*'ISSUE SCORE from EIKON'!M328)+(2/3*'WEIGHTED from Refinitive'!$B$4*'ISSUE SCORE from EIKON'!AB328)+('ISSUE SCORE from EIKON'!AQ328*'WEIGHTED from Refinitive'!$B$5)+('WEIGHTED from Refinitive'!$B$8*'ISSUE SCORE from EIKON'!BF328)+('ISSUE SCORE from EIKON'!BU328*'WEIGHTED from Refinitive'!$B$9)+('WEIGHTED from Refinitive'!$B$10*'ISSUE SCORE from EIKON'!CJ328)+('ISSUE SCORE from EIKON'!CY328*3/5*'WEIGHTED from Refinitive'!$B$11)+(4/5*'WEIGHTED from Refinitive'!$B$14*'ISSUE SCORE from EIKON'!DN328)+(2/3*'ISSUE SCORE from EIKON'!ER328*'WEIGHTED from Refinitive'!$B$16)</f>
        <v>57.420191132808007</v>
      </c>
      <c r="I59" s="1">
        <f>('WEIGHTED from Refinitive'!$B$3*'ISSUE SCORE from EIKON'!N328)+(2/3*'WEIGHTED from Refinitive'!$B$4*'ISSUE SCORE from EIKON'!AC328)+('ISSUE SCORE from EIKON'!AR328*'WEIGHTED from Refinitive'!$B$5)+('WEIGHTED from Refinitive'!$B$8*'ISSUE SCORE from EIKON'!BG328)+('ISSUE SCORE from EIKON'!BV328*'WEIGHTED from Refinitive'!$B$9)+('WEIGHTED from Refinitive'!$B$10*'ISSUE SCORE from EIKON'!CK328)+('ISSUE SCORE from EIKON'!CZ328*3/5*'WEIGHTED from Refinitive'!$B$11)+(4/5*'WEIGHTED from Refinitive'!$B$14*'ISSUE SCORE from EIKON'!DO328)+(2/3*'ISSUE SCORE from EIKON'!ES328*'WEIGHTED from Refinitive'!$B$16)</f>
        <v>59.995013661202172</v>
      </c>
      <c r="J59" s="1">
        <f>('WEIGHTED from Refinitive'!$B$3*'ISSUE SCORE from EIKON'!O328)+(2/3*'WEIGHTED from Refinitive'!$B$4*'ISSUE SCORE from EIKON'!AD328)+('ISSUE SCORE from EIKON'!AS328*'WEIGHTED from Refinitive'!$B$5)+('WEIGHTED from Refinitive'!$B$8*'ISSUE SCORE from EIKON'!BH328)+('ISSUE SCORE from EIKON'!BW328*'WEIGHTED from Refinitive'!$B$9)+('WEIGHTED from Refinitive'!$B$10*'ISSUE SCORE from EIKON'!CL328)+('ISSUE SCORE from EIKON'!DA328*3/5*'WEIGHTED from Refinitive'!$B$11)+(4/5*'WEIGHTED from Refinitive'!$B$14*'ISSUE SCORE from EIKON'!DP328)+(2/3*'ISSUE SCORE from EIKON'!ET328*'WEIGHTED from Refinitive'!$B$16)</f>
        <v>62.475294080142795</v>
      </c>
      <c r="K59" s="1">
        <f>('WEIGHTED from Refinitive'!$B$3*'ISSUE SCORE from EIKON'!P328)+(2/3*'WEIGHTED from Refinitive'!$B$4*'ISSUE SCORE from EIKON'!AE328)+('ISSUE SCORE from EIKON'!AT328*'WEIGHTED from Refinitive'!$B$5)+('WEIGHTED from Refinitive'!$B$8*'ISSUE SCORE from EIKON'!BI328)+('ISSUE SCORE from EIKON'!BX328*'WEIGHTED from Refinitive'!$B$9)+('WEIGHTED from Refinitive'!$B$10*'ISSUE SCORE from EIKON'!CM328)+('ISSUE SCORE from EIKON'!DB328*3/5*'WEIGHTED from Refinitive'!$B$11)+(4/5*'WEIGHTED from Refinitive'!$B$14*'ISSUE SCORE from EIKON'!DQ328)+(2/3*'ISSUE SCORE from EIKON'!EU328*'WEIGHTED from Refinitive'!$B$16)</f>
        <v>67.236445518524619</v>
      </c>
      <c r="L59" s="1">
        <f>('WEIGHTED from Refinitive'!$B$3*'ISSUE SCORE from EIKON'!Q328)+(2/3*'WEIGHTED from Refinitive'!$B$4*'ISSUE SCORE from EIKON'!AF328)+('ISSUE SCORE from EIKON'!AU328*'WEIGHTED from Refinitive'!$B$5)+('WEIGHTED from Refinitive'!$B$8*'ISSUE SCORE from EIKON'!BJ328)+('ISSUE SCORE from EIKON'!BY328*'WEIGHTED from Refinitive'!$B$9)+('WEIGHTED from Refinitive'!$B$10*'ISSUE SCORE from EIKON'!CN328)+('ISSUE SCORE from EIKON'!DC328*3/5*'WEIGHTED from Refinitive'!$B$11)+(4/5*'WEIGHTED from Refinitive'!$B$14*'ISSUE SCORE from EIKON'!DR328)+(2/3*'ISSUE SCORE from EIKON'!EV328*'WEIGHTED from Refinitive'!$B$16)</f>
        <v>65.421046702086031</v>
      </c>
      <c r="M59" s="1">
        <f>('WEIGHTED from Refinitive'!$B$3*'ISSUE SCORE from EIKON'!R328)+(2/3*'WEIGHTED from Refinitive'!$B$4*'ISSUE SCORE from EIKON'!AG328)+('ISSUE SCORE from EIKON'!AV328*'WEIGHTED from Refinitive'!$B$5)+('WEIGHTED from Refinitive'!$B$8*'ISSUE SCORE from EIKON'!BK328)+('ISSUE SCORE from EIKON'!BZ328*'WEIGHTED from Refinitive'!$B$9)+('WEIGHTED from Refinitive'!$B$10*'ISSUE SCORE from EIKON'!CO328)+('ISSUE SCORE from EIKON'!DD328*3/5*'WEIGHTED from Refinitive'!$B$11)+(4/5*'WEIGHTED from Refinitive'!$B$14*'ISSUE SCORE from EIKON'!DS328)+(2/3*'ISSUE SCORE from EIKON'!EW328*'WEIGHTED from Refinitive'!$B$16)</f>
        <v>62.970612889669326</v>
      </c>
      <c r="N59" s="1">
        <f>('WEIGHTED from Refinitive'!$B$3*'ISSUE SCORE from EIKON'!S328)+(2/3*'WEIGHTED from Refinitive'!$B$4*'ISSUE SCORE from EIKON'!AH328)+('ISSUE SCORE from EIKON'!AW328*'WEIGHTED from Refinitive'!$B$5)+('WEIGHTED from Refinitive'!$B$8*'ISSUE SCORE from EIKON'!BL328)+('ISSUE SCORE from EIKON'!CA328*'WEIGHTED from Refinitive'!$B$9)+('WEIGHTED from Refinitive'!$B$10*'ISSUE SCORE from EIKON'!CP328)+('ISSUE SCORE from EIKON'!DE328*3/5*'WEIGHTED from Refinitive'!$B$11)+(4/5*'WEIGHTED from Refinitive'!$B$14*'ISSUE SCORE from EIKON'!DT328)+(2/3*'ISSUE SCORE from EIKON'!EX328*'WEIGHTED from Refinitive'!$B$16)</f>
        <v>47.236464646464633</v>
      </c>
      <c r="O59" s="1">
        <f>('WEIGHTED from Refinitive'!$B$3*'ISSUE SCORE from EIKON'!T328)+(2/3*'WEIGHTED from Refinitive'!$B$4*'ISSUE SCORE from EIKON'!AI328)+('ISSUE SCORE from EIKON'!AX328*'WEIGHTED from Refinitive'!$B$5)+('WEIGHTED from Refinitive'!$B$8*'ISSUE SCORE from EIKON'!BM328)+('ISSUE SCORE from EIKON'!CB328*'WEIGHTED from Refinitive'!$B$9)+('WEIGHTED from Refinitive'!$B$10*'ISSUE SCORE from EIKON'!CQ328)+('ISSUE SCORE from EIKON'!DF328*3/5*'WEIGHTED from Refinitive'!$B$11)+(4/5*'WEIGHTED from Refinitive'!$B$14*'ISSUE SCORE from EIKON'!DU328)+(2/3*'ISSUE SCORE from EIKON'!EY328*'WEIGHTED from Refinitive'!$B$16)</f>
        <v>55.925752938453194</v>
      </c>
      <c r="P59" s="1">
        <f>('WEIGHTED from Refinitive'!$B$3*'ISSUE SCORE from EIKON'!U328)+(2/3*'WEIGHTED from Refinitive'!$B$4*'ISSUE SCORE from EIKON'!AJ328)+('ISSUE SCORE from EIKON'!AY328*'WEIGHTED from Refinitive'!$B$5)+('WEIGHTED from Refinitive'!$B$8*'ISSUE SCORE from EIKON'!BN328)+('ISSUE SCORE from EIKON'!CC328*'WEIGHTED from Refinitive'!$B$9)+('WEIGHTED from Refinitive'!$B$10*'ISSUE SCORE from EIKON'!CR328)+('ISSUE SCORE from EIKON'!DG328*3/5*'WEIGHTED from Refinitive'!$B$11)+(4/5*'WEIGHTED from Refinitive'!$B$14*'ISSUE SCORE from EIKON'!DV328)+(2/3*'ISSUE SCORE from EIKON'!EZ328*'WEIGHTED from Refinitive'!$B$16)</f>
        <v>58.707215160075314</v>
      </c>
    </row>
    <row r="60" spans="1:16" ht="15">
      <c r="A60" s="1" t="s">
        <v>612</v>
      </c>
      <c r="B60" s="1">
        <f>('WEIGHTED from Refinitive'!$B$3*'ISSUE SCORE from EIKON'!G329)+(2/3*'WEIGHTED from Refinitive'!$B$4*'ISSUE SCORE from EIKON'!V329)+('ISSUE SCORE from EIKON'!AK329*'WEIGHTED from Refinitive'!$B$5)+('WEIGHTED from Refinitive'!$B$8*'ISSUE SCORE from EIKON'!AZ329)+('ISSUE SCORE from EIKON'!BO329*'WEIGHTED from Refinitive'!$B$9)+('WEIGHTED from Refinitive'!$B$10*'ISSUE SCORE from EIKON'!CD329)+('ISSUE SCORE from EIKON'!CS329*3/5*'WEIGHTED from Refinitive'!$B$11)+(4/5*'WEIGHTED from Refinitive'!$B$14*'ISSUE SCORE from EIKON'!DH329)+(2/3*'ISSUE SCORE from EIKON'!EL329*'WEIGHTED from Refinitive'!$B$16)</f>
        <v>60.373328200386503</v>
      </c>
      <c r="C60" s="1">
        <f>('WEIGHTED from Refinitive'!$B$3*'ISSUE SCORE from EIKON'!H329)+(2/3*'WEIGHTED from Refinitive'!$B$4*'ISSUE SCORE from EIKON'!W329)+('ISSUE SCORE from EIKON'!AL329*'WEIGHTED from Refinitive'!$B$5)+('WEIGHTED from Refinitive'!$B$8*'ISSUE SCORE from EIKON'!BA329)+('ISSUE SCORE from EIKON'!BP329*'WEIGHTED from Refinitive'!$B$9)+('WEIGHTED from Refinitive'!$B$10*'ISSUE SCORE from EIKON'!CE329)+('ISSUE SCORE from EIKON'!CT329*3/5*'WEIGHTED from Refinitive'!$B$11)+(4/5*'WEIGHTED from Refinitive'!$B$14*'ISSUE SCORE from EIKON'!DI329)+(2/3*'ISSUE SCORE from EIKON'!EM329*'WEIGHTED from Refinitive'!$B$16)</f>
        <v>59.053593616599571</v>
      </c>
      <c r="D60" s="1">
        <f>('WEIGHTED from Refinitive'!$B$3*'ISSUE SCORE from EIKON'!I329)+(2/3*'WEIGHTED from Refinitive'!$B$4*'ISSUE SCORE from EIKON'!X329)+('ISSUE SCORE from EIKON'!AM329*'WEIGHTED from Refinitive'!$B$5)+('WEIGHTED from Refinitive'!$B$8*'ISSUE SCORE from EIKON'!BB329)+('ISSUE SCORE from EIKON'!BQ329*'WEIGHTED from Refinitive'!$B$9)+('WEIGHTED from Refinitive'!$B$10*'ISSUE SCORE from EIKON'!CF329)+('ISSUE SCORE from EIKON'!CU329*3/5*'WEIGHTED from Refinitive'!$B$11)+(4/5*'WEIGHTED from Refinitive'!$B$14*'ISSUE SCORE from EIKON'!DJ329)+(2/3*'ISSUE SCORE from EIKON'!EN329*'WEIGHTED from Refinitive'!$B$16)</f>
        <v>57.937111324099362</v>
      </c>
      <c r="E60" s="1">
        <f>('WEIGHTED from Refinitive'!$B$3*'ISSUE SCORE from EIKON'!J329)+(2/3*'WEIGHTED from Refinitive'!$B$4*'ISSUE SCORE from EIKON'!Y329)+('ISSUE SCORE from EIKON'!AN329*'WEIGHTED from Refinitive'!$B$5)+('WEIGHTED from Refinitive'!$B$8*'ISSUE SCORE from EIKON'!BC329)+('ISSUE SCORE from EIKON'!BR329*'WEIGHTED from Refinitive'!$B$9)+('WEIGHTED from Refinitive'!$B$10*'ISSUE SCORE from EIKON'!CG329)+('ISSUE SCORE from EIKON'!CV329*3/5*'WEIGHTED from Refinitive'!$B$11)+(4/5*'WEIGHTED from Refinitive'!$B$14*'ISSUE SCORE from EIKON'!DK329)+(2/3*'ISSUE SCORE from EIKON'!EO329*'WEIGHTED from Refinitive'!$B$16)</f>
        <v>62.026930905708689</v>
      </c>
      <c r="F60" s="1">
        <f>('WEIGHTED from Refinitive'!$B$3*'ISSUE SCORE from EIKON'!K329)+(2/3*'WEIGHTED from Refinitive'!$B$4*'ISSUE SCORE from EIKON'!Z329)+('ISSUE SCORE from EIKON'!AO329*'WEIGHTED from Refinitive'!$B$5)+('WEIGHTED from Refinitive'!$B$8*'ISSUE SCORE from EIKON'!BD329)+('ISSUE SCORE from EIKON'!BS329*'WEIGHTED from Refinitive'!$B$9)+('WEIGHTED from Refinitive'!$B$10*'ISSUE SCORE from EIKON'!CH329)+('ISSUE SCORE from EIKON'!CW329*3/5*'WEIGHTED from Refinitive'!$B$11)+(4/5*'WEIGHTED from Refinitive'!$B$14*'ISSUE SCORE from EIKON'!DL329)+(2/3*'ISSUE SCORE from EIKON'!EP329*'WEIGHTED from Refinitive'!$B$16)</f>
        <v>61.344406053716355</v>
      </c>
      <c r="G60" s="1">
        <f>('WEIGHTED from Refinitive'!$B$3*'ISSUE SCORE from EIKON'!L329)+(2/3*'WEIGHTED from Refinitive'!$B$4*'ISSUE SCORE from EIKON'!AA329)+('ISSUE SCORE from EIKON'!AP329*'WEIGHTED from Refinitive'!$B$5)+('WEIGHTED from Refinitive'!$B$8*'ISSUE SCORE from EIKON'!BE329)+('ISSUE SCORE from EIKON'!BT329*'WEIGHTED from Refinitive'!$B$9)+('WEIGHTED from Refinitive'!$B$10*'ISSUE SCORE from EIKON'!CI329)+('ISSUE SCORE from EIKON'!CX329*3/5*'WEIGHTED from Refinitive'!$B$11)+(4/5*'WEIGHTED from Refinitive'!$B$14*'ISSUE SCORE from EIKON'!DM329)+(2/3*'ISSUE SCORE from EIKON'!EQ329*'WEIGHTED from Refinitive'!$B$16)</f>
        <v>60.786522325441972</v>
      </c>
      <c r="H60" s="1">
        <f>('WEIGHTED from Refinitive'!$B$3*'ISSUE SCORE from EIKON'!M329)+(2/3*'WEIGHTED from Refinitive'!$B$4*'ISSUE SCORE from EIKON'!AB329)+('ISSUE SCORE from EIKON'!AQ329*'WEIGHTED from Refinitive'!$B$5)+('WEIGHTED from Refinitive'!$B$8*'ISSUE SCORE from EIKON'!BF329)+('ISSUE SCORE from EIKON'!BU329*'WEIGHTED from Refinitive'!$B$9)+('WEIGHTED from Refinitive'!$B$10*'ISSUE SCORE from EIKON'!CJ329)+('ISSUE SCORE from EIKON'!CY329*3/5*'WEIGHTED from Refinitive'!$B$11)+(4/5*'WEIGHTED from Refinitive'!$B$14*'ISSUE SCORE from EIKON'!DN329)+(2/3*'ISSUE SCORE from EIKON'!ER329*'WEIGHTED from Refinitive'!$B$16)</f>
        <v>55.606183128031702</v>
      </c>
      <c r="I60" s="1">
        <f>('WEIGHTED from Refinitive'!$B$3*'ISSUE SCORE from EIKON'!N329)+(2/3*'WEIGHTED from Refinitive'!$B$4*'ISSUE SCORE from EIKON'!AC329)+('ISSUE SCORE from EIKON'!AR329*'WEIGHTED from Refinitive'!$B$5)+('WEIGHTED from Refinitive'!$B$8*'ISSUE SCORE from EIKON'!BG329)+('ISSUE SCORE from EIKON'!BV329*'WEIGHTED from Refinitive'!$B$9)+('WEIGHTED from Refinitive'!$B$10*'ISSUE SCORE from EIKON'!CK329)+('ISSUE SCORE from EIKON'!CZ329*3/5*'WEIGHTED from Refinitive'!$B$11)+(4/5*'WEIGHTED from Refinitive'!$B$14*'ISSUE SCORE from EIKON'!DO329)+(2/3*'ISSUE SCORE from EIKON'!ES329*'WEIGHTED from Refinitive'!$B$16)</f>
        <v>55.541005690455613</v>
      </c>
      <c r="J60" s="1">
        <f>('WEIGHTED from Refinitive'!$B$3*'ISSUE SCORE from EIKON'!O329)+(2/3*'WEIGHTED from Refinitive'!$B$4*'ISSUE SCORE from EIKON'!AD329)+('ISSUE SCORE from EIKON'!AS329*'WEIGHTED from Refinitive'!$B$5)+('WEIGHTED from Refinitive'!$B$8*'ISSUE SCORE from EIKON'!BH329)+('ISSUE SCORE from EIKON'!BW329*'WEIGHTED from Refinitive'!$B$9)+('WEIGHTED from Refinitive'!$B$10*'ISSUE SCORE from EIKON'!CL329)+('ISSUE SCORE from EIKON'!DA329*3/5*'WEIGHTED from Refinitive'!$B$11)+(4/5*'WEIGHTED from Refinitive'!$B$14*'ISSUE SCORE from EIKON'!DP329)+(2/3*'ISSUE SCORE from EIKON'!ET329*'WEIGHTED from Refinitive'!$B$16)</f>
        <v>60.196799089068826</v>
      </c>
      <c r="K60" s="1">
        <f>('WEIGHTED from Refinitive'!$B$3*'ISSUE SCORE from EIKON'!P329)+(2/3*'WEIGHTED from Refinitive'!$B$4*'ISSUE SCORE from EIKON'!AE329)+('ISSUE SCORE from EIKON'!AT329*'WEIGHTED from Refinitive'!$B$5)+('WEIGHTED from Refinitive'!$B$8*'ISSUE SCORE from EIKON'!BI329)+('ISSUE SCORE from EIKON'!BX329*'WEIGHTED from Refinitive'!$B$9)+('WEIGHTED from Refinitive'!$B$10*'ISSUE SCORE from EIKON'!CM329)+('ISSUE SCORE from EIKON'!DB329*3/5*'WEIGHTED from Refinitive'!$B$11)+(4/5*'WEIGHTED from Refinitive'!$B$14*'ISSUE SCORE from EIKON'!DQ329)+(2/3*'ISSUE SCORE from EIKON'!EU329*'WEIGHTED from Refinitive'!$B$16)</f>
        <v>59.412044078016983</v>
      </c>
      <c r="L60" s="1">
        <f>('WEIGHTED from Refinitive'!$B$3*'ISSUE SCORE from EIKON'!Q329)+(2/3*'WEIGHTED from Refinitive'!$B$4*'ISSUE SCORE from EIKON'!AF329)+('ISSUE SCORE from EIKON'!AU329*'WEIGHTED from Refinitive'!$B$5)+('WEIGHTED from Refinitive'!$B$8*'ISSUE SCORE from EIKON'!BJ329)+('ISSUE SCORE from EIKON'!BY329*'WEIGHTED from Refinitive'!$B$9)+('WEIGHTED from Refinitive'!$B$10*'ISSUE SCORE from EIKON'!CN329)+('ISSUE SCORE from EIKON'!DC329*3/5*'WEIGHTED from Refinitive'!$B$11)+(4/5*'WEIGHTED from Refinitive'!$B$14*'ISSUE SCORE from EIKON'!DR329)+(2/3*'ISSUE SCORE from EIKON'!EV329*'WEIGHTED from Refinitive'!$B$16)</f>
        <v>60.058901022817984</v>
      </c>
      <c r="M60" s="1">
        <f>('WEIGHTED from Refinitive'!$B$3*'ISSUE SCORE from EIKON'!R329)+(2/3*'WEIGHTED from Refinitive'!$B$4*'ISSUE SCORE from EIKON'!AG329)+('ISSUE SCORE from EIKON'!AV329*'WEIGHTED from Refinitive'!$B$5)+('WEIGHTED from Refinitive'!$B$8*'ISSUE SCORE from EIKON'!BK329)+('ISSUE SCORE from EIKON'!BZ329*'WEIGHTED from Refinitive'!$B$9)+('WEIGHTED from Refinitive'!$B$10*'ISSUE SCORE from EIKON'!CO329)+('ISSUE SCORE from EIKON'!DD329*3/5*'WEIGHTED from Refinitive'!$B$11)+(4/5*'WEIGHTED from Refinitive'!$B$14*'ISSUE SCORE from EIKON'!DS329)+(2/3*'ISSUE SCORE from EIKON'!EW329*'WEIGHTED from Refinitive'!$B$16)</f>
        <v>64.345618945598176</v>
      </c>
      <c r="N60" s="1">
        <f>('WEIGHTED from Refinitive'!$B$3*'ISSUE SCORE from EIKON'!S329)+(2/3*'WEIGHTED from Refinitive'!$B$4*'ISSUE SCORE from EIKON'!AH329)+('ISSUE SCORE from EIKON'!AW329*'WEIGHTED from Refinitive'!$B$5)+('WEIGHTED from Refinitive'!$B$8*'ISSUE SCORE from EIKON'!BL329)+('ISSUE SCORE from EIKON'!CA329*'WEIGHTED from Refinitive'!$B$9)+('WEIGHTED from Refinitive'!$B$10*'ISSUE SCORE from EIKON'!CP329)+('ISSUE SCORE from EIKON'!DE329*3/5*'WEIGHTED from Refinitive'!$B$11)+(4/5*'WEIGHTED from Refinitive'!$B$14*'ISSUE SCORE from EIKON'!DT329)+(2/3*'ISSUE SCORE from EIKON'!EX329*'WEIGHTED from Refinitive'!$B$16)</f>
        <v>40.037745750184726</v>
      </c>
      <c r="O60" s="1">
        <f>('WEIGHTED from Refinitive'!$B$3*'ISSUE SCORE from EIKON'!T329)+(2/3*'WEIGHTED from Refinitive'!$B$4*'ISSUE SCORE from EIKON'!AI329)+('ISSUE SCORE from EIKON'!AX329*'WEIGHTED from Refinitive'!$B$5)+('WEIGHTED from Refinitive'!$B$8*'ISSUE SCORE from EIKON'!BM329)+('ISSUE SCORE from EIKON'!CB329*'WEIGHTED from Refinitive'!$B$9)+('WEIGHTED from Refinitive'!$B$10*'ISSUE SCORE from EIKON'!CQ329)+('ISSUE SCORE from EIKON'!DF329*3/5*'WEIGHTED from Refinitive'!$B$11)+(4/5*'WEIGHTED from Refinitive'!$B$14*'ISSUE SCORE from EIKON'!DU329)+(2/3*'ISSUE SCORE from EIKON'!EY329*'WEIGHTED from Refinitive'!$B$16)</f>
        <v>39.732243389338805</v>
      </c>
      <c r="P60" s="1">
        <f>('WEIGHTED from Refinitive'!$B$3*'ISSUE SCORE from EIKON'!U329)+(2/3*'WEIGHTED from Refinitive'!$B$4*'ISSUE SCORE from EIKON'!AJ329)+('ISSUE SCORE from EIKON'!AY329*'WEIGHTED from Refinitive'!$B$5)+('WEIGHTED from Refinitive'!$B$8*'ISSUE SCORE from EIKON'!BN329)+('ISSUE SCORE from EIKON'!CC329*'WEIGHTED from Refinitive'!$B$9)+('WEIGHTED from Refinitive'!$B$10*'ISSUE SCORE from EIKON'!CR329)+('ISSUE SCORE from EIKON'!DG329*3/5*'WEIGHTED from Refinitive'!$B$11)+(4/5*'WEIGHTED from Refinitive'!$B$14*'ISSUE SCORE from EIKON'!DV329)+(2/3*'ISSUE SCORE from EIKON'!EZ329*'WEIGHTED from Refinitive'!$B$16)</f>
        <v>23.785298271851094</v>
      </c>
    </row>
    <row r="61" spans="1:16" ht="15">
      <c r="A61" s="1" t="s">
        <v>913</v>
      </c>
      <c r="B61" s="1">
        <f>('WEIGHTED from Refinitive'!$B$3*'ISSUE SCORE from EIKON'!G330)+(2/3*'WEIGHTED from Refinitive'!$B$4*'ISSUE SCORE from EIKON'!V330)+('ISSUE SCORE from EIKON'!AK330*'WEIGHTED from Refinitive'!$B$5)+('WEIGHTED from Refinitive'!$B$8*'ISSUE SCORE from EIKON'!AZ330)+('ISSUE SCORE from EIKON'!BO330*'WEIGHTED from Refinitive'!$B$9)+('WEIGHTED from Refinitive'!$B$10*'ISSUE SCORE from EIKON'!CD330)+('ISSUE SCORE from EIKON'!CS330*3/5*'WEIGHTED from Refinitive'!$B$11)+(4/5*'WEIGHTED from Refinitive'!$B$14*'ISSUE SCORE from EIKON'!DH330)+(2/3*'ISSUE SCORE from EIKON'!EL330*'WEIGHTED from Refinitive'!$B$16)</f>
        <v>51.006252930930494</v>
      </c>
      <c r="C61" s="1">
        <f>('WEIGHTED from Refinitive'!$B$3*'ISSUE SCORE from EIKON'!H330)+(2/3*'WEIGHTED from Refinitive'!$B$4*'ISSUE SCORE from EIKON'!W330)+('ISSUE SCORE from EIKON'!AL330*'WEIGHTED from Refinitive'!$B$5)+('WEIGHTED from Refinitive'!$B$8*'ISSUE SCORE from EIKON'!BA330)+('ISSUE SCORE from EIKON'!BP330*'WEIGHTED from Refinitive'!$B$9)+('WEIGHTED from Refinitive'!$B$10*'ISSUE SCORE from EIKON'!CE330)+('ISSUE SCORE from EIKON'!CT330*3/5*'WEIGHTED from Refinitive'!$B$11)+(4/5*'WEIGHTED from Refinitive'!$B$14*'ISSUE SCORE from EIKON'!DI330)+(2/3*'ISSUE SCORE from EIKON'!EM330*'WEIGHTED from Refinitive'!$B$16)</f>
        <v>49.753427114653405</v>
      </c>
      <c r="D61" s="1">
        <f>('WEIGHTED from Refinitive'!$B$3*'ISSUE SCORE from EIKON'!I330)+(2/3*'WEIGHTED from Refinitive'!$B$4*'ISSUE SCORE from EIKON'!X330)+('ISSUE SCORE from EIKON'!AM330*'WEIGHTED from Refinitive'!$B$5)+('WEIGHTED from Refinitive'!$B$8*'ISSUE SCORE from EIKON'!BB330)+('ISSUE SCORE from EIKON'!BQ330*'WEIGHTED from Refinitive'!$B$9)+('WEIGHTED from Refinitive'!$B$10*'ISSUE SCORE from EIKON'!CF330)+('ISSUE SCORE from EIKON'!CU330*3/5*'WEIGHTED from Refinitive'!$B$11)+(4/5*'WEIGHTED from Refinitive'!$B$14*'ISSUE SCORE from EIKON'!DJ330)+(2/3*'ISSUE SCORE from EIKON'!EN330*'WEIGHTED from Refinitive'!$B$16)</f>
        <v>51.784806038460076</v>
      </c>
      <c r="E61" s="1">
        <f>('WEIGHTED from Refinitive'!$B$3*'ISSUE SCORE from EIKON'!J330)+(2/3*'WEIGHTED from Refinitive'!$B$4*'ISSUE SCORE from EIKON'!Y330)+('ISSUE SCORE from EIKON'!AN330*'WEIGHTED from Refinitive'!$B$5)+('WEIGHTED from Refinitive'!$B$8*'ISSUE SCORE from EIKON'!BC330)+('ISSUE SCORE from EIKON'!BR330*'WEIGHTED from Refinitive'!$B$9)+('WEIGHTED from Refinitive'!$B$10*'ISSUE SCORE from EIKON'!CG330)+('ISSUE SCORE from EIKON'!CV330*3/5*'WEIGHTED from Refinitive'!$B$11)+(4/5*'WEIGHTED from Refinitive'!$B$14*'ISSUE SCORE from EIKON'!DK330)+(2/3*'ISSUE SCORE from EIKON'!EO330*'WEIGHTED from Refinitive'!$B$16)</f>
        <v>51.740073723012067</v>
      </c>
      <c r="F61" s="1">
        <f>('WEIGHTED from Refinitive'!$B$3*'ISSUE SCORE from EIKON'!K330)+(2/3*'WEIGHTED from Refinitive'!$B$4*'ISSUE SCORE from EIKON'!Z330)+('ISSUE SCORE from EIKON'!AO330*'WEIGHTED from Refinitive'!$B$5)+('WEIGHTED from Refinitive'!$B$8*'ISSUE SCORE from EIKON'!BD330)+('ISSUE SCORE from EIKON'!BS330*'WEIGHTED from Refinitive'!$B$9)+('WEIGHTED from Refinitive'!$B$10*'ISSUE SCORE from EIKON'!CH330)+('ISSUE SCORE from EIKON'!CW330*3/5*'WEIGHTED from Refinitive'!$B$11)+(4/5*'WEIGHTED from Refinitive'!$B$14*'ISSUE SCORE from EIKON'!DL330)+(2/3*'ISSUE SCORE from EIKON'!EP330*'WEIGHTED from Refinitive'!$B$16)</f>
        <v>44.656440226440196</v>
      </c>
      <c r="G61" s="1">
        <f>('WEIGHTED from Refinitive'!$B$3*'ISSUE SCORE from EIKON'!L330)+(2/3*'WEIGHTED from Refinitive'!$B$4*'ISSUE SCORE from EIKON'!AA330)+('ISSUE SCORE from EIKON'!AP330*'WEIGHTED from Refinitive'!$B$5)+('WEIGHTED from Refinitive'!$B$8*'ISSUE SCORE from EIKON'!BE330)+('ISSUE SCORE from EIKON'!BT330*'WEIGHTED from Refinitive'!$B$9)+('WEIGHTED from Refinitive'!$B$10*'ISSUE SCORE from EIKON'!CI330)+('ISSUE SCORE from EIKON'!CX330*3/5*'WEIGHTED from Refinitive'!$B$11)+(4/5*'WEIGHTED from Refinitive'!$B$14*'ISSUE SCORE from EIKON'!DM330)+(2/3*'ISSUE SCORE from EIKON'!EQ330*'WEIGHTED from Refinitive'!$B$16)</f>
        <v>43.823174801835592</v>
      </c>
      <c r="H61" s="1">
        <f>('WEIGHTED from Refinitive'!$B$3*'ISSUE SCORE from EIKON'!M330)+(2/3*'WEIGHTED from Refinitive'!$B$4*'ISSUE SCORE from EIKON'!AB330)+('ISSUE SCORE from EIKON'!AQ330*'WEIGHTED from Refinitive'!$B$5)+('WEIGHTED from Refinitive'!$B$8*'ISSUE SCORE from EIKON'!BF330)+('ISSUE SCORE from EIKON'!BU330*'WEIGHTED from Refinitive'!$B$9)+('WEIGHTED from Refinitive'!$B$10*'ISSUE SCORE from EIKON'!CJ330)+('ISSUE SCORE from EIKON'!CY330*3/5*'WEIGHTED from Refinitive'!$B$11)+(4/5*'WEIGHTED from Refinitive'!$B$14*'ISSUE SCORE from EIKON'!DN330)+(2/3*'ISSUE SCORE from EIKON'!ER330*'WEIGHTED from Refinitive'!$B$16)</f>
        <v>44.153641551044871</v>
      </c>
      <c r="I61" s="1">
        <f>('WEIGHTED from Refinitive'!$B$3*'ISSUE SCORE from EIKON'!N330)+(2/3*'WEIGHTED from Refinitive'!$B$4*'ISSUE SCORE from EIKON'!AC330)+('ISSUE SCORE from EIKON'!AR330*'WEIGHTED from Refinitive'!$B$5)+('WEIGHTED from Refinitive'!$B$8*'ISSUE SCORE from EIKON'!BG330)+('ISSUE SCORE from EIKON'!BV330*'WEIGHTED from Refinitive'!$B$9)+('WEIGHTED from Refinitive'!$B$10*'ISSUE SCORE from EIKON'!CK330)+('ISSUE SCORE from EIKON'!CZ330*3/5*'WEIGHTED from Refinitive'!$B$11)+(4/5*'WEIGHTED from Refinitive'!$B$14*'ISSUE SCORE from EIKON'!DO330)+(2/3*'ISSUE SCORE from EIKON'!ES330*'WEIGHTED from Refinitive'!$B$16)</f>
        <v>48.997404371584665</v>
      </c>
      <c r="J61" s="1">
        <f>('WEIGHTED from Refinitive'!$B$3*'ISSUE SCORE from EIKON'!O330)+(2/3*'WEIGHTED from Refinitive'!$B$4*'ISSUE SCORE from EIKON'!AD330)+('ISSUE SCORE from EIKON'!AS330*'WEIGHTED from Refinitive'!$B$5)+('WEIGHTED from Refinitive'!$B$8*'ISSUE SCORE from EIKON'!BH330)+('ISSUE SCORE from EIKON'!BW330*'WEIGHTED from Refinitive'!$B$9)+('WEIGHTED from Refinitive'!$B$10*'ISSUE SCORE from EIKON'!CL330)+('ISSUE SCORE from EIKON'!DA330*3/5*'WEIGHTED from Refinitive'!$B$11)+(4/5*'WEIGHTED from Refinitive'!$B$14*'ISSUE SCORE from EIKON'!DP330)+(2/3*'ISSUE SCORE from EIKON'!ET330*'WEIGHTED from Refinitive'!$B$16)</f>
        <v>57.582295067694034</v>
      </c>
      <c r="K61" s="1">
        <f>('WEIGHTED from Refinitive'!$B$3*'ISSUE SCORE from EIKON'!P330)+(2/3*'WEIGHTED from Refinitive'!$B$4*'ISSUE SCORE from EIKON'!AE330)+('ISSUE SCORE from EIKON'!AT330*'WEIGHTED from Refinitive'!$B$5)+('WEIGHTED from Refinitive'!$B$8*'ISSUE SCORE from EIKON'!BI330)+('ISSUE SCORE from EIKON'!BX330*'WEIGHTED from Refinitive'!$B$9)+('WEIGHTED from Refinitive'!$B$10*'ISSUE SCORE from EIKON'!CM330)+('ISSUE SCORE from EIKON'!DB330*3/5*'WEIGHTED from Refinitive'!$B$11)+(4/5*'WEIGHTED from Refinitive'!$B$14*'ISSUE SCORE from EIKON'!DQ330)+(2/3*'ISSUE SCORE from EIKON'!EU330*'WEIGHTED from Refinitive'!$B$16)</f>
        <v>56.696880045929134</v>
      </c>
      <c r="L61" s="1">
        <f>('WEIGHTED from Refinitive'!$B$3*'ISSUE SCORE from EIKON'!Q330)+(2/3*'WEIGHTED from Refinitive'!$B$4*'ISSUE SCORE from EIKON'!AF330)+('ISSUE SCORE from EIKON'!AU330*'WEIGHTED from Refinitive'!$B$5)+('WEIGHTED from Refinitive'!$B$8*'ISSUE SCORE from EIKON'!BJ330)+('ISSUE SCORE from EIKON'!BY330*'WEIGHTED from Refinitive'!$B$9)+('WEIGHTED from Refinitive'!$B$10*'ISSUE SCORE from EIKON'!CN330)+('ISSUE SCORE from EIKON'!DC330*3/5*'WEIGHTED from Refinitive'!$B$11)+(4/5*'WEIGHTED from Refinitive'!$B$14*'ISSUE SCORE from EIKON'!DR330)+(2/3*'ISSUE SCORE from EIKON'!EV330*'WEIGHTED from Refinitive'!$B$16)</f>
        <v>52.8685996203874</v>
      </c>
      <c r="M61" s="1">
        <f>('WEIGHTED from Refinitive'!$B$3*'ISSUE SCORE from EIKON'!R330)+(2/3*'WEIGHTED from Refinitive'!$B$4*'ISSUE SCORE from EIKON'!AG330)+('ISSUE SCORE from EIKON'!AV330*'WEIGHTED from Refinitive'!$B$5)+('WEIGHTED from Refinitive'!$B$8*'ISSUE SCORE from EIKON'!BK330)+('ISSUE SCORE from EIKON'!BZ330*'WEIGHTED from Refinitive'!$B$9)+('WEIGHTED from Refinitive'!$B$10*'ISSUE SCORE from EIKON'!CO330)+('ISSUE SCORE from EIKON'!DD330*3/5*'WEIGHTED from Refinitive'!$B$11)+(4/5*'WEIGHTED from Refinitive'!$B$14*'ISSUE SCORE from EIKON'!DS330)+(2/3*'ISSUE SCORE from EIKON'!EW330*'WEIGHTED from Refinitive'!$B$16)</f>
        <v>50.179310016382779</v>
      </c>
      <c r="N61" s="1">
        <f>('WEIGHTED from Refinitive'!$B$3*'ISSUE SCORE from EIKON'!S330)+(2/3*'WEIGHTED from Refinitive'!$B$4*'ISSUE SCORE from EIKON'!AH330)+('ISSUE SCORE from EIKON'!AW330*'WEIGHTED from Refinitive'!$B$5)+('WEIGHTED from Refinitive'!$B$8*'ISSUE SCORE from EIKON'!BL330)+('ISSUE SCORE from EIKON'!CA330*'WEIGHTED from Refinitive'!$B$9)+('WEIGHTED from Refinitive'!$B$10*'ISSUE SCORE from EIKON'!CP330)+('ISSUE SCORE from EIKON'!DE330*3/5*'WEIGHTED from Refinitive'!$B$11)+(4/5*'WEIGHTED from Refinitive'!$B$14*'ISSUE SCORE from EIKON'!DT330)+(2/3*'ISSUE SCORE from EIKON'!EX330*'WEIGHTED from Refinitive'!$B$16)</f>
        <v>54.474999999999966</v>
      </c>
      <c r="O61" s="1">
        <f>('WEIGHTED from Refinitive'!$B$3*'ISSUE SCORE from EIKON'!T330)+(2/3*'WEIGHTED from Refinitive'!$B$4*'ISSUE SCORE from EIKON'!AI330)+('ISSUE SCORE from EIKON'!AX330*'WEIGHTED from Refinitive'!$B$5)+('WEIGHTED from Refinitive'!$B$8*'ISSUE SCORE from EIKON'!BM330)+('ISSUE SCORE from EIKON'!CB330*'WEIGHTED from Refinitive'!$B$9)+('WEIGHTED from Refinitive'!$B$10*'ISSUE SCORE from EIKON'!CQ330)+('ISSUE SCORE from EIKON'!DF330*3/5*'WEIGHTED from Refinitive'!$B$11)+(4/5*'WEIGHTED from Refinitive'!$B$14*'ISSUE SCORE from EIKON'!DU330)+(2/3*'ISSUE SCORE from EIKON'!EY330*'WEIGHTED from Refinitive'!$B$16)</f>
        <v>44.953597897561053</v>
      </c>
      <c r="P61" s="1">
        <f>('WEIGHTED from Refinitive'!$B$3*'ISSUE SCORE from EIKON'!U330)+(2/3*'WEIGHTED from Refinitive'!$B$4*'ISSUE SCORE from EIKON'!AJ330)+('ISSUE SCORE from EIKON'!AY330*'WEIGHTED from Refinitive'!$B$5)+('WEIGHTED from Refinitive'!$B$8*'ISSUE SCORE from EIKON'!BN330)+('ISSUE SCORE from EIKON'!CC330*'WEIGHTED from Refinitive'!$B$9)+('WEIGHTED from Refinitive'!$B$10*'ISSUE SCORE from EIKON'!CR330)+('ISSUE SCORE from EIKON'!DG330*3/5*'WEIGHTED from Refinitive'!$B$11)+(4/5*'WEIGHTED from Refinitive'!$B$14*'ISSUE SCORE from EIKON'!DV330)+(2/3*'ISSUE SCORE from EIKON'!EZ330*'WEIGHTED from Refinitive'!$B$16)</f>
        <v>37.665437853107328</v>
      </c>
    </row>
    <row r="62" spans="1:16" ht="15">
      <c r="A62" s="1" t="s">
        <v>709</v>
      </c>
      <c r="B62" s="1">
        <f>('WEIGHTED from Refinitive'!$B$3*'ISSUE SCORE from EIKON'!G331)+(2/3*'WEIGHTED from Refinitive'!$B$4*'ISSUE SCORE from EIKON'!V331)+('ISSUE SCORE from EIKON'!AK331*'WEIGHTED from Refinitive'!$B$5)+('WEIGHTED from Refinitive'!$B$8*'ISSUE SCORE from EIKON'!AZ331)+('ISSUE SCORE from EIKON'!BO331*'WEIGHTED from Refinitive'!$B$9)+('WEIGHTED from Refinitive'!$B$10*'ISSUE SCORE from EIKON'!CD331)+('ISSUE SCORE from EIKON'!CS331*3/5*'WEIGHTED from Refinitive'!$B$11)+(4/5*'WEIGHTED from Refinitive'!$B$14*'ISSUE SCORE from EIKON'!DH331)+(2/3*'ISSUE SCORE from EIKON'!EL331*'WEIGHTED from Refinitive'!$B$16)</f>
        <v>64.129265873015825</v>
      </c>
      <c r="C62" s="1">
        <f>('WEIGHTED from Refinitive'!$B$3*'ISSUE SCORE from EIKON'!H331)+(2/3*'WEIGHTED from Refinitive'!$B$4*'ISSUE SCORE from EIKON'!W331)+('ISSUE SCORE from EIKON'!AL331*'WEIGHTED from Refinitive'!$B$5)+('WEIGHTED from Refinitive'!$B$8*'ISSUE SCORE from EIKON'!BA331)+('ISSUE SCORE from EIKON'!BP331*'WEIGHTED from Refinitive'!$B$9)+('WEIGHTED from Refinitive'!$B$10*'ISSUE SCORE from EIKON'!CE331)+('ISSUE SCORE from EIKON'!CT331*3/5*'WEIGHTED from Refinitive'!$B$11)+(4/5*'WEIGHTED from Refinitive'!$B$14*'ISSUE SCORE from EIKON'!DI331)+(2/3*'ISSUE SCORE from EIKON'!EM331*'WEIGHTED from Refinitive'!$B$16)</f>
        <v>60.203100775193782</v>
      </c>
      <c r="D62" s="1">
        <f>('WEIGHTED from Refinitive'!$B$3*'ISSUE SCORE from EIKON'!I331)+(2/3*'WEIGHTED from Refinitive'!$B$4*'ISSUE SCORE from EIKON'!X331)+('ISSUE SCORE from EIKON'!AM331*'WEIGHTED from Refinitive'!$B$5)+('WEIGHTED from Refinitive'!$B$8*'ISSUE SCORE from EIKON'!BB331)+('ISSUE SCORE from EIKON'!BQ331*'WEIGHTED from Refinitive'!$B$9)+('WEIGHTED from Refinitive'!$B$10*'ISSUE SCORE from EIKON'!CF331)+('ISSUE SCORE from EIKON'!CU331*3/5*'WEIGHTED from Refinitive'!$B$11)+(4/5*'WEIGHTED from Refinitive'!$B$14*'ISSUE SCORE from EIKON'!DJ331)+(2/3*'ISSUE SCORE from EIKON'!EN331*'WEIGHTED from Refinitive'!$B$16)</f>
        <v>55.820762711864376</v>
      </c>
      <c r="E62" s="1">
        <f>('WEIGHTED from Refinitive'!$B$3*'ISSUE SCORE from EIKON'!J331)+(2/3*'WEIGHTED from Refinitive'!$B$4*'ISSUE SCORE from EIKON'!Y331)+('ISSUE SCORE from EIKON'!AN331*'WEIGHTED from Refinitive'!$B$5)+('WEIGHTED from Refinitive'!$B$8*'ISSUE SCORE from EIKON'!BC331)+('ISSUE SCORE from EIKON'!BR331*'WEIGHTED from Refinitive'!$B$9)+('WEIGHTED from Refinitive'!$B$10*'ISSUE SCORE from EIKON'!CG331)+('ISSUE SCORE from EIKON'!CV331*3/5*'WEIGHTED from Refinitive'!$B$11)+(4/5*'WEIGHTED from Refinitive'!$B$14*'ISSUE SCORE from EIKON'!DK331)+(2/3*'ISSUE SCORE from EIKON'!EO331*'WEIGHTED from Refinitive'!$B$16)</f>
        <v>52.22722222222221</v>
      </c>
      <c r="F62" s="1">
        <f>('WEIGHTED from Refinitive'!$B$3*'ISSUE SCORE from EIKON'!K331)+(2/3*'WEIGHTED from Refinitive'!$B$4*'ISSUE SCORE from EIKON'!Z331)+('ISSUE SCORE from EIKON'!AO331*'WEIGHTED from Refinitive'!$B$5)+('WEIGHTED from Refinitive'!$B$8*'ISSUE SCORE from EIKON'!BD331)+('ISSUE SCORE from EIKON'!BS331*'WEIGHTED from Refinitive'!$B$9)+('WEIGHTED from Refinitive'!$B$10*'ISSUE SCORE from EIKON'!CH331)+('ISSUE SCORE from EIKON'!CW331*3/5*'WEIGHTED from Refinitive'!$B$11)+(4/5*'WEIGHTED from Refinitive'!$B$14*'ISSUE SCORE from EIKON'!DL331)+(2/3*'ISSUE SCORE from EIKON'!EP331*'WEIGHTED from Refinitive'!$B$16)</f>
        <v>36.64255339435541</v>
      </c>
      <c r="G62" s="1">
        <f>('WEIGHTED from Refinitive'!$B$3*'ISSUE SCORE from EIKON'!L331)+(2/3*'WEIGHTED from Refinitive'!$B$4*'ISSUE SCORE from EIKON'!AA331)+('ISSUE SCORE from EIKON'!AP331*'WEIGHTED from Refinitive'!$B$5)+('WEIGHTED from Refinitive'!$B$8*'ISSUE SCORE from EIKON'!BE331)+('ISSUE SCORE from EIKON'!BT331*'WEIGHTED from Refinitive'!$B$9)+('WEIGHTED from Refinitive'!$B$10*'ISSUE SCORE from EIKON'!CI331)+('ISSUE SCORE from EIKON'!CX331*3/5*'WEIGHTED from Refinitive'!$B$11)+(4/5*'WEIGHTED from Refinitive'!$B$14*'ISSUE SCORE from EIKON'!DM331)+(2/3*'ISSUE SCORE from EIKON'!EQ331*'WEIGHTED from Refinitive'!$B$16)</f>
        <v>36.393877016551393</v>
      </c>
      <c r="H62" s="1">
        <f>('WEIGHTED from Refinitive'!$B$3*'ISSUE SCORE from EIKON'!M331)+(2/3*'WEIGHTED from Refinitive'!$B$4*'ISSUE SCORE from EIKON'!AB331)+('ISSUE SCORE from EIKON'!AQ331*'WEIGHTED from Refinitive'!$B$5)+('WEIGHTED from Refinitive'!$B$8*'ISSUE SCORE from EIKON'!BF331)+('ISSUE SCORE from EIKON'!BU331*'WEIGHTED from Refinitive'!$B$9)+('WEIGHTED from Refinitive'!$B$10*'ISSUE SCORE from EIKON'!CJ331)+('ISSUE SCORE from EIKON'!CY331*3/5*'WEIGHTED from Refinitive'!$B$11)+(4/5*'WEIGHTED from Refinitive'!$B$14*'ISSUE SCORE from EIKON'!DN331)+(2/3*'ISSUE SCORE from EIKON'!ER331*'WEIGHTED from Refinitive'!$B$16)</f>
        <v>17.871904761904737</v>
      </c>
      <c r="I62" s="1">
        <f>('WEIGHTED from Refinitive'!$B$3*'ISSUE SCORE from EIKON'!N331)+(2/3*'WEIGHTED from Refinitive'!$B$4*'ISSUE SCORE from EIKON'!AC331)+('ISSUE SCORE from EIKON'!AR331*'WEIGHTED from Refinitive'!$B$5)+('WEIGHTED from Refinitive'!$B$8*'ISSUE SCORE from EIKON'!BG331)+('ISSUE SCORE from EIKON'!BV331*'WEIGHTED from Refinitive'!$B$9)+('WEIGHTED from Refinitive'!$B$10*'ISSUE SCORE from EIKON'!CK331)+('ISSUE SCORE from EIKON'!CZ331*3/5*'WEIGHTED from Refinitive'!$B$11)+(4/5*'WEIGHTED from Refinitive'!$B$14*'ISSUE SCORE from EIKON'!DO331)+(2/3*'ISSUE SCORE from EIKON'!ES331*'WEIGHTED from Refinitive'!$B$16)</f>
        <v>23.774145299145257</v>
      </c>
      <c r="J62" s="1">
        <f>('WEIGHTED from Refinitive'!$B$3*'ISSUE SCORE from EIKON'!O331)+(2/3*'WEIGHTED from Refinitive'!$B$4*'ISSUE SCORE from EIKON'!AD331)+('ISSUE SCORE from EIKON'!AS331*'WEIGHTED from Refinitive'!$B$5)+('WEIGHTED from Refinitive'!$B$8*'ISSUE SCORE from EIKON'!BH331)+('ISSUE SCORE from EIKON'!BW331*'WEIGHTED from Refinitive'!$B$9)+('WEIGHTED from Refinitive'!$B$10*'ISSUE SCORE from EIKON'!CL331)+('ISSUE SCORE from EIKON'!DA331*3/5*'WEIGHTED from Refinitive'!$B$11)+(4/5*'WEIGHTED from Refinitive'!$B$14*'ISSUE SCORE from EIKON'!DP331)+(2/3*'ISSUE SCORE from EIKON'!ET331*'WEIGHTED from Refinitive'!$B$16)</f>
        <v>25.151428571428546</v>
      </c>
      <c r="K62" s="1">
        <f>('WEIGHTED from Refinitive'!$B$3*'ISSUE SCORE from EIKON'!P331)+(2/3*'WEIGHTED from Refinitive'!$B$4*'ISSUE SCORE from EIKON'!AE331)+('ISSUE SCORE from EIKON'!AT331*'WEIGHTED from Refinitive'!$B$5)+('WEIGHTED from Refinitive'!$B$8*'ISSUE SCORE from EIKON'!BI331)+('ISSUE SCORE from EIKON'!BX331*'WEIGHTED from Refinitive'!$B$9)+('WEIGHTED from Refinitive'!$B$10*'ISSUE SCORE from EIKON'!CM331)+('ISSUE SCORE from EIKON'!DB331*3/5*'WEIGHTED from Refinitive'!$B$11)+(4/5*'WEIGHTED from Refinitive'!$B$14*'ISSUE SCORE from EIKON'!DQ331)+(2/3*'ISSUE SCORE from EIKON'!EU331*'WEIGHTED from Refinitive'!$B$16)</f>
        <v>24.37419354838708</v>
      </c>
      <c r="L62" s="1">
        <f>('WEIGHTED from Refinitive'!$B$3*'ISSUE SCORE from EIKON'!Q331)+(2/3*'WEIGHTED from Refinitive'!$B$4*'ISSUE SCORE from EIKON'!AF331)+('ISSUE SCORE from EIKON'!AU331*'WEIGHTED from Refinitive'!$B$5)+('WEIGHTED from Refinitive'!$B$8*'ISSUE SCORE from EIKON'!BJ331)+('ISSUE SCORE from EIKON'!BY331*'WEIGHTED from Refinitive'!$B$9)+('WEIGHTED from Refinitive'!$B$10*'ISSUE SCORE from EIKON'!CN331)+('ISSUE SCORE from EIKON'!DC331*3/5*'WEIGHTED from Refinitive'!$B$11)+(4/5*'WEIGHTED from Refinitive'!$B$14*'ISSUE SCORE from EIKON'!DR331)+(2/3*'ISSUE SCORE from EIKON'!EV331*'WEIGHTED from Refinitive'!$B$16)</f>
        <v>0</v>
      </c>
      <c r="M62" s="1">
        <f>('WEIGHTED from Refinitive'!$B$3*'ISSUE SCORE from EIKON'!R331)+(2/3*'WEIGHTED from Refinitive'!$B$4*'ISSUE SCORE from EIKON'!AG331)+('ISSUE SCORE from EIKON'!AV331*'WEIGHTED from Refinitive'!$B$5)+('WEIGHTED from Refinitive'!$B$8*'ISSUE SCORE from EIKON'!BK331)+('ISSUE SCORE from EIKON'!BZ331*'WEIGHTED from Refinitive'!$B$9)+('WEIGHTED from Refinitive'!$B$10*'ISSUE SCORE from EIKON'!CO331)+('ISSUE SCORE from EIKON'!DD331*3/5*'WEIGHTED from Refinitive'!$B$11)+(4/5*'WEIGHTED from Refinitive'!$B$14*'ISSUE SCORE from EIKON'!DS331)+(2/3*'ISSUE SCORE from EIKON'!EW331*'WEIGHTED from Refinitive'!$B$16)</f>
        <v>0</v>
      </c>
      <c r="N62" s="1">
        <f>('WEIGHTED from Refinitive'!$B$3*'ISSUE SCORE from EIKON'!S331)+(2/3*'WEIGHTED from Refinitive'!$B$4*'ISSUE SCORE from EIKON'!AH331)+('ISSUE SCORE from EIKON'!AW331*'WEIGHTED from Refinitive'!$B$5)+('WEIGHTED from Refinitive'!$B$8*'ISSUE SCORE from EIKON'!BL331)+('ISSUE SCORE from EIKON'!CA331*'WEIGHTED from Refinitive'!$B$9)+('WEIGHTED from Refinitive'!$B$10*'ISSUE SCORE from EIKON'!CP331)+('ISSUE SCORE from EIKON'!DE331*3/5*'WEIGHTED from Refinitive'!$B$11)+(4/5*'WEIGHTED from Refinitive'!$B$14*'ISSUE SCORE from EIKON'!DT331)+(2/3*'ISSUE SCORE from EIKON'!EX331*'WEIGHTED from Refinitive'!$B$16)</f>
        <v>0</v>
      </c>
      <c r="O62" s="1">
        <f>('WEIGHTED from Refinitive'!$B$3*'ISSUE SCORE from EIKON'!T331)+(2/3*'WEIGHTED from Refinitive'!$B$4*'ISSUE SCORE from EIKON'!AI331)+('ISSUE SCORE from EIKON'!AX331*'WEIGHTED from Refinitive'!$B$5)+('WEIGHTED from Refinitive'!$B$8*'ISSUE SCORE from EIKON'!BM331)+('ISSUE SCORE from EIKON'!CB331*'WEIGHTED from Refinitive'!$B$9)+('WEIGHTED from Refinitive'!$B$10*'ISSUE SCORE from EIKON'!CQ331)+('ISSUE SCORE from EIKON'!DF331*3/5*'WEIGHTED from Refinitive'!$B$11)+(4/5*'WEIGHTED from Refinitive'!$B$14*'ISSUE SCORE from EIKON'!DU331)+(2/3*'ISSUE SCORE from EIKON'!EY331*'WEIGHTED from Refinitive'!$B$16)</f>
        <v>0</v>
      </c>
      <c r="P62" s="1">
        <f>('WEIGHTED from Refinitive'!$B$3*'ISSUE SCORE from EIKON'!U331)+(2/3*'WEIGHTED from Refinitive'!$B$4*'ISSUE SCORE from EIKON'!AJ331)+('ISSUE SCORE from EIKON'!AY331*'WEIGHTED from Refinitive'!$B$5)+('WEIGHTED from Refinitive'!$B$8*'ISSUE SCORE from EIKON'!BN331)+('ISSUE SCORE from EIKON'!CC331*'WEIGHTED from Refinitive'!$B$9)+('WEIGHTED from Refinitive'!$B$10*'ISSUE SCORE from EIKON'!CR331)+('ISSUE SCORE from EIKON'!DG331*3/5*'WEIGHTED from Refinitive'!$B$11)+(4/5*'WEIGHTED from Refinitive'!$B$14*'ISSUE SCORE from EIKON'!DV331)+(2/3*'ISSUE SCORE from EIKON'!EZ331*'WEIGHTED from Refinitive'!$B$16)</f>
        <v>0</v>
      </c>
    </row>
    <row r="63" spans="1:16" ht="15">
      <c r="A63" s="1" t="s">
        <v>932</v>
      </c>
      <c r="B63" s="1">
        <f>('WEIGHTED from Refinitive'!$B$3*'ISSUE SCORE from EIKON'!G332)+(2/3*'WEIGHTED from Refinitive'!$B$4*'ISSUE SCORE from EIKON'!V332)+('ISSUE SCORE from EIKON'!AK332*'WEIGHTED from Refinitive'!$B$5)+('WEIGHTED from Refinitive'!$B$8*'ISSUE SCORE from EIKON'!AZ332)+('ISSUE SCORE from EIKON'!BO332*'WEIGHTED from Refinitive'!$B$9)+('WEIGHTED from Refinitive'!$B$10*'ISSUE SCORE from EIKON'!CD332)+('ISSUE SCORE from EIKON'!CS332*3/5*'WEIGHTED from Refinitive'!$B$11)+(4/5*'WEIGHTED from Refinitive'!$B$14*'ISSUE SCORE from EIKON'!DH332)+(2/3*'ISSUE SCORE from EIKON'!EL332*'WEIGHTED from Refinitive'!$B$16)</f>
        <v>42.335982997201938</v>
      </c>
      <c r="C63" s="1">
        <f>('WEIGHTED from Refinitive'!$B$3*'ISSUE SCORE from EIKON'!H332)+(2/3*'WEIGHTED from Refinitive'!$B$4*'ISSUE SCORE from EIKON'!W332)+('ISSUE SCORE from EIKON'!AL332*'WEIGHTED from Refinitive'!$B$5)+('WEIGHTED from Refinitive'!$B$8*'ISSUE SCORE from EIKON'!BA332)+('ISSUE SCORE from EIKON'!BP332*'WEIGHTED from Refinitive'!$B$9)+('WEIGHTED from Refinitive'!$B$10*'ISSUE SCORE from EIKON'!CE332)+('ISSUE SCORE from EIKON'!CT332*3/5*'WEIGHTED from Refinitive'!$B$11)+(4/5*'WEIGHTED from Refinitive'!$B$14*'ISSUE SCORE from EIKON'!DI332)+(2/3*'ISSUE SCORE from EIKON'!EM332*'WEIGHTED from Refinitive'!$B$16)</f>
        <v>42.842747896084852</v>
      </c>
      <c r="D63" s="1">
        <f>('WEIGHTED from Refinitive'!$B$3*'ISSUE SCORE from EIKON'!I332)+(2/3*'WEIGHTED from Refinitive'!$B$4*'ISSUE SCORE from EIKON'!X332)+('ISSUE SCORE from EIKON'!AM332*'WEIGHTED from Refinitive'!$B$5)+('WEIGHTED from Refinitive'!$B$8*'ISSUE SCORE from EIKON'!BB332)+('ISSUE SCORE from EIKON'!BQ332*'WEIGHTED from Refinitive'!$B$9)+('WEIGHTED from Refinitive'!$B$10*'ISSUE SCORE from EIKON'!CF332)+('ISSUE SCORE from EIKON'!CU332*3/5*'WEIGHTED from Refinitive'!$B$11)+(4/5*'WEIGHTED from Refinitive'!$B$14*'ISSUE SCORE from EIKON'!DJ332)+(2/3*'ISSUE SCORE from EIKON'!EN332*'WEIGHTED from Refinitive'!$B$16)</f>
        <v>44.116141626226877</v>
      </c>
      <c r="E63" s="1">
        <f>('WEIGHTED from Refinitive'!$B$3*'ISSUE SCORE from EIKON'!J332)+(2/3*'WEIGHTED from Refinitive'!$B$4*'ISSUE SCORE from EIKON'!Y332)+('ISSUE SCORE from EIKON'!AN332*'WEIGHTED from Refinitive'!$B$5)+('WEIGHTED from Refinitive'!$B$8*'ISSUE SCORE from EIKON'!BC332)+('ISSUE SCORE from EIKON'!BR332*'WEIGHTED from Refinitive'!$B$9)+('WEIGHTED from Refinitive'!$B$10*'ISSUE SCORE from EIKON'!CG332)+('ISSUE SCORE from EIKON'!CV332*3/5*'WEIGHTED from Refinitive'!$B$11)+(4/5*'WEIGHTED from Refinitive'!$B$14*'ISSUE SCORE from EIKON'!DK332)+(2/3*'ISSUE SCORE from EIKON'!EO332*'WEIGHTED from Refinitive'!$B$16)</f>
        <v>43.271449583265209</v>
      </c>
      <c r="F63" s="1">
        <f>('WEIGHTED from Refinitive'!$B$3*'ISSUE SCORE from EIKON'!K332)+(2/3*'WEIGHTED from Refinitive'!$B$4*'ISSUE SCORE from EIKON'!Z332)+('ISSUE SCORE from EIKON'!AO332*'WEIGHTED from Refinitive'!$B$5)+('WEIGHTED from Refinitive'!$B$8*'ISSUE SCORE from EIKON'!BD332)+('ISSUE SCORE from EIKON'!BS332*'WEIGHTED from Refinitive'!$B$9)+('WEIGHTED from Refinitive'!$B$10*'ISSUE SCORE from EIKON'!CH332)+('ISSUE SCORE from EIKON'!CW332*3/5*'WEIGHTED from Refinitive'!$B$11)+(4/5*'WEIGHTED from Refinitive'!$B$14*'ISSUE SCORE from EIKON'!DL332)+(2/3*'ISSUE SCORE from EIKON'!EP332*'WEIGHTED from Refinitive'!$B$16)</f>
        <v>35.541819291819252</v>
      </c>
      <c r="G63" s="1">
        <f>('WEIGHTED from Refinitive'!$B$3*'ISSUE SCORE from EIKON'!L332)+(2/3*'WEIGHTED from Refinitive'!$B$4*'ISSUE SCORE from EIKON'!AA332)+('ISSUE SCORE from EIKON'!AP332*'WEIGHTED from Refinitive'!$B$5)+('WEIGHTED from Refinitive'!$B$8*'ISSUE SCORE from EIKON'!BE332)+('ISSUE SCORE from EIKON'!BT332*'WEIGHTED from Refinitive'!$B$9)+('WEIGHTED from Refinitive'!$B$10*'ISSUE SCORE from EIKON'!CI332)+('ISSUE SCORE from EIKON'!CX332*3/5*'WEIGHTED from Refinitive'!$B$11)+(4/5*'WEIGHTED from Refinitive'!$B$14*'ISSUE SCORE from EIKON'!DM332)+(2/3*'ISSUE SCORE from EIKON'!EQ332*'WEIGHTED from Refinitive'!$B$16)</f>
        <v>30.534701114488318</v>
      </c>
      <c r="H63" s="1">
        <f>('WEIGHTED from Refinitive'!$B$3*'ISSUE SCORE from EIKON'!M332)+(2/3*'WEIGHTED from Refinitive'!$B$4*'ISSUE SCORE from EIKON'!AB332)+('ISSUE SCORE from EIKON'!AQ332*'WEIGHTED from Refinitive'!$B$5)+('WEIGHTED from Refinitive'!$B$8*'ISSUE SCORE from EIKON'!BF332)+('ISSUE SCORE from EIKON'!BU332*'WEIGHTED from Refinitive'!$B$9)+('WEIGHTED from Refinitive'!$B$10*'ISSUE SCORE from EIKON'!CJ332)+('ISSUE SCORE from EIKON'!CY332*3/5*'WEIGHTED from Refinitive'!$B$11)+(4/5*'WEIGHTED from Refinitive'!$B$14*'ISSUE SCORE from EIKON'!DN332)+(2/3*'ISSUE SCORE from EIKON'!ER332*'WEIGHTED from Refinitive'!$B$16)</f>
        <v>29.059695597559188</v>
      </c>
      <c r="I63" s="1">
        <f>('WEIGHTED from Refinitive'!$B$3*'ISSUE SCORE from EIKON'!N332)+(2/3*'WEIGHTED from Refinitive'!$B$4*'ISSUE SCORE from EIKON'!AC332)+('ISSUE SCORE from EIKON'!AR332*'WEIGHTED from Refinitive'!$B$5)+('WEIGHTED from Refinitive'!$B$8*'ISSUE SCORE from EIKON'!BG332)+('ISSUE SCORE from EIKON'!BV332*'WEIGHTED from Refinitive'!$B$9)+('WEIGHTED from Refinitive'!$B$10*'ISSUE SCORE from EIKON'!CK332)+('ISSUE SCORE from EIKON'!CZ332*3/5*'WEIGHTED from Refinitive'!$B$11)+(4/5*'WEIGHTED from Refinitive'!$B$14*'ISSUE SCORE from EIKON'!DO332)+(2/3*'ISSUE SCORE from EIKON'!ES332*'WEIGHTED from Refinitive'!$B$16)</f>
        <v>32.87844345722268</v>
      </c>
      <c r="J63" s="1">
        <f>('WEIGHTED from Refinitive'!$B$3*'ISSUE SCORE from EIKON'!O332)+(2/3*'WEIGHTED from Refinitive'!$B$4*'ISSUE SCORE from EIKON'!AD332)+('ISSUE SCORE from EIKON'!AS332*'WEIGHTED from Refinitive'!$B$5)+('WEIGHTED from Refinitive'!$B$8*'ISSUE SCORE from EIKON'!BH332)+('ISSUE SCORE from EIKON'!BW332*'WEIGHTED from Refinitive'!$B$9)+('WEIGHTED from Refinitive'!$B$10*'ISSUE SCORE from EIKON'!CL332)+('ISSUE SCORE from EIKON'!DA332*3/5*'WEIGHTED from Refinitive'!$B$11)+(4/5*'WEIGHTED from Refinitive'!$B$14*'ISSUE SCORE from EIKON'!DP332)+(2/3*'ISSUE SCORE from EIKON'!ET332*'WEIGHTED from Refinitive'!$B$16)</f>
        <v>32.140901027382299</v>
      </c>
      <c r="K63" s="1">
        <f>('WEIGHTED from Refinitive'!$B$3*'ISSUE SCORE from EIKON'!P332)+(2/3*'WEIGHTED from Refinitive'!$B$4*'ISSUE SCORE from EIKON'!AE332)+('ISSUE SCORE from EIKON'!AT332*'WEIGHTED from Refinitive'!$B$5)+('WEIGHTED from Refinitive'!$B$8*'ISSUE SCORE from EIKON'!BI332)+('ISSUE SCORE from EIKON'!BX332*'WEIGHTED from Refinitive'!$B$9)+('WEIGHTED from Refinitive'!$B$10*'ISSUE SCORE from EIKON'!CM332)+('ISSUE SCORE from EIKON'!DB332*3/5*'WEIGHTED from Refinitive'!$B$11)+(4/5*'WEIGHTED from Refinitive'!$B$14*'ISSUE SCORE from EIKON'!DQ332)+(2/3*'ISSUE SCORE from EIKON'!EU332*'WEIGHTED from Refinitive'!$B$16)</f>
        <v>30.578181855913364</v>
      </c>
      <c r="L63" s="1">
        <f>('WEIGHTED from Refinitive'!$B$3*'ISSUE SCORE from EIKON'!Q332)+(2/3*'WEIGHTED from Refinitive'!$B$4*'ISSUE SCORE from EIKON'!AF332)+('ISSUE SCORE from EIKON'!AU332*'WEIGHTED from Refinitive'!$B$5)+('WEIGHTED from Refinitive'!$B$8*'ISSUE SCORE from EIKON'!BJ332)+('ISSUE SCORE from EIKON'!BY332*'WEIGHTED from Refinitive'!$B$9)+('WEIGHTED from Refinitive'!$B$10*'ISSUE SCORE from EIKON'!CN332)+('ISSUE SCORE from EIKON'!DC332*3/5*'WEIGHTED from Refinitive'!$B$11)+(4/5*'WEIGHTED from Refinitive'!$B$14*'ISSUE SCORE from EIKON'!DR332)+(2/3*'ISSUE SCORE from EIKON'!EV332*'WEIGHTED from Refinitive'!$B$16)</f>
        <v>32.181014656058728</v>
      </c>
      <c r="M63" s="1">
        <f>('WEIGHTED from Refinitive'!$B$3*'ISSUE SCORE from EIKON'!R332)+(2/3*'WEIGHTED from Refinitive'!$B$4*'ISSUE SCORE from EIKON'!AG332)+('ISSUE SCORE from EIKON'!AV332*'WEIGHTED from Refinitive'!$B$5)+('WEIGHTED from Refinitive'!$B$8*'ISSUE SCORE from EIKON'!BK332)+('ISSUE SCORE from EIKON'!BZ332*'WEIGHTED from Refinitive'!$B$9)+('WEIGHTED from Refinitive'!$B$10*'ISSUE SCORE from EIKON'!CO332)+('ISSUE SCORE from EIKON'!DD332*3/5*'WEIGHTED from Refinitive'!$B$11)+(4/5*'WEIGHTED from Refinitive'!$B$14*'ISSUE SCORE from EIKON'!DS332)+(2/3*'ISSUE SCORE from EIKON'!EW332*'WEIGHTED from Refinitive'!$B$16)</f>
        <v>37.82236524105334</v>
      </c>
      <c r="N63" s="1">
        <f>('WEIGHTED from Refinitive'!$B$3*'ISSUE SCORE from EIKON'!S332)+(2/3*'WEIGHTED from Refinitive'!$B$4*'ISSUE SCORE from EIKON'!AH332)+('ISSUE SCORE from EIKON'!AW332*'WEIGHTED from Refinitive'!$B$5)+('WEIGHTED from Refinitive'!$B$8*'ISSUE SCORE from EIKON'!BL332)+('ISSUE SCORE from EIKON'!CA332*'WEIGHTED from Refinitive'!$B$9)+('WEIGHTED from Refinitive'!$B$10*'ISSUE SCORE from EIKON'!CP332)+('ISSUE SCORE from EIKON'!DE332*3/5*'WEIGHTED from Refinitive'!$B$11)+(4/5*'WEIGHTED from Refinitive'!$B$14*'ISSUE SCORE from EIKON'!DT332)+(2/3*'ISSUE SCORE from EIKON'!EX332*'WEIGHTED from Refinitive'!$B$16)</f>
        <v>46.359190535491877</v>
      </c>
      <c r="O63" s="1">
        <f>('WEIGHTED from Refinitive'!$B$3*'ISSUE SCORE from EIKON'!T332)+(2/3*'WEIGHTED from Refinitive'!$B$4*'ISSUE SCORE from EIKON'!AI332)+('ISSUE SCORE from EIKON'!AX332*'WEIGHTED from Refinitive'!$B$5)+('WEIGHTED from Refinitive'!$B$8*'ISSUE SCORE from EIKON'!BM332)+('ISSUE SCORE from EIKON'!CB332*'WEIGHTED from Refinitive'!$B$9)+('WEIGHTED from Refinitive'!$B$10*'ISSUE SCORE from EIKON'!CQ332)+('ISSUE SCORE from EIKON'!DF332*3/5*'WEIGHTED from Refinitive'!$B$11)+(4/5*'WEIGHTED from Refinitive'!$B$14*'ISSUE SCORE from EIKON'!DU332)+(2/3*'ISSUE SCORE from EIKON'!EY332*'WEIGHTED from Refinitive'!$B$16)</f>
        <v>40.946040423777518</v>
      </c>
      <c r="P63" s="1">
        <f>('WEIGHTED from Refinitive'!$B$3*'ISSUE SCORE from EIKON'!U332)+(2/3*'WEIGHTED from Refinitive'!$B$4*'ISSUE SCORE from EIKON'!AJ332)+('ISSUE SCORE from EIKON'!AY332*'WEIGHTED from Refinitive'!$B$5)+('WEIGHTED from Refinitive'!$B$8*'ISSUE SCORE from EIKON'!BN332)+('ISSUE SCORE from EIKON'!CC332*'WEIGHTED from Refinitive'!$B$9)+('WEIGHTED from Refinitive'!$B$10*'ISSUE SCORE from EIKON'!CR332)+('ISSUE SCORE from EIKON'!DG332*3/5*'WEIGHTED from Refinitive'!$B$11)+(4/5*'WEIGHTED from Refinitive'!$B$14*'ISSUE SCORE from EIKON'!DV332)+(2/3*'ISSUE SCORE from EIKON'!EZ332*'WEIGHTED from Refinitive'!$B$16)</f>
        <v>42.273606403013169</v>
      </c>
    </row>
    <row r="64" spans="1:16" ht="15">
      <c r="A64" s="1" t="s">
        <v>592</v>
      </c>
      <c r="B64" s="1">
        <f>('WEIGHTED from Refinitive'!$B$3*'ISSUE SCORE from EIKON'!G333)+(2/3*'WEIGHTED from Refinitive'!$B$4*'ISSUE SCORE from EIKON'!V333)+('ISSUE SCORE from EIKON'!AK333*'WEIGHTED from Refinitive'!$B$5)+('WEIGHTED from Refinitive'!$B$8*'ISSUE SCORE from EIKON'!AZ333)+('ISSUE SCORE from EIKON'!BO333*'WEIGHTED from Refinitive'!$B$9)+('WEIGHTED from Refinitive'!$B$10*'ISSUE SCORE from EIKON'!CD333)+('ISSUE SCORE from EIKON'!CS333*3/5*'WEIGHTED from Refinitive'!$B$11)+(4/5*'WEIGHTED from Refinitive'!$B$14*'ISSUE SCORE from EIKON'!DH333)+(2/3*'ISSUE SCORE from EIKON'!EL333*'WEIGHTED from Refinitive'!$B$16)</f>
        <v>71.026896694165416</v>
      </c>
      <c r="C64" s="1">
        <f>('WEIGHTED from Refinitive'!$B$3*'ISSUE SCORE from EIKON'!H333)+(2/3*'WEIGHTED from Refinitive'!$B$4*'ISSUE SCORE from EIKON'!W333)+('ISSUE SCORE from EIKON'!AL333*'WEIGHTED from Refinitive'!$B$5)+('WEIGHTED from Refinitive'!$B$8*'ISSUE SCORE from EIKON'!BA333)+('ISSUE SCORE from EIKON'!BP333*'WEIGHTED from Refinitive'!$B$9)+('WEIGHTED from Refinitive'!$B$10*'ISSUE SCORE from EIKON'!CE333)+('ISSUE SCORE from EIKON'!CT333*3/5*'WEIGHTED from Refinitive'!$B$11)+(4/5*'WEIGHTED from Refinitive'!$B$14*'ISSUE SCORE from EIKON'!DI333)+(2/3*'ISSUE SCORE from EIKON'!EM333*'WEIGHTED from Refinitive'!$B$16)</f>
        <v>71.034667376860341</v>
      </c>
      <c r="D64" s="1">
        <f>('WEIGHTED from Refinitive'!$B$3*'ISSUE SCORE from EIKON'!I333)+(2/3*'WEIGHTED from Refinitive'!$B$4*'ISSUE SCORE from EIKON'!X333)+('ISSUE SCORE from EIKON'!AM333*'WEIGHTED from Refinitive'!$B$5)+('WEIGHTED from Refinitive'!$B$8*'ISSUE SCORE from EIKON'!BB333)+('ISSUE SCORE from EIKON'!BQ333*'WEIGHTED from Refinitive'!$B$9)+('WEIGHTED from Refinitive'!$B$10*'ISSUE SCORE from EIKON'!CF333)+('ISSUE SCORE from EIKON'!CU333*3/5*'WEIGHTED from Refinitive'!$B$11)+(4/5*'WEIGHTED from Refinitive'!$B$14*'ISSUE SCORE from EIKON'!DJ333)+(2/3*'ISSUE SCORE from EIKON'!EN333*'WEIGHTED from Refinitive'!$B$16)</f>
        <v>66.229996408382505</v>
      </c>
      <c r="E64" s="1">
        <f>('WEIGHTED from Refinitive'!$B$3*'ISSUE SCORE from EIKON'!J333)+(2/3*'WEIGHTED from Refinitive'!$B$4*'ISSUE SCORE from EIKON'!Y333)+('ISSUE SCORE from EIKON'!AN333*'WEIGHTED from Refinitive'!$B$5)+('WEIGHTED from Refinitive'!$B$8*'ISSUE SCORE from EIKON'!BC333)+('ISSUE SCORE from EIKON'!BR333*'WEIGHTED from Refinitive'!$B$9)+('WEIGHTED from Refinitive'!$B$10*'ISSUE SCORE from EIKON'!CG333)+('ISSUE SCORE from EIKON'!CV333*3/5*'WEIGHTED from Refinitive'!$B$11)+(4/5*'WEIGHTED from Refinitive'!$B$14*'ISSUE SCORE from EIKON'!DK333)+(2/3*'ISSUE SCORE from EIKON'!EO333*'WEIGHTED from Refinitive'!$B$16)</f>
        <v>54.703734112079054</v>
      </c>
      <c r="F64" s="1">
        <f>('WEIGHTED from Refinitive'!$B$3*'ISSUE SCORE from EIKON'!K333)+(2/3*'WEIGHTED from Refinitive'!$B$4*'ISSUE SCORE from EIKON'!Z333)+('ISSUE SCORE from EIKON'!AO333*'WEIGHTED from Refinitive'!$B$5)+('WEIGHTED from Refinitive'!$B$8*'ISSUE SCORE from EIKON'!BD333)+('ISSUE SCORE from EIKON'!BS333*'WEIGHTED from Refinitive'!$B$9)+('WEIGHTED from Refinitive'!$B$10*'ISSUE SCORE from EIKON'!CH333)+('ISSUE SCORE from EIKON'!CW333*3/5*'WEIGHTED from Refinitive'!$B$11)+(4/5*'WEIGHTED from Refinitive'!$B$14*'ISSUE SCORE from EIKON'!DL333)+(2/3*'ISSUE SCORE from EIKON'!EP333*'WEIGHTED from Refinitive'!$B$16)</f>
        <v>50.561465674997756</v>
      </c>
      <c r="G64" s="1">
        <f>('WEIGHTED from Refinitive'!$B$3*'ISSUE SCORE from EIKON'!L333)+(2/3*'WEIGHTED from Refinitive'!$B$4*'ISSUE SCORE from EIKON'!AA333)+('ISSUE SCORE from EIKON'!AP333*'WEIGHTED from Refinitive'!$B$5)+('WEIGHTED from Refinitive'!$B$8*'ISSUE SCORE from EIKON'!BE333)+('ISSUE SCORE from EIKON'!BT333*'WEIGHTED from Refinitive'!$B$9)+('WEIGHTED from Refinitive'!$B$10*'ISSUE SCORE from EIKON'!CI333)+('ISSUE SCORE from EIKON'!CX333*3/5*'WEIGHTED from Refinitive'!$B$11)+(4/5*'WEIGHTED from Refinitive'!$B$14*'ISSUE SCORE from EIKON'!DM333)+(2/3*'ISSUE SCORE from EIKON'!EQ333*'WEIGHTED from Refinitive'!$B$16)</f>
        <v>47.853216939835029</v>
      </c>
      <c r="H64" s="1">
        <f>('WEIGHTED from Refinitive'!$B$3*'ISSUE SCORE from EIKON'!M333)+(2/3*'WEIGHTED from Refinitive'!$B$4*'ISSUE SCORE from EIKON'!AB333)+('ISSUE SCORE from EIKON'!AQ333*'WEIGHTED from Refinitive'!$B$5)+('WEIGHTED from Refinitive'!$B$8*'ISSUE SCORE from EIKON'!BF333)+('ISSUE SCORE from EIKON'!BU333*'WEIGHTED from Refinitive'!$B$9)+('WEIGHTED from Refinitive'!$B$10*'ISSUE SCORE from EIKON'!CJ333)+('ISSUE SCORE from EIKON'!CY333*3/5*'WEIGHTED from Refinitive'!$B$11)+(4/5*'WEIGHTED from Refinitive'!$B$14*'ISSUE SCORE from EIKON'!DN333)+(2/3*'ISSUE SCORE from EIKON'!ER333*'WEIGHTED from Refinitive'!$B$16)</f>
        <v>0</v>
      </c>
      <c r="I64" s="1">
        <f>('WEIGHTED from Refinitive'!$B$3*'ISSUE SCORE from EIKON'!N333)+(2/3*'WEIGHTED from Refinitive'!$B$4*'ISSUE SCORE from EIKON'!AC333)+('ISSUE SCORE from EIKON'!AR333*'WEIGHTED from Refinitive'!$B$5)+('WEIGHTED from Refinitive'!$B$8*'ISSUE SCORE from EIKON'!BG333)+('ISSUE SCORE from EIKON'!BV333*'WEIGHTED from Refinitive'!$B$9)+('WEIGHTED from Refinitive'!$B$10*'ISSUE SCORE from EIKON'!CK333)+('ISSUE SCORE from EIKON'!CZ333*3/5*'WEIGHTED from Refinitive'!$B$11)+(4/5*'WEIGHTED from Refinitive'!$B$14*'ISSUE SCORE from EIKON'!DO333)+(2/3*'ISSUE SCORE from EIKON'!ES333*'WEIGHTED from Refinitive'!$B$16)</f>
        <v>0</v>
      </c>
      <c r="J64" s="1">
        <f>('WEIGHTED from Refinitive'!$B$3*'ISSUE SCORE from EIKON'!O333)+(2/3*'WEIGHTED from Refinitive'!$B$4*'ISSUE SCORE from EIKON'!AD333)+('ISSUE SCORE from EIKON'!AS333*'WEIGHTED from Refinitive'!$B$5)+('WEIGHTED from Refinitive'!$B$8*'ISSUE SCORE from EIKON'!BH333)+('ISSUE SCORE from EIKON'!BW333*'WEIGHTED from Refinitive'!$B$9)+('WEIGHTED from Refinitive'!$B$10*'ISSUE SCORE from EIKON'!CL333)+('ISSUE SCORE from EIKON'!DA333*3/5*'WEIGHTED from Refinitive'!$B$11)+(4/5*'WEIGHTED from Refinitive'!$B$14*'ISSUE SCORE from EIKON'!DP333)+(2/3*'ISSUE SCORE from EIKON'!ET333*'WEIGHTED from Refinitive'!$B$16)</f>
        <v>0</v>
      </c>
      <c r="K64" s="1">
        <f>('WEIGHTED from Refinitive'!$B$3*'ISSUE SCORE from EIKON'!P333)+(2/3*'WEIGHTED from Refinitive'!$B$4*'ISSUE SCORE from EIKON'!AE333)+('ISSUE SCORE from EIKON'!AT333*'WEIGHTED from Refinitive'!$B$5)+('WEIGHTED from Refinitive'!$B$8*'ISSUE SCORE from EIKON'!BI333)+('ISSUE SCORE from EIKON'!BX333*'WEIGHTED from Refinitive'!$B$9)+('WEIGHTED from Refinitive'!$B$10*'ISSUE SCORE from EIKON'!CM333)+('ISSUE SCORE from EIKON'!DB333*3/5*'WEIGHTED from Refinitive'!$B$11)+(4/5*'WEIGHTED from Refinitive'!$B$14*'ISSUE SCORE from EIKON'!DQ333)+(2/3*'ISSUE SCORE from EIKON'!EU333*'WEIGHTED from Refinitive'!$B$16)</f>
        <v>0</v>
      </c>
      <c r="L64" s="1">
        <f>('WEIGHTED from Refinitive'!$B$3*'ISSUE SCORE from EIKON'!Q333)+(2/3*'WEIGHTED from Refinitive'!$B$4*'ISSUE SCORE from EIKON'!AF333)+('ISSUE SCORE from EIKON'!AU333*'WEIGHTED from Refinitive'!$B$5)+('WEIGHTED from Refinitive'!$B$8*'ISSUE SCORE from EIKON'!BJ333)+('ISSUE SCORE from EIKON'!BY333*'WEIGHTED from Refinitive'!$B$9)+('WEIGHTED from Refinitive'!$B$10*'ISSUE SCORE from EIKON'!CN333)+('ISSUE SCORE from EIKON'!DC333*3/5*'WEIGHTED from Refinitive'!$B$11)+(4/5*'WEIGHTED from Refinitive'!$B$14*'ISSUE SCORE from EIKON'!DR333)+(2/3*'ISSUE SCORE from EIKON'!EV333*'WEIGHTED from Refinitive'!$B$16)</f>
        <v>0</v>
      </c>
      <c r="M64" s="1">
        <f>('WEIGHTED from Refinitive'!$B$3*'ISSUE SCORE from EIKON'!R333)+(2/3*'WEIGHTED from Refinitive'!$B$4*'ISSUE SCORE from EIKON'!AG333)+('ISSUE SCORE from EIKON'!AV333*'WEIGHTED from Refinitive'!$B$5)+('WEIGHTED from Refinitive'!$B$8*'ISSUE SCORE from EIKON'!BK333)+('ISSUE SCORE from EIKON'!BZ333*'WEIGHTED from Refinitive'!$B$9)+('WEIGHTED from Refinitive'!$B$10*'ISSUE SCORE from EIKON'!CO333)+('ISSUE SCORE from EIKON'!DD333*3/5*'WEIGHTED from Refinitive'!$B$11)+(4/5*'WEIGHTED from Refinitive'!$B$14*'ISSUE SCORE from EIKON'!DS333)+(2/3*'ISSUE SCORE from EIKON'!EW333*'WEIGHTED from Refinitive'!$B$16)</f>
        <v>0</v>
      </c>
      <c r="N64" s="1">
        <f>('WEIGHTED from Refinitive'!$B$3*'ISSUE SCORE from EIKON'!S333)+(2/3*'WEIGHTED from Refinitive'!$B$4*'ISSUE SCORE from EIKON'!AH333)+('ISSUE SCORE from EIKON'!AW333*'WEIGHTED from Refinitive'!$B$5)+('WEIGHTED from Refinitive'!$B$8*'ISSUE SCORE from EIKON'!BL333)+('ISSUE SCORE from EIKON'!CA333*'WEIGHTED from Refinitive'!$B$9)+('WEIGHTED from Refinitive'!$B$10*'ISSUE SCORE from EIKON'!CP333)+('ISSUE SCORE from EIKON'!DE333*3/5*'WEIGHTED from Refinitive'!$B$11)+(4/5*'WEIGHTED from Refinitive'!$B$14*'ISSUE SCORE from EIKON'!DT333)+(2/3*'ISSUE SCORE from EIKON'!EX333*'WEIGHTED from Refinitive'!$B$16)</f>
        <v>0</v>
      </c>
      <c r="O64" s="1">
        <f>('WEIGHTED from Refinitive'!$B$3*'ISSUE SCORE from EIKON'!T333)+(2/3*'WEIGHTED from Refinitive'!$B$4*'ISSUE SCORE from EIKON'!AI333)+('ISSUE SCORE from EIKON'!AX333*'WEIGHTED from Refinitive'!$B$5)+('WEIGHTED from Refinitive'!$B$8*'ISSUE SCORE from EIKON'!BM333)+('ISSUE SCORE from EIKON'!CB333*'WEIGHTED from Refinitive'!$B$9)+('WEIGHTED from Refinitive'!$B$10*'ISSUE SCORE from EIKON'!CQ333)+('ISSUE SCORE from EIKON'!DF333*3/5*'WEIGHTED from Refinitive'!$B$11)+(4/5*'WEIGHTED from Refinitive'!$B$14*'ISSUE SCORE from EIKON'!DU333)+(2/3*'ISSUE SCORE from EIKON'!EY333*'WEIGHTED from Refinitive'!$B$16)</f>
        <v>0</v>
      </c>
      <c r="P64" s="1">
        <f>('WEIGHTED from Refinitive'!$B$3*'ISSUE SCORE from EIKON'!U333)+(2/3*'WEIGHTED from Refinitive'!$B$4*'ISSUE SCORE from EIKON'!AJ333)+('ISSUE SCORE from EIKON'!AY333*'WEIGHTED from Refinitive'!$B$5)+('WEIGHTED from Refinitive'!$B$8*'ISSUE SCORE from EIKON'!BN333)+('ISSUE SCORE from EIKON'!CC333*'WEIGHTED from Refinitive'!$B$9)+('WEIGHTED from Refinitive'!$B$10*'ISSUE SCORE from EIKON'!CR333)+('ISSUE SCORE from EIKON'!DG333*3/5*'WEIGHTED from Refinitive'!$B$11)+(4/5*'WEIGHTED from Refinitive'!$B$14*'ISSUE SCORE from EIKON'!DV333)+(2/3*'ISSUE SCORE from EIKON'!EZ333*'WEIGHTED from Refinitive'!$B$16)</f>
        <v>0</v>
      </c>
    </row>
    <row r="65" spans="1:16" ht="15">
      <c r="A65" s="1" t="s">
        <v>811</v>
      </c>
      <c r="B65" s="1">
        <f>('WEIGHTED from Refinitive'!$B$3*'ISSUE SCORE from EIKON'!G334)+(2/3*'WEIGHTED from Refinitive'!$B$4*'ISSUE SCORE from EIKON'!V334)+('ISSUE SCORE from EIKON'!AK334*'WEIGHTED from Refinitive'!$B$5)+('WEIGHTED from Refinitive'!$B$8*'ISSUE SCORE from EIKON'!AZ334)+('ISSUE SCORE from EIKON'!BO334*'WEIGHTED from Refinitive'!$B$9)+('WEIGHTED from Refinitive'!$B$10*'ISSUE SCORE from EIKON'!CD334)+('ISSUE SCORE from EIKON'!CS334*3/5*'WEIGHTED from Refinitive'!$B$11)+(4/5*'WEIGHTED from Refinitive'!$B$14*'ISSUE SCORE from EIKON'!DH334)+(2/3*'ISSUE SCORE from EIKON'!EL334*'WEIGHTED from Refinitive'!$B$16)</f>
        <v>62.970377938034169</v>
      </c>
      <c r="C65" s="1">
        <f>('WEIGHTED from Refinitive'!$B$3*'ISSUE SCORE from EIKON'!H334)+(2/3*'WEIGHTED from Refinitive'!$B$4*'ISSUE SCORE from EIKON'!W334)+('ISSUE SCORE from EIKON'!AL334*'WEIGHTED from Refinitive'!$B$5)+('WEIGHTED from Refinitive'!$B$8*'ISSUE SCORE from EIKON'!BA334)+('ISSUE SCORE from EIKON'!BP334*'WEIGHTED from Refinitive'!$B$9)+('WEIGHTED from Refinitive'!$B$10*'ISSUE SCORE from EIKON'!CE334)+('ISSUE SCORE from EIKON'!CT334*3/5*'WEIGHTED from Refinitive'!$B$11)+(4/5*'WEIGHTED from Refinitive'!$B$14*'ISSUE SCORE from EIKON'!DI334)+(2/3*'ISSUE SCORE from EIKON'!EM334*'WEIGHTED from Refinitive'!$B$16)</f>
        <v>63.415374222927611</v>
      </c>
      <c r="D65" s="1">
        <f>('WEIGHTED from Refinitive'!$B$3*'ISSUE SCORE from EIKON'!I334)+(2/3*'WEIGHTED from Refinitive'!$B$4*'ISSUE SCORE from EIKON'!X334)+('ISSUE SCORE from EIKON'!AM334*'WEIGHTED from Refinitive'!$B$5)+('WEIGHTED from Refinitive'!$B$8*'ISSUE SCORE from EIKON'!BB334)+('ISSUE SCORE from EIKON'!BQ334*'WEIGHTED from Refinitive'!$B$9)+('WEIGHTED from Refinitive'!$B$10*'ISSUE SCORE from EIKON'!CF334)+('ISSUE SCORE from EIKON'!CU334*3/5*'WEIGHTED from Refinitive'!$B$11)+(4/5*'WEIGHTED from Refinitive'!$B$14*'ISSUE SCORE from EIKON'!DJ334)+(2/3*'ISSUE SCORE from EIKON'!EN334*'WEIGHTED from Refinitive'!$B$16)</f>
        <v>63.051565046735163</v>
      </c>
      <c r="E65" s="1">
        <f>('WEIGHTED from Refinitive'!$B$3*'ISSUE SCORE from EIKON'!J334)+(2/3*'WEIGHTED from Refinitive'!$B$4*'ISSUE SCORE from EIKON'!Y334)+('ISSUE SCORE from EIKON'!AN334*'WEIGHTED from Refinitive'!$B$5)+('WEIGHTED from Refinitive'!$B$8*'ISSUE SCORE from EIKON'!BC334)+('ISSUE SCORE from EIKON'!BR334*'WEIGHTED from Refinitive'!$B$9)+('WEIGHTED from Refinitive'!$B$10*'ISSUE SCORE from EIKON'!CG334)+('ISSUE SCORE from EIKON'!CV334*3/5*'WEIGHTED from Refinitive'!$B$11)+(4/5*'WEIGHTED from Refinitive'!$B$14*'ISSUE SCORE from EIKON'!DK334)+(2/3*'ISSUE SCORE from EIKON'!EO334*'WEIGHTED from Refinitive'!$B$16)</f>
        <v>67.055783846542852</v>
      </c>
      <c r="F65" s="1">
        <f>('WEIGHTED from Refinitive'!$B$3*'ISSUE SCORE from EIKON'!K334)+(2/3*'WEIGHTED from Refinitive'!$B$4*'ISSUE SCORE from EIKON'!Z334)+('ISSUE SCORE from EIKON'!AO334*'WEIGHTED from Refinitive'!$B$5)+('WEIGHTED from Refinitive'!$B$8*'ISSUE SCORE from EIKON'!BD334)+('ISSUE SCORE from EIKON'!BS334*'WEIGHTED from Refinitive'!$B$9)+('WEIGHTED from Refinitive'!$B$10*'ISSUE SCORE from EIKON'!CH334)+('ISSUE SCORE from EIKON'!CW334*3/5*'WEIGHTED from Refinitive'!$B$11)+(4/5*'WEIGHTED from Refinitive'!$B$14*'ISSUE SCORE from EIKON'!DL334)+(2/3*'ISSUE SCORE from EIKON'!EP334*'WEIGHTED from Refinitive'!$B$16)</f>
        <v>59.776840149786395</v>
      </c>
      <c r="G65" s="1">
        <f>('WEIGHTED from Refinitive'!$B$3*'ISSUE SCORE from EIKON'!L334)+(2/3*'WEIGHTED from Refinitive'!$B$4*'ISSUE SCORE from EIKON'!AA334)+('ISSUE SCORE from EIKON'!AP334*'WEIGHTED from Refinitive'!$B$5)+('WEIGHTED from Refinitive'!$B$8*'ISSUE SCORE from EIKON'!BE334)+('ISSUE SCORE from EIKON'!BT334*'WEIGHTED from Refinitive'!$B$9)+('WEIGHTED from Refinitive'!$B$10*'ISSUE SCORE from EIKON'!CI334)+('ISSUE SCORE from EIKON'!CX334*3/5*'WEIGHTED from Refinitive'!$B$11)+(4/5*'WEIGHTED from Refinitive'!$B$14*'ISSUE SCORE from EIKON'!DM334)+(2/3*'ISSUE SCORE from EIKON'!EQ334*'WEIGHTED from Refinitive'!$B$16)</f>
        <v>58.267213738642276</v>
      </c>
      <c r="H65" s="1">
        <f>('WEIGHTED from Refinitive'!$B$3*'ISSUE SCORE from EIKON'!M334)+(2/3*'WEIGHTED from Refinitive'!$B$4*'ISSUE SCORE from EIKON'!AB334)+('ISSUE SCORE from EIKON'!AQ334*'WEIGHTED from Refinitive'!$B$5)+('WEIGHTED from Refinitive'!$B$8*'ISSUE SCORE from EIKON'!BF334)+('ISSUE SCORE from EIKON'!BU334*'WEIGHTED from Refinitive'!$B$9)+('WEIGHTED from Refinitive'!$B$10*'ISSUE SCORE from EIKON'!CJ334)+('ISSUE SCORE from EIKON'!CY334*3/5*'WEIGHTED from Refinitive'!$B$11)+(4/5*'WEIGHTED from Refinitive'!$B$14*'ISSUE SCORE from EIKON'!DN334)+(2/3*'ISSUE SCORE from EIKON'!ER334*'WEIGHTED from Refinitive'!$B$16)</f>
        <v>53.218642350557197</v>
      </c>
      <c r="I65" s="1">
        <f>('WEIGHTED from Refinitive'!$B$3*'ISSUE SCORE from EIKON'!N334)+(2/3*'WEIGHTED from Refinitive'!$B$4*'ISSUE SCORE from EIKON'!AC334)+('ISSUE SCORE from EIKON'!AR334*'WEIGHTED from Refinitive'!$B$5)+('WEIGHTED from Refinitive'!$B$8*'ISSUE SCORE from EIKON'!BG334)+('ISSUE SCORE from EIKON'!BV334*'WEIGHTED from Refinitive'!$B$9)+('WEIGHTED from Refinitive'!$B$10*'ISSUE SCORE from EIKON'!CK334)+('ISSUE SCORE from EIKON'!CZ334*3/5*'WEIGHTED from Refinitive'!$B$11)+(4/5*'WEIGHTED from Refinitive'!$B$14*'ISSUE SCORE from EIKON'!DO334)+(2/3*'ISSUE SCORE from EIKON'!ES334*'WEIGHTED from Refinitive'!$B$16)</f>
        <v>54.040069373072946</v>
      </c>
      <c r="J65" s="1">
        <f>('WEIGHTED from Refinitive'!$B$3*'ISSUE SCORE from EIKON'!O334)+(2/3*'WEIGHTED from Refinitive'!$B$4*'ISSUE SCORE from EIKON'!AD334)+('ISSUE SCORE from EIKON'!AS334*'WEIGHTED from Refinitive'!$B$5)+('WEIGHTED from Refinitive'!$B$8*'ISSUE SCORE from EIKON'!BH334)+('ISSUE SCORE from EIKON'!BW334*'WEIGHTED from Refinitive'!$B$9)+('WEIGHTED from Refinitive'!$B$10*'ISSUE SCORE from EIKON'!CL334)+('ISSUE SCORE from EIKON'!DA334*3/5*'WEIGHTED from Refinitive'!$B$11)+(4/5*'WEIGHTED from Refinitive'!$B$14*'ISSUE SCORE from EIKON'!DP334)+(2/3*'ISSUE SCORE from EIKON'!ET334*'WEIGHTED from Refinitive'!$B$16)</f>
        <v>51.029588922006916</v>
      </c>
      <c r="K65" s="1">
        <f>('WEIGHTED from Refinitive'!$B$3*'ISSUE SCORE from EIKON'!P334)+(2/3*'WEIGHTED from Refinitive'!$B$4*'ISSUE SCORE from EIKON'!AE334)+('ISSUE SCORE from EIKON'!AT334*'WEIGHTED from Refinitive'!$B$5)+('WEIGHTED from Refinitive'!$B$8*'ISSUE SCORE from EIKON'!BI334)+('ISSUE SCORE from EIKON'!BX334*'WEIGHTED from Refinitive'!$B$9)+('WEIGHTED from Refinitive'!$B$10*'ISSUE SCORE from EIKON'!CM334)+('ISSUE SCORE from EIKON'!DB334*3/5*'WEIGHTED from Refinitive'!$B$11)+(4/5*'WEIGHTED from Refinitive'!$B$14*'ISSUE SCORE from EIKON'!DQ334)+(2/3*'ISSUE SCORE from EIKON'!EU334*'WEIGHTED from Refinitive'!$B$16)</f>
        <v>53.759988973371492</v>
      </c>
      <c r="L65" s="1">
        <f>('WEIGHTED from Refinitive'!$B$3*'ISSUE SCORE from EIKON'!Q334)+(2/3*'WEIGHTED from Refinitive'!$B$4*'ISSUE SCORE from EIKON'!AF334)+('ISSUE SCORE from EIKON'!AU334*'WEIGHTED from Refinitive'!$B$5)+('WEIGHTED from Refinitive'!$B$8*'ISSUE SCORE from EIKON'!BJ334)+('ISSUE SCORE from EIKON'!BY334*'WEIGHTED from Refinitive'!$B$9)+('WEIGHTED from Refinitive'!$B$10*'ISSUE SCORE from EIKON'!CN334)+('ISSUE SCORE from EIKON'!DC334*3/5*'WEIGHTED from Refinitive'!$B$11)+(4/5*'WEIGHTED from Refinitive'!$B$14*'ISSUE SCORE from EIKON'!DR334)+(2/3*'ISSUE SCORE from EIKON'!EV334*'WEIGHTED from Refinitive'!$B$16)</f>
        <v>49.83723956526763</v>
      </c>
      <c r="M65" s="1">
        <f>('WEIGHTED from Refinitive'!$B$3*'ISSUE SCORE from EIKON'!R334)+(2/3*'WEIGHTED from Refinitive'!$B$4*'ISSUE SCORE from EIKON'!AG334)+('ISSUE SCORE from EIKON'!AV334*'WEIGHTED from Refinitive'!$B$5)+('WEIGHTED from Refinitive'!$B$8*'ISSUE SCORE from EIKON'!BK334)+('ISSUE SCORE from EIKON'!BZ334*'WEIGHTED from Refinitive'!$B$9)+('WEIGHTED from Refinitive'!$B$10*'ISSUE SCORE from EIKON'!CO334)+('ISSUE SCORE from EIKON'!DD334*3/5*'WEIGHTED from Refinitive'!$B$11)+(4/5*'WEIGHTED from Refinitive'!$B$14*'ISSUE SCORE from EIKON'!DS334)+(2/3*'ISSUE SCORE from EIKON'!EW334*'WEIGHTED from Refinitive'!$B$16)</f>
        <v>56.687023390833431</v>
      </c>
      <c r="N65" s="1">
        <f>('WEIGHTED from Refinitive'!$B$3*'ISSUE SCORE from EIKON'!S334)+(2/3*'WEIGHTED from Refinitive'!$B$4*'ISSUE SCORE from EIKON'!AH334)+('ISSUE SCORE from EIKON'!AW334*'WEIGHTED from Refinitive'!$B$5)+('WEIGHTED from Refinitive'!$B$8*'ISSUE SCORE from EIKON'!BL334)+('ISSUE SCORE from EIKON'!CA334*'WEIGHTED from Refinitive'!$B$9)+('WEIGHTED from Refinitive'!$B$10*'ISSUE SCORE from EIKON'!CP334)+('ISSUE SCORE from EIKON'!DE334*3/5*'WEIGHTED from Refinitive'!$B$11)+(4/5*'WEIGHTED from Refinitive'!$B$14*'ISSUE SCORE from EIKON'!DT334)+(2/3*'ISSUE SCORE from EIKON'!EX334*'WEIGHTED from Refinitive'!$B$16)</f>
        <v>0</v>
      </c>
      <c r="O65" s="1">
        <f>('WEIGHTED from Refinitive'!$B$3*'ISSUE SCORE from EIKON'!T334)+(2/3*'WEIGHTED from Refinitive'!$B$4*'ISSUE SCORE from EIKON'!AI334)+('ISSUE SCORE from EIKON'!AX334*'WEIGHTED from Refinitive'!$B$5)+('WEIGHTED from Refinitive'!$B$8*'ISSUE SCORE from EIKON'!BM334)+('ISSUE SCORE from EIKON'!CB334*'WEIGHTED from Refinitive'!$B$9)+('WEIGHTED from Refinitive'!$B$10*'ISSUE SCORE from EIKON'!CQ334)+('ISSUE SCORE from EIKON'!DF334*3/5*'WEIGHTED from Refinitive'!$B$11)+(4/5*'WEIGHTED from Refinitive'!$B$14*'ISSUE SCORE from EIKON'!DU334)+(2/3*'ISSUE SCORE from EIKON'!EY334*'WEIGHTED from Refinitive'!$B$16)</f>
        <v>0</v>
      </c>
      <c r="P65" s="1">
        <f>('WEIGHTED from Refinitive'!$B$3*'ISSUE SCORE from EIKON'!U334)+(2/3*'WEIGHTED from Refinitive'!$B$4*'ISSUE SCORE from EIKON'!AJ334)+('ISSUE SCORE from EIKON'!AY334*'WEIGHTED from Refinitive'!$B$5)+('WEIGHTED from Refinitive'!$B$8*'ISSUE SCORE from EIKON'!BN334)+('ISSUE SCORE from EIKON'!CC334*'WEIGHTED from Refinitive'!$B$9)+('WEIGHTED from Refinitive'!$B$10*'ISSUE SCORE from EIKON'!CR334)+('ISSUE SCORE from EIKON'!DG334*3/5*'WEIGHTED from Refinitive'!$B$11)+(4/5*'WEIGHTED from Refinitive'!$B$14*'ISSUE SCORE from EIKON'!DV334)+(2/3*'ISSUE SCORE from EIKON'!EZ334*'WEIGHTED from Refinitive'!$B$16)</f>
        <v>0</v>
      </c>
    </row>
    <row r="66" spans="1:16" ht="15">
      <c r="A66" s="1" t="s">
        <v>650</v>
      </c>
      <c r="B66" s="1">
        <f>('WEIGHTED from Refinitive'!$B$3*'ISSUE SCORE from EIKON'!G335)+(2/3*'WEIGHTED from Refinitive'!$B$4*'ISSUE SCORE from EIKON'!V335)+('ISSUE SCORE from EIKON'!AK335*'WEIGHTED from Refinitive'!$B$5)+('WEIGHTED from Refinitive'!$B$8*'ISSUE SCORE from EIKON'!AZ335)+('ISSUE SCORE from EIKON'!BO335*'WEIGHTED from Refinitive'!$B$9)+('WEIGHTED from Refinitive'!$B$10*'ISSUE SCORE from EIKON'!CD335)+('ISSUE SCORE from EIKON'!CS335*3/5*'WEIGHTED from Refinitive'!$B$11)+(4/5*'WEIGHTED from Refinitive'!$B$14*'ISSUE SCORE from EIKON'!DH335)+(2/3*'ISSUE SCORE from EIKON'!EL335*'WEIGHTED from Refinitive'!$B$16)</f>
        <v>31.658606508664704</v>
      </c>
      <c r="C66" s="1">
        <f>('WEIGHTED from Refinitive'!$B$3*'ISSUE SCORE from EIKON'!H335)+(2/3*'WEIGHTED from Refinitive'!$B$4*'ISSUE SCORE from EIKON'!W335)+('ISSUE SCORE from EIKON'!AL335*'WEIGHTED from Refinitive'!$B$5)+('WEIGHTED from Refinitive'!$B$8*'ISSUE SCORE from EIKON'!BA335)+('ISSUE SCORE from EIKON'!BP335*'WEIGHTED from Refinitive'!$B$9)+('WEIGHTED from Refinitive'!$B$10*'ISSUE SCORE from EIKON'!CE335)+('ISSUE SCORE from EIKON'!CT335*3/5*'WEIGHTED from Refinitive'!$B$11)+(4/5*'WEIGHTED from Refinitive'!$B$14*'ISSUE SCORE from EIKON'!DI335)+(2/3*'ISSUE SCORE from EIKON'!EM335*'WEIGHTED from Refinitive'!$B$16)</f>
        <v>31.376591038518317</v>
      </c>
      <c r="D66" s="1">
        <f>('WEIGHTED from Refinitive'!$B$3*'ISSUE SCORE from EIKON'!I335)+(2/3*'WEIGHTED from Refinitive'!$B$4*'ISSUE SCORE from EIKON'!X335)+('ISSUE SCORE from EIKON'!AM335*'WEIGHTED from Refinitive'!$B$5)+('WEIGHTED from Refinitive'!$B$8*'ISSUE SCORE from EIKON'!BB335)+('ISSUE SCORE from EIKON'!BQ335*'WEIGHTED from Refinitive'!$B$9)+('WEIGHTED from Refinitive'!$B$10*'ISSUE SCORE from EIKON'!CF335)+('ISSUE SCORE from EIKON'!CU335*3/5*'WEIGHTED from Refinitive'!$B$11)+(4/5*'WEIGHTED from Refinitive'!$B$14*'ISSUE SCORE from EIKON'!DJ335)+(2/3*'ISSUE SCORE from EIKON'!EN335*'WEIGHTED from Refinitive'!$B$16)</f>
        <v>32.320143747294651</v>
      </c>
      <c r="E66" s="1">
        <f>('WEIGHTED from Refinitive'!$B$3*'ISSUE SCORE from EIKON'!J335)+(2/3*'WEIGHTED from Refinitive'!$B$4*'ISSUE SCORE from EIKON'!Y335)+('ISSUE SCORE from EIKON'!AN335*'WEIGHTED from Refinitive'!$B$5)+('WEIGHTED from Refinitive'!$B$8*'ISSUE SCORE from EIKON'!BC335)+('ISSUE SCORE from EIKON'!BR335*'WEIGHTED from Refinitive'!$B$9)+('WEIGHTED from Refinitive'!$B$10*'ISSUE SCORE from EIKON'!CG335)+('ISSUE SCORE from EIKON'!CV335*3/5*'WEIGHTED from Refinitive'!$B$11)+(4/5*'WEIGHTED from Refinitive'!$B$14*'ISSUE SCORE from EIKON'!DK335)+(2/3*'ISSUE SCORE from EIKON'!EO335*'WEIGHTED from Refinitive'!$B$16)</f>
        <v>33.79353642742263</v>
      </c>
      <c r="F66" s="1">
        <f>('WEIGHTED from Refinitive'!$B$3*'ISSUE SCORE from EIKON'!K335)+(2/3*'WEIGHTED from Refinitive'!$B$4*'ISSUE SCORE from EIKON'!Z335)+('ISSUE SCORE from EIKON'!AO335*'WEIGHTED from Refinitive'!$B$5)+('WEIGHTED from Refinitive'!$B$8*'ISSUE SCORE from EIKON'!BD335)+('ISSUE SCORE from EIKON'!BS335*'WEIGHTED from Refinitive'!$B$9)+('WEIGHTED from Refinitive'!$B$10*'ISSUE SCORE from EIKON'!CH335)+('ISSUE SCORE from EIKON'!CW335*3/5*'WEIGHTED from Refinitive'!$B$11)+(4/5*'WEIGHTED from Refinitive'!$B$14*'ISSUE SCORE from EIKON'!DL335)+(2/3*'ISSUE SCORE from EIKON'!EP335*'WEIGHTED from Refinitive'!$B$16)</f>
        <v>36.136375552551989</v>
      </c>
      <c r="G66" s="1">
        <f>('WEIGHTED from Refinitive'!$B$3*'ISSUE SCORE from EIKON'!L335)+(2/3*'WEIGHTED from Refinitive'!$B$4*'ISSUE SCORE from EIKON'!AA335)+('ISSUE SCORE from EIKON'!AP335*'WEIGHTED from Refinitive'!$B$5)+('WEIGHTED from Refinitive'!$B$8*'ISSUE SCORE from EIKON'!BE335)+('ISSUE SCORE from EIKON'!BT335*'WEIGHTED from Refinitive'!$B$9)+('WEIGHTED from Refinitive'!$B$10*'ISSUE SCORE from EIKON'!CI335)+('ISSUE SCORE from EIKON'!CX335*3/5*'WEIGHTED from Refinitive'!$B$11)+(4/5*'WEIGHTED from Refinitive'!$B$14*'ISSUE SCORE from EIKON'!DM335)+(2/3*'ISSUE SCORE from EIKON'!EQ335*'WEIGHTED from Refinitive'!$B$16)</f>
        <v>29.678959142114781</v>
      </c>
      <c r="H66" s="1">
        <f>('WEIGHTED from Refinitive'!$B$3*'ISSUE SCORE from EIKON'!M335)+(2/3*'WEIGHTED from Refinitive'!$B$4*'ISSUE SCORE from EIKON'!AB335)+('ISSUE SCORE from EIKON'!AQ335*'WEIGHTED from Refinitive'!$B$5)+('WEIGHTED from Refinitive'!$B$8*'ISSUE SCORE from EIKON'!BF335)+('ISSUE SCORE from EIKON'!BU335*'WEIGHTED from Refinitive'!$B$9)+('WEIGHTED from Refinitive'!$B$10*'ISSUE SCORE from EIKON'!CJ335)+('ISSUE SCORE from EIKON'!CY335*3/5*'WEIGHTED from Refinitive'!$B$11)+(4/5*'WEIGHTED from Refinitive'!$B$14*'ISSUE SCORE from EIKON'!DN335)+(2/3*'ISSUE SCORE from EIKON'!ER335*'WEIGHTED from Refinitive'!$B$16)</f>
        <v>23.580968627160104</v>
      </c>
      <c r="I66" s="1">
        <f>('WEIGHTED from Refinitive'!$B$3*'ISSUE SCORE from EIKON'!N335)+(2/3*'WEIGHTED from Refinitive'!$B$4*'ISSUE SCORE from EIKON'!AC335)+('ISSUE SCORE from EIKON'!AR335*'WEIGHTED from Refinitive'!$B$5)+('WEIGHTED from Refinitive'!$B$8*'ISSUE SCORE from EIKON'!BG335)+('ISSUE SCORE from EIKON'!BV335*'WEIGHTED from Refinitive'!$B$9)+('WEIGHTED from Refinitive'!$B$10*'ISSUE SCORE from EIKON'!CK335)+('ISSUE SCORE from EIKON'!CZ335*3/5*'WEIGHTED from Refinitive'!$B$11)+(4/5*'WEIGHTED from Refinitive'!$B$14*'ISSUE SCORE from EIKON'!DO335)+(2/3*'ISSUE SCORE from EIKON'!ES335*'WEIGHTED from Refinitive'!$B$16)</f>
        <v>22.535990657500388</v>
      </c>
      <c r="J66" s="1">
        <f>('WEIGHTED from Refinitive'!$B$3*'ISSUE SCORE from EIKON'!O335)+(2/3*'WEIGHTED from Refinitive'!$B$4*'ISSUE SCORE from EIKON'!AD335)+('ISSUE SCORE from EIKON'!AS335*'WEIGHTED from Refinitive'!$B$5)+('WEIGHTED from Refinitive'!$B$8*'ISSUE SCORE from EIKON'!BH335)+('ISSUE SCORE from EIKON'!BW335*'WEIGHTED from Refinitive'!$B$9)+('WEIGHTED from Refinitive'!$B$10*'ISSUE SCORE from EIKON'!CL335)+('ISSUE SCORE from EIKON'!DA335*3/5*'WEIGHTED from Refinitive'!$B$11)+(4/5*'WEIGHTED from Refinitive'!$B$14*'ISSUE SCORE from EIKON'!DP335)+(2/3*'ISSUE SCORE from EIKON'!ET335*'WEIGHTED from Refinitive'!$B$16)</f>
        <v>22.374726260581504</v>
      </c>
      <c r="K66" s="1">
        <f>('WEIGHTED from Refinitive'!$B$3*'ISSUE SCORE from EIKON'!P335)+(2/3*'WEIGHTED from Refinitive'!$B$4*'ISSUE SCORE from EIKON'!AE335)+('ISSUE SCORE from EIKON'!AT335*'WEIGHTED from Refinitive'!$B$5)+('WEIGHTED from Refinitive'!$B$8*'ISSUE SCORE from EIKON'!BI335)+('ISSUE SCORE from EIKON'!BX335*'WEIGHTED from Refinitive'!$B$9)+('WEIGHTED from Refinitive'!$B$10*'ISSUE SCORE from EIKON'!CM335)+('ISSUE SCORE from EIKON'!DB335*3/5*'WEIGHTED from Refinitive'!$B$11)+(4/5*'WEIGHTED from Refinitive'!$B$14*'ISSUE SCORE from EIKON'!DQ335)+(2/3*'ISSUE SCORE from EIKON'!EU335*'WEIGHTED from Refinitive'!$B$16)</f>
        <v>23.580470222744985</v>
      </c>
      <c r="L66" s="1">
        <f>('WEIGHTED from Refinitive'!$B$3*'ISSUE SCORE from EIKON'!Q335)+(2/3*'WEIGHTED from Refinitive'!$B$4*'ISSUE SCORE from EIKON'!AF335)+('ISSUE SCORE from EIKON'!AU335*'WEIGHTED from Refinitive'!$B$5)+('WEIGHTED from Refinitive'!$B$8*'ISSUE SCORE from EIKON'!BJ335)+('ISSUE SCORE from EIKON'!BY335*'WEIGHTED from Refinitive'!$B$9)+('WEIGHTED from Refinitive'!$B$10*'ISSUE SCORE from EIKON'!CN335)+('ISSUE SCORE from EIKON'!DC335*3/5*'WEIGHTED from Refinitive'!$B$11)+(4/5*'WEIGHTED from Refinitive'!$B$14*'ISSUE SCORE from EIKON'!DR335)+(2/3*'ISSUE SCORE from EIKON'!EV335*'WEIGHTED from Refinitive'!$B$16)</f>
        <v>21.444426782177846</v>
      </c>
      <c r="M66" s="1">
        <f>('WEIGHTED from Refinitive'!$B$3*'ISSUE SCORE from EIKON'!R335)+(2/3*'WEIGHTED from Refinitive'!$B$4*'ISSUE SCORE from EIKON'!AG335)+('ISSUE SCORE from EIKON'!AV335*'WEIGHTED from Refinitive'!$B$5)+('WEIGHTED from Refinitive'!$B$8*'ISSUE SCORE from EIKON'!BK335)+('ISSUE SCORE from EIKON'!BZ335*'WEIGHTED from Refinitive'!$B$9)+('WEIGHTED from Refinitive'!$B$10*'ISSUE SCORE from EIKON'!CO335)+('ISSUE SCORE from EIKON'!DD335*3/5*'WEIGHTED from Refinitive'!$B$11)+(4/5*'WEIGHTED from Refinitive'!$B$14*'ISSUE SCORE from EIKON'!DS335)+(2/3*'ISSUE SCORE from EIKON'!EW335*'WEIGHTED from Refinitive'!$B$16)</f>
        <v>0</v>
      </c>
      <c r="N66" s="1">
        <f>('WEIGHTED from Refinitive'!$B$3*'ISSUE SCORE from EIKON'!S335)+(2/3*'WEIGHTED from Refinitive'!$B$4*'ISSUE SCORE from EIKON'!AH335)+('ISSUE SCORE from EIKON'!AW335*'WEIGHTED from Refinitive'!$B$5)+('WEIGHTED from Refinitive'!$B$8*'ISSUE SCORE from EIKON'!BL335)+('ISSUE SCORE from EIKON'!CA335*'WEIGHTED from Refinitive'!$B$9)+('WEIGHTED from Refinitive'!$B$10*'ISSUE SCORE from EIKON'!CP335)+('ISSUE SCORE from EIKON'!DE335*3/5*'WEIGHTED from Refinitive'!$B$11)+(4/5*'WEIGHTED from Refinitive'!$B$14*'ISSUE SCORE from EIKON'!DT335)+(2/3*'ISSUE SCORE from EIKON'!EX335*'WEIGHTED from Refinitive'!$B$16)</f>
        <v>0</v>
      </c>
      <c r="O66" s="1">
        <f>('WEIGHTED from Refinitive'!$B$3*'ISSUE SCORE from EIKON'!T335)+(2/3*'WEIGHTED from Refinitive'!$B$4*'ISSUE SCORE from EIKON'!AI335)+('ISSUE SCORE from EIKON'!AX335*'WEIGHTED from Refinitive'!$B$5)+('WEIGHTED from Refinitive'!$B$8*'ISSUE SCORE from EIKON'!BM335)+('ISSUE SCORE from EIKON'!CB335*'WEIGHTED from Refinitive'!$B$9)+('WEIGHTED from Refinitive'!$B$10*'ISSUE SCORE from EIKON'!CQ335)+('ISSUE SCORE from EIKON'!DF335*3/5*'WEIGHTED from Refinitive'!$B$11)+(4/5*'WEIGHTED from Refinitive'!$B$14*'ISSUE SCORE from EIKON'!DU335)+(2/3*'ISSUE SCORE from EIKON'!EY335*'WEIGHTED from Refinitive'!$B$16)</f>
        <v>0</v>
      </c>
      <c r="P66" s="1">
        <f>('WEIGHTED from Refinitive'!$B$3*'ISSUE SCORE from EIKON'!U335)+(2/3*'WEIGHTED from Refinitive'!$B$4*'ISSUE SCORE from EIKON'!AJ335)+('ISSUE SCORE from EIKON'!AY335*'WEIGHTED from Refinitive'!$B$5)+('WEIGHTED from Refinitive'!$B$8*'ISSUE SCORE from EIKON'!BN335)+('ISSUE SCORE from EIKON'!CC335*'WEIGHTED from Refinitive'!$B$9)+('WEIGHTED from Refinitive'!$B$10*'ISSUE SCORE from EIKON'!CR335)+('ISSUE SCORE from EIKON'!DG335*3/5*'WEIGHTED from Refinitive'!$B$11)+(4/5*'WEIGHTED from Refinitive'!$B$14*'ISSUE SCORE from EIKON'!DV335)+(2/3*'ISSUE SCORE from EIKON'!EZ335*'WEIGHTED from Refinitive'!$B$16)</f>
        <v>0</v>
      </c>
    </row>
    <row r="67" spans="1:16" ht="15">
      <c r="A67" s="1" t="s">
        <v>650</v>
      </c>
      <c r="B67" s="1">
        <f>('WEIGHTED from Refinitive'!$B$3*'ISSUE SCORE from EIKON'!G336)+(2/3*'WEIGHTED from Refinitive'!$B$4*'ISSUE SCORE from EIKON'!V336)+('ISSUE SCORE from EIKON'!AK336*'WEIGHTED from Refinitive'!$B$5)+('WEIGHTED from Refinitive'!$B$8*'ISSUE SCORE from EIKON'!AZ336)+('ISSUE SCORE from EIKON'!BO336*'WEIGHTED from Refinitive'!$B$9)+('WEIGHTED from Refinitive'!$B$10*'ISSUE SCORE from EIKON'!CD336)+('ISSUE SCORE from EIKON'!CS336*3/5*'WEIGHTED from Refinitive'!$B$11)+(4/5*'WEIGHTED from Refinitive'!$B$14*'ISSUE SCORE from EIKON'!DH336)+(2/3*'ISSUE SCORE from EIKON'!EL336*'WEIGHTED from Refinitive'!$B$16)</f>
        <v>47.370740289181136</v>
      </c>
      <c r="C67" s="1">
        <f>('WEIGHTED from Refinitive'!$B$3*'ISSUE SCORE from EIKON'!H336)+(2/3*'WEIGHTED from Refinitive'!$B$4*'ISSUE SCORE from EIKON'!W336)+('ISSUE SCORE from EIKON'!AL336*'WEIGHTED from Refinitive'!$B$5)+('WEIGHTED from Refinitive'!$B$8*'ISSUE SCORE from EIKON'!BA336)+('ISSUE SCORE from EIKON'!BP336*'WEIGHTED from Refinitive'!$B$9)+('WEIGHTED from Refinitive'!$B$10*'ISSUE SCORE from EIKON'!CE336)+('ISSUE SCORE from EIKON'!CT336*3/5*'WEIGHTED from Refinitive'!$B$11)+(4/5*'WEIGHTED from Refinitive'!$B$14*'ISSUE SCORE from EIKON'!DI336)+(2/3*'ISSUE SCORE from EIKON'!EM336*'WEIGHTED from Refinitive'!$B$16)</f>
        <v>46.756339361004379</v>
      </c>
      <c r="D67" s="1">
        <f>('WEIGHTED from Refinitive'!$B$3*'ISSUE SCORE from EIKON'!I336)+(2/3*'WEIGHTED from Refinitive'!$B$4*'ISSUE SCORE from EIKON'!X336)+('ISSUE SCORE from EIKON'!AM336*'WEIGHTED from Refinitive'!$B$5)+('WEIGHTED from Refinitive'!$B$8*'ISSUE SCORE from EIKON'!BB336)+('ISSUE SCORE from EIKON'!BQ336*'WEIGHTED from Refinitive'!$B$9)+('WEIGHTED from Refinitive'!$B$10*'ISSUE SCORE from EIKON'!CF336)+('ISSUE SCORE from EIKON'!CU336*3/5*'WEIGHTED from Refinitive'!$B$11)+(4/5*'WEIGHTED from Refinitive'!$B$14*'ISSUE SCORE from EIKON'!DJ336)+(2/3*'ISSUE SCORE from EIKON'!EN336*'WEIGHTED from Refinitive'!$B$16)</f>
        <v>42.210691694034196</v>
      </c>
      <c r="E67" s="1">
        <f>('WEIGHTED from Refinitive'!$B$3*'ISSUE SCORE from EIKON'!J336)+(2/3*'WEIGHTED from Refinitive'!$B$4*'ISSUE SCORE from EIKON'!Y336)+('ISSUE SCORE from EIKON'!AN336*'WEIGHTED from Refinitive'!$B$5)+('WEIGHTED from Refinitive'!$B$8*'ISSUE SCORE from EIKON'!BC336)+('ISSUE SCORE from EIKON'!BR336*'WEIGHTED from Refinitive'!$B$9)+('WEIGHTED from Refinitive'!$B$10*'ISSUE SCORE from EIKON'!CG336)+('ISSUE SCORE from EIKON'!CV336*3/5*'WEIGHTED from Refinitive'!$B$11)+(4/5*'WEIGHTED from Refinitive'!$B$14*'ISSUE SCORE from EIKON'!DK336)+(2/3*'ISSUE SCORE from EIKON'!EO336*'WEIGHTED from Refinitive'!$B$16)</f>
        <v>40.14817682317679</v>
      </c>
      <c r="F67" s="1">
        <f>('WEIGHTED from Refinitive'!$B$3*'ISSUE SCORE from EIKON'!K336)+(2/3*'WEIGHTED from Refinitive'!$B$4*'ISSUE SCORE from EIKON'!Z336)+('ISSUE SCORE from EIKON'!AO336*'WEIGHTED from Refinitive'!$B$5)+('WEIGHTED from Refinitive'!$B$8*'ISSUE SCORE from EIKON'!BD336)+('ISSUE SCORE from EIKON'!BS336*'WEIGHTED from Refinitive'!$B$9)+('WEIGHTED from Refinitive'!$B$10*'ISSUE SCORE from EIKON'!CH336)+('ISSUE SCORE from EIKON'!CW336*3/5*'WEIGHTED from Refinitive'!$B$11)+(4/5*'WEIGHTED from Refinitive'!$B$14*'ISSUE SCORE from EIKON'!DL336)+(2/3*'ISSUE SCORE from EIKON'!EP336*'WEIGHTED from Refinitive'!$B$16)</f>
        <v>34.491316056097652</v>
      </c>
      <c r="G67" s="1">
        <f>('WEIGHTED from Refinitive'!$B$3*'ISSUE SCORE from EIKON'!L336)+(2/3*'WEIGHTED from Refinitive'!$B$4*'ISSUE SCORE from EIKON'!AA336)+('ISSUE SCORE from EIKON'!AP336*'WEIGHTED from Refinitive'!$B$5)+('WEIGHTED from Refinitive'!$B$8*'ISSUE SCORE from EIKON'!BE336)+('ISSUE SCORE from EIKON'!BT336*'WEIGHTED from Refinitive'!$B$9)+('WEIGHTED from Refinitive'!$B$10*'ISSUE SCORE from EIKON'!CI336)+('ISSUE SCORE from EIKON'!CX336*3/5*'WEIGHTED from Refinitive'!$B$11)+(4/5*'WEIGHTED from Refinitive'!$B$14*'ISSUE SCORE from EIKON'!DM336)+(2/3*'ISSUE SCORE from EIKON'!EQ336*'WEIGHTED from Refinitive'!$B$16)</f>
        <v>29.415911244898179</v>
      </c>
      <c r="H67" s="1">
        <f>('WEIGHTED from Refinitive'!$B$3*'ISSUE SCORE from EIKON'!M336)+(2/3*'WEIGHTED from Refinitive'!$B$4*'ISSUE SCORE from EIKON'!AB336)+('ISSUE SCORE from EIKON'!AQ336*'WEIGHTED from Refinitive'!$B$5)+('WEIGHTED from Refinitive'!$B$8*'ISSUE SCORE from EIKON'!BF336)+('ISSUE SCORE from EIKON'!BU336*'WEIGHTED from Refinitive'!$B$9)+('WEIGHTED from Refinitive'!$B$10*'ISSUE SCORE from EIKON'!CJ336)+('ISSUE SCORE from EIKON'!CY336*3/5*'WEIGHTED from Refinitive'!$B$11)+(4/5*'WEIGHTED from Refinitive'!$B$14*'ISSUE SCORE from EIKON'!DN336)+(2/3*'ISSUE SCORE from EIKON'!ER336*'WEIGHTED from Refinitive'!$B$16)</f>
        <v>28.741445904456057</v>
      </c>
      <c r="I67" s="1">
        <f>('WEIGHTED from Refinitive'!$B$3*'ISSUE SCORE from EIKON'!N336)+(2/3*'WEIGHTED from Refinitive'!$B$4*'ISSUE SCORE from EIKON'!AC336)+('ISSUE SCORE from EIKON'!AR336*'WEIGHTED from Refinitive'!$B$5)+('WEIGHTED from Refinitive'!$B$8*'ISSUE SCORE from EIKON'!BG336)+('ISSUE SCORE from EIKON'!BV336*'WEIGHTED from Refinitive'!$B$9)+('WEIGHTED from Refinitive'!$B$10*'ISSUE SCORE from EIKON'!CK336)+('ISSUE SCORE from EIKON'!CZ336*3/5*'WEIGHTED from Refinitive'!$B$11)+(4/5*'WEIGHTED from Refinitive'!$B$14*'ISSUE SCORE from EIKON'!DO336)+(2/3*'ISSUE SCORE from EIKON'!ES336*'WEIGHTED from Refinitive'!$B$16)</f>
        <v>30.710522907891306</v>
      </c>
      <c r="J67" s="1">
        <f>('WEIGHTED from Refinitive'!$B$3*'ISSUE SCORE from EIKON'!O336)+(2/3*'WEIGHTED from Refinitive'!$B$4*'ISSUE SCORE from EIKON'!AD336)+('ISSUE SCORE from EIKON'!AS336*'WEIGHTED from Refinitive'!$B$5)+('WEIGHTED from Refinitive'!$B$8*'ISSUE SCORE from EIKON'!BH336)+('ISSUE SCORE from EIKON'!BW336*'WEIGHTED from Refinitive'!$B$9)+('WEIGHTED from Refinitive'!$B$10*'ISSUE SCORE from EIKON'!CL336)+('ISSUE SCORE from EIKON'!DA336*3/5*'WEIGHTED from Refinitive'!$B$11)+(4/5*'WEIGHTED from Refinitive'!$B$14*'ISSUE SCORE from EIKON'!DP336)+(2/3*'ISSUE SCORE from EIKON'!ET336*'WEIGHTED from Refinitive'!$B$16)</f>
        <v>37.386444897514679</v>
      </c>
      <c r="K67" s="1">
        <f>('WEIGHTED from Refinitive'!$B$3*'ISSUE SCORE from EIKON'!P336)+(2/3*'WEIGHTED from Refinitive'!$B$4*'ISSUE SCORE from EIKON'!AE336)+('ISSUE SCORE from EIKON'!AT336*'WEIGHTED from Refinitive'!$B$5)+('WEIGHTED from Refinitive'!$B$8*'ISSUE SCORE from EIKON'!BI336)+('ISSUE SCORE from EIKON'!BX336*'WEIGHTED from Refinitive'!$B$9)+('WEIGHTED from Refinitive'!$B$10*'ISSUE SCORE from EIKON'!CM336)+('ISSUE SCORE from EIKON'!DB336*3/5*'WEIGHTED from Refinitive'!$B$11)+(4/5*'WEIGHTED from Refinitive'!$B$14*'ISSUE SCORE from EIKON'!DQ336)+(2/3*'ISSUE SCORE from EIKON'!EU336*'WEIGHTED from Refinitive'!$B$16)</f>
        <v>38.227681554034454</v>
      </c>
      <c r="L67" s="1">
        <f>('WEIGHTED from Refinitive'!$B$3*'ISSUE SCORE from EIKON'!Q336)+(2/3*'WEIGHTED from Refinitive'!$B$4*'ISSUE SCORE from EIKON'!AF336)+('ISSUE SCORE from EIKON'!AU336*'WEIGHTED from Refinitive'!$B$5)+('WEIGHTED from Refinitive'!$B$8*'ISSUE SCORE from EIKON'!BJ336)+('ISSUE SCORE from EIKON'!BY336*'WEIGHTED from Refinitive'!$B$9)+('WEIGHTED from Refinitive'!$B$10*'ISSUE SCORE from EIKON'!CN336)+('ISSUE SCORE from EIKON'!DC336*3/5*'WEIGHTED from Refinitive'!$B$11)+(4/5*'WEIGHTED from Refinitive'!$B$14*'ISSUE SCORE from EIKON'!DR336)+(2/3*'ISSUE SCORE from EIKON'!EV336*'WEIGHTED from Refinitive'!$B$16)</f>
        <v>34.621301873275293</v>
      </c>
      <c r="M67" s="1">
        <f>('WEIGHTED from Refinitive'!$B$3*'ISSUE SCORE from EIKON'!R336)+(2/3*'WEIGHTED from Refinitive'!$B$4*'ISSUE SCORE from EIKON'!AG336)+('ISSUE SCORE from EIKON'!AV336*'WEIGHTED from Refinitive'!$B$5)+('WEIGHTED from Refinitive'!$B$8*'ISSUE SCORE from EIKON'!BK336)+('ISSUE SCORE from EIKON'!BZ336*'WEIGHTED from Refinitive'!$B$9)+('WEIGHTED from Refinitive'!$B$10*'ISSUE SCORE from EIKON'!CO336)+('ISSUE SCORE from EIKON'!DD336*3/5*'WEIGHTED from Refinitive'!$B$11)+(4/5*'WEIGHTED from Refinitive'!$B$14*'ISSUE SCORE from EIKON'!DS336)+(2/3*'ISSUE SCORE from EIKON'!EW336*'WEIGHTED from Refinitive'!$B$16)</f>
        <v>27.113831417624503</v>
      </c>
      <c r="N67" s="1">
        <f>('WEIGHTED from Refinitive'!$B$3*'ISSUE SCORE from EIKON'!S336)+(2/3*'WEIGHTED from Refinitive'!$B$4*'ISSUE SCORE from EIKON'!AH336)+('ISSUE SCORE from EIKON'!AW336*'WEIGHTED from Refinitive'!$B$5)+('WEIGHTED from Refinitive'!$B$8*'ISSUE SCORE from EIKON'!BL336)+('ISSUE SCORE from EIKON'!CA336*'WEIGHTED from Refinitive'!$B$9)+('WEIGHTED from Refinitive'!$B$10*'ISSUE SCORE from EIKON'!CP336)+('ISSUE SCORE from EIKON'!DE336*3/5*'WEIGHTED from Refinitive'!$B$11)+(4/5*'WEIGHTED from Refinitive'!$B$14*'ISSUE SCORE from EIKON'!DT336)+(2/3*'ISSUE SCORE from EIKON'!EX336*'WEIGHTED from Refinitive'!$B$16)</f>
        <v>26.611445032507948</v>
      </c>
      <c r="O67" s="1">
        <f>('WEIGHTED from Refinitive'!$B$3*'ISSUE SCORE from EIKON'!T336)+(2/3*'WEIGHTED from Refinitive'!$B$4*'ISSUE SCORE from EIKON'!AI336)+('ISSUE SCORE from EIKON'!AX336*'WEIGHTED from Refinitive'!$B$5)+('WEIGHTED from Refinitive'!$B$8*'ISSUE SCORE from EIKON'!BM336)+('ISSUE SCORE from EIKON'!CB336*'WEIGHTED from Refinitive'!$B$9)+('WEIGHTED from Refinitive'!$B$10*'ISSUE SCORE from EIKON'!CQ336)+('ISSUE SCORE from EIKON'!DF336*3/5*'WEIGHTED from Refinitive'!$B$11)+(4/5*'WEIGHTED from Refinitive'!$B$14*'ISSUE SCORE from EIKON'!DU336)+(2/3*'ISSUE SCORE from EIKON'!EY336*'WEIGHTED from Refinitive'!$B$16)</f>
        <v>37.478016321406116</v>
      </c>
      <c r="P67" s="1">
        <f>('WEIGHTED from Refinitive'!$B$3*'ISSUE SCORE from EIKON'!U336)+(2/3*'WEIGHTED from Refinitive'!$B$4*'ISSUE SCORE from EIKON'!AJ336)+('ISSUE SCORE from EIKON'!AY336*'WEIGHTED from Refinitive'!$B$5)+('WEIGHTED from Refinitive'!$B$8*'ISSUE SCORE from EIKON'!BN336)+('ISSUE SCORE from EIKON'!CC336*'WEIGHTED from Refinitive'!$B$9)+('WEIGHTED from Refinitive'!$B$10*'ISSUE SCORE from EIKON'!CR336)+('ISSUE SCORE from EIKON'!DG336*3/5*'WEIGHTED from Refinitive'!$B$11)+(4/5*'WEIGHTED from Refinitive'!$B$14*'ISSUE SCORE from EIKON'!DV336)+(2/3*'ISSUE SCORE from EIKON'!EZ336*'WEIGHTED from Refinitive'!$B$16)</f>
        <v>0</v>
      </c>
    </row>
    <row r="68" spans="1:16" ht="15">
      <c r="A68" s="1" t="s">
        <v>609</v>
      </c>
      <c r="B68" s="1">
        <f>('WEIGHTED from Refinitive'!$B$3*'ISSUE SCORE from EIKON'!G337)+(2/3*'WEIGHTED from Refinitive'!$B$4*'ISSUE SCORE from EIKON'!V337)+('ISSUE SCORE from EIKON'!AK337*'WEIGHTED from Refinitive'!$B$5)+('WEIGHTED from Refinitive'!$B$8*'ISSUE SCORE from EIKON'!AZ337)+('ISSUE SCORE from EIKON'!BO337*'WEIGHTED from Refinitive'!$B$9)+('WEIGHTED from Refinitive'!$B$10*'ISSUE SCORE from EIKON'!CD337)+('ISSUE SCORE from EIKON'!CS337*3/5*'WEIGHTED from Refinitive'!$B$11)+(4/5*'WEIGHTED from Refinitive'!$B$14*'ISSUE SCORE from EIKON'!DH337)+(2/3*'ISSUE SCORE from EIKON'!EL337*'WEIGHTED from Refinitive'!$B$16)</f>
        <v>54.123838005538659</v>
      </c>
      <c r="C68" s="1">
        <f>('WEIGHTED from Refinitive'!$B$3*'ISSUE SCORE from EIKON'!H337)+(2/3*'WEIGHTED from Refinitive'!$B$4*'ISSUE SCORE from EIKON'!W337)+('ISSUE SCORE from EIKON'!AL337*'WEIGHTED from Refinitive'!$B$5)+('WEIGHTED from Refinitive'!$B$8*'ISSUE SCORE from EIKON'!BA337)+('ISSUE SCORE from EIKON'!BP337*'WEIGHTED from Refinitive'!$B$9)+('WEIGHTED from Refinitive'!$B$10*'ISSUE SCORE from EIKON'!CE337)+('ISSUE SCORE from EIKON'!CT337*3/5*'WEIGHTED from Refinitive'!$B$11)+(4/5*'WEIGHTED from Refinitive'!$B$14*'ISSUE SCORE from EIKON'!DI337)+(2/3*'ISSUE SCORE from EIKON'!EM337*'WEIGHTED from Refinitive'!$B$16)</f>
        <v>58.838643369472024</v>
      </c>
      <c r="D68" s="1">
        <f>('WEIGHTED from Refinitive'!$B$3*'ISSUE SCORE from EIKON'!I337)+(2/3*'WEIGHTED from Refinitive'!$B$4*'ISSUE SCORE from EIKON'!X337)+('ISSUE SCORE from EIKON'!AM337*'WEIGHTED from Refinitive'!$B$5)+('WEIGHTED from Refinitive'!$B$8*'ISSUE SCORE from EIKON'!BB337)+('ISSUE SCORE from EIKON'!BQ337*'WEIGHTED from Refinitive'!$B$9)+('WEIGHTED from Refinitive'!$B$10*'ISSUE SCORE from EIKON'!CF337)+('ISSUE SCORE from EIKON'!CU337*3/5*'WEIGHTED from Refinitive'!$B$11)+(4/5*'WEIGHTED from Refinitive'!$B$14*'ISSUE SCORE from EIKON'!DJ337)+(2/3*'ISSUE SCORE from EIKON'!EN337*'WEIGHTED from Refinitive'!$B$16)</f>
        <v>58.432315114082094</v>
      </c>
      <c r="E68" s="1">
        <f>('WEIGHTED from Refinitive'!$B$3*'ISSUE SCORE from EIKON'!J337)+(2/3*'WEIGHTED from Refinitive'!$B$4*'ISSUE SCORE from EIKON'!Y337)+('ISSUE SCORE from EIKON'!AN337*'WEIGHTED from Refinitive'!$B$5)+('WEIGHTED from Refinitive'!$B$8*'ISSUE SCORE from EIKON'!BC337)+('ISSUE SCORE from EIKON'!BR337*'WEIGHTED from Refinitive'!$B$9)+('WEIGHTED from Refinitive'!$B$10*'ISSUE SCORE from EIKON'!CG337)+('ISSUE SCORE from EIKON'!CV337*3/5*'WEIGHTED from Refinitive'!$B$11)+(4/5*'WEIGHTED from Refinitive'!$B$14*'ISSUE SCORE from EIKON'!DK337)+(2/3*'ISSUE SCORE from EIKON'!EO337*'WEIGHTED from Refinitive'!$B$16)</f>
        <v>58.133652110133106</v>
      </c>
      <c r="F68" s="1">
        <f>('WEIGHTED from Refinitive'!$B$3*'ISSUE SCORE from EIKON'!K337)+(2/3*'WEIGHTED from Refinitive'!$B$4*'ISSUE SCORE from EIKON'!Z337)+('ISSUE SCORE from EIKON'!AO337*'WEIGHTED from Refinitive'!$B$5)+('WEIGHTED from Refinitive'!$B$8*'ISSUE SCORE from EIKON'!BD337)+('ISSUE SCORE from EIKON'!BS337*'WEIGHTED from Refinitive'!$B$9)+('WEIGHTED from Refinitive'!$B$10*'ISSUE SCORE from EIKON'!CH337)+('ISSUE SCORE from EIKON'!CW337*3/5*'WEIGHTED from Refinitive'!$B$11)+(4/5*'WEIGHTED from Refinitive'!$B$14*'ISSUE SCORE from EIKON'!DL337)+(2/3*'ISSUE SCORE from EIKON'!EP337*'WEIGHTED from Refinitive'!$B$16)</f>
        <v>54.722896051317051</v>
      </c>
      <c r="G68" s="1">
        <f>('WEIGHTED from Refinitive'!$B$3*'ISSUE SCORE from EIKON'!L337)+(2/3*'WEIGHTED from Refinitive'!$B$4*'ISSUE SCORE from EIKON'!AA337)+('ISSUE SCORE from EIKON'!AP337*'WEIGHTED from Refinitive'!$B$5)+('WEIGHTED from Refinitive'!$B$8*'ISSUE SCORE from EIKON'!BE337)+('ISSUE SCORE from EIKON'!BT337*'WEIGHTED from Refinitive'!$B$9)+('WEIGHTED from Refinitive'!$B$10*'ISSUE SCORE from EIKON'!CI337)+('ISSUE SCORE from EIKON'!CX337*3/5*'WEIGHTED from Refinitive'!$B$11)+(4/5*'WEIGHTED from Refinitive'!$B$14*'ISSUE SCORE from EIKON'!DM337)+(2/3*'ISSUE SCORE from EIKON'!EQ337*'WEIGHTED from Refinitive'!$B$16)</f>
        <v>67.67609732980354</v>
      </c>
      <c r="H68" s="1">
        <f>('WEIGHTED from Refinitive'!$B$3*'ISSUE SCORE from EIKON'!M337)+(2/3*'WEIGHTED from Refinitive'!$B$4*'ISSUE SCORE from EIKON'!AB337)+('ISSUE SCORE from EIKON'!AQ337*'WEIGHTED from Refinitive'!$B$5)+('WEIGHTED from Refinitive'!$B$8*'ISSUE SCORE from EIKON'!BF337)+('ISSUE SCORE from EIKON'!BU337*'WEIGHTED from Refinitive'!$B$9)+('WEIGHTED from Refinitive'!$B$10*'ISSUE SCORE from EIKON'!CJ337)+('ISSUE SCORE from EIKON'!CY337*3/5*'WEIGHTED from Refinitive'!$B$11)+(4/5*'WEIGHTED from Refinitive'!$B$14*'ISSUE SCORE from EIKON'!DN337)+(2/3*'ISSUE SCORE from EIKON'!ER337*'WEIGHTED from Refinitive'!$B$16)</f>
        <v>67.611707218076461</v>
      </c>
      <c r="I68" s="1">
        <f>('WEIGHTED from Refinitive'!$B$3*'ISSUE SCORE from EIKON'!N337)+(2/3*'WEIGHTED from Refinitive'!$B$4*'ISSUE SCORE from EIKON'!AC337)+('ISSUE SCORE from EIKON'!AR337*'WEIGHTED from Refinitive'!$B$5)+('WEIGHTED from Refinitive'!$B$8*'ISSUE SCORE from EIKON'!BG337)+('ISSUE SCORE from EIKON'!BV337*'WEIGHTED from Refinitive'!$B$9)+('WEIGHTED from Refinitive'!$B$10*'ISSUE SCORE from EIKON'!CK337)+('ISSUE SCORE from EIKON'!CZ337*3/5*'WEIGHTED from Refinitive'!$B$11)+(4/5*'WEIGHTED from Refinitive'!$B$14*'ISSUE SCORE from EIKON'!DO337)+(2/3*'ISSUE SCORE from EIKON'!ES337*'WEIGHTED from Refinitive'!$B$16)</f>
        <v>59.656420014411779</v>
      </c>
      <c r="J68" s="1">
        <f>('WEIGHTED from Refinitive'!$B$3*'ISSUE SCORE from EIKON'!O337)+(2/3*'WEIGHTED from Refinitive'!$B$4*'ISSUE SCORE from EIKON'!AD337)+('ISSUE SCORE from EIKON'!AS337*'WEIGHTED from Refinitive'!$B$5)+('WEIGHTED from Refinitive'!$B$8*'ISSUE SCORE from EIKON'!BH337)+('ISSUE SCORE from EIKON'!BW337*'WEIGHTED from Refinitive'!$B$9)+('WEIGHTED from Refinitive'!$B$10*'ISSUE SCORE from EIKON'!CL337)+('ISSUE SCORE from EIKON'!DA337*3/5*'WEIGHTED from Refinitive'!$B$11)+(4/5*'WEIGHTED from Refinitive'!$B$14*'ISSUE SCORE from EIKON'!DP337)+(2/3*'ISSUE SCORE from EIKON'!ET337*'WEIGHTED from Refinitive'!$B$16)</f>
        <v>58.587344588968307</v>
      </c>
      <c r="K68" s="1">
        <f>('WEIGHTED from Refinitive'!$B$3*'ISSUE SCORE from EIKON'!P337)+(2/3*'WEIGHTED from Refinitive'!$B$4*'ISSUE SCORE from EIKON'!AE337)+('ISSUE SCORE from EIKON'!AT337*'WEIGHTED from Refinitive'!$B$5)+('WEIGHTED from Refinitive'!$B$8*'ISSUE SCORE from EIKON'!BI337)+('ISSUE SCORE from EIKON'!BX337*'WEIGHTED from Refinitive'!$B$9)+('WEIGHTED from Refinitive'!$B$10*'ISSUE SCORE from EIKON'!CM337)+('ISSUE SCORE from EIKON'!DB337*3/5*'WEIGHTED from Refinitive'!$B$11)+(4/5*'WEIGHTED from Refinitive'!$B$14*'ISSUE SCORE from EIKON'!DQ337)+(2/3*'ISSUE SCORE from EIKON'!EU337*'WEIGHTED from Refinitive'!$B$16)</f>
        <v>52.196271516215738</v>
      </c>
      <c r="L68" s="1">
        <f>('WEIGHTED from Refinitive'!$B$3*'ISSUE SCORE from EIKON'!Q337)+(2/3*'WEIGHTED from Refinitive'!$B$4*'ISSUE SCORE from EIKON'!AF337)+('ISSUE SCORE from EIKON'!AU337*'WEIGHTED from Refinitive'!$B$5)+('WEIGHTED from Refinitive'!$B$8*'ISSUE SCORE from EIKON'!BJ337)+('ISSUE SCORE from EIKON'!BY337*'WEIGHTED from Refinitive'!$B$9)+('WEIGHTED from Refinitive'!$B$10*'ISSUE SCORE from EIKON'!CN337)+('ISSUE SCORE from EIKON'!DC337*3/5*'WEIGHTED from Refinitive'!$B$11)+(4/5*'WEIGHTED from Refinitive'!$B$14*'ISSUE SCORE from EIKON'!DR337)+(2/3*'ISSUE SCORE from EIKON'!EV337*'WEIGHTED from Refinitive'!$B$16)</f>
        <v>55.858171788645095</v>
      </c>
      <c r="M68" s="1">
        <f>('WEIGHTED from Refinitive'!$B$3*'ISSUE SCORE from EIKON'!R337)+(2/3*'WEIGHTED from Refinitive'!$B$4*'ISSUE SCORE from EIKON'!AG337)+('ISSUE SCORE from EIKON'!AV337*'WEIGHTED from Refinitive'!$B$5)+('WEIGHTED from Refinitive'!$B$8*'ISSUE SCORE from EIKON'!BK337)+('ISSUE SCORE from EIKON'!BZ337*'WEIGHTED from Refinitive'!$B$9)+('WEIGHTED from Refinitive'!$B$10*'ISSUE SCORE from EIKON'!CO337)+('ISSUE SCORE from EIKON'!DD337*3/5*'WEIGHTED from Refinitive'!$B$11)+(4/5*'WEIGHTED from Refinitive'!$B$14*'ISSUE SCORE from EIKON'!DS337)+(2/3*'ISSUE SCORE from EIKON'!EW337*'WEIGHTED from Refinitive'!$B$16)</f>
        <v>46.304514180502586</v>
      </c>
      <c r="N68" s="1">
        <f>('WEIGHTED from Refinitive'!$B$3*'ISSUE SCORE from EIKON'!S337)+(2/3*'WEIGHTED from Refinitive'!$B$4*'ISSUE SCORE from EIKON'!AH337)+('ISSUE SCORE from EIKON'!AW337*'WEIGHTED from Refinitive'!$B$5)+('WEIGHTED from Refinitive'!$B$8*'ISSUE SCORE from EIKON'!BL337)+('ISSUE SCORE from EIKON'!CA337*'WEIGHTED from Refinitive'!$B$9)+('WEIGHTED from Refinitive'!$B$10*'ISSUE SCORE from EIKON'!CP337)+('ISSUE SCORE from EIKON'!DE337*3/5*'WEIGHTED from Refinitive'!$B$11)+(4/5*'WEIGHTED from Refinitive'!$B$14*'ISSUE SCORE from EIKON'!DT337)+(2/3*'ISSUE SCORE from EIKON'!EX337*'WEIGHTED from Refinitive'!$B$16)</f>
        <v>27.287569444444422</v>
      </c>
      <c r="O68" s="1">
        <f>('WEIGHTED from Refinitive'!$B$3*'ISSUE SCORE from EIKON'!T337)+(2/3*'WEIGHTED from Refinitive'!$B$4*'ISSUE SCORE from EIKON'!AI337)+('ISSUE SCORE from EIKON'!AX337*'WEIGHTED from Refinitive'!$B$5)+('WEIGHTED from Refinitive'!$B$8*'ISSUE SCORE from EIKON'!BM337)+('ISSUE SCORE from EIKON'!CB337*'WEIGHTED from Refinitive'!$B$9)+('WEIGHTED from Refinitive'!$B$10*'ISSUE SCORE from EIKON'!CQ337)+('ISSUE SCORE from EIKON'!DF337*3/5*'WEIGHTED from Refinitive'!$B$11)+(4/5*'WEIGHTED from Refinitive'!$B$14*'ISSUE SCORE from EIKON'!DU337)+(2/3*'ISSUE SCORE from EIKON'!EY337*'WEIGHTED from Refinitive'!$B$16)</f>
        <v>52.52722801579867</v>
      </c>
      <c r="P68" s="1">
        <f>('WEIGHTED from Refinitive'!$B$3*'ISSUE SCORE from EIKON'!U337)+(2/3*'WEIGHTED from Refinitive'!$B$4*'ISSUE SCORE from EIKON'!AJ337)+('ISSUE SCORE from EIKON'!AY337*'WEIGHTED from Refinitive'!$B$5)+('WEIGHTED from Refinitive'!$B$8*'ISSUE SCORE from EIKON'!BN337)+('ISSUE SCORE from EIKON'!CC337*'WEIGHTED from Refinitive'!$B$9)+('WEIGHTED from Refinitive'!$B$10*'ISSUE SCORE from EIKON'!CR337)+('ISSUE SCORE from EIKON'!DG337*3/5*'WEIGHTED from Refinitive'!$B$11)+(4/5*'WEIGHTED from Refinitive'!$B$14*'ISSUE SCORE from EIKON'!DV337)+(2/3*'ISSUE SCORE from EIKON'!EZ337*'WEIGHTED from Refinitive'!$B$16)</f>
        <v>37.52596448748988</v>
      </c>
    </row>
    <row r="69" spans="1:16" ht="15">
      <c r="A69" s="1" t="s">
        <v>688</v>
      </c>
      <c r="B69" s="1">
        <f>('WEIGHTED from Refinitive'!$B$3*'ISSUE SCORE from EIKON'!G338)+(2/3*'WEIGHTED from Refinitive'!$B$4*'ISSUE SCORE from EIKON'!V338)+('ISSUE SCORE from EIKON'!AK338*'WEIGHTED from Refinitive'!$B$5)+('WEIGHTED from Refinitive'!$B$8*'ISSUE SCORE from EIKON'!AZ338)+('ISSUE SCORE from EIKON'!BO338*'WEIGHTED from Refinitive'!$B$9)+('WEIGHTED from Refinitive'!$B$10*'ISSUE SCORE from EIKON'!CD338)+('ISSUE SCORE from EIKON'!CS338*3/5*'WEIGHTED from Refinitive'!$B$11)+(4/5*'WEIGHTED from Refinitive'!$B$14*'ISSUE SCORE from EIKON'!DH338)+(2/3*'ISSUE SCORE from EIKON'!EL338*'WEIGHTED from Refinitive'!$B$16)</f>
        <v>33.254961703431341</v>
      </c>
      <c r="C69" s="1">
        <f>('WEIGHTED from Refinitive'!$B$3*'ISSUE SCORE from EIKON'!H338)+(2/3*'WEIGHTED from Refinitive'!$B$4*'ISSUE SCORE from EIKON'!W338)+('ISSUE SCORE from EIKON'!AL338*'WEIGHTED from Refinitive'!$B$5)+('WEIGHTED from Refinitive'!$B$8*'ISSUE SCORE from EIKON'!BA338)+('ISSUE SCORE from EIKON'!BP338*'WEIGHTED from Refinitive'!$B$9)+('WEIGHTED from Refinitive'!$B$10*'ISSUE SCORE from EIKON'!CE338)+('ISSUE SCORE from EIKON'!CT338*3/5*'WEIGHTED from Refinitive'!$B$11)+(4/5*'WEIGHTED from Refinitive'!$B$14*'ISSUE SCORE from EIKON'!DI338)+(2/3*'ISSUE SCORE from EIKON'!EM338*'WEIGHTED from Refinitive'!$B$16)</f>
        <v>31.582179835320304</v>
      </c>
      <c r="D69" s="1">
        <f>('WEIGHTED from Refinitive'!$B$3*'ISSUE SCORE from EIKON'!I338)+(2/3*'WEIGHTED from Refinitive'!$B$4*'ISSUE SCORE from EIKON'!X338)+('ISSUE SCORE from EIKON'!AM338*'WEIGHTED from Refinitive'!$B$5)+('WEIGHTED from Refinitive'!$B$8*'ISSUE SCORE from EIKON'!BB338)+('ISSUE SCORE from EIKON'!BQ338*'WEIGHTED from Refinitive'!$B$9)+('WEIGHTED from Refinitive'!$B$10*'ISSUE SCORE from EIKON'!CF338)+('ISSUE SCORE from EIKON'!CU338*3/5*'WEIGHTED from Refinitive'!$B$11)+(4/5*'WEIGHTED from Refinitive'!$B$14*'ISSUE SCORE from EIKON'!DJ338)+(2/3*'ISSUE SCORE from EIKON'!EN338*'WEIGHTED from Refinitive'!$B$16)</f>
        <v>36.390503185319929</v>
      </c>
      <c r="E69" s="1">
        <f>('WEIGHTED from Refinitive'!$B$3*'ISSUE SCORE from EIKON'!J338)+(2/3*'WEIGHTED from Refinitive'!$B$4*'ISSUE SCORE from EIKON'!Y338)+('ISSUE SCORE from EIKON'!AN338*'WEIGHTED from Refinitive'!$B$5)+('WEIGHTED from Refinitive'!$B$8*'ISSUE SCORE from EIKON'!BC338)+('ISSUE SCORE from EIKON'!BR338*'WEIGHTED from Refinitive'!$B$9)+('WEIGHTED from Refinitive'!$B$10*'ISSUE SCORE from EIKON'!CG338)+('ISSUE SCORE from EIKON'!CV338*3/5*'WEIGHTED from Refinitive'!$B$11)+(4/5*'WEIGHTED from Refinitive'!$B$14*'ISSUE SCORE from EIKON'!DK338)+(2/3*'ISSUE SCORE from EIKON'!EO338*'WEIGHTED from Refinitive'!$B$16)</f>
        <v>33.699758312793094</v>
      </c>
      <c r="F69" s="1">
        <f>('WEIGHTED from Refinitive'!$B$3*'ISSUE SCORE from EIKON'!K338)+(2/3*'WEIGHTED from Refinitive'!$B$4*'ISSUE SCORE from EIKON'!Z338)+('ISSUE SCORE from EIKON'!AO338*'WEIGHTED from Refinitive'!$B$5)+('WEIGHTED from Refinitive'!$B$8*'ISSUE SCORE from EIKON'!BD338)+('ISSUE SCORE from EIKON'!BS338*'WEIGHTED from Refinitive'!$B$9)+('WEIGHTED from Refinitive'!$B$10*'ISSUE SCORE from EIKON'!CH338)+('ISSUE SCORE from EIKON'!CW338*3/5*'WEIGHTED from Refinitive'!$B$11)+(4/5*'WEIGHTED from Refinitive'!$B$14*'ISSUE SCORE from EIKON'!DL338)+(2/3*'ISSUE SCORE from EIKON'!EP338*'WEIGHTED from Refinitive'!$B$16)</f>
        <v>23.458638004964978</v>
      </c>
      <c r="G69" s="1">
        <f>('WEIGHTED from Refinitive'!$B$3*'ISSUE SCORE from EIKON'!L338)+(2/3*'WEIGHTED from Refinitive'!$B$4*'ISSUE SCORE from EIKON'!AA338)+('ISSUE SCORE from EIKON'!AP338*'WEIGHTED from Refinitive'!$B$5)+('WEIGHTED from Refinitive'!$B$8*'ISSUE SCORE from EIKON'!BE338)+('ISSUE SCORE from EIKON'!BT338*'WEIGHTED from Refinitive'!$B$9)+('WEIGHTED from Refinitive'!$B$10*'ISSUE SCORE from EIKON'!CI338)+('ISSUE SCORE from EIKON'!CX338*3/5*'WEIGHTED from Refinitive'!$B$11)+(4/5*'WEIGHTED from Refinitive'!$B$14*'ISSUE SCORE from EIKON'!DM338)+(2/3*'ISSUE SCORE from EIKON'!EQ338*'WEIGHTED from Refinitive'!$B$16)</f>
        <v>0</v>
      </c>
      <c r="H69" s="1">
        <f>('WEIGHTED from Refinitive'!$B$3*'ISSUE SCORE from EIKON'!M338)+(2/3*'WEIGHTED from Refinitive'!$B$4*'ISSUE SCORE from EIKON'!AB338)+('ISSUE SCORE from EIKON'!AQ338*'WEIGHTED from Refinitive'!$B$5)+('WEIGHTED from Refinitive'!$B$8*'ISSUE SCORE from EIKON'!BF338)+('ISSUE SCORE from EIKON'!BU338*'WEIGHTED from Refinitive'!$B$9)+('WEIGHTED from Refinitive'!$B$10*'ISSUE SCORE from EIKON'!CJ338)+('ISSUE SCORE from EIKON'!CY338*3/5*'WEIGHTED from Refinitive'!$B$11)+(4/5*'WEIGHTED from Refinitive'!$B$14*'ISSUE SCORE from EIKON'!DN338)+(2/3*'ISSUE SCORE from EIKON'!ER338*'WEIGHTED from Refinitive'!$B$16)</f>
        <v>0</v>
      </c>
      <c r="I69" s="1">
        <f>('WEIGHTED from Refinitive'!$B$3*'ISSUE SCORE from EIKON'!N338)+(2/3*'WEIGHTED from Refinitive'!$B$4*'ISSUE SCORE from EIKON'!AC338)+('ISSUE SCORE from EIKON'!AR338*'WEIGHTED from Refinitive'!$B$5)+('WEIGHTED from Refinitive'!$B$8*'ISSUE SCORE from EIKON'!BG338)+('ISSUE SCORE from EIKON'!BV338*'WEIGHTED from Refinitive'!$B$9)+('WEIGHTED from Refinitive'!$B$10*'ISSUE SCORE from EIKON'!CK338)+('ISSUE SCORE from EIKON'!CZ338*3/5*'WEIGHTED from Refinitive'!$B$11)+(4/5*'WEIGHTED from Refinitive'!$B$14*'ISSUE SCORE from EIKON'!DO338)+(2/3*'ISSUE SCORE from EIKON'!ES338*'WEIGHTED from Refinitive'!$B$16)</f>
        <v>0</v>
      </c>
      <c r="J69" s="1">
        <f>('WEIGHTED from Refinitive'!$B$3*'ISSUE SCORE from EIKON'!O338)+(2/3*'WEIGHTED from Refinitive'!$B$4*'ISSUE SCORE from EIKON'!AD338)+('ISSUE SCORE from EIKON'!AS338*'WEIGHTED from Refinitive'!$B$5)+('WEIGHTED from Refinitive'!$B$8*'ISSUE SCORE from EIKON'!BH338)+('ISSUE SCORE from EIKON'!BW338*'WEIGHTED from Refinitive'!$B$9)+('WEIGHTED from Refinitive'!$B$10*'ISSUE SCORE from EIKON'!CL338)+('ISSUE SCORE from EIKON'!DA338*3/5*'WEIGHTED from Refinitive'!$B$11)+(4/5*'WEIGHTED from Refinitive'!$B$14*'ISSUE SCORE from EIKON'!DP338)+(2/3*'ISSUE SCORE from EIKON'!ET338*'WEIGHTED from Refinitive'!$B$16)</f>
        <v>0</v>
      </c>
      <c r="K69" s="1">
        <f>('WEIGHTED from Refinitive'!$B$3*'ISSUE SCORE from EIKON'!P338)+(2/3*'WEIGHTED from Refinitive'!$B$4*'ISSUE SCORE from EIKON'!AE338)+('ISSUE SCORE from EIKON'!AT338*'WEIGHTED from Refinitive'!$B$5)+('WEIGHTED from Refinitive'!$B$8*'ISSUE SCORE from EIKON'!BI338)+('ISSUE SCORE from EIKON'!BX338*'WEIGHTED from Refinitive'!$B$9)+('WEIGHTED from Refinitive'!$B$10*'ISSUE SCORE from EIKON'!CM338)+('ISSUE SCORE from EIKON'!DB338*3/5*'WEIGHTED from Refinitive'!$B$11)+(4/5*'WEIGHTED from Refinitive'!$B$14*'ISSUE SCORE from EIKON'!DQ338)+(2/3*'ISSUE SCORE from EIKON'!EU338*'WEIGHTED from Refinitive'!$B$16)</f>
        <v>0</v>
      </c>
      <c r="L69" s="1">
        <f>('WEIGHTED from Refinitive'!$B$3*'ISSUE SCORE from EIKON'!Q338)+(2/3*'WEIGHTED from Refinitive'!$B$4*'ISSUE SCORE from EIKON'!AF338)+('ISSUE SCORE from EIKON'!AU338*'WEIGHTED from Refinitive'!$B$5)+('WEIGHTED from Refinitive'!$B$8*'ISSUE SCORE from EIKON'!BJ338)+('ISSUE SCORE from EIKON'!BY338*'WEIGHTED from Refinitive'!$B$9)+('WEIGHTED from Refinitive'!$B$10*'ISSUE SCORE from EIKON'!CN338)+('ISSUE SCORE from EIKON'!DC338*3/5*'WEIGHTED from Refinitive'!$B$11)+(4/5*'WEIGHTED from Refinitive'!$B$14*'ISSUE SCORE from EIKON'!DR338)+(2/3*'ISSUE SCORE from EIKON'!EV338*'WEIGHTED from Refinitive'!$B$16)</f>
        <v>0</v>
      </c>
      <c r="M69" s="1">
        <f>('WEIGHTED from Refinitive'!$B$3*'ISSUE SCORE from EIKON'!R338)+(2/3*'WEIGHTED from Refinitive'!$B$4*'ISSUE SCORE from EIKON'!AG338)+('ISSUE SCORE from EIKON'!AV338*'WEIGHTED from Refinitive'!$B$5)+('WEIGHTED from Refinitive'!$B$8*'ISSUE SCORE from EIKON'!BK338)+('ISSUE SCORE from EIKON'!BZ338*'WEIGHTED from Refinitive'!$B$9)+('WEIGHTED from Refinitive'!$B$10*'ISSUE SCORE from EIKON'!CO338)+('ISSUE SCORE from EIKON'!DD338*3/5*'WEIGHTED from Refinitive'!$B$11)+(4/5*'WEIGHTED from Refinitive'!$B$14*'ISSUE SCORE from EIKON'!DS338)+(2/3*'ISSUE SCORE from EIKON'!EW338*'WEIGHTED from Refinitive'!$B$16)</f>
        <v>0</v>
      </c>
      <c r="N69" s="1">
        <f>('WEIGHTED from Refinitive'!$B$3*'ISSUE SCORE from EIKON'!S338)+(2/3*'WEIGHTED from Refinitive'!$B$4*'ISSUE SCORE from EIKON'!AH338)+('ISSUE SCORE from EIKON'!AW338*'WEIGHTED from Refinitive'!$B$5)+('WEIGHTED from Refinitive'!$B$8*'ISSUE SCORE from EIKON'!BL338)+('ISSUE SCORE from EIKON'!CA338*'WEIGHTED from Refinitive'!$B$9)+('WEIGHTED from Refinitive'!$B$10*'ISSUE SCORE from EIKON'!CP338)+('ISSUE SCORE from EIKON'!DE338*3/5*'WEIGHTED from Refinitive'!$B$11)+(4/5*'WEIGHTED from Refinitive'!$B$14*'ISSUE SCORE from EIKON'!DT338)+(2/3*'ISSUE SCORE from EIKON'!EX338*'WEIGHTED from Refinitive'!$B$16)</f>
        <v>0</v>
      </c>
      <c r="O69" s="1">
        <f>('WEIGHTED from Refinitive'!$B$3*'ISSUE SCORE from EIKON'!T338)+(2/3*'WEIGHTED from Refinitive'!$B$4*'ISSUE SCORE from EIKON'!AI338)+('ISSUE SCORE from EIKON'!AX338*'WEIGHTED from Refinitive'!$B$5)+('WEIGHTED from Refinitive'!$B$8*'ISSUE SCORE from EIKON'!BM338)+('ISSUE SCORE from EIKON'!CB338*'WEIGHTED from Refinitive'!$B$9)+('WEIGHTED from Refinitive'!$B$10*'ISSUE SCORE from EIKON'!CQ338)+('ISSUE SCORE from EIKON'!DF338*3/5*'WEIGHTED from Refinitive'!$B$11)+(4/5*'WEIGHTED from Refinitive'!$B$14*'ISSUE SCORE from EIKON'!DU338)+(2/3*'ISSUE SCORE from EIKON'!EY338*'WEIGHTED from Refinitive'!$B$16)</f>
        <v>0</v>
      </c>
      <c r="P69" s="1">
        <f>('WEIGHTED from Refinitive'!$B$3*'ISSUE SCORE from EIKON'!U338)+(2/3*'WEIGHTED from Refinitive'!$B$4*'ISSUE SCORE from EIKON'!AJ338)+('ISSUE SCORE from EIKON'!AY338*'WEIGHTED from Refinitive'!$B$5)+('WEIGHTED from Refinitive'!$B$8*'ISSUE SCORE from EIKON'!BN338)+('ISSUE SCORE from EIKON'!CC338*'WEIGHTED from Refinitive'!$B$9)+('WEIGHTED from Refinitive'!$B$10*'ISSUE SCORE from EIKON'!CR338)+('ISSUE SCORE from EIKON'!DG338*3/5*'WEIGHTED from Refinitive'!$B$11)+(4/5*'WEIGHTED from Refinitive'!$B$14*'ISSUE SCORE from EIKON'!DV338)+(2/3*'ISSUE SCORE from EIKON'!EZ338*'WEIGHTED from Refinitive'!$B$16)</f>
        <v>0</v>
      </c>
    </row>
    <row r="70" spans="1:16" ht="15">
      <c r="A70" s="1" t="s">
        <v>838</v>
      </c>
      <c r="B70" s="1">
        <f>('WEIGHTED from Refinitive'!$B$3*'ISSUE SCORE from EIKON'!G339)+(2/3*'WEIGHTED from Refinitive'!$B$4*'ISSUE SCORE from EIKON'!V339)+('ISSUE SCORE from EIKON'!AK339*'WEIGHTED from Refinitive'!$B$5)+('WEIGHTED from Refinitive'!$B$8*'ISSUE SCORE from EIKON'!AZ339)+('ISSUE SCORE from EIKON'!BO339*'WEIGHTED from Refinitive'!$B$9)+('WEIGHTED from Refinitive'!$B$10*'ISSUE SCORE from EIKON'!CD339)+('ISSUE SCORE from EIKON'!CS339*3/5*'WEIGHTED from Refinitive'!$B$11)+(4/5*'WEIGHTED from Refinitive'!$B$14*'ISSUE SCORE from EIKON'!DH339)+(2/3*'ISSUE SCORE from EIKON'!EL339*'WEIGHTED from Refinitive'!$B$16)</f>
        <v>58.507984496124003</v>
      </c>
      <c r="C70" s="1">
        <f>('WEIGHTED from Refinitive'!$B$3*'ISSUE SCORE from EIKON'!H339)+(2/3*'WEIGHTED from Refinitive'!$B$4*'ISSUE SCORE from EIKON'!W339)+('ISSUE SCORE from EIKON'!AL339*'WEIGHTED from Refinitive'!$B$5)+('WEIGHTED from Refinitive'!$B$8*'ISSUE SCORE from EIKON'!BA339)+('ISSUE SCORE from EIKON'!BP339*'WEIGHTED from Refinitive'!$B$9)+('WEIGHTED from Refinitive'!$B$10*'ISSUE SCORE from EIKON'!CE339)+('ISSUE SCORE from EIKON'!CT339*3/5*'WEIGHTED from Refinitive'!$B$11)+(4/5*'WEIGHTED from Refinitive'!$B$14*'ISSUE SCORE from EIKON'!DI339)+(2/3*'ISSUE SCORE from EIKON'!EM339*'WEIGHTED from Refinitive'!$B$16)</f>
        <v>57.093384879725065</v>
      </c>
      <c r="D70" s="1">
        <f>('WEIGHTED from Refinitive'!$B$3*'ISSUE SCORE from EIKON'!I339)+(2/3*'WEIGHTED from Refinitive'!$B$4*'ISSUE SCORE from EIKON'!X339)+('ISSUE SCORE from EIKON'!AM339*'WEIGHTED from Refinitive'!$B$5)+('WEIGHTED from Refinitive'!$B$8*'ISSUE SCORE from EIKON'!BB339)+('ISSUE SCORE from EIKON'!BQ339*'WEIGHTED from Refinitive'!$B$9)+('WEIGHTED from Refinitive'!$B$10*'ISSUE SCORE from EIKON'!CF339)+('ISSUE SCORE from EIKON'!CU339*3/5*'WEIGHTED from Refinitive'!$B$11)+(4/5*'WEIGHTED from Refinitive'!$B$14*'ISSUE SCORE from EIKON'!DJ339)+(2/3*'ISSUE SCORE from EIKON'!EN339*'WEIGHTED from Refinitive'!$B$16)</f>
        <v>58.280887681159406</v>
      </c>
      <c r="E70" s="1">
        <f>('WEIGHTED from Refinitive'!$B$3*'ISSUE SCORE from EIKON'!J339)+(2/3*'WEIGHTED from Refinitive'!$B$4*'ISSUE SCORE from EIKON'!Y339)+('ISSUE SCORE from EIKON'!AN339*'WEIGHTED from Refinitive'!$B$5)+('WEIGHTED from Refinitive'!$B$8*'ISSUE SCORE from EIKON'!BC339)+('ISSUE SCORE from EIKON'!BR339*'WEIGHTED from Refinitive'!$B$9)+('WEIGHTED from Refinitive'!$B$10*'ISSUE SCORE from EIKON'!CG339)+('ISSUE SCORE from EIKON'!CV339*3/5*'WEIGHTED from Refinitive'!$B$11)+(4/5*'WEIGHTED from Refinitive'!$B$14*'ISSUE SCORE from EIKON'!DK339)+(2/3*'ISSUE SCORE from EIKON'!EO339*'WEIGHTED from Refinitive'!$B$16)</f>
        <v>57.769063180827857</v>
      </c>
      <c r="F70" s="1">
        <f>('WEIGHTED from Refinitive'!$B$3*'ISSUE SCORE from EIKON'!K339)+(2/3*'WEIGHTED from Refinitive'!$B$4*'ISSUE SCORE from EIKON'!Z339)+('ISSUE SCORE from EIKON'!AO339*'WEIGHTED from Refinitive'!$B$5)+('WEIGHTED from Refinitive'!$B$8*'ISSUE SCORE from EIKON'!BD339)+('ISSUE SCORE from EIKON'!BS339*'WEIGHTED from Refinitive'!$B$9)+('WEIGHTED from Refinitive'!$B$10*'ISSUE SCORE from EIKON'!CH339)+('ISSUE SCORE from EIKON'!CW339*3/5*'WEIGHTED from Refinitive'!$B$11)+(4/5*'WEIGHTED from Refinitive'!$B$14*'ISSUE SCORE from EIKON'!DL339)+(2/3*'ISSUE SCORE from EIKON'!EP339*'WEIGHTED from Refinitive'!$B$16)</f>
        <v>54.655994152046752</v>
      </c>
      <c r="G70" s="1">
        <f>('WEIGHTED from Refinitive'!$B$3*'ISSUE SCORE from EIKON'!L339)+(2/3*'WEIGHTED from Refinitive'!$B$4*'ISSUE SCORE from EIKON'!AA339)+('ISSUE SCORE from EIKON'!AP339*'WEIGHTED from Refinitive'!$B$5)+('WEIGHTED from Refinitive'!$B$8*'ISSUE SCORE from EIKON'!BE339)+('ISSUE SCORE from EIKON'!BT339*'WEIGHTED from Refinitive'!$B$9)+('WEIGHTED from Refinitive'!$B$10*'ISSUE SCORE from EIKON'!CI339)+('ISSUE SCORE from EIKON'!CX339*3/5*'WEIGHTED from Refinitive'!$B$11)+(4/5*'WEIGHTED from Refinitive'!$B$14*'ISSUE SCORE from EIKON'!DM339)+(2/3*'ISSUE SCORE from EIKON'!EQ339*'WEIGHTED from Refinitive'!$B$16)</f>
        <v>49.293613707165086</v>
      </c>
      <c r="H70" s="1">
        <f>('WEIGHTED from Refinitive'!$B$3*'ISSUE SCORE from EIKON'!M339)+(2/3*'WEIGHTED from Refinitive'!$B$4*'ISSUE SCORE from EIKON'!AB339)+('ISSUE SCORE from EIKON'!AQ339*'WEIGHTED from Refinitive'!$B$5)+('WEIGHTED from Refinitive'!$B$8*'ISSUE SCORE from EIKON'!BF339)+('ISSUE SCORE from EIKON'!BU339*'WEIGHTED from Refinitive'!$B$9)+('WEIGHTED from Refinitive'!$B$10*'ISSUE SCORE from EIKON'!CJ339)+('ISSUE SCORE from EIKON'!CY339*3/5*'WEIGHTED from Refinitive'!$B$11)+(4/5*'WEIGHTED from Refinitive'!$B$14*'ISSUE SCORE from EIKON'!DN339)+(2/3*'ISSUE SCORE from EIKON'!ER339*'WEIGHTED from Refinitive'!$B$16)</f>
        <v>46.046278317152066</v>
      </c>
      <c r="I70" s="1">
        <f>('WEIGHTED from Refinitive'!$B$3*'ISSUE SCORE from EIKON'!N339)+(2/3*'WEIGHTED from Refinitive'!$B$4*'ISSUE SCORE from EIKON'!AC339)+('ISSUE SCORE from EIKON'!AR339*'WEIGHTED from Refinitive'!$B$5)+('WEIGHTED from Refinitive'!$B$8*'ISSUE SCORE from EIKON'!BG339)+('ISSUE SCORE from EIKON'!BV339*'WEIGHTED from Refinitive'!$B$9)+('WEIGHTED from Refinitive'!$B$10*'ISSUE SCORE from EIKON'!CK339)+('ISSUE SCORE from EIKON'!CZ339*3/5*'WEIGHTED from Refinitive'!$B$11)+(4/5*'WEIGHTED from Refinitive'!$B$14*'ISSUE SCORE from EIKON'!DO339)+(2/3*'ISSUE SCORE from EIKON'!ES339*'WEIGHTED from Refinitive'!$B$16)</f>
        <v>47.415277777777774</v>
      </c>
      <c r="J70" s="1">
        <f>('WEIGHTED from Refinitive'!$B$3*'ISSUE SCORE from EIKON'!O339)+(2/3*'WEIGHTED from Refinitive'!$B$4*'ISSUE SCORE from EIKON'!AD339)+('ISSUE SCORE from EIKON'!AS339*'WEIGHTED from Refinitive'!$B$5)+('WEIGHTED from Refinitive'!$B$8*'ISSUE SCORE from EIKON'!BH339)+('ISSUE SCORE from EIKON'!BW339*'WEIGHTED from Refinitive'!$B$9)+('WEIGHTED from Refinitive'!$B$10*'ISSUE SCORE from EIKON'!CL339)+('ISSUE SCORE from EIKON'!DA339*3/5*'WEIGHTED from Refinitive'!$B$11)+(4/5*'WEIGHTED from Refinitive'!$B$14*'ISSUE SCORE from EIKON'!DP339)+(2/3*'ISSUE SCORE from EIKON'!ET339*'WEIGHTED from Refinitive'!$B$16)</f>
        <v>46.384249084249049</v>
      </c>
      <c r="K70" s="1">
        <f>('WEIGHTED from Refinitive'!$B$3*'ISSUE SCORE from EIKON'!P339)+(2/3*'WEIGHTED from Refinitive'!$B$4*'ISSUE SCORE from EIKON'!AE339)+('ISSUE SCORE from EIKON'!AT339*'WEIGHTED from Refinitive'!$B$5)+('WEIGHTED from Refinitive'!$B$8*'ISSUE SCORE from EIKON'!BI339)+('ISSUE SCORE from EIKON'!BX339*'WEIGHTED from Refinitive'!$B$9)+('WEIGHTED from Refinitive'!$B$10*'ISSUE SCORE from EIKON'!CM339)+('ISSUE SCORE from EIKON'!DB339*3/5*'WEIGHTED from Refinitive'!$B$11)+(4/5*'WEIGHTED from Refinitive'!$B$14*'ISSUE SCORE from EIKON'!DQ339)+(2/3*'ISSUE SCORE from EIKON'!EU339*'WEIGHTED from Refinitive'!$B$16)</f>
        <v>42.663211382113786</v>
      </c>
      <c r="L70" s="1">
        <f>('WEIGHTED from Refinitive'!$B$3*'ISSUE SCORE from EIKON'!Q339)+(2/3*'WEIGHTED from Refinitive'!$B$4*'ISSUE SCORE from EIKON'!AF339)+('ISSUE SCORE from EIKON'!AU339*'WEIGHTED from Refinitive'!$B$5)+('WEIGHTED from Refinitive'!$B$8*'ISSUE SCORE from EIKON'!BJ339)+('ISSUE SCORE from EIKON'!BY339*'WEIGHTED from Refinitive'!$B$9)+('WEIGHTED from Refinitive'!$B$10*'ISSUE SCORE from EIKON'!CN339)+('ISSUE SCORE from EIKON'!DC339*3/5*'WEIGHTED from Refinitive'!$B$11)+(4/5*'WEIGHTED from Refinitive'!$B$14*'ISSUE SCORE from EIKON'!DR339)+(2/3*'ISSUE SCORE from EIKON'!EV339*'WEIGHTED from Refinitive'!$B$16)</f>
        <v>40.921190476190453</v>
      </c>
      <c r="M70" s="1">
        <f>('WEIGHTED from Refinitive'!$B$3*'ISSUE SCORE from EIKON'!R339)+(2/3*'WEIGHTED from Refinitive'!$B$4*'ISSUE SCORE from EIKON'!AG339)+('ISSUE SCORE from EIKON'!AV339*'WEIGHTED from Refinitive'!$B$5)+('WEIGHTED from Refinitive'!$B$8*'ISSUE SCORE from EIKON'!BK339)+('ISSUE SCORE from EIKON'!BZ339*'WEIGHTED from Refinitive'!$B$9)+('WEIGHTED from Refinitive'!$B$10*'ISSUE SCORE from EIKON'!CO339)+('ISSUE SCORE from EIKON'!DD339*3/5*'WEIGHTED from Refinitive'!$B$11)+(4/5*'WEIGHTED from Refinitive'!$B$14*'ISSUE SCORE from EIKON'!DS339)+(2/3*'ISSUE SCORE from EIKON'!EW339*'WEIGHTED from Refinitive'!$B$16)</f>
        <v>36.838135593220315</v>
      </c>
      <c r="N70" s="1">
        <f>('WEIGHTED from Refinitive'!$B$3*'ISSUE SCORE from EIKON'!S339)+(2/3*'WEIGHTED from Refinitive'!$B$4*'ISSUE SCORE from EIKON'!AH339)+('ISSUE SCORE from EIKON'!AW339*'WEIGHTED from Refinitive'!$B$5)+('WEIGHTED from Refinitive'!$B$8*'ISSUE SCORE from EIKON'!BL339)+('ISSUE SCORE from EIKON'!CA339*'WEIGHTED from Refinitive'!$B$9)+('WEIGHTED from Refinitive'!$B$10*'ISSUE SCORE from EIKON'!CP339)+('ISSUE SCORE from EIKON'!DE339*3/5*'WEIGHTED from Refinitive'!$B$11)+(4/5*'WEIGHTED from Refinitive'!$B$14*'ISSUE SCORE from EIKON'!DT339)+(2/3*'ISSUE SCORE from EIKON'!EX339*'WEIGHTED from Refinitive'!$B$16)</f>
        <v>42.158035714285695</v>
      </c>
      <c r="O70" s="1">
        <f>('WEIGHTED from Refinitive'!$B$3*'ISSUE SCORE from EIKON'!T339)+(2/3*'WEIGHTED from Refinitive'!$B$4*'ISSUE SCORE from EIKON'!AI339)+('ISSUE SCORE from EIKON'!AX339*'WEIGHTED from Refinitive'!$B$5)+('WEIGHTED from Refinitive'!$B$8*'ISSUE SCORE from EIKON'!BM339)+('ISSUE SCORE from EIKON'!CB339*'WEIGHTED from Refinitive'!$B$9)+('WEIGHTED from Refinitive'!$B$10*'ISSUE SCORE from EIKON'!CQ339)+('ISSUE SCORE from EIKON'!DF339*3/5*'WEIGHTED from Refinitive'!$B$11)+(4/5*'WEIGHTED from Refinitive'!$B$14*'ISSUE SCORE from EIKON'!DU339)+(2/3*'ISSUE SCORE from EIKON'!EY339*'WEIGHTED from Refinitive'!$B$16)</f>
        <v>39.768209876543182</v>
      </c>
      <c r="P70" s="1">
        <f>('WEIGHTED from Refinitive'!$B$3*'ISSUE SCORE from EIKON'!U339)+(2/3*'WEIGHTED from Refinitive'!$B$4*'ISSUE SCORE from EIKON'!AJ339)+('ISSUE SCORE from EIKON'!AY339*'WEIGHTED from Refinitive'!$B$5)+('WEIGHTED from Refinitive'!$B$8*'ISSUE SCORE from EIKON'!BN339)+('ISSUE SCORE from EIKON'!CC339*'WEIGHTED from Refinitive'!$B$9)+('WEIGHTED from Refinitive'!$B$10*'ISSUE SCORE from EIKON'!CR339)+('ISSUE SCORE from EIKON'!DG339*3/5*'WEIGHTED from Refinitive'!$B$11)+(4/5*'WEIGHTED from Refinitive'!$B$14*'ISSUE SCORE from EIKON'!DV339)+(2/3*'ISSUE SCORE from EIKON'!EZ339*'WEIGHTED from Refinitive'!$B$16)</f>
        <v>36.850378787878775</v>
      </c>
    </row>
    <row r="71" spans="1:16" ht="15">
      <c r="A71" s="1" t="s">
        <v>838</v>
      </c>
      <c r="B71" s="1">
        <f>('WEIGHTED from Refinitive'!$B$3*'ISSUE SCORE from EIKON'!G340)+(2/3*'WEIGHTED from Refinitive'!$B$4*'ISSUE SCORE from EIKON'!V340)+('ISSUE SCORE from EIKON'!AK340*'WEIGHTED from Refinitive'!$B$5)+('WEIGHTED from Refinitive'!$B$8*'ISSUE SCORE from EIKON'!AZ340)+('ISSUE SCORE from EIKON'!BO340*'WEIGHTED from Refinitive'!$B$9)+('WEIGHTED from Refinitive'!$B$10*'ISSUE SCORE from EIKON'!CD340)+('ISSUE SCORE from EIKON'!CS340*3/5*'WEIGHTED from Refinitive'!$B$11)+(4/5*'WEIGHTED from Refinitive'!$B$14*'ISSUE SCORE from EIKON'!DH340)+(2/3*'ISSUE SCORE from EIKON'!EL340*'WEIGHTED from Refinitive'!$B$16)</f>
        <v>69.315053878427989</v>
      </c>
      <c r="C71" s="1">
        <f>('WEIGHTED from Refinitive'!$B$3*'ISSUE SCORE from EIKON'!H340)+(2/3*'WEIGHTED from Refinitive'!$B$4*'ISSUE SCORE from EIKON'!W340)+('ISSUE SCORE from EIKON'!AL340*'WEIGHTED from Refinitive'!$B$5)+('WEIGHTED from Refinitive'!$B$8*'ISSUE SCORE from EIKON'!BA340)+('ISSUE SCORE from EIKON'!BP340*'WEIGHTED from Refinitive'!$B$9)+('WEIGHTED from Refinitive'!$B$10*'ISSUE SCORE from EIKON'!CE340)+('ISSUE SCORE from EIKON'!CT340*3/5*'WEIGHTED from Refinitive'!$B$11)+(4/5*'WEIGHTED from Refinitive'!$B$14*'ISSUE SCORE from EIKON'!DI340)+(2/3*'ISSUE SCORE from EIKON'!EM340*'WEIGHTED from Refinitive'!$B$16)</f>
        <v>67.064758261382408</v>
      </c>
      <c r="D71" s="1">
        <f>('WEIGHTED from Refinitive'!$B$3*'ISSUE SCORE from EIKON'!I340)+(2/3*'WEIGHTED from Refinitive'!$B$4*'ISSUE SCORE from EIKON'!X340)+('ISSUE SCORE from EIKON'!AM340*'WEIGHTED from Refinitive'!$B$5)+('WEIGHTED from Refinitive'!$B$8*'ISSUE SCORE from EIKON'!BB340)+('ISSUE SCORE from EIKON'!BQ340*'WEIGHTED from Refinitive'!$B$9)+('WEIGHTED from Refinitive'!$B$10*'ISSUE SCORE from EIKON'!CF340)+('ISSUE SCORE from EIKON'!CU340*3/5*'WEIGHTED from Refinitive'!$B$11)+(4/5*'WEIGHTED from Refinitive'!$B$14*'ISSUE SCORE from EIKON'!DJ340)+(2/3*'ISSUE SCORE from EIKON'!EN340*'WEIGHTED from Refinitive'!$B$16)</f>
        <v>63.291775934626102</v>
      </c>
      <c r="E71" s="1">
        <f>('WEIGHTED from Refinitive'!$B$3*'ISSUE SCORE from EIKON'!J340)+(2/3*'WEIGHTED from Refinitive'!$B$4*'ISSUE SCORE from EIKON'!Y340)+('ISSUE SCORE from EIKON'!AN340*'WEIGHTED from Refinitive'!$B$5)+('WEIGHTED from Refinitive'!$B$8*'ISSUE SCORE from EIKON'!BC340)+('ISSUE SCORE from EIKON'!BR340*'WEIGHTED from Refinitive'!$B$9)+('WEIGHTED from Refinitive'!$B$10*'ISSUE SCORE from EIKON'!CG340)+('ISSUE SCORE from EIKON'!CV340*3/5*'WEIGHTED from Refinitive'!$B$11)+(4/5*'WEIGHTED from Refinitive'!$B$14*'ISSUE SCORE from EIKON'!DK340)+(2/3*'ISSUE SCORE from EIKON'!EO340*'WEIGHTED from Refinitive'!$B$16)</f>
        <v>60.471272236446254</v>
      </c>
      <c r="F71" s="1">
        <f>('WEIGHTED from Refinitive'!$B$3*'ISSUE SCORE from EIKON'!K340)+(2/3*'WEIGHTED from Refinitive'!$B$4*'ISSUE SCORE from EIKON'!Z340)+('ISSUE SCORE from EIKON'!AO340*'WEIGHTED from Refinitive'!$B$5)+('WEIGHTED from Refinitive'!$B$8*'ISSUE SCORE from EIKON'!BD340)+('ISSUE SCORE from EIKON'!BS340*'WEIGHTED from Refinitive'!$B$9)+('WEIGHTED from Refinitive'!$B$10*'ISSUE SCORE from EIKON'!CH340)+('ISSUE SCORE from EIKON'!CW340*3/5*'WEIGHTED from Refinitive'!$B$11)+(4/5*'WEIGHTED from Refinitive'!$B$14*'ISSUE SCORE from EIKON'!DL340)+(2/3*'ISSUE SCORE from EIKON'!EP340*'WEIGHTED from Refinitive'!$B$16)</f>
        <v>54.161621292753324</v>
      </c>
      <c r="G71" s="1">
        <f>('WEIGHTED from Refinitive'!$B$3*'ISSUE SCORE from EIKON'!L340)+(2/3*'WEIGHTED from Refinitive'!$B$4*'ISSUE SCORE from EIKON'!AA340)+('ISSUE SCORE from EIKON'!AP340*'WEIGHTED from Refinitive'!$B$5)+('WEIGHTED from Refinitive'!$B$8*'ISSUE SCORE from EIKON'!BE340)+('ISSUE SCORE from EIKON'!BT340*'WEIGHTED from Refinitive'!$B$9)+('WEIGHTED from Refinitive'!$B$10*'ISSUE SCORE from EIKON'!CI340)+('ISSUE SCORE from EIKON'!CX340*3/5*'WEIGHTED from Refinitive'!$B$11)+(4/5*'WEIGHTED from Refinitive'!$B$14*'ISSUE SCORE from EIKON'!DM340)+(2/3*'ISSUE SCORE from EIKON'!EQ340*'WEIGHTED from Refinitive'!$B$16)</f>
        <v>47.516290345925569</v>
      </c>
      <c r="H71" s="1">
        <f>('WEIGHTED from Refinitive'!$B$3*'ISSUE SCORE from EIKON'!M340)+(2/3*'WEIGHTED from Refinitive'!$B$4*'ISSUE SCORE from EIKON'!AB340)+('ISSUE SCORE from EIKON'!AQ340*'WEIGHTED from Refinitive'!$B$5)+('WEIGHTED from Refinitive'!$B$8*'ISSUE SCORE from EIKON'!BF340)+('ISSUE SCORE from EIKON'!BU340*'WEIGHTED from Refinitive'!$B$9)+('WEIGHTED from Refinitive'!$B$10*'ISSUE SCORE from EIKON'!CJ340)+('ISSUE SCORE from EIKON'!CY340*3/5*'WEIGHTED from Refinitive'!$B$11)+(4/5*'WEIGHTED from Refinitive'!$B$14*'ISSUE SCORE from EIKON'!DN340)+(2/3*'ISSUE SCORE from EIKON'!ER340*'WEIGHTED from Refinitive'!$B$16)</f>
        <v>45.17418065547561</v>
      </c>
      <c r="I71" s="1">
        <f>('WEIGHTED from Refinitive'!$B$3*'ISSUE SCORE from EIKON'!N340)+(2/3*'WEIGHTED from Refinitive'!$B$4*'ISSUE SCORE from EIKON'!AC340)+('ISSUE SCORE from EIKON'!AR340*'WEIGHTED from Refinitive'!$B$5)+('WEIGHTED from Refinitive'!$B$8*'ISSUE SCORE from EIKON'!BG340)+('ISSUE SCORE from EIKON'!BV340*'WEIGHTED from Refinitive'!$B$9)+('WEIGHTED from Refinitive'!$B$10*'ISSUE SCORE from EIKON'!CK340)+('ISSUE SCORE from EIKON'!CZ340*3/5*'WEIGHTED from Refinitive'!$B$11)+(4/5*'WEIGHTED from Refinitive'!$B$14*'ISSUE SCORE from EIKON'!DO340)+(2/3*'ISSUE SCORE from EIKON'!ES340*'WEIGHTED from Refinitive'!$B$16)</f>
        <v>46.954026404705267</v>
      </c>
      <c r="J71" s="1">
        <f>('WEIGHTED from Refinitive'!$B$3*'ISSUE SCORE from EIKON'!O340)+(2/3*'WEIGHTED from Refinitive'!$B$4*'ISSUE SCORE from EIKON'!AD340)+('ISSUE SCORE from EIKON'!AS340*'WEIGHTED from Refinitive'!$B$5)+('WEIGHTED from Refinitive'!$B$8*'ISSUE SCORE from EIKON'!BH340)+('ISSUE SCORE from EIKON'!BW340*'WEIGHTED from Refinitive'!$B$9)+('WEIGHTED from Refinitive'!$B$10*'ISSUE SCORE from EIKON'!CL340)+('ISSUE SCORE from EIKON'!DA340*3/5*'WEIGHTED from Refinitive'!$B$11)+(4/5*'WEIGHTED from Refinitive'!$B$14*'ISSUE SCORE from EIKON'!DP340)+(2/3*'ISSUE SCORE from EIKON'!ET340*'WEIGHTED from Refinitive'!$B$16)</f>
        <v>45.805101541073498</v>
      </c>
      <c r="K71" s="1">
        <f>('WEIGHTED from Refinitive'!$B$3*'ISSUE SCORE from EIKON'!P340)+(2/3*'WEIGHTED from Refinitive'!$B$4*'ISSUE SCORE from EIKON'!AE340)+('ISSUE SCORE from EIKON'!AT340*'WEIGHTED from Refinitive'!$B$5)+('WEIGHTED from Refinitive'!$B$8*'ISSUE SCORE from EIKON'!BI340)+('ISSUE SCORE from EIKON'!BX340*'WEIGHTED from Refinitive'!$B$9)+('WEIGHTED from Refinitive'!$B$10*'ISSUE SCORE from EIKON'!CM340)+('ISSUE SCORE from EIKON'!DB340*3/5*'WEIGHTED from Refinitive'!$B$11)+(4/5*'WEIGHTED from Refinitive'!$B$14*'ISSUE SCORE from EIKON'!DQ340)+(2/3*'ISSUE SCORE from EIKON'!EU340*'WEIGHTED from Refinitive'!$B$16)</f>
        <v>48.072727245776122</v>
      </c>
      <c r="L71" s="1">
        <f>('WEIGHTED from Refinitive'!$B$3*'ISSUE SCORE from EIKON'!Q340)+(2/3*'WEIGHTED from Refinitive'!$B$4*'ISSUE SCORE from EIKON'!AF340)+('ISSUE SCORE from EIKON'!AU340*'WEIGHTED from Refinitive'!$B$5)+('WEIGHTED from Refinitive'!$B$8*'ISSUE SCORE from EIKON'!BJ340)+('ISSUE SCORE from EIKON'!BY340*'WEIGHTED from Refinitive'!$B$9)+('WEIGHTED from Refinitive'!$B$10*'ISSUE SCORE from EIKON'!CN340)+('ISSUE SCORE from EIKON'!DC340*3/5*'WEIGHTED from Refinitive'!$B$11)+(4/5*'WEIGHTED from Refinitive'!$B$14*'ISSUE SCORE from EIKON'!DR340)+(2/3*'ISSUE SCORE from EIKON'!EV340*'WEIGHTED from Refinitive'!$B$16)</f>
        <v>44.380821164213835</v>
      </c>
      <c r="M71" s="1">
        <f>('WEIGHTED from Refinitive'!$B$3*'ISSUE SCORE from EIKON'!R340)+(2/3*'WEIGHTED from Refinitive'!$B$4*'ISSUE SCORE from EIKON'!AG340)+('ISSUE SCORE from EIKON'!AV340*'WEIGHTED from Refinitive'!$B$5)+('WEIGHTED from Refinitive'!$B$8*'ISSUE SCORE from EIKON'!BK340)+('ISSUE SCORE from EIKON'!BZ340*'WEIGHTED from Refinitive'!$B$9)+('WEIGHTED from Refinitive'!$B$10*'ISSUE SCORE from EIKON'!CO340)+('ISSUE SCORE from EIKON'!DD340*3/5*'WEIGHTED from Refinitive'!$B$11)+(4/5*'WEIGHTED from Refinitive'!$B$14*'ISSUE SCORE from EIKON'!DS340)+(2/3*'ISSUE SCORE from EIKON'!EW340*'WEIGHTED from Refinitive'!$B$16)</f>
        <v>45.428739624172728</v>
      </c>
      <c r="N71" s="1">
        <f>('WEIGHTED from Refinitive'!$B$3*'ISSUE SCORE from EIKON'!S340)+(2/3*'WEIGHTED from Refinitive'!$B$4*'ISSUE SCORE from EIKON'!AH340)+('ISSUE SCORE from EIKON'!AW340*'WEIGHTED from Refinitive'!$B$5)+('WEIGHTED from Refinitive'!$B$8*'ISSUE SCORE from EIKON'!BL340)+('ISSUE SCORE from EIKON'!CA340*'WEIGHTED from Refinitive'!$B$9)+('WEIGHTED from Refinitive'!$B$10*'ISSUE SCORE from EIKON'!CP340)+('ISSUE SCORE from EIKON'!DE340*3/5*'WEIGHTED from Refinitive'!$B$11)+(4/5*'WEIGHTED from Refinitive'!$B$14*'ISSUE SCORE from EIKON'!DT340)+(2/3*'ISSUE SCORE from EIKON'!EX340*'WEIGHTED from Refinitive'!$B$16)</f>
        <v>33.257488584474849</v>
      </c>
      <c r="O71" s="1">
        <f>('WEIGHTED from Refinitive'!$B$3*'ISSUE SCORE from EIKON'!T340)+(2/3*'WEIGHTED from Refinitive'!$B$4*'ISSUE SCORE from EIKON'!AI340)+('ISSUE SCORE from EIKON'!AX340*'WEIGHTED from Refinitive'!$B$5)+('WEIGHTED from Refinitive'!$B$8*'ISSUE SCORE from EIKON'!BM340)+('ISSUE SCORE from EIKON'!CB340*'WEIGHTED from Refinitive'!$B$9)+('WEIGHTED from Refinitive'!$B$10*'ISSUE SCORE from EIKON'!CQ340)+('ISSUE SCORE from EIKON'!DF340*3/5*'WEIGHTED from Refinitive'!$B$11)+(4/5*'WEIGHTED from Refinitive'!$B$14*'ISSUE SCORE from EIKON'!DU340)+(2/3*'ISSUE SCORE from EIKON'!EY340*'WEIGHTED from Refinitive'!$B$16)</f>
        <v>34.142373597743884</v>
      </c>
      <c r="P71" s="1">
        <f>('WEIGHTED from Refinitive'!$B$3*'ISSUE SCORE from EIKON'!U340)+(2/3*'WEIGHTED from Refinitive'!$B$4*'ISSUE SCORE from EIKON'!AJ340)+('ISSUE SCORE from EIKON'!AY340*'WEIGHTED from Refinitive'!$B$5)+('WEIGHTED from Refinitive'!$B$8*'ISSUE SCORE from EIKON'!BN340)+('ISSUE SCORE from EIKON'!CC340*'WEIGHTED from Refinitive'!$B$9)+('WEIGHTED from Refinitive'!$B$10*'ISSUE SCORE from EIKON'!CR340)+('ISSUE SCORE from EIKON'!DG340*3/5*'WEIGHTED from Refinitive'!$B$11)+(4/5*'WEIGHTED from Refinitive'!$B$14*'ISSUE SCORE from EIKON'!DV340)+(2/3*'ISSUE SCORE from EIKON'!EZ340*'WEIGHTED from Refinitive'!$B$16)</f>
        <v>28.67767419962334</v>
      </c>
    </row>
    <row r="72" spans="1:16" ht="15">
      <c r="A72" s="1" t="s">
        <v>918</v>
      </c>
      <c r="B72" s="1">
        <f>('WEIGHTED from Refinitive'!$B$3*'ISSUE SCORE from EIKON'!G341)+(2/3*'WEIGHTED from Refinitive'!$B$4*'ISSUE SCORE from EIKON'!V341)+('ISSUE SCORE from EIKON'!AK341*'WEIGHTED from Refinitive'!$B$5)+('WEIGHTED from Refinitive'!$B$8*'ISSUE SCORE from EIKON'!AZ341)+('ISSUE SCORE from EIKON'!BO341*'WEIGHTED from Refinitive'!$B$9)+('WEIGHTED from Refinitive'!$B$10*'ISSUE SCORE from EIKON'!CD341)+('ISSUE SCORE from EIKON'!CS341*3/5*'WEIGHTED from Refinitive'!$B$11)+(4/5*'WEIGHTED from Refinitive'!$B$14*'ISSUE SCORE from EIKON'!DH341)+(2/3*'ISSUE SCORE from EIKON'!EL341*'WEIGHTED from Refinitive'!$B$16)</f>
        <v>58.539751016676206</v>
      </c>
      <c r="C72" s="1">
        <f>('WEIGHTED from Refinitive'!$B$3*'ISSUE SCORE from EIKON'!H341)+(2/3*'WEIGHTED from Refinitive'!$B$4*'ISSUE SCORE from EIKON'!W341)+('ISSUE SCORE from EIKON'!AL341*'WEIGHTED from Refinitive'!$B$5)+('WEIGHTED from Refinitive'!$B$8*'ISSUE SCORE from EIKON'!BA341)+('ISSUE SCORE from EIKON'!BP341*'WEIGHTED from Refinitive'!$B$9)+('WEIGHTED from Refinitive'!$B$10*'ISSUE SCORE from EIKON'!CE341)+('ISSUE SCORE from EIKON'!CT341*3/5*'WEIGHTED from Refinitive'!$B$11)+(4/5*'WEIGHTED from Refinitive'!$B$14*'ISSUE SCORE from EIKON'!DI341)+(2/3*'ISSUE SCORE from EIKON'!EM341*'WEIGHTED from Refinitive'!$B$16)</f>
        <v>62.422471569047254</v>
      </c>
      <c r="D72" s="1">
        <f>('WEIGHTED from Refinitive'!$B$3*'ISSUE SCORE from EIKON'!I341)+(2/3*'WEIGHTED from Refinitive'!$B$4*'ISSUE SCORE from EIKON'!X341)+('ISSUE SCORE from EIKON'!AM341*'WEIGHTED from Refinitive'!$B$5)+('WEIGHTED from Refinitive'!$B$8*'ISSUE SCORE from EIKON'!BB341)+('ISSUE SCORE from EIKON'!BQ341*'WEIGHTED from Refinitive'!$B$9)+('WEIGHTED from Refinitive'!$B$10*'ISSUE SCORE from EIKON'!CF341)+('ISSUE SCORE from EIKON'!CU341*3/5*'WEIGHTED from Refinitive'!$B$11)+(4/5*'WEIGHTED from Refinitive'!$B$14*'ISSUE SCORE from EIKON'!DJ341)+(2/3*'ISSUE SCORE from EIKON'!EN341*'WEIGHTED from Refinitive'!$B$16)</f>
        <v>52.400962503110513</v>
      </c>
      <c r="E72" s="1">
        <f>('WEIGHTED from Refinitive'!$B$3*'ISSUE SCORE from EIKON'!J341)+(2/3*'WEIGHTED from Refinitive'!$B$4*'ISSUE SCORE from EIKON'!Y341)+('ISSUE SCORE from EIKON'!AN341*'WEIGHTED from Refinitive'!$B$5)+('WEIGHTED from Refinitive'!$B$8*'ISSUE SCORE from EIKON'!BC341)+('ISSUE SCORE from EIKON'!BR341*'WEIGHTED from Refinitive'!$B$9)+('WEIGHTED from Refinitive'!$B$10*'ISSUE SCORE from EIKON'!CG341)+('ISSUE SCORE from EIKON'!CV341*3/5*'WEIGHTED from Refinitive'!$B$11)+(4/5*'WEIGHTED from Refinitive'!$B$14*'ISSUE SCORE from EIKON'!DK341)+(2/3*'ISSUE SCORE from EIKON'!EO341*'WEIGHTED from Refinitive'!$B$16)</f>
        <v>54.605573917020017</v>
      </c>
      <c r="F72" s="1">
        <f>('WEIGHTED from Refinitive'!$B$3*'ISSUE SCORE from EIKON'!K341)+(2/3*'WEIGHTED from Refinitive'!$B$4*'ISSUE SCORE from EIKON'!Z341)+('ISSUE SCORE from EIKON'!AO341*'WEIGHTED from Refinitive'!$B$5)+('WEIGHTED from Refinitive'!$B$8*'ISSUE SCORE from EIKON'!BD341)+('ISSUE SCORE from EIKON'!BS341*'WEIGHTED from Refinitive'!$B$9)+('WEIGHTED from Refinitive'!$B$10*'ISSUE SCORE from EIKON'!CH341)+('ISSUE SCORE from EIKON'!CW341*3/5*'WEIGHTED from Refinitive'!$B$11)+(4/5*'WEIGHTED from Refinitive'!$B$14*'ISSUE SCORE from EIKON'!DL341)+(2/3*'ISSUE SCORE from EIKON'!EP341*'WEIGHTED from Refinitive'!$B$16)</f>
        <v>41.946170496170474</v>
      </c>
      <c r="G72" s="1">
        <f>('WEIGHTED from Refinitive'!$B$3*'ISSUE SCORE from EIKON'!L341)+(2/3*'WEIGHTED from Refinitive'!$B$4*'ISSUE SCORE from EIKON'!AA341)+('ISSUE SCORE from EIKON'!AP341*'WEIGHTED from Refinitive'!$B$5)+('WEIGHTED from Refinitive'!$B$8*'ISSUE SCORE from EIKON'!BE341)+('ISSUE SCORE from EIKON'!BT341*'WEIGHTED from Refinitive'!$B$9)+('WEIGHTED from Refinitive'!$B$10*'ISSUE SCORE from EIKON'!CI341)+('ISSUE SCORE from EIKON'!CX341*3/5*'WEIGHTED from Refinitive'!$B$11)+(4/5*'WEIGHTED from Refinitive'!$B$14*'ISSUE SCORE from EIKON'!DM341)+(2/3*'ISSUE SCORE from EIKON'!EQ341*'WEIGHTED from Refinitive'!$B$16)</f>
        <v>43.156623606889511</v>
      </c>
      <c r="H72" s="1">
        <f>('WEIGHTED from Refinitive'!$B$3*'ISSUE SCORE from EIKON'!M341)+(2/3*'WEIGHTED from Refinitive'!$B$4*'ISSUE SCORE from EIKON'!AB341)+('ISSUE SCORE from EIKON'!AQ341*'WEIGHTED from Refinitive'!$B$5)+('WEIGHTED from Refinitive'!$B$8*'ISSUE SCORE from EIKON'!BF341)+('ISSUE SCORE from EIKON'!BU341*'WEIGHTED from Refinitive'!$B$9)+('WEIGHTED from Refinitive'!$B$10*'ISSUE SCORE from EIKON'!CJ341)+('ISSUE SCORE from EIKON'!CY341*3/5*'WEIGHTED from Refinitive'!$B$11)+(4/5*'WEIGHTED from Refinitive'!$B$14*'ISSUE SCORE from EIKON'!DN341)+(2/3*'ISSUE SCORE from EIKON'!ER341*'WEIGHTED from Refinitive'!$B$16)</f>
        <v>43.499054470709133</v>
      </c>
      <c r="I72" s="1">
        <f>('WEIGHTED from Refinitive'!$B$3*'ISSUE SCORE from EIKON'!N341)+(2/3*'WEIGHTED from Refinitive'!$B$4*'ISSUE SCORE from EIKON'!AC341)+('ISSUE SCORE from EIKON'!AR341*'WEIGHTED from Refinitive'!$B$5)+('WEIGHTED from Refinitive'!$B$8*'ISSUE SCORE from EIKON'!BG341)+('ISSUE SCORE from EIKON'!BV341*'WEIGHTED from Refinitive'!$B$9)+('WEIGHTED from Refinitive'!$B$10*'ISSUE SCORE from EIKON'!CK341)+('ISSUE SCORE from EIKON'!CZ341*3/5*'WEIGHTED from Refinitive'!$B$11)+(4/5*'WEIGHTED from Refinitive'!$B$14*'ISSUE SCORE from EIKON'!DO341)+(2/3*'ISSUE SCORE from EIKON'!ES341*'WEIGHTED from Refinitive'!$B$16)</f>
        <v>33.705362021857916</v>
      </c>
      <c r="J72" s="1">
        <f>('WEIGHTED from Refinitive'!$B$3*'ISSUE SCORE from EIKON'!O341)+(2/3*'WEIGHTED from Refinitive'!$B$4*'ISSUE SCORE from EIKON'!AD341)+('ISSUE SCORE from EIKON'!AS341*'WEIGHTED from Refinitive'!$B$5)+('WEIGHTED from Refinitive'!$B$8*'ISSUE SCORE from EIKON'!BH341)+('ISSUE SCORE from EIKON'!BW341*'WEIGHTED from Refinitive'!$B$9)+('WEIGHTED from Refinitive'!$B$10*'ISSUE SCORE from EIKON'!CL341)+('ISSUE SCORE from EIKON'!DA341*3/5*'WEIGHTED from Refinitive'!$B$11)+(4/5*'WEIGHTED from Refinitive'!$B$14*'ISSUE SCORE from EIKON'!DP341)+(2/3*'ISSUE SCORE from EIKON'!ET341*'WEIGHTED from Refinitive'!$B$16)</f>
        <v>37.174969073324306</v>
      </c>
      <c r="K72" s="1">
        <f>('WEIGHTED from Refinitive'!$B$3*'ISSUE SCORE from EIKON'!P341)+(2/3*'WEIGHTED from Refinitive'!$B$4*'ISSUE SCORE from EIKON'!AE341)+('ISSUE SCORE from EIKON'!AT341*'WEIGHTED from Refinitive'!$B$5)+('WEIGHTED from Refinitive'!$B$8*'ISSUE SCORE from EIKON'!BI341)+('ISSUE SCORE from EIKON'!BX341*'WEIGHTED from Refinitive'!$B$9)+('WEIGHTED from Refinitive'!$B$10*'ISSUE SCORE from EIKON'!CM341)+('ISSUE SCORE from EIKON'!DB341*3/5*'WEIGHTED from Refinitive'!$B$11)+(4/5*'WEIGHTED from Refinitive'!$B$14*'ISSUE SCORE from EIKON'!DQ341)+(2/3*'ISSUE SCORE from EIKON'!EU341*'WEIGHTED from Refinitive'!$B$16)</f>
        <v>0</v>
      </c>
      <c r="L72" s="1">
        <f>('WEIGHTED from Refinitive'!$B$3*'ISSUE SCORE from EIKON'!Q341)+(2/3*'WEIGHTED from Refinitive'!$B$4*'ISSUE SCORE from EIKON'!AF341)+('ISSUE SCORE from EIKON'!AU341*'WEIGHTED from Refinitive'!$B$5)+('WEIGHTED from Refinitive'!$B$8*'ISSUE SCORE from EIKON'!BJ341)+('ISSUE SCORE from EIKON'!BY341*'WEIGHTED from Refinitive'!$B$9)+('WEIGHTED from Refinitive'!$B$10*'ISSUE SCORE from EIKON'!CN341)+('ISSUE SCORE from EIKON'!DC341*3/5*'WEIGHTED from Refinitive'!$B$11)+(4/5*'WEIGHTED from Refinitive'!$B$14*'ISSUE SCORE from EIKON'!DR341)+(2/3*'ISSUE SCORE from EIKON'!EV341*'WEIGHTED from Refinitive'!$B$16)</f>
        <v>0</v>
      </c>
      <c r="M72" s="1">
        <f>('WEIGHTED from Refinitive'!$B$3*'ISSUE SCORE from EIKON'!R341)+(2/3*'WEIGHTED from Refinitive'!$B$4*'ISSUE SCORE from EIKON'!AG341)+('ISSUE SCORE from EIKON'!AV341*'WEIGHTED from Refinitive'!$B$5)+('WEIGHTED from Refinitive'!$B$8*'ISSUE SCORE from EIKON'!BK341)+('ISSUE SCORE from EIKON'!BZ341*'WEIGHTED from Refinitive'!$B$9)+('WEIGHTED from Refinitive'!$B$10*'ISSUE SCORE from EIKON'!CO341)+('ISSUE SCORE from EIKON'!DD341*3/5*'WEIGHTED from Refinitive'!$B$11)+(4/5*'WEIGHTED from Refinitive'!$B$14*'ISSUE SCORE from EIKON'!DS341)+(2/3*'ISSUE SCORE from EIKON'!EW341*'WEIGHTED from Refinitive'!$B$16)</f>
        <v>0</v>
      </c>
      <c r="N72" s="1">
        <f>('WEIGHTED from Refinitive'!$B$3*'ISSUE SCORE from EIKON'!S341)+(2/3*'WEIGHTED from Refinitive'!$B$4*'ISSUE SCORE from EIKON'!AH341)+('ISSUE SCORE from EIKON'!AW341*'WEIGHTED from Refinitive'!$B$5)+('WEIGHTED from Refinitive'!$B$8*'ISSUE SCORE from EIKON'!BL341)+('ISSUE SCORE from EIKON'!CA341*'WEIGHTED from Refinitive'!$B$9)+('WEIGHTED from Refinitive'!$B$10*'ISSUE SCORE from EIKON'!CP341)+('ISSUE SCORE from EIKON'!DE341*3/5*'WEIGHTED from Refinitive'!$B$11)+(4/5*'WEIGHTED from Refinitive'!$B$14*'ISSUE SCORE from EIKON'!DT341)+(2/3*'ISSUE SCORE from EIKON'!EX341*'WEIGHTED from Refinitive'!$B$16)</f>
        <v>0</v>
      </c>
      <c r="O72" s="1">
        <f>('WEIGHTED from Refinitive'!$B$3*'ISSUE SCORE from EIKON'!T341)+(2/3*'WEIGHTED from Refinitive'!$B$4*'ISSUE SCORE from EIKON'!AI341)+('ISSUE SCORE from EIKON'!AX341*'WEIGHTED from Refinitive'!$B$5)+('WEIGHTED from Refinitive'!$B$8*'ISSUE SCORE from EIKON'!BM341)+('ISSUE SCORE from EIKON'!CB341*'WEIGHTED from Refinitive'!$B$9)+('WEIGHTED from Refinitive'!$B$10*'ISSUE SCORE from EIKON'!CQ341)+('ISSUE SCORE from EIKON'!DF341*3/5*'WEIGHTED from Refinitive'!$B$11)+(4/5*'WEIGHTED from Refinitive'!$B$14*'ISSUE SCORE from EIKON'!DU341)+(2/3*'ISSUE SCORE from EIKON'!EY341*'WEIGHTED from Refinitive'!$B$16)</f>
        <v>0</v>
      </c>
      <c r="P72" s="1">
        <f>('WEIGHTED from Refinitive'!$B$3*'ISSUE SCORE from EIKON'!U341)+(2/3*'WEIGHTED from Refinitive'!$B$4*'ISSUE SCORE from EIKON'!AJ341)+('ISSUE SCORE from EIKON'!AY341*'WEIGHTED from Refinitive'!$B$5)+('WEIGHTED from Refinitive'!$B$8*'ISSUE SCORE from EIKON'!BN341)+('ISSUE SCORE from EIKON'!CC341*'WEIGHTED from Refinitive'!$B$9)+('WEIGHTED from Refinitive'!$B$10*'ISSUE SCORE from EIKON'!CR341)+('ISSUE SCORE from EIKON'!DG341*3/5*'WEIGHTED from Refinitive'!$B$11)+(4/5*'WEIGHTED from Refinitive'!$B$14*'ISSUE SCORE from EIKON'!DV341)+(2/3*'ISSUE SCORE from EIKON'!EZ341*'WEIGHTED from Refinitive'!$B$16)</f>
        <v>0</v>
      </c>
    </row>
    <row r="73" spans="1:16" ht="15">
      <c r="A73" s="1" t="s">
        <v>709</v>
      </c>
      <c r="B73" s="1">
        <f>('WEIGHTED from Refinitive'!$B$3*'ISSUE SCORE from EIKON'!G342)+(2/3*'WEIGHTED from Refinitive'!$B$4*'ISSUE SCORE from EIKON'!V342)+('ISSUE SCORE from EIKON'!AK342*'WEIGHTED from Refinitive'!$B$5)+('WEIGHTED from Refinitive'!$B$8*'ISSUE SCORE from EIKON'!AZ342)+('ISSUE SCORE from EIKON'!BO342*'WEIGHTED from Refinitive'!$B$9)+('WEIGHTED from Refinitive'!$B$10*'ISSUE SCORE from EIKON'!CD342)+('ISSUE SCORE from EIKON'!CS342*3/5*'WEIGHTED from Refinitive'!$B$11)+(4/5*'WEIGHTED from Refinitive'!$B$14*'ISSUE SCORE from EIKON'!DH342)+(2/3*'ISSUE SCORE from EIKON'!EL342*'WEIGHTED from Refinitive'!$B$16)</f>
        <v>57.806136531118078</v>
      </c>
      <c r="C73" s="1">
        <f>('WEIGHTED from Refinitive'!$B$3*'ISSUE SCORE from EIKON'!H342)+(2/3*'WEIGHTED from Refinitive'!$B$4*'ISSUE SCORE from EIKON'!W342)+('ISSUE SCORE from EIKON'!AL342*'WEIGHTED from Refinitive'!$B$5)+('WEIGHTED from Refinitive'!$B$8*'ISSUE SCORE from EIKON'!BA342)+('ISSUE SCORE from EIKON'!BP342*'WEIGHTED from Refinitive'!$B$9)+('WEIGHTED from Refinitive'!$B$10*'ISSUE SCORE from EIKON'!CE342)+('ISSUE SCORE from EIKON'!CT342*3/5*'WEIGHTED from Refinitive'!$B$11)+(4/5*'WEIGHTED from Refinitive'!$B$14*'ISSUE SCORE from EIKON'!DI342)+(2/3*'ISSUE SCORE from EIKON'!EM342*'WEIGHTED from Refinitive'!$B$16)</f>
        <v>52.563285610855459</v>
      </c>
      <c r="D73" s="1">
        <f>('WEIGHTED from Refinitive'!$B$3*'ISSUE SCORE from EIKON'!I342)+(2/3*'WEIGHTED from Refinitive'!$B$4*'ISSUE SCORE from EIKON'!X342)+('ISSUE SCORE from EIKON'!AM342*'WEIGHTED from Refinitive'!$B$5)+('WEIGHTED from Refinitive'!$B$8*'ISSUE SCORE from EIKON'!BB342)+('ISSUE SCORE from EIKON'!BQ342*'WEIGHTED from Refinitive'!$B$9)+('WEIGHTED from Refinitive'!$B$10*'ISSUE SCORE from EIKON'!CF342)+('ISSUE SCORE from EIKON'!CU342*3/5*'WEIGHTED from Refinitive'!$B$11)+(4/5*'WEIGHTED from Refinitive'!$B$14*'ISSUE SCORE from EIKON'!DJ342)+(2/3*'ISSUE SCORE from EIKON'!EN342*'WEIGHTED from Refinitive'!$B$16)</f>
        <v>40.589225233922875</v>
      </c>
      <c r="E73" s="1">
        <f>('WEIGHTED from Refinitive'!$B$3*'ISSUE SCORE from EIKON'!J342)+(2/3*'WEIGHTED from Refinitive'!$B$4*'ISSUE SCORE from EIKON'!Y342)+('ISSUE SCORE from EIKON'!AN342*'WEIGHTED from Refinitive'!$B$5)+('WEIGHTED from Refinitive'!$B$8*'ISSUE SCORE from EIKON'!BC342)+('ISSUE SCORE from EIKON'!BR342*'WEIGHTED from Refinitive'!$B$9)+('WEIGHTED from Refinitive'!$B$10*'ISSUE SCORE from EIKON'!CG342)+('ISSUE SCORE from EIKON'!CV342*3/5*'WEIGHTED from Refinitive'!$B$11)+(4/5*'WEIGHTED from Refinitive'!$B$14*'ISSUE SCORE from EIKON'!DK342)+(2/3*'ISSUE SCORE from EIKON'!EO342*'WEIGHTED from Refinitive'!$B$16)</f>
        <v>41.162557902910507</v>
      </c>
      <c r="F73" s="1">
        <f>('WEIGHTED from Refinitive'!$B$3*'ISSUE SCORE from EIKON'!K342)+(2/3*'WEIGHTED from Refinitive'!$B$4*'ISSUE SCORE from EIKON'!Z342)+('ISSUE SCORE from EIKON'!AO342*'WEIGHTED from Refinitive'!$B$5)+('WEIGHTED from Refinitive'!$B$8*'ISSUE SCORE from EIKON'!BD342)+('ISSUE SCORE from EIKON'!BS342*'WEIGHTED from Refinitive'!$B$9)+('WEIGHTED from Refinitive'!$B$10*'ISSUE SCORE from EIKON'!CH342)+('ISSUE SCORE from EIKON'!CW342*3/5*'WEIGHTED from Refinitive'!$B$11)+(4/5*'WEIGHTED from Refinitive'!$B$14*'ISSUE SCORE from EIKON'!DL342)+(2/3*'ISSUE SCORE from EIKON'!EP342*'WEIGHTED from Refinitive'!$B$16)</f>
        <v>34.467258775287952</v>
      </c>
      <c r="G73" s="1">
        <f>('WEIGHTED from Refinitive'!$B$3*'ISSUE SCORE from EIKON'!L342)+(2/3*'WEIGHTED from Refinitive'!$B$4*'ISSUE SCORE from EIKON'!AA342)+('ISSUE SCORE from EIKON'!AP342*'WEIGHTED from Refinitive'!$B$5)+('WEIGHTED from Refinitive'!$B$8*'ISSUE SCORE from EIKON'!BE342)+('ISSUE SCORE from EIKON'!BT342*'WEIGHTED from Refinitive'!$B$9)+('WEIGHTED from Refinitive'!$B$10*'ISSUE SCORE from EIKON'!CI342)+('ISSUE SCORE from EIKON'!CX342*3/5*'WEIGHTED from Refinitive'!$B$11)+(4/5*'WEIGHTED from Refinitive'!$B$14*'ISSUE SCORE from EIKON'!DM342)+(2/3*'ISSUE SCORE from EIKON'!EQ342*'WEIGHTED from Refinitive'!$B$16)</f>
        <v>33.67161884019815</v>
      </c>
      <c r="H73" s="1">
        <f>('WEIGHTED from Refinitive'!$B$3*'ISSUE SCORE from EIKON'!M342)+(2/3*'WEIGHTED from Refinitive'!$B$4*'ISSUE SCORE from EIKON'!AB342)+('ISSUE SCORE from EIKON'!AQ342*'WEIGHTED from Refinitive'!$B$5)+('WEIGHTED from Refinitive'!$B$8*'ISSUE SCORE from EIKON'!BF342)+('ISSUE SCORE from EIKON'!BU342*'WEIGHTED from Refinitive'!$B$9)+('WEIGHTED from Refinitive'!$B$10*'ISSUE SCORE from EIKON'!CJ342)+('ISSUE SCORE from EIKON'!CY342*3/5*'WEIGHTED from Refinitive'!$B$11)+(4/5*'WEIGHTED from Refinitive'!$B$14*'ISSUE SCORE from EIKON'!DN342)+(2/3*'ISSUE SCORE from EIKON'!ER342*'WEIGHTED from Refinitive'!$B$16)</f>
        <v>34.151758257259694</v>
      </c>
      <c r="I73" s="1">
        <f>('WEIGHTED from Refinitive'!$B$3*'ISSUE SCORE from EIKON'!N342)+(2/3*'WEIGHTED from Refinitive'!$B$4*'ISSUE SCORE from EIKON'!AC342)+('ISSUE SCORE from EIKON'!AR342*'WEIGHTED from Refinitive'!$B$5)+('WEIGHTED from Refinitive'!$B$8*'ISSUE SCORE from EIKON'!BG342)+('ISSUE SCORE from EIKON'!BV342*'WEIGHTED from Refinitive'!$B$9)+('WEIGHTED from Refinitive'!$B$10*'ISSUE SCORE from EIKON'!CK342)+('ISSUE SCORE from EIKON'!CZ342*3/5*'WEIGHTED from Refinitive'!$B$11)+(4/5*'WEIGHTED from Refinitive'!$B$14*'ISSUE SCORE from EIKON'!DO342)+(2/3*'ISSUE SCORE from EIKON'!ES342*'WEIGHTED from Refinitive'!$B$16)</f>
        <v>26.904978234694791</v>
      </c>
      <c r="J73" s="1">
        <f>('WEIGHTED from Refinitive'!$B$3*'ISSUE SCORE from EIKON'!O342)+(2/3*'WEIGHTED from Refinitive'!$B$4*'ISSUE SCORE from EIKON'!AD342)+('ISSUE SCORE from EIKON'!AS342*'WEIGHTED from Refinitive'!$B$5)+('WEIGHTED from Refinitive'!$B$8*'ISSUE SCORE from EIKON'!BH342)+('ISSUE SCORE from EIKON'!BW342*'WEIGHTED from Refinitive'!$B$9)+('WEIGHTED from Refinitive'!$B$10*'ISSUE SCORE from EIKON'!CL342)+('ISSUE SCORE from EIKON'!DA342*3/5*'WEIGHTED from Refinitive'!$B$11)+(4/5*'WEIGHTED from Refinitive'!$B$14*'ISSUE SCORE from EIKON'!DP342)+(2/3*'ISSUE SCORE from EIKON'!ET342*'WEIGHTED from Refinitive'!$B$16)</f>
        <v>34.315497076023355</v>
      </c>
      <c r="K73" s="1">
        <f>('WEIGHTED from Refinitive'!$B$3*'ISSUE SCORE from EIKON'!P342)+(2/3*'WEIGHTED from Refinitive'!$B$4*'ISSUE SCORE from EIKON'!AE342)+('ISSUE SCORE from EIKON'!AT342*'WEIGHTED from Refinitive'!$B$5)+('WEIGHTED from Refinitive'!$B$8*'ISSUE SCORE from EIKON'!BI342)+('ISSUE SCORE from EIKON'!BX342*'WEIGHTED from Refinitive'!$B$9)+('WEIGHTED from Refinitive'!$B$10*'ISSUE SCORE from EIKON'!CM342)+('ISSUE SCORE from EIKON'!DB342*3/5*'WEIGHTED from Refinitive'!$B$11)+(4/5*'WEIGHTED from Refinitive'!$B$14*'ISSUE SCORE from EIKON'!DQ342)+(2/3*'ISSUE SCORE from EIKON'!EU342*'WEIGHTED from Refinitive'!$B$16)</f>
        <v>25.04701569950819</v>
      </c>
      <c r="L73" s="1">
        <f>('WEIGHTED from Refinitive'!$B$3*'ISSUE SCORE from EIKON'!Q342)+(2/3*'WEIGHTED from Refinitive'!$B$4*'ISSUE SCORE from EIKON'!AF342)+('ISSUE SCORE from EIKON'!AU342*'WEIGHTED from Refinitive'!$B$5)+('WEIGHTED from Refinitive'!$B$8*'ISSUE SCORE from EIKON'!BJ342)+('ISSUE SCORE from EIKON'!BY342*'WEIGHTED from Refinitive'!$B$9)+('WEIGHTED from Refinitive'!$B$10*'ISSUE SCORE from EIKON'!CN342)+('ISSUE SCORE from EIKON'!DC342*3/5*'WEIGHTED from Refinitive'!$B$11)+(4/5*'WEIGHTED from Refinitive'!$B$14*'ISSUE SCORE from EIKON'!DR342)+(2/3*'ISSUE SCORE from EIKON'!EV342*'WEIGHTED from Refinitive'!$B$16)</f>
        <v>24.450507142546972</v>
      </c>
      <c r="M73" s="1">
        <f>('WEIGHTED from Refinitive'!$B$3*'ISSUE SCORE from EIKON'!R342)+(2/3*'WEIGHTED from Refinitive'!$B$4*'ISSUE SCORE from EIKON'!AG342)+('ISSUE SCORE from EIKON'!AV342*'WEIGHTED from Refinitive'!$B$5)+('WEIGHTED from Refinitive'!$B$8*'ISSUE SCORE from EIKON'!BK342)+('ISSUE SCORE from EIKON'!BZ342*'WEIGHTED from Refinitive'!$B$9)+('WEIGHTED from Refinitive'!$B$10*'ISSUE SCORE from EIKON'!CO342)+('ISSUE SCORE from EIKON'!DD342*3/5*'WEIGHTED from Refinitive'!$B$11)+(4/5*'WEIGHTED from Refinitive'!$B$14*'ISSUE SCORE from EIKON'!DS342)+(2/3*'ISSUE SCORE from EIKON'!EW342*'WEIGHTED from Refinitive'!$B$16)</f>
        <v>28.720545182214703</v>
      </c>
      <c r="N73" s="1">
        <f>('WEIGHTED from Refinitive'!$B$3*'ISSUE SCORE from EIKON'!S342)+(2/3*'WEIGHTED from Refinitive'!$B$4*'ISSUE SCORE from EIKON'!AH342)+('ISSUE SCORE from EIKON'!AW342*'WEIGHTED from Refinitive'!$B$5)+('WEIGHTED from Refinitive'!$B$8*'ISSUE SCORE from EIKON'!BL342)+('ISSUE SCORE from EIKON'!CA342*'WEIGHTED from Refinitive'!$B$9)+('WEIGHTED from Refinitive'!$B$10*'ISSUE SCORE from EIKON'!CP342)+('ISSUE SCORE from EIKON'!DE342*3/5*'WEIGHTED from Refinitive'!$B$11)+(4/5*'WEIGHTED from Refinitive'!$B$14*'ISSUE SCORE from EIKON'!DT342)+(2/3*'ISSUE SCORE from EIKON'!EX342*'WEIGHTED from Refinitive'!$B$16)</f>
        <v>33.590198135198094</v>
      </c>
      <c r="O73" s="1">
        <f>('WEIGHTED from Refinitive'!$B$3*'ISSUE SCORE from EIKON'!T342)+(2/3*'WEIGHTED from Refinitive'!$B$4*'ISSUE SCORE from EIKON'!AI342)+('ISSUE SCORE from EIKON'!AX342*'WEIGHTED from Refinitive'!$B$5)+('WEIGHTED from Refinitive'!$B$8*'ISSUE SCORE from EIKON'!BM342)+('ISSUE SCORE from EIKON'!CB342*'WEIGHTED from Refinitive'!$B$9)+('WEIGHTED from Refinitive'!$B$10*'ISSUE SCORE from EIKON'!CQ342)+('ISSUE SCORE from EIKON'!DF342*3/5*'WEIGHTED from Refinitive'!$B$11)+(4/5*'WEIGHTED from Refinitive'!$B$14*'ISSUE SCORE from EIKON'!DU342)+(2/3*'ISSUE SCORE from EIKON'!EY342*'WEIGHTED from Refinitive'!$B$16)</f>
        <v>36.184064105635834</v>
      </c>
      <c r="P73" s="1">
        <f>('WEIGHTED from Refinitive'!$B$3*'ISSUE SCORE from EIKON'!U342)+(2/3*'WEIGHTED from Refinitive'!$B$4*'ISSUE SCORE from EIKON'!AJ342)+('ISSUE SCORE from EIKON'!AY342*'WEIGHTED from Refinitive'!$B$5)+('WEIGHTED from Refinitive'!$B$8*'ISSUE SCORE from EIKON'!BN342)+('ISSUE SCORE from EIKON'!CC342*'WEIGHTED from Refinitive'!$B$9)+('WEIGHTED from Refinitive'!$B$10*'ISSUE SCORE from EIKON'!CR342)+('ISSUE SCORE from EIKON'!DG342*3/5*'WEIGHTED from Refinitive'!$B$11)+(4/5*'WEIGHTED from Refinitive'!$B$14*'ISSUE SCORE from EIKON'!DV342)+(2/3*'ISSUE SCORE from EIKON'!EZ342*'WEIGHTED from Refinitive'!$B$16)</f>
        <v>36.848474576271151</v>
      </c>
    </row>
    <row r="74" spans="1:16" ht="15">
      <c r="A74" s="1" t="s">
        <v>698</v>
      </c>
      <c r="B74" s="1">
        <f>('WEIGHTED from Refinitive'!$B$3*'ISSUE SCORE from EIKON'!G343)+(2/3*'WEIGHTED from Refinitive'!$B$4*'ISSUE SCORE from EIKON'!V343)+('ISSUE SCORE from EIKON'!AK343*'WEIGHTED from Refinitive'!$B$5)+('WEIGHTED from Refinitive'!$B$8*'ISSUE SCORE from EIKON'!AZ343)+('ISSUE SCORE from EIKON'!BO343*'WEIGHTED from Refinitive'!$B$9)+('WEIGHTED from Refinitive'!$B$10*'ISSUE SCORE from EIKON'!CD343)+('ISSUE SCORE from EIKON'!CS343*3/5*'WEIGHTED from Refinitive'!$B$11)+(4/5*'WEIGHTED from Refinitive'!$B$14*'ISSUE SCORE from EIKON'!DH343)+(2/3*'ISSUE SCORE from EIKON'!EL343*'WEIGHTED from Refinitive'!$B$16)</f>
        <v>56.454210069444422</v>
      </c>
      <c r="C74" s="1">
        <f>('WEIGHTED from Refinitive'!$B$3*'ISSUE SCORE from EIKON'!H343)+(2/3*'WEIGHTED from Refinitive'!$B$4*'ISSUE SCORE from EIKON'!W343)+('ISSUE SCORE from EIKON'!AL343*'WEIGHTED from Refinitive'!$B$5)+('WEIGHTED from Refinitive'!$B$8*'ISSUE SCORE from EIKON'!BA343)+('ISSUE SCORE from EIKON'!BP343*'WEIGHTED from Refinitive'!$B$9)+('WEIGHTED from Refinitive'!$B$10*'ISSUE SCORE from EIKON'!CE343)+('ISSUE SCORE from EIKON'!CT343*3/5*'WEIGHTED from Refinitive'!$B$11)+(4/5*'WEIGHTED from Refinitive'!$B$14*'ISSUE SCORE from EIKON'!DI343)+(2/3*'ISSUE SCORE from EIKON'!EM343*'WEIGHTED from Refinitive'!$B$16)</f>
        <v>52.076034364390999</v>
      </c>
      <c r="D74" s="1">
        <f>('WEIGHTED from Refinitive'!$B$3*'ISSUE SCORE from EIKON'!I343)+(2/3*'WEIGHTED from Refinitive'!$B$4*'ISSUE SCORE from EIKON'!X343)+('ISSUE SCORE from EIKON'!AM343*'WEIGHTED from Refinitive'!$B$5)+('WEIGHTED from Refinitive'!$B$8*'ISSUE SCORE from EIKON'!BB343)+('ISSUE SCORE from EIKON'!BQ343*'WEIGHTED from Refinitive'!$B$9)+('WEIGHTED from Refinitive'!$B$10*'ISSUE SCORE from EIKON'!CF343)+('ISSUE SCORE from EIKON'!CU343*3/5*'WEIGHTED from Refinitive'!$B$11)+(4/5*'WEIGHTED from Refinitive'!$B$14*'ISSUE SCORE from EIKON'!DJ343)+(2/3*'ISSUE SCORE from EIKON'!EN343*'WEIGHTED from Refinitive'!$B$16)</f>
        <v>52.75480435529829</v>
      </c>
      <c r="E74" s="1">
        <f>('WEIGHTED from Refinitive'!$B$3*'ISSUE SCORE from EIKON'!J343)+(2/3*'WEIGHTED from Refinitive'!$B$4*'ISSUE SCORE from EIKON'!Y343)+('ISSUE SCORE from EIKON'!AN343*'WEIGHTED from Refinitive'!$B$5)+('WEIGHTED from Refinitive'!$B$8*'ISSUE SCORE from EIKON'!BC343)+('ISSUE SCORE from EIKON'!BR343*'WEIGHTED from Refinitive'!$B$9)+('WEIGHTED from Refinitive'!$B$10*'ISSUE SCORE from EIKON'!CG343)+('ISSUE SCORE from EIKON'!CV343*3/5*'WEIGHTED from Refinitive'!$B$11)+(4/5*'WEIGHTED from Refinitive'!$B$14*'ISSUE SCORE from EIKON'!DK343)+(2/3*'ISSUE SCORE from EIKON'!EO343*'WEIGHTED from Refinitive'!$B$16)</f>
        <v>53.497006218347295</v>
      </c>
      <c r="F74" s="1">
        <f>('WEIGHTED from Refinitive'!$B$3*'ISSUE SCORE from EIKON'!K343)+(2/3*'WEIGHTED from Refinitive'!$B$4*'ISSUE SCORE from EIKON'!Z343)+('ISSUE SCORE from EIKON'!AO343*'WEIGHTED from Refinitive'!$B$5)+('WEIGHTED from Refinitive'!$B$8*'ISSUE SCORE from EIKON'!BD343)+('ISSUE SCORE from EIKON'!BS343*'WEIGHTED from Refinitive'!$B$9)+('WEIGHTED from Refinitive'!$B$10*'ISSUE SCORE from EIKON'!CH343)+('ISSUE SCORE from EIKON'!CW343*3/5*'WEIGHTED from Refinitive'!$B$11)+(4/5*'WEIGHTED from Refinitive'!$B$14*'ISSUE SCORE from EIKON'!DL343)+(2/3*'ISSUE SCORE from EIKON'!EP343*'WEIGHTED from Refinitive'!$B$16)</f>
        <v>34.532865250716725</v>
      </c>
      <c r="G74" s="1">
        <f>('WEIGHTED from Refinitive'!$B$3*'ISSUE SCORE from EIKON'!L343)+(2/3*'WEIGHTED from Refinitive'!$B$4*'ISSUE SCORE from EIKON'!AA343)+('ISSUE SCORE from EIKON'!AP343*'WEIGHTED from Refinitive'!$B$5)+('WEIGHTED from Refinitive'!$B$8*'ISSUE SCORE from EIKON'!BE343)+('ISSUE SCORE from EIKON'!BT343*'WEIGHTED from Refinitive'!$B$9)+('WEIGHTED from Refinitive'!$B$10*'ISSUE SCORE from EIKON'!CI343)+('ISSUE SCORE from EIKON'!CX343*3/5*'WEIGHTED from Refinitive'!$B$11)+(4/5*'WEIGHTED from Refinitive'!$B$14*'ISSUE SCORE from EIKON'!DM343)+(2/3*'ISSUE SCORE from EIKON'!EQ343*'WEIGHTED from Refinitive'!$B$16)</f>
        <v>34.04789971932825</v>
      </c>
      <c r="H74" s="1">
        <f>('WEIGHTED from Refinitive'!$B$3*'ISSUE SCORE from EIKON'!M343)+(2/3*'WEIGHTED from Refinitive'!$B$4*'ISSUE SCORE from EIKON'!AB343)+('ISSUE SCORE from EIKON'!AQ343*'WEIGHTED from Refinitive'!$B$5)+('WEIGHTED from Refinitive'!$B$8*'ISSUE SCORE from EIKON'!BF343)+('ISSUE SCORE from EIKON'!BU343*'WEIGHTED from Refinitive'!$B$9)+('WEIGHTED from Refinitive'!$B$10*'ISSUE SCORE from EIKON'!CJ343)+('ISSUE SCORE from EIKON'!CY343*3/5*'WEIGHTED from Refinitive'!$B$11)+(4/5*'WEIGHTED from Refinitive'!$B$14*'ISSUE SCORE from EIKON'!DN343)+(2/3*'ISSUE SCORE from EIKON'!ER343*'WEIGHTED from Refinitive'!$B$16)</f>
        <v>32.65501519756836</v>
      </c>
      <c r="I74" s="1">
        <f>('WEIGHTED from Refinitive'!$B$3*'ISSUE SCORE from EIKON'!N343)+(2/3*'WEIGHTED from Refinitive'!$B$4*'ISSUE SCORE from EIKON'!AC343)+('ISSUE SCORE from EIKON'!AR343*'WEIGHTED from Refinitive'!$B$5)+('WEIGHTED from Refinitive'!$B$8*'ISSUE SCORE from EIKON'!BG343)+('ISSUE SCORE from EIKON'!BV343*'WEIGHTED from Refinitive'!$B$9)+('WEIGHTED from Refinitive'!$B$10*'ISSUE SCORE from EIKON'!CK343)+('ISSUE SCORE from EIKON'!CZ343*3/5*'WEIGHTED from Refinitive'!$B$11)+(4/5*'WEIGHTED from Refinitive'!$B$14*'ISSUE SCORE from EIKON'!DO343)+(2/3*'ISSUE SCORE from EIKON'!ES343*'WEIGHTED from Refinitive'!$B$16)</f>
        <v>34.998577890933987</v>
      </c>
      <c r="J74" s="1">
        <f>('WEIGHTED from Refinitive'!$B$3*'ISSUE SCORE from EIKON'!O343)+(2/3*'WEIGHTED from Refinitive'!$B$4*'ISSUE SCORE from EIKON'!AD343)+('ISSUE SCORE from EIKON'!AS343*'WEIGHTED from Refinitive'!$B$5)+('WEIGHTED from Refinitive'!$B$8*'ISSUE SCORE from EIKON'!BH343)+('ISSUE SCORE from EIKON'!BW343*'WEIGHTED from Refinitive'!$B$9)+('WEIGHTED from Refinitive'!$B$10*'ISSUE SCORE from EIKON'!CL343)+('ISSUE SCORE from EIKON'!DA343*3/5*'WEIGHTED from Refinitive'!$B$11)+(4/5*'WEIGHTED from Refinitive'!$B$14*'ISSUE SCORE from EIKON'!DP343)+(2/3*'ISSUE SCORE from EIKON'!ET343*'WEIGHTED from Refinitive'!$B$16)</f>
        <v>25.24605688027815</v>
      </c>
      <c r="K74" s="1">
        <f>('WEIGHTED from Refinitive'!$B$3*'ISSUE SCORE from EIKON'!P343)+(2/3*'WEIGHTED from Refinitive'!$B$4*'ISSUE SCORE from EIKON'!AE343)+('ISSUE SCORE from EIKON'!AT343*'WEIGHTED from Refinitive'!$B$5)+('WEIGHTED from Refinitive'!$B$8*'ISSUE SCORE from EIKON'!BI343)+('ISSUE SCORE from EIKON'!BX343*'WEIGHTED from Refinitive'!$B$9)+('WEIGHTED from Refinitive'!$B$10*'ISSUE SCORE from EIKON'!CM343)+('ISSUE SCORE from EIKON'!DB343*3/5*'WEIGHTED from Refinitive'!$B$11)+(4/5*'WEIGHTED from Refinitive'!$B$14*'ISSUE SCORE from EIKON'!DQ343)+(2/3*'ISSUE SCORE from EIKON'!EU343*'WEIGHTED from Refinitive'!$B$16)</f>
        <v>29.372082057865079</v>
      </c>
      <c r="L74" s="1">
        <f>('WEIGHTED from Refinitive'!$B$3*'ISSUE SCORE from EIKON'!Q343)+(2/3*'WEIGHTED from Refinitive'!$B$4*'ISSUE SCORE from EIKON'!AF343)+('ISSUE SCORE from EIKON'!AU343*'WEIGHTED from Refinitive'!$B$5)+('WEIGHTED from Refinitive'!$B$8*'ISSUE SCORE from EIKON'!BJ343)+('ISSUE SCORE from EIKON'!BY343*'WEIGHTED from Refinitive'!$B$9)+('WEIGHTED from Refinitive'!$B$10*'ISSUE SCORE from EIKON'!CN343)+('ISSUE SCORE from EIKON'!DC343*3/5*'WEIGHTED from Refinitive'!$B$11)+(4/5*'WEIGHTED from Refinitive'!$B$14*'ISSUE SCORE from EIKON'!DR343)+(2/3*'ISSUE SCORE from EIKON'!EV343*'WEIGHTED from Refinitive'!$B$16)</f>
        <v>18.304869349057682</v>
      </c>
      <c r="M74" s="1">
        <f>('WEIGHTED from Refinitive'!$B$3*'ISSUE SCORE from EIKON'!R343)+(2/3*'WEIGHTED from Refinitive'!$B$4*'ISSUE SCORE from EIKON'!AG343)+('ISSUE SCORE from EIKON'!AV343*'WEIGHTED from Refinitive'!$B$5)+('WEIGHTED from Refinitive'!$B$8*'ISSUE SCORE from EIKON'!BK343)+('ISSUE SCORE from EIKON'!BZ343*'WEIGHTED from Refinitive'!$B$9)+('WEIGHTED from Refinitive'!$B$10*'ISSUE SCORE from EIKON'!CO343)+('ISSUE SCORE from EIKON'!DD343*3/5*'WEIGHTED from Refinitive'!$B$11)+(4/5*'WEIGHTED from Refinitive'!$B$14*'ISSUE SCORE from EIKON'!DS343)+(2/3*'ISSUE SCORE from EIKON'!EW343*'WEIGHTED from Refinitive'!$B$16)</f>
        <v>16.058266342879442</v>
      </c>
      <c r="N74" s="1">
        <f>('WEIGHTED from Refinitive'!$B$3*'ISSUE SCORE from EIKON'!S343)+(2/3*'WEIGHTED from Refinitive'!$B$4*'ISSUE SCORE from EIKON'!AH343)+('ISSUE SCORE from EIKON'!AW343*'WEIGHTED from Refinitive'!$B$5)+('WEIGHTED from Refinitive'!$B$8*'ISSUE SCORE from EIKON'!BL343)+('ISSUE SCORE from EIKON'!CA343*'WEIGHTED from Refinitive'!$B$9)+('WEIGHTED from Refinitive'!$B$10*'ISSUE SCORE from EIKON'!CP343)+('ISSUE SCORE from EIKON'!DE343*3/5*'WEIGHTED from Refinitive'!$B$11)+(4/5*'WEIGHTED from Refinitive'!$B$14*'ISSUE SCORE from EIKON'!DT343)+(2/3*'ISSUE SCORE from EIKON'!EX343*'WEIGHTED from Refinitive'!$B$16)</f>
        <v>21.035793297011676</v>
      </c>
      <c r="O74" s="1">
        <f>('WEIGHTED from Refinitive'!$B$3*'ISSUE SCORE from EIKON'!T343)+(2/3*'WEIGHTED from Refinitive'!$B$4*'ISSUE SCORE from EIKON'!AI343)+('ISSUE SCORE from EIKON'!AX343*'WEIGHTED from Refinitive'!$B$5)+('WEIGHTED from Refinitive'!$B$8*'ISSUE SCORE from EIKON'!BM343)+('ISSUE SCORE from EIKON'!CB343*'WEIGHTED from Refinitive'!$B$9)+('WEIGHTED from Refinitive'!$B$10*'ISSUE SCORE from EIKON'!CQ343)+('ISSUE SCORE from EIKON'!DF343*3/5*'WEIGHTED from Refinitive'!$B$11)+(4/5*'WEIGHTED from Refinitive'!$B$14*'ISSUE SCORE from EIKON'!DU343)+(2/3*'ISSUE SCORE from EIKON'!EY343*'WEIGHTED from Refinitive'!$B$16)</f>
        <v>28.912121212121182</v>
      </c>
      <c r="P74" s="1">
        <f>('WEIGHTED from Refinitive'!$B$3*'ISSUE SCORE from EIKON'!U343)+(2/3*'WEIGHTED from Refinitive'!$B$4*'ISSUE SCORE from EIKON'!AJ343)+('ISSUE SCORE from EIKON'!AY343*'WEIGHTED from Refinitive'!$B$5)+('WEIGHTED from Refinitive'!$B$8*'ISSUE SCORE from EIKON'!BN343)+('ISSUE SCORE from EIKON'!CC343*'WEIGHTED from Refinitive'!$B$9)+('WEIGHTED from Refinitive'!$B$10*'ISSUE SCORE from EIKON'!CR343)+('ISSUE SCORE from EIKON'!DG343*3/5*'WEIGHTED from Refinitive'!$B$11)+(4/5*'WEIGHTED from Refinitive'!$B$14*'ISSUE SCORE from EIKON'!DV343)+(2/3*'ISSUE SCORE from EIKON'!EZ343*'WEIGHTED from Refinitive'!$B$16)</f>
        <v>28.644742539200788</v>
      </c>
    </row>
    <row r="75" spans="1:16" ht="15">
      <c r="A75" s="1" t="s">
        <v>698</v>
      </c>
      <c r="B75" s="1">
        <f>('WEIGHTED from Refinitive'!$B$3*'ISSUE SCORE from EIKON'!G344)+(2/3*'WEIGHTED from Refinitive'!$B$4*'ISSUE SCORE from EIKON'!V344)+('ISSUE SCORE from EIKON'!AK344*'WEIGHTED from Refinitive'!$B$5)+('WEIGHTED from Refinitive'!$B$8*'ISSUE SCORE from EIKON'!AZ344)+('ISSUE SCORE from EIKON'!BO344*'WEIGHTED from Refinitive'!$B$9)+('WEIGHTED from Refinitive'!$B$10*'ISSUE SCORE from EIKON'!CD344)+('ISSUE SCORE from EIKON'!CS344*3/5*'WEIGHTED from Refinitive'!$B$11)+(4/5*'WEIGHTED from Refinitive'!$B$14*'ISSUE SCORE from EIKON'!DH344)+(2/3*'ISSUE SCORE from EIKON'!EL344*'WEIGHTED from Refinitive'!$B$16)</f>
        <v>55.929213781580728</v>
      </c>
      <c r="C75" s="1">
        <f>('WEIGHTED from Refinitive'!$B$3*'ISSUE SCORE from EIKON'!H344)+(2/3*'WEIGHTED from Refinitive'!$B$4*'ISSUE SCORE from EIKON'!W344)+('ISSUE SCORE from EIKON'!AL344*'WEIGHTED from Refinitive'!$B$5)+('WEIGHTED from Refinitive'!$B$8*'ISSUE SCORE from EIKON'!BA344)+('ISSUE SCORE from EIKON'!BP344*'WEIGHTED from Refinitive'!$B$9)+('WEIGHTED from Refinitive'!$B$10*'ISSUE SCORE from EIKON'!CE344)+('ISSUE SCORE from EIKON'!CT344*3/5*'WEIGHTED from Refinitive'!$B$11)+(4/5*'WEIGHTED from Refinitive'!$B$14*'ISSUE SCORE from EIKON'!DI344)+(2/3*'ISSUE SCORE from EIKON'!EM344*'WEIGHTED from Refinitive'!$B$16)</f>
        <v>58.130197192420404</v>
      </c>
      <c r="D75" s="1">
        <f>('WEIGHTED from Refinitive'!$B$3*'ISSUE SCORE from EIKON'!I344)+(2/3*'WEIGHTED from Refinitive'!$B$4*'ISSUE SCORE from EIKON'!X344)+('ISSUE SCORE from EIKON'!AM344*'WEIGHTED from Refinitive'!$B$5)+('WEIGHTED from Refinitive'!$B$8*'ISSUE SCORE from EIKON'!BB344)+('ISSUE SCORE from EIKON'!BQ344*'WEIGHTED from Refinitive'!$B$9)+('WEIGHTED from Refinitive'!$B$10*'ISSUE SCORE from EIKON'!CF344)+('ISSUE SCORE from EIKON'!CU344*3/5*'WEIGHTED from Refinitive'!$B$11)+(4/5*'WEIGHTED from Refinitive'!$B$14*'ISSUE SCORE from EIKON'!DJ344)+(2/3*'ISSUE SCORE from EIKON'!EN344*'WEIGHTED from Refinitive'!$B$16)</f>
        <v>50.603214012159484</v>
      </c>
      <c r="E75" s="1">
        <f>('WEIGHTED from Refinitive'!$B$3*'ISSUE SCORE from EIKON'!J344)+(2/3*'WEIGHTED from Refinitive'!$B$4*'ISSUE SCORE from EIKON'!Y344)+('ISSUE SCORE from EIKON'!AN344*'WEIGHTED from Refinitive'!$B$5)+('WEIGHTED from Refinitive'!$B$8*'ISSUE SCORE from EIKON'!BC344)+('ISSUE SCORE from EIKON'!BR344*'WEIGHTED from Refinitive'!$B$9)+('WEIGHTED from Refinitive'!$B$10*'ISSUE SCORE from EIKON'!CG344)+('ISSUE SCORE from EIKON'!CV344*3/5*'WEIGHTED from Refinitive'!$B$11)+(4/5*'WEIGHTED from Refinitive'!$B$14*'ISSUE SCORE from EIKON'!DK344)+(2/3*'ISSUE SCORE from EIKON'!EO344*'WEIGHTED from Refinitive'!$B$16)</f>
        <v>48.30968533953606</v>
      </c>
      <c r="F75" s="1">
        <f>('WEIGHTED from Refinitive'!$B$3*'ISSUE SCORE from EIKON'!K344)+(2/3*'WEIGHTED from Refinitive'!$B$4*'ISSUE SCORE from EIKON'!Z344)+('ISSUE SCORE from EIKON'!AO344*'WEIGHTED from Refinitive'!$B$5)+('WEIGHTED from Refinitive'!$B$8*'ISSUE SCORE from EIKON'!BD344)+('ISSUE SCORE from EIKON'!BS344*'WEIGHTED from Refinitive'!$B$9)+('WEIGHTED from Refinitive'!$B$10*'ISSUE SCORE from EIKON'!CH344)+('ISSUE SCORE from EIKON'!CW344*3/5*'WEIGHTED from Refinitive'!$B$11)+(4/5*'WEIGHTED from Refinitive'!$B$14*'ISSUE SCORE from EIKON'!DL344)+(2/3*'ISSUE SCORE from EIKON'!EP344*'WEIGHTED from Refinitive'!$B$16)</f>
        <v>41.392182750759872</v>
      </c>
      <c r="G75" s="1">
        <f>('WEIGHTED from Refinitive'!$B$3*'ISSUE SCORE from EIKON'!L344)+(2/3*'WEIGHTED from Refinitive'!$B$4*'ISSUE SCORE from EIKON'!AA344)+('ISSUE SCORE from EIKON'!AP344*'WEIGHTED from Refinitive'!$B$5)+('WEIGHTED from Refinitive'!$B$8*'ISSUE SCORE from EIKON'!BE344)+('ISSUE SCORE from EIKON'!BT344*'WEIGHTED from Refinitive'!$B$9)+('WEIGHTED from Refinitive'!$B$10*'ISSUE SCORE from EIKON'!CI344)+('ISSUE SCORE from EIKON'!CX344*3/5*'WEIGHTED from Refinitive'!$B$11)+(4/5*'WEIGHTED from Refinitive'!$B$14*'ISSUE SCORE from EIKON'!DM344)+(2/3*'ISSUE SCORE from EIKON'!EQ344*'WEIGHTED from Refinitive'!$B$16)</f>
        <v>47.880973792394656</v>
      </c>
      <c r="H75" s="1">
        <f>('WEIGHTED from Refinitive'!$B$3*'ISSUE SCORE from EIKON'!M344)+(2/3*'WEIGHTED from Refinitive'!$B$4*'ISSUE SCORE from EIKON'!AB344)+('ISSUE SCORE from EIKON'!AQ344*'WEIGHTED from Refinitive'!$B$5)+('WEIGHTED from Refinitive'!$B$8*'ISSUE SCORE from EIKON'!BF344)+('ISSUE SCORE from EIKON'!BU344*'WEIGHTED from Refinitive'!$B$9)+('WEIGHTED from Refinitive'!$B$10*'ISSUE SCORE from EIKON'!CJ344)+('ISSUE SCORE from EIKON'!CY344*3/5*'WEIGHTED from Refinitive'!$B$11)+(4/5*'WEIGHTED from Refinitive'!$B$14*'ISSUE SCORE from EIKON'!DN344)+(2/3*'ISSUE SCORE from EIKON'!ER344*'WEIGHTED from Refinitive'!$B$16)</f>
        <v>33.176353509878076</v>
      </c>
      <c r="I75" s="1">
        <f>('WEIGHTED from Refinitive'!$B$3*'ISSUE SCORE from EIKON'!N344)+(2/3*'WEIGHTED from Refinitive'!$B$4*'ISSUE SCORE from EIKON'!AC344)+('ISSUE SCORE from EIKON'!AR344*'WEIGHTED from Refinitive'!$B$5)+('WEIGHTED from Refinitive'!$B$8*'ISSUE SCORE from EIKON'!BG344)+('ISSUE SCORE from EIKON'!BV344*'WEIGHTED from Refinitive'!$B$9)+('WEIGHTED from Refinitive'!$B$10*'ISSUE SCORE from EIKON'!CK344)+('ISSUE SCORE from EIKON'!CZ344*3/5*'WEIGHTED from Refinitive'!$B$11)+(4/5*'WEIGHTED from Refinitive'!$B$14*'ISSUE SCORE from EIKON'!DO344)+(2/3*'ISSUE SCORE from EIKON'!ES344*'WEIGHTED from Refinitive'!$B$16)</f>
        <v>27.587321993272468</v>
      </c>
      <c r="J75" s="1">
        <f>('WEIGHTED from Refinitive'!$B$3*'ISSUE SCORE from EIKON'!O344)+(2/3*'WEIGHTED from Refinitive'!$B$4*'ISSUE SCORE from EIKON'!AD344)+('ISSUE SCORE from EIKON'!AS344*'WEIGHTED from Refinitive'!$B$5)+('WEIGHTED from Refinitive'!$B$8*'ISSUE SCORE from EIKON'!BH344)+('ISSUE SCORE from EIKON'!BW344*'WEIGHTED from Refinitive'!$B$9)+('WEIGHTED from Refinitive'!$B$10*'ISSUE SCORE from EIKON'!CL344)+('ISSUE SCORE from EIKON'!DA344*3/5*'WEIGHTED from Refinitive'!$B$11)+(4/5*'WEIGHTED from Refinitive'!$B$14*'ISSUE SCORE from EIKON'!DP344)+(2/3*'ISSUE SCORE from EIKON'!ET344*'WEIGHTED from Refinitive'!$B$16)</f>
        <v>23.327571706822475</v>
      </c>
      <c r="K75" s="1">
        <f>('WEIGHTED from Refinitive'!$B$3*'ISSUE SCORE from EIKON'!P344)+(2/3*'WEIGHTED from Refinitive'!$B$4*'ISSUE SCORE from EIKON'!AE344)+('ISSUE SCORE from EIKON'!AT344*'WEIGHTED from Refinitive'!$B$5)+('WEIGHTED from Refinitive'!$B$8*'ISSUE SCORE from EIKON'!BI344)+('ISSUE SCORE from EIKON'!BX344*'WEIGHTED from Refinitive'!$B$9)+('WEIGHTED from Refinitive'!$B$10*'ISSUE SCORE from EIKON'!CM344)+('ISSUE SCORE from EIKON'!DB344*3/5*'WEIGHTED from Refinitive'!$B$11)+(4/5*'WEIGHTED from Refinitive'!$B$14*'ISSUE SCORE from EIKON'!DQ344)+(2/3*'ISSUE SCORE from EIKON'!EU344*'WEIGHTED from Refinitive'!$B$16)</f>
        <v>0</v>
      </c>
      <c r="L75" s="1">
        <f>('WEIGHTED from Refinitive'!$B$3*'ISSUE SCORE from EIKON'!Q344)+(2/3*'WEIGHTED from Refinitive'!$B$4*'ISSUE SCORE from EIKON'!AF344)+('ISSUE SCORE from EIKON'!AU344*'WEIGHTED from Refinitive'!$B$5)+('WEIGHTED from Refinitive'!$B$8*'ISSUE SCORE from EIKON'!BJ344)+('ISSUE SCORE from EIKON'!BY344*'WEIGHTED from Refinitive'!$B$9)+('WEIGHTED from Refinitive'!$B$10*'ISSUE SCORE from EIKON'!CN344)+('ISSUE SCORE from EIKON'!DC344*3/5*'WEIGHTED from Refinitive'!$B$11)+(4/5*'WEIGHTED from Refinitive'!$B$14*'ISSUE SCORE from EIKON'!DR344)+(2/3*'ISSUE SCORE from EIKON'!EV344*'WEIGHTED from Refinitive'!$B$16)</f>
        <v>0</v>
      </c>
      <c r="M75" s="1">
        <f>('WEIGHTED from Refinitive'!$B$3*'ISSUE SCORE from EIKON'!R344)+(2/3*'WEIGHTED from Refinitive'!$B$4*'ISSUE SCORE from EIKON'!AG344)+('ISSUE SCORE from EIKON'!AV344*'WEIGHTED from Refinitive'!$B$5)+('WEIGHTED from Refinitive'!$B$8*'ISSUE SCORE from EIKON'!BK344)+('ISSUE SCORE from EIKON'!BZ344*'WEIGHTED from Refinitive'!$B$9)+('WEIGHTED from Refinitive'!$B$10*'ISSUE SCORE from EIKON'!CO344)+('ISSUE SCORE from EIKON'!DD344*3/5*'WEIGHTED from Refinitive'!$B$11)+(4/5*'WEIGHTED from Refinitive'!$B$14*'ISSUE SCORE from EIKON'!DS344)+(2/3*'ISSUE SCORE from EIKON'!EW344*'WEIGHTED from Refinitive'!$B$16)</f>
        <v>0</v>
      </c>
      <c r="N75" s="1">
        <f>('WEIGHTED from Refinitive'!$B$3*'ISSUE SCORE from EIKON'!S344)+(2/3*'WEIGHTED from Refinitive'!$B$4*'ISSUE SCORE from EIKON'!AH344)+('ISSUE SCORE from EIKON'!AW344*'WEIGHTED from Refinitive'!$B$5)+('WEIGHTED from Refinitive'!$B$8*'ISSUE SCORE from EIKON'!BL344)+('ISSUE SCORE from EIKON'!CA344*'WEIGHTED from Refinitive'!$B$9)+('WEIGHTED from Refinitive'!$B$10*'ISSUE SCORE from EIKON'!CP344)+('ISSUE SCORE from EIKON'!DE344*3/5*'WEIGHTED from Refinitive'!$B$11)+(4/5*'WEIGHTED from Refinitive'!$B$14*'ISSUE SCORE from EIKON'!DT344)+(2/3*'ISSUE SCORE from EIKON'!EX344*'WEIGHTED from Refinitive'!$B$16)</f>
        <v>0</v>
      </c>
      <c r="O75" s="1">
        <f>('WEIGHTED from Refinitive'!$B$3*'ISSUE SCORE from EIKON'!T344)+(2/3*'WEIGHTED from Refinitive'!$B$4*'ISSUE SCORE from EIKON'!AI344)+('ISSUE SCORE from EIKON'!AX344*'WEIGHTED from Refinitive'!$B$5)+('WEIGHTED from Refinitive'!$B$8*'ISSUE SCORE from EIKON'!BM344)+('ISSUE SCORE from EIKON'!CB344*'WEIGHTED from Refinitive'!$B$9)+('WEIGHTED from Refinitive'!$B$10*'ISSUE SCORE from EIKON'!CQ344)+('ISSUE SCORE from EIKON'!DF344*3/5*'WEIGHTED from Refinitive'!$B$11)+(4/5*'WEIGHTED from Refinitive'!$B$14*'ISSUE SCORE from EIKON'!DU344)+(2/3*'ISSUE SCORE from EIKON'!EY344*'WEIGHTED from Refinitive'!$B$16)</f>
        <v>0</v>
      </c>
      <c r="P75" s="1">
        <f>('WEIGHTED from Refinitive'!$B$3*'ISSUE SCORE from EIKON'!U344)+(2/3*'WEIGHTED from Refinitive'!$B$4*'ISSUE SCORE from EIKON'!AJ344)+('ISSUE SCORE from EIKON'!AY344*'WEIGHTED from Refinitive'!$B$5)+('WEIGHTED from Refinitive'!$B$8*'ISSUE SCORE from EIKON'!BN344)+('ISSUE SCORE from EIKON'!CC344*'WEIGHTED from Refinitive'!$B$9)+('WEIGHTED from Refinitive'!$B$10*'ISSUE SCORE from EIKON'!CR344)+('ISSUE SCORE from EIKON'!DG344*3/5*'WEIGHTED from Refinitive'!$B$11)+(4/5*'WEIGHTED from Refinitive'!$B$14*'ISSUE SCORE from EIKON'!DV344)+(2/3*'ISSUE SCORE from EIKON'!EZ344*'WEIGHTED from Refinitive'!$B$16)</f>
        <v>0</v>
      </c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/>
  <AppVersion>14.0300</AppVersion>
  <DocSecurity>0</DocSecurity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EIKON ISSUE</vt:lpstr>
      <vt:lpstr>WEIGHTED from Refinitive</vt:lpstr>
      <vt:lpstr>ISSUE SCORE from EIKON</vt:lpstr>
      <vt:lpstr>Total Index</vt:lpstr>
      <vt:lpstr>NAICS 21 Mining</vt:lpstr>
      <vt:lpstr>NAICS 22 Electric Ultilities</vt:lpstr>
      <vt:lpstr>NAISC 42 Wholesale</vt:lpstr>
      <vt:lpstr>NAISC 44-45 Retail Trade</vt:lpstr>
      <vt:lpstr>NAISC 51 Information</vt:lpstr>
      <vt:lpstr>NAISC 53 Real Estate</vt:lpstr>
      <vt:lpstr>NAISC 54 P, Tech service</vt:lpstr>
      <vt:lpstr>NAISC 56 Ad and mang. service</vt:lpstr>
      <vt:lpstr>NASIC 62 healthcare &amp; soc.assit</vt:lpstr>
      <vt:lpstr>NASIC 72 accom. and food serv.</vt:lpstr>
      <vt:lpstr>Annet</vt:lpstr>
      <vt:lpstr>Delete</vt:lpstr>
      <vt:lpstr>Weight </vt:lpstr>
      <vt:lpstr>MANU</vt:lpstr>
      <vt:lpstr>3361-3366 Autoparts</vt:lpstr>
      <vt:lpstr>33341-3352 Electrical Eqp.</vt:lpstr>
      <vt:lpstr>3336-3339 Ind. Mach &amp; Goods</vt:lpstr>
      <vt:lpstr>3334 - 3337 Appliance Manu. </vt:lpstr>
      <vt:lpstr>311-312 Food Manu. </vt:lpstr>
      <vt:lpstr>3331-3332 Agri. Manu. </vt:lpstr>
      <vt:lpstr>314-316 Clothes Manu. </vt:lpstr>
      <vt:lpstr>322 Paper Manu. </vt:lpstr>
      <vt:lpstr>3241 Oil &amp; Gas Exp &amp; Prod.</vt:lpstr>
      <vt:lpstr>3251-3259 Chemical Manu.</vt:lpstr>
      <vt:lpstr>Pharma. And Med.</vt:lpstr>
      <vt:lpstr>3261-3262 Plastic Manu</vt:lpstr>
    </vt:vector>
  </TitlesOfParts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category/>
</cp:coreProperties>
</file>